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A19F2BAE-32A6-4C96-A39A-C273109A8882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主线杀怪" sheetId="10" r:id="rId1"/>
    <sheet name="关卡" sheetId="1" r:id="rId2"/>
    <sheet name="个人boss" sheetId="2" r:id="rId3"/>
    <sheet name="野外bss" sheetId="4" r:id="rId4"/>
    <sheet name="世界boss" sheetId="3" r:id="rId5"/>
    <sheet name="转生boss" sheetId="6" r:id="rId6"/>
    <sheet name="boss之家" sheetId="7" r:id="rId7"/>
    <sheet name="通天塔" sheetId="5" r:id="rId8"/>
    <sheet name="材料副本怪物" sheetId="8" r:id="rId9"/>
    <sheet name="经验副本" sheetId="9" r:id="rId10"/>
    <sheet name="守护神剑" sheetId="12" r:id="rId11"/>
  </sheets>
  <externalReferences>
    <externalReference r:id="rId12"/>
    <externalReference r:id="rId13"/>
    <externalReference r:id="rId14"/>
    <externalReference r:id="rId15"/>
    <externalReference r:id="rId1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9" l="1"/>
  <c r="L342" i="12"/>
  <c r="W342" i="12"/>
  <c r="X342" i="12"/>
  <c r="Y342" i="12"/>
  <c r="L343" i="12"/>
  <c r="W343" i="12"/>
  <c r="X343" i="12"/>
  <c r="Y343" i="12"/>
  <c r="L344" i="12"/>
  <c r="W344" i="12"/>
  <c r="X344" i="12"/>
  <c r="Y344" i="12"/>
  <c r="L345" i="12"/>
  <c r="W345" i="12"/>
  <c r="X345" i="12"/>
  <c r="Y345" i="12"/>
  <c r="L346" i="12"/>
  <c r="W346" i="12"/>
  <c r="X346" i="12"/>
  <c r="Y346" i="12"/>
  <c r="L347" i="12"/>
  <c r="W347" i="12"/>
  <c r="X347" i="12"/>
  <c r="Y347" i="12"/>
  <c r="L348" i="12"/>
  <c r="W348" i="12"/>
  <c r="X348" i="12"/>
  <c r="Y348" i="12"/>
  <c r="L349" i="12"/>
  <c r="W349" i="12"/>
  <c r="X349" i="12"/>
  <c r="Y349" i="12"/>
  <c r="L350" i="12"/>
  <c r="W350" i="12"/>
  <c r="X350" i="12"/>
  <c r="Y350" i="12"/>
  <c r="L351" i="12"/>
  <c r="W351" i="12"/>
  <c r="X351" i="12"/>
  <c r="Y351" i="12"/>
  <c r="L352" i="12"/>
  <c r="W352" i="12"/>
  <c r="X352" i="12"/>
  <c r="Y352" i="12"/>
  <c r="L353" i="12"/>
  <c r="W353" i="12"/>
  <c r="X353" i="12"/>
  <c r="Y353" i="12"/>
  <c r="L354" i="12"/>
  <c r="W354" i="12"/>
  <c r="X354" i="12"/>
  <c r="Y354" i="12"/>
  <c r="L355" i="12"/>
  <c r="W355" i="12"/>
  <c r="X355" i="12"/>
  <c r="Y355" i="12"/>
  <c r="L356" i="12"/>
  <c r="W356" i="12"/>
  <c r="X356" i="12"/>
  <c r="Y356" i="12"/>
  <c r="L357" i="12"/>
  <c r="W357" i="12"/>
  <c r="X357" i="12"/>
  <c r="Y357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26" i="12"/>
  <c r="W326" i="12"/>
  <c r="X326" i="12"/>
  <c r="Y326" i="12"/>
  <c r="W327" i="12"/>
  <c r="X327" i="12"/>
  <c r="Y327" i="12"/>
  <c r="W328" i="12"/>
  <c r="X328" i="12"/>
  <c r="Y328" i="12"/>
  <c r="W329" i="12"/>
  <c r="X329" i="12"/>
  <c r="Y329" i="12"/>
  <c r="W330" i="12"/>
  <c r="X330" i="12"/>
  <c r="Y330" i="12"/>
  <c r="W331" i="12"/>
  <c r="X331" i="12"/>
  <c r="Y331" i="12"/>
  <c r="W332" i="12"/>
  <c r="X332" i="12"/>
  <c r="Y332" i="12"/>
  <c r="W333" i="12"/>
  <c r="X333" i="12"/>
  <c r="Y333" i="12"/>
  <c r="W334" i="12"/>
  <c r="X334" i="12"/>
  <c r="Y334" i="12"/>
  <c r="W335" i="12"/>
  <c r="X335" i="12"/>
  <c r="Y335" i="12"/>
  <c r="W336" i="12"/>
  <c r="X336" i="12"/>
  <c r="Y336" i="12"/>
  <c r="W337" i="12"/>
  <c r="X337" i="12"/>
  <c r="Y337" i="12"/>
  <c r="W338" i="12"/>
  <c r="X338" i="12"/>
  <c r="Y338" i="12"/>
  <c r="W339" i="12"/>
  <c r="X339" i="12"/>
  <c r="Y339" i="12"/>
  <c r="W340" i="12"/>
  <c r="X340" i="12"/>
  <c r="Y340" i="12"/>
  <c r="W341" i="12"/>
  <c r="X341" i="12"/>
  <c r="Y341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27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26" i="12"/>
  <c r="L326" i="12"/>
  <c r="H7" i="12"/>
  <c r="H8" i="12"/>
  <c r="H9" i="12"/>
  <c r="H11" i="12"/>
  <c r="H12" i="12"/>
  <c r="H13" i="12"/>
  <c r="H14" i="12"/>
  <c r="H16" i="12"/>
  <c r="H17" i="12"/>
  <c r="H18" i="12"/>
  <c r="H19" i="12"/>
  <c r="H21" i="12"/>
  <c r="H22" i="12"/>
  <c r="H23" i="12"/>
  <c r="H24" i="12"/>
  <c r="H26" i="12"/>
  <c r="H27" i="12"/>
  <c r="H28" i="12"/>
  <c r="H29" i="12"/>
  <c r="H31" i="12"/>
  <c r="H32" i="12"/>
  <c r="H33" i="12"/>
  <c r="H34" i="12"/>
  <c r="H36" i="12"/>
  <c r="H37" i="12"/>
  <c r="H38" i="12"/>
  <c r="H39" i="12"/>
  <c r="H41" i="12"/>
  <c r="H42" i="12"/>
  <c r="H43" i="12"/>
  <c r="H44" i="12"/>
  <c r="H46" i="12"/>
  <c r="H47" i="12"/>
  <c r="H48" i="12"/>
  <c r="H49" i="12"/>
  <c r="H51" i="12"/>
  <c r="H52" i="12"/>
  <c r="H53" i="12"/>
  <c r="H54" i="12"/>
  <c r="H56" i="12"/>
  <c r="H57" i="12"/>
  <c r="H58" i="12"/>
  <c r="H59" i="12"/>
  <c r="H61" i="12"/>
  <c r="H62" i="12"/>
  <c r="H63" i="12"/>
  <c r="H64" i="12"/>
  <c r="H66" i="12"/>
  <c r="H67" i="12"/>
  <c r="H68" i="12"/>
  <c r="H69" i="12"/>
  <c r="H71" i="12"/>
  <c r="H72" i="12"/>
  <c r="H73" i="12"/>
  <c r="H74" i="12"/>
  <c r="H76" i="12"/>
  <c r="H77" i="12"/>
  <c r="H78" i="12"/>
  <c r="H79" i="12"/>
  <c r="H81" i="12"/>
  <c r="H82" i="12"/>
  <c r="H83" i="12"/>
  <c r="H84" i="12"/>
  <c r="H86" i="12"/>
  <c r="H87" i="12"/>
  <c r="H88" i="12"/>
  <c r="H89" i="12"/>
  <c r="H91" i="12"/>
  <c r="H92" i="12"/>
  <c r="H93" i="12"/>
  <c r="H94" i="12"/>
  <c r="H96" i="12"/>
  <c r="H97" i="12"/>
  <c r="H98" i="12"/>
  <c r="H99" i="12"/>
  <c r="H101" i="12"/>
  <c r="H102" i="12"/>
  <c r="H103" i="12"/>
  <c r="H104" i="12"/>
  <c r="H106" i="12"/>
  <c r="H107" i="12"/>
  <c r="H108" i="12"/>
  <c r="H109" i="12"/>
  <c r="H111" i="12"/>
  <c r="H112" i="12"/>
  <c r="H113" i="12"/>
  <c r="H114" i="12"/>
  <c r="H116" i="12"/>
  <c r="H117" i="12"/>
  <c r="H118" i="12"/>
  <c r="H119" i="12"/>
  <c r="H121" i="12"/>
  <c r="H122" i="12"/>
  <c r="H123" i="12"/>
  <c r="H124" i="12"/>
  <c r="H126" i="12"/>
  <c r="H127" i="12"/>
  <c r="H128" i="12"/>
  <c r="H129" i="12"/>
  <c r="H131" i="12"/>
  <c r="H132" i="12"/>
  <c r="H133" i="12"/>
  <c r="H134" i="12"/>
  <c r="H136" i="12"/>
  <c r="H137" i="12"/>
  <c r="H138" i="12"/>
  <c r="H139" i="12"/>
  <c r="H141" i="12"/>
  <c r="H142" i="12"/>
  <c r="H143" i="12"/>
  <c r="H144" i="12"/>
  <c r="H146" i="12"/>
  <c r="H147" i="12"/>
  <c r="H148" i="12"/>
  <c r="H149" i="12"/>
  <c r="H151" i="12"/>
  <c r="H152" i="12"/>
  <c r="H153" i="12"/>
  <c r="H154" i="12"/>
  <c r="H156" i="12"/>
  <c r="H157" i="12"/>
  <c r="H158" i="12"/>
  <c r="H159" i="12"/>
  <c r="H161" i="12"/>
  <c r="H162" i="12"/>
  <c r="H163" i="12"/>
  <c r="H164" i="12"/>
  <c r="H166" i="12"/>
  <c r="H167" i="12"/>
  <c r="H168" i="12"/>
  <c r="H169" i="12"/>
  <c r="H171" i="12"/>
  <c r="H172" i="12"/>
  <c r="H173" i="12"/>
  <c r="H174" i="12"/>
  <c r="H176" i="12"/>
  <c r="H177" i="12"/>
  <c r="H178" i="12"/>
  <c r="H179" i="12"/>
  <c r="H181" i="12"/>
  <c r="H182" i="12"/>
  <c r="H183" i="12"/>
  <c r="H184" i="12"/>
  <c r="H186" i="12"/>
  <c r="H187" i="12"/>
  <c r="H188" i="12"/>
  <c r="H189" i="12"/>
  <c r="H191" i="12"/>
  <c r="H192" i="12"/>
  <c r="H193" i="12"/>
  <c r="H194" i="12"/>
  <c r="H196" i="12"/>
  <c r="H197" i="12"/>
  <c r="H198" i="12"/>
  <c r="H199" i="12"/>
  <c r="H201" i="12"/>
  <c r="H202" i="12"/>
  <c r="H203" i="12"/>
  <c r="H204" i="12"/>
  <c r="H206" i="12"/>
  <c r="H207" i="12"/>
  <c r="H208" i="12"/>
  <c r="H209" i="12"/>
  <c r="H211" i="12"/>
  <c r="H212" i="12"/>
  <c r="H213" i="12"/>
  <c r="H214" i="12"/>
  <c r="H216" i="12"/>
  <c r="H217" i="12"/>
  <c r="H218" i="12"/>
  <c r="H219" i="12"/>
  <c r="H221" i="12"/>
  <c r="H222" i="12"/>
  <c r="H223" i="12"/>
  <c r="H224" i="12"/>
  <c r="H226" i="12"/>
  <c r="H227" i="12"/>
  <c r="H228" i="12"/>
  <c r="H229" i="12"/>
  <c r="H231" i="12"/>
  <c r="H232" i="12"/>
  <c r="H233" i="12"/>
  <c r="H234" i="12"/>
  <c r="H236" i="12"/>
  <c r="H237" i="12"/>
  <c r="H238" i="12"/>
  <c r="H239" i="12"/>
  <c r="H241" i="12"/>
  <c r="H242" i="12"/>
  <c r="H243" i="12"/>
  <c r="H244" i="12"/>
  <c r="H246" i="12"/>
  <c r="H247" i="12"/>
  <c r="H248" i="12"/>
  <c r="H249" i="12"/>
  <c r="H251" i="12"/>
  <c r="H252" i="12"/>
  <c r="H253" i="12"/>
  <c r="H254" i="12"/>
  <c r="H256" i="12"/>
  <c r="H257" i="12"/>
  <c r="H258" i="12"/>
  <c r="H259" i="12"/>
  <c r="H261" i="12"/>
  <c r="H262" i="12"/>
  <c r="H263" i="12"/>
  <c r="H264" i="12"/>
  <c r="H266" i="12"/>
  <c r="H267" i="12"/>
  <c r="H268" i="12"/>
  <c r="H269" i="12"/>
  <c r="H271" i="12"/>
  <c r="H272" i="12"/>
  <c r="H273" i="12"/>
  <c r="H274" i="12"/>
  <c r="H276" i="12"/>
  <c r="H277" i="12"/>
  <c r="H278" i="12"/>
  <c r="H279" i="12"/>
  <c r="H281" i="12"/>
  <c r="H282" i="12"/>
  <c r="H283" i="12"/>
  <c r="H284" i="12"/>
  <c r="H286" i="12"/>
  <c r="H287" i="12"/>
  <c r="H288" i="12"/>
  <c r="H289" i="12"/>
  <c r="H291" i="12"/>
  <c r="H292" i="12"/>
  <c r="H293" i="12"/>
  <c r="H294" i="12"/>
  <c r="H296" i="12"/>
  <c r="H297" i="12"/>
  <c r="H298" i="12"/>
  <c r="H299" i="12"/>
  <c r="H301" i="12"/>
  <c r="H302" i="12"/>
  <c r="H303" i="12"/>
  <c r="H304" i="12"/>
  <c r="H306" i="12"/>
  <c r="H307" i="12"/>
  <c r="H308" i="12"/>
  <c r="H309" i="12"/>
  <c r="H311" i="12"/>
  <c r="H312" i="12"/>
  <c r="H313" i="12"/>
  <c r="H314" i="12"/>
  <c r="H316" i="12"/>
  <c r="H317" i="12"/>
  <c r="H318" i="12"/>
  <c r="H319" i="12"/>
  <c r="H321" i="12"/>
  <c r="H322" i="12"/>
  <c r="H323" i="12"/>
  <c r="H324" i="12"/>
  <c r="H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6" i="12"/>
  <c r="D7" i="12" l="1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6" i="12"/>
  <c r="A7" i="12"/>
  <c r="M7" i="12" s="1"/>
  <c r="A8" i="12"/>
  <c r="M8" i="12" s="1"/>
  <c r="A9" i="12"/>
  <c r="M9" i="12" s="1"/>
  <c r="A10" i="12"/>
  <c r="M10" i="12" s="1"/>
  <c r="A11" i="12"/>
  <c r="M11" i="12" s="1"/>
  <c r="A12" i="12"/>
  <c r="M12" i="12" s="1"/>
  <c r="A13" i="12"/>
  <c r="M13" i="12" s="1"/>
  <c r="A14" i="12"/>
  <c r="M14" i="12" s="1"/>
  <c r="A15" i="12"/>
  <c r="M15" i="12" s="1"/>
  <c r="A16" i="12"/>
  <c r="M16" i="12" s="1"/>
  <c r="A17" i="12"/>
  <c r="M17" i="12" s="1"/>
  <c r="A18" i="12"/>
  <c r="M18" i="12" s="1"/>
  <c r="A19" i="12"/>
  <c r="M19" i="12" s="1"/>
  <c r="A20" i="12"/>
  <c r="M20" i="12" s="1"/>
  <c r="A21" i="12"/>
  <c r="M21" i="12" s="1"/>
  <c r="A22" i="12"/>
  <c r="M22" i="12" s="1"/>
  <c r="A23" i="12"/>
  <c r="M23" i="12" s="1"/>
  <c r="A24" i="12"/>
  <c r="M24" i="12" s="1"/>
  <c r="A25" i="12"/>
  <c r="M25" i="12" s="1"/>
  <c r="A26" i="12"/>
  <c r="M26" i="12" s="1"/>
  <c r="A27" i="12"/>
  <c r="M27" i="12" s="1"/>
  <c r="A28" i="12"/>
  <c r="M28" i="12" s="1"/>
  <c r="A29" i="12"/>
  <c r="M29" i="12" s="1"/>
  <c r="A30" i="12"/>
  <c r="M30" i="12" s="1"/>
  <c r="A31" i="12"/>
  <c r="M31" i="12" s="1"/>
  <c r="A32" i="12"/>
  <c r="M32" i="12" s="1"/>
  <c r="A33" i="12"/>
  <c r="M33" i="12" s="1"/>
  <c r="A34" i="12"/>
  <c r="M34" i="12" s="1"/>
  <c r="A35" i="12"/>
  <c r="M35" i="12" s="1"/>
  <c r="A36" i="12"/>
  <c r="M36" i="12" s="1"/>
  <c r="A37" i="12"/>
  <c r="M37" i="12" s="1"/>
  <c r="A38" i="12"/>
  <c r="M38" i="12" s="1"/>
  <c r="A39" i="12"/>
  <c r="M39" i="12" s="1"/>
  <c r="A40" i="12"/>
  <c r="M40" i="12" s="1"/>
  <c r="A41" i="12"/>
  <c r="M41" i="12" s="1"/>
  <c r="A42" i="12"/>
  <c r="M42" i="12" s="1"/>
  <c r="A43" i="12"/>
  <c r="M43" i="12" s="1"/>
  <c r="A44" i="12"/>
  <c r="M44" i="12" s="1"/>
  <c r="A45" i="12"/>
  <c r="M45" i="12" s="1"/>
  <c r="A46" i="12"/>
  <c r="M46" i="12" s="1"/>
  <c r="A47" i="12"/>
  <c r="M47" i="12" s="1"/>
  <c r="A48" i="12"/>
  <c r="M48" i="12" s="1"/>
  <c r="A49" i="12"/>
  <c r="M49" i="12" s="1"/>
  <c r="A50" i="12"/>
  <c r="M50" i="12" s="1"/>
  <c r="A51" i="12"/>
  <c r="M51" i="12" s="1"/>
  <c r="A52" i="12"/>
  <c r="M52" i="12" s="1"/>
  <c r="A53" i="12"/>
  <c r="M53" i="12" s="1"/>
  <c r="A54" i="12"/>
  <c r="M54" i="12" s="1"/>
  <c r="A55" i="12"/>
  <c r="M55" i="12" s="1"/>
  <c r="A56" i="12"/>
  <c r="M56" i="12" s="1"/>
  <c r="A57" i="12"/>
  <c r="M57" i="12" s="1"/>
  <c r="A58" i="12"/>
  <c r="M58" i="12" s="1"/>
  <c r="A59" i="12"/>
  <c r="M59" i="12" s="1"/>
  <c r="A60" i="12"/>
  <c r="M60" i="12" s="1"/>
  <c r="A61" i="12"/>
  <c r="M61" i="12" s="1"/>
  <c r="A62" i="12"/>
  <c r="M62" i="12" s="1"/>
  <c r="A63" i="12"/>
  <c r="M63" i="12" s="1"/>
  <c r="A64" i="12"/>
  <c r="M64" i="12" s="1"/>
  <c r="A65" i="12"/>
  <c r="M65" i="12" s="1"/>
  <c r="A66" i="12"/>
  <c r="M66" i="12" s="1"/>
  <c r="A67" i="12"/>
  <c r="M67" i="12" s="1"/>
  <c r="A68" i="12"/>
  <c r="M68" i="12" s="1"/>
  <c r="A69" i="12"/>
  <c r="M69" i="12" s="1"/>
  <c r="A70" i="12"/>
  <c r="M70" i="12" s="1"/>
  <c r="A71" i="12"/>
  <c r="M71" i="12" s="1"/>
  <c r="A72" i="12"/>
  <c r="M72" i="12" s="1"/>
  <c r="A73" i="12"/>
  <c r="M73" i="12" s="1"/>
  <c r="A74" i="12"/>
  <c r="M74" i="12" s="1"/>
  <c r="A75" i="12"/>
  <c r="M75" i="12" s="1"/>
  <c r="A76" i="12"/>
  <c r="M76" i="12" s="1"/>
  <c r="A77" i="12"/>
  <c r="M77" i="12" s="1"/>
  <c r="A78" i="12"/>
  <c r="M78" i="12" s="1"/>
  <c r="A79" i="12"/>
  <c r="M79" i="12" s="1"/>
  <c r="A80" i="12"/>
  <c r="M80" i="12" s="1"/>
  <c r="A81" i="12"/>
  <c r="M81" i="12" s="1"/>
  <c r="A82" i="12"/>
  <c r="M82" i="12" s="1"/>
  <c r="A83" i="12"/>
  <c r="M83" i="12" s="1"/>
  <c r="A84" i="12"/>
  <c r="M84" i="12" s="1"/>
  <c r="A85" i="12"/>
  <c r="M85" i="12" s="1"/>
  <c r="A86" i="12"/>
  <c r="M86" i="12" s="1"/>
  <c r="A87" i="12"/>
  <c r="M87" i="12" s="1"/>
  <c r="A88" i="12"/>
  <c r="M88" i="12" s="1"/>
  <c r="A89" i="12"/>
  <c r="M89" i="12" s="1"/>
  <c r="A90" i="12"/>
  <c r="M90" i="12" s="1"/>
  <c r="A91" i="12"/>
  <c r="M91" i="12" s="1"/>
  <c r="A92" i="12"/>
  <c r="M92" i="12" s="1"/>
  <c r="A93" i="12"/>
  <c r="M93" i="12" s="1"/>
  <c r="A94" i="12"/>
  <c r="M94" i="12" s="1"/>
  <c r="A95" i="12"/>
  <c r="M95" i="12" s="1"/>
  <c r="A96" i="12"/>
  <c r="M96" i="12" s="1"/>
  <c r="A97" i="12"/>
  <c r="M97" i="12" s="1"/>
  <c r="A98" i="12"/>
  <c r="M98" i="12" s="1"/>
  <c r="A99" i="12"/>
  <c r="M99" i="12" s="1"/>
  <c r="A100" i="12"/>
  <c r="M100" i="12" s="1"/>
  <c r="A101" i="12"/>
  <c r="M101" i="12" s="1"/>
  <c r="A102" i="12"/>
  <c r="M102" i="12" s="1"/>
  <c r="A103" i="12"/>
  <c r="M103" i="12" s="1"/>
  <c r="A104" i="12"/>
  <c r="M104" i="12" s="1"/>
  <c r="A105" i="12"/>
  <c r="M105" i="12" s="1"/>
  <c r="A106" i="12"/>
  <c r="M106" i="12" s="1"/>
  <c r="A107" i="12"/>
  <c r="M107" i="12" s="1"/>
  <c r="A108" i="12"/>
  <c r="M108" i="12" s="1"/>
  <c r="A109" i="12"/>
  <c r="M109" i="12" s="1"/>
  <c r="A110" i="12"/>
  <c r="M110" i="12" s="1"/>
  <c r="A111" i="12"/>
  <c r="M111" i="12" s="1"/>
  <c r="A112" i="12"/>
  <c r="M112" i="12" s="1"/>
  <c r="A113" i="12"/>
  <c r="M113" i="12" s="1"/>
  <c r="A114" i="12"/>
  <c r="M114" i="12" s="1"/>
  <c r="A115" i="12"/>
  <c r="M115" i="12" s="1"/>
  <c r="A116" i="12"/>
  <c r="M116" i="12" s="1"/>
  <c r="A117" i="12"/>
  <c r="M117" i="12" s="1"/>
  <c r="A118" i="12"/>
  <c r="M118" i="12" s="1"/>
  <c r="A119" i="12"/>
  <c r="M119" i="12" s="1"/>
  <c r="A120" i="12"/>
  <c r="M120" i="12" s="1"/>
  <c r="A121" i="12"/>
  <c r="M121" i="12" s="1"/>
  <c r="A122" i="12"/>
  <c r="M122" i="12" s="1"/>
  <c r="A123" i="12"/>
  <c r="M123" i="12" s="1"/>
  <c r="A124" i="12"/>
  <c r="M124" i="12" s="1"/>
  <c r="A125" i="12"/>
  <c r="M125" i="12" s="1"/>
  <c r="A126" i="12"/>
  <c r="M126" i="12" s="1"/>
  <c r="A127" i="12"/>
  <c r="M127" i="12" s="1"/>
  <c r="A128" i="12"/>
  <c r="M128" i="12" s="1"/>
  <c r="A129" i="12"/>
  <c r="M129" i="12" s="1"/>
  <c r="A130" i="12"/>
  <c r="M130" i="12" s="1"/>
  <c r="A131" i="12"/>
  <c r="M131" i="12" s="1"/>
  <c r="A132" i="12"/>
  <c r="M132" i="12" s="1"/>
  <c r="A133" i="12"/>
  <c r="M133" i="12" s="1"/>
  <c r="A134" i="12"/>
  <c r="M134" i="12" s="1"/>
  <c r="A135" i="12"/>
  <c r="M135" i="12" s="1"/>
  <c r="A136" i="12"/>
  <c r="M136" i="12" s="1"/>
  <c r="A137" i="12"/>
  <c r="M137" i="12" s="1"/>
  <c r="A138" i="12"/>
  <c r="M138" i="12" s="1"/>
  <c r="A139" i="12"/>
  <c r="M139" i="12" s="1"/>
  <c r="A140" i="12"/>
  <c r="M140" i="12" s="1"/>
  <c r="A141" i="12"/>
  <c r="M141" i="12" s="1"/>
  <c r="A142" i="12"/>
  <c r="M142" i="12" s="1"/>
  <c r="A143" i="12"/>
  <c r="M143" i="12" s="1"/>
  <c r="A144" i="12"/>
  <c r="M144" i="12" s="1"/>
  <c r="A145" i="12"/>
  <c r="M145" i="12" s="1"/>
  <c r="A146" i="12"/>
  <c r="M146" i="12" s="1"/>
  <c r="A147" i="12"/>
  <c r="M147" i="12" s="1"/>
  <c r="A148" i="12"/>
  <c r="M148" i="12" s="1"/>
  <c r="A149" i="12"/>
  <c r="M149" i="12" s="1"/>
  <c r="A150" i="12"/>
  <c r="M150" i="12" s="1"/>
  <c r="A151" i="12"/>
  <c r="M151" i="12" s="1"/>
  <c r="A152" i="12"/>
  <c r="M152" i="12" s="1"/>
  <c r="A153" i="12"/>
  <c r="M153" i="12" s="1"/>
  <c r="A154" i="12"/>
  <c r="M154" i="12" s="1"/>
  <c r="A155" i="12"/>
  <c r="M155" i="12" s="1"/>
  <c r="A156" i="12"/>
  <c r="M156" i="12" s="1"/>
  <c r="A157" i="12"/>
  <c r="M157" i="12" s="1"/>
  <c r="A158" i="12"/>
  <c r="M158" i="12" s="1"/>
  <c r="A159" i="12"/>
  <c r="M159" i="12" s="1"/>
  <c r="A160" i="12"/>
  <c r="M160" i="12" s="1"/>
  <c r="A161" i="12"/>
  <c r="M161" i="12" s="1"/>
  <c r="A162" i="12"/>
  <c r="M162" i="12" s="1"/>
  <c r="A163" i="12"/>
  <c r="M163" i="12" s="1"/>
  <c r="A164" i="12"/>
  <c r="M164" i="12" s="1"/>
  <c r="A165" i="12"/>
  <c r="M165" i="12" s="1"/>
  <c r="A166" i="12"/>
  <c r="M166" i="12" s="1"/>
  <c r="A167" i="12"/>
  <c r="M167" i="12" s="1"/>
  <c r="A168" i="12"/>
  <c r="M168" i="12" s="1"/>
  <c r="A169" i="12"/>
  <c r="M169" i="12" s="1"/>
  <c r="A170" i="12"/>
  <c r="M170" i="12" s="1"/>
  <c r="A171" i="12"/>
  <c r="M171" i="12" s="1"/>
  <c r="A172" i="12"/>
  <c r="M172" i="12" s="1"/>
  <c r="A173" i="12"/>
  <c r="M173" i="12" s="1"/>
  <c r="A174" i="12"/>
  <c r="M174" i="12" s="1"/>
  <c r="A175" i="12"/>
  <c r="M175" i="12" s="1"/>
  <c r="A176" i="12"/>
  <c r="M176" i="12" s="1"/>
  <c r="A177" i="12"/>
  <c r="M177" i="12" s="1"/>
  <c r="A178" i="12"/>
  <c r="M178" i="12" s="1"/>
  <c r="A179" i="12"/>
  <c r="M179" i="12" s="1"/>
  <c r="A180" i="12"/>
  <c r="M180" i="12" s="1"/>
  <c r="A181" i="12"/>
  <c r="M181" i="12" s="1"/>
  <c r="A182" i="12"/>
  <c r="M182" i="12" s="1"/>
  <c r="A183" i="12"/>
  <c r="M183" i="12" s="1"/>
  <c r="A184" i="12"/>
  <c r="M184" i="12" s="1"/>
  <c r="A185" i="12"/>
  <c r="M185" i="12" s="1"/>
  <c r="A186" i="12"/>
  <c r="M186" i="12" s="1"/>
  <c r="A187" i="12"/>
  <c r="M187" i="12" s="1"/>
  <c r="A188" i="12"/>
  <c r="M188" i="12" s="1"/>
  <c r="A189" i="12"/>
  <c r="M189" i="12" s="1"/>
  <c r="A190" i="12"/>
  <c r="M190" i="12" s="1"/>
  <c r="A191" i="12"/>
  <c r="M191" i="12" s="1"/>
  <c r="A192" i="12"/>
  <c r="M192" i="12" s="1"/>
  <c r="A193" i="12"/>
  <c r="M193" i="12" s="1"/>
  <c r="A194" i="12"/>
  <c r="M194" i="12" s="1"/>
  <c r="A195" i="12"/>
  <c r="M195" i="12" s="1"/>
  <c r="A196" i="12"/>
  <c r="M196" i="12" s="1"/>
  <c r="A197" i="12"/>
  <c r="M197" i="12" s="1"/>
  <c r="A198" i="12"/>
  <c r="M198" i="12" s="1"/>
  <c r="A199" i="12"/>
  <c r="M199" i="12" s="1"/>
  <c r="A200" i="12"/>
  <c r="M200" i="12" s="1"/>
  <c r="A201" i="12"/>
  <c r="M201" i="12" s="1"/>
  <c r="A202" i="12"/>
  <c r="M202" i="12" s="1"/>
  <c r="A203" i="12"/>
  <c r="M203" i="12" s="1"/>
  <c r="A204" i="12"/>
  <c r="M204" i="12" s="1"/>
  <c r="A205" i="12"/>
  <c r="M205" i="12" s="1"/>
  <c r="A206" i="12"/>
  <c r="M206" i="12" s="1"/>
  <c r="A207" i="12"/>
  <c r="M207" i="12" s="1"/>
  <c r="A208" i="12"/>
  <c r="M208" i="12" s="1"/>
  <c r="A209" i="12"/>
  <c r="M209" i="12" s="1"/>
  <c r="A210" i="12"/>
  <c r="M210" i="12" s="1"/>
  <c r="A211" i="12"/>
  <c r="M211" i="12" s="1"/>
  <c r="A212" i="12"/>
  <c r="M212" i="12" s="1"/>
  <c r="A213" i="12"/>
  <c r="M213" i="12" s="1"/>
  <c r="A214" i="12"/>
  <c r="M214" i="12" s="1"/>
  <c r="A215" i="12"/>
  <c r="M215" i="12" s="1"/>
  <c r="A216" i="12"/>
  <c r="M216" i="12" s="1"/>
  <c r="A217" i="12"/>
  <c r="M217" i="12" s="1"/>
  <c r="A218" i="12"/>
  <c r="M218" i="12" s="1"/>
  <c r="A219" i="12"/>
  <c r="M219" i="12" s="1"/>
  <c r="A220" i="12"/>
  <c r="M220" i="12" s="1"/>
  <c r="A221" i="12"/>
  <c r="M221" i="12" s="1"/>
  <c r="A222" i="12"/>
  <c r="M222" i="12" s="1"/>
  <c r="A223" i="12"/>
  <c r="M223" i="12" s="1"/>
  <c r="A224" i="12"/>
  <c r="M224" i="12" s="1"/>
  <c r="A225" i="12"/>
  <c r="M225" i="12" s="1"/>
  <c r="A226" i="12"/>
  <c r="M226" i="12" s="1"/>
  <c r="A227" i="12"/>
  <c r="M227" i="12" s="1"/>
  <c r="A228" i="12"/>
  <c r="M228" i="12" s="1"/>
  <c r="A229" i="12"/>
  <c r="M229" i="12" s="1"/>
  <c r="A230" i="12"/>
  <c r="M230" i="12" s="1"/>
  <c r="A231" i="12"/>
  <c r="M231" i="12" s="1"/>
  <c r="A232" i="12"/>
  <c r="M232" i="12" s="1"/>
  <c r="A233" i="12"/>
  <c r="M233" i="12" s="1"/>
  <c r="A234" i="12"/>
  <c r="M234" i="12" s="1"/>
  <c r="A235" i="12"/>
  <c r="M235" i="12" s="1"/>
  <c r="A236" i="12"/>
  <c r="M236" i="12" s="1"/>
  <c r="A237" i="12"/>
  <c r="M237" i="12" s="1"/>
  <c r="A238" i="12"/>
  <c r="M238" i="12" s="1"/>
  <c r="A239" i="12"/>
  <c r="M239" i="12" s="1"/>
  <c r="A240" i="12"/>
  <c r="M240" i="12" s="1"/>
  <c r="A241" i="12"/>
  <c r="M241" i="12" s="1"/>
  <c r="A242" i="12"/>
  <c r="M242" i="12" s="1"/>
  <c r="A243" i="12"/>
  <c r="M243" i="12" s="1"/>
  <c r="A244" i="12"/>
  <c r="M244" i="12" s="1"/>
  <c r="A245" i="12"/>
  <c r="M245" i="12" s="1"/>
  <c r="A246" i="12"/>
  <c r="M246" i="12" s="1"/>
  <c r="A247" i="12"/>
  <c r="M247" i="12" s="1"/>
  <c r="A248" i="12"/>
  <c r="M248" i="12" s="1"/>
  <c r="A249" i="12"/>
  <c r="M249" i="12" s="1"/>
  <c r="A250" i="12"/>
  <c r="M250" i="12" s="1"/>
  <c r="A251" i="12"/>
  <c r="M251" i="12" s="1"/>
  <c r="A252" i="12"/>
  <c r="M252" i="12" s="1"/>
  <c r="A253" i="12"/>
  <c r="M253" i="12" s="1"/>
  <c r="A254" i="12"/>
  <c r="M254" i="12" s="1"/>
  <c r="A255" i="12"/>
  <c r="M255" i="12" s="1"/>
  <c r="A256" i="12"/>
  <c r="M256" i="12" s="1"/>
  <c r="A257" i="12"/>
  <c r="M257" i="12" s="1"/>
  <c r="A258" i="12"/>
  <c r="M258" i="12" s="1"/>
  <c r="A259" i="12"/>
  <c r="M259" i="12" s="1"/>
  <c r="A260" i="12"/>
  <c r="M260" i="12" s="1"/>
  <c r="A261" i="12"/>
  <c r="M261" i="12" s="1"/>
  <c r="A262" i="12"/>
  <c r="M262" i="12" s="1"/>
  <c r="A263" i="12"/>
  <c r="M263" i="12" s="1"/>
  <c r="A264" i="12"/>
  <c r="M264" i="12" s="1"/>
  <c r="A265" i="12"/>
  <c r="M265" i="12" s="1"/>
  <c r="A266" i="12"/>
  <c r="M266" i="12" s="1"/>
  <c r="A267" i="12"/>
  <c r="M267" i="12" s="1"/>
  <c r="A268" i="12"/>
  <c r="M268" i="12" s="1"/>
  <c r="A269" i="12"/>
  <c r="M269" i="12" s="1"/>
  <c r="A270" i="12"/>
  <c r="M270" i="12" s="1"/>
  <c r="A271" i="12"/>
  <c r="M271" i="12" s="1"/>
  <c r="A272" i="12"/>
  <c r="M272" i="12" s="1"/>
  <c r="A273" i="12"/>
  <c r="M273" i="12" s="1"/>
  <c r="A274" i="12"/>
  <c r="M274" i="12" s="1"/>
  <c r="A275" i="12"/>
  <c r="M275" i="12" s="1"/>
  <c r="A276" i="12"/>
  <c r="M276" i="12" s="1"/>
  <c r="A277" i="12"/>
  <c r="M277" i="12" s="1"/>
  <c r="A278" i="12"/>
  <c r="M278" i="12" s="1"/>
  <c r="A279" i="12"/>
  <c r="M279" i="12" s="1"/>
  <c r="A280" i="12"/>
  <c r="M280" i="12" s="1"/>
  <c r="A281" i="12"/>
  <c r="M281" i="12" s="1"/>
  <c r="A282" i="12"/>
  <c r="M282" i="12" s="1"/>
  <c r="A283" i="12"/>
  <c r="M283" i="12" s="1"/>
  <c r="A284" i="12"/>
  <c r="M284" i="12" s="1"/>
  <c r="A285" i="12"/>
  <c r="M285" i="12" s="1"/>
  <c r="A286" i="12"/>
  <c r="M286" i="12" s="1"/>
  <c r="A287" i="12"/>
  <c r="M287" i="12" s="1"/>
  <c r="A288" i="12"/>
  <c r="M288" i="12" s="1"/>
  <c r="A289" i="12"/>
  <c r="M289" i="12" s="1"/>
  <c r="A290" i="12"/>
  <c r="M290" i="12" s="1"/>
  <c r="A291" i="12"/>
  <c r="M291" i="12" s="1"/>
  <c r="A292" i="12"/>
  <c r="M292" i="12" s="1"/>
  <c r="A293" i="12"/>
  <c r="M293" i="12" s="1"/>
  <c r="A294" i="12"/>
  <c r="M294" i="12" s="1"/>
  <c r="A295" i="12"/>
  <c r="M295" i="12" s="1"/>
  <c r="A296" i="12"/>
  <c r="M296" i="12" s="1"/>
  <c r="A297" i="12"/>
  <c r="M297" i="12" s="1"/>
  <c r="A298" i="12"/>
  <c r="M298" i="12" s="1"/>
  <c r="A299" i="12"/>
  <c r="M299" i="12" s="1"/>
  <c r="A300" i="12"/>
  <c r="M300" i="12" s="1"/>
  <c r="A301" i="12"/>
  <c r="M301" i="12" s="1"/>
  <c r="A302" i="12"/>
  <c r="M302" i="12" s="1"/>
  <c r="A303" i="12"/>
  <c r="M303" i="12" s="1"/>
  <c r="A304" i="12"/>
  <c r="M304" i="12" s="1"/>
  <c r="A305" i="12"/>
  <c r="M305" i="12" s="1"/>
  <c r="A306" i="12"/>
  <c r="M306" i="12" s="1"/>
  <c r="A307" i="12"/>
  <c r="M307" i="12" s="1"/>
  <c r="A308" i="12"/>
  <c r="M308" i="12" s="1"/>
  <c r="A309" i="12"/>
  <c r="M309" i="12" s="1"/>
  <c r="A310" i="12"/>
  <c r="M310" i="12" s="1"/>
  <c r="A311" i="12"/>
  <c r="M311" i="12" s="1"/>
  <c r="A312" i="12"/>
  <c r="M312" i="12" s="1"/>
  <c r="A313" i="12"/>
  <c r="M313" i="12" s="1"/>
  <c r="A314" i="12"/>
  <c r="M314" i="12" s="1"/>
  <c r="A315" i="12"/>
  <c r="M315" i="12" s="1"/>
  <c r="A316" i="12"/>
  <c r="M316" i="12" s="1"/>
  <c r="A317" i="12"/>
  <c r="M317" i="12" s="1"/>
  <c r="A318" i="12"/>
  <c r="M318" i="12" s="1"/>
  <c r="A319" i="12"/>
  <c r="M319" i="12" s="1"/>
  <c r="A320" i="12"/>
  <c r="M320" i="12" s="1"/>
  <c r="A321" i="12"/>
  <c r="M321" i="12" s="1"/>
  <c r="A322" i="12"/>
  <c r="M322" i="12" s="1"/>
  <c r="A323" i="12"/>
  <c r="M323" i="12" s="1"/>
  <c r="A324" i="12"/>
  <c r="M324" i="12" s="1"/>
  <c r="A325" i="12"/>
  <c r="M325" i="12" s="1"/>
  <c r="A6" i="12"/>
  <c r="M6" i="12" s="1"/>
  <c r="C307" i="12"/>
  <c r="C308" i="12"/>
  <c r="C309" i="12"/>
  <c r="C310" i="12"/>
  <c r="C311" i="12"/>
  <c r="C312" i="12"/>
  <c r="C313" i="12"/>
  <c r="C314" i="12"/>
  <c r="C315" i="12"/>
  <c r="B315" i="12" s="1"/>
  <c r="C316" i="12"/>
  <c r="C317" i="12"/>
  <c r="C318" i="12"/>
  <c r="C319" i="12"/>
  <c r="C320" i="12"/>
  <c r="C321" i="12"/>
  <c r="C322" i="12"/>
  <c r="C323" i="12"/>
  <c r="B323" i="12" s="1"/>
  <c r="C324" i="12"/>
  <c r="C325" i="12"/>
  <c r="C250" i="12"/>
  <c r="C251" i="12"/>
  <c r="B251" i="12" s="1"/>
  <c r="C252" i="12"/>
  <c r="C253" i="12"/>
  <c r="C254" i="12"/>
  <c r="C255" i="12"/>
  <c r="C256" i="12"/>
  <c r="C257" i="12"/>
  <c r="C258" i="12"/>
  <c r="C259" i="12"/>
  <c r="B259" i="12" s="1"/>
  <c r="C260" i="12"/>
  <c r="C261" i="12"/>
  <c r="C262" i="12"/>
  <c r="C263" i="12"/>
  <c r="C264" i="12"/>
  <c r="C265" i="12"/>
  <c r="C266" i="12"/>
  <c r="C267" i="12"/>
  <c r="B267" i="12" s="1"/>
  <c r="C268" i="12"/>
  <c r="C269" i="12"/>
  <c r="C270" i="12"/>
  <c r="C271" i="12"/>
  <c r="C272" i="12"/>
  <c r="C273" i="12"/>
  <c r="C274" i="12"/>
  <c r="C275" i="12"/>
  <c r="B275" i="12" s="1"/>
  <c r="C276" i="12"/>
  <c r="C277" i="12"/>
  <c r="C278" i="12"/>
  <c r="C279" i="12"/>
  <c r="C280" i="12"/>
  <c r="C281" i="12"/>
  <c r="C282" i="12"/>
  <c r="C283" i="12"/>
  <c r="B283" i="12" s="1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B299" i="12" s="1"/>
  <c r="C300" i="12"/>
  <c r="C301" i="12"/>
  <c r="C302" i="12"/>
  <c r="C303" i="12"/>
  <c r="C304" i="12"/>
  <c r="C305" i="12"/>
  <c r="C306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157" i="12"/>
  <c r="C158" i="12"/>
  <c r="C159" i="12"/>
  <c r="C160" i="12"/>
  <c r="C161" i="12"/>
  <c r="C162" i="12"/>
  <c r="C163" i="12"/>
  <c r="B163" i="12" s="1"/>
  <c r="C164" i="12"/>
  <c r="C165" i="12"/>
  <c r="C166" i="12"/>
  <c r="C167" i="12"/>
  <c r="C168" i="12"/>
  <c r="C169" i="12"/>
  <c r="C170" i="12"/>
  <c r="C171" i="12"/>
  <c r="B171" i="12" s="1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7" i="12"/>
  <c r="C8" i="12"/>
  <c r="C9" i="12"/>
  <c r="C10" i="12"/>
  <c r="C11" i="12"/>
  <c r="B11" i="12" s="1"/>
  <c r="C12" i="12"/>
  <c r="C13" i="12"/>
  <c r="C14" i="12"/>
  <c r="C15" i="12"/>
  <c r="C16" i="12"/>
  <c r="C17" i="12"/>
  <c r="C18" i="12"/>
  <c r="C19" i="12"/>
  <c r="B19" i="12" s="1"/>
  <c r="C20" i="12"/>
  <c r="C21" i="12"/>
  <c r="C22" i="12"/>
  <c r="C23" i="12"/>
  <c r="C24" i="12"/>
  <c r="C25" i="12"/>
  <c r="C26" i="12"/>
  <c r="C27" i="12"/>
  <c r="B27" i="12" s="1"/>
  <c r="C28" i="12"/>
  <c r="C29" i="12"/>
  <c r="C30" i="12"/>
  <c r="C31" i="12"/>
  <c r="C32" i="12"/>
  <c r="C33" i="12"/>
  <c r="C34" i="12"/>
  <c r="C35" i="12"/>
  <c r="B35" i="12" s="1"/>
  <c r="C36" i="12"/>
  <c r="C37" i="12"/>
  <c r="C38" i="12"/>
  <c r="C39" i="12"/>
  <c r="C40" i="12"/>
  <c r="C41" i="12"/>
  <c r="C42" i="12"/>
  <c r="C43" i="12"/>
  <c r="B43" i="12" s="1"/>
  <c r="C44" i="12"/>
  <c r="C45" i="12"/>
  <c r="C46" i="12"/>
  <c r="C47" i="12"/>
  <c r="C48" i="12"/>
  <c r="C49" i="12"/>
  <c r="C50" i="12"/>
  <c r="C51" i="12"/>
  <c r="B51" i="12" s="1"/>
  <c r="C52" i="12"/>
  <c r="C53" i="12"/>
  <c r="C54" i="12"/>
  <c r="C55" i="12"/>
  <c r="C56" i="12"/>
  <c r="C57" i="12"/>
  <c r="C58" i="12"/>
  <c r="C59" i="12"/>
  <c r="B59" i="12" s="1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B75" i="12" s="1"/>
  <c r="C76" i="12"/>
  <c r="C77" i="12"/>
  <c r="C78" i="12"/>
  <c r="C79" i="12"/>
  <c r="C80" i="12"/>
  <c r="C81" i="12"/>
  <c r="C82" i="12"/>
  <c r="C83" i="12"/>
  <c r="B83" i="12" s="1"/>
  <c r="C84" i="12"/>
  <c r="C85" i="12"/>
  <c r="C86" i="12"/>
  <c r="C87" i="12"/>
  <c r="C88" i="12"/>
  <c r="C89" i="12"/>
  <c r="C90" i="12"/>
  <c r="C91" i="12"/>
  <c r="B91" i="12" s="1"/>
  <c r="C92" i="12"/>
  <c r="C93" i="12"/>
  <c r="C94" i="12"/>
  <c r="C95" i="12"/>
  <c r="C96" i="12"/>
  <c r="C97" i="12"/>
  <c r="C98" i="12"/>
  <c r="C99" i="12"/>
  <c r="B99" i="12" s="1"/>
  <c r="C100" i="12"/>
  <c r="C101" i="12"/>
  <c r="C102" i="12"/>
  <c r="C103" i="12"/>
  <c r="C104" i="12"/>
  <c r="C105" i="12"/>
  <c r="C106" i="12"/>
  <c r="C107" i="12"/>
  <c r="B107" i="12" s="1"/>
  <c r="C108" i="12"/>
  <c r="C109" i="12"/>
  <c r="C110" i="12"/>
  <c r="C111" i="12"/>
  <c r="C112" i="12"/>
  <c r="C113" i="12"/>
  <c r="C114" i="12"/>
  <c r="C115" i="12"/>
  <c r="B115" i="12" s="1"/>
  <c r="C116" i="12"/>
  <c r="C117" i="12"/>
  <c r="C118" i="12"/>
  <c r="C119" i="12"/>
  <c r="C120" i="12"/>
  <c r="C121" i="12"/>
  <c r="C122" i="12"/>
  <c r="C123" i="12"/>
  <c r="B123" i="12" s="1"/>
  <c r="C124" i="12"/>
  <c r="C125" i="12"/>
  <c r="C126" i="12"/>
  <c r="C127" i="12"/>
  <c r="C128" i="12"/>
  <c r="C129" i="12"/>
  <c r="C130" i="12"/>
  <c r="C131" i="12"/>
  <c r="B131" i="12" s="1"/>
  <c r="C132" i="12"/>
  <c r="C133" i="12"/>
  <c r="C134" i="12"/>
  <c r="C135" i="12"/>
  <c r="C136" i="12"/>
  <c r="C137" i="12"/>
  <c r="C6" i="12"/>
  <c r="B147" i="12" l="1"/>
  <c r="B155" i="12"/>
  <c r="B139" i="12"/>
  <c r="B235" i="12"/>
  <c r="B219" i="12"/>
  <c r="B203" i="12"/>
  <c r="B187" i="12"/>
  <c r="X6" i="12"/>
  <c r="W136" i="12"/>
  <c r="G136" i="12" s="1"/>
  <c r="X136" i="12"/>
  <c r="Y136" i="12"/>
  <c r="B136" i="12"/>
  <c r="W132" i="12"/>
  <c r="G132" i="12" s="1"/>
  <c r="X132" i="12"/>
  <c r="Y132" i="12"/>
  <c r="B132" i="12"/>
  <c r="Y128" i="12"/>
  <c r="W128" i="12"/>
  <c r="G128" i="12" s="1"/>
  <c r="X128" i="12"/>
  <c r="B128" i="12"/>
  <c r="W124" i="12"/>
  <c r="G124" i="12" s="1"/>
  <c r="Y124" i="12"/>
  <c r="X124" i="12"/>
  <c r="B124" i="12"/>
  <c r="W120" i="12"/>
  <c r="G120" i="12" s="1"/>
  <c r="Y120" i="12"/>
  <c r="X120" i="12"/>
  <c r="B120" i="12"/>
  <c r="Y116" i="12"/>
  <c r="W116" i="12"/>
  <c r="G116" i="12" s="1"/>
  <c r="X116" i="12"/>
  <c r="B116" i="12"/>
  <c r="W112" i="12"/>
  <c r="G112" i="12" s="1"/>
  <c r="X112" i="12"/>
  <c r="Y112" i="12"/>
  <c r="B112" i="12"/>
  <c r="W108" i="12"/>
  <c r="G108" i="12" s="1"/>
  <c r="X108" i="12"/>
  <c r="Y108" i="12"/>
  <c r="B108" i="12"/>
  <c r="Y104" i="12"/>
  <c r="X104" i="12"/>
  <c r="W104" i="12"/>
  <c r="G104" i="12" s="1"/>
  <c r="B104" i="12"/>
  <c r="W100" i="12"/>
  <c r="G100" i="12" s="1"/>
  <c r="X100" i="12"/>
  <c r="Y100" i="12"/>
  <c r="B100" i="12"/>
  <c r="Y96" i="12"/>
  <c r="W96" i="12"/>
  <c r="G96" i="12" s="1"/>
  <c r="X96" i="12"/>
  <c r="B96" i="12"/>
  <c r="W92" i="12"/>
  <c r="G92" i="12" s="1"/>
  <c r="X92" i="12"/>
  <c r="Y92" i="12"/>
  <c r="B92" i="12"/>
  <c r="X88" i="12"/>
  <c r="W88" i="12"/>
  <c r="G88" i="12" s="1"/>
  <c r="Y88" i="12"/>
  <c r="B88" i="12"/>
  <c r="W84" i="12"/>
  <c r="G84" i="12" s="1"/>
  <c r="X84" i="12"/>
  <c r="Y84" i="12"/>
  <c r="B84" i="12"/>
  <c r="W80" i="12"/>
  <c r="G80" i="12" s="1"/>
  <c r="H80" i="12" s="1"/>
  <c r="X80" i="12"/>
  <c r="Y80" i="12"/>
  <c r="B80" i="12"/>
  <c r="W76" i="12"/>
  <c r="G76" i="12" s="1"/>
  <c r="X76" i="12"/>
  <c r="Y76" i="12"/>
  <c r="B76" i="12"/>
  <c r="Y72" i="12"/>
  <c r="W72" i="12"/>
  <c r="G72" i="12" s="1"/>
  <c r="X72" i="12"/>
  <c r="B72" i="12"/>
  <c r="Y68" i="12"/>
  <c r="W68" i="12"/>
  <c r="G68" i="12" s="1"/>
  <c r="X68" i="12"/>
  <c r="B68" i="12"/>
  <c r="X64" i="12"/>
  <c r="W64" i="12"/>
  <c r="G64" i="12" s="1"/>
  <c r="Y64" i="12"/>
  <c r="B64" i="12"/>
  <c r="W60" i="12"/>
  <c r="G60" i="12" s="1"/>
  <c r="H60" i="12" s="1"/>
  <c r="Y60" i="12"/>
  <c r="X60" i="12"/>
  <c r="B60" i="12"/>
  <c r="W56" i="12"/>
  <c r="G56" i="12" s="1"/>
  <c r="X56" i="12"/>
  <c r="Y56" i="12"/>
  <c r="B56" i="12"/>
  <c r="W52" i="12"/>
  <c r="G52" i="12" s="1"/>
  <c r="X52" i="12"/>
  <c r="Y52" i="12"/>
  <c r="B52" i="12"/>
  <c r="X48" i="12"/>
  <c r="W48" i="12"/>
  <c r="G48" i="12" s="1"/>
  <c r="Y48" i="12"/>
  <c r="B48" i="12"/>
  <c r="Y44" i="12"/>
  <c r="W44" i="12"/>
  <c r="G44" i="12" s="1"/>
  <c r="X44" i="12"/>
  <c r="B44" i="12"/>
  <c r="Y40" i="12"/>
  <c r="X40" i="12"/>
  <c r="W40" i="12"/>
  <c r="G40" i="12" s="1"/>
  <c r="H40" i="12" s="1"/>
  <c r="B40" i="12"/>
  <c r="Y36" i="12"/>
  <c r="W36" i="12"/>
  <c r="G36" i="12" s="1"/>
  <c r="X36" i="12"/>
  <c r="B36" i="12"/>
  <c r="W32" i="12"/>
  <c r="G32" i="12" s="1"/>
  <c r="X32" i="12"/>
  <c r="Y32" i="12"/>
  <c r="B32" i="12"/>
  <c r="Y28" i="12"/>
  <c r="W28" i="12"/>
  <c r="G28" i="12" s="1"/>
  <c r="X28" i="12"/>
  <c r="B28" i="12"/>
  <c r="Y24" i="12"/>
  <c r="W24" i="12"/>
  <c r="G24" i="12" s="1"/>
  <c r="X24" i="12"/>
  <c r="B24" i="12"/>
  <c r="W20" i="12"/>
  <c r="G20" i="12" s="1"/>
  <c r="H20" i="12" s="1"/>
  <c r="Y20" i="12"/>
  <c r="X20" i="12"/>
  <c r="B20" i="12"/>
  <c r="Y16" i="12"/>
  <c r="W16" i="12"/>
  <c r="G16" i="12" s="1"/>
  <c r="X16" i="12"/>
  <c r="B16" i="12"/>
  <c r="Y12" i="12"/>
  <c r="W12" i="12"/>
  <c r="G12" i="12" s="1"/>
  <c r="X12" i="12"/>
  <c r="B12" i="12"/>
  <c r="X8" i="12"/>
  <c r="Y8" i="12"/>
  <c r="W8" i="12"/>
  <c r="G8" i="12" s="1"/>
  <c r="B8" i="12"/>
  <c r="Y154" i="12"/>
  <c r="W154" i="12"/>
  <c r="G154" i="12" s="1"/>
  <c r="X154" i="12"/>
  <c r="B154" i="12"/>
  <c r="Y150" i="12"/>
  <c r="W150" i="12"/>
  <c r="G150" i="12" s="1"/>
  <c r="H150" i="12" s="1"/>
  <c r="X150" i="12"/>
  <c r="B150" i="12"/>
  <c r="Y146" i="12"/>
  <c r="W146" i="12"/>
  <c r="G146" i="12" s="1"/>
  <c r="X146" i="12"/>
  <c r="B146" i="12"/>
  <c r="W142" i="12"/>
  <c r="G142" i="12" s="1"/>
  <c r="X142" i="12"/>
  <c r="Y142" i="12"/>
  <c r="B142" i="12"/>
  <c r="X138" i="12"/>
  <c r="W138" i="12"/>
  <c r="G138" i="12" s="1"/>
  <c r="Y138" i="12"/>
  <c r="B138" i="12"/>
  <c r="X168" i="12"/>
  <c r="W168" i="12"/>
  <c r="G168" i="12" s="1"/>
  <c r="Y168" i="12"/>
  <c r="B168" i="12"/>
  <c r="Y164" i="12"/>
  <c r="W164" i="12"/>
  <c r="G164" i="12" s="1"/>
  <c r="X164" i="12"/>
  <c r="B164" i="12"/>
  <c r="Y160" i="12"/>
  <c r="W160" i="12"/>
  <c r="G160" i="12" s="1"/>
  <c r="H160" i="12" s="1"/>
  <c r="X160" i="12"/>
  <c r="B160" i="12"/>
  <c r="W249" i="12"/>
  <c r="G249" i="12" s="1"/>
  <c r="X249" i="12"/>
  <c r="Y249" i="12"/>
  <c r="B249" i="12"/>
  <c r="Y245" i="12"/>
  <c r="W245" i="12"/>
  <c r="G245" i="12" s="1"/>
  <c r="H245" i="12" s="1"/>
  <c r="X245" i="12"/>
  <c r="B245" i="12"/>
  <c r="X241" i="12"/>
  <c r="Y241" i="12"/>
  <c r="W241" i="12"/>
  <c r="G241" i="12" s="1"/>
  <c r="B241" i="12"/>
  <c r="Y237" i="12"/>
  <c r="W237" i="12"/>
  <c r="G237" i="12" s="1"/>
  <c r="X237" i="12"/>
  <c r="B237" i="12"/>
  <c r="W233" i="12"/>
  <c r="G233" i="12" s="1"/>
  <c r="Y233" i="12"/>
  <c r="X233" i="12"/>
  <c r="B233" i="12"/>
  <c r="X229" i="12"/>
  <c r="W229" i="12"/>
  <c r="G229" i="12" s="1"/>
  <c r="Y229" i="12"/>
  <c r="B229" i="12"/>
  <c r="W225" i="12"/>
  <c r="G225" i="12" s="1"/>
  <c r="H225" i="12" s="1"/>
  <c r="Y225" i="12"/>
  <c r="X225" i="12"/>
  <c r="B225" i="12"/>
  <c r="W221" i="12"/>
  <c r="G221" i="12" s="1"/>
  <c r="Y221" i="12"/>
  <c r="X221" i="12"/>
  <c r="B221" i="12"/>
  <c r="W217" i="12"/>
  <c r="G217" i="12" s="1"/>
  <c r="Y217" i="12"/>
  <c r="X217" i="12"/>
  <c r="B217" i="12"/>
  <c r="X213" i="12"/>
  <c r="W213" i="12"/>
  <c r="G213" i="12" s="1"/>
  <c r="Y213" i="12"/>
  <c r="B213" i="12"/>
  <c r="X209" i="12"/>
  <c r="W209" i="12"/>
  <c r="G209" i="12" s="1"/>
  <c r="Y209" i="12"/>
  <c r="B209" i="12"/>
  <c r="Y205" i="12"/>
  <c r="X205" i="12"/>
  <c r="W205" i="12"/>
  <c r="G205" i="12" s="1"/>
  <c r="H205" i="12" s="1"/>
  <c r="B205" i="12"/>
  <c r="W201" i="12"/>
  <c r="G201" i="12" s="1"/>
  <c r="X201" i="12"/>
  <c r="Y201" i="12"/>
  <c r="B201" i="12"/>
  <c r="X197" i="12"/>
  <c r="Y197" i="12"/>
  <c r="W197" i="12"/>
  <c r="G197" i="12" s="1"/>
  <c r="B197" i="12"/>
  <c r="X193" i="12"/>
  <c r="Y193" i="12"/>
  <c r="W193" i="12"/>
  <c r="G193" i="12" s="1"/>
  <c r="B193" i="12"/>
  <c r="Y189" i="12"/>
  <c r="W189" i="12"/>
  <c r="G189" i="12" s="1"/>
  <c r="X189" i="12"/>
  <c r="B189" i="12"/>
  <c r="X185" i="12"/>
  <c r="Y185" i="12"/>
  <c r="W185" i="12"/>
  <c r="G185" i="12" s="1"/>
  <c r="H185" i="12" s="1"/>
  <c r="B185" i="12"/>
  <c r="X181" i="12"/>
  <c r="Y181" i="12"/>
  <c r="W181" i="12"/>
  <c r="G181" i="12" s="1"/>
  <c r="B181" i="12"/>
  <c r="W177" i="12"/>
  <c r="G177" i="12" s="1"/>
  <c r="X177" i="12"/>
  <c r="Y177" i="12"/>
  <c r="B177" i="12"/>
  <c r="Y173" i="12"/>
  <c r="W173" i="12"/>
  <c r="G173" i="12" s="1"/>
  <c r="X173" i="12"/>
  <c r="B173" i="12"/>
  <c r="W304" i="12"/>
  <c r="G304" i="12" s="1"/>
  <c r="X304" i="12"/>
  <c r="Y304" i="12"/>
  <c r="B304" i="12"/>
  <c r="X300" i="12"/>
  <c r="W300" i="12"/>
  <c r="G300" i="12" s="1"/>
  <c r="H300" i="12" s="1"/>
  <c r="Y300" i="12"/>
  <c r="B300" i="12"/>
  <c r="X296" i="12"/>
  <c r="Y296" i="12"/>
  <c r="W296" i="12"/>
  <c r="G296" i="12" s="1"/>
  <c r="B296" i="12"/>
  <c r="Y292" i="12"/>
  <c r="W292" i="12"/>
  <c r="G292" i="12" s="1"/>
  <c r="X292" i="12"/>
  <c r="B292" i="12"/>
  <c r="W288" i="12"/>
  <c r="G288" i="12" s="1"/>
  <c r="X288" i="12"/>
  <c r="Y288" i="12"/>
  <c r="B288" i="12"/>
  <c r="W135" i="12"/>
  <c r="G135" i="12" s="1"/>
  <c r="H135" i="12" s="1"/>
  <c r="Y135" i="12"/>
  <c r="X135" i="12"/>
  <c r="Y127" i="12"/>
  <c r="W127" i="12"/>
  <c r="G127" i="12" s="1"/>
  <c r="X127" i="12"/>
  <c r="W119" i="12"/>
  <c r="G119" i="12" s="1"/>
  <c r="X119" i="12"/>
  <c r="Y119" i="12"/>
  <c r="W111" i="12"/>
  <c r="G111" i="12" s="1"/>
  <c r="X111" i="12"/>
  <c r="Y111" i="12"/>
  <c r="X103" i="12"/>
  <c r="Y103" i="12"/>
  <c r="W103" i="12"/>
  <c r="G103" i="12" s="1"/>
  <c r="X95" i="12"/>
  <c r="W95" i="12"/>
  <c r="G95" i="12" s="1"/>
  <c r="Y95" i="12"/>
  <c r="W87" i="12"/>
  <c r="G87" i="12" s="1"/>
  <c r="X87" i="12"/>
  <c r="Y87" i="12"/>
  <c r="Y79" i="12"/>
  <c r="W79" i="12"/>
  <c r="G79" i="12" s="1"/>
  <c r="X79" i="12"/>
  <c r="Y71" i="12"/>
  <c r="X71" i="12"/>
  <c r="W71" i="12"/>
  <c r="G71" i="12" s="1"/>
  <c r="Y67" i="12"/>
  <c r="W67" i="12"/>
  <c r="G67" i="12" s="1"/>
  <c r="X67" i="12"/>
  <c r="W59" i="12"/>
  <c r="G59" i="12" s="1"/>
  <c r="X59" i="12"/>
  <c r="Y59" i="12"/>
  <c r="W55" i="12"/>
  <c r="G55" i="12" s="1"/>
  <c r="H55" i="12" s="1"/>
  <c r="X55" i="12"/>
  <c r="Y55" i="12"/>
  <c r="X47" i="12"/>
  <c r="W47" i="12"/>
  <c r="G47" i="12" s="1"/>
  <c r="Y47" i="12"/>
  <c r="Y39" i="12"/>
  <c r="X39" i="12"/>
  <c r="W39" i="12"/>
  <c r="G39" i="12" s="1"/>
  <c r="W31" i="12"/>
  <c r="G31" i="12" s="1"/>
  <c r="Y31" i="12"/>
  <c r="X31" i="12"/>
  <c r="X23" i="12"/>
  <c r="Y23" i="12"/>
  <c r="W23" i="12"/>
  <c r="G23" i="12" s="1"/>
  <c r="X15" i="12"/>
  <c r="W15" i="12"/>
  <c r="G15" i="12" s="1"/>
  <c r="H15" i="12" s="1"/>
  <c r="Y15" i="12"/>
  <c r="Y7" i="12"/>
  <c r="W7" i="12"/>
  <c r="G7" i="12" s="1"/>
  <c r="X7" i="12"/>
  <c r="W145" i="12"/>
  <c r="G145" i="12" s="1"/>
  <c r="H145" i="12" s="1"/>
  <c r="X145" i="12"/>
  <c r="Y145" i="12"/>
  <c r="B145" i="12"/>
  <c r="Y171" i="12"/>
  <c r="W171" i="12"/>
  <c r="G171" i="12" s="1"/>
  <c r="X171" i="12"/>
  <c r="Y159" i="12"/>
  <c r="W159" i="12"/>
  <c r="G159" i="12" s="1"/>
  <c r="X159" i="12"/>
  <c r="X244" i="12"/>
  <c r="W244" i="12"/>
  <c r="G244" i="12" s="1"/>
  <c r="Y244" i="12"/>
  <c r="B244" i="12"/>
  <c r="X236" i="12"/>
  <c r="W236" i="12"/>
  <c r="G236" i="12" s="1"/>
  <c r="Y236" i="12"/>
  <c r="B236" i="12"/>
  <c r="Y224" i="12"/>
  <c r="X224" i="12"/>
  <c r="W224" i="12"/>
  <c r="G224" i="12" s="1"/>
  <c r="B224" i="12"/>
  <c r="Y216" i="12"/>
  <c r="X216" i="12"/>
  <c r="W216" i="12"/>
  <c r="G216" i="12" s="1"/>
  <c r="B216" i="12"/>
  <c r="W204" i="12"/>
  <c r="G204" i="12" s="1"/>
  <c r="X204" i="12"/>
  <c r="Y204" i="12"/>
  <c r="B204" i="12"/>
  <c r="Y200" i="12"/>
  <c r="X200" i="12"/>
  <c r="W200" i="12"/>
  <c r="G200" i="12" s="1"/>
  <c r="H200" i="12" s="1"/>
  <c r="B200" i="12"/>
  <c r="X192" i="12"/>
  <c r="W192" i="12"/>
  <c r="G192" i="12" s="1"/>
  <c r="Y192" i="12"/>
  <c r="B192" i="12"/>
  <c r="X184" i="12"/>
  <c r="W184" i="12"/>
  <c r="G184" i="12" s="1"/>
  <c r="Y184" i="12"/>
  <c r="B184" i="12"/>
  <c r="W180" i="12"/>
  <c r="G180" i="12" s="1"/>
  <c r="H180" i="12" s="1"/>
  <c r="Y180" i="12"/>
  <c r="X180" i="12"/>
  <c r="B180" i="12"/>
  <c r="X172" i="12"/>
  <c r="W172" i="12"/>
  <c r="G172" i="12" s="1"/>
  <c r="Y172" i="12"/>
  <c r="B172" i="12"/>
  <c r="X299" i="12"/>
  <c r="W299" i="12"/>
  <c r="G299" i="12" s="1"/>
  <c r="Y299" i="12"/>
  <c r="Y291" i="12"/>
  <c r="W291" i="12"/>
  <c r="G291" i="12" s="1"/>
  <c r="X291" i="12"/>
  <c r="W287" i="12"/>
  <c r="G287" i="12" s="1"/>
  <c r="X287" i="12"/>
  <c r="Y287" i="12"/>
  <c r="W279" i="12"/>
  <c r="G279" i="12" s="1"/>
  <c r="Y279" i="12"/>
  <c r="X279" i="12"/>
  <c r="W271" i="12"/>
  <c r="G271" i="12" s="1"/>
  <c r="X271" i="12"/>
  <c r="Y271" i="12"/>
  <c r="X263" i="12"/>
  <c r="W263" i="12"/>
  <c r="G263" i="12" s="1"/>
  <c r="Y263" i="12"/>
  <c r="X255" i="12"/>
  <c r="Y255" i="12"/>
  <c r="W255" i="12"/>
  <c r="G255" i="12" s="1"/>
  <c r="H255" i="12" s="1"/>
  <c r="X251" i="12"/>
  <c r="W251" i="12"/>
  <c r="G251" i="12" s="1"/>
  <c r="Y251" i="12"/>
  <c r="W319" i="12"/>
  <c r="G319" i="12" s="1"/>
  <c r="X319" i="12"/>
  <c r="Y319" i="12"/>
  <c r="W315" i="12"/>
  <c r="G315" i="12" s="1"/>
  <c r="H315" i="12" s="1"/>
  <c r="Y315" i="12"/>
  <c r="X315" i="12"/>
  <c r="X311" i="12"/>
  <c r="W311" i="12"/>
  <c r="G311" i="12" s="1"/>
  <c r="Y311" i="12"/>
  <c r="W307" i="12"/>
  <c r="G307" i="12" s="1"/>
  <c r="X307" i="12"/>
  <c r="Y307" i="12"/>
  <c r="B311" i="12"/>
  <c r="B279" i="12"/>
  <c r="B247" i="12"/>
  <c r="B215" i="12"/>
  <c r="B199" i="12"/>
  <c r="B151" i="12"/>
  <c r="B119" i="12"/>
  <c r="B87" i="12"/>
  <c r="B71" i="12"/>
  <c r="B39" i="12"/>
  <c r="B23" i="12"/>
  <c r="B7" i="12"/>
  <c r="W6" i="12"/>
  <c r="G6" i="12" s="1"/>
  <c r="B6" i="12"/>
  <c r="W134" i="12"/>
  <c r="G134" i="12" s="1"/>
  <c r="X134" i="12"/>
  <c r="Y134" i="12"/>
  <c r="B134" i="12"/>
  <c r="Y130" i="12"/>
  <c r="W130" i="12"/>
  <c r="G130" i="12" s="1"/>
  <c r="H130" i="12" s="1"/>
  <c r="X130" i="12"/>
  <c r="B130" i="12"/>
  <c r="Y126" i="12"/>
  <c r="X126" i="12"/>
  <c r="W126" i="12"/>
  <c r="G126" i="12" s="1"/>
  <c r="B126" i="12"/>
  <c r="W122" i="12"/>
  <c r="G122" i="12" s="1"/>
  <c r="X122" i="12"/>
  <c r="Y122" i="12"/>
  <c r="B122" i="12"/>
  <c r="W118" i="12"/>
  <c r="G118" i="12" s="1"/>
  <c r="X118" i="12"/>
  <c r="Y118" i="12"/>
  <c r="B118" i="12"/>
  <c r="X114" i="12"/>
  <c r="Y114" i="12"/>
  <c r="W114" i="12"/>
  <c r="G114" i="12" s="1"/>
  <c r="B114" i="12"/>
  <c r="X110" i="12"/>
  <c r="Y110" i="12"/>
  <c r="W110" i="12"/>
  <c r="G110" i="12" s="1"/>
  <c r="B110" i="12"/>
  <c r="W106" i="12"/>
  <c r="G106" i="12" s="1"/>
  <c r="X106" i="12"/>
  <c r="Y106" i="12"/>
  <c r="B106" i="12"/>
  <c r="X102" i="12"/>
  <c r="W102" i="12"/>
  <c r="G102" i="12" s="1"/>
  <c r="Y102" i="12"/>
  <c r="B102" i="12"/>
  <c r="X98" i="12"/>
  <c r="Y98" i="12"/>
  <c r="W98" i="12"/>
  <c r="G98" i="12" s="1"/>
  <c r="B98" i="12"/>
  <c r="X94" i="12"/>
  <c r="W94" i="12"/>
  <c r="G94" i="12" s="1"/>
  <c r="Y94" i="12"/>
  <c r="B94" i="12"/>
  <c r="Y90" i="12"/>
  <c r="W90" i="12"/>
  <c r="G90" i="12" s="1"/>
  <c r="H90" i="12" s="1"/>
  <c r="X90" i="12"/>
  <c r="B90" i="12"/>
  <c r="W86" i="12"/>
  <c r="G86" i="12" s="1"/>
  <c r="X86" i="12"/>
  <c r="Y86" i="12"/>
  <c r="B86" i="12"/>
  <c r="Y82" i="12"/>
  <c r="W82" i="12"/>
  <c r="G82" i="12" s="1"/>
  <c r="X82" i="12"/>
  <c r="B82" i="12"/>
  <c r="W78" i="12"/>
  <c r="G78" i="12" s="1"/>
  <c r="X78" i="12"/>
  <c r="Y78" i="12"/>
  <c r="B78" i="12"/>
  <c r="W74" i="12"/>
  <c r="G74" i="12" s="1"/>
  <c r="Y74" i="12"/>
  <c r="X74" i="12"/>
  <c r="B74" i="12"/>
  <c r="Y70" i="12"/>
  <c r="W70" i="12"/>
  <c r="G70" i="12" s="1"/>
  <c r="H70" i="12" s="1"/>
  <c r="X70" i="12"/>
  <c r="B70" i="12"/>
  <c r="Y66" i="12"/>
  <c r="X66" i="12"/>
  <c r="W66" i="12"/>
  <c r="G66" i="12" s="1"/>
  <c r="B66" i="12"/>
  <c r="Y62" i="12"/>
  <c r="W62" i="12"/>
  <c r="G62" i="12" s="1"/>
  <c r="X62" i="12"/>
  <c r="B62" i="12"/>
  <c r="W58" i="12"/>
  <c r="G58" i="12" s="1"/>
  <c r="X58" i="12"/>
  <c r="Y58" i="12"/>
  <c r="B58" i="12"/>
  <c r="W54" i="12"/>
  <c r="G54" i="12" s="1"/>
  <c r="Y54" i="12"/>
  <c r="X54" i="12"/>
  <c r="B54" i="12"/>
  <c r="W50" i="12"/>
  <c r="G50" i="12" s="1"/>
  <c r="H50" i="12" s="1"/>
  <c r="X50" i="12"/>
  <c r="Y50" i="12"/>
  <c r="B50" i="12"/>
  <c r="X46" i="12"/>
  <c r="W46" i="12"/>
  <c r="G46" i="12" s="1"/>
  <c r="Y46" i="12"/>
  <c r="B46" i="12"/>
  <c r="Y42" i="12"/>
  <c r="W42" i="12"/>
  <c r="G42" i="12" s="1"/>
  <c r="X42" i="12"/>
  <c r="B42" i="12"/>
  <c r="Y38" i="12"/>
  <c r="W38" i="12"/>
  <c r="G38" i="12" s="1"/>
  <c r="X38" i="12"/>
  <c r="B38" i="12"/>
  <c r="Y34" i="12"/>
  <c r="W34" i="12"/>
  <c r="G34" i="12" s="1"/>
  <c r="X34" i="12"/>
  <c r="B34" i="12"/>
  <c r="W30" i="12"/>
  <c r="G30" i="12" s="1"/>
  <c r="H30" i="12" s="1"/>
  <c r="X30" i="12"/>
  <c r="Y30" i="12"/>
  <c r="B30" i="12"/>
  <c r="W26" i="12"/>
  <c r="G26" i="12" s="1"/>
  <c r="Y26" i="12"/>
  <c r="X26" i="12"/>
  <c r="B26" i="12"/>
  <c r="W22" i="12"/>
  <c r="G22" i="12" s="1"/>
  <c r="X22" i="12"/>
  <c r="Y22" i="12"/>
  <c r="B22" i="12"/>
  <c r="W18" i="12"/>
  <c r="G18" i="12" s="1"/>
  <c r="X18" i="12"/>
  <c r="Y18" i="12"/>
  <c r="B18" i="12"/>
  <c r="Y14" i="12"/>
  <c r="W14" i="12"/>
  <c r="G14" i="12" s="1"/>
  <c r="X14" i="12"/>
  <c r="B14" i="12"/>
  <c r="Y10" i="12"/>
  <c r="X10" i="12"/>
  <c r="W10" i="12"/>
  <c r="G10" i="12" s="1"/>
  <c r="H10" i="12" s="1"/>
  <c r="B10" i="12"/>
  <c r="W156" i="12"/>
  <c r="G156" i="12" s="1"/>
  <c r="X156" i="12"/>
  <c r="Y156" i="12"/>
  <c r="B156" i="12"/>
  <c r="W152" i="12"/>
  <c r="G152" i="12" s="1"/>
  <c r="X152" i="12"/>
  <c r="Y152" i="12"/>
  <c r="B152" i="12"/>
  <c r="Y148" i="12"/>
  <c r="W148" i="12"/>
  <c r="G148" i="12" s="1"/>
  <c r="X148" i="12"/>
  <c r="B148" i="12"/>
  <c r="W144" i="12"/>
  <c r="G144" i="12" s="1"/>
  <c r="X144" i="12"/>
  <c r="Y144" i="12"/>
  <c r="B144" i="12"/>
  <c r="W140" i="12"/>
  <c r="G140" i="12" s="1"/>
  <c r="H140" i="12" s="1"/>
  <c r="X140" i="12"/>
  <c r="Y140" i="12"/>
  <c r="B140" i="12"/>
  <c r="Y170" i="12"/>
  <c r="X170" i="12"/>
  <c r="W170" i="12"/>
  <c r="G170" i="12" s="1"/>
  <c r="H170" i="12" s="1"/>
  <c r="B170" i="12"/>
  <c r="Y166" i="12"/>
  <c r="W166" i="12"/>
  <c r="G166" i="12" s="1"/>
  <c r="X166" i="12"/>
  <c r="B166" i="12"/>
  <c r="Y162" i="12"/>
  <c r="W162" i="12"/>
  <c r="G162" i="12" s="1"/>
  <c r="X162" i="12"/>
  <c r="B162" i="12"/>
  <c r="Y158" i="12"/>
  <c r="W158" i="12"/>
  <c r="G158" i="12" s="1"/>
  <c r="X158" i="12"/>
  <c r="B158" i="12"/>
  <c r="W247" i="12"/>
  <c r="G247" i="12" s="1"/>
  <c r="Y247" i="12"/>
  <c r="X247" i="12"/>
  <c r="Y243" i="12"/>
  <c r="W243" i="12"/>
  <c r="G243" i="12" s="1"/>
  <c r="X243" i="12"/>
  <c r="B307" i="12"/>
  <c r="B291" i="12"/>
  <c r="B243" i="12"/>
  <c r="B227" i="12"/>
  <c r="B211" i="12"/>
  <c r="B195" i="12"/>
  <c r="B179" i="12"/>
  <c r="B67" i="12"/>
  <c r="X131" i="12"/>
  <c r="Y131" i="12"/>
  <c r="W131" i="12"/>
  <c r="G131" i="12" s="1"/>
  <c r="W123" i="12"/>
  <c r="G123" i="12" s="1"/>
  <c r="X123" i="12"/>
  <c r="Y123" i="12"/>
  <c r="X115" i="12"/>
  <c r="W115" i="12"/>
  <c r="G115" i="12" s="1"/>
  <c r="Y115" i="12"/>
  <c r="W107" i="12"/>
  <c r="G107" i="12" s="1"/>
  <c r="X107" i="12"/>
  <c r="Y107" i="12"/>
  <c r="Y99" i="12"/>
  <c r="W99" i="12"/>
  <c r="G99" i="12" s="1"/>
  <c r="X99" i="12"/>
  <c r="W91" i="12"/>
  <c r="G91" i="12" s="1"/>
  <c r="Y91" i="12"/>
  <c r="X91" i="12"/>
  <c r="W83" i="12"/>
  <c r="G83" i="12" s="1"/>
  <c r="X83" i="12"/>
  <c r="Y83" i="12"/>
  <c r="W75" i="12"/>
  <c r="G75" i="12" s="1"/>
  <c r="H75" i="12" s="1"/>
  <c r="X75" i="12"/>
  <c r="Y75" i="12"/>
  <c r="Y63" i="12"/>
  <c r="W63" i="12"/>
  <c r="G63" i="12" s="1"/>
  <c r="X63" i="12"/>
  <c r="W51" i="12"/>
  <c r="G51" i="12" s="1"/>
  <c r="Y51" i="12"/>
  <c r="X51" i="12"/>
  <c r="Y43" i="12"/>
  <c r="X43" i="12"/>
  <c r="W43" i="12"/>
  <c r="G43" i="12" s="1"/>
  <c r="Y35" i="12"/>
  <c r="W35" i="12"/>
  <c r="G35" i="12" s="1"/>
  <c r="H35" i="12" s="1"/>
  <c r="X35" i="12"/>
  <c r="X27" i="12"/>
  <c r="W27" i="12"/>
  <c r="G27" i="12" s="1"/>
  <c r="Y27" i="12"/>
  <c r="W19" i="12"/>
  <c r="G19" i="12" s="1"/>
  <c r="Y19" i="12"/>
  <c r="X19" i="12"/>
  <c r="X11" i="12"/>
  <c r="W11" i="12"/>
  <c r="G11" i="12" s="1"/>
  <c r="Y11" i="12"/>
  <c r="W153" i="12"/>
  <c r="G153" i="12" s="1"/>
  <c r="X153" i="12"/>
  <c r="Y153" i="12"/>
  <c r="B153" i="12"/>
  <c r="W149" i="12"/>
  <c r="G149" i="12" s="1"/>
  <c r="X149" i="12"/>
  <c r="Y149" i="12"/>
  <c r="B149" i="12"/>
  <c r="W141" i="12"/>
  <c r="G141" i="12" s="1"/>
  <c r="X141" i="12"/>
  <c r="Y141" i="12"/>
  <c r="B141" i="12"/>
  <c r="Y167" i="12"/>
  <c r="W167" i="12"/>
  <c r="G167" i="12" s="1"/>
  <c r="X167" i="12"/>
  <c r="Y163" i="12"/>
  <c r="W163" i="12"/>
  <c r="G163" i="12" s="1"/>
  <c r="X163" i="12"/>
  <c r="Y248" i="12"/>
  <c r="W248" i="12"/>
  <c r="G248" i="12" s="1"/>
  <c r="X248" i="12"/>
  <c r="B248" i="12"/>
  <c r="W240" i="12"/>
  <c r="G240" i="12" s="1"/>
  <c r="H240" i="12" s="1"/>
  <c r="Y240" i="12"/>
  <c r="X240" i="12"/>
  <c r="B240" i="12"/>
  <c r="Y232" i="12"/>
  <c r="W232" i="12"/>
  <c r="G232" i="12" s="1"/>
  <c r="X232" i="12"/>
  <c r="B232" i="12"/>
  <c r="W228" i="12"/>
  <c r="G228" i="12" s="1"/>
  <c r="X228" i="12"/>
  <c r="Y228" i="12"/>
  <c r="B228" i="12"/>
  <c r="Y220" i="12"/>
  <c r="X220" i="12"/>
  <c r="W220" i="12"/>
  <c r="G220" i="12" s="1"/>
  <c r="H220" i="12" s="1"/>
  <c r="B220" i="12"/>
  <c r="X212" i="12"/>
  <c r="W212" i="12"/>
  <c r="G212" i="12" s="1"/>
  <c r="Y212" i="12"/>
  <c r="B212" i="12"/>
  <c r="Y208" i="12"/>
  <c r="W208" i="12"/>
  <c r="G208" i="12" s="1"/>
  <c r="X208" i="12"/>
  <c r="B208" i="12"/>
  <c r="X196" i="12"/>
  <c r="W196" i="12"/>
  <c r="G196" i="12" s="1"/>
  <c r="Y196" i="12"/>
  <c r="B196" i="12"/>
  <c r="X188" i="12"/>
  <c r="Y188" i="12"/>
  <c r="W188" i="12"/>
  <c r="G188" i="12" s="1"/>
  <c r="B188" i="12"/>
  <c r="X176" i="12"/>
  <c r="Y176" i="12"/>
  <c r="W176" i="12"/>
  <c r="G176" i="12" s="1"/>
  <c r="B176" i="12"/>
  <c r="Y303" i="12"/>
  <c r="W303" i="12"/>
  <c r="G303" i="12" s="1"/>
  <c r="X303" i="12"/>
  <c r="Y295" i="12"/>
  <c r="X295" i="12"/>
  <c r="W295" i="12"/>
  <c r="G295" i="12" s="1"/>
  <c r="H295" i="12" s="1"/>
  <c r="W283" i="12"/>
  <c r="G283" i="12" s="1"/>
  <c r="Y283" i="12"/>
  <c r="X283" i="12"/>
  <c r="X275" i="12"/>
  <c r="W275" i="12"/>
  <c r="G275" i="12" s="1"/>
  <c r="H275" i="12" s="1"/>
  <c r="Y275" i="12"/>
  <c r="Y267" i="12"/>
  <c r="W267" i="12"/>
  <c r="G267" i="12" s="1"/>
  <c r="X267" i="12"/>
  <c r="W259" i="12"/>
  <c r="G259" i="12" s="1"/>
  <c r="X259" i="12"/>
  <c r="Y259" i="12"/>
  <c r="X323" i="12"/>
  <c r="W323" i="12"/>
  <c r="G323" i="12" s="1"/>
  <c r="Y323" i="12"/>
  <c r="B295" i="12"/>
  <c r="B263" i="12"/>
  <c r="B231" i="12"/>
  <c r="B183" i="12"/>
  <c r="B167" i="12"/>
  <c r="B135" i="12"/>
  <c r="B103" i="12"/>
  <c r="B55" i="12"/>
  <c r="X137" i="12"/>
  <c r="W137" i="12"/>
  <c r="G137" i="12" s="1"/>
  <c r="Y137" i="12"/>
  <c r="B137" i="12"/>
  <c r="W133" i="12"/>
  <c r="G133" i="12" s="1"/>
  <c r="X133" i="12"/>
  <c r="Y133" i="12"/>
  <c r="B133" i="12"/>
  <c r="Y129" i="12"/>
  <c r="W129" i="12"/>
  <c r="G129" i="12" s="1"/>
  <c r="X129" i="12"/>
  <c r="B129" i="12"/>
  <c r="X125" i="12"/>
  <c r="Y125" i="12"/>
  <c r="W125" i="12"/>
  <c r="G125" i="12" s="1"/>
  <c r="B125" i="12"/>
  <c r="W121" i="12"/>
  <c r="G121" i="12" s="1"/>
  <c r="X121" i="12"/>
  <c r="Y121" i="12"/>
  <c r="B121" i="12"/>
  <c r="W117" i="12"/>
  <c r="G117" i="12" s="1"/>
  <c r="X117" i="12"/>
  <c r="Y117" i="12"/>
  <c r="B117" i="12"/>
  <c r="W113" i="12"/>
  <c r="G113" i="12" s="1"/>
  <c r="Y113" i="12"/>
  <c r="X113" i="12"/>
  <c r="B113" i="12"/>
  <c r="W109" i="12"/>
  <c r="G109" i="12" s="1"/>
  <c r="Y109" i="12"/>
  <c r="X109" i="12"/>
  <c r="B109" i="12"/>
  <c r="Y105" i="12"/>
  <c r="W105" i="12"/>
  <c r="G105" i="12" s="1"/>
  <c r="X105" i="12"/>
  <c r="B105" i="12"/>
  <c r="W101" i="12"/>
  <c r="G101" i="12" s="1"/>
  <c r="X101" i="12"/>
  <c r="Y101" i="12"/>
  <c r="B101" i="12"/>
  <c r="Y97" i="12"/>
  <c r="X97" i="12"/>
  <c r="W97" i="12"/>
  <c r="G97" i="12" s="1"/>
  <c r="B97" i="12"/>
  <c r="W93" i="12"/>
  <c r="G93" i="12" s="1"/>
  <c r="X93" i="12"/>
  <c r="Y93" i="12"/>
  <c r="B93" i="12"/>
  <c r="X89" i="12"/>
  <c r="Y89" i="12"/>
  <c r="W89" i="12"/>
  <c r="G89" i="12" s="1"/>
  <c r="B89" i="12"/>
  <c r="Y85" i="12"/>
  <c r="W85" i="12"/>
  <c r="G85" i="12" s="1"/>
  <c r="H85" i="12" s="1"/>
  <c r="X85" i="12"/>
  <c r="B85" i="12"/>
  <c r="W81" i="12"/>
  <c r="G81" i="12" s="1"/>
  <c r="Y81" i="12"/>
  <c r="X81" i="12"/>
  <c r="B81" i="12"/>
  <c r="X77" i="12"/>
  <c r="W77" i="12"/>
  <c r="G77" i="12" s="1"/>
  <c r="Y77" i="12"/>
  <c r="B77" i="12"/>
  <c r="Y73" i="12"/>
  <c r="W73" i="12"/>
  <c r="G73" i="12" s="1"/>
  <c r="X73" i="12"/>
  <c r="B73" i="12"/>
  <c r="W69" i="12"/>
  <c r="G69" i="12" s="1"/>
  <c r="Y69" i="12"/>
  <c r="X69" i="12"/>
  <c r="B69" i="12"/>
  <c r="X65" i="12"/>
  <c r="Y65" i="12"/>
  <c r="W65" i="12"/>
  <c r="G65" i="12" s="1"/>
  <c r="H65" i="12" s="1"/>
  <c r="B65" i="12"/>
  <c r="X61" i="12"/>
  <c r="W61" i="12"/>
  <c r="G61" i="12" s="1"/>
  <c r="Y61" i="12"/>
  <c r="B61" i="12"/>
  <c r="Y57" i="12"/>
  <c r="W57" i="12"/>
  <c r="G57" i="12" s="1"/>
  <c r="X57" i="12"/>
  <c r="B57" i="12"/>
  <c r="Y53" i="12"/>
  <c r="X53" i="12"/>
  <c r="W53" i="12"/>
  <c r="G53" i="12" s="1"/>
  <c r="B53" i="12"/>
  <c r="W49" i="12"/>
  <c r="G49" i="12" s="1"/>
  <c r="X49" i="12"/>
  <c r="Y49" i="12"/>
  <c r="B49" i="12"/>
  <c r="W45" i="12"/>
  <c r="G45" i="12" s="1"/>
  <c r="H45" i="12" s="1"/>
  <c r="X45" i="12"/>
  <c r="Y45" i="12"/>
  <c r="B45" i="12"/>
  <c r="W41" i="12"/>
  <c r="G41" i="12" s="1"/>
  <c r="Y41" i="12"/>
  <c r="X41" i="12"/>
  <c r="B41" i="12"/>
  <c r="W37" i="12"/>
  <c r="G37" i="12" s="1"/>
  <c r="Y37" i="12"/>
  <c r="X37" i="12"/>
  <c r="B37" i="12"/>
  <c r="X33" i="12"/>
  <c r="W33" i="12"/>
  <c r="G33" i="12" s="1"/>
  <c r="Y33" i="12"/>
  <c r="B33" i="12"/>
  <c r="X29" i="12"/>
  <c r="Y29" i="12"/>
  <c r="W29" i="12"/>
  <c r="G29" i="12" s="1"/>
  <c r="B29" i="12"/>
  <c r="W25" i="12"/>
  <c r="G25" i="12" s="1"/>
  <c r="H25" i="12" s="1"/>
  <c r="X25" i="12"/>
  <c r="Y25" i="12"/>
  <c r="B25" i="12"/>
  <c r="W21" i="12"/>
  <c r="G21" i="12" s="1"/>
  <c r="X21" i="12"/>
  <c r="Y21" i="12"/>
  <c r="B21" i="12"/>
  <c r="Y17" i="12"/>
  <c r="W17" i="12"/>
  <c r="G17" i="12" s="1"/>
  <c r="X17" i="12"/>
  <c r="B17" i="12"/>
  <c r="Y13" i="12"/>
  <c r="W13" i="12"/>
  <c r="G13" i="12" s="1"/>
  <c r="X13" i="12"/>
  <c r="B13" i="12"/>
  <c r="Y9" i="12"/>
  <c r="W9" i="12"/>
  <c r="G9" i="12" s="1"/>
  <c r="X9" i="12"/>
  <c r="B9" i="12"/>
  <c r="X155" i="12"/>
  <c r="Y155" i="12"/>
  <c r="W155" i="12"/>
  <c r="G155" i="12" s="1"/>
  <c r="H155" i="12" s="1"/>
  <c r="X151" i="12"/>
  <c r="Y151" i="12"/>
  <c r="W151" i="12"/>
  <c r="G151" i="12" s="1"/>
  <c r="X147" i="12"/>
  <c r="Y147" i="12"/>
  <c r="W147" i="12"/>
  <c r="G147" i="12" s="1"/>
  <c r="W143" i="12"/>
  <c r="G143" i="12" s="1"/>
  <c r="Y143" i="12"/>
  <c r="X143" i="12"/>
  <c r="X139" i="12"/>
  <c r="W139" i="12"/>
  <c r="G139" i="12" s="1"/>
  <c r="Y139" i="12"/>
  <c r="Y169" i="12"/>
  <c r="W169" i="12"/>
  <c r="G169" i="12" s="1"/>
  <c r="X169" i="12"/>
  <c r="B169" i="12"/>
  <c r="W165" i="12"/>
  <c r="G165" i="12" s="1"/>
  <c r="H165" i="12" s="1"/>
  <c r="X165" i="12"/>
  <c r="Y165" i="12"/>
  <c r="B165" i="12"/>
  <c r="W161" i="12"/>
  <c r="G161" i="12" s="1"/>
  <c r="X161" i="12"/>
  <c r="Y161" i="12"/>
  <c r="B161" i="12"/>
  <c r="W157" i="12"/>
  <c r="G157" i="12" s="1"/>
  <c r="X157" i="12"/>
  <c r="Y157" i="12"/>
  <c r="B157" i="12"/>
  <c r="Y246" i="12"/>
  <c r="W246" i="12"/>
  <c r="G246" i="12" s="1"/>
  <c r="X246" i="12"/>
  <c r="B246" i="12"/>
  <c r="X242" i="12"/>
  <c r="W242" i="12"/>
  <c r="G242" i="12" s="1"/>
  <c r="Y242" i="12"/>
  <c r="B242" i="12"/>
  <c r="W238" i="12"/>
  <c r="G238" i="12" s="1"/>
  <c r="X238" i="12"/>
  <c r="Y238" i="12"/>
  <c r="B238" i="12"/>
  <c r="X234" i="12"/>
  <c r="Y234" i="12"/>
  <c r="W234" i="12"/>
  <c r="G234" i="12" s="1"/>
  <c r="B234" i="12"/>
  <c r="Y230" i="12"/>
  <c r="W230" i="12"/>
  <c r="G230" i="12" s="1"/>
  <c r="H230" i="12" s="1"/>
  <c r="X230" i="12"/>
  <c r="B230" i="12"/>
  <c r="X226" i="12"/>
  <c r="Y226" i="12"/>
  <c r="W226" i="12"/>
  <c r="G226" i="12" s="1"/>
  <c r="B226" i="12"/>
  <c r="W222" i="12"/>
  <c r="G222" i="12" s="1"/>
  <c r="Y222" i="12"/>
  <c r="X222" i="12"/>
  <c r="B222" i="12"/>
  <c r="W218" i="12"/>
  <c r="G218" i="12" s="1"/>
  <c r="X218" i="12"/>
  <c r="Y218" i="12"/>
  <c r="B218" i="12"/>
  <c r="W214" i="12"/>
  <c r="G214" i="12" s="1"/>
  <c r="X214" i="12"/>
  <c r="Y214" i="12"/>
  <c r="B214" i="12"/>
  <c r="X210" i="12"/>
  <c r="Y210" i="12"/>
  <c r="W210" i="12"/>
  <c r="G210" i="12" s="1"/>
  <c r="H210" i="12" s="1"/>
  <c r="B210" i="12"/>
  <c r="Y206" i="12"/>
  <c r="W206" i="12"/>
  <c r="G206" i="12" s="1"/>
  <c r="X206" i="12"/>
  <c r="B206" i="12"/>
  <c r="X202" i="12"/>
  <c r="Y202" i="12"/>
  <c r="W202" i="12"/>
  <c r="G202" i="12" s="1"/>
  <c r="B202" i="12"/>
  <c r="Y198" i="12"/>
  <c r="X198" i="12"/>
  <c r="W198" i="12"/>
  <c r="G198" i="12" s="1"/>
  <c r="B198" i="12"/>
  <c r="X194" i="12"/>
  <c r="W194" i="12"/>
  <c r="G194" i="12" s="1"/>
  <c r="Y194" i="12"/>
  <c r="B194" i="12"/>
  <c r="Y190" i="12"/>
  <c r="X190" i="12"/>
  <c r="W190" i="12"/>
  <c r="G190" i="12" s="1"/>
  <c r="H190" i="12" s="1"/>
  <c r="B190" i="12"/>
  <c r="X186" i="12"/>
  <c r="W186" i="12"/>
  <c r="G186" i="12" s="1"/>
  <c r="Y186" i="12"/>
  <c r="B186" i="12"/>
  <c r="X182" i="12"/>
  <c r="W182" i="12"/>
  <c r="G182" i="12" s="1"/>
  <c r="Y182" i="12"/>
  <c r="B182" i="12"/>
  <c r="W178" i="12"/>
  <c r="G178" i="12" s="1"/>
  <c r="X178" i="12"/>
  <c r="Y178" i="12"/>
  <c r="B178" i="12"/>
  <c r="X174" i="12"/>
  <c r="W174" i="12"/>
  <c r="G174" i="12" s="1"/>
  <c r="Y174" i="12"/>
  <c r="B174" i="12"/>
  <c r="X305" i="12"/>
  <c r="W305" i="12"/>
  <c r="G305" i="12" s="1"/>
  <c r="H305" i="12" s="1"/>
  <c r="Y305" i="12"/>
  <c r="B305" i="12"/>
  <c r="W301" i="12"/>
  <c r="G301" i="12" s="1"/>
  <c r="X301" i="12"/>
  <c r="Y301" i="12"/>
  <c r="B301" i="12"/>
  <c r="X297" i="12"/>
  <c r="Y297" i="12"/>
  <c r="W297" i="12"/>
  <c r="G297" i="12" s="1"/>
  <c r="B297" i="12"/>
  <c r="X293" i="12"/>
  <c r="W293" i="12"/>
  <c r="G293" i="12" s="1"/>
  <c r="Y293" i="12"/>
  <c r="B293" i="12"/>
  <c r="B319" i="12"/>
  <c r="B303" i="12"/>
  <c r="B287" i="12"/>
  <c r="B271" i="12"/>
  <c r="B255" i="12"/>
  <c r="B239" i="12"/>
  <c r="B223" i="12"/>
  <c r="B207" i="12"/>
  <c r="B191" i="12"/>
  <c r="B175" i="12"/>
  <c r="B159" i="12"/>
  <c r="B143" i="12"/>
  <c r="B127" i="12"/>
  <c r="B111" i="12"/>
  <c r="B95" i="12"/>
  <c r="B79" i="12"/>
  <c r="B63" i="12"/>
  <c r="B47" i="12"/>
  <c r="B31" i="12"/>
  <c r="B15" i="12"/>
  <c r="W284" i="12"/>
  <c r="G284" i="12" s="1"/>
  <c r="X284" i="12"/>
  <c r="Y284" i="12"/>
  <c r="W280" i="12"/>
  <c r="G280" i="12" s="1"/>
  <c r="H280" i="12" s="1"/>
  <c r="X280" i="12"/>
  <c r="Y280" i="12"/>
  <c r="X276" i="12"/>
  <c r="W276" i="12"/>
  <c r="G276" i="12" s="1"/>
  <c r="Y276" i="12"/>
  <c r="Y272" i="12"/>
  <c r="W272" i="12"/>
  <c r="G272" i="12" s="1"/>
  <c r="X272" i="12"/>
  <c r="X268" i="12"/>
  <c r="W268" i="12"/>
  <c r="G268" i="12" s="1"/>
  <c r="Y268" i="12"/>
  <c r="W264" i="12"/>
  <c r="G264" i="12" s="1"/>
  <c r="X264" i="12"/>
  <c r="Y264" i="12"/>
  <c r="Y260" i="12"/>
  <c r="W260" i="12"/>
  <c r="G260" i="12" s="1"/>
  <c r="H260" i="12" s="1"/>
  <c r="X260" i="12"/>
  <c r="W256" i="12"/>
  <c r="G256" i="12" s="1"/>
  <c r="X256" i="12"/>
  <c r="Y256" i="12"/>
  <c r="X252" i="12"/>
  <c r="Y252" i="12"/>
  <c r="W252" i="12"/>
  <c r="G252" i="12" s="1"/>
  <c r="Y324" i="12"/>
  <c r="W324" i="12"/>
  <c r="G324" i="12" s="1"/>
  <c r="X324" i="12"/>
  <c r="X320" i="12"/>
  <c r="W320" i="12"/>
  <c r="G320" i="12" s="1"/>
  <c r="H320" i="12" s="1"/>
  <c r="Y320" i="12"/>
  <c r="X316" i="12"/>
  <c r="Y316" i="12"/>
  <c r="W316" i="12"/>
  <c r="G316" i="12" s="1"/>
  <c r="Y312" i="12"/>
  <c r="W312" i="12"/>
  <c r="G312" i="12" s="1"/>
  <c r="X312" i="12"/>
  <c r="X308" i="12"/>
  <c r="W308" i="12"/>
  <c r="G308" i="12" s="1"/>
  <c r="Y308" i="12"/>
  <c r="B324" i="12"/>
  <c r="B320" i="12"/>
  <c r="B316" i="12"/>
  <c r="B312" i="12"/>
  <c r="B308" i="12"/>
  <c r="B284" i="12"/>
  <c r="B280" i="12"/>
  <c r="B276" i="12"/>
  <c r="B272" i="12"/>
  <c r="B268" i="12"/>
  <c r="B264" i="12"/>
  <c r="B260" i="12"/>
  <c r="B256" i="12"/>
  <c r="B252" i="12"/>
  <c r="W239" i="12"/>
  <c r="G239" i="12" s="1"/>
  <c r="X239" i="12"/>
  <c r="Y239" i="12"/>
  <c r="Y235" i="12"/>
  <c r="X235" i="12"/>
  <c r="W235" i="12"/>
  <c r="G235" i="12" s="1"/>
  <c r="H235" i="12" s="1"/>
  <c r="W231" i="12"/>
  <c r="G231" i="12" s="1"/>
  <c r="X231" i="12"/>
  <c r="Y231" i="12"/>
  <c r="X227" i="12"/>
  <c r="Y227" i="12"/>
  <c r="W227" i="12"/>
  <c r="G227" i="12" s="1"/>
  <c r="W223" i="12"/>
  <c r="G223" i="12" s="1"/>
  <c r="X223" i="12"/>
  <c r="Y223" i="12"/>
  <c r="W219" i="12"/>
  <c r="G219" i="12" s="1"/>
  <c r="X219" i="12"/>
  <c r="Y219" i="12"/>
  <c r="W215" i="12"/>
  <c r="G215" i="12" s="1"/>
  <c r="H215" i="12" s="1"/>
  <c r="Y215" i="12"/>
  <c r="X215" i="12"/>
  <c r="Y211" i="12"/>
  <c r="W211" i="12"/>
  <c r="G211" i="12" s="1"/>
  <c r="X211" i="12"/>
  <c r="W207" i="12"/>
  <c r="G207" i="12" s="1"/>
  <c r="X207" i="12"/>
  <c r="Y207" i="12"/>
  <c r="Y203" i="12"/>
  <c r="W203" i="12"/>
  <c r="G203" i="12" s="1"/>
  <c r="X203" i="12"/>
  <c r="X199" i="12"/>
  <c r="W199" i="12"/>
  <c r="G199" i="12" s="1"/>
  <c r="Y199" i="12"/>
  <c r="X195" i="12"/>
  <c r="W195" i="12"/>
  <c r="G195" i="12" s="1"/>
  <c r="H195" i="12" s="1"/>
  <c r="Y195" i="12"/>
  <c r="Y191" i="12"/>
  <c r="W191" i="12"/>
  <c r="G191" i="12" s="1"/>
  <c r="X191" i="12"/>
  <c r="X187" i="12"/>
  <c r="W187" i="12"/>
  <c r="G187" i="12" s="1"/>
  <c r="Y187" i="12"/>
  <c r="X183" i="12"/>
  <c r="W183" i="12"/>
  <c r="G183" i="12" s="1"/>
  <c r="Y183" i="12"/>
  <c r="W179" i="12"/>
  <c r="G179" i="12" s="1"/>
  <c r="X179" i="12"/>
  <c r="Y179" i="12"/>
  <c r="W175" i="12"/>
  <c r="G175" i="12" s="1"/>
  <c r="H175" i="12" s="1"/>
  <c r="X175" i="12"/>
  <c r="Y175" i="12"/>
  <c r="W306" i="12"/>
  <c r="G306" i="12" s="1"/>
  <c r="X306" i="12"/>
  <c r="Y306" i="12"/>
  <c r="X302" i="12"/>
  <c r="W302" i="12"/>
  <c r="G302" i="12" s="1"/>
  <c r="Y302" i="12"/>
  <c r="X298" i="12"/>
  <c r="W298" i="12"/>
  <c r="G298" i="12" s="1"/>
  <c r="Y298" i="12"/>
  <c r="X294" i="12"/>
  <c r="Y294" i="12"/>
  <c r="W294" i="12"/>
  <c r="G294" i="12" s="1"/>
  <c r="X290" i="12"/>
  <c r="W290" i="12"/>
  <c r="G290" i="12" s="1"/>
  <c r="H290" i="12" s="1"/>
  <c r="Y290" i="12"/>
  <c r="Y286" i="12"/>
  <c r="W286" i="12"/>
  <c r="G286" i="12" s="1"/>
  <c r="X286" i="12"/>
  <c r="Y282" i="12"/>
  <c r="W282" i="12"/>
  <c r="G282" i="12" s="1"/>
  <c r="X282" i="12"/>
  <c r="Y278" i="12"/>
  <c r="W278" i="12"/>
  <c r="G278" i="12" s="1"/>
  <c r="X278" i="12"/>
  <c r="W274" i="12"/>
  <c r="G274" i="12" s="1"/>
  <c r="X274" i="12"/>
  <c r="Y274" i="12"/>
  <c r="W270" i="12"/>
  <c r="G270" i="12" s="1"/>
  <c r="H270" i="12" s="1"/>
  <c r="X270" i="12"/>
  <c r="Y270" i="12"/>
  <c r="Y266" i="12"/>
  <c r="W266" i="12"/>
  <c r="G266" i="12" s="1"/>
  <c r="X266" i="12"/>
  <c r="W262" i="12"/>
  <c r="G262" i="12" s="1"/>
  <c r="X262" i="12"/>
  <c r="Y262" i="12"/>
  <c r="Y258" i="12"/>
  <c r="W258" i="12"/>
  <c r="G258" i="12" s="1"/>
  <c r="X258" i="12"/>
  <c r="W254" i="12"/>
  <c r="G254" i="12" s="1"/>
  <c r="Y254" i="12"/>
  <c r="X254" i="12"/>
  <c r="W250" i="12"/>
  <c r="G250" i="12" s="1"/>
  <c r="H250" i="12" s="1"/>
  <c r="X250" i="12"/>
  <c r="Y250" i="12"/>
  <c r="W322" i="12"/>
  <c r="G322" i="12" s="1"/>
  <c r="X322" i="12"/>
  <c r="Y322" i="12"/>
  <c r="X318" i="12"/>
  <c r="Y318" i="12"/>
  <c r="W318" i="12"/>
  <c r="G318" i="12" s="1"/>
  <c r="Y314" i="12"/>
  <c r="W314" i="12"/>
  <c r="G314" i="12" s="1"/>
  <c r="X314" i="12"/>
  <c r="W310" i="12"/>
  <c r="G310" i="12" s="1"/>
  <c r="H310" i="12" s="1"/>
  <c r="X310" i="12"/>
  <c r="Y310" i="12"/>
  <c r="B322" i="12"/>
  <c r="B318" i="12"/>
  <c r="B314" i="12"/>
  <c r="B310" i="12"/>
  <c r="B306" i="12"/>
  <c r="B302" i="12"/>
  <c r="B298" i="12"/>
  <c r="B294" i="12"/>
  <c r="B290" i="12"/>
  <c r="B286" i="12"/>
  <c r="B282" i="12"/>
  <c r="B278" i="12"/>
  <c r="B274" i="12"/>
  <c r="B270" i="12"/>
  <c r="B266" i="12"/>
  <c r="B262" i="12"/>
  <c r="B258" i="12"/>
  <c r="B254" i="12"/>
  <c r="B250" i="12"/>
  <c r="W289" i="12"/>
  <c r="G289" i="12" s="1"/>
  <c r="X289" i="12"/>
  <c r="Y289" i="12"/>
  <c r="X285" i="12"/>
  <c r="W285" i="12"/>
  <c r="G285" i="12" s="1"/>
  <c r="H285" i="12" s="1"/>
  <c r="Y285" i="12"/>
  <c r="W281" i="12"/>
  <c r="G281" i="12" s="1"/>
  <c r="X281" i="12"/>
  <c r="Y281" i="12"/>
  <c r="Y277" i="12"/>
  <c r="W277" i="12"/>
  <c r="G277" i="12" s="1"/>
  <c r="X277" i="12"/>
  <c r="W273" i="12"/>
  <c r="G273" i="12" s="1"/>
  <c r="X273" i="12"/>
  <c r="Y273" i="12"/>
  <c r="Y269" i="12"/>
  <c r="W269" i="12"/>
  <c r="G269" i="12" s="1"/>
  <c r="X269" i="12"/>
  <c r="X265" i="12"/>
  <c r="W265" i="12"/>
  <c r="G265" i="12" s="1"/>
  <c r="H265" i="12" s="1"/>
  <c r="Y265" i="12"/>
  <c r="W261" i="12"/>
  <c r="G261" i="12" s="1"/>
  <c r="Y261" i="12"/>
  <c r="X261" i="12"/>
  <c r="X257" i="12"/>
  <c r="W257" i="12"/>
  <c r="G257" i="12" s="1"/>
  <c r="Y257" i="12"/>
  <c r="Y253" i="12"/>
  <c r="W253" i="12"/>
  <c r="G253" i="12" s="1"/>
  <c r="X253" i="12"/>
  <c r="W325" i="12"/>
  <c r="G325" i="12" s="1"/>
  <c r="H325" i="12" s="1"/>
  <c r="X325" i="12"/>
  <c r="Y325" i="12"/>
  <c r="Y321" i="12"/>
  <c r="W321" i="12"/>
  <c r="G321" i="12" s="1"/>
  <c r="X321" i="12"/>
  <c r="X317" i="12"/>
  <c r="W317" i="12"/>
  <c r="G317" i="12" s="1"/>
  <c r="Y317" i="12"/>
  <c r="Y313" i="12"/>
  <c r="W313" i="12"/>
  <c r="G313" i="12" s="1"/>
  <c r="X313" i="12"/>
  <c r="Y309" i="12"/>
  <c r="W309" i="12"/>
  <c r="G309" i="12" s="1"/>
  <c r="X309" i="12"/>
  <c r="B325" i="12"/>
  <c r="B321" i="12"/>
  <c r="B317" i="12"/>
  <c r="B313" i="12"/>
  <c r="B309" i="12"/>
  <c r="B289" i="12"/>
  <c r="B285" i="12"/>
  <c r="B281" i="12"/>
  <c r="B277" i="12"/>
  <c r="B273" i="12"/>
  <c r="B269" i="12"/>
  <c r="B265" i="12"/>
  <c r="B261" i="12"/>
  <c r="B257" i="12"/>
  <c r="B253" i="12"/>
  <c r="Y6" i="12"/>
  <c r="T7" i="10"/>
  <c r="U7" i="10"/>
  <c r="V7" i="10"/>
  <c r="F7" i="10" s="1"/>
  <c r="W7" i="10"/>
  <c r="X7" i="10"/>
  <c r="T8" i="10"/>
  <c r="U8" i="10"/>
  <c r="V8" i="10"/>
  <c r="F8" i="10" s="1"/>
  <c r="W8" i="10"/>
  <c r="X8" i="10"/>
  <c r="H110" i="12" l="1"/>
  <c r="H105" i="12"/>
  <c r="H115" i="12"/>
  <c r="H120" i="12"/>
  <c r="H125" i="12"/>
  <c r="H95" i="12"/>
  <c r="H100" i="12"/>
  <c r="U6" i="10"/>
  <c r="T6" i="10"/>
  <c r="X6" i="10"/>
  <c r="W6" i="10" l="1"/>
  <c r="V6" i="10"/>
  <c r="F6" i="10" s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6" i="1"/>
  <c r="W8" i="9" l="1"/>
  <c r="X8" i="9"/>
  <c r="Y8" i="9"/>
  <c r="W9" i="9"/>
  <c r="X9" i="9"/>
  <c r="Y9" i="9"/>
  <c r="W10" i="9"/>
  <c r="X10" i="9"/>
  <c r="Y10" i="9"/>
  <c r="W14" i="9"/>
  <c r="X14" i="9"/>
  <c r="Y14" i="9"/>
  <c r="W15" i="9"/>
  <c r="X15" i="9"/>
  <c r="Y15" i="9"/>
  <c r="W19" i="9"/>
  <c r="X19" i="9"/>
  <c r="Y19" i="9"/>
  <c r="W20" i="9"/>
  <c r="X20" i="9"/>
  <c r="Y20" i="9"/>
  <c r="W24" i="9"/>
  <c r="X24" i="9"/>
  <c r="Y24" i="9"/>
  <c r="W25" i="9"/>
  <c r="X25" i="9"/>
  <c r="Y25" i="9"/>
  <c r="W29" i="9"/>
  <c r="X29" i="9"/>
  <c r="Y29" i="9"/>
  <c r="W30" i="9"/>
  <c r="X30" i="9"/>
  <c r="Y30" i="9"/>
  <c r="W34" i="9"/>
  <c r="X34" i="9"/>
  <c r="Y34" i="9"/>
  <c r="W35" i="9"/>
  <c r="X35" i="9"/>
  <c r="Y35" i="9"/>
  <c r="W39" i="9"/>
  <c r="X39" i="9"/>
  <c r="Y39" i="9"/>
  <c r="W40" i="9"/>
  <c r="X40" i="9"/>
  <c r="Y40" i="9"/>
  <c r="W44" i="9"/>
  <c r="X44" i="9"/>
  <c r="Y44" i="9"/>
  <c r="W45" i="9"/>
  <c r="X45" i="9"/>
  <c r="Y45" i="9"/>
  <c r="W49" i="9"/>
  <c r="X49" i="9"/>
  <c r="Y49" i="9"/>
  <c r="W50" i="9"/>
  <c r="X50" i="9"/>
  <c r="Y50" i="9"/>
  <c r="W54" i="9"/>
  <c r="X54" i="9"/>
  <c r="Y54" i="9"/>
  <c r="W55" i="9"/>
  <c r="X55" i="9"/>
  <c r="Y55" i="9"/>
  <c r="W59" i="9"/>
  <c r="X59" i="9"/>
  <c r="Y59" i="9"/>
  <c r="W60" i="9"/>
  <c r="X60" i="9"/>
  <c r="Y60" i="9"/>
  <c r="W64" i="9"/>
  <c r="X64" i="9"/>
  <c r="Y64" i="9"/>
  <c r="W65" i="9"/>
  <c r="X65" i="9"/>
  <c r="Y65" i="9"/>
  <c r="W69" i="9"/>
  <c r="X69" i="9"/>
  <c r="Y69" i="9"/>
  <c r="W70" i="9"/>
  <c r="X70" i="9"/>
  <c r="Y70" i="9"/>
  <c r="W74" i="9"/>
  <c r="X74" i="9"/>
  <c r="Y74" i="9"/>
  <c r="W75" i="9"/>
  <c r="X75" i="9"/>
  <c r="Y75" i="9"/>
  <c r="W79" i="9"/>
  <c r="X79" i="9"/>
  <c r="Y79" i="9"/>
  <c r="W80" i="9"/>
  <c r="X80" i="9"/>
  <c r="Y80" i="9"/>
  <c r="W84" i="9"/>
  <c r="X84" i="9"/>
  <c r="Y84" i="9"/>
  <c r="W85" i="9"/>
  <c r="X85" i="9"/>
  <c r="Y85" i="9"/>
  <c r="W16" i="8"/>
  <c r="X16" i="8"/>
  <c r="Y16" i="8"/>
  <c r="W17" i="8"/>
  <c r="X17" i="8"/>
  <c r="Y17" i="8"/>
  <c r="W18" i="8"/>
  <c r="X18" i="8"/>
  <c r="Y18" i="8"/>
  <c r="W19" i="8"/>
  <c r="X19" i="8"/>
  <c r="Y19" i="8"/>
  <c r="W20" i="8"/>
  <c r="X20" i="8"/>
  <c r="Y20" i="8"/>
  <c r="W21" i="8"/>
  <c r="X21" i="8"/>
  <c r="Y21" i="8"/>
  <c r="A87" i="9" l="1"/>
  <c r="B87" i="9" s="1"/>
  <c r="A88" i="9"/>
  <c r="B88" i="9" s="1"/>
  <c r="A89" i="9"/>
  <c r="B89" i="9" s="1"/>
  <c r="A90" i="9"/>
  <c r="B90" i="9" s="1"/>
  <c r="A86" i="9"/>
  <c r="C86" i="9" s="1"/>
  <c r="A82" i="9"/>
  <c r="B82" i="9" s="1"/>
  <c r="A83" i="9"/>
  <c r="C83" i="9" s="1"/>
  <c r="A84" i="9"/>
  <c r="B84" i="9" s="1"/>
  <c r="A85" i="9"/>
  <c r="B85" i="9" s="1"/>
  <c r="A81" i="9"/>
  <c r="C81" i="9" s="1"/>
  <c r="A77" i="9"/>
  <c r="B77" i="9" s="1"/>
  <c r="A78" i="9"/>
  <c r="C78" i="9" s="1"/>
  <c r="A79" i="9"/>
  <c r="B79" i="9" s="1"/>
  <c r="A80" i="9"/>
  <c r="B80" i="9" s="1"/>
  <c r="A76" i="9"/>
  <c r="B76" i="9" s="1"/>
  <c r="A72" i="9"/>
  <c r="B72" i="9" s="1"/>
  <c r="A73" i="9"/>
  <c r="B73" i="9" s="1"/>
  <c r="A74" i="9"/>
  <c r="C74" i="9" s="1"/>
  <c r="A75" i="9"/>
  <c r="B75" i="9" s="1"/>
  <c r="A71" i="9"/>
  <c r="B71" i="9" s="1"/>
  <c r="A67" i="9"/>
  <c r="B67" i="9" s="1"/>
  <c r="A68" i="9"/>
  <c r="B68" i="9" s="1"/>
  <c r="A69" i="9"/>
  <c r="B69" i="9" s="1"/>
  <c r="A70" i="9"/>
  <c r="C70" i="9" s="1"/>
  <c r="A66" i="9"/>
  <c r="C66" i="9" s="1"/>
  <c r="A62" i="9"/>
  <c r="C62" i="9" s="1"/>
  <c r="A63" i="9"/>
  <c r="B63" i="9" s="1"/>
  <c r="A64" i="9"/>
  <c r="B64" i="9" s="1"/>
  <c r="A65" i="9"/>
  <c r="B65" i="9" s="1"/>
  <c r="A61" i="9"/>
  <c r="B61" i="9" s="1"/>
  <c r="A60" i="9"/>
  <c r="B60" i="9" s="1"/>
  <c r="A57" i="9"/>
  <c r="B57" i="9" s="1"/>
  <c r="A58" i="9"/>
  <c r="C58" i="9" s="1"/>
  <c r="A59" i="9"/>
  <c r="B59" i="9" s="1"/>
  <c r="A56" i="9"/>
  <c r="B56" i="9" s="1"/>
  <c r="A52" i="9"/>
  <c r="B52" i="9" s="1"/>
  <c r="A53" i="9"/>
  <c r="B53" i="9" s="1"/>
  <c r="A54" i="9"/>
  <c r="B54" i="9" s="1"/>
  <c r="A55" i="9"/>
  <c r="B55" i="9" s="1"/>
  <c r="A51" i="9"/>
  <c r="B51" i="9" s="1"/>
  <c r="A47" i="9"/>
  <c r="B47" i="9" s="1"/>
  <c r="A48" i="9"/>
  <c r="B48" i="9" s="1"/>
  <c r="A49" i="9"/>
  <c r="B49" i="9" s="1"/>
  <c r="A50" i="9"/>
  <c r="C50" i="9" s="1"/>
  <c r="A46" i="9"/>
  <c r="C46" i="9" s="1"/>
  <c r="A42" i="9"/>
  <c r="C42" i="9" s="1"/>
  <c r="A43" i="9"/>
  <c r="C43" i="9" s="1"/>
  <c r="A44" i="9"/>
  <c r="B44" i="9" s="1"/>
  <c r="A45" i="9"/>
  <c r="B45" i="9" s="1"/>
  <c r="A41" i="9"/>
  <c r="B41" i="9" s="1"/>
  <c r="A37" i="9"/>
  <c r="B37" i="9" s="1"/>
  <c r="A38" i="9"/>
  <c r="C38" i="9" s="1"/>
  <c r="A39" i="9"/>
  <c r="B39" i="9" s="1"/>
  <c r="A40" i="9"/>
  <c r="B40" i="9" s="1"/>
  <c r="A36" i="9"/>
  <c r="B36" i="9" s="1"/>
  <c r="A32" i="9"/>
  <c r="B32" i="9" s="1"/>
  <c r="A33" i="9"/>
  <c r="B33" i="9" s="1"/>
  <c r="A34" i="9"/>
  <c r="C34" i="9" s="1"/>
  <c r="A35" i="9"/>
  <c r="C35" i="9" s="1"/>
  <c r="A31" i="9"/>
  <c r="B31" i="9" s="1"/>
  <c r="A27" i="9"/>
  <c r="B27" i="9" s="1"/>
  <c r="A28" i="9"/>
  <c r="B28" i="9" s="1"/>
  <c r="A29" i="9"/>
  <c r="B29" i="9" s="1"/>
  <c r="A30" i="9"/>
  <c r="C30" i="9" s="1"/>
  <c r="A26" i="9"/>
  <c r="C26" i="9" s="1"/>
  <c r="A22" i="9"/>
  <c r="B22" i="9" s="1"/>
  <c r="A23" i="9"/>
  <c r="B23" i="9" s="1"/>
  <c r="A24" i="9"/>
  <c r="B24" i="9" s="1"/>
  <c r="A25" i="9"/>
  <c r="B25" i="9" s="1"/>
  <c r="A21" i="9"/>
  <c r="B21" i="9" s="1"/>
  <c r="A20" i="9"/>
  <c r="B20" i="9" s="1"/>
  <c r="A15" i="9"/>
  <c r="B15" i="9" s="1"/>
  <c r="A10" i="9"/>
  <c r="C10" i="9" s="1"/>
  <c r="A17" i="9"/>
  <c r="B17" i="9" s="1"/>
  <c r="A18" i="9"/>
  <c r="C18" i="9" s="1"/>
  <c r="A19" i="9"/>
  <c r="B19" i="9" s="1"/>
  <c r="A16" i="9"/>
  <c r="B16" i="9" s="1"/>
  <c r="A12" i="9"/>
  <c r="B12" i="9" s="1"/>
  <c r="A13" i="9"/>
  <c r="B13" i="9" s="1"/>
  <c r="A14" i="9"/>
  <c r="C14" i="9" s="1"/>
  <c r="A11" i="9"/>
  <c r="B11" i="9" s="1"/>
  <c r="A7" i="9"/>
  <c r="B7" i="9" s="1"/>
  <c r="A8" i="9"/>
  <c r="B8" i="9" s="1"/>
  <c r="A9" i="9"/>
  <c r="B9" i="9" s="1"/>
  <c r="A6" i="9"/>
  <c r="B6" i="9" s="1"/>
  <c r="B21" i="8"/>
  <c r="B20" i="8"/>
  <c r="B19" i="8"/>
  <c r="B18" i="8"/>
  <c r="B17" i="8"/>
  <c r="B16" i="8"/>
  <c r="D15" i="8"/>
  <c r="B15" i="8"/>
  <c r="D14" i="8"/>
  <c r="B14" i="8"/>
  <c r="C13" i="8"/>
  <c r="D13" i="8" s="1"/>
  <c r="C12" i="8"/>
  <c r="B13" i="8"/>
  <c r="B12" i="8"/>
  <c r="C11" i="8"/>
  <c r="C10" i="8"/>
  <c r="B11" i="8"/>
  <c r="B10" i="8"/>
  <c r="D7" i="8"/>
  <c r="D8" i="8"/>
  <c r="D9" i="8"/>
  <c r="B9" i="8"/>
  <c r="B8" i="8"/>
  <c r="B7" i="8"/>
  <c r="B6" i="8"/>
  <c r="B78" i="9" l="1"/>
  <c r="C57" i="9"/>
  <c r="C33" i="9"/>
  <c r="C67" i="9"/>
  <c r="D67" i="9" s="1"/>
  <c r="B58" i="9"/>
  <c r="Y13" i="8"/>
  <c r="W13" i="8"/>
  <c r="X13" i="8"/>
  <c r="W15" i="8"/>
  <c r="Y15" i="8"/>
  <c r="X15" i="8"/>
  <c r="Y9" i="8"/>
  <c r="W9" i="8"/>
  <c r="X9" i="8"/>
  <c r="C23" i="9"/>
  <c r="D23" i="9" s="1"/>
  <c r="B35" i="9"/>
  <c r="X8" i="8"/>
  <c r="W8" i="8"/>
  <c r="Y8" i="8"/>
  <c r="X14" i="8"/>
  <c r="Y14" i="8"/>
  <c r="W14" i="8"/>
  <c r="C85" i="9"/>
  <c r="C49" i="9"/>
  <c r="C8" i="9"/>
  <c r="B14" i="9"/>
  <c r="W7" i="8"/>
  <c r="Y7" i="8"/>
  <c r="X7" i="8"/>
  <c r="C76" i="9"/>
  <c r="C39" i="9"/>
  <c r="D10" i="8"/>
  <c r="C89" i="9"/>
  <c r="D89" i="9" s="1"/>
  <c r="C79" i="9"/>
  <c r="C73" i="9"/>
  <c r="C63" i="9"/>
  <c r="D63" i="9" s="1"/>
  <c r="C55" i="9"/>
  <c r="C45" i="9"/>
  <c r="C36" i="9"/>
  <c r="C27" i="9"/>
  <c r="D27" i="9" s="1"/>
  <c r="C13" i="9"/>
  <c r="B86" i="9"/>
  <c r="B70" i="9"/>
  <c r="B43" i="9"/>
  <c r="B26" i="9"/>
  <c r="D11" i="8"/>
  <c r="C87" i="9"/>
  <c r="D87" i="9" s="1"/>
  <c r="C77" i="9"/>
  <c r="D77" i="9" s="1"/>
  <c r="C69" i="9"/>
  <c r="C60" i="9"/>
  <c r="C53" i="9"/>
  <c r="D53" i="9" s="1"/>
  <c r="C25" i="9"/>
  <c r="C9" i="9"/>
  <c r="B83" i="9"/>
  <c r="B66" i="9"/>
  <c r="B38" i="9"/>
  <c r="B18" i="9"/>
  <c r="C75" i="9"/>
  <c r="C65" i="9"/>
  <c r="C56" i="9"/>
  <c r="C47" i="9"/>
  <c r="C37" i="9"/>
  <c r="C29" i="9"/>
  <c r="C20" i="9"/>
  <c r="B46" i="9"/>
  <c r="B30" i="9"/>
  <c r="B10" i="9"/>
  <c r="D26" i="9"/>
  <c r="D46" i="9"/>
  <c r="D58" i="9"/>
  <c r="D66" i="9"/>
  <c r="D86" i="9"/>
  <c r="D18" i="9"/>
  <c r="D38" i="9"/>
  <c r="D78" i="9"/>
  <c r="D42" i="9"/>
  <c r="D62" i="9"/>
  <c r="D81" i="9"/>
  <c r="B62" i="9"/>
  <c r="C6" i="9"/>
  <c r="C71" i="9"/>
  <c r="C59" i="9"/>
  <c r="C51" i="9"/>
  <c r="C31" i="9"/>
  <c r="C19" i="9"/>
  <c r="C15" i="9"/>
  <c r="C11" i="9"/>
  <c r="C7" i="9"/>
  <c r="B81" i="9"/>
  <c r="B74" i="9"/>
  <c r="B50" i="9"/>
  <c r="B42" i="9"/>
  <c r="B34" i="9"/>
  <c r="C90" i="9"/>
  <c r="C82" i="9"/>
  <c r="C54" i="9"/>
  <c r="C22" i="9"/>
  <c r="D83" i="9"/>
  <c r="D43" i="9"/>
  <c r="C61" i="9"/>
  <c r="C21" i="9"/>
  <c r="C17" i="9"/>
  <c r="C88" i="9"/>
  <c r="C84" i="9"/>
  <c r="C80" i="9"/>
  <c r="C72" i="9"/>
  <c r="C68" i="9"/>
  <c r="C64" i="9"/>
  <c r="C52" i="9"/>
  <c r="C48" i="9"/>
  <c r="C44" i="9"/>
  <c r="C40" i="9"/>
  <c r="C32" i="9"/>
  <c r="C28" i="9"/>
  <c r="C24" i="9"/>
  <c r="C16" i="9"/>
  <c r="C12" i="9"/>
  <c r="C41" i="9"/>
  <c r="D12" i="8"/>
  <c r="D57" i="9" l="1"/>
  <c r="W57" i="9" s="1"/>
  <c r="D13" i="9"/>
  <c r="X13" i="9" s="1"/>
  <c r="D33" i="9"/>
  <c r="Y33" i="9" s="1"/>
  <c r="W23" i="9"/>
  <c r="Y23" i="9"/>
  <c r="X23" i="9"/>
  <c r="W63" i="9"/>
  <c r="Y63" i="9"/>
  <c r="X63" i="9"/>
  <c r="X78" i="9"/>
  <c r="Y78" i="9"/>
  <c r="W78" i="9"/>
  <c r="X38" i="9"/>
  <c r="Y38" i="9"/>
  <c r="W38" i="9"/>
  <c r="X18" i="9"/>
  <c r="Y18" i="9"/>
  <c r="W18" i="9"/>
  <c r="X46" i="9"/>
  <c r="Y46" i="9"/>
  <c r="W46" i="9"/>
  <c r="Y77" i="9"/>
  <c r="W77" i="9"/>
  <c r="X77" i="9"/>
  <c r="W67" i="9"/>
  <c r="Y67" i="9"/>
  <c r="X67" i="9"/>
  <c r="X42" i="9"/>
  <c r="Y42" i="9"/>
  <c r="W42" i="9"/>
  <c r="X58" i="9"/>
  <c r="Y58" i="9"/>
  <c r="W58" i="9"/>
  <c r="D47" i="9"/>
  <c r="W87" i="9"/>
  <c r="Y87" i="9"/>
  <c r="X87" i="9"/>
  <c r="D56" i="9"/>
  <c r="D76" i="9"/>
  <c r="W27" i="9"/>
  <c r="Y27" i="9"/>
  <c r="X27" i="9"/>
  <c r="X57" i="9"/>
  <c r="X66" i="9"/>
  <c r="Y66" i="9"/>
  <c r="W66" i="9"/>
  <c r="X10" i="8"/>
  <c r="Y10" i="8"/>
  <c r="W10" i="8"/>
  <c r="W43" i="9"/>
  <c r="Y43" i="9"/>
  <c r="X43" i="9"/>
  <c r="X26" i="9"/>
  <c r="Y26" i="9"/>
  <c r="W26" i="9"/>
  <c r="Y89" i="9"/>
  <c r="W89" i="9"/>
  <c r="X89" i="9"/>
  <c r="Y13" i="9"/>
  <c r="Y81" i="9"/>
  <c r="W81" i="9"/>
  <c r="X81" i="9"/>
  <c r="X12" i="8"/>
  <c r="W12" i="8"/>
  <c r="Y12" i="8"/>
  <c r="Y53" i="9"/>
  <c r="W53" i="9"/>
  <c r="X53" i="9"/>
  <c r="W83" i="9"/>
  <c r="Y83" i="9"/>
  <c r="X83" i="9"/>
  <c r="X62" i="9"/>
  <c r="Y62" i="9"/>
  <c r="W62" i="9"/>
  <c r="X86" i="9"/>
  <c r="Y86" i="9"/>
  <c r="W86" i="9"/>
  <c r="W11" i="8"/>
  <c r="Y11" i="8"/>
  <c r="X11" i="8"/>
  <c r="D37" i="9"/>
  <c r="D6" i="9"/>
  <c r="D36" i="9"/>
  <c r="D73" i="9"/>
  <c r="D21" i="9"/>
  <c r="D7" i="9"/>
  <c r="D12" i="9"/>
  <c r="D88" i="9"/>
  <c r="D16" i="9"/>
  <c r="D52" i="9"/>
  <c r="D68" i="9"/>
  <c r="D11" i="9"/>
  <c r="D28" i="9"/>
  <c r="D72" i="9"/>
  <c r="D90" i="9"/>
  <c r="D51" i="9"/>
  <c r="D71" i="9"/>
  <c r="D48" i="9"/>
  <c r="D82" i="9"/>
  <c r="D41" i="9"/>
  <c r="D32" i="9"/>
  <c r="D17" i="9"/>
  <c r="D61" i="9"/>
  <c r="D22" i="9"/>
  <c r="D31" i="9"/>
  <c r="Y57" i="9" l="1"/>
  <c r="X33" i="9"/>
  <c r="W13" i="9"/>
  <c r="W33" i="9"/>
  <c r="X22" i="9"/>
  <c r="Y22" i="9"/>
  <c r="W22" i="9"/>
  <c r="X32" i="9"/>
  <c r="W32" i="9"/>
  <c r="Y32" i="9"/>
  <c r="X72" i="9"/>
  <c r="W72" i="9"/>
  <c r="Y72" i="9"/>
  <c r="X52" i="9"/>
  <c r="W52" i="9"/>
  <c r="Y52" i="9"/>
  <c r="Y21" i="9"/>
  <c r="W21" i="9"/>
  <c r="X21" i="9"/>
  <c r="X48" i="9"/>
  <c r="W48" i="9"/>
  <c r="Y48" i="9"/>
  <c r="W11" i="9"/>
  <c r="Y11" i="9"/>
  <c r="X11" i="9"/>
  <c r="W7" i="9"/>
  <c r="Y7" i="9"/>
  <c r="X7" i="9"/>
  <c r="X6" i="9"/>
  <c r="W6" i="9"/>
  <c r="Y6" i="9"/>
  <c r="Y37" i="9"/>
  <c r="W37" i="9"/>
  <c r="X37" i="9"/>
  <c r="X76" i="9"/>
  <c r="W76" i="9"/>
  <c r="Y76" i="9"/>
  <c r="W47" i="9"/>
  <c r="Y47" i="9"/>
  <c r="X47" i="9"/>
  <c r="W31" i="9"/>
  <c r="Y31" i="9"/>
  <c r="X31" i="9"/>
  <c r="X82" i="9"/>
  <c r="Y82" i="9"/>
  <c r="W82" i="9"/>
  <c r="W71" i="9"/>
  <c r="Y71" i="9"/>
  <c r="X71" i="9"/>
  <c r="W51" i="9"/>
  <c r="Y51" i="9"/>
  <c r="X51" i="9"/>
  <c r="X90" i="9"/>
  <c r="Y90" i="9"/>
  <c r="W90" i="9"/>
  <c r="X12" i="9"/>
  <c r="W12" i="9"/>
  <c r="Y12" i="9"/>
  <c r="X56" i="9"/>
  <c r="W56" i="9"/>
  <c r="Y56" i="9"/>
  <c r="Y61" i="9"/>
  <c r="W61" i="9"/>
  <c r="X61" i="9"/>
  <c r="Y17" i="9"/>
  <c r="W17" i="9"/>
  <c r="X17" i="9"/>
  <c r="Y41" i="9"/>
  <c r="W41" i="9"/>
  <c r="X41" i="9"/>
  <c r="X16" i="9"/>
  <c r="W16" i="9"/>
  <c r="Y16" i="9"/>
  <c r="Y73" i="9"/>
  <c r="W73" i="9"/>
  <c r="X73" i="9"/>
  <c r="X68" i="9"/>
  <c r="W68" i="9"/>
  <c r="Y68" i="9"/>
  <c r="X36" i="9"/>
  <c r="W36" i="9"/>
  <c r="Y36" i="9"/>
  <c r="X28" i="9"/>
  <c r="W28" i="9"/>
  <c r="Y28" i="9"/>
  <c r="X88" i="9"/>
  <c r="W88" i="9"/>
  <c r="Y88" i="9"/>
  <c r="G22" i="7" l="1"/>
  <c r="AE22" i="7"/>
  <c r="G23" i="7"/>
  <c r="AE23" i="7"/>
  <c r="G24" i="7"/>
  <c r="AE24" i="7"/>
  <c r="G25" i="7"/>
  <c r="AE25" i="7"/>
  <c r="G26" i="7"/>
  <c r="AE26" i="7"/>
  <c r="G27" i="7"/>
  <c r="AE27" i="7"/>
  <c r="G28" i="7"/>
  <c r="AE28" i="7"/>
  <c r="AE29" i="7"/>
  <c r="D23" i="7"/>
  <c r="D24" i="7"/>
  <c r="D25" i="7"/>
  <c r="D27" i="7"/>
  <c r="D28" i="7"/>
  <c r="B23" i="7"/>
  <c r="B24" i="7"/>
  <c r="B25" i="7"/>
  <c r="B26" i="7"/>
  <c r="B27" i="7"/>
  <c r="B28" i="7"/>
  <c r="B29" i="7"/>
  <c r="B22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6" i="7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6" i="5"/>
  <c r="AE7" i="6"/>
  <c r="AE8" i="6"/>
  <c r="AE9" i="6"/>
  <c r="AE10" i="6"/>
  <c r="AE11" i="6"/>
  <c r="AE12" i="6"/>
  <c r="AE13" i="6"/>
  <c r="AE6" i="6"/>
  <c r="G7" i="6"/>
  <c r="G8" i="6"/>
  <c r="G9" i="6"/>
  <c r="G10" i="6"/>
  <c r="G11" i="6"/>
  <c r="G12" i="6"/>
  <c r="G13" i="6"/>
  <c r="G6" i="6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6" i="4"/>
  <c r="B7" i="6"/>
  <c r="B8" i="6"/>
  <c r="B9" i="6"/>
  <c r="B10" i="6"/>
  <c r="B11" i="6"/>
  <c r="B12" i="6"/>
  <c r="B13" i="6"/>
  <c r="C7" i="6"/>
  <c r="D7" i="6" s="1"/>
  <c r="C8" i="6"/>
  <c r="C9" i="6"/>
  <c r="C10" i="6"/>
  <c r="D10" i="6" s="1"/>
  <c r="C11" i="6"/>
  <c r="D11" i="6" s="1"/>
  <c r="C12" i="6"/>
  <c r="C13" i="6"/>
  <c r="C6" i="6"/>
  <c r="B6" i="6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6" i="3"/>
  <c r="H8" i="3"/>
  <c r="H10" i="3"/>
  <c r="H11" i="3"/>
  <c r="H13" i="3"/>
  <c r="H14" i="3"/>
  <c r="H15" i="3"/>
  <c r="H16" i="3"/>
  <c r="H18" i="3"/>
  <c r="H6" i="3"/>
  <c r="G7" i="3"/>
  <c r="H7" i="3" s="1"/>
  <c r="G8" i="3"/>
  <c r="G9" i="3"/>
  <c r="H9" i="3" s="1"/>
  <c r="G10" i="3"/>
  <c r="G11" i="3"/>
  <c r="G12" i="3"/>
  <c r="H12" i="3" s="1"/>
  <c r="G13" i="3"/>
  <c r="G14" i="3"/>
  <c r="G15" i="3"/>
  <c r="G16" i="3"/>
  <c r="G17" i="3"/>
  <c r="H17" i="3" s="1"/>
  <c r="G18" i="3"/>
  <c r="G19" i="3"/>
  <c r="H19" i="3" s="1"/>
  <c r="G20" i="3"/>
  <c r="H20" i="3" s="1"/>
  <c r="G6" i="3"/>
  <c r="A6" i="3"/>
  <c r="C6" i="3" s="1"/>
  <c r="D6" i="3" s="1"/>
  <c r="A20" i="3"/>
  <c r="B20" i="3" s="1"/>
  <c r="A18" i="3"/>
  <c r="C18" i="3" s="1"/>
  <c r="A19" i="3"/>
  <c r="C19" i="3" s="1"/>
  <c r="A14" i="3"/>
  <c r="C14" i="3" s="1"/>
  <c r="A15" i="3"/>
  <c r="C15" i="3" s="1"/>
  <c r="A16" i="3"/>
  <c r="B16" i="3" s="1"/>
  <c r="A17" i="3"/>
  <c r="B17" i="3" s="1"/>
  <c r="A7" i="3"/>
  <c r="C7" i="3" s="1"/>
  <c r="D7" i="3" s="1"/>
  <c r="A8" i="3"/>
  <c r="B8" i="3" s="1"/>
  <c r="A9" i="3"/>
  <c r="B9" i="3" s="1"/>
  <c r="A10" i="3"/>
  <c r="C10" i="3" s="1"/>
  <c r="A11" i="3"/>
  <c r="B11" i="3" s="1"/>
  <c r="A12" i="3"/>
  <c r="B12" i="3" s="1"/>
  <c r="A13" i="3"/>
  <c r="B13" i="3" s="1"/>
  <c r="A21" i="4"/>
  <c r="A20" i="7" s="1"/>
  <c r="A22" i="4"/>
  <c r="A21" i="7" s="1"/>
  <c r="A18" i="4"/>
  <c r="A17" i="7" s="1"/>
  <c r="A19" i="4"/>
  <c r="A18" i="7" s="1"/>
  <c r="A20" i="4"/>
  <c r="A19" i="7" s="1"/>
  <c r="A15" i="4"/>
  <c r="A14" i="7" s="1"/>
  <c r="A16" i="4"/>
  <c r="A15" i="7" s="1"/>
  <c r="A17" i="4"/>
  <c r="A16" i="7" s="1"/>
  <c r="A7" i="4"/>
  <c r="A6" i="7" s="1"/>
  <c r="A8" i="4"/>
  <c r="A7" i="7" s="1"/>
  <c r="A9" i="4"/>
  <c r="A8" i="7" s="1"/>
  <c r="A10" i="4"/>
  <c r="A9" i="7" s="1"/>
  <c r="A11" i="4"/>
  <c r="A10" i="7" s="1"/>
  <c r="A12" i="4"/>
  <c r="A11" i="7" s="1"/>
  <c r="A13" i="4"/>
  <c r="A12" i="7" s="1"/>
  <c r="A14" i="4"/>
  <c r="A13" i="7" s="1"/>
  <c r="A6" i="4"/>
  <c r="C6" i="4" s="1"/>
  <c r="B21" i="2"/>
  <c r="A21" i="2"/>
  <c r="C21" i="2" s="1"/>
  <c r="D21" i="2" s="1"/>
  <c r="A22" i="2"/>
  <c r="C22" i="2" s="1"/>
  <c r="A23" i="2"/>
  <c r="C23" i="2" s="1"/>
  <c r="A11" i="2"/>
  <c r="C11" i="2" s="1"/>
  <c r="A12" i="2"/>
  <c r="B12" i="2" s="1"/>
  <c r="A13" i="2"/>
  <c r="B13" i="2" s="1"/>
  <c r="A14" i="2"/>
  <c r="C14" i="2" s="1"/>
  <c r="A15" i="2"/>
  <c r="C15" i="2" s="1"/>
  <c r="A16" i="2"/>
  <c r="B16" i="2" s="1"/>
  <c r="A17" i="2"/>
  <c r="B17" i="2" s="1"/>
  <c r="A18" i="2"/>
  <c r="C18" i="2" s="1"/>
  <c r="A19" i="2"/>
  <c r="C19" i="2" s="1"/>
  <c r="A20" i="2"/>
  <c r="B20" i="2" s="1"/>
  <c r="A7" i="2"/>
  <c r="C7" i="2" s="1"/>
  <c r="A8" i="2"/>
  <c r="B8" i="2" s="1"/>
  <c r="A9" i="2"/>
  <c r="B9" i="2" s="1"/>
  <c r="A10" i="2"/>
  <c r="C10" i="2" s="1"/>
  <c r="A6" i="2"/>
  <c r="C6" i="2" s="1"/>
  <c r="D6" i="2" s="1"/>
  <c r="B21" i="4" l="1"/>
  <c r="B10" i="4"/>
  <c r="C13" i="2"/>
  <c r="D13" i="2" s="1"/>
  <c r="C21" i="4"/>
  <c r="D21" i="4" s="1"/>
  <c r="B10" i="3"/>
  <c r="B22" i="2"/>
  <c r="C7" i="4"/>
  <c r="D7" i="4" s="1"/>
  <c r="C11" i="3"/>
  <c r="D11" i="3" s="1"/>
  <c r="X11" i="3" s="1"/>
  <c r="X21" i="2"/>
  <c r="Y21" i="2"/>
  <c r="W21" i="2"/>
  <c r="X13" i="2"/>
  <c r="W13" i="2"/>
  <c r="W7" i="3"/>
  <c r="X7" i="3"/>
  <c r="Y7" i="3"/>
  <c r="W11" i="6"/>
  <c r="X11" i="6"/>
  <c r="Y11" i="6"/>
  <c r="W7" i="6"/>
  <c r="X7" i="6"/>
  <c r="Y7" i="6"/>
  <c r="W28" i="7"/>
  <c r="X28" i="7"/>
  <c r="Y28" i="7"/>
  <c r="W24" i="7"/>
  <c r="X24" i="7"/>
  <c r="Y24" i="7"/>
  <c r="X6" i="2"/>
  <c r="Y6" i="2"/>
  <c r="W6" i="2"/>
  <c r="W7" i="4"/>
  <c r="X7" i="4"/>
  <c r="Y10" i="6"/>
  <c r="W10" i="6"/>
  <c r="X10" i="6"/>
  <c r="C15" i="4"/>
  <c r="D15" i="4" s="1"/>
  <c r="B10" i="2"/>
  <c r="C20" i="2"/>
  <c r="D20" i="2" s="1"/>
  <c r="C12" i="2"/>
  <c r="B15" i="4"/>
  <c r="B7" i="4"/>
  <c r="C14" i="4"/>
  <c r="B15" i="3"/>
  <c r="B7" i="3"/>
  <c r="C8" i="3"/>
  <c r="Y6" i="3"/>
  <c r="W6" i="3"/>
  <c r="X6" i="3"/>
  <c r="W27" i="7"/>
  <c r="X27" i="7"/>
  <c r="Y27" i="7"/>
  <c r="W23" i="7"/>
  <c r="X23" i="7"/>
  <c r="Y23" i="7"/>
  <c r="B7" i="2"/>
  <c r="C17" i="2"/>
  <c r="D17" i="2" s="1"/>
  <c r="B6" i="4"/>
  <c r="B14" i="4"/>
  <c r="C22" i="4"/>
  <c r="D22" i="4" s="1"/>
  <c r="C11" i="4"/>
  <c r="D11" i="4" s="1"/>
  <c r="B14" i="3"/>
  <c r="C20" i="3"/>
  <c r="D20" i="3" s="1"/>
  <c r="C16" i="2"/>
  <c r="D16" i="2" s="1"/>
  <c r="B22" i="4"/>
  <c r="B11" i="4"/>
  <c r="C10" i="4"/>
  <c r="D10" i="4" s="1"/>
  <c r="C12" i="3"/>
  <c r="X29" i="7"/>
  <c r="Y29" i="7"/>
  <c r="W29" i="7"/>
  <c r="X25" i="7"/>
  <c r="Y25" i="7"/>
  <c r="W25" i="7"/>
  <c r="D19" i="2"/>
  <c r="D11" i="2"/>
  <c r="D15" i="3"/>
  <c r="D18" i="2"/>
  <c r="D14" i="2"/>
  <c r="D23" i="2"/>
  <c r="D14" i="3"/>
  <c r="D7" i="2"/>
  <c r="D22" i="2"/>
  <c r="D10" i="3"/>
  <c r="D19" i="3"/>
  <c r="D10" i="2"/>
  <c r="D18" i="3"/>
  <c r="D15" i="2"/>
  <c r="B23" i="2"/>
  <c r="B19" i="2"/>
  <c r="B15" i="2"/>
  <c r="B11" i="2"/>
  <c r="C9" i="2"/>
  <c r="C13" i="7"/>
  <c r="B13" i="7"/>
  <c r="B9" i="7"/>
  <c r="C9" i="7"/>
  <c r="B16" i="7"/>
  <c r="C16" i="7"/>
  <c r="D16" i="7" s="1"/>
  <c r="C18" i="7"/>
  <c r="D18" i="7" s="1"/>
  <c r="B18" i="7"/>
  <c r="B19" i="4"/>
  <c r="C19" i="4"/>
  <c r="B19" i="3"/>
  <c r="C17" i="3"/>
  <c r="C13" i="3"/>
  <c r="C9" i="3"/>
  <c r="C8" i="2"/>
  <c r="B12" i="7"/>
  <c r="C12" i="7"/>
  <c r="B15" i="7"/>
  <c r="C15" i="7"/>
  <c r="C17" i="7"/>
  <c r="B17" i="7"/>
  <c r="C18" i="4"/>
  <c r="C16" i="3"/>
  <c r="D12" i="2"/>
  <c r="B11" i="7"/>
  <c r="C11" i="7"/>
  <c r="D11" i="7" s="1"/>
  <c r="C7" i="7"/>
  <c r="B7" i="7"/>
  <c r="C14" i="7"/>
  <c r="D14" i="7" s="1"/>
  <c r="B14" i="7"/>
  <c r="B21" i="7"/>
  <c r="C21" i="7"/>
  <c r="B9" i="4"/>
  <c r="B6" i="3"/>
  <c r="B18" i="2"/>
  <c r="B14" i="2"/>
  <c r="B8" i="7"/>
  <c r="C8" i="7"/>
  <c r="B18" i="4"/>
  <c r="B18" i="3"/>
  <c r="B17" i="4"/>
  <c r="B13" i="4"/>
  <c r="C17" i="4"/>
  <c r="C13" i="4"/>
  <c r="C9" i="4"/>
  <c r="D13" i="6"/>
  <c r="D9" i="6"/>
  <c r="C10" i="7"/>
  <c r="B10" i="7"/>
  <c r="B6" i="7"/>
  <c r="C6" i="7"/>
  <c r="B19" i="7"/>
  <c r="C19" i="7"/>
  <c r="D19" i="7" s="1"/>
  <c r="C20" i="7"/>
  <c r="D20" i="7" s="1"/>
  <c r="B20" i="7"/>
  <c r="B20" i="4"/>
  <c r="B16" i="4"/>
  <c r="B12" i="4"/>
  <c r="B8" i="4"/>
  <c r="C20" i="4"/>
  <c r="C16" i="4"/>
  <c r="C12" i="4"/>
  <c r="C8" i="4"/>
  <c r="D14" i="4"/>
  <c r="D12" i="3"/>
  <c r="D8" i="3"/>
  <c r="D12" i="6"/>
  <c r="D8" i="6"/>
  <c r="D22" i="7"/>
  <c r="D26" i="7"/>
  <c r="D17" i="7"/>
  <c r="D13" i="7"/>
  <c r="D12" i="7"/>
  <c r="D6" i="6"/>
  <c r="D6" i="4"/>
  <c r="B6" i="2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6" i="1"/>
  <c r="Y13" i="2" l="1"/>
  <c r="Y7" i="4"/>
  <c r="Y11" i="3"/>
  <c r="W21" i="4"/>
  <c r="X21" i="4"/>
  <c r="W11" i="3"/>
  <c r="Y21" i="4"/>
  <c r="W16" i="7"/>
  <c r="X16" i="7"/>
  <c r="Y16" i="7"/>
  <c r="Y10" i="4"/>
  <c r="W10" i="4"/>
  <c r="X10" i="4"/>
  <c r="W20" i="3"/>
  <c r="X20" i="3"/>
  <c r="Y20" i="3"/>
  <c r="W12" i="7"/>
  <c r="X12" i="7"/>
  <c r="Y12" i="7"/>
  <c r="W8" i="3"/>
  <c r="X8" i="3"/>
  <c r="Y8" i="3"/>
  <c r="Y22" i="2"/>
  <c r="W22" i="2"/>
  <c r="X22" i="2"/>
  <c r="W11" i="7"/>
  <c r="X11" i="7"/>
  <c r="Y11" i="7"/>
  <c r="W20" i="7"/>
  <c r="X20" i="7"/>
  <c r="Y20" i="7"/>
  <c r="W12" i="6"/>
  <c r="X12" i="6"/>
  <c r="Y12" i="6"/>
  <c r="X13" i="6"/>
  <c r="Y13" i="6"/>
  <c r="W13" i="6"/>
  <c r="W15" i="2"/>
  <c r="X15" i="2"/>
  <c r="Y15" i="2"/>
  <c r="Y10" i="3"/>
  <c r="W10" i="3"/>
  <c r="X10" i="3"/>
  <c r="W23" i="2"/>
  <c r="X23" i="2"/>
  <c r="Y23" i="2"/>
  <c r="W11" i="2"/>
  <c r="X11" i="2"/>
  <c r="Y11" i="2"/>
  <c r="W19" i="7"/>
  <c r="X19" i="7"/>
  <c r="Y19" i="7"/>
  <c r="Y14" i="4"/>
  <c r="W14" i="4"/>
  <c r="X14" i="4"/>
  <c r="W12" i="2"/>
  <c r="X12" i="2"/>
  <c r="Y12" i="2"/>
  <c r="Y18" i="3"/>
  <c r="W18" i="3"/>
  <c r="X18" i="3"/>
  <c r="Y14" i="7"/>
  <c r="W14" i="7"/>
  <c r="X14" i="7"/>
  <c r="X17" i="7"/>
  <c r="Y17" i="7"/>
  <c r="W17" i="7"/>
  <c r="Y26" i="7"/>
  <c r="W26" i="7"/>
  <c r="X26" i="7"/>
  <c r="W12" i="3"/>
  <c r="X12" i="3"/>
  <c r="Y12" i="3"/>
  <c r="Y22" i="4"/>
  <c r="W22" i="4"/>
  <c r="X22" i="4"/>
  <c r="W15" i="4"/>
  <c r="X15" i="4"/>
  <c r="Y15" i="4"/>
  <c r="W16" i="2"/>
  <c r="X16" i="2"/>
  <c r="Y16" i="2"/>
  <c r="Y10" i="2"/>
  <c r="W10" i="2"/>
  <c r="X10" i="2"/>
  <c r="W7" i="2"/>
  <c r="X7" i="2"/>
  <c r="Y7" i="2"/>
  <c r="Y18" i="2"/>
  <c r="W18" i="2"/>
  <c r="X18" i="2"/>
  <c r="X6" i="4"/>
  <c r="Y6" i="4"/>
  <c r="W6" i="4"/>
  <c r="X13" i="7"/>
  <c r="Y13" i="7"/>
  <c r="W13" i="7"/>
  <c r="W11" i="4"/>
  <c r="X11" i="4"/>
  <c r="Y11" i="4"/>
  <c r="Y14" i="2"/>
  <c r="X14" i="2"/>
  <c r="W14" i="2"/>
  <c r="W19" i="2"/>
  <c r="Y19" i="2"/>
  <c r="X19" i="2"/>
  <c r="W6" i="6"/>
  <c r="X6" i="6"/>
  <c r="Y6" i="6"/>
  <c r="Y18" i="7"/>
  <c r="W18" i="7"/>
  <c r="X18" i="7"/>
  <c r="Y22" i="7"/>
  <c r="W22" i="7"/>
  <c r="X22" i="7"/>
  <c r="W8" i="6"/>
  <c r="X8" i="6"/>
  <c r="Y8" i="6"/>
  <c r="X9" i="6"/>
  <c r="Y9" i="6"/>
  <c r="W9" i="6"/>
  <c r="W20" i="2"/>
  <c r="X20" i="2"/>
  <c r="Y20" i="2"/>
  <c r="W19" i="3"/>
  <c r="X19" i="3"/>
  <c r="Y19" i="3"/>
  <c r="Y14" i="3"/>
  <c r="W14" i="3"/>
  <c r="X14" i="3"/>
  <c r="W15" i="3"/>
  <c r="X15" i="3"/>
  <c r="Y15" i="3"/>
  <c r="X17" i="2"/>
  <c r="Y17" i="2"/>
  <c r="W17" i="2"/>
  <c r="D8" i="7"/>
  <c r="D9" i="7"/>
  <c r="D21" i="7"/>
  <c r="D15" i="7"/>
  <c r="D20" i="4"/>
  <c r="D10" i="7"/>
  <c r="D17" i="4"/>
  <c r="D8" i="4"/>
  <c r="D9" i="3"/>
  <c r="D12" i="4"/>
  <c r="D9" i="4"/>
  <c r="D7" i="7"/>
  <c r="D16" i="3"/>
  <c r="D18" i="4"/>
  <c r="D8" i="2"/>
  <c r="D13" i="3"/>
  <c r="D6" i="7"/>
  <c r="D16" i="4"/>
  <c r="D13" i="4"/>
  <c r="D17" i="3"/>
  <c r="D19" i="4"/>
  <c r="D9" i="2"/>
  <c r="X13" i="4" l="1"/>
  <c r="Y13" i="4"/>
  <c r="W13" i="4"/>
  <c r="X21" i="7"/>
  <c r="Y21" i="7"/>
  <c r="W21" i="7"/>
  <c r="X9" i="2"/>
  <c r="Y9" i="2"/>
  <c r="W9" i="2"/>
  <c r="W16" i="4"/>
  <c r="X16" i="4"/>
  <c r="Y16" i="4"/>
  <c r="Y18" i="4"/>
  <c r="W18" i="4"/>
  <c r="X18" i="4"/>
  <c r="W12" i="4"/>
  <c r="X12" i="4"/>
  <c r="Y12" i="4"/>
  <c r="Y10" i="7"/>
  <c r="W10" i="7"/>
  <c r="X10" i="7"/>
  <c r="X9" i="7"/>
  <c r="Y9" i="7"/>
  <c r="W9" i="7"/>
  <c r="X9" i="4"/>
  <c r="Y9" i="4"/>
  <c r="W9" i="4"/>
  <c r="X17" i="4"/>
  <c r="Y17" i="4"/>
  <c r="W17" i="4"/>
  <c r="W19" i="4"/>
  <c r="Y19" i="4"/>
  <c r="X19" i="4"/>
  <c r="W6" i="7"/>
  <c r="X6" i="7"/>
  <c r="Y6" i="7"/>
  <c r="W16" i="3"/>
  <c r="X16" i="3"/>
  <c r="Y16" i="3"/>
  <c r="X9" i="3"/>
  <c r="Y9" i="3"/>
  <c r="W9" i="3"/>
  <c r="W20" i="4"/>
  <c r="X20" i="4"/>
  <c r="Y20" i="4"/>
  <c r="W8" i="7"/>
  <c r="X8" i="7"/>
  <c r="Y8" i="7"/>
  <c r="W8" i="2"/>
  <c r="X8" i="2"/>
  <c r="Y8" i="2"/>
  <c r="X17" i="3"/>
  <c r="Y17" i="3"/>
  <c r="W17" i="3"/>
  <c r="X13" i="3"/>
  <c r="Y13" i="3"/>
  <c r="W13" i="3"/>
  <c r="W7" i="7"/>
  <c r="X7" i="7"/>
  <c r="Y7" i="7"/>
  <c r="W8" i="4"/>
  <c r="X8" i="4"/>
  <c r="Y8" i="4"/>
  <c r="W15" i="7"/>
  <c r="X15" i="7"/>
  <c r="Y15" i="7"/>
  <c r="D6" i="8" l="1"/>
  <c r="X6" i="8" l="1"/>
  <c r="Y6" i="8"/>
  <c r="W6" i="8"/>
  <c r="D1998" i="1"/>
  <c r="D3998" i="1"/>
  <c r="D3986" i="1"/>
  <c r="D1986" i="1"/>
  <c r="D1974" i="1"/>
  <c r="D3974" i="1"/>
  <c r="D3962" i="1"/>
  <c r="D1962" i="1"/>
  <c r="D1950" i="1"/>
  <c r="D3950" i="1"/>
  <c r="D3938" i="1"/>
  <c r="D1938" i="1"/>
  <c r="D1926" i="1"/>
  <c r="D3926" i="1"/>
  <c r="D3914" i="1"/>
  <c r="D1914" i="1"/>
  <c r="D1902" i="1"/>
  <c r="D3902" i="1"/>
  <c r="D3890" i="1"/>
  <c r="D1890" i="1"/>
  <c r="D1878" i="1"/>
  <c r="D3878" i="1"/>
  <c r="D3866" i="1"/>
  <c r="D1866" i="1"/>
  <c r="D1854" i="1"/>
  <c r="D3854" i="1"/>
  <c r="D3842" i="1"/>
  <c r="D1842" i="1"/>
  <c r="D3826" i="1"/>
  <c r="D1826" i="1"/>
  <c r="D1814" i="1"/>
  <c r="D3814" i="1"/>
  <c r="D1806" i="1"/>
  <c r="D3806" i="1"/>
  <c r="D1790" i="1"/>
  <c r="D3790" i="1"/>
  <c r="D1774" i="1"/>
  <c r="D3774" i="1"/>
  <c r="D3762" i="1"/>
  <c r="D1762" i="1"/>
  <c r="D1750" i="1"/>
  <c r="D3750" i="1"/>
  <c r="D3738" i="1"/>
  <c r="D1738" i="1"/>
  <c r="D1726" i="1"/>
  <c r="D3726" i="1"/>
  <c r="D3714" i="1"/>
  <c r="D1714" i="1"/>
  <c r="D1702" i="1"/>
  <c r="D3702" i="1"/>
  <c r="D3690" i="1"/>
  <c r="D1690" i="1"/>
  <c r="D1678" i="1"/>
  <c r="D3678" i="1"/>
  <c r="D3666" i="1"/>
  <c r="D1666" i="1"/>
  <c r="D1654" i="1"/>
  <c r="D3654" i="1"/>
  <c r="D1638" i="1"/>
  <c r="D3638" i="1"/>
  <c r="D3626" i="1"/>
  <c r="D1626" i="1"/>
  <c r="D1606" i="1"/>
  <c r="D3606" i="1"/>
  <c r="D1590" i="1"/>
  <c r="D3590" i="1"/>
  <c r="D3570" i="1"/>
  <c r="D1570" i="1"/>
  <c r="D3554" i="1"/>
  <c r="D1554" i="1"/>
  <c r="D3538" i="1"/>
  <c r="D1538" i="1"/>
  <c r="D1526" i="1"/>
  <c r="D3526" i="1"/>
  <c r="D1510" i="1"/>
  <c r="D3510" i="1"/>
  <c r="D1494" i="1"/>
  <c r="D3494" i="1"/>
  <c r="D3474" i="1"/>
  <c r="D1474" i="1"/>
  <c r="D3458" i="1"/>
  <c r="D1458" i="1"/>
  <c r="D1438" i="1"/>
  <c r="D3438" i="1"/>
  <c r="D3418" i="1"/>
  <c r="D1418" i="1"/>
  <c r="D1398" i="1"/>
  <c r="D3398" i="1"/>
  <c r="D1382" i="1"/>
  <c r="D3382" i="1"/>
  <c r="D1366" i="1"/>
  <c r="D3366" i="1"/>
  <c r="D1350" i="1"/>
  <c r="D3350" i="1"/>
  <c r="D1334" i="1"/>
  <c r="D3334" i="1"/>
  <c r="D3314" i="1"/>
  <c r="D1314" i="1"/>
  <c r="D3298" i="1"/>
  <c r="D1298" i="1"/>
  <c r="D1286" i="1"/>
  <c r="D3286" i="1"/>
  <c r="D1270" i="1"/>
  <c r="D3270" i="1"/>
  <c r="D1254" i="1"/>
  <c r="D3254" i="1"/>
  <c r="D1238" i="1"/>
  <c r="D3238" i="1"/>
  <c r="D1222" i="1"/>
  <c r="D3222" i="1"/>
  <c r="D1206" i="1"/>
  <c r="D3206" i="1"/>
  <c r="D1190" i="1"/>
  <c r="D3190" i="1"/>
  <c r="D1174" i="1"/>
  <c r="D3174" i="1"/>
  <c r="D3154" i="1"/>
  <c r="D1154" i="1"/>
  <c r="D3138" i="1"/>
  <c r="D1138" i="1"/>
  <c r="D1118" i="1"/>
  <c r="D3118" i="1"/>
  <c r="D3098" i="1"/>
  <c r="D1098" i="1"/>
  <c r="D3082" i="1"/>
  <c r="D1082" i="1"/>
  <c r="D3066" i="1"/>
  <c r="D1066" i="1"/>
  <c r="D3050" i="1"/>
  <c r="D1050" i="1"/>
  <c r="D3034" i="1"/>
  <c r="D1034" i="1"/>
  <c r="D1014" i="1"/>
  <c r="D3014" i="1"/>
  <c r="D998" i="1"/>
  <c r="D2998" i="1"/>
  <c r="D982" i="1"/>
  <c r="D2982" i="1"/>
  <c r="D966" i="1"/>
  <c r="D2966" i="1"/>
  <c r="D2946" i="1"/>
  <c r="D946" i="1"/>
  <c r="D2930" i="1"/>
  <c r="D930" i="1"/>
  <c r="D2914" i="1"/>
  <c r="D914" i="1"/>
  <c r="D894" i="1"/>
  <c r="D2894" i="1"/>
  <c r="D878" i="1"/>
  <c r="D2878" i="1"/>
  <c r="D862" i="1"/>
  <c r="D2862" i="1"/>
  <c r="D846" i="1"/>
  <c r="D2846" i="1"/>
  <c r="D822" i="1"/>
  <c r="D2822" i="1"/>
  <c r="D806" i="1"/>
  <c r="D2806" i="1"/>
  <c r="D790" i="1"/>
  <c r="D2790" i="1"/>
  <c r="D766" i="1"/>
  <c r="D2766" i="1"/>
  <c r="D758" i="1"/>
  <c r="D2758" i="1"/>
  <c r="D742" i="1"/>
  <c r="D2742" i="1"/>
  <c r="D726" i="1"/>
  <c r="D2726" i="1"/>
  <c r="D2706" i="1"/>
  <c r="D706" i="1"/>
  <c r="D2690" i="1"/>
  <c r="D690" i="1"/>
  <c r="D2674" i="1"/>
  <c r="D674" i="1"/>
  <c r="D2658" i="1"/>
  <c r="D658" i="1"/>
  <c r="D2642" i="1"/>
  <c r="D642" i="1"/>
  <c r="D2626" i="1"/>
  <c r="D626" i="1"/>
  <c r="D2610" i="1"/>
  <c r="D610" i="1"/>
  <c r="D2594" i="1"/>
  <c r="D594" i="1"/>
  <c r="D582" i="1"/>
  <c r="D2582" i="1"/>
  <c r="D566" i="1"/>
  <c r="D2566" i="1"/>
  <c r="D2554" i="1"/>
  <c r="D554" i="1"/>
  <c r="D2538" i="1"/>
  <c r="D538" i="1"/>
  <c r="D2522" i="1"/>
  <c r="D522" i="1"/>
  <c r="D2506" i="1"/>
  <c r="D506" i="1"/>
  <c r="D2490" i="1"/>
  <c r="D490" i="1"/>
  <c r="D474" i="1"/>
  <c r="D2474" i="1"/>
  <c r="D458" i="1"/>
  <c r="D2458" i="1"/>
  <c r="D442" i="1"/>
  <c r="D2442" i="1"/>
  <c r="D426" i="1"/>
  <c r="D2426" i="1"/>
  <c r="D410" i="1"/>
  <c r="D2410" i="1"/>
  <c r="D394" i="1"/>
  <c r="D2394" i="1"/>
  <c r="D378" i="1"/>
  <c r="D2378" i="1"/>
  <c r="D362" i="1"/>
  <c r="D2362" i="1"/>
  <c r="D346" i="1"/>
  <c r="D2346" i="1"/>
  <c r="D330" i="1"/>
  <c r="D2330" i="1"/>
  <c r="D310" i="1"/>
  <c r="D2310" i="1"/>
  <c r="D294" i="1"/>
  <c r="D2294" i="1"/>
  <c r="D274" i="1"/>
  <c r="D2274" i="1"/>
  <c r="D258" i="1"/>
  <c r="D2258" i="1"/>
  <c r="D238" i="1"/>
  <c r="D2238" i="1"/>
  <c r="D222" i="1"/>
  <c r="D2222" i="1"/>
  <c r="D202" i="1"/>
  <c r="D2202" i="1"/>
  <c r="D186" i="1"/>
  <c r="D2186" i="1"/>
  <c r="D170" i="1"/>
  <c r="D2170" i="1"/>
  <c r="D154" i="1"/>
  <c r="D2154" i="1"/>
  <c r="D134" i="1"/>
  <c r="D2134" i="1"/>
  <c r="D118" i="1"/>
  <c r="D2118" i="1"/>
  <c r="C1996" i="1"/>
  <c r="C3996" i="1"/>
  <c r="C3972" i="1"/>
  <c r="C1972" i="1"/>
  <c r="C3956" i="1"/>
  <c r="C1956" i="1"/>
  <c r="C1932" i="1"/>
  <c r="C3932" i="1"/>
  <c r="C1912" i="1"/>
  <c r="C3912" i="1"/>
  <c r="C3896" i="1"/>
  <c r="C1896" i="1"/>
  <c r="C3880" i="1"/>
  <c r="C1880" i="1"/>
  <c r="C3864" i="1"/>
  <c r="C1864" i="1"/>
  <c r="C3848" i="1"/>
  <c r="C1848" i="1"/>
  <c r="C3832" i="1"/>
  <c r="C1832" i="1"/>
  <c r="C1812" i="1"/>
  <c r="C3812" i="1"/>
  <c r="C1796" i="1"/>
  <c r="C3796" i="1"/>
  <c r="C3776" i="1"/>
  <c r="C1776" i="1"/>
  <c r="C3760" i="1"/>
  <c r="C1760" i="1"/>
  <c r="C3744" i="1"/>
  <c r="C1744" i="1"/>
  <c r="C1728" i="1"/>
  <c r="C3728" i="1"/>
  <c r="C1712" i="1"/>
  <c r="C3712" i="1"/>
  <c r="C1692" i="1"/>
  <c r="C3692" i="1"/>
  <c r="C1680" i="1"/>
  <c r="C3680" i="1"/>
  <c r="C1660" i="1"/>
  <c r="C3660" i="1"/>
  <c r="C1648" i="1"/>
  <c r="C3648" i="1"/>
  <c r="C1636" i="1"/>
  <c r="C3636" i="1"/>
  <c r="C1624" i="1"/>
  <c r="C3624" i="1"/>
  <c r="C1612" i="1"/>
  <c r="C3612" i="1"/>
  <c r="C1600" i="1"/>
  <c r="C3600" i="1"/>
  <c r="C1588" i="1"/>
  <c r="C3588" i="1"/>
  <c r="C1576" i="1"/>
  <c r="C3576" i="1"/>
  <c r="C1556" i="1"/>
  <c r="C3556" i="1"/>
  <c r="C1544" i="1"/>
  <c r="C3544" i="1"/>
  <c r="C1532" i="1"/>
  <c r="C3532" i="1"/>
  <c r="C1520" i="1"/>
  <c r="C3520" i="1"/>
  <c r="C1508" i="1"/>
  <c r="C3508" i="1"/>
  <c r="C1496" i="1"/>
  <c r="C3496" i="1"/>
  <c r="C1484" i="1"/>
  <c r="C3484" i="1"/>
  <c r="C1472" i="1"/>
  <c r="C3472" i="1"/>
  <c r="C1460" i="1"/>
  <c r="C3460" i="1"/>
  <c r="C1444" i="1"/>
  <c r="C3444" i="1"/>
  <c r="C1428" i="1"/>
  <c r="C3428" i="1"/>
  <c r="C1416" i="1"/>
  <c r="C3416" i="1"/>
  <c r="C1404" i="1"/>
  <c r="C3404" i="1"/>
  <c r="C1396" i="1"/>
  <c r="C3396" i="1"/>
  <c r="C1384" i="1"/>
  <c r="C3384" i="1"/>
  <c r="C1372" i="1"/>
  <c r="C3372" i="1"/>
  <c r="C1356" i="1"/>
  <c r="C3356" i="1"/>
  <c r="C1344" i="1"/>
  <c r="C3344" i="1"/>
  <c r="C1324" i="1"/>
  <c r="C3324" i="1"/>
  <c r="C1312" i="1"/>
  <c r="C3312" i="1"/>
  <c r="C1300" i="1"/>
  <c r="C3300" i="1"/>
  <c r="C1288" i="1"/>
  <c r="C3288" i="1"/>
  <c r="C1276" i="1"/>
  <c r="C3276" i="1"/>
  <c r="C1264" i="1"/>
  <c r="C3264" i="1"/>
  <c r="C1248" i="1"/>
  <c r="C3248" i="1"/>
  <c r="C1236" i="1"/>
  <c r="C3236" i="1"/>
  <c r="C1220" i="1"/>
  <c r="C3220" i="1"/>
  <c r="C1208" i="1"/>
  <c r="C3208" i="1"/>
  <c r="C1196" i="1"/>
  <c r="C3196" i="1"/>
  <c r="C1184" i="1"/>
  <c r="C3184" i="1"/>
  <c r="C1172" i="1"/>
  <c r="C3172" i="1"/>
  <c r="C1160" i="1"/>
  <c r="C3160" i="1"/>
  <c r="C1148" i="1"/>
  <c r="C3148" i="1"/>
  <c r="C1136" i="1"/>
  <c r="C3136" i="1"/>
  <c r="C1124" i="1"/>
  <c r="C3124" i="1"/>
  <c r="C1112" i="1"/>
  <c r="C3112" i="1"/>
  <c r="C1104" i="1"/>
  <c r="C3104" i="1"/>
  <c r="C1092" i="1"/>
  <c r="C3092" i="1"/>
  <c r="C1080" i="1"/>
  <c r="C3080" i="1"/>
  <c r="C1072" i="1"/>
  <c r="C3072" i="1"/>
  <c r="C1064" i="1"/>
  <c r="C3064" i="1"/>
  <c r="C1056" i="1"/>
  <c r="C3056" i="1"/>
  <c r="C1048" i="1"/>
  <c r="C3048" i="1"/>
  <c r="C1040" i="1"/>
  <c r="C3040" i="1"/>
  <c r="C1028" i="1"/>
  <c r="C3028" i="1"/>
  <c r="C1020" i="1"/>
  <c r="C3020" i="1"/>
  <c r="C1012" i="1"/>
  <c r="C3012" i="1"/>
  <c r="C1000" i="1"/>
  <c r="C3000" i="1"/>
  <c r="C992" i="1"/>
  <c r="C2992" i="1"/>
  <c r="C980" i="1"/>
  <c r="C2980" i="1"/>
  <c r="C968" i="1"/>
  <c r="C2968" i="1"/>
  <c r="C952" i="1"/>
  <c r="C2952" i="1"/>
  <c r="C936" i="1"/>
  <c r="C2936" i="1"/>
  <c r="C924" i="1"/>
  <c r="C2924" i="1"/>
  <c r="C908" i="1"/>
  <c r="C2908" i="1"/>
  <c r="C2896" i="1"/>
  <c r="C896" i="1"/>
  <c r="C2880" i="1"/>
  <c r="C880" i="1"/>
  <c r="C872" i="1"/>
  <c r="C2872" i="1"/>
  <c r="C2864" i="1"/>
  <c r="C864" i="1"/>
  <c r="C852" i="1"/>
  <c r="C2852" i="1"/>
  <c r="C840" i="1"/>
  <c r="C2840" i="1"/>
  <c r="C828" i="1"/>
  <c r="C2828" i="1"/>
  <c r="C812" i="1"/>
  <c r="C2812" i="1"/>
  <c r="C2800" i="1"/>
  <c r="C800" i="1"/>
  <c r="C784" i="1"/>
  <c r="C2784" i="1"/>
  <c r="C772" i="1"/>
  <c r="C2772" i="1"/>
  <c r="C760" i="1"/>
  <c r="C2760" i="1"/>
  <c r="C744" i="1"/>
  <c r="C2744" i="1"/>
  <c r="C732" i="1"/>
  <c r="C2732" i="1"/>
  <c r="C2720" i="1"/>
  <c r="C720" i="1"/>
  <c r="C708" i="1"/>
  <c r="C2708" i="1"/>
  <c r="C2696" i="1"/>
  <c r="C696" i="1"/>
  <c r="C680" i="1"/>
  <c r="C2680" i="1"/>
  <c r="C668" i="1"/>
  <c r="C2668" i="1"/>
  <c r="C652" i="1"/>
  <c r="C2652" i="1"/>
  <c r="C2640" i="1"/>
  <c r="C640" i="1"/>
  <c r="C628" i="1"/>
  <c r="C2628" i="1"/>
  <c r="C616" i="1"/>
  <c r="C2616" i="1"/>
  <c r="C2600" i="1"/>
  <c r="C600" i="1"/>
  <c r="C580" i="1"/>
  <c r="C2580" i="1"/>
  <c r="C2560" i="1"/>
  <c r="C560" i="1"/>
  <c r="C2544" i="1"/>
  <c r="C544" i="1"/>
  <c r="C524" i="1"/>
  <c r="C2524" i="1"/>
  <c r="C500" i="1"/>
  <c r="C2500" i="1"/>
  <c r="C484" i="1"/>
  <c r="C2484" i="1"/>
  <c r="C460" i="1"/>
  <c r="C2460" i="1"/>
  <c r="C440" i="1"/>
  <c r="C2440" i="1"/>
  <c r="C420" i="1"/>
  <c r="C2420" i="1"/>
  <c r="C408" i="1"/>
  <c r="C2408" i="1"/>
  <c r="C392" i="1"/>
  <c r="C2392" i="1"/>
  <c r="C376" i="1"/>
  <c r="C2376" i="1"/>
  <c r="C364" i="1"/>
  <c r="C2364" i="1"/>
  <c r="C352" i="1"/>
  <c r="C2352" i="1"/>
  <c r="C336" i="1"/>
  <c r="C2336" i="1"/>
  <c r="C320" i="1"/>
  <c r="C2320" i="1"/>
  <c r="C304" i="1"/>
  <c r="C2304" i="1"/>
  <c r="C288" i="1"/>
  <c r="C2288" i="1"/>
  <c r="C268" i="1"/>
  <c r="C2268" i="1"/>
  <c r="C256" i="1"/>
  <c r="C2256" i="1"/>
  <c r="C240" i="1"/>
  <c r="C2240" i="1"/>
  <c r="C224" i="1"/>
  <c r="C2224" i="1"/>
  <c r="C208" i="1"/>
  <c r="C2208" i="1"/>
  <c r="C200" i="1"/>
  <c r="C2200" i="1"/>
  <c r="C196" i="1"/>
  <c r="C2196" i="1"/>
  <c r="C192" i="1"/>
  <c r="C2192" i="1"/>
  <c r="C188" i="1"/>
  <c r="C2188" i="1"/>
  <c r="C184" i="1"/>
  <c r="C2184" i="1"/>
  <c r="C180" i="1"/>
  <c r="C2180" i="1"/>
  <c r="C176" i="1"/>
  <c r="C2176" i="1"/>
  <c r="C172" i="1"/>
  <c r="C2172" i="1"/>
  <c r="C168" i="1"/>
  <c r="C2168" i="1"/>
  <c r="C164" i="1"/>
  <c r="C2164" i="1"/>
  <c r="C160" i="1"/>
  <c r="C2160" i="1"/>
  <c r="C156" i="1"/>
  <c r="C2156" i="1"/>
  <c r="C152" i="1"/>
  <c r="C2152" i="1"/>
  <c r="C148" i="1"/>
  <c r="C2148" i="1"/>
  <c r="C144" i="1"/>
  <c r="C2144" i="1"/>
  <c r="C140" i="1"/>
  <c r="C2140" i="1"/>
  <c r="C136" i="1"/>
  <c r="C2136" i="1"/>
  <c r="C132" i="1"/>
  <c r="C2132" i="1"/>
  <c r="C128" i="1"/>
  <c r="C2128" i="1"/>
  <c r="C124" i="1"/>
  <c r="C2124" i="1"/>
  <c r="C120" i="1"/>
  <c r="C2120" i="1"/>
  <c r="C116" i="1"/>
  <c r="C2116" i="1"/>
  <c r="C112" i="1"/>
  <c r="C2112" i="1"/>
  <c r="C108" i="1"/>
  <c r="C2108" i="1"/>
  <c r="C104" i="1"/>
  <c r="C2104" i="1"/>
  <c r="C100" i="1"/>
  <c r="C2100" i="1"/>
  <c r="C96" i="1"/>
  <c r="C2096" i="1"/>
  <c r="C92" i="1"/>
  <c r="C2092" i="1"/>
  <c r="C88" i="1"/>
  <c r="C2088" i="1"/>
  <c r="C84" i="1"/>
  <c r="C2084" i="1"/>
  <c r="C80" i="1"/>
  <c r="C2080" i="1"/>
  <c r="C76" i="1"/>
  <c r="C2076" i="1"/>
  <c r="C72" i="1"/>
  <c r="C2072" i="1"/>
  <c r="C68" i="1"/>
  <c r="C2068" i="1"/>
  <c r="C64" i="1"/>
  <c r="C2064" i="1"/>
  <c r="C60" i="1"/>
  <c r="C2060" i="1"/>
  <c r="C56" i="1"/>
  <c r="C2056" i="1"/>
  <c r="C52" i="1"/>
  <c r="C2052" i="1"/>
  <c r="C48" i="1"/>
  <c r="C2048" i="1"/>
  <c r="C44" i="1"/>
  <c r="C2044" i="1"/>
  <c r="C40" i="1"/>
  <c r="C2040" i="1"/>
  <c r="D3650" i="1"/>
  <c r="D1650" i="1"/>
  <c r="D3642" i="1"/>
  <c r="D1642" i="1"/>
  <c r="D1630" i="1"/>
  <c r="D3630" i="1"/>
  <c r="D3618" i="1"/>
  <c r="D1618" i="1"/>
  <c r="D1614" i="1"/>
  <c r="D3614" i="1"/>
  <c r="D3602" i="1"/>
  <c r="D1602" i="1"/>
  <c r="D3586" i="1"/>
  <c r="D1586" i="1"/>
  <c r="D1574" i="1"/>
  <c r="D3574" i="1"/>
  <c r="D3562" i="1"/>
  <c r="D1562" i="1"/>
  <c r="D1542" i="1"/>
  <c r="D3542" i="1"/>
  <c r="D3522" i="1"/>
  <c r="D1522" i="1"/>
  <c r="D3506" i="1"/>
  <c r="D1506" i="1"/>
  <c r="D3490" i="1"/>
  <c r="D1490" i="1"/>
  <c r="D1478" i="1"/>
  <c r="D3478" i="1"/>
  <c r="D1462" i="1"/>
  <c r="D3462" i="1"/>
  <c r="D1446" i="1"/>
  <c r="D3446" i="1"/>
  <c r="D1430" i="1"/>
  <c r="D3430" i="1"/>
  <c r="D1414" i="1"/>
  <c r="D3414" i="1"/>
  <c r="D3402" i="1"/>
  <c r="D1402" i="1"/>
  <c r="D3386" i="1"/>
  <c r="D1386" i="1"/>
  <c r="D3370" i="1"/>
  <c r="D1370" i="1"/>
  <c r="D3354" i="1"/>
  <c r="D1354" i="1"/>
  <c r="D3338" i="1"/>
  <c r="D1338" i="1"/>
  <c r="D3322" i="1"/>
  <c r="D1322" i="1"/>
  <c r="D3306" i="1"/>
  <c r="D1306" i="1"/>
  <c r="D3290" i="1"/>
  <c r="D1290" i="1"/>
  <c r="D3266" i="1"/>
  <c r="D1266" i="1"/>
  <c r="D3250" i="1"/>
  <c r="D1250" i="1"/>
  <c r="D3234" i="1"/>
  <c r="D1234" i="1"/>
  <c r="D3218" i="1"/>
  <c r="D1218" i="1"/>
  <c r="D3202" i="1"/>
  <c r="D1202" i="1"/>
  <c r="D3186" i="1"/>
  <c r="D1186" i="1"/>
  <c r="D3170" i="1"/>
  <c r="D1170" i="1"/>
  <c r="D1158" i="1"/>
  <c r="D3158" i="1"/>
  <c r="D3146" i="1"/>
  <c r="D1146" i="1"/>
  <c r="D3130" i="1"/>
  <c r="D1130" i="1"/>
  <c r="D1110" i="1"/>
  <c r="D3110" i="1"/>
  <c r="D1094" i="1"/>
  <c r="D3094" i="1"/>
  <c r="D1078" i="1"/>
  <c r="D3078" i="1"/>
  <c r="D1062" i="1"/>
  <c r="D3062" i="1"/>
  <c r="D1046" i="1"/>
  <c r="D3046" i="1"/>
  <c r="D1030" i="1"/>
  <c r="D3030" i="1"/>
  <c r="D3018" i="1"/>
  <c r="D1018" i="1"/>
  <c r="D3002" i="1"/>
  <c r="D1002" i="1"/>
  <c r="D990" i="1"/>
  <c r="D2990" i="1"/>
  <c r="D974" i="1"/>
  <c r="D2974" i="1"/>
  <c r="D958" i="1"/>
  <c r="D2958" i="1"/>
  <c r="D2938" i="1"/>
  <c r="D938" i="1"/>
  <c r="D926" i="1"/>
  <c r="D2926" i="1"/>
  <c r="D2906" i="1"/>
  <c r="D906" i="1"/>
  <c r="D886" i="1"/>
  <c r="D2886" i="1"/>
  <c r="D870" i="1"/>
  <c r="D2870" i="1"/>
  <c r="D854" i="1"/>
  <c r="D2854" i="1"/>
  <c r="D2834" i="1"/>
  <c r="D834" i="1"/>
  <c r="D2818" i="1"/>
  <c r="D818" i="1"/>
  <c r="D2802" i="1"/>
  <c r="D802" i="1"/>
  <c r="D782" i="1"/>
  <c r="D2782" i="1"/>
  <c r="D774" i="1"/>
  <c r="D2774" i="1"/>
  <c r="D2754" i="1"/>
  <c r="D754" i="1"/>
  <c r="D2738" i="1"/>
  <c r="D738" i="1"/>
  <c r="D2722" i="1"/>
  <c r="D722" i="1"/>
  <c r="D710" i="1"/>
  <c r="D2710" i="1"/>
  <c r="D694" i="1"/>
  <c r="D2694" i="1"/>
  <c r="D678" i="1"/>
  <c r="D2678" i="1"/>
  <c r="D2666" i="1"/>
  <c r="D666" i="1"/>
  <c r="D2650" i="1"/>
  <c r="D650" i="1"/>
  <c r="D630" i="1"/>
  <c r="D2630" i="1"/>
  <c r="D614" i="1"/>
  <c r="D2614" i="1"/>
  <c r="D2602" i="1"/>
  <c r="D602" i="1"/>
  <c r="D2586" i="1"/>
  <c r="D586" i="1"/>
  <c r="D2570" i="1"/>
  <c r="D570" i="1"/>
  <c r="D550" i="1"/>
  <c r="D2550" i="1"/>
  <c r="D534" i="1"/>
  <c r="D2534" i="1"/>
  <c r="D518" i="1"/>
  <c r="D2518" i="1"/>
  <c r="D498" i="1"/>
  <c r="D2498" i="1"/>
  <c r="D2482" i="1"/>
  <c r="D482" i="1"/>
  <c r="D466" i="1"/>
  <c r="D2466" i="1"/>
  <c r="D454" i="1"/>
  <c r="D2454" i="1"/>
  <c r="D434" i="1"/>
  <c r="D2434" i="1"/>
  <c r="D422" i="1"/>
  <c r="D2422" i="1"/>
  <c r="D402" i="1"/>
  <c r="D2402" i="1"/>
  <c r="D386" i="1"/>
  <c r="D2386" i="1"/>
  <c r="D370" i="1"/>
  <c r="D2370" i="1"/>
  <c r="D354" i="1"/>
  <c r="D2354" i="1"/>
  <c r="D338" i="1"/>
  <c r="D2338" i="1"/>
  <c r="D326" i="1"/>
  <c r="D2326" i="1"/>
  <c r="D314" i="1"/>
  <c r="D2314" i="1"/>
  <c r="D298" i="1"/>
  <c r="D2298" i="1"/>
  <c r="D282" i="1"/>
  <c r="D2282" i="1"/>
  <c r="D262" i="1"/>
  <c r="D2262" i="1"/>
  <c r="D246" i="1"/>
  <c r="D2246" i="1"/>
  <c r="D234" i="1"/>
  <c r="D2234" i="1"/>
  <c r="D214" i="1"/>
  <c r="D2214" i="1"/>
  <c r="D198" i="1"/>
  <c r="D2198" i="1"/>
  <c r="D182" i="1"/>
  <c r="D2182" i="1"/>
  <c r="D166" i="1"/>
  <c r="D2166" i="1"/>
  <c r="D146" i="1"/>
  <c r="D2146" i="1"/>
  <c r="D130" i="1"/>
  <c r="D2130" i="1"/>
  <c r="D114" i="1"/>
  <c r="D2114" i="1"/>
  <c r="C4000" i="1"/>
  <c r="C2000" i="1"/>
  <c r="C1980" i="1"/>
  <c r="C3980" i="1"/>
  <c r="C1964" i="1"/>
  <c r="C3964" i="1"/>
  <c r="C1948" i="1"/>
  <c r="C3948" i="1"/>
  <c r="C3936" i="1"/>
  <c r="C1936" i="1"/>
  <c r="C1920" i="1"/>
  <c r="C3920" i="1"/>
  <c r="C1900" i="1"/>
  <c r="C3900" i="1"/>
  <c r="C3888" i="1"/>
  <c r="C1888" i="1"/>
  <c r="C1868" i="1"/>
  <c r="C3868" i="1"/>
  <c r="C1852" i="1"/>
  <c r="C3852" i="1"/>
  <c r="C1836" i="1"/>
  <c r="C3836" i="1"/>
  <c r="C3824" i="1"/>
  <c r="C1824" i="1"/>
  <c r="C3808" i="1"/>
  <c r="C1808" i="1"/>
  <c r="C3792" i="1"/>
  <c r="C1792" i="1"/>
  <c r="C1780" i="1"/>
  <c r="C3780" i="1"/>
  <c r="C1764" i="1"/>
  <c r="C3764" i="1"/>
  <c r="C1748" i="1"/>
  <c r="C3748" i="1"/>
  <c r="C1736" i="1"/>
  <c r="C3736" i="1"/>
  <c r="C1720" i="1"/>
  <c r="C3720" i="1"/>
  <c r="C1700" i="1"/>
  <c r="C3700" i="1"/>
  <c r="C1684" i="1"/>
  <c r="C3684" i="1"/>
  <c r="C1668" i="1"/>
  <c r="C3668" i="1"/>
  <c r="C1656" i="1"/>
  <c r="C3656" i="1"/>
  <c r="C1644" i="1"/>
  <c r="C3644" i="1"/>
  <c r="C1632" i="1"/>
  <c r="C3632" i="1"/>
  <c r="C1620" i="1"/>
  <c r="C3620" i="1"/>
  <c r="C1604" i="1"/>
  <c r="C3604" i="1"/>
  <c r="C1592" i="1"/>
  <c r="C3592" i="1"/>
  <c r="C1584" i="1"/>
  <c r="C3584" i="1"/>
  <c r="C1568" i="1"/>
  <c r="C3568" i="1"/>
  <c r="C1552" i="1"/>
  <c r="C3552" i="1"/>
  <c r="C1540" i="1"/>
  <c r="C3540" i="1"/>
  <c r="C1528" i="1"/>
  <c r="C3528" i="1"/>
  <c r="C1516" i="1"/>
  <c r="C3516" i="1"/>
  <c r="C1504" i="1"/>
  <c r="C3504" i="1"/>
  <c r="C1492" i="1"/>
  <c r="C3492" i="1"/>
  <c r="C1476" i="1"/>
  <c r="C3476" i="1"/>
  <c r="C1464" i="1"/>
  <c r="C3464" i="1"/>
  <c r="C1452" i="1"/>
  <c r="C3452" i="1"/>
  <c r="C1440" i="1"/>
  <c r="C3440" i="1"/>
  <c r="C1432" i="1"/>
  <c r="C3432" i="1"/>
  <c r="C1420" i="1"/>
  <c r="C3420" i="1"/>
  <c r="C1408" i="1"/>
  <c r="C3408" i="1"/>
  <c r="C1392" i="1"/>
  <c r="C3392" i="1"/>
  <c r="C1380" i="1"/>
  <c r="C3380" i="1"/>
  <c r="C1368" i="1"/>
  <c r="C3368" i="1"/>
  <c r="C1360" i="1"/>
  <c r="C3360" i="1"/>
  <c r="C1348" i="1"/>
  <c r="C3348" i="1"/>
  <c r="C1336" i="1"/>
  <c r="C3336" i="1"/>
  <c r="C1328" i="1"/>
  <c r="C3328" i="1"/>
  <c r="C1316" i="1"/>
  <c r="C3316" i="1"/>
  <c r="C1304" i="1"/>
  <c r="C3304" i="1"/>
  <c r="C1296" i="1"/>
  <c r="C3296" i="1"/>
  <c r="C1284" i="1"/>
  <c r="C3284" i="1"/>
  <c r="C1272" i="1"/>
  <c r="C3272" i="1"/>
  <c r="C1260" i="1"/>
  <c r="C3260" i="1"/>
  <c r="C1252" i="1"/>
  <c r="C3252" i="1"/>
  <c r="C1240" i="1"/>
  <c r="C3240" i="1"/>
  <c r="C1228" i="1"/>
  <c r="C3228" i="1"/>
  <c r="C1216" i="1"/>
  <c r="C3216" i="1"/>
  <c r="C1204" i="1"/>
  <c r="C3204" i="1"/>
  <c r="C1192" i="1"/>
  <c r="C3192" i="1"/>
  <c r="C1180" i="1"/>
  <c r="C3180" i="1"/>
  <c r="C1168" i="1"/>
  <c r="C3168" i="1"/>
  <c r="C1156" i="1"/>
  <c r="C3156" i="1"/>
  <c r="C1144" i="1"/>
  <c r="C3144" i="1"/>
  <c r="C1132" i="1"/>
  <c r="C3132" i="1"/>
  <c r="C1120" i="1"/>
  <c r="C3120" i="1"/>
  <c r="C1108" i="1"/>
  <c r="C3108" i="1"/>
  <c r="C1096" i="1"/>
  <c r="C3096" i="1"/>
  <c r="C1088" i="1"/>
  <c r="C3088" i="1"/>
  <c r="C1076" i="1"/>
  <c r="C3076" i="1"/>
  <c r="C1068" i="1"/>
  <c r="C3068" i="1"/>
  <c r="C1060" i="1"/>
  <c r="C3060" i="1"/>
  <c r="C1052" i="1"/>
  <c r="C3052" i="1"/>
  <c r="C1044" i="1"/>
  <c r="C3044" i="1"/>
  <c r="C1032" i="1"/>
  <c r="C3032" i="1"/>
  <c r="C1024" i="1"/>
  <c r="C3024" i="1"/>
  <c r="C1016" i="1"/>
  <c r="C3016" i="1"/>
  <c r="C1008" i="1"/>
  <c r="C3008" i="1"/>
  <c r="C996" i="1"/>
  <c r="C2996" i="1"/>
  <c r="C984" i="1"/>
  <c r="C2984" i="1"/>
  <c r="C972" i="1"/>
  <c r="C2972" i="1"/>
  <c r="C960" i="1"/>
  <c r="C2960" i="1"/>
  <c r="C948" i="1"/>
  <c r="C2948" i="1"/>
  <c r="C940" i="1"/>
  <c r="C2940" i="1"/>
  <c r="C928" i="1"/>
  <c r="C2928" i="1"/>
  <c r="C916" i="1"/>
  <c r="C2916" i="1"/>
  <c r="C904" i="1"/>
  <c r="C2904" i="1"/>
  <c r="C892" i="1"/>
  <c r="C2892" i="1"/>
  <c r="C884" i="1"/>
  <c r="C2884" i="1"/>
  <c r="C876" i="1"/>
  <c r="C2876" i="1"/>
  <c r="C860" i="1"/>
  <c r="C2860" i="1"/>
  <c r="C848" i="1"/>
  <c r="C2848" i="1"/>
  <c r="C836" i="1"/>
  <c r="C2836" i="1"/>
  <c r="C824" i="1"/>
  <c r="C2824" i="1"/>
  <c r="C808" i="1"/>
  <c r="C2808" i="1"/>
  <c r="C796" i="1"/>
  <c r="C2796" i="1"/>
  <c r="C788" i="1"/>
  <c r="C2788" i="1"/>
  <c r="C780" i="1"/>
  <c r="C2780" i="1"/>
  <c r="C2768" i="1"/>
  <c r="C768" i="1"/>
  <c r="C756" i="1"/>
  <c r="C2756" i="1"/>
  <c r="C748" i="1"/>
  <c r="C2748" i="1"/>
  <c r="C2736" i="1"/>
  <c r="C736" i="1"/>
  <c r="C724" i="1"/>
  <c r="C2724" i="1"/>
  <c r="C712" i="1"/>
  <c r="C2712" i="1"/>
  <c r="C700" i="1"/>
  <c r="C2700" i="1"/>
  <c r="C2688" i="1"/>
  <c r="C688" i="1"/>
  <c r="C676" i="1"/>
  <c r="C2676" i="1"/>
  <c r="C2664" i="1"/>
  <c r="C664" i="1"/>
  <c r="C2656" i="1"/>
  <c r="C656" i="1"/>
  <c r="C644" i="1"/>
  <c r="C2644" i="1"/>
  <c r="C2632" i="1"/>
  <c r="C632" i="1"/>
  <c r="C620" i="1"/>
  <c r="C2620" i="1"/>
  <c r="C604" i="1"/>
  <c r="C2604" i="1"/>
  <c r="C588" i="1"/>
  <c r="C2588" i="1"/>
  <c r="C572" i="1"/>
  <c r="C2572" i="1"/>
  <c r="C552" i="1"/>
  <c r="C2552" i="1"/>
  <c r="C532" i="1"/>
  <c r="C2532" i="1"/>
  <c r="C516" i="1"/>
  <c r="C2516" i="1"/>
  <c r="C508" i="1"/>
  <c r="C2508" i="1"/>
  <c r="C492" i="1"/>
  <c r="C2492" i="1"/>
  <c r="C472" i="1"/>
  <c r="C2472" i="1"/>
  <c r="C452" i="1"/>
  <c r="C2452" i="1"/>
  <c r="C444" i="1"/>
  <c r="C2444" i="1"/>
  <c r="C428" i="1"/>
  <c r="C2428" i="1"/>
  <c r="C416" i="1"/>
  <c r="C2416" i="1"/>
  <c r="C400" i="1"/>
  <c r="C2400" i="1"/>
  <c r="C384" i="1"/>
  <c r="C2384" i="1"/>
  <c r="C356" i="1"/>
  <c r="C2356" i="1"/>
  <c r="C340" i="1"/>
  <c r="C2340" i="1"/>
  <c r="C328" i="1"/>
  <c r="C2328" i="1"/>
  <c r="C312" i="1"/>
  <c r="C2312" i="1"/>
  <c r="C296" i="1"/>
  <c r="C2296" i="1"/>
  <c r="C284" i="1"/>
  <c r="C2284" i="1"/>
  <c r="C260" i="1"/>
  <c r="C2260" i="1"/>
  <c r="C248" i="1"/>
  <c r="C2248" i="1"/>
  <c r="C236" i="1"/>
  <c r="C2236" i="1"/>
  <c r="C212" i="1"/>
  <c r="C2212" i="1"/>
  <c r="C32" i="1"/>
  <c r="C2032" i="1"/>
  <c r="D2005" i="1"/>
  <c r="D4005" i="1"/>
  <c r="D4001" i="1"/>
  <c r="D2001" i="1"/>
  <c r="D3997" i="1"/>
  <c r="D1997" i="1"/>
  <c r="D1993" i="1"/>
  <c r="D3993" i="1"/>
  <c r="D1989" i="1"/>
  <c r="D3989" i="1"/>
  <c r="D3985" i="1"/>
  <c r="D1985" i="1"/>
  <c r="D3981" i="1"/>
  <c r="D1981" i="1"/>
  <c r="D1977" i="1"/>
  <c r="D3977" i="1"/>
  <c r="D1973" i="1"/>
  <c r="D3973" i="1"/>
  <c r="D3969" i="1"/>
  <c r="D1969" i="1"/>
  <c r="D3965" i="1"/>
  <c r="D1965" i="1"/>
  <c r="D1961" i="1"/>
  <c r="D3961" i="1"/>
  <c r="D1957" i="1"/>
  <c r="D3957" i="1"/>
  <c r="D3953" i="1"/>
  <c r="D1953" i="1"/>
  <c r="D3949" i="1"/>
  <c r="D1949" i="1"/>
  <c r="D1945" i="1"/>
  <c r="D3945" i="1"/>
  <c r="D1941" i="1"/>
  <c r="D3941" i="1"/>
  <c r="D3937" i="1"/>
  <c r="D1937" i="1"/>
  <c r="D3933" i="1"/>
  <c r="D1933" i="1"/>
  <c r="D1929" i="1"/>
  <c r="D3929" i="1"/>
  <c r="D1925" i="1"/>
  <c r="D3925" i="1"/>
  <c r="D3921" i="1"/>
  <c r="D1921" i="1"/>
  <c r="D3917" i="1"/>
  <c r="D1917" i="1"/>
  <c r="D1913" i="1"/>
  <c r="D3913" i="1"/>
  <c r="D1909" i="1"/>
  <c r="D3909" i="1"/>
  <c r="D3905" i="1"/>
  <c r="D1905" i="1"/>
  <c r="D3901" i="1"/>
  <c r="D1901" i="1"/>
  <c r="D1897" i="1"/>
  <c r="D3897" i="1"/>
  <c r="D1893" i="1"/>
  <c r="D3893" i="1"/>
  <c r="D3889" i="1"/>
  <c r="D1889" i="1"/>
  <c r="D3885" i="1"/>
  <c r="D1885" i="1"/>
  <c r="D1881" i="1"/>
  <c r="D3881" i="1"/>
  <c r="D1877" i="1"/>
  <c r="D3877" i="1"/>
  <c r="D3873" i="1"/>
  <c r="D1873" i="1"/>
  <c r="D3869" i="1"/>
  <c r="D1869" i="1"/>
  <c r="D1865" i="1"/>
  <c r="D3865" i="1"/>
  <c r="D1861" i="1"/>
  <c r="D3861" i="1"/>
  <c r="D3857" i="1"/>
  <c r="D1857" i="1"/>
  <c r="D3853" i="1"/>
  <c r="D1853" i="1"/>
  <c r="D1849" i="1"/>
  <c r="D3849" i="1"/>
  <c r="D1845" i="1"/>
  <c r="D3845" i="1"/>
  <c r="D3841" i="1"/>
  <c r="D1841" i="1"/>
  <c r="D3837" i="1"/>
  <c r="D1837" i="1"/>
  <c r="D1833" i="1"/>
  <c r="D3833" i="1"/>
  <c r="D1829" i="1"/>
  <c r="D3829" i="1"/>
  <c r="D3825" i="1"/>
  <c r="D1825" i="1"/>
  <c r="D3821" i="1"/>
  <c r="D1821" i="1"/>
  <c r="D1817" i="1"/>
  <c r="D3817" i="1"/>
  <c r="D1813" i="1"/>
  <c r="D3813" i="1"/>
  <c r="D3809" i="1"/>
  <c r="D1809" i="1"/>
  <c r="D3805" i="1"/>
  <c r="D1805" i="1"/>
  <c r="D1801" i="1"/>
  <c r="D3801" i="1"/>
  <c r="D1797" i="1"/>
  <c r="D3797" i="1"/>
  <c r="D3793" i="1"/>
  <c r="D1793" i="1"/>
  <c r="D3789" i="1"/>
  <c r="D1789" i="1"/>
  <c r="D1785" i="1"/>
  <c r="D3785" i="1"/>
  <c r="D1781" i="1"/>
  <c r="D3781" i="1"/>
  <c r="D3777" i="1"/>
  <c r="D1777" i="1"/>
  <c r="D3773" i="1"/>
  <c r="D1773" i="1"/>
  <c r="D1769" i="1"/>
  <c r="D3769" i="1"/>
  <c r="D1765" i="1"/>
  <c r="D3765" i="1"/>
  <c r="D3761" i="1"/>
  <c r="D1761" i="1"/>
  <c r="D3757" i="1"/>
  <c r="D1757" i="1"/>
  <c r="D1753" i="1"/>
  <c r="D3753" i="1"/>
  <c r="D1749" i="1"/>
  <c r="D3749" i="1"/>
  <c r="D3745" i="1"/>
  <c r="D1745" i="1"/>
  <c r="D3741" i="1"/>
  <c r="D1741" i="1"/>
  <c r="D1737" i="1"/>
  <c r="D3737" i="1"/>
  <c r="D1733" i="1"/>
  <c r="D3733" i="1"/>
  <c r="D3729" i="1"/>
  <c r="D1729" i="1"/>
  <c r="D3725" i="1"/>
  <c r="D1725" i="1"/>
  <c r="D1721" i="1"/>
  <c r="D3721" i="1"/>
  <c r="D1717" i="1"/>
  <c r="D3717" i="1"/>
  <c r="D3713" i="1"/>
  <c r="D1713" i="1"/>
  <c r="D3709" i="1"/>
  <c r="D1709" i="1"/>
  <c r="D1705" i="1"/>
  <c r="D3705" i="1"/>
  <c r="D1701" i="1"/>
  <c r="D3701" i="1"/>
  <c r="D3697" i="1"/>
  <c r="D1697" i="1"/>
  <c r="D3693" i="1"/>
  <c r="D1693" i="1"/>
  <c r="D1689" i="1"/>
  <c r="D3689" i="1"/>
  <c r="D1685" i="1"/>
  <c r="D3685" i="1"/>
  <c r="D3681" i="1"/>
  <c r="D1681" i="1"/>
  <c r="D3677" i="1"/>
  <c r="D1677" i="1"/>
  <c r="D1673" i="1"/>
  <c r="D3673" i="1"/>
  <c r="D1669" i="1"/>
  <c r="D3669" i="1"/>
  <c r="D3665" i="1"/>
  <c r="D1665" i="1"/>
  <c r="D3661" i="1"/>
  <c r="D1661" i="1"/>
  <c r="D1657" i="1"/>
  <c r="D3657" i="1"/>
  <c r="D1653" i="1"/>
  <c r="D3653" i="1"/>
  <c r="D3649" i="1"/>
  <c r="D1649" i="1"/>
  <c r="D3645" i="1"/>
  <c r="D1645" i="1"/>
  <c r="D1641" i="1"/>
  <c r="D3641" i="1"/>
  <c r="D1637" i="1"/>
  <c r="D3637" i="1"/>
  <c r="D3633" i="1"/>
  <c r="D1633" i="1"/>
  <c r="D3629" i="1"/>
  <c r="D1629" i="1"/>
  <c r="D1625" i="1"/>
  <c r="D3625" i="1"/>
  <c r="D1621" i="1"/>
  <c r="D3621" i="1"/>
  <c r="D3617" i="1"/>
  <c r="D1617" i="1"/>
  <c r="D3613" i="1"/>
  <c r="D1613" i="1"/>
  <c r="D1609" i="1"/>
  <c r="D3609" i="1"/>
  <c r="D1605" i="1"/>
  <c r="D3605" i="1"/>
  <c r="D3601" i="1"/>
  <c r="D1601" i="1"/>
  <c r="D3597" i="1"/>
  <c r="D1597" i="1"/>
  <c r="D1593" i="1"/>
  <c r="D3593" i="1"/>
  <c r="D1589" i="1"/>
  <c r="D3589" i="1"/>
  <c r="D3585" i="1"/>
  <c r="D1585" i="1"/>
  <c r="D3581" i="1"/>
  <c r="D1581" i="1"/>
  <c r="D1577" i="1"/>
  <c r="D3577" i="1"/>
  <c r="D1573" i="1"/>
  <c r="D3573" i="1"/>
  <c r="D3569" i="1"/>
  <c r="D1569" i="1"/>
  <c r="D3565" i="1"/>
  <c r="D1565" i="1"/>
  <c r="D1561" i="1"/>
  <c r="D3561" i="1"/>
  <c r="D1557" i="1"/>
  <c r="D3557" i="1"/>
  <c r="D3553" i="1"/>
  <c r="D1553" i="1"/>
  <c r="D3549" i="1"/>
  <c r="D1549" i="1"/>
  <c r="D1545" i="1"/>
  <c r="D3545" i="1"/>
  <c r="D1541" i="1"/>
  <c r="D3541" i="1"/>
  <c r="D3537" i="1"/>
  <c r="D1537" i="1"/>
  <c r="D3533" i="1"/>
  <c r="D1533" i="1"/>
  <c r="D1529" i="1"/>
  <c r="D3529" i="1"/>
  <c r="D1525" i="1"/>
  <c r="D3525" i="1"/>
  <c r="D3521" i="1"/>
  <c r="D1521" i="1"/>
  <c r="D3517" i="1"/>
  <c r="D1517" i="1"/>
  <c r="D1513" i="1"/>
  <c r="D3513" i="1"/>
  <c r="D1509" i="1"/>
  <c r="D3509" i="1"/>
  <c r="D3505" i="1"/>
  <c r="D1505" i="1"/>
  <c r="D3501" i="1"/>
  <c r="D1501" i="1"/>
  <c r="D1497" i="1"/>
  <c r="D3497" i="1"/>
  <c r="D3493" i="1"/>
  <c r="D1493" i="1"/>
  <c r="D1489" i="1"/>
  <c r="D3489" i="1"/>
  <c r="D1485" i="1"/>
  <c r="D3485" i="1"/>
  <c r="D3481" i="1"/>
  <c r="D1481" i="1"/>
  <c r="D3477" i="1"/>
  <c r="D1477" i="1"/>
  <c r="D1473" i="1"/>
  <c r="D3473" i="1"/>
  <c r="D1469" i="1"/>
  <c r="D3469" i="1"/>
  <c r="D1465" i="1"/>
  <c r="D3465" i="1"/>
  <c r="D1461" i="1"/>
  <c r="D3461" i="1"/>
  <c r="D3457" i="1"/>
  <c r="D1457" i="1"/>
  <c r="D3453" i="1"/>
  <c r="D1453" i="1"/>
  <c r="D1449" i="1"/>
  <c r="D3449" i="1"/>
  <c r="D1445" i="1"/>
  <c r="D3445" i="1"/>
  <c r="D1441" i="1"/>
  <c r="D3441" i="1"/>
  <c r="D1437" i="1"/>
  <c r="D3437" i="1"/>
  <c r="D1433" i="1"/>
  <c r="D3433" i="1"/>
  <c r="D1429" i="1"/>
  <c r="D3429" i="1"/>
  <c r="D1425" i="1"/>
  <c r="D3425" i="1"/>
  <c r="D1421" i="1"/>
  <c r="D3421" i="1"/>
  <c r="D1417" i="1"/>
  <c r="D3417" i="1"/>
  <c r="D1413" i="1"/>
  <c r="D3413" i="1"/>
  <c r="D1409" i="1"/>
  <c r="D3409" i="1"/>
  <c r="D1405" i="1"/>
  <c r="D3405" i="1"/>
  <c r="D1401" i="1"/>
  <c r="D3401" i="1"/>
  <c r="D1397" i="1"/>
  <c r="D3397" i="1"/>
  <c r="D1393" i="1"/>
  <c r="D3393" i="1"/>
  <c r="D1389" i="1"/>
  <c r="D3389" i="1"/>
  <c r="D1385" i="1"/>
  <c r="D3385" i="1"/>
  <c r="D1381" i="1"/>
  <c r="D3381" i="1"/>
  <c r="D1377" i="1"/>
  <c r="D3377" i="1"/>
  <c r="D1373" i="1"/>
  <c r="D3373" i="1"/>
  <c r="D1369" i="1"/>
  <c r="D3369" i="1"/>
  <c r="D1365" i="1"/>
  <c r="D3365" i="1"/>
  <c r="D1361" i="1"/>
  <c r="D3361" i="1"/>
  <c r="D1357" i="1"/>
  <c r="D3357" i="1"/>
  <c r="D1353" i="1"/>
  <c r="D3353" i="1"/>
  <c r="D1349" i="1"/>
  <c r="D3349" i="1"/>
  <c r="D1345" i="1"/>
  <c r="D3345" i="1"/>
  <c r="D1341" i="1"/>
  <c r="D3341" i="1"/>
  <c r="D1337" i="1"/>
  <c r="D3337" i="1"/>
  <c r="D1333" i="1"/>
  <c r="D3333" i="1"/>
  <c r="D1329" i="1"/>
  <c r="D3329" i="1"/>
  <c r="D1325" i="1"/>
  <c r="D3325" i="1"/>
  <c r="D1321" i="1"/>
  <c r="D3321" i="1"/>
  <c r="D1317" i="1"/>
  <c r="D3317" i="1"/>
  <c r="D1313" i="1"/>
  <c r="D3313" i="1"/>
  <c r="D1309" i="1"/>
  <c r="D3309" i="1"/>
  <c r="D1305" i="1"/>
  <c r="D3305" i="1"/>
  <c r="D1301" i="1"/>
  <c r="D3301" i="1"/>
  <c r="D1297" i="1"/>
  <c r="D3297" i="1"/>
  <c r="D1293" i="1"/>
  <c r="D3293" i="1"/>
  <c r="D1289" i="1"/>
  <c r="D3289" i="1"/>
  <c r="D1285" i="1"/>
  <c r="D3285" i="1"/>
  <c r="D1281" i="1"/>
  <c r="D3281" i="1"/>
  <c r="D1277" i="1"/>
  <c r="D3277" i="1"/>
  <c r="D1273" i="1"/>
  <c r="D3273" i="1"/>
  <c r="D1269" i="1"/>
  <c r="D3269" i="1"/>
  <c r="D1265" i="1"/>
  <c r="D3265" i="1"/>
  <c r="D1261" i="1"/>
  <c r="D3261" i="1"/>
  <c r="D1257" i="1"/>
  <c r="D3257" i="1"/>
  <c r="D1253" i="1"/>
  <c r="D3253" i="1"/>
  <c r="D1249" i="1"/>
  <c r="D3249" i="1"/>
  <c r="D1245" i="1"/>
  <c r="D3245" i="1"/>
  <c r="D1241" i="1"/>
  <c r="D3241" i="1"/>
  <c r="D1237" i="1"/>
  <c r="D3237" i="1"/>
  <c r="D1233" i="1"/>
  <c r="D3233" i="1"/>
  <c r="D1229" i="1"/>
  <c r="D3229" i="1"/>
  <c r="D1225" i="1"/>
  <c r="D3225" i="1"/>
  <c r="D1221" i="1"/>
  <c r="D3221" i="1"/>
  <c r="D1217" i="1"/>
  <c r="D3217" i="1"/>
  <c r="D1213" i="1"/>
  <c r="D3213" i="1"/>
  <c r="D1209" i="1"/>
  <c r="D3209" i="1"/>
  <c r="D1205" i="1"/>
  <c r="D3205" i="1"/>
  <c r="D1201" i="1"/>
  <c r="D3201" i="1"/>
  <c r="D1197" i="1"/>
  <c r="D3197" i="1"/>
  <c r="D1193" i="1"/>
  <c r="D3193" i="1"/>
  <c r="D1189" i="1"/>
  <c r="D3189" i="1"/>
  <c r="D1185" i="1"/>
  <c r="D3185" i="1"/>
  <c r="D1181" i="1"/>
  <c r="D3181" i="1"/>
  <c r="D1177" i="1"/>
  <c r="D3177" i="1"/>
  <c r="D1173" i="1"/>
  <c r="D3173" i="1"/>
  <c r="D1169" i="1"/>
  <c r="D3169" i="1"/>
  <c r="D1165" i="1"/>
  <c r="D3165" i="1"/>
  <c r="D1161" i="1"/>
  <c r="D3161" i="1"/>
  <c r="D1157" i="1"/>
  <c r="D3157" i="1"/>
  <c r="D1153" i="1"/>
  <c r="D3153" i="1"/>
  <c r="D1149" i="1"/>
  <c r="D3149" i="1"/>
  <c r="D1145" i="1"/>
  <c r="D3145" i="1"/>
  <c r="D1141" i="1"/>
  <c r="D3141" i="1"/>
  <c r="D1137" i="1"/>
  <c r="D3137" i="1"/>
  <c r="D1133" i="1"/>
  <c r="D3133" i="1"/>
  <c r="D1129" i="1"/>
  <c r="D3129" i="1"/>
  <c r="D1125" i="1"/>
  <c r="D3125" i="1"/>
  <c r="D1121" i="1"/>
  <c r="D3121" i="1"/>
  <c r="D1117" i="1"/>
  <c r="D3117" i="1"/>
  <c r="D1113" i="1"/>
  <c r="D3113" i="1"/>
  <c r="D1109" i="1"/>
  <c r="D3109" i="1"/>
  <c r="D1105" i="1"/>
  <c r="D3105" i="1"/>
  <c r="D1101" i="1"/>
  <c r="D3101" i="1"/>
  <c r="D1097" i="1"/>
  <c r="D3097" i="1"/>
  <c r="D1093" i="1"/>
  <c r="D3093" i="1"/>
  <c r="D1089" i="1"/>
  <c r="D3089" i="1"/>
  <c r="D1085" i="1"/>
  <c r="D3085" i="1"/>
  <c r="D1081" i="1"/>
  <c r="D3081" i="1"/>
  <c r="D1077" i="1"/>
  <c r="D3077" i="1"/>
  <c r="D1073" i="1"/>
  <c r="D3073" i="1"/>
  <c r="D1069" i="1"/>
  <c r="D3069" i="1"/>
  <c r="D1065" i="1"/>
  <c r="D3065" i="1"/>
  <c r="D1061" i="1"/>
  <c r="D3061" i="1"/>
  <c r="D1057" i="1"/>
  <c r="D3057" i="1"/>
  <c r="D1053" i="1"/>
  <c r="D3053" i="1"/>
  <c r="D1049" i="1"/>
  <c r="D3049" i="1"/>
  <c r="D1045" i="1"/>
  <c r="D3045" i="1"/>
  <c r="D1041" i="1"/>
  <c r="D3041" i="1"/>
  <c r="D1037" i="1"/>
  <c r="D3037" i="1"/>
  <c r="D1033" i="1"/>
  <c r="D3033" i="1"/>
  <c r="D1029" i="1"/>
  <c r="D3029" i="1"/>
  <c r="D1025" i="1"/>
  <c r="D3025" i="1"/>
  <c r="D1021" i="1"/>
  <c r="D3021" i="1"/>
  <c r="D1017" i="1"/>
  <c r="D3017" i="1"/>
  <c r="D1013" i="1"/>
  <c r="D3013" i="1"/>
  <c r="D1009" i="1"/>
  <c r="D3009" i="1"/>
  <c r="D1005" i="1"/>
  <c r="D3005" i="1"/>
  <c r="D1001" i="1"/>
  <c r="D3001" i="1"/>
  <c r="D997" i="1"/>
  <c r="D2997" i="1"/>
  <c r="D993" i="1"/>
  <c r="D2993" i="1"/>
  <c r="D989" i="1"/>
  <c r="D2989" i="1"/>
  <c r="D985" i="1"/>
  <c r="D2985" i="1"/>
  <c r="D981" i="1"/>
  <c r="D2981" i="1"/>
  <c r="D977" i="1"/>
  <c r="D2977" i="1"/>
  <c r="D973" i="1"/>
  <c r="D2973" i="1"/>
  <c r="D969" i="1"/>
  <c r="D2969" i="1"/>
  <c r="D965" i="1"/>
  <c r="D2965" i="1"/>
  <c r="D961" i="1"/>
  <c r="D2961" i="1"/>
  <c r="D957" i="1"/>
  <c r="D2957" i="1"/>
  <c r="D953" i="1"/>
  <c r="D2953" i="1"/>
  <c r="D949" i="1"/>
  <c r="D2949" i="1"/>
  <c r="D945" i="1"/>
  <c r="D2945" i="1"/>
  <c r="D941" i="1"/>
  <c r="D2941" i="1"/>
  <c r="D937" i="1"/>
  <c r="D2937" i="1"/>
  <c r="D933" i="1"/>
  <c r="D2933" i="1"/>
  <c r="D929" i="1"/>
  <c r="D2929" i="1"/>
  <c r="D925" i="1"/>
  <c r="D2925" i="1"/>
  <c r="D921" i="1"/>
  <c r="D2921" i="1"/>
  <c r="D917" i="1"/>
  <c r="D2917" i="1"/>
  <c r="D913" i="1"/>
  <c r="D2913" i="1"/>
  <c r="D909" i="1"/>
  <c r="D2909" i="1"/>
  <c r="D905" i="1"/>
  <c r="D2905" i="1"/>
  <c r="D901" i="1"/>
  <c r="D2901" i="1"/>
  <c r="D897" i="1"/>
  <c r="D2897" i="1"/>
  <c r="D893" i="1"/>
  <c r="D2893" i="1"/>
  <c r="D889" i="1"/>
  <c r="D2889" i="1"/>
  <c r="D885" i="1"/>
  <c r="D2885" i="1"/>
  <c r="D881" i="1"/>
  <c r="D2881" i="1"/>
  <c r="D877" i="1"/>
  <c r="D2877" i="1"/>
  <c r="D873" i="1"/>
  <c r="D2873" i="1"/>
  <c r="D869" i="1"/>
  <c r="D2869" i="1"/>
  <c r="D865" i="1"/>
  <c r="D2865" i="1"/>
  <c r="D861" i="1"/>
  <c r="D2861" i="1"/>
  <c r="D857" i="1"/>
  <c r="D2857" i="1"/>
  <c r="D853" i="1"/>
  <c r="D2853" i="1"/>
  <c r="D849" i="1"/>
  <c r="D2849" i="1"/>
  <c r="D845" i="1"/>
  <c r="D2845" i="1"/>
  <c r="D841" i="1"/>
  <c r="D2841" i="1"/>
  <c r="D837" i="1"/>
  <c r="D2837" i="1"/>
  <c r="D833" i="1"/>
  <c r="D2833" i="1"/>
  <c r="D829" i="1"/>
  <c r="D2829" i="1"/>
  <c r="D825" i="1"/>
  <c r="D2825" i="1"/>
  <c r="D821" i="1"/>
  <c r="D2821" i="1"/>
  <c r="D817" i="1"/>
  <c r="D2817" i="1"/>
  <c r="D813" i="1"/>
  <c r="D2813" i="1"/>
  <c r="D809" i="1"/>
  <c r="D2809" i="1"/>
  <c r="D805" i="1"/>
  <c r="D2805" i="1"/>
  <c r="D801" i="1"/>
  <c r="D2801" i="1"/>
  <c r="D797" i="1"/>
  <c r="D2797" i="1"/>
  <c r="D793" i="1"/>
  <c r="D2793" i="1"/>
  <c r="D789" i="1"/>
  <c r="D2789" i="1"/>
  <c r="D785" i="1"/>
  <c r="D2785" i="1"/>
  <c r="D781" i="1"/>
  <c r="D2781" i="1"/>
  <c r="D777" i="1"/>
  <c r="D2777" i="1"/>
  <c r="D773" i="1"/>
  <c r="D2773" i="1"/>
  <c r="D769" i="1"/>
  <c r="D2769" i="1"/>
  <c r="D765" i="1"/>
  <c r="D2765" i="1"/>
  <c r="D761" i="1"/>
  <c r="D2761" i="1"/>
  <c r="D757" i="1"/>
  <c r="D2757" i="1"/>
  <c r="D753" i="1"/>
  <c r="D2753" i="1"/>
  <c r="D749" i="1"/>
  <c r="D2749" i="1"/>
  <c r="D745" i="1"/>
  <c r="D2745" i="1"/>
  <c r="D741" i="1"/>
  <c r="D2741" i="1"/>
  <c r="D737" i="1"/>
  <c r="D2737" i="1"/>
  <c r="D733" i="1"/>
  <c r="D2733" i="1"/>
  <c r="D729" i="1"/>
  <c r="D2729" i="1"/>
  <c r="D725" i="1"/>
  <c r="D2725" i="1"/>
  <c r="D721" i="1"/>
  <c r="D2721" i="1"/>
  <c r="D717" i="1"/>
  <c r="D2717" i="1"/>
  <c r="D713" i="1"/>
  <c r="D2713" i="1"/>
  <c r="D709" i="1"/>
  <c r="D2709" i="1"/>
  <c r="D705" i="1"/>
  <c r="D2705" i="1"/>
  <c r="D701" i="1"/>
  <c r="D2701" i="1"/>
  <c r="D697" i="1"/>
  <c r="D2697" i="1"/>
  <c r="D693" i="1"/>
  <c r="D2693" i="1"/>
  <c r="D689" i="1"/>
  <c r="D2689" i="1"/>
  <c r="D685" i="1"/>
  <c r="D2685" i="1"/>
  <c r="D681" i="1"/>
  <c r="D2681" i="1"/>
  <c r="D677" i="1"/>
  <c r="D2677" i="1"/>
  <c r="D673" i="1"/>
  <c r="D2673" i="1"/>
  <c r="D669" i="1"/>
  <c r="D2669" i="1"/>
  <c r="D665" i="1"/>
  <c r="D2665" i="1"/>
  <c r="D661" i="1"/>
  <c r="D2661" i="1"/>
  <c r="D657" i="1"/>
  <c r="D2657" i="1"/>
  <c r="D653" i="1"/>
  <c r="D2653" i="1"/>
  <c r="D649" i="1"/>
  <c r="D2649" i="1"/>
  <c r="D645" i="1"/>
  <c r="D2645" i="1"/>
  <c r="D641" i="1"/>
  <c r="D2641" i="1"/>
  <c r="D637" i="1"/>
  <c r="D2637" i="1"/>
  <c r="D633" i="1"/>
  <c r="D2633" i="1"/>
  <c r="D629" i="1"/>
  <c r="D2629" i="1"/>
  <c r="D625" i="1"/>
  <c r="D2625" i="1"/>
  <c r="D621" i="1"/>
  <c r="D2621" i="1"/>
  <c r="D617" i="1"/>
  <c r="D2617" i="1"/>
  <c r="D613" i="1"/>
  <c r="D2613" i="1"/>
  <c r="D609" i="1"/>
  <c r="D2609" i="1"/>
  <c r="D605" i="1"/>
  <c r="D2605" i="1"/>
  <c r="D601" i="1"/>
  <c r="D2601" i="1"/>
  <c r="D597" i="1"/>
  <c r="D2597" i="1"/>
  <c r="D593" i="1"/>
  <c r="D2593" i="1"/>
  <c r="D589" i="1"/>
  <c r="D2589" i="1"/>
  <c r="D585" i="1"/>
  <c r="D2585" i="1"/>
  <c r="D581" i="1"/>
  <c r="D2581" i="1"/>
  <c r="D577" i="1"/>
  <c r="D2577" i="1"/>
  <c r="D573" i="1"/>
  <c r="D2573" i="1"/>
  <c r="D569" i="1"/>
  <c r="D2569" i="1"/>
  <c r="D565" i="1"/>
  <c r="D2565" i="1"/>
  <c r="D561" i="1"/>
  <c r="D2561" i="1"/>
  <c r="D557" i="1"/>
  <c r="D2557" i="1"/>
  <c r="D553" i="1"/>
  <c r="D2553" i="1"/>
  <c r="D549" i="1"/>
  <c r="D2549" i="1"/>
  <c r="D545" i="1"/>
  <c r="D2545" i="1"/>
  <c r="D541" i="1"/>
  <c r="D2541" i="1"/>
  <c r="D537" i="1"/>
  <c r="D2537" i="1"/>
  <c r="D533" i="1"/>
  <c r="D2533" i="1"/>
  <c r="D529" i="1"/>
  <c r="D2529" i="1"/>
  <c r="D525" i="1"/>
  <c r="D2525" i="1"/>
  <c r="D521" i="1"/>
  <c r="D2521" i="1"/>
  <c r="D517" i="1"/>
  <c r="D2517" i="1"/>
  <c r="D513" i="1"/>
  <c r="D2513" i="1"/>
  <c r="D509" i="1"/>
  <c r="D2509" i="1"/>
  <c r="D505" i="1"/>
  <c r="D2505" i="1"/>
  <c r="D501" i="1"/>
  <c r="D2501" i="1"/>
  <c r="D497" i="1"/>
  <c r="D2497" i="1"/>
  <c r="D493" i="1"/>
  <c r="D2493" i="1"/>
  <c r="D489" i="1"/>
  <c r="D2489" i="1"/>
  <c r="D485" i="1"/>
  <c r="D2485" i="1"/>
  <c r="D481" i="1"/>
  <c r="D2481" i="1"/>
  <c r="D477" i="1"/>
  <c r="D2477" i="1"/>
  <c r="D473" i="1"/>
  <c r="D2473" i="1"/>
  <c r="D469" i="1"/>
  <c r="D2469" i="1"/>
  <c r="D465" i="1"/>
  <c r="D2465" i="1"/>
  <c r="D461" i="1"/>
  <c r="D2461" i="1"/>
  <c r="D457" i="1"/>
  <c r="D2457" i="1"/>
  <c r="D453" i="1"/>
  <c r="D2453" i="1"/>
  <c r="D449" i="1"/>
  <c r="D2449" i="1"/>
  <c r="D445" i="1"/>
  <c r="D2445" i="1"/>
  <c r="D441" i="1"/>
  <c r="D2441" i="1"/>
  <c r="D437" i="1"/>
  <c r="D2437" i="1"/>
  <c r="D433" i="1"/>
  <c r="D2433" i="1"/>
  <c r="D429" i="1"/>
  <c r="D2429" i="1"/>
  <c r="D425" i="1"/>
  <c r="D2425" i="1"/>
  <c r="D421" i="1"/>
  <c r="D2421" i="1"/>
  <c r="D417" i="1"/>
  <c r="D2417" i="1"/>
  <c r="D413" i="1"/>
  <c r="D2413" i="1"/>
  <c r="D409" i="1"/>
  <c r="D2409" i="1"/>
  <c r="D405" i="1"/>
  <c r="D2405" i="1"/>
  <c r="D401" i="1"/>
  <c r="D2401" i="1"/>
  <c r="D397" i="1"/>
  <c r="D2397" i="1"/>
  <c r="D393" i="1"/>
  <c r="D2393" i="1"/>
  <c r="D389" i="1"/>
  <c r="D2389" i="1"/>
  <c r="D385" i="1"/>
  <c r="D2385" i="1"/>
  <c r="D381" i="1"/>
  <c r="D2381" i="1"/>
  <c r="D2377" i="1"/>
  <c r="D377" i="1"/>
  <c r="D373" i="1"/>
  <c r="D2373" i="1"/>
  <c r="D369" i="1"/>
  <c r="D2369" i="1"/>
  <c r="D365" i="1"/>
  <c r="D2365" i="1"/>
  <c r="D361" i="1"/>
  <c r="D2361" i="1"/>
  <c r="D357" i="1"/>
  <c r="D2357" i="1"/>
  <c r="D2353" i="1"/>
  <c r="D353" i="1"/>
  <c r="D349" i="1"/>
  <c r="D2349" i="1"/>
  <c r="D345" i="1"/>
  <c r="D2345" i="1"/>
  <c r="D341" i="1"/>
  <c r="D2341" i="1"/>
  <c r="D337" i="1"/>
  <c r="D2337" i="1"/>
  <c r="D2333" i="1"/>
  <c r="D333" i="1"/>
  <c r="D329" i="1"/>
  <c r="D2329" i="1"/>
  <c r="D325" i="1"/>
  <c r="D2325" i="1"/>
  <c r="D321" i="1"/>
  <c r="D2321" i="1"/>
  <c r="D317" i="1"/>
  <c r="D2317" i="1"/>
  <c r="D313" i="1"/>
  <c r="D2313" i="1"/>
  <c r="D2309" i="1"/>
  <c r="D309" i="1"/>
  <c r="D305" i="1"/>
  <c r="D2305" i="1"/>
  <c r="D301" i="1"/>
  <c r="D2301" i="1"/>
  <c r="D297" i="1"/>
  <c r="D2297" i="1"/>
  <c r="D293" i="1"/>
  <c r="D2293" i="1"/>
  <c r="D2289" i="1"/>
  <c r="D289" i="1"/>
  <c r="D285" i="1"/>
  <c r="D2285" i="1"/>
  <c r="D281" i="1"/>
  <c r="D2281" i="1"/>
  <c r="D277" i="1"/>
  <c r="D2277" i="1"/>
  <c r="D2273" i="1"/>
  <c r="D273" i="1"/>
  <c r="D269" i="1"/>
  <c r="D2269" i="1"/>
  <c r="D265" i="1"/>
  <c r="D2265" i="1"/>
  <c r="D261" i="1"/>
  <c r="D2261" i="1"/>
  <c r="D257" i="1"/>
  <c r="D2257" i="1"/>
  <c r="D2253" i="1"/>
  <c r="D253" i="1"/>
  <c r="D249" i="1"/>
  <c r="D2249" i="1"/>
  <c r="D245" i="1"/>
  <c r="D2245" i="1"/>
  <c r="D2241" i="1"/>
  <c r="D241" i="1"/>
  <c r="D237" i="1"/>
  <c r="D2237" i="1"/>
  <c r="D233" i="1"/>
  <c r="D2233" i="1"/>
  <c r="D2229" i="1"/>
  <c r="D229" i="1"/>
  <c r="D225" i="1"/>
  <c r="D2225" i="1"/>
  <c r="D221" i="1"/>
  <c r="D2221" i="1"/>
  <c r="D217" i="1"/>
  <c r="D2217" i="1"/>
  <c r="D2213" i="1"/>
  <c r="D213" i="1"/>
  <c r="D209" i="1"/>
  <c r="D2209" i="1"/>
  <c r="D205" i="1"/>
  <c r="D2205" i="1"/>
  <c r="D201" i="1"/>
  <c r="D2201" i="1"/>
  <c r="D2197" i="1"/>
  <c r="D197" i="1"/>
  <c r="D193" i="1"/>
  <c r="D2193" i="1"/>
  <c r="D189" i="1"/>
  <c r="D2189" i="1"/>
  <c r="D185" i="1"/>
  <c r="D2185" i="1"/>
  <c r="D2181" i="1"/>
  <c r="D181" i="1"/>
  <c r="D177" i="1"/>
  <c r="D2177" i="1"/>
  <c r="D173" i="1"/>
  <c r="D2173" i="1"/>
  <c r="D169" i="1"/>
  <c r="D2169" i="1"/>
  <c r="D2165" i="1"/>
  <c r="D165" i="1"/>
  <c r="D161" i="1"/>
  <c r="D2161" i="1"/>
  <c r="D157" i="1"/>
  <c r="D2157" i="1"/>
  <c r="D153" i="1"/>
  <c r="D2153" i="1"/>
  <c r="D149" i="1"/>
  <c r="D2149" i="1"/>
  <c r="D2145" i="1"/>
  <c r="D145" i="1"/>
  <c r="D141" i="1"/>
  <c r="D2141" i="1"/>
  <c r="D137" i="1"/>
  <c r="D2137" i="1"/>
  <c r="D133" i="1"/>
  <c r="D2133" i="1"/>
  <c r="D2129" i="1"/>
  <c r="D129" i="1"/>
  <c r="D125" i="1"/>
  <c r="D2125" i="1"/>
  <c r="D121" i="1"/>
  <c r="D2121" i="1"/>
  <c r="D117" i="1"/>
  <c r="D2117" i="1"/>
  <c r="D113" i="1"/>
  <c r="D2113" i="1"/>
  <c r="D2109" i="1"/>
  <c r="D109" i="1"/>
  <c r="C2003" i="1"/>
  <c r="C4003" i="1"/>
  <c r="C3999" i="1"/>
  <c r="C1999" i="1"/>
  <c r="C1995" i="1"/>
  <c r="C3995" i="1"/>
  <c r="C3991" i="1"/>
  <c r="C1991" i="1"/>
  <c r="C1987" i="1"/>
  <c r="C3987" i="1"/>
  <c r="C3983" i="1"/>
  <c r="C1983" i="1"/>
  <c r="C1979" i="1"/>
  <c r="C3979" i="1"/>
  <c r="C3975" i="1"/>
  <c r="C1975" i="1"/>
  <c r="C1971" i="1"/>
  <c r="C3971" i="1"/>
  <c r="C3967" i="1"/>
  <c r="C1967" i="1"/>
  <c r="C1963" i="1"/>
  <c r="C3963" i="1"/>
  <c r="C3959" i="1"/>
  <c r="C1959" i="1"/>
  <c r="C1955" i="1"/>
  <c r="C3955" i="1"/>
  <c r="C3951" i="1"/>
  <c r="C1951" i="1"/>
  <c r="C1947" i="1"/>
  <c r="C3947" i="1"/>
  <c r="C3943" i="1"/>
  <c r="C1943" i="1"/>
  <c r="C1939" i="1"/>
  <c r="C3939" i="1"/>
  <c r="C3935" i="1"/>
  <c r="C1935" i="1"/>
  <c r="C1931" i="1"/>
  <c r="C3931" i="1"/>
  <c r="C3927" i="1"/>
  <c r="C1927" i="1"/>
  <c r="C1923" i="1"/>
  <c r="C3923" i="1"/>
  <c r="C3919" i="1"/>
  <c r="C1919" i="1"/>
  <c r="C1915" i="1"/>
  <c r="C3915" i="1"/>
  <c r="C3911" i="1"/>
  <c r="C1911" i="1"/>
  <c r="C1907" i="1"/>
  <c r="C3907" i="1"/>
  <c r="C3903" i="1"/>
  <c r="C1903" i="1"/>
  <c r="C1899" i="1"/>
  <c r="C3899" i="1"/>
  <c r="C3895" i="1"/>
  <c r="C1895" i="1"/>
  <c r="C1891" i="1"/>
  <c r="C3891" i="1"/>
  <c r="C3887" i="1"/>
  <c r="C1887" i="1"/>
  <c r="C1883" i="1"/>
  <c r="C3883" i="1"/>
  <c r="C3879" i="1"/>
  <c r="C1879" i="1"/>
  <c r="C1875" i="1"/>
  <c r="C3875" i="1"/>
  <c r="C3871" i="1"/>
  <c r="C1871" i="1"/>
  <c r="C1867" i="1"/>
  <c r="C3867" i="1"/>
  <c r="C3863" i="1"/>
  <c r="C1863" i="1"/>
  <c r="C1859" i="1"/>
  <c r="C3859" i="1"/>
  <c r="C3855" i="1"/>
  <c r="C1855" i="1"/>
  <c r="C1851" i="1"/>
  <c r="C3851" i="1"/>
  <c r="C3847" i="1"/>
  <c r="C1847" i="1"/>
  <c r="C1843" i="1"/>
  <c r="C3843" i="1"/>
  <c r="C3839" i="1"/>
  <c r="C1839" i="1"/>
  <c r="C1835" i="1"/>
  <c r="C3835" i="1"/>
  <c r="C3831" i="1"/>
  <c r="C1831" i="1"/>
  <c r="C1827" i="1"/>
  <c r="C3827" i="1"/>
  <c r="C3823" i="1"/>
  <c r="C1823" i="1"/>
  <c r="C1819" i="1"/>
  <c r="C3819" i="1"/>
  <c r="C3815" i="1"/>
  <c r="C1815" i="1"/>
  <c r="C1811" i="1"/>
  <c r="C3811" i="1"/>
  <c r="C3807" i="1"/>
  <c r="C1807" i="1"/>
  <c r="C1803" i="1"/>
  <c r="C3803" i="1"/>
  <c r="C3799" i="1"/>
  <c r="C1799" i="1"/>
  <c r="C1795" i="1"/>
  <c r="C3795" i="1"/>
  <c r="C3791" i="1"/>
  <c r="C1791" i="1"/>
  <c r="C1787" i="1"/>
  <c r="C3787" i="1"/>
  <c r="C3783" i="1"/>
  <c r="C1783" i="1"/>
  <c r="C1779" i="1"/>
  <c r="C3779" i="1"/>
  <c r="C3775" i="1"/>
  <c r="C1775" i="1"/>
  <c r="C1771" i="1"/>
  <c r="C3771" i="1"/>
  <c r="C3767" i="1"/>
  <c r="C1767" i="1"/>
  <c r="C1763" i="1"/>
  <c r="C3763" i="1"/>
  <c r="C3759" i="1"/>
  <c r="C1759" i="1"/>
  <c r="C1755" i="1"/>
  <c r="C3755" i="1"/>
  <c r="C3751" i="1"/>
  <c r="C1751" i="1"/>
  <c r="C1747" i="1"/>
  <c r="C3747" i="1"/>
  <c r="C3743" i="1"/>
  <c r="C1743" i="1"/>
  <c r="C1739" i="1"/>
  <c r="C3739" i="1"/>
  <c r="C3735" i="1"/>
  <c r="C1735" i="1"/>
  <c r="C1731" i="1"/>
  <c r="C3731" i="1"/>
  <c r="C3727" i="1"/>
  <c r="C1727" i="1"/>
  <c r="C1723" i="1"/>
  <c r="C3723" i="1"/>
  <c r="C3719" i="1"/>
  <c r="C1719" i="1"/>
  <c r="C1715" i="1"/>
  <c r="C3715" i="1"/>
  <c r="C3711" i="1"/>
  <c r="C1711" i="1"/>
  <c r="C1707" i="1"/>
  <c r="C3707" i="1"/>
  <c r="C3703" i="1"/>
  <c r="C1703" i="1"/>
  <c r="C1699" i="1"/>
  <c r="C3699" i="1"/>
  <c r="C3695" i="1"/>
  <c r="C1695" i="1"/>
  <c r="C1691" i="1"/>
  <c r="C3691" i="1"/>
  <c r="C3687" i="1"/>
  <c r="C1687" i="1"/>
  <c r="C1683" i="1"/>
  <c r="C3683" i="1"/>
  <c r="C3679" i="1"/>
  <c r="C1679" i="1"/>
  <c r="C1675" i="1"/>
  <c r="C3675" i="1"/>
  <c r="C3671" i="1"/>
  <c r="C1671" i="1"/>
  <c r="C1667" i="1"/>
  <c r="C3667" i="1"/>
  <c r="C3663" i="1"/>
  <c r="C1663" i="1"/>
  <c r="C1659" i="1"/>
  <c r="C3659" i="1"/>
  <c r="C3655" i="1"/>
  <c r="C1655" i="1"/>
  <c r="C1651" i="1"/>
  <c r="C3651" i="1"/>
  <c r="C3647" i="1"/>
  <c r="C1647" i="1"/>
  <c r="C1643" i="1"/>
  <c r="C3643" i="1"/>
  <c r="C3639" i="1"/>
  <c r="C1639" i="1"/>
  <c r="C1635" i="1"/>
  <c r="C3635" i="1"/>
  <c r="C3631" i="1"/>
  <c r="C1631" i="1"/>
  <c r="C1627" i="1"/>
  <c r="C3627" i="1"/>
  <c r="C3623" i="1"/>
  <c r="C1623" i="1"/>
  <c r="C1619" i="1"/>
  <c r="C3619" i="1"/>
  <c r="C3615" i="1"/>
  <c r="C1615" i="1"/>
  <c r="C1611" i="1"/>
  <c r="C3611" i="1"/>
  <c r="C3607" i="1"/>
  <c r="C1607" i="1"/>
  <c r="C1603" i="1"/>
  <c r="C3603" i="1"/>
  <c r="C3599" i="1"/>
  <c r="C1599" i="1"/>
  <c r="C1595" i="1"/>
  <c r="C3595" i="1"/>
  <c r="C3591" i="1"/>
  <c r="C1591" i="1"/>
  <c r="C1587" i="1"/>
  <c r="C3587" i="1"/>
  <c r="C3583" i="1"/>
  <c r="C1583" i="1"/>
  <c r="C1579" i="1"/>
  <c r="C3579" i="1"/>
  <c r="C3575" i="1"/>
  <c r="C1575" i="1"/>
  <c r="C1571" i="1"/>
  <c r="C3571" i="1"/>
  <c r="C3567" i="1"/>
  <c r="C1567" i="1"/>
  <c r="C1563" i="1"/>
  <c r="C3563" i="1"/>
  <c r="C3559" i="1"/>
  <c r="C1559" i="1"/>
  <c r="C1555" i="1"/>
  <c r="C3555" i="1"/>
  <c r="C3551" i="1"/>
  <c r="C1551" i="1"/>
  <c r="C1547" i="1"/>
  <c r="C3547" i="1"/>
  <c r="C3543" i="1"/>
  <c r="C1543" i="1"/>
  <c r="C1539" i="1"/>
  <c r="C3539" i="1"/>
  <c r="C3535" i="1"/>
  <c r="C1535" i="1"/>
  <c r="C1531" i="1"/>
  <c r="C3531" i="1"/>
  <c r="C3527" i="1"/>
  <c r="C1527" i="1"/>
  <c r="C1523" i="1"/>
  <c r="C3523" i="1"/>
  <c r="C3519" i="1"/>
  <c r="C1519" i="1"/>
  <c r="C1515" i="1"/>
  <c r="C3515" i="1"/>
  <c r="C3511" i="1"/>
  <c r="C1511" i="1"/>
  <c r="C1507" i="1"/>
  <c r="C3507" i="1"/>
  <c r="C3503" i="1"/>
  <c r="C1503" i="1"/>
  <c r="C1499" i="1"/>
  <c r="C3499" i="1"/>
  <c r="C3495" i="1"/>
  <c r="C1495" i="1"/>
  <c r="C1491" i="1"/>
  <c r="C3491" i="1"/>
  <c r="C3487" i="1"/>
  <c r="C1487" i="1"/>
  <c r="C1483" i="1"/>
  <c r="C3483" i="1"/>
  <c r="C3479" i="1"/>
  <c r="C1479" i="1"/>
  <c r="C1475" i="1"/>
  <c r="C3475" i="1"/>
  <c r="C3471" i="1"/>
  <c r="C1471" i="1"/>
  <c r="C1467" i="1"/>
  <c r="C3467" i="1"/>
  <c r="C3463" i="1"/>
  <c r="C1463" i="1"/>
  <c r="C1459" i="1"/>
  <c r="C3459" i="1"/>
  <c r="C3455" i="1"/>
  <c r="C1455" i="1"/>
  <c r="C1451" i="1"/>
  <c r="C3451" i="1"/>
  <c r="C3447" i="1"/>
  <c r="C1447" i="1"/>
  <c r="C1443" i="1"/>
  <c r="C3443" i="1"/>
  <c r="C3439" i="1"/>
  <c r="C1439" i="1"/>
  <c r="C1435" i="1"/>
  <c r="C3435" i="1"/>
  <c r="C3431" i="1"/>
  <c r="C1431" i="1"/>
  <c r="C1427" i="1"/>
  <c r="C3427" i="1"/>
  <c r="C3423" i="1"/>
  <c r="C1423" i="1"/>
  <c r="C1419" i="1"/>
  <c r="C3419" i="1"/>
  <c r="C3415" i="1"/>
  <c r="C1415" i="1"/>
  <c r="C1411" i="1"/>
  <c r="C3411" i="1"/>
  <c r="C3407" i="1"/>
  <c r="C1407" i="1"/>
  <c r="C1403" i="1"/>
  <c r="C3403" i="1"/>
  <c r="C3399" i="1"/>
  <c r="C1399" i="1"/>
  <c r="C1395" i="1"/>
  <c r="C3395" i="1"/>
  <c r="C3391" i="1"/>
  <c r="C1391" i="1"/>
  <c r="C1387" i="1"/>
  <c r="C3387" i="1"/>
  <c r="C3383" i="1"/>
  <c r="C1383" i="1"/>
  <c r="C1379" i="1"/>
  <c r="C3379" i="1"/>
  <c r="C3375" i="1"/>
  <c r="C1375" i="1"/>
  <c r="C1371" i="1"/>
  <c r="C3371" i="1"/>
  <c r="C3367" i="1"/>
  <c r="C1367" i="1"/>
  <c r="C1363" i="1"/>
  <c r="C3363" i="1"/>
  <c r="C3359" i="1"/>
  <c r="C1359" i="1"/>
  <c r="C1355" i="1"/>
  <c r="C3355" i="1"/>
  <c r="C3351" i="1"/>
  <c r="C1351" i="1"/>
  <c r="C1347" i="1"/>
  <c r="C3347" i="1"/>
  <c r="C3343" i="1"/>
  <c r="C1343" i="1"/>
  <c r="C1339" i="1"/>
  <c r="C3339" i="1"/>
  <c r="C3335" i="1"/>
  <c r="C1335" i="1"/>
  <c r="C1331" i="1"/>
  <c r="C3331" i="1"/>
  <c r="C3327" i="1"/>
  <c r="C1327" i="1"/>
  <c r="C1323" i="1"/>
  <c r="C3323" i="1"/>
  <c r="C3319" i="1"/>
  <c r="C1319" i="1"/>
  <c r="C1315" i="1"/>
  <c r="C3315" i="1"/>
  <c r="C3311" i="1"/>
  <c r="C1311" i="1"/>
  <c r="C1307" i="1"/>
  <c r="C3307" i="1"/>
  <c r="C3303" i="1"/>
  <c r="C1303" i="1"/>
  <c r="C1299" i="1"/>
  <c r="C3299" i="1"/>
  <c r="C3295" i="1"/>
  <c r="C1295" i="1"/>
  <c r="C1291" i="1"/>
  <c r="C3291" i="1"/>
  <c r="C3287" i="1"/>
  <c r="C1287" i="1"/>
  <c r="C1283" i="1"/>
  <c r="C3283" i="1"/>
  <c r="C3279" i="1"/>
  <c r="C1279" i="1"/>
  <c r="C1275" i="1"/>
  <c r="C3275" i="1"/>
  <c r="C3271" i="1"/>
  <c r="C1271" i="1"/>
  <c r="C1267" i="1"/>
  <c r="C3267" i="1"/>
  <c r="C3263" i="1"/>
  <c r="C1263" i="1"/>
  <c r="C1259" i="1"/>
  <c r="C3259" i="1"/>
  <c r="C3255" i="1"/>
  <c r="C1255" i="1"/>
  <c r="C1251" i="1"/>
  <c r="C3251" i="1"/>
  <c r="C3247" i="1"/>
  <c r="C1247" i="1"/>
  <c r="C1243" i="1"/>
  <c r="C3243" i="1"/>
  <c r="C3239" i="1"/>
  <c r="C1239" i="1"/>
  <c r="C1235" i="1"/>
  <c r="C3235" i="1"/>
  <c r="C3231" i="1"/>
  <c r="C1231" i="1"/>
  <c r="C1227" i="1"/>
  <c r="C3227" i="1"/>
  <c r="C3223" i="1"/>
  <c r="C1223" i="1"/>
  <c r="C1219" i="1"/>
  <c r="C3219" i="1"/>
  <c r="C3215" i="1"/>
  <c r="C1215" i="1"/>
  <c r="C1211" i="1"/>
  <c r="C3211" i="1"/>
  <c r="C3207" i="1"/>
  <c r="C1207" i="1"/>
  <c r="C1203" i="1"/>
  <c r="C3203" i="1"/>
  <c r="C3199" i="1"/>
  <c r="C1199" i="1"/>
  <c r="C1195" i="1"/>
  <c r="C3195" i="1"/>
  <c r="C3191" i="1"/>
  <c r="C1191" i="1"/>
  <c r="C1187" i="1"/>
  <c r="C3187" i="1"/>
  <c r="C3183" i="1"/>
  <c r="C1183" i="1"/>
  <c r="C1179" i="1"/>
  <c r="C3179" i="1"/>
  <c r="C3175" i="1"/>
  <c r="C1175" i="1"/>
  <c r="C1171" i="1"/>
  <c r="C3171" i="1"/>
  <c r="C3167" i="1"/>
  <c r="C1167" i="1"/>
  <c r="C1163" i="1"/>
  <c r="C3163" i="1"/>
  <c r="C3159" i="1"/>
  <c r="C1159" i="1"/>
  <c r="C1155" i="1"/>
  <c r="C3155" i="1"/>
  <c r="C3151" i="1"/>
  <c r="C1151" i="1"/>
  <c r="C1147" i="1"/>
  <c r="C3147" i="1"/>
  <c r="C3143" i="1"/>
  <c r="C1143" i="1"/>
  <c r="C1139" i="1"/>
  <c r="C3139" i="1"/>
  <c r="C3135" i="1"/>
  <c r="C1135" i="1"/>
  <c r="C1131" i="1"/>
  <c r="C3131" i="1"/>
  <c r="C3127" i="1"/>
  <c r="C1127" i="1"/>
  <c r="C1123" i="1"/>
  <c r="C3123" i="1"/>
  <c r="C3119" i="1"/>
  <c r="C1119" i="1"/>
  <c r="C1115" i="1"/>
  <c r="C3115" i="1"/>
  <c r="C3111" i="1"/>
  <c r="C1111" i="1"/>
  <c r="C1107" i="1"/>
  <c r="C3107" i="1"/>
  <c r="C3103" i="1"/>
  <c r="C1103" i="1"/>
  <c r="C1099" i="1"/>
  <c r="C3099" i="1"/>
  <c r="C3095" i="1"/>
  <c r="C1095" i="1"/>
  <c r="C1091" i="1"/>
  <c r="C3091" i="1"/>
  <c r="C3087" i="1"/>
  <c r="C1087" i="1"/>
  <c r="C1083" i="1"/>
  <c r="C3083" i="1"/>
  <c r="C3079" i="1"/>
  <c r="C1079" i="1"/>
  <c r="C1075" i="1"/>
  <c r="C3075" i="1"/>
  <c r="C3071" i="1"/>
  <c r="C1071" i="1"/>
  <c r="C1067" i="1"/>
  <c r="C3067" i="1"/>
  <c r="C3063" i="1"/>
  <c r="C1063" i="1"/>
  <c r="C1059" i="1"/>
  <c r="C3059" i="1"/>
  <c r="C3055" i="1"/>
  <c r="C1055" i="1"/>
  <c r="C1051" i="1"/>
  <c r="C3051" i="1"/>
  <c r="C3047" i="1"/>
  <c r="C1047" i="1"/>
  <c r="C1043" i="1"/>
  <c r="C3043" i="1"/>
  <c r="C3039" i="1"/>
  <c r="C1039" i="1"/>
  <c r="C1035" i="1"/>
  <c r="C3035" i="1"/>
  <c r="C3031" i="1"/>
  <c r="C1031" i="1"/>
  <c r="C1027" i="1"/>
  <c r="C3027" i="1"/>
  <c r="C3023" i="1"/>
  <c r="C1023" i="1"/>
  <c r="C1019" i="1"/>
  <c r="C3019" i="1"/>
  <c r="C3015" i="1"/>
  <c r="C1015" i="1"/>
  <c r="C1011" i="1"/>
  <c r="C3011" i="1"/>
  <c r="C3007" i="1"/>
  <c r="C1007" i="1"/>
  <c r="C1003" i="1"/>
  <c r="C3003" i="1"/>
  <c r="C2999" i="1"/>
  <c r="C999" i="1"/>
  <c r="C995" i="1"/>
  <c r="C2995" i="1"/>
  <c r="C2991" i="1"/>
  <c r="C991" i="1"/>
  <c r="C987" i="1"/>
  <c r="C2987" i="1"/>
  <c r="C2983" i="1"/>
  <c r="C983" i="1"/>
  <c r="C979" i="1"/>
  <c r="C2979" i="1"/>
  <c r="C2975" i="1"/>
  <c r="C975" i="1"/>
  <c r="C971" i="1"/>
  <c r="C2971" i="1"/>
  <c r="C2967" i="1"/>
  <c r="C967" i="1"/>
  <c r="C963" i="1"/>
  <c r="C2963" i="1"/>
  <c r="C2959" i="1"/>
  <c r="C959" i="1"/>
  <c r="C955" i="1"/>
  <c r="C2955" i="1"/>
  <c r="C2951" i="1"/>
  <c r="C951" i="1"/>
  <c r="C947" i="1"/>
  <c r="C2947" i="1"/>
  <c r="C2943" i="1"/>
  <c r="C943" i="1"/>
  <c r="C939" i="1"/>
  <c r="C2939" i="1"/>
  <c r="C2935" i="1"/>
  <c r="C935" i="1"/>
  <c r="C931" i="1"/>
  <c r="C2931" i="1"/>
  <c r="C2927" i="1"/>
  <c r="C927" i="1"/>
  <c r="C923" i="1"/>
  <c r="C2923" i="1"/>
  <c r="C2919" i="1"/>
  <c r="C919" i="1"/>
  <c r="C915" i="1"/>
  <c r="C2915" i="1"/>
  <c r="C2911" i="1"/>
  <c r="C911" i="1"/>
  <c r="C907" i="1"/>
  <c r="C2907" i="1"/>
  <c r="C2903" i="1"/>
  <c r="C903" i="1"/>
  <c r="C899" i="1"/>
  <c r="C2899" i="1"/>
  <c r="C2895" i="1"/>
  <c r="C895" i="1"/>
  <c r="C891" i="1"/>
  <c r="C2891" i="1"/>
  <c r="C2887" i="1"/>
  <c r="C887" i="1"/>
  <c r="C883" i="1"/>
  <c r="C2883" i="1"/>
  <c r="C2879" i="1"/>
  <c r="C879" i="1"/>
  <c r="C875" i="1"/>
  <c r="C2875" i="1"/>
  <c r="C2871" i="1"/>
  <c r="C871" i="1"/>
  <c r="C867" i="1"/>
  <c r="C2867" i="1"/>
  <c r="C2863" i="1"/>
  <c r="C863" i="1"/>
  <c r="C859" i="1"/>
  <c r="C2859" i="1"/>
  <c r="C2855" i="1"/>
  <c r="C855" i="1"/>
  <c r="C851" i="1"/>
  <c r="C2851" i="1"/>
  <c r="C2847" i="1"/>
  <c r="C847" i="1"/>
  <c r="C843" i="1"/>
  <c r="C2843" i="1"/>
  <c r="C2839" i="1"/>
  <c r="C839" i="1"/>
  <c r="C835" i="1"/>
  <c r="C2835" i="1"/>
  <c r="C2831" i="1"/>
  <c r="C831" i="1"/>
  <c r="C827" i="1"/>
  <c r="C2827" i="1"/>
  <c r="C2823" i="1"/>
  <c r="C823" i="1"/>
  <c r="C819" i="1"/>
  <c r="C2819" i="1"/>
  <c r="C2815" i="1"/>
  <c r="C815" i="1"/>
  <c r="C811" i="1"/>
  <c r="C2811" i="1"/>
  <c r="C2807" i="1"/>
  <c r="C807" i="1"/>
  <c r="C803" i="1"/>
  <c r="C2803" i="1"/>
  <c r="C2799" i="1"/>
  <c r="C799" i="1"/>
  <c r="C795" i="1"/>
  <c r="C2795" i="1"/>
  <c r="C2791" i="1"/>
  <c r="C791" i="1"/>
  <c r="C787" i="1"/>
  <c r="C2787" i="1"/>
  <c r="C2783" i="1"/>
  <c r="C783" i="1"/>
  <c r="C779" i="1"/>
  <c r="C2779" i="1"/>
  <c r="C2775" i="1"/>
  <c r="C775" i="1"/>
  <c r="C771" i="1"/>
  <c r="C2771" i="1"/>
  <c r="C2767" i="1"/>
  <c r="C767" i="1"/>
  <c r="C763" i="1"/>
  <c r="C2763" i="1"/>
  <c r="C2759" i="1"/>
  <c r="C759" i="1"/>
  <c r="C755" i="1"/>
  <c r="C2755" i="1"/>
  <c r="C2751" i="1"/>
  <c r="C751" i="1"/>
  <c r="C747" i="1"/>
  <c r="C2747" i="1"/>
  <c r="C2743" i="1"/>
  <c r="C743" i="1"/>
  <c r="C739" i="1"/>
  <c r="C2739" i="1"/>
  <c r="C2735" i="1"/>
  <c r="C735" i="1"/>
  <c r="C731" i="1"/>
  <c r="C2731" i="1"/>
  <c r="C2727" i="1"/>
  <c r="C727" i="1"/>
  <c r="C723" i="1"/>
  <c r="C2723" i="1"/>
  <c r="C2719" i="1"/>
  <c r="C719" i="1"/>
  <c r="C715" i="1"/>
  <c r="C2715" i="1"/>
  <c r="C2711" i="1"/>
  <c r="C711" i="1"/>
  <c r="C707" i="1"/>
  <c r="C2707" i="1"/>
  <c r="C2703" i="1"/>
  <c r="C703" i="1"/>
  <c r="C699" i="1"/>
  <c r="C2699" i="1"/>
  <c r="C2695" i="1"/>
  <c r="C695" i="1"/>
  <c r="C691" i="1"/>
  <c r="C2691" i="1"/>
  <c r="C2687" i="1"/>
  <c r="C687" i="1"/>
  <c r="C683" i="1"/>
  <c r="C2683" i="1"/>
  <c r="C2679" i="1"/>
  <c r="C679" i="1"/>
  <c r="C675" i="1"/>
  <c r="C2675" i="1"/>
  <c r="C2671" i="1"/>
  <c r="C671" i="1"/>
  <c r="C667" i="1"/>
  <c r="C2667" i="1"/>
  <c r="C2663" i="1"/>
  <c r="C663" i="1"/>
  <c r="C659" i="1"/>
  <c r="C2659" i="1"/>
  <c r="C2655" i="1"/>
  <c r="C655" i="1"/>
  <c r="C651" i="1"/>
  <c r="C2651" i="1"/>
  <c r="C2647" i="1"/>
  <c r="C647" i="1"/>
  <c r="C643" i="1"/>
  <c r="C2643" i="1"/>
  <c r="C2639" i="1"/>
  <c r="C639" i="1"/>
  <c r="C635" i="1"/>
  <c r="C2635" i="1"/>
  <c r="C2631" i="1"/>
  <c r="C631" i="1"/>
  <c r="C627" i="1"/>
  <c r="C2627" i="1"/>
  <c r="C2623" i="1"/>
  <c r="C623" i="1"/>
  <c r="C619" i="1"/>
  <c r="C2619" i="1"/>
  <c r="C2615" i="1"/>
  <c r="C615" i="1"/>
  <c r="C611" i="1"/>
  <c r="C2611" i="1"/>
  <c r="C2607" i="1"/>
  <c r="C607" i="1"/>
  <c r="C603" i="1"/>
  <c r="C2603" i="1"/>
  <c r="C2599" i="1"/>
  <c r="C599" i="1"/>
  <c r="C595" i="1"/>
  <c r="C2595" i="1"/>
  <c r="C2591" i="1"/>
  <c r="C591" i="1"/>
  <c r="C587" i="1"/>
  <c r="C2587" i="1"/>
  <c r="C2583" i="1"/>
  <c r="C583" i="1"/>
  <c r="C579" i="1"/>
  <c r="C2579" i="1"/>
  <c r="C2575" i="1"/>
  <c r="C575" i="1"/>
  <c r="C571" i="1"/>
  <c r="C2571" i="1"/>
  <c r="C2567" i="1"/>
  <c r="C567" i="1"/>
  <c r="C563" i="1"/>
  <c r="C2563" i="1"/>
  <c r="C2559" i="1"/>
  <c r="C559" i="1"/>
  <c r="C555" i="1"/>
  <c r="C2555" i="1"/>
  <c r="C2551" i="1"/>
  <c r="C551" i="1"/>
  <c r="C547" i="1"/>
  <c r="C2547" i="1"/>
  <c r="C2543" i="1"/>
  <c r="C543" i="1"/>
  <c r="C539" i="1"/>
  <c r="C2539" i="1"/>
  <c r="C2535" i="1"/>
  <c r="C535" i="1"/>
  <c r="C531" i="1"/>
  <c r="C2531" i="1"/>
  <c r="C2527" i="1"/>
  <c r="C527" i="1"/>
  <c r="C523" i="1"/>
  <c r="C2523" i="1"/>
  <c r="C2519" i="1"/>
  <c r="C519" i="1"/>
  <c r="C515" i="1"/>
  <c r="C2515" i="1"/>
  <c r="C2511" i="1"/>
  <c r="C511" i="1"/>
  <c r="C507" i="1"/>
  <c r="C2507" i="1"/>
  <c r="C2503" i="1"/>
  <c r="C503" i="1"/>
  <c r="C499" i="1"/>
  <c r="C2499" i="1"/>
  <c r="C2495" i="1"/>
  <c r="C495" i="1"/>
  <c r="C491" i="1"/>
  <c r="C2491" i="1"/>
  <c r="C2487" i="1"/>
  <c r="C487" i="1"/>
  <c r="C483" i="1"/>
  <c r="C2483" i="1"/>
  <c r="C2479" i="1"/>
  <c r="C479" i="1"/>
  <c r="C475" i="1"/>
  <c r="C2475" i="1"/>
  <c r="C2471" i="1"/>
  <c r="C471" i="1"/>
  <c r="C467" i="1"/>
  <c r="C2467" i="1"/>
  <c r="C2463" i="1"/>
  <c r="C463" i="1"/>
  <c r="C459" i="1"/>
  <c r="C2459" i="1"/>
  <c r="C2455" i="1"/>
  <c r="C455" i="1"/>
  <c r="C451" i="1"/>
  <c r="C2451" i="1"/>
  <c r="C2447" i="1"/>
  <c r="C447" i="1"/>
  <c r="C443" i="1"/>
  <c r="C2443" i="1"/>
  <c r="C2439" i="1"/>
  <c r="C439" i="1"/>
  <c r="C435" i="1"/>
  <c r="C2435" i="1"/>
  <c r="C2431" i="1"/>
  <c r="C431" i="1"/>
  <c r="C427" i="1"/>
  <c r="C2427" i="1"/>
  <c r="C2423" i="1"/>
  <c r="C423" i="1"/>
  <c r="C419" i="1"/>
  <c r="C2419" i="1"/>
  <c r="C2415" i="1"/>
  <c r="C415" i="1"/>
  <c r="C411" i="1"/>
  <c r="C2411" i="1"/>
  <c r="C2407" i="1"/>
  <c r="C407" i="1"/>
  <c r="C403" i="1"/>
  <c r="C2403" i="1"/>
  <c r="C2399" i="1"/>
  <c r="C399" i="1"/>
  <c r="C395" i="1"/>
  <c r="C2395" i="1"/>
  <c r="C2391" i="1"/>
  <c r="C391" i="1"/>
  <c r="C387" i="1"/>
  <c r="C2387" i="1"/>
  <c r="C2383" i="1"/>
  <c r="C383" i="1"/>
  <c r="C379" i="1"/>
  <c r="C2379" i="1"/>
  <c r="C2375" i="1"/>
  <c r="C375" i="1"/>
  <c r="C371" i="1"/>
  <c r="C2371" i="1"/>
  <c r="C2367" i="1"/>
  <c r="C367" i="1"/>
  <c r="C363" i="1"/>
  <c r="C2363" i="1"/>
  <c r="C2359" i="1"/>
  <c r="C359" i="1"/>
  <c r="C355" i="1"/>
  <c r="C2355" i="1"/>
  <c r="C2351" i="1"/>
  <c r="C351" i="1"/>
  <c r="C347" i="1"/>
  <c r="C2347" i="1"/>
  <c r="C2343" i="1"/>
  <c r="C343" i="1"/>
  <c r="C339" i="1"/>
  <c r="C2339" i="1"/>
  <c r="C2335" i="1"/>
  <c r="C335" i="1"/>
  <c r="C331" i="1"/>
  <c r="C2331" i="1"/>
  <c r="C2327" i="1"/>
  <c r="C327" i="1"/>
  <c r="C323" i="1"/>
  <c r="C2323" i="1"/>
  <c r="C2319" i="1"/>
  <c r="C319" i="1"/>
  <c r="C315" i="1"/>
  <c r="C2315" i="1"/>
  <c r="C2311" i="1"/>
  <c r="C311" i="1"/>
  <c r="C307" i="1"/>
  <c r="C2307" i="1"/>
  <c r="C2303" i="1"/>
  <c r="C303" i="1"/>
  <c r="C299" i="1"/>
  <c r="C2299" i="1"/>
  <c r="C2295" i="1"/>
  <c r="C295" i="1"/>
  <c r="C291" i="1"/>
  <c r="C2291" i="1"/>
  <c r="C2287" i="1"/>
  <c r="C287" i="1"/>
  <c r="C283" i="1"/>
  <c r="C2283" i="1"/>
  <c r="C2279" i="1"/>
  <c r="C279" i="1"/>
  <c r="C275" i="1"/>
  <c r="C2275" i="1"/>
  <c r="C2271" i="1"/>
  <c r="C271" i="1"/>
  <c r="C267" i="1"/>
  <c r="C2267" i="1"/>
  <c r="C2263" i="1"/>
  <c r="C263" i="1"/>
  <c r="C259" i="1"/>
  <c r="C2259" i="1"/>
  <c r="C2255" i="1"/>
  <c r="C255" i="1"/>
  <c r="C251" i="1"/>
  <c r="C2251" i="1"/>
  <c r="C2247" i="1"/>
  <c r="C247" i="1"/>
  <c r="C243" i="1"/>
  <c r="C2243" i="1"/>
  <c r="C2239" i="1"/>
  <c r="C239" i="1"/>
  <c r="C235" i="1"/>
  <c r="C2235" i="1"/>
  <c r="C2231" i="1"/>
  <c r="C231" i="1"/>
  <c r="C227" i="1"/>
  <c r="C2227" i="1"/>
  <c r="C2223" i="1"/>
  <c r="C223" i="1"/>
  <c r="C2219" i="1"/>
  <c r="C219" i="1"/>
  <c r="C2215" i="1"/>
  <c r="C215" i="1"/>
  <c r="C211" i="1"/>
  <c r="C2211" i="1"/>
  <c r="C2207" i="1"/>
  <c r="C207" i="1"/>
  <c r="C203" i="1"/>
  <c r="C2203" i="1"/>
  <c r="C2199" i="1"/>
  <c r="C199" i="1"/>
  <c r="C195" i="1"/>
  <c r="C2195" i="1"/>
  <c r="C2191" i="1"/>
  <c r="C191" i="1"/>
  <c r="C2187" i="1"/>
  <c r="C187" i="1"/>
  <c r="C2183" i="1"/>
  <c r="C183" i="1"/>
  <c r="C179" i="1"/>
  <c r="C2179" i="1"/>
  <c r="C2175" i="1"/>
  <c r="C175" i="1"/>
  <c r="C2171" i="1"/>
  <c r="C171" i="1"/>
  <c r="C2167" i="1"/>
  <c r="C167" i="1"/>
  <c r="C163" i="1"/>
  <c r="C2163" i="1"/>
  <c r="C2159" i="1"/>
  <c r="C159" i="1"/>
  <c r="C155" i="1"/>
  <c r="C2155" i="1"/>
  <c r="C2151" i="1"/>
  <c r="C151" i="1"/>
  <c r="C2147" i="1"/>
  <c r="C147" i="1"/>
  <c r="C2143" i="1"/>
  <c r="C143" i="1"/>
  <c r="C139" i="1"/>
  <c r="C2139" i="1"/>
  <c r="C2135" i="1"/>
  <c r="C135" i="1"/>
  <c r="C131" i="1"/>
  <c r="C2131" i="1"/>
  <c r="C2127" i="1"/>
  <c r="C127" i="1"/>
  <c r="C2123" i="1"/>
  <c r="C123" i="1"/>
  <c r="C2119" i="1"/>
  <c r="C119" i="1"/>
  <c r="C115" i="1"/>
  <c r="C2115" i="1"/>
  <c r="C2111" i="1"/>
  <c r="C111" i="1"/>
  <c r="C107" i="1"/>
  <c r="C2107" i="1"/>
  <c r="C2103" i="1"/>
  <c r="C103" i="1"/>
  <c r="C2099" i="1"/>
  <c r="C99" i="1"/>
  <c r="C2095" i="1"/>
  <c r="C95" i="1"/>
  <c r="C91" i="1"/>
  <c r="C2091" i="1"/>
  <c r="C2087" i="1"/>
  <c r="C87" i="1"/>
  <c r="C83" i="1"/>
  <c r="C2083" i="1"/>
  <c r="C2079" i="1"/>
  <c r="C79" i="1"/>
  <c r="C2075" i="1"/>
  <c r="C75" i="1"/>
  <c r="C2071" i="1"/>
  <c r="C71" i="1"/>
  <c r="C67" i="1"/>
  <c r="C2067" i="1"/>
  <c r="C2063" i="1"/>
  <c r="C63" i="1"/>
  <c r="C2059" i="1"/>
  <c r="C59" i="1"/>
  <c r="C2055" i="1"/>
  <c r="C55" i="1"/>
  <c r="C2051" i="1"/>
  <c r="C51" i="1"/>
  <c r="C2047" i="1"/>
  <c r="C47" i="1"/>
  <c r="C43" i="1"/>
  <c r="C2043" i="1"/>
  <c r="C2039" i="1"/>
  <c r="C39" i="1"/>
  <c r="C35" i="1"/>
  <c r="C2035" i="1"/>
  <c r="C2031" i="1"/>
  <c r="C31" i="1"/>
  <c r="C27" i="1"/>
  <c r="C2027" i="1"/>
  <c r="D3994" i="1"/>
  <c r="D1994" i="1"/>
  <c r="D3978" i="1"/>
  <c r="D1978" i="1"/>
  <c r="D1966" i="1"/>
  <c r="D3966" i="1"/>
  <c r="D3954" i="1"/>
  <c r="D1954" i="1"/>
  <c r="D1942" i="1"/>
  <c r="D3942" i="1"/>
  <c r="D3930" i="1"/>
  <c r="D1930" i="1"/>
  <c r="D1918" i="1"/>
  <c r="D3918" i="1"/>
  <c r="D3906" i="1"/>
  <c r="D1906" i="1"/>
  <c r="D3898" i="1"/>
  <c r="D1898" i="1"/>
  <c r="D3882" i="1"/>
  <c r="D1882" i="1"/>
  <c r="D1870" i="1"/>
  <c r="D3870" i="1"/>
  <c r="D3858" i="1"/>
  <c r="D1858" i="1"/>
  <c r="D1846" i="1"/>
  <c r="D3846" i="1"/>
  <c r="D3834" i="1"/>
  <c r="D1834" i="1"/>
  <c r="D1822" i="1"/>
  <c r="D3822" i="1"/>
  <c r="D3810" i="1"/>
  <c r="D1810" i="1"/>
  <c r="D1798" i="1"/>
  <c r="D3798" i="1"/>
  <c r="D3786" i="1"/>
  <c r="D1786" i="1"/>
  <c r="D3778" i="1"/>
  <c r="D1778" i="1"/>
  <c r="D1766" i="1"/>
  <c r="D3766" i="1"/>
  <c r="D3754" i="1"/>
  <c r="D1754" i="1"/>
  <c r="D1742" i="1"/>
  <c r="D3742" i="1"/>
  <c r="D3730" i="1"/>
  <c r="D1730" i="1"/>
  <c r="D1718" i="1"/>
  <c r="D3718" i="1"/>
  <c r="D3706" i="1"/>
  <c r="D1706" i="1"/>
  <c r="D1694" i="1"/>
  <c r="D3694" i="1"/>
  <c r="D3682" i="1"/>
  <c r="D1682" i="1"/>
  <c r="D1670" i="1"/>
  <c r="D3670" i="1"/>
  <c r="D3594" i="1"/>
  <c r="D1594" i="1"/>
  <c r="D3578" i="1"/>
  <c r="D1578" i="1"/>
  <c r="D1558" i="1"/>
  <c r="D3558" i="1"/>
  <c r="D3546" i="1"/>
  <c r="D1546" i="1"/>
  <c r="D3530" i="1"/>
  <c r="D1530" i="1"/>
  <c r="D3514" i="1"/>
  <c r="D1514" i="1"/>
  <c r="D1502" i="1"/>
  <c r="D3502" i="1"/>
  <c r="D1486" i="1"/>
  <c r="D3486" i="1"/>
  <c r="D1470" i="1"/>
  <c r="D3470" i="1"/>
  <c r="D1454" i="1"/>
  <c r="D3454" i="1"/>
  <c r="D3442" i="1"/>
  <c r="D1442" i="1"/>
  <c r="D3426" i="1"/>
  <c r="D1426" i="1"/>
  <c r="D3410" i="1"/>
  <c r="D1410" i="1"/>
  <c r="D3394" i="1"/>
  <c r="D1394" i="1"/>
  <c r="D3378" i="1"/>
  <c r="D1378" i="1"/>
  <c r="D3362" i="1"/>
  <c r="D1362" i="1"/>
  <c r="D3346" i="1"/>
  <c r="D1346" i="1"/>
  <c r="D3330" i="1"/>
  <c r="D1330" i="1"/>
  <c r="D1318" i="1"/>
  <c r="D3318" i="1"/>
  <c r="D1302" i="1"/>
  <c r="D3302" i="1"/>
  <c r="D3282" i="1"/>
  <c r="D1282" i="1"/>
  <c r="D1262" i="1"/>
  <c r="D3262" i="1"/>
  <c r="D1246" i="1"/>
  <c r="D3246" i="1"/>
  <c r="D1230" i="1"/>
  <c r="D3230" i="1"/>
  <c r="D1214" i="1"/>
  <c r="D3214" i="1"/>
  <c r="D1198" i="1"/>
  <c r="D3198" i="1"/>
  <c r="D1182" i="1"/>
  <c r="D3182" i="1"/>
  <c r="D1166" i="1"/>
  <c r="D3166" i="1"/>
  <c r="D1150" i="1"/>
  <c r="D3150" i="1"/>
  <c r="D1134" i="1"/>
  <c r="D3134" i="1"/>
  <c r="D3122" i="1"/>
  <c r="D1122" i="1"/>
  <c r="D3106" i="1"/>
  <c r="D1106" i="1"/>
  <c r="D3090" i="1"/>
  <c r="D1090" i="1"/>
  <c r="D3074" i="1"/>
  <c r="D1074" i="1"/>
  <c r="D3058" i="1"/>
  <c r="D1058" i="1"/>
  <c r="D3042" i="1"/>
  <c r="D1042" i="1"/>
  <c r="D3026" i="1"/>
  <c r="D1026" i="1"/>
  <c r="D3010" i="1"/>
  <c r="D1010" i="1"/>
  <c r="D2994" i="1"/>
  <c r="D994" i="1"/>
  <c r="D2978" i="1"/>
  <c r="D978" i="1"/>
  <c r="D2962" i="1"/>
  <c r="D962" i="1"/>
  <c r="D950" i="1"/>
  <c r="D2950" i="1"/>
  <c r="D934" i="1"/>
  <c r="D2934" i="1"/>
  <c r="D918" i="1"/>
  <c r="D2918" i="1"/>
  <c r="D902" i="1"/>
  <c r="D2902" i="1"/>
  <c r="D2890" i="1"/>
  <c r="D890" i="1"/>
  <c r="D2874" i="1"/>
  <c r="D874" i="1"/>
  <c r="D2858" i="1"/>
  <c r="D858" i="1"/>
  <c r="D838" i="1"/>
  <c r="D2838" i="1"/>
  <c r="D2826" i="1"/>
  <c r="D826" i="1"/>
  <c r="D2810" i="1"/>
  <c r="D810" i="1"/>
  <c r="D2794" i="1"/>
  <c r="D794" i="1"/>
  <c r="D2786" i="1"/>
  <c r="D786" i="1"/>
  <c r="D2770" i="1"/>
  <c r="D770" i="1"/>
  <c r="D750" i="1"/>
  <c r="D2750" i="1"/>
  <c r="D2730" i="1"/>
  <c r="D730" i="1"/>
  <c r="D2714" i="1"/>
  <c r="D714" i="1"/>
  <c r="D2698" i="1"/>
  <c r="D698" i="1"/>
  <c r="D2682" i="1"/>
  <c r="D682" i="1"/>
  <c r="D662" i="1"/>
  <c r="D2662" i="1"/>
  <c r="D646" i="1"/>
  <c r="D2646" i="1"/>
  <c r="D2634" i="1"/>
  <c r="D634" i="1"/>
  <c r="D2618" i="1"/>
  <c r="D618" i="1"/>
  <c r="D598" i="1"/>
  <c r="D2598" i="1"/>
  <c r="D2578" i="1"/>
  <c r="D578" i="1"/>
  <c r="D2562" i="1"/>
  <c r="D562" i="1"/>
  <c r="D2546" i="1"/>
  <c r="D546" i="1"/>
  <c r="D2530" i="1"/>
  <c r="D530" i="1"/>
  <c r="D2514" i="1"/>
  <c r="D514" i="1"/>
  <c r="D502" i="1"/>
  <c r="D2502" i="1"/>
  <c r="D486" i="1"/>
  <c r="D2486" i="1"/>
  <c r="D470" i="1"/>
  <c r="D2470" i="1"/>
  <c r="D450" i="1"/>
  <c r="D2450" i="1"/>
  <c r="D438" i="1"/>
  <c r="D2438" i="1"/>
  <c r="D418" i="1"/>
  <c r="D2418" i="1"/>
  <c r="D406" i="1"/>
  <c r="D2406" i="1"/>
  <c r="D390" i="1"/>
  <c r="D2390" i="1"/>
  <c r="D374" i="1"/>
  <c r="D2374" i="1"/>
  <c r="D358" i="1"/>
  <c r="D2358" i="1"/>
  <c r="D342" i="1"/>
  <c r="D2342" i="1"/>
  <c r="D334" i="1"/>
  <c r="D2334" i="1"/>
  <c r="D318" i="1"/>
  <c r="D2318" i="1"/>
  <c r="D302" i="1"/>
  <c r="D2302" i="1"/>
  <c r="D286" i="1"/>
  <c r="D2286" i="1"/>
  <c r="D270" i="1"/>
  <c r="D2270" i="1"/>
  <c r="D254" i="1"/>
  <c r="D2254" i="1"/>
  <c r="D242" i="1"/>
  <c r="D2242" i="1"/>
  <c r="D226" i="1"/>
  <c r="D2226" i="1"/>
  <c r="D210" i="1"/>
  <c r="D2210" i="1"/>
  <c r="D194" i="1"/>
  <c r="D2194" i="1"/>
  <c r="D174" i="1"/>
  <c r="D2174" i="1"/>
  <c r="D158" i="1"/>
  <c r="D2158" i="1"/>
  <c r="D142" i="1"/>
  <c r="D2142" i="1"/>
  <c r="D126" i="1"/>
  <c r="D2126" i="1"/>
  <c r="D110" i="1"/>
  <c r="D2110" i="1"/>
  <c r="C3992" i="1"/>
  <c r="C1992" i="1"/>
  <c r="C3984" i="1"/>
  <c r="C1984" i="1"/>
  <c r="C3968" i="1"/>
  <c r="C1968" i="1"/>
  <c r="C3952" i="1"/>
  <c r="C1952" i="1"/>
  <c r="C3940" i="1"/>
  <c r="C1940" i="1"/>
  <c r="C3924" i="1"/>
  <c r="C1924" i="1"/>
  <c r="C3908" i="1"/>
  <c r="C1908" i="1"/>
  <c r="C1892" i="1"/>
  <c r="C3892" i="1"/>
  <c r="C1876" i="1"/>
  <c r="C3876" i="1"/>
  <c r="C3856" i="1"/>
  <c r="C1856" i="1"/>
  <c r="C3840" i="1"/>
  <c r="C1840" i="1"/>
  <c r="C1820" i="1"/>
  <c r="C3820" i="1"/>
  <c r="C1804" i="1"/>
  <c r="C3804" i="1"/>
  <c r="C1788" i="1"/>
  <c r="C3788" i="1"/>
  <c r="C1772" i="1"/>
  <c r="C3772" i="1"/>
  <c r="C1756" i="1"/>
  <c r="C3756" i="1"/>
  <c r="C1732" i="1"/>
  <c r="C3732" i="1"/>
  <c r="C1716" i="1"/>
  <c r="C3716" i="1"/>
  <c r="C1704" i="1"/>
  <c r="C3704" i="1"/>
  <c r="C1688" i="1"/>
  <c r="C3688" i="1"/>
  <c r="C1676" i="1"/>
  <c r="C3676" i="1"/>
  <c r="C1664" i="1"/>
  <c r="C3664" i="1"/>
  <c r="C1652" i="1"/>
  <c r="C3652" i="1"/>
  <c r="C1640" i="1"/>
  <c r="C3640" i="1"/>
  <c r="C1628" i="1"/>
  <c r="C3628" i="1"/>
  <c r="C1616" i="1"/>
  <c r="C3616" i="1"/>
  <c r="C1608" i="1"/>
  <c r="C3608" i="1"/>
  <c r="C1596" i="1"/>
  <c r="C3596" i="1"/>
  <c r="C1580" i="1"/>
  <c r="C3580" i="1"/>
  <c r="C1572" i="1"/>
  <c r="C3572" i="1"/>
  <c r="C1560" i="1"/>
  <c r="C3560" i="1"/>
  <c r="C1548" i="1"/>
  <c r="C3548" i="1"/>
  <c r="C1536" i="1"/>
  <c r="C3536" i="1"/>
  <c r="C1524" i="1"/>
  <c r="C3524" i="1"/>
  <c r="C1512" i="1"/>
  <c r="C3512" i="1"/>
  <c r="C1500" i="1"/>
  <c r="C3500" i="1"/>
  <c r="C1488" i="1"/>
  <c r="C3488" i="1"/>
  <c r="C1480" i="1"/>
  <c r="C3480" i="1"/>
  <c r="C1468" i="1"/>
  <c r="C3468" i="1"/>
  <c r="C1456" i="1"/>
  <c r="C3456" i="1"/>
  <c r="C1448" i="1"/>
  <c r="C3448" i="1"/>
  <c r="C1436" i="1"/>
  <c r="C3436" i="1"/>
  <c r="C1424" i="1"/>
  <c r="C3424" i="1"/>
  <c r="C1412" i="1"/>
  <c r="C3412" i="1"/>
  <c r="C1400" i="1"/>
  <c r="C3400" i="1"/>
  <c r="C1388" i="1"/>
  <c r="C3388" i="1"/>
  <c r="C1376" i="1"/>
  <c r="C3376" i="1"/>
  <c r="C1364" i="1"/>
  <c r="C3364" i="1"/>
  <c r="C1352" i="1"/>
  <c r="C3352" i="1"/>
  <c r="C1340" i="1"/>
  <c r="C3340" i="1"/>
  <c r="C1332" i="1"/>
  <c r="C3332" i="1"/>
  <c r="C1320" i="1"/>
  <c r="C3320" i="1"/>
  <c r="C1308" i="1"/>
  <c r="C3308" i="1"/>
  <c r="C1292" i="1"/>
  <c r="C3292" i="1"/>
  <c r="C1280" i="1"/>
  <c r="C3280" i="1"/>
  <c r="C1268" i="1"/>
  <c r="C3268" i="1"/>
  <c r="C1256" i="1"/>
  <c r="C3256" i="1"/>
  <c r="C1244" i="1"/>
  <c r="C3244" i="1"/>
  <c r="C1232" i="1"/>
  <c r="C3232" i="1"/>
  <c r="C1224" i="1"/>
  <c r="C3224" i="1"/>
  <c r="C1212" i="1"/>
  <c r="C3212" i="1"/>
  <c r="C1200" i="1"/>
  <c r="C3200" i="1"/>
  <c r="C1188" i="1"/>
  <c r="C3188" i="1"/>
  <c r="C1176" i="1"/>
  <c r="C3176" i="1"/>
  <c r="C1164" i="1"/>
  <c r="C3164" i="1"/>
  <c r="C1152" i="1"/>
  <c r="C3152" i="1"/>
  <c r="C1140" i="1"/>
  <c r="C3140" i="1"/>
  <c r="C1128" i="1"/>
  <c r="C3128" i="1"/>
  <c r="C1116" i="1"/>
  <c r="C3116" i="1"/>
  <c r="C1100" i="1"/>
  <c r="C3100" i="1"/>
  <c r="C1084" i="1"/>
  <c r="C3084" i="1"/>
  <c r="C1036" i="1"/>
  <c r="C3036" i="1"/>
  <c r="C2608" i="1"/>
  <c r="C608" i="1"/>
  <c r="C2592" i="1"/>
  <c r="C592" i="1"/>
  <c r="C2576" i="1"/>
  <c r="C576" i="1"/>
  <c r="C564" i="1"/>
  <c r="C2564" i="1"/>
  <c r="C548" i="1"/>
  <c r="C2548" i="1"/>
  <c r="C2536" i="1"/>
  <c r="C536" i="1"/>
  <c r="C520" i="1"/>
  <c r="C2520" i="1"/>
  <c r="C2504" i="1"/>
  <c r="C504" i="1"/>
  <c r="C488" i="1"/>
  <c r="C2488" i="1"/>
  <c r="C476" i="1"/>
  <c r="C2476" i="1"/>
  <c r="C456" i="1"/>
  <c r="C2456" i="1"/>
  <c r="C436" i="1"/>
  <c r="C2436" i="1"/>
  <c r="C424" i="1"/>
  <c r="C2424" i="1"/>
  <c r="C404" i="1"/>
  <c r="C2404" i="1"/>
  <c r="C396" i="1"/>
  <c r="C2396" i="1"/>
  <c r="C380" i="1"/>
  <c r="C2380" i="1"/>
  <c r="C368" i="1"/>
  <c r="C2368" i="1"/>
  <c r="C344" i="1"/>
  <c r="C2344" i="1"/>
  <c r="C324" i="1"/>
  <c r="C2324" i="1"/>
  <c r="C316" i="1"/>
  <c r="C2316" i="1"/>
  <c r="C300" i="1"/>
  <c r="C2300" i="1"/>
  <c r="C280" i="1"/>
  <c r="C2280" i="1"/>
  <c r="C264" i="1"/>
  <c r="C2264" i="1"/>
  <c r="C244" i="1"/>
  <c r="C2244" i="1"/>
  <c r="C228" i="1"/>
  <c r="C2228" i="1"/>
  <c r="C220" i="1"/>
  <c r="C2220" i="1"/>
  <c r="C204" i="1"/>
  <c r="C2204" i="1"/>
  <c r="C36" i="1"/>
  <c r="C2036" i="1"/>
  <c r="D2004" i="1"/>
  <c r="D4004" i="1"/>
  <c r="D2000" i="1"/>
  <c r="D4000" i="1"/>
  <c r="D1996" i="1"/>
  <c r="D3996" i="1"/>
  <c r="D3992" i="1"/>
  <c r="D1992" i="1"/>
  <c r="D1988" i="1"/>
  <c r="D3988" i="1"/>
  <c r="D1984" i="1"/>
  <c r="D3984" i="1"/>
  <c r="D1980" i="1"/>
  <c r="D3980" i="1"/>
  <c r="D1976" i="1"/>
  <c r="D3976" i="1"/>
  <c r="D1972" i="1"/>
  <c r="D3972" i="1"/>
  <c r="D1968" i="1"/>
  <c r="D3968" i="1"/>
  <c r="D1964" i="1"/>
  <c r="D3964" i="1"/>
  <c r="D3960" i="1"/>
  <c r="D1960" i="1"/>
  <c r="D1956" i="1"/>
  <c r="D3956" i="1"/>
  <c r="D1952" i="1"/>
  <c r="D3952" i="1"/>
  <c r="D1948" i="1"/>
  <c r="D3948" i="1"/>
  <c r="D1944" i="1"/>
  <c r="D3944" i="1"/>
  <c r="D1940" i="1"/>
  <c r="D3940" i="1"/>
  <c r="D1936" i="1"/>
  <c r="D3936" i="1"/>
  <c r="D1932" i="1"/>
  <c r="D3932" i="1"/>
  <c r="D1928" i="1"/>
  <c r="D3928" i="1"/>
  <c r="D1924" i="1"/>
  <c r="D3924" i="1"/>
  <c r="D1920" i="1"/>
  <c r="D3920" i="1"/>
  <c r="D1916" i="1"/>
  <c r="D3916" i="1"/>
  <c r="D1912" i="1"/>
  <c r="D3912" i="1"/>
  <c r="D1908" i="1"/>
  <c r="D3908" i="1"/>
  <c r="D1904" i="1"/>
  <c r="D3904" i="1"/>
  <c r="D1900" i="1"/>
  <c r="D3900" i="1"/>
  <c r="D3896" i="1"/>
  <c r="D1896" i="1"/>
  <c r="D1892" i="1"/>
  <c r="D3892" i="1"/>
  <c r="D1888" i="1"/>
  <c r="D3888" i="1"/>
  <c r="D1884" i="1"/>
  <c r="D3884" i="1"/>
  <c r="D1880" i="1"/>
  <c r="D3880" i="1"/>
  <c r="D1876" i="1"/>
  <c r="D3876" i="1"/>
  <c r="D1872" i="1"/>
  <c r="D3872" i="1"/>
  <c r="D1868" i="1"/>
  <c r="D3868" i="1"/>
  <c r="D3864" i="1"/>
  <c r="D1864" i="1"/>
  <c r="D1860" i="1"/>
  <c r="D3860" i="1"/>
  <c r="D1856" i="1"/>
  <c r="D3856" i="1"/>
  <c r="D1852" i="1"/>
  <c r="D3852" i="1"/>
  <c r="D1848" i="1"/>
  <c r="D3848" i="1"/>
  <c r="D1844" i="1"/>
  <c r="D3844" i="1"/>
  <c r="D1840" i="1"/>
  <c r="D3840" i="1"/>
  <c r="D1836" i="1"/>
  <c r="D3836" i="1"/>
  <c r="D1832" i="1"/>
  <c r="D3832" i="1"/>
  <c r="D1828" i="1"/>
  <c r="D3828" i="1"/>
  <c r="D1824" i="1"/>
  <c r="D3824" i="1"/>
  <c r="D1820" i="1"/>
  <c r="D3820" i="1"/>
  <c r="D1816" i="1"/>
  <c r="D3816" i="1"/>
  <c r="D1812" i="1"/>
  <c r="D3812" i="1"/>
  <c r="D3808" i="1"/>
  <c r="D1808" i="1"/>
  <c r="D1804" i="1"/>
  <c r="D3804" i="1"/>
  <c r="D1800" i="1"/>
  <c r="D3800" i="1"/>
  <c r="D1796" i="1"/>
  <c r="D3796" i="1"/>
  <c r="D1792" i="1"/>
  <c r="D3792" i="1"/>
  <c r="D1788" i="1"/>
  <c r="D3788" i="1"/>
  <c r="D1784" i="1"/>
  <c r="D3784" i="1"/>
  <c r="D1780" i="1"/>
  <c r="D3780" i="1"/>
  <c r="D1776" i="1"/>
  <c r="D3776" i="1"/>
  <c r="D1772" i="1"/>
  <c r="D3772" i="1"/>
  <c r="D1768" i="1"/>
  <c r="D3768" i="1"/>
  <c r="D1764" i="1"/>
  <c r="D3764" i="1"/>
  <c r="D1760" i="1"/>
  <c r="D3760" i="1"/>
  <c r="D1756" i="1"/>
  <c r="D3756" i="1"/>
  <c r="D1752" i="1"/>
  <c r="D3752" i="1"/>
  <c r="D1748" i="1"/>
  <c r="D3748" i="1"/>
  <c r="D3744" i="1"/>
  <c r="D1744" i="1"/>
  <c r="D1740" i="1"/>
  <c r="D3740" i="1"/>
  <c r="D1736" i="1"/>
  <c r="D3736" i="1"/>
  <c r="D1732" i="1"/>
  <c r="D3732" i="1"/>
  <c r="D1728" i="1"/>
  <c r="D3728" i="1"/>
  <c r="D1724" i="1"/>
  <c r="D3724" i="1"/>
  <c r="D1720" i="1"/>
  <c r="D3720" i="1"/>
  <c r="D1716" i="1"/>
  <c r="D3716" i="1"/>
  <c r="D1712" i="1"/>
  <c r="D3712" i="1"/>
  <c r="D1708" i="1"/>
  <c r="D3708" i="1"/>
  <c r="D1704" i="1"/>
  <c r="D3704" i="1"/>
  <c r="D1700" i="1"/>
  <c r="D3700" i="1"/>
  <c r="D1696" i="1"/>
  <c r="D3696" i="1"/>
  <c r="D1692" i="1"/>
  <c r="D3692" i="1"/>
  <c r="D1688" i="1"/>
  <c r="D3688" i="1"/>
  <c r="D1684" i="1"/>
  <c r="D3684" i="1"/>
  <c r="D3680" i="1"/>
  <c r="D1680" i="1"/>
  <c r="D1676" i="1"/>
  <c r="D3676" i="1"/>
  <c r="D1672" i="1"/>
  <c r="D3672" i="1"/>
  <c r="D1668" i="1"/>
  <c r="D3668" i="1"/>
  <c r="D1664" i="1"/>
  <c r="D3664" i="1"/>
  <c r="D1660" i="1"/>
  <c r="D3660" i="1"/>
  <c r="D1656" i="1"/>
  <c r="D3656" i="1"/>
  <c r="D1652" i="1"/>
  <c r="D3652" i="1"/>
  <c r="D1648" i="1"/>
  <c r="D3648" i="1"/>
  <c r="D1644" i="1"/>
  <c r="D3644" i="1"/>
  <c r="D1640" i="1"/>
  <c r="D3640" i="1"/>
  <c r="D1636" i="1"/>
  <c r="D3636" i="1"/>
  <c r="D1632" i="1"/>
  <c r="D3632" i="1"/>
  <c r="D1628" i="1"/>
  <c r="D3628" i="1"/>
  <c r="D1624" i="1"/>
  <c r="D3624" i="1"/>
  <c r="D1620" i="1"/>
  <c r="D3620" i="1"/>
  <c r="D3616" i="1"/>
  <c r="D1616" i="1"/>
  <c r="D1612" i="1"/>
  <c r="D3612" i="1"/>
  <c r="D1608" i="1"/>
  <c r="D3608" i="1"/>
  <c r="D1604" i="1"/>
  <c r="D3604" i="1"/>
  <c r="D1600" i="1"/>
  <c r="D3600" i="1"/>
  <c r="D1596" i="1"/>
  <c r="D3596" i="1"/>
  <c r="D1592" i="1"/>
  <c r="D3592" i="1"/>
  <c r="D1588" i="1"/>
  <c r="D3588" i="1"/>
  <c r="D1584" i="1"/>
  <c r="D3584" i="1"/>
  <c r="D1580" i="1"/>
  <c r="D3580" i="1"/>
  <c r="D1576" i="1"/>
  <c r="D3576" i="1"/>
  <c r="D1572" i="1"/>
  <c r="D3572" i="1"/>
  <c r="D1568" i="1"/>
  <c r="D3568" i="1"/>
  <c r="D1564" i="1"/>
  <c r="D3564" i="1"/>
  <c r="D1560" i="1"/>
  <c r="D3560" i="1"/>
  <c r="D1556" i="1"/>
  <c r="D3556" i="1"/>
  <c r="D1552" i="1"/>
  <c r="D3552" i="1"/>
  <c r="D1548" i="1"/>
  <c r="D3548" i="1"/>
  <c r="D1544" i="1"/>
  <c r="D3544" i="1"/>
  <c r="D1540" i="1"/>
  <c r="D3540" i="1"/>
  <c r="D1536" i="1"/>
  <c r="D3536" i="1"/>
  <c r="D1532" i="1"/>
  <c r="D3532" i="1"/>
  <c r="D1528" i="1"/>
  <c r="D3528" i="1"/>
  <c r="D1524" i="1"/>
  <c r="D3524" i="1"/>
  <c r="D1520" i="1"/>
  <c r="D3520" i="1"/>
  <c r="D1516" i="1"/>
  <c r="D3516" i="1"/>
  <c r="D1512" i="1"/>
  <c r="D3512" i="1"/>
  <c r="D1508" i="1"/>
  <c r="D3508" i="1"/>
  <c r="D3504" i="1"/>
  <c r="D1504" i="1"/>
  <c r="D1500" i="1"/>
  <c r="D3500" i="1"/>
  <c r="D1496" i="1"/>
  <c r="D3496" i="1"/>
  <c r="D1492" i="1"/>
  <c r="D3492" i="1"/>
  <c r="D1488" i="1"/>
  <c r="D3488" i="1"/>
  <c r="D1484" i="1"/>
  <c r="D3484" i="1"/>
  <c r="D1480" i="1"/>
  <c r="D3480" i="1"/>
  <c r="D1476" i="1"/>
  <c r="D3476" i="1"/>
  <c r="D1472" i="1"/>
  <c r="D3472" i="1"/>
  <c r="D1468" i="1"/>
  <c r="D3468" i="1"/>
  <c r="D1464" i="1"/>
  <c r="D3464" i="1"/>
  <c r="D1460" i="1"/>
  <c r="D3460" i="1"/>
  <c r="D1456" i="1"/>
  <c r="D3456" i="1"/>
  <c r="D1452" i="1"/>
  <c r="D3452" i="1"/>
  <c r="D1448" i="1"/>
  <c r="D3448" i="1"/>
  <c r="D1444" i="1"/>
  <c r="D3444" i="1"/>
  <c r="D1440" i="1"/>
  <c r="D3440" i="1"/>
  <c r="D1436" i="1"/>
  <c r="D3436" i="1"/>
  <c r="D1432" i="1"/>
  <c r="D3432" i="1"/>
  <c r="D1428" i="1"/>
  <c r="D3428" i="1"/>
  <c r="D1424" i="1"/>
  <c r="D3424" i="1"/>
  <c r="D1420" i="1"/>
  <c r="D3420" i="1"/>
  <c r="D1416" i="1"/>
  <c r="D3416" i="1"/>
  <c r="D1412" i="1"/>
  <c r="D3412" i="1"/>
  <c r="D1408" i="1"/>
  <c r="D3408" i="1"/>
  <c r="D1404" i="1"/>
  <c r="D3404" i="1"/>
  <c r="D1400" i="1"/>
  <c r="D3400" i="1"/>
  <c r="D1396" i="1"/>
  <c r="D3396" i="1"/>
  <c r="D1392" i="1"/>
  <c r="D3392" i="1"/>
  <c r="D1388" i="1"/>
  <c r="D3388" i="1"/>
  <c r="D1384" i="1"/>
  <c r="D3384" i="1"/>
  <c r="D1380" i="1"/>
  <c r="D3380" i="1"/>
  <c r="D3376" i="1"/>
  <c r="D1376" i="1"/>
  <c r="D1372" i="1"/>
  <c r="D3372" i="1"/>
  <c r="D1368" i="1"/>
  <c r="D3368" i="1"/>
  <c r="D1364" i="1"/>
  <c r="D3364" i="1"/>
  <c r="D1360" i="1"/>
  <c r="D3360" i="1"/>
  <c r="D1356" i="1"/>
  <c r="D3356" i="1"/>
  <c r="D1352" i="1"/>
  <c r="D3352" i="1"/>
  <c r="D1348" i="1"/>
  <c r="D3348" i="1"/>
  <c r="D1344" i="1"/>
  <c r="D3344" i="1"/>
  <c r="D1340" i="1"/>
  <c r="D3340" i="1"/>
  <c r="D1336" i="1"/>
  <c r="D3336" i="1"/>
  <c r="D1332" i="1"/>
  <c r="D3332" i="1"/>
  <c r="D1328" i="1"/>
  <c r="D3328" i="1"/>
  <c r="D1324" i="1"/>
  <c r="D3324" i="1"/>
  <c r="D1320" i="1"/>
  <c r="D3320" i="1"/>
  <c r="D1316" i="1"/>
  <c r="D3316" i="1"/>
  <c r="D1312" i="1"/>
  <c r="D3312" i="1"/>
  <c r="D1308" i="1"/>
  <c r="D3308" i="1"/>
  <c r="D1304" i="1"/>
  <c r="D3304" i="1"/>
  <c r="D1300" i="1"/>
  <c r="D3300" i="1"/>
  <c r="D1296" i="1"/>
  <c r="D3296" i="1"/>
  <c r="D1292" i="1"/>
  <c r="D3292" i="1"/>
  <c r="D1288" i="1"/>
  <c r="D3288" i="1"/>
  <c r="D1284" i="1"/>
  <c r="D3284" i="1"/>
  <c r="D1280" i="1"/>
  <c r="D3280" i="1"/>
  <c r="D1276" i="1"/>
  <c r="D3276" i="1"/>
  <c r="D1272" i="1"/>
  <c r="D3272" i="1"/>
  <c r="D1268" i="1"/>
  <c r="D3268" i="1"/>
  <c r="D1264" i="1"/>
  <c r="D3264" i="1"/>
  <c r="D1260" i="1"/>
  <c r="D3260" i="1"/>
  <c r="D1256" i="1"/>
  <c r="D3256" i="1"/>
  <c r="D1252" i="1"/>
  <c r="D3252" i="1"/>
  <c r="D1248" i="1"/>
  <c r="D3248" i="1"/>
  <c r="D1244" i="1"/>
  <c r="D3244" i="1"/>
  <c r="D1240" i="1"/>
  <c r="D3240" i="1"/>
  <c r="D1236" i="1"/>
  <c r="D3236" i="1"/>
  <c r="D1232" i="1"/>
  <c r="D3232" i="1"/>
  <c r="D1228" i="1"/>
  <c r="D3228" i="1"/>
  <c r="D1224" i="1"/>
  <c r="D3224" i="1"/>
  <c r="D1220" i="1"/>
  <c r="D3220" i="1"/>
  <c r="D1216" i="1"/>
  <c r="D3216" i="1"/>
  <c r="D1212" i="1"/>
  <c r="D3212" i="1"/>
  <c r="D1208" i="1"/>
  <c r="D3208" i="1"/>
  <c r="D1204" i="1"/>
  <c r="D3204" i="1"/>
  <c r="D1200" i="1"/>
  <c r="D3200" i="1"/>
  <c r="D1196" i="1"/>
  <c r="D3196" i="1"/>
  <c r="D1192" i="1"/>
  <c r="D3192" i="1"/>
  <c r="D1188" i="1"/>
  <c r="D3188" i="1"/>
  <c r="D1184" i="1"/>
  <c r="D3184" i="1"/>
  <c r="D3180" i="1"/>
  <c r="D1180" i="1"/>
  <c r="D1176" i="1"/>
  <c r="D3176" i="1"/>
  <c r="D1172" i="1"/>
  <c r="D3172" i="1"/>
  <c r="D1168" i="1"/>
  <c r="D3168" i="1"/>
  <c r="D1164" i="1"/>
  <c r="D3164" i="1"/>
  <c r="D1160" i="1"/>
  <c r="D3160" i="1"/>
  <c r="D1156" i="1"/>
  <c r="D3156" i="1"/>
  <c r="D1152" i="1"/>
  <c r="D3152" i="1"/>
  <c r="D1148" i="1"/>
  <c r="D3148" i="1"/>
  <c r="D1144" i="1"/>
  <c r="D3144" i="1"/>
  <c r="D1140" i="1"/>
  <c r="D3140" i="1"/>
  <c r="D1136" i="1"/>
  <c r="D3136" i="1"/>
  <c r="D1132" i="1"/>
  <c r="D3132" i="1"/>
  <c r="D1128" i="1"/>
  <c r="D3128" i="1"/>
  <c r="D1124" i="1"/>
  <c r="D3124" i="1"/>
  <c r="D1120" i="1"/>
  <c r="D3120" i="1"/>
  <c r="D1116" i="1"/>
  <c r="D3116" i="1"/>
  <c r="D1112" i="1"/>
  <c r="D3112" i="1"/>
  <c r="D1108" i="1"/>
  <c r="D3108" i="1"/>
  <c r="D1104" i="1"/>
  <c r="D3104" i="1"/>
  <c r="D1100" i="1"/>
  <c r="D3100" i="1"/>
  <c r="D1096" i="1"/>
  <c r="D3096" i="1"/>
  <c r="D1092" i="1"/>
  <c r="D3092" i="1"/>
  <c r="D1088" i="1"/>
  <c r="D3088" i="1"/>
  <c r="D1084" i="1"/>
  <c r="D3084" i="1"/>
  <c r="D1080" i="1"/>
  <c r="D3080" i="1"/>
  <c r="D1076" i="1"/>
  <c r="D3076" i="1"/>
  <c r="D1072" i="1"/>
  <c r="D3072" i="1"/>
  <c r="D1068" i="1"/>
  <c r="D3068" i="1"/>
  <c r="D1064" i="1"/>
  <c r="D3064" i="1"/>
  <c r="D1060" i="1"/>
  <c r="D3060" i="1"/>
  <c r="D1056" i="1"/>
  <c r="D3056" i="1"/>
  <c r="D1052" i="1"/>
  <c r="D3052" i="1"/>
  <c r="D1048" i="1"/>
  <c r="D3048" i="1"/>
  <c r="D1044" i="1"/>
  <c r="D3044" i="1"/>
  <c r="D1040" i="1"/>
  <c r="D3040" i="1"/>
  <c r="D1036" i="1"/>
  <c r="D3036" i="1"/>
  <c r="D1032" i="1"/>
  <c r="D3032" i="1"/>
  <c r="D1028" i="1"/>
  <c r="D3028" i="1"/>
  <c r="D1024" i="1"/>
  <c r="D3024" i="1"/>
  <c r="D1020" i="1"/>
  <c r="D3020" i="1"/>
  <c r="D1016" i="1"/>
  <c r="D3016" i="1"/>
  <c r="D1012" i="1"/>
  <c r="D3012" i="1"/>
  <c r="D1008" i="1"/>
  <c r="D3008" i="1"/>
  <c r="D1004" i="1"/>
  <c r="D3004" i="1"/>
  <c r="D1000" i="1"/>
  <c r="D3000" i="1"/>
  <c r="D996" i="1"/>
  <c r="D2996" i="1"/>
  <c r="D992" i="1"/>
  <c r="D2992" i="1"/>
  <c r="D988" i="1"/>
  <c r="D2988" i="1"/>
  <c r="D984" i="1"/>
  <c r="D2984" i="1"/>
  <c r="D980" i="1"/>
  <c r="D2980" i="1"/>
  <c r="D976" i="1"/>
  <c r="D2976" i="1"/>
  <c r="D972" i="1"/>
  <c r="D2972" i="1"/>
  <c r="D968" i="1"/>
  <c r="D2968" i="1"/>
  <c r="D964" i="1"/>
  <c r="D2964" i="1"/>
  <c r="D960" i="1"/>
  <c r="D2960" i="1"/>
  <c r="D956" i="1"/>
  <c r="D2956" i="1"/>
  <c r="D952" i="1"/>
  <c r="D2952" i="1"/>
  <c r="D948" i="1"/>
  <c r="D2948" i="1"/>
  <c r="D944" i="1"/>
  <c r="D2944" i="1"/>
  <c r="D940" i="1"/>
  <c r="D2940" i="1"/>
  <c r="D936" i="1"/>
  <c r="D2936" i="1"/>
  <c r="D932" i="1"/>
  <c r="D2932" i="1"/>
  <c r="D928" i="1"/>
  <c r="D2928" i="1"/>
  <c r="D924" i="1"/>
  <c r="D2924" i="1"/>
  <c r="D920" i="1"/>
  <c r="D2920" i="1"/>
  <c r="D916" i="1"/>
  <c r="D2916" i="1"/>
  <c r="D912" i="1"/>
  <c r="D2912" i="1"/>
  <c r="D908" i="1"/>
  <c r="D2908" i="1"/>
  <c r="D904" i="1"/>
  <c r="D2904" i="1"/>
  <c r="D900" i="1"/>
  <c r="D2900" i="1"/>
  <c r="D896" i="1"/>
  <c r="D2896" i="1"/>
  <c r="D892" i="1"/>
  <c r="D2892" i="1"/>
  <c r="D888" i="1"/>
  <c r="D2888" i="1"/>
  <c r="D884" i="1"/>
  <c r="D2884" i="1"/>
  <c r="D880" i="1"/>
  <c r="D2880" i="1"/>
  <c r="D876" i="1"/>
  <c r="D2876" i="1"/>
  <c r="D872" i="1"/>
  <c r="D2872" i="1"/>
  <c r="D868" i="1"/>
  <c r="D2868" i="1"/>
  <c r="D864" i="1"/>
  <c r="D2864" i="1"/>
  <c r="D860" i="1"/>
  <c r="D2860" i="1"/>
  <c r="D856" i="1"/>
  <c r="D2856" i="1"/>
  <c r="D852" i="1"/>
  <c r="D2852" i="1"/>
  <c r="D848" i="1"/>
  <c r="D2848" i="1"/>
  <c r="D844" i="1"/>
  <c r="D2844" i="1"/>
  <c r="D840" i="1"/>
  <c r="D2840" i="1"/>
  <c r="D836" i="1"/>
  <c r="D2836" i="1"/>
  <c r="D832" i="1"/>
  <c r="D2832" i="1"/>
  <c r="D828" i="1"/>
  <c r="D2828" i="1"/>
  <c r="D824" i="1"/>
  <c r="D2824" i="1"/>
  <c r="D820" i="1"/>
  <c r="D2820" i="1"/>
  <c r="D816" i="1"/>
  <c r="D2816" i="1"/>
  <c r="D812" i="1"/>
  <c r="D2812" i="1"/>
  <c r="D808" i="1"/>
  <c r="D2808" i="1"/>
  <c r="D804" i="1"/>
  <c r="D2804" i="1"/>
  <c r="D800" i="1"/>
  <c r="D2800" i="1"/>
  <c r="D796" i="1"/>
  <c r="D2796" i="1"/>
  <c r="D792" i="1"/>
  <c r="D2792" i="1"/>
  <c r="D788" i="1"/>
  <c r="D2788" i="1"/>
  <c r="D2784" i="1"/>
  <c r="D784" i="1"/>
  <c r="D780" i="1"/>
  <c r="D2780" i="1"/>
  <c r="D776" i="1"/>
  <c r="D2776" i="1"/>
  <c r="D772" i="1"/>
  <c r="D2772" i="1"/>
  <c r="D768" i="1"/>
  <c r="D2768" i="1"/>
  <c r="D764" i="1"/>
  <c r="D2764" i="1"/>
  <c r="D760" i="1"/>
  <c r="D2760" i="1"/>
  <c r="D756" i="1"/>
  <c r="D2756" i="1"/>
  <c r="D752" i="1"/>
  <c r="D2752" i="1"/>
  <c r="D748" i="1"/>
  <c r="D2748" i="1"/>
  <c r="D744" i="1"/>
  <c r="D2744" i="1"/>
  <c r="D740" i="1"/>
  <c r="D2740" i="1"/>
  <c r="D736" i="1"/>
  <c r="D2736" i="1"/>
  <c r="D732" i="1"/>
  <c r="D2732" i="1"/>
  <c r="D728" i="1"/>
  <c r="D2728" i="1"/>
  <c r="D724" i="1"/>
  <c r="D2724" i="1"/>
  <c r="D720" i="1"/>
  <c r="D2720" i="1"/>
  <c r="D716" i="1"/>
  <c r="D2716" i="1"/>
  <c r="D712" i="1"/>
  <c r="D2712" i="1"/>
  <c r="D708" i="1"/>
  <c r="D2708" i="1"/>
  <c r="D704" i="1"/>
  <c r="D2704" i="1"/>
  <c r="D700" i="1"/>
  <c r="D2700" i="1"/>
  <c r="D696" i="1"/>
  <c r="D2696" i="1"/>
  <c r="D692" i="1"/>
  <c r="D2692" i="1"/>
  <c r="D688" i="1"/>
  <c r="D2688" i="1"/>
  <c r="D684" i="1"/>
  <c r="D2684" i="1"/>
  <c r="D680" i="1"/>
  <c r="D2680" i="1"/>
  <c r="D676" i="1"/>
  <c r="D2676" i="1"/>
  <c r="D672" i="1"/>
  <c r="D2672" i="1"/>
  <c r="D668" i="1"/>
  <c r="D2668" i="1"/>
  <c r="D664" i="1"/>
  <c r="D2664" i="1"/>
  <c r="D660" i="1"/>
  <c r="D2660" i="1"/>
  <c r="D656" i="1"/>
  <c r="D2656" i="1"/>
  <c r="D652" i="1"/>
  <c r="D2652" i="1"/>
  <c r="D648" i="1"/>
  <c r="D2648" i="1"/>
  <c r="D644" i="1"/>
  <c r="D2644" i="1"/>
  <c r="D640" i="1"/>
  <c r="D2640" i="1"/>
  <c r="D636" i="1"/>
  <c r="D2636" i="1"/>
  <c r="D632" i="1"/>
  <c r="D2632" i="1"/>
  <c r="D628" i="1"/>
  <c r="D2628" i="1"/>
  <c r="D624" i="1"/>
  <c r="D2624" i="1"/>
  <c r="D620" i="1"/>
  <c r="D2620" i="1"/>
  <c r="D616" i="1"/>
  <c r="D2616" i="1"/>
  <c r="D612" i="1"/>
  <c r="D2612" i="1"/>
  <c r="D608" i="1"/>
  <c r="D2608" i="1"/>
  <c r="D604" i="1"/>
  <c r="D2604" i="1"/>
  <c r="D600" i="1"/>
  <c r="D2600" i="1"/>
  <c r="D596" i="1"/>
  <c r="D2596" i="1"/>
  <c r="D592" i="1"/>
  <c r="D2592" i="1"/>
  <c r="D588" i="1"/>
  <c r="D2588" i="1"/>
  <c r="D584" i="1"/>
  <c r="D2584" i="1"/>
  <c r="D580" i="1"/>
  <c r="D2580" i="1"/>
  <c r="D576" i="1"/>
  <c r="D2576" i="1"/>
  <c r="D572" i="1"/>
  <c r="D2572" i="1"/>
  <c r="D568" i="1"/>
  <c r="D2568" i="1"/>
  <c r="D564" i="1"/>
  <c r="D2564" i="1"/>
  <c r="D560" i="1"/>
  <c r="D2560" i="1"/>
  <c r="D556" i="1"/>
  <c r="D2556" i="1"/>
  <c r="D552" i="1"/>
  <c r="D2552" i="1"/>
  <c r="D548" i="1"/>
  <c r="D2548" i="1"/>
  <c r="D544" i="1"/>
  <c r="D2544" i="1"/>
  <c r="D540" i="1"/>
  <c r="D2540" i="1"/>
  <c r="D536" i="1"/>
  <c r="D2536" i="1"/>
  <c r="D532" i="1"/>
  <c r="D2532" i="1"/>
  <c r="D528" i="1"/>
  <c r="D2528" i="1"/>
  <c r="D524" i="1"/>
  <c r="D2524" i="1"/>
  <c r="D520" i="1"/>
  <c r="D2520" i="1"/>
  <c r="D516" i="1"/>
  <c r="D2516" i="1"/>
  <c r="D512" i="1"/>
  <c r="D2512" i="1"/>
  <c r="D508" i="1"/>
  <c r="D2508" i="1"/>
  <c r="D504" i="1"/>
  <c r="D2504" i="1"/>
  <c r="D500" i="1"/>
  <c r="D2500" i="1"/>
  <c r="D496" i="1"/>
  <c r="D2496" i="1"/>
  <c r="D492" i="1"/>
  <c r="D2492" i="1"/>
  <c r="D488" i="1"/>
  <c r="D2488" i="1"/>
  <c r="D484" i="1"/>
  <c r="D2484" i="1"/>
  <c r="D480" i="1"/>
  <c r="D2480" i="1"/>
  <c r="D476" i="1"/>
  <c r="D2476" i="1"/>
  <c r="D472" i="1"/>
  <c r="D2472" i="1"/>
  <c r="D468" i="1"/>
  <c r="D2468" i="1"/>
  <c r="D464" i="1"/>
  <c r="D2464" i="1"/>
  <c r="D460" i="1"/>
  <c r="D2460" i="1"/>
  <c r="D456" i="1"/>
  <c r="D2456" i="1"/>
  <c r="D452" i="1"/>
  <c r="D2452" i="1"/>
  <c r="D448" i="1"/>
  <c r="D2448" i="1"/>
  <c r="D444" i="1"/>
  <c r="D2444" i="1"/>
  <c r="D440" i="1"/>
  <c r="D2440" i="1"/>
  <c r="D436" i="1"/>
  <c r="D2436" i="1"/>
  <c r="D432" i="1"/>
  <c r="D2432" i="1"/>
  <c r="D428" i="1"/>
  <c r="D2428" i="1"/>
  <c r="D424" i="1"/>
  <c r="D2424" i="1"/>
  <c r="D420" i="1"/>
  <c r="D2420" i="1"/>
  <c r="D416" i="1"/>
  <c r="D2416" i="1"/>
  <c r="D412" i="1"/>
  <c r="D2412" i="1"/>
  <c r="D408" i="1"/>
  <c r="D2408" i="1"/>
  <c r="D404" i="1"/>
  <c r="D2404" i="1"/>
  <c r="D400" i="1"/>
  <c r="D2400" i="1"/>
  <c r="D396" i="1"/>
  <c r="D2396" i="1"/>
  <c r="D392" i="1"/>
  <c r="D2392" i="1"/>
  <c r="D388" i="1"/>
  <c r="D2388" i="1"/>
  <c r="D384" i="1"/>
  <c r="D2384" i="1"/>
  <c r="D380" i="1"/>
  <c r="D2380" i="1"/>
  <c r="D376" i="1"/>
  <c r="D2376" i="1"/>
  <c r="D372" i="1"/>
  <c r="D2372" i="1"/>
  <c r="D368" i="1"/>
  <c r="D2368" i="1"/>
  <c r="D364" i="1"/>
  <c r="D2364" i="1"/>
  <c r="D360" i="1"/>
  <c r="D2360" i="1"/>
  <c r="D356" i="1"/>
  <c r="D2356" i="1"/>
  <c r="D352" i="1"/>
  <c r="D2352" i="1"/>
  <c r="D348" i="1"/>
  <c r="D2348" i="1"/>
  <c r="D344" i="1"/>
  <c r="D2344" i="1"/>
  <c r="D340" i="1"/>
  <c r="D2340" i="1"/>
  <c r="D336" i="1"/>
  <c r="D2336" i="1"/>
  <c r="D332" i="1"/>
  <c r="D2332" i="1"/>
  <c r="D328" i="1"/>
  <c r="D2328" i="1"/>
  <c r="D324" i="1"/>
  <c r="D2324" i="1"/>
  <c r="D320" i="1"/>
  <c r="D2320" i="1"/>
  <c r="D316" i="1"/>
  <c r="D2316" i="1"/>
  <c r="D312" i="1"/>
  <c r="D2312" i="1"/>
  <c r="D308" i="1"/>
  <c r="D2308" i="1"/>
  <c r="D304" i="1"/>
  <c r="D2304" i="1"/>
  <c r="D300" i="1"/>
  <c r="D2300" i="1"/>
  <c r="D296" i="1"/>
  <c r="D2296" i="1"/>
  <c r="D292" i="1"/>
  <c r="D2292" i="1"/>
  <c r="D288" i="1"/>
  <c r="D2288" i="1"/>
  <c r="D284" i="1"/>
  <c r="D2284" i="1"/>
  <c r="D280" i="1"/>
  <c r="D2280" i="1"/>
  <c r="D276" i="1"/>
  <c r="D2276" i="1"/>
  <c r="D272" i="1"/>
  <c r="D2272" i="1"/>
  <c r="D268" i="1"/>
  <c r="D2268" i="1"/>
  <c r="D264" i="1"/>
  <c r="D2264" i="1"/>
  <c r="D260" i="1"/>
  <c r="D2260" i="1"/>
  <c r="D256" i="1"/>
  <c r="D2256" i="1"/>
  <c r="D252" i="1"/>
  <c r="D2252" i="1"/>
  <c r="D248" i="1"/>
  <c r="D2248" i="1"/>
  <c r="D244" i="1"/>
  <c r="D2244" i="1"/>
  <c r="D240" i="1"/>
  <c r="D2240" i="1"/>
  <c r="D236" i="1"/>
  <c r="D2236" i="1"/>
  <c r="D232" i="1"/>
  <c r="D2232" i="1"/>
  <c r="D228" i="1"/>
  <c r="D2228" i="1"/>
  <c r="D224" i="1"/>
  <c r="D2224" i="1"/>
  <c r="D220" i="1"/>
  <c r="D2220" i="1"/>
  <c r="D216" i="1"/>
  <c r="D2216" i="1"/>
  <c r="D212" i="1"/>
  <c r="D2212" i="1"/>
  <c r="D208" i="1"/>
  <c r="D2208" i="1"/>
  <c r="D204" i="1"/>
  <c r="D2204" i="1"/>
  <c r="D200" i="1"/>
  <c r="D2200" i="1"/>
  <c r="D196" i="1"/>
  <c r="D2196" i="1"/>
  <c r="D192" i="1"/>
  <c r="D2192" i="1"/>
  <c r="D188" i="1"/>
  <c r="D2188" i="1"/>
  <c r="D184" i="1"/>
  <c r="D2184" i="1"/>
  <c r="D180" i="1"/>
  <c r="D2180" i="1"/>
  <c r="D176" i="1"/>
  <c r="D2176" i="1"/>
  <c r="D172" i="1"/>
  <c r="D2172" i="1"/>
  <c r="D168" i="1"/>
  <c r="D2168" i="1"/>
  <c r="D164" i="1"/>
  <c r="D2164" i="1"/>
  <c r="D160" i="1"/>
  <c r="D2160" i="1"/>
  <c r="D156" i="1"/>
  <c r="D2156" i="1"/>
  <c r="D152" i="1"/>
  <c r="D2152" i="1"/>
  <c r="D148" i="1"/>
  <c r="D2148" i="1"/>
  <c r="D144" i="1"/>
  <c r="D2144" i="1"/>
  <c r="D140" i="1"/>
  <c r="D2140" i="1"/>
  <c r="D136" i="1"/>
  <c r="D2136" i="1"/>
  <c r="D132" i="1"/>
  <c r="D2132" i="1"/>
  <c r="D128" i="1"/>
  <c r="D2128" i="1"/>
  <c r="D124" i="1"/>
  <c r="D2124" i="1"/>
  <c r="D120" i="1"/>
  <c r="D2120" i="1"/>
  <c r="D116" i="1"/>
  <c r="D2116" i="1"/>
  <c r="D112" i="1"/>
  <c r="D2112" i="1"/>
  <c r="D108" i="1"/>
  <c r="D2108" i="1"/>
  <c r="C2002" i="1"/>
  <c r="C4002" i="1"/>
  <c r="C1998" i="1"/>
  <c r="C3998" i="1"/>
  <c r="C1994" i="1"/>
  <c r="C3994" i="1"/>
  <c r="C1990" i="1"/>
  <c r="C3990" i="1"/>
  <c r="C1986" i="1"/>
  <c r="C3986" i="1"/>
  <c r="C1982" i="1"/>
  <c r="C3982" i="1"/>
  <c r="C1978" i="1"/>
  <c r="C3978" i="1"/>
  <c r="C1974" i="1"/>
  <c r="C3974" i="1"/>
  <c r="C1970" i="1"/>
  <c r="C3970" i="1"/>
  <c r="C1966" i="1"/>
  <c r="C3966" i="1"/>
  <c r="C1962" i="1"/>
  <c r="C3962" i="1"/>
  <c r="C1958" i="1"/>
  <c r="C3958" i="1"/>
  <c r="C1954" i="1"/>
  <c r="C3954" i="1"/>
  <c r="C3950" i="1"/>
  <c r="C1950" i="1"/>
  <c r="C1946" i="1"/>
  <c r="C3946" i="1"/>
  <c r="C1942" i="1"/>
  <c r="C3942" i="1"/>
  <c r="C1938" i="1"/>
  <c r="C3938" i="1"/>
  <c r="C1934" i="1"/>
  <c r="C3934" i="1"/>
  <c r="C1930" i="1"/>
  <c r="C3930" i="1"/>
  <c r="C1926" i="1"/>
  <c r="C3926" i="1"/>
  <c r="C1922" i="1"/>
  <c r="C3922" i="1"/>
  <c r="C1918" i="1"/>
  <c r="C3918" i="1"/>
  <c r="C1914" i="1"/>
  <c r="C3914" i="1"/>
  <c r="C1910" i="1"/>
  <c r="C3910" i="1"/>
  <c r="C1906" i="1"/>
  <c r="C3906" i="1"/>
  <c r="C1902" i="1"/>
  <c r="C3902" i="1"/>
  <c r="C1898" i="1"/>
  <c r="C3898" i="1"/>
  <c r="C1894" i="1"/>
  <c r="C3894" i="1"/>
  <c r="C1890" i="1"/>
  <c r="C3890" i="1"/>
  <c r="C1886" i="1"/>
  <c r="C3886" i="1"/>
  <c r="C1882" i="1"/>
  <c r="C3882" i="1"/>
  <c r="C1878" i="1"/>
  <c r="C3878" i="1"/>
  <c r="C1874" i="1"/>
  <c r="C3874" i="1"/>
  <c r="C1870" i="1"/>
  <c r="C3870" i="1"/>
  <c r="C1866" i="1"/>
  <c r="C3866" i="1"/>
  <c r="C1862" i="1"/>
  <c r="C3862" i="1"/>
  <c r="C1858" i="1"/>
  <c r="C3858" i="1"/>
  <c r="C1854" i="1"/>
  <c r="C3854" i="1"/>
  <c r="C1850" i="1"/>
  <c r="C3850" i="1"/>
  <c r="C1846" i="1"/>
  <c r="C3846" i="1"/>
  <c r="C1842" i="1"/>
  <c r="C3842" i="1"/>
  <c r="C1838" i="1"/>
  <c r="C3838" i="1"/>
  <c r="C1834" i="1"/>
  <c r="C3834" i="1"/>
  <c r="C1830" i="1"/>
  <c r="C3830" i="1"/>
  <c r="C1826" i="1"/>
  <c r="C3826" i="1"/>
  <c r="C1822" i="1"/>
  <c r="C3822" i="1"/>
  <c r="C1818" i="1"/>
  <c r="C3818" i="1"/>
  <c r="C1814" i="1"/>
  <c r="C3814" i="1"/>
  <c r="C1810" i="1"/>
  <c r="C3810" i="1"/>
  <c r="C1806" i="1"/>
  <c r="C3806" i="1"/>
  <c r="C1802" i="1"/>
  <c r="C3802" i="1"/>
  <c r="C1798" i="1"/>
  <c r="C3798" i="1"/>
  <c r="C1794" i="1"/>
  <c r="C3794" i="1"/>
  <c r="C1790" i="1"/>
  <c r="C3790" i="1"/>
  <c r="C1786" i="1"/>
  <c r="C3786" i="1"/>
  <c r="C1782" i="1"/>
  <c r="C3782" i="1"/>
  <c r="C1778" i="1"/>
  <c r="C3778" i="1"/>
  <c r="C1774" i="1"/>
  <c r="C3774" i="1"/>
  <c r="C1770" i="1"/>
  <c r="C3770" i="1"/>
  <c r="C1766" i="1"/>
  <c r="C3766" i="1"/>
  <c r="C1762" i="1"/>
  <c r="C3762" i="1"/>
  <c r="C1758" i="1"/>
  <c r="C3758" i="1"/>
  <c r="C1754" i="1"/>
  <c r="C3754" i="1"/>
  <c r="C1750" i="1"/>
  <c r="C3750" i="1"/>
  <c r="C1746" i="1"/>
  <c r="C3746" i="1"/>
  <c r="C1742" i="1"/>
  <c r="C3742" i="1"/>
  <c r="C1738" i="1"/>
  <c r="C3738" i="1"/>
  <c r="C1734" i="1"/>
  <c r="C3734" i="1"/>
  <c r="C1730" i="1"/>
  <c r="C3730" i="1"/>
  <c r="C1726" i="1"/>
  <c r="C3726" i="1"/>
  <c r="C1722" i="1"/>
  <c r="C3722" i="1"/>
  <c r="C3718" i="1"/>
  <c r="C1718" i="1"/>
  <c r="C1714" i="1"/>
  <c r="C3714" i="1"/>
  <c r="C1710" i="1"/>
  <c r="C3710" i="1"/>
  <c r="C1706" i="1"/>
  <c r="C3706" i="1"/>
  <c r="C1702" i="1"/>
  <c r="C3702" i="1"/>
  <c r="C1698" i="1"/>
  <c r="C3698" i="1"/>
  <c r="C1694" i="1"/>
  <c r="C3694" i="1"/>
  <c r="C1690" i="1"/>
  <c r="C3690" i="1"/>
  <c r="C1686" i="1"/>
  <c r="C3686" i="1"/>
  <c r="C1682" i="1"/>
  <c r="C3682" i="1"/>
  <c r="C1678" i="1"/>
  <c r="C3678" i="1"/>
  <c r="C1674" i="1"/>
  <c r="C3674" i="1"/>
  <c r="C3670" i="1"/>
  <c r="C1670" i="1"/>
  <c r="C1666" i="1"/>
  <c r="C3666" i="1"/>
  <c r="C1662" i="1"/>
  <c r="C3662" i="1"/>
  <c r="C1658" i="1"/>
  <c r="C3658" i="1"/>
  <c r="C3654" i="1"/>
  <c r="C1654" i="1"/>
  <c r="C1650" i="1"/>
  <c r="C3650" i="1"/>
  <c r="C1646" i="1"/>
  <c r="C3646" i="1"/>
  <c r="C1642" i="1"/>
  <c r="C3642" i="1"/>
  <c r="C3638" i="1"/>
  <c r="C1638" i="1"/>
  <c r="C1634" i="1"/>
  <c r="C3634" i="1"/>
  <c r="C1630" i="1"/>
  <c r="C3630" i="1"/>
  <c r="C1626" i="1"/>
  <c r="C3626" i="1"/>
  <c r="C1622" i="1"/>
  <c r="C3622" i="1"/>
  <c r="C1618" i="1"/>
  <c r="C3618" i="1"/>
  <c r="C1614" i="1"/>
  <c r="C3614" i="1"/>
  <c r="C1610" i="1"/>
  <c r="C3610" i="1"/>
  <c r="C1606" i="1"/>
  <c r="C3606" i="1"/>
  <c r="C1602" i="1"/>
  <c r="C3602" i="1"/>
  <c r="C1598" i="1"/>
  <c r="C3598" i="1"/>
  <c r="C1594" i="1"/>
  <c r="C3594" i="1"/>
  <c r="C3590" i="1"/>
  <c r="C1590" i="1"/>
  <c r="C1586" i="1"/>
  <c r="C3586" i="1"/>
  <c r="C1582" i="1"/>
  <c r="C3582" i="1"/>
  <c r="C1578" i="1"/>
  <c r="C3578" i="1"/>
  <c r="C1574" i="1"/>
  <c r="C3574" i="1"/>
  <c r="C1570" i="1"/>
  <c r="C3570" i="1"/>
  <c r="C1566" i="1"/>
  <c r="C3566" i="1"/>
  <c r="C1562" i="1"/>
  <c r="C3562" i="1"/>
  <c r="C1558" i="1"/>
  <c r="C3558" i="1"/>
  <c r="C1554" i="1"/>
  <c r="C3554" i="1"/>
  <c r="C1550" i="1"/>
  <c r="C3550" i="1"/>
  <c r="C1546" i="1"/>
  <c r="C3546" i="1"/>
  <c r="C1542" i="1"/>
  <c r="C3542" i="1"/>
  <c r="C1538" i="1"/>
  <c r="C3538" i="1"/>
  <c r="C1534" i="1"/>
  <c r="C3534" i="1"/>
  <c r="C1530" i="1"/>
  <c r="C3530" i="1"/>
  <c r="C3526" i="1"/>
  <c r="C1526" i="1"/>
  <c r="C1522" i="1"/>
  <c r="C3522" i="1"/>
  <c r="C1518" i="1"/>
  <c r="C3518" i="1"/>
  <c r="C1514" i="1"/>
  <c r="C3514" i="1"/>
  <c r="C3510" i="1"/>
  <c r="C1510" i="1"/>
  <c r="C1506" i="1"/>
  <c r="C3506" i="1"/>
  <c r="C1502" i="1"/>
  <c r="C3502" i="1"/>
  <c r="C1498" i="1"/>
  <c r="C3498" i="1"/>
  <c r="C1494" i="1"/>
  <c r="C3494" i="1"/>
  <c r="C1490" i="1"/>
  <c r="C3490" i="1"/>
  <c r="C1486" i="1"/>
  <c r="C3486" i="1"/>
  <c r="C1482" i="1"/>
  <c r="C3482" i="1"/>
  <c r="C3478" i="1"/>
  <c r="C1478" i="1"/>
  <c r="C1474" i="1"/>
  <c r="C3474" i="1"/>
  <c r="C1470" i="1"/>
  <c r="C3470" i="1"/>
  <c r="C1466" i="1"/>
  <c r="C3466" i="1"/>
  <c r="C3462" i="1"/>
  <c r="C1462" i="1"/>
  <c r="C1458" i="1"/>
  <c r="C3458" i="1"/>
  <c r="C1454" i="1"/>
  <c r="C3454" i="1"/>
  <c r="C1450" i="1"/>
  <c r="C3450" i="1"/>
  <c r="C3446" i="1"/>
  <c r="C1446" i="1"/>
  <c r="C1442" i="1"/>
  <c r="C3442" i="1"/>
  <c r="C1438" i="1"/>
  <c r="C3438" i="1"/>
  <c r="C1434" i="1"/>
  <c r="C3434" i="1"/>
  <c r="C1430" i="1"/>
  <c r="C3430" i="1"/>
  <c r="C1426" i="1"/>
  <c r="C3426" i="1"/>
  <c r="C1422" i="1"/>
  <c r="C3422" i="1"/>
  <c r="C1418" i="1"/>
  <c r="C3418" i="1"/>
  <c r="C3414" i="1"/>
  <c r="C1414" i="1"/>
  <c r="C1410" i="1"/>
  <c r="C3410" i="1"/>
  <c r="C1406" i="1"/>
  <c r="C3406" i="1"/>
  <c r="C1402" i="1"/>
  <c r="C3402" i="1"/>
  <c r="C3398" i="1"/>
  <c r="C1398" i="1"/>
  <c r="C1394" i="1"/>
  <c r="C3394" i="1"/>
  <c r="C1390" i="1"/>
  <c r="C3390" i="1"/>
  <c r="C1386" i="1"/>
  <c r="C3386" i="1"/>
  <c r="C3382" i="1"/>
  <c r="C1382" i="1"/>
  <c r="C1378" i="1"/>
  <c r="C3378" i="1"/>
  <c r="C1374" i="1"/>
  <c r="C3374" i="1"/>
  <c r="C1370" i="1"/>
  <c r="C3370" i="1"/>
  <c r="C1366" i="1"/>
  <c r="C3366" i="1"/>
  <c r="C1362" i="1"/>
  <c r="C3362" i="1"/>
  <c r="C1358" i="1"/>
  <c r="C3358" i="1"/>
  <c r="C1354" i="1"/>
  <c r="C3354" i="1"/>
  <c r="C3350" i="1"/>
  <c r="C1350" i="1"/>
  <c r="C1346" i="1"/>
  <c r="C3346" i="1"/>
  <c r="C1342" i="1"/>
  <c r="C3342" i="1"/>
  <c r="C1338" i="1"/>
  <c r="C3338" i="1"/>
  <c r="C3334" i="1"/>
  <c r="C1334" i="1"/>
  <c r="C1330" i="1"/>
  <c r="C3330" i="1"/>
  <c r="C1326" i="1"/>
  <c r="C3326" i="1"/>
  <c r="C1322" i="1"/>
  <c r="C3322" i="1"/>
  <c r="C3318" i="1"/>
  <c r="C1318" i="1"/>
  <c r="C1314" i="1"/>
  <c r="C3314" i="1"/>
  <c r="C1310" i="1"/>
  <c r="C3310" i="1"/>
  <c r="C1306" i="1"/>
  <c r="C3306" i="1"/>
  <c r="C1302" i="1"/>
  <c r="C3302" i="1"/>
  <c r="C1298" i="1"/>
  <c r="C3298" i="1"/>
  <c r="C1294" i="1"/>
  <c r="C3294" i="1"/>
  <c r="C1290" i="1"/>
  <c r="C3290" i="1"/>
  <c r="C3286" i="1"/>
  <c r="C1286" i="1"/>
  <c r="C1282" i="1"/>
  <c r="C3282" i="1"/>
  <c r="C1278" i="1"/>
  <c r="C3278" i="1"/>
  <c r="C1274" i="1"/>
  <c r="C3274" i="1"/>
  <c r="C3270" i="1"/>
  <c r="C1270" i="1"/>
  <c r="C1266" i="1"/>
  <c r="C3266" i="1"/>
  <c r="C1262" i="1"/>
  <c r="C3262" i="1"/>
  <c r="C1258" i="1"/>
  <c r="C3258" i="1"/>
  <c r="C3254" i="1"/>
  <c r="C1254" i="1"/>
  <c r="C1250" i="1"/>
  <c r="C3250" i="1"/>
  <c r="C1246" i="1"/>
  <c r="C3246" i="1"/>
  <c r="C1242" i="1"/>
  <c r="C3242" i="1"/>
  <c r="C1238" i="1"/>
  <c r="C3238" i="1"/>
  <c r="C1234" i="1"/>
  <c r="C3234" i="1"/>
  <c r="C1230" i="1"/>
  <c r="C3230" i="1"/>
  <c r="C1226" i="1"/>
  <c r="C3226" i="1"/>
  <c r="C3222" i="1"/>
  <c r="C1222" i="1"/>
  <c r="C1218" i="1"/>
  <c r="C3218" i="1"/>
  <c r="C1214" i="1"/>
  <c r="C3214" i="1"/>
  <c r="C1210" i="1"/>
  <c r="C3210" i="1"/>
  <c r="C3206" i="1"/>
  <c r="C1206" i="1"/>
  <c r="C1202" i="1"/>
  <c r="C3202" i="1"/>
  <c r="C1198" i="1"/>
  <c r="C3198" i="1"/>
  <c r="C1194" i="1"/>
  <c r="C3194" i="1"/>
  <c r="C3190" i="1"/>
  <c r="C1190" i="1"/>
  <c r="C1186" i="1"/>
  <c r="C3186" i="1"/>
  <c r="C1182" i="1"/>
  <c r="C3182" i="1"/>
  <c r="C1178" i="1"/>
  <c r="C3178" i="1"/>
  <c r="C1174" i="1"/>
  <c r="C3174" i="1"/>
  <c r="C1170" i="1"/>
  <c r="C3170" i="1"/>
  <c r="C1166" i="1"/>
  <c r="C3166" i="1"/>
  <c r="C1162" i="1"/>
  <c r="C3162" i="1"/>
  <c r="C3158" i="1"/>
  <c r="C1158" i="1"/>
  <c r="C1154" i="1"/>
  <c r="C3154" i="1"/>
  <c r="C1150" i="1"/>
  <c r="C3150" i="1"/>
  <c r="C1146" i="1"/>
  <c r="C3146" i="1"/>
  <c r="C3142" i="1"/>
  <c r="C1142" i="1"/>
  <c r="C1138" i="1"/>
  <c r="C3138" i="1"/>
  <c r="C1134" i="1"/>
  <c r="C3134" i="1"/>
  <c r="C1130" i="1"/>
  <c r="C3130" i="1"/>
  <c r="C3126" i="1"/>
  <c r="C1126" i="1"/>
  <c r="C1122" i="1"/>
  <c r="C3122" i="1"/>
  <c r="C1118" i="1"/>
  <c r="C3118" i="1"/>
  <c r="C1114" i="1"/>
  <c r="C3114" i="1"/>
  <c r="C1110" i="1"/>
  <c r="C3110" i="1"/>
  <c r="C1106" i="1"/>
  <c r="C3106" i="1"/>
  <c r="C1102" i="1"/>
  <c r="C3102" i="1"/>
  <c r="C1098" i="1"/>
  <c r="C3098" i="1"/>
  <c r="C3094" i="1"/>
  <c r="C1094" i="1"/>
  <c r="C1090" i="1"/>
  <c r="C3090" i="1"/>
  <c r="C1086" i="1"/>
  <c r="C3086" i="1"/>
  <c r="C1082" i="1"/>
  <c r="C3082" i="1"/>
  <c r="C3078" i="1"/>
  <c r="C1078" i="1"/>
  <c r="C1074" i="1"/>
  <c r="C3074" i="1"/>
  <c r="C1070" i="1"/>
  <c r="C3070" i="1"/>
  <c r="C1066" i="1"/>
  <c r="C3066" i="1"/>
  <c r="C3062" i="1"/>
  <c r="C1062" i="1"/>
  <c r="C1058" i="1"/>
  <c r="C3058" i="1"/>
  <c r="C1054" i="1"/>
  <c r="C3054" i="1"/>
  <c r="C1050" i="1"/>
  <c r="C3050" i="1"/>
  <c r="C1046" i="1"/>
  <c r="C3046" i="1"/>
  <c r="C1042" i="1"/>
  <c r="C3042" i="1"/>
  <c r="C1038" i="1"/>
  <c r="C3038" i="1"/>
  <c r="C1034" i="1"/>
  <c r="C3034" i="1"/>
  <c r="C3030" i="1"/>
  <c r="C1030" i="1"/>
  <c r="C1026" i="1"/>
  <c r="C3026" i="1"/>
  <c r="C1022" i="1"/>
  <c r="C3022" i="1"/>
  <c r="C1018" i="1"/>
  <c r="C3018" i="1"/>
  <c r="C3014" i="1"/>
  <c r="C1014" i="1"/>
  <c r="C1010" i="1"/>
  <c r="C3010" i="1"/>
  <c r="C1006" i="1"/>
  <c r="C3006" i="1"/>
  <c r="C1002" i="1"/>
  <c r="C3002" i="1"/>
  <c r="C2998" i="1"/>
  <c r="C998" i="1"/>
  <c r="C994" i="1"/>
  <c r="C2994" i="1"/>
  <c r="C990" i="1"/>
  <c r="C2990" i="1"/>
  <c r="C986" i="1"/>
  <c r="C2986" i="1"/>
  <c r="C982" i="1"/>
  <c r="C2982" i="1"/>
  <c r="C978" i="1"/>
  <c r="C2978" i="1"/>
  <c r="C974" i="1"/>
  <c r="C2974" i="1"/>
  <c r="C970" i="1"/>
  <c r="C2970" i="1"/>
  <c r="C2966" i="1"/>
  <c r="C966" i="1"/>
  <c r="C962" i="1"/>
  <c r="C2962" i="1"/>
  <c r="C958" i="1"/>
  <c r="C2958" i="1"/>
  <c r="C954" i="1"/>
  <c r="C2954" i="1"/>
  <c r="C2950" i="1"/>
  <c r="C950" i="1"/>
  <c r="C946" i="1"/>
  <c r="C2946" i="1"/>
  <c r="C942" i="1"/>
  <c r="C2942" i="1"/>
  <c r="C938" i="1"/>
  <c r="C2938" i="1"/>
  <c r="C2934" i="1"/>
  <c r="C934" i="1"/>
  <c r="C930" i="1"/>
  <c r="C2930" i="1"/>
  <c r="C926" i="1"/>
  <c r="C2926" i="1"/>
  <c r="C922" i="1"/>
  <c r="C2922" i="1"/>
  <c r="C918" i="1"/>
  <c r="C2918" i="1"/>
  <c r="C914" i="1"/>
  <c r="C2914" i="1"/>
  <c r="C910" i="1"/>
  <c r="C2910" i="1"/>
  <c r="C906" i="1"/>
  <c r="C2906" i="1"/>
  <c r="C902" i="1"/>
  <c r="C2902" i="1"/>
  <c r="C898" i="1"/>
  <c r="C2898" i="1"/>
  <c r="C894" i="1"/>
  <c r="C2894" i="1"/>
  <c r="C890" i="1"/>
  <c r="C2890" i="1"/>
  <c r="C886" i="1"/>
  <c r="C2886" i="1"/>
  <c r="C882" i="1"/>
  <c r="C2882" i="1"/>
  <c r="C878" i="1"/>
  <c r="C2878" i="1"/>
  <c r="C874" i="1"/>
  <c r="C2874" i="1"/>
  <c r="C870" i="1"/>
  <c r="C2870" i="1"/>
  <c r="C866" i="1"/>
  <c r="C2866" i="1"/>
  <c r="C862" i="1"/>
  <c r="C2862" i="1"/>
  <c r="C858" i="1"/>
  <c r="C2858" i="1"/>
  <c r="C854" i="1"/>
  <c r="C2854" i="1"/>
  <c r="C850" i="1"/>
  <c r="C2850" i="1"/>
  <c r="C846" i="1"/>
  <c r="C2846" i="1"/>
  <c r="C842" i="1"/>
  <c r="C2842" i="1"/>
  <c r="C838" i="1"/>
  <c r="C2838" i="1"/>
  <c r="C834" i="1"/>
  <c r="C2834" i="1"/>
  <c r="C830" i="1"/>
  <c r="C2830" i="1"/>
  <c r="C826" i="1"/>
  <c r="C2826" i="1"/>
  <c r="C822" i="1"/>
  <c r="C2822" i="1"/>
  <c r="C818" i="1"/>
  <c r="C2818" i="1"/>
  <c r="C814" i="1"/>
  <c r="C2814" i="1"/>
  <c r="C810" i="1"/>
  <c r="C2810" i="1"/>
  <c r="C806" i="1"/>
  <c r="C2806" i="1"/>
  <c r="C802" i="1"/>
  <c r="C2802" i="1"/>
  <c r="C798" i="1"/>
  <c r="C2798" i="1"/>
  <c r="C794" i="1"/>
  <c r="C2794" i="1"/>
  <c r="C790" i="1"/>
  <c r="C2790" i="1"/>
  <c r="C786" i="1"/>
  <c r="C2786" i="1"/>
  <c r="C782" i="1"/>
  <c r="C2782" i="1"/>
  <c r="C778" i="1"/>
  <c r="C2778" i="1"/>
  <c r="C774" i="1"/>
  <c r="C2774" i="1"/>
  <c r="C770" i="1"/>
  <c r="C2770" i="1"/>
  <c r="C766" i="1"/>
  <c r="C2766" i="1"/>
  <c r="C762" i="1"/>
  <c r="C2762" i="1"/>
  <c r="C758" i="1"/>
  <c r="C2758" i="1"/>
  <c r="C754" i="1"/>
  <c r="C2754" i="1"/>
  <c r="C750" i="1"/>
  <c r="C2750" i="1"/>
  <c r="C746" i="1"/>
  <c r="C2746" i="1"/>
  <c r="C742" i="1"/>
  <c r="C2742" i="1"/>
  <c r="C738" i="1"/>
  <c r="C2738" i="1"/>
  <c r="C734" i="1"/>
  <c r="C2734" i="1"/>
  <c r="C730" i="1"/>
  <c r="C2730" i="1"/>
  <c r="C726" i="1"/>
  <c r="C2726" i="1"/>
  <c r="C722" i="1"/>
  <c r="C2722" i="1"/>
  <c r="C718" i="1"/>
  <c r="C2718" i="1"/>
  <c r="C714" i="1"/>
  <c r="C2714" i="1"/>
  <c r="C710" i="1"/>
  <c r="C2710" i="1"/>
  <c r="C706" i="1"/>
  <c r="C2706" i="1"/>
  <c r="C702" i="1"/>
  <c r="C2702" i="1"/>
  <c r="C698" i="1"/>
  <c r="C2698" i="1"/>
  <c r="C694" i="1"/>
  <c r="C2694" i="1"/>
  <c r="C690" i="1"/>
  <c r="C2690" i="1"/>
  <c r="C686" i="1"/>
  <c r="C2686" i="1"/>
  <c r="C682" i="1"/>
  <c r="C2682" i="1"/>
  <c r="C678" i="1"/>
  <c r="C2678" i="1"/>
  <c r="C674" i="1"/>
  <c r="C2674" i="1"/>
  <c r="C670" i="1"/>
  <c r="C2670" i="1"/>
  <c r="C666" i="1"/>
  <c r="C2666" i="1"/>
  <c r="C662" i="1"/>
  <c r="C2662" i="1"/>
  <c r="C658" i="1"/>
  <c r="C2658" i="1"/>
  <c r="C654" i="1"/>
  <c r="C2654" i="1"/>
  <c r="C650" i="1"/>
  <c r="C2650" i="1"/>
  <c r="C646" i="1"/>
  <c r="C2646" i="1"/>
  <c r="C642" i="1"/>
  <c r="C2642" i="1"/>
  <c r="C638" i="1"/>
  <c r="C2638" i="1"/>
  <c r="C634" i="1"/>
  <c r="C2634" i="1"/>
  <c r="C630" i="1"/>
  <c r="C2630" i="1"/>
  <c r="C626" i="1"/>
  <c r="C2626" i="1"/>
  <c r="C622" i="1"/>
  <c r="C2622" i="1"/>
  <c r="C618" i="1"/>
  <c r="C2618" i="1"/>
  <c r="C614" i="1"/>
  <c r="C2614" i="1"/>
  <c r="C610" i="1"/>
  <c r="C2610" i="1"/>
  <c r="C606" i="1"/>
  <c r="C2606" i="1"/>
  <c r="C602" i="1"/>
  <c r="C2602" i="1"/>
  <c r="C598" i="1"/>
  <c r="C2598" i="1"/>
  <c r="C594" i="1"/>
  <c r="C2594" i="1"/>
  <c r="C590" i="1"/>
  <c r="C2590" i="1"/>
  <c r="C586" i="1"/>
  <c r="C2586" i="1"/>
  <c r="C582" i="1"/>
  <c r="C2582" i="1"/>
  <c r="C578" i="1"/>
  <c r="C2578" i="1"/>
  <c r="C574" i="1"/>
  <c r="C2574" i="1"/>
  <c r="C570" i="1"/>
  <c r="C2570" i="1"/>
  <c r="C566" i="1"/>
  <c r="C2566" i="1"/>
  <c r="C562" i="1"/>
  <c r="C2562" i="1"/>
  <c r="C558" i="1"/>
  <c r="C2558" i="1"/>
  <c r="C554" i="1"/>
  <c r="C2554" i="1"/>
  <c r="C550" i="1"/>
  <c r="C2550" i="1"/>
  <c r="C546" i="1"/>
  <c r="C2546" i="1"/>
  <c r="C542" i="1"/>
  <c r="C2542" i="1"/>
  <c r="C538" i="1"/>
  <c r="C2538" i="1"/>
  <c r="C534" i="1"/>
  <c r="C2534" i="1"/>
  <c r="C530" i="1"/>
  <c r="C2530" i="1"/>
  <c r="C526" i="1"/>
  <c r="C2526" i="1"/>
  <c r="C522" i="1"/>
  <c r="C2522" i="1"/>
  <c r="C518" i="1"/>
  <c r="C2518" i="1"/>
  <c r="C514" i="1"/>
  <c r="C2514" i="1"/>
  <c r="C510" i="1"/>
  <c r="C2510" i="1"/>
  <c r="C506" i="1"/>
  <c r="C2506" i="1"/>
  <c r="C502" i="1"/>
  <c r="C2502" i="1"/>
  <c r="C498" i="1"/>
  <c r="C2498" i="1"/>
  <c r="C494" i="1"/>
  <c r="C2494" i="1"/>
  <c r="C490" i="1"/>
  <c r="C2490" i="1"/>
  <c r="C486" i="1"/>
  <c r="C2486" i="1"/>
  <c r="C482" i="1"/>
  <c r="C2482" i="1"/>
  <c r="C478" i="1"/>
  <c r="C2478" i="1"/>
  <c r="C474" i="1"/>
  <c r="C2474" i="1"/>
  <c r="C470" i="1"/>
  <c r="C2470" i="1"/>
  <c r="C466" i="1"/>
  <c r="C2466" i="1"/>
  <c r="C462" i="1"/>
  <c r="C2462" i="1"/>
  <c r="C2458" i="1"/>
  <c r="C458" i="1"/>
  <c r="C454" i="1"/>
  <c r="C2454" i="1"/>
  <c r="C450" i="1"/>
  <c r="C2450" i="1"/>
  <c r="C446" i="1"/>
  <c r="C2446" i="1"/>
  <c r="C442" i="1"/>
  <c r="C2442" i="1"/>
  <c r="C438" i="1"/>
  <c r="C2438" i="1"/>
  <c r="C434" i="1"/>
  <c r="C2434" i="1"/>
  <c r="C430" i="1"/>
  <c r="C2430" i="1"/>
  <c r="C426" i="1"/>
  <c r="C2426" i="1"/>
  <c r="C422" i="1"/>
  <c r="C2422" i="1"/>
  <c r="C418" i="1"/>
  <c r="C2418" i="1"/>
  <c r="C414" i="1"/>
  <c r="C2414" i="1"/>
  <c r="C410" i="1"/>
  <c r="C2410" i="1"/>
  <c r="C406" i="1"/>
  <c r="C2406" i="1"/>
  <c r="C402" i="1"/>
  <c r="C2402" i="1"/>
  <c r="C398" i="1"/>
  <c r="C2398" i="1"/>
  <c r="C394" i="1"/>
  <c r="C2394" i="1"/>
  <c r="C390" i="1"/>
  <c r="C2390" i="1"/>
  <c r="C386" i="1"/>
  <c r="C2386" i="1"/>
  <c r="C382" i="1"/>
  <c r="C2382" i="1"/>
  <c r="C378" i="1"/>
  <c r="C2378" i="1"/>
  <c r="C374" i="1"/>
  <c r="C2374" i="1"/>
  <c r="C370" i="1"/>
  <c r="C2370" i="1"/>
  <c r="C366" i="1"/>
  <c r="C2366" i="1"/>
  <c r="C362" i="1"/>
  <c r="C2362" i="1"/>
  <c r="C358" i="1"/>
  <c r="C2358" i="1"/>
  <c r="C354" i="1"/>
  <c r="C2354" i="1"/>
  <c r="C350" i="1"/>
  <c r="C2350" i="1"/>
  <c r="C346" i="1"/>
  <c r="C2346" i="1"/>
  <c r="C342" i="1"/>
  <c r="C2342" i="1"/>
  <c r="C338" i="1"/>
  <c r="C2338" i="1"/>
  <c r="C334" i="1"/>
  <c r="C2334" i="1"/>
  <c r="C330" i="1"/>
  <c r="C2330" i="1"/>
  <c r="C326" i="1"/>
  <c r="C2326" i="1"/>
  <c r="C322" i="1"/>
  <c r="C2322" i="1"/>
  <c r="C318" i="1"/>
  <c r="C2318" i="1"/>
  <c r="C314" i="1"/>
  <c r="C2314" i="1"/>
  <c r="C310" i="1"/>
  <c r="C2310" i="1"/>
  <c r="C306" i="1"/>
  <c r="C2306" i="1"/>
  <c r="C302" i="1"/>
  <c r="C2302" i="1"/>
  <c r="C298" i="1"/>
  <c r="C2298" i="1"/>
  <c r="C294" i="1"/>
  <c r="C2294" i="1"/>
  <c r="C290" i="1"/>
  <c r="C2290" i="1"/>
  <c r="C286" i="1"/>
  <c r="C2286" i="1"/>
  <c r="C282" i="1"/>
  <c r="C2282" i="1"/>
  <c r="C278" i="1"/>
  <c r="C2278" i="1"/>
  <c r="C274" i="1"/>
  <c r="C2274" i="1"/>
  <c r="C270" i="1"/>
  <c r="C2270" i="1"/>
  <c r="C266" i="1"/>
  <c r="C2266" i="1"/>
  <c r="C262" i="1"/>
  <c r="C2262" i="1"/>
  <c r="C258" i="1"/>
  <c r="C2258" i="1"/>
  <c r="C254" i="1"/>
  <c r="C2254" i="1"/>
  <c r="C250" i="1"/>
  <c r="C2250" i="1"/>
  <c r="C246" i="1"/>
  <c r="C2246" i="1"/>
  <c r="C242" i="1"/>
  <c r="C2242" i="1"/>
  <c r="C238" i="1"/>
  <c r="C2238" i="1"/>
  <c r="C234" i="1"/>
  <c r="C2234" i="1"/>
  <c r="C230" i="1"/>
  <c r="C2230" i="1"/>
  <c r="C226" i="1"/>
  <c r="C2226" i="1"/>
  <c r="C222" i="1"/>
  <c r="C2222" i="1"/>
  <c r="C218" i="1"/>
  <c r="C2218" i="1"/>
  <c r="C214" i="1"/>
  <c r="C2214" i="1"/>
  <c r="C210" i="1"/>
  <c r="C2210" i="1"/>
  <c r="C206" i="1"/>
  <c r="C2206" i="1"/>
  <c r="C2202" i="1"/>
  <c r="C202" i="1"/>
  <c r="C198" i="1"/>
  <c r="C2198" i="1"/>
  <c r="C194" i="1"/>
  <c r="C2194" i="1"/>
  <c r="C190" i="1"/>
  <c r="C2190" i="1"/>
  <c r="C186" i="1"/>
  <c r="C2186" i="1"/>
  <c r="C182" i="1"/>
  <c r="C2182" i="1"/>
  <c r="C178" i="1"/>
  <c r="C2178" i="1"/>
  <c r="C174" i="1"/>
  <c r="C2174" i="1"/>
  <c r="C170" i="1"/>
  <c r="C2170" i="1"/>
  <c r="C166" i="1"/>
  <c r="C2166" i="1"/>
  <c r="C162" i="1"/>
  <c r="C2162" i="1"/>
  <c r="C158" i="1"/>
  <c r="C2158" i="1"/>
  <c r="C154" i="1"/>
  <c r="C2154" i="1"/>
  <c r="C150" i="1"/>
  <c r="C2150" i="1"/>
  <c r="C146" i="1"/>
  <c r="C2146" i="1"/>
  <c r="C142" i="1"/>
  <c r="C2142" i="1"/>
  <c r="C2138" i="1"/>
  <c r="C138" i="1"/>
  <c r="C134" i="1"/>
  <c r="C2134" i="1"/>
  <c r="C130" i="1"/>
  <c r="C2130" i="1"/>
  <c r="C126" i="1"/>
  <c r="C2126" i="1"/>
  <c r="C122" i="1"/>
  <c r="C2122" i="1"/>
  <c r="C118" i="1"/>
  <c r="C2118" i="1"/>
  <c r="C114" i="1"/>
  <c r="C2114" i="1"/>
  <c r="C110" i="1"/>
  <c r="C2110" i="1"/>
  <c r="C106" i="1"/>
  <c r="C2106" i="1"/>
  <c r="C102" i="1"/>
  <c r="C2102" i="1"/>
  <c r="C98" i="1"/>
  <c r="C2098" i="1"/>
  <c r="C94" i="1"/>
  <c r="C2094" i="1"/>
  <c r="C90" i="1"/>
  <c r="C2090" i="1"/>
  <c r="C86" i="1"/>
  <c r="C2086" i="1"/>
  <c r="C82" i="1"/>
  <c r="C2082" i="1"/>
  <c r="C78" i="1"/>
  <c r="C2078" i="1"/>
  <c r="C2074" i="1"/>
  <c r="C74" i="1"/>
  <c r="C70" i="1"/>
  <c r="C2070" i="1"/>
  <c r="C66" i="1"/>
  <c r="C2066" i="1"/>
  <c r="C62" i="1"/>
  <c r="C2062" i="1"/>
  <c r="C58" i="1"/>
  <c r="C2058" i="1"/>
  <c r="C54" i="1"/>
  <c r="C2054" i="1"/>
  <c r="C50" i="1"/>
  <c r="C2050" i="1"/>
  <c r="C46" i="1"/>
  <c r="C2046" i="1"/>
  <c r="C42" i="1"/>
  <c r="C2042" i="1"/>
  <c r="C38" i="1"/>
  <c r="C2038" i="1"/>
  <c r="C34" i="1"/>
  <c r="C2034" i="1"/>
  <c r="C30" i="1"/>
  <c r="C2030" i="1"/>
  <c r="C26" i="1"/>
  <c r="C2026" i="1"/>
  <c r="D4002" i="1"/>
  <c r="D2002" i="1"/>
  <c r="D1990" i="1"/>
  <c r="D3990" i="1"/>
  <c r="D1982" i="1"/>
  <c r="D3982" i="1"/>
  <c r="D3970" i="1"/>
  <c r="D1970" i="1"/>
  <c r="D1958" i="1"/>
  <c r="D3958" i="1"/>
  <c r="D3946" i="1"/>
  <c r="D1946" i="1"/>
  <c r="D1934" i="1"/>
  <c r="D3934" i="1"/>
  <c r="D3922" i="1"/>
  <c r="D1922" i="1"/>
  <c r="D1910" i="1"/>
  <c r="D3910" i="1"/>
  <c r="D1894" i="1"/>
  <c r="D3894" i="1"/>
  <c r="D1886" i="1"/>
  <c r="D3886" i="1"/>
  <c r="D3874" i="1"/>
  <c r="D1874" i="1"/>
  <c r="D1862" i="1"/>
  <c r="D3862" i="1"/>
  <c r="D3850" i="1"/>
  <c r="D1850" i="1"/>
  <c r="D1838" i="1"/>
  <c r="D3838" i="1"/>
  <c r="D1830" i="1"/>
  <c r="D3830" i="1"/>
  <c r="D3818" i="1"/>
  <c r="D1818" i="1"/>
  <c r="D3802" i="1"/>
  <c r="D1802" i="1"/>
  <c r="D3794" i="1"/>
  <c r="D1794" i="1"/>
  <c r="D1782" i="1"/>
  <c r="D3782" i="1"/>
  <c r="D3770" i="1"/>
  <c r="D1770" i="1"/>
  <c r="D1758" i="1"/>
  <c r="D3758" i="1"/>
  <c r="D3746" i="1"/>
  <c r="D1746" i="1"/>
  <c r="D1734" i="1"/>
  <c r="D3734" i="1"/>
  <c r="D3722" i="1"/>
  <c r="D1722" i="1"/>
  <c r="D1710" i="1"/>
  <c r="D3710" i="1"/>
  <c r="D3698" i="1"/>
  <c r="D1698" i="1"/>
  <c r="D1686" i="1"/>
  <c r="D3686" i="1"/>
  <c r="D3674" i="1"/>
  <c r="D1674" i="1"/>
  <c r="D1662" i="1"/>
  <c r="D3662" i="1"/>
  <c r="D3658" i="1"/>
  <c r="D1658" i="1"/>
  <c r="D1646" i="1"/>
  <c r="D3646" i="1"/>
  <c r="D3634" i="1"/>
  <c r="D1634" i="1"/>
  <c r="D1622" i="1"/>
  <c r="D3622" i="1"/>
  <c r="D3610" i="1"/>
  <c r="D1610" i="1"/>
  <c r="D1598" i="1"/>
  <c r="D3598" i="1"/>
  <c r="D1582" i="1"/>
  <c r="D3582" i="1"/>
  <c r="D1566" i="1"/>
  <c r="D3566" i="1"/>
  <c r="D1550" i="1"/>
  <c r="D3550" i="1"/>
  <c r="D1534" i="1"/>
  <c r="D3534" i="1"/>
  <c r="D1518" i="1"/>
  <c r="D3518" i="1"/>
  <c r="D3498" i="1"/>
  <c r="D1498" i="1"/>
  <c r="D3482" i="1"/>
  <c r="D1482" i="1"/>
  <c r="D3466" i="1"/>
  <c r="D1466" i="1"/>
  <c r="D3450" i="1"/>
  <c r="D1450" i="1"/>
  <c r="D3434" i="1"/>
  <c r="D1434" i="1"/>
  <c r="D1422" i="1"/>
  <c r="D3422" i="1"/>
  <c r="D1406" i="1"/>
  <c r="D3406" i="1"/>
  <c r="D1390" i="1"/>
  <c r="D3390" i="1"/>
  <c r="D1374" i="1"/>
  <c r="D3374" i="1"/>
  <c r="D1358" i="1"/>
  <c r="D3358" i="1"/>
  <c r="D1342" i="1"/>
  <c r="D3342" i="1"/>
  <c r="D1326" i="1"/>
  <c r="D3326" i="1"/>
  <c r="D1310" i="1"/>
  <c r="D3310" i="1"/>
  <c r="D1294" i="1"/>
  <c r="D3294" i="1"/>
  <c r="D1278" i="1"/>
  <c r="D3278" i="1"/>
  <c r="D3274" i="1"/>
  <c r="D1274" i="1"/>
  <c r="D3258" i="1"/>
  <c r="D1258" i="1"/>
  <c r="D3242" i="1"/>
  <c r="D1242" i="1"/>
  <c r="D3226" i="1"/>
  <c r="D1226" i="1"/>
  <c r="D3210" i="1"/>
  <c r="D1210" i="1"/>
  <c r="D3194" i="1"/>
  <c r="D1194" i="1"/>
  <c r="D3178" i="1"/>
  <c r="D1178" i="1"/>
  <c r="D3162" i="1"/>
  <c r="D1162" i="1"/>
  <c r="D1142" i="1"/>
  <c r="D3142" i="1"/>
  <c r="D1126" i="1"/>
  <c r="D3126" i="1"/>
  <c r="D3114" i="1"/>
  <c r="D1114" i="1"/>
  <c r="D1102" i="1"/>
  <c r="D3102" i="1"/>
  <c r="D1086" i="1"/>
  <c r="D3086" i="1"/>
  <c r="D1070" i="1"/>
  <c r="D3070" i="1"/>
  <c r="D1054" i="1"/>
  <c r="D3054" i="1"/>
  <c r="D1038" i="1"/>
  <c r="D3038" i="1"/>
  <c r="D1022" i="1"/>
  <c r="D3022" i="1"/>
  <c r="D1006" i="1"/>
  <c r="D3006" i="1"/>
  <c r="D2986" i="1"/>
  <c r="D986" i="1"/>
  <c r="D2970" i="1"/>
  <c r="D970" i="1"/>
  <c r="D2954" i="1"/>
  <c r="D954" i="1"/>
  <c r="D942" i="1"/>
  <c r="D2942" i="1"/>
  <c r="D2922" i="1"/>
  <c r="D922" i="1"/>
  <c r="D910" i="1"/>
  <c r="D2910" i="1"/>
  <c r="D2898" i="1"/>
  <c r="D898" i="1"/>
  <c r="D2882" i="1"/>
  <c r="D882" i="1"/>
  <c r="D2866" i="1"/>
  <c r="D866" i="1"/>
  <c r="D2850" i="1"/>
  <c r="D850" i="1"/>
  <c r="D2842" i="1"/>
  <c r="D842" i="1"/>
  <c r="D830" i="1"/>
  <c r="D2830" i="1"/>
  <c r="D814" i="1"/>
  <c r="D2814" i="1"/>
  <c r="D798" i="1"/>
  <c r="D2798" i="1"/>
  <c r="D2778" i="1"/>
  <c r="D778" i="1"/>
  <c r="D2762" i="1"/>
  <c r="D762" i="1"/>
  <c r="D2746" i="1"/>
  <c r="D746" i="1"/>
  <c r="D734" i="1"/>
  <c r="D2734" i="1"/>
  <c r="D718" i="1"/>
  <c r="D2718" i="1"/>
  <c r="D702" i="1"/>
  <c r="D2702" i="1"/>
  <c r="D686" i="1"/>
  <c r="D2686" i="1"/>
  <c r="D670" i="1"/>
  <c r="D2670" i="1"/>
  <c r="D654" i="1"/>
  <c r="D2654" i="1"/>
  <c r="D638" i="1"/>
  <c r="D2638" i="1"/>
  <c r="D622" i="1"/>
  <c r="D2622" i="1"/>
  <c r="D606" i="1"/>
  <c r="D2606" i="1"/>
  <c r="D590" i="1"/>
  <c r="D2590" i="1"/>
  <c r="D574" i="1"/>
  <c r="D2574" i="1"/>
  <c r="D558" i="1"/>
  <c r="D2558" i="1"/>
  <c r="D542" i="1"/>
  <c r="D2542" i="1"/>
  <c r="D526" i="1"/>
  <c r="D2526" i="1"/>
  <c r="D510" i="1"/>
  <c r="D2510" i="1"/>
  <c r="D494" i="1"/>
  <c r="D2494" i="1"/>
  <c r="D478" i="1"/>
  <c r="D2478" i="1"/>
  <c r="D462" i="1"/>
  <c r="D2462" i="1"/>
  <c r="D446" i="1"/>
  <c r="D2446" i="1"/>
  <c r="D430" i="1"/>
  <c r="D2430" i="1"/>
  <c r="D414" i="1"/>
  <c r="D2414" i="1"/>
  <c r="D398" i="1"/>
  <c r="D2398" i="1"/>
  <c r="D382" i="1"/>
  <c r="D2382" i="1"/>
  <c r="D366" i="1"/>
  <c r="D2366" i="1"/>
  <c r="D350" i="1"/>
  <c r="D2350" i="1"/>
  <c r="D322" i="1"/>
  <c r="D2322" i="1"/>
  <c r="D306" i="1"/>
  <c r="D2306" i="1"/>
  <c r="D290" i="1"/>
  <c r="D2290" i="1"/>
  <c r="D278" i="1"/>
  <c r="D2278" i="1"/>
  <c r="D266" i="1"/>
  <c r="D2266" i="1"/>
  <c r="D250" i="1"/>
  <c r="D2250" i="1"/>
  <c r="D230" i="1"/>
  <c r="D2230" i="1"/>
  <c r="D218" i="1"/>
  <c r="D2218" i="1"/>
  <c r="D206" i="1"/>
  <c r="D2206" i="1"/>
  <c r="D190" i="1"/>
  <c r="D2190" i="1"/>
  <c r="D178" i="1"/>
  <c r="D2178" i="1"/>
  <c r="D162" i="1"/>
  <c r="D2162" i="1"/>
  <c r="D150" i="1"/>
  <c r="D2150" i="1"/>
  <c r="D138" i="1"/>
  <c r="D2138" i="1"/>
  <c r="D122" i="1"/>
  <c r="D2122" i="1"/>
  <c r="C4004" i="1"/>
  <c r="C2004" i="1"/>
  <c r="C3988" i="1"/>
  <c r="C1988" i="1"/>
  <c r="C3976" i="1"/>
  <c r="C1976" i="1"/>
  <c r="C3960" i="1"/>
  <c r="C1960" i="1"/>
  <c r="C3944" i="1"/>
  <c r="C1944" i="1"/>
  <c r="C3928" i="1"/>
  <c r="C1928" i="1"/>
  <c r="C1916" i="1"/>
  <c r="C3916" i="1"/>
  <c r="C1904" i="1"/>
  <c r="C3904" i="1"/>
  <c r="C1884" i="1"/>
  <c r="C3884" i="1"/>
  <c r="C3872" i="1"/>
  <c r="C1872" i="1"/>
  <c r="C1860" i="1"/>
  <c r="C3860" i="1"/>
  <c r="C1844" i="1"/>
  <c r="C3844" i="1"/>
  <c r="C1828" i="1"/>
  <c r="C3828" i="1"/>
  <c r="C3816" i="1"/>
  <c r="C1816" i="1"/>
  <c r="C3800" i="1"/>
  <c r="C1800" i="1"/>
  <c r="C3784" i="1"/>
  <c r="C1784" i="1"/>
  <c r="C3768" i="1"/>
  <c r="C1768" i="1"/>
  <c r="C3752" i="1"/>
  <c r="C1752" i="1"/>
  <c r="C1740" i="1"/>
  <c r="C3740" i="1"/>
  <c r="C1724" i="1"/>
  <c r="C3724" i="1"/>
  <c r="C1708" i="1"/>
  <c r="C3708" i="1"/>
  <c r="C1696" i="1"/>
  <c r="C3696" i="1"/>
  <c r="C1672" i="1"/>
  <c r="C3672" i="1"/>
  <c r="C1564" i="1"/>
  <c r="C3564" i="1"/>
  <c r="C1004" i="1"/>
  <c r="C3004" i="1"/>
  <c r="C988" i="1"/>
  <c r="C2988" i="1"/>
  <c r="C976" i="1"/>
  <c r="C2976" i="1"/>
  <c r="C964" i="1"/>
  <c r="C2964" i="1"/>
  <c r="C956" i="1"/>
  <c r="C2956" i="1"/>
  <c r="C944" i="1"/>
  <c r="C2944" i="1"/>
  <c r="C932" i="1"/>
  <c r="C2932" i="1"/>
  <c r="C920" i="1"/>
  <c r="C2920" i="1"/>
  <c r="C912" i="1"/>
  <c r="C2912" i="1"/>
  <c r="C900" i="1"/>
  <c r="C2900" i="1"/>
  <c r="C888" i="1"/>
  <c r="C2888" i="1"/>
  <c r="C868" i="1"/>
  <c r="C2868" i="1"/>
  <c r="C856" i="1"/>
  <c r="C2856" i="1"/>
  <c r="C844" i="1"/>
  <c r="C2844" i="1"/>
  <c r="C2832" i="1"/>
  <c r="C832" i="1"/>
  <c r="C820" i="1"/>
  <c r="C2820" i="1"/>
  <c r="C2816" i="1"/>
  <c r="C816" i="1"/>
  <c r="C804" i="1"/>
  <c r="C2804" i="1"/>
  <c r="C792" i="1"/>
  <c r="C2792" i="1"/>
  <c r="C776" i="1"/>
  <c r="C2776" i="1"/>
  <c r="C764" i="1"/>
  <c r="C2764" i="1"/>
  <c r="C2752" i="1"/>
  <c r="C752" i="1"/>
  <c r="C740" i="1"/>
  <c r="C2740" i="1"/>
  <c r="C2728" i="1"/>
  <c r="C728" i="1"/>
  <c r="C716" i="1"/>
  <c r="C2716" i="1"/>
  <c r="C2704" i="1"/>
  <c r="C704" i="1"/>
  <c r="C692" i="1"/>
  <c r="C2692" i="1"/>
  <c r="C684" i="1"/>
  <c r="C2684" i="1"/>
  <c r="C2672" i="1"/>
  <c r="C672" i="1"/>
  <c r="C660" i="1"/>
  <c r="C2660" i="1"/>
  <c r="C648" i="1"/>
  <c r="C2648" i="1"/>
  <c r="C636" i="1"/>
  <c r="C2636" i="1"/>
  <c r="C2624" i="1"/>
  <c r="C624" i="1"/>
  <c r="C612" i="1"/>
  <c r="C2612" i="1"/>
  <c r="C596" i="1"/>
  <c r="C2596" i="1"/>
  <c r="C584" i="1"/>
  <c r="C2584" i="1"/>
  <c r="C2568" i="1"/>
  <c r="C568" i="1"/>
  <c r="C556" i="1"/>
  <c r="C2556" i="1"/>
  <c r="C540" i="1"/>
  <c r="C2540" i="1"/>
  <c r="C2528" i="1"/>
  <c r="C528" i="1"/>
  <c r="C2512" i="1"/>
  <c r="C512" i="1"/>
  <c r="C2496" i="1"/>
  <c r="C496" i="1"/>
  <c r="C480" i="1"/>
  <c r="C2480" i="1"/>
  <c r="C468" i="1"/>
  <c r="C2468" i="1"/>
  <c r="C464" i="1"/>
  <c r="C2464" i="1"/>
  <c r="C448" i="1"/>
  <c r="C2448" i="1"/>
  <c r="C432" i="1"/>
  <c r="C2432" i="1"/>
  <c r="C412" i="1"/>
  <c r="C2412" i="1"/>
  <c r="C388" i="1"/>
  <c r="C2388" i="1"/>
  <c r="C372" i="1"/>
  <c r="C2372" i="1"/>
  <c r="C360" i="1"/>
  <c r="C2360" i="1"/>
  <c r="C348" i="1"/>
  <c r="C2348" i="1"/>
  <c r="C332" i="1"/>
  <c r="C2332" i="1"/>
  <c r="C308" i="1"/>
  <c r="C2308" i="1"/>
  <c r="C292" i="1"/>
  <c r="C2292" i="1"/>
  <c r="C276" i="1"/>
  <c r="C2276" i="1"/>
  <c r="C272" i="1"/>
  <c r="C2272" i="1"/>
  <c r="C252" i="1"/>
  <c r="C2252" i="1"/>
  <c r="C232" i="1"/>
  <c r="C2232" i="1"/>
  <c r="C216" i="1"/>
  <c r="C2216" i="1"/>
  <c r="C28" i="1"/>
  <c r="C2028" i="1"/>
  <c r="D2003" i="1"/>
  <c r="D4003" i="1"/>
  <c r="D1999" i="1"/>
  <c r="D3999" i="1"/>
  <c r="D1995" i="1"/>
  <c r="D3995" i="1"/>
  <c r="D1991" i="1"/>
  <c r="D3991" i="1"/>
  <c r="D1987" i="1"/>
  <c r="D3987" i="1"/>
  <c r="D1983" i="1"/>
  <c r="D3983" i="1"/>
  <c r="D1979" i="1"/>
  <c r="D3979" i="1"/>
  <c r="D1975" i="1"/>
  <c r="D3975" i="1"/>
  <c r="D1971" i="1"/>
  <c r="D3971" i="1"/>
  <c r="D1967" i="1"/>
  <c r="D3967" i="1"/>
  <c r="D1963" i="1"/>
  <c r="D3963" i="1"/>
  <c r="D1959" i="1"/>
  <c r="D3959" i="1"/>
  <c r="D1955" i="1"/>
  <c r="D3955" i="1"/>
  <c r="D1951" i="1"/>
  <c r="D3951" i="1"/>
  <c r="D1947" i="1"/>
  <c r="D3947" i="1"/>
  <c r="D1943" i="1"/>
  <c r="D3943" i="1"/>
  <c r="D1939" i="1"/>
  <c r="D3939" i="1"/>
  <c r="D1935" i="1"/>
  <c r="D3935" i="1"/>
  <c r="D1931" i="1"/>
  <c r="D3931" i="1"/>
  <c r="D1927" i="1"/>
  <c r="D3927" i="1"/>
  <c r="D1923" i="1"/>
  <c r="D3923" i="1"/>
  <c r="D1919" i="1"/>
  <c r="D3919" i="1"/>
  <c r="D1915" i="1"/>
  <c r="D3915" i="1"/>
  <c r="D1911" i="1"/>
  <c r="D3911" i="1"/>
  <c r="D1907" i="1"/>
  <c r="D3907" i="1"/>
  <c r="D1903" i="1"/>
  <c r="D3903" i="1"/>
  <c r="D1899" i="1"/>
  <c r="D3899" i="1"/>
  <c r="D1895" i="1"/>
  <c r="D3895" i="1"/>
  <c r="D1891" i="1"/>
  <c r="D3891" i="1"/>
  <c r="D1887" i="1"/>
  <c r="D3887" i="1"/>
  <c r="D1883" i="1"/>
  <c r="D3883" i="1"/>
  <c r="D1879" i="1"/>
  <c r="D3879" i="1"/>
  <c r="D1875" i="1"/>
  <c r="D3875" i="1"/>
  <c r="D1871" i="1"/>
  <c r="D3871" i="1"/>
  <c r="D1867" i="1"/>
  <c r="D3867" i="1"/>
  <c r="D1863" i="1"/>
  <c r="D3863" i="1"/>
  <c r="D1859" i="1"/>
  <c r="D3859" i="1"/>
  <c r="D1855" i="1"/>
  <c r="D3855" i="1"/>
  <c r="D1851" i="1"/>
  <c r="D3851" i="1"/>
  <c r="D1847" i="1"/>
  <c r="D3847" i="1"/>
  <c r="D1843" i="1"/>
  <c r="D3843" i="1"/>
  <c r="D1839" i="1"/>
  <c r="D3839" i="1"/>
  <c r="D1835" i="1"/>
  <c r="D3835" i="1"/>
  <c r="D1831" i="1"/>
  <c r="D3831" i="1"/>
  <c r="D1827" i="1"/>
  <c r="D3827" i="1"/>
  <c r="D1823" i="1"/>
  <c r="D3823" i="1"/>
  <c r="D1819" i="1"/>
  <c r="D3819" i="1"/>
  <c r="D1815" i="1"/>
  <c r="D3815" i="1"/>
  <c r="D1811" i="1"/>
  <c r="D3811" i="1"/>
  <c r="D1807" i="1"/>
  <c r="D3807" i="1"/>
  <c r="D1803" i="1"/>
  <c r="D3803" i="1"/>
  <c r="D1799" i="1"/>
  <c r="D3799" i="1"/>
  <c r="D1795" i="1"/>
  <c r="D3795" i="1"/>
  <c r="D1791" i="1"/>
  <c r="D3791" i="1"/>
  <c r="D1787" i="1"/>
  <c r="D3787" i="1"/>
  <c r="D1783" i="1"/>
  <c r="D3783" i="1"/>
  <c r="D1779" i="1"/>
  <c r="D3779" i="1"/>
  <c r="D1775" i="1"/>
  <c r="D3775" i="1"/>
  <c r="D1771" i="1"/>
  <c r="D3771" i="1"/>
  <c r="D1767" i="1"/>
  <c r="D3767" i="1"/>
  <c r="D1763" i="1"/>
  <c r="D3763" i="1"/>
  <c r="D1759" i="1"/>
  <c r="D3759" i="1"/>
  <c r="D1755" i="1"/>
  <c r="D3755" i="1"/>
  <c r="D1751" i="1"/>
  <c r="D3751" i="1"/>
  <c r="D1747" i="1"/>
  <c r="D3747" i="1"/>
  <c r="D1743" i="1"/>
  <c r="D3743" i="1"/>
  <c r="D1739" i="1"/>
  <c r="D3739" i="1"/>
  <c r="D1735" i="1"/>
  <c r="D3735" i="1"/>
  <c r="D1731" i="1"/>
  <c r="D3731" i="1"/>
  <c r="D1727" i="1"/>
  <c r="D3727" i="1"/>
  <c r="D1723" i="1"/>
  <c r="D3723" i="1"/>
  <c r="D1719" i="1"/>
  <c r="D3719" i="1"/>
  <c r="D1715" i="1"/>
  <c r="D3715" i="1"/>
  <c r="D1711" i="1"/>
  <c r="D3711" i="1"/>
  <c r="D1707" i="1"/>
  <c r="D3707" i="1"/>
  <c r="D1703" i="1"/>
  <c r="D3703" i="1"/>
  <c r="D1699" i="1"/>
  <c r="D3699" i="1"/>
  <c r="D1695" i="1"/>
  <c r="D3695" i="1"/>
  <c r="D1691" i="1"/>
  <c r="D3691" i="1"/>
  <c r="D1687" i="1"/>
  <c r="D3687" i="1"/>
  <c r="D1683" i="1"/>
  <c r="D3683" i="1"/>
  <c r="D1679" i="1"/>
  <c r="D3679" i="1"/>
  <c r="D1675" i="1"/>
  <c r="D3675" i="1"/>
  <c r="D1671" i="1"/>
  <c r="D3671" i="1"/>
  <c r="D1667" i="1"/>
  <c r="D3667" i="1"/>
  <c r="D1663" i="1"/>
  <c r="D3663" i="1"/>
  <c r="D1659" i="1"/>
  <c r="D3659" i="1"/>
  <c r="D1655" i="1"/>
  <c r="D3655" i="1"/>
  <c r="D1651" i="1"/>
  <c r="D3651" i="1"/>
  <c r="D1647" i="1"/>
  <c r="D3647" i="1"/>
  <c r="D1643" i="1"/>
  <c r="D3643" i="1"/>
  <c r="D1639" i="1"/>
  <c r="D3639" i="1"/>
  <c r="D1635" i="1"/>
  <c r="D3635" i="1"/>
  <c r="D1631" i="1"/>
  <c r="D3631" i="1"/>
  <c r="D1627" i="1"/>
  <c r="D3627" i="1"/>
  <c r="D1623" i="1"/>
  <c r="D3623" i="1"/>
  <c r="D1619" i="1"/>
  <c r="D3619" i="1"/>
  <c r="D1615" i="1"/>
  <c r="D3615" i="1"/>
  <c r="D1611" i="1"/>
  <c r="D3611" i="1"/>
  <c r="D1607" i="1"/>
  <c r="D3607" i="1"/>
  <c r="D1603" i="1"/>
  <c r="D3603" i="1"/>
  <c r="D1599" i="1"/>
  <c r="D3599" i="1"/>
  <c r="D1595" i="1"/>
  <c r="D3595" i="1"/>
  <c r="D1591" i="1"/>
  <c r="D3591" i="1"/>
  <c r="D1587" i="1"/>
  <c r="D3587" i="1"/>
  <c r="D1583" i="1"/>
  <c r="D3583" i="1"/>
  <c r="D1579" i="1"/>
  <c r="D3579" i="1"/>
  <c r="D1575" i="1"/>
  <c r="D3575" i="1"/>
  <c r="D1571" i="1"/>
  <c r="D3571" i="1"/>
  <c r="D1567" i="1"/>
  <c r="D3567" i="1"/>
  <c r="D1563" i="1"/>
  <c r="D3563" i="1"/>
  <c r="D1559" i="1"/>
  <c r="D3559" i="1"/>
  <c r="D1555" i="1"/>
  <c r="D3555" i="1"/>
  <c r="D1551" i="1"/>
  <c r="D3551" i="1"/>
  <c r="D1547" i="1"/>
  <c r="D3547" i="1"/>
  <c r="D1543" i="1"/>
  <c r="D3543" i="1"/>
  <c r="D1539" i="1"/>
  <c r="D3539" i="1"/>
  <c r="D1535" i="1"/>
  <c r="D3535" i="1"/>
  <c r="D1531" i="1"/>
  <c r="D3531" i="1"/>
  <c r="D1527" i="1"/>
  <c r="D3527" i="1"/>
  <c r="D1523" i="1"/>
  <c r="D3523" i="1"/>
  <c r="D1519" i="1"/>
  <c r="D3519" i="1"/>
  <c r="D1515" i="1"/>
  <c r="D3515" i="1"/>
  <c r="D1511" i="1"/>
  <c r="D3511" i="1"/>
  <c r="D1507" i="1"/>
  <c r="D3507" i="1"/>
  <c r="D1503" i="1"/>
  <c r="D3503" i="1"/>
  <c r="D1499" i="1"/>
  <c r="D3499" i="1"/>
  <c r="D1495" i="1"/>
  <c r="D3495" i="1"/>
  <c r="D1491" i="1"/>
  <c r="D3491" i="1"/>
  <c r="D1487" i="1"/>
  <c r="D3487" i="1"/>
  <c r="D1483" i="1"/>
  <c r="D3483" i="1"/>
  <c r="D1479" i="1"/>
  <c r="D3479" i="1"/>
  <c r="D1475" i="1"/>
  <c r="D3475" i="1"/>
  <c r="D1471" i="1"/>
  <c r="D3471" i="1"/>
  <c r="D1467" i="1"/>
  <c r="D3467" i="1"/>
  <c r="D1463" i="1"/>
  <c r="D3463" i="1"/>
  <c r="D1459" i="1"/>
  <c r="D3459" i="1"/>
  <c r="D1455" i="1"/>
  <c r="D3455" i="1"/>
  <c r="D1451" i="1"/>
  <c r="D3451" i="1"/>
  <c r="D1447" i="1"/>
  <c r="D3447" i="1"/>
  <c r="D1443" i="1"/>
  <c r="D3443" i="1"/>
  <c r="D1439" i="1"/>
  <c r="D3439" i="1"/>
  <c r="D1435" i="1"/>
  <c r="D3435" i="1"/>
  <c r="D1431" i="1"/>
  <c r="D3431" i="1"/>
  <c r="D1427" i="1"/>
  <c r="D3427" i="1"/>
  <c r="D1423" i="1"/>
  <c r="D3423" i="1"/>
  <c r="D1419" i="1"/>
  <c r="D3419" i="1"/>
  <c r="D1415" i="1"/>
  <c r="D3415" i="1"/>
  <c r="D1411" i="1"/>
  <c r="D3411" i="1"/>
  <c r="D1407" i="1"/>
  <c r="D3407" i="1"/>
  <c r="D1403" i="1"/>
  <c r="D3403" i="1"/>
  <c r="D1399" i="1"/>
  <c r="D3399" i="1"/>
  <c r="D1395" i="1"/>
  <c r="D3395" i="1"/>
  <c r="D1391" i="1"/>
  <c r="D3391" i="1"/>
  <c r="D1387" i="1"/>
  <c r="D3387" i="1"/>
  <c r="D1383" i="1"/>
  <c r="D3383" i="1"/>
  <c r="D1379" i="1"/>
  <c r="D3379" i="1"/>
  <c r="D1375" i="1"/>
  <c r="D3375" i="1"/>
  <c r="D1371" i="1"/>
  <c r="D3371" i="1"/>
  <c r="D1367" i="1"/>
  <c r="D3367" i="1"/>
  <c r="D1363" i="1"/>
  <c r="D3363" i="1"/>
  <c r="D1359" i="1"/>
  <c r="D3359" i="1"/>
  <c r="D1355" i="1"/>
  <c r="D3355" i="1"/>
  <c r="D1351" i="1"/>
  <c r="D3351" i="1"/>
  <c r="D1347" i="1"/>
  <c r="D3347" i="1"/>
  <c r="D1343" i="1"/>
  <c r="D3343" i="1"/>
  <c r="D1339" i="1"/>
  <c r="D3339" i="1"/>
  <c r="D1335" i="1"/>
  <c r="D3335" i="1"/>
  <c r="D1331" i="1"/>
  <c r="D3331" i="1"/>
  <c r="D1327" i="1"/>
  <c r="D3327" i="1"/>
  <c r="D1323" i="1"/>
  <c r="D3323" i="1"/>
  <c r="D1319" i="1"/>
  <c r="D3319" i="1"/>
  <c r="D1315" i="1"/>
  <c r="D3315" i="1"/>
  <c r="D1311" i="1"/>
  <c r="D3311" i="1"/>
  <c r="D1307" i="1"/>
  <c r="D3307" i="1"/>
  <c r="D1303" i="1"/>
  <c r="D3303" i="1"/>
  <c r="D1299" i="1"/>
  <c r="D3299" i="1"/>
  <c r="D1295" i="1"/>
  <c r="D3295" i="1"/>
  <c r="D1291" i="1"/>
  <c r="D3291" i="1"/>
  <c r="D1287" i="1"/>
  <c r="D3287" i="1"/>
  <c r="D1283" i="1"/>
  <c r="D3283" i="1"/>
  <c r="D1279" i="1"/>
  <c r="D3279" i="1"/>
  <c r="D1275" i="1"/>
  <c r="D3275" i="1"/>
  <c r="D1271" i="1"/>
  <c r="D3271" i="1"/>
  <c r="D1267" i="1"/>
  <c r="D3267" i="1"/>
  <c r="D1263" i="1"/>
  <c r="D3263" i="1"/>
  <c r="D1259" i="1"/>
  <c r="D3259" i="1"/>
  <c r="D1255" i="1"/>
  <c r="D3255" i="1"/>
  <c r="D1251" i="1"/>
  <c r="D3251" i="1"/>
  <c r="D1247" i="1"/>
  <c r="D3247" i="1"/>
  <c r="D1243" i="1"/>
  <c r="D3243" i="1"/>
  <c r="D1239" i="1"/>
  <c r="D3239" i="1"/>
  <c r="D1235" i="1"/>
  <c r="D3235" i="1"/>
  <c r="D1231" i="1"/>
  <c r="D3231" i="1"/>
  <c r="D1227" i="1"/>
  <c r="D3227" i="1"/>
  <c r="D1223" i="1"/>
  <c r="D3223" i="1"/>
  <c r="D1219" i="1"/>
  <c r="D3219" i="1"/>
  <c r="D1215" i="1"/>
  <c r="D3215" i="1"/>
  <c r="D1211" i="1"/>
  <c r="D3211" i="1"/>
  <c r="D1207" i="1"/>
  <c r="D3207" i="1"/>
  <c r="D1203" i="1"/>
  <c r="D3203" i="1"/>
  <c r="D1199" i="1"/>
  <c r="D3199" i="1"/>
  <c r="D1195" i="1"/>
  <c r="D3195" i="1"/>
  <c r="D1191" i="1"/>
  <c r="D3191" i="1"/>
  <c r="D1187" i="1"/>
  <c r="D3187" i="1"/>
  <c r="D1183" i="1"/>
  <c r="D3183" i="1"/>
  <c r="D1179" i="1"/>
  <c r="D3179" i="1"/>
  <c r="D1175" i="1"/>
  <c r="D3175" i="1"/>
  <c r="D1171" i="1"/>
  <c r="D3171" i="1"/>
  <c r="D1167" i="1"/>
  <c r="D3167" i="1"/>
  <c r="D1163" i="1"/>
  <c r="D3163" i="1"/>
  <c r="D1159" i="1"/>
  <c r="D3159" i="1"/>
  <c r="D1155" i="1"/>
  <c r="D3155" i="1"/>
  <c r="D1151" i="1"/>
  <c r="D3151" i="1"/>
  <c r="D1147" i="1"/>
  <c r="D3147" i="1"/>
  <c r="D1143" i="1"/>
  <c r="D3143" i="1"/>
  <c r="D1139" i="1"/>
  <c r="D3139" i="1"/>
  <c r="D1135" i="1"/>
  <c r="D3135" i="1"/>
  <c r="D1131" i="1"/>
  <c r="D3131" i="1"/>
  <c r="D1127" i="1"/>
  <c r="D3127" i="1"/>
  <c r="D1123" i="1"/>
  <c r="D3123" i="1"/>
  <c r="D1119" i="1"/>
  <c r="D3119" i="1"/>
  <c r="D1115" i="1"/>
  <c r="D3115" i="1"/>
  <c r="D1111" i="1"/>
  <c r="D3111" i="1"/>
  <c r="D1107" i="1"/>
  <c r="D3107" i="1"/>
  <c r="D1103" i="1"/>
  <c r="D3103" i="1"/>
  <c r="D1099" i="1"/>
  <c r="D3099" i="1"/>
  <c r="D1095" i="1"/>
  <c r="D3095" i="1"/>
  <c r="D1091" i="1"/>
  <c r="D3091" i="1"/>
  <c r="D1087" i="1"/>
  <c r="D3087" i="1"/>
  <c r="D1083" i="1"/>
  <c r="D3083" i="1"/>
  <c r="D1079" i="1"/>
  <c r="D3079" i="1"/>
  <c r="D1075" i="1"/>
  <c r="D3075" i="1"/>
  <c r="D1071" i="1"/>
  <c r="D3071" i="1"/>
  <c r="D1067" i="1"/>
  <c r="D3067" i="1"/>
  <c r="D1063" i="1"/>
  <c r="D3063" i="1"/>
  <c r="D1059" i="1"/>
  <c r="D3059" i="1"/>
  <c r="D1055" i="1"/>
  <c r="D3055" i="1"/>
  <c r="D1051" i="1"/>
  <c r="D3051" i="1"/>
  <c r="D1047" i="1"/>
  <c r="D3047" i="1"/>
  <c r="D1043" i="1"/>
  <c r="D3043" i="1"/>
  <c r="D1039" i="1"/>
  <c r="D3039" i="1"/>
  <c r="D1035" i="1"/>
  <c r="D3035" i="1"/>
  <c r="D1031" i="1"/>
  <c r="D3031" i="1"/>
  <c r="D1027" i="1"/>
  <c r="D3027" i="1"/>
  <c r="D1023" i="1"/>
  <c r="D3023" i="1"/>
  <c r="D1019" i="1"/>
  <c r="D3019" i="1"/>
  <c r="D1015" i="1"/>
  <c r="D3015" i="1"/>
  <c r="D1011" i="1"/>
  <c r="D3011" i="1"/>
  <c r="D1007" i="1"/>
  <c r="D3007" i="1"/>
  <c r="D1003" i="1"/>
  <c r="D3003" i="1"/>
  <c r="D999" i="1"/>
  <c r="D2999" i="1"/>
  <c r="D995" i="1"/>
  <c r="D2995" i="1"/>
  <c r="D991" i="1"/>
  <c r="D2991" i="1"/>
  <c r="D987" i="1"/>
  <c r="D2987" i="1"/>
  <c r="D983" i="1"/>
  <c r="D2983" i="1"/>
  <c r="D979" i="1"/>
  <c r="D2979" i="1"/>
  <c r="D975" i="1"/>
  <c r="D2975" i="1"/>
  <c r="D971" i="1"/>
  <c r="D2971" i="1"/>
  <c r="D967" i="1"/>
  <c r="D2967" i="1"/>
  <c r="D963" i="1"/>
  <c r="D2963" i="1"/>
  <c r="D959" i="1"/>
  <c r="D2959" i="1"/>
  <c r="D955" i="1"/>
  <c r="D2955" i="1"/>
  <c r="D951" i="1"/>
  <c r="D2951" i="1"/>
  <c r="D947" i="1"/>
  <c r="D2947" i="1"/>
  <c r="D943" i="1"/>
  <c r="D2943" i="1"/>
  <c r="D939" i="1"/>
  <c r="D2939" i="1"/>
  <c r="D935" i="1"/>
  <c r="D2935" i="1"/>
  <c r="D931" i="1"/>
  <c r="D2931" i="1"/>
  <c r="D927" i="1"/>
  <c r="D2927" i="1"/>
  <c r="D923" i="1"/>
  <c r="D2923" i="1"/>
  <c r="D919" i="1"/>
  <c r="D2919" i="1"/>
  <c r="D915" i="1"/>
  <c r="D2915" i="1"/>
  <c r="D911" i="1"/>
  <c r="D2911" i="1"/>
  <c r="D907" i="1"/>
  <c r="D2907" i="1"/>
  <c r="D903" i="1"/>
  <c r="D2903" i="1"/>
  <c r="D899" i="1"/>
  <c r="D2899" i="1"/>
  <c r="D895" i="1"/>
  <c r="D2895" i="1"/>
  <c r="D891" i="1"/>
  <c r="D2891" i="1"/>
  <c r="D887" i="1"/>
  <c r="D2887" i="1"/>
  <c r="D883" i="1"/>
  <c r="D2883" i="1"/>
  <c r="D879" i="1"/>
  <c r="D2879" i="1"/>
  <c r="D875" i="1"/>
  <c r="D2875" i="1"/>
  <c r="D871" i="1"/>
  <c r="D2871" i="1"/>
  <c r="D867" i="1"/>
  <c r="D2867" i="1"/>
  <c r="D863" i="1"/>
  <c r="D2863" i="1"/>
  <c r="D859" i="1"/>
  <c r="D2859" i="1"/>
  <c r="D855" i="1"/>
  <c r="D2855" i="1"/>
  <c r="D851" i="1"/>
  <c r="D2851" i="1"/>
  <c r="D847" i="1"/>
  <c r="D2847" i="1"/>
  <c r="D843" i="1"/>
  <c r="D2843" i="1"/>
  <c r="D839" i="1"/>
  <c r="D2839" i="1"/>
  <c r="D835" i="1"/>
  <c r="D2835" i="1"/>
  <c r="D831" i="1"/>
  <c r="D2831" i="1"/>
  <c r="D827" i="1"/>
  <c r="D2827" i="1"/>
  <c r="D823" i="1"/>
  <c r="D2823" i="1"/>
  <c r="D819" i="1"/>
  <c r="D2819" i="1"/>
  <c r="D815" i="1"/>
  <c r="D2815" i="1"/>
  <c r="D811" i="1"/>
  <c r="D2811" i="1"/>
  <c r="D807" i="1"/>
  <c r="D2807" i="1"/>
  <c r="D803" i="1"/>
  <c r="D2803" i="1"/>
  <c r="D799" i="1"/>
  <c r="D2799" i="1"/>
  <c r="D795" i="1"/>
  <c r="D2795" i="1"/>
  <c r="D791" i="1"/>
  <c r="D2791" i="1"/>
  <c r="D787" i="1"/>
  <c r="D2787" i="1"/>
  <c r="D783" i="1"/>
  <c r="D2783" i="1"/>
  <c r="D779" i="1"/>
  <c r="D2779" i="1"/>
  <c r="D775" i="1"/>
  <c r="D2775" i="1"/>
  <c r="D771" i="1"/>
  <c r="D2771" i="1"/>
  <c r="D767" i="1"/>
  <c r="D2767" i="1"/>
  <c r="D763" i="1"/>
  <c r="D2763" i="1"/>
  <c r="D759" i="1"/>
  <c r="D2759" i="1"/>
  <c r="D755" i="1"/>
  <c r="D2755" i="1"/>
  <c r="D751" i="1"/>
  <c r="D2751" i="1"/>
  <c r="D747" i="1"/>
  <c r="D2747" i="1"/>
  <c r="D743" i="1"/>
  <c r="D2743" i="1"/>
  <c r="D739" i="1"/>
  <c r="D2739" i="1"/>
  <c r="D735" i="1"/>
  <c r="D2735" i="1"/>
  <c r="D731" i="1"/>
  <c r="D2731" i="1"/>
  <c r="D727" i="1"/>
  <c r="D2727" i="1"/>
  <c r="D723" i="1"/>
  <c r="D2723" i="1"/>
  <c r="D719" i="1"/>
  <c r="D2719" i="1"/>
  <c r="D715" i="1"/>
  <c r="D2715" i="1"/>
  <c r="D711" i="1"/>
  <c r="D2711" i="1"/>
  <c r="D707" i="1"/>
  <c r="D2707" i="1"/>
  <c r="D703" i="1"/>
  <c r="D2703" i="1"/>
  <c r="D699" i="1"/>
  <c r="D2699" i="1"/>
  <c r="D695" i="1"/>
  <c r="D2695" i="1"/>
  <c r="D691" i="1"/>
  <c r="D2691" i="1"/>
  <c r="D687" i="1"/>
  <c r="D2687" i="1"/>
  <c r="D683" i="1"/>
  <c r="D2683" i="1"/>
  <c r="D679" i="1"/>
  <c r="D2679" i="1"/>
  <c r="D675" i="1"/>
  <c r="D2675" i="1"/>
  <c r="D671" i="1"/>
  <c r="D2671" i="1"/>
  <c r="D667" i="1"/>
  <c r="D2667" i="1"/>
  <c r="D663" i="1"/>
  <c r="D2663" i="1"/>
  <c r="D659" i="1"/>
  <c r="D2659" i="1"/>
  <c r="D655" i="1"/>
  <c r="D2655" i="1"/>
  <c r="D651" i="1"/>
  <c r="D2651" i="1"/>
  <c r="D647" i="1"/>
  <c r="D2647" i="1"/>
  <c r="D643" i="1"/>
  <c r="D2643" i="1"/>
  <c r="D639" i="1"/>
  <c r="D2639" i="1"/>
  <c r="D635" i="1"/>
  <c r="D2635" i="1"/>
  <c r="D631" i="1"/>
  <c r="D2631" i="1"/>
  <c r="D627" i="1"/>
  <c r="D2627" i="1"/>
  <c r="D623" i="1"/>
  <c r="D2623" i="1"/>
  <c r="D619" i="1"/>
  <c r="D2619" i="1"/>
  <c r="D615" i="1"/>
  <c r="D2615" i="1"/>
  <c r="D611" i="1"/>
  <c r="D2611" i="1"/>
  <c r="D607" i="1"/>
  <c r="D2607" i="1"/>
  <c r="D603" i="1"/>
  <c r="D2603" i="1"/>
  <c r="D599" i="1"/>
  <c r="D2599" i="1"/>
  <c r="D595" i="1"/>
  <c r="D2595" i="1"/>
  <c r="D591" i="1"/>
  <c r="D2591" i="1"/>
  <c r="D587" i="1"/>
  <c r="D2587" i="1"/>
  <c r="D583" i="1"/>
  <c r="D2583" i="1"/>
  <c r="D579" i="1"/>
  <c r="D2579" i="1"/>
  <c r="D575" i="1"/>
  <c r="D2575" i="1"/>
  <c r="D571" i="1"/>
  <c r="D2571" i="1"/>
  <c r="D567" i="1"/>
  <c r="D2567" i="1"/>
  <c r="D563" i="1"/>
  <c r="D2563" i="1"/>
  <c r="D559" i="1"/>
  <c r="D2559" i="1"/>
  <c r="D555" i="1"/>
  <c r="D2555" i="1"/>
  <c r="D551" i="1"/>
  <c r="D2551" i="1"/>
  <c r="D547" i="1"/>
  <c r="D2547" i="1"/>
  <c r="D543" i="1"/>
  <c r="D2543" i="1"/>
  <c r="D539" i="1"/>
  <c r="D2539" i="1"/>
  <c r="D535" i="1"/>
  <c r="D2535" i="1"/>
  <c r="D531" i="1"/>
  <c r="D2531" i="1"/>
  <c r="D527" i="1"/>
  <c r="D2527" i="1"/>
  <c r="D523" i="1"/>
  <c r="D2523" i="1"/>
  <c r="D519" i="1"/>
  <c r="D2519" i="1"/>
  <c r="D515" i="1"/>
  <c r="D2515" i="1"/>
  <c r="D511" i="1"/>
  <c r="D2511" i="1"/>
  <c r="D507" i="1"/>
  <c r="D2507" i="1"/>
  <c r="D503" i="1"/>
  <c r="D2503" i="1"/>
  <c r="D499" i="1"/>
  <c r="D2499" i="1"/>
  <c r="D495" i="1"/>
  <c r="D2495" i="1"/>
  <c r="D491" i="1"/>
  <c r="D2491" i="1"/>
  <c r="D487" i="1"/>
  <c r="D2487" i="1"/>
  <c r="D483" i="1"/>
  <c r="D2483" i="1"/>
  <c r="D479" i="1"/>
  <c r="D2479" i="1"/>
  <c r="D475" i="1"/>
  <c r="D2475" i="1"/>
  <c r="D471" i="1"/>
  <c r="D2471" i="1"/>
  <c r="D467" i="1"/>
  <c r="D2467" i="1"/>
  <c r="D463" i="1"/>
  <c r="D2463" i="1"/>
  <c r="D459" i="1"/>
  <c r="D2459" i="1"/>
  <c r="D455" i="1"/>
  <c r="D2455" i="1"/>
  <c r="D451" i="1"/>
  <c r="D2451" i="1"/>
  <c r="D447" i="1"/>
  <c r="D2447" i="1"/>
  <c r="D443" i="1"/>
  <c r="D2443" i="1"/>
  <c r="D2439" i="1"/>
  <c r="D439" i="1"/>
  <c r="D435" i="1"/>
  <c r="D2435" i="1"/>
  <c r="D2431" i="1"/>
  <c r="D431" i="1"/>
  <c r="D427" i="1"/>
  <c r="D2427" i="1"/>
  <c r="D2423" i="1"/>
  <c r="D423" i="1"/>
  <c r="D419" i="1"/>
  <c r="D2419" i="1"/>
  <c r="D2415" i="1"/>
  <c r="D415" i="1"/>
  <c r="D411" i="1"/>
  <c r="D2411" i="1"/>
  <c r="D2407" i="1"/>
  <c r="D407" i="1"/>
  <c r="D403" i="1"/>
  <c r="D2403" i="1"/>
  <c r="D2399" i="1"/>
  <c r="D399" i="1"/>
  <c r="D395" i="1"/>
  <c r="D2395" i="1"/>
  <c r="D2391" i="1"/>
  <c r="D391" i="1"/>
  <c r="D387" i="1"/>
  <c r="D2387" i="1"/>
  <c r="D2383" i="1"/>
  <c r="D383" i="1"/>
  <c r="D379" i="1"/>
  <c r="D2379" i="1"/>
  <c r="D2375" i="1"/>
  <c r="D375" i="1"/>
  <c r="D371" i="1"/>
  <c r="D2371" i="1"/>
  <c r="D2367" i="1"/>
  <c r="D367" i="1"/>
  <c r="D363" i="1"/>
  <c r="D2363" i="1"/>
  <c r="D2359" i="1"/>
  <c r="D359" i="1"/>
  <c r="D355" i="1"/>
  <c r="D2355" i="1"/>
  <c r="D2351" i="1"/>
  <c r="D351" i="1"/>
  <c r="D2347" i="1"/>
  <c r="D347" i="1"/>
  <c r="D2343" i="1"/>
  <c r="D343" i="1"/>
  <c r="D339" i="1"/>
  <c r="D2339" i="1"/>
  <c r="D2335" i="1"/>
  <c r="D335" i="1"/>
  <c r="D331" i="1"/>
  <c r="D2331" i="1"/>
  <c r="D2327" i="1"/>
  <c r="D327" i="1"/>
  <c r="D323" i="1"/>
  <c r="D2323" i="1"/>
  <c r="D2319" i="1"/>
  <c r="D319" i="1"/>
  <c r="D315" i="1"/>
  <c r="D2315" i="1"/>
  <c r="D2311" i="1"/>
  <c r="D311" i="1"/>
  <c r="D307" i="1"/>
  <c r="D2307" i="1"/>
  <c r="D2303" i="1"/>
  <c r="D303" i="1"/>
  <c r="D299" i="1"/>
  <c r="D2299" i="1"/>
  <c r="D2295" i="1"/>
  <c r="D295" i="1"/>
  <c r="D291" i="1"/>
  <c r="D2291" i="1"/>
  <c r="D2287" i="1"/>
  <c r="D287" i="1"/>
  <c r="D283" i="1"/>
  <c r="D2283" i="1"/>
  <c r="D2279" i="1"/>
  <c r="D279" i="1"/>
  <c r="D275" i="1"/>
  <c r="D2275" i="1"/>
  <c r="D2271" i="1"/>
  <c r="D271" i="1"/>
  <c r="D267" i="1"/>
  <c r="D2267" i="1"/>
  <c r="D2263" i="1"/>
  <c r="D263" i="1"/>
  <c r="D259" i="1"/>
  <c r="D2259" i="1"/>
  <c r="D2255" i="1"/>
  <c r="D255" i="1"/>
  <c r="D251" i="1"/>
  <c r="D2251" i="1"/>
  <c r="D2247" i="1"/>
  <c r="D247" i="1"/>
  <c r="D243" i="1"/>
  <c r="D2243" i="1"/>
  <c r="D2239" i="1"/>
  <c r="D239" i="1"/>
  <c r="D235" i="1"/>
  <c r="D2235" i="1"/>
  <c r="D2231" i="1"/>
  <c r="D231" i="1"/>
  <c r="D227" i="1"/>
  <c r="D2227" i="1"/>
  <c r="D2223" i="1"/>
  <c r="D223" i="1"/>
  <c r="D219" i="1"/>
  <c r="D2219" i="1"/>
  <c r="D2215" i="1"/>
  <c r="D215" i="1"/>
  <c r="D211" i="1"/>
  <c r="D2211" i="1"/>
  <c r="D2207" i="1"/>
  <c r="D207" i="1"/>
  <c r="D203" i="1"/>
  <c r="D2203" i="1"/>
  <c r="D2199" i="1"/>
  <c r="D199" i="1"/>
  <c r="D195" i="1"/>
  <c r="D2195" i="1"/>
  <c r="D2191" i="1"/>
  <c r="D191" i="1"/>
  <c r="D187" i="1"/>
  <c r="D2187" i="1"/>
  <c r="D2183" i="1"/>
  <c r="D183" i="1"/>
  <c r="D179" i="1"/>
  <c r="D2179" i="1"/>
  <c r="D2175" i="1"/>
  <c r="D175" i="1"/>
  <c r="D171" i="1"/>
  <c r="D2171" i="1"/>
  <c r="D2167" i="1"/>
  <c r="D167" i="1"/>
  <c r="D163" i="1"/>
  <c r="D2163" i="1"/>
  <c r="D2159" i="1"/>
  <c r="D159" i="1"/>
  <c r="D155" i="1"/>
  <c r="D2155" i="1"/>
  <c r="D2151" i="1"/>
  <c r="D151" i="1"/>
  <c r="D147" i="1"/>
  <c r="D2147" i="1"/>
  <c r="D2143" i="1"/>
  <c r="D143" i="1"/>
  <c r="D139" i="1"/>
  <c r="D2139" i="1"/>
  <c r="D2135" i="1"/>
  <c r="D135" i="1"/>
  <c r="D131" i="1"/>
  <c r="D2131" i="1"/>
  <c r="D2127" i="1"/>
  <c r="D127" i="1"/>
  <c r="D123" i="1"/>
  <c r="D2123" i="1"/>
  <c r="D2119" i="1"/>
  <c r="D119" i="1"/>
  <c r="D115" i="1"/>
  <c r="D2115" i="1"/>
  <c r="D2111" i="1"/>
  <c r="D111" i="1"/>
  <c r="C2005" i="1"/>
  <c r="C4005" i="1"/>
  <c r="C2001" i="1"/>
  <c r="C4001" i="1"/>
  <c r="C1997" i="1"/>
  <c r="C3997" i="1"/>
  <c r="C3993" i="1"/>
  <c r="C1993" i="1"/>
  <c r="C1989" i="1"/>
  <c r="C3989" i="1"/>
  <c r="C1985" i="1"/>
  <c r="C3985" i="1"/>
  <c r="C3981" i="1"/>
  <c r="C1981" i="1"/>
  <c r="C1977" i="1"/>
  <c r="C3977" i="1"/>
  <c r="C1973" i="1"/>
  <c r="C3973" i="1"/>
  <c r="C1969" i="1"/>
  <c r="C3969" i="1"/>
  <c r="C3965" i="1"/>
  <c r="C1965" i="1"/>
  <c r="C1961" i="1"/>
  <c r="C3961" i="1"/>
  <c r="C1957" i="1"/>
  <c r="C3957" i="1"/>
  <c r="C1953" i="1"/>
  <c r="C3953" i="1"/>
  <c r="C3949" i="1"/>
  <c r="C1949" i="1"/>
  <c r="C1945" i="1"/>
  <c r="C3945" i="1"/>
  <c r="C1941" i="1"/>
  <c r="C3941" i="1"/>
  <c r="C1937" i="1"/>
  <c r="C3937" i="1"/>
  <c r="C3933" i="1"/>
  <c r="C1933" i="1"/>
  <c r="C1929" i="1"/>
  <c r="C3929" i="1"/>
  <c r="C1925" i="1"/>
  <c r="C3925" i="1"/>
  <c r="C1921" i="1"/>
  <c r="C3921" i="1"/>
  <c r="C3917" i="1"/>
  <c r="C1917" i="1"/>
  <c r="C1913" i="1"/>
  <c r="C3913" i="1"/>
  <c r="C1909" i="1"/>
  <c r="C3909" i="1"/>
  <c r="C1905" i="1"/>
  <c r="C3905" i="1"/>
  <c r="C3901" i="1"/>
  <c r="C1901" i="1"/>
  <c r="C1897" i="1"/>
  <c r="C3897" i="1"/>
  <c r="C1893" i="1"/>
  <c r="C3893" i="1"/>
  <c r="C1889" i="1"/>
  <c r="C3889" i="1"/>
  <c r="C3885" i="1"/>
  <c r="C1885" i="1"/>
  <c r="C1881" i="1"/>
  <c r="C3881" i="1"/>
  <c r="C1877" i="1"/>
  <c r="C3877" i="1"/>
  <c r="C1873" i="1"/>
  <c r="C3873" i="1"/>
  <c r="C3869" i="1"/>
  <c r="C1869" i="1"/>
  <c r="C1865" i="1"/>
  <c r="C3865" i="1"/>
  <c r="C1861" i="1"/>
  <c r="C3861" i="1"/>
  <c r="C1857" i="1"/>
  <c r="C3857" i="1"/>
  <c r="C3853" i="1"/>
  <c r="C1853" i="1"/>
  <c r="C1849" i="1"/>
  <c r="C3849" i="1"/>
  <c r="C1845" i="1"/>
  <c r="C3845" i="1"/>
  <c r="C1841" i="1"/>
  <c r="C3841" i="1"/>
  <c r="C3837" i="1"/>
  <c r="C1837" i="1"/>
  <c r="C1833" i="1"/>
  <c r="C3833" i="1"/>
  <c r="C1829" i="1"/>
  <c r="C3829" i="1"/>
  <c r="C1825" i="1"/>
  <c r="C3825" i="1"/>
  <c r="C3821" i="1"/>
  <c r="C1821" i="1"/>
  <c r="C1817" i="1"/>
  <c r="C3817" i="1"/>
  <c r="C1813" i="1"/>
  <c r="C3813" i="1"/>
  <c r="C1809" i="1"/>
  <c r="C3809" i="1"/>
  <c r="C3805" i="1"/>
  <c r="C1805" i="1"/>
  <c r="C1801" i="1"/>
  <c r="C3801" i="1"/>
  <c r="C1797" i="1"/>
  <c r="C3797" i="1"/>
  <c r="C3793" i="1"/>
  <c r="C1793" i="1"/>
  <c r="C1789" i="1"/>
  <c r="C3789" i="1"/>
  <c r="C1785" i="1"/>
  <c r="C3785" i="1"/>
  <c r="C1781" i="1"/>
  <c r="C3781" i="1"/>
  <c r="C3777" i="1"/>
  <c r="C1777" i="1"/>
  <c r="C1773" i="1"/>
  <c r="C3773" i="1"/>
  <c r="C1769" i="1"/>
  <c r="C3769" i="1"/>
  <c r="C1765" i="1"/>
  <c r="C3765" i="1"/>
  <c r="C3761" i="1"/>
  <c r="C1761" i="1"/>
  <c r="C1757" i="1"/>
  <c r="C3757" i="1"/>
  <c r="C1753" i="1"/>
  <c r="C3753" i="1"/>
  <c r="C1749" i="1"/>
  <c r="C3749" i="1"/>
  <c r="C3745" i="1"/>
  <c r="C1745" i="1"/>
  <c r="C1741" i="1"/>
  <c r="C3741" i="1"/>
  <c r="C1737" i="1"/>
  <c r="C3737" i="1"/>
  <c r="C1733" i="1"/>
  <c r="C3733" i="1"/>
  <c r="C3729" i="1"/>
  <c r="C1729" i="1"/>
  <c r="C1725" i="1"/>
  <c r="C3725" i="1"/>
  <c r="C1721" i="1"/>
  <c r="C3721" i="1"/>
  <c r="C1717" i="1"/>
  <c r="C3717" i="1"/>
  <c r="C3713" i="1"/>
  <c r="C1713" i="1"/>
  <c r="C1709" i="1"/>
  <c r="C3709" i="1"/>
  <c r="C1705" i="1"/>
  <c r="C3705" i="1"/>
  <c r="C1701" i="1"/>
  <c r="C3701" i="1"/>
  <c r="C3697" i="1"/>
  <c r="C1697" i="1"/>
  <c r="C1693" i="1"/>
  <c r="C3693" i="1"/>
  <c r="C1689" i="1"/>
  <c r="C3689" i="1"/>
  <c r="C1685" i="1"/>
  <c r="C3685" i="1"/>
  <c r="C3681" i="1"/>
  <c r="C1681" i="1"/>
  <c r="C1677" i="1"/>
  <c r="C3677" i="1"/>
  <c r="C1673" i="1"/>
  <c r="C3673" i="1"/>
  <c r="C1669" i="1"/>
  <c r="C3669" i="1"/>
  <c r="C3665" i="1"/>
  <c r="C1665" i="1"/>
  <c r="C1661" i="1"/>
  <c r="C3661" i="1"/>
  <c r="C1657" i="1"/>
  <c r="C3657" i="1"/>
  <c r="C1653" i="1"/>
  <c r="C3653" i="1"/>
  <c r="C3649" i="1"/>
  <c r="C1649" i="1"/>
  <c r="C1645" i="1"/>
  <c r="C3645" i="1"/>
  <c r="C1641" i="1"/>
  <c r="C3641" i="1"/>
  <c r="C1637" i="1"/>
  <c r="C3637" i="1"/>
  <c r="C3633" i="1"/>
  <c r="C1633" i="1"/>
  <c r="C1629" i="1"/>
  <c r="C3629" i="1"/>
  <c r="C1625" i="1"/>
  <c r="C3625" i="1"/>
  <c r="C1621" i="1"/>
  <c r="C3621" i="1"/>
  <c r="C3617" i="1"/>
  <c r="C1617" i="1"/>
  <c r="C1613" i="1"/>
  <c r="C3613" i="1"/>
  <c r="C1609" i="1"/>
  <c r="C3609" i="1"/>
  <c r="C1605" i="1"/>
  <c r="C3605" i="1"/>
  <c r="C3601" i="1"/>
  <c r="C1601" i="1"/>
  <c r="C1597" i="1"/>
  <c r="C3597" i="1"/>
  <c r="C1593" i="1"/>
  <c r="C3593" i="1"/>
  <c r="C1589" i="1"/>
  <c r="C3589" i="1"/>
  <c r="C3585" i="1"/>
  <c r="C1585" i="1"/>
  <c r="C1581" i="1"/>
  <c r="C3581" i="1"/>
  <c r="C1577" i="1"/>
  <c r="C3577" i="1"/>
  <c r="C1573" i="1"/>
  <c r="C3573" i="1"/>
  <c r="C3569" i="1"/>
  <c r="C1569" i="1"/>
  <c r="C1565" i="1"/>
  <c r="C3565" i="1"/>
  <c r="C1561" i="1"/>
  <c r="C3561" i="1"/>
  <c r="C1557" i="1"/>
  <c r="C3557" i="1"/>
  <c r="C3553" i="1"/>
  <c r="C1553" i="1"/>
  <c r="C1549" i="1"/>
  <c r="C3549" i="1"/>
  <c r="C1545" i="1"/>
  <c r="C3545" i="1"/>
  <c r="C1541" i="1"/>
  <c r="C3541" i="1"/>
  <c r="C3537" i="1"/>
  <c r="C1537" i="1"/>
  <c r="C1533" i="1"/>
  <c r="C3533" i="1"/>
  <c r="C1529" i="1"/>
  <c r="C3529" i="1"/>
  <c r="C1525" i="1"/>
  <c r="C3525" i="1"/>
  <c r="C1521" i="1"/>
  <c r="C3521" i="1"/>
  <c r="C3517" i="1"/>
  <c r="C1517" i="1"/>
  <c r="C1513" i="1"/>
  <c r="C3513" i="1"/>
  <c r="C1509" i="1"/>
  <c r="C3509" i="1"/>
  <c r="C1505" i="1"/>
  <c r="C3505" i="1"/>
  <c r="C1501" i="1"/>
  <c r="C3501" i="1"/>
  <c r="C1497" i="1"/>
  <c r="C3497" i="1"/>
  <c r="C3493" i="1"/>
  <c r="C1493" i="1"/>
  <c r="C1489" i="1"/>
  <c r="C3489" i="1"/>
  <c r="C1485" i="1"/>
  <c r="C3485" i="1"/>
  <c r="C1481" i="1"/>
  <c r="C3481" i="1"/>
  <c r="C1477" i="1"/>
  <c r="C3477" i="1"/>
  <c r="C3473" i="1"/>
  <c r="C1473" i="1"/>
  <c r="C1469" i="1"/>
  <c r="C3469" i="1"/>
  <c r="C1465" i="1"/>
  <c r="C3465" i="1"/>
  <c r="C1461" i="1"/>
  <c r="C3461" i="1"/>
  <c r="C1457" i="1"/>
  <c r="C3457" i="1"/>
  <c r="C1453" i="1"/>
  <c r="C3453" i="1"/>
  <c r="C3449" i="1"/>
  <c r="C1449" i="1"/>
  <c r="C1445" i="1"/>
  <c r="C3445" i="1"/>
  <c r="C1441" i="1"/>
  <c r="C3441" i="1"/>
  <c r="C1437" i="1"/>
  <c r="C3437" i="1"/>
  <c r="C1433" i="1"/>
  <c r="C3433" i="1"/>
  <c r="C1429" i="1"/>
  <c r="C3429" i="1"/>
  <c r="C3425" i="1"/>
  <c r="C1425" i="1"/>
  <c r="C1421" i="1"/>
  <c r="C3421" i="1"/>
  <c r="C1417" i="1"/>
  <c r="C3417" i="1"/>
  <c r="C1413" i="1"/>
  <c r="C3413" i="1"/>
  <c r="C1409" i="1"/>
  <c r="C3409" i="1"/>
  <c r="C1405" i="1"/>
  <c r="C3405" i="1"/>
  <c r="C3401" i="1"/>
  <c r="C1401" i="1"/>
  <c r="C1397" i="1"/>
  <c r="C3397" i="1"/>
  <c r="C1393" i="1"/>
  <c r="C3393" i="1"/>
  <c r="C1389" i="1"/>
  <c r="C3389" i="1"/>
  <c r="C1385" i="1"/>
  <c r="C3385" i="1"/>
  <c r="C1381" i="1"/>
  <c r="C3381" i="1"/>
  <c r="C3377" i="1"/>
  <c r="C1377" i="1"/>
  <c r="C1373" i="1"/>
  <c r="C3373" i="1"/>
  <c r="C1369" i="1"/>
  <c r="C3369" i="1"/>
  <c r="C1365" i="1"/>
  <c r="C3365" i="1"/>
  <c r="C1361" i="1"/>
  <c r="C3361" i="1"/>
  <c r="C1357" i="1"/>
  <c r="C3357" i="1"/>
  <c r="C3353" i="1"/>
  <c r="C1353" i="1"/>
  <c r="C1349" i="1"/>
  <c r="C3349" i="1"/>
  <c r="C1345" i="1"/>
  <c r="C3345" i="1"/>
  <c r="C1341" i="1"/>
  <c r="C3341" i="1"/>
  <c r="C1337" i="1"/>
  <c r="C3337" i="1"/>
  <c r="C1333" i="1"/>
  <c r="C3333" i="1"/>
  <c r="C3329" i="1"/>
  <c r="C1329" i="1"/>
  <c r="C1325" i="1"/>
  <c r="C3325" i="1"/>
  <c r="C1321" i="1"/>
  <c r="C3321" i="1"/>
  <c r="C1317" i="1"/>
  <c r="C3317" i="1"/>
  <c r="C3313" i="1"/>
  <c r="C1313" i="1"/>
  <c r="C1309" i="1"/>
  <c r="C3309" i="1"/>
  <c r="C1305" i="1"/>
  <c r="C3305" i="1"/>
  <c r="C1301" i="1"/>
  <c r="C3301" i="1"/>
  <c r="C1297" i="1"/>
  <c r="C3297" i="1"/>
  <c r="C1293" i="1"/>
  <c r="C3293" i="1"/>
  <c r="C3289" i="1"/>
  <c r="C1289" i="1"/>
  <c r="C1285" i="1"/>
  <c r="C3285" i="1"/>
  <c r="C1281" i="1"/>
  <c r="C3281" i="1"/>
  <c r="C1277" i="1"/>
  <c r="C3277" i="1"/>
  <c r="C1273" i="1"/>
  <c r="C3273" i="1"/>
  <c r="C1269" i="1"/>
  <c r="C3269" i="1"/>
  <c r="C3265" i="1"/>
  <c r="C1265" i="1"/>
  <c r="C1261" i="1"/>
  <c r="C3261" i="1"/>
  <c r="C1257" i="1"/>
  <c r="C3257" i="1"/>
  <c r="C1253" i="1"/>
  <c r="C3253" i="1"/>
  <c r="C1249" i="1"/>
  <c r="C3249" i="1"/>
  <c r="C1245" i="1"/>
  <c r="C3245" i="1"/>
  <c r="C3241" i="1"/>
  <c r="C1241" i="1"/>
  <c r="C1237" i="1"/>
  <c r="C3237" i="1"/>
  <c r="C1233" i="1"/>
  <c r="C3233" i="1"/>
  <c r="C1229" i="1"/>
  <c r="C3229" i="1"/>
  <c r="C1225" i="1"/>
  <c r="C3225" i="1"/>
  <c r="C1221" i="1"/>
  <c r="C3221" i="1"/>
  <c r="C3217" i="1"/>
  <c r="C1217" i="1"/>
  <c r="C1213" i="1"/>
  <c r="C3213" i="1"/>
  <c r="C1209" i="1"/>
  <c r="C3209" i="1"/>
  <c r="C1205" i="1"/>
  <c r="C3205" i="1"/>
  <c r="C1201" i="1"/>
  <c r="C3201" i="1"/>
  <c r="C1197" i="1"/>
  <c r="C3197" i="1"/>
  <c r="C3193" i="1"/>
  <c r="C1193" i="1"/>
  <c r="C1189" i="1"/>
  <c r="C3189" i="1"/>
  <c r="C1185" i="1"/>
  <c r="C3185" i="1"/>
  <c r="C1181" i="1"/>
  <c r="C3181" i="1"/>
  <c r="C1177" i="1"/>
  <c r="C3177" i="1"/>
  <c r="C3173" i="1"/>
  <c r="C1173" i="1"/>
  <c r="C1169" i="1"/>
  <c r="C3169" i="1"/>
  <c r="C1165" i="1"/>
  <c r="C3165" i="1"/>
  <c r="C1161" i="1"/>
  <c r="C3161" i="1"/>
  <c r="C1157" i="1"/>
  <c r="C3157" i="1"/>
  <c r="C1153" i="1"/>
  <c r="C3153" i="1"/>
  <c r="C3149" i="1"/>
  <c r="C1149" i="1"/>
  <c r="C1145" i="1"/>
  <c r="C3145" i="1"/>
  <c r="C1141" i="1"/>
  <c r="C3141" i="1"/>
  <c r="C1137" i="1"/>
  <c r="C3137" i="1"/>
  <c r="C1133" i="1"/>
  <c r="C3133" i="1"/>
  <c r="C1129" i="1"/>
  <c r="C3129" i="1"/>
  <c r="C3125" i="1"/>
  <c r="C1125" i="1"/>
  <c r="C1121" i="1"/>
  <c r="C3121" i="1"/>
  <c r="C1117" i="1"/>
  <c r="C3117" i="1"/>
  <c r="C1113" i="1"/>
  <c r="C3113" i="1"/>
  <c r="C1109" i="1"/>
  <c r="C3109" i="1"/>
  <c r="C3105" i="1"/>
  <c r="C1105" i="1"/>
  <c r="C1101" i="1"/>
  <c r="C3101" i="1"/>
  <c r="C1097" i="1"/>
  <c r="C3097" i="1"/>
  <c r="C1093" i="1"/>
  <c r="C3093" i="1"/>
  <c r="C1089" i="1"/>
  <c r="C3089" i="1"/>
  <c r="C1085" i="1"/>
  <c r="C3085" i="1"/>
  <c r="C3081" i="1"/>
  <c r="C1081" i="1"/>
  <c r="C1077" i="1"/>
  <c r="C3077" i="1"/>
  <c r="C1073" i="1"/>
  <c r="C3073" i="1"/>
  <c r="C1069" i="1"/>
  <c r="C3069" i="1"/>
  <c r="C1065" i="1"/>
  <c r="C3065" i="1"/>
  <c r="C3061" i="1"/>
  <c r="C1061" i="1"/>
  <c r="C1057" i="1"/>
  <c r="C3057" i="1"/>
  <c r="C1053" i="1"/>
  <c r="C3053" i="1"/>
  <c r="C1049" i="1"/>
  <c r="C3049" i="1"/>
  <c r="C1045" i="1"/>
  <c r="C3045" i="1"/>
  <c r="C1041" i="1"/>
  <c r="C3041" i="1"/>
  <c r="C3037" i="1"/>
  <c r="C1037" i="1"/>
  <c r="C1033" i="1"/>
  <c r="C3033" i="1"/>
  <c r="C1029" i="1"/>
  <c r="C3029" i="1"/>
  <c r="C1025" i="1"/>
  <c r="C3025" i="1"/>
  <c r="C1021" i="1"/>
  <c r="C3021" i="1"/>
  <c r="C1017" i="1"/>
  <c r="C3017" i="1"/>
  <c r="C3013" i="1"/>
  <c r="C1013" i="1"/>
  <c r="C1009" i="1"/>
  <c r="C3009" i="1"/>
  <c r="C1005" i="1"/>
  <c r="C3005" i="1"/>
  <c r="C1001" i="1"/>
  <c r="C3001" i="1"/>
  <c r="C997" i="1"/>
  <c r="C2997" i="1"/>
  <c r="C2993" i="1"/>
  <c r="C993" i="1"/>
  <c r="C989" i="1"/>
  <c r="C2989" i="1"/>
  <c r="C985" i="1"/>
  <c r="C2985" i="1"/>
  <c r="C981" i="1"/>
  <c r="C2981" i="1"/>
  <c r="C977" i="1"/>
  <c r="C2977" i="1"/>
  <c r="C2973" i="1"/>
  <c r="C973" i="1"/>
  <c r="C969" i="1"/>
  <c r="C2969" i="1"/>
  <c r="C965" i="1"/>
  <c r="C2965" i="1"/>
  <c r="C961" i="1"/>
  <c r="C2961" i="1"/>
  <c r="C957" i="1"/>
  <c r="C2957" i="1"/>
  <c r="C953" i="1"/>
  <c r="C2953" i="1"/>
  <c r="C2949" i="1"/>
  <c r="C949" i="1"/>
  <c r="C945" i="1"/>
  <c r="C2945" i="1"/>
  <c r="C941" i="1"/>
  <c r="C2941" i="1"/>
  <c r="C937" i="1"/>
  <c r="C2937" i="1"/>
  <c r="C933" i="1"/>
  <c r="C2933" i="1"/>
  <c r="C929" i="1"/>
  <c r="C2929" i="1"/>
  <c r="C2925" i="1"/>
  <c r="C925" i="1"/>
  <c r="C921" i="1"/>
  <c r="C2921" i="1"/>
  <c r="C917" i="1"/>
  <c r="C2917" i="1"/>
  <c r="C913" i="1"/>
  <c r="C2913" i="1"/>
  <c r="C909" i="1"/>
  <c r="C2909" i="1"/>
  <c r="C905" i="1"/>
  <c r="C2905" i="1"/>
  <c r="C901" i="1"/>
  <c r="C2901" i="1"/>
  <c r="C897" i="1"/>
  <c r="C2897" i="1"/>
  <c r="C893" i="1"/>
  <c r="C2893" i="1"/>
  <c r="C889" i="1"/>
  <c r="C2889" i="1"/>
  <c r="C885" i="1"/>
  <c r="C2885" i="1"/>
  <c r="C881" i="1"/>
  <c r="C2881" i="1"/>
  <c r="C877" i="1"/>
  <c r="C2877" i="1"/>
  <c r="C873" i="1"/>
  <c r="C2873" i="1"/>
  <c r="C869" i="1"/>
  <c r="C2869" i="1"/>
  <c r="C2865" i="1"/>
  <c r="C865" i="1"/>
  <c r="C861" i="1"/>
  <c r="C2861" i="1"/>
  <c r="C857" i="1"/>
  <c r="C2857" i="1"/>
  <c r="C853" i="1"/>
  <c r="C2853" i="1"/>
  <c r="C849" i="1"/>
  <c r="C2849" i="1"/>
  <c r="C2845" i="1"/>
  <c r="C845" i="1"/>
  <c r="C841" i="1"/>
  <c r="C2841" i="1"/>
  <c r="C2837" i="1"/>
  <c r="C837" i="1"/>
  <c r="C2833" i="1"/>
  <c r="C833" i="1"/>
  <c r="C829" i="1"/>
  <c r="C2829" i="1"/>
  <c r="C2825" i="1"/>
  <c r="C825" i="1"/>
  <c r="C2821" i="1"/>
  <c r="C821" i="1"/>
  <c r="C2817" i="1"/>
  <c r="C817" i="1"/>
  <c r="C813" i="1"/>
  <c r="C2813" i="1"/>
  <c r="C809" i="1"/>
  <c r="C2809" i="1"/>
  <c r="C805" i="1"/>
  <c r="C2805" i="1"/>
  <c r="C801" i="1"/>
  <c r="C2801" i="1"/>
  <c r="C797" i="1"/>
  <c r="C2797" i="1"/>
  <c r="C793" i="1"/>
  <c r="C2793" i="1"/>
  <c r="C789" i="1"/>
  <c r="C2789" i="1"/>
  <c r="C785" i="1"/>
  <c r="C2785" i="1"/>
  <c r="C781" i="1"/>
  <c r="C2781" i="1"/>
  <c r="C777" i="1"/>
  <c r="C2777" i="1"/>
  <c r="C2773" i="1"/>
  <c r="C773" i="1"/>
  <c r="C769" i="1"/>
  <c r="C2769" i="1"/>
  <c r="C765" i="1"/>
  <c r="C2765" i="1"/>
  <c r="C761" i="1"/>
  <c r="C2761" i="1"/>
  <c r="C2757" i="1"/>
  <c r="C757" i="1"/>
  <c r="C753" i="1"/>
  <c r="C2753" i="1"/>
  <c r="C749" i="1"/>
  <c r="C2749" i="1"/>
  <c r="C745" i="1"/>
  <c r="C2745" i="1"/>
  <c r="C741" i="1"/>
  <c r="C2741" i="1"/>
  <c r="C737" i="1"/>
  <c r="C2737" i="1"/>
  <c r="C733" i="1"/>
  <c r="C2733" i="1"/>
  <c r="C729" i="1"/>
  <c r="C2729" i="1"/>
  <c r="C725" i="1"/>
  <c r="C2725" i="1"/>
  <c r="C721" i="1"/>
  <c r="C2721" i="1"/>
  <c r="C717" i="1"/>
  <c r="C2717" i="1"/>
  <c r="C713" i="1"/>
  <c r="C2713" i="1"/>
  <c r="C709" i="1"/>
  <c r="C2709" i="1"/>
  <c r="C705" i="1"/>
  <c r="C2705" i="1"/>
  <c r="C701" i="1"/>
  <c r="C2701" i="1"/>
  <c r="C697" i="1"/>
  <c r="C2697" i="1"/>
  <c r="C693" i="1"/>
  <c r="C2693" i="1"/>
  <c r="C689" i="1"/>
  <c r="C2689" i="1"/>
  <c r="C685" i="1"/>
  <c r="C2685" i="1"/>
  <c r="C681" i="1"/>
  <c r="C2681" i="1"/>
  <c r="C677" i="1"/>
  <c r="C2677" i="1"/>
  <c r="C673" i="1"/>
  <c r="C2673" i="1"/>
  <c r="C669" i="1"/>
  <c r="C2669" i="1"/>
  <c r="C665" i="1"/>
  <c r="C2665" i="1"/>
  <c r="C661" i="1"/>
  <c r="C2661" i="1"/>
  <c r="C657" i="1"/>
  <c r="C2657" i="1"/>
  <c r="C653" i="1"/>
  <c r="C2653" i="1"/>
  <c r="C649" i="1"/>
  <c r="C2649" i="1"/>
  <c r="C645" i="1"/>
  <c r="C2645" i="1"/>
  <c r="C641" i="1"/>
  <c r="C2641" i="1"/>
  <c r="C637" i="1"/>
  <c r="C2637" i="1"/>
  <c r="C633" i="1"/>
  <c r="C2633" i="1"/>
  <c r="C629" i="1"/>
  <c r="C2629" i="1"/>
  <c r="C625" i="1"/>
  <c r="C2625" i="1"/>
  <c r="C621" i="1"/>
  <c r="C2621" i="1"/>
  <c r="C617" i="1"/>
  <c r="C2617" i="1"/>
  <c r="C613" i="1"/>
  <c r="C2613" i="1"/>
  <c r="C609" i="1"/>
  <c r="C2609" i="1"/>
  <c r="C605" i="1"/>
  <c r="C2605" i="1"/>
  <c r="C601" i="1"/>
  <c r="C2601" i="1"/>
  <c r="C597" i="1"/>
  <c r="C2597" i="1"/>
  <c r="C593" i="1"/>
  <c r="C2593" i="1"/>
  <c r="C589" i="1"/>
  <c r="C2589" i="1"/>
  <c r="C585" i="1"/>
  <c r="C2585" i="1"/>
  <c r="C581" i="1"/>
  <c r="C2581" i="1"/>
  <c r="C577" i="1"/>
  <c r="C2577" i="1"/>
  <c r="C573" i="1"/>
  <c r="C2573" i="1"/>
  <c r="C569" i="1"/>
  <c r="C2569" i="1"/>
  <c r="C565" i="1"/>
  <c r="C2565" i="1"/>
  <c r="C561" i="1"/>
  <c r="C2561" i="1"/>
  <c r="C557" i="1"/>
  <c r="C2557" i="1"/>
  <c r="C553" i="1"/>
  <c r="C2553" i="1"/>
  <c r="C549" i="1"/>
  <c r="C2549" i="1"/>
  <c r="C545" i="1"/>
  <c r="C2545" i="1"/>
  <c r="C541" i="1"/>
  <c r="C2541" i="1"/>
  <c r="C537" i="1"/>
  <c r="C2537" i="1"/>
  <c r="C533" i="1"/>
  <c r="C2533" i="1"/>
  <c r="C529" i="1"/>
  <c r="C2529" i="1"/>
  <c r="C525" i="1"/>
  <c r="C2525" i="1"/>
  <c r="C521" i="1"/>
  <c r="C2521" i="1"/>
  <c r="C517" i="1"/>
  <c r="C2517" i="1"/>
  <c r="C513" i="1"/>
  <c r="C2513" i="1"/>
  <c r="C509" i="1"/>
  <c r="C2509" i="1"/>
  <c r="C505" i="1"/>
  <c r="C2505" i="1"/>
  <c r="C501" i="1"/>
  <c r="C2501" i="1"/>
  <c r="C497" i="1"/>
  <c r="C2497" i="1"/>
  <c r="C493" i="1"/>
  <c r="C2493" i="1"/>
  <c r="C489" i="1"/>
  <c r="C2489" i="1"/>
  <c r="C485" i="1"/>
  <c r="C2485" i="1"/>
  <c r="C481" i="1"/>
  <c r="C2481" i="1"/>
  <c r="C477" i="1"/>
  <c r="C2477" i="1"/>
  <c r="C473" i="1"/>
  <c r="C2473" i="1"/>
  <c r="C469" i="1"/>
  <c r="C2469" i="1"/>
  <c r="C465" i="1"/>
  <c r="C2465" i="1"/>
  <c r="C461" i="1"/>
  <c r="C2461" i="1"/>
  <c r="C457" i="1"/>
  <c r="C2457" i="1"/>
  <c r="C453" i="1"/>
  <c r="C2453" i="1"/>
  <c r="C449" i="1"/>
  <c r="C2449" i="1"/>
  <c r="C445" i="1"/>
  <c r="C2445" i="1"/>
  <c r="C441" i="1"/>
  <c r="C2441" i="1"/>
  <c r="C437" i="1"/>
  <c r="C2437" i="1"/>
  <c r="C433" i="1"/>
  <c r="C2433" i="1"/>
  <c r="C429" i="1"/>
  <c r="C2429" i="1"/>
  <c r="C425" i="1"/>
  <c r="C2425" i="1"/>
  <c r="C421" i="1"/>
  <c r="C2421" i="1"/>
  <c r="C417" i="1"/>
  <c r="C2417" i="1"/>
  <c r="C413" i="1"/>
  <c r="C2413" i="1"/>
  <c r="C409" i="1"/>
  <c r="C2409" i="1"/>
  <c r="C405" i="1"/>
  <c r="C2405" i="1"/>
  <c r="C401" i="1"/>
  <c r="C2401" i="1"/>
  <c r="C397" i="1"/>
  <c r="C2397" i="1"/>
  <c r="C393" i="1"/>
  <c r="C2393" i="1"/>
  <c r="C389" i="1"/>
  <c r="C2389" i="1"/>
  <c r="C385" i="1"/>
  <c r="C2385" i="1"/>
  <c r="C381" i="1"/>
  <c r="C2381" i="1"/>
  <c r="C377" i="1"/>
  <c r="C2377" i="1"/>
  <c r="C373" i="1"/>
  <c r="C2373" i="1"/>
  <c r="C369" i="1"/>
  <c r="C2369" i="1"/>
  <c r="C365" i="1"/>
  <c r="C2365" i="1"/>
  <c r="C361" i="1"/>
  <c r="C2361" i="1"/>
  <c r="C357" i="1"/>
  <c r="C2357" i="1"/>
  <c r="C353" i="1"/>
  <c r="C2353" i="1"/>
  <c r="C349" i="1"/>
  <c r="C2349" i="1"/>
  <c r="C345" i="1"/>
  <c r="C2345" i="1"/>
  <c r="C341" i="1"/>
  <c r="C2341" i="1"/>
  <c r="C337" i="1"/>
  <c r="C2337" i="1"/>
  <c r="C333" i="1"/>
  <c r="C2333" i="1"/>
  <c r="C329" i="1"/>
  <c r="C2329" i="1"/>
  <c r="C325" i="1"/>
  <c r="C2325" i="1"/>
  <c r="C321" i="1"/>
  <c r="C2321" i="1"/>
  <c r="C317" i="1"/>
  <c r="C2317" i="1"/>
  <c r="C313" i="1"/>
  <c r="C2313" i="1"/>
  <c r="C309" i="1"/>
  <c r="C2309" i="1"/>
  <c r="C305" i="1"/>
  <c r="C2305" i="1"/>
  <c r="C301" i="1"/>
  <c r="C2301" i="1"/>
  <c r="C297" i="1"/>
  <c r="C2297" i="1"/>
  <c r="C293" i="1"/>
  <c r="C2293" i="1"/>
  <c r="C289" i="1"/>
  <c r="C2289" i="1"/>
  <c r="C285" i="1"/>
  <c r="C2285" i="1"/>
  <c r="C281" i="1"/>
  <c r="C2281" i="1"/>
  <c r="C277" i="1"/>
  <c r="C2277" i="1"/>
  <c r="C273" i="1"/>
  <c r="C2273" i="1"/>
  <c r="C269" i="1"/>
  <c r="C2269" i="1"/>
  <c r="C265" i="1"/>
  <c r="C2265" i="1"/>
  <c r="C261" i="1"/>
  <c r="C2261" i="1"/>
  <c r="C257" i="1"/>
  <c r="C2257" i="1"/>
  <c r="C253" i="1"/>
  <c r="C2253" i="1"/>
  <c r="C249" i="1"/>
  <c r="C2249" i="1"/>
  <c r="C245" i="1"/>
  <c r="C2245" i="1"/>
  <c r="C241" i="1"/>
  <c r="C2241" i="1"/>
  <c r="C237" i="1"/>
  <c r="C2237" i="1"/>
  <c r="C233" i="1"/>
  <c r="C2233" i="1"/>
  <c r="C229" i="1"/>
  <c r="C2229" i="1"/>
  <c r="C225" i="1"/>
  <c r="C2225" i="1"/>
  <c r="C221" i="1"/>
  <c r="C2221" i="1"/>
  <c r="C217" i="1"/>
  <c r="C2217" i="1"/>
  <c r="C213" i="1"/>
  <c r="C2213" i="1"/>
  <c r="C209" i="1"/>
  <c r="C2209" i="1"/>
  <c r="C205" i="1"/>
  <c r="C2205" i="1"/>
  <c r="C201" i="1"/>
  <c r="C2201" i="1"/>
  <c r="C197" i="1"/>
  <c r="C2197" i="1"/>
  <c r="C193" i="1"/>
  <c r="C2193" i="1"/>
  <c r="C189" i="1"/>
  <c r="C2189" i="1"/>
  <c r="C185" i="1"/>
  <c r="C2185" i="1"/>
  <c r="C181" i="1"/>
  <c r="C2181" i="1"/>
  <c r="C177" i="1"/>
  <c r="C2177" i="1"/>
  <c r="C173" i="1"/>
  <c r="C2173" i="1"/>
  <c r="C169" i="1"/>
  <c r="C2169" i="1"/>
  <c r="C165" i="1"/>
  <c r="C2165" i="1"/>
  <c r="C161" i="1"/>
  <c r="C2161" i="1"/>
  <c r="C157" i="1"/>
  <c r="C2157" i="1"/>
  <c r="C153" i="1"/>
  <c r="C2153" i="1"/>
  <c r="C149" i="1"/>
  <c r="C2149" i="1"/>
  <c r="C145" i="1"/>
  <c r="C2145" i="1"/>
  <c r="C141" i="1"/>
  <c r="C2141" i="1"/>
  <c r="C137" i="1"/>
  <c r="C2137" i="1"/>
  <c r="C133" i="1"/>
  <c r="C2133" i="1"/>
  <c r="C129" i="1"/>
  <c r="C2129" i="1"/>
  <c r="C125" i="1"/>
  <c r="C2125" i="1"/>
  <c r="C121" i="1"/>
  <c r="C2121" i="1"/>
  <c r="C117" i="1"/>
  <c r="C2117" i="1"/>
  <c r="C113" i="1"/>
  <c r="C2113" i="1"/>
  <c r="C109" i="1"/>
  <c r="C2109" i="1"/>
  <c r="C105" i="1"/>
  <c r="C2105" i="1"/>
  <c r="C101" i="1"/>
  <c r="C2101" i="1"/>
  <c r="C97" i="1"/>
  <c r="C2097" i="1"/>
  <c r="C93" i="1"/>
  <c r="C2093" i="1"/>
  <c r="C89" i="1"/>
  <c r="C2089" i="1"/>
  <c r="C85" i="1"/>
  <c r="C2085" i="1"/>
  <c r="C81" i="1"/>
  <c r="C2081" i="1"/>
  <c r="C77" i="1"/>
  <c r="C2077" i="1"/>
  <c r="C73" i="1"/>
  <c r="C2073" i="1"/>
  <c r="C69" i="1"/>
  <c r="C2069" i="1"/>
  <c r="C65" i="1"/>
  <c r="C2065" i="1"/>
  <c r="C61" i="1"/>
  <c r="C2061" i="1"/>
  <c r="C57" i="1"/>
  <c r="C2057" i="1"/>
  <c r="C53" i="1"/>
  <c r="C2053" i="1"/>
  <c r="C49" i="1"/>
  <c r="C2049" i="1"/>
  <c r="C45" i="1"/>
  <c r="C2045" i="1"/>
  <c r="C41" i="1"/>
  <c r="C2041" i="1"/>
  <c r="C37" i="1"/>
  <c r="C2037" i="1"/>
  <c r="C33" i="1"/>
  <c r="C2033" i="1"/>
  <c r="C29" i="1"/>
  <c r="C2029" i="1"/>
  <c r="C25" i="1"/>
  <c r="C2025" i="1"/>
  <c r="Y29" i="1" l="1"/>
  <c r="W29" i="1"/>
  <c r="X29" i="1"/>
  <c r="Y69" i="1"/>
  <c r="W69" i="1"/>
  <c r="X69" i="1"/>
  <c r="W109" i="1"/>
  <c r="X109" i="1"/>
  <c r="Y109" i="1"/>
  <c r="W141" i="1"/>
  <c r="Y141" i="1"/>
  <c r="X141" i="1"/>
  <c r="W173" i="1"/>
  <c r="Y173" i="1"/>
  <c r="X173" i="1"/>
  <c r="X221" i="1"/>
  <c r="Y221" i="1"/>
  <c r="W221" i="1"/>
  <c r="W253" i="1"/>
  <c r="Y253" i="1"/>
  <c r="X253" i="1"/>
  <c r="X293" i="1"/>
  <c r="W293" i="1"/>
  <c r="Y293" i="1"/>
  <c r="X317" i="1"/>
  <c r="Y317" i="1"/>
  <c r="W317" i="1"/>
  <c r="X349" i="1"/>
  <c r="Y349" i="1"/>
  <c r="W349" i="1"/>
  <c r="Y373" i="1"/>
  <c r="X373" i="1"/>
  <c r="W373" i="1"/>
  <c r="Y405" i="1"/>
  <c r="X405" i="1"/>
  <c r="W405" i="1"/>
  <c r="X437" i="1"/>
  <c r="W437" i="1"/>
  <c r="Y437" i="1"/>
  <c r="X469" i="1"/>
  <c r="W469" i="1"/>
  <c r="Y469" i="1"/>
  <c r="X493" i="1"/>
  <c r="W493" i="1"/>
  <c r="Y493" i="1"/>
  <c r="X525" i="1"/>
  <c r="W525" i="1"/>
  <c r="Y525" i="1"/>
  <c r="X557" i="1"/>
  <c r="W557" i="1"/>
  <c r="Y557" i="1"/>
  <c r="X589" i="1"/>
  <c r="W589" i="1"/>
  <c r="Y589" i="1"/>
  <c r="W613" i="1"/>
  <c r="Y613" i="1"/>
  <c r="X613" i="1"/>
  <c r="W645" i="1"/>
  <c r="Y645" i="1"/>
  <c r="X645" i="1"/>
  <c r="W677" i="1"/>
  <c r="Y677" i="1"/>
  <c r="X677" i="1"/>
  <c r="W709" i="1"/>
  <c r="Y709" i="1"/>
  <c r="X709" i="1"/>
  <c r="W741" i="1"/>
  <c r="Y741" i="1"/>
  <c r="X741" i="1"/>
  <c r="W2773" i="1"/>
  <c r="X2773" i="1"/>
  <c r="Y2773" i="1"/>
  <c r="X813" i="1"/>
  <c r="W813" i="1"/>
  <c r="Y813" i="1"/>
  <c r="X2845" i="1"/>
  <c r="Y2845" i="1"/>
  <c r="W2845" i="1"/>
  <c r="Y885" i="1"/>
  <c r="W885" i="1"/>
  <c r="X885" i="1"/>
  <c r="W917" i="1"/>
  <c r="X917" i="1"/>
  <c r="Y917" i="1"/>
  <c r="W2949" i="1"/>
  <c r="X2949" i="1"/>
  <c r="Y2949" i="1"/>
  <c r="X981" i="1"/>
  <c r="Y981" i="1"/>
  <c r="W981" i="1"/>
  <c r="Y3013" i="1"/>
  <c r="W3013" i="1"/>
  <c r="X3013" i="1"/>
  <c r="X1053" i="1"/>
  <c r="Y1053" i="1"/>
  <c r="W1053" i="1"/>
  <c r="W1085" i="1"/>
  <c r="X1085" i="1"/>
  <c r="Y1085" i="1"/>
  <c r="X1109" i="1"/>
  <c r="Y1109" i="1"/>
  <c r="W1109" i="1"/>
  <c r="X1141" i="1"/>
  <c r="Y1141" i="1"/>
  <c r="W1141" i="1"/>
  <c r="W3173" i="1"/>
  <c r="X3173" i="1"/>
  <c r="Y3173" i="1"/>
  <c r="W1205" i="1"/>
  <c r="Y1205" i="1"/>
  <c r="X1205" i="1"/>
  <c r="Y1237" i="1"/>
  <c r="X1237" i="1"/>
  <c r="W1237" i="1"/>
  <c r="X1277" i="1"/>
  <c r="W1277" i="1"/>
  <c r="Y1277" i="1"/>
  <c r="Y1317" i="1"/>
  <c r="X1317" i="1"/>
  <c r="W1317" i="1"/>
  <c r="Y1357" i="1"/>
  <c r="X1357" i="1"/>
  <c r="W1357" i="1"/>
  <c r="X1389" i="1"/>
  <c r="W1389" i="1"/>
  <c r="Y1389" i="1"/>
  <c r="Y1421" i="1"/>
  <c r="X1421" i="1"/>
  <c r="W1421" i="1"/>
  <c r="W1453" i="1"/>
  <c r="Y1453" i="1"/>
  <c r="X1453" i="1"/>
  <c r="Y1477" i="1"/>
  <c r="X1477" i="1"/>
  <c r="W1477" i="1"/>
  <c r="X1509" i="1"/>
  <c r="W1509" i="1"/>
  <c r="Y1509" i="1"/>
  <c r="W1533" i="1"/>
  <c r="Y1533" i="1"/>
  <c r="X1533" i="1"/>
  <c r="W1557" i="1"/>
  <c r="Y1557" i="1"/>
  <c r="X1557" i="1"/>
  <c r="X1589" i="1"/>
  <c r="W1589" i="1"/>
  <c r="Y1589" i="1"/>
  <c r="Y1629" i="1"/>
  <c r="X1629" i="1"/>
  <c r="W1629" i="1"/>
  <c r="W1661" i="1"/>
  <c r="Y1661" i="1"/>
  <c r="X1661" i="1"/>
  <c r="W1685" i="1"/>
  <c r="Y1685" i="1"/>
  <c r="X1685" i="1"/>
  <c r="X1717" i="1"/>
  <c r="W1717" i="1"/>
  <c r="Y1717" i="1"/>
  <c r="Y1757" i="1"/>
  <c r="X1757" i="1"/>
  <c r="W1757" i="1"/>
  <c r="W1789" i="1"/>
  <c r="Y1789" i="1"/>
  <c r="X1789" i="1"/>
  <c r="X1813" i="1"/>
  <c r="W1813" i="1"/>
  <c r="Y1813" i="1"/>
  <c r="W1845" i="1"/>
  <c r="Y1845" i="1"/>
  <c r="X1845" i="1"/>
  <c r="X1877" i="1"/>
  <c r="W1877" i="1"/>
  <c r="Y1877" i="1"/>
  <c r="W1909" i="1"/>
  <c r="Y1909" i="1"/>
  <c r="X1909" i="1"/>
  <c r="X1941" i="1"/>
  <c r="W1941" i="1"/>
  <c r="Y1941" i="1"/>
  <c r="W1973" i="1"/>
  <c r="Y1973" i="1"/>
  <c r="X1973" i="1"/>
  <c r="W1997" i="1"/>
  <c r="Y1997" i="1"/>
  <c r="X1997" i="1"/>
  <c r="X862" i="1"/>
  <c r="W862" i="1"/>
  <c r="Y862" i="1"/>
  <c r="W2029" i="1"/>
  <c r="Y2029" i="1"/>
  <c r="X2029" i="1"/>
  <c r="W2037" i="1"/>
  <c r="Y2037" i="1"/>
  <c r="X2037" i="1"/>
  <c r="Y2045" i="1"/>
  <c r="X2045" i="1"/>
  <c r="W2045" i="1"/>
  <c r="X2053" i="1"/>
  <c r="W2053" i="1"/>
  <c r="Y2053" i="1"/>
  <c r="W2061" i="1"/>
  <c r="Y2061" i="1"/>
  <c r="X2061" i="1"/>
  <c r="Y2069" i="1"/>
  <c r="W2069" i="1"/>
  <c r="X2069" i="1"/>
  <c r="X2077" i="1"/>
  <c r="Y2077" i="1"/>
  <c r="W2077" i="1"/>
  <c r="X2085" i="1"/>
  <c r="Y2085" i="1"/>
  <c r="W2085" i="1"/>
  <c r="W2093" i="1"/>
  <c r="X2093" i="1"/>
  <c r="Y2093" i="1"/>
  <c r="Y2101" i="1"/>
  <c r="W2101" i="1"/>
  <c r="X2101" i="1"/>
  <c r="X2109" i="1"/>
  <c r="Y2109" i="1"/>
  <c r="W2109" i="1"/>
  <c r="X2117" i="1"/>
  <c r="Y2117" i="1"/>
  <c r="W2117" i="1"/>
  <c r="W2125" i="1"/>
  <c r="X2125" i="1"/>
  <c r="Y2125" i="1"/>
  <c r="X2133" i="1"/>
  <c r="Y2133" i="1"/>
  <c r="W2133" i="1"/>
  <c r="Y2141" i="1"/>
  <c r="W2141" i="1"/>
  <c r="X2141" i="1"/>
  <c r="W2149" i="1"/>
  <c r="X2149" i="1"/>
  <c r="Y2149" i="1"/>
  <c r="X2157" i="1"/>
  <c r="Y2157" i="1"/>
  <c r="W2157" i="1"/>
  <c r="X2165" i="1"/>
  <c r="Y2165" i="1"/>
  <c r="W2165" i="1"/>
  <c r="Y2173" i="1"/>
  <c r="W2173" i="1"/>
  <c r="X2173" i="1"/>
  <c r="W2181" i="1"/>
  <c r="X2181" i="1"/>
  <c r="Y2181" i="1"/>
  <c r="X2189" i="1"/>
  <c r="Y2189" i="1"/>
  <c r="W2189" i="1"/>
  <c r="X2197" i="1"/>
  <c r="Y2197" i="1"/>
  <c r="W2197" i="1"/>
  <c r="Y2205" i="1"/>
  <c r="W2205" i="1"/>
  <c r="X2205" i="1"/>
  <c r="W2213" i="1"/>
  <c r="X2213" i="1"/>
  <c r="Y2213" i="1"/>
  <c r="X2221" i="1"/>
  <c r="Y2221" i="1"/>
  <c r="W2221" i="1"/>
  <c r="X2229" i="1"/>
  <c r="Y2229" i="1"/>
  <c r="W2229" i="1"/>
  <c r="Y2237" i="1"/>
  <c r="W2237" i="1"/>
  <c r="X2237" i="1"/>
  <c r="W2245" i="1"/>
  <c r="X2245" i="1"/>
  <c r="Y2245" i="1"/>
  <c r="X2253" i="1"/>
  <c r="W2253" i="1"/>
  <c r="Y2253" i="1"/>
  <c r="X2261" i="1"/>
  <c r="W2261" i="1"/>
  <c r="Y2261" i="1"/>
  <c r="W2269" i="1"/>
  <c r="Y2269" i="1"/>
  <c r="X2269" i="1"/>
  <c r="Y2277" i="1"/>
  <c r="X2277" i="1"/>
  <c r="W2277" i="1"/>
  <c r="X2285" i="1"/>
  <c r="W2285" i="1"/>
  <c r="Y2285" i="1"/>
  <c r="X2293" i="1"/>
  <c r="W2293" i="1"/>
  <c r="Y2293" i="1"/>
  <c r="W2301" i="1"/>
  <c r="Y2301" i="1"/>
  <c r="X2301" i="1"/>
  <c r="Y2309" i="1"/>
  <c r="X2309" i="1"/>
  <c r="W2309" i="1"/>
  <c r="X2317" i="1"/>
  <c r="W2317" i="1"/>
  <c r="Y2317" i="1"/>
  <c r="X2325" i="1"/>
  <c r="W2325" i="1"/>
  <c r="Y2325" i="1"/>
  <c r="W2333" i="1"/>
  <c r="Y2333" i="1"/>
  <c r="X2333" i="1"/>
  <c r="Y2341" i="1"/>
  <c r="X2341" i="1"/>
  <c r="W2341" i="1"/>
  <c r="X2349" i="1"/>
  <c r="W2349" i="1"/>
  <c r="Y2349" i="1"/>
  <c r="X2357" i="1"/>
  <c r="W2357" i="1"/>
  <c r="Y2357" i="1"/>
  <c r="W2365" i="1"/>
  <c r="Y2365" i="1"/>
  <c r="X2365" i="1"/>
  <c r="Y2373" i="1"/>
  <c r="X2373" i="1"/>
  <c r="W2373" i="1"/>
  <c r="X2381" i="1"/>
  <c r="W2381" i="1"/>
  <c r="Y2381" i="1"/>
  <c r="X2389" i="1"/>
  <c r="W2389" i="1"/>
  <c r="Y2389" i="1"/>
  <c r="W2397" i="1"/>
  <c r="Y2397" i="1"/>
  <c r="X2397" i="1"/>
  <c r="Y2405" i="1"/>
  <c r="X2405" i="1"/>
  <c r="W2405" i="1"/>
  <c r="X2413" i="1"/>
  <c r="W2413" i="1"/>
  <c r="Y2413" i="1"/>
  <c r="X2421" i="1"/>
  <c r="W2421" i="1"/>
  <c r="Y2421" i="1"/>
  <c r="W2429" i="1"/>
  <c r="Y2429" i="1"/>
  <c r="X2429" i="1"/>
  <c r="Y2437" i="1"/>
  <c r="X2437" i="1"/>
  <c r="W2437" i="1"/>
  <c r="X2445" i="1"/>
  <c r="W2445" i="1"/>
  <c r="Y2445" i="1"/>
  <c r="X2453" i="1"/>
  <c r="W2453" i="1"/>
  <c r="Y2453" i="1"/>
  <c r="W2461" i="1"/>
  <c r="Y2461" i="1"/>
  <c r="X2461" i="1"/>
  <c r="Y2469" i="1"/>
  <c r="X2469" i="1"/>
  <c r="W2469" i="1"/>
  <c r="X2477" i="1"/>
  <c r="W2477" i="1"/>
  <c r="Y2477" i="1"/>
  <c r="X2485" i="1"/>
  <c r="W2485" i="1"/>
  <c r="Y2485" i="1"/>
  <c r="W2493" i="1"/>
  <c r="Y2493" i="1"/>
  <c r="X2493" i="1"/>
  <c r="Y2501" i="1"/>
  <c r="X2501" i="1"/>
  <c r="W2501" i="1"/>
  <c r="X2509" i="1"/>
  <c r="W2509" i="1"/>
  <c r="Y2509" i="1"/>
  <c r="X2517" i="1"/>
  <c r="W2517" i="1"/>
  <c r="Y2517" i="1"/>
  <c r="W2525" i="1"/>
  <c r="Y2525" i="1"/>
  <c r="X2525" i="1"/>
  <c r="Y2533" i="1"/>
  <c r="X2533" i="1"/>
  <c r="W2533" i="1"/>
  <c r="X2541" i="1"/>
  <c r="W2541" i="1"/>
  <c r="Y2541" i="1"/>
  <c r="W2549" i="1"/>
  <c r="X2549" i="1"/>
  <c r="Y2549" i="1"/>
  <c r="Y2557" i="1"/>
  <c r="X2557" i="1"/>
  <c r="W2557" i="1"/>
  <c r="Y2565" i="1"/>
  <c r="W2565" i="1"/>
  <c r="X2565" i="1"/>
  <c r="W2573" i="1"/>
  <c r="Y2573" i="1"/>
  <c r="X2573" i="1"/>
  <c r="W2581" i="1"/>
  <c r="X2581" i="1"/>
  <c r="Y2581" i="1"/>
  <c r="Y2589" i="1"/>
  <c r="X2589" i="1"/>
  <c r="W2589" i="1"/>
  <c r="Y2597" i="1"/>
  <c r="W2597" i="1"/>
  <c r="X2597" i="1"/>
  <c r="W2605" i="1"/>
  <c r="Y2605" i="1"/>
  <c r="X2605" i="1"/>
  <c r="W2613" i="1"/>
  <c r="X2613" i="1"/>
  <c r="Y2613" i="1"/>
  <c r="Y2621" i="1"/>
  <c r="X2621" i="1"/>
  <c r="W2621" i="1"/>
  <c r="Y2629" i="1"/>
  <c r="W2629" i="1"/>
  <c r="X2629" i="1"/>
  <c r="W2637" i="1"/>
  <c r="Y2637" i="1"/>
  <c r="X2637" i="1"/>
  <c r="W2645" i="1"/>
  <c r="X2645" i="1"/>
  <c r="Y2645" i="1"/>
  <c r="Y2653" i="1"/>
  <c r="X2653" i="1"/>
  <c r="W2653" i="1"/>
  <c r="Y2661" i="1"/>
  <c r="W2661" i="1"/>
  <c r="X2661" i="1"/>
  <c r="W2669" i="1"/>
  <c r="X2669" i="1"/>
  <c r="Y2669" i="1"/>
  <c r="W2677" i="1"/>
  <c r="X2677" i="1"/>
  <c r="Y2677" i="1"/>
  <c r="X2685" i="1"/>
  <c r="Y2685" i="1"/>
  <c r="W2685" i="1"/>
  <c r="Y2693" i="1"/>
  <c r="W2693" i="1"/>
  <c r="X2693" i="1"/>
  <c r="W2701" i="1"/>
  <c r="X2701" i="1"/>
  <c r="Y2701" i="1"/>
  <c r="W2709" i="1"/>
  <c r="X2709" i="1"/>
  <c r="Y2709" i="1"/>
  <c r="X2717" i="1"/>
  <c r="Y2717" i="1"/>
  <c r="W2717" i="1"/>
  <c r="Y2725" i="1"/>
  <c r="W2725" i="1"/>
  <c r="X2725" i="1"/>
  <c r="W2733" i="1"/>
  <c r="X2733" i="1"/>
  <c r="Y2733" i="1"/>
  <c r="W2741" i="1"/>
  <c r="X2741" i="1"/>
  <c r="Y2741" i="1"/>
  <c r="X2749" i="1"/>
  <c r="Y2749" i="1"/>
  <c r="W2749" i="1"/>
  <c r="X757" i="1"/>
  <c r="W757" i="1"/>
  <c r="Y757" i="1"/>
  <c r="W2765" i="1"/>
  <c r="X2765" i="1"/>
  <c r="Y2765" i="1"/>
  <c r="W773" i="1"/>
  <c r="Y773" i="1"/>
  <c r="X773" i="1"/>
  <c r="Y2781" i="1"/>
  <c r="W2781" i="1"/>
  <c r="X2781" i="1"/>
  <c r="W2789" i="1"/>
  <c r="X2789" i="1"/>
  <c r="Y2789" i="1"/>
  <c r="X2797" i="1"/>
  <c r="Y2797" i="1"/>
  <c r="W2797" i="1"/>
  <c r="X2805" i="1"/>
  <c r="Y2805" i="1"/>
  <c r="W2805" i="1"/>
  <c r="Y2813" i="1"/>
  <c r="W2813" i="1"/>
  <c r="X2813" i="1"/>
  <c r="W821" i="1"/>
  <c r="Y821" i="1"/>
  <c r="X821" i="1"/>
  <c r="X2829" i="1"/>
  <c r="Y2829" i="1"/>
  <c r="W2829" i="1"/>
  <c r="Y837" i="1"/>
  <c r="X837" i="1"/>
  <c r="W837" i="1"/>
  <c r="Y845" i="1"/>
  <c r="X845" i="1"/>
  <c r="W845" i="1"/>
  <c r="W2853" i="1"/>
  <c r="X2853" i="1"/>
  <c r="Y2853" i="1"/>
  <c r="X2861" i="1"/>
  <c r="Y2861" i="1"/>
  <c r="W2861" i="1"/>
  <c r="Y2869" i="1"/>
  <c r="W2869" i="1"/>
  <c r="X2869" i="1"/>
  <c r="X2877" i="1"/>
  <c r="Y2877" i="1"/>
  <c r="W2877" i="1"/>
  <c r="Y2885" i="1"/>
  <c r="W2885" i="1"/>
  <c r="X2885" i="1"/>
  <c r="W2893" i="1"/>
  <c r="X2893" i="1"/>
  <c r="Y2893" i="1"/>
  <c r="Y2901" i="1"/>
  <c r="W2901" i="1"/>
  <c r="X2901" i="1"/>
  <c r="Y2909" i="1"/>
  <c r="W2909" i="1"/>
  <c r="X2909" i="1"/>
  <c r="X2917" i="1"/>
  <c r="Y2917" i="1"/>
  <c r="W2917" i="1"/>
  <c r="Y925" i="1"/>
  <c r="W925" i="1"/>
  <c r="X925" i="1"/>
  <c r="Y2933" i="1"/>
  <c r="W2933" i="1"/>
  <c r="X2933" i="1"/>
  <c r="Y2941" i="1"/>
  <c r="W2941" i="1"/>
  <c r="X2941" i="1"/>
  <c r="W949" i="1"/>
  <c r="X949" i="1"/>
  <c r="Y949" i="1"/>
  <c r="W2957" i="1"/>
  <c r="X2957" i="1"/>
  <c r="Y2957" i="1"/>
  <c r="Y2965" i="1"/>
  <c r="W2965" i="1"/>
  <c r="X2965" i="1"/>
  <c r="X973" i="1"/>
  <c r="Y973" i="1"/>
  <c r="W973" i="1"/>
  <c r="Y2981" i="1"/>
  <c r="W2981" i="1"/>
  <c r="X2981" i="1"/>
  <c r="W2989" i="1"/>
  <c r="X2989" i="1"/>
  <c r="Y2989" i="1"/>
  <c r="W2997" i="1"/>
  <c r="X2997" i="1"/>
  <c r="Y2997" i="1"/>
  <c r="Y3005" i="1"/>
  <c r="W3005" i="1"/>
  <c r="X3005" i="1"/>
  <c r="Y1013" i="1"/>
  <c r="W1013" i="1"/>
  <c r="X1013" i="1"/>
  <c r="X3021" i="1"/>
  <c r="Y3021" i="1"/>
  <c r="W3021" i="1"/>
  <c r="Y3029" i="1"/>
  <c r="W3029" i="1"/>
  <c r="X3029" i="1"/>
  <c r="W1037" i="1"/>
  <c r="X1037" i="1"/>
  <c r="Y1037" i="1"/>
  <c r="Y3045" i="1"/>
  <c r="W3045" i="1"/>
  <c r="X3045" i="1"/>
  <c r="X3053" i="1"/>
  <c r="Y3053" i="1"/>
  <c r="W3053" i="1"/>
  <c r="X1061" i="1"/>
  <c r="W1061" i="1"/>
  <c r="Y1061" i="1"/>
  <c r="Y3069" i="1"/>
  <c r="W3069" i="1"/>
  <c r="X3069" i="1"/>
  <c r="Y3077" i="1"/>
  <c r="W3077" i="1"/>
  <c r="X3077" i="1"/>
  <c r="X3085" i="1"/>
  <c r="Y3085" i="1"/>
  <c r="W3085" i="1"/>
  <c r="X3093" i="1"/>
  <c r="Y3093" i="1"/>
  <c r="W3093" i="1"/>
  <c r="W3101" i="1"/>
  <c r="X3101" i="1"/>
  <c r="Y3101" i="1"/>
  <c r="W3109" i="1"/>
  <c r="X3109" i="1"/>
  <c r="Y3109" i="1"/>
  <c r="Y3117" i="1"/>
  <c r="W3117" i="1"/>
  <c r="X3117" i="1"/>
  <c r="Y1125" i="1"/>
  <c r="X1125" i="1"/>
  <c r="W1125" i="1"/>
  <c r="W3133" i="1"/>
  <c r="X3133" i="1"/>
  <c r="Y3133" i="1"/>
  <c r="W3141" i="1"/>
  <c r="X3141" i="1"/>
  <c r="Y3141" i="1"/>
  <c r="X1149" i="1"/>
  <c r="Y1149" i="1"/>
  <c r="W1149" i="1"/>
  <c r="X3157" i="1"/>
  <c r="Y3157" i="1"/>
  <c r="W3157" i="1"/>
  <c r="W3165" i="1"/>
  <c r="X3165" i="1"/>
  <c r="Y3165" i="1"/>
  <c r="Y1173" i="1"/>
  <c r="X1173" i="1"/>
  <c r="W1173" i="1"/>
  <c r="Y3181" i="1"/>
  <c r="W3181" i="1"/>
  <c r="X3181" i="1"/>
  <c r="X3189" i="1"/>
  <c r="Y3189" i="1"/>
  <c r="W3189" i="1"/>
  <c r="X3197" i="1"/>
  <c r="Y3197" i="1"/>
  <c r="W3197" i="1"/>
  <c r="Y3205" i="1"/>
  <c r="W3205" i="1"/>
  <c r="X3205" i="1"/>
  <c r="Y3213" i="1"/>
  <c r="W3213" i="1"/>
  <c r="X3213" i="1"/>
  <c r="Y3221" i="1"/>
  <c r="W3221" i="1"/>
  <c r="X3221" i="1"/>
  <c r="W3229" i="1"/>
  <c r="X3229" i="1"/>
  <c r="Y3229" i="1"/>
  <c r="W3237" i="1"/>
  <c r="X3237" i="1"/>
  <c r="Y3237" i="1"/>
  <c r="W3245" i="1"/>
  <c r="X3245" i="1"/>
  <c r="Y3245" i="1"/>
  <c r="W3253" i="1"/>
  <c r="X3253" i="1"/>
  <c r="Y3253" i="1"/>
  <c r="X3261" i="1"/>
  <c r="Y3261" i="1"/>
  <c r="W3261" i="1"/>
  <c r="W3269" i="1"/>
  <c r="X3269" i="1"/>
  <c r="Y3269" i="1"/>
  <c r="X3277" i="1"/>
  <c r="Y3277" i="1"/>
  <c r="W3277" i="1"/>
  <c r="Y3285" i="1"/>
  <c r="W3285" i="1"/>
  <c r="X3285" i="1"/>
  <c r="X3293" i="1"/>
  <c r="Y3293" i="1"/>
  <c r="W3293" i="1"/>
  <c r="Y3301" i="1"/>
  <c r="W3301" i="1"/>
  <c r="X3301" i="1"/>
  <c r="Y3309" i="1"/>
  <c r="W3309" i="1"/>
  <c r="X3309" i="1"/>
  <c r="Y3317" i="1"/>
  <c r="W3317" i="1"/>
  <c r="X3317" i="1"/>
  <c r="X3325" i="1"/>
  <c r="Y3325" i="1"/>
  <c r="W3325" i="1"/>
  <c r="W3333" i="1"/>
  <c r="X3333" i="1"/>
  <c r="Y3333" i="1"/>
  <c r="W3341" i="1"/>
  <c r="X3341" i="1"/>
  <c r="Y3341" i="1"/>
  <c r="W3349" i="1"/>
  <c r="X3349" i="1"/>
  <c r="Y3349" i="1"/>
  <c r="W3357" i="1"/>
  <c r="X3357" i="1"/>
  <c r="Y3357" i="1"/>
  <c r="X3365" i="1"/>
  <c r="Y3365" i="1"/>
  <c r="W3365" i="1"/>
  <c r="W3373" i="1"/>
  <c r="X3373" i="1"/>
  <c r="Y3373" i="1"/>
  <c r="X3381" i="1"/>
  <c r="Y3381" i="1"/>
  <c r="W3381" i="1"/>
  <c r="Y3389" i="1"/>
  <c r="W3389" i="1"/>
  <c r="X3389" i="1"/>
  <c r="X3397" i="1"/>
  <c r="Y3397" i="1"/>
  <c r="W3397" i="1"/>
  <c r="Y3405" i="1"/>
  <c r="W3405" i="1"/>
  <c r="X3405" i="1"/>
  <c r="W3413" i="1"/>
  <c r="X3413" i="1"/>
  <c r="Y3413" i="1"/>
  <c r="Y3421" i="1"/>
  <c r="W3421" i="1"/>
  <c r="X3421" i="1"/>
  <c r="W3429" i="1"/>
  <c r="X3429" i="1"/>
  <c r="Y3429" i="1"/>
  <c r="W3437" i="1"/>
  <c r="X3437" i="1"/>
  <c r="Y3437" i="1"/>
  <c r="W3445" i="1"/>
  <c r="X3445" i="1"/>
  <c r="Y3445" i="1"/>
  <c r="W3453" i="1"/>
  <c r="X3453" i="1"/>
  <c r="Y3453" i="1"/>
  <c r="X3461" i="1"/>
  <c r="Y3461" i="1"/>
  <c r="W3461" i="1"/>
  <c r="W3469" i="1"/>
  <c r="X3469" i="1"/>
  <c r="Y3469" i="1"/>
  <c r="X3477" i="1"/>
  <c r="Y3477" i="1"/>
  <c r="W3477" i="1"/>
  <c r="Y3485" i="1"/>
  <c r="W3485" i="1"/>
  <c r="X3485" i="1"/>
  <c r="X1493" i="1"/>
  <c r="W1493" i="1"/>
  <c r="Y1493" i="1"/>
  <c r="W3501" i="1"/>
  <c r="X3501" i="1"/>
  <c r="Y3501" i="1"/>
  <c r="Y3509" i="1"/>
  <c r="W3509" i="1"/>
  <c r="X3509" i="1"/>
  <c r="W1517" i="1"/>
  <c r="Y1517" i="1"/>
  <c r="X1517" i="1"/>
  <c r="W3525" i="1"/>
  <c r="X3525" i="1"/>
  <c r="Y3525" i="1"/>
  <c r="W3533" i="1"/>
  <c r="X3533" i="1"/>
  <c r="Y3533" i="1"/>
  <c r="Y3541" i="1"/>
  <c r="W3541" i="1"/>
  <c r="X3541" i="1"/>
  <c r="W3549" i="1"/>
  <c r="X3549" i="1"/>
  <c r="Y3549" i="1"/>
  <c r="W3557" i="1"/>
  <c r="X3557" i="1"/>
  <c r="Y3557" i="1"/>
  <c r="X3565" i="1"/>
  <c r="Y3565" i="1"/>
  <c r="W3565" i="1"/>
  <c r="W3573" i="1"/>
  <c r="X3573" i="1"/>
  <c r="Y3573" i="1"/>
  <c r="Y3581" i="1"/>
  <c r="W3581" i="1"/>
  <c r="X3581" i="1"/>
  <c r="X3589" i="1"/>
  <c r="Y3589" i="1"/>
  <c r="W3589" i="1"/>
  <c r="W3597" i="1"/>
  <c r="X3597" i="1"/>
  <c r="Y3597" i="1"/>
  <c r="Y3605" i="1"/>
  <c r="W3605" i="1"/>
  <c r="X3605" i="1"/>
  <c r="W3613" i="1"/>
  <c r="X3613" i="1"/>
  <c r="Y3613" i="1"/>
  <c r="W3621" i="1"/>
  <c r="X3621" i="1"/>
  <c r="Y3621" i="1"/>
  <c r="X3629" i="1"/>
  <c r="Y3629" i="1"/>
  <c r="W3629" i="1"/>
  <c r="W3637" i="1"/>
  <c r="X3637" i="1"/>
  <c r="Y3637" i="1"/>
  <c r="Y3645" i="1"/>
  <c r="W3645" i="1"/>
  <c r="X3645" i="1"/>
  <c r="X3653" i="1"/>
  <c r="Y3653" i="1"/>
  <c r="W3653" i="1"/>
  <c r="W3661" i="1"/>
  <c r="X3661" i="1"/>
  <c r="Y3661" i="1"/>
  <c r="Y3669" i="1"/>
  <c r="W3669" i="1"/>
  <c r="X3669" i="1"/>
  <c r="W3677" i="1"/>
  <c r="X3677" i="1"/>
  <c r="Y3677" i="1"/>
  <c r="W3685" i="1"/>
  <c r="X3685" i="1"/>
  <c r="Y3685" i="1"/>
  <c r="X3693" i="1"/>
  <c r="Y3693" i="1"/>
  <c r="W3693" i="1"/>
  <c r="W3701" i="1"/>
  <c r="X3701" i="1"/>
  <c r="Y3701" i="1"/>
  <c r="Y3709" i="1"/>
  <c r="W3709" i="1"/>
  <c r="X3709" i="1"/>
  <c r="X3717" i="1"/>
  <c r="Y3717" i="1"/>
  <c r="W3717" i="1"/>
  <c r="W3725" i="1"/>
  <c r="X3725" i="1"/>
  <c r="Y3725" i="1"/>
  <c r="Y3733" i="1"/>
  <c r="W3733" i="1"/>
  <c r="X3733" i="1"/>
  <c r="W3741" i="1"/>
  <c r="X3741" i="1"/>
  <c r="Y3741" i="1"/>
  <c r="W3749" i="1"/>
  <c r="X3749" i="1"/>
  <c r="Y3749" i="1"/>
  <c r="X3757" i="1"/>
  <c r="Y3757" i="1"/>
  <c r="W3757" i="1"/>
  <c r="W3765" i="1"/>
  <c r="X3765" i="1"/>
  <c r="Y3765" i="1"/>
  <c r="Y3773" i="1"/>
  <c r="W3773" i="1"/>
  <c r="X3773" i="1"/>
  <c r="X3781" i="1"/>
  <c r="Y3781" i="1"/>
  <c r="W3781" i="1"/>
  <c r="W3789" i="1"/>
  <c r="X3789" i="1"/>
  <c r="Y3789" i="1"/>
  <c r="X3797" i="1"/>
  <c r="Y3797" i="1"/>
  <c r="W3797" i="1"/>
  <c r="Y1805" i="1"/>
  <c r="X1805" i="1"/>
  <c r="W1805" i="1"/>
  <c r="Y3813" i="1"/>
  <c r="W3813" i="1"/>
  <c r="X3813" i="1"/>
  <c r="X1821" i="1"/>
  <c r="W1821" i="1"/>
  <c r="Y1821" i="1"/>
  <c r="W3829" i="1"/>
  <c r="X3829" i="1"/>
  <c r="Y3829" i="1"/>
  <c r="W1837" i="1"/>
  <c r="Y1837" i="1"/>
  <c r="X1837" i="1"/>
  <c r="W3845" i="1"/>
  <c r="X3845" i="1"/>
  <c r="Y3845" i="1"/>
  <c r="W1853" i="1"/>
  <c r="Y1853" i="1"/>
  <c r="X1853" i="1"/>
  <c r="X3861" i="1"/>
  <c r="Y3861" i="1"/>
  <c r="W3861" i="1"/>
  <c r="Y1869" i="1"/>
  <c r="X1869" i="1"/>
  <c r="W1869" i="1"/>
  <c r="Y3877" i="1"/>
  <c r="W3877" i="1"/>
  <c r="X3877" i="1"/>
  <c r="X1885" i="1"/>
  <c r="W1885" i="1"/>
  <c r="Y1885" i="1"/>
  <c r="W3893" i="1"/>
  <c r="X3893" i="1"/>
  <c r="Y3893" i="1"/>
  <c r="W1901" i="1"/>
  <c r="Y1901" i="1"/>
  <c r="X1901" i="1"/>
  <c r="W3909" i="1"/>
  <c r="X3909" i="1"/>
  <c r="Y3909" i="1"/>
  <c r="W1917" i="1"/>
  <c r="Y1917" i="1"/>
  <c r="X1917" i="1"/>
  <c r="X3925" i="1"/>
  <c r="Y3925" i="1"/>
  <c r="W3925" i="1"/>
  <c r="Y1933" i="1"/>
  <c r="X1933" i="1"/>
  <c r="W1933" i="1"/>
  <c r="Y3941" i="1"/>
  <c r="W3941" i="1"/>
  <c r="X3941" i="1"/>
  <c r="X1949" i="1"/>
  <c r="W1949" i="1"/>
  <c r="Y1949" i="1"/>
  <c r="W3957" i="1"/>
  <c r="X3957" i="1"/>
  <c r="Y3957" i="1"/>
  <c r="W1965" i="1"/>
  <c r="Y1965" i="1"/>
  <c r="X1965" i="1"/>
  <c r="W3973" i="1"/>
  <c r="X3973" i="1"/>
  <c r="Y3973" i="1"/>
  <c r="W1981" i="1"/>
  <c r="Y1981" i="1"/>
  <c r="X1981" i="1"/>
  <c r="W3989" i="1"/>
  <c r="X3989" i="1"/>
  <c r="Y3989" i="1"/>
  <c r="Y3997" i="1"/>
  <c r="W3997" i="1"/>
  <c r="X3997" i="1"/>
  <c r="W4005" i="1"/>
  <c r="X4005" i="1"/>
  <c r="Y4005" i="1"/>
  <c r="X2216" i="1"/>
  <c r="Y2216" i="1"/>
  <c r="W2216" i="1"/>
  <c r="W2252" i="1"/>
  <c r="X2252" i="1"/>
  <c r="Y2252" i="1"/>
  <c r="Y2276" i="1"/>
  <c r="W2276" i="1"/>
  <c r="X2276" i="1"/>
  <c r="Y2308" i="1"/>
  <c r="W2308" i="1"/>
  <c r="X2308" i="1"/>
  <c r="W2348" i="1"/>
  <c r="X2348" i="1"/>
  <c r="Y2348" i="1"/>
  <c r="Y2372" i="1"/>
  <c r="W2372" i="1"/>
  <c r="X2372" i="1"/>
  <c r="W2412" i="1"/>
  <c r="X2412" i="1"/>
  <c r="Y2412" i="1"/>
  <c r="X2448" i="1"/>
  <c r="W2448" i="1"/>
  <c r="Y2448" i="1"/>
  <c r="Y2468" i="1"/>
  <c r="W2468" i="1"/>
  <c r="X2468" i="1"/>
  <c r="Y496" i="1"/>
  <c r="W496" i="1"/>
  <c r="X496" i="1"/>
  <c r="Y528" i="1"/>
  <c r="W528" i="1"/>
  <c r="X528" i="1"/>
  <c r="X2556" i="1"/>
  <c r="Y2556" i="1"/>
  <c r="W2556" i="1"/>
  <c r="X2584" i="1"/>
  <c r="Y2584" i="1"/>
  <c r="W2584" i="1"/>
  <c r="Y2612" i="1"/>
  <c r="W2612" i="1"/>
  <c r="X2612" i="1"/>
  <c r="W2636" i="1"/>
  <c r="X2636" i="1"/>
  <c r="Y2636" i="1"/>
  <c r="X2660" i="1"/>
  <c r="Y2660" i="1"/>
  <c r="W2660" i="1"/>
  <c r="W2684" i="1"/>
  <c r="X2684" i="1"/>
  <c r="Y2684" i="1"/>
  <c r="W704" i="1"/>
  <c r="X704" i="1"/>
  <c r="Y704" i="1"/>
  <c r="X728" i="1"/>
  <c r="Y728" i="1"/>
  <c r="W728" i="1"/>
  <c r="X752" i="1"/>
  <c r="Y752" i="1"/>
  <c r="W752" i="1"/>
  <c r="Y2776" i="1"/>
  <c r="W2776" i="1"/>
  <c r="X2776" i="1"/>
  <c r="Y2804" i="1"/>
  <c r="W2804" i="1"/>
  <c r="X2804" i="1"/>
  <c r="X2820" i="1"/>
  <c r="Y2820" i="1"/>
  <c r="W2820" i="1"/>
  <c r="W2844" i="1"/>
  <c r="X2844" i="1"/>
  <c r="Y2844" i="1"/>
  <c r="Y2868" i="1"/>
  <c r="W2868" i="1"/>
  <c r="X2868" i="1"/>
  <c r="X2900" i="1"/>
  <c r="W2900" i="1"/>
  <c r="Y2900" i="1"/>
  <c r="Y2920" i="1"/>
  <c r="W2920" i="1"/>
  <c r="X2920" i="1"/>
  <c r="X2944" i="1"/>
  <c r="W2944" i="1"/>
  <c r="Y2944" i="1"/>
  <c r="X2964" i="1"/>
  <c r="W2964" i="1"/>
  <c r="Y2964" i="1"/>
  <c r="X2988" i="1"/>
  <c r="W2988" i="1"/>
  <c r="Y2988" i="1"/>
  <c r="Y3564" i="1"/>
  <c r="W3564" i="1"/>
  <c r="X3564" i="1"/>
  <c r="X3696" i="1"/>
  <c r="Y3696" i="1"/>
  <c r="W3696" i="1"/>
  <c r="Y3724" i="1"/>
  <c r="W3724" i="1"/>
  <c r="X3724" i="1"/>
  <c r="X1752" i="1"/>
  <c r="W1752" i="1"/>
  <c r="Y1752" i="1"/>
  <c r="X1784" i="1"/>
  <c r="W1784" i="1"/>
  <c r="Y1784" i="1"/>
  <c r="X1816" i="1"/>
  <c r="W1816" i="1"/>
  <c r="Y1816" i="1"/>
  <c r="Y3844" i="1"/>
  <c r="W3844" i="1"/>
  <c r="X3844" i="1"/>
  <c r="Y1872" i="1"/>
  <c r="X1872" i="1"/>
  <c r="W1872" i="1"/>
  <c r="W3904" i="1"/>
  <c r="X3904" i="1"/>
  <c r="Y3904" i="1"/>
  <c r="Y1928" i="1"/>
  <c r="X1928" i="1"/>
  <c r="W1928" i="1"/>
  <c r="Y1960" i="1"/>
  <c r="X1960" i="1"/>
  <c r="W1960" i="1"/>
  <c r="Y1988" i="1"/>
  <c r="W1988" i="1"/>
  <c r="X1988" i="1"/>
  <c r="X2030" i="1"/>
  <c r="W2030" i="1"/>
  <c r="Y2030" i="1"/>
  <c r="X2038" i="1"/>
  <c r="W2038" i="1"/>
  <c r="Y2038" i="1"/>
  <c r="W2046" i="1"/>
  <c r="Y2046" i="1"/>
  <c r="X2046" i="1"/>
  <c r="Y2054" i="1"/>
  <c r="X2054" i="1"/>
  <c r="W2054" i="1"/>
  <c r="X2062" i="1"/>
  <c r="W2062" i="1"/>
  <c r="Y2062" i="1"/>
  <c r="W2070" i="1"/>
  <c r="X2070" i="1"/>
  <c r="Y2070" i="1"/>
  <c r="Y2078" i="1"/>
  <c r="X2078" i="1"/>
  <c r="W2078" i="1"/>
  <c r="Y2086" i="1"/>
  <c r="W2086" i="1"/>
  <c r="X2086" i="1"/>
  <c r="W2094" i="1"/>
  <c r="Y2094" i="1"/>
  <c r="X2094" i="1"/>
  <c r="W2102" i="1"/>
  <c r="X2102" i="1"/>
  <c r="Y2102" i="1"/>
  <c r="Y2110" i="1"/>
  <c r="X2110" i="1"/>
  <c r="W2110" i="1"/>
  <c r="Y2118" i="1"/>
  <c r="W2118" i="1"/>
  <c r="X2118" i="1"/>
  <c r="W2126" i="1"/>
  <c r="Y2126" i="1"/>
  <c r="X2126" i="1"/>
  <c r="Y2134" i="1"/>
  <c r="W2134" i="1"/>
  <c r="X2134" i="1"/>
  <c r="W2142" i="1"/>
  <c r="X2142" i="1"/>
  <c r="Y2142" i="1"/>
  <c r="X2150" i="1"/>
  <c r="Y2150" i="1"/>
  <c r="W2150" i="1"/>
  <c r="Y2158" i="1"/>
  <c r="W2158" i="1"/>
  <c r="X2158" i="1"/>
  <c r="Y2166" i="1"/>
  <c r="W2166" i="1"/>
  <c r="X2166" i="1"/>
  <c r="W2174" i="1"/>
  <c r="X2174" i="1"/>
  <c r="Y2174" i="1"/>
  <c r="X2182" i="1"/>
  <c r="Y2182" i="1"/>
  <c r="W2182" i="1"/>
  <c r="Y2190" i="1"/>
  <c r="W2190" i="1"/>
  <c r="X2190" i="1"/>
  <c r="Y2198" i="1"/>
  <c r="X2198" i="1"/>
  <c r="W2198" i="1"/>
  <c r="X2206" i="1"/>
  <c r="W2206" i="1"/>
  <c r="Y2206" i="1"/>
  <c r="W2214" i="1"/>
  <c r="Y2214" i="1"/>
  <c r="X2214" i="1"/>
  <c r="Y2222" i="1"/>
  <c r="X2222" i="1"/>
  <c r="W2222" i="1"/>
  <c r="Y2230" i="1"/>
  <c r="X2230" i="1"/>
  <c r="W2230" i="1"/>
  <c r="X2238" i="1"/>
  <c r="W2238" i="1"/>
  <c r="Y2238" i="1"/>
  <c r="W2246" i="1"/>
  <c r="Y2246" i="1"/>
  <c r="X2246" i="1"/>
  <c r="Y2254" i="1"/>
  <c r="X2254" i="1"/>
  <c r="W2254" i="1"/>
  <c r="Y2262" i="1"/>
  <c r="X2262" i="1"/>
  <c r="W2262" i="1"/>
  <c r="X2270" i="1"/>
  <c r="W2270" i="1"/>
  <c r="Y2270" i="1"/>
  <c r="W2278" i="1"/>
  <c r="Y2278" i="1"/>
  <c r="X2278" i="1"/>
  <c r="Y2286" i="1"/>
  <c r="X2286" i="1"/>
  <c r="W2286" i="1"/>
  <c r="Y2294" i="1"/>
  <c r="X2294" i="1"/>
  <c r="W2294" i="1"/>
  <c r="X2302" i="1"/>
  <c r="W2302" i="1"/>
  <c r="Y2302" i="1"/>
  <c r="W2310" i="1"/>
  <c r="Y2310" i="1"/>
  <c r="X2310" i="1"/>
  <c r="Y2318" i="1"/>
  <c r="X2318" i="1"/>
  <c r="W2318" i="1"/>
  <c r="Y2326" i="1"/>
  <c r="X2326" i="1"/>
  <c r="W2326" i="1"/>
  <c r="X2334" i="1"/>
  <c r="W2334" i="1"/>
  <c r="Y2334" i="1"/>
  <c r="W2342" i="1"/>
  <c r="Y2342" i="1"/>
  <c r="X2342" i="1"/>
  <c r="Y2350" i="1"/>
  <c r="X2350" i="1"/>
  <c r="W2350" i="1"/>
  <c r="Y2358" i="1"/>
  <c r="X2358" i="1"/>
  <c r="W2358" i="1"/>
  <c r="X2366" i="1"/>
  <c r="W2366" i="1"/>
  <c r="Y2366" i="1"/>
  <c r="W2374" i="1"/>
  <c r="Y2374" i="1"/>
  <c r="X2374" i="1"/>
  <c r="Y2382" i="1"/>
  <c r="X2382" i="1"/>
  <c r="W2382" i="1"/>
  <c r="Y2390" i="1"/>
  <c r="X2390" i="1"/>
  <c r="W2390" i="1"/>
  <c r="X2398" i="1"/>
  <c r="W2398" i="1"/>
  <c r="Y2398" i="1"/>
  <c r="W2406" i="1"/>
  <c r="Y2406" i="1"/>
  <c r="X2406" i="1"/>
  <c r="Y2414" i="1"/>
  <c r="X2414" i="1"/>
  <c r="W2414" i="1"/>
  <c r="Y2422" i="1"/>
  <c r="X2422" i="1"/>
  <c r="W2422" i="1"/>
  <c r="X2430" i="1"/>
  <c r="W2430" i="1"/>
  <c r="Y2430" i="1"/>
  <c r="W2438" i="1"/>
  <c r="Y2438" i="1"/>
  <c r="X2438" i="1"/>
  <c r="Y2446" i="1"/>
  <c r="X2446" i="1"/>
  <c r="W2446" i="1"/>
  <c r="Y2454" i="1"/>
  <c r="X2454" i="1"/>
  <c r="W2454" i="1"/>
  <c r="X2462" i="1"/>
  <c r="W2462" i="1"/>
  <c r="Y2462" i="1"/>
  <c r="W2470" i="1"/>
  <c r="Y2470" i="1"/>
  <c r="X2470" i="1"/>
  <c r="Y2478" i="1"/>
  <c r="X2478" i="1"/>
  <c r="W2478" i="1"/>
  <c r="Y2486" i="1"/>
  <c r="X2486" i="1"/>
  <c r="W2486" i="1"/>
  <c r="X2494" i="1"/>
  <c r="W2494" i="1"/>
  <c r="Y2494" i="1"/>
  <c r="W2502" i="1"/>
  <c r="Y2502" i="1"/>
  <c r="X2502" i="1"/>
  <c r="Y2510" i="1"/>
  <c r="X2510" i="1"/>
  <c r="W2510" i="1"/>
  <c r="Y2518" i="1"/>
  <c r="X2518" i="1"/>
  <c r="W2518" i="1"/>
  <c r="X2526" i="1"/>
  <c r="W2526" i="1"/>
  <c r="Y2526" i="1"/>
  <c r="W2534" i="1"/>
  <c r="Y2534" i="1"/>
  <c r="X2534" i="1"/>
  <c r="Y2542" i="1"/>
  <c r="X2542" i="1"/>
  <c r="W2542" i="1"/>
  <c r="X2550" i="1"/>
  <c r="Y2550" i="1"/>
  <c r="W2550" i="1"/>
  <c r="W2558" i="1"/>
  <c r="Y2558" i="1"/>
  <c r="X2558" i="1"/>
  <c r="W2566" i="1"/>
  <c r="X2566" i="1"/>
  <c r="Y2566" i="1"/>
  <c r="X2574" i="1"/>
  <c r="W2574" i="1"/>
  <c r="Y2574" i="1"/>
  <c r="X2582" i="1"/>
  <c r="Y2582" i="1"/>
  <c r="W2582" i="1"/>
  <c r="W2590" i="1"/>
  <c r="Y2590" i="1"/>
  <c r="X2590" i="1"/>
  <c r="W2598" i="1"/>
  <c r="X2598" i="1"/>
  <c r="Y2598" i="1"/>
  <c r="X2606" i="1"/>
  <c r="W2606" i="1"/>
  <c r="Y2606" i="1"/>
  <c r="X2614" i="1"/>
  <c r="Y2614" i="1"/>
  <c r="W2614" i="1"/>
  <c r="W2622" i="1"/>
  <c r="Y2622" i="1"/>
  <c r="X2622" i="1"/>
  <c r="W2630" i="1"/>
  <c r="X2630" i="1"/>
  <c r="Y2630" i="1"/>
  <c r="X2638" i="1"/>
  <c r="W2638" i="1"/>
  <c r="Y2638" i="1"/>
  <c r="X2646" i="1"/>
  <c r="Y2646" i="1"/>
  <c r="W2646" i="1"/>
  <c r="W2654" i="1"/>
  <c r="Y2654" i="1"/>
  <c r="X2654" i="1"/>
  <c r="W2662" i="1"/>
  <c r="X2662" i="1"/>
  <c r="Y2662" i="1"/>
  <c r="W2670" i="1"/>
  <c r="X2670" i="1"/>
  <c r="Y2670" i="1"/>
  <c r="W2678" i="1"/>
  <c r="X2678" i="1"/>
  <c r="Y2678" i="1"/>
  <c r="X2686" i="1"/>
  <c r="Y2686" i="1"/>
  <c r="W2686" i="1"/>
  <c r="Y2694" i="1"/>
  <c r="W2694" i="1"/>
  <c r="X2694" i="1"/>
  <c r="W2702" i="1"/>
  <c r="X2702" i="1"/>
  <c r="Y2702" i="1"/>
  <c r="W2710" i="1"/>
  <c r="X2710" i="1"/>
  <c r="Y2710" i="1"/>
  <c r="X2718" i="1"/>
  <c r="Y2718" i="1"/>
  <c r="W2718" i="1"/>
  <c r="Y2726" i="1"/>
  <c r="W2726" i="1"/>
  <c r="X2726" i="1"/>
  <c r="W2734" i="1"/>
  <c r="X2734" i="1"/>
  <c r="Y2734" i="1"/>
  <c r="W2742" i="1"/>
  <c r="X2742" i="1"/>
  <c r="Y2742" i="1"/>
  <c r="X2750" i="1"/>
  <c r="Y2750" i="1"/>
  <c r="W2750" i="1"/>
  <c r="Y2758" i="1"/>
  <c r="W2758" i="1"/>
  <c r="X2758" i="1"/>
  <c r="W2766" i="1"/>
  <c r="X2766" i="1"/>
  <c r="Y2766" i="1"/>
  <c r="W2774" i="1"/>
  <c r="X2774" i="1"/>
  <c r="Y2774" i="1"/>
  <c r="Y2782" i="1"/>
  <c r="X2782" i="1"/>
  <c r="W2782" i="1"/>
  <c r="X2790" i="1"/>
  <c r="W2790" i="1"/>
  <c r="Y2790" i="1"/>
  <c r="W2798" i="1"/>
  <c r="Y2798" i="1"/>
  <c r="X2798" i="1"/>
  <c r="W2806" i="1"/>
  <c r="Y2806" i="1"/>
  <c r="X2806" i="1"/>
  <c r="Y2814" i="1"/>
  <c r="X2814" i="1"/>
  <c r="W2814" i="1"/>
  <c r="X2822" i="1"/>
  <c r="W2822" i="1"/>
  <c r="Y2822" i="1"/>
  <c r="W2830" i="1"/>
  <c r="Y2830" i="1"/>
  <c r="X2830" i="1"/>
  <c r="W2838" i="1"/>
  <c r="Y2838" i="1"/>
  <c r="X2838" i="1"/>
  <c r="Y2846" i="1"/>
  <c r="X2846" i="1"/>
  <c r="W2846" i="1"/>
  <c r="X2854" i="1"/>
  <c r="W2854" i="1"/>
  <c r="Y2854" i="1"/>
  <c r="W2862" i="1"/>
  <c r="Y2862" i="1"/>
  <c r="X2862" i="1"/>
  <c r="Y2870" i="1"/>
  <c r="W2870" i="1"/>
  <c r="X2870" i="1"/>
  <c r="X2878" i="1"/>
  <c r="Y2878" i="1"/>
  <c r="W2878" i="1"/>
  <c r="X2886" i="1"/>
  <c r="Y2886" i="1"/>
  <c r="W2886" i="1"/>
  <c r="W2894" i="1"/>
  <c r="X2894" i="1"/>
  <c r="Y2894" i="1"/>
  <c r="Y2902" i="1"/>
  <c r="W2902" i="1"/>
  <c r="X2902" i="1"/>
  <c r="X2910" i="1"/>
  <c r="Y2910" i="1"/>
  <c r="W2910" i="1"/>
  <c r="X2918" i="1"/>
  <c r="Y2918" i="1"/>
  <c r="W2918" i="1"/>
  <c r="W2926" i="1"/>
  <c r="X2926" i="1"/>
  <c r="Y2926" i="1"/>
  <c r="Y934" i="1"/>
  <c r="X934" i="1"/>
  <c r="W934" i="1"/>
  <c r="X2942" i="1"/>
  <c r="Y2942" i="1"/>
  <c r="W2942" i="1"/>
  <c r="W950" i="1"/>
  <c r="Y950" i="1"/>
  <c r="X950" i="1"/>
  <c r="W2958" i="1"/>
  <c r="X2958" i="1"/>
  <c r="Y2958" i="1"/>
  <c r="Y966" i="1"/>
  <c r="X966" i="1"/>
  <c r="W966" i="1"/>
  <c r="X2974" i="1"/>
  <c r="Y2974" i="1"/>
  <c r="W2974" i="1"/>
  <c r="X2982" i="1"/>
  <c r="Y2982" i="1"/>
  <c r="W2982" i="1"/>
  <c r="W2990" i="1"/>
  <c r="X2990" i="1"/>
  <c r="Y2990" i="1"/>
  <c r="Y998" i="1"/>
  <c r="X998" i="1"/>
  <c r="W998" i="1"/>
  <c r="X3006" i="1"/>
  <c r="Y3006" i="1"/>
  <c r="W3006" i="1"/>
  <c r="W1014" i="1"/>
  <c r="Y1014" i="1"/>
  <c r="X1014" i="1"/>
  <c r="W3022" i="1"/>
  <c r="X3022" i="1"/>
  <c r="Y3022" i="1"/>
  <c r="Y1030" i="1"/>
  <c r="X1030" i="1"/>
  <c r="W1030" i="1"/>
  <c r="X3038" i="1"/>
  <c r="Y3038" i="1"/>
  <c r="W3038" i="1"/>
  <c r="X3046" i="1"/>
  <c r="Y3046" i="1"/>
  <c r="W3046" i="1"/>
  <c r="W3054" i="1"/>
  <c r="X3054" i="1"/>
  <c r="Y3054" i="1"/>
  <c r="Y1062" i="1"/>
  <c r="X1062" i="1"/>
  <c r="W1062" i="1"/>
  <c r="X3070" i="1"/>
  <c r="Y3070" i="1"/>
  <c r="W3070" i="1"/>
  <c r="W1078" i="1"/>
  <c r="Y1078" i="1"/>
  <c r="X1078" i="1"/>
  <c r="W3086" i="1"/>
  <c r="X3086" i="1"/>
  <c r="Y3086" i="1"/>
  <c r="Y1094" i="1"/>
  <c r="X1094" i="1"/>
  <c r="W1094" i="1"/>
  <c r="X3102" i="1"/>
  <c r="Y3102" i="1"/>
  <c r="W3102" i="1"/>
  <c r="Y3110" i="1"/>
  <c r="W3110" i="1"/>
  <c r="X3110" i="1"/>
  <c r="W3118" i="1"/>
  <c r="X3118" i="1"/>
  <c r="Y3118" i="1"/>
  <c r="Y1126" i="1"/>
  <c r="X1126" i="1"/>
  <c r="W1126" i="1"/>
  <c r="X3134" i="1"/>
  <c r="Y3134" i="1"/>
  <c r="W3134" i="1"/>
  <c r="W1142" i="1"/>
  <c r="Y1142" i="1"/>
  <c r="X1142" i="1"/>
  <c r="W3150" i="1"/>
  <c r="X3150" i="1"/>
  <c r="Y3150" i="1"/>
  <c r="W1158" i="1"/>
  <c r="X1158" i="1"/>
  <c r="Y1158" i="1"/>
  <c r="X3166" i="1"/>
  <c r="Y3166" i="1"/>
  <c r="W3166" i="1"/>
  <c r="Y3174" i="1"/>
  <c r="W3174" i="1"/>
  <c r="X3174" i="1"/>
  <c r="W3182" i="1"/>
  <c r="X3182" i="1"/>
  <c r="Y3182" i="1"/>
  <c r="W1190" i="1"/>
  <c r="X1190" i="1"/>
  <c r="Y1190" i="1"/>
  <c r="X3198" i="1"/>
  <c r="Y3198" i="1"/>
  <c r="W3198" i="1"/>
  <c r="Y1206" i="1"/>
  <c r="W1206" i="1"/>
  <c r="X1206" i="1"/>
  <c r="W3214" i="1"/>
  <c r="X3214" i="1"/>
  <c r="Y3214" i="1"/>
  <c r="W1222" i="1"/>
  <c r="X1222" i="1"/>
  <c r="Y1222" i="1"/>
  <c r="X3230" i="1"/>
  <c r="Y3230" i="1"/>
  <c r="W3230" i="1"/>
  <c r="Y3238" i="1"/>
  <c r="W3238" i="1"/>
  <c r="X3238" i="1"/>
  <c r="W3246" i="1"/>
  <c r="X3246" i="1"/>
  <c r="Y3246" i="1"/>
  <c r="W1254" i="1"/>
  <c r="X1254" i="1"/>
  <c r="Y1254" i="1"/>
  <c r="X3262" i="1"/>
  <c r="Y3262" i="1"/>
  <c r="W3262" i="1"/>
  <c r="Y1270" i="1"/>
  <c r="W1270" i="1"/>
  <c r="X1270" i="1"/>
  <c r="W3278" i="1"/>
  <c r="X3278" i="1"/>
  <c r="Y3278" i="1"/>
  <c r="W1286" i="1"/>
  <c r="X1286" i="1"/>
  <c r="Y1286" i="1"/>
  <c r="X3294" i="1"/>
  <c r="Y3294" i="1"/>
  <c r="W3294" i="1"/>
  <c r="Y3302" i="1"/>
  <c r="W3302" i="1"/>
  <c r="X3302" i="1"/>
  <c r="W3310" i="1"/>
  <c r="X3310" i="1"/>
  <c r="Y3310" i="1"/>
  <c r="W1318" i="1"/>
  <c r="X1318" i="1"/>
  <c r="Y1318" i="1"/>
  <c r="X3326" i="1"/>
  <c r="Y3326" i="1"/>
  <c r="W3326" i="1"/>
  <c r="Y1334" i="1"/>
  <c r="W1334" i="1"/>
  <c r="X1334" i="1"/>
  <c r="W3342" i="1"/>
  <c r="X3342" i="1"/>
  <c r="Y3342" i="1"/>
  <c r="W1350" i="1"/>
  <c r="X1350" i="1"/>
  <c r="Y1350" i="1"/>
  <c r="X3358" i="1"/>
  <c r="Y3358" i="1"/>
  <c r="W3358" i="1"/>
  <c r="Y3366" i="1"/>
  <c r="W3366" i="1"/>
  <c r="X3366" i="1"/>
  <c r="W3374" i="1"/>
  <c r="X3374" i="1"/>
  <c r="Y3374" i="1"/>
  <c r="W1382" i="1"/>
  <c r="X1382" i="1"/>
  <c r="Y1382" i="1"/>
  <c r="X3390" i="1"/>
  <c r="Y3390" i="1"/>
  <c r="W3390" i="1"/>
  <c r="Y1398" i="1"/>
  <c r="X1398" i="1"/>
  <c r="W1398" i="1"/>
  <c r="W3406" i="1"/>
  <c r="X3406" i="1"/>
  <c r="Y3406" i="1"/>
  <c r="X1414" i="1"/>
  <c r="W1414" i="1"/>
  <c r="Y1414" i="1"/>
  <c r="X3422" i="1"/>
  <c r="Y3422" i="1"/>
  <c r="W3422" i="1"/>
  <c r="Y3430" i="1"/>
  <c r="W3430" i="1"/>
  <c r="X3430" i="1"/>
  <c r="W3438" i="1"/>
  <c r="X3438" i="1"/>
  <c r="Y3438" i="1"/>
  <c r="X1446" i="1"/>
  <c r="W1446" i="1"/>
  <c r="Y1446" i="1"/>
  <c r="X3454" i="1"/>
  <c r="Y3454" i="1"/>
  <c r="W3454" i="1"/>
  <c r="Y1462" i="1"/>
  <c r="X1462" i="1"/>
  <c r="W1462" i="1"/>
  <c r="W3470" i="1"/>
  <c r="X3470" i="1"/>
  <c r="Y3470" i="1"/>
  <c r="X1478" i="1"/>
  <c r="W1478" i="1"/>
  <c r="Y1478" i="1"/>
  <c r="X3486" i="1"/>
  <c r="Y3486" i="1"/>
  <c r="W3486" i="1"/>
  <c r="Y3494" i="1"/>
  <c r="W3494" i="1"/>
  <c r="X3494" i="1"/>
  <c r="W3502" i="1"/>
  <c r="X3502" i="1"/>
  <c r="Y3502" i="1"/>
  <c r="X1510" i="1"/>
  <c r="W1510" i="1"/>
  <c r="Y1510" i="1"/>
  <c r="X3518" i="1"/>
  <c r="Y3518" i="1"/>
  <c r="W3518" i="1"/>
  <c r="Y1526" i="1"/>
  <c r="X1526" i="1"/>
  <c r="W1526" i="1"/>
  <c r="W3534" i="1"/>
  <c r="X3534" i="1"/>
  <c r="Y3534" i="1"/>
  <c r="W3542" i="1"/>
  <c r="X3542" i="1"/>
  <c r="Y3542" i="1"/>
  <c r="X3550" i="1"/>
  <c r="Y3550" i="1"/>
  <c r="W3550" i="1"/>
  <c r="Y3558" i="1"/>
  <c r="W3558" i="1"/>
  <c r="X3558" i="1"/>
  <c r="W3566" i="1"/>
  <c r="X3566" i="1"/>
  <c r="Y3566" i="1"/>
  <c r="W3574" i="1"/>
  <c r="X3574" i="1"/>
  <c r="Y3574" i="1"/>
  <c r="X3582" i="1"/>
  <c r="Y3582" i="1"/>
  <c r="W3582" i="1"/>
  <c r="Y1590" i="1"/>
  <c r="X1590" i="1"/>
  <c r="W1590" i="1"/>
  <c r="W3598" i="1"/>
  <c r="X3598" i="1"/>
  <c r="Y3598" i="1"/>
  <c r="W3606" i="1"/>
  <c r="X3606" i="1"/>
  <c r="Y3606" i="1"/>
  <c r="X3614" i="1"/>
  <c r="Y3614" i="1"/>
  <c r="W3614" i="1"/>
  <c r="Y3622" i="1"/>
  <c r="W3622" i="1"/>
  <c r="X3622" i="1"/>
  <c r="W3630" i="1"/>
  <c r="X3630" i="1"/>
  <c r="Y3630" i="1"/>
  <c r="X1638" i="1"/>
  <c r="W1638" i="1"/>
  <c r="Y1638" i="1"/>
  <c r="X3646" i="1"/>
  <c r="Y3646" i="1"/>
  <c r="W3646" i="1"/>
  <c r="Y1654" i="1"/>
  <c r="X1654" i="1"/>
  <c r="W1654" i="1"/>
  <c r="W3662" i="1"/>
  <c r="X3662" i="1"/>
  <c r="Y3662" i="1"/>
  <c r="X1670" i="1"/>
  <c r="W1670" i="1"/>
  <c r="Y1670" i="1"/>
  <c r="X3678" i="1"/>
  <c r="Y3678" i="1"/>
  <c r="W3678" i="1"/>
  <c r="Y3686" i="1"/>
  <c r="W3686" i="1"/>
  <c r="X3686" i="1"/>
  <c r="W3694" i="1"/>
  <c r="X3694" i="1"/>
  <c r="Y3694" i="1"/>
  <c r="W3702" i="1"/>
  <c r="X3702" i="1"/>
  <c r="Y3702" i="1"/>
  <c r="X3710" i="1"/>
  <c r="Y3710" i="1"/>
  <c r="W3710" i="1"/>
  <c r="Y1718" i="1"/>
  <c r="X1718" i="1"/>
  <c r="W1718" i="1"/>
  <c r="W3726" i="1"/>
  <c r="X3726" i="1"/>
  <c r="Y3726" i="1"/>
  <c r="W3734" i="1"/>
  <c r="X3734" i="1"/>
  <c r="Y3734" i="1"/>
  <c r="X3742" i="1"/>
  <c r="Y3742" i="1"/>
  <c r="W3742" i="1"/>
  <c r="Y3750" i="1"/>
  <c r="W3750" i="1"/>
  <c r="X3750" i="1"/>
  <c r="W3758" i="1"/>
  <c r="X3758" i="1"/>
  <c r="Y3758" i="1"/>
  <c r="W3766" i="1"/>
  <c r="X3766" i="1"/>
  <c r="Y3766" i="1"/>
  <c r="X3774" i="1"/>
  <c r="Y3774" i="1"/>
  <c r="W3774" i="1"/>
  <c r="Y3782" i="1"/>
  <c r="W3782" i="1"/>
  <c r="X3782" i="1"/>
  <c r="W3790" i="1"/>
  <c r="X3790" i="1"/>
  <c r="Y3790" i="1"/>
  <c r="W3798" i="1"/>
  <c r="X3798" i="1"/>
  <c r="Y3798" i="1"/>
  <c r="X3806" i="1"/>
  <c r="Y3806" i="1"/>
  <c r="W3806" i="1"/>
  <c r="W3814" i="1"/>
  <c r="X3814" i="1"/>
  <c r="Y3814" i="1"/>
  <c r="X3822" i="1"/>
  <c r="Y3822" i="1"/>
  <c r="W3822" i="1"/>
  <c r="X3830" i="1"/>
  <c r="Y3830" i="1"/>
  <c r="W3830" i="1"/>
  <c r="Y3838" i="1"/>
  <c r="W3838" i="1"/>
  <c r="X3838" i="1"/>
  <c r="W3846" i="1"/>
  <c r="X3846" i="1"/>
  <c r="Y3846" i="1"/>
  <c r="X3854" i="1"/>
  <c r="Y3854" i="1"/>
  <c r="W3854" i="1"/>
  <c r="X3862" i="1"/>
  <c r="Y3862" i="1"/>
  <c r="W3862" i="1"/>
  <c r="Y3870" i="1"/>
  <c r="W3870" i="1"/>
  <c r="X3870" i="1"/>
  <c r="W3878" i="1"/>
  <c r="X3878" i="1"/>
  <c r="Y3878" i="1"/>
  <c r="X3886" i="1"/>
  <c r="Y3886" i="1"/>
  <c r="W3886" i="1"/>
  <c r="X3894" i="1"/>
  <c r="Y3894" i="1"/>
  <c r="W3894" i="1"/>
  <c r="Y3902" i="1"/>
  <c r="W3902" i="1"/>
  <c r="X3902" i="1"/>
  <c r="W3910" i="1"/>
  <c r="X3910" i="1"/>
  <c r="Y3910" i="1"/>
  <c r="X3918" i="1"/>
  <c r="Y3918" i="1"/>
  <c r="W3918" i="1"/>
  <c r="X3926" i="1"/>
  <c r="Y3926" i="1"/>
  <c r="W3926" i="1"/>
  <c r="Y3934" i="1"/>
  <c r="W3934" i="1"/>
  <c r="X3934" i="1"/>
  <c r="W3942" i="1"/>
  <c r="X3942" i="1"/>
  <c r="Y3942" i="1"/>
  <c r="X1950" i="1"/>
  <c r="W1950" i="1"/>
  <c r="Y1950" i="1"/>
  <c r="X3958" i="1"/>
  <c r="Y3958" i="1"/>
  <c r="W3958" i="1"/>
  <c r="Y3966" i="1"/>
  <c r="W3966" i="1"/>
  <c r="X3966" i="1"/>
  <c r="W3974" i="1"/>
  <c r="X3974" i="1"/>
  <c r="Y3974" i="1"/>
  <c r="X3982" i="1"/>
  <c r="Y3982" i="1"/>
  <c r="W3982" i="1"/>
  <c r="X3990" i="1"/>
  <c r="Y3990" i="1"/>
  <c r="W3990" i="1"/>
  <c r="Y3998" i="1"/>
  <c r="W3998" i="1"/>
  <c r="X3998" i="1"/>
  <c r="X2204" i="1"/>
  <c r="Y2204" i="1"/>
  <c r="W2204" i="1"/>
  <c r="W2228" i="1"/>
  <c r="X2228" i="1"/>
  <c r="Y2228" i="1"/>
  <c r="W2264" i="1"/>
  <c r="Y2264" i="1"/>
  <c r="X2264" i="1"/>
  <c r="X2300" i="1"/>
  <c r="Y2300" i="1"/>
  <c r="W2300" i="1"/>
  <c r="W2324" i="1"/>
  <c r="X2324" i="1"/>
  <c r="Y2324" i="1"/>
  <c r="W2368" i="1"/>
  <c r="Y2368" i="1"/>
  <c r="X2368" i="1"/>
  <c r="X2396" i="1"/>
  <c r="Y2396" i="1"/>
  <c r="W2396" i="1"/>
  <c r="W2424" i="1"/>
  <c r="Y2424" i="1"/>
  <c r="X2424" i="1"/>
  <c r="W2456" i="1"/>
  <c r="Y2456" i="1"/>
  <c r="X2456" i="1"/>
  <c r="W2488" i="1"/>
  <c r="Y2488" i="1"/>
  <c r="X2488" i="1"/>
  <c r="W2520" i="1"/>
  <c r="Y2520" i="1"/>
  <c r="X2520" i="1"/>
  <c r="Y2548" i="1"/>
  <c r="W2548" i="1"/>
  <c r="X2548" i="1"/>
  <c r="X576" i="1"/>
  <c r="Y576" i="1"/>
  <c r="W576" i="1"/>
  <c r="X608" i="1"/>
  <c r="Y608" i="1"/>
  <c r="W608" i="1"/>
  <c r="X3084" i="1"/>
  <c r="W3084" i="1"/>
  <c r="Y3084" i="1"/>
  <c r="Y3116" i="1"/>
  <c r="W3116" i="1"/>
  <c r="X3116" i="1"/>
  <c r="X3140" i="1"/>
  <c r="Y3140" i="1"/>
  <c r="W3140" i="1"/>
  <c r="W3164" i="1"/>
  <c r="X3164" i="1"/>
  <c r="Y3164" i="1"/>
  <c r="Y3188" i="1"/>
  <c r="W3188" i="1"/>
  <c r="X3188" i="1"/>
  <c r="Y3212" i="1"/>
  <c r="W3212" i="1"/>
  <c r="X3212" i="1"/>
  <c r="Y3232" i="1"/>
  <c r="W3232" i="1"/>
  <c r="X3232" i="1"/>
  <c r="Y3256" i="1"/>
  <c r="W3256" i="1"/>
  <c r="X3256" i="1"/>
  <c r="X3280" i="1"/>
  <c r="Y3280" i="1"/>
  <c r="W3280" i="1"/>
  <c r="Y3308" i="1"/>
  <c r="W3308" i="1"/>
  <c r="X3308" i="1"/>
  <c r="X3332" i="1"/>
  <c r="Y3332" i="1"/>
  <c r="W3332" i="1"/>
  <c r="Y3352" i="1"/>
  <c r="W3352" i="1"/>
  <c r="X3352" i="1"/>
  <c r="X3376" i="1"/>
  <c r="Y3376" i="1"/>
  <c r="W3376" i="1"/>
  <c r="W3400" i="1"/>
  <c r="X3400" i="1"/>
  <c r="Y3400" i="1"/>
  <c r="Y3424" i="1"/>
  <c r="W3424" i="1"/>
  <c r="X3424" i="1"/>
  <c r="Y3448" i="1"/>
  <c r="W3448" i="1"/>
  <c r="X3448" i="1"/>
  <c r="Y3468" i="1"/>
  <c r="W3468" i="1"/>
  <c r="X3468" i="1"/>
  <c r="Y3488" i="1"/>
  <c r="W3488" i="1"/>
  <c r="X3488" i="1"/>
  <c r="Y3512" i="1"/>
  <c r="W3512" i="1"/>
  <c r="X3512" i="1"/>
  <c r="X3536" i="1"/>
  <c r="Y3536" i="1"/>
  <c r="W3536" i="1"/>
  <c r="W3560" i="1"/>
  <c r="X3560" i="1"/>
  <c r="Y3560" i="1"/>
  <c r="W3580" i="1"/>
  <c r="X3580" i="1"/>
  <c r="Y3580" i="1"/>
  <c r="Y3608" i="1"/>
  <c r="W3608" i="1"/>
  <c r="X3608" i="1"/>
  <c r="Y3628" i="1"/>
  <c r="W3628" i="1"/>
  <c r="X3628" i="1"/>
  <c r="X3652" i="1"/>
  <c r="Y3652" i="1"/>
  <c r="W3652" i="1"/>
  <c r="W3676" i="1"/>
  <c r="X3676" i="1"/>
  <c r="Y3676" i="1"/>
  <c r="Y3704" i="1"/>
  <c r="W3704" i="1"/>
  <c r="X3704" i="1"/>
  <c r="Y3732" i="1"/>
  <c r="W3732" i="1"/>
  <c r="X3732" i="1"/>
  <c r="W3772" i="1"/>
  <c r="X3772" i="1"/>
  <c r="Y3772" i="1"/>
  <c r="W3804" i="1"/>
  <c r="X3804" i="1"/>
  <c r="Y3804" i="1"/>
  <c r="Y1840" i="1"/>
  <c r="X1840" i="1"/>
  <c r="W1840" i="1"/>
  <c r="Y3876" i="1"/>
  <c r="W3876" i="1"/>
  <c r="X3876" i="1"/>
  <c r="X1908" i="1"/>
  <c r="Y1908" i="1"/>
  <c r="W1908" i="1"/>
  <c r="X1940" i="1"/>
  <c r="Y1940" i="1"/>
  <c r="W1940" i="1"/>
  <c r="Y1968" i="1"/>
  <c r="X1968" i="1"/>
  <c r="W1968" i="1"/>
  <c r="Y1992" i="1"/>
  <c r="X1992" i="1"/>
  <c r="W1992" i="1"/>
  <c r="Y2027" i="1"/>
  <c r="X2027" i="1"/>
  <c r="W2027" i="1"/>
  <c r="Y2035" i="1"/>
  <c r="X2035" i="1"/>
  <c r="W2035" i="1"/>
  <c r="X2043" i="1"/>
  <c r="W2043" i="1"/>
  <c r="Y2043" i="1"/>
  <c r="W51" i="1"/>
  <c r="X51" i="1"/>
  <c r="Y51" i="1"/>
  <c r="W59" i="1"/>
  <c r="X59" i="1"/>
  <c r="Y59" i="1"/>
  <c r="X2067" i="1"/>
  <c r="W2067" i="1"/>
  <c r="Y2067" i="1"/>
  <c r="Y75" i="1"/>
  <c r="W75" i="1"/>
  <c r="X75" i="1"/>
  <c r="Y2083" i="1"/>
  <c r="X2083" i="1"/>
  <c r="W2083" i="1"/>
  <c r="X2091" i="1"/>
  <c r="W2091" i="1"/>
  <c r="Y2091" i="1"/>
  <c r="Y99" i="1"/>
  <c r="X99" i="1"/>
  <c r="W99" i="1"/>
  <c r="W2107" i="1"/>
  <c r="Y2107" i="1"/>
  <c r="X2107" i="1"/>
  <c r="Y2115" i="1"/>
  <c r="X2115" i="1"/>
  <c r="W2115" i="1"/>
  <c r="X123" i="1"/>
  <c r="Y123" i="1"/>
  <c r="W123" i="1"/>
  <c r="W2131" i="1"/>
  <c r="X2131" i="1"/>
  <c r="Y2131" i="1"/>
  <c r="X2139" i="1"/>
  <c r="Y2139" i="1"/>
  <c r="W2139" i="1"/>
  <c r="X147" i="1"/>
  <c r="Y147" i="1"/>
  <c r="W147" i="1"/>
  <c r="W2155" i="1"/>
  <c r="X2155" i="1"/>
  <c r="Y2155" i="1"/>
  <c r="W2163" i="1"/>
  <c r="X2163" i="1"/>
  <c r="Y2163" i="1"/>
  <c r="W171" i="1"/>
  <c r="X171" i="1"/>
  <c r="Y171" i="1"/>
  <c r="Y2179" i="1"/>
  <c r="W2179" i="1"/>
  <c r="X2179" i="1"/>
  <c r="X187" i="1"/>
  <c r="Y187" i="1"/>
  <c r="W187" i="1"/>
  <c r="W2195" i="1"/>
  <c r="Y2195" i="1"/>
  <c r="X2195" i="1"/>
  <c r="Y2203" i="1"/>
  <c r="X2203" i="1"/>
  <c r="W2203" i="1"/>
  <c r="X2211" i="1"/>
  <c r="W2211" i="1"/>
  <c r="Y2211" i="1"/>
  <c r="X219" i="1"/>
  <c r="Y219" i="1"/>
  <c r="W219" i="1"/>
  <c r="W2227" i="1"/>
  <c r="Y2227" i="1"/>
  <c r="X2227" i="1"/>
  <c r="Y2235" i="1"/>
  <c r="X2235" i="1"/>
  <c r="W2235" i="1"/>
  <c r="X2243" i="1"/>
  <c r="W2243" i="1"/>
  <c r="Y2243" i="1"/>
  <c r="Y2251" i="1"/>
  <c r="X2251" i="1"/>
  <c r="W2251" i="1"/>
  <c r="Y2259" i="1"/>
  <c r="X2259" i="1"/>
  <c r="W2259" i="1"/>
  <c r="X2267" i="1"/>
  <c r="W2267" i="1"/>
  <c r="Y2267" i="1"/>
  <c r="W2275" i="1"/>
  <c r="Y2275" i="1"/>
  <c r="X2275" i="1"/>
  <c r="Y2283" i="1"/>
  <c r="X2283" i="1"/>
  <c r="W2283" i="1"/>
  <c r="Y2291" i="1"/>
  <c r="X2291" i="1"/>
  <c r="W2291" i="1"/>
  <c r="X2299" i="1"/>
  <c r="W2299" i="1"/>
  <c r="Y2299" i="1"/>
  <c r="W2307" i="1"/>
  <c r="Y2307" i="1"/>
  <c r="X2307" i="1"/>
  <c r="Y2315" i="1"/>
  <c r="X2315" i="1"/>
  <c r="W2315" i="1"/>
  <c r="Y2323" i="1"/>
  <c r="X2323" i="1"/>
  <c r="W2323" i="1"/>
  <c r="X2331" i="1"/>
  <c r="W2331" i="1"/>
  <c r="Y2331" i="1"/>
  <c r="W2339" i="1"/>
  <c r="Y2339" i="1"/>
  <c r="X2339" i="1"/>
  <c r="Y2347" i="1"/>
  <c r="X2347" i="1"/>
  <c r="W2347" i="1"/>
  <c r="Y2355" i="1"/>
  <c r="X2355" i="1"/>
  <c r="W2355" i="1"/>
  <c r="X2363" i="1"/>
  <c r="W2363" i="1"/>
  <c r="Y2363" i="1"/>
  <c r="W2371" i="1"/>
  <c r="Y2371" i="1"/>
  <c r="X2371" i="1"/>
  <c r="Y2379" i="1"/>
  <c r="X2379" i="1"/>
  <c r="W2379" i="1"/>
  <c r="Y2387" i="1"/>
  <c r="X2387" i="1"/>
  <c r="W2387" i="1"/>
  <c r="X2395" i="1"/>
  <c r="W2395" i="1"/>
  <c r="Y2395" i="1"/>
  <c r="W2403" i="1"/>
  <c r="Y2403" i="1"/>
  <c r="X2403" i="1"/>
  <c r="Y2411" i="1"/>
  <c r="X2411" i="1"/>
  <c r="W2411" i="1"/>
  <c r="Y2419" i="1"/>
  <c r="X2419" i="1"/>
  <c r="W2419" i="1"/>
  <c r="X2427" i="1"/>
  <c r="W2427" i="1"/>
  <c r="Y2427" i="1"/>
  <c r="W2435" i="1"/>
  <c r="Y2435" i="1"/>
  <c r="X2435" i="1"/>
  <c r="Y2443" i="1"/>
  <c r="X2443" i="1"/>
  <c r="W2443" i="1"/>
  <c r="Y2451" i="1"/>
  <c r="X2451" i="1"/>
  <c r="W2451" i="1"/>
  <c r="X2459" i="1"/>
  <c r="W2459" i="1"/>
  <c r="Y2459" i="1"/>
  <c r="W2467" i="1"/>
  <c r="Y2467" i="1"/>
  <c r="X2467" i="1"/>
  <c r="Y2475" i="1"/>
  <c r="X2475" i="1"/>
  <c r="W2475" i="1"/>
  <c r="Y2483" i="1"/>
  <c r="X2483" i="1"/>
  <c r="W2483" i="1"/>
  <c r="X2491" i="1"/>
  <c r="W2491" i="1"/>
  <c r="Y2491" i="1"/>
  <c r="W2499" i="1"/>
  <c r="Y2499" i="1"/>
  <c r="X2499" i="1"/>
  <c r="Y2507" i="1"/>
  <c r="X2507" i="1"/>
  <c r="W2507" i="1"/>
  <c r="Y2515" i="1"/>
  <c r="X2515" i="1"/>
  <c r="W2515" i="1"/>
  <c r="X2523" i="1"/>
  <c r="W2523" i="1"/>
  <c r="Y2523" i="1"/>
  <c r="W2531" i="1"/>
  <c r="Y2531" i="1"/>
  <c r="X2531" i="1"/>
  <c r="Y2539" i="1"/>
  <c r="X2539" i="1"/>
  <c r="W2539" i="1"/>
  <c r="Y2547" i="1"/>
  <c r="W2547" i="1"/>
  <c r="X2547" i="1"/>
  <c r="W2555" i="1"/>
  <c r="X2555" i="1"/>
  <c r="Y2555" i="1"/>
  <c r="X2563" i="1"/>
  <c r="Y2563" i="1"/>
  <c r="W2563" i="1"/>
  <c r="Y2571" i="1"/>
  <c r="W2571" i="1"/>
  <c r="X2571" i="1"/>
  <c r="Y2579" i="1"/>
  <c r="W2579" i="1"/>
  <c r="X2579" i="1"/>
  <c r="W2587" i="1"/>
  <c r="X2587" i="1"/>
  <c r="Y2587" i="1"/>
  <c r="X2595" i="1"/>
  <c r="Y2595" i="1"/>
  <c r="W2595" i="1"/>
  <c r="Y2603" i="1"/>
  <c r="W2603" i="1"/>
  <c r="X2603" i="1"/>
  <c r="Y2611" i="1"/>
  <c r="W2611" i="1"/>
  <c r="X2611" i="1"/>
  <c r="W2619" i="1"/>
  <c r="X2619" i="1"/>
  <c r="Y2619" i="1"/>
  <c r="X2627" i="1"/>
  <c r="Y2627" i="1"/>
  <c r="W2627" i="1"/>
  <c r="Y2635" i="1"/>
  <c r="W2635" i="1"/>
  <c r="X2635" i="1"/>
  <c r="Y2643" i="1"/>
  <c r="W2643" i="1"/>
  <c r="X2643" i="1"/>
  <c r="W2651" i="1"/>
  <c r="X2651" i="1"/>
  <c r="Y2651" i="1"/>
  <c r="X2659" i="1"/>
  <c r="Y2659" i="1"/>
  <c r="W2659" i="1"/>
  <c r="X2667" i="1"/>
  <c r="Y2667" i="1"/>
  <c r="W2667" i="1"/>
  <c r="X2675" i="1"/>
  <c r="Y2675" i="1"/>
  <c r="W2675" i="1"/>
  <c r="Y2683" i="1"/>
  <c r="W2683" i="1"/>
  <c r="X2683" i="1"/>
  <c r="W2691" i="1"/>
  <c r="X2691" i="1"/>
  <c r="Y2691" i="1"/>
  <c r="X2699" i="1"/>
  <c r="Y2699" i="1"/>
  <c r="W2699" i="1"/>
  <c r="X2707" i="1"/>
  <c r="Y2707" i="1"/>
  <c r="W2707" i="1"/>
  <c r="Y2715" i="1"/>
  <c r="W2715" i="1"/>
  <c r="X2715" i="1"/>
  <c r="W2723" i="1"/>
  <c r="X2723" i="1"/>
  <c r="Y2723" i="1"/>
  <c r="X2731" i="1"/>
  <c r="Y2731" i="1"/>
  <c r="W2731" i="1"/>
  <c r="X2739" i="1"/>
  <c r="Y2739" i="1"/>
  <c r="W2739" i="1"/>
  <c r="Y2747" i="1"/>
  <c r="W2747" i="1"/>
  <c r="X2747" i="1"/>
  <c r="W2755" i="1"/>
  <c r="X2755" i="1"/>
  <c r="Y2755" i="1"/>
  <c r="X2763" i="1"/>
  <c r="Y2763" i="1"/>
  <c r="W2763" i="1"/>
  <c r="X2771" i="1"/>
  <c r="Y2771" i="1"/>
  <c r="W2771" i="1"/>
  <c r="W2779" i="1"/>
  <c r="Y2779" i="1"/>
  <c r="X2779" i="1"/>
  <c r="Y2787" i="1"/>
  <c r="X2787" i="1"/>
  <c r="W2787" i="1"/>
  <c r="X2795" i="1"/>
  <c r="W2795" i="1"/>
  <c r="Y2795" i="1"/>
  <c r="X2803" i="1"/>
  <c r="W2803" i="1"/>
  <c r="Y2803" i="1"/>
  <c r="W2811" i="1"/>
  <c r="Y2811" i="1"/>
  <c r="X2811" i="1"/>
  <c r="Y2819" i="1"/>
  <c r="X2819" i="1"/>
  <c r="W2819" i="1"/>
  <c r="X2827" i="1"/>
  <c r="W2827" i="1"/>
  <c r="Y2827" i="1"/>
  <c r="X2835" i="1"/>
  <c r="W2835" i="1"/>
  <c r="Y2835" i="1"/>
  <c r="W2843" i="1"/>
  <c r="Y2843" i="1"/>
  <c r="X2843" i="1"/>
  <c r="Y2851" i="1"/>
  <c r="X2851" i="1"/>
  <c r="W2851" i="1"/>
  <c r="X2859" i="1"/>
  <c r="W2859" i="1"/>
  <c r="Y2859" i="1"/>
  <c r="X2867" i="1"/>
  <c r="W2867" i="1"/>
  <c r="Y2867" i="1"/>
  <c r="X2875" i="1"/>
  <c r="Y2875" i="1"/>
  <c r="W2875" i="1"/>
  <c r="Y2883" i="1"/>
  <c r="W2883" i="1"/>
  <c r="X2883" i="1"/>
  <c r="W2891" i="1"/>
  <c r="X2891" i="1"/>
  <c r="Y2891" i="1"/>
  <c r="W2899" i="1"/>
  <c r="X2899" i="1"/>
  <c r="Y2899" i="1"/>
  <c r="X2907" i="1"/>
  <c r="Y2907" i="1"/>
  <c r="W2907" i="1"/>
  <c r="Y2915" i="1"/>
  <c r="W2915" i="1"/>
  <c r="X2915" i="1"/>
  <c r="W2923" i="1"/>
  <c r="X2923" i="1"/>
  <c r="Y2923" i="1"/>
  <c r="W2931" i="1"/>
  <c r="X2931" i="1"/>
  <c r="Y2931" i="1"/>
  <c r="X2939" i="1"/>
  <c r="Y2939" i="1"/>
  <c r="W2939" i="1"/>
  <c r="Y2947" i="1"/>
  <c r="W2947" i="1"/>
  <c r="X2947" i="1"/>
  <c r="W2955" i="1"/>
  <c r="X2955" i="1"/>
  <c r="Y2955" i="1"/>
  <c r="W2963" i="1"/>
  <c r="X2963" i="1"/>
  <c r="Y2963" i="1"/>
  <c r="X2971" i="1"/>
  <c r="Y2971" i="1"/>
  <c r="W2971" i="1"/>
  <c r="Y2979" i="1"/>
  <c r="W2979" i="1"/>
  <c r="X2979" i="1"/>
  <c r="W2987" i="1"/>
  <c r="X2987" i="1"/>
  <c r="Y2987" i="1"/>
  <c r="W2995" i="1"/>
  <c r="X2995" i="1"/>
  <c r="Y2995" i="1"/>
  <c r="X3003" i="1"/>
  <c r="Y3003" i="1"/>
  <c r="W3003" i="1"/>
  <c r="Y3011" i="1"/>
  <c r="W3011" i="1"/>
  <c r="X3011" i="1"/>
  <c r="W3019" i="1"/>
  <c r="X3019" i="1"/>
  <c r="Y3019" i="1"/>
  <c r="W3027" i="1"/>
  <c r="X3027" i="1"/>
  <c r="Y3027" i="1"/>
  <c r="X3035" i="1"/>
  <c r="Y3035" i="1"/>
  <c r="W3035" i="1"/>
  <c r="Y3043" i="1"/>
  <c r="W3043" i="1"/>
  <c r="X3043" i="1"/>
  <c r="W3051" i="1"/>
  <c r="X3051" i="1"/>
  <c r="Y3051" i="1"/>
  <c r="W3059" i="1"/>
  <c r="X3059" i="1"/>
  <c r="Y3059" i="1"/>
  <c r="X3067" i="1"/>
  <c r="Y3067" i="1"/>
  <c r="W3067" i="1"/>
  <c r="Y3075" i="1"/>
  <c r="W3075" i="1"/>
  <c r="X3075" i="1"/>
  <c r="W3083" i="1"/>
  <c r="X3083" i="1"/>
  <c r="Y3083" i="1"/>
  <c r="W3091" i="1"/>
  <c r="X3091" i="1"/>
  <c r="Y3091" i="1"/>
  <c r="Y3099" i="1"/>
  <c r="W3099" i="1"/>
  <c r="X3099" i="1"/>
  <c r="W3107" i="1"/>
  <c r="X3107" i="1"/>
  <c r="Y3107" i="1"/>
  <c r="X3115" i="1"/>
  <c r="Y3115" i="1"/>
  <c r="W3115" i="1"/>
  <c r="X3123" i="1"/>
  <c r="Y3123" i="1"/>
  <c r="W3123" i="1"/>
  <c r="Y3131" i="1"/>
  <c r="W3131" i="1"/>
  <c r="X3131" i="1"/>
  <c r="W3139" i="1"/>
  <c r="X3139" i="1"/>
  <c r="Y3139" i="1"/>
  <c r="X3147" i="1"/>
  <c r="Y3147" i="1"/>
  <c r="W3147" i="1"/>
  <c r="X3155" i="1"/>
  <c r="Y3155" i="1"/>
  <c r="W3155" i="1"/>
  <c r="Y3163" i="1"/>
  <c r="W3163" i="1"/>
  <c r="X3163" i="1"/>
  <c r="W3171" i="1"/>
  <c r="X3171" i="1"/>
  <c r="Y3171" i="1"/>
  <c r="X3179" i="1"/>
  <c r="Y3179" i="1"/>
  <c r="W3179" i="1"/>
  <c r="X3187" i="1"/>
  <c r="Y3187" i="1"/>
  <c r="W3187" i="1"/>
  <c r="Y3195" i="1"/>
  <c r="W3195" i="1"/>
  <c r="X3195" i="1"/>
  <c r="W3203" i="1"/>
  <c r="X3203" i="1"/>
  <c r="Y3203" i="1"/>
  <c r="X3211" i="1"/>
  <c r="Y3211" i="1"/>
  <c r="W3211" i="1"/>
  <c r="X3219" i="1"/>
  <c r="Y3219" i="1"/>
  <c r="W3219" i="1"/>
  <c r="Y3227" i="1"/>
  <c r="W3227" i="1"/>
  <c r="X3227" i="1"/>
  <c r="W3235" i="1"/>
  <c r="X3235" i="1"/>
  <c r="Y3235" i="1"/>
  <c r="X3243" i="1"/>
  <c r="Y3243" i="1"/>
  <c r="W3243" i="1"/>
  <c r="X3251" i="1"/>
  <c r="Y3251" i="1"/>
  <c r="W3251" i="1"/>
  <c r="Y3259" i="1"/>
  <c r="W3259" i="1"/>
  <c r="X3259" i="1"/>
  <c r="W3267" i="1"/>
  <c r="X3267" i="1"/>
  <c r="Y3267" i="1"/>
  <c r="X3275" i="1"/>
  <c r="Y3275" i="1"/>
  <c r="W3275" i="1"/>
  <c r="X3283" i="1"/>
  <c r="Y3283" i="1"/>
  <c r="W3283" i="1"/>
  <c r="Y3291" i="1"/>
  <c r="W3291" i="1"/>
  <c r="X3291" i="1"/>
  <c r="W3299" i="1"/>
  <c r="X3299" i="1"/>
  <c r="Y3299" i="1"/>
  <c r="X3307" i="1"/>
  <c r="Y3307" i="1"/>
  <c r="W3307" i="1"/>
  <c r="X3315" i="1"/>
  <c r="Y3315" i="1"/>
  <c r="W3315" i="1"/>
  <c r="Y3323" i="1"/>
  <c r="W3323" i="1"/>
  <c r="X3323" i="1"/>
  <c r="W3331" i="1"/>
  <c r="X3331" i="1"/>
  <c r="Y3331" i="1"/>
  <c r="X3339" i="1"/>
  <c r="Y3339" i="1"/>
  <c r="W3339" i="1"/>
  <c r="X3347" i="1"/>
  <c r="Y3347" i="1"/>
  <c r="W3347" i="1"/>
  <c r="Y3355" i="1"/>
  <c r="W3355" i="1"/>
  <c r="X3355" i="1"/>
  <c r="W3363" i="1"/>
  <c r="X3363" i="1"/>
  <c r="Y3363" i="1"/>
  <c r="X3371" i="1"/>
  <c r="Y3371" i="1"/>
  <c r="W3371" i="1"/>
  <c r="X3379" i="1"/>
  <c r="Y3379" i="1"/>
  <c r="W3379" i="1"/>
  <c r="Y3387" i="1"/>
  <c r="W3387" i="1"/>
  <c r="X3387" i="1"/>
  <c r="W3395" i="1"/>
  <c r="X3395" i="1"/>
  <c r="Y3395" i="1"/>
  <c r="X3403" i="1"/>
  <c r="Y3403" i="1"/>
  <c r="W3403" i="1"/>
  <c r="X3411" i="1"/>
  <c r="Y3411" i="1"/>
  <c r="W3411" i="1"/>
  <c r="Y3419" i="1"/>
  <c r="W3419" i="1"/>
  <c r="X3419" i="1"/>
  <c r="W3427" i="1"/>
  <c r="X3427" i="1"/>
  <c r="Y3427" i="1"/>
  <c r="X3435" i="1"/>
  <c r="Y3435" i="1"/>
  <c r="W3435" i="1"/>
  <c r="X3443" i="1"/>
  <c r="Y3443" i="1"/>
  <c r="W3443" i="1"/>
  <c r="Y3451" i="1"/>
  <c r="W3451" i="1"/>
  <c r="X3451" i="1"/>
  <c r="W3459" i="1"/>
  <c r="X3459" i="1"/>
  <c r="Y3459" i="1"/>
  <c r="X3467" i="1"/>
  <c r="Y3467" i="1"/>
  <c r="W3467" i="1"/>
  <c r="X3475" i="1"/>
  <c r="Y3475" i="1"/>
  <c r="W3475" i="1"/>
  <c r="Y3483" i="1"/>
  <c r="W3483" i="1"/>
  <c r="X3483" i="1"/>
  <c r="W3491" i="1"/>
  <c r="X3491" i="1"/>
  <c r="Y3491" i="1"/>
  <c r="X3499" i="1"/>
  <c r="Y3499" i="1"/>
  <c r="W3499" i="1"/>
  <c r="X3507" i="1"/>
  <c r="Y3507" i="1"/>
  <c r="W3507" i="1"/>
  <c r="Y3515" i="1"/>
  <c r="W3515" i="1"/>
  <c r="X3515" i="1"/>
  <c r="W3523" i="1"/>
  <c r="X3523" i="1"/>
  <c r="Y3523" i="1"/>
  <c r="X3531" i="1"/>
  <c r="Y3531" i="1"/>
  <c r="W3531" i="1"/>
  <c r="X3539" i="1"/>
  <c r="Y3539" i="1"/>
  <c r="W3539" i="1"/>
  <c r="Y3547" i="1"/>
  <c r="W3547" i="1"/>
  <c r="X3547" i="1"/>
  <c r="W3555" i="1"/>
  <c r="X3555" i="1"/>
  <c r="Y3555" i="1"/>
  <c r="X3563" i="1"/>
  <c r="Y3563" i="1"/>
  <c r="W3563" i="1"/>
  <c r="X3571" i="1"/>
  <c r="Y3571" i="1"/>
  <c r="W3571" i="1"/>
  <c r="Y3579" i="1"/>
  <c r="W3579" i="1"/>
  <c r="X3579" i="1"/>
  <c r="W3587" i="1"/>
  <c r="X3587" i="1"/>
  <c r="Y3587" i="1"/>
  <c r="X3595" i="1"/>
  <c r="Y3595" i="1"/>
  <c r="W3595" i="1"/>
  <c r="X3603" i="1"/>
  <c r="Y3603" i="1"/>
  <c r="W3603" i="1"/>
  <c r="Y3611" i="1"/>
  <c r="W3611" i="1"/>
  <c r="X3611" i="1"/>
  <c r="W3619" i="1"/>
  <c r="X3619" i="1"/>
  <c r="Y3619" i="1"/>
  <c r="X3627" i="1"/>
  <c r="Y3627" i="1"/>
  <c r="W3627" i="1"/>
  <c r="X3635" i="1"/>
  <c r="Y3635" i="1"/>
  <c r="W3635" i="1"/>
  <c r="Y3643" i="1"/>
  <c r="W3643" i="1"/>
  <c r="X3643" i="1"/>
  <c r="W3651" i="1"/>
  <c r="X3651" i="1"/>
  <c r="Y3651" i="1"/>
  <c r="X3659" i="1"/>
  <c r="Y3659" i="1"/>
  <c r="W3659" i="1"/>
  <c r="X3667" i="1"/>
  <c r="Y3667" i="1"/>
  <c r="W3667" i="1"/>
  <c r="Y3675" i="1"/>
  <c r="W3675" i="1"/>
  <c r="X3675" i="1"/>
  <c r="W3683" i="1"/>
  <c r="X3683" i="1"/>
  <c r="Y3683" i="1"/>
  <c r="X3691" i="1"/>
  <c r="Y3691" i="1"/>
  <c r="W3691" i="1"/>
  <c r="X3699" i="1"/>
  <c r="Y3699" i="1"/>
  <c r="W3699" i="1"/>
  <c r="Y3707" i="1"/>
  <c r="W3707" i="1"/>
  <c r="X3707" i="1"/>
  <c r="W3715" i="1"/>
  <c r="X3715" i="1"/>
  <c r="Y3715" i="1"/>
  <c r="X3723" i="1"/>
  <c r="Y3723" i="1"/>
  <c r="W3723" i="1"/>
  <c r="X3731" i="1"/>
  <c r="Y3731" i="1"/>
  <c r="W3731" i="1"/>
  <c r="Y3739" i="1"/>
  <c r="W3739" i="1"/>
  <c r="X3739" i="1"/>
  <c r="W3747" i="1"/>
  <c r="X3747" i="1"/>
  <c r="Y3747" i="1"/>
  <c r="X3755" i="1"/>
  <c r="Y3755" i="1"/>
  <c r="W3755" i="1"/>
  <c r="X3763" i="1"/>
  <c r="Y3763" i="1"/>
  <c r="W3763" i="1"/>
  <c r="Y3771" i="1"/>
  <c r="W3771" i="1"/>
  <c r="X3771" i="1"/>
  <c r="W3779" i="1"/>
  <c r="X3779" i="1"/>
  <c r="Y3779" i="1"/>
  <c r="X3787" i="1"/>
  <c r="Y3787" i="1"/>
  <c r="W3787" i="1"/>
  <c r="X3795" i="1"/>
  <c r="Y3795" i="1"/>
  <c r="W3795" i="1"/>
  <c r="Y3803" i="1"/>
  <c r="W3803" i="1"/>
  <c r="X3803" i="1"/>
  <c r="Y3811" i="1"/>
  <c r="X3811" i="1"/>
  <c r="W3811" i="1"/>
  <c r="Y3819" i="1"/>
  <c r="W3819" i="1"/>
  <c r="X3819" i="1"/>
  <c r="Y3827" i="1"/>
  <c r="W3827" i="1"/>
  <c r="X3827" i="1"/>
  <c r="W3835" i="1"/>
  <c r="X3835" i="1"/>
  <c r="Y3835" i="1"/>
  <c r="X3843" i="1"/>
  <c r="Y3843" i="1"/>
  <c r="W3843" i="1"/>
  <c r="Y3851" i="1"/>
  <c r="W3851" i="1"/>
  <c r="X3851" i="1"/>
  <c r="Y3859" i="1"/>
  <c r="W3859" i="1"/>
  <c r="X3859" i="1"/>
  <c r="W3867" i="1"/>
  <c r="X3867" i="1"/>
  <c r="Y3867" i="1"/>
  <c r="X3875" i="1"/>
  <c r="Y3875" i="1"/>
  <c r="W3875" i="1"/>
  <c r="Y3883" i="1"/>
  <c r="W3883" i="1"/>
  <c r="X3883" i="1"/>
  <c r="Y3891" i="1"/>
  <c r="W3891" i="1"/>
  <c r="X3891" i="1"/>
  <c r="W3899" i="1"/>
  <c r="X3899" i="1"/>
  <c r="Y3899" i="1"/>
  <c r="X3907" i="1"/>
  <c r="Y3907" i="1"/>
  <c r="W3907" i="1"/>
  <c r="Y3915" i="1"/>
  <c r="W3915" i="1"/>
  <c r="X3915" i="1"/>
  <c r="Y3923" i="1"/>
  <c r="W3923" i="1"/>
  <c r="X3923" i="1"/>
  <c r="W3931" i="1"/>
  <c r="X3931" i="1"/>
  <c r="Y3931" i="1"/>
  <c r="X3939" i="1"/>
  <c r="Y3939" i="1"/>
  <c r="W3939" i="1"/>
  <c r="Y3947" i="1"/>
  <c r="W3947" i="1"/>
  <c r="X3947" i="1"/>
  <c r="Y3955" i="1"/>
  <c r="W3955" i="1"/>
  <c r="X3955" i="1"/>
  <c r="W3963" i="1"/>
  <c r="X3963" i="1"/>
  <c r="Y3963" i="1"/>
  <c r="X3971" i="1"/>
  <c r="Y3971" i="1"/>
  <c r="W3971" i="1"/>
  <c r="Y3979" i="1"/>
  <c r="W3979" i="1"/>
  <c r="X3979" i="1"/>
  <c r="Y3987" i="1"/>
  <c r="W3987" i="1"/>
  <c r="X3987" i="1"/>
  <c r="Y3995" i="1"/>
  <c r="W3995" i="1"/>
  <c r="X3995" i="1"/>
  <c r="Y4003" i="1"/>
  <c r="W4003" i="1"/>
  <c r="X4003" i="1"/>
  <c r="W2032" i="1"/>
  <c r="Y2032" i="1"/>
  <c r="X2032" i="1"/>
  <c r="X2236" i="1"/>
  <c r="Y2236" i="1"/>
  <c r="W2236" i="1"/>
  <c r="W2260" i="1"/>
  <c r="X2260" i="1"/>
  <c r="Y2260" i="1"/>
  <c r="W2296" i="1"/>
  <c r="Y2296" i="1"/>
  <c r="X2296" i="1"/>
  <c r="W2328" i="1"/>
  <c r="Y2328" i="1"/>
  <c r="X2328" i="1"/>
  <c r="W2356" i="1"/>
  <c r="X2356" i="1"/>
  <c r="Y2356" i="1"/>
  <c r="W2400" i="1"/>
  <c r="Y2400" i="1"/>
  <c r="X2400" i="1"/>
  <c r="X2428" i="1"/>
  <c r="Y2428" i="1"/>
  <c r="W2428" i="1"/>
  <c r="W2452" i="1"/>
  <c r="X2452" i="1"/>
  <c r="Y2452" i="1"/>
  <c r="X2492" i="1"/>
  <c r="Y2492" i="1"/>
  <c r="W2492" i="1"/>
  <c r="W2516" i="1"/>
  <c r="X2516" i="1"/>
  <c r="Y2516" i="1"/>
  <c r="X2552" i="1"/>
  <c r="Y2552" i="1"/>
  <c r="W2552" i="1"/>
  <c r="X2588" i="1"/>
  <c r="Y2588" i="1"/>
  <c r="W2588" i="1"/>
  <c r="X2620" i="1"/>
  <c r="Y2620" i="1"/>
  <c r="W2620" i="1"/>
  <c r="Y2644" i="1"/>
  <c r="W2644" i="1"/>
  <c r="X2644" i="1"/>
  <c r="X664" i="1"/>
  <c r="Y664" i="1"/>
  <c r="W664" i="1"/>
  <c r="X688" i="1"/>
  <c r="Y688" i="1"/>
  <c r="W688" i="1"/>
  <c r="Y2712" i="1"/>
  <c r="W2712" i="1"/>
  <c r="X2712" i="1"/>
  <c r="W736" i="1"/>
  <c r="X736" i="1"/>
  <c r="Y736" i="1"/>
  <c r="X2756" i="1"/>
  <c r="Y2756" i="1"/>
  <c r="W2756" i="1"/>
  <c r="W2780" i="1"/>
  <c r="X2780" i="1"/>
  <c r="Y2780" i="1"/>
  <c r="Y2796" i="1"/>
  <c r="W2796" i="1"/>
  <c r="X2796" i="1"/>
  <c r="W2824" i="1"/>
  <c r="X2824" i="1"/>
  <c r="Y2824" i="1"/>
  <c r="Y2848" i="1"/>
  <c r="W2848" i="1"/>
  <c r="X2848" i="1"/>
  <c r="W2876" i="1"/>
  <c r="Y2876" i="1"/>
  <c r="X2876" i="1"/>
  <c r="X2892" i="1"/>
  <c r="W2892" i="1"/>
  <c r="Y2892" i="1"/>
  <c r="Y2916" i="1"/>
  <c r="X2916" i="1"/>
  <c r="W2916" i="1"/>
  <c r="W2940" i="1"/>
  <c r="Y2940" i="1"/>
  <c r="X2940" i="1"/>
  <c r="Y2960" i="1"/>
  <c r="X2960" i="1"/>
  <c r="W2960" i="1"/>
  <c r="Y2984" i="1"/>
  <c r="W2984" i="1"/>
  <c r="X2984" i="1"/>
  <c r="X3008" i="1"/>
  <c r="W3008" i="1"/>
  <c r="Y3008" i="1"/>
  <c r="Y3024" i="1"/>
  <c r="X3024" i="1"/>
  <c r="W3024" i="1"/>
  <c r="Y3044" i="1"/>
  <c r="X3044" i="1"/>
  <c r="W3044" i="1"/>
  <c r="X3060" i="1"/>
  <c r="W3060" i="1"/>
  <c r="Y3060" i="1"/>
  <c r="Y3076" i="1"/>
  <c r="X3076" i="1"/>
  <c r="W3076" i="1"/>
  <c r="Y3096" i="1"/>
  <c r="W3096" i="1"/>
  <c r="X3096" i="1"/>
  <c r="X3120" i="1"/>
  <c r="Y3120" i="1"/>
  <c r="W3120" i="1"/>
  <c r="W3144" i="1"/>
  <c r="X3144" i="1"/>
  <c r="Y3144" i="1"/>
  <c r="Y3168" i="1"/>
  <c r="W3168" i="1"/>
  <c r="X3168" i="1"/>
  <c r="Y3192" i="1"/>
  <c r="W3192" i="1"/>
  <c r="X3192" i="1"/>
  <c r="X3216" i="1"/>
  <c r="Y3216" i="1"/>
  <c r="W3216" i="1"/>
  <c r="W3240" i="1"/>
  <c r="X3240" i="1"/>
  <c r="Y3240" i="1"/>
  <c r="W3260" i="1"/>
  <c r="X3260" i="1"/>
  <c r="Y3260" i="1"/>
  <c r="Y3284" i="1"/>
  <c r="W3284" i="1"/>
  <c r="X3284" i="1"/>
  <c r="W3304" i="1"/>
  <c r="X3304" i="1"/>
  <c r="Y3304" i="1"/>
  <c r="Y3328" i="1"/>
  <c r="W3328" i="1"/>
  <c r="X3328" i="1"/>
  <c r="Y3348" i="1"/>
  <c r="W3348" i="1"/>
  <c r="X3348" i="1"/>
  <c r="W3368" i="1"/>
  <c r="X3368" i="1"/>
  <c r="Y3368" i="1"/>
  <c r="Y3392" i="1"/>
  <c r="W3392" i="1"/>
  <c r="X3392" i="1"/>
  <c r="W3420" i="1"/>
  <c r="X3420" i="1"/>
  <c r="Y3420" i="1"/>
  <c r="X3440" i="1"/>
  <c r="Y3440" i="1"/>
  <c r="W3440" i="1"/>
  <c r="W3464" i="1"/>
  <c r="X3464" i="1"/>
  <c r="Y3464" i="1"/>
  <c r="X3492" i="1"/>
  <c r="Y3492" i="1"/>
  <c r="W3492" i="1"/>
  <c r="W3516" i="1"/>
  <c r="X3516" i="1"/>
  <c r="Y3516" i="1"/>
  <c r="Y3540" i="1"/>
  <c r="W3540" i="1"/>
  <c r="X3540" i="1"/>
  <c r="X3568" i="1"/>
  <c r="Y3568" i="1"/>
  <c r="W3568" i="1"/>
  <c r="W3592" i="1"/>
  <c r="X3592" i="1"/>
  <c r="Y3592" i="1"/>
  <c r="X3620" i="1"/>
  <c r="Y3620" i="1"/>
  <c r="W3620" i="1"/>
  <c r="W3644" i="1"/>
  <c r="X3644" i="1"/>
  <c r="Y3644" i="1"/>
  <c r="Y3668" i="1"/>
  <c r="W3668" i="1"/>
  <c r="X3668" i="1"/>
  <c r="Y3700" i="1"/>
  <c r="W3700" i="1"/>
  <c r="X3700" i="1"/>
  <c r="Y3736" i="1"/>
  <c r="W3736" i="1"/>
  <c r="X3736" i="1"/>
  <c r="Y3764" i="1"/>
  <c r="W3764" i="1"/>
  <c r="X3764" i="1"/>
  <c r="W1792" i="1"/>
  <c r="Y1792" i="1"/>
  <c r="X1792" i="1"/>
  <c r="W1824" i="1"/>
  <c r="Y1824" i="1"/>
  <c r="X1824" i="1"/>
  <c r="W3852" i="1"/>
  <c r="X3852" i="1"/>
  <c r="Y3852" i="1"/>
  <c r="W1888" i="1"/>
  <c r="Y1888" i="1"/>
  <c r="X1888" i="1"/>
  <c r="Y3920" i="1"/>
  <c r="W3920" i="1"/>
  <c r="X3920" i="1"/>
  <c r="W3948" i="1"/>
  <c r="X3948" i="1"/>
  <c r="Y3948" i="1"/>
  <c r="W3980" i="1"/>
  <c r="X3980" i="1"/>
  <c r="Y3980" i="1"/>
  <c r="W2044" i="1"/>
  <c r="X2044" i="1"/>
  <c r="Y2044" i="1"/>
  <c r="X2052" i="1"/>
  <c r="Y2052" i="1"/>
  <c r="W2052" i="1"/>
  <c r="Y2060" i="1"/>
  <c r="X2060" i="1"/>
  <c r="W2060" i="1"/>
  <c r="Y2068" i="1"/>
  <c r="W2068" i="1"/>
  <c r="X2068" i="1"/>
  <c r="W2076" i="1"/>
  <c r="X2076" i="1"/>
  <c r="Y2076" i="1"/>
  <c r="X2084" i="1"/>
  <c r="Y2084" i="1"/>
  <c r="W2084" i="1"/>
  <c r="Y2092" i="1"/>
  <c r="W2092" i="1"/>
  <c r="X2092" i="1"/>
  <c r="Y2100" i="1"/>
  <c r="W2100" i="1"/>
  <c r="X2100" i="1"/>
  <c r="W2108" i="1"/>
  <c r="X2108" i="1"/>
  <c r="Y2108" i="1"/>
  <c r="X2116" i="1"/>
  <c r="Y2116" i="1"/>
  <c r="W2116" i="1"/>
  <c r="Y2124" i="1"/>
  <c r="W2124" i="1"/>
  <c r="X2124" i="1"/>
  <c r="W2132" i="1"/>
  <c r="X2132" i="1"/>
  <c r="Y2132" i="1"/>
  <c r="X2140" i="1"/>
  <c r="Y2140" i="1"/>
  <c r="W2140" i="1"/>
  <c r="Y2148" i="1"/>
  <c r="W2148" i="1"/>
  <c r="X2148" i="1"/>
  <c r="W2156" i="1"/>
  <c r="X2156" i="1"/>
  <c r="Y2156" i="1"/>
  <c r="W2164" i="1"/>
  <c r="X2164" i="1"/>
  <c r="Y2164" i="1"/>
  <c r="X2172" i="1"/>
  <c r="Y2172" i="1"/>
  <c r="W2172" i="1"/>
  <c r="Y2180" i="1"/>
  <c r="W2180" i="1"/>
  <c r="X2180" i="1"/>
  <c r="W2188" i="1"/>
  <c r="X2188" i="1"/>
  <c r="Y2188" i="1"/>
  <c r="W2196" i="1"/>
  <c r="X2196" i="1"/>
  <c r="Y2196" i="1"/>
  <c r="W2208" i="1"/>
  <c r="X2208" i="1"/>
  <c r="Y2208" i="1"/>
  <c r="W2240" i="1"/>
  <c r="X2240" i="1"/>
  <c r="Y2240" i="1"/>
  <c r="X2268" i="1"/>
  <c r="Y2268" i="1"/>
  <c r="W2268" i="1"/>
  <c r="W2304" i="1"/>
  <c r="Y2304" i="1"/>
  <c r="X2304" i="1"/>
  <c r="W2336" i="1"/>
  <c r="Y2336" i="1"/>
  <c r="X2336" i="1"/>
  <c r="X2364" i="1"/>
  <c r="Y2364" i="1"/>
  <c r="W2364" i="1"/>
  <c r="W2392" i="1"/>
  <c r="Y2392" i="1"/>
  <c r="X2392" i="1"/>
  <c r="W2420" i="1"/>
  <c r="X2420" i="1"/>
  <c r="Y2420" i="1"/>
  <c r="X2460" i="1"/>
  <c r="Y2460" i="1"/>
  <c r="W2460" i="1"/>
  <c r="Y2500" i="1"/>
  <c r="W2500" i="1"/>
  <c r="X2500" i="1"/>
  <c r="X544" i="1"/>
  <c r="Y544" i="1"/>
  <c r="W544" i="1"/>
  <c r="Y2580" i="1"/>
  <c r="W2580" i="1"/>
  <c r="X2580" i="1"/>
  <c r="X2616" i="1"/>
  <c r="Y2616" i="1"/>
  <c r="W2616" i="1"/>
  <c r="X640" i="1"/>
  <c r="Y640" i="1"/>
  <c r="W640" i="1"/>
  <c r="Y2668" i="1"/>
  <c r="W2668" i="1"/>
  <c r="X2668" i="1"/>
  <c r="X696" i="1"/>
  <c r="Y696" i="1"/>
  <c r="W696" i="1"/>
  <c r="X720" i="1"/>
  <c r="Y720" i="1"/>
  <c r="W720" i="1"/>
  <c r="Y2744" i="1"/>
  <c r="W2744" i="1"/>
  <c r="X2744" i="1"/>
  <c r="Y2772" i="1"/>
  <c r="W2772" i="1"/>
  <c r="X2772" i="1"/>
  <c r="Y800" i="1"/>
  <c r="X800" i="1"/>
  <c r="W800" i="1"/>
  <c r="Y2828" i="1"/>
  <c r="W2828" i="1"/>
  <c r="X2828" i="1"/>
  <c r="X2852" i="1"/>
  <c r="Y2852" i="1"/>
  <c r="W2852" i="1"/>
  <c r="X2872" i="1"/>
  <c r="Y2872" i="1"/>
  <c r="W2872" i="1"/>
  <c r="X896" i="1"/>
  <c r="W896" i="1"/>
  <c r="Y896" i="1"/>
  <c r="X2924" i="1"/>
  <c r="W2924" i="1"/>
  <c r="Y2924" i="1"/>
  <c r="Y2952" i="1"/>
  <c r="W2952" i="1"/>
  <c r="X2952" i="1"/>
  <c r="Y2980" i="1"/>
  <c r="X2980" i="1"/>
  <c r="W2980" i="1"/>
  <c r="X3000" i="1"/>
  <c r="Y3000" i="1"/>
  <c r="W3000" i="1"/>
  <c r="X3020" i="1"/>
  <c r="W3020" i="1"/>
  <c r="Y3020" i="1"/>
  <c r="X3040" i="1"/>
  <c r="W3040" i="1"/>
  <c r="Y3040" i="1"/>
  <c r="Y3056" i="1"/>
  <c r="X3056" i="1"/>
  <c r="W3056" i="1"/>
  <c r="X3072" i="1"/>
  <c r="W3072" i="1"/>
  <c r="Y3072" i="1"/>
  <c r="Y3092" i="1"/>
  <c r="W3092" i="1"/>
  <c r="X3092" i="1"/>
  <c r="W3112" i="1"/>
  <c r="X3112" i="1"/>
  <c r="Y3112" i="1"/>
  <c r="Y3136" i="1"/>
  <c r="W3136" i="1"/>
  <c r="X3136" i="1"/>
  <c r="Y3160" i="1"/>
  <c r="W3160" i="1"/>
  <c r="X3160" i="1"/>
  <c r="X3184" i="1"/>
  <c r="Y3184" i="1"/>
  <c r="W3184" i="1"/>
  <c r="W3208" i="1"/>
  <c r="X3208" i="1"/>
  <c r="Y3208" i="1"/>
  <c r="X3236" i="1"/>
  <c r="Y3236" i="1"/>
  <c r="W3236" i="1"/>
  <c r="Y3264" i="1"/>
  <c r="W3264" i="1"/>
  <c r="X3264" i="1"/>
  <c r="Y3288" i="1"/>
  <c r="W3288" i="1"/>
  <c r="X3288" i="1"/>
  <c r="X3312" i="1"/>
  <c r="Y3312" i="1"/>
  <c r="W3312" i="1"/>
  <c r="X3344" i="1"/>
  <c r="Y3344" i="1"/>
  <c r="W3344" i="1"/>
  <c r="Y3372" i="1"/>
  <c r="W3372" i="1"/>
  <c r="X3372" i="1"/>
  <c r="X3396" i="1"/>
  <c r="Y3396" i="1"/>
  <c r="W3396" i="1"/>
  <c r="Y3416" i="1"/>
  <c r="W3416" i="1"/>
  <c r="X3416" i="1"/>
  <c r="Y3444" i="1"/>
  <c r="W3444" i="1"/>
  <c r="X3444" i="1"/>
  <c r="X3472" i="1"/>
  <c r="Y3472" i="1"/>
  <c r="W3472" i="1"/>
  <c r="W3496" i="1"/>
  <c r="X3496" i="1"/>
  <c r="Y3496" i="1"/>
  <c r="Y3520" i="1"/>
  <c r="W3520" i="1"/>
  <c r="X3520" i="1"/>
  <c r="Y3544" i="1"/>
  <c r="W3544" i="1"/>
  <c r="X3544" i="1"/>
  <c r="Y3576" i="1"/>
  <c r="W3576" i="1"/>
  <c r="X3576" i="1"/>
  <c r="X3600" i="1"/>
  <c r="Y3600" i="1"/>
  <c r="W3600" i="1"/>
  <c r="W3624" i="1"/>
  <c r="X3624" i="1"/>
  <c r="Y3624" i="1"/>
  <c r="Y3648" i="1"/>
  <c r="W3648" i="1"/>
  <c r="X3648" i="1"/>
  <c r="Y3680" i="1"/>
  <c r="W3680" i="1"/>
  <c r="X3680" i="1"/>
  <c r="Y3712" i="1"/>
  <c r="W3712" i="1"/>
  <c r="X3712" i="1"/>
  <c r="Y1744" i="1"/>
  <c r="X1744" i="1"/>
  <c r="W1744" i="1"/>
  <c r="Y1776" i="1"/>
  <c r="X1776" i="1"/>
  <c r="W1776" i="1"/>
  <c r="Y3812" i="1"/>
  <c r="W3812" i="1"/>
  <c r="X3812" i="1"/>
  <c r="X1848" i="1"/>
  <c r="W1848" i="1"/>
  <c r="Y1848" i="1"/>
  <c r="X1880" i="1"/>
  <c r="W1880" i="1"/>
  <c r="Y1880" i="1"/>
  <c r="X3912" i="1"/>
  <c r="Y3912" i="1"/>
  <c r="W3912" i="1"/>
  <c r="Y1956" i="1"/>
  <c r="W1956" i="1"/>
  <c r="X1956" i="1"/>
  <c r="X3996" i="1"/>
  <c r="Y3996" i="1"/>
  <c r="W3996" i="1"/>
  <c r="X53" i="1"/>
  <c r="Y53" i="1"/>
  <c r="W53" i="1"/>
  <c r="Y93" i="1"/>
  <c r="W93" i="1"/>
  <c r="X93" i="1"/>
  <c r="X125" i="1"/>
  <c r="W125" i="1"/>
  <c r="Y125" i="1"/>
  <c r="X165" i="1"/>
  <c r="W165" i="1"/>
  <c r="Y165" i="1"/>
  <c r="X197" i="1"/>
  <c r="W197" i="1"/>
  <c r="Y197" i="1"/>
  <c r="Y237" i="1"/>
  <c r="X237" i="1"/>
  <c r="W237" i="1"/>
  <c r="Y277" i="1"/>
  <c r="W277" i="1"/>
  <c r="X277" i="1"/>
  <c r="X325" i="1"/>
  <c r="W325" i="1"/>
  <c r="Y325" i="1"/>
  <c r="X357" i="1"/>
  <c r="W357" i="1"/>
  <c r="Y357" i="1"/>
  <c r="X389" i="1"/>
  <c r="W389" i="1"/>
  <c r="Y389" i="1"/>
  <c r="X421" i="1"/>
  <c r="W421" i="1"/>
  <c r="Y421" i="1"/>
  <c r="Y461" i="1"/>
  <c r="X461" i="1"/>
  <c r="W461" i="1"/>
  <c r="Y501" i="1"/>
  <c r="W501" i="1"/>
  <c r="X501" i="1"/>
  <c r="Y541" i="1"/>
  <c r="X541" i="1"/>
  <c r="W541" i="1"/>
  <c r="W581" i="1"/>
  <c r="X581" i="1"/>
  <c r="Y581" i="1"/>
  <c r="Y629" i="1"/>
  <c r="W629" i="1"/>
  <c r="X629" i="1"/>
  <c r="X669" i="1"/>
  <c r="W669" i="1"/>
  <c r="Y669" i="1"/>
  <c r="W701" i="1"/>
  <c r="X701" i="1"/>
  <c r="Y701" i="1"/>
  <c r="W733" i="1"/>
  <c r="X733" i="1"/>
  <c r="Y733" i="1"/>
  <c r="W765" i="1"/>
  <c r="X765" i="1"/>
  <c r="Y765" i="1"/>
  <c r="W797" i="1"/>
  <c r="Y797" i="1"/>
  <c r="X797" i="1"/>
  <c r="Y2837" i="1"/>
  <c r="W2837" i="1"/>
  <c r="X2837" i="1"/>
  <c r="W869" i="1"/>
  <c r="X869" i="1"/>
  <c r="Y869" i="1"/>
  <c r="W901" i="1"/>
  <c r="X901" i="1"/>
  <c r="Y901" i="1"/>
  <c r="X933" i="1"/>
  <c r="W933" i="1"/>
  <c r="Y933" i="1"/>
  <c r="W965" i="1"/>
  <c r="Y965" i="1"/>
  <c r="X965" i="1"/>
  <c r="X1005" i="1"/>
  <c r="Y1005" i="1"/>
  <c r="W1005" i="1"/>
  <c r="W3037" i="1"/>
  <c r="X3037" i="1"/>
  <c r="Y3037" i="1"/>
  <c r="X1077" i="1"/>
  <c r="Y1077" i="1"/>
  <c r="W1077" i="1"/>
  <c r="W1117" i="1"/>
  <c r="X1117" i="1"/>
  <c r="Y1117" i="1"/>
  <c r="Y3149" i="1"/>
  <c r="W3149" i="1"/>
  <c r="X3149" i="1"/>
  <c r="W1181" i="1"/>
  <c r="Y1181" i="1"/>
  <c r="X1181" i="1"/>
  <c r="W1213" i="1"/>
  <c r="Y1213" i="1"/>
  <c r="X1213" i="1"/>
  <c r="Y1253" i="1"/>
  <c r="X1253" i="1"/>
  <c r="W1253" i="1"/>
  <c r="Y1293" i="1"/>
  <c r="X1293" i="1"/>
  <c r="W1293" i="1"/>
  <c r="Y1333" i="1"/>
  <c r="X1333" i="1"/>
  <c r="W1333" i="1"/>
  <c r="X1381" i="1"/>
  <c r="W1381" i="1"/>
  <c r="Y1381" i="1"/>
  <c r="W1413" i="1"/>
  <c r="Y1413" i="1"/>
  <c r="X1413" i="1"/>
  <c r="X1445" i="1"/>
  <c r="W1445" i="1"/>
  <c r="Y1445" i="1"/>
  <c r="X3493" i="1"/>
  <c r="Y3493" i="1"/>
  <c r="W3493" i="1"/>
  <c r="W1541" i="1"/>
  <c r="Y1541" i="1"/>
  <c r="X1541" i="1"/>
  <c r="X1581" i="1"/>
  <c r="W1581" i="1"/>
  <c r="Y1581" i="1"/>
  <c r="W1613" i="1"/>
  <c r="Y1613" i="1"/>
  <c r="X1613" i="1"/>
  <c r="X1653" i="1"/>
  <c r="W1653" i="1"/>
  <c r="Y1653" i="1"/>
  <c r="Y1701" i="1"/>
  <c r="X1701" i="1"/>
  <c r="W1701" i="1"/>
  <c r="W1741" i="1"/>
  <c r="Y1741" i="1"/>
  <c r="X1741" i="1"/>
  <c r="X1773" i="1"/>
  <c r="W1773" i="1"/>
  <c r="Y1773" i="1"/>
  <c r="W3805" i="1"/>
  <c r="X3805" i="1"/>
  <c r="Y3805" i="1"/>
  <c r="Y3837" i="1"/>
  <c r="W3837" i="1"/>
  <c r="X3837" i="1"/>
  <c r="W3869" i="1"/>
  <c r="X3869" i="1"/>
  <c r="Y3869" i="1"/>
  <c r="Y3901" i="1"/>
  <c r="W3901" i="1"/>
  <c r="X3901" i="1"/>
  <c r="W3933" i="1"/>
  <c r="X3933" i="1"/>
  <c r="Y3933" i="1"/>
  <c r="Y3965" i="1"/>
  <c r="W3965" i="1"/>
  <c r="X3965" i="1"/>
  <c r="W2005" i="1"/>
  <c r="Y2005" i="1"/>
  <c r="X2005" i="1"/>
  <c r="X216" i="1"/>
  <c r="W216" i="1"/>
  <c r="Y216" i="1"/>
  <c r="W252" i="1"/>
  <c r="Y252" i="1"/>
  <c r="X252" i="1"/>
  <c r="W276" i="1"/>
  <c r="Y276" i="1"/>
  <c r="X276" i="1"/>
  <c r="X308" i="1"/>
  <c r="W308" i="1"/>
  <c r="Y308" i="1"/>
  <c r="W348" i="1"/>
  <c r="X348" i="1"/>
  <c r="Y348" i="1"/>
  <c r="X372" i="1"/>
  <c r="W372" i="1"/>
  <c r="Y372" i="1"/>
  <c r="W412" i="1"/>
  <c r="X412" i="1"/>
  <c r="Y412" i="1"/>
  <c r="Y448" i="1"/>
  <c r="X448" i="1"/>
  <c r="W448" i="1"/>
  <c r="X468" i="1"/>
  <c r="Y468" i="1"/>
  <c r="W468" i="1"/>
  <c r="Y2496" i="1"/>
  <c r="X2496" i="1"/>
  <c r="W2496" i="1"/>
  <c r="Y2528" i="1"/>
  <c r="X2528" i="1"/>
  <c r="W2528" i="1"/>
  <c r="W556" i="1"/>
  <c r="X556" i="1"/>
  <c r="Y556" i="1"/>
  <c r="Y584" i="1"/>
  <c r="X584" i="1"/>
  <c r="W584" i="1"/>
  <c r="Y612" i="1"/>
  <c r="X612" i="1"/>
  <c r="W612" i="1"/>
  <c r="Y636" i="1"/>
  <c r="W636" i="1"/>
  <c r="X636" i="1"/>
  <c r="W660" i="1"/>
  <c r="Y660" i="1"/>
  <c r="X660" i="1"/>
  <c r="W684" i="1"/>
  <c r="X684" i="1"/>
  <c r="Y684" i="1"/>
  <c r="Y2704" i="1"/>
  <c r="W2704" i="1"/>
  <c r="X2704" i="1"/>
  <c r="X2728" i="1"/>
  <c r="Y2728" i="1"/>
  <c r="W2728" i="1"/>
  <c r="W2752" i="1"/>
  <c r="X2752" i="1"/>
  <c r="Y2752" i="1"/>
  <c r="X776" i="1"/>
  <c r="Y776" i="1"/>
  <c r="W776" i="1"/>
  <c r="W804" i="1"/>
  <c r="Y804" i="1"/>
  <c r="X804" i="1"/>
  <c r="X820" i="1"/>
  <c r="W820" i="1"/>
  <c r="Y820" i="1"/>
  <c r="W844" i="1"/>
  <c r="X844" i="1"/>
  <c r="Y844" i="1"/>
  <c r="Y868" i="1"/>
  <c r="X868" i="1"/>
  <c r="W868" i="1"/>
  <c r="Y900" i="1"/>
  <c r="X900" i="1"/>
  <c r="W900" i="1"/>
  <c r="Y920" i="1"/>
  <c r="W920" i="1"/>
  <c r="X920" i="1"/>
  <c r="Y944" i="1"/>
  <c r="X944" i="1"/>
  <c r="W944" i="1"/>
  <c r="W964" i="1"/>
  <c r="Y964" i="1"/>
  <c r="X964" i="1"/>
  <c r="W988" i="1"/>
  <c r="Y988" i="1"/>
  <c r="X988" i="1"/>
  <c r="Y1564" i="1"/>
  <c r="X1564" i="1"/>
  <c r="W1564" i="1"/>
  <c r="Y1696" i="1"/>
  <c r="X1696" i="1"/>
  <c r="W1696" i="1"/>
  <c r="Y1724" i="1"/>
  <c r="W1724" i="1"/>
  <c r="X1724" i="1"/>
  <c r="X3752" i="1"/>
  <c r="Y3752" i="1"/>
  <c r="W3752" i="1"/>
  <c r="X3784" i="1"/>
  <c r="Y3784" i="1"/>
  <c r="W3784" i="1"/>
  <c r="Y3816" i="1"/>
  <c r="W3816" i="1"/>
  <c r="X3816" i="1"/>
  <c r="X1844" i="1"/>
  <c r="Y1844" i="1"/>
  <c r="W1844" i="1"/>
  <c r="X3872" i="1"/>
  <c r="Y3872" i="1"/>
  <c r="W3872" i="1"/>
  <c r="X1904" i="1"/>
  <c r="W1904" i="1"/>
  <c r="Y1904" i="1"/>
  <c r="W3928" i="1"/>
  <c r="X3928" i="1"/>
  <c r="Y3928" i="1"/>
  <c r="W3960" i="1"/>
  <c r="X3960" i="1"/>
  <c r="Y3960" i="1"/>
  <c r="W3988" i="1"/>
  <c r="X3988" i="1"/>
  <c r="Y3988" i="1"/>
  <c r="W30" i="1"/>
  <c r="X30" i="1"/>
  <c r="Y30" i="1"/>
  <c r="W38" i="1"/>
  <c r="X38" i="1"/>
  <c r="Y38" i="1"/>
  <c r="X46" i="1"/>
  <c r="Y46" i="1"/>
  <c r="W46" i="1"/>
  <c r="Y54" i="1"/>
  <c r="W54" i="1"/>
  <c r="X54" i="1"/>
  <c r="W62" i="1"/>
  <c r="X62" i="1"/>
  <c r="Y62" i="1"/>
  <c r="W70" i="1"/>
  <c r="X70" i="1"/>
  <c r="Y70" i="1"/>
  <c r="X78" i="1"/>
  <c r="Y78" i="1"/>
  <c r="W78" i="1"/>
  <c r="Y86" i="1"/>
  <c r="W86" i="1"/>
  <c r="X86" i="1"/>
  <c r="X94" i="1"/>
  <c r="Y94" i="1"/>
  <c r="W94" i="1"/>
  <c r="X102" i="1"/>
  <c r="W102" i="1"/>
  <c r="Y102" i="1"/>
  <c r="Y110" i="1"/>
  <c r="W110" i="1"/>
  <c r="X110" i="1"/>
  <c r="Y118" i="1"/>
  <c r="X118" i="1"/>
  <c r="W118" i="1"/>
  <c r="Y126" i="1"/>
  <c r="W126" i="1"/>
  <c r="X126" i="1"/>
  <c r="Y134" i="1"/>
  <c r="W134" i="1"/>
  <c r="X134" i="1"/>
  <c r="W142" i="1"/>
  <c r="X142" i="1"/>
  <c r="Y142" i="1"/>
  <c r="X150" i="1"/>
  <c r="Y150" i="1"/>
  <c r="W150" i="1"/>
  <c r="Y158" i="1"/>
  <c r="W158" i="1"/>
  <c r="X158" i="1"/>
  <c r="Y166" i="1"/>
  <c r="W166" i="1"/>
  <c r="X166" i="1"/>
  <c r="W174" i="1"/>
  <c r="X174" i="1"/>
  <c r="Y174" i="1"/>
  <c r="X182" i="1"/>
  <c r="Y182" i="1"/>
  <c r="W182" i="1"/>
  <c r="Y190" i="1"/>
  <c r="W190" i="1"/>
  <c r="X190" i="1"/>
  <c r="Y198" i="1"/>
  <c r="W198" i="1"/>
  <c r="X198" i="1"/>
  <c r="W206" i="1"/>
  <c r="X206" i="1"/>
  <c r="Y206" i="1"/>
  <c r="X214" i="1"/>
  <c r="Y214" i="1"/>
  <c r="W214" i="1"/>
  <c r="Y222" i="1"/>
  <c r="W222" i="1"/>
  <c r="X222" i="1"/>
  <c r="X230" i="1"/>
  <c r="Y230" i="1"/>
  <c r="W230" i="1"/>
  <c r="Y238" i="1"/>
  <c r="W238" i="1"/>
  <c r="X238" i="1"/>
  <c r="W246" i="1"/>
  <c r="X246" i="1"/>
  <c r="Y246" i="1"/>
  <c r="X254" i="1"/>
  <c r="W254" i="1"/>
  <c r="Y254" i="1"/>
  <c r="X262" i="1"/>
  <c r="Y262" i="1"/>
  <c r="W262" i="1"/>
  <c r="W270" i="1"/>
  <c r="Y270" i="1"/>
  <c r="X270" i="1"/>
  <c r="W278" i="1"/>
  <c r="X278" i="1"/>
  <c r="Y278" i="1"/>
  <c r="Y286" i="1"/>
  <c r="W286" i="1"/>
  <c r="X286" i="1"/>
  <c r="Y294" i="1"/>
  <c r="X294" i="1"/>
  <c r="W294" i="1"/>
  <c r="W302" i="1"/>
  <c r="X302" i="1"/>
  <c r="Y302" i="1"/>
  <c r="W310" i="1"/>
  <c r="Y310" i="1"/>
  <c r="X310" i="1"/>
  <c r="Y318" i="1"/>
  <c r="W318" i="1"/>
  <c r="X318" i="1"/>
  <c r="Y326" i="1"/>
  <c r="X326" i="1"/>
  <c r="W326" i="1"/>
  <c r="W334" i="1"/>
  <c r="X334" i="1"/>
  <c r="Y334" i="1"/>
  <c r="W342" i="1"/>
  <c r="Y342" i="1"/>
  <c r="X342" i="1"/>
  <c r="Y350" i="1"/>
  <c r="W350" i="1"/>
  <c r="X350" i="1"/>
  <c r="Y358" i="1"/>
  <c r="X358" i="1"/>
  <c r="W358" i="1"/>
  <c r="W366" i="1"/>
  <c r="X366" i="1"/>
  <c r="Y366" i="1"/>
  <c r="W374" i="1"/>
  <c r="Y374" i="1"/>
  <c r="X374" i="1"/>
  <c r="Y382" i="1"/>
  <c r="W382" i="1"/>
  <c r="X382" i="1"/>
  <c r="Y390" i="1"/>
  <c r="X390" i="1"/>
  <c r="W390" i="1"/>
  <c r="W398" i="1"/>
  <c r="X398" i="1"/>
  <c r="Y398" i="1"/>
  <c r="W406" i="1"/>
  <c r="Y406" i="1"/>
  <c r="X406" i="1"/>
  <c r="Y414" i="1"/>
  <c r="W414" i="1"/>
  <c r="X414" i="1"/>
  <c r="Y422" i="1"/>
  <c r="X422" i="1"/>
  <c r="W422" i="1"/>
  <c r="W430" i="1"/>
  <c r="Y430" i="1"/>
  <c r="X430" i="1"/>
  <c r="Y438" i="1"/>
  <c r="X438" i="1"/>
  <c r="W438" i="1"/>
  <c r="X446" i="1"/>
  <c r="W446" i="1"/>
  <c r="Y446" i="1"/>
  <c r="X454" i="1"/>
  <c r="W454" i="1"/>
  <c r="Y454" i="1"/>
  <c r="W462" i="1"/>
  <c r="Y462" i="1"/>
  <c r="X462" i="1"/>
  <c r="Y470" i="1"/>
  <c r="X470" i="1"/>
  <c r="W470" i="1"/>
  <c r="X478" i="1"/>
  <c r="W478" i="1"/>
  <c r="Y478" i="1"/>
  <c r="W486" i="1"/>
  <c r="Y486" i="1"/>
  <c r="X486" i="1"/>
  <c r="X494" i="1"/>
  <c r="Y494" i="1"/>
  <c r="W494" i="1"/>
  <c r="X502" i="1"/>
  <c r="W502" i="1"/>
  <c r="Y502" i="1"/>
  <c r="W510" i="1"/>
  <c r="X510" i="1"/>
  <c r="Y510" i="1"/>
  <c r="W518" i="1"/>
  <c r="Y518" i="1"/>
  <c r="X518" i="1"/>
  <c r="X526" i="1"/>
  <c r="Y526" i="1"/>
  <c r="W526" i="1"/>
  <c r="X534" i="1"/>
  <c r="W534" i="1"/>
  <c r="Y534" i="1"/>
  <c r="W542" i="1"/>
  <c r="X542" i="1"/>
  <c r="Y542" i="1"/>
  <c r="W550" i="1"/>
  <c r="Y550" i="1"/>
  <c r="X550" i="1"/>
  <c r="X558" i="1"/>
  <c r="Y558" i="1"/>
  <c r="W558" i="1"/>
  <c r="X566" i="1"/>
  <c r="W566" i="1"/>
  <c r="Y566" i="1"/>
  <c r="W574" i="1"/>
  <c r="X574" i="1"/>
  <c r="Y574" i="1"/>
  <c r="W582" i="1"/>
  <c r="Y582" i="1"/>
  <c r="X582" i="1"/>
  <c r="X590" i="1"/>
  <c r="Y590" i="1"/>
  <c r="W590" i="1"/>
  <c r="X598" i="1"/>
  <c r="W598" i="1"/>
  <c r="Y598" i="1"/>
  <c r="W606" i="1"/>
  <c r="Y606" i="1"/>
  <c r="X606" i="1"/>
  <c r="W614" i="1"/>
  <c r="Y614" i="1"/>
  <c r="X614" i="1"/>
  <c r="X622" i="1"/>
  <c r="Y622" i="1"/>
  <c r="W622" i="1"/>
  <c r="X630" i="1"/>
  <c r="W630" i="1"/>
  <c r="Y630" i="1"/>
  <c r="W638" i="1"/>
  <c r="Y638" i="1"/>
  <c r="X638" i="1"/>
  <c r="W646" i="1"/>
  <c r="Y646" i="1"/>
  <c r="X646" i="1"/>
  <c r="X654" i="1"/>
  <c r="Y654" i="1"/>
  <c r="W654" i="1"/>
  <c r="X662" i="1"/>
  <c r="W662" i="1"/>
  <c r="Y662" i="1"/>
  <c r="Y670" i="1"/>
  <c r="X670" i="1"/>
  <c r="W670" i="1"/>
  <c r="X678" i="1"/>
  <c r="W678" i="1"/>
  <c r="Y678" i="1"/>
  <c r="Y686" i="1"/>
  <c r="W686" i="1"/>
  <c r="X686" i="1"/>
  <c r="Y694" i="1"/>
  <c r="X694" i="1"/>
  <c r="W694" i="1"/>
  <c r="X702" i="1"/>
  <c r="Y702" i="1"/>
  <c r="W702" i="1"/>
  <c r="X710" i="1"/>
  <c r="W710" i="1"/>
  <c r="Y710" i="1"/>
  <c r="Y718" i="1"/>
  <c r="W718" i="1"/>
  <c r="X718" i="1"/>
  <c r="Y726" i="1"/>
  <c r="X726" i="1"/>
  <c r="W726" i="1"/>
  <c r="X734" i="1"/>
  <c r="Y734" i="1"/>
  <c r="W734" i="1"/>
  <c r="X742" i="1"/>
  <c r="W742" i="1"/>
  <c r="Y742" i="1"/>
  <c r="Y750" i="1"/>
  <c r="W750" i="1"/>
  <c r="X750" i="1"/>
  <c r="Y758" i="1"/>
  <c r="X758" i="1"/>
  <c r="W758" i="1"/>
  <c r="X766" i="1"/>
  <c r="Y766" i="1"/>
  <c r="W766" i="1"/>
  <c r="X774" i="1"/>
  <c r="Y774" i="1"/>
  <c r="W774" i="1"/>
  <c r="Y782" i="1"/>
  <c r="W782" i="1"/>
  <c r="X782" i="1"/>
  <c r="W790" i="1"/>
  <c r="X790" i="1"/>
  <c r="Y790" i="1"/>
  <c r="X798" i="1"/>
  <c r="Y798" i="1"/>
  <c r="W798" i="1"/>
  <c r="X806" i="1"/>
  <c r="Y806" i="1"/>
  <c r="W806" i="1"/>
  <c r="Y814" i="1"/>
  <c r="W814" i="1"/>
  <c r="X814" i="1"/>
  <c r="W822" i="1"/>
  <c r="X822" i="1"/>
  <c r="Y822" i="1"/>
  <c r="X830" i="1"/>
  <c r="Y830" i="1"/>
  <c r="W830" i="1"/>
  <c r="X838" i="1"/>
  <c r="Y838" i="1"/>
  <c r="W838" i="1"/>
  <c r="Y846" i="1"/>
  <c r="W846" i="1"/>
  <c r="X846" i="1"/>
  <c r="W854" i="1"/>
  <c r="X854" i="1"/>
  <c r="Y854" i="1"/>
  <c r="W886" i="1"/>
  <c r="X886" i="1"/>
  <c r="Y886" i="1"/>
  <c r="X894" i="1"/>
  <c r="W894" i="1"/>
  <c r="Y894" i="1"/>
  <c r="X902" i="1"/>
  <c r="W902" i="1"/>
  <c r="Y902" i="1"/>
  <c r="W910" i="1"/>
  <c r="Y910" i="1"/>
  <c r="X910" i="1"/>
  <c r="W918" i="1"/>
  <c r="Y918" i="1"/>
  <c r="X918" i="1"/>
  <c r="Y926" i="1"/>
  <c r="W926" i="1"/>
  <c r="X926" i="1"/>
  <c r="Y2934" i="1"/>
  <c r="W2934" i="1"/>
  <c r="X2934" i="1"/>
  <c r="X942" i="1"/>
  <c r="W942" i="1"/>
  <c r="Y942" i="1"/>
  <c r="X2950" i="1"/>
  <c r="Y2950" i="1"/>
  <c r="W2950" i="1"/>
  <c r="Y958" i="1"/>
  <c r="W958" i="1"/>
  <c r="X958" i="1"/>
  <c r="Y2966" i="1"/>
  <c r="W2966" i="1"/>
  <c r="X2966" i="1"/>
  <c r="X974" i="1"/>
  <c r="W974" i="1"/>
  <c r="Y974" i="1"/>
  <c r="W982" i="1"/>
  <c r="Y982" i="1"/>
  <c r="X982" i="1"/>
  <c r="Y990" i="1"/>
  <c r="W990" i="1"/>
  <c r="X990" i="1"/>
  <c r="Y2998" i="1"/>
  <c r="W2998" i="1"/>
  <c r="X2998" i="1"/>
  <c r="X1006" i="1"/>
  <c r="W1006" i="1"/>
  <c r="Y1006" i="1"/>
  <c r="X3014" i="1"/>
  <c r="Y3014" i="1"/>
  <c r="W3014" i="1"/>
  <c r="Y1022" i="1"/>
  <c r="W1022" i="1"/>
  <c r="X1022" i="1"/>
  <c r="Y3030" i="1"/>
  <c r="W3030" i="1"/>
  <c r="X3030" i="1"/>
  <c r="X1038" i="1"/>
  <c r="W1038" i="1"/>
  <c r="Y1038" i="1"/>
  <c r="W1046" i="1"/>
  <c r="Y1046" i="1"/>
  <c r="X1046" i="1"/>
  <c r="Y1054" i="1"/>
  <c r="W1054" i="1"/>
  <c r="X1054" i="1"/>
  <c r="Y3062" i="1"/>
  <c r="W3062" i="1"/>
  <c r="X3062" i="1"/>
  <c r="X1070" i="1"/>
  <c r="W1070" i="1"/>
  <c r="Y1070" i="1"/>
  <c r="X3078" i="1"/>
  <c r="Y3078" i="1"/>
  <c r="W3078" i="1"/>
  <c r="Y1086" i="1"/>
  <c r="W1086" i="1"/>
  <c r="X1086" i="1"/>
  <c r="W3094" i="1"/>
  <c r="X3094" i="1"/>
  <c r="Y3094" i="1"/>
  <c r="X1102" i="1"/>
  <c r="W1102" i="1"/>
  <c r="Y1102" i="1"/>
  <c r="W1110" i="1"/>
  <c r="Y1110" i="1"/>
  <c r="X1110" i="1"/>
  <c r="Y1118" i="1"/>
  <c r="W1118" i="1"/>
  <c r="X1118" i="1"/>
  <c r="W3126" i="1"/>
  <c r="X3126" i="1"/>
  <c r="Y3126" i="1"/>
  <c r="X1134" i="1"/>
  <c r="W1134" i="1"/>
  <c r="Y1134" i="1"/>
  <c r="Y3142" i="1"/>
  <c r="W3142" i="1"/>
  <c r="X3142" i="1"/>
  <c r="Y1150" i="1"/>
  <c r="W1150" i="1"/>
  <c r="X1150" i="1"/>
  <c r="W3158" i="1"/>
  <c r="X3158" i="1"/>
  <c r="Y3158" i="1"/>
  <c r="X1166" i="1"/>
  <c r="Y1166" i="1"/>
  <c r="W1166" i="1"/>
  <c r="Y1174" i="1"/>
  <c r="W1174" i="1"/>
  <c r="X1174" i="1"/>
  <c r="W1182" i="1"/>
  <c r="X1182" i="1"/>
  <c r="Y1182" i="1"/>
  <c r="W3190" i="1"/>
  <c r="X3190" i="1"/>
  <c r="Y3190" i="1"/>
  <c r="X1198" i="1"/>
  <c r="Y1198" i="1"/>
  <c r="W1198" i="1"/>
  <c r="Y3206" i="1"/>
  <c r="W3206" i="1"/>
  <c r="X3206" i="1"/>
  <c r="W1214" i="1"/>
  <c r="X1214" i="1"/>
  <c r="Y1214" i="1"/>
  <c r="W3222" i="1"/>
  <c r="X3222" i="1"/>
  <c r="Y3222" i="1"/>
  <c r="X1230" i="1"/>
  <c r="Y1230" i="1"/>
  <c r="W1230" i="1"/>
  <c r="Y1238" i="1"/>
  <c r="W1238" i="1"/>
  <c r="X1238" i="1"/>
  <c r="W1246" i="1"/>
  <c r="X1246" i="1"/>
  <c r="Y1246" i="1"/>
  <c r="W3254" i="1"/>
  <c r="X3254" i="1"/>
  <c r="Y3254" i="1"/>
  <c r="X1262" i="1"/>
  <c r="Y1262" i="1"/>
  <c r="W1262" i="1"/>
  <c r="Y3270" i="1"/>
  <c r="W3270" i="1"/>
  <c r="X3270" i="1"/>
  <c r="W1278" i="1"/>
  <c r="X1278" i="1"/>
  <c r="Y1278" i="1"/>
  <c r="W3286" i="1"/>
  <c r="X3286" i="1"/>
  <c r="Y3286" i="1"/>
  <c r="X1294" i="1"/>
  <c r="Y1294" i="1"/>
  <c r="W1294" i="1"/>
  <c r="Y1302" i="1"/>
  <c r="W1302" i="1"/>
  <c r="X1302" i="1"/>
  <c r="W1310" i="1"/>
  <c r="X1310" i="1"/>
  <c r="Y1310" i="1"/>
  <c r="W3318" i="1"/>
  <c r="X3318" i="1"/>
  <c r="Y3318" i="1"/>
  <c r="X1326" i="1"/>
  <c r="Y1326" i="1"/>
  <c r="W1326" i="1"/>
  <c r="Y3334" i="1"/>
  <c r="W3334" i="1"/>
  <c r="X3334" i="1"/>
  <c r="W1342" i="1"/>
  <c r="X1342" i="1"/>
  <c r="Y1342" i="1"/>
  <c r="W3350" i="1"/>
  <c r="X3350" i="1"/>
  <c r="Y3350" i="1"/>
  <c r="X1358" i="1"/>
  <c r="Y1358" i="1"/>
  <c r="W1358" i="1"/>
  <c r="Y1366" i="1"/>
  <c r="W1366" i="1"/>
  <c r="X1366" i="1"/>
  <c r="W1374" i="1"/>
  <c r="X1374" i="1"/>
  <c r="Y1374" i="1"/>
  <c r="W3382" i="1"/>
  <c r="X3382" i="1"/>
  <c r="Y3382" i="1"/>
  <c r="W1390" i="1"/>
  <c r="Y1390" i="1"/>
  <c r="X1390" i="1"/>
  <c r="Y3398" i="1"/>
  <c r="W3398" i="1"/>
  <c r="X3398" i="1"/>
  <c r="X1406" i="1"/>
  <c r="W1406" i="1"/>
  <c r="Y1406" i="1"/>
  <c r="W3414" i="1"/>
  <c r="X3414" i="1"/>
  <c r="Y3414" i="1"/>
  <c r="W1422" i="1"/>
  <c r="Y1422" i="1"/>
  <c r="X1422" i="1"/>
  <c r="Y1430" i="1"/>
  <c r="X1430" i="1"/>
  <c r="W1430" i="1"/>
  <c r="X1438" i="1"/>
  <c r="W1438" i="1"/>
  <c r="Y1438" i="1"/>
  <c r="W3446" i="1"/>
  <c r="X3446" i="1"/>
  <c r="Y3446" i="1"/>
  <c r="W1454" i="1"/>
  <c r="Y1454" i="1"/>
  <c r="X1454" i="1"/>
  <c r="Y3462" i="1"/>
  <c r="W3462" i="1"/>
  <c r="X3462" i="1"/>
  <c r="X1470" i="1"/>
  <c r="W1470" i="1"/>
  <c r="Y1470" i="1"/>
  <c r="W3478" i="1"/>
  <c r="X3478" i="1"/>
  <c r="Y3478" i="1"/>
  <c r="W1486" i="1"/>
  <c r="Y1486" i="1"/>
  <c r="X1486" i="1"/>
  <c r="Y1494" i="1"/>
  <c r="X1494" i="1"/>
  <c r="W1494" i="1"/>
  <c r="X1502" i="1"/>
  <c r="W1502" i="1"/>
  <c r="Y1502" i="1"/>
  <c r="W3510" i="1"/>
  <c r="X3510" i="1"/>
  <c r="Y3510" i="1"/>
  <c r="W1518" i="1"/>
  <c r="Y1518" i="1"/>
  <c r="X1518" i="1"/>
  <c r="Y3526" i="1"/>
  <c r="W3526" i="1"/>
  <c r="X3526" i="1"/>
  <c r="X1534" i="1"/>
  <c r="W1534" i="1"/>
  <c r="Y1534" i="1"/>
  <c r="X1542" i="1"/>
  <c r="W1542" i="1"/>
  <c r="Y1542" i="1"/>
  <c r="W1550" i="1"/>
  <c r="Y1550" i="1"/>
  <c r="X1550" i="1"/>
  <c r="Y1558" i="1"/>
  <c r="X1558" i="1"/>
  <c r="W1558" i="1"/>
  <c r="X1566" i="1"/>
  <c r="W1566" i="1"/>
  <c r="Y1566" i="1"/>
  <c r="X1574" i="1"/>
  <c r="W1574" i="1"/>
  <c r="Y1574" i="1"/>
  <c r="W1582" i="1"/>
  <c r="Y1582" i="1"/>
  <c r="X1582" i="1"/>
  <c r="Y3590" i="1"/>
  <c r="W3590" i="1"/>
  <c r="X3590" i="1"/>
  <c r="X1598" i="1"/>
  <c r="W1598" i="1"/>
  <c r="Y1598" i="1"/>
  <c r="X1606" i="1"/>
  <c r="W1606" i="1"/>
  <c r="Y1606" i="1"/>
  <c r="W1614" i="1"/>
  <c r="Y1614" i="1"/>
  <c r="X1614" i="1"/>
  <c r="Y1622" i="1"/>
  <c r="X1622" i="1"/>
  <c r="W1622" i="1"/>
  <c r="X1630" i="1"/>
  <c r="W1630" i="1"/>
  <c r="Y1630" i="1"/>
  <c r="W3638" i="1"/>
  <c r="X3638" i="1"/>
  <c r="Y3638" i="1"/>
  <c r="W1646" i="1"/>
  <c r="Y1646" i="1"/>
  <c r="X1646" i="1"/>
  <c r="Y3654" i="1"/>
  <c r="W3654" i="1"/>
  <c r="X3654" i="1"/>
  <c r="X1662" i="1"/>
  <c r="W1662" i="1"/>
  <c r="Y1662" i="1"/>
  <c r="W3670" i="1"/>
  <c r="X3670" i="1"/>
  <c r="Y3670" i="1"/>
  <c r="W1678" i="1"/>
  <c r="Y1678" i="1"/>
  <c r="X1678" i="1"/>
  <c r="Y1686" i="1"/>
  <c r="X1686" i="1"/>
  <c r="W1686" i="1"/>
  <c r="X1694" i="1"/>
  <c r="W1694" i="1"/>
  <c r="Y1694" i="1"/>
  <c r="X1702" i="1"/>
  <c r="W1702" i="1"/>
  <c r="Y1702" i="1"/>
  <c r="W1710" i="1"/>
  <c r="Y1710" i="1"/>
  <c r="X1710" i="1"/>
  <c r="Y3718" i="1"/>
  <c r="W3718" i="1"/>
  <c r="X3718" i="1"/>
  <c r="X1726" i="1"/>
  <c r="W1726" i="1"/>
  <c r="Y1726" i="1"/>
  <c r="X1734" i="1"/>
  <c r="W1734" i="1"/>
  <c r="Y1734" i="1"/>
  <c r="W1742" i="1"/>
  <c r="Y1742" i="1"/>
  <c r="X1742" i="1"/>
  <c r="Y1750" i="1"/>
  <c r="X1750" i="1"/>
  <c r="W1750" i="1"/>
  <c r="X1758" i="1"/>
  <c r="W1758" i="1"/>
  <c r="Y1758" i="1"/>
  <c r="X1766" i="1"/>
  <c r="W1766" i="1"/>
  <c r="Y1766" i="1"/>
  <c r="W1774" i="1"/>
  <c r="Y1774" i="1"/>
  <c r="X1774" i="1"/>
  <c r="Y1782" i="1"/>
  <c r="X1782" i="1"/>
  <c r="W1782" i="1"/>
  <c r="X1790" i="1"/>
  <c r="W1790" i="1"/>
  <c r="Y1790" i="1"/>
  <c r="X1798" i="1"/>
  <c r="W1798" i="1"/>
  <c r="Y1798" i="1"/>
  <c r="W1806" i="1"/>
  <c r="Y1806" i="1"/>
  <c r="X1806" i="1"/>
  <c r="Y1814" i="1"/>
  <c r="X1814" i="1"/>
  <c r="W1814" i="1"/>
  <c r="X1822" i="1"/>
  <c r="W1822" i="1"/>
  <c r="Y1822" i="1"/>
  <c r="X1830" i="1"/>
  <c r="W1830" i="1"/>
  <c r="Y1830" i="1"/>
  <c r="W1838" i="1"/>
  <c r="Y1838" i="1"/>
  <c r="X1838" i="1"/>
  <c r="Y1846" i="1"/>
  <c r="X1846" i="1"/>
  <c r="W1846" i="1"/>
  <c r="X1854" i="1"/>
  <c r="W1854" i="1"/>
  <c r="Y1854" i="1"/>
  <c r="X1862" i="1"/>
  <c r="W1862" i="1"/>
  <c r="Y1862" i="1"/>
  <c r="W1870" i="1"/>
  <c r="Y1870" i="1"/>
  <c r="X1870" i="1"/>
  <c r="Y1878" i="1"/>
  <c r="X1878" i="1"/>
  <c r="W1878" i="1"/>
  <c r="X1886" i="1"/>
  <c r="W1886" i="1"/>
  <c r="Y1886" i="1"/>
  <c r="X1894" i="1"/>
  <c r="W1894" i="1"/>
  <c r="Y1894" i="1"/>
  <c r="W1902" i="1"/>
  <c r="Y1902" i="1"/>
  <c r="X1902" i="1"/>
  <c r="Y1910" i="1"/>
  <c r="X1910" i="1"/>
  <c r="W1910" i="1"/>
  <c r="X1918" i="1"/>
  <c r="W1918" i="1"/>
  <c r="Y1918" i="1"/>
  <c r="X1926" i="1"/>
  <c r="W1926" i="1"/>
  <c r="Y1926" i="1"/>
  <c r="W1934" i="1"/>
  <c r="Y1934" i="1"/>
  <c r="X1934" i="1"/>
  <c r="Y1942" i="1"/>
  <c r="X1942" i="1"/>
  <c r="W1942" i="1"/>
  <c r="X3950" i="1"/>
  <c r="Y3950" i="1"/>
  <c r="W3950" i="1"/>
  <c r="X1958" i="1"/>
  <c r="W1958" i="1"/>
  <c r="Y1958" i="1"/>
  <c r="W1966" i="1"/>
  <c r="Y1966" i="1"/>
  <c r="X1966" i="1"/>
  <c r="Y1974" i="1"/>
  <c r="X1974" i="1"/>
  <c r="W1974" i="1"/>
  <c r="X1982" i="1"/>
  <c r="W1982" i="1"/>
  <c r="Y1982" i="1"/>
  <c r="X1990" i="1"/>
  <c r="W1990" i="1"/>
  <c r="Y1990" i="1"/>
  <c r="W1998" i="1"/>
  <c r="Y1998" i="1"/>
  <c r="X1998" i="1"/>
  <c r="Y204" i="1"/>
  <c r="X204" i="1"/>
  <c r="W204" i="1"/>
  <c r="W228" i="1"/>
  <c r="Y228" i="1"/>
  <c r="X228" i="1"/>
  <c r="X264" i="1"/>
  <c r="Y264" i="1"/>
  <c r="W264" i="1"/>
  <c r="X300" i="1"/>
  <c r="Y300" i="1"/>
  <c r="W300" i="1"/>
  <c r="W324" i="1"/>
  <c r="Y324" i="1"/>
  <c r="X324" i="1"/>
  <c r="X368" i="1"/>
  <c r="Y368" i="1"/>
  <c r="W368" i="1"/>
  <c r="X396" i="1"/>
  <c r="Y396" i="1"/>
  <c r="W396" i="1"/>
  <c r="W424" i="1"/>
  <c r="Y424" i="1"/>
  <c r="X424" i="1"/>
  <c r="Y456" i="1"/>
  <c r="X456" i="1"/>
  <c r="W456" i="1"/>
  <c r="Y488" i="1"/>
  <c r="X488" i="1"/>
  <c r="W488" i="1"/>
  <c r="Y520" i="1"/>
  <c r="X520" i="1"/>
  <c r="W520" i="1"/>
  <c r="Y548" i="1"/>
  <c r="X548" i="1"/>
  <c r="W548" i="1"/>
  <c r="W2576" i="1"/>
  <c r="X2576" i="1"/>
  <c r="Y2576" i="1"/>
  <c r="W2608" i="1"/>
  <c r="X2608" i="1"/>
  <c r="Y2608" i="1"/>
  <c r="W1084" i="1"/>
  <c r="Y1084" i="1"/>
  <c r="X1084" i="1"/>
  <c r="W1116" i="1"/>
  <c r="Y1116" i="1"/>
  <c r="X1116" i="1"/>
  <c r="X1140" i="1"/>
  <c r="W1140" i="1"/>
  <c r="Y1140" i="1"/>
  <c r="X1164" i="1"/>
  <c r="W1164" i="1"/>
  <c r="Y1164" i="1"/>
  <c r="Y1188" i="1"/>
  <c r="X1188" i="1"/>
  <c r="W1188" i="1"/>
  <c r="Y1212" i="1"/>
  <c r="X1212" i="1"/>
  <c r="W1212" i="1"/>
  <c r="X1232" i="1"/>
  <c r="W1232" i="1"/>
  <c r="Y1232" i="1"/>
  <c r="Y1256" i="1"/>
  <c r="X1256" i="1"/>
  <c r="W1256" i="1"/>
  <c r="Y1280" i="1"/>
  <c r="X1280" i="1"/>
  <c r="W1280" i="1"/>
  <c r="Y1308" i="1"/>
  <c r="X1308" i="1"/>
  <c r="W1308" i="1"/>
  <c r="W1332" i="1"/>
  <c r="Y1332" i="1"/>
  <c r="X1332" i="1"/>
  <c r="Y1352" i="1"/>
  <c r="X1352" i="1"/>
  <c r="W1352" i="1"/>
  <c r="Y1376" i="1"/>
  <c r="X1376" i="1"/>
  <c r="W1376" i="1"/>
  <c r="W1400" i="1"/>
  <c r="Y1400" i="1"/>
  <c r="X1400" i="1"/>
  <c r="X1424" i="1"/>
  <c r="W1424" i="1"/>
  <c r="Y1424" i="1"/>
  <c r="Y1448" i="1"/>
  <c r="X1448" i="1"/>
  <c r="W1448" i="1"/>
  <c r="Y1468" i="1"/>
  <c r="X1468" i="1"/>
  <c r="W1468" i="1"/>
  <c r="X1488" i="1"/>
  <c r="W1488" i="1"/>
  <c r="Y1488" i="1"/>
  <c r="Y1512" i="1"/>
  <c r="X1512" i="1"/>
  <c r="W1512" i="1"/>
  <c r="Y1536" i="1"/>
  <c r="X1536" i="1"/>
  <c r="W1536" i="1"/>
  <c r="W1560" i="1"/>
  <c r="Y1560" i="1"/>
  <c r="X1560" i="1"/>
  <c r="X1580" i="1"/>
  <c r="W1580" i="1"/>
  <c r="Y1580" i="1"/>
  <c r="Y1608" i="1"/>
  <c r="X1608" i="1"/>
  <c r="W1608" i="1"/>
  <c r="Y1628" i="1"/>
  <c r="W1628" i="1"/>
  <c r="X1628" i="1"/>
  <c r="X1652" i="1"/>
  <c r="Y1652" i="1"/>
  <c r="W1652" i="1"/>
  <c r="X1676" i="1"/>
  <c r="W1676" i="1"/>
  <c r="Y1676" i="1"/>
  <c r="Y1704" i="1"/>
  <c r="X1704" i="1"/>
  <c r="W1704" i="1"/>
  <c r="Y1732" i="1"/>
  <c r="W1732" i="1"/>
  <c r="X1732" i="1"/>
  <c r="X1772" i="1"/>
  <c r="W1772" i="1"/>
  <c r="Y1772" i="1"/>
  <c r="X1804" i="1"/>
  <c r="W1804" i="1"/>
  <c r="Y1804" i="1"/>
  <c r="X3840" i="1"/>
  <c r="Y3840" i="1"/>
  <c r="W3840" i="1"/>
  <c r="X1876" i="1"/>
  <c r="Y1876" i="1"/>
  <c r="W1876" i="1"/>
  <c r="Y3908" i="1"/>
  <c r="W3908" i="1"/>
  <c r="X3908" i="1"/>
  <c r="Y3940" i="1"/>
  <c r="W3940" i="1"/>
  <c r="X3940" i="1"/>
  <c r="X3968" i="1"/>
  <c r="Y3968" i="1"/>
  <c r="W3968" i="1"/>
  <c r="W3992" i="1"/>
  <c r="X3992" i="1"/>
  <c r="Y3992" i="1"/>
  <c r="W27" i="1"/>
  <c r="X27" i="1"/>
  <c r="Y27" i="1"/>
  <c r="X35" i="1"/>
  <c r="Y35" i="1"/>
  <c r="W35" i="1"/>
  <c r="Y43" i="1"/>
  <c r="W43" i="1"/>
  <c r="X43" i="1"/>
  <c r="W2051" i="1"/>
  <c r="Y2051" i="1"/>
  <c r="X2051" i="1"/>
  <c r="Y2059" i="1"/>
  <c r="X2059" i="1"/>
  <c r="W2059" i="1"/>
  <c r="X67" i="1"/>
  <c r="Y67" i="1"/>
  <c r="W67" i="1"/>
  <c r="W2075" i="1"/>
  <c r="Y2075" i="1"/>
  <c r="X2075" i="1"/>
  <c r="W83" i="1"/>
  <c r="X83" i="1"/>
  <c r="Y83" i="1"/>
  <c r="W91" i="1"/>
  <c r="X91" i="1"/>
  <c r="Y91" i="1"/>
  <c r="X2099" i="1"/>
  <c r="W2099" i="1"/>
  <c r="Y2099" i="1"/>
  <c r="X107" i="1"/>
  <c r="W107" i="1"/>
  <c r="Y107" i="1"/>
  <c r="W115" i="1"/>
  <c r="Y115" i="1"/>
  <c r="X115" i="1"/>
  <c r="X2123" i="1"/>
  <c r="W2123" i="1"/>
  <c r="Y2123" i="1"/>
  <c r="W131" i="1"/>
  <c r="Y131" i="1"/>
  <c r="X131" i="1"/>
  <c r="W139" i="1"/>
  <c r="X139" i="1"/>
  <c r="Y139" i="1"/>
  <c r="Y2147" i="1"/>
  <c r="W2147" i="1"/>
  <c r="X2147" i="1"/>
  <c r="X155" i="1"/>
  <c r="Y155" i="1"/>
  <c r="W155" i="1"/>
  <c r="W163" i="1"/>
  <c r="Y163" i="1"/>
  <c r="X163" i="1"/>
  <c r="X2171" i="1"/>
  <c r="Y2171" i="1"/>
  <c r="W2171" i="1"/>
  <c r="X179" i="1"/>
  <c r="W179" i="1"/>
  <c r="Y179" i="1"/>
  <c r="W2187" i="1"/>
  <c r="X2187" i="1"/>
  <c r="Y2187" i="1"/>
  <c r="W195" i="1"/>
  <c r="Y195" i="1"/>
  <c r="X195" i="1"/>
  <c r="W203" i="1"/>
  <c r="X203" i="1"/>
  <c r="Y203" i="1"/>
  <c r="X211" i="1"/>
  <c r="Y211" i="1"/>
  <c r="W211" i="1"/>
  <c r="W2219" i="1"/>
  <c r="Y2219" i="1"/>
  <c r="X2219" i="1"/>
  <c r="W227" i="1"/>
  <c r="Y227" i="1"/>
  <c r="X227" i="1"/>
  <c r="X235" i="1"/>
  <c r="Y235" i="1"/>
  <c r="W235" i="1"/>
  <c r="Y243" i="1"/>
  <c r="W243" i="1"/>
  <c r="X243" i="1"/>
  <c r="Y251" i="1"/>
  <c r="W251" i="1"/>
  <c r="X251" i="1"/>
  <c r="W259" i="1"/>
  <c r="X259" i="1"/>
  <c r="Y259" i="1"/>
  <c r="W267" i="1"/>
  <c r="Y267" i="1"/>
  <c r="X267" i="1"/>
  <c r="Y275" i="1"/>
  <c r="W275" i="1"/>
  <c r="X275" i="1"/>
  <c r="Y283" i="1"/>
  <c r="X283" i="1"/>
  <c r="W283" i="1"/>
  <c r="Y291" i="1"/>
  <c r="W291" i="1"/>
  <c r="X291" i="1"/>
  <c r="X299" i="1"/>
  <c r="W299" i="1"/>
  <c r="Y299" i="1"/>
  <c r="X307" i="1"/>
  <c r="Y307" i="1"/>
  <c r="W307" i="1"/>
  <c r="W315" i="1"/>
  <c r="Y315" i="1"/>
  <c r="X315" i="1"/>
  <c r="Y323" i="1"/>
  <c r="W323" i="1"/>
  <c r="X323" i="1"/>
  <c r="X331" i="1"/>
  <c r="W331" i="1"/>
  <c r="Y331" i="1"/>
  <c r="X339" i="1"/>
  <c r="Y339" i="1"/>
  <c r="W339" i="1"/>
  <c r="W347" i="1"/>
  <c r="Y347" i="1"/>
  <c r="X347" i="1"/>
  <c r="Y355" i="1"/>
  <c r="W355" i="1"/>
  <c r="X355" i="1"/>
  <c r="X363" i="1"/>
  <c r="W363" i="1"/>
  <c r="Y363" i="1"/>
  <c r="X371" i="1"/>
  <c r="Y371" i="1"/>
  <c r="W371" i="1"/>
  <c r="W379" i="1"/>
  <c r="Y379" i="1"/>
  <c r="X379" i="1"/>
  <c r="Y387" i="1"/>
  <c r="W387" i="1"/>
  <c r="X387" i="1"/>
  <c r="X395" i="1"/>
  <c r="W395" i="1"/>
  <c r="Y395" i="1"/>
  <c r="X403" i="1"/>
  <c r="Y403" i="1"/>
  <c r="W403" i="1"/>
  <c r="W411" i="1"/>
  <c r="Y411" i="1"/>
  <c r="X411" i="1"/>
  <c r="Y419" i="1"/>
  <c r="W419" i="1"/>
  <c r="X419" i="1"/>
  <c r="W427" i="1"/>
  <c r="Y427" i="1"/>
  <c r="X427" i="1"/>
  <c r="Y435" i="1"/>
  <c r="X435" i="1"/>
  <c r="W435" i="1"/>
  <c r="Y443" i="1"/>
  <c r="X443" i="1"/>
  <c r="W443" i="1"/>
  <c r="X451" i="1"/>
  <c r="W451" i="1"/>
  <c r="Y451" i="1"/>
  <c r="W459" i="1"/>
  <c r="Y459" i="1"/>
  <c r="X459" i="1"/>
  <c r="Y467" i="1"/>
  <c r="X467" i="1"/>
  <c r="W467" i="1"/>
  <c r="Y475" i="1"/>
  <c r="X475" i="1"/>
  <c r="W475" i="1"/>
  <c r="W483" i="1"/>
  <c r="Y483" i="1"/>
  <c r="X483" i="1"/>
  <c r="W491" i="1"/>
  <c r="X491" i="1"/>
  <c r="Y491" i="1"/>
  <c r="X499" i="1"/>
  <c r="W499" i="1"/>
  <c r="Y499" i="1"/>
  <c r="X507" i="1"/>
  <c r="Y507" i="1"/>
  <c r="W507" i="1"/>
  <c r="W515" i="1"/>
  <c r="Y515" i="1"/>
  <c r="X515" i="1"/>
  <c r="W523" i="1"/>
  <c r="X523" i="1"/>
  <c r="Y523" i="1"/>
  <c r="X531" i="1"/>
  <c r="W531" i="1"/>
  <c r="Y531" i="1"/>
  <c r="X539" i="1"/>
  <c r="Y539" i="1"/>
  <c r="W539" i="1"/>
  <c r="W547" i="1"/>
  <c r="Y547" i="1"/>
  <c r="X547" i="1"/>
  <c r="W555" i="1"/>
  <c r="X555" i="1"/>
  <c r="Y555" i="1"/>
  <c r="X563" i="1"/>
  <c r="W563" i="1"/>
  <c r="Y563" i="1"/>
  <c r="X571" i="1"/>
  <c r="Y571" i="1"/>
  <c r="W571" i="1"/>
  <c r="W579" i="1"/>
  <c r="Y579" i="1"/>
  <c r="X579" i="1"/>
  <c r="W587" i="1"/>
  <c r="X587" i="1"/>
  <c r="Y587" i="1"/>
  <c r="X595" i="1"/>
  <c r="W595" i="1"/>
  <c r="Y595" i="1"/>
  <c r="X603" i="1"/>
  <c r="Y603" i="1"/>
  <c r="W603" i="1"/>
  <c r="W611" i="1"/>
  <c r="Y611" i="1"/>
  <c r="X611" i="1"/>
  <c r="W619" i="1"/>
  <c r="X619" i="1"/>
  <c r="Y619" i="1"/>
  <c r="X627" i="1"/>
  <c r="W627" i="1"/>
  <c r="Y627" i="1"/>
  <c r="X635" i="1"/>
  <c r="Y635" i="1"/>
  <c r="W635" i="1"/>
  <c r="W643" i="1"/>
  <c r="Y643" i="1"/>
  <c r="X643" i="1"/>
  <c r="W651" i="1"/>
  <c r="X651" i="1"/>
  <c r="Y651" i="1"/>
  <c r="X659" i="1"/>
  <c r="W659" i="1"/>
  <c r="Y659" i="1"/>
  <c r="Y667" i="1"/>
  <c r="W667" i="1"/>
  <c r="X667" i="1"/>
  <c r="W675" i="1"/>
  <c r="X675" i="1"/>
  <c r="Y675" i="1"/>
  <c r="X683" i="1"/>
  <c r="Y683" i="1"/>
  <c r="W683" i="1"/>
  <c r="Y691" i="1"/>
  <c r="W691" i="1"/>
  <c r="X691" i="1"/>
  <c r="Y699" i="1"/>
  <c r="W699" i="1"/>
  <c r="X699" i="1"/>
  <c r="W707" i="1"/>
  <c r="X707" i="1"/>
  <c r="Y707" i="1"/>
  <c r="X715" i="1"/>
  <c r="Y715" i="1"/>
  <c r="W715" i="1"/>
  <c r="Y723" i="1"/>
  <c r="W723" i="1"/>
  <c r="X723" i="1"/>
  <c r="Y731" i="1"/>
  <c r="W731" i="1"/>
  <c r="X731" i="1"/>
  <c r="W739" i="1"/>
  <c r="X739" i="1"/>
  <c r="Y739" i="1"/>
  <c r="X747" i="1"/>
  <c r="Y747" i="1"/>
  <c r="W747" i="1"/>
  <c r="Y755" i="1"/>
  <c r="W755" i="1"/>
  <c r="X755" i="1"/>
  <c r="Y763" i="1"/>
  <c r="W763" i="1"/>
  <c r="X763" i="1"/>
  <c r="W771" i="1"/>
  <c r="X771" i="1"/>
  <c r="Y771" i="1"/>
  <c r="X779" i="1"/>
  <c r="Y779" i="1"/>
  <c r="W779" i="1"/>
  <c r="Y787" i="1"/>
  <c r="W787" i="1"/>
  <c r="X787" i="1"/>
  <c r="Y795" i="1"/>
  <c r="W795" i="1"/>
  <c r="X795" i="1"/>
  <c r="W803" i="1"/>
  <c r="X803" i="1"/>
  <c r="Y803" i="1"/>
  <c r="X811" i="1"/>
  <c r="Y811" i="1"/>
  <c r="W811" i="1"/>
  <c r="Y819" i="1"/>
  <c r="W819" i="1"/>
  <c r="X819" i="1"/>
  <c r="Y827" i="1"/>
  <c r="W827" i="1"/>
  <c r="X827" i="1"/>
  <c r="W835" i="1"/>
  <c r="X835" i="1"/>
  <c r="Y835" i="1"/>
  <c r="X843" i="1"/>
  <c r="Y843" i="1"/>
  <c r="W843" i="1"/>
  <c r="Y851" i="1"/>
  <c r="W851" i="1"/>
  <c r="X851" i="1"/>
  <c r="Y859" i="1"/>
  <c r="W859" i="1"/>
  <c r="X859" i="1"/>
  <c r="W867" i="1"/>
  <c r="X867" i="1"/>
  <c r="Y867" i="1"/>
  <c r="W875" i="1"/>
  <c r="Y875" i="1"/>
  <c r="X875" i="1"/>
  <c r="Y883" i="1"/>
  <c r="W883" i="1"/>
  <c r="X883" i="1"/>
  <c r="Y891" i="1"/>
  <c r="X891" i="1"/>
  <c r="W891" i="1"/>
  <c r="X899" i="1"/>
  <c r="W899" i="1"/>
  <c r="Y899" i="1"/>
  <c r="X907" i="1"/>
  <c r="Y907" i="1"/>
  <c r="W907" i="1"/>
  <c r="W915" i="1"/>
  <c r="X915" i="1"/>
  <c r="Y915" i="1"/>
  <c r="Y923" i="1"/>
  <c r="X923" i="1"/>
  <c r="W923" i="1"/>
  <c r="Y931" i="1"/>
  <c r="X931" i="1"/>
  <c r="W931" i="1"/>
  <c r="W939" i="1"/>
  <c r="Y939" i="1"/>
  <c r="X939" i="1"/>
  <c r="W947" i="1"/>
  <c r="X947" i="1"/>
  <c r="Y947" i="1"/>
  <c r="Y955" i="1"/>
  <c r="X955" i="1"/>
  <c r="W955" i="1"/>
  <c r="Y963" i="1"/>
  <c r="X963" i="1"/>
  <c r="W963" i="1"/>
  <c r="W971" i="1"/>
  <c r="Y971" i="1"/>
  <c r="X971" i="1"/>
  <c r="W979" i="1"/>
  <c r="X979" i="1"/>
  <c r="Y979" i="1"/>
  <c r="Y987" i="1"/>
  <c r="X987" i="1"/>
  <c r="W987" i="1"/>
  <c r="Y995" i="1"/>
  <c r="X995" i="1"/>
  <c r="W995" i="1"/>
  <c r="W1003" i="1"/>
  <c r="Y1003" i="1"/>
  <c r="X1003" i="1"/>
  <c r="W1011" i="1"/>
  <c r="X1011" i="1"/>
  <c r="Y1011" i="1"/>
  <c r="Y1019" i="1"/>
  <c r="X1019" i="1"/>
  <c r="W1019" i="1"/>
  <c r="Y1027" i="1"/>
  <c r="X1027" i="1"/>
  <c r="W1027" i="1"/>
  <c r="W1035" i="1"/>
  <c r="Y1035" i="1"/>
  <c r="X1035" i="1"/>
  <c r="W1043" i="1"/>
  <c r="X1043" i="1"/>
  <c r="Y1043" i="1"/>
  <c r="Y1051" i="1"/>
  <c r="X1051" i="1"/>
  <c r="W1051" i="1"/>
  <c r="Y1059" i="1"/>
  <c r="X1059" i="1"/>
  <c r="W1059" i="1"/>
  <c r="W1067" i="1"/>
  <c r="Y1067" i="1"/>
  <c r="X1067" i="1"/>
  <c r="W1075" i="1"/>
  <c r="X1075" i="1"/>
  <c r="Y1075" i="1"/>
  <c r="Y1083" i="1"/>
  <c r="X1083" i="1"/>
  <c r="W1083" i="1"/>
  <c r="Y1091" i="1"/>
  <c r="X1091" i="1"/>
  <c r="W1091" i="1"/>
  <c r="W1099" i="1"/>
  <c r="Y1099" i="1"/>
  <c r="X1099" i="1"/>
  <c r="W1107" i="1"/>
  <c r="X1107" i="1"/>
  <c r="Y1107" i="1"/>
  <c r="Y1115" i="1"/>
  <c r="X1115" i="1"/>
  <c r="W1115" i="1"/>
  <c r="Y1123" i="1"/>
  <c r="X1123" i="1"/>
  <c r="W1123" i="1"/>
  <c r="W1131" i="1"/>
  <c r="Y1131" i="1"/>
  <c r="X1131" i="1"/>
  <c r="W1139" i="1"/>
  <c r="X1139" i="1"/>
  <c r="Y1139" i="1"/>
  <c r="Y1147" i="1"/>
  <c r="X1147" i="1"/>
  <c r="W1147" i="1"/>
  <c r="W1155" i="1"/>
  <c r="Y1155" i="1"/>
  <c r="X1155" i="1"/>
  <c r="Y1163" i="1"/>
  <c r="X1163" i="1"/>
  <c r="W1163" i="1"/>
  <c r="X1171" i="1"/>
  <c r="W1171" i="1"/>
  <c r="Y1171" i="1"/>
  <c r="X1179" i="1"/>
  <c r="W1179" i="1"/>
  <c r="Y1179" i="1"/>
  <c r="W1187" i="1"/>
  <c r="Y1187" i="1"/>
  <c r="X1187" i="1"/>
  <c r="Y1195" i="1"/>
  <c r="X1195" i="1"/>
  <c r="W1195" i="1"/>
  <c r="X1203" i="1"/>
  <c r="W1203" i="1"/>
  <c r="Y1203" i="1"/>
  <c r="X1211" i="1"/>
  <c r="W1211" i="1"/>
  <c r="Y1211" i="1"/>
  <c r="W1219" i="1"/>
  <c r="Y1219" i="1"/>
  <c r="X1219" i="1"/>
  <c r="Y1227" i="1"/>
  <c r="X1227" i="1"/>
  <c r="W1227" i="1"/>
  <c r="X1235" i="1"/>
  <c r="W1235" i="1"/>
  <c r="Y1235" i="1"/>
  <c r="X1243" i="1"/>
  <c r="W1243" i="1"/>
  <c r="Y1243" i="1"/>
  <c r="W1251" i="1"/>
  <c r="Y1251" i="1"/>
  <c r="X1251" i="1"/>
  <c r="Y1259" i="1"/>
  <c r="X1259" i="1"/>
  <c r="W1259" i="1"/>
  <c r="X1267" i="1"/>
  <c r="W1267" i="1"/>
  <c r="Y1267" i="1"/>
  <c r="X1275" i="1"/>
  <c r="W1275" i="1"/>
  <c r="Y1275" i="1"/>
  <c r="W1283" i="1"/>
  <c r="Y1283" i="1"/>
  <c r="X1283" i="1"/>
  <c r="Y1291" i="1"/>
  <c r="X1291" i="1"/>
  <c r="W1291" i="1"/>
  <c r="X1299" i="1"/>
  <c r="W1299" i="1"/>
  <c r="Y1299" i="1"/>
  <c r="X1307" i="1"/>
  <c r="W1307" i="1"/>
  <c r="Y1307" i="1"/>
  <c r="W1315" i="1"/>
  <c r="Y1315" i="1"/>
  <c r="X1315" i="1"/>
  <c r="Y1323" i="1"/>
  <c r="X1323" i="1"/>
  <c r="W1323" i="1"/>
  <c r="X1331" i="1"/>
  <c r="W1331" i="1"/>
  <c r="Y1331" i="1"/>
  <c r="X1339" i="1"/>
  <c r="W1339" i="1"/>
  <c r="Y1339" i="1"/>
  <c r="W1347" i="1"/>
  <c r="Y1347" i="1"/>
  <c r="X1347" i="1"/>
  <c r="Y1355" i="1"/>
  <c r="X1355" i="1"/>
  <c r="W1355" i="1"/>
  <c r="X1363" i="1"/>
  <c r="W1363" i="1"/>
  <c r="Y1363" i="1"/>
  <c r="X1371" i="1"/>
  <c r="W1371" i="1"/>
  <c r="Y1371" i="1"/>
  <c r="W1379" i="1"/>
  <c r="Y1379" i="1"/>
  <c r="X1379" i="1"/>
  <c r="W1387" i="1"/>
  <c r="Y1387" i="1"/>
  <c r="X1387" i="1"/>
  <c r="Y1395" i="1"/>
  <c r="X1395" i="1"/>
  <c r="W1395" i="1"/>
  <c r="Y1403" i="1"/>
  <c r="X1403" i="1"/>
  <c r="W1403" i="1"/>
  <c r="X1411" i="1"/>
  <c r="W1411" i="1"/>
  <c r="Y1411" i="1"/>
  <c r="W1419" i="1"/>
  <c r="Y1419" i="1"/>
  <c r="X1419" i="1"/>
  <c r="Y1427" i="1"/>
  <c r="X1427" i="1"/>
  <c r="W1427" i="1"/>
  <c r="Y1435" i="1"/>
  <c r="X1435" i="1"/>
  <c r="W1435" i="1"/>
  <c r="X1443" i="1"/>
  <c r="W1443" i="1"/>
  <c r="Y1443" i="1"/>
  <c r="W1451" i="1"/>
  <c r="Y1451" i="1"/>
  <c r="X1451" i="1"/>
  <c r="Y1459" i="1"/>
  <c r="X1459" i="1"/>
  <c r="W1459" i="1"/>
  <c r="Y1467" i="1"/>
  <c r="X1467" i="1"/>
  <c r="W1467" i="1"/>
  <c r="X1475" i="1"/>
  <c r="W1475" i="1"/>
  <c r="Y1475" i="1"/>
  <c r="W1483" i="1"/>
  <c r="Y1483" i="1"/>
  <c r="X1483" i="1"/>
  <c r="Y1491" i="1"/>
  <c r="X1491" i="1"/>
  <c r="W1491" i="1"/>
  <c r="Y1499" i="1"/>
  <c r="X1499" i="1"/>
  <c r="W1499" i="1"/>
  <c r="X1507" i="1"/>
  <c r="W1507" i="1"/>
  <c r="Y1507" i="1"/>
  <c r="W1515" i="1"/>
  <c r="Y1515" i="1"/>
  <c r="X1515" i="1"/>
  <c r="Y1523" i="1"/>
  <c r="X1523" i="1"/>
  <c r="W1523" i="1"/>
  <c r="Y1531" i="1"/>
  <c r="X1531" i="1"/>
  <c r="W1531" i="1"/>
  <c r="X1539" i="1"/>
  <c r="W1539" i="1"/>
  <c r="Y1539" i="1"/>
  <c r="W1547" i="1"/>
  <c r="Y1547" i="1"/>
  <c r="X1547" i="1"/>
  <c r="Y1555" i="1"/>
  <c r="X1555" i="1"/>
  <c r="W1555" i="1"/>
  <c r="Y1563" i="1"/>
  <c r="X1563" i="1"/>
  <c r="W1563" i="1"/>
  <c r="X1571" i="1"/>
  <c r="W1571" i="1"/>
  <c r="Y1571" i="1"/>
  <c r="W1579" i="1"/>
  <c r="Y1579" i="1"/>
  <c r="X1579" i="1"/>
  <c r="Y1587" i="1"/>
  <c r="X1587" i="1"/>
  <c r="W1587" i="1"/>
  <c r="Y1595" i="1"/>
  <c r="X1595" i="1"/>
  <c r="W1595" i="1"/>
  <c r="X1603" i="1"/>
  <c r="W1603" i="1"/>
  <c r="Y1603" i="1"/>
  <c r="W1611" i="1"/>
  <c r="Y1611" i="1"/>
  <c r="X1611" i="1"/>
  <c r="Y1619" i="1"/>
  <c r="X1619" i="1"/>
  <c r="W1619" i="1"/>
  <c r="Y1627" i="1"/>
  <c r="X1627" i="1"/>
  <c r="W1627" i="1"/>
  <c r="X1635" i="1"/>
  <c r="W1635" i="1"/>
  <c r="Y1635" i="1"/>
  <c r="W1643" i="1"/>
  <c r="Y1643" i="1"/>
  <c r="X1643" i="1"/>
  <c r="Y1651" i="1"/>
  <c r="X1651" i="1"/>
  <c r="W1651" i="1"/>
  <c r="Y1659" i="1"/>
  <c r="X1659" i="1"/>
  <c r="W1659" i="1"/>
  <c r="X1667" i="1"/>
  <c r="W1667" i="1"/>
  <c r="Y1667" i="1"/>
  <c r="W1675" i="1"/>
  <c r="Y1675" i="1"/>
  <c r="X1675" i="1"/>
  <c r="Y1683" i="1"/>
  <c r="X1683" i="1"/>
  <c r="W1683" i="1"/>
  <c r="X1691" i="1"/>
  <c r="W1691" i="1"/>
  <c r="Y1691" i="1"/>
  <c r="W1699" i="1"/>
  <c r="Y1699" i="1"/>
  <c r="X1699" i="1"/>
  <c r="Y1707" i="1"/>
  <c r="X1707" i="1"/>
  <c r="W1707" i="1"/>
  <c r="Y1715" i="1"/>
  <c r="X1715" i="1"/>
  <c r="W1715" i="1"/>
  <c r="X1723" i="1"/>
  <c r="W1723" i="1"/>
  <c r="Y1723" i="1"/>
  <c r="W1731" i="1"/>
  <c r="Y1731" i="1"/>
  <c r="X1731" i="1"/>
  <c r="Y1739" i="1"/>
  <c r="X1739" i="1"/>
  <c r="W1739" i="1"/>
  <c r="Y1747" i="1"/>
  <c r="X1747" i="1"/>
  <c r="W1747" i="1"/>
  <c r="X1755" i="1"/>
  <c r="W1755" i="1"/>
  <c r="Y1755" i="1"/>
  <c r="W1763" i="1"/>
  <c r="Y1763" i="1"/>
  <c r="X1763" i="1"/>
  <c r="Y1771" i="1"/>
  <c r="X1771" i="1"/>
  <c r="W1771" i="1"/>
  <c r="Y1779" i="1"/>
  <c r="X1779" i="1"/>
  <c r="W1779" i="1"/>
  <c r="X1787" i="1"/>
  <c r="W1787" i="1"/>
  <c r="Y1787" i="1"/>
  <c r="W1795" i="1"/>
  <c r="Y1795" i="1"/>
  <c r="X1795" i="1"/>
  <c r="Y1803" i="1"/>
  <c r="X1803" i="1"/>
  <c r="W1803" i="1"/>
  <c r="Y1811" i="1"/>
  <c r="X1811" i="1"/>
  <c r="W1811" i="1"/>
  <c r="X1819" i="1"/>
  <c r="W1819" i="1"/>
  <c r="Y1819" i="1"/>
  <c r="W1827" i="1"/>
  <c r="Y1827" i="1"/>
  <c r="X1827" i="1"/>
  <c r="Y1835" i="1"/>
  <c r="X1835" i="1"/>
  <c r="W1835" i="1"/>
  <c r="Y1843" i="1"/>
  <c r="X1843" i="1"/>
  <c r="W1843" i="1"/>
  <c r="X1851" i="1"/>
  <c r="W1851" i="1"/>
  <c r="Y1851" i="1"/>
  <c r="W1859" i="1"/>
  <c r="Y1859" i="1"/>
  <c r="X1859" i="1"/>
  <c r="Y1867" i="1"/>
  <c r="X1867" i="1"/>
  <c r="W1867" i="1"/>
  <c r="Y1875" i="1"/>
  <c r="X1875" i="1"/>
  <c r="W1875" i="1"/>
  <c r="X1883" i="1"/>
  <c r="W1883" i="1"/>
  <c r="Y1883" i="1"/>
  <c r="W1891" i="1"/>
  <c r="Y1891" i="1"/>
  <c r="X1891" i="1"/>
  <c r="Y1899" i="1"/>
  <c r="X1899" i="1"/>
  <c r="W1899" i="1"/>
  <c r="Y1907" i="1"/>
  <c r="X1907" i="1"/>
  <c r="W1907" i="1"/>
  <c r="X1915" i="1"/>
  <c r="W1915" i="1"/>
  <c r="Y1915" i="1"/>
  <c r="W1923" i="1"/>
  <c r="Y1923" i="1"/>
  <c r="X1923" i="1"/>
  <c r="Y1931" i="1"/>
  <c r="X1931" i="1"/>
  <c r="W1931" i="1"/>
  <c r="Y1939" i="1"/>
  <c r="X1939" i="1"/>
  <c r="W1939" i="1"/>
  <c r="X1947" i="1"/>
  <c r="W1947" i="1"/>
  <c r="Y1947" i="1"/>
  <c r="W1955" i="1"/>
  <c r="Y1955" i="1"/>
  <c r="X1955" i="1"/>
  <c r="Y1963" i="1"/>
  <c r="X1963" i="1"/>
  <c r="W1963" i="1"/>
  <c r="Y1971" i="1"/>
  <c r="X1971" i="1"/>
  <c r="W1971" i="1"/>
  <c r="X1979" i="1"/>
  <c r="W1979" i="1"/>
  <c r="Y1979" i="1"/>
  <c r="W1987" i="1"/>
  <c r="Y1987" i="1"/>
  <c r="X1987" i="1"/>
  <c r="Y1995" i="1"/>
  <c r="X1995" i="1"/>
  <c r="W1995" i="1"/>
  <c r="Y2003" i="1"/>
  <c r="X2003" i="1"/>
  <c r="W2003" i="1"/>
  <c r="X32" i="1"/>
  <c r="Y32" i="1"/>
  <c r="W32" i="1"/>
  <c r="Y236" i="1"/>
  <c r="X236" i="1"/>
  <c r="W236" i="1"/>
  <c r="Y260" i="1"/>
  <c r="X260" i="1"/>
  <c r="W260" i="1"/>
  <c r="W296" i="1"/>
  <c r="Y296" i="1"/>
  <c r="X296" i="1"/>
  <c r="W328" i="1"/>
  <c r="Y328" i="1"/>
  <c r="X328" i="1"/>
  <c r="W356" i="1"/>
  <c r="Y356" i="1"/>
  <c r="X356" i="1"/>
  <c r="X400" i="1"/>
  <c r="Y400" i="1"/>
  <c r="W400" i="1"/>
  <c r="Y428" i="1"/>
  <c r="X428" i="1"/>
  <c r="W428" i="1"/>
  <c r="Y452" i="1"/>
  <c r="W452" i="1"/>
  <c r="X452" i="1"/>
  <c r="W492" i="1"/>
  <c r="X492" i="1"/>
  <c r="Y492" i="1"/>
  <c r="Y516" i="1"/>
  <c r="X516" i="1"/>
  <c r="W516" i="1"/>
  <c r="Y552" i="1"/>
  <c r="X552" i="1"/>
  <c r="W552" i="1"/>
  <c r="W588" i="1"/>
  <c r="X588" i="1"/>
  <c r="Y588" i="1"/>
  <c r="W620" i="1"/>
  <c r="X620" i="1"/>
  <c r="Y620" i="1"/>
  <c r="Y644" i="1"/>
  <c r="X644" i="1"/>
  <c r="W644" i="1"/>
  <c r="W2664" i="1"/>
  <c r="X2664" i="1"/>
  <c r="Y2664" i="1"/>
  <c r="W2688" i="1"/>
  <c r="X2688" i="1"/>
  <c r="Y2688" i="1"/>
  <c r="W712" i="1"/>
  <c r="X712" i="1"/>
  <c r="Y712" i="1"/>
  <c r="Y2736" i="1"/>
  <c r="W2736" i="1"/>
  <c r="X2736" i="1"/>
  <c r="Y756" i="1"/>
  <c r="W756" i="1"/>
  <c r="X756" i="1"/>
  <c r="W780" i="1"/>
  <c r="X780" i="1"/>
  <c r="Y780" i="1"/>
  <c r="Y796" i="1"/>
  <c r="W796" i="1"/>
  <c r="X796" i="1"/>
  <c r="W824" i="1"/>
  <c r="X824" i="1"/>
  <c r="Y824" i="1"/>
  <c r="W848" i="1"/>
  <c r="Y848" i="1"/>
  <c r="X848" i="1"/>
  <c r="X876" i="1"/>
  <c r="Y876" i="1"/>
  <c r="W876" i="1"/>
  <c r="X892" i="1"/>
  <c r="W892" i="1"/>
  <c r="Y892" i="1"/>
  <c r="X916" i="1"/>
  <c r="W916" i="1"/>
  <c r="Y916" i="1"/>
  <c r="X940" i="1"/>
  <c r="Y940" i="1"/>
  <c r="W940" i="1"/>
  <c r="W960" i="1"/>
  <c r="Y960" i="1"/>
  <c r="X960" i="1"/>
  <c r="Y984" i="1"/>
  <c r="W984" i="1"/>
  <c r="X984" i="1"/>
  <c r="Y1008" i="1"/>
  <c r="X1008" i="1"/>
  <c r="W1008" i="1"/>
  <c r="W1024" i="1"/>
  <c r="Y1024" i="1"/>
  <c r="X1024" i="1"/>
  <c r="X1044" i="1"/>
  <c r="W1044" i="1"/>
  <c r="Y1044" i="1"/>
  <c r="W1060" i="1"/>
  <c r="Y1060" i="1"/>
  <c r="X1060" i="1"/>
  <c r="X1076" i="1"/>
  <c r="W1076" i="1"/>
  <c r="Y1076" i="1"/>
  <c r="W1096" i="1"/>
  <c r="X1096" i="1"/>
  <c r="Y1096" i="1"/>
  <c r="W1120" i="1"/>
  <c r="Y1120" i="1"/>
  <c r="X1120" i="1"/>
  <c r="Y1144" i="1"/>
  <c r="W1144" i="1"/>
  <c r="X1144" i="1"/>
  <c r="X1168" i="1"/>
  <c r="W1168" i="1"/>
  <c r="Y1168" i="1"/>
  <c r="Y1192" i="1"/>
  <c r="X1192" i="1"/>
  <c r="W1192" i="1"/>
  <c r="Y1216" i="1"/>
  <c r="X1216" i="1"/>
  <c r="W1216" i="1"/>
  <c r="W1240" i="1"/>
  <c r="Y1240" i="1"/>
  <c r="X1240" i="1"/>
  <c r="X1260" i="1"/>
  <c r="W1260" i="1"/>
  <c r="Y1260" i="1"/>
  <c r="Y1284" i="1"/>
  <c r="X1284" i="1"/>
  <c r="W1284" i="1"/>
  <c r="W1304" i="1"/>
  <c r="Y1304" i="1"/>
  <c r="X1304" i="1"/>
  <c r="X1328" i="1"/>
  <c r="W1328" i="1"/>
  <c r="Y1328" i="1"/>
  <c r="Y1348" i="1"/>
  <c r="X1348" i="1"/>
  <c r="W1348" i="1"/>
  <c r="W1368" i="1"/>
  <c r="Y1368" i="1"/>
  <c r="X1368" i="1"/>
  <c r="X1392" i="1"/>
  <c r="W1392" i="1"/>
  <c r="Y1392" i="1"/>
  <c r="X1420" i="1"/>
  <c r="W1420" i="1"/>
  <c r="Y1420" i="1"/>
  <c r="Y1440" i="1"/>
  <c r="X1440" i="1"/>
  <c r="W1440" i="1"/>
  <c r="W1464" i="1"/>
  <c r="Y1464" i="1"/>
  <c r="X1464" i="1"/>
  <c r="W1492" i="1"/>
  <c r="Y1492" i="1"/>
  <c r="X1492" i="1"/>
  <c r="X1516" i="1"/>
  <c r="W1516" i="1"/>
  <c r="Y1516" i="1"/>
  <c r="Y1540" i="1"/>
  <c r="X1540" i="1"/>
  <c r="W1540" i="1"/>
  <c r="Y1568" i="1"/>
  <c r="X1568" i="1"/>
  <c r="W1568" i="1"/>
  <c r="W1592" i="1"/>
  <c r="Y1592" i="1"/>
  <c r="X1592" i="1"/>
  <c r="X1620" i="1"/>
  <c r="Y1620" i="1"/>
  <c r="W1620" i="1"/>
  <c r="X1644" i="1"/>
  <c r="W1644" i="1"/>
  <c r="Y1644" i="1"/>
  <c r="Y1668" i="1"/>
  <c r="W1668" i="1"/>
  <c r="X1668" i="1"/>
  <c r="Y1700" i="1"/>
  <c r="W1700" i="1"/>
  <c r="X1700" i="1"/>
  <c r="Y1736" i="1"/>
  <c r="X1736" i="1"/>
  <c r="W1736" i="1"/>
  <c r="Y1764" i="1"/>
  <c r="W1764" i="1"/>
  <c r="X1764" i="1"/>
  <c r="Y3792" i="1"/>
  <c r="W3792" i="1"/>
  <c r="X3792" i="1"/>
  <c r="W3824" i="1"/>
  <c r="X3824" i="1"/>
  <c r="Y3824" i="1"/>
  <c r="Y1852" i="1"/>
  <c r="W1852" i="1"/>
  <c r="X1852" i="1"/>
  <c r="W3888" i="1"/>
  <c r="X3888" i="1"/>
  <c r="Y3888" i="1"/>
  <c r="Y1920" i="1"/>
  <c r="X1920" i="1"/>
  <c r="W1920" i="1"/>
  <c r="Y1948" i="1"/>
  <c r="W1948" i="1"/>
  <c r="X1948" i="1"/>
  <c r="Y1980" i="1"/>
  <c r="W1980" i="1"/>
  <c r="X1980" i="1"/>
  <c r="Y44" i="1"/>
  <c r="W44" i="1"/>
  <c r="X44" i="1"/>
  <c r="W52" i="1"/>
  <c r="X52" i="1"/>
  <c r="Y52" i="1"/>
  <c r="X60" i="1"/>
  <c r="Y60" i="1"/>
  <c r="W60" i="1"/>
  <c r="X68" i="1"/>
  <c r="Y68" i="1"/>
  <c r="W68" i="1"/>
  <c r="Y76" i="1"/>
  <c r="W76" i="1"/>
  <c r="X76" i="1"/>
  <c r="W84" i="1"/>
  <c r="X84" i="1"/>
  <c r="Y84" i="1"/>
  <c r="X92" i="1"/>
  <c r="Y92" i="1"/>
  <c r="W92" i="1"/>
  <c r="X100" i="1"/>
  <c r="W100" i="1"/>
  <c r="Y100" i="1"/>
  <c r="Y108" i="1"/>
  <c r="W108" i="1"/>
  <c r="X108" i="1"/>
  <c r="Y116" i="1"/>
  <c r="X116" i="1"/>
  <c r="W116" i="1"/>
  <c r="W124" i="1"/>
  <c r="X124" i="1"/>
  <c r="Y124" i="1"/>
  <c r="W132" i="1"/>
  <c r="X132" i="1"/>
  <c r="Y132" i="1"/>
  <c r="X140" i="1"/>
  <c r="Y140" i="1"/>
  <c r="W140" i="1"/>
  <c r="Y148" i="1"/>
  <c r="W148" i="1"/>
  <c r="X148" i="1"/>
  <c r="W156" i="1"/>
  <c r="X156" i="1"/>
  <c r="Y156" i="1"/>
  <c r="W164" i="1"/>
  <c r="X164" i="1"/>
  <c r="Y164" i="1"/>
  <c r="X172" i="1"/>
  <c r="Y172" i="1"/>
  <c r="W172" i="1"/>
  <c r="Y180" i="1"/>
  <c r="W180" i="1"/>
  <c r="X180" i="1"/>
  <c r="W188" i="1"/>
  <c r="X188" i="1"/>
  <c r="Y188" i="1"/>
  <c r="W196" i="1"/>
  <c r="X196" i="1"/>
  <c r="Y196" i="1"/>
  <c r="Y208" i="1"/>
  <c r="X208" i="1"/>
  <c r="W208" i="1"/>
  <c r="Y240" i="1"/>
  <c r="X240" i="1"/>
  <c r="W240" i="1"/>
  <c r="X268" i="1"/>
  <c r="Y268" i="1"/>
  <c r="W268" i="1"/>
  <c r="X304" i="1"/>
  <c r="Y304" i="1"/>
  <c r="W304" i="1"/>
  <c r="X336" i="1"/>
  <c r="Y336" i="1"/>
  <c r="W336" i="1"/>
  <c r="X364" i="1"/>
  <c r="Y364" i="1"/>
  <c r="W364" i="1"/>
  <c r="W392" i="1"/>
  <c r="Y392" i="1"/>
  <c r="X392" i="1"/>
  <c r="W420" i="1"/>
  <c r="Y420" i="1"/>
  <c r="X420" i="1"/>
  <c r="W460" i="1"/>
  <c r="X460" i="1"/>
  <c r="Y460" i="1"/>
  <c r="W500" i="1"/>
  <c r="Y500" i="1"/>
  <c r="X500" i="1"/>
  <c r="W2544" i="1"/>
  <c r="Y2544" i="1"/>
  <c r="X2544" i="1"/>
  <c r="Y580" i="1"/>
  <c r="X580" i="1"/>
  <c r="W580" i="1"/>
  <c r="Y616" i="1"/>
  <c r="X616" i="1"/>
  <c r="W616" i="1"/>
  <c r="W2640" i="1"/>
  <c r="X2640" i="1"/>
  <c r="Y2640" i="1"/>
  <c r="W668" i="1"/>
  <c r="Y668" i="1"/>
  <c r="X668" i="1"/>
  <c r="X2696" i="1"/>
  <c r="Y2696" i="1"/>
  <c r="W2696" i="1"/>
  <c r="W2720" i="1"/>
  <c r="X2720" i="1"/>
  <c r="Y2720" i="1"/>
  <c r="W744" i="1"/>
  <c r="X744" i="1"/>
  <c r="Y744" i="1"/>
  <c r="W772" i="1"/>
  <c r="Y772" i="1"/>
  <c r="X772" i="1"/>
  <c r="Y2800" i="1"/>
  <c r="W2800" i="1"/>
  <c r="X2800" i="1"/>
  <c r="Y828" i="1"/>
  <c r="W828" i="1"/>
  <c r="X828" i="1"/>
  <c r="X852" i="1"/>
  <c r="Y852" i="1"/>
  <c r="W852" i="1"/>
  <c r="X872" i="1"/>
  <c r="Y872" i="1"/>
  <c r="W872" i="1"/>
  <c r="X2896" i="1"/>
  <c r="W2896" i="1"/>
  <c r="Y2896" i="1"/>
  <c r="W924" i="1"/>
  <c r="Y924" i="1"/>
  <c r="X924" i="1"/>
  <c r="Y952" i="1"/>
  <c r="W952" i="1"/>
  <c r="X952" i="1"/>
  <c r="X980" i="1"/>
  <c r="W980" i="1"/>
  <c r="Y980" i="1"/>
  <c r="W1000" i="1"/>
  <c r="X1000" i="1"/>
  <c r="Y1000" i="1"/>
  <c r="W1020" i="1"/>
  <c r="Y1020" i="1"/>
  <c r="X1020" i="1"/>
  <c r="Y1040" i="1"/>
  <c r="X1040" i="1"/>
  <c r="W1040" i="1"/>
  <c r="W1056" i="1"/>
  <c r="Y1056" i="1"/>
  <c r="X1056" i="1"/>
  <c r="Y1072" i="1"/>
  <c r="X1072" i="1"/>
  <c r="W1072" i="1"/>
  <c r="W1092" i="1"/>
  <c r="Y1092" i="1"/>
  <c r="X1092" i="1"/>
  <c r="Y1112" i="1"/>
  <c r="W1112" i="1"/>
  <c r="X1112" i="1"/>
  <c r="Y1136" i="1"/>
  <c r="X1136" i="1"/>
  <c r="W1136" i="1"/>
  <c r="Y1160" i="1"/>
  <c r="X1160" i="1"/>
  <c r="W1160" i="1"/>
  <c r="Y1184" i="1"/>
  <c r="X1184" i="1"/>
  <c r="W1184" i="1"/>
  <c r="W1208" i="1"/>
  <c r="Y1208" i="1"/>
  <c r="X1208" i="1"/>
  <c r="W1236" i="1"/>
  <c r="Y1236" i="1"/>
  <c r="X1236" i="1"/>
  <c r="X1264" i="1"/>
  <c r="W1264" i="1"/>
  <c r="Y1264" i="1"/>
  <c r="Y1288" i="1"/>
  <c r="X1288" i="1"/>
  <c r="W1288" i="1"/>
  <c r="Y1312" i="1"/>
  <c r="X1312" i="1"/>
  <c r="W1312" i="1"/>
  <c r="Y1344" i="1"/>
  <c r="X1344" i="1"/>
  <c r="W1344" i="1"/>
  <c r="Y1372" i="1"/>
  <c r="X1372" i="1"/>
  <c r="W1372" i="1"/>
  <c r="W1396" i="1"/>
  <c r="Y1396" i="1"/>
  <c r="X1396" i="1"/>
  <c r="Y1416" i="1"/>
  <c r="X1416" i="1"/>
  <c r="W1416" i="1"/>
  <c r="Y1444" i="1"/>
  <c r="X1444" i="1"/>
  <c r="W1444" i="1"/>
  <c r="Y1472" i="1"/>
  <c r="X1472" i="1"/>
  <c r="W1472" i="1"/>
  <c r="W1496" i="1"/>
  <c r="Y1496" i="1"/>
  <c r="X1496" i="1"/>
  <c r="X1520" i="1"/>
  <c r="W1520" i="1"/>
  <c r="Y1520" i="1"/>
  <c r="Y1544" i="1"/>
  <c r="X1544" i="1"/>
  <c r="W1544" i="1"/>
  <c r="Y1576" i="1"/>
  <c r="X1576" i="1"/>
  <c r="W1576" i="1"/>
  <c r="Y1600" i="1"/>
  <c r="X1600" i="1"/>
  <c r="W1600" i="1"/>
  <c r="W1624" i="1"/>
  <c r="Y1624" i="1"/>
  <c r="X1624" i="1"/>
  <c r="X1648" i="1"/>
  <c r="W1648" i="1"/>
  <c r="Y1648" i="1"/>
  <c r="X1680" i="1"/>
  <c r="W1680" i="1"/>
  <c r="Y1680" i="1"/>
  <c r="X1712" i="1"/>
  <c r="W1712" i="1"/>
  <c r="Y1712" i="1"/>
  <c r="W3744" i="1"/>
  <c r="X3744" i="1"/>
  <c r="Y3744" i="1"/>
  <c r="W3776" i="1"/>
  <c r="X3776" i="1"/>
  <c r="Y3776" i="1"/>
  <c r="X1812" i="1"/>
  <c r="Y1812" i="1"/>
  <c r="W1812" i="1"/>
  <c r="Y3848" i="1"/>
  <c r="W3848" i="1"/>
  <c r="X3848" i="1"/>
  <c r="Y3880" i="1"/>
  <c r="W3880" i="1"/>
  <c r="X3880" i="1"/>
  <c r="W1912" i="1"/>
  <c r="Y1912" i="1"/>
  <c r="X1912" i="1"/>
  <c r="W3956" i="1"/>
  <c r="X3956" i="1"/>
  <c r="Y3956" i="1"/>
  <c r="X1996" i="1"/>
  <c r="W1996" i="1"/>
  <c r="Y1996" i="1"/>
  <c r="Y37" i="1"/>
  <c r="W37" i="1"/>
  <c r="X37" i="1"/>
  <c r="Y61" i="1"/>
  <c r="W61" i="1"/>
  <c r="X61" i="1"/>
  <c r="X85" i="1"/>
  <c r="Y85" i="1"/>
  <c r="W85" i="1"/>
  <c r="X117" i="1"/>
  <c r="Y117" i="1"/>
  <c r="W117" i="1"/>
  <c r="Y149" i="1"/>
  <c r="X149" i="1"/>
  <c r="W149" i="1"/>
  <c r="Y181" i="1"/>
  <c r="X181" i="1"/>
  <c r="W181" i="1"/>
  <c r="Y213" i="1"/>
  <c r="X213" i="1"/>
  <c r="W213" i="1"/>
  <c r="X245" i="1"/>
  <c r="W245" i="1"/>
  <c r="Y245" i="1"/>
  <c r="Y269" i="1"/>
  <c r="X269" i="1"/>
  <c r="W269" i="1"/>
  <c r="Y309" i="1"/>
  <c r="X309" i="1"/>
  <c r="W309" i="1"/>
  <c r="Y341" i="1"/>
  <c r="X341" i="1"/>
  <c r="W341" i="1"/>
  <c r="X381" i="1"/>
  <c r="Y381" i="1"/>
  <c r="W381" i="1"/>
  <c r="X413" i="1"/>
  <c r="Y413" i="1"/>
  <c r="W413" i="1"/>
  <c r="W445" i="1"/>
  <c r="Y445" i="1"/>
  <c r="X445" i="1"/>
  <c r="W477" i="1"/>
  <c r="Y477" i="1"/>
  <c r="X477" i="1"/>
  <c r="W517" i="1"/>
  <c r="X517" i="1"/>
  <c r="Y517" i="1"/>
  <c r="W549" i="1"/>
  <c r="X549" i="1"/>
  <c r="Y549" i="1"/>
  <c r="Y573" i="1"/>
  <c r="X573" i="1"/>
  <c r="W573" i="1"/>
  <c r="Y605" i="1"/>
  <c r="X605" i="1"/>
  <c r="W605" i="1"/>
  <c r="Y637" i="1"/>
  <c r="X637" i="1"/>
  <c r="W637" i="1"/>
  <c r="Y661" i="1"/>
  <c r="W661" i="1"/>
  <c r="X661" i="1"/>
  <c r="X693" i="1"/>
  <c r="W693" i="1"/>
  <c r="Y693" i="1"/>
  <c r="X725" i="1"/>
  <c r="W725" i="1"/>
  <c r="Y725" i="1"/>
  <c r="X749" i="1"/>
  <c r="Y749" i="1"/>
  <c r="W749" i="1"/>
  <c r="X789" i="1"/>
  <c r="W789" i="1"/>
  <c r="Y789" i="1"/>
  <c r="X2821" i="1"/>
  <c r="Y2821" i="1"/>
  <c r="W2821" i="1"/>
  <c r="W861" i="1"/>
  <c r="Y861" i="1"/>
  <c r="X861" i="1"/>
  <c r="Y893" i="1"/>
  <c r="X893" i="1"/>
  <c r="W893" i="1"/>
  <c r="Y2925" i="1"/>
  <c r="W2925" i="1"/>
  <c r="X2925" i="1"/>
  <c r="Y957" i="1"/>
  <c r="W957" i="1"/>
  <c r="X957" i="1"/>
  <c r="W989" i="1"/>
  <c r="X989" i="1"/>
  <c r="Y989" i="1"/>
  <c r="W1021" i="1"/>
  <c r="X1021" i="1"/>
  <c r="Y1021" i="1"/>
  <c r="X1045" i="1"/>
  <c r="Y1045" i="1"/>
  <c r="W1045" i="1"/>
  <c r="X1069" i="1"/>
  <c r="Y1069" i="1"/>
  <c r="W1069" i="1"/>
  <c r="Y1101" i="1"/>
  <c r="W1101" i="1"/>
  <c r="X1101" i="1"/>
  <c r="X1133" i="1"/>
  <c r="Y1133" i="1"/>
  <c r="W1133" i="1"/>
  <c r="Y1165" i="1"/>
  <c r="X1165" i="1"/>
  <c r="W1165" i="1"/>
  <c r="W1197" i="1"/>
  <c r="Y1197" i="1"/>
  <c r="X1197" i="1"/>
  <c r="Y1229" i="1"/>
  <c r="X1229" i="1"/>
  <c r="W1229" i="1"/>
  <c r="X1261" i="1"/>
  <c r="W1261" i="1"/>
  <c r="Y1261" i="1"/>
  <c r="W1301" i="1"/>
  <c r="Y1301" i="1"/>
  <c r="X1301" i="1"/>
  <c r="W1325" i="1"/>
  <c r="Y1325" i="1"/>
  <c r="X1325" i="1"/>
  <c r="X1349" i="1"/>
  <c r="W1349" i="1"/>
  <c r="Y1349" i="1"/>
  <c r="Y1373" i="1"/>
  <c r="X1373" i="1"/>
  <c r="W1373" i="1"/>
  <c r="X1405" i="1"/>
  <c r="W1405" i="1"/>
  <c r="Y1405" i="1"/>
  <c r="W1437" i="1"/>
  <c r="Y1437" i="1"/>
  <c r="X1437" i="1"/>
  <c r="W1469" i="1"/>
  <c r="Y1469" i="1"/>
  <c r="X1469" i="1"/>
  <c r="W1501" i="1"/>
  <c r="Y1501" i="1"/>
  <c r="X1501" i="1"/>
  <c r="W1525" i="1"/>
  <c r="Y1525" i="1"/>
  <c r="X1525" i="1"/>
  <c r="Y1565" i="1"/>
  <c r="X1565" i="1"/>
  <c r="W1565" i="1"/>
  <c r="W1605" i="1"/>
  <c r="Y1605" i="1"/>
  <c r="X1605" i="1"/>
  <c r="Y1637" i="1"/>
  <c r="X1637" i="1"/>
  <c r="W1637" i="1"/>
  <c r="W1669" i="1"/>
  <c r="Y1669" i="1"/>
  <c r="X1669" i="1"/>
  <c r="Y1693" i="1"/>
  <c r="X1693" i="1"/>
  <c r="W1693" i="1"/>
  <c r="W1733" i="1"/>
  <c r="Y1733" i="1"/>
  <c r="X1733" i="1"/>
  <c r="Y1765" i="1"/>
  <c r="X1765" i="1"/>
  <c r="W1765" i="1"/>
  <c r="Y1797" i="1"/>
  <c r="X1797" i="1"/>
  <c r="W1797" i="1"/>
  <c r="W1829" i="1"/>
  <c r="Y1829" i="1"/>
  <c r="X1829" i="1"/>
  <c r="Y1861" i="1"/>
  <c r="X1861" i="1"/>
  <c r="W1861" i="1"/>
  <c r="W1893" i="1"/>
  <c r="Y1893" i="1"/>
  <c r="X1893" i="1"/>
  <c r="Y1925" i="1"/>
  <c r="X1925" i="1"/>
  <c r="W1925" i="1"/>
  <c r="W1957" i="1"/>
  <c r="Y1957" i="1"/>
  <c r="X1957" i="1"/>
  <c r="W1989" i="1"/>
  <c r="Y1989" i="1"/>
  <c r="X1989" i="1"/>
  <c r="W878" i="1"/>
  <c r="Y878" i="1"/>
  <c r="X878" i="1"/>
  <c r="X2025" i="1"/>
  <c r="Y2025" i="1"/>
  <c r="W2025" i="1"/>
  <c r="Y2033" i="1"/>
  <c r="W2033" i="1"/>
  <c r="X2033" i="1"/>
  <c r="W2041" i="1"/>
  <c r="X2041" i="1"/>
  <c r="Y2041" i="1"/>
  <c r="W2049" i="1"/>
  <c r="Y2049" i="1"/>
  <c r="X2049" i="1"/>
  <c r="X2057" i="1"/>
  <c r="Y2057" i="1"/>
  <c r="W2057" i="1"/>
  <c r="Y2065" i="1"/>
  <c r="W2065" i="1"/>
  <c r="X2065" i="1"/>
  <c r="X2073" i="1"/>
  <c r="Y2073" i="1"/>
  <c r="W2073" i="1"/>
  <c r="W2081" i="1"/>
  <c r="X2081" i="1"/>
  <c r="Y2081" i="1"/>
  <c r="Y2089" i="1"/>
  <c r="W2089" i="1"/>
  <c r="X2089" i="1"/>
  <c r="Y2097" i="1"/>
  <c r="W2097" i="1"/>
  <c r="X2097" i="1"/>
  <c r="X2105" i="1"/>
  <c r="Y2105" i="1"/>
  <c r="W2105" i="1"/>
  <c r="W2113" i="1"/>
  <c r="X2113" i="1"/>
  <c r="Y2113" i="1"/>
  <c r="Y2121" i="1"/>
  <c r="W2121" i="1"/>
  <c r="X2121" i="1"/>
  <c r="W2129" i="1"/>
  <c r="X2129" i="1"/>
  <c r="Y2129" i="1"/>
  <c r="X2137" i="1"/>
  <c r="Y2137" i="1"/>
  <c r="W2137" i="1"/>
  <c r="X2145" i="1"/>
  <c r="Y2145" i="1"/>
  <c r="W2145" i="1"/>
  <c r="Y2153" i="1"/>
  <c r="W2153" i="1"/>
  <c r="X2153" i="1"/>
  <c r="W2161" i="1"/>
  <c r="X2161" i="1"/>
  <c r="Y2161" i="1"/>
  <c r="X2169" i="1"/>
  <c r="Y2169" i="1"/>
  <c r="W2169" i="1"/>
  <c r="X2177" i="1"/>
  <c r="Y2177" i="1"/>
  <c r="W2177" i="1"/>
  <c r="Y2185" i="1"/>
  <c r="W2185" i="1"/>
  <c r="X2185" i="1"/>
  <c r="W2193" i="1"/>
  <c r="X2193" i="1"/>
  <c r="Y2193" i="1"/>
  <c r="X2201" i="1"/>
  <c r="Y2201" i="1"/>
  <c r="W2201" i="1"/>
  <c r="X2209" i="1"/>
  <c r="Y2209" i="1"/>
  <c r="W2209" i="1"/>
  <c r="Y2217" i="1"/>
  <c r="W2217" i="1"/>
  <c r="X2217" i="1"/>
  <c r="W2225" i="1"/>
  <c r="X2225" i="1"/>
  <c r="Y2225" i="1"/>
  <c r="X2233" i="1"/>
  <c r="Y2233" i="1"/>
  <c r="W2233" i="1"/>
  <c r="X2241" i="1"/>
  <c r="Y2241" i="1"/>
  <c r="W2241" i="1"/>
  <c r="Y2249" i="1"/>
  <c r="W2249" i="1"/>
  <c r="X2249" i="1"/>
  <c r="Y2257" i="1"/>
  <c r="X2257" i="1"/>
  <c r="W2257" i="1"/>
  <c r="X2265" i="1"/>
  <c r="W2265" i="1"/>
  <c r="Y2265" i="1"/>
  <c r="X2273" i="1"/>
  <c r="W2273" i="1"/>
  <c r="Y2273" i="1"/>
  <c r="W2281" i="1"/>
  <c r="Y2281" i="1"/>
  <c r="X2281" i="1"/>
  <c r="Y2289" i="1"/>
  <c r="X2289" i="1"/>
  <c r="W2289" i="1"/>
  <c r="X2297" i="1"/>
  <c r="W2297" i="1"/>
  <c r="Y2297" i="1"/>
  <c r="X2305" i="1"/>
  <c r="W2305" i="1"/>
  <c r="Y2305" i="1"/>
  <c r="W2313" i="1"/>
  <c r="Y2313" i="1"/>
  <c r="X2313" i="1"/>
  <c r="Y2321" i="1"/>
  <c r="X2321" i="1"/>
  <c r="W2321" i="1"/>
  <c r="X2329" i="1"/>
  <c r="W2329" i="1"/>
  <c r="Y2329" i="1"/>
  <c r="X2337" i="1"/>
  <c r="W2337" i="1"/>
  <c r="Y2337" i="1"/>
  <c r="W2345" i="1"/>
  <c r="Y2345" i="1"/>
  <c r="X2345" i="1"/>
  <c r="Y2353" i="1"/>
  <c r="X2353" i="1"/>
  <c r="W2353" i="1"/>
  <c r="X2361" i="1"/>
  <c r="W2361" i="1"/>
  <c r="Y2361" i="1"/>
  <c r="X2369" i="1"/>
  <c r="W2369" i="1"/>
  <c r="Y2369" i="1"/>
  <c r="W2377" i="1"/>
  <c r="Y2377" i="1"/>
  <c r="X2377" i="1"/>
  <c r="Y2385" i="1"/>
  <c r="X2385" i="1"/>
  <c r="W2385" i="1"/>
  <c r="X2393" i="1"/>
  <c r="W2393" i="1"/>
  <c r="Y2393" i="1"/>
  <c r="X2401" i="1"/>
  <c r="W2401" i="1"/>
  <c r="Y2401" i="1"/>
  <c r="W2409" i="1"/>
  <c r="Y2409" i="1"/>
  <c r="X2409" i="1"/>
  <c r="Y2417" i="1"/>
  <c r="X2417" i="1"/>
  <c r="W2417" i="1"/>
  <c r="X2425" i="1"/>
  <c r="W2425" i="1"/>
  <c r="Y2425" i="1"/>
  <c r="X2433" i="1"/>
  <c r="W2433" i="1"/>
  <c r="Y2433" i="1"/>
  <c r="W2441" i="1"/>
  <c r="Y2441" i="1"/>
  <c r="X2441" i="1"/>
  <c r="Y2449" i="1"/>
  <c r="X2449" i="1"/>
  <c r="W2449" i="1"/>
  <c r="X2457" i="1"/>
  <c r="W2457" i="1"/>
  <c r="Y2457" i="1"/>
  <c r="X2465" i="1"/>
  <c r="W2465" i="1"/>
  <c r="Y2465" i="1"/>
  <c r="W2473" i="1"/>
  <c r="Y2473" i="1"/>
  <c r="X2473" i="1"/>
  <c r="Y2481" i="1"/>
  <c r="X2481" i="1"/>
  <c r="W2481" i="1"/>
  <c r="X2489" i="1"/>
  <c r="W2489" i="1"/>
  <c r="Y2489" i="1"/>
  <c r="X2497" i="1"/>
  <c r="W2497" i="1"/>
  <c r="Y2497" i="1"/>
  <c r="W2505" i="1"/>
  <c r="Y2505" i="1"/>
  <c r="X2505" i="1"/>
  <c r="Y2513" i="1"/>
  <c r="X2513" i="1"/>
  <c r="W2513" i="1"/>
  <c r="X2521" i="1"/>
  <c r="W2521" i="1"/>
  <c r="Y2521" i="1"/>
  <c r="X2529" i="1"/>
  <c r="W2529" i="1"/>
  <c r="Y2529" i="1"/>
  <c r="W2537" i="1"/>
  <c r="Y2537" i="1"/>
  <c r="X2537" i="1"/>
  <c r="Y2545" i="1"/>
  <c r="X2545" i="1"/>
  <c r="W2545" i="1"/>
  <c r="W2553" i="1"/>
  <c r="X2553" i="1"/>
  <c r="Y2553" i="1"/>
  <c r="W2561" i="1"/>
  <c r="X2561" i="1"/>
  <c r="Y2561" i="1"/>
  <c r="X2569" i="1"/>
  <c r="Y2569" i="1"/>
  <c r="W2569" i="1"/>
  <c r="Y2577" i="1"/>
  <c r="W2577" i="1"/>
  <c r="X2577" i="1"/>
  <c r="W2585" i="1"/>
  <c r="X2585" i="1"/>
  <c r="Y2585" i="1"/>
  <c r="W2593" i="1"/>
  <c r="X2593" i="1"/>
  <c r="Y2593" i="1"/>
  <c r="X2601" i="1"/>
  <c r="Y2601" i="1"/>
  <c r="W2601" i="1"/>
  <c r="Y2609" i="1"/>
  <c r="W2609" i="1"/>
  <c r="X2609" i="1"/>
  <c r="W2617" i="1"/>
  <c r="X2617" i="1"/>
  <c r="Y2617" i="1"/>
  <c r="W2625" i="1"/>
  <c r="X2625" i="1"/>
  <c r="Y2625" i="1"/>
  <c r="X2633" i="1"/>
  <c r="Y2633" i="1"/>
  <c r="W2633" i="1"/>
  <c r="Y2641" i="1"/>
  <c r="W2641" i="1"/>
  <c r="X2641" i="1"/>
  <c r="W2649" i="1"/>
  <c r="X2649" i="1"/>
  <c r="Y2649" i="1"/>
  <c r="W2657" i="1"/>
  <c r="X2657" i="1"/>
  <c r="Y2657" i="1"/>
  <c r="X2665" i="1"/>
  <c r="Y2665" i="1"/>
  <c r="W2665" i="1"/>
  <c r="Y2673" i="1"/>
  <c r="W2673" i="1"/>
  <c r="X2673" i="1"/>
  <c r="W2681" i="1"/>
  <c r="X2681" i="1"/>
  <c r="Y2681" i="1"/>
  <c r="W2689" i="1"/>
  <c r="X2689" i="1"/>
  <c r="Y2689" i="1"/>
  <c r="X2697" i="1"/>
  <c r="Y2697" i="1"/>
  <c r="W2697" i="1"/>
  <c r="Y2705" i="1"/>
  <c r="W2705" i="1"/>
  <c r="X2705" i="1"/>
  <c r="W2713" i="1"/>
  <c r="X2713" i="1"/>
  <c r="Y2713" i="1"/>
  <c r="W2721" i="1"/>
  <c r="X2721" i="1"/>
  <c r="Y2721" i="1"/>
  <c r="X2729" i="1"/>
  <c r="Y2729" i="1"/>
  <c r="W2729" i="1"/>
  <c r="Y2737" i="1"/>
  <c r="W2737" i="1"/>
  <c r="X2737" i="1"/>
  <c r="W2745" i="1"/>
  <c r="X2745" i="1"/>
  <c r="Y2745" i="1"/>
  <c r="W2753" i="1"/>
  <c r="X2753" i="1"/>
  <c r="Y2753" i="1"/>
  <c r="X2761" i="1"/>
  <c r="Y2761" i="1"/>
  <c r="W2761" i="1"/>
  <c r="Y2769" i="1"/>
  <c r="W2769" i="1"/>
  <c r="X2769" i="1"/>
  <c r="W2777" i="1"/>
  <c r="X2777" i="1"/>
  <c r="Y2777" i="1"/>
  <c r="X2785" i="1"/>
  <c r="Y2785" i="1"/>
  <c r="W2785" i="1"/>
  <c r="Y2793" i="1"/>
  <c r="W2793" i="1"/>
  <c r="X2793" i="1"/>
  <c r="W2801" i="1"/>
  <c r="X2801" i="1"/>
  <c r="Y2801" i="1"/>
  <c r="X2809" i="1"/>
  <c r="Y2809" i="1"/>
  <c r="W2809" i="1"/>
  <c r="Y817" i="1"/>
  <c r="W817" i="1"/>
  <c r="X817" i="1"/>
  <c r="W825" i="1"/>
  <c r="X825" i="1"/>
  <c r="Y825" i="1"/>
  <c r="W833" i="1"/>
  <c r="X833" i="1"/>
  <c r="Y833" i="1"/>
  <c r="X2841" i="1"/>
  <c r="Y2841" i="1"/>
  <c r="W2841" i="1"/>
  <c r="Y2849" i="1"/>
  <c r="W2849" i="1"/>
  <c r="X2849" i="1"/>
  <c r="W2857" i="1"/>
  <c r="X2857" i="1"/>
  <c r="Y2857" i="1"/>
  <c r="Y865" i="1"/>
  <c r="W865" i="1"/>
  <c r="X865" i="1"/>
  <c r="Y2873" i="1"/>
  <c r="W2873" i="1"/>
  <c r="X2873" i="1"/>
  <c r="Y2881" i="1"/>
  <c r="X2881" i="1"/>
  <c r="W2881" i="1"/>
  <c r="Y2889" i="1"/>
  <c r="W2889" i="1"/>
  <c r="X2889" i="1"/>
  <c r="X2897" i="1"/>
  <c r="W2897" i="1"/>
  <c r="Y2897" i="1"/>
  <c r="Y2905" i="1"/>
  <c r="W2905" i="1"/>
  <c r="X2905" i="1"/>
  <c r="X2913" i="1"/>
  <c r="W2913" i="1"/>
  <c r="Y2913" i="1"/>
  <c r="X2921" i="1"/>
  <c r="Y2921" i="1"/>
  <c r="W2921" i="1"/>
  <c r="X2929" i="1"/>
  <c r="W2929" i="1"/>
  <c r="Y2929" i="1"/>
  <c r="X2937" i="1"/>
  <c r="Y2937" i="1"/>
  <c r="W2937" i="1"/>
  <c r="Y2945" i="1"/>
  <c r="X2945" i="1"/>
  <c r="W2945" i="1"/>
  <c r="X2953" i="1"/>
  <c r="Y2953" i="1"/>
  <c r="W2953" i="1"/>
  <c r="Y2961" i="1"/>
  <c r="X2961" i="1"/>
  <c r="W2961" i="1"/>
  <c r="Y2969" i="1"/>
  <c r="W2969" i="1"/>
  <c r="X2969" i="1"/>
  <c r="W2977" i="1"/>
  <c r="Y2977" i="1"/>
  <c r="X2977" i="1"/>
  <c r="Y2985" i="1"/>
  <c r="W2985" i="1"/>
  <c r="X2985" i="1"/>
  <c r="X993" i="1"/>
  <c r="W993" i="1"/>
  <c r="Y993" i="1"/>
  <c r="W3001" i="1"/>
  <c r="X3001" i="1"/>
  <c r="Y3001" i="1"/>
  <c r="Y3009" i="1"/>
  <c r="X3009" i="1"/>
  <c r="W3009" i="1"/>
  <c r="X3017" i="1"/>
  <c r="Y3017" i="1"/>
  <c r="W3017" i="1"/>
  <c r="W3025" i="1"/>
  <c r="Y3025" i="1"/>
  <c r="X3025" i="1"/>
  <c r="W3033" i="1"/>
  <c r="X3033" i="1"/>
  <c r="Y3033" i="1"/>
  <c r="Y3041" i="1"/>
  <c r="X3041" i="1"/>
  <c r="W3041" i="1"/>
  <c r="Y3049" i="1"/>
  <c r="W3049" i="1"/>
  <c r="X3049" i="1"/>
  <c r="X3057" i="1"/>
  <c r="W3057" i="1"/>
  <c r="Y3057" i="1"/>
  <c r="Y3065" i="1"/>
  <c r="W3065" i="1"/>
  <c r="X3065" i="1"/>
  <c r="Y3073" i="1"/>
  <c r="X3073" i="1"/>
  <c r="W3073" i="1"/>
  <c r="X1081" i="1"/>
  <c r="Y1081" i="1"/>
  <c r="W1081" i="1"/>
  <c r="X3089" i="1"/>
  <c r="W3089" i="1"/>
  <c r="Y3089" i="1"/>
  <c r="X3097" i="1"/>
  <c r="Y3097" i="1"/>
  <c r="W3097" i="1"/>
  <c r="W1105" i="1"/>
  <c r="Y1105" i="1"/>
  <c r="X1105" i="1"/>
  <c r="Y3113" i="1"/>
  <c r="W3113" i="1"/>
  <c r="X3113" i="1"/>
  <c r="Y3121" i="1"/>
  <c r="W3121" i="1"/>
  <c r="X3121" i="1"/>
  <c r="X3129" i="1"/>
  <c r="Y3129" i="1"/>
  <c r="W3129" i="1"/>
  <c r="W3137" i="1"/>
  <c r="X3137" i="1"/>
  <c r="Y3137" i="1"/>
  <c r="W3145" i="1"/>
  <c r="X3145" i="1"/>
  <c r="Y3145" i="1"/>
  <c r="Y3153" i="1"/>
  <c r="W3153" i="1"/>
  <c r="X3153" i="1"/>
  <c r="W3161" i="1"/>
  <c r="X3161" i="1"/>
  <c r="Y3161" i="1"/>
  <c r="W3169" i="1"/>
  <c r="X3169" i="1"/>
  <c r="Y3169" i="1"/>
  <c r="W3177" i="1"/>
  <c r="X3177" i="1"/>
  <c r="Y3177" i="1"/>
  <c r="X3185" i="1"/>
  <c r="Y3185" i="1"/>
  <c r="W3185" i="1"/>
  <c r="W1193" i="1"/>
  <c r="X1193" i="1"/>
  <c r="Y1193" i="1"/>
  <c r="W3201" i="1"/>
  <c r="X3201" i="1"/>
  <c r="Y3201" i="1"/>
  <c r="W3209" i="1"/>
  <c r="X3209" i="1"/>
  <c r="Y3209" i="1"/>
  <c r="X1217" i="1"/>
  <c r="Y1217" i="1"/>
  <c r="W1217" i="1"/>
  <c r="X3225" i="1"/>
  <c r="Y3225" i="1"/>
  <c r="W3225" i="1"/>
  <c r="W3233" i="1"/>
  <c r="X3233" i="1"/>
  <c r="Y3233" i="1"/>
  <c r="Y1241" i="1"/>
  <c r="W1241" i="1"/>
  <c r="X1241" i="1"/>
  <c r="Y3249" i="1"/>
  <c r="W3249" i="1"/>
  <c r="X3249" i="1"/>
  <c r="W3257" i="1"/>
  <c r="X3257" i="1"/>
  <c r="Y3257" i="1"/>
  <c r="Y1265" i="1"/>
  <c r="W1265" i="1"/>
  <c r="X1265" i="1"/>
  <c r="W3273" i="1"/>
  <c r="X3273" i="1"/>
  <c r="Y3273" i="1"/>
  <c r="X3281" i="1"/>
  <c r="Y3281" i="1"/>
  <c r="W3281" i="1"/>
  <c r="W1289" i="1"/>
  <c r="X1289" i="1"/>
  <c r="Y1289" i="1"/>
  <c r="W3297" i="1"/>
  <c r="X3297" i="1"/>
  <c r="Y3297" i="1"/>
  <c r="W3305" i="1"/>
  <c r="X3305" i="1"/>
  <c r="Y3305" i="1"/>
  <c r="X1313" i="1"/>
  <c r="Y1313" i="1"/>
  <c r="W1313" i="1"/>
  <c r="W3321" i="1"/>
  <c r="X3321" i="1"/>
  <c r="Y3321" i="1"/>
  <c r="Y1329" i="1"/>
  <c r="W1329" i="1"/>
  <c r="X1329" i="1"/>
  <c r="W3337" i="1"/>
  <c r="X3337" i="1"/>
  <c r="Y3337" i="1"/>
  <c r="Y3345" i="1"/>
  <c r="W3345" i="1"/>
  <c r="X3345" i="1"/>
  <c r="Y1353" i="1"/>
  <c r="W1353" i="1"/>
  <c r="X1353" i="1"/>
  <c r="X3361" i="1"/>
  <c r="Y3361" i="1"/>
  <c r="W3361" i="1"/>
  <c r="W3369" i="1"/>
  <c r="X3369" i="1"/>
  <c r="Y3369" i="1"/>
  <c r="W1377" i="1"/>
  <c r="X1377" i="1"/>
  <c r="Y1377" i="1"/>
  <c r="Y3385" i="1"/>
  <c r="W3385" i="1"/>
  <c r="X3385" i="1"/>
  <c r="W3393" i="1"/>
  <c r="X3393" i="1"/>
  <c r="Y3393" i="1"/>
  <c r="X1401" i="1"/>
  <c r="W1401" i="1"/>
  <c r="Y1401" i="1"/>
  <c r="W3409" i="1"/>
  <c r="X3409" i="1"/>
  <c r="Y3409" i="1"/>
  <c r="X3417" i="1"/>
  <c r="Y3417" i="1"/>
  <c r="W3417" i="1"/>
  <c r="W1425" i="1"/>
  <c r="Y1425" i="1"/>
  <c r="X1425" i="1"/>
  <c r="W3433" i="1"/>
  <c r="X3433" i="1"/>
  <c r="Y3433" i="1"/>
  <c r="Y3441" i="1"/>
  <c r="W3441" i="1"/>
  <c r="X3441" i="1"/>
  <c r="W1449" i="1"/>
  <c r="Y1449" i="1"/>
  <c r="X1449" i="1"/>
  <c r="X3457" i="1"/>
  <c r="Y3457" i="1"/>
  <c r="W3457" i="1"/>
  <c r="W3465" i="1"/>
  <c r="X3465" i="1"/>
  <c r="Y3465" i="1"/>
  <c r="Y1473" i="1"/>
  <c r="X1473" i="1"/>
  <c r="W1473" i="1"/>
  <c r="Y3481" i="1"/>
  <c r="W3481" i="1"/>
  <c r="X3481" i="1"/>
  <c r="W3489" i="1"/>
  <c r="X3489" i="1"/>
  <c r="Y3489" i="1"/>
  <c r="X3497" i="1"/>
  <c r="Y3497" i="1"/>
  <c r="W3497" i="1"/>
  <c r="W3505" i="1"/>
  <c r="X3505" i="1"/>
  <c r="Y3505" i="1"/>
  <c r="Y3513" i="1"/>
  <c r="W3513" i="1"/>
  <c r="X3513" i="1"/>
  <c r="X3521" i="1"/>
  <c r="Y3521" i="1"/>
  <c r="W3521" i="1"/>
  <c r="W3529" i="1"/>
  <c r="X3529" i="1"/>
  <c r="Y3529" i="1"/>
  <c r="W1537" i="1"/>
  <c r="Y1537" i="1"/>
  <c r="X1537" i="1"/>
  <c r="X3545" i="1"/>
  <c r="Y3545" i="1"/>
  <c r="W3545" i="1"/>
  <c r="Y1553" i="1"/>
  <c r="X1553" i="1"/>
  <c r="W1553" i="1"/>
  <c r="Y3561" i="1"/>
  <c r="W3561" i="1"/>
  <c r="X3561" i="1"/>
  <c r="X1569" i="1"/>
  <c r="W1569" i="1"/>
  <c r="Y1569" i="1"/>
  <c r="W3577" i="1"/>
  <c r="X3577" i="1"/>
  <c r="Y3577" i="1"/>
  <c r="W1585" i="1"/>
  <c r="Y1585" i="1"/>
  <c r="X1585" i="1"/>
  <c r="W3593" i="1"/>
  <c r="X3593" i="1"/>
  <c r="Y3593" i="1"/>
  <c r="W1601" i="1"/>
  <c r="Y1601" i="1"/>
  <c r="X1601" i="1"/>
  <c r="X3609" i="1"/>
  <c r="Y3609" i="1"/>
  <c r="W3609" i="1"/>
  <c r="X1617" i="1"/>
  <c r="Y1617" i="1"/>
  <c r="W1617" i="1"/>
  <c r="Y3625" i="1"/>
  <c r="W3625" i="1"/>
  <c r="X3625" i="1"/>
  <c r="X1633" i="1"/>
  <c r="W1633" i="1"/>
  <c r="Y1633" i="1"/>
  <c r="W3641" i="1"/>
  <c r="X3641" i="1"/>
  <c r="Y3641" i="1"/>
  <c r="W1649" i="1"/>
  <c r="X1649" i="1"/>
  <c r="Y1649" i="1"/>
  <c r="W3657" i="1"/>
  <c r="X3657" i="1"/>
  <c r="Y3657" i="1"/>
  <c r="W1665" i="1"/>
  <c r="Y1665" i="1"/>
  <c r="X1665" i="1"/>
  <c r="X3673" i="1"/>
  <c r="Y3673" i="1"/>
  <c r="W3673" i="1"/>
  <c r="X1681" i="1"/>
  <c r="Y1681" i="1"/>
  <c r="W1681" i="1"/>
  <c r="Y3689" i="1"/>
  <c r="W3689" i="1"/>
  <c r="X3689" i="1"/>
  <c r="X1697" i="1"/>
  <c r="W1697" i="1"/>
  <c r="Y1697" i="1"/>
  <c r="W3705" i="1"/>
  <c r="X3705" i="1"/>
  <c r="Y3705" i="1"/>
  <c r="W1713" i="1"/>
  <c r="X1713" i="1"/>
  <c r="Y1713" i="1"/>
  <c r="W3721" i="1"/>
  <c r="X3721" i="1"/>
  <c r="Y3721" i="1"/>
  <c r="W1729" i="1"/>
  <c r="Y1729" i="1"/>
  <c r="X1729" i="1"/>
  <c r="X3737" i="1"/>
  <c r="Y3737" i="1"/>
  <c r="W3737" i="1"/>
  <c r="X1745" i="1"/>
  <c r="Y1745" i="1"/>
  <c r="W1745" i="1"/>
  <c r="Y3753" i="1"/>
  <c r="W3753" i="1"/>
  <c r="X3753" i="1"/>
  <c r="X1761" i="1"/>
  <c r="W1761" i="1"/>
  <c r="Y1761" i="1"/>
  <c r="W3769" i="1"/>
  <c r="X3769" i="1"/>
  <c r="Y3769" i="1"/>
  <c r="W1777" i="1"/>
  <c r="X1777" i="1"/>
  <c r="Y1777" i="1"/>
  <c r="W3785" i="1"/>
  <c r="X3785" i="1"/>
  <c r="Y3785" i="1"/>
  <c r="W1793" i="1"/>
  <c r="Y1793" i="1"/>
  <c r="X1793" i="1"/>
  <c r="Y3801" i="1"/>
  <c r="W3801" i="1"/>
  <c r="X3801" i="1"/>
  <c r="W3809" i="1"/>
  <c r="X3809" i="1"/>
  <c r="Y3809" i="1"/>
  <c r="W3817" i="1"/>
  <c r="X3817" i="1"/>
  <c r="Y3817" i="1"/>
  <c r="X3825" i="1"/>
  <c r="Y3825" i="1"/>
  <c r="W3825" i="1"/>
  <c r="W3833" i="1"/>
  <c r="X3833" i="1"/>
  <c r="Y3833" i="1"/>
  <c r="Y3841" i="1"/>
  <c r="W3841" i="1"/>
  <c r="X3841" i="1"/>
  <c r="X3849" i="1"/>
  <c r="Y3849" i="1"/>
  <c r="W3849" i="1"/>
  <c r="W3857" i="1"/>
  <c r="X3857" i="1"/>
  <c r="Y3857" i="1"/>
  <c r="Y3865" i="1"/>
  <c r="W3865" i="1"/>
  <c r="X3865" i="1"/>
  <c r="W3873" i="1"/>
  <c r="X3873" i="1"/>
  <c r="Y3873" i="1"/>
  <c r="W3881" i="1"/>
  <c r="X3881" i="1"/>
  <c r="Y3881" i="1"/>
  <c r="X3889" i="1"/>
  <c r="Y3889" i="1"/>
  <c r="W3889" i="1"/>
  <c r="W3897" i="1"/>
  <c r="X3897" i="1"/>
  <c r="Y3897" i="1"/>
  <c r="Y3905" i="1"/>
  <c r="W3905" i="1"/>
  <c r="X3905" i="1"/>
  <c r="X3913" i="1"/>
  <c r="Y3913" i="1"/>
  <c r="W3913" i="1"/>
  <c r="W3921" i="1"/>
  <c r="X3921" i="1"/>
  <c r="Y3921" i="1"/>
  <c r="Y3929" i="1"/>
  <c r="W3929" i="1"/>
  <c r="X3929" i="1"/>
  <c r="W3937" i="1"/>
  <c r="X3937" i="1"/>
  <c r="Y3937" i="1"/>
  <c r="W3945" i="1"/>
  <c r="X3945" i="1"/>
  <c r="Y3945" i="1"/>
  <c r="X3953" i="1"/>
  <c r="Y3953" i="1"/>
  <c r="W3953" i="1"/>
  <c r="W3961" i="1"/>
  <c r="X3961" i="1"/>
  <c r="Y3961" i="1"/>
  <c r="Y3969" i="1"/>
  <c r="W3969" i="1"/>
  <c r="X3969" i="1"/>
  <c r="X3977" i="1"/>
  <c r="Y3977" i="1"/>
  <c r="W3977" i="1"/>
  <c r="X3985" i="1"/>
  <c r="Y3985" i="1"/>
  <c r="W3985" i="1"/>
  <c r="X1993" i="1"/>
  <c r="Y1993" i="1"/>
  <c r="W1993" i="1"/>
  <c r="Y4001" i="1"/>
  <c r="W4001" i="1"/>
  <c r="X4001" i="1"/>
  <c r="Y2028" i="1"/>
  <c r="X2028" i="1"/>
  <c r="W2028" i="1"/>
  <c r="W2232" i="1"/>
  <c r="X2232" i="1"/>
  <c r="Y2232" i="1"/>
  <c r="W2272" i="1"/>
  <c r="Y2272" i="1"/>
  <c r="X2272" i="1"/>
  <c r="W2292" i="1"/>
  <c r="X2292" i="1"/>
  <c r="Y2292" i="1"/>
  <c r="X2332" i="1"/>
  <c r="Y2332" i="1"/>
  <c r="W2332" i="1"/>
  <c r="W2360" i="1"/>
  <c r="Y2360" i="1"/>
  <c r="X2360" i="1"/>
  <c r="W2388" i="1"/>
  <c r="X2388" i="1"/>
  <c r="Y2388" i="1"/>
  <c r="W2432" i="1"/>
  <c r="Y2432" i="1"/>
  <c r="X2432" i="1"/>
  <c r="W2464" i="1"/>
  <c r="Y2464" i="1"/>
  <c r="X2464" i="1"/>
  <c r="X2480" i="1"/>
  <c r="W2480" i="1"/>
  <c r="Y2480" i="1"/>
  <c r="X512" i="1"/>
  <c r="Y512" i="1"/>
  <c r="W512" i="1"/>
  <c r="W2540" i="1"/>
  <c r="X2540" i="1"/>
  <c r="Y2540" i="1"/>
  <c r="X568" i="1"/>
  <c r="W568" i="1"/>
  <c r="Y568" i="1"/>
  <c r="X2596" i="1"/>
  <c r="Y2596" i="1"/>
  <c r="W2596" i="1"/>
  <c r="Y624" i="1"/>
  <c r="X624" i="1"/>
  <c r="W624" i="1"/>
  <c r="X2648" i="1"/>
  <c r="Y2648" i="1"/>
  <c r="W2648" i="1"/>
  <c r="Y672" i="1"/>
  <c r="W672" i="1"/>
  <c r="X672" i="1"/>
  <c r="X2692" i="1"/>
  <c r="Y2692" i="1"/>
  <c r="W2692" i="1"/>
  <c r="W2716" i="1"/>
  <c r="X2716" i="1"/>
  <c r="Y2716" i="1"/>
  <c r="Y2740" i="1"/>
  <c r="W2740" i="1"/>
  <c r="X2740" i="1"/>
  <c r="Y2764" i="1"/>
  <c r="W2764" i="1"/>
  <c r="X2764" i="1"/>
  <c r="W2792" i="1"/>
  <c r="X2792" i="1"/>
  <c r="Y2792" i="1"/>
  <c r="X816" i="1"/>
  <c r="W816" i="1"/>
  <c r="Y816" i="1"/>
  <c r="Y832" i="1"/>
  <c r="X832" i="1"/>
  <c r="W832" i="1"/>
  <c r="W2856" i="1"/>
  <c r="X2856" i="1"/>
  <c r="Y2856" i="1"/>
  <c r="Y2888" i="1"/>
  <c r="W2888" i="1"/>
  <c r="X2888" i="1"/>
  <c r="X2912" i="1"/>
  <c r="W2912" i="1"/>
  <c r="Y2912" i="1"/>
  <c r="X2932" i="1"/>
  <c r="W2932" i="1"/>
  <c r="Y2932" i="1"/>
  <c r="X2956" i="1"/>
  <c r="W2956" i="1"/>
  <c r="Y2956" i="1"/>
  <c r="X2976" i="1"/>
  <c r="W2976" i="1"/>
  <c r="Y2976" i="1"/>
  <c r="W3004" i="1"/>
  <c r="Y3004" i="1"/>
  <c r="X3004" i="1"/>
  <c r="Y3672" i="1"/>
  <c r="W3672" i="1"/>
  <c r="X3672" i="1"/>
  <c r="W3708" i="1"/>
  <c r="X3708" i="1"/>
  <c r="Y3708" i="1"/>
  <c r="W3740" i="1"/>
  <c r="X3740" i="1"/>
  <c r="Y3740" i="1"/>
  <c r="Y1768" i="1"/>
  <c r="X1768" i="1"/>
  <c r="W1768" i="1"/>
  <c r="Y1800" i="1"/>
  <c r="X1800" i="1"/>
  <c r="W1800" i="1"/>
  <c r="W3828" i="1"/>
  <c r="X3828" i="1"/>
  <c r="Y3828" i="1"/>
  <c r="W3860" i="1"/>
  <c r="X3860" i="1"/>
  <c r="Y3860" i="1"/>
  <c r="W3884" i="1"/>
  <c r="X3884" i="1"/>
  <c r="Y3884" i="1"/>
  <c r="W3916" i="1"/>
  <c r="X3916" i="1"/>
  <c r="Y3916" i="1"/>
  <c r="X1944" i="1"/>
  <c r="W1944" i="1"/>
  <c r="Y1944" i="1"/>
  <c r="X1976" i="1"/>
  <c r="W1976" i="1"/>
  <c r="Y1976" i="1"/>
  <c r="X2004" i="1"/>
  <c r="Y2004" i="1"/>
  <c r="W2004" i="1"/>
  <c r="W2026" i="1"/>
  <c r="Y2026" i="1"/>
  <c r="X2026" i="1"/>
  <c r="Y2034" i="1"/>
  <c r="X2034" i="1"/>
  <c r="W2034" i="1"/>
  <c r="X2042" i="1"/>
  <c r="W2042" i="1"/>
  <c r="Y2042" i="1"/>
  <c r="X2050" i="1"/>
  <c r="W2050" i="1"/>
  <c r="Y2050" i="1"/>
  <c r="W2058" i="1"/>
  <c r="Y2058" i="1"/>
  <c r="X2058" i="1"/>
  <c r="Y2066" i="1"/>
  <c r="W2066" i="1"/>
  <c r="X2066" i="1"/>
  <c r="W74" i="1"/>
  <c r="X74" i="1"/>
  <c r="Y74" i="1"/>
  <c r="W2082" i="1"/>
  <c r="X2082" i="1"/>
  <c r="Y2082" i="1"/>
  <c r="X2090" i="1"/>
  <c r="Y2090" i="1"/>
  <c r="W2090" i="1"/>
  <c r="Y2098" i="1"/>
  <c r="W2098" i="1"/>
  <c r="X2098" i="1"/>
  <c r="W2106" i="1"/>
  <c r="X2106" i="1"/>
  <c r="Y2106" i="1"/>
  <c r="W2114" i="1"/>
  <c r="X2114" i="1"/>
  <c r="Y2114" i="1"/>
  <c r="X2122" i="1"/>
  <c r="Y2122" i="1"/>
  <c r="W2122" i="1"/>
  <c r="X2130" i="1"/>
  <c r="Y2130" i="1"/>
  <c r="W2130" i="1"/>
  <c r="Y138" i="1"/>
  <c r="X138" i="1"/>
  <c r="W138" i="1"/>
  <c r="Y2146" i="1"/>
  <c r="W2146" i="1"/>
  <c r="X2146" i="1"/>
  <c r="W2154" i="1"/>
  <c r="X2154" i="1"/>
  <c r="Y2154" i="1"/>
  <c r="X2162" i="1"/>
  <c r="Y2162" i="1"/>
  <c r="W2162" i="1"/>
  <c r="Y2170" i="1"/>
  <c r="W2170" i="1"/>
  <c r="X2170" i="1"/>
  <c r="Y2178" i="1"/>
  <c r="W2178" i="1"/>
  <c r="X2178" i="1"/>
  <c r="W2186" i="1"/>
  <c r="X2186" i="1"/>
  <c r="Y2186" i="1"/>
  <c r="W2194" i="1"/>
  <c r="Y2194" i="1"/>
  <c r="X2194" i="1"/>
  <c r="Y202" i="1"/>
  <c r="W202" i="1"/>
  <c r="X202" i="1"/>
  <c r="Y2210" i="1"/>
  <c r="X2210" i="1"/>
  <c r="W2210" i="1"/>
  <c r="X2218" i="1"/>
  <c r="W2218" i="1"/>
  <c r="Y2218" i="1"/>
  <c r="W2226" i="1"/>
  <c r="Y2226" i="1"/>
  <c r="X2226" i="1"/>
  <c r="Y2234" i="1"/>
  <c r="X2234" i="1"/>
  <c r="W2234" i="1"/>
  <c r="Y2242" i="1"/>
  <c r="X2242" i="1"/>
  <c r="W2242" i="1"/>
  <c r="X2250" i="1"/>
  <c r="W2250" i="1"/>
  <c r="Y2250" i="1"/>
  <c r="W2258" i="1"/>
  <c r="Y2258" i="1"/>
  <c r="X2258" i="1"/>
  <c r="Y2266" i="1"/>
  <c r="X2266" i="1"/>
  <c r="W2266" i="1"/>
  <c r="Y2274" i="1"/>
  <c r="X2274" i="1"/>
  <c r="W2274" i="1"/>
  <c r="X2282" i="1"/>
  <c r="W2282" i="1"/>
  <c r="Y2282" i="1"/>
  <c r="W2290" i="1"/>
  <c r="Y2290" i="1"/>
  <c r="X2290" i="1"/>
  <c r="Y2298" i="1"/>
  <c r="X2298" i="1"/>
  <c r="W2298" i="1"/>
  <c r="Y2306" i="1"/>
  <c r="X2306" i="1"/>
  <c r="W2306" i="1"/>
  <c r="X2314" i="1"/>
  <c r="W2314" i="1"/>
  <c r="Y2314" i="1"/>
  <c r="W2322" i="1"/>
  <c r="Y2322" i="1"/>
  <c r="X2322" i="1"/>
  <c r="Y2330" i="1"/>
  <c r="X2330" i="1"/>
  <c r="W2330" i="1"/>
  <c r="Y2338" i="1"/>
  <c r="X2338" i="1"/>
  <c r="W2338" i="1"/>
  <c r="X2346" i="1"/>
  <c r="W2346" i="1"/>
  <c r="Y2346" i="1"/>
  <c r="W2354" i="1"/>
  <c r="Y2354" i="1"/>
  <c r="X2354" i="1"/>
  <c r="Y2362" i="1"/>
  <c r="X2362" i="1"/>
  <c r="W2362" i="1"/>
  <c r="Y2370" i="1"/>
  <c r="X2370" i="1"/>
  <c r="W2370" i="1"/>
  <c r="X2378" i="1"/>
  <c r="W2378" i="1"/>
  <c r="Y2378" i="1"/>
  <c r="W2386" i="1"/>
  <c r="Y2386" i="1"/>
  <c r="X2386" i="1"/>
  <c r="Y2394" i="1"/>
  <c r="X2394" i="1"/>
  <c r="W2394" i="1"/>
  <c r="Y2402" i="1"/>
  <c r="X2402" i="1"/>
  <c r="W2402" i="1"/>
  <c r="X2410" i="1"/>
  <c r="W2410" i="1"/>
  <c r="Y2410" i="1"/>
  <c r="W2418" i="1"/>
  <c r="Y2418" i="1"/>
  <c r="X2418" i="1"/>
  <c r="Y2426" i="1"/>
  <c r="X2426" i="1"/>
  <c r="W2426" i="1"/>
  <c r="Y2434" i="1"/>
  <c r="X2434" i="1"/>
  <c r="W2434" i="1"/>
  <c r="X2442" i="1"/>
  <c r="W2442" i="1"/>
  <c r="Y2442" i="1"/>
  <c r="W2450" i="1"/>
  <c r="Y2450" i="1"/>
  <c r="X2450" i="1"/>
  <c r="X458" i="1"/>
  <c r="W458" i="1"/>
  <c r="Y458" i="1"/>
  <c r="Y2466" i="1"/>
  <c r="X2466" i="1"/>
  <c r="W2466" i="1"/>
  <c r="X2474" i="1"/>
  <c r="W2474" i="1"/>
  <c r="Y2474" i="1"/>
  <c r="W2482" i="1"/>
  <c r="Y2482" i="1"/>
  <c r="X2482" i="1"/>
  <c r="Y2490" i="1"/>
  <c r="X2490" i="1"/>
  <c r="W2490" i="1"/>
  <c r="Y2498" i="1"/>
  <c r="X2498" i="1"/>
  <c r="W2498" i="1"/>
  <c r="X2506" i="1"/>
  <c r="W2506" i="1"/>
  <c r="Y2506" i="1"/>
  <c r="W2514" i="1"/>
  <c r="Y2514" i="1"/>
  <c r="X2514" i="1"/>
  <c r="Y2522" i="1"/>
  <c r="X2522" i="1"/>
  <c r="W2522" i="1"/>
  <c r="Y2530" i="1"/>
  <c r="X2530" i="1"/>
  <c r="W2530" i="1"/>
  <c r="X2538" i="1"/>
  <c r="W2538" i="1"/>
  <c r="Y2538" i="1"/>
  <c r="Y2546" i="1"/>
  <c r="X2546" i="1"/>
  <c r="W2546" i="1"/>
  <c r="X2554" i="1"/>
  <c r="W2554" i="1"/>
  <c r="Y2554" i="1"/>
  <c r="X2562" i="1"/>
  <c r="W2562" i="1"/>
  <c r="Y2562" i="1"/>
  <c r="W2570" i="1"/>
  <c r="Y2570" i="1"/>
  <c r="X2570" i="1"/>
  <c r="Y2578" i="1"/>
  <c r="X2578" i="1"/>
  <c r="W2578" i="1"/>
  <c r="X2586" i="1"/>
  <c r="W2586" i="1"/>
  <c r="Y2586" i="1"/>
  <c r="X2594" i="1"/>
  <c r="W2594" i="1"/>
  <c r="Y2594" i="1"/>
  <c r="W2602" i="1"/>
  <c r="Y2602" i="1"/>
  <c r="X2602" i="1"/>
  <c r="Y2610" i="1"/>
  <c r="X2610" i="1"/>
  <c r="W2610" i="1"/>
  <c r="X2618" i="1"/>
  <c r="W2618" i="1"/>
  <c r="Y2618" i="1"/>
  <c r="X2626" i="1"/>
  <c r="W2626" i="1"/>
  <c r="Y2626" i="1"/>
  <c r="W2634" i="1"/>
  <c r="Y2634" i="1"/>
  <c r="X2634" i="1"/>
  <c r="Y2642" i="1"/>
  <c r="X2642" i="1"/>
  <c r="W2642" i="1"/>
  <c r="X2650" i="1"/>
  <c r="W2650" i="1"/>
  <c r="Y2650" i="1"/>
  <c r="X2658" i="1"/>
  <c r="W2658" i="1"/>
  <c r="Y2658" i="1"/>
  <c r="X2666" i="1"/>
  <c r="Y2666" i="1"/>
  <c r="W2666" i="1"/>
  <c r="Y2674" i="1"/>
  <c r="W2674" i="1"/>
  <c r="X2674" i="1"/>
  <c r="W2682" i="1"/>
  <c r="X2682" i="1"/>
  <c r="Y2682" i="1"/>
  <c r="W2690" i="1"/>
  <c r="X2690" i="1"/>
  <c r="Y2690" i="1"/>
  <c r="X2698" i="1"/>
  <c r="Y2698" i="1"/>
  <c r="W2698" i="1"/>
  <c r="Y2706" i="1"/>
  <c r="W2706" i="1"/>
  <c r="X2706" i="1"/>
  <c r="W2714" i="1"/>
  <c r="X2714" i="1"/>
  <c r="Y2714" i="1"/>
  <c r="W2722" i="1"/>
  <c r="X2722" i="1"/>
  <c r="Y2722" i="1"/>
  <c r="X2730" i="1"/>
  <c r="Y2730" i="1"/>
  <c r="W2730" i="1"/>
  <c r="Y2738" i="1"/>
  <c r="W2738" i="1"/>
  <c r="X2738" i="1"/>
  <c r="W2746" i="1"/>
  <c r="X2746" i="1"/>
  <c r="Y2746" i="1"/>
  <c r="W2754" i="1"/>
  <c r="X2754" i="1"/>
  <c r="Y2754" i="1"/>
  <c r="X2762" i="1"/>
  <c r="Y2762" i="1"/>
  <c r="W2762" i="1"/>
  <c r="Y2770" i="1"/>
  <c r="W2770" i="1"/>
  <c r="X2770" i="1"/>
  <c r="W2778" i="1"/>
  <c r="Y2778" i="1"/>
  <c r="X2778" i="1"/>
  <c r="W2786" i="1"/>
  <c r="Y2786" i="1"/>
  <c r="X2786" i="1"/>
  <c r="Y2794" i="1"/>
  <c r="X2794" i="1"/>
  <c r="W2794" i="1"/>
  <c r="X2802" i="1"/>
  <c r="W2802" i="1"/>
  <c r="Y2802" i="1"/>
  <c r="W2810" i="1"/>
  <c r="Y2810" i="1"/>
  <c r="X2810" i="1"/>
  <c r="W2818" i="1"/>
  <c r="Y2818" i="1"/>
  <c r="X2818" i="1"/>
  <c r="Y2826" i="1"/>
  <c r="X2826" i="1"/>
  <c r="W2826" i="1"/>
  <c r="X2834" i="1"/>
  <c r="W2834" i="1"/>
  <c r="Y2834" i="1"/>
  <c r="W2842" i="1"/>
  <c r="Y2842" i="1"/>
  <c r="X2842" i="1"/>
  <c r="W2850" i="1"/>
  <c r="Y2850" i="1"/>
  <c r="X2850" i="1"/>
  <c r="Y2858" i="1"/>
  <c r="X2858" i="1"/>
  <c r="W2858" i="1"/>
  <c r="X2866" i="1"/>
  <c r="W2866" i="1"/>
  <c r="Y2866" i="1"/>
  <c r="X2874" i="1"/>
  <c r="Y2874" i="1"/>
  <c r="W2874" i="1"/>
  <c r="W2882" i="1"/>
  <c r="X2882" i="1"/>
  <c r="Y2882" i="1"/>
  <c r="Y2890" i="1"/>
  <c r="W2890" i="1"/>
  <c r="X2890" i="1"/>
  <c r="Y2898" i="1"/>
  <c r="W2898" i="1"/>
  <c r="X2898" i="1"/>
  <c r="X2906" i="1"/>
  <c r="Y2906" i="1"/>
  <c r="W2906" i="1"/>
  <c r="W2914" i="1"/>
  <c r="X2914" i="1"/>
  <c r="Y2914" i="1"/>
  <c r="Y2922" i="1"/>
  <c r="W2922" i="1"/>
  <c r="X2922" i="1"/>
  <c r="Y2930" i="1"/>
  <c r="W2930" i="1"/>
  <c r="X2930" i="1"/>
  <c r="X2938" i="1"/>
  <c r="Y2938" i="1"/>
  <c r="W2938" i="1"/>
  <c r="W2946" i="1"/>
  <c r="X2946" i="1"/>
  <c r="Y2946" i="1"/>
  <c r="Y2954" i="1"/>
  <c r="W2954" i="1"/>
  <c r="X2954" i="1"/>
  <c r="Y2962" i="1"/>
  <c r="W2962" i="1"/>
  <c r="X2962" i="1"/>
  <c r="X2970" i="1"/>
  <c r="Y2970" i="1"/>
  <c r="W2970" i="1"/>
  <c r="W2978" i="1"/>
  <c r="X2978" i="1"/>
  <c r="Y2978" i="1"/>
  <c r="Y2986" i="1"/>
  <c r="W2986" i="1"/>
  <c r="X2986" i="1"/>
  <c r="Y2994" i="1"/>
  <c r="W2994" i="1"/>
  <c r="X2994" i="1"/>
  <c r="X3002" i="1"/>
  <c r="Y3002" i="1"/>
  <c r="W3002" i="1"/>
  <c r="W3010" i="1"/>
  <c r="X3010" i="1"/>
  <c r="Y3010" i="1"/>
  <c r="Y3018" i="1"/>
  <c r="W3018" i="1"/>
  <c r="X3018" i="1"/>
  <c r="Y3026" i="1"/>
  <c r="W3026" i="1"/>
  <c r="X3026" i="1"/>
  <c r="X3034" i="1"/>
  <c r="Y3034" i="1"/>
  <c r="W3034" i="1"/>
  <c r="W3042" i="1"/>
  <c r="X3042" i="1"/>
  <c r="Y3042" i="1"/>
  <c r="Y3050" i="1"/>
  <c r="W3050" i="1"/>
  <c r="X3050" i="1"/>
  <c r="Y3058" i="1"/>
  <c r="W3058" i="1"/>
  <c r="X3058" i="1"/>
  <c r="X3066" i="1"/>
  <c r="Y3066" i="1"/>
  <c r="W3066" i="1"/>
  <c r="W3074" i="1"/>
  <c r="X3074" i="1"/>
  <c r="Y3074" i="1"/>
  <c r="Y3082" i="1"/>
  <c r="W3082" i="1"/>
  <c r="X3082" i="1"/>
  <c r="Y3090" i="1"/>
  <c r="W3090" i="1"/>
  <c r="X3090" i="1"/>
  <c r="W3098" i="1"/>
  <c r="X3098" i="1"/>
  <c r="Y3098" i="1"/>
  <c r="W3106" i="1"/>
  <c r="X3106" i="1"/>
  <c r="Y3106" i="1"/>
  <c r="X3114" i="1"/>
  <c r="Y3114" i="1"/>
  <c r="W3114" i="1"/>
  <c r="Y3122" i="1"/>
  <c r="W3122" i="1"/>
  <c r="X3122" i="1"/>
  <c r="W3130" i="1"/>
  <c r="X3130" i="1"/>
  <c r="Y3130" i="1"/>
  <c r="W3138" i="1"/>
  <c r="X3138" i="1"/>
  <c r="Y3138" i="1"/>
  <c r="X3146" i="1"/>
  <c r="Y3146" i="1"/>
  <c r="W3146" i="1"/>
  <c r="Y3154" i="1"/>
  <c r="W3154" i="1"/>
  <c r="X3154" i="1"/>
  <c r="W3162" i="1"/>
  <c r="X3162" i="1"/>
  <c r="Y3162" i="1"/>
  <c r="W3170" i="1"/>
  <c r="X3170" i="1"/>
  <c r="Y3170" i="1"/>
  <c r="X3178" i="1"/>
  <c r="Y3178" i="1"/>
  <c r="W3178" i="1"/>
  <c r="Y3186" i="1"/>
  <c r="W3186" i="1"/>
  <c r="X3186" i="1"/>
  <c r="W3194" i="1"/>
  <c r="X3194" i="1"/>
  <c r="Y3194" i="1"/>
  <c r="W3202" i="1"/>
  <c r="X3202" i="1"/>
  <c r="Y3202" i="1"/>
  <c r="X3210" i="1"/>
  <c r="Y3210" i="1"/>
  <c r="W3210" i="1"/>
  <c r="Y3218" i="1"/>
  <c r="W3218" i="1"/>
  <c r="X3218" i="1"/>
  <c r="W3226" i="1"/>
  <c r="X3226" i="1"/>
  <c r="Y3226" i="1"/>
  <c r="W3234" i="1"/>
  <c r="X3234" i="1"/>
  <c r="Y3234" i="1"/>
  <c r="X3242" i="1"/>
  <c r="Y3242" i="1"/>
  <c r="W3242" i="1"/>
  <c r="Y3250" i="1"/>
  <c r="W3250" i="1"/>
  <c r="X3250" i="1"/>
  <c r="W3258" i="1"/>
  <c r="X3258" i="1"/>
  <c r="Y3258" i="1"/>
  <c r="W3266" i="1"/>
  <c r="X3266" i="1"/>
  <c r="Y3266" i="1"/>
  <c r="X3274" i="1"/>
  <c r="Y3274" i="1"/>
  <c r="W3274" i="1"/>
  <c r="Y3282" i="1"/>
  <c r="W3282" i="1"/>
  <c r="X3282" i="1"/>
  <c r="W3290" i="1"/>
  <c r="X3290" i="1"/>
  <c r="Y3290" i="1"/>
  <c r="W3298" i="1"/>
  <c r="X3298" i="1"/>
  <c r="Y3298" i="1"/>
  <c r="X3306" i="1"/>
  <c r="Y3306" i="1"/>
  <c r="W3306" i="1"/>
  <c r="Y3314" i="1"/>
  <c r="W3314" i="1"/>
  <c r="X3314" i="1"/>
  <c r="W3322" i="1"/>
  <c r="X3322" i="1"/>
  <c r="Y3322" i="1"/>
  <c r="W3330" i="1"/>
  <c r="X3330" i="1"/>
  <c r="Y3330" i="1"/>
  <c r="X3338" i="1"/>
  <c r="Y3338" i="1"/>
  <c r="W3338" i="1"/>
  <c r="Y3346" i="1"/>
  <c r="W3346" i="1"/>
  <c r="X3346" i="1"/>
  <c r="W3354" i="1"/>
  <c r="X3354" i="1"/>
  <c r="Y3354" i="1"/>
  <c r="W3362" i="1"/>
  <c r="X3362" i="1"/>
  <c r="Y3362" i="1"/>
  <c r="X3370" i="1"/>
  <c r="Y3370" i="1"/>
  <c r="W3370" i="1"/>
  <c r="Y3378" i="1"/>
  <c r="W3378" i="1"/>
  <c r="X3378" i="1"/>
  <c r="W3386" i="1"/>
  <c r="X3386" i="1"/>
  <c r="Y3386" i="1"/>
  <c r="W3394" i="1"/>
  <c r="X3394" i="1"/>
  <c r="Y3394" i="1"/>
  <c r="X3402" i="1"/>
  <c r="Y3402" i="1"/>
  <c r="W3402" i="1"/>
  <c r="Y3410" i="1"/>
  <c r="W3410" i="1"/>
  <c r="X3410" i="1"/>
  <c r="W3418" i="1"/>
  <c r="X3418" i="1"/>
  <c r="Y3418" i="1"/>
  <c r="W3426" i="1"/>
  <c r="X3426" i="1"/>
  <c r="Y3426" i="1"/>
  <c r="X3434" i="1"/>
  <c r="Y3434" i="1"/>
  <c r="W3434" i="1"/>
  <c r="Y3442" i="1"/>
  <c r="W3442" i="1"/>
  <c r="X3442" i="1"/>
  <c r="W3450" i="1"/>
  <c r="X3450" i="1"/>
  <c r="Y3450" i="1"/>
  <c r="W3458" i="1"/>
  <c r="X3458" i="1"/>
  <c r="Y3458" i="1"/>
  <c r="X3466" i="1"/>
  <c r="Y3466" i="1"/>
  <c r="W3466" i="1"/>
  <c r="Y3474" i="1"/>
  <c r="W3474" i="1"/>
  <c r="X3474" i="1"/>
  <c r="W3482" i="1"/>
  <c r="X3482" i="1"/>
  <c r="Y3482" i="1"/>
  <c r="W3490" i="1"/>
  <c r="X3490" i="1"/>
  <c r="Y3490" i="1"/>
  <c r="X3498" i="1"/>
  <c r="Y3498" i="1"/>
  <c r="W3498" i="1"/>
  <c r="Y3506" i="1"/>
  <c r="W3506" i="1"/>
  <c r="X3506" i="1"/>
  <c r="W3514" i="1"/>
  <c r="X3514" i="1"/>
  <c r="Y3514" i="1"/>
  <c r="W3522" i="1"/>
  <c r="X3522" i="1"/>
  <c r="Y3522" i="1"/>
  <c r="X3530" i="1"/>
  <c r="Y3530" i="1"/>
  <c r="W3530" i="1"/>
  <c r="Y3538" i="1"/>
  <c r="W3538" i="1"/>
  <c r="X3538" i="1"/>
  <c r="W3546" i="1"/>
  <c r="X3546" i="1"/>
  <c r="Y3546" i="1"/>
  <c r="W3554" i="1"/>
  <c r="X3554" i="1"/>
  <c r="Y3554" i="1"/>
  <c r="X3562" i="1"/>
  <c r="Y3562" i="1"/>
  <c r="W3562" i="1"/>
  <c r="Y3570" i="1"/>
  <c r="W3570" i="1"/>
  <c r="X3570" i="1"/>
  <c r="W3578" i="1"/>
  <c r="X3578" i="1"/>
  <c r="Y3578" i="1"/>
  <c r="W3586" i="1"/>
  <c r="X3586" i="1"/>
  <c r="Y3586" i="1"/>
  <c r="X3594" i="1"/>
  <c r="Y3594" i="1"/>
  <c r="W3594" i="1"/>
  <c r="Y3602" i="1"/>
  <c r="W3602" i="1"/>
  <c r="X3602" i="1"/>
  <c r="W3610" i="1"/>
  <c r="X3610" i="1"/>
  <c r="Y3610" i="1"/>
  <c r="W3618" i="1"/>
  <c r="X3618" i="1"/>
  <c r="Y3618" i="1"/>
  <c r="X3626" i="1"/>
  <c r="Y3626" i="1"/>
  <c r="W3626" i="1"/>
  <c r="Y3634" i="1"/>
  <c r="W3634" i="1"/>
  <c r="X3634" i="1"/>
  <c r="W3642" i="1"/>
  <c r="X3642" i="1"/>
  <c r="Y3642" i="1"/>
  <c r="W3650" i="1"/>
  <c r="X3650" i="1"/>
  <c r="Y3650" i="1"/>
  <c r="X3658" i="1"/>
  <c r="Y3658" i="1"/>
  <c r="W3658" i="1"/>
  <c r="Y3666" i="1"/>
  <c r="W3666" i="1"/>
  <c r="X3666" i="1"/>
  <c r="W3674" i="1"/>
  <c r="X3674" i="1"/>
  <c r="Y3674" i="1"/>
  <c r="W3682" i="1"/>
  <c r="X3682" i="1"/>
  <c r="Y3682" i="1"/>
  <c r="X3690" i="1"/>
  <c r="Y3690" i="1"/>
  <c r="W3690" i="1"/>
  <c r="Y3698" i="1"/>
  <c r="W3698" i="1"/>
  <c r="X3698" i="1"/>
  <c r="W3706" i="1"/>
  <c r="X3706" i="1"/>
  <c r="Y3706" i="1"/>
  <c r="W3714" i="1"/>
  <c r="X3714" i="1"/>
  <c r="Y3714" i="1"/>
  <c r="X3722" i="1"/>
  <c r="Y3722" i="1"/>
  <c r="W3722" i="1"/>
  <c r="Y3730" i="1"/>
  <c r="W3730" i="1"/>
  <c r="X3730" i="1"/>
  <c r="W3738" i="1"/>
  <c r="X3738" i="1"/>
  <c r="Y3738" i="1"/>
  <c r="W3746" i="1"/>
  <c r="X3746" i="1"/>
  <c r="Y3746" i="1"/>
  <c r="X3754" i="1"/>
  <c r="Y3754" i="1"/>
  <c r="W3754" i="1"/>
  <c r="Y3762" i="1"/>
  <c r="W3762" i="1"/>
  <c r="X3762" i="1"/>
  <c r="W3770" i="1"/>
  <c r="X3770" i="1"/>
  <c r="Y3770" i="1"/>
  <c r="W3778" i="1"/>
  <c r="X3778" i="1"/>
  <c r="Y3778" i="1"/>
  <c r="X3786" i="1"/>
  <c r="Y3786" i="1"/>
  <c r="W3786" i="1"/>
  <c r="Y3794" i="1"/>
  <c r="W3794" i="1"/>
  <c r="X3794" i="1"/>
  <c r="W3802" i="1"/>
  <c r="X3802" i="1"/>
  <c r="Y3802" i="1"/>
  <c r="W3810" i="1"/>
  <c r="X3810" i="1"/>
  <c r="Y3810" i="1"/>
  <c r="Y3818" i="1"/>
  <c r="W3818" i="1"/>
  <c r="X3818" i="1"/>
  <c r="W3826" i="1"/>
  <c r="X3826" i="1"/>
  <c r="Y3826" i="1"/>
  <c r="X3834" i="1"/>
  <c r="Y3834" i="1"/>
  <c r="W3834" i="1"/>
  <c r="X3842" i="1"/>
  <c r="Y3842" i="1"/>
  <c r="W3842" i="1"/>
  <c r="Y3850" i="1"/>
  <c r="W3850" i="1"/>
  <c r="X3850" i="1"/>
  <c r="W3858" i="1"/>
  <c r="X3858" i="1"/>
  <c r="Y3858" i="1"/>
  <c r="X3866" i="1"/>
  <c r="Y3866" i="1"/>
  <c r="W3866" i="1"/>
  <c r="X3874" i="1"/>
  <c r="Y3874" i="1"/>
  <c r="W3874" i="1"/>
  <c r="Y3882" i="1"/>
  <c r="W3882" i="1"/>
  <c r="X3882" i="1"/>
  <c r="W3890" i="1"/>
  <c r="X3890" i="1"/>
  <c r="Y3890" i="1"/>
  <c r="X3898" i="1"/>
  <c r="Y3898" i="1"/>
  <c r="W3898" i="1"/>
  <c r="X3906" i="1"/>
  <c r="Y3906" i="1"/>
  <c r="W3906" i="1"/>
  <c r="Y3914" i="1"/>
  <c r="W3914" i="1"/>
  <c r="X3914" i="1"/>
  <c r="W3922" i="1"/>
  <c r="X3922" i="1"/>
  <c r="Y3922" i="1"/>
  <c r="X3930" i="1"/>
  <c r="Y3930" i="1"/>
  <c r="W3930" i="1"/>
  <c r="X3938" i="1"/>
  <c r="Y3938" i="1"/>
  <c r="W3938" i="1"/>
  <c r="Y3946" i="1"/>
  <c r="W3946" i="1"/>
  <c r="X3946" i="1"/>
  <c r="W3954" i="1"/>
  <c r="X3954" i="1"/>
  <c r="Y3954" i="1"/>
  <c r="X3962" i="1"/>
  <c r="Y3962" i="1"/>
  <c r="W3962" i="1"/>
  <c r="X3970" i="1"/>
  <c r="Y3970" i="1"/>
  <c r="W3970" i="1"/>
  <c r="Y3978" i="1"/>
  <c r="W3978" i="1"/>
  <c r="X3978" i="1"/>
  <c r="W3986" i="1"/>
  <c r="X3986" i="1"/>
  <c r="Y3986" i="1"/>
  <c r="X3994" i="1"/>
  <c r="Y3994" i="1"/>
  <c r="W3994" i="1"/>
  <c r="X4002" i="1"/>
  <c r="Y4002" i="1"/>
  <c r="W4002" i="1"/>
  <c r="Y2036" i="1"/>
  <c r="W2036" i="1"/>
  <c r="X2036" i="1"/>
  <c r="W2220" i="1"/>
  <c r="X2220" i="1"/>
  <c r="Y2220" i="1"/>
  <c r="Y2244" i="1"/>
  <c r="W2244" i="1"/>
  <c r="X2244" i="1"/>
  <c r="Y2280" i="1"/>
  <c r="X2280" i="1"/>
  <c r="W2280" i="1"/>
  <c r="W2316" i="1"/>
  <c r="X2316" i="1"/>
  <c r="Y2316" i="1"/>
  <c r="Y2344" i="1"/>
  <c r="X2344" i="1"/>
  <c r="W2344" i="1"/>
  <c r="W2380" i="1"/>
  <c r="X2380" i="1"/>
  <c r="Y2380" i="1"/>
  <c r="Y2404" i="1"/>
  <c r="W2404" i="1"/>
  <c r="X2404" i="1"/>
  <c r="Y2436" i="1"/>
  <c r="W2436" i="1"/>
  <c r="X2436" i="1"/>
  <c r="W2476" i="1"/>
  <c r="X2476" i="1"/>
  <c r="Y2476" i="1"/>
  <c r="X504" i="1"/>
  <c r="W504" i="1"/>
  <c r="Y504" i="1"/>
  <c r="X536" i="1"/>
  <c r="W536" i="1"/>
  <c r="Y536" i="1"/>
  <c r="X2564" i="1"/>
  <c r="Y2564" i="1"/>
  <c r="W2564" i="1"/>
  <c r="Y592" i="1"/>
  <c r="X592" i="1"/>
  <c r="W592" i="1"/>
  <c r="W3036" i="1"/>
  <c r="Y3036" i="1"/>
  <c r="X3036" i="1"/>
  <c r="W3100" i="1"/>
  <c r="X3100" i="1"/>
  <c r="Y3100" i="1"/>
  <c r="Y3128" i="1"/>
  <c r="W3128" i="1"/>
  <c r="X3128" i="1"/>
  <c r="X3152" i="1"/>
  <c r="Y3152" i="1"/>
  <c r="W3152" i="1"/>
  <c r="W3176" i="1"/>
  <c r="X3176" i="1"/>
  <c r="Y3176" i="1"/>
  <c r="Y3200" i="1"/>
  <c r="W3200" i="1"/>
  <c r="X3200" i="1"/>
  <c r="Y3224" i="1"/>
  <c r="W3224" i="1"/>
  <c r="X3224" i="1"/>
  <c r="Y3244" i="1"/>
  <c r="W3244" i="1"/>
  <c r="X3244" i="1"/>
  <c r="X3268" i="1"/>
  <c r="Y3268" i="1"/>
  <c r="W3268" i="1"/>
  <c r="W3292" i="1"/>
  <c r="X3292" i="1"/>
  <c r="Y3292" i="1"/>
  <c r="Y3320" i="1"/>
  <c r="W3320" i="1"/>
  <c r="X3320" i="1"/>
  <c r="Y3340" i="1"/>
  <c r="W3340" i="1"/>
  <c r="X3340" i="1"/>
  <c r="X3364" i="1"/>
  <c r="Y3364" i="1"/>
  <c r="W3364" i="1"/>
  <c r="W3388" i="1"/>
  <c r="X3388" i="1"/>
  <c r="Y3388" i="1"/>
  <c r="Y3412" i="1"/>
  <c r="W3412" i="1"/>
  <c r="X3412" i="1"/>
  <c r="Y3436" i="1"/>
  <c r="W3436" i="1"/>
  <c r="X3436" i="1"/>
  <c r="Y3456" i="1"/>
  <c r="W3456" i="1"/>
  <c r="X3456" i="1"/>
  <c r="Y3480" i="1"/>
  <c r="W3480" i="1"/>
  <c r="X3480" i="1"/>
  <c r="Y3500" i="1"/>
  <c r="W3500" i="1"/>
  <c r="X3500" i="1"/>
  <c r="X3524" i="1"/>
  <c r="Y3524" i="1"/>
  <c r="W3524" i="1"/>
  <c r="W3548" i="1"/>
  <c r="X3548" i="1"/>
  <c r="Y3548" i="1"/>
  <c r="Y3572" i="1"/>
  <c r="W3572" i="1"/>
  <c r="X3572" i="1"/>
  <c r="Y3596" i="1"/>
  <c r="W3596" i="1"/>
  <c r="X3596" i="1"/>
  <c r="Y3616" i="1"/>
  <c r="W3616" i="1"/>
  <c r="X3616" i="1"/>
  <c r="Y3640" i="1"/>
  <c r="W3640" i="1"/>
  <c r="X3640" i="1"/>
  <c r="X3664" i="1"/>
  <c r="Y3664" i="1"/>
  <c r="W3664" i="1"/>
  <c r="W3688" i="1"/>
  <c r="X3688" i="1"/>
  <c r="Y3688" i="1"/>
  <c r="X3716" i="1"/>
  <c r="Y3716" i="1"/>
  <c r="W3716" i="1"/>
  <c r="Y3756" i="1"/>
  <c r="W3756" i="1"/>
  <c r="X3756" i="1"/>
  <c r="Y3788" i="1"/>
  <c r="W3788" i="1"/>
  <c r="X3788" i="1"/>
  <c r="W3820" i="1"/>
  <c r="X3820" i="1"/>
  <c r="Y3820" i="1"/>
  <c r="W1856" i="1"/>
  <c r="Y1856" i="1"/>
  <c r="X1856" i="1"/>
  <c r="W3892" i="1"/>
  <c r="X3892" i="1"/>
  <c r="Y3892" i="1"/>
  <c r="Y1924" i="1"/>
  <c r="W1924" i="1"/>
  <c r="X1924" i="1"/>
  <c r="W1952" i="1"/>
  <c r="Y1952" i="1"/>
  <c r="X1952" i="1"/>
  <c r="W1984" i="1"/>
  <c r="Y1984" i="1"/>
  <c r="X1984" i="1"/>
  <c r="X31" i="1"/>
  <c r="Y31" i="1"/>
  <c r="W31" i="1"/>
  <c r="X39" i="1"/>
  <c r="Y39" i="1"/>
  <c r="W39" i="1"/>
  <c r="Y47" i="1"/>
  <c r="W47" i="1"/>
  <c r="X47" i="1"/>
  <c r="Y55" i="1"/>
  <c r="W55" i="1"/>
  <c r="X55" i="1"/>
  <c r="W63" i="1"/>
  <c r="X63" i="1"/>
  <c r="Y63" i="1"/>
  <c r="W71" i="1"/>
  <c r="X71" i="1"/>
  <c r="Y71" i="1"/>
  <c r="W79" i="1"/>
  <c r="X79" i="1"/>
  <c r="Y79" i="1"/>
  <c r="X87" i="1"/>
  <c r="Y87" i="1"/>
  <c r="W87" i="1"/>
  <c r="W95" i="1"/>
  <c r="Y95" i="1"/>
  <c r="X95" i="1"/>
  <c r="X103" i="1"/>
  <c r="W103" i="1"/>
  <c r="Y103" i="1"/>
  <c r="Y111" i="1"/>
  <c r="X111" i="1"/>
  <c r="W111" i="1"/>
  <c r="W119" i="1"/>
  <c r="Y119" i="1"/>
  <c r="X119" i="1"/>
  <c r="X127" i="1"/>
  <c r="Y127" i="1"/>
  <c r="W127" i="1"/>
  <c r="W135" i="1"/>
  <c r="Y135" i="1"/>
  <c r="X135" i="1"/>
  <c r="Y143" i="1"/>
  <c r="W143" i="1"/>
  <c r="X143" i="1"/>
  <c r="W151" i="1"/>
  <c r="Y151" i="1"/>
  <c r="X151" i="1"/>
  <c r="W159" i="1"/>
  <c r="X159" i="1"/>
  <c r="Y159" i="1"/>
  <c r="Y167" i="1"/>
  <c r="X167" i="1"/>
  <c r="W167" i="1"/>
  <c r="X175" i="1"/>
  <c r="Y175" i="1"/>
  <c r="W175" i="1"/>
  <c r="X183" i="1"/>
  <c r="W183" i="1"/>
  <c r="Y183" i="1"/>
  <c r="Y191" i="1"/>
  <c r="W191" i="1"/>
  <c r="X191" i="1"/>
  <c r="X199" i="1"/>
  <c r="W199" i="1"/>
  <c r="Y199" i="1"/>
  <c r="X207" i="1"/>
  <c r="Y207" i="1"/>
  <c r="W207" i="1"/>
  <c r="Y215" i="1"/>
  <c r="W215" i="1"/>
  <c r="X215" i="1"/>
  <c r="X223" i="1"/>
  <c r="W223" i="1"/>
  <c r="Y223" i="1"/>
  <c r="X231" i="1"/>
  <c r="W231" i="1"/>
  <c r="Y231" i="1"/>
  <c r="W239" i="1"/>
  <c r="Y239" i="1"/>
  <c r="X239" i="1"/>
  <c r="X247" i="1"/>
  <c r="Y247" i="1"/>
  <c r="W247" i="1"/>
  <c r="Y255" i="1"/>
  <c r="X255" i="1"/>
  <c r="W255" i="1"/>
  <c r="Y263" i="1"/>
  <c r="W263" i="1"/>
  <c r="X263" i="1"/>
  <c r="Y271" i="1"/>
  <c r="X271" i="1"/>
  <c r="W271" i="1"/>
  <c r="Y279" i="1"/>
  <c r="X279" i="1"/>
  <c r="W279" i="1"/>
  <c r="X287" i="1"/>
  <c r="W287" i="1"/>
  <c r="Y287" i="1"/>
  <c r="X295" i="1"/>
  <c r="Y295" i="1"/>
  <c r="W295" i="1"/>
  <c r="W303" i="1"/>
  <c r="Y303" i="1"/>
  <c r="X303" i="1"/>
  <c r="W311" i="1"/>
  <c r="X311" i="1"/>
  <c r="Y311" i="1"/>
  <c r="W319" i="1"/>
  <c r="Y319" i="1"/>
  <c r="X319" i="1"/>
  <c r="W327" i="1"/>
  <c r="X327" i="1"/>
  <c r="Y327" i="1"/>
  <c r="Y335" i="1"/>
  <c r="X335" i="1"/>
  <c r="W335" i="1"/>
  <c r="X343" i="1"/>
  <c r="Y343" i="1"/>
  <c r="W343" i="1"/>
  <c r="Y351" i="1"/>
  <c r="X351" i="1"/>
  <c r="W351" i="1"/>
  <c r="Y359" i="1"/>
  <c r="W359" i="1"/>
  <c r="X359" i="1"/>
  <c r="X367" i="1"/>
  <c r="W367" i="1"/>
  <c r="Y367" i="1"/>
  <c r="W375" i="1"/>
  <c r="X375" i="1"/>
  <c r="Y375" i="1"/>
  <c r="Y383" i="1"/>
  <c r="X383" i="1"/>
  <c r="W383" i="1"/>
  <c r="Y391" i="1"/>
  <c r="W391" i="1"/>
  <c r="X391" i="1"/>
  <c r="X399" i="1"/>
  <c r="W399" i="1"/>
  <c r="Y399" i="1"/>
  <c r="Y407" i="1"/>
  <c r="W407" i="1"/>
  <c r="X407" i="1"/>
  <c r="Y415" i="1"/>
  <c r="X415" i="1"/>
  <c r="W415" i="1"/>
  <c r="W423" i="1"/>
  <c r="X423" i="1"/>
  <c r="Y423" i="1"/>
  <c r="Y431" i="1"/>
  <c r="X431" i="1"/>
  <c r="W431" i="1"/>
  <c r="Y439" i="1"/>
  <c r="X439" i="1"/>
  <c r="W439" i="1"/>
  <c r="X447" i="1"/>
  <c r="W447" i="1"/>
  <c r="Y447" i="1"/>
  <c r="W455" i="1"/>
  <c r="Y455" i="1"/>
  <c r="X455" i="1"/>
  <c r="X463" i="1"/>
  <c r="W463" i="1"/>
  <c r="Y463" i="1"/>
  <c r="Y471" i="1"/>
  <c r="X471" i="1"/>
  <c r="W471" i="1"/>
  <c r="Y479" i="1"/>
  <c r="X479" i="1"/>
  <c r="W479" i="1"/>
  <c r="Y487" i="1"/>
  <c r="X487" i="1"/>
  <c r="W487" i="1"/>
  <c r="Y495" i="1"/>
  <c r="W495" i="1"/>
  <c r="X495" i="1"/>
  <c r="X503" i="1"/>
  <c r="W503" i="1"/>
  <c r="Y503" i="1"/>
  <c r="W511" i="1"/>
  <c r="X511" i="1"/>
  <c r="Y511" i="1"/>
  <c r="X519" i="1"/>
  <c r="W519" i="1"/>
  <c r="Y519" i="1"/>
  <c r="X527" i="1"/>
  <c r="Y527" i="1"/>
  <c r="W527" i="1"/>
  <c r="W535" i="1"/>
  <c r="Y535" i="1"/>
  <c r="X535" i="1"/>
  <c r="X543" i="1"/>
  <c r="Y543" i="1"/>
  <c r="W543" i="1"/>
  <c r="Y551" i="1"/>
  <c r="X551" i="1"/>
  <c r="W551" i="1"/>
  <c r="Y559" i="1"/>
  <c r="W559" i="1"/>
  <c r="X559" i="1"/>
  <c r="X567" i="1"/>
  <c r="W567" i="1"/>
  <c r="Y567" i="1"/>
  <c r="W575" i="1"/>
  <c r="X575" i="1"/>
  <c r="Y575" i="1"/>
  <c r="X583" i="1"/>
  <c r="W583" i="1"/>
  <c r="Y583" i="1"/>
  <c r="X591" i="1"/>
  <c r="Y591" i="1"/>
  <c r="W591" i="1"/>
  <c r="Y599" i="1"/>
  <c r="W599" i="1"/>
  <c r="X599" i="1"/>
  <c r="X607" i="1"/>
  <c r="Y607" i="1"/>
  <c r="W607" i="1"/>
  <c r="Y615" i="1"/>
  <c r="X615" i="1"/>
  <c r="W615" i="1"/>
  <c r="Y623" i="1"/>
  <c r="W623" i="1"/>
  <c r="X623" i="1"/>
  <c r="X631" i="1"/>
  <c r="Y631" i="1"/>
  <c r="W631" i="1"/>
  <c r="W639" i="1"/>
  <c r="X639" i="1"/>
  <c r="Y639" i="1"/>
  <c r="X647" i="1"/>
  <c r="W647" i="1"/>
  <c r="Y647" i="1"/>
  <c r="X655" i="1"/>
  <c r="Y655" i="1"/>
  <c r="W655" i="1"/>
  <c r="X663" i="1"/>
  <c r="W663" i="1"/>
  <c r="Y663" i="1"/>
  <c r="Y671" i="1"/>
  <c r="X671" i="1"/>
  <c r="W671" i="1"/>
  <c r="W679" i="1"/>
  <c r="Y679" i="1"/>
  <c r="X679" i="1"/>
  <c r="W687" i="1"/>
  <c r="X687" i="1"/>
  <c r="Y687" i="1"/>
  <c r="Y695" i="1"/>
  <c r="X695" i="1"/>
  <c r="W695" i="1"/>
  <c r="X703" i="1"/>
  <c r="Y703" i="1"/>
  <c r="W703" i="1"/>
  <c r="Y711" i="1"/>
  <c r="X711" i="1"/>
  <c r="W711" i="1"/>
  <c r="Y719" i="1"/>
  <c r="W719" i="1"/>
  <c r="X719" i="1"/>
  <c r="X727" i="1"/>
  <c r="W727" i="1"/>
  <c r="Y727" i="1"/>
  <c r="Y735" i="1"/>
  <c r="W735" i="1"/>
  <c r="X735" i="1"/>
  <c r="W743" i="1"/>
  <c r="Y743" i="1"/>
  <c r="X743" i="1"/>
  <c r="W751" i="1"/>
  <c r="X751" i="1"/>
  <c r="Y751" i="1"/>
  <c r="Y759" i="1"/>
  <c r="X759" i="1"/>
  <c r="W759" i="1"/>
  <c r="Y767" i="1"/>
  <c r="W767" i="1"/>
  <c r="X767" i="1"/>
  <c r="W775" i="1"/>
  <c r="Y775" i="1"/>
  <c r="X775" i="1"/>
  <c r="X783" i="1"/>
  <c r="W783" i="1"/>
  <c r="Y783" i="1"/>
  <c r="Y791" i="1"/>
  <c r="X791" i="1"/>
  <c r="W791" i="1"/>
  <c r="W799" i="1"/>
  <c r="Y799" i="1"/>
  <c r="X799" i="1"/>
  <c r="Y807" i="1"/>
  <c r="X807" i="1"/>
  <c r="W807" i="1"/>
  <c r="Y815" i="1"/>
  <c r="X815" i="1"/>
  <c r="W815" i="1"/>
  <c r="X823" i="1"/>
  <c r="W823" i="1"/>
  <c r="Y823" i="1"/>
  <c r="Y831" i="1"/>
  <c r="X831" i="1"/>
  <c r="W831" i="1"/>
  <c r="W839" i="1"/>
  <c r="Y839" i="1"/>
  <c r="X839" i="1"/>
  <c r="X847" i="1"/>
  <c r="W847" i="1"/>
  <c r="Y847" i="1"/>
  <c r="Y855" i="1"/>
  <c r="W855" i="1"/>
  <c r="X855" i="1"/>
  <c r="W863" i="1"/>
  <c r="Y863" i="1"/>
  <c r="X863" i="1"/>
  <c r="Y871" i="1"/>
  <c r="W871" i="1"/>
  <c r="X871" i="1"/>
  <c r="Y879" i="1"/>
  <c r="X879" i="1"/>
  <c r="W879" i="1"/>
  <c r="W887" i="1"/>
  <c r="X887" i="1"/>
  <c r="Y887" i="1"/>
  <c r="Y895" i="1"/>
  <c r="X895" i="1"/>
  <c r="W895" i="1"/>
  <c r="X903" i="1"/>
  <c r="Y903" i="1"/>
  <c r="W903" i="1"/>
  <c r="W911" i="1"/>
  <c r="X911" i="1"/>
  <c r="Y911" i="1"/>
  <c r="Y919" i="1"/>
  <c r="W919" i="1"/>
  <c r="X919" i="1"/>
  <c r="Y927" i="1"/>
  <c r="X927" i="1"/>
  <c r="W927" i="1"/>
  <c r="Y935" i="1"/>
  <c r="X935" i="1"/>
  <c r="W935" i="1"/>
  <c r="X943" i="1"/>
  <c r="W943" i="1"/>
  <c r="Y943" i="1"/>
  <c r="W951" i="1"/>
  <c r="X951" i="1"/>
  <c r="Y951" i="1"/>
  <c r="X959" i="1"/>
  <c r="W959" i="1"/>
  <c r="Y959" i="1"/>
  <c r="W967" i="1"/>
  <c r="Y967" i="1"/>
  <c r="X967" i="1"/>
  <c r="W975" i="1"/>
  <c r="Y975" i="1"/>
  <c r="X975" i="1"/>
  <c r="X983" i="1"/>
  <c r="Y983" i="1"/>
  <c r="W983" i="1"/>
  <c r="X991" i="1"/>
  <c r="W991" i="1"/>
  <c r="Y991" i="1"/>
  <c r="Y999" i="1"/>
  <c r="X999" i="1"/>
  <c r="W999" i="1"/>
  <c r="X1007" i="1"/>
  <c r="W1007" i="1"/>
  <c r="Y1007" i="1"/>
  <c r="Y1015" i="1"/>
  <c r="W1015" i="1"/>
  <c r="X1015" i="1"/>
  <c r="W1023" i="1"/>
  <c r="Y1023" i="1"/>
  <c r="X1023" i="1"/>
  <c r="W1031" i="1"/>
  <c r="Y1031" i="1"/>
  <c r="X1031" i="1"/>
  <c r="W1039" i="1"/>
  <c r="Y1039" i="1"/>
  <c r="X1039" i="1"/>
  <c r="Y1047" i="1"/>
  <c r="W1047" i="1"/>
  <c r="X1047" i="1"/>
  <c r="Y1055" i="1"/>
  <c r="X1055" i="1"/>
  <c r="W1055" i="1"/>
  <c r="Y1063" i="1"/>
  <c r="X1063" i="1"/>
  <c r="W1063" i="1"/>
  <c r="X1071" i="1"/>
  <c r="W1071" i="1"/>
  <c r="Y1071" i="1"/>
  <c r="W1079" i="1"/>
  <c r="X1079" i="1"/>
  <c r="Y1079" i="1"/>
  <c r="X1087" i="1"/>
  <c r="W1087" i="1"/>
  <c r="Y1087" i="1"/>
  <c r="W1095" i="1"/>
  <c r="Y1095" i="1"/>
  <c r="X1095" i="1"/>
  <c r="W1103" i="1"/>
  <c r="Y1103" i="1"/>
  <c r="X1103" i="1"/>
  <c r="Y1111" i="1"/>
  <c r="W1111" i="1"/>
  <c r="X1111" i="1"/>
  <c r="Y1119" i="1"/>
  <c r="X1119" i="1"/>
  <c r="W1119" i="1"/>
  <c r="Y1127" i="1"/>
  <c r="X1127" i="1"/>
  <c r="W1127" i="1"/>
  <c r="X1135" i="1"/>
  <c r="W1135" i="1"/>
  <c r="Y1135" i="1"/>
  <c r="Y1143" i="1"/>
  <c r="W1143" i="1"/>
  <c r="X1143" i="1"/>
  <c r="W1151" i="1"/>
  <c r="Y1151" i="1"/>
  <c r="X1151" i="1"/>
  <c r="W1159" i="1"/>
  <c r="Y1159" i="1"/>
  <c r="X1159" i="1"/>
  <c r="Y1167" i="1"/>
  <c r="X1167" i="1"/>
  <c r="W1167" i="1"/>
  <c r="X1175" i="1"/>
  <c r="W1175" i="1"/>
  <c r="Y1175" i="1"/>
  <c r="Y1183" i="1"/>
  <c r="X1183" i="1"/>
  <c r="W1183" i="1"/>
  <c r="X1191" i="1"/>
  <c r="W1191" i="1"/>
  <c r="Y1191" i="1"/>
  <c r="X1199" i="1"/>
  <c r="W1199" i="1"/>
  <c r="Y1199" i="1"/>
  <c r="X1207" i="1"/>
  <c r="W1207" i="1"/>
  <c r="Y1207" i="1"/>
  <c r="W1215" i="1"/>
  <c r="Y1215" i="1"/>
  <c r="X1215" i="1"/>
  <c r="W1223" i="1"/>
  <c r="Y1223" i="1"/>
  <c r="X1223" i="1"/>
  <c r="Y1231" i="1"/>
  <c r="X1231" i="1"/>
  <c r="W1231" i="1"/>
  <c r="Y1239" i="1"/>
  <c r="X1239" i="1"/>
  <c r="W1239" i="1"/>
  <c r="X1247" i="1"/>
  <c r="W1247" i="1"/>
  <c r="Y1247" i="1"/>
  <c r="X1255" i="1"/>
  <c r="W1255" i="1"/>
  <c r="Y1255" i="1"/>
  <c r="X1263" i="1"/>
  <c r="W1263" i="1"/>
  <c r="Y1263" i="1"/>
  <c r="X1271" i="1"/>
  <c r="W1271" i="1"/>
  <c r="Y1271" i="1"/>
  <c r="W1279" i="1"/>
  <c r="Y1279" i="1"/>
  <c r="X1279" i="1"/>
  <c r="W1287" i="1"/>
  <c r="Y1287" i="1"/>
  <c r="X1287" i="1"/>
  <c r="Y1295" i="1"/>
  <c r="X1295" i="1"/>
  <c r="W1295" i="1"/>
  <c r="Y1303" i="1"/>
  <c r="X1303" i="1"/>
  <c r="W1303" i="1"/>
  <c r="X1311" i="1"/>
  <c r="W1311" i="1"/>
  <c r="Y1311" i="1"/>
  <c r="X1319" i="1"/>
  <c r="W1319" i="1"/>
  <c r="Y1319" i="1"/>
  <c r="X1327" i="1"/>
  <c r="W1327" i="1"/>
  <c r="Y1327" i="1"/>
  <c r="X1335" i="1"/>
  <c r="W1335" i="1"/>
  <c r="Y1335" i="1"/>
  <c r="W1343" i="1"/>
  <c r="Y1343" i="1"/>
  <c r="X1343" i="1"/>
  <c r="Y1351" i="1"/>
  <c r="X1351" i="1"/>
  <c r="W1351" i="1"/>
  <c r="W1359" i="1"/>
  <c r="Y1359" i="1"/>
  <c r="X1359" i="1"/>
  <c r="X1367" i="1"/>
  <c r="W1367" i="1"/>
  <c r="Y1367" i="1"/>
  <c r="Y1375" i="1"/>
  <c r="X1375" i="1"/>
  <c r="W1375" i="1"/>
  <c r="Y1383" i="1"/>
  <c r="X1383" i="1"/>
  <c r="W1383" i="1"/>
  <c r="Y1391" i="1"/>
  <c r="X1391" i="1"/>
  <c r="W1391" i="1"/>
  <c r="X1399" i="1"/>
  <c r="W1399" i="1"/>
  <c r="Y1399" i="1"/>
  <c r="Y1407" i="1"/>
  <c r="X1407" i="1"/>
  <c r="W1407" i="1"/>
  <c r="W1415" i="1"/>
  <c r="Y1415" i="1"/>
  <c r="X1415" i="1"/>
  <c r="X1423" i="1"/>
  <c r="W1423" i="1"/>
  <c r="Y1423" i="1"/>
  <c r="Y1431" i="1"/>
  <c r="X1431" i="1"/>
  <c r="W1431" i="1"/>
  <c r="W1439" i="1"/>
  <c r="Y1439" i="1"/>
  <c r="X1439" i="1"/>
  <c r="Y1447" i="1"/>
  <c r="X1447" i="1"/>
  <c r="W1447" i="1"/>
  <c r="Y1455" i="1"/>
  <c r="X1455" i="1"/>
  <c r="W1455" i="1"/>
  <c r="X1463" i="1"/>
  <c r="W1463" i="1"/>
  <c r="Y1463" i="1"/>
  <c r="Y1471" i="1"/>
  <c r="X1471" i="1"/>
  <c r="W1471" i="1"/>
  <c r="W1479" i="1"/>
  <c r="Y1479" i="1"/>
  <c r="X1479" i="1"/>
  <c r="X1487" i="1"/>
  <c r="W1487" i="1"/>
  <c r="Y1487" i="1"/>
  <c r="Y1495" i="1"/>
  <c r="X1495" i="1"/>
  <c r="W1495" i="1"/>
  <c r="W1503" i="1"/>
  <c r="Y1503" i="1"/>
  <c r="X1503" i="1"/>
  <c r="Y1511" i="1"/>
  <c r="X1511" i="1"/>
  <c r="W1511" i="1"/>
  <c r="Y1519" i="1"/>
  <c r="X1519" i="1"/>
  <c r="W1519" i="1"/>
  <c r="X1527" i="1"/>
  <c r="W1527" i="1"/>
  <c r="Y1527" i="1"/>
  <c r="Y1535" i="1"/>
  <c r="X1535" i="1"/>
  <c r="W1535" i="1"/>
  <c r="W1543" i="1"/>
  <c r="Y1543" i="1"/>
  <c r="X1543" i="1"/>
  <c r="X1551" i="1"/>
  <c r="W1551" i="1"/>
  <c r="Y1551" i="1"/>
  <c r="Y1559" i="1"/>
  <c r="X1559" i="1"/>
  <c r="W1559" i="1"/>
  <c r="W1567" i="1"/>
  <c r="Y1567" i="1"/>
  <c r="X1567" i="1"/>
  <c r="Y1575" i="1"/>
  <c r="X1575" i="1"/>
  <c r="W1575" i="1"/>
  <c r="Y1583" i="1"/>
  <c r="X1583" i="1"/>
  <c r="W1583" i="1"/>
  <c r="Y1591" i="1"/>
  <c r="X1591" i="1"/>
  <c r="W1591" i="1"/>
  <c r="X1599" i="1"/>
  <c r="W1599" i="1"/>
  <c r="Y1599" i="1"/>
  <c r="X1607" i="1"/>
  <c r="W1607" i="1"/>
  <c r="Y1607" i="1"/>
  <c r="W1615" i="1"/>
  <c r="Y1615" i="1"/>
  <c r="X1615" i="1"/>
  <c r="W1623" i="1"/>
  <c r="Y1623" i="1"/>
  <c r="X1623" i="1"/>
  <c r="Y1631" i="1"/>
  <c r="X1631" i="1"/>
  <c r="W1631" i="1"/>
  <c r="Y1639" i="1"/>
  <c r="X1639" i="1"/>
  <c r="W1639" i="1"/>
  <c r="Y1647" i="1"/>
  <c r="X1647" i="1"/>
  <c r="W1647" i="1"/>
  <c r="Y1655" i="1"/>
  <c r="X1655" i="1"/>
  <c r="W1655" i="1"/>
  <c r="X1663" i="1"/>
  <c r="W1663" i="1"/>
  <c r="Y1663" i="1"/>
  <c r="X1671" i="1"/>
  <c r="W1671" i="1"/>
  <c r="Y1671" i="1"/>
  <c r="W1679" i="1"/>
  <c r="Y1679" i="1"/>
  <c r="X1679" i="1"/>
  <c r="W1687" i="1"/>
  <c r="Y1687" i="1"/>
  <c r="X1687" i="1"/>
  <c r="Y1695" i="1"/>
  <c r="X1695" i="1"/>
  <c r="W1695" i="1"/>
  <c r="Y1703" i="1"/>
  <c r="X1703" i="1"/>
  <c r="W1703" i="1"/>
  <c r="Y1711" i="1"/>
  <c r="X1711" i="1"/>
  <c r="W1711" i="1"/>
  <c r="Y1719" i="1"/>
  <c r="X1719" i="1"/>
  <c r="W1719" i="1"/>
  <c r="X1727" i="1"/>
  <c r="W1727" i="1"/>
  <c r="Y1727" i="1"/>
  <c r="X1735" i="1"/>
  <c r="W1735" i="1"/>
  <c r="Y1735" i="1"/>
  <c r="W1743" i="1"/>
  <c r="Y1743" i="1"/>
  <c r="X1743" i="1"/>
  <c r="W1751" i="1"/>
  <c r="Y1751" i="1"/>
  <c r="X1751" i="1"/>
  <c r="Y1759" i="1"/>
  <c r="X1759" i="1"/>
  <c r="W1759" i="1"/>
  <c r="Y1767" i="1"/>
  <c r="X1767" i="1"/>
  <c r="W1767" i="1"/>
  <c r="Y1775" i="1"/>
  <c r="X1775" i="1"/>
  <c r="W1775" i="1"/>
  <c r="Y1783" i="1"/>
  <c r="X1783" i="1"/>
  <c r="W1783" i="1"/>
  <c r="X1791" i="1"/>
  <c r="W1791" i="1"/>
  <c r="Y1791" i="1"/>
  <c r="X1799" i="1"/>
  <c r="W1799" i="1"/>
  <c r="Y1799" i="1"/>
  <c r="W1807" i="1"/>
  <c r="Y1807" i="1"/>
  <c r="X1807" i="1"/>
  <c r="W1815" i="1"/>
  <c r="Y1815" i="1"/>
  <c r="X1815" i="1"/>
  <c r="Y1823" i="1"/>
  <c r="X1823" i="1"/>
  <c r="W1823" i="1"/>
  <c r="Y1831" i="1"/>
  <c r="X1831" i="1"/>
  <c r="W1831" i="1"/>
  <c r="Y1839" i="1"/>
  <c r="X1839" i="1"/>
  <c r="W1839" i="1"/>
  <c r="X1847" i="1"/>
  <c r="W1847" i="1"/>
  <c r="Y1847" i="1"/>
  <c r="Y1855" i="1"/>
  <c r="X1855" i="1"/>
  <c r="W1855" i="1"/>
  <c r="W1863" i="1"/>
  <c r="Y1863" i="1"/>
  <c r="X1863" i="1"/>
  <c r="X1871" i="1"/>
  <c r="W1871" i="1"/>
  <c r="Y1871" i="1"/>
  <c r="Y1879" i="1"/>
  <c r="X1879" i="1"/>
  <c r="W1879" i="1"/>
  <c r="W1887" i="1"/>
  <c r="Y1887" i="1"/>
  <c r="X1887" i="1"/>
  <c r="Y1895" i="1"/>
  <c r="X1895" i="1"/>
  <c r="W1895" i="1"/>
  <c r="Y1903" i="1"/>
  <c r="X1903" i="1"/>
  <c r="W1903" i="1"/>
  <c r="Y1911" i="1"/>
  <c r="X1911" i="1"/>
  <c r="W1911" i="1"/>
  <c r="X1919" i="1"/>
  <c r="W1919" i="1"/>
  <c r="Y1919" i="1"/>
  <c r="X1927" i="1"/>
  <c r="W1927" i="1"/>
  <c r="Y1927" i="1"/>
  <c r="W1935" i="1"/>
  <c r="Y1935" i="1"/>
  <c r="X1935" i="1"/>
  <c r="W1943" i="1"/>
  <c r="Y1943" i="1"/>
  <c r="X1943" i="1"/>
  <c r="Y1951" i="1"/>
  <c r="X1951" i="1"/>
  <c r="W1951" i="1"/>
  <c r="Y1959" i="1"/>
  <c r="X1959" i="1"/>
  <c r="W1959" i="1"/>
  <c r="Y1967" i="1"/>
  <c r="X1967" i="1"/>
  <c r="W1967" i="1"/>
  <c r="Y1975" i="1"/>
  <c r="X1975" i="1"/>
  <c r="W1975" i="1"/>
  <c r="X1983" i="1"/>
  <c r="W1983" i="1"/>
  <c r="Y1983" i="1"/>
  <c r="X1991" i="1"/>
  <c r="W1991" i="1"/>
  <c r="Y1991" i="1"/>
  <c r="W1999" i="1"/>
  <c r="Y1999" i="1"/>
  <c r="X1999" i="1"/>
  <c r="Y2212" i="1"/>
  <c r="W2212" i="1"/>
  <c r="X2212" i="1"/>
  <c r="X2248" i="1"/>
  <c r="Y2248" i="1"/>
  <c r="W2248" i="1"/>
  <c r="W2284" i="1"/>
  <c r="X2284" i="1"/>
  <c r="Y2284" i="1"/>
  <c r="Y2312" i="1"/>
  <c r="X2312" i="1"/>
  <c r="W2312" i="1"/>
  <c r="Y2340" i="1"/>
  <c r="W2340" i="1"/>
  <c r="X2340" i="1"/>
  <c r="X2384" i="1"/>
  <c r="W2384" i="1"/>
  <c r="Y2384" i="1"/>
  <c r="X2416" i="1"/>
  <c r="W2416" i="1"/>
  <c r="Y2416" i="1"/>
  <c r="W2444" i="1"/>
  <c r="X2444" i="1"/>
  <c r="Y2444" i="1"/>
  <c r="Y2472" i="1"/>
  <c r="X2472" i="1"/>
  <c r="W2472" i="1"/>
  <c r="W2508" i="1"/>
  <c r="X2508" i="1"/>
  <c r="Y2508" i="1"/>
  <c r="Y2532" i="1"/>
  <c r="W2532" i="1"/>
  <c r="X2532" i="1"/>
  <c r="W2572" i="1"/>
  <c r="X2572" i="1"/>
  <c r="Y2572" i="1"/>
  <c r="W2604" i="1"/>
  <c r="X2604" i="1"/>
  <c r="Y2604" i="1"/>
  <c r="X632" i="1"/>
  <c r="W632" i="1"/>
  <c r="Y632" i="1"/>
  <c r="Y656" i="1"/>
  <c r="X656" i="1"/>
  <c r="W656" i="1"/>
  <c r="Y2676" i="1"/>
  <c r="W2676" i="1"/>
  <c r="X2676" i="1"/>
  <c r="Y2700" i="1"/>
  <c r="W2700" i="1"/>
  <c r="X2700" i="1"/>
  <c r="X2724" i="1"/>
  <c r="Y2724" i="1"/>
  <c r="W2724" i="1"/>
  <c r="W2748" i="1"/>
  <c r="X2748" i="1"/>
  <c r="Y2748" i="1"/>
  <c r="Y768" i="1"/>
  <c r="X768" i="1"/>
  <c r="W768" i="1"/>
  <c r="X2788" i="1"/>
  <c r="Y2788" i="1"/>
  <c r="W2788" i="1"/>
  <c r="Y2808" i="1"/>
  <c r="W2808" i="1"/>
  <c r="X2808" i="1"/>
  <c r="Y2836" i="1"/>
  <c r="W2836" i="1"/>
  <c r="X2836" i="1"/>
  <c r="Y2860" i="1"/>
  <c r="W2860" i="1"/>
  <c r="X2860" i="1"/>
  <c r="Y2884" i="1"/>
  <c r="X2884" i="1"/>
  <c r="W2884" i="1"/>
  <c r="X2904" i="1"/>
  <c r="Y2904" i="1"/>
  <c r="W2904" i="1"/>
  <c r="Y2928" i="1"/>
  <c r="X2928" i="1"/>
  <c r="W2928" i="1"/>
  <c r="Y2948" i="1"/>
  <c r="X2948" i="1"/>
  <c r="W2948" i="1"/>
  <c r="W2972" i="1"/>
  <c r="Y2972" i="1"/>
  <c r="X2972" i="1"/>
  <c r="X2996" i="1"/>
  <c r="W2996" i="1"/>
  <c r="Y2996" i="1"/>
  <c r="Y3016" i="1"/>
  <c r="W3016" i="1"/>
  <c r="X3016" i="1"/>
  <c r="X3032" i="1"/>
  <c r="Y3032" i="1"/>
  <c r="W3032" i="1"/>
  <c r="X3052" i="1"/>
  <c r="W3052" i="1"/>
  <c r="Y3052" i="1"/>
  <c r="W3068" i="1"/>
  <c r="Y3068" i="1"/>
  <c r="X3068" i="1"/>
  <c r="Y3088" i="1"/>
  <c r="X3088" i="1"/>
  <c r="W3088" i="1"/>
  <c r="X3108" i="1"/>
  <c r="Y3108" i="1"/>
  <c r="W3108" i="1"/>
  <c r="W3132" i="1"/>
  <c r="X3132" i="1"/>
  <c r="Y3132" i="1"/>
  <c r="Y3156" i="1"/>
  <c r="W3156" i="1"/>
  <c r="X3156" i="1"/>
  <c r="Y3180" i="1"/>
  <c r="W3180" i="1"/>
  <c r="X3180" i="1"/>
  <c r="X3204" i="1"/>
  <c r="Y3204" i="1"/>
  <c r="W3204" i="1"/>
  <c r="W3228" i="1"/>
  <c r="X3228" i="1"/>
  <c r="Y3228" i="1"/>
  <c r="Y3252" i="1"/>
  <c r="W3252" i="1"/>
  <c r="X3252" i="1"/>
  <c r="W3272" i="1"/>
  <c r="X3272" i="1"/>
  <c r="Y3272" i="1"/>
  <c r="Y3296" i="1"/>
  <c r="W3296" i="1"/>
  <c r="X3296" i="1"/>
  <c r="Y3316" i="1"/>
  <c r="W3316" i="1"/>
  <c r="X3316" i="1"/>
  <c r="W3336" i="1"/>
  <c r="X3336" i="1"/>
  <c r="Y3336" i="1"/>
  <c r="Y3360" i="1"/>
  <c r="W3360" i="1"/>
  <c r="X3360" i="1"/>
  <c r="Y3380" i="1"/>
  <c r="W3380" i="1"/>
  <c r="X3380" i="1"/>
  <c r="X3408" i="1"/>
  <c r="Y3408" i="1"/>
  <c r="W3408" i="1"/>
  <c r="W3432" i="1"/>
  <c r="X3432" i="1"/>
  <c r="Y3432" i="1"/>
  <c r="W3452" i="1"/>
  <c r="X3452" i="1"/>
  <c r="Y3452" i="1"/>
  <c r="Y3476" i="1"/>
  <c r="W3476" i="1"/>
  <c r="X3476" i="1"/>
  <c r="X3504" i="1"/>
  <c r="Y3504" i="1"/>
  <c r="W3504" i="1"/>
  <c r="W3528" i="1"/>
  <c r="X3528" i="1"/>
  <c r="Y3528" i="1"/>
  <c r="Y3552" i="1"/>
  <c r="W3552" i="1"/>
  <c r="X3552" i="1"/>
  <c r="Y3584" i="1"/>
  <c r="W3584" i="1"/>
  <c r="X3584" i="1"/>
  <c r="Y3604" i="1"/>
  <c r="W3604" i="1"/>
  <c r="X3604" i="1"/>
  <c r="X3632" i="1"/>
  <c r="Y3632" i="1"/>
  <c r="W3632" i="1"/>
  <c r="W3656" i="1"/>
  <c r="X3656" i="1"/>
  <c r="Y3656" i="1"/>
  <c r="X3684" i="1"/>
  <c r="Y3684" i="1"/>
  <c r="W3684" i="1"/>
  <c r="W3720" i="1"/>
  <c r="X3720" i="1"/>
  <c r="Y3720" i="1"/>
  <c r="X3748" i="1"/>
  <c r="Y3748" i="1"/>
  <c r="W3748" i="1"/>
  <c r="X3780" i="1"/>
  <c r="Y3780" i="1"/>
  <c r="W3780" i="1"/>
  <c r="Y1808" i="1"/>
  <c r="X1808" i="1"/>
  <c r="W1808" i="1"/>
  <c r="X3836" i="1"/>
  <c r="Y3836" i="1"/>
  <c r="W3836" i="1"/>
  <c r="X3868" i="1"/>
  <c r="Y3868" i="1"/>
  <c r="W3868" i="1"/>
  <c r="X3900" i="1"/>
  <c r="Y3900" i="1"/>
  <c r="W3900" i="1"/>
  <c r="Y1936" i="1"/>
  <c r="X1936" i="1"/>
  <c r="W1936" i="1"/>
  <c r="X3964" i="1"/>
  <c r="Y3964" i="1"/>
  <c r="W3964" i="1"/>
  <c r="Y2000" i="1"/>
  <c r="X2000" i="1"/>
  <c r="W2000" i="1"/>
  <c r="Y2040" i="1"/>
  <c r="X2040" i="1"/>
  <c r="W2040" i="1"/>
  <c r="Y2048" i="1"/>
  <c r="X2048" i="1"/>
  <c r="W2048" i="1"/>
  <c r="X2056" i="1"/>
  <c r="W2056" i="1"/>
  <c r="Y2056" i="1"/>
  <c r="W2064" i="1"/>
  <c r="Y2064" i="1"/>
  <c r="X2064" i="1"/>
  <c r="Y2072" i="1"/>
  <c r="W2072" i="1"/>
  <c r="X2072" i="1"/>
  <c r="Y2080" i="1"/>
  <c r="X2080" i="1"/>
  <c r="W2080" i="1"/>
  <c r="W2088" i="1"/>
  <c r="X2088" i="1"/>
  <c r="Y2088" i="1"/>
  <c r="W2096" i="1"/>
  <c r="Y2096" i="1"/>
  <c r="X2096" i="1"/>
  <c r="Y2104" i="1"/>
  <c r="W2104" i="1"/>
  <c r="X2104" i="1"/>
  <c r="Y2112" i="1"/>
  <c r="X2112" i="1"/>
  <c r="W2112" i="1"/>
  <c r="W2120" i="1"/>
  <c r="X2120" i="1"/>
  <c r="Y2120" i="1"/>
  <c r="Y2128" i="1"/>
  <c r="W2128" i="1"/>
  <c r="X2128" i="1"/>
  <c r="W2136" i="1"/>
  <c r="X2136" i="1"/>
  <c r="Y2136" i="1"/>
  <c r="W2144" i="1"/>
  <c r="X2144" i="1"/>
  <c r="Y2144" i="1"/>
  <c r="X2152" i="1"/>
  <c r="Y2152" i="1"/>
  <c r="W2152" i="1"/>
  <c r="Y2160" i="1"/>
  <c r="W2160" i="1"/>
  <c r="X2160" i="1"/>
  <c r="W2168" i="1"/>
  <c r="X2168" i="1"/>
  <c r="Y2168" i="1"/>
  <c r="W2176" i="1"/>
  <c r="X2176" i="1"/>
  <c r="Y2176" i="1"/>
  <c r="X2184" i="1"/>
  <c r="Y2184" i="1"/>
  <c r="W2184" i="1"/>
  <c r="Y2192" i="1"/>
  <c r="W2192" i="1"/>
  <c r="X2192" i="1"/>
  <c r="W2200" i="1"/>
  <c r="X2200" i="1"/>
  <c r="Y2200" i="1"/>
  <c r="Y2224" i="1"/>
  <c r="W2224" i="1"/>
  <c r="X2224" i="1"/>
  <c r="X2256" i="1"/>
  <c r="W2256" i="1"/>
  <c r="Y2256" i="1"/>
  <c r="X2288" i="1"/>
  <c r="W2288" i="1"/>
  <c r="Y2288" i="1"/>
  <c r="X2320" i="1"/>
  <c r="W2320" i="1"/>
  <c r="Y2320" i="1"/>
  <c r="X2352" i="1"/>
  <c r="W2352" i="1"/>
  <c r="Y2352" i="1"/>
  <c r="Y2376" i="1"/>
  <c r="X2376" i="1"/>
  <c r="W2376" i="1"/>
  <c r="Y2408" i="1"/>
  <c r="X2408" i="1"/>
  <c r="W2408" i="1"/>
  <c r="Y2440" i="1"/>
  <c r="X2440" i="1"/>
  <c r="W2440" i="1"/>
  <c r="W2484" i="1"/>
  <c r="X2484" i="1"/>
  <c r="Y2484" i="1"/>
  <c r="X2524" i="1"/>
  <c r="Y2524" i="1"/>
  <c r="W2524" i="1"/>
  <c r="Y560" i="1"/>
  <c r="W560" i="1"/>
  <c r="X560" i="1"/>
  <c r="X600" i="1"/>
  <c r="W600" i="1"/>
  <c r="Y600" i="1"/>
  <c r="X2628" i="1"/>
  <c r="Y2628" i="1"/>
  <c r="W2628" i="1"/>
  <c r="X2652" i="1"/>
  <c r="Y2652" i="1"/>
  <c r="W2652" i="1"/>
  <c r="Y2680" i="1"/>
  <c r="W2680" i="1"/>
  <c r="X2680" i="1"/>
  <c r="Y2708" i="1"/>
  <c r="W2708" i="1"/>
  <c r="X2708" i="1"/>
  <c r="Y2732" i="1"/>
  <c r="W2732" i="1"/>
  <c r="X2732" i="1"/>
  <c r="W2760" i="1"/>
  <c r="X2760" i="1"/>
  <c r="Y2760" i="1"/>
  <c r="Y2784" i="1"/>
  <c r="W2784" i="1"/>
  <c r="X2784" i="1"/>
  <c r="W2812" i="1"/>
  <c r="X2812" i="1"/>
  <c r="Y2812" i="1"/>
  <c r="Y2840" i="1"/>
  <c r="W2840" i="1"/>
  <c r="X2840" i="1"/>
  <c r="X864" i="1"/>
  <c r="W864" i="1"/>
  <c r="Y864" i="1"/>
  <c r="W880" i="1"/>
  <c r="X880" i="1"/>
  <c r="Y880" i="1"/>
  <c r="W2908" i="1"/>
  <c r="Y2908" i="1"/>
  <c r="X2908" i="1"/>
  <c r="X2936" i="1"/>
  <c r="Y2936" i="1"/>
  <c r="W2936" i="1"/>
  <c r="X2968" i="1"/>
  <c r="Y2968" i="1"/>
  <c r="W2968" i="1"/>
  <c r="Y2992" i="1"/>
  <c r="X2992" i="1"/>
  <c r="W2992" i="1"/>
  <c r="Y3012" i="1"/>
  <c r="X3012" i="1"/>
  <c r="W3012" i="1"/>
  <c r="X3028" i="1"/>
  <c r="W3028" i="1"/>
  <c r="Y3028" i="1"/>
  <c r="Y3048" i="1"/>
  <c r="W3048" i="1"/>
  <c r="X3048" i="1"/>
  <c r="X3064" i="1"/>
  <c r="Y3064" i="1"/>
  <c r="W3064" i="1"/>
  <c r="Y3080" i="1"/>
  <c r="W3080" i="1"/>
  <c r="X3080" i="1"/>
  <c r="Y3104" i="1"/>
  <c r="W3104" i="1"/>
  <c r="X3104" i="1"/>
  <c r="Y3124" i="1"/>
  <c r="W3124" i="1"/>
  <c r="X3124" i="1"/>
  <c r="Y3148" i="1"/>
  <c r="W3148" i="1"/>
  <c r="X3148" i="1"/>
  <c r="X3172" i="1"/>
  <c r="Y3172" i="1"/>
  <c r="W3172" i="1"/>
  <c r="W3196" i="1"/>
  <c r="X3196" i="1"/>
  <c r="Y3196" i="1"/>
  <c r="Y3220" i="1"/>
  <c r="W3220" i="1"/>
  <c r="X3220" i="1"/>
  <c r="X3248" i="1"/>
  <c r="Y3248" i="1"/>
  <c r="W3248" i="1"/>
  <c r="Y3276" i="1"/>
  <c r="W3276" i="1"/>
  <c r="X3276" i="1"/>
  <c r="X3300" i="1"/>
  <c r="Y3300" i="1"/>
  <c r="W3300" i="1"/>
  <c r="W3324" i="1"/>
  <c r="X3324" i="1"/>
  <c r="Y3324" i="1"/>
  <c r="W3356" i="1"/>
  <c r="X3356" i="1"/>
  <c r="Y3356" i="1"/>
  <c r="Y3384" i="1"/>
  <c r="W3384" i="1"/>
  <c r="X3384" i="1"/>
  <c r="Y3404" i="1"/>
  <c r="W3404" i="1"/>
  <c r="X3404" i="1"/>
  <c r="X3428" i="1"/>
  <c r="Y3428" i="1"/>
  <c r="W3428" i="1"/>
  <c r="X3460" i="1"/>
  <c r="Y3460" i="1"/>
  <c r="W3460" i="1"/>
  <c r="W3484" i="1"/>
  <c r="X3484" i="1"/>
  <c r="Y3484" i="1"/>
  <c r="Y3508" i="1"/>
  <c r="W3508" i="1"/>
  <c r="X3508" i="1"/>
  <c r="Y3532" i="1"/>
  <c r="W3532" i="1"/>
  <c r="X3532" i="1"/>
  <c r="X3556" i="1"/>
  <c r="Y3556" i="1"/>
  <c r="W3556" i="1"/>
  <c r="X3588" i="1"/>
  <c r="Y3588" i="1"/>
  <c r="W3588" i="1"/>
  <c r="W3612" i="1"/>
  <c r="X3612" i="1"/>
  <c r="Y3612" i="1"/>
  <c r="Y3636" i="1"/>
  <c r="W3636" i="1"/>
  <c r="X3636" i="1"/>
  <c r="Y3660" i="1"/>
  <c r="W3660" i="1"/>
  <c r="X3660" i="1"/>
  <c r="Y3692" i="1"/>
  <c r="W3692" i="1"/>
  <c r="X3692" i="1"/>
  <c r="X3728" i="1"/>
  <c r="Y3728" i="1"/>
  <c r="W3728" i="1"/>
  <c r="W1760" i="1"/>
  <c r="Y1760" i="1"/>
  <c r="X1760" i="1"/>
  <c r="Y3796" i="1"/>
  <c r="W3796" i="1"/>
  <c r="X3796" i="1"/>
  <c r="Y1832" i="1"/>
  <c r="X1832" i="1"/>
  <c r="W1832" i="1"/>
  <c r="Y1864" i="1"/>
  <c r="X1864" i="1"/>
  <c r="W1864" i="1"/>
  <c r="Y1896" i="1"/>
  <c r="X1896" i="1"/>
  <c r="W1896" i="1"/>
  <c r="X3932" i="1"/>
  <c r="Y3932" i="1"/>
  <c r="W3932" i="1"/>
  <c r="X1972" i="1"/>
  <c r="Y1972" i="1"/>
  <c r="W1972" i="1"/>
  <c r="W45" i="1"/>
  <c r="X45" i="1"/>
  <c r="Y45" i="1"/>
  <c r="W77" i="1"/>
  <c r="X77" i="1"/>
  <c r="Y77" i="1"/>
  <c r="Y101" i="1"/>
  <c r="W101" i="1"/>
  <c r="X101" i="1"/>
  <c r="X133" i="1"/>
  <c r="W133" i="1"/>
  <c r="Y133" i="1"/>
  <c r="X157" i="1"/>
  <c r="W157" i="1"/>
  <c r="Y157" i="1"/>
  <c r="X189" i="1"/>
  <c r="W189" i="1"/>
  <c r="Y189" i="1"/>
  <c r="W205" i="1"/>
  <c r="Y205" i="1"/>
  <c r="X205" i="1"/>
  <c r="W229" i="1"/>
  <c r="Y229" i="1"/>
  <c r="X229" i="1"/>
  <c r="W261" i="1"/>
  <c r="X261" i="1"/>
  <c r="Y261" i="1"/>
  <c r="X285" i="1"/>
  <c r="Y285" i="1"/>
  <c r="W285" i="1"/>
  <c r="Y301" i="1"/>
  <c r="W301" i="1"/>
  <c r="X301" i="1"/>
  <c r="Y333" i="1"/>
  <c r="W333" i="1"/>
  <c r="X333" i="1"/>
  <c r="Y365" i="1"/>
  <c r="W365" i="1"/>
  <c r="X365" i="1"/>
  <c r="Y397" i="1"/>
  <c r="W397" i="1"/>
  <c r="X397" i="1"/>
  <c r="Y429" i="1"/>
  <c r="X429" i="1"/>
  <c r="W429" i="1"/>
  <c r="W453" i="1"/>
  <c r="Y453" i="1"/>
  <c r="X453" i="1"/>
  <c r="W485" i="1"/>
  <c r="X485" i="1"/>
  <c r="Y485" i="1"/>
  <c r="Y509" i="1"/>
  <c r="X509" i="1"/>
  <c r="W509" i="1"/>
  <c r="Y533" i="1"/>
  <c r="W533" i="1"/>
  <c r="X533" i="1"/>
  <c r="Y565" i="1"/>
  <c r="W565" i="1"/>
  <c r="X565" i="1"/>
  <c r="Y597" i="1"/>
  <c r="W597" i="1"/>
  <c r="X597" i="1"/>
  <c r="X621" i="1"/>
  <c r="W621" i="1"/>
  <c r="Y621" i="1"/>
  <c r="X653" i="1"/>
  <c r="W653" i="1"/>
  <c r="Y653" i="1"/>
  <c r="X685" i="1"/>
  <c r="Y685" i="1"/>
  <c r="W685" i="1"/>
  <c r="X717" i="1"/>
  <c r="Y717" i="1"/>
  <c r="W717" i="1"/>
  <c r="Y2757" i="1"/>
  <c r="W2757" i="1"/>
  <c r="X2757" i="1"/>
  <c r="Y781" i="1"/>
  <c r="X781" i="1"/>
  <c r="W781" i="1"/>
  <c r="W805" i="1"/>
  <c r="Y805" i="1"/>
  <c r="X805" i="1"/>
  <c r="W829" i="1"/>
  <c r="Y829" i="1"/>
  <c r="X829" i="1"/>
  <c r="Y853" i="1"/>
  <c r="W853" i="1"/>
  <c r="X853" i="1"/>
  <c r="X877" i="1"/>
  <c r="W877" i="1"/>
  <c r="Y877" i="1"/>
  <c r="W909" i="1"/>
  <c r="Y909" i="1"/>
  <c r="X909" i="1"/>
  <c r="X941" i="1"/>
  <c r="Y941" i="1"/>
  <c r="W941" i="1"/>
  <c r="X2973" i="1"/>
  <c r="Y2973" i="1"/>
  <c r="W2973" i="1"/>
  <c r="W997" i="1"/>
  <c r="Y997" i="1"/>
  <c r="X997" i="1"/>
  <c r="X1029" i="1"/>
  <c r="W1029" i="1"/>
  <c r="Y1029" i="1"/>
  <c r="X3061" i="1"/>
  <c r="Y3061" i="1"/>
  <c r="W3061" i="1"/>
  <c r="W1093" i="1"/>
  <c r="Y1093" i="1"/>
  <c r="X1093" i="1"/>
  <c r="X3125" i="1"/>
  <c r="Y3125" i="1"/>
  <c r="W3125" i="1"/>
  <c r="X1157" i="1"/>
  <c r="W1157" i="1"/>
  <c r="Y1157" i="1"/>
  <c r="X1189" i="1"/>
  <c r="W1189" i="1"/>
  <c r="Y1189" i="1"/>
  <c r="X1221" i="1"/>
  <c r="W1221" i="1"/>
  <c r="Y1221" i="1"/>
  <c r="Y1245" i="1"/>
  <c r="X1245" i="1"/>
  <c r="W1245" i="1"/>
  <c r="Y1269" i="1"/>
  <c r="X1269" i="1"/>
  <c r="W1269" i="1"/>
  <c r="W1285" i="1"/>
  <c r="Y1285" i="1"/>
  <c r="X1285" i="1"/>
  <c r="W1309" i="1"/>
  <c r="Y1309" i="1"/>
  <c r="X1309" i="1"/>
  <c r="Y1341" i="1"/>
  <c r="X1341" i="1"/>
  <c r="W1341" i="1"/>
  <c r="X1365" i="1"/>
  <c r="W1365" i="1"/>
  <c r="Y1365" i="1"/>
  <c r="X1397" i="1"/>
  <c r="W1397" i="1"/>
  <c r="Y1397" i="1"/>
  <c r="W1429" i="1"/>
  <c r="Y1429" i="1"/>
  <c r="X1429" i="1"/>
  <c r="Y1461" i="1"/>
  <c r="X1461" i="1"/>
  <c r="W1461" i="1"/>
  <c r="X1485" i="1"/>
  <c r="W1485" i="1"/>
  <c r="Y1485" i="1"/>
  <c r="Y3517" i="1"/>
  <c r="W3517" i="1"/>
  <c r="X3517" i="1"/>
  <c r="W1549" i="1"/>
  <c r="Y1549" i="1"/>
  <c r="X1549" i="1"/>
  <c r="Y1573" i="1"/>
  <c r="X1573" i="1"/>
  <c r="W1573" i="1"/>
  <c r="W1597" i="1"/>
  <c r="Y1597" i="1"/>
  <c r="X1597" i="1"/>
  <c r="W1621" i="1"/>
  <c r="Y1621" i="1"/>
  <c r="X1621" i="1"/>
  <c r="X1645" i="1"/>
  <c r="W1645" i="1"/>
  <c r="Y1645" i="1"/>
  <c r="W1677" i="1"/>
  <c r="Y1677" i="1"/>
  <c r="X1677" i="1"/>
  <c r="X1709" i="1"/>
  <c r="W1709" i="1"/>
  <c r="Y1709" i="1"/>
  <c r="W1725" i="1"/>
  <c r="Y1725" i="1"/>
  <c r="X1725" i="1"/>
  <c r="W1749" i="1"/>
  <c r="Y1749" i="1"/>
  <c r="X1749" i="1"/>
  <c r="X1781" i="1"/>
  <c r="W1781" i="1"/>
  <c r="Y1781" i="1"/>
  <c r="X3821" i="1"/>
  <c r="Y3821" i="1"/>
  <c r="W3821" i="1"/>
  <c r="W3853" i="1"/>
  <c r="X3853" i="1"/>
  <c r="Y3853" i="1"/>
  <c r="X3885" i="1"/>
  <c r="Y3885" i="1"/>
  <c r="W3885" i="1"/>
  <c r="W3917" i="1"/>
  <c r="X3917" i="1"/>
  <c r="Y3917" i="1"/>
  <c r="X3949" i="1"/>
  <c r="Y3949" i="1"/>
  <c r="W3949" i="1"/>
  <c r="W3981" i="1"/>
  <c r="X3981" i="1"/>
  <c r="Y3981" i="1"/>
  <c r="X870" i="1"/>
  <c r="Y870" i="1"/>
  <c r="W870" i="1"/>
  <c r="X25" i="1"/>
  <c r="Y25" i="1"/>
  <c r="W25" i="1"/>
  <c r="Y33" i="1"/>
  <c r="W33" i="1"/>
  <c r="X33" i="1"/>
  <c r="Y41" i="1"/>
  <c r="W41" i="1"/>
  <c r="X41" i="1"/>
  <c r="W49" i="1"/>
  <c r="X49" i="1"/>
  <c r="Y49" i="1"/>
  <c r="X57" i="1"/>
  <c r="Y57" i="1"/>
  <c r="W57" i="1"/>
  <c r="Y65" i="1"/>
  <c r="W65" i="1"/>
  <c r="X65" i="1"/>
  <c r="Y73" i="1"/>
  <c r="W73" i="1"/>
  <c r="X73" i="1"/>
  <c r="W81" i="1"/>
  <c r="X81" i="1"/>
  <c r="Y81" i="1"/>
  <c r="X89" i="1"/>
  <c r="Y89" i="1"/>
  <c r="W89" i="1"/>
  <c r="Y97" i="1"/>
  <c r="W97" i="1"/>
  <c r="X97" i="1"/>
  <c r="Y105" i="1"/>
  <c r="W105" i="1"/>
  <c r="X105" i="1"/>
  <c r="W113" i="1"/>
  <c r="X113" i="1"/>
  <c r="Y113" i="1"/>
  <c r="W121" i="1"/>
  <c r="X121" i="1"/>
  <c r="Y121" i="1"/>
  <c r="X129" i="1"/>
  <c r="Y129" i="1"/>
  <c r="W129" i="1"/>
  <c r="X137" i="1"/>
  <c r="Y137" i="1"/>
  <c r="W137" i="1"/>
  <c r="Y145" i="1"/>
  <c r="W145" i="1"/>
  <c r="X145" i="1"/>
  <c r="W153" i="1"/>
  <c r="X153" i="1"/>
  <c r="Y153" i="1"/>
  <c r="X161" i="1"/>
  <c r="Y161" i="1"/>
  <c r="W161" i="1"/>
  <c r="X169" i="1"/>
  <c r="Y169" i="1"/>
  <c r="W169" i="1"/>
  <c r="Y177" i="1"/>
  <c r="W177" i="1"/>
  <c r="X177" i="1"/>
  <c r="W185" i="1"/>
  <c r="X185" i="1"/>
  <c r="Y185" i="1"/>
  <c r="X193" i="1"/>
  <c r="Y193" i="1"/>
  <c r="W193" i="1"/>
  <c r="X201" i="1"/>
  <c r="W201" i="1"/>
  <c r="Y201" i="1"/>
  <c r="W209" i="1"/>
  <c r="Y209" i="1"/>
  <c r="X209" i="1"/>
  <c r="Y217" i="1"/>
  <c r="X217" i="1"/>
  <c r="W217" i="1"/>
  <c r="X225" i="1"/>
  <c r="W225" i="1"/>
  <c r="Y225" i="1"/>
  <c r="W233" i="1"/>
  <c r="Y233" i="1"/>
  <c r="X233" i="1"/>
  <c r="X241" i="1"/>
  <c r="Y241" i="1"/>
  <c r="W241" i="1"/>
  <c r="Y249" i="1"/>
  <c r="W249" i="1"/>
  <c r="X249" i="1"/>
  <c r="W257" i="1"/>
  <c r="X257" i="1"/>
  <c r="Y257" i="1"/>
  <c r="W265" i="1"/>
  <c r="X265" i="1"/>
  <c r="Y265" i="1"/>
  <c r="X273" i="1"/>
  <c r="Y273" i="1"/>
  <c r="W273" i="1"/>
  <c r="X281" i="1"/>
  <c r="W281" i="1"/>
  <c r="Y281" i="1"/>
  <c r="X289" i="1"/>
  <c r="Y289" i="1"/>
  <c r="W289" i="1"/>
  <c r="X297" i="1"/>
  <c r="W297" i="1"/>
  <c r="Y297" i="1"/>
  <c r="Y305" i="1"/>
  <c r="W305" i="1"/>
  <c r="X305" i="1"/>
  <c r="Y313" i="1"/>
  <c r="X313" i="1"/>
  <c r="W313" i="1"/>
  <c r="X321" i="1"/>
  <c r="Y321" i="1"/>
  <c r="W321" i="1"/>
  <c r="X329" i="1"/>
  <c r="W329" i="1"/>
  <c r="Y329" i="1"/>
  <c r="Y337" i="1"/>
  <c r="W337" i="1"/>
  <c r="X337" i="1"/>
  <c r="Y345" i="1"/>
  <c r="X345" i="1"/>
  <c r="W345" i="1"/>
  <c r="X353" i="1"/>
  <c r="Y353" i="1"/>
  <c r="W353" i="1"/>
  <c r="X361" i="1"/>
  <c r="W361" i="1"/>
  <c r="Y361" i="1"/>
  <c r="Y369" i="1"/>
  <c r="W369" i="1"/>
  <c r="X369" i="1"/>
  <c r="Y377" i="1"/>
  <c r="X377" i="1"/>
  <c r="W377" i="1"/>
  <c r="X385" i="1"/>
  <c r="Y385" i="1"/>
  <c r="W385" i="1"/>
  <c r="X393" i="1"/>
  <c r="W393" i="1"/>
  <c r="Y393" i="1"/>
  <c r="Y401" i="1"/>
  <c r="W401" i="1"/>
  <c r="X401" i="1"/>
  <c r="Y409" i="1"/>
  <c r="X409" i="1"/>
  <c r="W409" i="1"/>
  <c r="X417" i="1"/>
  <c r="Y417" i="1"/>
  <c r="W417" i="1"/>
  <c r="X425" i="1"/>
  <c r="W425" i="1"/>
  <c r="Y425" i="1"/>
  <c r="X433" i="1"/>
  <c r="Y433" i="1"/>
  <c r="W433" i="1"/>
  <c r="Y441" i="1"/>
  <c r="W441" i="1"/>
  <c r="X441" i="1"/>
  <c r="W449" i="1"/>
  <c r="X449" i="1"/>
  <c r="Y449" i="1"/>
  <c r="W457" i="1"/>
  <c r="X457" i="1"/>
  <c r="Y457" i="1"/>
  <c r="X465" i="1"/>
  <c r="Y465" i="1"/>
  <c r="W465" i="1"/>
  <c r="Y473" i="1"/>
  <c r="W473" i="1"/>
  <c r="X473" i="1"/>
  <c r="W481" i="1"/>
  <c r="X481" i="1"/>
  <c r="Y481" i="1"/>
  <c r="W489" i="1"/>
  <c r="Y489" i="1"/>
  <c r="X489" i="1"/>
  <c r="Y497" i="1"/>
  <c r="W497" i="1"/>
  <c r="X497" i="1"/>
  <c r="X505" i="1"/>
  <c r="W505" i="1"/>
  <c r="Y505" i="1"/>
  <c r="X513" i="1"/>
  <c r="Y513" i="1"/>
  <c r="W513" i="1"/>
  <c r="W521" i="1"/>
  <c r="Y521" i="1"/>
  <c r="X521" i="1"/>
  <c r="Y529" i="1"/>
  <c r="W529" i="1"/>
  <c r="X529" i="1"/>
  <c r="X537" i="1"/>
  <c r="W537" i="1"/>
  <c r="Y537" i="1"/>
  <c r="X545" i="1"/>
  <c r="Y545" i="1"/>
  <c r="W545" i="1"/>
  <c r="W553" i="1"/>
  <c r="Y553" i="1"/>
  <c r="X553" i="1"/>
  <c r="Y561" i="1"/>
  <c r="W561" i="1"/>
  <c r="X561" i="1"/>
  <c r="X569" i="1"/>
  <c r="W569" i="1"/>
  <c r="Y569" i="1"/>
  <c r="X577" i="1"/>
  <c r="Y577" i="1"/>
  <c r="W577" i="1"/>
  <c r="W585" i="1"/>
  <c r="Y585" i="1"/>
  <c r="X585" i="1"/>
  <c r="W593" i="1"/>
  <c r="Y593" i="1"/>
  <c r="X593" i="1"/>
  <c r="X601" i="1"/>
  <c r="Y601" i="1"/>
  <c r="W601" i="1"/>
  <c r="X609" i="1"/>
  <c r="W609" i="1"/>
  <c r="Y609" i="1"/>
  <c r="Y617" i="1"/>
  <c r="X617" i="1"/>
  <c r="W617" i="1"/>
  <c r="W625" i="1"/>
  <c r="Y625" i="1"/>
  <c r="X625" i="1"/>
  <c r="X633" i="1"/>
  <c r="Y633" i="1"/>
  <c r="W633" i="1"/>
  <c r="X641" i="1"/>
  <c r="W641" i="1"/>
  <c r="Y641" i="1"/>
  <c r="Y649" i="1"/>
  <c r="X649" i="1"/>
  <c r="W649" i="1"/>
  <c r="W657" i="1"/>
  <c r="Y657" i="1"/>
  <c r="X657" i="1"/>
  <c r="Y665" i="1"/>
  <c r="X665" i="1"/>
  <c r="W665" i="1"/>
  <c r="X673" i="1"/>
  <c r="W673" i="1"/>
  <c r="Y673" i="1"/>
  <c r="W681" i="1"/>
  <c r="X681" i="1"/>
  <c r="Y681" i="1"/>
  <c r="X689" i="1"/>
  <c r="Y689" i="1"/>
  <c r="W689" i="1"/>
  <c r="Y697" i="1"/>
  <c r="W697" i="1"/>
  <c r="X697" i="1"/>
  <c r="W705" i="1"/>
  <c r="X705" i="1"/>
  <c r="Y705" i="1"/>
  <c r="W713" i="1"/>
  <c r="X713" i="1"/>
  <c r="Y713" i="1"/>
  <c r="X721" i="1"/>
  <c r="Y721" i="1"/>
  <c r="W721" i="1"/>
  <c r="Y729" i="1"/>
  <c r="W729" i="1"/>
  <c r="X729" i="1"/>
  <c r="W737" i="1"/>
  <c r="X737" i="1"/>
  <c r="Y737" i="1"/>
  <c r="W745" i="1"/>
  <c r="X745" i="1"/>
  <c r="Y745" i="1"/>
  <c r="X753" i="1"/>
  <c r="Y753" i="1"/>
  <c r="W753" i="1"/>
  <c r="Y761" i="1"/>
  <c r="W761" i="1"/>
  <c r="X761" i="1"/>
  <c r="W769" i="1"/>
  <c r="X769" i="1"/>
  <c r="Y769" i="1"/>
  <c r="W777" i="1"/>
  <c r="X777" i="1"/>
  <c r="Y777" i="1"/>
  <c r="X785" i="1"/>
  <c r="Y785" i="1"/>
  <c r="W785" i="1"/>
  <c r="Y793" i="1"/>
  <c r="W793" i="1"/>
  <c r="X793" i="1"/>
  <c r="W801" i="1"/>
  <c r="X801" i="1"/>
  <c r="Y801" i="1"/>
  <c r="Y809" i="1"/>
  <c r="W809" i="1"/>
  <c r="X809" i="1"/>
  <c r="Y2817" i="1"/>
  <c r="W2817" i="1"/>
  <c r="X2817" i="1"/>
  <c r="W2825" i="1"/>
  <c r="X2825" i="1"/>
  <c r="Y2825" i="1"/>
  <c r="X2833" i="1"/>
  <c r="Y2833" i="1"/>
  <c r="W2833" i="1"/>
  <c r="W841" i="1"/>
  <c r="X841" i="1"/>
  <c r="Y841" i="1"/>
  <c r="X849" i="1"/>
  <c r="Y849" i="1"/>
  <c r="W849" i="1"/>
  <c r="W857" i="1"/>
  <c r="Y857" i="1"/>
  <c r="X857" i="1"/>
  <c r="Y2865" i="1"/>
  <c r="W2865" i="1"/>
  <c r="X2865" i="1"/>
  <c r="W873" i="1"/>
  <c r="X873" i="1"/>
  <c r="Y873" i="1"/>
  <c r="W881" i="1"/>
  <c r="X881" i="1"/>
  <c r="Y881" i="1"/>
  <c r="W889" i="1"/>
  <c r="Y889" i="1"/>
  <c r="X889" i="1"/>
  <c r="W897" i="1"/>
  <c r="Y897" i="1"/>
  <c r="X897" i="1"/>
  <c r="Y905" i="1"/>
  <c r="X905" i="1"/>
  <c r="W905" i="1"/>
  <c r="W913" i="1"/>
  <c r="Y913" i="1"/>
  <c r="X913" i="1"/>
  <c r="X921" i="1"/>
  <c r="Y921" i="1"/>
  <c r="W921" i="1"/>
  <c r="Y929" i="1"/>
  <c r="X929" i="1"/>
  <c r="W929" i="1"/>
  <c r="W937" i="1"/>
  <c r="X937" i="1"/>
  <c r="Y937" i="1"/>
  <c r="X945" i="1"/>
  <c r="W945" i="1"/>
  <c r="Y945" i="1"/>
  <c r="X953" i="1"/>
  <c r="Y953" i="1"/>
  <c r="W953" i="1"/>
  <c r="X961" i="1"/>
  <c r="W961" i="1"/>
  <c r="Y961" i="1"/>
  <c r="X969" i="1"/>
  <c r="Y969" i="1"/>
  <c r="W969" i="1"/>
  <c r="Y977" i="1"/>
  <c r="X977" i="1"/>
  <c r="W977" i="1"/>
  <c r="X985" i="1"/>
  <c r="Y985" i="1"/>
  <c r="W985" i="1"/>
  <c r="Y2993" i="1"/>
  <c r="X2993" i="1"/>
  <c r="W2993" i="1"/>
  <c r="Y1001" i="1"/>
  <c r="W1001" i="1"/>
  <c r="X1001" i="1"/>
  <c r="W1009" i="1"/>
  <c r="Y1009" i="1"/>
  <c r="X1009" i="1"/>
  <c r="Y1017" i="1"/>
  <c r="W1017" i="1"/>
  <c r="X1017" i="1"/>
  <c r="Y1025" i="1"/>
  <c r="X1025" i="1"/>
  <c r="W1025" i="1"/>
  <c r="W1033" i="1"/>
  <c r="X1033" i="1"/>
  <c r="Y1033" i="1"/>
  <c r="X1041" i="1"/>
  <c r="W1041" i="1"/>
  <c r="Y1041" i="1"/>
  <c r="X1049" i="1"/>
  <c r="Y1049" i="1"/>
  <c r="W1049" i="1"/>
  <c r="W1057" i="1"/>
  <c r="Y1057" i="1"/>
  <c r="X1057" i="1"/>
  <c r="X1065" i="1"/>
  <c r="Y1065" i="1"/>
  <c r="W1065" i="1"/>
  <c r="Y1073" i="1"/>
  <c r="X1073" i="1"/>
  <c r="W1073" i="1"/>
  <c r="Y3081" i="1"/>
  <c r="W3081" i="1"/>
  <c r="X3081" i="1"/>
  <c r="W1089" i="1"/>
  <c r="Y1089" i="1"/>
  <c r="X1089" i="1"/>
  <c r="X1097" i="1"/>
  <c r="Y1097" i="1"/>
  <c r="W1097" i="1"/>
  <c r="W3105" i="1"/>
  <c r="X3105" i="1"/>
  <c r="Y3105" i="1"/>
  <c r="W1113" i="1"/>
  <c r="X1113" i="1"/>
  <c r="Y1113" i="1"/>
  <c r="X1121" i="1"/>
  <c r="W1121" i="1"/>
  <c r="Y1121" i="1"/>
  <c r="W1129" i="1"/>
  <c r="X1129" i="1"/>
  <c r="Y1129" i="1"/>
  <c r="X1137" i="1"/>
  <c r="W1137" i="1"/>
  <c r="Y1137" i="1"/>
  <c r="Y1145" i="1"/>
  <c r="W1145" i="1"/>
  <c r="X1145" i="1"/>
  <c r="Y1153" i="1"/>
  <c r="W1153" i="1"/>
  <c r="X1153" i="1"/>
  <c r="Y1161" i="1"/>
  <c r="W1161" i="1"/>
  <c r="X1161" i="1"/>
  <c r="Y1169" i="1"/>
  <c r="W1169" i="1"/>
  <c r="X1169" i="1"/>
  <c r="Y1177" i="1"/>
  <c r="W1177" i="1"/>
  <c r="X1177" i="1"/>
  <c r="W1185" i="1"/>
  <c r="X1185" i="1"/>
  <c r="Y1185" i="1"/>
  <c r="W3193" i="1"/>
  <c r="X3193" i="1"/>
  <c r="Y3193" i="1"/>
  <c r="W1201" i="1"/>
  <c r="X1201" i="1"/>
  <c r="Y1201" i="1"/>
  <c r="Y1209" i="1"/>
  <c r="W1209" i="1"/>
  <c r="X1209" i="1"/>
  <c r="X3217" i="1"/>
  <c r="Y3217" i="1"/>
  <c r="W3217" i="1"/>
  <c r="X1225" i="1"/>
  <c r="Y1225" i="1"/>
  <c r="W1225" i="1"/>
  <c r="Y1233" i="1"/>
  <c r="W1233" i="1"/>
  <c r="X1233" i="1"/>
  <c r="Y3241" i="1"/>
  <c r="W3241" i="1"/>
  <c r="X3241" i="1"/>
  <c r="Y1249" i="1"/>
  <c r="W1249" i="1"/>
  <c r="X1249" i="1"/>
  <c r="Y1257" i="1"/>
  <c r="W1257" i="1"/>
  <c r="X1257" i="1"/>
  <c r="W3265" i="1"/>
  <c r="X3265" i="1"/>
  <c r="Y3265" i="1"/>
  <c r="X1273" i="1"/>
  <c r="Y1273" i="1"/>
  <c r="W1273" i="1"/>
  <c r="W1281" i="1"/>
  <c r="X1281" i="1"/>
  <c r="Y1281" i="1"/>
  <c r="W3289" i="1"/>
  <c r="X3289" i="1"/>
  <c r="Y3289" i="1"/>
  <c r="W1297" i="1"/>
  <c r="X1297" i="1"/>
  <c r="Y1297" i="1"/>
  <c r="Y1305" i="1"/>
  <c r="W1305" i="1"/>
  <c r="X1305" i="1"/>
  <c r="X3313" i="1"/>
  <c r="Y3313" i="1"/>
  <c r="W3313" i="1"/>
  <c r="Y1321" i="1"/>
  <c r="W1321" i="1"/>
  <c r="X1321" i="1"/>
  <c r="Y3329" i="1"/>
  <c r="W3329" i="1"/>
  <c r="X3329" i="1"/>
  <c r="Y1337" i="1"/>
  <c r="W1337" i="1"/>
  <c r="X1337" i="1"/>
  <c r="Y1345" i="1"/>
  <c r="W1345" i="1"/>
  <c r="X1345" i="1"/>
  <c r="W3353" i="1"/>
  <c r="X3353" i="1"/>
  <c r="Y3353" i="1"/>
  <c r="W1361" i="1"/>
  <c r="X1361" i="1"/>
  <c r="Y1361" i="1"/>
  <c r="Y1369" i="1"/>
  <c r="W1369" i="1"/>
  <c r="X1369" i="1"/>
  <c r="W3377" i="1"/>
  <c r="X3377" i="1"/>
  <c r="Y3377" i="1"/>
  <c r="X1385" i="1"/>
  <c r="W1385" i="1"/>
  <c r="Y1385" i="1"/>
  <c r="Y1393" i="1"/>
  <c r="X1393" i="1"/>
  <c r="W1393" i="1"/>
  <c r="X3401" i="1"/>
  <c r="Y3401" i="1"/>
  <c r="W3401" i="1"/>
  <c r="W1409" i="1"/>
  <c r="Y1409" i="1"/>
  <c r="X1409" i="1"/>
  <c r="X1417" i="1"/>
  <c r="W1417" i="1"/>
  <c r="Y1417" i="1"/>
  <c r="Y3425" i="1"/>
  <c r="W3425" i="1"/>
  <c r="X3425" i="1"/>
  <c r="W1433" i="1"/>
  <c r="Y1433" i="1"/>
  <c r="X1433" i="1"/>
  <c r="W1441" i="1"/>
  <c r="Y1441" i="1"/>
  <c r="X1441" i="1"/>
  <c r="W3449" i="1"/>
  <c r="X3449" i="1"/>
  <c r="Y3449" i="1"/>
  <c r="Y1457" i="1"/>
  <c r="X1457" i="1"/>
  <c r="W1457" i="1"/>
  <c r="W1465" i="1"/>
  <c r="Y1465" i="1"/>
  <c r="X1465" i="1"/>
  <c r="W3473" i="1"/>
  <c r="X3473" i="1"/>
  <c r="Y3473" i="1"/>
  <c r="X1481" i="1"/>
  <c r="W1481" i="1"/>
  <c r="Y1481" i="1"/>
  <c r="Y1489" i="1"/>
  <c r="X1489" i="1"/>
  <c r="W1489" i="1"/>
  <c r="W1497" i="1"/>
  <c r="Y1497" i="1"/>
  <c r="X1497" i="1"/>
  <c r="W1505" i="1"/>
  <c r="Y1505" i="1"/>
  <c r="X1505" i="1"/>
  <c r="W1513" i="1"/>
  <c r="Y1513" i="1"/>
  <c r="X1513" i="1"/>
  <c r="X1521" i="1"/>
  <c r="W1521" i="1"/>
  <c r="Y1521" i="1"/>
  <c r="W1529" i="1"/>
  <c r="Y1529" i="1"/>
  <c r="X1529" i="1"/>
  <c r="W3537" i="1"/>
  <c r="X3537" i="1"/>
  <c r="Y3537" i="1"/>
  <c r="Y1545" i="1"/>
  <c r="X1545" i="1"/>
  <c r="W1545" i="1"/>
  <c r="W3553" i="1"/>
  <c r="X3553" i="1"/>
  <c r="Y3553" i="1"/>
  <c r="X1561" i="1"/>
  <c r="W1561" i="1"/>
  <c r="Y1561" i="1"/>
  <c r="X3569" i="1"/>
  <c r="Y3569" i="1"/>
  <c r="W3569" i="1"/>
  <c r="W1577" i="1"/>
  <c r="Y1577" i="1"/>
  <c r="X1577" i="1"/>
  <c r="Y3585" i="1"/>
  <c r="W3585" i="1"/>
  <c r="X3585" i="1"/>
  <c r="W1593" i="1"/>
  <c r="Y1593" i="1"/>
  <c r="X1593" i="1"/>
  <c r="W3601" i="1"/>
  <c r="X3601" i="1"/>
  <c r="Y3601" i="1"/>
  <c r="X1609" i="1"/>
  <c r="Y1609" i="1"/>
  <c r="W1609" i="1"/>
  <c r="W3617" i="1"/>
  <c r="X3617" i="1"/>
  <c r="Y3617" i="1"/>
  <c r="Y1625" i="1"/>
  <c r="W1625" i="1"/>
  <c r="X1625" i="1"/>
  <c r="X3633" i="1"/>
  <c r="Y3633" i="1"/>
  <c r="W3633" i="1"/>
  <c r="W1641" i="1"/>
  <c r="X1641" i="1"/>
  <c r="Y1641" i="1"/>
  <c r="Y3649" i="1"/>
  <c r="W3649" i="1"/>
  <c r="X3649" i="1"/>
  <c r="W1657" i="1"/>
  <c r="X1657" i="1"/>
  <c r="Y1657" i="1"/>
  <c r="W3665" i="1"/>
  <c r="X3665" i="1"/>
  <c r="Y3665" i="1"/>
  <c r="X1673" i="1"/>
  <c r="Y1673" i="1"/>
  <c r="W1673" i="1"/>
  <c r="W3681" i="1"/>
  <c r="X3681" i="1"/>
  <c r="Y3681" i="1"/>
  <c r="Y1689" i="1"/>
  <c r="W1689" i="1"/>
  <c r="X1689" i="1"/>
  <c r="X3697" i="1"/>
  <c r="Y3697" i="1"/>
  <c r="W3697" i="1"/>
  <c r="W1705" i="1"/>
  <c r="X1705" i="1"/>
  <c r="Y1705" i="1"/>
  <c r="Y3713" i="1"/>
  <c r="W3713" i="1"/>
  <c r="X3713" i="1"/>
  <c r="W1721" i="1"/>
  <c r="X1721" i="1"/>
  <c r="Y1721" i="1"/>
  <c r="W3729" i="1"/>
  <c r="X3729" i="1"/>
  <c r="Y3729" i="1"/>
  <c r="X1737" i="1"/>
  <c r="Y1737" i="1"/>
  <c r="W1737" i="1"/>
  <c r="W3745" i="1"/>
  <c r="X3745" i="1"/>
  <c r="Y3745" i="1"/>
  <c r="Y1753" i="1"/>
  <c r="W1753" i="1"/>
  <c r="X1753" i="1"/>
  <c r="X3761" i="1"/>
  <c r="Y3761" i="1"/>
  <c r="W3761" i="1"/>
  <c r="W1769" i="1"/>
  <c r="X1769" i="1"/>
  <c r="Y1769" i="1"/>
  <c r="Y3777" i="1"/>
  <c r="W3777" i="1"/>
  <c r="X3777" i="1"/>
  <c r="W1785" i="1"/>
  <c r="X1785" i="1"/>
  <c r="Y1785" i="1"/>
  <c r="W3793" i="1"/>
  <c r="X3793" i="1"/>
  <c r="Y3793" i="1"/>
  <c r="W1801" i="1"/>
  <c r="X1801" i="1"/>
  <c r="Y1801" i="1"/>
  <c r="W1809" i="1"/>
  <c r="X1809" i="1"/>
  <c r="Y1809" i="1"/>
  <c r="W1817" i="1"/>
  <c r="X1817" i="1"/>
  <c r="Y1817" i="1"/>
  <c r="Y1825" i="1"/>
  <c r="X1825" i="1"/>
  <c r="W1825" i="1"/>
  <c r="X1833" i="1"/>
  <c r="Y1833" i="1"/>
  <c r="W1833" i="1"/>
  <c r="Y1841" i="1"/>
  <c r="W1841" i="1"/>
  <c r="X1841" i="1"/>
  <c r="Y1849" i="1"/>
  <c r="W1849" i="1"/>
  <c r="X1849" i="1"/>
  <c r="W1857" i="1"/>
  <c r="Y1857" i="1"/>
  <c r="X1857" i="1"/>
  <c r="W1865" i="1"/>
  <c r="X1865" i="1"/>
  <c r="Y1865" i="1"/>
  <c r="W1873" i="1"/>
  <c r="X1873" i="1"/>
  <c r="Y1873" i="1"/>
  <c r="W1881" i="1"/>
  <c r="X1881" i="1"/>
  <c r="Y1881" i="1"/>
  <c r="Y1889" i="1"/>
  <c r="X1889" i="1"/>
  <c r="W1889" i="1"/>
  <c r="X1897" i="1"/>
  <c r="Y1897" i="1"/>
  <c r="W1897" i="1"/>
  <c r="Y1905" i="1"/>
  <c r="W1905" i="1"/>
  <c r="X1905" i="1"/>
  <c r="Y1913" i="1"/>
  <c r="W1913" i="1"/>
  <c r="X1913" i="1"/>
  <c r="W1921" i="1"/>
  <c r="Y1921" i="1"/>
  <c r="X1921" i="1"/>
  <c r="W1929" i="1"/>
  <c r="X1929" i="1"/>
  <c r="Y1929" i="1"/>
  <c r="W1937" i="1"/>
  <c r="X1937" i="1"/>
  <c r="Y1937" i="1"/>
  <c r="W1945" i="1"/>
  <c r="X1945" i="1"/>
  <c r="Y1945" i="1"/>
  <c r="Y1953" i="1"/>
  <c r="X1953" i="1"/>
  <c r="W1953" i="1"/>
  <c r="X1961" i="1"/>
  <c r="Y1961" i="1"/>
  <c r="W1961" i="1"/>
  <c r="Y1969" i="1"/>
  <c r="W1969" i="1"/>
  <c r="X1969" i="1"/>
  <c r="Y1977" i="1"/>
  <c r="W1977" i="1"/>
  <c r="X1977" i="1"/>
  <c r="Y1985" i="1"/>
  <c r="X1985" i="1"/>
  <c r="W1985" i="1"/>
  <c r="W3993" i="1"/>
  <c r="X3993" i="1"/>
  <c r="Y3993" i="1"/>
  <c r="Y2001" i="1"/>
  <c r="W2001" i="1"/>
  <c r="X2001" i="1"/>
  <c r="X28" i="1"/>
  <c r="Y28" i="1"/>
  <c r="W28" i="1"/>
  <c r="X232" i="1"/>
  <c r="W232" i="1"/>
  <c r="Y232" i="1"/>
  <c r="Y272" i="1"/>
  <c r="W272" i="1"/>
  <c r="X272" i="1"/>
  <c r="W292" i="1"/>
  <c r="Y292" i="1"/>
  <c r="X292" i="1"/>
  <c r="X332" i="1"/>
  <c r="Y332" i="1"/>
  <c r="W332" i="1"/>
  <c r="W360" i="1"/>
  <c r="Y360" i="1"/>
  <c r="X360" i="1"/>
  <c r="W388" i="1"/>
  <c r="Y388" i="1"/>
  <c r="X388" i="1"/>
  <c r="X432" i="1"/>
  <c r="W432" i="1"/>
  <c r="Y432" i="1"/>
  <c r="X464" i="1"/>
  <c r="W464" i="1"/>
  <c r="Y464" i="1"/>
  <c r="Y480" i="1"/>
  <c r="X480" i="1"/>
  <c r="W480" i="1"/>
  <c r="W2512" i="1"/>
  <c r="Y2512" i="1"/>
  <c r="X2512" i="1"/>
  <c r="Y540" i="1"/>
  <c r="W540" i="1"/>
  <c r="X540" i="1"/>
  <c r="W2568" i="1"/>
  <c r="X2568" i="1"/>
  <c r="Y2568" i="1"/>
  <c r="W596" i="1"/>
  <c r="Y596" i="1"/>
  <c r="X596" i="1"/>
  <c r="X2624" i="1"/>
  <c r="Y2624" i="1"/>
  <c r="W2624" i="1"/>
  <c r="Y648" i="1"/>
  <c r="X648" i="1"/>
  <c r="W648" i="1"/>
  <c r="Y2672" i="1"/>
  <c r="W2672" i="1"/>
  <c r="X2672" i="1"/>
  <c r="Y692" i="1"/>
  <c r="W692" i="1"/>
  <c r="X692" i="1"/>
  <c r="W716" i="1"/>
  <c r="X716" i="1"/>
  <c r="Y716" i="1"/>
  <c r="W740" i="1"/>
  <c r="X740" i="1"/>
  <c r="Y740" i="1"/>
  <c r="Y764" i="1"/>
  <c r="W764" i="1"/>
  <c r="X764" i="1"/>
  <c r="W792" i="1"/>
  <c r="X792" i="1"/>
  <c r="Y792" i="1"/>
  <c r="W2816" i="1"/>
  <c r="X2816" i="1"/>
  <c r="Y2816" i="1"/>
  <c r="Y2832" i="1"/>
  <c r="W2832" i="1"/>
  <c r="X2832" i="1"/>
  <c r="W856" i="1"/>
  <c r="X856" i="1"/>
  <c r="Y856" i="1"/>
  <c r="X888" i="1"/>
  <c r="Y888" i="1"/>
  <c r="W888" i="1"/>
  <c r="Y912" i="1"/>
  <c r="X912" i="1"/>
  <c r="W912" i="1"/>
  <c r="W932" i="1"/>
  <c r="Y932" i="1"/>
  <c r="X932" i="1"/>
  <c r="W956" i="1"/>
  <c r="Y956" i="1"/>
  <c r="X956" i="1"/>
  <c r="Y976" i="1"/>
  <c r="X976" i="1"/>
  <c r="W976" i="1"/>
  <c r="X1004" i="1"/>
  <c r="Y1004" i="1"/>
  <c r="W1004" i="1"/>
  <c r="Y1672" i="1"/>
  <c r="X1672" i="1"/>
  <c r="W1672" i="1"/>
  <c r="X1708" i="1"/>
  <c r="W1708" i="1"/>
  <c r="Y1708" i="1"/>
  <c r="X1740" i="1"/>
  <c r="W1740" i="1"/>
  <c r="Y1740" i="1"/>
  <c r="Y3768" i="1"/>
  <c r="W3768" i="1"/>
  <c r="X3768" i="1"/>
  <c r="Y3800" i="1"/>
  <c r="W3800" i="1"/>
  <c r="X3800" i="1"/>
  <c r="Y1828" i="1"/>
  <c r="W1828" i="1"/>
  <c r="X1828" i="1"/>
  <c r="Y1860" i="1"/>
  <c r="W1860" i="1"/>
  <c r="X1860" i="1"/>
  <c r="Y1884" i="1"/>
  <c r="W1884" i="1"/>
  <c r="X1884" i="1"/>
  <c r="Y1916" i="1"/>
  <c r="W1916" i="1"/>
  <c r="X1916" i="1"/>
  <c r="Y3944" i="1"/>
  <c r="W3944" i="1"/>
  <c r="X3944" i="1"/>
  <c r="Y3976" i="1"/>
  <c r="W3976" i="1"/>
  <c r="X3976" i="1"/>
  <c r="Y4004" i="1"/>
  <c r="W4004" i="1"/>
  <c r="X4004" i="1"/>
  <c r="Y26" i="1"/>
  <c r="W26" i="1"/>
  <c r="X26" i="1"/>
  <c r="W34" i="1"/>
  <c r="X34" i="1"/>
  <c r="Y34" i="1"/>
  <c r="W42" i="1"/>
  <c r="X42" i="1"/>
  <c r="Y42" i="1"/>
  <c r="X50" i="1"/>
  <c r="Y50" i="1"/>
  <c r="W50" i="1"/>
  <c r="Y58" i="1"/>
  <c r="W58" i="1"/>
  <c r="X58" i="1"/>
  <c r="W66" i="1"/>
  <c r="X66" i="1"/>
  <c r="Y66" i="1"/>
  <c r="W2074" i="1"/>
  <c r="X2074" i="1"/>
  <c r="Y2074" i="1"/>
  <c r="X82" i="1"/>
  <c r="Y82" i="1"/>
  <c r="W82" i="1"/>
  <c r="Y90" i="1"/>
  <c r="W90" i="1"/>
  <c r="X90" i="1"/>
  <c r="X98" i="1"/>
  <c r="Y98" i="1"/>
  <c r="W98" i="1"/>
  <c r="X106" i="1"/>
  <c r="Y106" i="1"/>
  <c r="W106" i="1"/>
  <c r="Y114" i="1"/>
  <c r="W114" i="1"/>
  <c r="X114" i="1"/>
  <c r="W122" i="1"/>
  <c r="Y122" i="1"/>
  <c r="X122" i="1"/>
  <c r="Y130" i="1"/>
  <c r="X130" i="1"/>
  <c r="W130" i="1"/>
  <c r="Y2138" i="1"/>
  <c r="W2138" i="1"/>
  <c r="X2138" i="1"/>
  <c r="X146" i="1"/>
  <c r="W146" i="1"/>
  <c r="Y146" i="1"/>
  <c r="W154" i="1"/>
  <c r="Y154" i="1"/>
  <c r="X154" i="1"/>
  <c r="Y162" i="1"/>
  <c r="X162" i="1"/>
  <c r="W162" i="1"/>
  <c r="Y170" i="1"/>
  <c r="X170" i="1"/>
  <c r="W170" i="1"/>
  <c r="X178" i="1"/>
  <c r="W178" i="1"/>
  <c r="Y178" i="1"/>
  <c r="W186" i="1"/>
  <c r="Y186" i="1"/>
  <c r="X186" i="1"/>
  <c r="Y194" i="1"/>
  <c r="X194" i="1"/>
  <c r="W194" i="1"/>
  <c r="Y2202" i="1"/>
  <c r="X2202" i="1"/>
  <c r="W2202" i="1"/>
  <c r="W210" i="1"/>
  <c r="X210" i="1"/>
  <c r="Y210" i="1"/>
  <c r="X218" i="1"/>
  <c r="Y218" i="1"/>
  <c r="W218" i="1"/>
  <c r="Y226" i="1"/>
  <c r="W226" i="1"/>
  <c r="X226" i="1"/>
  <c r="X234" i="1"/>
  <c r="W234" i="1"/>
  <c r="Y234" i="1"/>
  <c r="W242" i="1"/>
  <c r="Y242" i="1"/>
  <c r="X242" i="1"/>
  <c r="Y250" i="1"/>
  <c r="X250" i="1"/>
  <c r="W250" i="1"/>
  <c r="X258" i="1"/>
  <c r="W258" i="1"/>
  <c r="Y258" i="1"/>
  <c r="X266" i="1"/>
  <c r="W266" i="1"/>
  <c r="Y266" i="1"/>
  <c r="Y274" i="1"/>
  <c r="W274" i="1"/>
  <c r="X274" i="1"/>
  <c r="Y282" i="1"/>
  <c r="X282" i="1"/>
  <c r="W282" i="1"/>
  <c r="Y290" i="1"/>
  <c r="W290" i="1"/>
  <c r="X290" i="1"/>
  <c r="Y298" i="1"/>
  <c r="X298" i="1"/>
  <c r="W298" i="1"/>
  <c r="W306" i="1"/>
  <c r="X306" i="1"/>
  <c r="Y306" i="1"/>
  <c r="W314" i="1"/>
  <c r="Y314" i="1"/>
  <c r="X314" i="1"/>
  <c r="Y322" i="1"/>
  <c r="W322" i="1"/>
  <c r="X322" i="1"/>
  <c r="Y330" i="1"/>
  <c r="X330" i="1"/>
  <c r="W330" i="1"/>
  <c r="W338" i="1"/>
  <c r="X338" i="1"/>
  <c r="Y338" i="1"/>
  <c r="W346" i="1"/>
  <c r="Y346" i="1"/>
  <c r="X346" i="1"/>
  <c r="Y354" i="1"/>
  <c r="W354" i="1"/>
  <c r="X354" i="1"/>
  <c r="Y362" i="1"/>
  <c r="X362" i="1"/>
  <c r="W362" i="1"/>
  <c r="W370" i="1"/>
  <c r="X370" i="1"/>
  <c r="Y370" i="1"/>
  <c r="W378" i="1"/>
  <c r="Y378" i="1"/>
  <c r="X378" i="1"/>
  <c r="Y386" i="1"/>
  <c r="W386" i="1"/>
  <c r="X386" i="1"/>
  <c r="Y394" i="1"/>
  <c r="X394" i="1"/>
  <c r="W394" i="1"/>
  <c r="W402" i="1"/>
  <c r="X402" i="1"/>
  <c r="Y402" i="1"/>
  <c r="W410" i="1"/>
  <c r="Y410" i="1"/>
  <c r="X410" i="1"/>
  <c r="Y418" i="1"/>
  <c r="W418" i="1"/>
  <c r="X418" i="1"/>
  <c r="X426" i="1"/>
  <c r="Y426" i="1"/>
  <c r="W426" i="1"/>
  <c r="W434" i="1"/>
  <c r="Y434" i="1"/>
  <c r="X434" i="1"/>
  <c r="Y442" i="1"/>
  <c r="X442" i="1"/>
  <c r="W442" i="1"/>
  <c r="X450" i="1"/>
  <c r="W450" i="1"/>
  <c r="Y450" i="1"/>
  <c r="Y2458" i="1"/>
  <c r="X2458" i="1"/>
  <c r="W2458" i="1"/>
  <c r="W466" i="1"/>
  <c r="Y466" i="1"/>
  <c r="X466" i="1"/>
  <c r="Y474" i="1"/>
  <c r="X474" i="1"/>
  <c r="W474" i="1"/>
  <c r="W482" i="1"/>
  <c r="Y482" i="1"/>
  <c r="X482" i="1"/>
  <c r="W490" i="1"/>
  <c r="X490" i="1"/>
  <c r="Y490" i="1"/>
  <c r="Y498" i="1"/>
  <c r="X498" i="1"/>
  <c r="W498" i="1"/>
  <c r="Y506" i="1"/>
  <c r="W506" i="1"/>
  <c r="X506" i="1"/>
  <c r="W514" i="1"/>
  <c r="Y514" i="1"/>
  <c r="X514" i="1"/>
  <c r="W522" i="1"/>
  <c r="X522" i="1"/>
  <c r="Y522" i="1"/>
  <c r="Y530" i="1"/>
  <c r="X530" i="1"/>
  <c r="W530" i="1"/>
  <c r="Y538" i="1"/>
  <c r="W538" i="1"/>
  <c r="X538" i="1"/>
  <c r="W546" i="1"/>
  <c r="Y546" i="1"/>
  <c r="X546" i="1"/>
  <c r="W554" i="1"/>
  <c r="X554" i="1"/>
  <c r="Y554" i="1"/>
  <c r="Y562" i="1"/>
  <c r="X562" i="1"/>
  <c r="W562" i="1"/>
  <c r="Y570" i="1"/>
  <c r="W570" i="1"/>
  <c r="X570" i="1"/>
  <c r="W578" i="1"/>
  <c r="Y578" i="1"/>
  <c r="X578" i="1"/>
  <c r="W586" i="1"/>
  <c r="X586" i="1"/>
  <c r="Y586" i="1"/>
  <c r="Y594" i="1"/>
  <c r="X594" i="1"/>
  <c r="W594" i="1"/>
  <c r="Y602" i="1"/>
  <c r="W602" i="1"/>
  <c r="X602" i="1"/>
  <c r="W610" i="1"/>
  <c r="Y610" i="1"/>
  <c r="X610" i="1"/>
  <c r="W618" i="1"/>
  <c r="X618" i="1"/>
  <c r="Y618" i="1"/>
  <c r="Y626" i="1"/>
  <c r="X626" i="1"/>
  <c r="W626" i="1"/>
  <c r="Y634" i="1"/>
  <c r="W634" i="1"/>
  <c r="X634" i="1"/>
  <c r="W642" i="1"/>
  <c r="Y642" i="1"/>
  <c r="X642" i="1"/>
  <c r="W650" i="1"/>
  <c r="X650" i="1"/>
  <c r="Y650" i="1"/>
  <c r="Y658" i="1"/>
  <c r="X658" i="1"/>
  <c r="W658" i="1"/>
  <c r="W666" i="1"/>
  <c r="Y666" i="1"/>
  <c r="X666" i="1"/>
  <c r="X674" i="1"/>
  <c r="W674" i="1"/>
  <c r="Y674" i="1"/>
  <c r="X682" i="1"/>
  <c r="W682" i="1"/>
  <c r="Y682" i="1"/>
  <c r="W690" i="1"/>
  <c r="Y690" i="1"/>
  <c r="X690" i="1"/>
  <c r="Y698" i="1"/>
  <c r="X698" i="1"/>
  <c r="W698" i="1"/>
  <c r="X706" i="1"/>
  <c r="W706" i="1"/>
  <c r="Y706" i="1"/>
  <c r="X714" i="1"/>
  <c r="W714" i="1"/>
  <c r="Y714" i="1"/>
  <c r="W722" i="1"/>
  <c r="Y722" i="1"/>
  <c r="X722" i="1"/>
  <c r="Y730" i="1"/>
  <c r="X730" i="1"/>
  <c r="W730" i="1"/>
  <c r="X738" i="1"/>
  <c r="W738" i="1"/>
  <c r="Y738" i="1"/>
  <c r="X746" i="1"/>
  <c r="W746" i="1"/>
  <c r="Y746" i="1"/>
  <c r="W754" i="1"/>
  <c r="Y754" i="1"/>
  <c r="X754" i="1"/>
  <c r="Y762" i="1"/>
  <c r="X762" i="1"/>
  <c r="W762" i="1"/>
  <c r="X770" i="1"/>
  <c r="W770" i="1"/>
  <c r="Y770" i="1"/>
  <c r="X778" i="1"/>
  <c r="W778" i="1"/>
  <c r="Y778" i="1"/>
  <c r="W786" i="1"/>
  <c r="Y786" i="1"/>
  <c r="X786" i="1"/>
  <c r="Y794" i="1"/>
  <c r="X794" i="1"/>
  <c r="W794" i="1"/>
  <c r="X802" i="1"/>
  <c r="W802" i="1"/>
  <c r="Y802" i="1"/>
  <c r="X810" i="1"/>
  <c r="W810" i="1"/>
  <c r="Y810" i="1"/>
  <c r="W818" i="1"/>
  <c r="Y818" i="1"/>
  <c r="X818" i="1"/>
  <c r="Y826" i="1"/>
  <c r="X826" i="1"/>
  <c r="W826" i="1"/>
  <c r="X834" i="1"/>
  <c r="W834" i="1"/>
  <c r="Y834" i="1"/>
  <c r="X842" i="1"/>
  <c r="W842" i="1"/>
  <c r="Y842" i="1"/>
  <c r="Y850" i="1"/>
  <c r="W850" i="1"/>
  <c r="X850" i="1"/>
  <c r="Y858" i="1"/>
  <c r="X858" i="1"/>
  <c r="W858" i="1"/>
  <c r="X866" i="1"/>
  <c r="W866" i="1"/>
  <c r="Y866" i="1"/>
  <c r="X874" i="1"/>
  <c r="W874" i="1"/>
  <c r="Y874" i="1"/>
  <c r="Y882" i="1"/>
  <c r="W882" i="1"/>
  <c r="X882" i="1"/>
  <c r="W890" i="1"/>
  <c r="X890" i="1"/>
  <c r="Y890" i="1"/>
  <c r="X898" i="1"/>
  <c r="Y898" i="1"/>
  <c r="W898" i="1"/>
  <c r="X906" i="1"/>
  <c r="Y906" i="1"/>
  <c r="W906" i="1"/>
  <c r="X914" i="1"/>
  <c r="W914" i="1"/>
  <c r="Y914" i="1"/>
  <c r="X922" i="1"/>
  <c r="Y922" i="1"/>
  <c r="W922" i="1"/>
  <c r="Y930" i="1"/>
  <c r="X930" i="1"/>
  <c r="W930" i="1"/>
  <c r="Y938" i="1"/>
  <c r="W938" i="1"/>
  <c r="X938" i="1"/>
  <c r="X946" i="1"/>
  <c r="W946" i="1"/>
  <c r="Y946" i="1"/>
  <c r="X954" i="1"/>
  <c r="Y954" i="1"/>
  <c r="W954" i="1"/>
  <c r="Y962" i="1"/>
  <c r="X962" i="1"/>
  <c r="W962" i="1"/>
  <c r="Y970" i="1"/>
  <c r="W970" i="1"/>
  <c r="X970" i="1"/>
  <c r="X978" i="1"/>
  <c r="W978" i="1"/>
  <c r="Y978" i="1"/>
  <c r="X986" i="1"/>
  <c r="Y986" i="1"/>
  <c r="W986" i="1"/>
  <c r="Y994" i="1"/>
  <c r="X994" i="1"/>
  <c r="W994" i="1"/>
  <c r="Y1002" i="1"/>
  <c r="W1002" i="1"/>
  <c r="X1002" i="1"/>
  <c r="X1010" i="1"/>
  <c r="W1010" i="1"/>
  <c r="Y1010" i="1"/>
  <c r="X1018" i="1"/>
  <c r="Y1018" i="1"/>
  <c r="W1018" i="1"/>
  <c r="Y1026" i="1"/>
  <c r="X1026" i="1"/>
  <c r="W1026" i="1"/>
  <c r="Y1034" i="1"/>
  <c r="W1034" i="1"/>
  <c r="X1034" i="1"/>
  <c r="X1042" i="1"/>
  <c r="W1042" i="1"/>
  <c r="Y1042" i="1"/>
  <c r="X1050" i="1"/>
  <c r="Y1050" i="1"/>
  <c r="W1050" i="1"/>
  <c r="Y1058" i="1"/>
  <c r="X1058" i="1"/>
  <c r="W1058" i="1"/>
  <c r="Y1066" i="1"/>
  <c r="W1066" i="1"/>
  <c r="X1066" i="1"/>
  <c r="X1074" i="1"/>
  <c r="W1074" i="1"/>
  <c r="Y1074" i="1"/>
  <c r="X1082" i="1"/>
  <c r="Y1082" i="1"/>
  <c r="W1082" i="1"/>
  <c r="Y1090" i="1"/>
  <c r="X1090" i="1"/>
  <c r="W1090" i="1"/>
  <c r="Y1098" i="1"/>
  <c r="W1098" i="1"/>
  <c r="X1098" i="1"/>
  <c r="X1106" i="1"/>
  <c r="W1106" i="1"/>
  <c r="Y1106" i="1"/>
  <c r="X1114" i="1"/>
  <c r="Y1114" i="1"/>
  <c r="W1114" i="1"/>
  <c r="Y1122" i="1"/>
  <c r="X1122" i="1"/>
  <c r="W1122" i="1"/>
  <c r="Y1130" i="1"/>
  <c r="W1130" i="1"/>
  <c r="X1130" i="1"/>
  <c r="X1138" i="1"/>
  <c r="W1138" i="1"/>
  <c r="Y1138" i="1"/>
  <c r="X1146" i="1"/>
  <c r="Y1146" i="1"/>
  <c r="W1146" i="1"/>
  <c r="W1154" i="1"/>
  <c r="Y1154" i="1"/>
  <c r="X1154" i="1"/>
  <c r="W1162" i="1"/>
  <c r="Y1162" i="1"/>
  <c r="X1162" i="1"/>
  <c r="Y1170" i="1"/>
  <c r="X1170" i="1"/>
  <c r="W1170" i="1"/>
  <c r="X1178" i="1"/>
  <c r="W1178" i="1"/>
  <c r="Y1178" i="1"/>
  <c r="W1186" i="1"/>
  <c r="Y1186" i="1"/>
  <c r="X1186" i="1"/>
  <c r="W1194" i="1"/>
  <c r="Y1194" i="1"/>
  <c r="X1194" i="1"/>
  <c r="Y1202" i="1"/>
  <c r="X1202" i="1"/>
  <c r="W1202" i="1"/>
  <c r="X1210" i="1"/>
  <c r="W1210" i="1"/>
  <c r="Y1210" i="1"/>
  <c r="W1218" i="1"/>
  <c r="Y1218" i="1"/>
  <c r="X1218" i="1"/>
  <c r="W1226" i="1"/>
  <c r="Y1226" i="1"/>
  <c r="X1226" i="1"/>
  <c r="Y1234" i="1"/>
  <c r="X1234" i="1"/>
  <c r="W1234" i="1"/>
  <c r="X1242" i="1"/>
  <c r="W1242" i="1"/>
  <c r="Y1242" i="1"/>
  <c r="W1250" i="1"/>
  <c r="Y1250" i="1"/>
  <c r="X1250" i="1"/>
  <c r="W1258" i="1"/>
  <c r="Y1258" i="1"/>
  <c r="X1258" i="1"/>
  <c r="Y1266" i="1"/>
  <c r="X1266" i="1"/>
  <c r="W1266" i="1"/>
  <c r="X1274" i="1"/>
  <c r="W1274" i="1"/>
  <c r="Y1274" i="1"/>
  <c r="W1282" i="1"/>
  <c r="Y1282" i="1"/>
  <c r="X1282" i="1"/>
  <c r="W1290" i="1"/>
  <c r="Y1290" i="1"/>
  <c r="X1290" i="1"/>
  <c r="Y1298" i="1"/>
  <c r="X1298" i="1"/>
  <c r="W1298" i="1"/>
  <c r="X1306" i="1"/>
  <c r="W1306" i="1"/>
  <c r="Y1306" i="1"/>
  <c r="W1314" i="1"/>
  <c r="Y1314" i="1"/>
  <c r="X1314" i="1"/>
  <c r="W1322" i="1"/>
  <c r="Y1322" i="1"/>
  <c r="X1322" i="1"/>
  <c r="Y1330" i="1"/>
  <c r="X1330" i="1"/>
  <c r="W1330" i="1"/>
  <c r="X1338" i="1"/>
  <c r="W1338" i="1"/>
  <c r="Y1338" i="1"/>
  <c r="W1346" i="1"/>
  <c r="Y1346" i="1"/>
  <c r="X1346" i="1"/>
  <c r="W1354" i="1"/>
  <c r="Y1354" i="1"/>
  <c r="X1354" i="1"/>
  <c r="Y1362" i="1"/>
  <c r="X1362" i="1"/>
  <c r="W1362" i="1"/>
  <c r="X1370" i="1"/>
  <c r="W1370" i="1"/>
  <c r="Y1370" i="1"/>
  <c r="W1378" i="1"/>
  <c r="Y1378" i="1"/>
  <c r="X1378" i="1"/>
  <c r="X1386" i="1"/>
  <c r="W1386" i="1"/>
  <c r="Y1386" i="1"/>
  <c r="W1394" i="1"/>
  <c r="Y1394" i="1"/>
  <c r="X1394" i="1"/>
  <c r="Y1402" i="1"/>
  <c r="X1402" i="1"/>
  <c r="W1402" i="1"/>
  <c r="X1410" i="1"/>
  <c r="W1410" i="1"/>
  <c r="Y1410" i="1"/>
  <c r="X1418" i="1"/>
  <c r="W1418" i="1"/>
  <c r="Y1418" i="1"/>
  <c r="W1426" i="1"/>
  <c r="Y1426" i="1"/>
  <c r="X1426" i="1"/>
  <c r="Y1434" i="1"/>
  <c r="X1434" i="1"/>
  <c r="W1434" i="1"/>
  <c r="X1442" i="1"/>
  <c r="W1442" i="1"/>
  <c r="Y1442" i="1"/>
  <c r="X1450" i="1"/>
  <c r="W1450" i="1"/>
  <c r="Y1450" i="1"/>
  <c r="W1458" i="1"/>
  <c r="Y1458" i="1"/>
  <c r="X1458" i="1"/>
  <c r="Y1466" i="1"/>
  <c r="X1466" i="1"/>
  <c r="W1466" i="1"/>
  <c r="X1474" i="1"/>
  <c r="W1474" i="1"/>
  <c r="Y1474" i="1"/>
  <c r="X1482" i="1"/>
  <c r="W1482" i="1"/>
  <c r="Y1482" i="1"/>
  <c r="W1490" i="1"/>
  <c r="Y1490" i="1"/>
  <c r="X1490" i="1"/>
  <c r="Y1498" i="1"/>
  <c r="X1498" i="1"/>
  <c r="W1498" i="1"/>
  <c r="X1506" i="1"/>
  <c r="W1506" i="1"/>
  <c r="Y1506" i="1"/>
  <c r="X1514" i="1"/>
  <c r="W1514" i="1"/>
  <c r="Y1514" i="1"/>
  <c r="W1522" i="1"/>
  <c r="Y1522" i="1"/>
  <c r="X1522" i="1"/>
  <c r="Y1530" i="1"/>
  <c r="X1530" i="1"/>
  <c r="W1530" i="1"/>
  <c r="X1538" i="1"/>
  <c r="W1538" i="1"/>
  <c r="Y1538" i="1"/>
  <c r="X1546" i="1"/>
  <c r="W1546" i="1"/>
  <c r="Y1546" i="1"/>
  <c r="W1554" i="1"/>
  <c r="Y1554" i="1"/>
  <c r="X1554" i="1"/>
  <c r="Y1562" i="1"/>
  <c r="X1562" i="1"/>
  <c r="W1562" i="1"/>
  <c r="X1570" i="1"/>
  <c r="W1570" i="1"/>
  <c r="Y1570" i="1"/>
  <c r="X1578" i="1"/>
  <c r="W1578" i="1"/>
  <c r="Y1578" i="1"/>
  <c r="W1586" i="1"/>
  <c r="Y1586" i="1"/>
  <c r="X1586" i="1"/>
  <c r="Y1594" i="1"/>
  <c r="X1594" i="1"/>
  <c r="W1594" i="1"/>
  <c r="X1602" i="1"/>
  <c r="W1602" i="1"/>
  <c r="Y1602" i="1"/>
  <c r="X1610" i="1"/>
  <c r="W1610" i="1"/>
  <c r="Y1610" i="1"/>
  <c r="W1618" i="1"/>
  <c r="Y1618" i="1"/>
  <c r="X1618" i="1"/>
  <c r="Y1626" i="1"/>
  <c r="X1626" i="1"/>
  <c r="W1626" i="1"/>
  <c r="X1634" i="1"/>
  <c r="W1634" i="1"/>
  <c r="Y1634" i="1"/>
  <c r="X1642" i="1"/>
  <c r="W1642" i="1"/>
  <c r="Y1642" i="1"/>
  <c r="W1650" i="1"/>
  <c r="Y1650" i="1"/>
  <c r="X1650" i="1"/>
  <c r="Y1658" i="1"/>
  <c r="X1658" i="1"/>
  <c r="W1658" i="1"/>
  <c r="X1666" i="1"/>
  <c r="W1666" i="1"/>
  <c r="Y1666" i="1"/>
  <c r="X1674" i="1"/>
  <c r="W1674" i="1"/>
  <c r="Y1674" i="1"/>
  <c r="W1682" i="1"/>
  <c r="Y1682" i="1"/>
  <c r="X1682" i="1"/>
  <c r="Y1690" i="1"/>
  <c r="X1690" i="1"/>
  <c r="W1690" i="1"/>
  <c r="X1698" i="1"/>
  <c r="W1698" i="1"/>
  <c r="Y1698" i="1"/>
  <c r="X1706" i="1"/>
  <c r="W1706" i="1"/>
  <c r="Y1706" i="1"/>
  <c r="W1714" i="1"/>
  <c r="Y1714" i="1"/>
  <c r="X1714" i="1"/>
  <c r="Y1722" i="1"/>
  <c r="X1722" i="1"/>
  <c r="W1722" i="1"/>
  <c r="X1730" i="1"/>
  <c r="W1730" i="1"/>
  <c r="Y1730" i="1"/>
  <c r="X1738" i="1"/>
  <c r="W1738" i="1"/>
  <c r="Y1738" i="1"/>
  <c r="W1746" i="1"/>
  <c r="Y1746" i="1"/>
  <c r="X1746" i="1"/>
  <c r="Y1754" i="1"/>
  <c r="X1754" i="1"/>
  <c r="W1754" i="1"/>
  <c r="X1762" i="1"/>
  <c r="W1762" i="1"/>
  <c r="Y1762" i="1"/>
  <c r="X1770" i="1"/>
  <c r="W1770" i="1"/>
  <c r="Y1770" i="1"/>
  <c r="W1778" i="1"/>
  <c r="Y1778" i="1"/>
  <c r="X1778" i="1"/>
  <c r="Y1786" i="1"/>
  <c r="X1786" i="1"/>
  <c r="W1786" i="1"/>
  <c r="X1794" i="1"/>
  <c r="W1794" i="1"/>
  <c r="Y1794" i="1"/>
  <c r="X1802" i="1"/>
  <c r="W1802" i="1"/>
  <c r="Y1802" i="1"/>
  <c r="W1810" i="1"/>
  <c r="Y1810" i="1"/>
  <c r="X1810" i="1"/>
  <c r="Y1818" i="1"/>
  <c r="X1818" i="1"/>
  <c r="W1818" i="1"/>
  <c r="X1826" i="1"/>
  <c r="W1826" i="1"/>
  <c r="Y1826" i="1"/>
  <c r="X1834" i="1"/>
  <c r="W1834" i="1"/>
  <c r="Y1834" i="1"/>
  <c r="W1842" i="1"/>
  <c r="Y1842" i="1"/>
  <c r="X1842" i="1"/>
  <c r="Y1850" i="1"/>
  <c r="X1850" i="1"/>
  <c r="W1850" i="1"/>
  <c r="X1858" i="1"/>
  <c r="W1858" i="1"/>
  <c r="Y1858" i="1"/>
  <c r="X1866" i="1"/>
  <c r="W1866" i="1"/>
  <c r="Y1866" i="1"/>
  <c r="W1874" i="1"/>
  <c r="Y1874" i="1"/>
  <c r="X1874" i="1"/>
  <c r="Y1882" i="1"/>
  <c r="X1882" i="1"/>
  <c r="W1882" i="1"/>
  <c r="X1890" i="1"/>
  <c r="W1890" i="1"/>
  <c r="Y1890" i="1"/>
  <c r="X1898" i="1"/>
  <c r="W1898" i="1"/>
  <c r="Y1898" i="1"/>
  <c r="W1906" i="1"/>
  <c r="Y1906" i="1"/>
  <c r="X1906" i="1"/>
  <c r="Y1914" i="1"/>
  <c r="X1914" i="1"/>
  <c r="W1914" i="1"/>
  <c r="X1922" i="1"/>
  <c r="W1922" i="1"/>
  <c r="Y1922" i="1"/>
  <c r="X1930" i="1"/>
  <c r="W1930" i="1"/>
  <c r="Y1930" i="1"/>
  <c r="W1938" i="1"/>
  <c r="Y1938" i="1"/>
  <c r="X1938" i="1"/>
  <c r="Y1946" i="1"/>
  <c r="X1946" i="1"/>
  <c r="W1946" i="1"/>
  <c r="X1954" i="1"/>
  <c r="W1954" i="1"/>
  <c r="Y1954" i="1"/>
  <c r="X1962" i="1"/>
  <c r="W1962" i="1"/>
  <c r="Y1962" i="1"/>
  <c r="W1970" i="1"/>
  <c r="Y1970" i="1"/>
  <c r="X1970" i="1"/>
  <c r="Y1978" i="1"/>
  <c r="X1978" i="1"/>
  <c r="W1978" i="1"/>
  <c r="X1986" i="1"/>
  <c r="W1986" i="1"/>
  <c r="Y1986" i="1"/>
  <c r="X1994" i="1"/>
  <c r="W1994" i="1"/>
  <c r="Y1994" i="1"/>
  <c r="W2002" i="1"/>
  <c r="Y2002" i="1"/>
  <c r="X2002" i="1"/>
  <c r="X36" i="1"/>
  <c r="Y36" i="1"/>
  <c r="W36" i="1"/>
  <c r="W220" i="1"/>
  <c r="Y220" i="1"/>
  <c r="X220" i="1"/>
  <c r="X244" i="1"/>
  <c r="Y244" i="1"/>
  <c r="W244" i="1"/>
  <c r="Y280" i="1"/>
  <c r="X280" i="1"/>
  <c r="W280" i="1"/>
  <c r="W316" i="1"/>
  <c r="X316" i="1"/>
  <c r="Y316" i="1"/>
  <c r="X344" i="1"/>
  <c r="W344" i="1"/>
  <c r="Y344" i="1"/>
  <c r="W380" i="1"/>
  <c r="X380" i="1"/>
  <c r="Y380" i="1"/>
  <c r="X404" i="1"/>
  <c r="W404" i="1"/>
  <c r="Y404" i="1"/>
  <c r="X436" i="1"/>
  <c r="Y436" i="1"/>
  <c r="W436" i="1"/>
  <c r="Y476" i="1"/>
  <c r="W476" i="1"/>
  <c r="X476" i="1"/>
  <c r="X2504" i="1"/>
  <c r="W2504" i="1"/>
  <c r="Y2504" i="1"/>
  <c r="X2536" i="1"/>
  <c r="W2536" i="1"/>
  <c r="Y2536" i="1"/>
  <c r="W564" i="1"/>
  <c r="Y564" i="1"/>
  <c r="X564" i="1"/>
  <c r="X2592" i="1"/>
  <c r="Y2592" i="1"/>
  <c r="W2592" i="1"/>
  <c r="X1036" i="1"/>
  <c r="Y1036" i="1"/>
  <c r="W1036" i="1"/>
  <c r="X1100" i="1"/>
  <c r="Y1100" i="1"/>
  <c r="W1100" i="1"/>
  <c r="W1128" i="1"/>
  <c r="X1128" i="1"/>
  <c r="Y1128" i="1"/>
  <c r="Y1152" i="1"/>
  <c r="X1152" i="1"/>
  <c r="W1152" i="1"/>
  <c r="W1176" i="1"/>
  <c r="Y1176" i="1"/>
  <c r="X1176" i="1"/>
  <c r="X1200" i="1"/>
  <c r="W1200" i="1"/>
  <c r="Y1200" i="1"/>
  <c r="Y1224" i="1"/>
  <c r="X1224" i="1"/>
  <c r="W1224" i="1"/>
  <c r="Y1244" i="1"/>
  <c r="X1244" i="1"/>
  <c r="W1244" i="1"/>
  <c r="W1268" i="1"/>
  <c r="Y1268" i="1"/>
  <c r="X1268" i="1"/>
  <c r="X1292" i="1"/>
  <c r="W1292" i="1"/>
  <c r="Y1292" i="1"/>
  <c r="Y1320" i="1"/>
  <c r="X1320" i="1"/>
  <c r="W1320" i="1"/>
  <c r="Y1340" i="1"/>
  <c r="X1340" i="1"/>
  <c r="W1340" i="1"/>
  <c r="W1364" i="1"/>
  <c r="Y1364" i="1"/>
  <c r="X1364" i="1"/>
  <c r="X1388" i="1"/>
  <c r="W1388" i="1"/>
  <c r="Y1388" i="1"/>
  <c r="Y1412" i="1"/>
  <c r="X1412" i="1"/>
  <c r="W1412" i="1"/>
  <c r="Y1436" i="1"/>
  <c r="X1436" i="1"/>
  <c r="W1436" i="1"/>
  <c r="X1456" i="1"/>
  <c r="W1456" i="1"/>
  <c r="Y1456" i="1"/>
  <c r="Y1480" i="1"/>
  <c r="X1480" i="1"/>
  <c r="W1480" i="1"/>
  <c r="Y1500" i="1"/>
  <c r="X1500" i="1"/>
  <c r="W1500" i="1"/>
  <c r="W1524" i="1"/>
  <c r="Y1524" i="1"/>
  <c r="X1524" i="1"/>
  <c r="X1548" i="1"/>
  <c r="W1548" i="1"/>
  <c r="Y1548" i="1"/>
  <c r="Y1572" i="1"/>
  <c r="X1572" i="1"/>
  <c r="W1572" i="1"/>
  <c r="Y1596" i="1"/>
  <c r="X1596" i="1"/>
  <c r="W1596" i="1"/>
  <c r="X1616" i="1"/>
  <c r="W1616" i="1"/>
  <c r="Y1616" i="1"/>
  <c r="Y1640" i="1"/>
  <c r="X1640" i="1"/>
  <c r="W1640" i="1"/>
  <c r="Y1664" i="1"/>
  <c r="X1664" i="1"/>
  <c r="W1664" i="1"/>
  <c r="W1688" i="1"/>
  <c r="Y1688" i="1"/>
  <c r="X1688" i="1"/>
  <c r="X1716" i="1"/>
  <c r="Y1716" i="1"/>
  <c r="W1716" i="1"/>
  <c r="Y1756" i="1"/>
  <c r="W1756" i="1"/>
  <c r="X1756" i="1"/>
  <c r="Y1788" i="1"/>
  <c r="W1788" i="1"/>
  <c r="X1788" i="1"/>
  <c r="Y1820" i="1"/>
  <c r="W1820" i="1"/>
  <c r="X1820" i="1"/>
  <c r="W3856" i="1"/>
  <c r="X3856" i="1"/>
  <c r="Y3856" i="1"/>
  <c r="Y1892" i="1"/>
  <c r="W1892" i="1"/>
  <c r="X1892" i="1"/>
  <c r="W3924" i="1"/>
  <c r="X3924" i="1"/>
  <c r="Y3924" i="1"/>
  <c r="W3952" i="1"/>
  <c r="X3952" i="1"/>
  <c r="Y3952" i="1"/>
  <c r="W3984" i="1"/>
  <c r="X3984" i="1"/>
  <c r="Y3984" i="1"/>
  <c r="Y2031" i="1"/>
  <c r="X2031" i="1"/>
  <c r="W2031" i="1"/>
  <c r="X2039" i="1"/>
  <c r="W2039" i="1"/>
  <c r="Y2039" i="1"/>
  <c r="W2047" i="1"/>
  <c r="Y2047" i="1"/>
  <c r="X2047" i="1"/>
  <c r="Y2055" i="1"/>
  <c r="X2055" i="1"/>
  <c r="W2055" i="1"/>
  <c r="Y2063" i="1"/>
  <c r="X2063" i="1"/>
  <c r="W2063" i="1"/>
  <c r="Y2071" i="1"/>
  <c r="W2071" i="1"/>
  <c r="X2071" i="1"/>
  <c r="Y2079" i="1"/>
  <c r="X2079" i="1"/>
  <c r="W2079" i="1"/>
  <c r="X2087" i="1"/>
  <c r="Y2087" i="1"/>
  <c r="W2087" i="1"/>
  <c r="X2095" i="1"/>
  <c r="W2095" i="1"/>
  <c r="Y2095" i="1"/>
  <c r="Y2103" i="1"/>
  <c r="W2103" i="1"/>
  <c r="X2103" i="1"/>
  <c r="Y2111" i="1"/>
  <c r="X2111" i="1"/>
  <c r="W2111" i="1"/>
  <c r="X2119" i="1"/>
  <c r="Y2119" i="1"/>
  <c r="W2119" i="1"/>
  <c r="W2127" i="1"/>
  <c r="X2127" i="1"/>
  <c r="Y2127" i="1"/>
  <c r="X2135" i="1"/>
  <c r="Y2135" i="1"/>
  <c r="W2135" i="1"/>
  <c r="Y2143" i="1"/>
  <c r="W2143" i="1"/>
  <c r="X2143" i="1"/>
  <c r="W2151" i="1"/>
  <c r="X2151" i="1"/>
  <c r="Y2151" i="1"/>
  <c r="W2159" i="1"/>
  <c r="X2159" i="1"/>
  <c r="Y2159" i="1"/>
  <c r="X2167" i="1"/>
  <c r="Y2167" i="1"/>
  <c r="W2167" i="1"/>
  <c r="Y2175" i="1"/>
  <c r="W2175" i="1"/>
  <c r="X2175" i="1"/>
  <c r="W2183" i="1"/>
  <c r="X2183" i="1"/>
  <c r="Y2183" i="1"/>
  <c r="W2191" i="1"/>
  <c r="X2191" i="1"/>
  <c r="Y2191" i="1"/>
  <c r="Y2199" i="1"/>
  <c r="X2199" i="1"/>
  <c r="W2199" i="1"/>
  <c r="X2207" i="1"/>
  <c r="W2207" i="1"/>
  <c r="Y2207" i="1"/>
  <c r="W2215" i="1"/>
  <c r="Y2215" i="1"/>
  <c r="X2215" i="1"/>
  <c r="W2223" i="1"/>
  <c r="Y2223" i="1"/>
  <c r="X2223" i="1"/>
  <c r="Y2231" i="1"/>
  <c r="X2231" i="1"/>
  <c r="W2231" i="1"/>
  <c r="X2239" i="1"/>
  <c r="W2239" i="1"/>
  <c r="Y2239" i="1"/>
  <c r="W2247" i="1"/>
  <c r="Y2247" i="1"/>
  <c r="X2247" i="1"/>
  <c r="Y2255" i="1"/>
  <c r="W2255" i="1"/>
  <c r="X2255" i="1"/>
  <c r="W2263" i="1"/>
  <c r="X2263" i="1"/>
  <c r="Y2263" i="1"/>
  <c r="X2271" i="1"/>
  <c r="Y2271" i="1"/>
  <c r="W2271" i="1"/>
  <c r="Y2279" i="1"/>
  <c r="W2279" i="1"/>
  <c r="X2279" i="1"/>
  <c r="Y2287" i="1"/>
  <c r="W2287" i="1"/>
  <c r="X2287" i="1"/>
  <c r="W2295" i="1"/>
  <c r="X2295" i="1"/>
  <c r="Y2295" i="1"/>
  <c r="X2303" i="1"/>
  <c r="Y2303" i="1"/>
  <c r="W2303" i="1"/>
  <c r="Y2311" i="1"/>
  <c r="W2311" i="1"/>
  <c r="X2311" i="1"/>
  <c r="Y2319" i="1"/>
  <c r="W2319" i="1"/>
  <c r="X2319" i="1"/>
  <c r="W2327" i="1"/>
  <c r="X2327" i="1"/>
  <c r="Y2327" i="1"/>
  <c r="X2335" i="1"/>
  <c r="Y2335" i="1"/>
  <c r="W2335" i="1"/>
  <c r="Y2343" i="1"/>
  <c r="W2343" i="1"/>
  <c r="X2343" i="1"/>
  <c r="Y2351" i="1"/>
  <c r="W2351" i="1"/>
  <c r="X2351" i="1"/>
  <c r="W2359" i="1"/>
  <c r="X2359" i="1"/>
  <c r="Y2359" i="1"/>
  <c r="X2367" i="1"/>
  <c r="Y2367" i="1"/>
  <c r="W2367" i="1"/>
  <c r="Y2375" i="1"/>
  <c r="W2375" i="1"/>
  <c r="X2375" i="1"/>
  <c r="Y2383" i="1"/>
  <c r="W2383" i="1"/>
  <c r="X2383" i="1"/>
  <c r="W2391" i="1"/>
  <c r="X2391" i="1"/>
  <c r="Y2391" i="1"/>
  <c r="X2399" i="1"/>
  <c r="Y2399" i="1"/>
  <c r="W2399" i="1"/>
  <c r="Y2407" i="1"/>
  <c r="W2407" i="1"/>
  <c r="X2407" i="1"/>
  <c r="Y2415" i="1"/>
  <c r="W2415" i="1"/>
  <c r="X2415" i="1"/>
  <c r="W2423" i="1"/>
  <c r="X2423" i="1"/>
  <c r="Y2423" i="1"/>
  <c r="X2431" i="1"/>
  <c r="Y2431" i="1"/>
  <c r="W2431" i="1"/>
  <c r="Y2439" i="1"/>
  <c r="W2439" i="1"/>
  <c r="X2439" i="1"/>
  <c r="Y2447" i="1"/>
  <c r="W2447" i="1"/>
  <c r="X2447" i="1"/>
  <c r="W2455" i="1"/>
  <c r="X2455" i="1"/>
  <c r="Y2455" i="1"/>
  <c r="X2463" i="1"/>
  <c r="Y2463" i="1"/>
  <c r="W2463" i="1"/>
  <c r="Y2471" i="1"/>
  <c r="W2471" i="1"/>
  <c r="X2471" i="1"/>
  <c r="Y2479" i="1"/>
  <c r="W2479" i="1"/>
  <c r="X2479" i="1"/>
  <c r="W2487" i="1"/>
  <c r="X2487" i="1"/>
  <c r="Y2487" i="1"/>
  <c r="X2495" i="1"/>
  <c r="Y2495" i="1"/>
  <c r="W2495" i="1"/>
  <c r="Y2503" i="1"/>
  <c r="W2503" i="1"/>
  <c r="X2503" i="1"/>
  <c r="Y2511" i="1"/>
  <c r="W2511" i="1"/>
  <c r="X2511" i="1"/>
  <c r="W2519" i="1"/>
  <c r="X2519" i="1"/>
  <c r="Y2519" i="1"/>
  <c r="X2527" i="1"/>
  <c r="Y2527" i="1"/>
  <c r="W2527" i="1"/>
  <c r="Y2535" i="1"/>
  <c r="W2535" i="1"/>
  <c r="X2535" i="1"/>
  <c r="Y2543" i="1"/>
  <c r="W2543" i="1"/>
  <c r="X2543" i="1"/>
  <c r="W2551" i="1"/>
  <c r="X2551" i="1"/>
  <c r="Y2551" i="1"/>
  <c r="W2559" i="1"/>
  <c r="Y2559" i="1"/>
  <c r="X2559" i="1"/>
  <c r="Y2567" i="1"/>
  <c r="W2567" i="1"/>
  <c r="X2567" i="1"/>
  <c r="Y2575" i="1"/>
  <c r="X2575" i="1"/>
  <c r="W2575" i="1"/>
  <c r="W2583" i="1"/>
  <c r="X2583" i="1"/>
  <c r="Y2583" i="1"/>
  <c r="W2591" i="1"/>
  <c r="Y2591" i="1"/>
  <c r="X2591" i="1"/>
  <c r="Y2599" i="1"/>
  <c r="W2599" i="1"/>
  <c r="X2599" i="1"/>
  <c r="Y2607" i="1"/>
  <c r="X2607" i="1"/>
  <c r="W2607" i="1"/>
  <c r="W2615" i="1"/>
  <c r="X2615" i="1"/>
  <c r="Y2615" i="1"/>
  <c r="W2623" i="1"/>
  <c r="Y2623" i="1"/>
  <c r="X2623" i="1"/>
  <c r="Y2631" i="1"/>
  <c r="W2631" i="1"/>
  <c r="X2631" i="1"/>
  <c r="Y2639" i="1"/>
  <c r="X2639" i="1"/>
  <c r="W2639" i="1"/>
  <c r="W2647" i="1"/>
  <c r="X2647" i="1"/>
  <c r="Y2647" i="1"/>
  <c r="W2655" i="1"/>
  <c r="Y2655" i="1"/>
  <c r="X2655" i="1"/>
  <c r="Y2663" i="1"/>
  <c r="W2663" i="1"/>
  <c r="X2663" i="1"/>
  <c r="X2671" i="1"/>
  <c r="Y2671" i="1"/>
  <c r="W2671" i="1"/>
  <c r="Y2679" i="1"/>
  <c r="W2679" i="1"/>
  <c r="X2679" i="1"/>
  <c r="W2687" i="1"/>
  <c r="X2687" i="1"/>
  <c r="Y2687" i="1"/>
  <c r="X2695" i="1"/>
  <c r="Y2695" i="1"/>
  <c r="W2695" i="1"/>
  <c r="X2703" i="1"/>
  <c r="Y2703" i="1"/>
  <c r="W2703" i="1"/>
  <c r="Y2711" i="1"/>
  <c r="W2711" i="1"/>
  <c r="X2711" i="1"/>
  <c r="W2719" i="1"/>
  <c r="X2719" i="1"/>
  <c r="Y2719" i="1"/>
  <c r="X2727" i="1"/>
  <c r="Y2727" i="1"/>
  <c r="W2727" i="1"/>
  <c r="X2735" i="1"/>
  <c r="Y2735" i="1"/>
  <c r="W2735" i="1"/>
  <c r="Y2743" i="1"/>
  <c r="W2743" i="1"/>
  <c r="X2743" i="1"/>
  <c r="W2751" i="1"/>
  <c r="X2751" i="1"/>
  <c r="Y2751" i="1"/>
  <c r="X2759" i="1"/>
  <c r="Y2759" i="1"/>
  <c r="W2759" i="1"/>
  <c r="X2767" i="1"/>
  <c r="Y2767" i="1"/>
  <c r="W2767" i="1"/>
  <c r="Y2775" i="1"/>
  <c r="W2775" i="1"/>
  <c r="X2775" i="1"/>
  <c r="Y2783" i="1"/>
  <c r="X2783" i="1"/>
  <c r="W2783" i="1"/>
  <c r="X2791" i="1"/>
  <c r="W2791" i="1"/>
  <c r="Y2791" i="1"/>
  <c r="X2799" i="1"/>
  <c r="W2799" i="1"/>
  <c r="Y2799" i="1"/>
  <c r="W2807" i="1"/>
  <c r="Y2807" i="1"/>
  <c r="X2807" i="1"/>
  <c r="Y2815" i="1"/>
  <c r="X2815" i="1"/>
  <c r="W2815" i="1"/>
  <c r="X2823" i="1"/>
  <c r="W2823" i="1"/>
  <c r="Y2823" i="1"/>
  <c r="X2831" i="1"/>
  <c r="W2831" i="1"/>
  <c r="Y2831" i="1"/>
  <c r="W2839" i="1"/>
  <c r="Y2839" i="1"/>
  <c r="X2839" i="1"/>
  <c r="Y2847" i="1"/>
  <c r="X2847" i="1"/>
  <c r="W2847" i="1"/>
  <c r="X2855" i="1"/>
  <c r="W2855" i="1"/>
  <c r="Y2855" i="1"/>
  <c r="X2863" i="1"/>
  <c r="W2863" i="1"/>
  <c r="Y2863" i="1"/>
  <c r="X2871" i="1"/>
  <c r="Y2871" i="1"/>
  <c r="W2871" i="1"/>
  <c r="X2879" i="1"/>
  <c r="W2879" i="1"/>
  <c r="Y2879" i="1"/>
  <c r="W2887" i="1"/>
  <c r="X2887" i="1"/>
  <c r="Y2887" i="1"/>
  <c r="W2895" i="1"/>
  <c r="Y2895" i="1"/>
  <c r="X2895" i="1"/>
  <c r="X2903" i="1"/>
  <c r="Y2903" i="1"/>
  <c r="W2903" i="1"/>
  <c r="X2911" i="1"/>
  <c r="W2911" i="1"/>
  <c r="Y2911" i="1"/>
  <c r="W2919" i="1"/>
  <c r="X2919" i="1"/>
  <c r="Y2919" i="1"/>
  <c r="W2927" i="1"/>
  <c r="Y2927" i="1"/>
  <c r="X2927" i="1"/>
  <c r="X2935" i="1"/>
  <c r="Y2935" i="1"/>
  <c r="W2935" i="1"/>
  <c r="X2943" i="1"/>
  <c r="W2943" i="1"/>
  <c r="Y2943" i="1"/>
  <c r="W2951" i="1"/>
  <c r="X2951" i="1"/>
  <c r="Y2951" i="1"/>
  <c r="W2959" i="1"/>
  <c r="Y2959" i="1"/>
  <c r="X2959" i="1"/>
  <c r="X2967" i="1"/>
  <c r="Y2967" i="1"/>
  <c r="W2967" i="1"/>
  <c r="X2975" i="1"/>
  <c r="W2975" i="1"/>
  <c r="Y2975" i="1"/>
  <c r="W2983" i="1"/>
  <c r="X2983" i="1"/>
  <c r="Y2983" i="1"/>
  <c r="W2991" i="1"/>
  <c r="Y2991" i="1"/>
  <c r="X2991" i="1"/>
  <c r="X2999" i="1"/>
  <c r="Y2999" i="1"/>
  <c r="W2999" i="1"/>
  <c r="X3007" i="1"/>
  <c r="W3007" i="1"/>
  <c r="Y3007" i="1"/>
  <c r="W3015" i="1"/>
  <c r="X3015" i="1"/>
  <c r="Y3015" i="1"/>
  <c r="W3023" i="1"/>
  <c r="Y3023" i="1"/>
  <c r="X3023" i="1"/>
  <c r="X3031" i="1"/>
  <c r="Y3031" i="1"/>
  <c r="W3031" i="1"/>
  <c r="X3039" i="1"/>
  <c r="W3039" i="1"/>
  <c r="Y3039" i="1"/>
  <c r="W3047" i="1"/>
  <c r="X3047" i="1"/>
  <c r="Y3047" i="1"/>
  <c r="W3055" i="1"/>
  <c r="Y3055" i="1"/>
  <c r="X3055" i="1"/>
  <c r="X3063" i="1"/>
  <c r="Y3063" i="1"/>
  <c r="W3063" i="1"/>
  <c r="X3071" i="1"/>
  <c r="W3071" i="1"/>
  <c r="Y3071" i="1"/>
  <c r="W3079" i="1"/>
  <c r="X3079" i="1"/>
  <c r="Y3079" i="1"/>
  <c r="W3087" i="1"/>
  <c r="Y3087" i="1"/>
  <c r="X3087" i="1"/>
  <c r="Y3095" i="1"/>
  <c r="W3095" i="1"/>
  <c r="X3095" i="1"/>
  <c r="W3103" i="1"/>
  <c r="X3103" i="1"/>
  <c r="Y3103" i="1"/>
  <c r="X3111" i="1"/>
  <c r="Y3111" i="1"/>
  <c r="W3111" i="1"/>
  <c r="X3119" i="1"/>
  <c r="Y3119" i="1"/>
  <c r="W3119" i="1"/>
  <c r="Y3127" i="1"/>
  <c r="W3127" i="1"/>
  <c r="X3127" i="1"/>
  <c r="W3135" i="1"/>
  <c r="X3135" i="1"/>
  <c r="Y3135" i="1"/>
  <c r="X3143" i="1"/>
  <c r="Y3143" i="1"/>
  <c r="W3143" i="1"/>
  <c r="X3151" i="1"/>
  <c r="Y3151" i="1"/>
  <c r="W3151" i="1"/>
  <c r="Y3159" i="1"/>
  <c r="W3159" i="1"/>
  <c r="X3159" i="1"/>
  <c r="W3167" i="1"/>
  <c r="X3167" i="1"/>
  <c r="Y3167" i="1"/>
  <c r="X3175" i="1"/>
  <c r="Y3175" i="1"/>
  <c r="W3175" i="1"/>
  <c r="X3183" i="1"/>
  <c r="Y3183" i="1"/>
  <c r="W3183" i="1"/>
  <c r="Y3191" i="1"/>
  <c r="W3191" i="1"/>
  <c r="X3191" i="1"/>
  <c r="W3199" i="1"/>
  <c r="X3199" i="1"/>
  <c r="Y3199" i="1"/>
  <c r="X3207" i="1"/>
  <c r="Y3207" i="1"/>
  <c r="W3207" i="1"/>
  <c r="X3215" i="1"/>
  <c r="Y3215" i="1"/>
  <c r="W3215" i="1"/>
  <c r="Y3223" i="1"/>
  <c r="W3223" i="1"/>
  <c r="X3223" i="1"/>
  <c r="W3231" i="1"/>
  <c r="X3231" i="1"/>
  <c r="Y3231" i="1"/>
  <c r="X3239" i="1"/>
  <c r="Y3239" i="1"/>
  <c r="W3239" i="1"/>
  <c r="X3247" i="1"/>
  <c r="Y3247" i="1"/>
  <c r="W3247" i="1"/>
  <c r="Y3255" i="1"/>
  <c r="W3255" i="1"/>
  <c r="X3255" i="1"/>
  <c r="W3263" i="1"/>
  <c r="X3263" i="1"/>
  <c r="Y3263" i="1"/>
  <c r="X3271" i="1"/>
  <c r="Y3271" i="1"/>
  <c r="W3271" i="1"/>
  <c r="X3279" i="1"/>
  <c r="Y3279" i="1"/>
  <c r="W3279" i="1"/>
  <c r="Y3287" i="1"/>
  <c r="W3287" i="1"/>
  <c r="X3287" i="1"/>
  <c r="W3295" i="1"/>
  <c r="X3295" i="1"/>
  <c r="Y3295" i="1"/>
  <c r="X3303" i="1"/>
  <c r="Y3303" i="1"/>
  <c r="W3303" i="1"/>
  <c r="X3311" i="1"/>
  <c r="Y3311" i="1"/>
  <c r="W3311" i="1"/>
  <c r="Y3319" i="1"/>
  <c r="W3319" i="1"/>
  <c r="X3319" i="1"/>
  <c r="W3327" i="1"/>
  <c r="X3327" i="1"/>
  <c r="Y3327" i="1"/>
  <c r="X3335" i="1"/>
  <c r="Y3335" i="1"/>
  <c r="W3335" i="1"/>
  <c r="X3343" i="1"/>
  <c r="Y3343" i="1"/>
  <c r="W3343" i="1"/>
  <c r="Y3351" i="1"/>
  <c r="W3351" i="1"/>
  <c r="X3351" i="1"/>
  <c r="W3359" i="1"/>
  <c r="X3359" i="1"/>
  <c r="Y3359" i="1"/>
  <c r="X3367" i="1"/>
  <c r="Y3367" i="1"/>
  <c r="W3367" i="1"/>
  <c r="X3375" i="1"/>
  <c r="Y3375" i="1"/>
  <c r="W3375" i="1"/>
  <c r="Y3383" i="1"/>
  <c r="W3383" i="1"/>
  <c r="X3383" i="1"/>
  <c r="W3391" i="1"/>
  <c r="X3391" i="1"/>
  <c r="Y3391" i="1"/>
  <c r="X3399" i="1"/>
  <c r="Y3399" i="1"/>
  <c r="W3399" i="1"/>
  <c r="X3407" i="1"/>
  <c r="Y3407" i="1"/>
  <c r="W3407" i="1"/>
  <c r="Y3415" i="1"/>
  <c r="W3415" i="1"/>
  <c r="X3415" i="1"/>
  <c r="W3423" i="1"/>
  <c r="X3423" i="1"/>
  <c r="Y3423" i="1"/>
  <c r="X3431" i="1"/>
  <c r="Y3431" i="1"/>
  <c r="W3431" i="1"/>
  <c r="X3439" i="1"/>
  <c r="Y3439" i="1"/>
  <c r="W3439" i="1"/>
  <c r="Y3447" i="1"/>
  <c r="W3447" i="1"/>
  <c r="X3447" i="1"/>
  <c r="W3455" i="1"/>
  <c r="X3455" i="1"/>
  <c r="Y3455" i="1"/>
  <c r="X3463" i="1"/>
  <c r="Y3463" i="1"/>
  <c r="W3463" i="1"/>
  <c r="X3471" i="1"/>
  <c r="Y3471" i="1"/>
  <c r="W3471" i="1"/>
  <c r="Y3479" i="1"/>
  <c r="W3479" i="1"/>
  <c r="X3479" i="1"/>
  <c r="W3487" i="1"/>
  <c r="X3487" i="1"/>
  <c r="Y3487" i="1"/>
  <c r="X3495" i="1"/>
  <c r="Y3495" i="1"/>
  <c r="W3495" i="1"/>
  <c r="X3503" i="1"/>
  <c r="Y3503" i="1"/>
  <c r="W3503" i="1"/>
  <c r="Y3511" i="1"/>
  <c r="W3511" i="1"/>
  <c r="X3511" i="1"/>
  <c r="W3519" i="1"/>
  <c r="X3519" i="1"/>
  <c r="Y3519" i="1"/>
  <c r="X3527" i="1"/>
  <c r="Y3527" i="1"/>
  <c r="W3527" i="1"/>
  <c r="X3535" i="1"/>
  <c r="Y3535" i="1"/>
  <c r="W3535" i="1"/>
  <c r="Y3543" i="1"/>
  <c r="W3543" i="1"/>
  <c r="X3543" i="1"/>
  <c r="W3551" i="1"/>
  <c r="X3551" i="1"/>
  <c r="Y3551" i="1"/>
  <c r="X3559" i="1"/>
  <c r="Y3559" i="1"/>
  <c r="W3559" i="1"/>
  <c r="X3567" i="1"/>
  <c r="Y3567" i="1"/>
  <c r="W3567" i="1"/>
  <c r="Y3575" i="1"/>
  <c r="W3575" i="1"/>
  <c r="X3575" i="1"/>
  <c r="W3583" i="1"/>
  <c r="X3583" i="1"/>
  <c r="Y3583" i="1"/>
  <c r="X3591" i="1"/>
  <c r="Y3591" i="1"/>
  <c r="W3591" i="1"/>
  <c r="X3599" i="1"/>
  <c r="Y3599" i="1"/>
  <c r="W3599" i="1"/>
  <c r="Y3607" i="1"/>
  <c r="W3607" i="1"/>
  <c r="X3607" i="1"/>
  <c r="W3615" i="1"/>
  <c r="X3615" i="1"/>
  <c r="Y3615" i="1"/>
  <c r="X3623" i="1"/>
  <c r="Y3623" i="1"/>
  <c r="W3623" i="1"/>
  <c r="X3631" i="1"/>
  <c r="Y3631" i="1"/>
  <c r="W3631" i="1"/>
  <c r="Y3639" i="1"/>
  <c r="W3639" i="1"/>
  <c r="X3639" i="1"/>
  <c r="W3647" i="1"/>
  <c r="X3647" i="1"/>
  <c r="Y3647" i="1"/>
  <c r="X3655" i="1"/>
  <c r="Y3655" i="1"/>
  <c r="W3655" i="1"/>
  <c r="X3663" i="1"/>
  <c r="Y3663" i="1"/>
  <c r="W3663" i="1"/>
  <c r="Y3671" i="1"/>
  <c r="W3671" i="1"/>
  <c r="X3671" i="1"/>
  <c r="W3679" i="1"/>
  <c r="X3679" i="1"/>
  <c r="Y3679" i="1"/>
  <c r="X3687" i="1"/>
  <c r="Y3687" i="1"/>
  <c r="W3687" i="1"/>
  <c r="X3695" i="1"/>
  <c r="Y3695" i="1"/>
  <c r="W3695" i="1"/>
  <c r="Y3703" i="1"/>
  <c r="W3703" i="1"/>
  <c r="X3703" i="1"/>
  <c r="W3711" i="1"/>
  <c r="X3711" i="1"/>
  <c r="Y3711" i="1"/>
  <c r="X3719" i="1"/>
  <c r="Y3719" i="1"/>
  <c r="W3719" i="1"/>
  <c r="X3727" i="1"/>
  <c r="Y3727" i="1"/>
  <c r="W3727" i="1"/>
  <c r="Y3735" i="1"/>
  <c r="W3735" i="1"/>
  <c r="X3735" i="1"/>
  <c r="W3743" i="1"/>
  <c r="X3743" i="1"/>
  <c r="Y3743" i="1"/>
  <c r="X3751" i="1"/>
  <c r="Y3751" i="1"/>
  <c r="W3751" i="1"/>
  <c r="X3759" i="1"/>
  <c r="Y3759" i="1"/>
  <c r="W3759" i="1"/>
  <c r="Y3767" i="1"/>
  <c r="W3767" i="1"/>
  <c r="X3767" i="1"/>
  <c r="W3775" i="1"/>
  <c r="X3775" i="1"/>
  <c r="Y3775" i="1"/>
  <c r="X3783" i="1"/>
  <c r="Y3783" i="1"/>
  <c r="W3783" i="1"/>
  <c r="X3791" i="1"/>
  <c r="Y3791" i="1"/>
  <c r="W3791" i="1"/>
  <c r="Y3799" i="1"/>
  <c r="W3799" i="1"/>
  <c r="X3799" i="1"/>
  <c r="W3807" i="1"/>
  <c r="X3807" i="1"/>
  <c r="Y3807" i="1"/>
  <c r="Y3815" i="1"/>
  <c r="W3815" i="1"/>
  <c r="X3815" i="1"/>
  <c r="Y3823" i="1"/>
  <c r="W3823" i="1"/>
  <c r="X3823" i="1"/>
  <c r="W3831" i="1"/>
  <c r="X3831" i="1"/>
  <c r="Y3831" i="1"/>
  <c r="X3839" i="1"/>
  <c r="Y3839" i="1"/>
  <c r="W3839" i="1"/>
  <c r="Y3847" i="1"/>
  <c r="W3847" i="1"/>
  <c r="X3847" i="1"/>
  <c r="Y3855" i="1"/>
  <c r="W3855" i="1"/>
  <c r="X3855" i="1"/>
  <c r="W3863" i="1"/>
  <c r="X3863" i="1"/>
  <c r="Y3863" i="1"/>
  <c r="X3871" i="1"/>
  <c r="Y3871" i="1"/>
  <c r="W3871" i="1"/>
  <c r="Y3879" i="1"/>
  <c r="W3879" i="1"/>
  <c r="X3879" i="1"/>
  <c r="Y3887" i="1"/>
  <c r="W3887" i="1"/>
  <c r="X3887" i="1"/>
  <c r="W3895" i="1"/>
  <c r="X3895" i="1"/>
  <c r="Y3895" i="1"/>
  <c r="X3903" i="1"/>
  <c r="Y3903" i="1"/>
  <c r="W3903" i="1"/>
  <c r="Y3911" i="1"/>
  <c r="W3911" i="1"/>
  <c r="X3911" i="1"/>
  <c r="Y3919" i="1"/>
  <c r="W3919" i="1"/>
  <c r="X3919" i="1"/>
  <c r="W3927" i="1"/>
  <c r="X3927" i="1"/>
  <c r="Y3927" i="1"/>
  <c r="X3935" i="1"/>
  <c r="Y3935" i="1"/>
  <c r="W3935" i="1"/>
  <c r="Y3943" i="1"/>
  <c r="W3943" i="1"/>
  <c r="X3943" i="1"/>
  <c r="Y3951" i="1"/>
  <c r="W3951" i="1"/>
  <c r="X3951" i="1"/>
  <c r="W3959" i="1"/>
  <c r="X3959" i="1"/>
  <c r="Y3959" i="1"/>
  <c r="X3967" i="1"/>
  <c r="Y3967" i="1"/>
  <c r="W3967" i="1"/>
  <c r="Y3975" i="1"/>
  <c r="W3975" i="1"/>
  <c r="X3975" i="1"/>
  <c r="Y3983" i="1"/>
  <c r="W3983" i="1"/>
  <c r="X3983" i="1"/>
  <c r="W3991" i="1"/>
  <c r="X3991" i="1"/>
  <c r="Y3991" i="1"/>
  <c r="X3999" i="1"/>
  <c r="Y3999" i="1"/>
  <c r="W3999" i="1"/>
  <c r="X212" i="1"/>
  <c r="W212" i="1"/>
  <c r="Y212" i="1"/>
  <c r="W248" i="1"/>
  <c r="X248" i="1"/>
  <c r="Y248" i="1"/>
  <c r="W284" i="1"/>
  <c r="X284" i="1"/>
  <c r="Y284" i="1"/>
  <c r="X312" i="1"/>
  <c r="W312" i="1"/>
  <c r="Y312" i="1"/>
  <c r="X340" i="1"/>
  <c r="W340" i="1"/>
  <c r="Y340" i="1"/>
  <c r="W384" i="1"/>
  <c r="X384" i="1"/>
  <c r="Y384" i="1"/>
  <c r="W416" i="1"/>
  <c r="X416" i="1"/>
  <c r="Y416" i="1"/>
  <c r="Y444" i="1"/>
  <c r="W444" i="1"/>
  <c r="X444" i="1"/>
  <c r="W472" i="1"/>
  <c r="Y472" i="1"/>
  <c r="X472" i="1"/>
  <c r="Y508" i="1"/>
  <c r="W508" i="1"/>
  <c r="X508" i="1"/>
  <c r="W532" i="1"/>
  <c r="Y532" i="1"/>
  <c r="X532" i="1"/>
  <c r="Y572" i="1"/>
  <c r="W572" i="1"/>
  <c r="X572" i="1"/>
  <c r="Y604" i="1"/>
  <c r="W604" i="1"/>
  <c r="X604" i="1"/>
  <c r="W2632" i="1"/>
  <c r="X2632" i="1"/>
  <c r="Y2632" i="1"/>
  <c r="X2656" i="1"/>
  <c r="Y2656" i="1"/>
  <c r="W2656" i="1"/>
  <c r="W676" i="1"/>
  <c r="X676" i="1"/>
  <c r="Y676" i="1"/>
  <c r="Y700" i="1"/>
  <c r="W700" i="1"/>
  <c r="X700" i="1"/>
  <c r="Y724" i="1"/>
  <c r="W724" i="1"/>
  <c r="X724" i="1"/>
  <c r="W748" i="1"/>
  <c r="X748" i="1"/>
  <c r="Y748" i="1"/>
  <c r="Y2768" i="1"/>
  <c r="W2768" i="1"/>
  <c r="X2768" i="1"/>
  <c r="X788" i="1"/>
  <c r="W788" i="1"/>
  <c r="Y788" i="1"/>
  <c r="X808" i="1"/>
  <c r="Y808" i="1"/>
  <c r="W808" i="1"/>
  <c r="W836" i="1"/>
  <c r="Y836" i="1"/>
  <c r="X836" i="1"/>
  <c r="W860" i="1"/>
  <c r="X860" i="1"/>
  <c r="Y860" i="1"/>
  <c r="X884" i="1"/>
  <c r="Y884" i="1"/>
  <c r="W884" i="1"/>
  <c r="Y904" i="1"/>
  <c r="W904" i="1"/>
  <c r="X904" i="1"/>
  <c r="W928" i="1"/>
  <c r="Y928" i="1"/>
  <c r="X928" i="1"/>
  <c r="X948" i="1"/>
  <c r="W948" i="1"/>
  <c r="Y948" i="1"/>
  <c r="X972" i="1"/>
  <c r="Y972" i="1"/>
  <c r="W972" i="1"/>
  <c r="W996" i="1"/>
  <c r="Y996" i="1"/>
  <c r="X996" i="1"/>
  <c r="Y1016" i="1"/>
  <c r="W1016" i="1"/>
  <c r="X1016" i="1"/>
  <c r="W1032" i="1"/>
  <c r="X1032" i="1"/>
  <c r="Y1032" i="1"/>
  <c r="W1052" i="1"/>
  <c r="Y1052" i="1"/>
  <c r="X1052" i="1"/>
  <c r="X1068" i="1"/>
  <c r="Y1068" i="1"/>
  <c r="W1068" i="1"/>
  <c r="W1088" i="1"/>
  <c r="Y1088" i="1"/>
  <c r="X1088" i="1"/>
  <c r="X1108" i="1"/>
  <c r="W1108" i="1"/>
  <c r="Y1108" i="1"/>
  <c r="X1132" i="1"/>
  <c r="Y1132" i="1"/>
  <c r="W1132" i="1"/>
  <c r="Y1156" i="1"/>
  <c r="X1156" i="1"/>
  <c r="W1156" i="1"/>
  <c r="Y1180" i="1"/>
  <c r="X1180" i="1"/>
  <c r="W1180" i="1"/>
  <c r="W1204" i="1"/>
  <c r="Y1204" i="1"/>
  <c r="X1204" i="1"/>
  <c r="X1228" i="1"/>
  <c r="W1228" i="1"/>
  <c r="Y1228" i="1"/>
  <c r="Y1252" i="1"/>
  <c r="X1252" i="1"/>
  <c r="W1252" i="1"/>
  <c r="W1272" i="1"/>
  <c r="Y1272" i="1"/>
  <c r="X1272" i="1"/>
  <c r="X1296" i="1"/>
  <c r="W1296" i="1"/>
  <c r="Y1296" i="1"/>
  <c r="Y1316" i="1"/>
  <c r="X1316" i="1"/>
  <c r="W1316" i="1"/>
  <c r="W1336" i="1"/>
  <c r="Y1336" i="1"/>
  <c r="X1336" i="1"/>
  <c r="X1360" i="1"/>
  <c r="W1360" i="1"/>
  <c r="Y1360" i="1"/>
  <c r="Y1380" i="1"/>
  <c r="X1380" i="1"/>
  <c r="W1380" i="1"/>
  <c r="Y1408" i="1"/>
  <c r="X1408" i="1"/>
  <c r="W1408" i="1"/>
  <c r="W1432" i="1"/>
  <c r="Y1432" i="1"/>
  <c r="X1432" i="1"/>
  <c r="X1452" i="1"/>
  <c r="W1452" i="1"/>
  <c r="Y1452" i="1"/>
  <c r="Y1476" i="1"/>
  <c r="X1476" i="1"/>
  <c r="W1476" i="1"/>
  <c r="Y1504" i="1"/>
  <c r="X1504" i="1"/>
  <c r="W1504" i="1"/>
  <c r="W1528" i="1"/>
  <c r="Y1528" i="1"/>
  <c r="X1528" i="1"/>
  <c r="X1552" i="1"/>
  <c r="W1552" i="1"/>
  <c r="Y1552" i="1"/>
  <c r="X1584" i="1"/>
  <c r="W1584" i="1"/>
  <c r="Y1584" i="1"/>
  <c r="Y1604" i="1"/>
  <c r="X1604" i="1"/>
  <c r="W1604" i="1"/>
  <c r="Y1632" i="1"/>
  <c r="X1632" i="1"/>
  <c r="W1632" i="1"/>
  <c r="W1656" i="1"/>
  <c r="Y1656" i="1"/>
  <c r="X1656" i="1"/>
  <c r="X1684" i="1"/>
  <c r="Y1684" i="1"/>
  <c r="W1684" i="1"/>
  <c r="W1720" i="1"/>
  <c r="Y1720" i="1"/>
  <c r="X1720" i="1"/>
  <c r="X1748" i="1"/>
  <c r="Y1748" i="1"/>
  <c r="W1748" i="1"/>
  <c r="X1780" i="1"/>
  <c r="Y1780" i="1"/>
  <c r="W1780" i="1"/>
  <c r="W3808" i="1"/>
  <c r="X3808" i="1"/>
  <c r="Y3808" i="1"/>
  <c r="X1836" i="1"/>
  <c r="W1836" i="1"/>
  <c r="Y1836" i="1"/>
  <c r="X1868" i="1"/>
  <c r="W1868" i="1"/>
  <c r="Y1868" i="1"/>
  <c r="X1900" i="1"/>
  <c r="W1900" i="1"/>
  <c r="Y1900" i="1"/>
  <c r="X3936" i="1"/>
  <c r="Y3936" i="1"/>
  <c r="W3936" i="1"/>
  <c r="X1964" i="1"/>
  <c r="W1964" i="1"/>
  <c r="Y1964" i="1"/>
  <c r="X4000" i="1"/>
  <c r="Y4000" i="1"/>
  <c r="W4000" i="1"/>
  <c r="X40" i="1"/>
  <c r="Y40" i="1"/>
  <c r="W40" i="1"/>
  <c r="Y48" i="1"/>
  <c r="W48" i="1"/>
  <c r="X48" i="1"/>
  <c r="W56" i="1"/>
  <c r="X56" i="1"/>
  <c r="Y56" i="1"/>
  <c r="X64" i="1"/>
  <c r="Y64" i="1"/>
  <c r="W64" i="1"/>
  <c r="X72" i="1"/>
  <c r="Y72" i="1"/>
  <c r="W72" i="1"/>
  <c r="Y80" i="1"/>
  <c r="W80" i="1"/>
  <c r="X80" i="1"/>
  <c r="W88" i="1"/>
  <c r="X88" i="1"/>
  <c r="Y88" i="1"/>
  <c r="X96" i="1"/>
  <c r="W96" i="1"/>
  <c r="Y96" i="1"/>
  <c r="X104" i="1"/>
  <c r="W104" i="1"/>
  <c r="Y104" i="1"/>
  <c r="W112" i="1"/>
  <c r="Y112" i="1"/>
  <c r="X112" i="1"/>
  <c r="X120" i="1"/>
  <c r="W120" i="1"/>
  <c r="Y120" i="1"/>
  <c r="W128" i="1"/>
  <c r="Y128" i="1"/>
  <c r="X128" i="1"/>
  <c r="W136" i="1"/>
  <c r="Y136" i="1"/>
  <c r="X136" i="1"/>
  <c r="Y144" i="1"/>
  <c r="X144" i="1"/>
  <c r="W144" i="1"/>
  <c r="X152" i="1"/>
  <c r="W152" i="1"/>
  <c r="Y152" i="1"/>
  <c r="W160" i="1"/>
  <c r="Y160" i="1"/>
  <c r="X160" i="1"/>
  <c r="W168" i="1"/>
  <c r="Y168" i="1"/>
  <c r="X168" i="1"/>
  <c r="Y176" i="1"/>
  <c r="X176" i="1"/>
  <c r="W176" i="1"/>
  <c r="X184" i="1"/>
  <c r="W184" i="1"/>
  <c r="Y184" i="1"/>
  <c r="W192" i="1"/>
  <c r="Y192" i="1"/>
  <c r="X192" i="1"/>
  <c r="W200" i="1"/>
  <c r="Y200" i="1"/>
  <c r="X200" i="1"/>
  <c r="W224" i="1"/>
  <c r="Y224" i="1"/>
  <c r="X224" i="1"/>
  <c r="W256" i="1"/>
  <c r="X256" i="1"/>
  <c r="Y256" i="1"/>
  <c r="W288" i="1"/>
  <c r="X288" i="1"/>
  <c r="Y288" i="1"/>
  <c r="W320" i="1"/>
  <c r="X320" i="1"/>
  <c r="Y320" i="1"/>
  <c r="W352" i="1"/>
  <c r="X352" i="1"/>
  <c r="Y352" i="1"/>
  <c r="X376" i="1"/>
  <c r="W376" i="1"/>
  <c r="Y376" i="1"/>
  <c r="X408" i="1"/>
  <c r="W408" i="1"/>
  <c r="Y408" i="1"/>
  <c r="W440" i="1"/>
  <c r="Y440" i="1"/>
  <c r="X440" i="1"/>
  <c r="Y484" i="1"/>
  <c r="X484" i="1"/>
  <c r="W484" i="1"/>
  <c r="W524" i="1"/>
  <c r="X524" i="1"/>
  <c r="Y524" i="1"/>
  <c r="X2560" i="1"/>
  <c r="Y2560" i="1"/>
  <c r="W2560" i="1"/>
  <c r="W2600" i="1"/>
  <c r="X2600" i="1"/>
  <c r="Y2600" i="1"/>
  <c r="W628" i="1"/>
  <c r="Y628" i="1"/>
  <c r="X628" i="1"/>
  <c r="W652" i="1"/>
  <c r="X652" i="1"/>
  <c r="Y652" i="1"/>
  <c r="W680" i="1"/>
  <c r="X680" i="1"/>
  <c r="Y680" i="1"/>
  <c r="W708" i="1"/>
  <c r="X708" i="1"/>
  <c r="Y708" i="1"/>
  <c r="Y732" i="1"/>
  <c r="W732" i="1"/>
  <c r="X732" i="1"/>
  <c r="Y760" i="1"/>
  <c r="W760" i="1"/>
  <c r="X760" i="1"/>
  <c r="W784" i="1"/>
  <c r="Y784" i="1"/>
  <c r="X784" i="1"/>
  <c r="W812" i="1"/>
  <c r="X812" i="1"/>
  <c r="Y812" i="1"/>
  <c r="X840" i="1"/>
  <c r="Y840" i="1"/>
  <c r="W840" i="1"/>
  <c r="Y2864" i="1"/>
  <c r="W2864" i="1"/>
  <c r="X2864" i="1"/>
  <c r="W2880" i="1"/>
  <c r="Y2880" i="1"/>
  <c r="X2880" i="1"/>
  <c r="Y908" i="1"/>
  <c r="W908" i="1"/>
  <c r="X908" i="1"/>
  <c r="W936" i="1"/>
  <c r="X936" i="1"/>
  <c r="Y936" i="1"/>
  <c r="W968" i="1"/>
  <c r="X968" i="1"/>
  <c r="Y968" i="1"/>
  <c r="W992" i="1"/>
  <c r="Y992" i="1"/>
  <c r="X992" i="1"/>
  <c r="X1012" i="1"/>
  <c r="W1012" i="1"/>
  <c r="Y1012" i="1"/>
  <c r="W1028" i="1"/>
  <c r="Y1028" i="1"/>
  <c r="X1028" i="1"/>
  <c r="Y1048" i="1"/>
  <c r="W1048" i="1"/>
  <c r="X1048" i="1"/>
  <c r="W1064" i="1"/>
  <c r="X1064" i="1"/>
  <c r="Y1064" i="1"/>
  <c r="Y1080" i="1"/>
  <c r="W1080" i="1"/>
  <c r="X1080" i="1"/>
  <c r="Y1104" i="1"/>
  <c r="X1104" i="1"/>
  <c r="W1104" i="1"/>
  <c r="W1124" i="1"/>
  <c r="Y1124" i="1"/>
  <c r="X1124" i="1"/>
  <c r="W1148" i="1"/>
  <c r="Y1148" i="1"/>
  <c r="X1148" i="1"/>
  <c r="W1172" i="1"/>
  <c r="Y1172" i="1"/>
  <c r="X1172" i="1"/>
  <c r="X1196" i="1"/>
  <c r="W1196" i="1"/>
  <c r="Y1196" i="1"/>
  <c r="Y1220" i="1"/>
  <c r="X1220" i="1"/>
  <c r="W1220" i="1"/>
  <c r="Y1248" i="1"/>
  <c r="X1248" i="1"/>
  <c r="W1248" i="1"/>
  <c r="Y1276" i="1"/>
  <c r="X1276" i="1"/>
  <c r="W1276" i="1"/>
  <c r="W1300" i="1"/>
  <c r="Y1300" i="1"/>
  <c r="X1300" i="1"/>
  <c r="X1324" i="1"/>
  <c r="W1324" i="1"/>
  <c r="Y1324" i="1"/>
  <c r="X1356" i="1"/>
  <c r="W1356" i="1"/>
  <c r="Y1356" i="1"/>
  <c r="Y1384" i="1"/>
  <c r="X1384" i="1"/>
  <c r="W1384" i="1"/>
  <c r="Y1404" i="1"/>
  <c r="X1404" i="1"/>
  <c r="W1404" i="1"/>
  <c r="W1428" i="1"/>
  <c r="Y1428" i="1"/>
  <c r="X1428" i="1"/>
  <c r="W1460" i="1"/>
  <c r="Y1460" i="1"/>
  <c r="X1460" i="1"/>
  <c r="X1484" i="1"/>
  <c r="W1484" i="1"/>
  <c r="Y1484" i="1"/>
  <c r="Y1508" i="1"/>
  <c r="X1508" i="1"/>
  <c r="W1508" i="1"/>
  <c r="Y1532" i="1"/>
  <c r="X1532" i="1"/>
  <c r="W1532" i="1"/>
  <c r="W1556" i="1"/>
  <c r="Y1556" i="1"/>
  <c r="X1556" i="1"/>
  <c r="W1588" i="1"/>
  <c r="Y1588" i="1"/>
  <c r="X1588" i="1"/>
  <c r="X1612" i="1"/>
  <c r="W1612" i="1"/>
  <c r="Y1612" i="1"/>
  <c r="Y1636" i="1"/>
  <c r="W1636" i="1"/>
  <c r="X1636" i="1"/>
  <c r="Y1660" i="1"/>
  <c r="W1660" i="1"/>
  <c r="X1660" i="1"/>
  <c r="Y1692" i="1"/>
  <c r="W1692" i="1"/>
  <c r="X1692" i="1"/>
  <c r="Y1728" i="1"/>
  <c r="X1728" i="1"/>
  <c r="W1728" i="1"/>
  <c r="Y3760" i="1"/>
  <c r="W3760" i="1"/>
  <c r="X3760" i="1"/>
  <c r="Y1796" i="1"/>
  <c r="W1796" i="1"/>
  <c r="X1796" i="1"/>
  <c r="W3832" i="1"/>
  <c r="X3832" i="1"/>
  <c r="Y3832" i="1"/>
  <c r="W3864" i="1"/>
  <c r="X3864" i="1"/>
  <c r="Y3864" i="1"/>
  <c r="W3896" i="1"/>
  <c r="X3896" i="1"/>
  <c r="Y3896" i="1"/>
  <c r="X1932" i="1"/>
  <c r="W1932" i="1"/>
  <c r="Y1932" i="1"/>
  <c r="Y3972" i="1"/>
  <c r="W3972" i="1"/>
  <c r="X3972" i="1"/>
  <c r="D36" i="1" l="1"/>
  <c r="D2036" i="1"/>
  <c r="D43" i="1" l="1"/>
  <c r="D2043" i="1"/>
  <c r="D59" i="1"/>
  <c r="D2059" i="1"/>
  <c r="D49" i="1"/>
  <c r="D2049" i="1"/>
  <c r="D52" i="1"/>
  <c r="D2052" i="1"/>
  <c r="D25" i="1"/>
  <c r="D2025" i="1"/>
  <c r="D38" i="1"/>
  <c r="D2038" i="1"/>
  <c r="D40" i="1"/>
  <c r="D2040" i="1"/>
  <c r="D48" i="1"/>
  <c r="D2048" i="1"/>
  <c r="D2057" i="1"/>
  <c r="D57" i="1"/>
  <c r="D50" i="1"/>
  <c r="D2050" i="1"/>
  <c r="D32" i="1"/>
  <c r="D2032" i="1"/>
  <c r="D30" i="1"/>
  <c r="D2030" i="1"/>
  <c r="D53" i="1"/>
  <c r="D2053" i="1"/>
  <c r="D2041" i="1"/>
  <c r="D41" i="1"/>
  <c r="D56" i="1"/>
  <c r="D2056" i="1"/>
  <c r="D33" i="1"/>
  <c r="D2033" i="1"/>
  <c r="D61" i="1"/>
  <c r="D2061" i="1"/>
  <c r="D2039" i="1"/>
  <c r="D39" i="1"/>
  <c r="D37" i="1"/>
  <c r="D2037" i="1"/>
  <c r="D45" i="1"/>
  <c r="D2045" i="1"/>
  <c r="D2055" i="1"/>
  <c r="D55" i="1"/>
  <c r="D28" i="1"/>
  <c r="D2028" i="1"/>
  <c r="D27" i="1"/>
  <c r="D2027" i="1"/>
  <c r="D2031" i="1"/>
  <c r="D31" i="1"/>
  <c r="D51" i="1"/>
  <c r="D2051" i="1"/>
  <c r="D60" i="1"/>
  <c r="D2060" i="1"/>
  <c r="D46" i="1"/>
  <c r="D2046" i="1"/>
  <c r="D35" i="1"/>
  <c r="D2035" i="1"/>
  <c r="D64" i="1"/>
  <c r="D2064" i="1"/>
  <c r="D42" i="1"/>
  <c r="D2042" i="1"/>
  <c r="D44" i="1"/>
  <c r="D2044" i="1"/>
  <c r="D2047" i="1"/>
  <c r="D47" i="1"/>
  <c r="D58" i="1"/>
  <c r="D2058" i="1"/>
  <c r="D2029" i="1"/>
  <c r="D29" i="1"/>
  <c r="D26" i="1"/>
  <c r="D2026" i="1"/>
  <c r="D34" i="1"/>
  <c r="D2034" i="1"/>
  <c r="D54" i="1"/>
  <c r="D2054" i="1"/>
  <c r="D2087" i="1" l="1"/>
  <c r="D87" i="1"/>
  <c r="D2079" i="1"/>
  <c r="D79" i="1"/>
  <c r="D2103" i="1"/>
  <c r="D103" i="1"/>
  <c r="D2063" i="1"/>
  <c r="D63" i="1"/>
  <c r="D65" i="1"/>
  <c r="D2065" i="1"/>
  <c r="D86" i="1"/>
  <c r="D2086" i="1"/>
  <c r="D78" i="1"/>
  <c r="D2078" i="1"/>
  <c r="D70" i="1"/>
  <c r="D2070" i="1"/>
  <c r="D98" i="1"/>
  <c r="D2098" i="1"/>
  <c r="D92" i="1"/>
  <c r="D2092" i="1"/>
  <c r="D84" i="1"/>
  <c r="D2084" i="1"/>
  <c r="D80" i="1"/>
  <c r="D2080" i="1"/>
  <c r="D104" i="1"/>
  <c r="D2104" i="1"/>
  <c r="D75" i="1"/>
  <c r="D2075" i="1"/>
  <c r="D73" i="1"/>
  <c r="D2073" i="1"/>
  <c r="D68" i="1"/>
  <c r="D2068" i="1"/>
  <c r="D100" i="1"/>
  <c r="D2100" i="1"/>
  <c r="D96" i="1"/>
  <c r="D2096" i="1"/>
  <c r="D94" i="1"/>
  <c r="D2094" i="1"/>
  <c r="D90" i="1"/>
  <c r="D2090" i="1"/>
  <c r="D66" i="1"/>
  <c r="D2066" i="1"/>
  <c r="D83" i="1"/>
  <c r="D2083" i="1"/>
  <c r="D72" i="1"/>
  <c r="D2072" i="1"/>
  <c r="D2093" i="1"/>
  <c r="D93" i="1"/>
  <c r="D107" i="1"/>
  <c r="D2107" i="1"/>
  <c r="D62" i="1"/>
  <c r="D2062" i="1"/>
  <c r="D105" i="1"/>
  <c r="D2105" i="1"/>
  <c r="D74" i="1"/>
  <c r="D2074" i="1"/>
  <c r="D99" i="1"/>
  <c r="D2099" i="1"/>
  <c r="D89" i="1"/>
  <c r="D2089" i="1"/>
  <c r="D82" i="1"/>
  <c r="D2082" i="1"/>
  <c r="D76" i="1"/>
  <c r="D2076" i="1"/>
  <c r="D102" i="1"/>
  <c r="D2102" i="1"/>
  <c r="D88" i="1"/>
  <c r="D2088" i="1"/>
  <c r="D85" i="1"/>
  <c r="D2085" i="1"/>
  <c r="D81" i="1"/>
  <c r="D2081" i="1"/>
  <c r="D106" i="1"/>
  <c r="D2106" i="1"/>
  <c r="D2077" i="1"/>
  <c r="D77" i="1"/>
  <c r="D2071" i="1"/>
  <c r="D71" i="1"/>
  <c r="D69" i="1"/>
  <c r="D2069" i="1"/>
  <c r="D101" i="1"/>
  <c r="D2101" i="1"/>
  <c r="D97" i="1"/>
  <c r="D2097" i="1"/>
  <c r="D2095" i="1"/>
  <c r="D95" i="1"/>
  <c r="D91" i="1"/>
  <c r="D2091" i="1"/>
  <c r="D67" i="1"/>
  <c r="D2067" i="1"/>
  <c r="C8" i="1" l="1"/>
  <c r="C2008" i="1"/>
  <c r="C11" i="1"/>
  <c r="C2011" i="1"/>
  <c r="C2007" i="1"/>
  <c r="C7" i="1"/>
  <c r="C2010" i="1"/>
  <c r="C10" i="1"/>
  <c r="C2006" i="1"/>
  <c r="C6" i="1"/>
  <c r="C9" i="1"/>
  <c r="C2009" i="1"/>
  <c r="Y2006" i="1" l="1"/>
  <c r="X2006" i="1"/>
  <c r="W2006" i="1"/>
  <c r="X2007" i="1"/>
  <c r="W2007" i="1"/>
  <c r="Y2007" i="1"/>
  <c r="X8" i="1"/>
  <c r="Y8" i="1"/>
  <c r="W8" i="1"/>
  <c r="W2009" i="1"/>
  <c r="X2009" i="1"/>
  <c r="Y2009" i="1"/>
  <c r="W10" i="1"/>
  <c r="X10" i="1"/>
  <c r="Y10" i="1"/>
  <c r="X2011" i="1"/>
  <c r="W2011" i="1"/>
  <c r="Y2011" i="1"/>
  <c r="Y9" i="1"/>
  <c r="W9" i="1"/>
  <c r="X9" i="1"/>
  <c r="X2010" i="1"/>
  <c r="W2010" i="1"/>
  <c r="Y2010" i="1"/>
  <c r="Y11" i="1"/>
  <c r="W11" i="1"/>
  <c r="X11" i="1"/>
  <c r="X6" i="1"/>
  <c r="Y6" i="1"/>
  <c r="W6" i="1"/>
  <c r="W7" i="1"/>
  <c r="X7" i="1"/>
  <c r="Y7" i="1"/>
  <c r="Y2008" i="1"/>
  <c r="X2008" i="1"/>
  <c r="W2008" i="1"/>
  <c r="D2006" i="1" l="1"/>
  <c r="D6" i="1"/>
  <c r="D2007" i="1" l="1"/>
  <c r="D7" i="1"/>
  <c r="D8" i="1" l="1"/>
  <c r="D2008" i="1"/>
  <c r="C22" i="1" l="1"/>
  <c r="C2022" i="1"/>
  <c r="C21" i="1"/>
  <c r="C2021" i="1"/>
  <c r="C16" i="1"/>
  <c r="C2016" i="1"/>
  <c r="C24" i="1"/>
  <c r="C2024" i="1"/>
  <c r="C2019" i="1"/>
  <c r="C19" i="1"/>
  <c r="C2015" i="1"/>
  <c r="C15" i="1"/>
  <c r="C2023" i="1"/>
  <c r="C23" i="1"/>
  <c r="C18" i="1"/>
  <c r="C2018" i="1"/>
  <c r="C17" i="1"/>
  <c r="C2017" i="1"/>
  <c r="C14" i="1" l="1"/>
  <c r="C2014" i="1"/>
  <c r="W2015" i="1"/>
  <c r="Y2015" i="1"/>
  <c r="X2015" i="1"/>
  <c r="C12" i="1"/>
  <c r="C2012" i="1"/>
  <c r="C13" i="1"/>
  <c r="C2013" i="1"/>
  <c r="X2018" i="1"/>
  <c r="W2018" i="1"/>
  <c r="Y2018" i="1"/>
  <c r="W15" i="1"/>
  <c r="X15" i="1"/>
  <c r="Y15" i="1"/>
  <c r="X2024" i="1"/>
  <c r="W2024" i="1"/>
  <c r="Y2024" i="1"/>
  <c r="X2021" i="1"/>
  <c r="W2021" i="1"/>
  <c r="Y2021" i="1"/>
  <c r="X18" i="1"/>
  <c r="Y18" i="1"/>
  <c r="W18" i="1"/>
  <c r="W24" i="1"/>
  <c r="X24" i="1"/>
  <c r="Y24" i="1"/>
  <c r="X21" i="1"/>
  <c r="Y21" i="1"/>
  <c r="W21" i="1"/>
  <c r="C20" i="1"/>
  <c r="C2020" i="1"/>
  <c r="W2017" i="1"/>
  <c r="Y2017" i="1"/>
  <c r="X2017" i="1"/>
  <c r="W23" i="1"/>
  <c r="X23" i="1"/>
  <c r="Y23" i="1"/>
  <c r="W19" i="1"/>
  <c r="X19" i="1"/>
  <c r="Y19" i="1"/>
  <c r="Y2016" i="1"/>
  <c r="X2016" i="1"/>
  <c r="W2016" i="1"/>
  <c r="Y2022" i="1"/>
  <c r="X2022" i="1"/>
  <c r="W2022" i="1"/>
  <c r="W17" i="1"/>
  <c r="X17" i="1"/>
  <c r="Y17" i="1"/>
  <c r="Y2023" i="1"/>
  <c r="X2023" i="1"/>
  <c r="W2023" i="1"/>
  <c r="W2019" i="1"/>
  <c r="Y2019" i="1"/>
  <c r="X2019" i="1"/>
  <c r="Y16" i="1"/>
  <c r="W16" i="1"/>
  <c r="X16" i="1"/>
  <c r="Y22" i="1"/>
  <c r="W22" i="1"/>
  <c r="X22" i="1"/>
  <c r="Y2013" i="1" l="1"/>
  <c r="X2013" i="1"/>
  <c r="W2013" i="1"/>
  <c r="X2020" i="1"/>
  <c r="Y2020" i="1"/>
  <c r="W2020" i="1"/>
  <c r="W20" i="1"/>
  <c r="X20" i="1"/>
  <c r="Y20" i="1"/>
  <c r="W13" i="1"/>
  <c r="X13" i="1"/>
  <c r="Y13" i="1"/>
  <c r="W2012" i="1"/>
  <c r="X2012" i="1"/>
  <c r="Y2012" i="1"/>
  <c r="W2014" i="1"/>
  <c r="Y2014" i="1"/>
  <c r="X2014" i="1"/>
  <c r="Y12" i="1"/>
  <c r="W12" i="1"/>
  <c r="X12" i="1"/>
  <c r="X14" i="1"/>
  <c r="Y14" i="1"/>
  <c r="W14" i="1"/>
  <c r="D21" i="1" l="1"/>
  <c r="D2021" i="1"/>
  <c r="D2015" i="1"/>
  <c r="D15" i="1"/>
  <c r="D2023" i="1"/>
  <c r="D23" i="1"/>
  <c r="D18" i="1"/>
  <c r="D2018" i="1"/>
  <c r="D12" i="1"/>
  <c r="D2012" i="1"/>
  <c r="D22" i="1"/>
  <c r="D2022" i="1"/>
  <c r="D19" i="1"/>
  <c r="D2019" i="1"/>
  <c r="D13" i="1"/>
  <c r="D2013" i="1"/>
  <c r="D24" i="1"/>
  <c r="D2024" i="1"/>
  <c r="D17" i="1"/>
  <c r="D2017" i="1"/>
  <c r="D16" i="1"/>
  <c r="D2016" i="1"/>
  <c r="D14" i="1"/>
  <c r="D2014" i="1"/>
  <c r="D20" i="1"/>
  <c r="D2020" i="1"/>
  <c r="D11" i="1" l="1"/>
  <c r="D2011" i="1"/>
  <c r="D2009" i="1" l="1"/>
  <c r="D9" i="1"/>
  <c r="D10" i="1"/>
  <c r="D2010" i="1"/>
  <c r="U2069" i="1" l="1"/>
  <c r="V2069" i="1"/>
  <c r="U2010" i="1"/>
  <c r="V2010" i="1"/>
  <c r="V2076" i="1"/>
  <c r="U2076" i="1"/>
  <c r="V2086" i="1"/>
  <c r="U2086" i="1"/>
  <c r="U2204" i="1"/>
  <c r="V2204" i="1"/>
  <c r="V2053" i="1"/>
  <c r="U2053" i="1"/>
  <c r="V2023" i="1"/>
  <c r="U2023" i="1"/>
  <c r="U6" i="2"/>
  <c r="V6" i="2"/>
  <c r="V2039" i="1"/>
  <c r="V2129" i="1"/>
  <c r="U2129" i="1"/>
  <c r="U2136" i="1"/>
  <c r="V2136" i="1"/>
  <c r="V2049" i="1"/>
  <c r="U2049" i="1"/>
  <c r="V2031" i="1"/>
  <c r="U2031" i="1"/>
  <c r="V2123" i="1"/>
  <c r="U2123" i="1"/>
  <c r="U2095" i="1"/>
  <c r="V2095" i="1"/>
  <c r="V2037" i="1"/>
  <c r="U2037" i="1"/>
  <c r="U2016" i="1"/>
  <c r="V2016" i="1"/>
  <c r="U2028" i="1"/>
  <c r="V2028" i="1"/>
  <c r="V2058" i="1"/>
  <c r="U2058" i="1"/>
  <c r="V2047" i="1"/>
  <c r="U2047" i="1"/>
  <c r="V2081" i="1"/>
  <c r="U2081" i="1"/>
  <c r="U2102" i="1"/>
  <c r="V2102" i="1"/>
  <c r="U2117" i="1"/>
  <c r="V2117" i="1"/>
  <c r="U2072" i="1"/>
  <c r="V2072" i="1"/>
  <c r="U2062" i="1"/>
  <c r="V2062" i="1"/>
  <c r="U2124" i="1"/>
  <c r="V2124" i="1"/>
  <c r="V2008" i="1"/>
  <c r="U2008" i="1"/>
  <c r="U2065" i="1"/>
  <c r="V2065" i="1"/>
  <c r="V2064" i="1"/>
  <c r="U2064" i="1"/>
  <c r="V2011" i="1"/>
  <c r="U2011" i="1"/>
  <c r="V2067" i="1"/>
  <c r="U2067" i="1"/>
  <c r="U2071" i="1"/>
  <c r="V2071" i="1"/>
  <c r="U2111" i="1"/>
  <c r="V2111" i="1"/>
  <c r="V2146" i="1"/>
  <c r="U2146" i="1"/>
  <c r="V2038" i="1"/>
  <c r="U2038" i="1"/>
  <c r="V2087" i="1"/>
  <c r="U2087" i="1"/>
  <c r="U2149" i="1"/>
  <c r="V2149" i="1"/>
  <c r="V2017" i="1"/>
  <c r="U2017" i="1"/>
  <c r="V2040" i="1"/>
  <c r="U2040" i="1"/>
  <c r="V2070" i="1"/>
  <c r="U2070" i="1"/>
  <c r="U2108" i="1"/>
  <c r="V2108" i="1"/>
  <c r="V2012" i="1"/>
  <c r="U2012" i="1"/>
  <c r="V2009" i="1"/>
  <c r="U2009" i="1"/>
  <c r="U2157" i="1"/>
  <c r="V2157" i="1"/>
  <c r="U2154" i="1"/>
  <c r="V2154" i="1"/>
  <c r="V2141" i="1"/>
  <c r="U2141" i="1"/>
  <c r="V2080" i="1"/>
  <c r="U2080" i="1"/>
  <c r="U2066" i="1"/>
  <c r="V2066" i="1"/>
  <c r="V2043" i="1"/>
  <c r="U2043" i="1"/>
  <c r="U2114" i="1"/>
  <c r="V2114" i="1"/>
  <c r="V2052" i="1"/>
  <c r="U2052" i="1"/>
  <c r="U2007" i="1"/>
  <c r="V2007" i="1"/>
  <c r="V2036" i="1"/>
  <c r="U2036" i="1"/>
  <c r="V2075" i="1"/>
  <c r="U2075" i="1"/>
  <c r="V2120" i="1"/>
  <c r="V2092" i="1"/>
  <c r="U2092" i="1"/>
  <c r="U2041" i="1"/>
  <c r="V2041" i="1"/>
  <c r="U2055" i="1"/>
  <c r="V2055" i="1"/>
  <c r="V2099" i="1"/>
  <c r="U2099" i="1"/>
  <c r="V2082" i="1"/>
  <c r="U2082" i="1"/>
  <c r="V2018" i="1"/>
  <c r="U2018" i="1"/>
  <c r="U2096" i="1"/>
  <c r="V2096" i="1"/>
  <c r="U2013" i="1"/>
  <c r="V2013" i="1"/>
  <c r="U2042" i="1"/>
  <c r="V2042" i="1"/>
  <c r="V2060" i="1"/>
  <c r="U2060" i="1"/>
  <c r="V2074" i="1"/>
  <c r="U2074" i="1"/>
  <c r="U2034" i="1"/>
  <c r="V2034" i="1"/>
  <c r="V2014" i="1"/>
  <c r="U2014" i="1"/>
  <c r="V2221" i="1"/>
  <c r="U2221" i="1"/>
  <c r="V2090" i="1"/>
  <c r="U2090" i="1"/>
  <c r="U2006" i="1"/>
  <c r="V2006" i="1"/>
  <c r="U2461" i="1" l="1"/>
  <c r="U2462" i="1"/>
  <c r="U2459" i="1"/>
  <c r="U2464" i="1"/>
  <c r="U2460" i="1"/>
  <c r="U2463" i="1"/>
  <c r="U2458" i="1"/>
  <c r="U2565" i="1"/>
  <c r="U2566" i="1"/>
  <c r="U2563" i="1"/>
  <c r="U2561" i="1"/>
  <c r="U2569" i="1"/>
  <c r="U2564" i="1"/>
  <c r="U2562" i="1"/>
  <c r="U2568" i="1"/>
  <c r="U2567" i="1"/>
  <c r="S8" i="10"/>
  <c r="S6" i="10"/>
  <c r="T6" i="2"/>
  <c r="V3475" i="1"/>
  <c r="V3472" i="1"/>
  <c r="V3474" i="1"/>
  <c r="V3473" i="1"/>
  <c r="U3475" i="1"/>
  <c r="U3472" i="1"/>
  <c r="U3474" i="1"/>
  <c r="U3473" i="1"/>
  <c r="V2089" i="1"/>
  <c r="V2088" i="1"/>
  <c r="V3326" i="1"/>
  <c r="V3325" i="1"/>
  <c r="V3328" i="1"/>
  <c r="V3324" i="1"/>
  <c r="V3329" i="1"/>
  <c r="V3327" i="1"/>
  <c r="U2205" i="1"/>
  <c r="U2167" i="1"/>
  <c r="V2056" i="1"/>
  <c r="V3560" i="1"/>
  <c r="V3561" i="1"/>
  <c r="V3562" i="1"/>
  <c r="V3559" i="1"/>
  <c r="V2565" i="1"/>
  <c r="V2566" i="1"/>
  <c r="V2563" i="1"/>
  <c r="V2569" i="1"/>
  <c r="V2564" i="1"/>
  <c r="V2561" i="1"/>
  <c r="V2562" i="1"/>
  <c r="V2568" i="1"/>
  <c r="V2567" i="1"/>
  <c r="V2309" i="1"/>
  <c r="V2308" i="1"/>
  <c r="V2307" i="1"/>
  <c r="V2306" i="1"/>
  <c r="V2305" i="1"/>
  <c r="U2843" i="1"/>
  <c r="U2838" i="1"/>
  <c r="U2841" i="1"/>
  <c r="U2842" i="1"/>
  <c r="U2839" i="1"/>
  <c r="U2840" i="1"/>
  <c r="V2838" i="1"/>
  <c r="V2843" i="1"/>
  <c r="V2842" i="1"/>
  <c r="V2841" i="1"/>
  <c r="V2839" i="1"/>
  <c r="V2840" i="1"/>
  <c r="V3060" i="1"/>
  <c r="V3062" i="1"/>
  <c r="V3061" i="1"/>
  <c r="V3063" i="1"/>
  <c r="V3308" i="1"/>
  <c r="V3309" i="1"/>
  <c r="V3310" i="1"/>
  <c r="V3307" i="1"/>
  <c r="V3312" i="1"/>
  <c r="V3311" i="1"/>
  <c r="V3461" i="1"/>
  <c r="V3462" i="1"/>
  <c r="V3463" i="1"/>
  <c r="V3460" i="1"/>
  <c r="U79" i="9"/>
  <c r="U3555" i="1"/>
  <c r="U3552" i="1"/>
  <c r="U3554" i="1"/>
  <c r="U3553" i="1"/>
  <c r="U2171" i="1"/>
  <c r="V2116" i="1"/>
  <c r="V2115" i="1"/>
  <c r="U2188" i="1"/>
  <c r="U2187" i="1"/>
  <c r="V3144" i="1"/>
  <c r="V3147" i="1"/>
  <c r="V3145" i="1"/>
  <c r="V3146" i="1"/>
  <c r="V2918" i="1"/>
  <c r="V2915" i="1"/>
  <c r="V2916" i="1"/>
  <c r="V2917" i="1"/>
  <c r="V2913" i="1"/>
  <c r="V2914" i="1"/>
  <c r="V2677" i="1"/>
  <c r="V2678" i="1"/>
  <c r="V2675" i="1"/>
  <c r="V2676" i="1"/>
  <c r="V2674" i="1"/>
  <c r="V2673" i="1"/>
  <c r="V2672" i="1"/>
  <c r="U2677" i="1"/>
  <c r="U2678" i="1"/>
  <c r="U2675" i="1"/>
  <c r="U2673" i="1"/>
  <c r="U2674" i="1"/>
  <c r="U2672" i="1"/>
  <c r="U2676" i="1"/>
  <c r="V3317" i="1"/>
  <c r="V3315" i="1"/>
  <c r="V3318" i="1"/>
  <c r="V3316" i="1"/>
  <c r="V3314" i="1"/>
  <c r="V3313" i="1"/>
  <c r="V2148" i="1"/>
  <c r="V2147" i="1"/>
  <c r="U3523" i="1"/>
  <c r="U3522" i="1"/>
  <c r="U3521" i="1"/>
  <c r="U3524" i="1"/>
  <c r="V3011" i="1"/>
  <c r="V3008" i="1"/>
  <c r="V3009" i="1"/>
  <c r="V3010" i="1"/>
  <c r="V3012" i="1"/>
  <c r="U3011" i="1"/>
  <c r="U3009" i="1"/>
  <c r="U3008" i="1"/>
  <c r="U3010" i="1"/>
  <c r="U3012" i="1"/>
  <c r="V3225" i="1"/>
  <c r="V3224" i="1"/>
  <c r="V3223" i="1"/>
  <c r="U2605" i="1"/>
  <c r="U2606" i="1"/>
  <c r="U2611" i="1"/>
  <c r="U2609" i="1"/>
  <c r="U2608" i="1"/>
  <c r="U2610" i="1"/>
  <c r="U2607" i="1"/>
  <c r="V2611" i="1"/>
  <c r="V2605" i="1"/>
  <c r="V2606" i="1"/>
  <c r="V2608" i="1"/>
  <c r="V2609" i="1"/>
  <c r="V2610" i="1"/>
  <c r="V2607" i="1"/>
  <c r="V2252" i="1"/>
  <c r="V2253" i="1"/>
  <c r="V2251" i="1"/>
  <c r="V2250" i="1"/>
  <c r="V2787" i="1"/>
  <c r="V2782" i="1"/>
  <c r="V2785" i="1"/>
  <c r="V2786" i="1"/>
  <c r="V2784" i="1"/>
  <c r="V2783" i="1"/>
  <c r="V3221" i="1"/>
  <c r="V3222" i="1"/>
  <c r="V3220" i="1"/>
  <c r="U2456" i="1"/>
  <c r="U2452" i="1"/>
  <c r="U2453" i="1"/>
  <c r="U2454" i="1"/>
  <c r="U2451" i="1"/>
  <c r="U2457" i="1"/>
  <c r="U2455" i="1"/>
  <c r="U3405" i="1"/>
  <c r="U3403" i="1"/>
  <c r="U3406" i="1"/>
  <c r="U3404" i="1"/>
  <c r="U3407" i="1"/>
  <c r="V3406" i="1"/>
  <c r="V3405" i="1"/>
  <c r="V3403" i="1"/>
  <c r="V3404" i="1"/>
  <c r="V3407" i="1"/>
  <c r="V2209" i="1"/>
  <c r="V3126" i="1"/>
  <c r="V3128" i="1"/>
  <c r="V3127" i="1"/>
  <c r="V3125" i="1"/>
  <c r="U2693" i="1"/>
  <c r="U2691" i="1"/>
  <c r="U2690" i="1"/>
  <c r="U2688" i="1"/>
  <c r="U2689" i="1"/>
  <c r="U2692" i="1"/>
  <c r="U2687" i="1"/>
  <c r="U343" i="12"/>
  <c r="U327" i="12"/>
  <c r="U36" i="12"/>
  <c r="U39" i="12"/>
  <c r="U26" i="12"/>
  <c r="U37" i="12"/>
  <c r="U44" i="12"/>
  <c r="U40" i="12"/>
  <c r="U28" i="12"/>
  <c r="U31" i="12"/>
  <c r="U35" i="12"/>
  <c r="U30" i="12"/>
  <c r="U45" i="12"/>
  <c r="U41" i="12"/>
  <c r="U29" i="12"/>
  <c r="U32" i="12"/>
  <c r="U42" i="12"/>
  <c r="U38" i="12"/>
  <c r="U34" i="12"/>
  <c r="U43" i="12"/>
  <c r="U27" i="12"/>
  <c r="U33" i="12"/>
  <c r="U13" i="9"/>
  <c r="U11" i="9"/>
  <c r="U12" i="9"/>
  <c r="U2085" i="1"/>
  <c r="V2820" i="1"/>
  <c r="V2822" i="1"/>
  <c r="V2824" i="1"/>
  <c r="V2821" i="1"/>
  <c r="V2825" i="1"/>
  <c r="V2823" i="1"/>
  <c r="U59" i="9"/>
  <c r="U3140" i="1"/>
  <c r="U3141" i="1"/>
  <c r="U3142" i="1"/>
  <c r="U3143" i="1"/>
  <c r="V2886" i="1"/>
  <c r="V2885" i="1"/>
  <c r="V2889" i="1"/>
  <c r="V2890" i="1"/>
  <c r="V2888" i="1"/>
  <c r="V2887" i="1"/>
  <c r="V3499" i="1"/>
  <c r="V3497" i="1"/>
  <c r="V3498" i="1"/>
  <c r="V3500" i="1"/>
  <c r="V2835" i="1"/>
  <c r="V2837" i="1"/>
  <c r="V2836" i="1"/>
  <c r="V2834" i="1"/>
  <c r="V2832" i="1"/>
  <c r="V2833" i="1"/>
  <c r="U3195" i="1"/>
  <c r="U3194" i="1"/>
  <c r="U3193" i="1"/>
  <c r="U3196" i="1"/>
  <c r="U3270" i="1"/>
  <c r="U3271" i="1"/>
  <c r="U3272" i="1"/>
  <c r="V2173" i="1"/>
  <c r="V2172" i="1"/>
  <c r="U3075" i="1"/>
  <c r="U3073" i="1"/>
  <c r="U3074" i="1"/>
  <c r="U3072" i="1"/>
  <c r="V3131" i="1"/>
  <c r="V3130" i="1"/>
  <c r="V3132" i="1"/>
  <c r="V3129" i="1"/>
  <c r="U3131" i="1"/>
  <c r="U3130" i="1"/>
  <c r="U3129" i="1"/>
  <c r="U3132" i="1"/>
  <c r="U2044" i="1"/>
  <c r="U3266" i="1"/>
  <c r="U3265" i="1"/>
  <c r="V3266" i="1"/>
  <c r="V3265" i="1"/>
  <c r="U3232" i="1"/>
  <c r="U3233" i="1"/>
  <c r="U3234" i="1"/>
  <c r="V3448" i="1"/>
  <c r="V3450" i="1"/>
  <c r="V3447" i="1"/>
  <c r="V3449" i="1"/>
  <c r="V3339" i="1"/>
  <c r="V3337" i="1"/>
  <c r="V3338" i="1"/>
  <c r="V3336" i="1"/>
  <c r="V3335" i="1"/>
  <c r="U2184" i="1"/>
  <c r="V3219" i="1"/>
  <c r="V3218" i="1"/>
  <c r="V3217" i="1"/>
  <c r="U2949" i="1"/>
  <c r="U2947" i="1"/>
  <c r="U2946" i="1"/>
  <c r="U2950" i="1"/>
  <c r="U2948" i="1"/>
  <c r="U2200" i="1"/>
  <c r="U2045" i="1"/>
  <c r="V3249" i="1"/>
  <c r="V3247" i="1"/>
  <c r="V3248" i="1"/>
  <c r="V3625" i="1"/>
  <c r="V3624" i="1"/>
  <c r="V3623" i="1"/>
  <c r="U3133" i="1"/>
  <c r="U3134" i="1"/>
  <c r="U3135" i="1"/>
  <c r="V2661" i="1"/>
  <c r="V2660" i="1"/>
  <c r="V2662" i="1"/>
  <c r="V2659" i="1"/>
  <c r="V2664" i="1"/>
  <c r="V2658" i="1"/>
  <c r="V2663" i="1"/>
  <c r="V3203" i="1"/>
  <c r="V3200" i="1"/>
  <c r="V3201" i="1"/>
  <c r="V3202" i="1"/>
  <c r="U3203" i="1"/>
  <c r="U3200" i="1"/>
  <c r="U3201" i="1"/>
  <c r="U3202" i="1"/>
  <c r="U2445" i="1"/>
  <c r="U2446" i="1"/>
  <c r="U2448" i="1"/>
  <c r="U2450" i="1"/>
  <c r="U2449" i="1"/>
  <c r="U2444" i="1"/>
  <c r="U2447" i="1"/>
  <c r="V2059" i="1"/>
  <c r="U2412" i="1"/>
  <c r="U2414" i="1"/>
  <c r="U2411" i="1"/>
  <c r="U2413" i="1"/>
  <c r="U2415" i="1"/>
  <c r="U2416" i="1"/>
  <c r="V351" i="12"/>
  <c r="V335" i="12"/>
  <c r="V189" i="12"/>
  <c r="V200" i="12"/>
  <c r="V190" i="12"/>
  <c r="V204" i="12"/>
  <c r="V188" i="12"/>
  <c r="V194" i="12"/>
  <c r="V205" i="12"/>
  <c r="V197" i="12"/>
  <c r="V193" i="12"/>
  <c r="V196" i="12"/>
  <c r="V198" i="12"/>
  <c r="V186" i="12"/>
  <c r="V199" i="12"/>
  <c r="V191" i="12"/>
  <c r="V201" i="12"/>
  <c r="V192" i="12"/>
  <c r="V202" i="12"/>
  <c r="V203" i="12"/>
  <c r="V195" i="12"/>
  <c r="V187" i="12"/>
  <c r="V51" i="9"/>
  <c r="V52" i="9"/>
  <c r="V55" i="9"/>
  <c r="V54" i="9"/>
  <c r="V53" i="9"/>
  <c r="V15" i="4"/>
  <c r="V16" i="2"/>
  <c r="V14" i="7"/>
  <c r="V13" i="3"/>
  <c r="V2997" i="1"/>
  <c r="V2995" i="1"/>
  <c r="V2994" i="1"/>
  <c r="V2996" i="1"/>
  <c r="V2993" i="1"/>
  <c r="U351" i="12"/>
  <c r="U335" i="12"/>
  <c r="U205" i="12"/>
  <c r="U201" i="12"/>
  <c r="U189" i="12"/>
  <c r="U204" i="12"/>
  <c r="U192" i="12"/>
  <c r="U196" i="12"/>
  <c r="U202" i="12"/>
  <c r="U199" i="12"/>
  <c r="U195" i="12"/>
  <c r="U187" i="12"/>
  <c r="U193" i="12"/>
  <c r="U200" i="12"/>
  <c r="U188" i="12"/>
  <c r="U190" i="12"/>
  <c r="U186" i="12"/>
  <c r="U197" i="12"/>
  <c r="U194" i="12"/>
  <c r="U198" i="12"/>
  <c r="U203" i="12"/>
  <c r="U191" i="12"/>
  <c r="U50" i="9"/>
  <c r="U53" i="9"/>
  <c r="U51" i="9"/>
  <c r="U52" i="9"/>
  <c r="U14" i="7"/>
  <c r="U15" i="4"/>
  <c r="U16" i="2"/>
  <c r="U13" i="3"/>
  <c r="U2997" i="1"/>
  <c r="U2995" i="1"/>
  <c r="U2994" i="1"/>
  <c r="U2996" i="1"/>
  <c r="U2993" i="1"/>
  <c r="V3680" i="1"/>
  <c r="V3682" i="1"/>
  <c r="V3681" i="1"/>
  <c r="V3464" i="1"/>
  <c r="V3467" i="1"/>
  <c r="V3466" i="1"/>
  <c r="V3465" i="1"/>
  <c r="U2178" i="1"/>
  <c r="U3613" i="1"/>
  <c r="U3611" i="1"/>
  <c r="U3610" i="1"/>
  <c r="U3612" i="1"/>
  <c r="U348" i="12"/>
  <c r="U332" i="12"/>
  <c r="U138" i="12"/>
  <c r="U135" i="12"/>
  <c r="U140" i="12"/>
  <c r="U133" i="12"/>
  <c r="U136" i="12"/>
  <c r="U128" i="12"/>
  <c r="U142" i="12"/>
  <c r="U127" i="12"/>
  <c r="U144" i="12"/>
  <c r="U143" i="12"/>
  <c r="U145" i="12"/>
  <c r="U126" i="12"/>
  <c r="U141" i="12"/>
  <c r="U137" i="12"/>
  <c r="U132" i="12"/>
  <c r="U134" i="12"/>
  <c r="U130" i="12"/>
  <c r="U131" i="12"/>
  <c r="U129" i="12"/>
  <c r="U139" i="12"/>
  <c r="U35" i="9"/>
  <c r="U38" i="9"/>
  <c r="U37" i="9"/>
  <c r="U36" i="9"/>
  <c r="U23" i="7"/>
  <c r="U11" i="7"/>
  <c r="U10" i="3"/>
  <c r="U13" i="2"/>
  <c r="U8" i="6"/>
  <c r="U12" i="4"/>
  <c r="U2493" i="1"/>
  <c r="U2494" i="1"/>
  <c r="U2491" i="1"/>
  <c r="U2488" i="1"/>
  <c r="U2492" i="1"/>
  <c r="U2496" i="1"/>
  <c r="U2489" i="1"/>
  <c r="U2490" i="1"/>
  <c r="U2495" i="1"/>
  <c r="V3285" i="1"/>
  <c r="V3288" i="1"/>
  <c r="V3286" i="1"/>
  <c r="V3289" i="1"/>
  <c r="V3287" i="1"/>
  <c r="V2189" i="1"/>
  <c r="V3477" i="1"/>
  <c r="V3478" i="1"/>
  <c r="V3480" i="1"/>
  <c r="V3476" i="1"/>
  <c r="V3479" i="1"/>
  <c r="U2685" i="1"/>
  <c r="U2684" i="1"/>
  <c r="U2686" i="1"/>
  <c r="U2683" i="1"/>
  <c r="U2681" i="1"/>
  <c r="U2682" i="1"/>
  <c r="U2680" i="1"/>
  <c r="U2679" i="1"/>
  <c r="V3139" i="1"/>
  <c r="V3136" i="1"/>
  <c r="V3137" i="1"/>
  <c r="V3138" i="1"/>
  <c r="U3139" i="1"/>
  <c r="U3136" i="1"/>
  <c r="U3137" i="1"/>
  <c r="U3138" i="1"/>
  <c r="V2813" i="1"/>
  <c r="V2811" i="1"/>
  <c r="V2809" i="1"/>
  <c r="V2810" i="1"/>
  <c r="V2808" i="1"/>
  <c r="V2812" i="1"/>
  <c r="V2807" i="1"/>
  <c r="U2107" i="1"/>
  <c r="U2106" i="1"/>
  <c r="V2021" i="1"/>
  <c r="V2020" i="1"/>
  <c r="V2789" i="1"/>
  <c r="V2790" i="1"/>
  <c r="V2793" i="1"/>
  <c r="V2794" i="1"/>
  <c r="V2788" i="1"/>
  <c r="V2792" i="1"/>
  <c r="V2791" i="1"/>
  <c r="U84" i="9"/>
  <c r="U3638" i="1"/>
  <c r="U3640" i="1"/>
  <c r="U3639" i="1"/>
  <c r="V3638" i="1"/>
  <c r="V3640" i="1"/>
  <c r="V3639" i="1"/>
  <c r="U3589" i="1"/>
  <c r="U3592" i="1"/>
  <c r="U3590" i="1"/>
  <c r="U3591" i="1"/>
  <c r="U69" i="9"/>
  <c r="U3332" i="1"/>
  <c r="U3333" i="1"/>
  <c r="U3331" i="1"/>
  <c r="U3334" i="1"/>
  <c r="U3330" i="1"/>
  <c r="U2181" i="1"/>
  <c r="U2182" i="1"/>
  <c r="U2725" i="1"/>
  <c r="U2726" i="1"/>
  <c r="U2723" i="1"/>
  <c r="U2722" i="1"/>
  <c r="U2724" i="1"/>
  <c r="U2727" i="1"/>
  <c r="V2725" i="1"/>
  <c r="V2726" i="1"/>
  <c r="V2723" i="1"/>
  <c r="V2724" i="1"/>
  <c r="V2722" i="1"/>
  <c r="V2727" i="1"/>
  <c r="U3507" i="1"/>
  <c r="U3506" i="1"/>
  <c r="U3505" i="1"/>
  <c r="U3508" i="1"/>
  <c r="V2229" i="1"/>
  <c r="V2230" i="1"/>
  <c r="V2231" i="1"/>
  <c r="V2653" i="1"/>
  <c r="V2654" i="1"/>
  <c r="V2651" i="1"/>
  <c r="V2650" i="1"/>
  <c r="V2657" i="1"/>
  <c r="V2652" i="1"/>
  <c r="V2655" i="1"/>
  <c r="V2656" i="1"/>
  <c r="U2063" i="1"/>
  <c r="V7" i="4"/>
  <c r="V8" i="2"/>
  <c r="V2050" i="1"/>
  <c r="U2350" i="1"/>
  <c r="U2355" i="1"/>
  <c r="U2353" i="1"/>
  <c r="U2354" i="1"/>
  <c r="U2352" i="1"/>
  <c r="U2351" i="1"/>
  <c r="V2048" i="1"/>
  <c r="V2022" i="1"/>
  <c r="U3445" i="1"/>
  <c r="U3443" i="1"/>
  <c r="U3444" i="1"/>
  <c r="U3446" i="1"/>
  <c r="U2987" i="1"/>
  <c r="U2984" i="1"/>
  <c r="U2985" i="1"/>
  <c r="U2986" i="1"/>
  <c r="U2983" i="1"/>
  <c r="U3614" i="1"/>
  <c r="U3616" i="1"/>
  <c r="U3615" i="1"/>
  <c r="V14" i="8"/>
  <c r="V15" i="8"/>
  <c r="V2030" i="1"/>
  <c r="V3634" i="1"/>
  <c r="V3633" i="1"/>
  <c r="V3632" i="1"/>
  <c r="U2797" i="1"/>
  <c r="U2798" i="1"/>
  <c r="U2795" i="1"/>
  <c r="U2796" i="1"/>
  <c r="U2800" i="1"/>
  <c r="U2799" i="1"/>
  <c r="U3645" i="1"/>
  <c r="U3646" i="1"/>
  <c r="U3644" i="1"/>
  <c r="U2509" i="1"/>
  <c r="U2510" i="1"/>
  <c r="U2507" i="1"/>
  <c r="U2515" i="1"/>
  <c r="U2513" i="1"/>
  <c r="U2514" i="1"/>
  <c r="U2508" i="1"/>
  <c r="U2512" i="1"/>
  <c r="U2511" i="1"/>
  <c r="U2169" i="1"/>
  <c r="U2168" i="1"/>
  <c r="V2169" i="1"/>
  <c r="V2168" i="1"/>
  <c r="U2032" i="1"/>
  <c r="V3267" i="1"/>
  <c r="V3269" i="1"/>
  <c r="V3268" i="1"/>
  <c r="V2201" i="1"/>
  <c r="U2201" i="1"/>
  <c r="U2557" i="1"/>
  <c r="U2558" i="1"/>
  <c r="U2555" i="1"/>
  <c r="U2552" i="1"/>
  <c r="U2556" i="1"/>
  <c r="U2553" i="1"/>
  <c r="U2554" i="1"/>
  <c r="U2560" i="1"/>
  <c r="U2559" i="1"/>
  <c r="V3069" i="1"/>
  <c r="V3070" i="1"/>
  <c r="V3068" i="1"/>
  <c r="V3071" i="1"/>
  <c r="V2206" i="1"/>
  <c r="V3246" i="1"/>
  <c r="V3245" i="1"/>
  <c r="V3244" i="1"/>
  <c r="V2317" i="1"/>
  <c r="V2318" i="1"/>
  <c r="V2315" i="1"/>
  <c r="V2316" i="1"/>
  <c r="V2320" i="1"/>
  <c r="V2319" i="1"/>
  <c r="U3595" i="1"/>
  <c r="U3593" i="1"/>
  <c r="U3594" i="1"/>
  <c r="U3596" i="1"/>
  <c r="V3595" i="1"/>
  <c r="V3593" i="1"/>
  <c r="V3594" i="1"/>
  <c r="V3596" i="1"/>
  <c r="V2161" i="1"/>
  <c r="V2162" i="1"/>
  <c r="U3547" i="1"/>
  <c r="U3544" i="1"/>
  <c r="U3546" i="1"/>
  <c r="U3545" i="1"/>
  <c r="U2629" i="1"/>
  <c r="U2630" i="1"/>
  <c r="U2634" i="1"/>
  <c r="U2633" i="1"/>
  <c r="U2631" i="1"/>
  <c r="U2632" i="1"/>
  <c r="U2628" i="1"/>
  <c r="V2179" i="1"/>
  <c r="U3173" i="1"/>
  <c r="U3174" i="1"/>
  <c r="U3171" i="1"/>
  <c r="U3172" i="1"/>
  <c r="V2773" i="1"/>
  <c r="V2774" i="1"/>
  <c r="V2771" i="1"/>
  <c r="V2772" i="1"/>
  <c r="V2769" i="1"/>
  <c r="V2770" i="1"/>
  <c r="U3166" i="1"/>
  <c r="U3163" i="1"/>
  <c r="U3165" i="1"/>
  <c r="U3164" i="1"/>
  <c r="U2430" i="1"/>
  <c r="U2435" i="1"/>
  <c r="U2433" i="1"/>
  <c r="U2434" i="1"/>
  <c r="U2436" i="1"/>
  <c r="U2432" i="1"/>
  <c r="U2431" i="1"/>
  <c r="V2435" i="1"/>
  <c r="V2430" i="1"/>
  <c r="V2434" i="1"/>
  <c r="V2436" i="1"/>
  <c r="V2433" i="1"/>
  <c r="V2432" i="1"/>
  <c r="V2431" i="1"/>
  <c r="V3116" i="1"/>
  <c r="V3115" i="1"/>
  <c r="V3114" i="1"/>
  <c r="V3113" i="1"/>
  <c r="V3365" i="1"/>
  <c r="V3363" i="1"/>
  <c r="V3366" i="1"/>
  <c r="V3362" i="1"/>
  <c r="V3364" i="1"/>
  <c r="V3387" i="1"/>
  <c r="V3385" i="1"/>
  <c r="V3386" i="1"/>
  <c r="V3384" i="1"/>
  <c r="V3383" i="1"/>
  <c r="U3157" i="1"/>
  <c r="U3158" i="1"/>
  <c r="U3156" i="1"/>
  <c r="V3243" i="1"/>
  <c r="V3242" i="1"/>
  <c r="V3241" i="1"/>
  <c r="V2957" i="1"/>
  <c r="V2960" i="1"/>
  <c r="V2958" i="1"/>
  <c r="V2961" i="1"/>
  <c r="V2959" i="1"/>
  <c r="V337" i="12"/>
  <c r="V353" i="12"/>
  <c r="V236" i="12"/>
  <c r="V243" i="12"/>
  <c r="V240" i="12"/>
  <c r="V242" i="12"/>
  <c r="V238" i="12"/>
  <c r="V237" i="12"/>
  <c r="V229" i="12"/>
  <c r="V244" i="12"/>
  <c r="V239" i="12"/>
  <c r="V235" i="12"/>
  <c r="V231" i="12"/>
  <c r="V241" i="12"/>
  <c r="V228" i="12"/>
  <c r="V234" i="12"/>
  <c r="V230" i="12"/>
  <c r="V245" i="12"/>
  <c r="V233" i="12"/>
  <c r="V232" i="12"/>
  <c r="V226" i="12"/>
  <c r="V227" i="12"/>
  <c r="V62" i="9"/>
  <c r="V64" i="9"/>
  <c r="V61" i="9"/>
  <c r="V65" i="9"/>
  <c r="V63" i="9"/>
  <c r="V16" i="7"/>
  <c r="V15" i="3"/>
  <c r="V18" i="2"/>
  <c r="V17" i="4"/>
  <c r="V3198" i="1"/>
  <c r="V3197" i="1"/>
  <c r="V3199" i="1"/>
  <c r="V2219" i="1"/>
  <c r="V2220" i="1"/>
  <c r="U2219" i="1"/>
  <c r="U2220" i="1"/>
  <c r="V2899" i="1"/>
  <c r="V2901" i="1"/>
  <c r="V2900" i="1"/>
  <c r="V2896" i="1"/>
  <c r="V2897" i="1"/>
  <c r="V2898" i="1"/>
  <c r="V2341" i="1"/>
  <c r="V2342" i="1"/>
  <c r="V2339" i="1"/>
  <c r="V2338" i="1"/>
  <c r="V2340" i="1"/>
  <c r="V2343" i="1"/>
  <c r="U2341" i="1"/>
  <c r="U2342" i="1"/>
  <c r="U2339" i="1"/>
  <c r="U2338" i="1"/>
  <c r="U2340" i="1"/>
  <c r="U2343" i="1"/>
  <c r="U2243" i="1"/>
  <c r="U2242" i="1"/>
  <c r="U2241" i="1"/>
  <c r="V3374" i="1"/>
  <c r="V3373" i="1"/>
  <c r="V3376" i="1"/>
  <c r="V3372" i="1"/>
  <c r="V3377" i="1"/>
  <c r="V3375" i="1"/>
  <c r="V3540" i="1"/>
  <c r="V3541" i="1"/>
  <c r="V3542" i="1"/>
  <c r="V3543" i="1"/>
  <c r="U2118" i="1"/>
  <c r="U2119" i="1"/>
  <c r="V3040" i="1"/>
  <c r="V3041" i="1"/>
  <c r="V3042" i="1"/>
  <c r="V3039" i="1"/>
  <c r="U3389" i="1"/>
  <c r="U3390" i="1"/>
  <c r="U3388" i="1"/>
  <c r="U3392" i="1"/>
  <c r="U3391" i="1"/>
  <c r="V3494" i="1"/>
  <c r="V3496" i="1"/>
  <c r="V3493" i="1"/>
  <c r="V3495" i="1"/>
  <c r="U3301" i="1"/>
  <c r="U3299" i="1"/>
  <c r="U3298" i="1"/>
  <c r="U3296" i="1"/>
  <c r="U3297" i="1"/>
  <c r="U3300" i="1"/>
  <c r="U3209" i="1"/>
  <c r="U3208" i="1"/>
  <c r="U3207" i="1"/>
  <c r="V2191" i="1"/>
  <c r="V3531" i="1"/>
  <c r="V3529" i="1"/>
  <c r="V3530" i="1"/>
  <c r="U2955" i="1"/>
  <c r="U2953" i="1"/>
  <c r="U2956" i="1"/>
  <c r="U2954" i="1"/>
  <c r="U2952" i="1"/>
  <c r="U2951" i="1"/>
  <c r="V2955" i="1"/>
  <c r="V2953" i="1"/>
  <c r="V2956" i="1"/>
  <c r="V2954" i="1"/>
  <c r="V2952" i="1"/>
  <c r="V2951" i="1"/>
  <c r="V2368" i="1"/>
  <c r="V2365" i="1"/>
  <c r="V2366" i="1"/>
  <c r="V2363" i="1"/>
  <c r="V2364" i="1"/>
  <c r="V2367" i="1"/>
  <c r="U3627" i="1"/>
  <c r="U3628" i="1"/>
  <c r="U3626" i="1"/>
  <c r="U3038" i="1"/>
  <c r="U3035" i="1"/>
  <c r="U3037" i="1"/>
  <c r="U3034" i="1"/>
  <c r="U3036" i="1"/>
  <c r="U3117" i="1"/>
  <c r="U3118" i="1"/>
  <c r="U3120" i="1"/>
  <c r="U3119" i="1"/>
  <c r="V3501" i="1"/>
  <c r="V3502" i="1"/>
  <c r="V3504" i="1"/>
  <c r="V3503" i="1"/>
  <c r="U2939" i="1"/>
  <c r="U2937" i="1"/>
  <c r="U2938" i="1"/>
  <c r="U2935" i="1"/>
  <c r="U2936" i="1"/>
  <c r="U3629" i="1"/>
  <c r="U3630" i="1"/>
  <c r="U3631" i="1"/>
  <c r="V3629" i="1"/>
  <c r="V3630" i="1"/>
  <c r="V3631" i="1"/>
  <c r="U2853" i="1"/>
  <c r="U2854" i="1"/>
  <c r="U2851" i="1"/>
  <c r="U2852" i="1"/>
  <c r="U2850" i="1"/>
  <c r="U2855" i="1"/>
  <c r="U2804" i="1"/>
  <c r="U2805" i="1"/>
  <c r="U2806" i="1"/>
  <c r="U2803" i="1"/>
  <c r="U2801" i="1"/>
  <c r="U2802" i="1"/>
  <c r="V2758" i="1"/>
  <c r="V2755" i="1"/>
  <c r="V2756" i="1"/>
  <c r="V2761" i="1"/>
  <c r="V2760" i="1"/>
  <c r="V2757" i="1"/>
  <c r="V2759" i="1"/>
  <c r="U3574" i="1"/>
  <c r="U3576" i="1"/>
  <c r="U3577" i="1"/>
  <c r="U3575" i="1"/>
  <c r="U2125" i="1"/>
  <c r="U2126" i="1"/>
  <c r="V2194" i="1"/>
  <c r="U3013" i="1"/>
  <c r="U3014" i="1"/>
  <c r="U3016" i="1"/>
  <c r="U3015" i="1"/>
  <c r="V3437" i="1"/>
  <c r="V3438" i="1"/>
  <c r="V3435" i="1"/>
  <c r="V3434" i="1"/>
  <c r="V3436" i="1"/>
  <c r="V2717" i="1"/>
  <c r="V2718" i="1"/>
  <c r="V2715" i="1"/>
  <c r="V2720" i="1"/>
  <c r="V2716" i="1"/>
  <c r="V2721" i="1"/>
  <c r="V2719" i="1"/>
  <c r="V2275" i="1"/>
  <c r="V2276" i="1"/>
  <c r="V2274" i="1"/>
  <c r="V2273" i="1"/>
  <c r="V3168" i="1"/>
  <c r="V3169" i="1"/>
  <c r="V3170" i="1"/>
  <c r="V3167" i="1"/>
  <c r="U3677" i="1"/>
  <c r="U3678" i="1"/>
  <c r="U3679" i="1"/>
  <c r="V2035" i="1"/>
  <c r="V2033" i="1"/>
  <c r="V2024" i="1"/>
  <c r="U3053" i="1"/>
  <c r="U3054" i="1"/>
  <c r="U3051" i="1"/>
  <c r="U3055" i="1"/>
  <c r="U3052" i="1"/>
  <c r="U2669" i="1"/>
  <c r="U2670" i="1"/>
  <c r="U2667" i="1"/>
  <c r="U2668" i="1"/>
  <c r="U2665" i="1"/>
  <c r="U2666" i="1"/>
  <c r="U2671" i="1"/>
  <c r="V2669" i="1"/>
  <c r="V2670" i="1"/>
  <c r="V2667" i="1"/>
  <c r="V2668" i="1"/>
  <c r="V2665" i="1"/>
  <c r="V2666" i="1"/>
  <c r="V2671" i="1"/>
  <c r="U2926" i="1"/>
  <c r="U2929" i="1"/>
  <c r="U2924" i="1"/>
  <c r="U2925" i="1"/>
  <c r="U2927" i="1"/>
  <c r="U2928" i="1"/>
  <c r="V2477" i="1"/>
  <c r="V2478" i="1"/>
  <c r="V2475" i="1"/>
  <c r="V2473" i="1"/>
  <c r="V2474" i="1"/>
  <c r="V2476" i="1"/>
  <c r="V2479" i="1"/>
  <c r="V3648" i="1"/>
  <c r="V3649" i="1"/>
  <c r="V3647" i="1"/>
  <c r="U2134" i="1"/>
  <c r="U2135" i="1"/>
  <c r="U2869" i="1"/>
  <c r="U2868" i="1"/>
  <c r="U2870" i="1"/>
  <c r="U2872" i="1"/>
  <c r="U2871" i="1"/>
  <c r="V2868" i="1"/>
  <c r="V2870" i="1"/>
  <c r="V2869" i="1"/>
  <c r="V2872" i="1"/>
  <c r="V2871" i="1"/>
  <c r="U3024" i="1"/>
  <c r="U3021" i="1"/>
  <c r="U3022" i="1"/>
  <c r="U3025" i="1"/>
  <c r="U3023" i="1"/>
  <c r="U3667" i="1"/>
  <c r="U3666" i="1"/>
  <c r="U3665" i="1"/>
  <c r="V3643" i="1"/>
  <c r="V3642" i="1"/>
  <c r="V3641" i="1"/>
  <c r="V3256" i="1"/>
  <c r="V3257" i="1"/>
  <c r="V3258" i="1"/>
  <c r="U2749" i="1"/>
  <c r="U2750" i="1"/>
  <c r="U2752" i="1"/>
  <c r="U2754" i="1"/>
  <c r="U2753" i="1"/>
  <c r="U2751" i="1"/>
  <c r="V2749" i="1"/>
  <c r="V2750" i="1"/>
  <c r="V2752" i="1"/>
  <c r="V2754" i="1"/>
  <c r="V2753" i="1"/>
  <c r="V2751" i="1"/>
  <c r="V2549" i="1"/>
  <c r="V2550" i="1"/>
  <c r="V2548" i="1"/>
  <c r="V2547" i="1"/>
  <c r="V2544" i="1"/>
  <c r="V2546" i="1"/>
  <c r="V2545" i="1"/>
  <c r="V2551" i="1"/>
  <c r="V2543" i="1"/>
  <c r="V3107" i="1"/>
  <c r="V3106" i="1"/>
  <c r="V3108" i="1"/>
  <c r="V3105" i="1"/>
  <c r="V3603" i="1"/>
  <c r="V3600" i="1"/>
  <c r="V3602" i="1"/>
  <c r="V3601" i="1"/>
  <c r="V2733" i="1"/>
  <c r="V2734" i="1"/>
  <c r="V2731" i="1"/>
  <c r="V2729" i="1"/>
  <c r="V2730" i="1"/>
  <c r="V2728" i="1"/>
  <c r="V2732" i="1"/>
  <c r="U2733" i="1"/>
  <c r="U2734" i="1"/>
  <c r="U2731" i="1"/>
  <c r="U2729" i="1"/>
  <c r="U2730" i="1"/>
  <c r="U2728" i="1"/>
  <c r="U2732" i="1"/>
  <c r="V2867" i="1"/>
  <c r="V2862" i="1"/>
  <c r="V2866" i="1"/>
  <c r="V2865" i="1"/>
  <c r="V2863" i="1"/>
  <c r="V2864" i="1"/>
  <c r="V2222" i="1"/>
  <c r="V2223" i="1"/>
  <c r="V2153" i="1"/>
  <c r="V2152" i="1"/>
  <c r="U3293" i="1"/>
  <c r="U3294" i="1"/>
  <c r="U3291" i="1"/>
  <c r="U3290" i="1"/>
  <c r="U3292" i="1"/>
  <c r="U3295" i="1"/>
  <c r="U349" i="12"/>
  <c r="U333" i="12"/>
  <c r="U154" i="12"/>
  <c r="U160" i="12"/>
  <c r="U159" i="12"/>
  <c r="U148" i="12"/>
  <c r="U158" i="12"/>
  <c r="U163" i="12"/>
  <c r="U161" i="12"/>
  <c r="U146" i="12"/>
  <c r="U164" i="12"/>
  <c r="U156" i="12"/>
  <c r="U153" i="12"/>
  <c r="U147" i="12"/>
  <c r="U165" i="12"/>
  <c r="U150" i="12"/>
  <c r="U155" i="12"/>
  <c r="U152" i="12"/>
  <c r="U162" i="12"/>
  <c r="U149" i="12"/>
  <c r="U151" i="12"/>
  <c r="U157" i="12"/>
  <c r="U40" i="9"/>
  <c r="U43" i="9"/>
  <c r="U42" i="9"/>
  <c r="U41" i="9"/>
  <c r="U12" i="7"/>
  <c r="U11" i="3"/>
  <c r="U14" i="2"/>
  <c r="U13" i="4"/>
  <c r="U2699" i="1"/>
  <c r="U2694" i="1"/>
  <c r="U2698" i="1"/>
  <c r="U2697" i="1"/>
  <c r="U2696" i="1"/>
  <c r="U2700" i="1"/>
  <c r="U2695" i="1"/>
  <c r="V349" i="12"/>
  <c r="V333" i="12"/>
  <c r="V160" i="12"/>
  <c r="V153" i="12"/>
  <c r="V155" i="12"/>
  <c r="V147" i="12"/>
  <c r="V157" i="12"/>
  <c r="V146" i="12"/>
  <c r="V164" i="12"/>
  <c r="V148" i="12"/>
  <c r="V162" i="12"/>
  <c r="V154" i="12"/>
  <c r="V152" i="12"/>
  <c r="V151" i="12"/>
  <c r="V165" i="12"/>
  <c r="V161" i="12"/>
  <c r="V150" i="12"/>
  <c r="V159" i="12"/>
  <c r="V156" i="12"/>
  <c r="V158" i="12"/>
  <c r="V149" i="12"/>
  <c r="V163" i="12"/>
  <c r="V42" i="9"/>
  <c r="V43" i="9"/>
  <c r="V44" i="9"/>
  <c r="V41" i="9"/>
  <c r="V45" i="9"/>
  <c r="V11" i="3"/>
  <c r="V12" i="7"/>
  <c r="V14" i="2"/>
  <c r="V13" i="4"/>
  <c r="V2694" i="1"/>
  <c r="V2699" i="1"/>
  <c r="V2697" i="1"/>
  <c r="V2698" i="1"/>
  <c r="V2696" i="1"/>
  <c r="V2700" i="1"/>
  <c r="V2695" i="1"/>
  <c r="U2029" i="1"/>
  <c r="U3558" i="1"/>
  <c r="U3557" i="1"/>
  <c r="U3556" i="1"/>
  <c r="U3571" i="1"/>
  <c r="U3573" i="1"/>
  <c r="U3572" i="1"/>
  <c r="U2089" i="1"/>
  <c r="U2088" i="1"/>
  <c r="U3062" i="1"/>
  <c r="U3060" i="1"/>
  <c r="U3061" i="1"/>
  <c r="U3063" i="1"/>
  <c r="V3518" i="1"/>
  <c r="V3520" i="1"/>
  <c r="V3517" i="1"/>
  <c r="V3519" i="1"/>
  <c r="U3086" i="1"/>
  <c r="U3085" i="1"/>
  <c r="U3088" i="1"/>
  <c r="U3087" i="1"/>
  <c r="V2765" i="1"/>
  <c r="V2766" i="1"/>
  <c r="V2763" i="1"/>
  <c r="V2764" i="1"/>
  <c r="V2762" i="1"/>
  <c r="V2768" i="1"/>
  <c r="V2767" i="1"/>
  <c r="U2142" i="1"/>
  <c r="U2143" i="1"/>
  <c r="U3461" i="1"/>
  <c r="U3462" i="1"/>
  <c r="U3463" i="1"/>
  <c r="U3460" i="1"/>
  <c r="V2208" i="1"/>
  <c r="V2207" i="1"/>
  <c r="U2208" i="1"/>
  <c r="U2207" i="1"/>
  <c r="U3673" i="1"/>
  <c r="U3672" i="1"/>
  <c r="U3671" i="1"/>
  <c r="V2171" i="1"/>
  <c r="V3653" i="1"/>
  <c r="V3654" i="1"/>
  <c r="V3655" i="1"/>
  <c r="U2115" i="1"/>
  <c r="U2116" i="1"/>
  <c r="U3147" i="1"/>
  <c r="U3144" i="1"/>
  <c r="U3145" i="1"/>
  <c r="U3146" i="1"/>
  <c r="V3397" i="1"/>
  <c r="V3395" i="1"/>
  <c r="V3396" i="1"/>
  <c r="V3394" i="1"/>
  <c r="V3393" i="1"/>
  <c r="V2202" i="1"/>
  <c r="U3525" i="1"/>
  <c r="U3528" i="1"/>
  <c r="U3526" i="1"/>
  <c r="U3527" i="1"/>
  <c r="U2285" i="1"/>
  <c r="U2283" i="1"/>
  <c r="U2281" i="1"/>
  <c r="U2282" i="1"/>
  <c r="U2284" i="1"/>
  <c r="V2285" i="1"/>
  <c r="V2283" i="1"/>
  <c r="V2281" i="1"/>
  <c r="V2282" i="1"/>
  <c r="V2284" i="1"/>
  <c r="V3187" i="1"/>
  <c r="V3188" i="1"/>
  <c r="V3186" i="1"/>
  <c r="V9" i="8"/>
  <c r="V8" i="8"/>
  <c r="V6" i="4"/>
  <c r="V3523" i="1"/>
  <c r="V3522" i="1"/>
  <c r="V3524" i="1"/>
  <c r="V3521" i="1"/>
  <c r="V2195" i="1"/>
  <c r="V3424" i="1"/>
  <c r="V3421" i="1"/>
  <c r="V3422" i="1"/>
  <c r="V3425" i="1"/>
  <c r="V3423" i="1"/>
  <c r="U3549" i="1"/>
  <c r="U3550" i="1"/>
  <c r="U3548" i="1"/>
  <c r="U3551" i="1"/>
  <c r="U350" i="12"/>
  <c r="U334" i="12"/>
  <c r="U185" i="12"/>
  <c r="U173" i="12"/>
  <c r="U171" i="12"/>
  <c r="U179" i="12"/>
  <c r="U177" i="12"/>
  <c r="U172" i="12"/>
  <c r="U178" i="12"/>
  <c r="U174" i="12"/>
  <c r="U181" i="12"/>
  <c r="U180" i="12"/>
  <c r="U166" i="12"/>
  <c r="U176" i="12"/>
  <c r="U182" i="12"/>
  <c r="U183" i="12"/>
  <c r="U168" i="12"/>
  <c r="U184" i="12"/>
  <c r="U170" i="12"/>
  <c r="U167" i="12"/>
  <c r="U169" i="12"/>
  <c r="U175" i="12"/>
  <c r="U45" i="9"/>
  <c r="U46" i="9"/>
  <c r="U48" i="9"/>
  <c r="U47" i="9"/>
  <c r="U24" i="7"/>
  <c r="U12" i="3"/>
  <c r="U14" i="4"/>
  <c r="U15" i="2"/>
  <c r="U9" i="6"/>
  <c r="U13" i="7"/>
  <c r="U2859" i="1"/>
  <c r="U2861" i="1"/>
  <c r="U2858" i="1"/>
  <c r="U2857" i="1"/>
  <c r="U2856" i="1"/>
  <c r="U2860" i="1"/>
  <c r="V350" i="12"/>
  <c r="V334" i="12"/>
  <c r="V177" i="12"/>
  <c r="V172" i="12"/>
  <c r="V176" i="12"/>
  <c r="V182" i="12"/>
  <c r="V178" i="12"/>
  <c r="V174" i="12"/>
  <c r="V173" i="12"/>
  <c r="V180" i="12"/>
  <c r="V166" i="12"/>
  <c r="V183" i="12"/>
  <c r="V175" i="12"/>
  <c r="V168" i="12"/>
  <c r="V171" i="12"/>
  <c r="V184" i="12"/>
  <c r="V170" i="12"/>
  <c r="V167" i="12"/>
  <c r="V169" i="12"/>
  <c r="V185" i="12"/>
  <c r="V181" i="12"/>
  <c r="V179" i="12"/>
  <c r="V50" i="9"/>
  <c r="V46" i="9"/>
  <c r="V47" i="9"/>
  <c r="V48" i="9"/>
  <c r="V49" i="9"/>
  <c r="V24" i="7"/>
  <c r="V12" i="3"/>
  <c r="V14" i="4"/>
  <c r="V15" i="2"/>
  <c r="V13" i="7"/>
  <c r="V9" i="6"/>
  <c r="V2861" i="1"/>
  <c r="V2859" i="1"/>
  <c r="V2858" i="1"/>
  <c r="V2857" i="1"/>
  <c r="V2856" i="1"/>
  <c r="V2860" i="1"/>
  <c r="U2782" i="1"/>
  <c r="U2787" i="1"/>
  <c r="U2785" i="1"/>
  <c r="U2786" i="1"/>
  <c r="U2784" i="1"/>
  <c r="U2783" i="1"/>
  <c r="U3221" i="1"/>
  <c r="U3222" i="1"/>
  <c r="U3220" i="1"/>
  <c r="V2453" i="1"/>
  <c r="V2454" i="1"/>
  <c r="V2451" i="1"/>
  <c r="V2456" i="1"/>
  <c r="V2452" i="1"/>
  <c r="V2457" i="1"/>
  <c r="V2455" i="1"/>
  <c r="U3181" i="1"/>
  <c r="U3179" i="1"/>
  <c r="U3178" i="1"/>
  <c r="U3180" i="1"/>
  <c r="V3181" i="1"/>
  <c r="V3179" i="1"/>
  <c r="V3178" i="1"/>
  <c r="V3180" i="1"/>
  <c r="U2621" i="1"/>
  <c r="U2622" i="1"/>
  <c r="U2627" i="1"/>
  <c r="U2620" i="1"/>
  <c r="U2625" i="1"/>
  <c r="U2626" i="1"/>
  <c r="U2623" i="1"/>
  <c r="U2624" i="1"/>
  <c r="U3005" i="1"/>
  <c r="U3006" i="1"/>
  <c r="U3003" i="1"/>
  <c r="U3004" i="1"/>
  <c r="U3007" i="1"/>
  <c r="V3262" i="1"/>
  <c r="V3264" i="1"/>
  <c r="V3263" i="1"/>
  <c r="V343" i="12"/>
  <c r="V327" i="12"/>
  <c r="V40" i="12"/>
  <c r="V35" i="12"/>
  <c r="V37" i="12"/>
  <c r="V44" i="12"/>
  <c r="V28" i="12"/>
  <c r="V30" i="12"/>
  <c r="V41" i="12"/>
  <c r="V29" i="12"/>
  <c r="V32" i="12"/>
  <c r="V39" i="12"/>
  <c r="V31" i="12"/>
  <c r="V27" i="12"/>
  <c r="V33" i="12"/>
  <c r="V36" i="12"/>
  <c r="V42" i="12"/>
  <c r="V38" i="12"/>
  <c r="V34" i="12"/>
  <c r="V26" i="12"/>
  <c r="V43" i="12"/>
  <c r="V45" i="12"/>
  <c r="V14" i="9"/>
  <c r="V15" i="9"/>
  <c r="V13" i="9"/>
  <c r="V12" i="9"/>
  <c r="V11" i="9"/>
  <c r="V2085" i="1"/>
  <c r="U2046" i="1"/>
  <c r="V3400" i="1"/>
  <c r="V3398" i="1"/>
  <c r="V3402" i="1"/>
  <c r="V3399" i="1"/>
  <c r="V3401" i="1"/>
  <c r="V3141" i="1"/>
  <c r="V3140" i="1"/>
  <c r="V3142" i="1"/>
  <c r="V3143" i="1"/>
  <c r="V2228" i="1"/>
  <c r="V2227" i="1"/>
  <c r="V2226" i="1"/>
  <c r="U3499" i="1"/>
  <c r="U3497" i="1"/>
  <c r="U3498" i="1"/>
  <c r="U3500" i="1"/>
  <c r="U2299" i="1"/>
  <c r="U2296" i="1"/>
  <c r="U2297" i="1"/>
  <c r="U2298" i="1"/>
  <c r="U2295" i="1"/>
  <c r="V3150" i="1"/>
  <c r="V3149" i="1"/>
  <c r="V3148" i="1"/>
  <c r="V3151" i="1"/>
  <c r="V2093" i="1"/>
  <c r="V2094" i="1"/>
  <c r="V3454" i="1"/>
  <c r="V3453" i="1"/>
  <c r="V3451" i="1"/>
  <c r="V3452" i="1"/>
  <c r="V3455" i="1"/>
  <c r="V2403" i="1"/>
  <c r="V2397" i="1"/>
  <c r="V2398" i="1"/>
  <c r="V2400" i="1"/>
  <c r="V2402" i="1"/>
  <c r="V2401" i="1"/>
  <c r="V2404" i="1"/>
  <c r="V2399" i="1"/>
  <c r="V3075" i="1"/>
  <c r="V3072" i="1"/>
  <c r="V3073" i="1"/>
  <c r="V3074" i="1"/>
  <c r="V2428" i="1"/>
  <c r="V2424" i="1"/>
  <c r="V2429" i="1"/>
  <c r="V2427" i="1"/>
  <c r="V2425" i="1"/>
  <c r="V2426" i="1"/>
  <c r="V16" i="8"/>
  <c r="V17" i="8"/>
  <c r="V2073" i="1"/>
  <c r="V2165" i="1"/>
  <c r="V2166" i="1"/>
  <c r="U2165" i="1"/>
  <c r="U2166" i="1"/>
  <c r="U2237" i="1"/>
  <c r="U2235" i="1"/>
  <c r="U2236" i="1"/>
  <c r="V2177" i="1"/>
  <c r="V2176" i="1"/>
  <c r="V2164" i="1"/>
  <c r="U2164" i="1"/>
  <c r="U3448" i="1"/>
  <c r="U3450" i="1"/>
  <c r="U3447" i="1"/>
  <c r="U3449" i="1"/>
  <c r="V2211" i="1"/>
  <c r="V2210" i="1"/>
  <c r="U3339" i="1"/>
  <c r="U3337" i="1"/>
  <c r="U3338" i="1"/>
  <c r="U3336" i="1"/>
  <c r="U3335" i="1"/>
  <c r="U352" i="12"/>
  <c r="U336" i="12"/>
  <c r="U221" i="12"/>
  <c r="U217" i="12"/>
  <c r="U208" i="12"/>
  <c r="U214" i="12"/>
  <c r="U210" i="12"/>
  <c r="U211" i="12"/>
  <c r="U207" i="12"/>
  <c r="U225" i="12"/>
  <c r="U209" i="12"/>
  <c r="U220" i="12"/>
  <c r="U222" i="12"/>
  <c r="U206" i="12"/>
  <c r="U219" i="12"/>
  <c r="U213" i="12"/>
  <c r="U224" i="12"/>
  <c r="U212" i="12"/>
  <c r="U223" i="12"/>
  <c r="U215" i="12"/>
  <c r="U216" i="12"/>
  <c r="U218" i="12"/>
  <c r="U55" i="9"/>
  <c r="U19" i="8"/>
  <c r="U18" i="8"/>
  <c r="U57" i="9"/>
  <c r="U58" i="9"/>
  <c r="U56" i="9"/>
  <c r="U25" i="7"/>
  <c r="U10" i="6"/>
  <c r="U14" i="3"/>
  <c r="U17" i="2"/>
  <c r="U16" i="4"/>
  <c r="U15" i="7"/>
  <c r="U3101" i="1"/>
  <c r="U3102" i="1"/>
  <c r="U3104" i="1"/>
  <c r="U3103" i="1"/>
  <c r="V3534" i="1"/>
  <c r="V3533" i="1"/>
  <c r="V3532" i="1"/>
  <c r="V3535" i="1"/>
  <c r="V3597" i="1"/>
  <c r="V3598" i="1"/>
  <c r="V3599" i="1"/>
  <c r="V3227" i="1"/>
  <c r="V3228" i="1"/>
  <c r="V3226" i="1"/>
  <c r="U3219" i="1"/>
  <c r="U3218" i="1"/>
  <c r="U3217" i="1"/>
  <c r="U3214" i="1"/>
  <c r="U3216" i="1"/>
  <c r="U3215" i="1"/>
  <c r="V2200" i="1"/>
  <c r="U2199" i="1"/>
  <c r="V2964" i="1"/>
  <c r="V2963" i="1"/>
  <c r="V2965" i="1"/>
  <c r="V2966" i="1"/>
  <c r="V2962" i="1"/>
  <c r="U3485" i="1"/>
  <c r="U3486" i="1"/>
  <c r="U3488" i="1"/>
  <c r="U3487" i="1"/>
  <c r="V2613" i="1"/>
  <c r="V2612" i="1"/>
  <c r="V2614" i="1"/>
  <c r="V2619" i="1"/>
  <c r="V2617" i="1"/>
  <c r="V2618" i="1"/>
  <c r="V2616" i="1"/>
  <c r="V2615" i="1"/>
  <c r="U2619" i="1"/>
  <c r="U2613" i="1"/>
  <c r="U2612" i="1"/>
  <c r="U2614" i="1"/>
  <c r="U2617" i="1"/>
  <c r="U2616" i="1"/>
  <c r="U2618" i="1"/>
  <c r="U2615" i="1"/>
  <c r="V3564" i="1"/>
  <c r="V3566" i="1"/>
  <c r="V3565" i="1"/>
  <c r="V3563" i="1"/>
  <c r="V3381" i="1"/>
  <c r="V3379" i="1"/>
  <c r="V3382" i="1"/>
  <c r="V3378" i="1"/>
  <c r="V3380" i="1"/>
  <c r="V3133" i="1"/>
  <c r="V3134" i="1"/>
  <c r="V3135" i="1"/>
  <c r="V2170" i="1"/>
  <c r="U339" i="12"/>
  <c r="U355" i="12"/>
  <c r="U276" i="12"/>
  <c r="U268" i="12"/>
  <c r="U278" i="12"/>
  <c r="U266" i="12"/>
  <c r="U273" i="12"/>
  <c r="U283" i="12"/>
  <c r="U267" i="12"/>
  <c r="U284" i="12"/>
  <c r="U274" i="12"/>
  <c r="U281" i="12"/>
  <c r="U285" i="12"/>
  <c r="U279" i="12"/>
  <c r="U275" i="12"/>
  <c r="U280" i="12"/>
  <c r="U272" i="12"/>
  <c r="U270" i="12"/>
  <c r="U277" i="12"/>
  <c r="U269" i="12"/>
  <c r="U271" i="12"/>
  <c r="U282" i="12"/>
  <c r="U70" i="9"/>
  <c r="U72" i="9"/>
  <c r="U73" i="9"/>
  <c r="U71" i="9"/>
  <c r="U20" i="2"/>
  <c r="U18" i="7"/>
  <c r="U19" i="4"/>
  <c r="U17" i="3"/>
  <c r="U3411" i="1"/>
  <c r="U3409" i="1"/>
  <c r="U3410" i="1"/>
  <c r="U3412" i="1"/>
  <c r="U3408" i="1"/>
  <c r="U2293" i="1"/>
  <c r="U2294" i="1"/>
  <c r="U2291" i="1"/>
  <c r="U2290" i="1"/>
  <c r="U2292" i="1"/>
  <c r="V2448" i="1"/>
  <c r="V2445" i="1"/>
  <c r="V2446" i="1"/>
  <c r="V2450" i="1"/>
  <c r="V2444" i="1"/>
  <c r="V2449" i="1"/>
  <c r="V2447" i="1"/>
  <c r="V2333" i="1"/>
  <c r="V2334" i="1"/>
  <c r="V2336" i="1"/>
  <c r="V2337" i="1"/>
  <c r="V2332" i="1"/>
  <c r="V2335" i="1"/>
  <c r="U2988" i="1"/>
  <c r="U2989" i="1"/>
  <c r="U2990" i="1"/>
  <c r="U2992" i="1"/>
  <c r="U2991" i="1"/>
  <c r="V2057" i="1"/>
  <c r="U2059" i="1"/>
  <c r="U3675" i="1"/>
  <c r="U3676" i="1"/>
  <c r="U3674" i="1"/>
  <c r="U2238" i="1"/>
  <c r="U2240" i="1"/>
  <c r="U2239" i="1"/>
  <c r="V2238" i="1"/>
  <c r="V2240" i="1"/>
  <c r="V2239" i="1"/>
  <c r="V2413" i="1"/>
  <c r="V2412" i="1"/>
  <c r="V2414" i="1"/>
  <c r="V2411" i="1"/>
  <c r="V2416" i="1"/>
  <c r="V2415" i="1"/>
  <c r="U3682" i="1"/>
  <c r="U3680" i="1"/>
  <c r="U3681" i="1"/>
  <c r="V3613" i="1"/>
  <c r="V3611" i="1"/>
  <c r="V3610" i="1"/>
  <c r="V3612" i="1"/>
  <c r="V2685" i="1"/>
  <c r="V2684" i="1"/>
  <c r="V2686" i="1"/>
  <c r="V2683" i="1"/>
  <c r="V2681" i="1"/>
  <c r="V2682" i="1"/>
  <c r="V2679" i="1"/>
  <c r="V2680" i="1"/>
  <c r="U2245" i="1"/>
  <c r="U2246" i="1"/>
  <c r="U2244" i="1"/>
  <c r="U2541" i="1"/>
  <c r="U2542" i="1"/>
  <c r="U2539" i="1"/>
  <c r="U2534" i="1"/>
  <c r="U2537" i="1"/>
  <c r="U2540" i="1"/>
  <c r="U2538" i="1"/>
  <c r="U2535" i="1"/>
  <c r="U2536" i="1"/>
  <c r="U2813" i="1"/>
  <c r="U2811" i="1"/>
  <c r="U2809" i="1"/>
  <c r="U2810" i="1"/>
  <c r="U2808" i="1"/>
  <c r="U2812" i="1"/>
  <c r="U2807" i="1"/>
  <c r="V2107" i="1"/>
  <c r="V2106" i="1"/>
  <c r="U2021" i="1"/>
  <c r="U2020" i="1"/>
  <c r="V2181" i="1"/>
  <c r="V2182" i="1"/>
  <c r="U3077" i="1"/>
  <c r="U3076" i="1"/>
  <c r="U3078" i="1"/>
  <c r="U3080" i="1"/>
  <c r="U3079" i="1"/>
  <c r="U2229" i="1"/>
  <c r="U2230" i="1"/>
  <c r="U2231" i="1"/>
  <c r="U2405" i="1"/>
  <c r="U2406" i="1"/>
  <c r="U2409" i="1"/>
  <c r="U2410" i="1"/>
  <c r="U2408" i="1"/>
  <c r="U2407" i="1"/>
  <c r="U7" i="4"/>
  <c r="U8" i="2"/>
  <c r="U2050" i="1"/>
  <c r="U39" i="9"/>
  <c r="U2584" i="1"/>
  <c r="U2581" i="1"/>
  <c r="U2582" i="1"/>
  <c r="U2579" i="1"/>
  <c r="U2580" i="1"/>
  <c r="U2586" i="1"/>
  <c r="U2585" i="1"/>
  <c r="U2583" i="1"/>
  <c r="U2022" i="1"/>
  <c r="V3657" i="1"/>
  <c r="V3656" i="1"/>
  <c r="V3658" i="1"/>
  <c r="V2987" i="1"/>
  <c r="V2984" i="1"/>
  <c r="V2985" i="1"/>
  <c r="V2986" i="1"/>
  <c r="V2983" i="1"/>
  <c r="U3491" i="1"/>
  <c r="U3492" i="1"/>
  <c r="U3489" i="1"/>
  <c r="U3490" i="1"/>
  <c r="U2175" i="1"/>
  <c r="U3634" i="1"/>
  <c r="U3633" i="1"/>
  <c r="U3632" i="1"/>
  <c r="V2254" i="1"/>
  <c r="V2257" i="1"/>
  <c r="V2256" i="1"/>
  <c r="V2255" i="1"/>
  <c r="U3605" i="1"/>
  <c r="U3606" i="1"/>
  <c r="U3604" i="1"/>
  <c r="U3238" i="1"/>
  <c r="U3240" i="1"/>
  <c r="U3239" i="1"/>
  <c r="V3205" i="1"/>
  <c r="V3206" i="1"/>
  <c r="V3204" i="1"/>
  <c r="V2515" i="1"/>
  <c r="V2509" i="1"/>
  <c r="V2510" i="1"/>
  <c r="V2507" i="1"/>
  <c r="V2508" i="1"/>
  <c r="V2513" i="1"/>
  <c r="V2514" i="1"/>
  <c r="V2512" i="1"/>
  <c r="V2511" i="1"/>
  <c r="V3251" i="1"/>
  <c r="V3250" i="1"/>
  <c r="V3252" i="1"/>
  <c r="V3067" i="1"/>
  <c r="V3066" i="1"/>
  <c r="V3065" i="1"/>
  <c r="V3064" i="1"/>
  <c r="U3067" i="1"/>
  <c r="U3066" i="1"/>
  <c r="U3065" i="1"/>
  <c r="U3064" i="1"/>
  <c r="U2910" i="1"/>
  <c r="U2907" i="1"/>
  <c r="U2909" i="1"/>
  <c r="U2912" i="1"/>
  <c r="U2908" i="1"/>
  <c r="U2911" i="1"/>
  <c r="V3429" i="1"/>
  <c r="V3427" i="1"/>
  <c r="V3426" i="1"/>
  <c r="V3428" i="1"/>
  <c r="U3621" i="1"/>
  <c r="U3622" i="1"/>
  <c r="U3620" i="1"/>
  <c r="U2520" i="1"/>
  <c r="U2523" i="1"/>
  <c r="U2516" i="1"/>
  <c r="U2517" i="1"/>
  <c r="U2518" i="1"/>
  <c r="U2521" i="1"/>
  <c r="U2522" i="1"/>
  <c r="U2524" i="1"/>
  <c r="U2519" i="1"/>
  <c r="U3302" i="1"/>
  <c r="U3305" i="1"/>
  <c r="U3306" i="1"/>
  <c r="U3304" i="1"/>
  <c r="U3303" i="1"/>
  <c r="V3582" i="1"/>
  <c r="V3584" i="1"/>
  <c r="V3585" i="1"/>
  <c r="V3583" i="1"/>
  <c r="U2269" i="1"/>
  <c r="U2270" i="1"/>
  <c r="U2272" i="1"/>
  <c r="U2271" i="1"/>
  <c r="V3173" i="1"/>
  <c r="V3174" i="1"/>
  <c r="V3171" i="1"/>
  <c r="V3172" i="1"/>
  <c r="V2390" i="1"/>
  <c r="V2396" i="1"/>
  <c r="V2395" i="1"/>
  <c r="V2393" i="1"/>
  <c r="V2392" i="1"/>
  <c r="V2394" i="1"/>
  <c r="V2391" i="1"/>
  <c r="U2396" i="1"/>
  <c r="U2395" i="1"/>
  <c r="U2390" i="1"/>
  <c r="U2393" i="1"/>
  <c r="U2392" i="1"/>
  <c r="U2394" i="1"/>
  <c r="U2391" i="1"/>
  <c r="U3661" i="1"/>
  <c r="U3659" i="1"/>
  <c r="U3660" i="1"/>
  <c r="U3189" i="1"/>
  <c r="U3190" i="1"/>
  <c r="U3192" i="1"/>
  <c r="U3191" i="1"/>
  <c r="U2637" i="1"/>
  <c r="U2636" i="1"/>
  <c r="U2638" i="1"/>
  <c r="U2635" i="1"/>
  <c r="U2642" i="1"/>
  <c r="U2640" i="1"/>
  <c r="U2641" i="1"/>
  <c r="U2639" i="1"/>
  <c r="V2215" i="1"/>
  <c r="V2190" i="1"/>
  <c r="U2747" i="1"/>
  <c r="U2742" i="1"/>
  <c r="U2745" i="1"/>
  <c r="U2746" i="1"/>
  <c r="U2744" i="1"/>
  <c r="U2748" i="1"/>
  <c r="U2743" i="1"/>
  <c r="V2742" i="1"/>
  <c r="V2747" i="1"/>
  <c r="V2745" i="1"/>
  <c r="V2746" i="1"/>
  <c r="V2744" i="1"/>
  <c r="V2748" i="1"/>
  <c r="V2743" i="1"/>
  <c r="U3373" i="1"/>
  <c r="U3376" i="1"/>
  <c r="U3374" i="1"/>
  <c r="U3372" i="1"/>
  <c r="U3377" i="1"/>
  <c r="U3375" i="1"/>
  <c r="V3580" i="1"/>
  <c r="V3581" i="1"/>
  <c r="V3579" i="1"/>
  <c r="V3578" i="1"/>
  <c r="U3237" i="1"/>
  <c r="U3235" i="1"/>
  <c r="U3236" i="1"/>
  <c r="V2118" i="1"/>
  <c r="V2119" i="1"/>
  <c r="U2113" i="1"/>
  <c r="U2112" i="1"/>
  <c r="V2113" i="1"/>
  <c r="V2112" i="1"/>
  <c r="U3162" i="1"/>
  <c r="U3160" i="1"/>
  <c r="U3161" i="1"/>
  <c r="U3159" i="1"/>
  <c r="U2183" i="1"/>
  <c r="V2183" i="1"/>
  <c r="U19" i="9"/>
  <c r="U2174" i="1"/>
  <c r="V3392" i="1"/>
  <c r="V3389" i="1"/>
  <c r="V3390" i="1"/>
  <c r="V3388" i="1"/>
  <c r="V3391" i="1"/>
  <c r="U3570" i="1"/>
  <c r="U3568" i="1"/>
  <c r="U3567" i="1"/>
  <c r="U3569" i="1"/>
  <c r="U2083" i="1"/>
  <c r="U2084" i="1"/>
  <c r="V2083" i="1"/>
  <c r="V2084" i="1"/>
  <c r="U3459" i="1"/>
  <c r="U3457" i="1"/>
  <c r="U3458" i="1"/>
  <c r="U3456" i="1"/>
  <c r="U2603" i="1"/>
  <c r="U2597" i="1"/>
  <c r="U2598" i="1"/>
  <c r="U2601" i="1"/>
  <c r="U2602" i="1"/>
  <c r="U2596" i="1"/>
  <c r="U2604" i="1"/>
  <c r="U2599" i="1"/>
  <c r="U2600" i="1"/>
  <c r="V2349" i="1"/>
  <c r="V2348" i="1"/>
  <c r="V2347" i="1"/>
  <c r="V2345" i="1"/>
  <c r="V2346" i="1"/>
  <c r="V2344" i="1"/>
  <c r="U2349" i="1"/>
  <c r="U2348" i="1"/>
  <c r="U2347" i="1"/>
  <c r="U2345" i="1"/>
  <c r="U2346" i="1"/>
  <c r="U2344" i="1"/>
  <c r="U2198" i="1"/>
  <c r="U3531" i="1"/>
  <c r="U3529" i="1"/>
  <c r="U3530" i="1"/>
  <c r="V3628" i="1"/>
  <c r="V3627" i="1"/>
  <c r="V3626" i="1"/>
  <c r="V3038" i="1"/>
  <c r="V3035" i="1"/>
  <c r="V3034" i="1"/>
  <c r="V3037" i="1"/>
  <c r="V3036" i="1"/>
  <c r="U3261" i="1"/>
  <c r="U3259" i="1"/>
  <c r="U3260" i="1"/>
  <c r="U3029" i="1"/>
  <c r="U3027" i="1"/>
  <c r="U3026" i="1"/>
  <c r="U3028" i="1"/>
  <c r="V2326" i="1"/>
  <c r="V2331" i="1"/>
  <c r="V2328" i="1"/>
  <c r="V2329" i="1"/>
  <c r="V2330" i="1"/>
  <c r="V2327" i="1"/>
  <c r="U2026" i="1"/>
  <c r="V2501" i="1"/>
  <c r="V2502" i="1"/>
  <c r="V2499" i="1"/>
  <c r="V2497" i="1"/>
  <c r="V2505" i="1"/>
  <c r="V2506" i="1"/>
  <c r="V2500" i="1"/>
  <c r="V2498" i="1"/>
  <c r="V2504" i="1"/>
  <c r="V2503" i="1"/>
  <c r="U2573" i="1"/>
  <c r="U2574" i="1"/>
  <c r="U2571" i="1"/>
  <c r="U2576" i="1"/>
  <c r="U2577" i="1"/>
  <c r="U2570" i="1"/>
  <c r="U2578" i="1"/>
  <c r="U2572" i="1"/>
  <c r="U2575" i="1"/>
  <c r="U2213" i="1"/>
  <c r="U2214" i="1"/>
  <c r="V2213" i="1"/>
  <c r="V2214" i="1"/>
  <c r="V2061" i="1"/>
  <c r="U2061" i="1"/>
  <c r="V2027" i="1"/>
  <c r="V2854" i="1"/>
  <c r="V2851" i="1"/>
  <c r="V2853" i="1"/>
  <c r="V2852" i="1"/>
  <c r="V2850" i="1"/>
  <c r="V2855" i="1"/>
  <c r="V3123" i="1"/>
  <c r="V3121" i="1"/>
  <c r="V3122" i="1"/>
  <c r="V3124" i="1"/>
  <c r="U3637" i="1"/>
  <c r="U3635" i="1"/>
  <c r="U3636" i="1"/>
  <c r="V3013" i="1"/>
  <c r="V3014" i="1"/>
  <c r="V3016" i="1"/>
  <c r="V3015" i="1"/>
  <c r="U3437" i="1"/>
  <c r="U3438" i="1"/>
  <c r="U3435" i="1"/>
  <c r="U3434" i="1"/>
  <c r="U3436" i="1"/>
  <c r="U2381" i="1"/>
  <c r="U2382" i="1"/>
  <c r="U2379" i="1"/>
  <c r="U2378" i="1"/>
  <c r="U2380" i="1"/>
  <c r="U2377" i="1"/>
  <c r="U2376" i="1"/>
  <c r="U85" i="9"/>
  <c r="U89" i="9"/>
  <c r="U87" i="9"/>
  <c r="U86" i="9"/>
  <c r="U90" i="9"/>
  <c r="U88" i="9"/>
  <c r="U29" i="7"/>
  <c r="U28" i="7"/>
  <c r="U20" i="3"/>
  <c r="U23" i="2"/>
  <c r="U22" i="4"/>
  <c r="U13" i="6"/>
  <c r="U21" i="7"/>
  <c r="U3693" i="1"/>
  <c r="U3709" i="1"/>
  <c r="U3725" i="1"/>
  <c r="U3741" i="1"/>
  <c r="U3757" i="1"/>
  <c r="U3773" i="1"/>
  <c r="U3789" i="1"/>
  <c r="U3813" i="1"/>
  <c r="U3845" i="1"/>
  <c r="U3877" i="1"/>
  <c r="U3909" i="1"/>
  <c r="U3941" i="1"/>
  <c r="U3973" i="1"/>
  <c r="U3997" i="1"/>
  <c r="U3696" i="1"/>
  <c r="U3844" i="1"/>
  <c r="U3686" i="1"/>
  <c r="U3702" i="1"/>
  <c r="U3726" i="1"/>
  <c r="U3742" i="1"/>
  <c r="U3758" i="1"/>
  <c r="U3774" i="1"/>
  <c r="U3790" i="1"/>
  <c r="U3806" i="1"/>
  <c r="U3822" i="1"/>
  <c r="U3838" i="1"/>
  <c r="U3854" i="1"/>
  <c r="U3870" i="1"/>
  <c r="U3886" i="1"/>
  <c r="U3902" i="1"/>
  <c r="U3918" i="1"/>
  <c r="U3934" i="1"/>
  <c r="U3958" i="1"/>
  <c r="U3974" i="1"/>
  <c r="U3990" i="1"/>
  <c r="U3704" i="1"/>
  <c r="U3772" i="1"/>
  <c r="U3876" i="1"/>
  <c r="U3691" i="1"/>
  <c r="U3707" i="1"/>
  <c r="U3723" i="1"/>
  <c r="U3739" i="1"/>
  <c r="U3755" i="1"/>
  <c r="U3771" i="1"/>
  <c r="U3787" i="1"/>
  <c r="U3803" i="1"/>
  <c r="U3819" i="1"/>
  <c r="U3835" i="1"/>
  <c r="U3851" i="1"/>
  <c r="U3867" i="1"/>
  <c r="U3883" i="1"/>
  <c r="U3899" i="1"/>
  <c r="U3915" i="1"/>
  <c r="U3931" i="1"/>
  <c r="U3947" i="1"/>
  <c r="U3963" i="1"/>
  <c r="U3979" i="1"/>
  <c r="U3995" i="1"/>
  <c r="U3701" i="1"/>
  <c r="U3685" i="1"/>
  <c r="U3717" i="1"/>
  <c r="U3733" i="1"/>
  <c r="U3749" i="1"/>
  <c r="U3765" i="1"/>
  <c r="U3781" i="1"/>
  <c r="U3797" i="1"/>
  <c r="U3829" i="1"/>
  <c r="U3861" i="1"/>
  <c r="U3893" i="1"/>
  <c r="U3925" i="1"/>
  <c r="U3957" i="1"/>
  <c r="U3989" i="1"/>
  <c r="U4005" i="1"/>
  <c r="U3724" i="1"/>
  <c r="U3904" i="1"/>
  <c r="U3694" i="1"/>
  <c r="U3710" i="1"/>
  <c r="U3734" i="1"/>
  <c r="U3750" i="1"/>
  <c r="U3766" i="1"/>
  <c r="U3782" i="1"/>
  <c r="U3798" i="1"/>
  <c r="U3814" i="1"/>
  <c r="U3830" i="1"/>
  <c r="U3846" i="1"/>
  <c r="U3862" i="1"/>
  <c r="U3878" i="1"/>
  <c r="U3894" i="1"/>
  <c r="U3910" i="1"/>
  <c r="U3926" i="1"/>
  <c r="U3942" i="1"/>
  <c r="U3966" i="1"/>
  <c r="U3982" i="1"/>
  <c r="U3998" i="1"/>
  <c r="U3732" i="1"/>
  <c r="U3804" i="1"/>
  <c r="U3683" i="1"/>
  <c r="U3699" i="1"/>
  <c r="U3715" i="1"/>
  <c r="U3731" i="1"/>
  <c r="U3747" i="1"/>
  <c r="U3763" i="1"/>
  <c r="U3795" i="1"/>
  <c r="U3827" i="1"/>
  <c r="U3859" i="1"/>
  <c r="U3891" i="1"/>
  <c r="U3923" i="1"/>
  <c r="U3955" i="1"/>
  <c r="U3987" i="1"/>
  <c r="U3736" i="1"/>
  <c r="U3901" i="1"/>
  <c r="U3849" i="1"/>
  <c r="U3929" i="1"/>
  <c r="U3762" i="1"/>
  <c r="U3810" i="1"/>
  <c r="U3858" i="1"/>
  <c r="U3906" i="1"/>
  <c r="U3954" i="1"/>
  <c r="U3700" i="1"/>
  <c r="U3980" i="1"/>
  <c r="U3712" i="1"/>
  <c r="U3805" i="1"/>
  <c r="U3869" i="1"/>
  <c r="U3933" i="1"/>
  <c r="U3784" i="1"/>
  <c r="U3872" i="1"/>
  <c r="U3960" i="1"/>
  <c r="U3950" i="1"/>
  <c r="U3908" i="1"/>
  <c r="U3968" i="1"/>
  <c r="U3792" i="1"/>
  <c r="U3888" i="1"/>
  <c r="U3776" i="1"/>
  <c r="U3880" i="1"/>
  <c r="U3689" i="1"/>
  <c r="U3721" i="1"/>
  <c r="U3753" i="1"/>
  <c r="U3785" i="1"/>
  <c r="U3801" i="1"/>
  <c r="U3809" i="1"/>
  <c r="U3825" i="1"/>
  <c r="U3841" i="1"/>
  <c r="U3857" i="1"/>
  <c r="U3873" i="1"/>
  <c r="U3881" i="1"/>
  <c r="U3889" i="1"/>
  <c r="U3905" i="1"/>
  <c r="U3921" i="1"/>
  <c r="U3937" i="1"/>
  <c r="U3953" i="1"/>
  <c r="U3969" i="1"/>
  <c r="U3977" i="1"/>
  <c r="U3985" i="1"/>
  <c r="U3708" i="1"/>
  <c r="U3828" i="1"/>
  <c r="U3884" i="1"/>
  <c r="U3690" i="1"/>
  <c r="U3698" i="1"/>
  <c r="U3706" i="1"/>
  <c r="U3738" i="1"/>
  <c r="U3754" i="1"/>
  <c r="U3770" i="1"/>
  <c r="U3802" i="1"/>
  <c r="U3818" i="1"/>
  <c r="U3850" i="1"/>
  <c r="U3866" i="1"/>
  <c r="U3898" i="1"/>
  <c r="U3914" i="1"/>
  <c r="U3946" i="1"/>
  <c r="U3962" i="1"/>
  <c r="U3994" i="1"/>
  <c r="U3779" i="1"/>
  <c r="U3811" i="1"/>
  <c r="U3843" i="1"/>
  <c r="U3875" i="1"/>
  <c r="U3907" i="1"/>
  <c r="U3939" i="1"/>
  <c r="U3971" i="1"/>
  <c r="U4003" i="1"/>
  <c r="U3852" i="1"/>
  <c r="U3948" i="1"/>
  <c r="U3912" i="1"/>
  <c r="U3722" i="1"/>
  <c r="U3746" i="1"/>
  <c r="U3764" i="1"/>
  <c r="U3920" i="1"/>
  <c r="U3812" i="1"/>
  <c r="U3996" i="1"/>
  <c r="U3837" i="1"/>
  <c r="U3965" i="1"/>
  <c r="U3752" i="1"/>
  <c r="U3816" i="1"/>
  <c r="U3928" i="1"/>
  <c r="U3988" i="1"/>
  <c r="U3718" i="1"/>
  <c r="U3840" i="1"/>
  <c r="U3940" i="1"/>
  <c r="U3992" i="1"/>
  <c r="U3824" i="1"/>
  <c r="U3744" i="1"/>
  <c r="U3848" i="1"/>
  <c r="U3956" i="1"/>
  <c r="U3705" i="1"/>
  <c r="U3737" i="1"/>
  <c r="U3769" i="1"/>
  <c r="U3817" i="1"/>
  <c r="U3833" i="1"/>
  <c r="U3865" i="1"/>
  <c r="U3897" i="1"/>
  <c r="U3913" i="1"/>
  <c r="U3945" i="1"/>
  <c r="U3961" i="1"/>
  <c r="U4001" i="1"/>
  <c r="U3740" i="1"/>
  <c r="U3860" i="1"/>
  <c r="U3916" i="1"/>
  <c r="U3714" i="1"/>
  <c r="U3730" i="1"/>
  <c r="U3778" i="1"/>
  <c r="U3786" i="1"/>
  <c r="U3794" i="1"/>
  <c r="U3826" i="1"/>
  <c r="U3834" i="1"/>
  <c r="U3842" i="1"/>
  <c r="U3874" i="1"/>
  <c r="U3882" i="1"/>
  <c r="U3890" i="1"/>
  <c r="U3922" i="1"/>
  <c r="U3930" i="1"/>
  <c r="U3938" i="1"/>
  <c r="U3970" i="1"/>
  <c r="U3978" i="1"/>
  <c r="U3986" i="1"/>
  <c r="U4002" i="1"/>
  <c r="U3688" i="1"/>
  <c r="U3756" i="1"/>
  <c r="U3820" i="1"/>
  <c r="U3716" i="1"/>
  <c r="U3892" i="1"/>
  <c r="U3684" i="1"/>
  <c r="U3745" i="1"/>
  <c r="U3695" i="1"/>
  <c r="U3767" i="1"/>
  <c r="U3783" i="1"/>
  <c r="U3807" i="1"/>
  <c r="U3815" i="1"/>
  <c r="U3903" i="1"/>
  <c r="U3911" i="1"/>
  <c r="U3959" i="1"/>
  <c r="U3975" i="1"/>
  <c r="U3999" i="1"/>
  <c r="U3972" i="1"/>
  <c r="U3720" i="1"/>
  <c r="U3900" i="1"/>
  <c r="U3692" i="1"/>
  <c r="U3796" i="1"/>
  <c r="U3917" i="1"/>
  <c r="U3949" i="1"/>
  <c r="U3981" i="1"/>
  <c r="U3777" i="1"/>
  <c r="U3800" i="1"/>
  <c r="U3976" i="1"/>
  <c r="U3924" i="1"/>
  <c r="U3984" i="1"/>
  <c r="U3687" i="1"/>
  <c r="U3703" i="1"/>
  <c r="U3711" i="1"/>
  <c r="U3719" i="1"/>
  <c r="U3751" i="1"/>
  <c r="U3799" i="1"/>
  <c r="U3847" i="1"/>
  <c r="U3863" i="1"/>
  <c r="U3879" i="1"/>
  <c r="U3895" i="1"/>
  <c r="U3943" i="1"/>
  <c r="U3991" i="1"/>
  <c r="U3936" i="1"/>
  <c r="U3760" i="1"/>
  <c r="U3864" i="1"/>
  <c r="U3788" i="1"/>
  <c r="U3728" i="1"/>
  <c r="U3713" i="1"/>
  <c r="U3993" i="1"/>
  <c r="U3735" i="1"/>
  <c r="U3759" i="1"/>
  <c r="U3831" i="1"/>
  <c r="U3855" i="1"/>
  <c r="U3927" i="1"/>
  <c r="U3951" i="1"/>
  <c r="U3727" i="1"/>
  <c r="U3839" i="1"/>
  <c r="U3871" i="1"/>
  <c r="U3935" i="1"/>
  <c r="U3983" i="1"/>
  <c r="U4000" i="1"/>
  <c r="U3832" i="1"/>
  <c r="U3896" i="1"/>
  <c r="U3748" i="1"/>
  <c r="U3780" i="1"/>
  <c r="U3836" i="1"/>
  <c r="U3868" i="1"/>
  <c r="U3964" i="1"/>
  <c r="U3932" i="1"/>
  <c r="U3821" i="1"/>
  <c r="U3853" i="1"/>
  <c r="U3885" i="1"/>
  <c r="U3697" i="1"/>
  <c r="U3729" i="1"/>
  <c r="U3761" i="1"/>
  <c r="U3793" i="1"/>
  <c r="U3768" i="1"/>
  <c r="U3944" i="1"/>
  <c r="U4004" i="1"/>
  <c r="U3856" i="1"/>
  <c r="U3952" i="1"/>
  <c r="U3743" i="1"/>
  <c r="U3775" i="1"/>
  <c r="U3791" i="1"/>
  <c r="U3823" i="1"/>
  <c r="U3887" i="1"/>
  <c r="U3919" i="1"/>
  <c r="U3967" i="1"/>
  <c r="U3808" i="1"/>
  <c r="U3483" i="1"/>
  <c r="U3481" i="1"/>
  <c r="U3482" i="1"/>
  <c r="U3484" i="1"/>
  <c r="U2276" i="1"/>
  <c r="U2275" i="1"/>
  <c r="U2273" i="1"/>
  <c r="U2274" i="1"/>
  <c r="U2701" i="1"/>
  <c r="U2702" i="1"/>
  <c r="U2707" i="1"/>
  <c r="U2704" i="1"/>
  <c r="U2705" i="1"/>
  <c r="U2706" i="1"/>
  <c r="U2703" i="1"/>
  <c r="V2139" i="1"/>
  <c r="V2140" i="1"/>
  <c r="U2830" i="1"/>
  <c r="U2827" i="1"/>
  <c r="U2829" i="1"/>
  <c r="U2826" i="1"/>
  <c r="U2828" i="1"/>
  <c r="U2831" i="1"/>
  <c r="U3413" i="1"/>
  <c r="U3416" i="1"/>
  <c r="U3414" i="1"/>
  <c r="U3415" i="1"/>
  <c r="U2277" i="1"/>
  <c r="U2278" i="1"/>
  <c r="U2280" i="1"/>
  <c r="U2279" i="1"/>
  <c r="V2277" i="1"/>
  <c r="V2278" i="1"/>
  <c r="V2280" i="1"/>
  <c r="V2279" i="1"/>
  <c r="U3049" i="1"/>
  <c r="U3050" i="1"/>
  <c r="U3048" i="1"/>
  <c r="U3047" i="1"/>
  <c r="V3662" i="1"/>
  <c r="V3664" i="1"/>
  <c r="V3663" i="1"/>
  <c r="V2134" i="1"/>
  <c r="V2135" i="1"/>
  <c r="U3213" i="1"/>
  <c r="U3211" i="1"/>
  <c r="U3212" i="1"/>
  <c r="U3210" i="1"/>
  <c r="V2137" i="1"/>
  <c r="V2138" i="1"/>
  <c r="U2137" i="1"/>
  <c r="U2138" i="1"/>
  <c r="V3358" i="1"/>
  <c r="V3357" i="1"/>
  <c r="V3361" i="1"/>
  <c r="V3360" i="1"/>
  <c r="V3356" i="1"/>
  <c r="V3359" i="1"/>
  <c r="U3643" i="1"/>
  <c r="U3642" i="1"/>
  <c r="U3641" i="1"/>
  <c r="U3256" i="1"/>
  <c r="U3257" i="1"/>
  <c r="U3258" i="1"/>
  <c r="V3509" i="1"/>
  <c r="V3512" i="1"/>
  <c r="V3510" i="1"/>
  <c r="V3511" i="1"/>
  <c r="U3603" i="1"/>
  <c r="U3600" i="1"/>
  <c r="U3602" i="1"/>
  <c r="U3601" i="1"/>
  <c r="V2981" i="1"/>
  <c r="V2979" i="1"/>
  <c r="V2982" i="1"/>
  <c r="V2980" i="1"/>
  <c r="V2978" i="1"/>
  <c r="U2197" i="1"/>
  <c r="U2196" i="1"/>
  <c r="U2301" i="1"/>
  <c r="U2302" i="1"/>
  <c r="U2300" i="1"/>
  <c r="U2304" i="1"/>
  <c r="U2303" i="1"/>
  <c r="V2300" i="1"/>
  <c r="V2301" i="1"/>
  <c r="V2302" i="1"/>
  <c r="V2304" i="1"/>
  <c r="V2303" i="1"/>
  <c r="V2029" i="1"/>
  <c r="U2443" i="1"/>
  <c r="U2437" i="1"/>
  <c r="U2438" i="1"/>
  <c r="U2442" i="1"/>
  <c r="U2441" i="1"/>
  <c r="U2440" i="1"/>
  <c r="U2439" i="1"/>
  <c r="V2461" i="1"/>
  <c r="V2462" i="1"/>
  <c r="V2459" i="1"/>
  <c r="V2460" i="1"/>
  <c r="V2464" i="1"/>
  <c r="V2458" i="1"/>
  <c r="V2463" i="1"/>
  <c r="V2421" i="1"/>
  <c r="V2422" i="1"/>
  <c r="V2419" i="1"/>
  <c r="V2418" i="1"/>
  <c r="V2420" i="1"/>
  <c r="V2417" i="1"/>
  <c r="V2423" i="1"/>
  <c r="U3325" i="1"/>
  <c r="U3326" i="1"/>
  <c r="U3328" i="1"/>
  <c r="U3324" i="1"/>
  <c r="U3329" i="1"/>
  <c r="U3327" i="1"/>
  <c r="U3349" i="1"/>
  <c r="U3347" i="1"/>
  <c r="U3348" i="1"/>
  <c r="U3350" i="1"/>
  <c r="U3346" i="1"/>
  <c r="V2167" i="1"/>
  <c r="U2056" i="1"/>
  <c r="U2105" i="1"/>
  <c r="U2309" i="1"/>
  <c r="U2308" i="1"/>
  <c r="U2307" i="1"/>
  <c r="U2306" i="1"/>
  <c r="U2305" i="1"/>
  <c r="U3518" i="1"/>
  <c r="U3520" i="1"/>
  <c r="U3519" i="1"/>
  <c r="U3517" i="1"/>
  <c r="V3085" i="1"/>
  <c r="V3086" i="1"/>
  <c r="V3088" i="1"/>
  <c r="V3087" i="1"/>
  <c r="U3309" i="1"/>
  <c r="U3310" i="1"/>
  <c r="U3307" i="1"/>
  <c r="U3308" i="1"/>
  <c r="U3312" i="1"/>
  <c r="U3311" i="1"/>
  <c r="U44" i="9"/>
  <c r="U2766" i="1"/>
  <c r="U2763" i="1"/>
  <c r="U2765" i="1"/>
  <c r="U2764" i="1"/>
  <c r="U2762" i="1"/>
  <c r="U2768" i="1"/>
  <c r="U2767" i="1"/>
  <c r="V2142" i="1"/>
  <c r="V2143" i="1"/>
  <c r="V3673" i="1"/>
  <c r="V3672" i="1"/>
  <c r="V3671" i="1"/>
  <c r="V2893" i="1"/>
  <c r="V2894" i="1"/>
  <c r="V2891" i="1"/>
  <c r="V2892" i="1"/>
  <c r="V2895" i="1"/>
  <c r="U3059" i="1"/>
  <c r="U3056" i="1"/>
  <c r="U3057" i="1"/>
  <c r="U3058" i="1"/>
  <c r="U2202" i="1"/>
  <c r="V2469" i="1"/>
  <c r="V2470" i="1"/>
  <c r="V2467" i="1"/>
  <c r="V2468" i="1"/>
  <c r="V2465" i="1"/>
  <c r="V2466" i="1"/>
  <c r="V2472" i="1"/>
  <c r="V2471" i="1"/>
  <c r="U2468" i="1"/>
  <c r="U2469" i="1"/>
  <c r="U2470" i="1"/>
  <c r="U2467" i="1"/>
  <c r="U2465" i="1"/>
  <c r="U2466" i="1"/>
  <c r="U2472" i="1"/>
  <c r="U2471" i="1"/>
  <c r="V3525" i="1"/>
  <c r="V3526" i="1"/>
  <c r="V3528" i="1"/>
  <c r="V3527" i="1"/>
  <c r="U9" i="8"/>
  <c r="U8" i="8"/>
  <c r="U6" i="4"/>
  <c r="V3419" i="1"/>
  <c r="V3420" i="1"/>
  <c r="V3417" i="1"/>
  <c r="V3418" i="1"/>
  <c r="V3182" i="1"/>
  <c r="V3184" i="1"/>
  <c r="V3185" i="1"/>
  <c r="V3183" i="1"/>
  <c r="U3225" i="1"/>
  <c r="U3224" i="1"/>
  <c r="U3223" i="1"/>
  <c r="V3550" i="1"/>
  <c r="V3549" i="1"/>
  <c r="V3548" i="1"/>
  <c r="V3551" i="1"/>
  <c r="U2253" i="1"/>
  <c r="U2251" i="1"/>
  <c r="U2252" i="1"/>
  <c r="U2250" i="1"/>
  <c r="U3253" i="1"/>
  <c r="U3254" i="1"/>
  <c r="U3255" i="1"/>
  <c r="V3253" i="1"/>
  <c r="V3254" i="1"/>
  <c r="V3255" i="1"/>
  <c r="V2533" i="1"/>
  <c r="V2531" i="1"/>
  <c r="V2525" i="1"/>
  <c r="V2526" i="1"/>
  <c r="V2530" i="1"/>
  <c r="V2528" i="1"/>
  <c r="V2529" i="1"/>
  <c r="V2532" i="1"/>
  <c r="V2527" i="1"/>
  <c r="U2525" i="1"/>
  <c r="U2526" i="1"/>
  <c r="U2533" i="1"/>
  <c r="U2531" i="1"/>
  <c r="U2530" i="1"/>
  <c r="U2528" i="1"/>
  <c r="U2529" i="1"/>
  <c r="U2532" i="1"/>
  <c r="U2527" i="1"/>
  <c r="V13" i="8"/>
  <c r="V12" i="8"/>
  <c r="V6" i="6"/>
  <c r="V2203" i="1"/>
  <c r="U24" i="9"/>
  <c r="U13" i="8"/>
  <c r="U12" i="8"/>
  <c r="U6" i="6"/>
  <c r="U2203" i="1"/>
  <c r="V2627" i="1"/>
  <c r="V2620" i="1"/>
  <c r="V2621" i="1"/>
  <c r="V2622" i="1"/>
  <c r="V2625" i="1"/>
  <c r="V2626" i="1"/>
  <c r="V2624" i="1"/>
  <c r="V2623" i="1"/>
  <c r="V3005" i="1"/>
  <c r="V3006" i="1"/>
  <c r="V3003" i="1"/>
  <c r="V3004" i="1"/>
  <c r="V3007" i="1"/>
  <c r="U3262" i="1"/>
  <c r="U3264" i="1"/>
  <c r="U3263" i="1"/>
  <c r="U2267" i="1"/>
  <c r="U2268" i="1"/>
  <c r="U2265" i="1"/>
  <c r="U2266" i="1"/>
  <c r="U2885" i="1"/>
  <c r="U2886" i="1"/>
  <c r="U2889" i="1"/>
  <c r="U2890" i="1"/>
  <c r="U2888" i="1"/>
  <c r="U2887" i="1"/>
  <c r="U2228" i="1"/>
  <c r="U2227" i="1"/>
  <c r="U2226" i="1"/>
  <c r="U2093" i="1"/>
  <c r="U2094" i="1"/>
  <c r="U74" i="9"/>
  <c r="U3453" i="1"/>
  <c r="U3451" i="1"/>
  <c r="U3454" i="1"/>
  <c r="U3455" i="1"/>
  <c r="U3452" i="1"/>
  <c r="V3270" i="1"/>
  <c r="V3272" i="1"/>
  <c r="V3271" i="1"/>
  <c r="U2173" i="1"/>
  <c r="U2172" i="1"/>
  <c r="U3440" i="1"/>
  <c r="U3442" i="1"/>
  <c r="U3441" i="1"/>
  <c r="U3439" i="1"/>
  <c r="U15" i="9"/>
  <c r="U2120" i="1"/>
  <c r="U2971" i="1"/>
  <c r="U2969" i="1"/>
  <c r="U2970" i="1"/>
  <c r="U2967" i="1"/>
  <c r="U2968" i="1"/>
  <c r="V2971" i="1"/>
  <c r="V2969" i="1"/>
  <c r="V2970" i="1"/>
  <c r="V2967" i="1"/>
  <c r="V2968" i="1"/>
  <c r="V2158" i="1"/>
  <c r="V2159" i="1"/>
  <c r="U2158" i="1"/>
  <c r="U2159" i="1"/>
  <c r="U2429" i="1"/>
  <c r="U2424" i="1"/>
  <c r="U2427" i="1"/>
  <c r="U2425" i="1"/>
  <c r="U2428" i="1"/>
  <c r="U2426" i="1"/>
  <c r="U2079" i="1"/>
  <c r="V2044" i="1"/>
  <c r="U16" i="8"/>
  <c r="U17" i="8"/>
  <c r="U2073" i="1"/>
  <c r="V2236" i="1"/>
  <c r="V2237" i="1"/>
  <c r="V2235" i="1"/>
  <c r="U2177" i="1"/>
  <c r="U2176" i="1"/>
  <c r="V2068" i="1"/>
  <c r="V2184" i="1"/>
  <c r="U3619" i="1"/>
  <c r="U3618" i="1"/>
  <c r="U3617" i="1"/>
  <c r="V2942" i="1"/>
  <c r="V2941" i="1"/>
  <c r="V2944" i="1"/>
  <c r="V2940" i="1"/>
  <c r="V2945" i="1"/>
  <c r="V2943" i="1"/>
  <c r="U3323" i="1"/>
  <c r="U3322" i="1"/>
  <c r="U3320" i="1"/>
  <c r="U3321" i="1"/>
  <c r="U3319" i="1"/>
  <c r="U357" i="12"/>
  <c r="U341" i="12"/>
  <c r="U323" i="12"/>
  <c r="U324" i="12"/>
  <c r="U316" i="12"/>
  <c r="U312" i="12"/>
  <c r="U318" i="12"/>
  <c r="U325" i="12"/>
  <c r="U309" i="12"/>
  <c r="U311" i="12"/>
  <c r="U320" i="12"/>
  <c r="U314" i="12"/>
  <c r="U317" i="12"/>
  <c r="U310" i="12"/>
  <c r="U321" i="12"/>
  <c r="U315" i="12"/>
  <c r="U307" i="12"/>
  <c r="U308" i="12"/>
  <c r="U322" i="12"/>
  <c r="U313" i="12"/>
  <c r="U319" i="12"/>
  <c r="U306" i="12"/>
  <c r="U80" i="9"/>
  <c r="U81" i="9"/>
  <c r="U83" i="9"/>
  <c r="U82" i="9"/>
  <c r="U21" i="4"/>
  <c r="U20" i="7"/>
  <c r="U19" i="3"/>
  <c r="U22" i="2"/>
  <c r="U3608" i="1"/>
  <c r="U3609" i="1"/>
  <c r="U3607" i="1"/>
  <c r="V357" i="12"/>
  <c r="V341" i="12"/>
  <c r="V314" i="12"/>
  <c r="V325" i="12"/>
  <c r="V317" i="12"/>
  <c r="V309" i="12"/>
  <c r="V318" i="12"/>
  <c r="V315" i="12"/>
  <c r="V311" i="12"/>
  <c r="V307" i="12"/>
  <c r="V316" i="12"/>
  <c r="V308" i="12"/>
  <c r="V322" i="12"/>
  <c r="V319" i="12"/>
  <c r="V320" i="12"/>
  <c r="V310" i="12"/>
  <c r="V321" i="12"/>
  <c r="V313" i="12"/>
  <c r="V323" i="12"/>
  <c r="V324" i="12"/>
  <c r="V312" i="12"/>
  <c r="V306" i="12"/>
  <c r="V81" i="9"/>
  <c r="V83" i="9"/>
  <c r="V84" i="9"/>
  <c r="V85" i="9"/>
  <c r="V82" i="9"/>
  <c r="V21" i="4"/>
  <c r="V22" i="2"/>
  <c r="V19" i="3"/>
  <c r="V20" i="7"/>
  <c r="V3608" i="1"/>
  <c r="V3609" i="1"/>
  <c r="V3607" i="1"/>
  <c r="V2216" i="1"/>
  <c r="V2217" i="1"/>
  <c r="U2216" i="1"/>
  <c r="U2217" i="1"/>
  <c r="U2131" i="1"/>
  <c r="U2130" i="1"/>
  <c r="V2131" i="1"/>
  <c r="V2130" i="1"/>
  <c r="V2286" i="1"/>
  <c r="V2289" i="1"/>
  <c r="V2288" i="1"/>
  <c r="V2287" i="1"/>
  <c r="U2286" i="1"/>
  <c r="U2289" i="1"/>
  <c r="U2287" i="1"/>
  <c r="U2288" i="1"/>
  <c r="U3381" i="1"/>
  <c r="U3379" i="1"/>
  <c r="U3382" i="1"/>
  <c r="U3378" i="1"/>
  <c r="U3380" i="1"/>
  <c r="U2170" i="1"/>
  <c r="V2990" i="1"/>
  <c r="V2989" i="1"/>
  <c r="V2988" i="1"/>
  <c r="V2992" i="1"/>
  <c r="V2991" i="1"/>
  <c r="U2057" i="1"/>
  <c r="U2180" i="1"/>
  <c r="V2180" i="1"/>
  <c r="V2178" i="1"/>
  <c r="U2212" i="1"/>
  <c r="U3536" i="1"/>
  <c r="U3539" i="1"/>
  <c r="U3538" i="1"/>
  <c r="U3537" i="1"/>
  <c r="U6" i="8"/>
  <c r="U7" i="8"/>
  <c r="U7" i="2"/>
  <c r="U2015" i="1"/>
  <c r="U3587" i="1"/>
  <c r="U3586" i="1"/>
  <c r="U3588" i="1"/>
  <c r="U2789" i="1"/>
  <c r="U2790" i="1"/>
  <c r="U2793" i="1"/>
  <c r="U2794" i="1"/>
  <c r="U2792" i="1"/>
  <c r="U2788" i="1"/>
  <c r="U2791" i="1"/>
  <c r="U2883" i="1"/>
  <c r="U2881" i="1"/>
  <c r="U2882" i="1"/>
  <c r="U2879" i="1"/>
  <c r="U2884" i="1"/>
  <c r="U2880" i="1"/>
  <c r="V3333" i="1"/>
  <c r="V3331" i="1"/>
  <c r="V3332" i="1"/>
  <c r="V3334" i="1"/>
  <c r="V3330" i="1"/>
  <c r="V2261" i="1"/>
  <c r="V2262" i="1"/>
  <c r="V2264" i="1"/>
  <c r="V2263" i="1"/>
  <c r="U2357" i="1"/>
  <c r="U2358" i="1"/>
  <c r="U2356" i="1"/>
  <c r="U2361" i="1"/>
  <c r="U2360" i="1"/>
  <c r="U2362" i="1"/>
  <c r="U2359" i="1"/>
  <c r="V3507" i="1"/>
  <c r="V3505" i="1"/>
  <c r="V3506" i="1"/>
  <c r="V3508" i="1"/>
  <c r="V2063" i="1"/>
  <c r="U3000" i="1"/>
  <c r="U2998" i="1"/>
  <c r="U3001" i="1"/>
  <c r="U3002" i="1"/>
  <c r="U2999" i="1"/>
  <c r="V3002" i="1"/>
  <c r="V2998" i="1"/>
  <c r="V3001" i="1"/>
  <c r="V3000" i="1"/>
  <c r="V2999" i="1"/>
  <c r="V2405" i="1"/>
  <c r="V2406" i="1"/>
  <c r="V2409" i="1"/>
  <c r="V2410" i="1"/>
  <c r="V2407" i="1"/>
  <c r="V2408" i="1"/>
  <c r="U2902" i="1"/>
  <c r="U2905" i="1"/>
  <c r="U2906" i="1"/>
  <c r="U2904" i="1"/>
  <c r="U2903" i="1"/>
  <c r="V2581" i="1"/>
  <c r="V2582" i="1"/>
  <c r="V2579" i="1"/>
  <c r="V2584" i="1"/>
  <c r="V2580" i="1"/>
  <c r="V2586" i="1"/>
  <c r="V2585" i="1"/>
  <c r="V2583" i="1"/>
  <c r="U3657" i="1"/>
  <c r="U3656" i="1"/>
  <c r="U3658" i="1"/>
  <c r="V3445" i="1"/>
  <c r="V3443" i="1"/>
  <c r="V3444" i="1"/>
  <c r="V3446" i="1"/>
  <c r="V3491" i="1"/>
  <c r="V3492" i="1"/>
  <c r="V3489" i="1"/>
  <c r="V3490" i="1"/>
  <c r="V3230" i="1"/>
  <c r="V3229" i="1"/>
  <c r="V3231" i="1"/>
  <c r="U3430" i="1"/>
  <c r="U3433" i="1"/>
  <c r="U3432" i="1"/>
  <c r="U3431" i="1"/>
  <c r="V2175" i="1"/>
  <c r="U29" i="9"/>
  <c r="U2254" i="1"/>
  <c r="U2257" i="1"/>
  <c r="U2256" i="1"/>
  <c r="U2255" i="1"/>
  <c r="U2709" i="1"/>
  <c r="U2710" i="1"/>
  <c r="U2712" i="1"/>
  <c r="U2713" i="1"/>
  <c r="U2714" i="1"/>
  <c r="U2708" i="1"/>
  <c r="U2711" i="1"/>
  <c r="V3646" i="1"/>
  <c r="V3644" i="1"/>
  <c r="V3645" i="1"/>
  <c r="U2974" i="1"/>
  <c r="U2977" i="1"/>
  <c r="U2976" i="1"/>
  <c r="U2975" i="1"/>
  <c r="U2973" i="1"/>
  <c r="U2972" i="1"/>
  <c r="U2644" i="1"/>
  <c r="U2645" i="1"/>
  <c r="U2646" i="1"/>
  <c r="U2643" i="1"/>
  <c r="U2649" i="1"/>
  <c r="U2648" i="1"/>
  <c r="U2647" i="1"/>
  <c r="V2185" i="1"/>
  <c r="V3240" i="1"/>
  <c r="V3238" i="1"/>
  <c r="V3239" i="1"/>
  <c r="U3205" i="1"/>
  <c r="U3206" i="1"/>
  <c r="U3204" i="1"/>
  <c r="U3251" i="1"/>
  <c r="U3250" i="1"/>
  <c r="U3252" i="1"/>
  <c r="U2145" i="1"/>
  <c r="U2144" i="1"/>
  <c r="V6" i="7"/>
  <c r="V2054" i="1"/>
  <c r="U2121" i="1"/>
  <c r="U2122" i="1"/>
  <c r="U3429" i="1"/>
  <c r="U3427" i="1"/>
  <c r="U3426" i="1"/>
  <c r="U3428" i="1"/>
  <c r="V3622" i="1"/>
  <c r="V3621" i="1"/>
  <c r="V3620" i="1"/>
  <c r="U2206" i="1"/>
  <c r="U3177" i="1"/>
  <c r="U3176" i="1"/>
  <c r="U3175" i="1"/>
  <c r="V2517" i="1"/>
  <c r="V2518" i="1"/>
  <c r="V2520" i="1"/>
  <c r="V2523" i="1"/>
  <c r="V2516" i="1"/>
  <c r="V2521" i="1"/>
  <c r="V2522" i="1"/>
  <c r="V2524" i="1"/>
  <c r="V2519" i="1"/>
  <c r="U2878" i="1"/>
  <c r="U2875" i="1"/>
  <c r="U2877" i="1"/>
  <c r="U2876" i="1"/>
  <c r="U2873" i="1"/>
  <c r="U2874" i="1"/>
  <c r="U2233" i="1"/>
  <c r="U2232" i="1"/>
  <c r="U2234" i="1"/>
  <c r="V2233" i="1"/>
  <c r="V2232" i="1"/>
  <c r="V2234" i="1"/>
  <c r="U2101" i="1"/>
  <c r="U2100" i="1"/>
  <c r="V3099" i="1"/>
  <c r="V3097" i="1"/>
  <c r="V3100" i="1"/>
  <c r="V3098" i="1"/>
  <c r="V340" i="12"/>
  <c r="V356" i="12"/>
  <c r="V295" i="12"/>
  <c r="V293" i="12"/>
  <c r="V289" i="12"/>
  <c r="V296" i="12"/>
  <c r="V292" i="12"/>
  <c r="V291" i="12"/>
  <c r="V297" i="12"/>
  <c r="V302" i="12"/>
  <c r="V294" i="12"/>
  <c r="V286" i="12"/>
  <c r="V304" i="12"/>
  <c r="V300" i="12"/>
  <c r="V299" i="12"/>
  <c r="V301" i="12"/>
  <c r="V290" i="12"/>
  <c r="V288" i="12"/>
  <c r="V287" i="12"/>
  <c r="V303" i="12"/>
  <c r="V305" i="12"/>
  <c r="V298" i="12"/>
  <c r="V78" i="9"/>
  <c r="V77" i="9"/>
  <c r="V76" i="9"/>
  <c r="V79" i="9"/>
  <c r="V80" i="9"/>
  <c r="V27" i="7"/>
  <c r="V21" i="2"/>
  <c r="V19" i="7"/>
  <c r="V12" i="6"/>
  <c r="V18" i="3"/>
  <c r="V20" i="4"/>
  <c r="V3515" i="1"/>
  <c r="V3516" i="1"/>
  <c r="V3513" i="1"/>
  <c r="V3514" i="1"/>
  <c r="V3302" i="1"/>
  <c r="V3304" i="1"/>
  <c r="V3305" i="1"/>
  <c r="V3306" i="1"/>
  <c r="V3303" i="1"/>
  <c r="V2133" i="1"/>
  <c r="V2132" i="1"/>
  <c r="U2133" i="1"/>
  <c r="U2132" i="1"/>
  <c r="V3283" i="1"/>
  <c r="V3280" i="1"/>
  <c r="V3284" i="1"/>
  <c r="V3281" i="1"/>
  <c r="V3282" i="1"/>
  <c r="V3279" i="1"/>
  <c r="V2269" i="1"/>
  <c r="V2270" i="1"/>
  <c r="V2272" i="1"/>
  <c r="V2271" i="1"/>
  <c r="V3547" i="1"/>
  <c r="V3544" i="1"/>
  <c r="V3546" i="1"/>
  <c r="V3545" i="1"/>
  <c r="U2845" i="1"/>
  <c r="U2844" i="1"/>
  <c r="U2846" i="1"/>
  <c r="U2848" i="1"/>
  <c r="U2849" i="1"/>
  <c r="U2847" i="1"/>
  <c r="V2845" i="1"/>
  <c r="V2844" i="1"/>
  <c r="V2846" i="1"/>
  <c r="V2848" i="1"/>
  <c r="V2849" i="1"/>
  <c r="V2847" i="1"/>
  <c r="V2629" i="1"/>
  <c r="V2630" i="1"/>
  <c r="V2634" i="1"/>
  <c r="V2633" i="1"/>
  <c r="V2631" i="1"/>
  <c r="V2632" i="1"/>
  <c r="V2628" i="1"/>
  <c r="U2310" i="1"/>
  <c r="U2313" i="1"/>
  <c r="U2314" i="1"/>
  <c r="U2312" i="1"/>
  <c r="U2311" i="1"/>
  <c r="U3115" i="1"/>
  <c r="U3116" i="1"/>
  <c r="U3114" i="1"/>
  <c r="U3113" i="1"/>
  <c r="V3157" i="1"/>
  <c r="V3158" i="1"/>
  <c r="V3156" i="1"/>
  <c r="U337" i="12"/>
  <c r="U353" i="12"/>
  <c r="U237" i="12"/>
  <c r="U233" i="12"/>
  <c r="U232" i="12"/>
  <c r="U231" i="12"/>
  <c r="U227" i="12"/>
  <c r="U241" i="12"/>
  <c r="U236" i="12"/>
  <c r="U243" i="12"/>
  <c r="U228" i="12"/>
  <c r="U242" i="12"/>
  <c r="U238" i="12"/>
  <c r="U245" i="12"/>
  <c r="U229" i="12"/>
  <c r="U244" i="12"/>
  <c r="U226" i="12"/>
  <c r="U239" i="12"/>
  <c r="U235" i="12"/>
  <c r="U240" i="12"/>
  <c r="U234" i="12"/>
  <c r="U230" i="12"/>
  <c r="U60" i="9"/>
  <c r="U63" i="9"/>
  <c r="U62" i="9"/>
  <c r="U61" i="9"/>
  <c r="U15" i="3"/>
  <c r="U16" i="7"/>
  <c r="U18" i="2"/>
  <c r="U17" i="4"/>
  <c r="U3197" i="1"/>
  <c r="U3198" i="1"/>
  <c r="U3199" i="1"/>
  <c r="U2193" i="1"/>
  <c r="V2077" i="1"/>
  <c r="V2078" i="1"/>
  <c r="U2077" i="1"/>
  <c r="U2078" i="1"/>
  <c r="V2637" i="1"/>
  <c r="V2636" i="1"/>
  <c r="V2638" i="1"/>
  <c r="V2635" i="1"/>
  <c r="V2640" i="1"/>
  <c r="V2641" i="1"/>
  <c r="V2642" i="1"/>
  <c r="V2639" i="1"/>
  <c r="U2215" i="1"/>
  <c r="U2901" i="1"/>
  <c r="U2900" i="1"/>
  <c r="U2899" i="1"/>
  <c r="U2898" i="1"/>
  <c r="U2896" i="1"/>
  <c r="U2897" i="1"/>
  <c r="U2190" i="1"/>
  <c r="V2243" i="1"/>
  <c r="V2242" i="1"/>
  <c r="V2241" i="1"/>
  <c r="U3541" i="1"/>
  <c r="U3542" i="1"/>
  <c r="U3540" i="1"/>
  <c r="U3543" i="1"/>
  <c r="U3581" i="1"/>
  <c r="U3579" i="1"/>
  <c r="U3580" i="1"/>
  <c r="U3578" i="1"/>
  <c r="V3237" i="1"/>
  <c r="V3235" i="1"/>
  <c r="V3236" i="1"/>
  <c r="V354" i="12"/>
  <c r="V338" i="12"/>
  <c r="V265" i="12"/>
  <c r="V263" i="12"/>
  <c r="V255" i="12"/>
  <c r="V251" i="12"/>
  <c r="V247" i="12"/>
  <c r="V248" i="12"/>
  <c r="V259" i="12"/>
  <c r="V264" i="12"/>
  <c r="V256" i="12"/>
  <c r="V254" i="12"/>
  <c r="V262" i="12"/>
  <c r="V257" i="12"/>
  <c r="V249" i="12"/>
  <c r="V246" i="12"/>
  <c r="V260" i="12"/>
  <c r="V252" i="12"/>
  <c r="V258" i="12"/>
  <c r="V250" i="12"/>
  <c r="V261" i="12"/>
  <c r="V253" i="12"/>
  <c r="V21" i="8"/>
  <c r="V20" i="8"/>
  <c r="V66" i="9"/>
  <c r="V70" i="9"/>
  <c r="V68" i="9"/>
  <c r="V67" i="9"/>
  <c r="V69" i="9"/>
  <c r="V11" i="6"/>
  <c r="V26" i="7"/>
  <c r="V19" i="2"/>
  <c r="V17" i="7"/>
  <c r="V18" i="4"/>
  <c r="V16" i="3"/>
  <c r="V3278" i="1"/>
  <c r="V3277" i="1"/>
  <c r="V3275" i="1"/>
  <c r="V3273" i="1"/>
  <c r="V3274" i="1"/>
  <c r="V3276" i="1"/>
  <c r="V3162" i="1"/>
  <c r="V3160" i="1"/>
  <c r="V3161" i="1"/>
  <c r="V3159" i="1"/>
  <c r="V2174" i="1"/>
  <c r="U54" i="9"/>
  <c r="U3041" i="1"/>
  <c r="U3040" i="1"/>
  <c r="U3042" i="1"/>
  <c r="U3039" i="1"/>
  <c r="V3301" i="1"/>
  <c r="V3299" i="1"/>
  <c r="V3297" i="1"/>
  <c r="V3298" i="1"/>
  <c r="V3296" i="1"/>
  <c r="V3300" i="1"/>
  <c r="U329" i="12"/>
  <c r="U345" i="12"/>
  <c r="U76" i="12"/>
  <c r="U70" i="12"/>
  <c r="U85" i="12"/>
  <c r="U69" i="12"/>
  <c r="U80" i="12"/>
  <c r="U72" i="12"/>
  <c r="U71" i="12"/>
  <c r="U67" i="12"/>
  <c r="U68" i="12"/>
  <c r="U79" i="12"/>
  <c r="U82" i="12"/>
  <c r="U78" i="12"/>
  <c r="U66" i="12"/>
  <c r="U75" i="12"/>
  <c r="U77" i="12"/>
  <c r="U73" i="12"/>
  <c r="U84" i="12"/>
  <c r="U74" i="12"/>
  <c r="U83" i="12"/>
  <c r="U81" i="12"/>
  <c r="U20" i="9"/>
  <c r="U23" i="9"/>
  <c r="U22" i="9"/>
  <c r="U21" i="9"/>
  <c r="U7" i="3"/>
  <c r="U10" i="2"/>
  <c r="U8" i="7"/>
  <c r="U9" i="4"/>
  <c r="U2192" i="1"/>
  <c r="U2933" i="1"/>
  <c r="U2931" i="1"/>
  <c r="U2934" i="1"/>
  <c r="U2932" i="1"/>
  <c r="U2930" i="1"/>
  <c r="V2933" i="1"/>
  <c r="V2931" i="1"/>
  <c r="V2934" i="1"/>
  <c r="V2932" i="1"/>
  <c r="V2930" i="1"/>
  <c r="V3459" i="1"/>
  <c r="V3457" i="1"/>
  <c r="V3458" i="1"/>
  <c r="V3456" i="1"/>
  <c r="V3209" i="1"/>
  <c r="V3208" i="1"/>
  <c r="V3207" i="1"/>
  <c r="V2597" i="1"/>
  <c r="V2598" i="1"/>
  <c r="V2603" i="1"/>
  <c r="V2601" i="1"/>
  <c r="V2602" i="1"/>
  <c r="V2596" i="1"/>
  <c r="V2604" i="1"/>
  <c r="V2599" i="1"/>
  <c r="V2600" i="1"/>
  <c r="U2191" i="1"/>
  <c r="V2198" i="1"/>
  <c r="V3027" i="1"/>
  <c r="V3029" i="1"/>
  <c r="V3026" i="1"/>
  <c r="V3028" i="1"/>
  <c r="U2331" i="1"/>
  <c r="U2328" i="1"/>
  <c r="U2326" i="1"/>
  <c r="U2329" i="1"/>
  <c r="U2330" i="1"/>
  <c r="U2327" i="1"/>
  <c r="V3341" i="1"/>
  <c r="V3342" i="1"/>
  <c r="V3344" i="1"/>
  <c r="V3340" i="1"/>
  <c r="V3345" i="1"/>
  <c r="V3343" i="1"/>
  <c r="U3341" i="1"/>
  <c r="U3342" i="1"/>
  <c r="U3345" i="1"/>
  <c r="U3340" i="1"/>
  <c r="U3344" i="1"/>
  <c r="U3343" i="1"/>
  <c r="U3501" i="1"/>
  <c r="U3502" i="1"/>
  <c r="U3504" i="1"/>
  <c r="U3503" i="1"/>
  <c r="V2026" i="1"/>
  <c r="U344" i="12"/>
  <c r="U328" i="12"/>
  <c r="U60" i="12"/>
  <c r="U53" i="12"/>
  <c r="U56" i="12"/>
  <c r="U59" i="12"/>
  <c r="U58" i="12"/>
  <c r="U51" i="12"/>
  <c r="U52" i="12"/>
  <c r="U55" i="12"/>
  <c r="U47" i="12"/>
  <c r="U62" i="12"/>
  <c r="U46" i="12"/>
  <c r="U63" i="12"/>
  <c r="U61" i="12"/>
  <c r="U57" i="12"/>
  <c r="U64" i="12"/>
  <c r="U48" i="12"/>
  <c r="U54" i="12"/>
  <c r="U50" i="12"/>
  <c r="U65" i="12"/>
  <c r="U49" i="12"/>
  <c r="U18" i="9"/>
  <c r="U17" i="9"/>
  <c r="U16" i="9"/>
  <c r="U6" i="3"/>
  <c r="U9" i="2"/>
  <c r="U7" i="7"/>
  <c r="U8" i="4"/>
  <c r="U2160" i="1"/>
  <c r="U2501" i="1"/>
  <c r="U2502" i="1"/>
  <c r="U2499" i="1"/>
  <c r="U2505" i="1"/>
  <c r="U2497" i="1"/>
  <c r="U2506" i="1"/>
  <c r="U2500" i="1"/>
  <c r="U2498" i="1"/>
  <c r="U2504" i="1"/>
  <c r="U2503" i="1"/>
  <c r="U2781" i="1"/>
  <c r="U2779" i="1"/>
  <c r="U2776" i="1"/>
  <c r="U2780" i="1"/>
  <c r="U2777" i="1"/>
  <c r="U2778" i="1"/>
  <c r="U2775" i="1"/>
  <c r="U342" i="12"/>
  <c r="U326" i="12"/>
  <c r="U22" i="12"/>
  <c r="U21" i="12"/>
  <c r="U24" i="12"/>
  <c r="U16" i="12"/>
  <c r="U12" i="12"/>
  <c r="U8" i="12"/>
  <c r="U15" i="12"/>
  <c r="U6" i="12"/>
  <c r="U18" i="12"/>
  <c r="U19" i="12"/>
  <c r="U20" i="12"/>
  <c r="U23" i="12"/>
  <c r="U7" i="12"/>
  <c r="U14" i="12"/>
  <c r="U10" i="12"/>
  <c r="U11" i="12"/>
  <c r="U25" i="12"/>
  <c r="U13" i="12"/>
  <c r="U9" i="12"/>
  <c r="U17" i="12"/>
  <c r="U8" i="9"/>
  <c r="U6" i="9"/>
  <c r="U7" i="9"/>
  <c r="U2019" i="1"/>
  <c r="U3123" i="1"/>
  <c r="U3122" i="1"/>
  <c r="U3121" i="1"/>
  <c r="U3124" i="1"/>
  <c r="V2805" i="1"/>
  <c r="V2806" i="1"/>
  <c r="V2803" i="1"/>
  <c r="V2804" i="1"/>
  <c r="V2802" i="1"/>
  <c r="V2801" i="1"/>
  <c r="U3093" i="1"/>
  <c r="U3094" i="1"/>
  <c r="U3096" i="1"/>
  <c r="U3095" i="1"/>
  <c r="V3637" i="1"/>
  <c r="V3635" i="1"/>
  <c r="V3636" i="1"/>
  <c r="U2109" i="1"/>
  <c r="U2110" i="1"/>
  <c r="U2194" i="1"/>
  <c r="V2381" i="1"/>
  <c r="V2382" i="1"/>
  <c r="V2379" i="1"/>
  <c r="V2378" i="1"/>
  <c r="V2380" i="1"/>
  <c r="V2377" i="1"/>
  <c r="V2376" i="1"/>
  <c r="U2139" i="1"/>
  <c r="U2140" i="1"/>
  <c r="V2829" i="1"/>
  <c r="V2830" i="1"/>
  <c r="V2827" i="1"/>
  <c r="V2826" i="1"/>
  <c r="V2828" i="1"/>
  <c r="V2831" i="1"/>
  <c r="V3651" i="1"/>
  <c r="V3652" i="1"/>
  <c r="V3650" i="1"/>
  <c r="V3413" i="1"/>
  <c r="V3416" i="1"/>
  <c r="V3414" i="1"/>
  <c r="V3415" i="1"/>
  <c r="U2150" i="1"/>
  <c r="U2151" i="1"/>
  <c r="U2477" i="1"/>
  <c r="U2478" i="1"/>
  <c r="U2475" i="1"/>
  <c r="U2474" i="1"/>
  <c r="U2473" i="1"/>
  <c r="U2476" i="1"/>
  <c r="U2479" i="1"/>
  <c r="V3021" i="1"/>
  <c r="V3022" i="1"/>
  <c r="V3024" i="1"/>
  <c r="V3025" i="1"/>
  <c r="V3023" i="1"/>
  <c r="V3667" i="1"/>
  <c r="V3666" i="1"/>
  <c r="V3665" i="1"/>
  <c r="U14" i="9"/>
  <c r="U2097" i="1"/>
  <c r="U2098" i="1"/>
  <c r="V2127" i="1"/>
  <c r="V2128" i="1"/>
  <c r="V3019" i="1"/>
  <c r="V3020" i="1"/>
  <c r="V3018" i="1"/>
  <c r="V3017" i="1"/>
  <c r="U3091" i="1"/>
  <c r="U3092" i="1"/>
  <c r="U3089" i="1"/>
  <c r="U3090" i="1"/>
  <c r="V3091" i="1"/>
  <c r="V3092" i="1"/>
  <c r="V3089" i="1"/>
  <c r="V3090" i="1"/>
  <c r="U3509" i="1"/>
  <c r="U3512" i="1"/>
  <c r="U3510" i="1"/>
  <c r="U3511" i="1"/>
  <c r="U2549" i="1"/>
  <c r="U2550" i="1"/>
  <c r="U2548" i="1"/>
  <c r="U2547" i="1"/>
  <c r="U2545" i="1"/>
  <c r="U2544" i="1"/>
  <c r="U2546" i="1"/>
  <c r="U2543" i="1"/>
  <c r="U2551" i="1"/>
  <c r="U2982" i="1"/>
  <c r="U2981" i="1"/>
  <c r="U2979" i="1"/>
  <c r="U2980" i="1"/>
  <c r="U2978" i="1"/>
  <c r="U2862" i="1"/>
  <c r="U2867" i="1"/>
  <c r="U2866" i="1"/>
  <c r="U2864" i="1"/>
  <c r="U2865" i="1"/>
  <c r="U2863" i="1"/>
  <c r="V3293" i="1"/>
  <c r="V3294" i="1"/>
  <c r="V3291" i="1"/>
  <c r="V3290" i="1"/>
  <c r="V3292" i="1"/>
  <c r="V3295" i="1"/>
  <c r="V2437" i="1"/>
  <c r="V2438" i="1"/>
  <c r="V2443" i="1"/>
  <c r="V2441" i="1"/>
  <c r="V2442" i="1"/>
  <c r="V2440" i="1"/>
  <c r="V2439" i="1"/>
  <c r="V331" i="12"/>
  <c r="V347" i="12"/>
  <c r="V120" i="12"/>
  <c r="V122" i="12"/>
  <c r="V123" i="12"/>
  <c r="V107" i="12"/>
  <c r="V124" i="12"/>
  <c r="V108" i="12"/>
  <c r="V119" i="12"/>
  <c r="V110" i="12"/>
  <c r="V106" i="12"/>
  <c r="V125" i="12"/>
  <c r="V121" i="12"/>
  <c r="V117" i="12"/>
  <c r="V112" i="12"/>
  <c r="V114" i="12"/>
  <c r="V115" i="12"/>
  <c r="V113" i="12"/>
  <c r="V116" i="12"/>
  <c r="V111" i="12"/>
  <c r="V118" i="12"/>
  <c r="V109" i="12"/>
  <c r="V35" i="9"/>
  <c r="V34" i="9"/>
  <c r="V32" i="9"/>
  <c r="V10" i="8"/>
  <c r="V11" i="8"/>
  <c r="V33" i="9"/>
  <c r="V31" i="9"/>
  <c r="V7" i="6"/>
  <c r="V12" i="2"/>
  <c r="V11" i="4"/>
  <c r="V10" i="7"/>
  <c r="V9" i="3"/>
  <c r="V2325" i="1"/>
  <c r="V2323" i="1"/>
  <c r="V2324" i="1"/>
  <c r="V2322" i="1"/>
  <c r="V2321" i="1"/>
  <c r="V3557" i="1"/>
  <c r="V3558" i="1"/>
  <c r="V3556" i="1"/>
  <c r="U34" i="9"/>
  <c r="U2389" i="1"/>
  <c r="U2387" i="1"/>
  <c r="U2388" i="1"/>
  <c r="U2386" i="1"/>
  <c r="U2385" i="1"/>
  <c r="U2384" i="1"/>
  <c r="U2383" i="1"/>
  <c r="V3573" i="1"/>
  <c r="V3571" i="1"/>
  <c r="V3572" i="1"/>
  <c r="U2421" i="1"/>
  <c r="U2422" i="1"/>
  <c r="U2419" i="1"/>
  <c r="U2420" i="1"/>
  <c r="U2417" i="1"/>
  <c r="U2418" i="1"/>
  <c r="U2423" i="1"/>
  <c r="V3347" i="1"/>
  <c r="V3348" i="1"/>
  <c r="V3349" i="1"/>
  <c r="V3350" i="1"/>
  <c r="V3346" i="1"/>
  <c r="V2205" i="1"/>
  <c r="U2218" i="1"/>
  <c r="V2218" i="1"/>
  <c r="V2091" i="1"/>
  <c r="U2091" i="1"/>
  <c r="U3560" i="1"/>
  <c r="U3561" i="1"/>
  <c r="U3562" i="1"/>
  <c r="U3559" i="1"/>
  <c r="U2589" i="1"/>
  <c r="U2590" i="1"/>
  <c r="U2587" i="1"/>
  <c r="U2588" i="1"/>
  <c r="U2595" i="1"/>
  <c r="U2594" i="1"/>
  <c r="U2593" i="1"/>
  <c r="U2591" i="1"/>
  <c r="U2592" i="1"/>
  <c r="V2595" i="1"/>
  <c r="V2589" i="1"/>
  <c r="V2590" i="1"/>
  <c r="V2587" i="1"/>
  <c r="V2588" i="1"/>
  <c r="V2593" i="1"/>
  <c r="V2594" i="1"/>
  <c r="V2592" i="1"/>
  <c r="V2591" i="1"/>
  <c r="V2105" i="1"/>
  <c r="V3555" i="1"/>
  <c r="V3554" i="1"/>
  <c r="V3552" i="1"/>
  <c r="V3553" i="1"/>
  <c r="U3653" i="1"/>
  <c r="U3654" i="1"/>
  <c r="U3655" i="1"/>
  <c r="V2188" i="1"/>
  <c r="V2187" i="1"/>
  <c r="U2894" i="1"/>
  <c r="U2891" i="1"/>
  <c r="U2893" i="1"/>
  <c r="U2892" i="1"/>
  <c r="U2895" i="1"/>
  <c r="U3397" i="1"/>
  <c r="U3395" i="1"/>
  <c r="U3396" i="1"/>
  <c r="U3394" i="1"/>
  <c r="U3393" i="1"/>
  <c r="V3059" i="1"/>
  <c r="V3056" i="1"/>
  <c r="V3057" i="1"/>
  <c r="V3058" i="1"/>
  <c r="V2741" i="1"/>
  <c r="V2739" i="1"/>
  <c r="V2736" i="1"/>
  <c r="V2737" i="1"/>
  <c r="V2740" i="1"/>
  <c r="V2738" i="1"/>
  <c r="V2735" i="1"/>
  <c r="U2741" i="1"/>
  <c r="U2739" i="1"/>
  <c r="U2737" i="1"/>
  <c r="U2736" i="1"/>
  <c r="U2740" i="1"/>
  <c r="U2738" i="1"/>
  <c r="U2735" i="1"/>
  <c r="U49" i="9"/>
  <c r="U2917" i="1"/>
  <c r="U2918" i="1"/>
  <c r="U2915" i="1"/>
  <c r="U2916" i="1"/>
  <c r="U2913" i="1"/>
  <c r="U2914" i="1"/>
  <c r="U3317" i="1"/>
  <c r="U3315" i="1"/>
  <c r="U3318" i="1"/>
  <c r="U3314" i="1"/>
  <c r="U3316" i="1"/>
  <c r="U3313" i="1"/>
  <c r="U3188" i="1"/>
  <c r="U3187" i="1"/>
  <c r="U3186" i="1"/>
  <c r="U2148" i="1"/>
  <c r="U2147" i="1"/>
  <c r="U2104" i="1"/>
  <c r="U2103" i="1"/>
  <c r="V2104" i="1"/>
  <c r="V2103" i="1"/>
  <c r="U3419" i="1"/>
  <c r="U3420" i="1"/>
  <c r="U3417" i="1"/>
  <c r="U3418" i="1"/>
  <c r="U3182" i="1"/>
  <c r="U3184" i="1"/>
  <c r="U3185" i="1"/>
  <c r="U3183" i="1"/>
  <c r="U2195" i="1"/>
  <c r="U3422" i="1"/>
  <c r="U3421" i="1"/>
  <c r="U3424" i="1"/>
  <c r="U3425" i="1"/>
  <c r="U3423" i="1"/>
  <c r="U2209" i="1"/>
  <c r="U3126" i="1"/>
  <c r="U3128" i="1"/>
  <c r="U3127" i="1"/>
  <c r="U3125" i="1"/>
  <c r="V2693" i="1"/>
  <c r="V2691" i="1"/>
  <c r="V2688" i="1"/>
  <c r="V2689" i="1"/>
  <c r="V2692" i="1"/>
  <c r="V2690" i="1"/>
  <c r="V2687" i="1"/>
  <c r="V2046" i="1"/>
  <c r="V2267" i="1"/>
  <c r="V2268" i="1"/>
  <c r="V2265" i="1"/>
  <c r="V2266" i="1"/>
  <c r="U3400" i="1"/>
  <c r="U3398" i="1"/>
  <c r="U3402" i="1"/>
  <c r="U3401" i="1"/>
  <c r="U3399" i="1"/>
  <c r="U2820" i="1"/>
  <c r="U2822" i="1"/>
  <c r="U2821" i="1"/>
  <c r="U2824" i="1"/>
  <c r="U2825" i="1"/>
  <c r="U2823" i="1"/>
  <c r="U3355" i="1"/>
  <c r="U3352" i="1"/>
  <c r="U3354" i="1"/>
  <c r="U3351" i="1"/>
  <c r="U3353" i="1"/>
  <c r="V3352" i="1"/>
  <c r="V3355" i="1"/>
  <c r="V3354" i="1"/>
  <c r="V3351" i="1"/>
  <c r="V3353" i="1"/>
  <c r="U2835" i="1"/>
  <c r="U2837" i="1"/>
  <c r="U2834" i="1"/>
  <c r="U2832" i="1"/>
  <c r="U2836" i="1"/>
  <c r="U2833" i="1"/>
  <c r="V2299" i="1"/>
  <c r="V2297" i="1"/>
  <c r="V2296" i="1"/>
  <c r="V2298" i="1"/>
  <c r="V2295" i="1"/>
  <c r="U3150" i="1"/>
  <c r="U3149" i="1"/>
  <c r="U3148" i="1"/>
  <c r="U3151" i="1"/>
  <c r="V3195" i="1"/>
  <c r="V3194" i="1"/>
  <c r="V3196" i="1"/>
  <c r="V3193" i="1"/>
  <c r="U2397" i="1"/>
  <c r="U2398" i="1"/>
  <c r="U2400" i="1"/>
  <c r="U2403" i="1"/>
  <c r="U2401" i="1"/>
  <c r="U2402" i="1"/>
  <c r="U2404" i="1"/>
  <c r="U2399" i="1"/>
  <c r="V3440" i="1"/>
  <c r="V3441" i="1"/>
  <c r="V3442" i="1"/>
  <c r="V3439" i="1"/>
  <c r="V2079" i="1"/>
  <c r="V2249" i="1"/>
  <c r="V2248" i="1"/>
  <c r="V2247" i="1"/>
  <c r="U2249" i="1"/>
  <c r="U2248" i="1"/>
  <c r="U2247" i="1"/>
  <c r="V2259" i="1"/>
  <c r="V2260" i="1"/>
  <c r="V2258" i="1"/>
  <c r="U2260" i="1"/>
  <c r="U2259" i="1"/>
  <c r="U2258" i="1"/>
  <c r="U2068" i="1"/>
  <c r="V3155" i="1"/>
  <c r="V3152" i="1"/>
  <c r="V3153" i="1"/>
  <c r="V3154" i="1"/>
  <c r="U3155" i="1"/>
  <c r="U3152" i="1"/>
  <c r="U3153" i="1"/>
  <c r="U3154" i="1"/>
  <c r="V2920" i="1"/>
  <c r="V2923" i="1"/>
  <c r="V2921" i="1"/>
  <c r="V2922" i="1"/>
  <c r="V2919" i="1"/>
  <c r="U2923" i="1"/>
  <c r="U2920" i="1"/>
  <c r="U2921" i="1"/>
  <c r="U2922" i="1"/>
  <c r="U2919" i="1"/>
  <c r="V3232" i="1"/>
  <c r="V3233" i="1"/>
  <c r="V3234" i="1"/>
  <c r="U2211" i="1"/>
  <c r="U2210" i="1"/>
  <c r="V352" i="12"/>
  <c r="V336" i="12"/>
  <c r="V225" i="12"/>
  <c r="V212" i="12"/>
  <c r="V222" i="12"/>
  <c r="V206" i="12"/>
  <c r="V219" i="12"/>
  <c r="V221" i="12"/>
  <c r="V220" i="12"/>
  <c r="V223" i="12"/>
  <c r="V215" i="12"/>
  <c r="V207" i="12"/>
  <c r="V209" i="12"/>
  <c r="V216" i="12"/>
  <c r="V218" i="12"/>
  <c r="V217" i="12"/>
  <c r="V213" i="12"/>
  <c r="V224" i="12"/>
  <c r="V208" i="12"/>
  <c r="V214" i="12"/>
  <c r="V210" i="12"/>
  <c r="V211" i="12"/>
  <c r="V19" i="8"/>
  <c r="V18" i="8"/>
  <c r="V58" i="9"/>
  <c r="V56" i="9"/>
  <c r="V60" i="9"/>
  <c r="V59" i="9"/>
  <c r="V57" i="9"/>
  <c r="V25" i="7"/>
  <c r="V10" i="6"/>
  <c r="V17" i="2"/>
  <c r="V14" i="3"/>
  <c r="V16" i="4"/>
  <c r="V15" i="7"/>
  <c r="V3101" i="1"/>
  <c r="V3102" i="1"/>
  <c r="V3104" i="1"/>
  <c r="V3103" i="1"/>
  <c r="U3533" i="1"/>
  <c r="U3534" i="1"/>
  <c r="U3532" i="1"/>
  <c r="U3535" i="1"/>
  <c r="U3597" i="1"/>
  <c r="U3598" i="1"/>
  <c r="U3599" i="1"/>
  <c r="U3227" i="1"/>
  <c r="U3226" i="1"/>
  <c r="U3228" i="1"/>
  <c r="V3619" i="1"/>
  <c r="V3618" i="1"/>
  <c r="V3617" i="1"/>
  <c r="V2949" i="1"/>
  <c r="V2947" i="1"/>
  <c r="V2950" i="1"/>
  <c r="V2946" i="1"/>
  <c r="V2948" i="1"/>
  <c r="V3216" i="1"/>
  <c r="V3214" i="1"/>
  <c r="V3215" i="1"/>
  <c r="U2051" i="1"/>
  <c r="V2051" i="1"/>
  <c r="V2045" i="1"/>
  <c r="U2941" i="1"/>
  <c r="U2944" i="1"/>
  <c r="U2942" i="1"/>
  <c r="U2940" i="1"/>
  <c r="U2945" i="1"/>
  <c r="U2943" i="1"/>
  <c r="V2199" i="1"/>
  <c r="U3249" i="1"/>
  <c r="U3247" i="1"/>
  <c r="U3248" i="1"/>
  <c r="V3323" i="1"/>
  <c r="V3322" i="1"/>
  <c r="V3321" i="1"/>
  <c r="V3320" i="1"/>
  <c r="V3319" i="1"/>
  <c r="U2965" i="1"/>
  <c r="U2964" i="1"/>
  <c r="U2963" i="1"/>
  <c r="U2966" i="1"/>
  <c r="U2962" i="1"/>
  <c r="V3486" i="1"/>
  <c r="V3488" i="1"/>
  <c r="V3485" i="1"/>
  <c r="V3487" i="1"/>
  <c r="U3565" i="1"/>
  <c r="U3563" i="1"/>
  <c r="U3564" i="1"/>
  <c r="U3566" i="1"/>
  <c r="U3625" i="1"/>
  <c r="U3624" i="1"/>
  <c r="U3623" i="1"/>
  <c r="U3045" i="1"/>
  <c r="U3046" i="1"/>
  <c r="U3043" i="1"/>
  <c r="U3044" i="1"/>
  <c r="V3045" i="1"/>
  <c r="V3046" i="1"/>
  <c r="V3043" i="1"/>
  <c r="V3044" i="1"/>
  <c r="U2661" i="1"/>
  <c r="U2660" i="1"/>
  <c r="U2662" i="1"/>
  <c r="U2659" i="1"/>
  <c r="U2664" i="1"/>
  <c r="U2658" i="1"/>
  <c r="U2663" i="1"/>
  <c r="V339" i="12"/>
  <c r="V355" i="12"/>
  <c r="V271" i="12"/>
  <c r="V267" i="12"/>
  <c r="V284" i="12"/>
  <c r="V281" i="12"/>
  <c r="V277" i="12"/>
  <c r="V269" i="12"/>
  <c r="V279" i="12"/>
  <c r="V275" i="12"/>
  <c r="V280" i="12"/>
  <c r="V272" i="12"/>
  <c r="V282" i="12"/>
  <c r="V278" i="12"/>
  <c r="V270" i="12"/>
  <c r="V273" i="12"/>
  <c r="V283" i="12"/>
  <c r="V285" i="12"/>
  <c r="V276" i="12"/>
  <c r="V268" i="12"/>
  <c r="V274" i="12"/>
  <c r="V266" i="12"/>
  <c r="V74" i="9"/>
  <c r="V75" i="9"/>
  <c r="V73" i="9"/>
  <c r="V71" i="9"/>
  <c r="V72" i="9"/>
  <c r="V18" i="7"/>
  <c r="V20" i="2"/>
  <c r="V17" i="3"/>
  <c r="V19" i="4"/>
  <c r="V3411" i="1"/>
  <c r="V3409" i="1"/>
  <c r="V3408" i="1"/>
  <c r="V3410" i="1"/>
  <c r="V3412" i="1"/>
  <c r="V2293" i="1"/>
  <c r="V2294" i="1"/>
  <c r="V2291" i="1"/>
  <c r="V2290" i="1"/>
  <c r="V2292" i="1"/>
  <c r="U2333" i="1"/>
  <c r="U2334" i="1"/>
  <c r="U2336" i="1"/>
  <c r="U2332" i="1"/>
  <c r="U2337" i="1"/>
  <c r="U2335" i="1"/>
  <c r="V3676" i="1"/>
  <c r="V3675" i="1"/>
  <c r="V3674" i="1"/>
  <c r="V3368" i="1"/>
  <c r="V3371" i="1"/>
  <c r="V3370" i="1"/>
  <c r="V3369" i="1"/>
  <c r="V3367" i="1"/>
  <c r="U3371" i="1"/>
  <c r="U3368" i="1"/>
  <c r="U3370" i="1"/>
  <c r="U3369" i="1"/>
  <c r="U3367" i="1"/>
  <c r="U2373" i="1"/>
  <c r="U2372" i="1"/>
  <c r="U2374" i="1"/>
  <c r="U2371" i="1"/>
  <c r="U2370" i="1"/>
  <c r="U2369" i="1"/>
  <c r="U2375" i="1"/>
  <c r="V2373" i="1"/>
  <c r="V2372" i="1"/>
  <c r="V2374" i="1"/>
  <c r="V2371" i="1"/>
  <c r="V2370" i="1"/>
  <c r="V2369" i="1"/>
  <c r="V2375" i="1"/>
  <c r="U3467" i="1"/>
  <c r="U3464" i="1"/>
  <c r="U3466" i="1"/>
  <c r="U3465" i="1"/>
  <c r="V2212" i="1"/>
  <c r="V332" i="12"/>
  <c r="V348" i="12"/>
  <c r="V136" i="12"/>
  <c r="V142" i="12"/>
  <c r="V127" i="12"/>
  <c r="V144" i="12"/>
  <c r="V129" i="12"/>
  <c r="V143" i="12"/>
  <c r="V134" i="12"/>
  <c r="V126" i="12"/>
  <c r="V137" i="12"/>
  <c r="V128" i="12"/>
  <c r="V135" i="12"/>
  <c r="V130" i="12"/>
  <c r="V131" i="12"/>
  <c r="V141" i="12"/>
  <c r="V133" i="12"/>
  <c r="V139" i="12"/>
  <c r="V132" i="12"/>
  <c r="V138" i="12"/>
  <c r="V145" i="12"/>
  <c r="V140" i="12"/>
  <c r="V38" i="9"/>
  <c r="V40" i="9"/>
  <c r="V39" i="9"/>
  <c r="V36" i="9"/>
  <c r="V37" i="9"/>
  <c r="V13" i="2"/>
  <c r="V23" i="7"/>
  <c r="V8" i="6"/>
  <c r="V10" i="3"/>
  <c r="V11" i="7"/>
  <c r="V12" i="4"/>
  <c r="V2488" i="1"/>
  <c r="V2492" i="1"/>
  <c r="V2493" i="1"/>
  <c r="V2494" i="1"/>
  <c r="V2491" i="1"/>
  <c r="V2496" i="1"/>
  <c r="V2489" i="1"/>
  <c r="V2490" i="1"/>
  <c r="V2495" i="1"/>
  <c r="V3536" i="1"/>
  <c r="V3539" i="1"/>
  <c r="V3538" i="1"/>
  <c r="V3537" i="1"/>
  <c r="U3285" i="1"/>
  <c r="U3288" i="1"/>
  <c r="U3286" i="1"/>
  <c r="U3289" i="1"/>
  <c r="U3287" i="1"/>
  <c r="U2189" i="1"/>
  <c r="U3477" i="1"/>
  <c r="U3478" i="1"/>
  <c r="U3479" i="1"/>
  <c r="U3480" i="1"/>
  <c r="U3476" i="1"/>
  <c r="V2245" i="1"/>
  <c r="V2246" i="1"/>
  <c r="V2244" i="1"/>
  <c r="V2534" i="1"/>
  <c r="V2541" i="1"/>
  <c r="V2542" i="1"/>
  <c r="V2539" i="1"/>
  <c r="V2537" i="1"/>
  <c r="V2540" i="1"/>
  <c r="V2538" i="1"/>
  <c r="V2535" i="1"/>
  <c r="V2536" i="1"/>
  <c r="U3669" i="1"/>
  <c r="U3670" i="1"/>
  <c r="U3668" i="1"/>
  <c r="V3669" i="1"/>
  <c r="V3668" i="1"/>
  <c r="V3670" i="1"/>
  <c r="V6" i="8"/>
  <c r="V7" i="8"/>
  <c r="V7" i="2"/>
  <c r="V2015" i="1"/>
  <c r="V3587" i="1"/>
  <c r="V3586" i="1"/>
  <c r="V3588" i="1"/>
  <c r="V2883" i="1"/>
  <c r="V2882" i="1"/>
  <c r="V2884" i="1"/>
  <c r="V2881" i="1"/>
  <c r="V2879" i="1"/>
  <c r="V2880" i="1"/>
  <c r="V3589" i="1"/>
  <c r="V3592" i="1"/>
  <c r="V3590" i="1"/>
  <c r="V3591" i="1"/>
  <c r="U2264" i="1"/>
  <c r="U2261" i="1"/>
  <c r="U2262" i="1"/>
  <c r="U2263" i="1"/>
  <c r="V2357" i="1"/>
  <c r="V2358" i="1"/>
  <c r="V2356" i="1"/>
  <c r="V2361" i="1"/>
  <c r="V2360" i="1"/>
  <c r="V2362" i="1"/>
  <c r="V2359" i="1"/>
  <c r="V3076" i="1"/>
  <c r="V3077" i="1"/>
  <c r="V3078" i="1"/>
  <c r="V3080" i="1"/>
  <c r="V3079" i="1"/>
  <c r="U2653" i="1"/>
  <c r="U2654" i="1"/>
  <c r="U2651" i="1"/>
  <c r="U2657" i="1"/>
  <c r="U2650" i="1"/>
  <c r="U2652" i="1"/>
  <c r="U2656" i="1"/>
  <c r="U2655" i="1"/>
  <c r="V2902" i="1"/>
  <c r="V2905" i="1"/>
  <c r="V2906" i="1"/>
  <c r="V2904" i="1"/>
  <c r="V2903" i="1"/>
  <c r="V2355" i="1"/>
  <c r="V2350" i="1"/>
  <c r="V2354" i="1"/>
  <c r="V2353" i="1"/>
  <c r="V2352" i="1"/>
  <c r="V2351" i="1"/>
  <c r="U2048" i="1"/>
  <c r="U64" i="9"/>
  <c r="U3229" i="1"/>
  <c r="U3230" i="1"/>
  <c r="U3231" i="1"/>
  <c r="V3614" i="1"/>
  <c r="V3616" i="1"/>
  <c r="V3615" i="1"/>
  <c r="V3109" i="1"/>
  <c r="V3110" i="1"/>
  <c r="V3112" i="1"/>
  <c r="V3111" i="1"/>
  <c r="U3109" i="1"/>
  <c r="U3110" i="1"/>
  <c r="U3112" i="1"/>
  <c r="U3111" i="1"/>
  <c r="U15" i="8"/>
  <c r="U14" i="8"/>
  <c r="U2030" i="1"/>
  <c r="V3430" i="1"/>
  <c r="V3433" i="1"/>
  <c r="V3432" i="1"/>
  <c r="V3431" i="1"/>
  <c r="V2797" i="1"/>
  <c r="V2798" i="1"/>
  <c r="V2795" i="1"/>
  <c r="V2796" i="1"/>
  <c r="V2800" i="1"/>
  <c r="V2799" i="1"/>
  <c r="V2709" i="1"/>
  <c r="V2710" i="1"/>
  <c r="V2712" i="1"/>
  <c r="V2713" i="1"/>
  <c r="V2714" i="1"/>
  <c r="V2708" i="1"/>
  <c r="V2711" i="1"/>
  <c r="V2974" i="1"/>
  <c r="V2972" i="1"/>
  <c r="V2977" i="1"/>
  <c r="V2976" i="1"/>
  <c r="V2975" i="1"/>
  <c r="V2973" i="1"/>
  <c r="V2645" i="1"/>
  <c r="V2646" i="1"/>
  <c r="V2643" i="1"/>
  <c r="V2644" i="1"/>
  <c r="V2649" i="1"/>
  <c r="V2648" i="1"/>
  <c r="V2647" i="1"/>
  <c r="V3605" i="1"/>
  <c r="V3606" i="1"/>
  <c r="V3604" i="1"/>
  <c r="U2185" i="1"/>
  <c r="V2032" i="1"/>
  <c r="U3269" i="1"/>
  <c r="U3267" i="1"/>
  <c r="U3268" i="1"/>
  <c r="V2556" i="1"/>
  <c r="V2557" i="1"/>
  <c r="V2558" i="1"/>
  <c r="V2555" i="1"/>
  <c r="V2553" i="1"/>
  <c r="V2554" i="1"/>
  <c r="V2552" i="1"/>
  <c r="V2560" i="1"/>
  <c r="V2559" i="1"/>
  <c r="V2145" i="1"/>
  <c r="V2144" i="1"/>
  <c r="U6" i="7"/>
  <c r="U2054" i="1"/>
  <c r="V2121" i="1"/>
  <c r="V2122" i="1"/>
  <c r="V2909" i="1"/>
  <c r="V2910" i="1"/>
  <c r="V2907" i="1"/>
  <c r="V2912" i="1"/>
  <c r="V2908" i="1"/>
  <c r="V2911" i="1"/>
  <c r="V2485" i="1"/>
  <c r="V2486" i="1"/>
  <c r="V2483" i="1"/>
  <c r="V2481" i="1"/>
  <c r="V2480" i="1"/>
  <c r="V2482" i="1"/>
  <c r="V2487" i="1"/>
  <c r="V2484" i="1"/>
  <c r="U2485" i="1"/>
  <c r="U2486" i="1"/>
  <c r="U2483" i="1"/>
  <c r="U2480" i="1"/>
  <c r="U2482" i="1"/>
  <c r="U2481" i="1"/>
  <c r="U2487" i="1"/>
  <c r="U2484" i="1"/>
  <c r="U3069" i="1"/>
  <c r="U3070" i="1"/>
  <c r="U3068" i="1"/>
  <c r="U3071" i="1"/>
  <c r="V3177" i="1"/>
  <c r="V3176" i="1"/>
  <c r="V3175" i="1"/>
  <c r="V2163" i="1"/>
  <c r="U2163" i="1"/>
  <c r="U3245" i="1"/>
  <c r="U3246" i="1"/>
  <c r="U3244" i="1"/>
  <c r="V2877" i="1"/>
  <c r="V2876" i="1"/>
  <c r="V2878" i="1"/>
  <c r="V2875" i="1"/>
  <c r="V2873" i="1"/>
  <c r="V2874" i="1"/>
  <c r="U2317" i="1"/>
  <c r="U2318" i="1"/>
  <c r="U2315" i="1"/>
  <c r="U2316" i="1"/>
  <c r="U2320" i="1"/>
  <c r="U2319" i="1"/>
  <c r="V2101" i="1"/>
  <c r="V2100" i="1"/>
  <c r="U3099" i="1"/>
  <c r="U3097" i="1"/>
  <c r="U3100" i="1"/>
  <c r="U3098" i="1"/>
  <c r="U356" i="12"/>
  <c r="U340" i="12"/>
  <c r="U304" i="12"/>
  <c r="U287" i="12"/>
  <c r="U305" i="12"/>
  <c r="U292" i="12"/>
  <c r="U293" i="12"/>
  <c r="U289" i="12"/>
  <c r="U296" i="12"/>
  <c r="U288" i="12"/>
  <c r="U291" i="12"/>
  <c r="U303" i="12"/>
  <c r="U297" i="12"/>
  <c r="U302" i="12"/>
  <c r="U294" i="12"/>
  <c r="U286" i="12"/>
  <c r="U300" i="12"/>
  <c r="U299" i="12"/>
  <c r="U295" i="12"/>
  <c r="U301" i="12"/>
  <c r="U298" i="12"/>
  <c r="U290" i="12"/>
  <c r="U75" i="9"/>
  <c r="U78" i="9"/>
  <c r="U77" i="9"/>
  <c r="U76" i="9"/>
  <c r="U27" i="7"/>
  <c r="U21" i="2"/>
  <c r="U18" i="3"/>
  <c r="U12" i="6"/>
  <c r="U19" i="7"/>
  <c r="U20" i="4"/>
  <c r="U3515" i="1"/>
  <c r="U3516" i="1"/>
  <c r="U3513" i="1"/>
  <c r="U3514" i="1"/>
  <c r="U3582" i="1"/>
  <c r="U3584" i="1"/>
  <c r="U3583" i="1"/>
  <c r="U3585" i="1"/>
  <c r="U3280" i="1"/>
  <c r="U3283" i="1"/>
  <c r="U3281" i="1"/>
  <c r="U3284" i="1"/>
  <c r="U3282" i="1"/>
  <c r="U3279" i="1"/>
  <c r="U2161" i="1"/>
  <c r="U2162" i="1"/>
  <c r="U3030" i="1"/>
  <c r="U3033" i="1"/>
  <c r="U3032" i="1"/>
  <c r="U3031" i="1"/>
  <c r="V3030" i="1"/>
  <c r="V3033" i="1"/>
  <c r="V3032" i="1"/>
  <c r="V3031" i="1"/>
  <c r="U2179" i="1"/>
  <c r="U2773" i="1"/>
  <c r="U2774" i="1"/>
  <c r="U2771" i="1"/>
  <c r="U2772" i="1"/>
  <c r="U2769" i="1"/>
  <c r="U2770" i="1"/>
  <c r="V2310" i="1"/>
  <c r="V2313" i="1"/>
  <c r="V2312" i="1"/>
  <c r="V2314" i="1"/>
  <c r="V2311" i="1"/>
  <c r="V3165" i="1"/>
  <c r="V3164" i="1"/>
  <c r="V3166" i="1"/>
  <c r="V3163" i="1"/>
  <c r="V3661" i="1"/>
  <c r="V3659" i="1"/>
  <c r="V3660" i="1"/>
  <c r="U3366" i="1"/>
  <c r="U3365" i="1"/>
  <c r="U3363" i="1"/>
  <c r="U3362" i="1"/>
  <c r="U3364" i="1"/>
  <c r="U3387" i="1"/>
  <c r="U3385" i="1"/>
  <c r="U3386" i="1"/>
  <c r="U3384" i="1"/>
  <c r="U3383" i="1"/>
  <c r="U3243" i="1"/>
  <c r="U3242" i="1"/>
  <c r="U3241" i="1"/>
  <c r="U2958" i="1"/>
  <c r="U2957" i="1"/>
  <c r="U2960" i="1"/>
  <c r="U2961" i="1"/>
  <c r="U2959" i="1"/>
  <c r="V3189" i="1"/>
  <c r="V3192" i="1"/>
  <c r="V3190" i="1"/>
  <c r="V3191" i="1"/>
  <c r="V2193" i="1"/>
  <c r="U354" i="12"/>
  <c r="U338" i="12"/>
  <c r="U249" i="12"/>
  <c r="U263" i="12"/>
  <c r="U247" i="12"/>
  <c r="U252" i="12"/>
  <c r="U258" i="12"/>
  <c r="U257" i="12"/>
  <c r="U262" i="12"/>
  <c r="U265" i="12"/>
  <c r="U255" i="12"/>
  <c r="U251" i="12"/>
  <c r="U248" i="12"/>
  <c r="U259" i="12"/>
  <c r="U264" i="12"/>
  <c r="U260" i="12"/>
  <c r="U254" i="12"/>
  <c r="U261" i="12"/>
  <c r="U253" i="12"/>
  <c r="U246" i="12"/>
  <c r="U256" i="12"/>
  <c r="U250" i="12"/>
  <c r="U20" i="8"/>
  <c r="U21" i="8"/>
  <c r="U65" i="9"/>
  <c r="U66" i="9"/>
  <c r="U67" i="9"/>
  <c r="U68" i="9"/>
  <c r="U11" i="6"/>
  <c r="U17" i="7"/>
  <c r="U26" i="7"/>
  <c r="U19" i="2"/>
  <c r="U16" i="3"/>
  <c r="U18" i="4"/>
  <c r="U3277" i="1"/>
  <c r="U3275" i="1"/>
  <c r="U3278" i="1"/>
  <c r="U3273" i="1"/>
  <c r="U3274" i="1"/>
  <c r="U3276" i="1"/>
  <c r="U3494" i="1"/>
  <c r="U3496" i="1"/>
  <c r="U3493" i="1"/>
  <c r="U3495" i="1"/>
  <c r="U346" i="12"/>
  <c r="U330" i="12"/>
  <c r="U102" i="12"/>
  <c r="U98" i="12"/>
  <c r="U90" i="12"/>
  <c r="U101" i="12"/>
  <c r="U104" i="12"/>
  <c r="U100" i="12"/>
  <c r="U88" i="12"/>
  <c r="U95" i="12"/>
  <c r="U92" i="12"/>
  <c r="U94" i="12"/>
  <c r="U86" i="12"/>
  <c r="U91" i="12"/>
  <c r="U105" i="12"/>
  <c r="U93" i="12"/>
  <c r="U89" i="12"/>
  <c r="U96" i="12"/>
  <c r="U103" i="12"/>
  <c r="U87" i="12"/>
  <c r="U99" i="12"/>
  <c r="U97" i="12"/>
  <c r="U25" i="9"/>
  <c r="U27" i="9"/>
  <c r="U26" i="9"/>
  <c r="U28" i="9"/>
  <c r="U8" i="3"/>
  <c r="U10" i="4"/>
  <c r="U11" i="2"/>
  <c r="U22" i="7"/>
  <c r="U9" i="7"/>
  <c r="U2225" i="1"/>
  <c r="U2224" i="1"/>
  <c r="V346" i="12"/>
  <c r="V330" i="12"/>
  <c r="V104" i="12"/>
  <c r="V88" i="12"/>
  <c r="V95" i="12"/>
  <c r="V90" i="12"/>
  <c r="V86" i="12"/>
  <c r="V92" i="12"/>
  <c r="V94" i="12"/>
  <c r="V91" i="12"/>
  <c r="V105" i="12"/>
  <c r="V93" i="12"/>
  <c r="V89" i="12"/>
  <c r="V96" i="12"/>
  <c r="V103" i="12"/>
  <c r="V87" i="12"/>
  <c r="V98" i="12"/>
  <c r="V99" i="12"/>
  <c r="V100" i="12"/>
  <c r="V102" i="12"/>
  <c r="V101" i="12"/>
  <c r="V97" i="12"/>
  <c r="V30" i="9"/>
  <c r="V26" i="9"/>
  <c r="V28" i="9"/>
  <c r="V27" i="9"/>
  <c r="V29" i="9"/>
  <c r="V8" i="3"/>
  <c r="V22" i="7"/>
  <c r="V10" i="4"/>
  <c r="V11" i="2"/>
  <c r="V9" i="7"/>
  <c r="V2225" i="1"/>
  <c r="V2224" i="1"/>
  <c r="V329" i="12"/>
  <c r="V345" i="12"/>
  <c r="V72" i="12"/>
  <c r="V67" i="12"/>
  <c r="V82" i="12"/>
  <c r="V74" i="12"/>
  <c r="V75" i="12"/>
  <c r="V81" i="12"/>
  <c r="V76" i="12"/>
  <c r="V79" i="12"/>
  <c r="V78" i="12"/>
  <c r="V73" i="12"/>
  <c r="V80" i="12"/>
  <c r="V70" i="12"/>
  <c r="V66" i="12"/>
  <c r="V83" i="12"/>
  <c r="V84" i="12"/>
  <c r="V68" i="12"/>
  <c r="V71" i="12"/>
  <c r="V85" i="12"/>
  <c r="V77" i="12"/>
  <c r="V69" i="12"/>
  <c r="V23" i="9"/>
  <c r="V22" i="9"/>
  <c r="V21" i="9"/>
  <c r="V24" i="9"/>
  <c r="V25" i="9"/>
  <c r="V7" i="3"/>
  <c r="V10" i="2"/>
  <c r="V9" i="4"/>
  <c r="V8" i="7"/>
  <c r="V2192" i="1"/>
  <c r="V3568" i="1"/>
  <c r="V3570" i="1"/>
  <c r="V3569" i="1"/>
  <c r="V3567" i="1"/>
  <c r="U2186" i="1"/>
  <c r="V2186" i="1"/>
  <c r="U2365" i="1"/>
  <c r="U2366" i="1"/>
  <c r="U2363" i="1"/>
  <c r="U2368" i="1"/>
  <c r="U2364" i="1"/>
  <c r="U2367" i="1"/>
  <c r="V3260" i="1"/>
  <c r="V3261" i="1"/>
  <c r="V3259" i="1"/>
  <c r="V3117" i="1"/>
  <c r="V3118" i="1"/>
  <c r="V3120" i="1"/>
  <c r="V3119" i="1"/>
  <c r="V344" i="12"/>
  <c r="V328" i="12"/>
  <c r="V56" i="12"/>
  <c r="V55" i="12"/>
  <c r="V54" i="12"/>
  <c r="V50" i="12"/>
  <c r="V51" i="12"/>
  <c r="V60" i="12"/>
  <c r="V62" i="12"/>
  <c r="V46" i="12"/>
  <c r="V63" i="12"/>
  <c r="V65" i="12"/>
  <c r="V61" i="12"/>
  <c r="V57" i="12"/>
  <c r="V53" i="12"/>
  <c r="V64" i="12"/>
  <c r="V48" i="12"/>
  <c r="V59" i="12"/>
  <c r="V49" i="12"/>
  <c r="V52" i="12"/>
  <c r="V47" i="12"/>
  <c r="V58" i="12"/>
  <c r="V18" i="9"/>
  <c r="V19" i="9"/>
  <c r="V17" i="9"/>
  <c r="V20" i="9"/>
  <c r="V16" i="9"/>
  <c r="V6" i="3"/>
  <c r="V8" i="4"/>
  <c r="V9" i="2"/>
  <c r="V7" i="7"/>
  <c r="V2160" i="1"/>
  <c r="V2573" i="1"/>
  <c r="V2574" i="1"/>
  <c r="V2571" i="1"/>
  <c r="V2572" i="1"/>
  <c r="V2576" i="1"/>
  <c r="V2577" i="1"/>
  <c r="V2570" i="1"/>
  <c r="V2578" i="1"/>
  <c r="V2575" i="1"/>
  <c r="V2776" i="1"/>
  <c r="V2780" i="1"/>
  <c r="V2781" i="1"/>
  <c r="V2779" i="1"/>
  <c r="V2777" i="1"/>
  <c r="V2778" i="1"/>
  <c r="V2775" i="1"/>
  <c r="V2939" i="1"/>
  <c r="V2937" i="1"/>
  <c r="V2938" i="1"/>
  <c r="V2935" i="1"/>
  <c r="V2936" i="1"/>
  <c r="V342" i="12"/>
  <c r="V326" i="12"/>
  <c r="V24" i="12"/>
  <c r="V8" i="12"/>
  <c r="V23" i="12"/>
  <c r="V7" i="12"/>
  <c r="V6" i="12"/>
  <c r="V10" i="12"/>
  <c r="V19" i="12"/>
  <c r="V21" i="12"/>
  <c r="V17" i="12"/>
  <c r="V12" i="12"/>
  <c r="V22" i="12"/>
  <c r="V18" i="12"/>
  <c r="V14" i="12"/>
  <c r="V11" i="12"/>
  <c r="V25" i="12"/>
  <c r="V13" i="12"/>
  <c r="V9" i="12"/>
  <c r="V16" i="12"/>
  <c r="V20" i="12"/>
  <c r="V15" i="12"/>
  <c r="V10" i="9"/>
  <c r="V6" i="9"/>
  <c r="V7" i="9"/>
  <c r="V9" i="9"/>
  <c r="V8" i="9"/>
  <c r="V2019" i="1"/>
  <c r="U2027" i="1"/>
  <c r="V3093" i="1"/>
  <c r="V3094" i="1"/>
  <c r="V3096" i="1"/>
  <c r="V3095" i="1"/>
  <c r="U2756" i="1"/>
  <c r="U2758" i="1"/>
  <c r="U2755" i="1"/>
  <c r="U2761" i="1"/>
  <c r="U2760" i="1"/>
  <c r="U2757" i="1"/>
  <c r="U2759" i="1"/>
  <c r="V2109" i="1"/>
  <c r="V2110" i="1"/>
  <c r="V3574" i="1"/>
  <c r="V3576" i="1"/>
  <c r="V3577" i="1"/>
  <c r="V3575" i="1"/>
  <c r="V2125" i="1"/>
  <c r="V2126" i="1"/>
  <c r="V86" i="9"/>
  <c r="V87" i="9"/>
  <c r="V88" i="9"/>
  <c r="V90" i="9"/>
  <c r="V89" i="9"/>
  <c r="V29" i="7"/>
  <c r="V28" i="7"/>
  <c r="V20" i="3"/>
  <c r="V23" i="2"/>
  <c r="V13" i="6"/>
  <c r="V22" i="4"/>
  <c r="V21" i="7"/>
  <c r="V3685" i="1"/>
  <c r="V3717" i="1"/>
  <c r="V3733" i="1"/>
  <c r="V3749" i="1"/>
  <c r="V3765" i="1"/>
  <c r="V3781" i="1"/>
  <c r="V3797" i="1"/>
  <c r="V3829" i="1"/>
  <c r="V3861" i="1"/>
  <c r="V3893" i="1"/>
  <c r="V3925" i="1"/>
  <c r="V3957" i="1"/>
  <c r="V3989" i="1"/>
  <c r="V4005" i="1"/>
  <c r="V3724" i="1"/>
  <c r="V3904" i="1"/>
  <c r="V3694" i="1"/>
  <c r="V3710" i="1"/>
  <c r="V3734" i="1"/>
  <c r="V3750" i="1"/>
  <c r="V3766" i="1"/>
  <c r="V3782" i="1"/>
  <c r="V3798" i="1"/>
  <c r="V3814" i="1"/>
  <c r="V3830" i="1"/>
  <c r="V3846" i="1"/>
  <c r="V3862" i="1"/>
  <c r="V3878" i="1"/>
  <c r="V3894" i="1"/>
  <c r="V3910" i="1"/>
  <c r="V3926" i="1"/>
  <c r="V3942" i="1"/>
  <c r="V3966" i="1"/>
  <c r="V3982" i="1"/>
  <c r="V3998" i="1"/>
  <c r="V3732" i="1"/>
  <c r="V3804" i="1"/>
  <c r="V3683" i="1"/>
  <c r="V3699" i="1"/>
  <c r="V3715" i="1"/>
  <c r="V3731" i="1"/>
  <c r="V3747" i="1"/>
  <c r="V3763" i="1"/>
  <c r="V3779" i="1"/>
  <c r="V3795" i="1"/>
  <c r="V3811" i="1"/>
  <c r="V3827" i="1"/>
  <c r="V3843" i="1"/>
  <c r="V3859" i="1"/>
  <c r="V3875" i="1"/>
  <c r="V3891" i="1"/>
  <c r="V3907" i="1"/>
  <c r="V3923" i="1"/>
  <c r="V3939" i="1"/>
  <c r="V3955" i="1"/>
  <c r="V3971" i="1"/>
  <c r="V3987" i="1"/>
  <c r="V4003" i="1"/>
  <c r="V3700" i="1"/>
  <c r="V3764" i="1"/>
  <c r="V3920" i="1"/>
  <c r="V3980" i="1"/>
  <c r="V3693" i="1"/>
  <c r="V3701" i="1"/>
  <c r="V3709" i="1"/>
  <c r="V3725" i="1"/>
  <c r="V3741" i="1"/>
  <c r="V3757" i="1"/>
  <c r="V3773" i="1"/>
  <c r="V3789" i="1"/>
  <c r="V3813" i="1"/>
  <c r="V3845" i="1"/>
  <c r="V3877" i="1"/>
  <c r="V3909" i="1"/>
  <c r="V3941" i="1"/>
  <c r="V3973" i="1"/>
  <c r="V3997" i="1"/>
  <c r="V3696" i="1"/>
  <c r="V3844" i="1"/>
  <c r="V3686" i="1"/>
  <c r="V3702" i="1"/>
  <c r="V3726" i="1"/>
  <c r="V3742" i="1"/>
  <c r="V3758" i="1"/>
  <c r="V3774" i="1"/>
  <c r="V3790" i="1"/>
  <c r="V3806" i="1"/>
  <c r="V3822" i="1"/>
  <c r="V3838" i="1"/>
  <c r="V3854" i="1"/>
  <c r="V3870" i="1"/>
  <c r="V3886" i="1"/>
  <c r="V3902" i="1"/>
  <c r="V3918" i="1"/>
  <c r="V3934" i="1"/>
  <c r="V3958" i="1"/>
  <c r="V3974" i="1"/>
  <c r="V3990" i="1"/>
  <c r="V3704" i="1"/>
  <c r="V3772" i="1"/>
  <c r="V3876" i="1"/>
  <c r="V3691" i="1"/>
  <c r="V3707" i="1"/>
  <c r="V3723" i="1"/>
  <c r="V3739" i="1"/>
  <c r="V3755" i="1"/>
  <c r="V3771" i="1"/>
  <c r="V3787" i="1"/>
  <c r="V3803" i="1"/>
  <c r="V3819" i="1"/>
  <c r="V3835" i="1"/>
  <c r="V3851" i="1"/>
  <c r="V3867" i="1"/>
  <c r="V3883" i="1"/>
  <c r="V3899" i="1"/>
  <c r="V3915" i="1"/>
  <c r="V3931" i="1"/>
  <c r="V3947" i="1"/>
  <c r="V3963" i="1"/>
  <c r="V3979" i="1"/>
  <c r="V3995" i="1"/>
  <c r="V3736" i="1"/>
  <c r="V3852" i="1"/>
  <c r="V3948" i="1"/>
  <c r="V3712" i="1"/>
  <c r="V3912" i="1"/>
  <c r="V3805" i="1"/>
  <c r="V3869" i="1"/>
  <c r="V3933" i="1"/>
  <c r="V3784" i="1"/>
  <c r="V3872" i="1"/>
  <c r="V3960" i="1"/>
  <c r="V3950" i="1"/>
  <c r="V3908" i="1"/>
  <c r="V3968" i="1"/>
  <c r="V3792" i="1"/>
  <c r="V3888" i="1"/>
  <c r="V3776" i="1"/>
  <c r="V3880" i="1"/>
  <c r="V3689" i="1"/>
  <c r="V3721" i="1"/>
  <c r="V3753" i="1"/>
  <c r="V3785" i="1"/>
  <c r="V3809" i="1"/>
  <c r="V3825" i="1"/>
  <c r="V3841" i="1"/>
  <c r="V3857" i="1"/>
  <c r="V3873" i="1"/>
  <c r="V3889" i="1"/>
  <c r="V3905" i="1"/>
  <c r="V3921" i="1"/>
  <c r="V3937" i="1"/>
  <c r="V3953" i="1"/>
  <c r="V3969" i="1"/>
  <c r="V3977" i="1"/>
  <c r="V3985" i="1"/>
  <c r="V3708" i="1"/>
  <c r="V3828" i="1"/>
  <c r="V3884" i="1"/>
  <c r="V3690" i="1"/>
  <c r="V3706" i="1"/>
  <c r="V3722" i="1"/>
  <c r="V3738" i="1"/>
  <c r="V3746" i="1"/>
  <c r="V3754" i="1"/>
  <c r="V3770" i="1"/>
  <c r="V3802" i="1"/>
  <c r="V3818" i="1"/>
  <c r="V3850" i="1"/>
  <c r="V3866" i="1"/>
  <c r="V3898" i="1"/>
  <c r="V3914" i="1"/>
  <c r="V3946" i="1"/>
  <c r="V3962" i="1"/>
  <c r="V3994" i="1"/>
  <c r="V3716" i="1"/>
  <c r="V3788" i="1"/>
  <c r="V3892" i="1"/>
  <c r="V3780" i="1"/>
  <c r="V3868" i="1"/>
  <c r="V3834" i="1"/>
  <c r="V3930" i="1"/>
  <c r="V3812" i="1"/>
  <c r="V3996" i="1"/>
  <c r="V3837" i="1"/>
  <c r="V3901" i="1"/>
  <c r="V3965" i="1"/>
  <c r="V3752" i="1"/>
  <c r="V3816" i="1"/>
  <c r="V3928" i="1"/>
  <c r="V3988" i="1"/>
  <c r="V3718" i="1"/>
  <c r="V3840" i="1"/>
  <c r="V3940" i="1"/>
  <c r="V3992" i="1"/>
  <c r="V3824" i="1"/>
  <c r="V3744" i="1"/>
  <c r="V3848" i="1"/>
  <c r="V3956" i="1"/>
  <c r="V3705" i="1"/>
  <c r="V3737" i="1"/>
  <c r="V3769" i="1"/>
  <c r="V3817" i="1"/>
  <c r="V3833" i="1"/>
  <c r="V3849" i="1"/>
  <c r="V3865" i="1"/>
  <c r="V3897" i="1"/>
  <c r="V3913" i="1"/>
  <c r="V3929" i="1"/>
  <c r="V3945" i="1"/>
  <c r="V3961" i="1"/>
  <c r="V4001" i="1"/>
  <c r="V3740" i="1"/>
  <c r="V3860" i="1"/>
  <c r="V3916" i="1"/>
  <c r="V3714" i="1"/>
  <c r="V3730" i="1"/>
  <c r="V3762" i="1"/>
  <c r="V3778" i="1"/>
  <c r="V3786" i="1"/>
  <c r="V3794" i="1"/>
  <c r="V3810" i="1"/>
  <c r="V3826" i="1"/>
  <c r="V3842" i="1"/>
  <c r="V3858" i="1"/>
  <c r="V3874" i="1"/>
  <c r="V3882" i="1"/>
  <c r="V3890" i="1"/>
  <c r="V3906" i="1"/>
  <c r="V3922" i="1"/>
  <c r="V3938" i="1"/>
  <c r="V3954" i="1"/>
  <c r="V3970" i="1"/>
  <c r="V3978" i="1"/>
  <c r="V3986" i="1"/>
  <c r="V4002" i="1"/>
  <c r="V3688" i="1"/>
  <c r="V3756" i="1"/>
  <c r="V3820" i="1"/>
  <c r="V3684" i="1"/>
  <c r="V3720" i="1"/>
  <c r="V3801" i="1"/>
  <c r="V3881" i="1"/>
  <c r="V3698" i="1"/>
  <c r="V3900" i="1"/>
  <c r="V3692" i="1"/>
  <c r="V3796" i="1"/>
  <c r="V3917" i="1"/>
  <c r="V3949" i="1"/>
  <c r="V3981" i="1"/>
  <c r="V3713" i="1"/>
  <c r="V3777" i="1"/>
  <c r="V3993" i="1"/>
  <c r="V3800" i="1"/>
  <c r="V3976" i="1"/>
  <c r="V3924" i="1"/>
  <c r="V3984" i="1"/>
  <c r="V3687" i="1"/>
  <c r="V3703" i="1"/>
  <c r="V3719" i="1"/>
  <c r="V3735" i="1"/>
  <c r="V3751" i="1"/>
  <c r="V3759" i="1"/>
  <c r="V3767" i="1"/>
  <c r="V3783" i="1"/>
  <c r="V3799" i="1"/>
  <c r="V3815" i="1"/>
  <c r="V3831" i="1"/>
  <c r="V3847" i="1"/>
  <c r="V3855" i="1"/>
  <c r="V3863" i="1"/>
  <c r="V3879" i="1"/>
  <c r="V3895" i="1"/>
  <c r="V3911" i="1"/>
  <c r="V3927" i="1"/>
  <c r="V3943" i="1"/>
  <c r="V3951" i="1"/>
  <c r="V3959" i="1"/>
  <c r="V3975" i="1"/>
  <c r="V3991" i="1"/>
  <c r="V3936" i="1"/>
  <c r="V3760" i="1"/>
  <c r="V3864" i="1"/>
  <c r="V3972" i="1"/>
  <c r="V3853" i="1"/>
  <c r="V3748" i="1"/>
  <c r="V3836" i="1"/>
  <c r="V3964" i="1"/>
  <c r="V3932" i="1"/>
  <c r="V3821" i="1"/>
  <c r="V3885" i="1"/>
  <c r="V3697" i="1"/>
  <c r="V3729" i="1"/>
  <c r="V3745" i="1"/>
  <c r="V3761" i="1"/>
  <c r="V3793" i="1"/>
  <c r="V3768" i="1"/>
  <c r="V3944" i="1"/>
  <c r="V4004" i="1"/>
  <c r="V3856" i="1"/>
  <c r="V3952" i="1"/>
  <c r="V3695" i="1"/>
  <c r="V3727" i="1"/>
  <c r="V3743" i="1"/>
  <c r="V3775" i="1"/>
  <c r="V3791" i="1"/>
  <c r="V3823" i="1"/>
  <c r="V3839" i="1"/>
  <c r="V3871" i="1"/>
  <c r="V3887" i="1"/>
  <c r="V3919" i="1"/>
  <c r="V3935" i="1"/>
  <c r="V3967" i="1"/>
  <c r="V3983" i="1"/>
  <c r="V3808" i="1"/>
  <c r="V4000" i="1"/>
  <c r="V3832" i="1"/>
  <c r="V3896" i="1"/>
  <c r="V3807" i="1"/>
  <c r="V3903" i="1"/>
  <c r="V3728" i="1"/>
  <c r="V3711" i="1"/>
  <c r="V3999" i="1"/>
  <c r="V3483" i="1"/>
  <c r="V3481" i="1"/>
  <c r="V3482" i="1"/>
  <c r="V3484" i="1"/>
  <c r="U2717" i="1"/>
  <c r="U2718" i="1"/>
  <c r="U2715" i="1"/>
  <c r="U2720" i="1"/>
  <c r="U2716" i="1"/>
  <c r="U2721" i="1"/>
  <c r="U2719" i="1"/>
  <c r="U3168" i="1"/>
  <c r="U3169" i="1"/>
  <c r="U3170" i="1"/>
  <c r="U3167" i="1"/>
  <c r="V2707" i="1"/>
  <c r="V2701" i="1"/>
  <c r="V2702" i="1"/>
  <c r="V2704" i="1"/>
  <c r="V2705" i="1"/>
  <c r="V2706" i="1"/>
  <c r="V2703" i="1"/>
  <c r="V3084" i="1"/>
  <c r="V3083" i="1"/>
  <c r="V3082" i="1"/>
  <c r="V3081" i="1"/>
  <c r="U3084" i="1"/>
  <c r="U3083" i="1"/>
  <c r="U3082" i="1"/>
  <c r="U3081" i="1"/>
  <c r="V3678" i="1"/>
  <c r="V3677" i="1"/>
  <c r="V3679" i="1"/>
  <c r="U3652" i="1"/>
  <c r="U3651" i="1"/>
  <c r="U3650" i="1"/>
  <c r="U2035" i="1"/>
  <c r="U2033" i="1"/>
  <c r="U2024" i="1"/>
  <c r="V3049" i="1"/>
  <c r="V3050" i="1"/>
  <c r="V3048" i="1"/>
  <c r="V3047" i="1"/>
  <c r="V2150" i="1"/>
  <c r="V2151" i="1"/>
  <c r="V3053" i="1"/>
  <c r="V3054" i="1"/>
  <c r="V3051" i="1"/>
  <c r="V3052" i="1"/>
  <c r="V3055" i="1"/>
  <c r="V2926" i="1"/>
  <c r="V2924" i="1"/>
  <c r="V2925" i="1"/>
  <c r="V2929" i="1"/>
  <c r="V2928" i="1"/>
  <c r="V2927" i="1"/>
  <c r="U3662" i="1"/>
  <c r="U3664" i="1"/>
  <c r="U3663" i="1"/>
  <c r="U3648" i="1"/>
  <c r="U3647" i="1"/>
  <c r="U3649" i="1"/>
  <c r="V3212" i="1"/>
  <c r="V3213" i="1"/>
  <c r="V3211" i="1"/>
  <c r="V3210" i="1"/>
  <c r="U3357" i="1"/>
  <c r="U3358" i="1"/>
  <c r="U3361" i="1"/>
  <c r="U3359" i="1"/>
  <c r="U3360" i="1"/>
  <c r="U3356" i="1"/>
  <c r="U2155" i="1"/>
  <c r="U2156" i="1"/>
  <c r="V2155" i="1"/>
  <c r="V2156" i="1"/>
  <c r="V2098" i="1"/>
  <c r="V2097" i="1"/>
  <c r="U2128" i="1"/>
  <c r="U2127" i="1"/>
  <c r="U3019" i="1"/>
  <c r="U3020" i="1"/>
  <c r="U3018" i="1"/>
  <c r="U3017" i="1"/>
  <c r="U10" i="9"/>
  <c r="U2039" i="1"/>
  <c r="U9" i="9"/>
  <c r="U2025" i="1"/>
  <c r="V2025" i="1"/>
  <c r="U3470" i="1"/>
  <c r="U3468" i="1"/>
  <c r="U3469" i="1"/>
  <c r="U3471" i="1"/>
  <c r="V3469" i="1"/>
  <c r="V3470" i="1"/>
  <c r="V3468" i="1"/>
  <c r="V3471" i="1"/>
  <c r="U3107" i="1"/>
  <c r="U3106" i="1"/>
  <c r="U3105" i="1"/>
  <c r="U3108" i="1"/>
  <c r="V2197" i="1"/>
  <c r="V2196" i="1"/>
  <c r="U2814" i="1"/>
  <c r="U2819" i="1"/>
  <c r="U2818" i="1"/>
  <c r="U2817" i="1"/>
  <c r="U2816" i="1"/>
  <c r="U2815" i="1"/>
  <c r="V2819" i="1"/>
  <c r="V2814" i="1"/>
  <c r="V2818" i="1"/>
  <c r="V2817" i="1"/>
  <c r="V2816" i="1"/>
  <c r="V2815" i="1"/>
  <c r="U2222" i="1"/>
  <c r="U2223" i="1"/>
  <c r="U2153" i="1"/>
  <c r="U2152" i="1"/>
  <c r="U331" i="12"/>
  <c r="U347" i="12"/>
  <c r="U124" i="12"/>
  <c r="U116" i="12"/>
  <c r="U119" i="12"/>
  <c r="U114" i="12"/>
  <c r="U106" i="12"/>
  <c r="U107" i="12"/>
  <c r="U117" i="12"/>
  <c r="U120" i="12"/>
  <c r="U123" i="12"/>
  <c r="U112" i="12"/>
  <c r="U108" i="12"/>
  <c r="U111" i="12"/>
  <c r="U118" i="12"/>
  <c r="U110" i="12"/>
  <c r="U125" i="12"/>
  <c r="U121" i="12"/>
  <c r="U109" i="12"/>
  <c r="U122" i="12"/>
  <c r="U115" i="12"/>
  <c r="U113" i="12"/>
  <c r="U30" i="9"/>
  <c r="U11" i="8"/>
  <c r="U10" i="8"/>
  <c r="U33" i="9"/>
  <c r="U32" i="9"/>
  <c r="U31" i="9"/>
  <c r="U7" i="6"/>
  <c r="U12" i="2"/>
  <c r="U11" i="4"/>
  <c r="U9" i="3"/>
  <c r="U10" i="7"/>
  <c r="U2324" i="1"/>
  <c r="U2325" i="1"/>
  <c r="U2323" i="1"/>
  <c r="U2322" i="1"/>
  <c r="U2321" i="1"/>
  <c r="V2389" i="1"/>
  <c r="V2387" i="1"/>
  <c r="V2388" i="1"/>
  <c r="V2386" i="1"/>
  <c r="V2384" i="1"/>
  <c r="V2385" i="1"/>
  <c r="V2383" i="1"/>
  <c r="T2834" i="1" l="1"/>
  <c r="T2833" i="1"/>
  <c r="T2832" i="1"/>
  <c r="T2837" i="1"/>
  <c r="T835" i="1"/>
  <c r="T836" i="1"/>
  <c r="T834" i="1"/>
  <c r="T2835" i="1"/>
  <c r="T2836" i="1"/>
  <c r="T832" i="1"/>
  <c r="T837" i="1"/>
  <c r="T833" i="1"/>
  <c r="T2605" i="1"/>
  <c r="T610" i="1"/>
  <c r="T2609" i="1"/>
  <c r="T2606" i="1"/>
  <c r="T2608" i="1"/>
  <c r="T607" i="1"/>
  <c r="T611" i="1"/>
  <c r="T605" i="1"/>
  <c r="T2610" i="1"/>
  <c r="T2611" i="1"/>
  <c r="T2607" i="1"/>
  <c r="T606" i="1"/>
  <c r="T608" i="1"/>
  <c r="T609" i="1"/>
  <c r="T136" i="1"/>
  <c r="T2136" i="1"/>
  <c r="T45" i="12"/>
  <c r="T15" i="9"/>
  <c r="T2120" i="1"/>
  <c r="T120" i="1"/>
  <c r="T3351" i="1"/>
  <c r="T1352" i="1"/>
  <c r="T3354" i="1"/>
  <c r="T1353" i="1"/>
  <c r="T3353" i="1"/>
  <c r="T3352" i="1"/>
  <c r="T1354" i="1"/>
  <c r="T1351" i="1"/>
  <c r="T1355" i="1"/>
  <c r="T3355" i="1"/>
  <c r="T3400" i="1"/>
  <c r="T1399" i="1"/>
  <c r="T3399" i="1"/>
  <c r="T1400" i="1"/>
  <c r="T1401" i="1"/>
  <c r="T3402" i="1"/>
  <c r="T1398" i="1"/>
  <c r="T3401" i="1"/>
  <c r="T1402" i="1"/>
  <c r="T3398" i="1"/>
  <c r="T2647" i="1"/>
  <c r="T648" i="1"/>
  <c r="T649" i="1"/>
  <c r="T2646" i="1"/>
  <c r="T2645" i="1"/>
  <c r="T2649" i="1"/>
  <c r="T643" i="1"/>
  <c r="T644" i="1"/>
  <c r="T2648" i="1"/>
  <c r="T647" i="1"/>
  <c r="T2643" i="1"/>
  <c r="T2644" i="1"/>
  <c r="T646" i="1"/>
  <c r="T645" i="1"/>
  <c r="T14" i="1"/>
  <c r="T2014" i="1"/>
  <c r="T3459" i="1"/>
  <c r="T1458" i="1"/>
  <c r="T1456" i="1"/>
  <c r="T3457" i="1"/>
  <c r="T1457" i="1"/>
  <c r="T3456" i="1"/>
  <c r="T3458" i="1"/>
  <c r="T1459" i="1"/>
  <c r="T2056" i="1"/>
  <c r="T56" i="1"/>
  <c r="T1129" i="1"/>
  <c r="T3130" i="1"/>
  <c r="T3129" i="1"/>
  <c r="T1131" i="1"/>
  <c r="T1132" i="1"/>
  <c r="T1130" i="1"/>
  <c r="T3131" i="1"/>
  <c r="T3132" i="1"/>
  <c r="T6" i="7"/>
  <c r="T2054" i="1"/>
  <c r="T54" i="1"/>
  <c r="T53" i="12"/>
  <c r="T51" i="12"/>
  <c r="T50" i="12"/>
  <c r="T49" i="12"/>
  <c r="T52" i="12"/>
  <c r="T47" i="12"/>
  <c r="T46" i="12"/>
  <c r="T48" i="12"/>
  <c r="T54" i="12"/>
  <c r="T2152" i="1"/>
  <c r="T152" i="1"/>
  <c r="T153" i="1"/>
  <c r="T2153" i="1"/>
  <c r="T2574" i="1"/>
  <c r="T2573" i="1"/>
  <c r="T2577" i="1"/>
  <c r="T571" i="1"/>
  <c r="T572" i="1"/>
  <c r="T2570" i="1"/>
  <c r="T2576" i="1"/>
  <c r="T575" i="1"/>
  <c r="T2578" i="1"/>
  <c r="T2571" i="1"/>
  <c r="T2572" i="1"/>
  <c r="T570" i="1"/>
  <c r="T574" i="1"/>
  <c r="T573" i="1"/>
  <c r="T2575" i="1"/>
  <c r="T578" i="1"/>
  <c r="T576" i="1"/>
  <c r="T577" i="1"/>
  <c r="T2285" i="1"/>
  <c r="T2282" i="1"/>
  <c r="T283" i="1"/>
  <c r="T284" i="1"/>
  <c r="T2283" i="1"/>
  <c r="T2284" i="1"/>
  <c r="T285" i="1"/>
  <c r="T281" i="1"/>
  <c r="T2281" i="1"/>
  <c r="T282" i="1"/>
  <c r="T3011" i="1"/>
  <c r="T3012" i="1"/>
  <c r="T3010" i="1"/>
  <c r="T1008" i="1"/>
  <c r="T1010" i="1"/>
  <c r="T1009" i="1"/>
  <c r="T3009" i="1"/>
  <c r="T3008" i="1"/>
  <c r="T1011" i="1"/>
  <c r="T1012" i="1"/>
  <c r="T874" i="1"/>
  <c r="T2878" i="1"/>
  <c r="T877" i="1"/>
  <c r="T873" i="1"/>
  <c r="T2873" i="1"/>
  <c r="T2877" i="1"/>
  <c r="T2874" i="1"/>
  <c r="T878" i="1"/>
  <c r="T875" i="1"/>
  <c r="T876" i="1"/>
  <c r="T2875" i="1"/>
  <c r="T2876" i="1"/>
  <c r="T1154" i="1"/>
  <c r="T3153" i="1"/>
  <c r="T3152" i="1"/>
  <c r="T1155" i="1"/>
  <c r="T3154" i="1"/>
  <c r="T3155" i="1"/>
  <c r="T1152" i="1"/>
  <c r="T1153" i="1"/>
  <c r="T71" i="1"/>
  <c r="T2071" i="1"/>
  <c r="T355" i="12"/>
  <c r="T339" i="12"/>
  <c r="T276" i="12"/>
  <c r="T275" i="12"/>
  <c r="T277" i="12"/>
  <c r="T265" i="12"/>
  <c r="T70" i="9"/>
  <c r="T71" i="9"/>
  <c r="T73" i="9"/>
  <c r="T72" i="9"/>
  <c r="T18" i="7"/>
  <c r="T20" i="2"/>
  <c r="T17" i="3"/>
  <c r="T19" i="4"/>
  <c r="T3409" i="1"/>
  <c r="T3408" i="1"/>
  <c r="T1410" i="1"/>
  <c r="T1411" i="1"/>
  <c r="T1412" i="1"/>
  <c r="T3411" i="1"/>
  <c r="T3412" i="1"/>
  <c r="T1408" i="1"/>
  <c r="T3410" i="1"/>
  <c r="T1409" i="1"/>
  <c r="T2979" i="1"/>
  <c r="T2980" i="1"/>
  <c r="T978" i="1"/>
  <c r="T981" i="1"/>
  <c r="T982" i="1"/>
  <c r="T2981" i="1"/>
  <c r="T2982" i="1"/>
  <c r="T979" i="1"/>
  <c r="T980" i="1"/>
  <c r="T2978" i="1"/>
  <c r="T1622" i="1"/>
  <c r="T3620" i="1"/>
  <c r="T1621" i="1"/>
  <c r="T3622" i="1"/>
  <c r="T3621" i="1"/>
  <c r="T1620" i="1"/>
  <c r="T2509" i="1"/>
  <c r="T510" i="1"/>
  <c r="T2513" i="1"/>
  <c r="T507" i="1"/>
  <c r="T508" i="1"/>
  <c r="T2512" i="1"/>
  <c r="T514" i="1"/>
  <c r="T511" i="1"/>
  <c r="T2507" i="1"/>
  <c r="T2508" i="1"/>
  <c r="T515" i="1"/>
  <c r="T2510" i="1"/>
  <c r="T509" i="1"/>
  <c r="T2515" i="1"/>
  <c r="T2511" i="1"/>
  <c r="T512" i="1"/>
  <c r="T2514" i="1"/>
  <c r="T513" i="1"/>
  <c r="T46" i="1"/>
  <c r="T2046" i="1"/>
  <c r="T328" i="12"/>
  <c r="T344" i="12"/>
  <c r="T56" i="12"/>
  <c r="T57" i="12"/>
  <c r="T55" i="12"/>
  <c r="T18" i="9"/>
  <c r="T16" i="9"/>
  <c r="T17" i="9"/>
  <c r="T6" i="3"/>
  <c r="T7" i="7"/>
  <c r="T9" i="2"/>
  <c r="T8" i="4"/>
  <c r="T2160" i="1"/>
  <c r="T160" i="1"/>
  <c r="T2125" i="1"/>
  <c r="T126" i="1"/>
  <c r="T2126" i="1"/>
  <c r="T125" i="1"/>
  <c r="T3432" i="1"/>
  <c r="T1431" i="1"/>
  <c r="T3430" i="1"/>
  <c r="T3431" i="1"/>
  <c r="T1432" i="1"/>
  <c r="T1433" i="1"/>
  <c r="T3433" i="1"/>
  <c r="T1430" i="1"/>
  <c r="T2275" i="1"/>
  <c r="T2276" i="1"/>
  <c r="T274" i="1"/>
  <c r="T2274" i="1"/>
  <c r="T2273" i="1"/>
  <c r="T273" i="1"/>
  <c r="T275" i="1"/>
  <c r="T276" i="1"/>
  <c r="T181" i="12"/>
  <c r="T184" i="12"/>
  <c r="T194" i="12"/>
  <c r="T193" i="12"/>
  <c r="T191" i="12"/>
  <c r="T190" i="12"/>
  <c r="T189" i="12"/>
  <c r="T192" i="12"/>
  <c r="T187" i="12"/>
  <c r="T186" i="12"/>
  <c r="T188" i="12"/>
  <c r="T183" i="12"/>
  <c r="T182" i="12"/>
  <c r="T2967" i="1"/>
  <c r="T968" i="1"/>
  <c r="T969" i="1"/>
  <c r="T970" i="1"/>
  <c r="T2969" i="1"/>
  <c r="T2968" i="1"/>
  <c r="T967" i="1"/>
  <c r="T971" i="1"/>
  <c r="T2970" i="1"/>
  <c r="T2971" i="1"/>
  <c r="T2897" i="1"/>
  <c r="T2896" i="1"/>
  <c r="T2901" i="1"/>
  <c r="T899" i="1"/>
  <c r="T2898" i="1"/>
  <c r="T900" i="1"/>
  <c r="T2899" i="1"/>
  <c r="T898" i="1"/>
  <c r="T2900" i="1"/>
  <c r="T896" i="1"/>
  <c r="T901" i="1"/>
  <c r="T897" i="1"/>
  <c r="T8" i="12"/>
  <c r="T14" i="12"/>
  <c r="T13" i="12"/>
  <c r="T11" i="12"/>
  <c r="T10" i="12"/>
  <c r="T9" i="12"/>
  <c r="T12" i="12"/>
  <c r="T7" i="12"/>
  <c r="T6" i="12"/>
  <c r="T7" i="8"/>
  <c r="T7" i="2"/>
  <c r="T6" i="8"/>
  <c r="T18" i="1"/>
  <c r="T2018" i="1"/>
  <c r="T2159" i="1"/>
  <c r="T158" i="1"/>
  <c r="T2158" i="1"/>
  <c r="T159" i="1"/>
  <c r="T42" i="1"/>
  <c r="T2042" i="1"/>
  <c r="T229" i="12"/>
  <c r="T227" i="12"/>
  <c r="T226" i="12"/>
  <c r="T228" i="12"/>
  <c r="T223" i="12"/>
  <c r="T222" i="12"/>
  <c r="T221" i="12"/>
  <c r="T224" i="12"/>
  <c r="T234" i="12"/>
  <c r="T233" i="12"/>
  <c r="T232" i="12"/>
  <c r="T231" i="12"/>
  <c r="T230" i="12"/>
  <c r="T3181" i="1"/>
  <c r="T1179" i="1"/>
  <c r="T3180" i="1"/>
  <c r="T3179" i="1"/>
  <c r="T1180" i="1"/>
  <c r="T1181" i="1"/>
  <c r="T3178" i="1"/>
  <c r="T1178" i="1"/>
  <c r="T1097" i="1"/>
  <c r="T3097" i="1"/>
  <c r="T3098" i="1"/>
  <c r="T1098" i="1"/>
  <c r="T1099" i="1"/>
  <c r="T1100" i="1"/>
  <c r="T3099" i="1"/>
  <c r="T3100" i="1"/>
  <c r="T2048" i="1"/>
  <c r="T48" i="1"/>
  <c r="T424" i="1"/>
  <c r="T429" i="1"/>
  <c r="T426" i="1"/>
  <c r="T425" i="1"/>
  <c r="T2425" i="1"/>
  <c r="T2424" i="1"/>
  <c r="T2429" i="1"/>
  <c r="T2426" i="1"/>
  <c r="T427" i="1"/>
  <c r="T428" i="1"/>
  <c r="T2427" i="1"/>
  <c r="T2428" i="1"/>
  <c r="T1122" i="1"/>
  <c r="T3121" i="1"/>
  <c r="T1123" i="1"/>
  <c r="T1124" i="1"/>
  <c r="T3122" i="1"/>
  <c r="T3123" i="1"/>
  <c r="T3124" i="1"/>
  <c r="T1121" i="1"/>
  <c r="T397" i="1"/>
  <c r="T2403" i="1"/>
  <c r="T2404" i="1"/>
  <c r="T2402" i="1"/>
  <c r="T399" i="1"/>
  <c r="T400" i="1"/>
  <c r="T398" i="1"/>
  <c r="T401" i="1"/>
  <c r="T2397" i="1"/>
  <c r="T2398" i="1"/>
  <c r="T2401" i="1"/>
  <c r="T2400" i="1"/>
  <c r="T2399" i="1"/>
  <c r="T403" i="1"/>
  <c r="T404" i="1"/>
  <c r="T402" i="1"/>
  <c r="T3319" i="1"/>
  <c r="T1320" i="1"/>
  <c r="T1321" i="1"/>
  <c r="T1322" i="1"/>
  <c r="T3321" i="1"/>
  <c r="T3320" i="1"/>
  <c r="T1319" i="1"/>
  <c r="T1323" i="1"/>
  <c r="T3322" i="1"/>
  <c r="T3323" i="1"/>
  <c r="T2184" i="1"/>
  <c r="T184" i="1"/>
  <c r="T10" i="1"/>
  <c r="T2010" i="1"/>
  <c r="T2053" i="1"/>
  <c r="T53" i="1"/>
  <c r="T209" i="1"/>
  <c r="T2209" i="1"/>
  <c r="T55" i="1"/>
  <c r="T2055" i="1"/>
  <c r="T3479" i="1"/>
  <c r="T1480" i="1"/>
  <c r="T1478" i="1"/>
  <c r="T1477" i="1"/>
  <c r="T1476" i="1"/>
  <c r="T3480" i="1"/>
  <c r="T3478" i="1"/>
  <c r="T1479" i="1"/>
  <c r="T3476" i="1"/>
  <c r="T3477" i="1"/>
  <c r="T1232" i="1"/>
  <c r="T1233" i="1"/>
  <c r="T3234" i="1"/>
  <c r="T3233" i="1"/>
  <c r="T1234" i="1"/>
  <c r="T3232" i="1"/>
  <c r="T69" i="1"/>
  <c r="T2069" i="1"/>
  <c r="T9" i="8"/>
  <c r="T8" i="8"/>
  <c r="T6" i="4"/>
  <c r="T3491" i="1"/>
  <c r="T3492" i="1"/>
  <c r="T1489" i="1"/>
  <c r="T3490" i="1"/>
  <c r="T3489" i="1"/>
  <c r="T1490" i="1"/>
  <c r="T1491" i="1"/>
  <c r="T1492" i="1"/>
  <c r="T58" i="1"/>
  <c r="T2058" i="1"/>
  <c r="T269" i="1"/>
  <c r="T271" i="1"/>
  <c r="T2270" i="1"/>
  <c r="T272" i="1"/>
  <c r="T2269" i="1"/>
  <c r="T2272" i="1"/>
  <c r="T2271" i="1"/>
  <c r="T270" i="1"/>
  <c r="T139" i="1"/>
  <c r="T140" i="1"/>
  <c r="T2139" i="1"/>
  <c r="T2140" i="1"/>
  <c r="T3560" i="1"/>
  <c r="T1559" i="1"/>
  <c r="T1562" i="1"/>
  <c r="T3559" i="1"/>
  <c r="T1560" i="1"/>
  <c r="T1561" i="1"/>
  <c r="T3561" i="1"/>
  <c r="T3562" i="1"/>
  <c r="T2211" i="1"/>
  <c r="T210" i="1"/>
  <c r="T2210" i="1"/>
  <c r="T211" i="1"/>
  <c r="T2317" i="1"/>
  <c r="T315" i="1"/>
  <c r="T316" i="1"/>
  <c r="T2320" i="1"/>
  <c r="T2319" i="1"/>
  <c r="T2315" i="1"/>
  <c r="T2316" i="1"/>
  <c r="T317" i="1"/>
  <c r="T318" i="1"/>
  <c r="T319" i="1"/>
  <c r="T320" i="1"/>
  <c r="T2318" i="1"/>
  <c r="T2750" i="1"/>
  <c r="T749" i="1"/>
  <c r="T2751" i="1"/>
  <c r="T752" i="1"/>
  <c r="T753" i="1"/>
  <c r="T2749" i="1"/>
  <c r="T750" i="1"/>
  <c r="T2753" i="1"/>
  <c r="T2754" i="1"/>
  <c r="T2752" i="1"/>
  <c r="T751" i="1"/>
  <c r="T754" i="1"/>
  <c r="T1115" i="1"/>
  <c r="T3114" i="1"/>
  <c r="T1116" i="1"/>
  <c r="T3115" i="1"/>
  <c r="T1114" i="1"/>
  <c r="T3116" i="1"/>
  <c r="T1113" i="1"/>
  <c r="T3113" i="1"/>
  <c r="T51" i="1"/>
  <c r="T2051" i="1"/>
  <c r="T3469" i="1"/>
  <c r="T1468" i="1"/>
  <c r="T1471" i="1"/>
  <c r="T1470" i="1"/>
  <c r="T3468" i="1"/>
  <c r="T1469" i="1"/>
  <c r="T3471" i="1"/>
  <c r="T3470" i="1"/>
  <c r="T3208" i="1"/>
  <c r="T1207" i="1"/>
  <c r="T3207" i="1"/>
  <c r="T1208" i="1"/>
  <c r="T1209" i="1"/>
  <c r="T3209" i="1"/>
  <c r="T61" i="1"/>
  <c r="T2061" i="1"/>
  <c r="T300" i="12"/>
  <c r="T299" i="12"/>
  <c r="T298" i="12"/>
  <c r="T79" i="9"/>
  <c r="T1554" i="1"/>
  <c r="T3555" i="1"/>
  <c r="T1552" i="1"/>
  <c r="T3553" i="1"/>
  <c r="T3554" i="1"/>
  <c r="T1553" i="1"/>
  <c r="T3552" i="1"/>
  <c r="T1555" i="1"/>
  <c r="T3191" i="1"/>
  <c r="T1192" i="1"/>
  <c r="T3189" i="1"/>
  <c r="T3190" i="1"/>
  <c r="T3192" i="1"/>
  <c r="T1191" i="1"/>
  <c r="T1189" i="1"/>
  <c r="T1190" i="1"/>
  <c r="T265" i="1"/>
  <c r="T2265" i="1"/>
  <c r="T266" i="1"/>
  <c r="T2266" i="1"/>
  <c r="T267" i="1"/>
  <c r="T268" i="1"/>
  <c r="T2267" i="1"/>
  <c r="T2268" i="1"/>
  <c r="T909" i="1"/>
  <c r="T2911" i="1"/>
  <c r="T910" i="1"/>
  <c r="T912" i="1"/>
  <c r="T2909" i="1"/>
  <c r="T907" i="1"/>
  <c r="T908" i="1"/>
  <c r="T2910" i="1"/>
  <c r="T2912" i="1"/>
  <c r="T911" i="1"/>
  <c r="T2907" i="1"/>
  <c r="T2908" i="1"/>
  <c r="T291" i="12"/>
  <c r="T284" i="12"/>
  <c r="T290" i="12"/>
  <c r="T287" i="12"/>
  <c r="T293" i="12"/>
  <c r="T286" i="12"/>
  <c r="T292" i="12"/>
  <c r="T283" i="12"/>
  <c r="T281" i="12"/>
  <c r="T282" i="12"/>
  <c r="T289" i="12"/>
  <c r="T288" i="12"/>
  <c r="T294" i="12"/>
  <c r="T3496" i="1"/>
  <c r="T1495" i="1"/>
  <c r="T1494" i="1"/>
  <c r="T3493" i="1"/>
  <c r="T3495" i="1"/>
  <c r="T3494" i="1"/>
  <c r="T1496" i="1"/>
  <c r="T1493" i="1"/>
  <c r="T3287" i="1"/>
  <c r="T3286" i="1"/>
  <c r="T1288" i="1"/>
  <c r="T1289" i="1"/>
  <c r="T3285" i="1"/>
  <c r="T3289" i="1"/>
  <c r="T3288" i="1"/>
  <c r="T1287" i="1"/>
  <c r="T1286" i="1"/>
  <c r="T1285" i="1"/>
  <c r="T2107" i="1"/>
  <c r="T107" i="1"/>
  <c r="T106" i="1"/>
  <c r="T2106" i="1"/>
  <c r="T124" i="1"/>
  <c r="T2124" i="1"/>
  <c r="T3031" i="1"/>
  <c r="T3030" i="1"/>
  <c r="T1032" i="1"/>
  <c r="T1033" i="1"/>
  <c r="T3033" i="1"/>
  <c r="T3032" i="1"/>
  <c r="T1031" i="1"/>
  <c r="T1030" i="1"/>
  <c r="T178" i="1"/>
  <c r="T2178" i="1"/>
  <c r="T2180" i="1"/>
  <c r="T180" i="1"/>
  <c r="T43" i="12"/>
  <c r="T42" i="12"/>
  <c r="T41" i="12"/>
  <c r="T44" i="12"/>
  <c r="T112" i="1"/>
  <c r="T113" i="1"/>
  <c r="T2113" i="1"/>
  <c r="T2112" i="1"/>
  <c r="T1533" i="1"/>
  <c r="T1532" i="1"/>
  <c r="T1535" i="1"/>
  <c r="T1534" i="1"/>
  <c r="T3532" i="1"/>
  <c r="T3533" i="1"/>
  <c r="T3535" i="1"/>
  <c r="T3534" i="1"/>
  <c r="T1262" i="1"/>
  <c r="T3263" i="1"/>
  <c r="T1264" i="1"/>
  <c r="T3262" i="1"/>
  <c r="T3264" i="1"/>
  <c r="T1263" i="1"/>
  <c r="T326" i="12"/>
  <c r="T342" i="12"/>
  <c r="T17" i="12"/>
  <c r="T15" i="12"/>
  <c r="T16" i="12"/>
  <c r="T8" i="9"/>
  <c r="T7" i="9"/>
  <c r="T6" i="9"/>
  <c r="T3637" i="1"/>
  <c r="T1635" i="1"/>
  <c r="T1636" i="1"/>
  <c r="T3635" i="1"/>
  <c r="T3636" i="1"/>
  <c r="T1637" i="1"/>
  <c r="T2099" i="1"/>
  <c r="T99" i="1"/>
  <c r="T1133" i="1"/>
  <c r="T1134" i="1"/>
  <c r="T3135" i="1"/>
  <c r="T3134" i="1"/>
  <c r="T3133" i="1"/>
  <c r="T1135" i="1"/>
  <c r="T187" i="1"/>
  <c r="T188" i="1"/>
  <c r="T2187" i="1"/>
  <c r="T2188" i="1"/>
  <c r="T2151" i="1"/>
  <c r="T150" i="1"/>
  <c r="T151" i="1"/>
  <c r="T2150" i="1"/>
  <c r="T2375" i="1"/>
  <c r="T2371" i="1"/>
  <c r="T2372" i="1"/>
  <c r="T374" i="1"/>
  <c r="T373" i="1"/>
  <c r="T2374" i="1"/>
  <c r="T369" i="1"/>
  <c r="T375" i="1"/>
  <c r="T2369" i="1"/>
  <c r="T370" i="1"/>
  <c r="T2373" i="1"/>
  <c r="T2370" i="1"/>
  <c r="T371" i="1"/>
  <c r="T372" i="1"/>
  <c r="T3250" i="1"/>
  <c r="T1251" i="1"/>
  <c r="T1252" i="1"/>
  <c r="T3251" i="1"/>
  <c r="T3252" i="1"/>
  <c r="T1250" i="1"/>
  <c r="T2775" i="1"/>
  <c r="T776" i="1"/>
  <c r="T781" i="1"/>
  <c r="T777" i="1"/>
  <c r="T2777" i="1"/>
  <c r="T2778" i="1"/>
  <c r="T2776" i="1"/>
  <c r="T2781" i="1"/>
  <c r="T775" i="1"/>
  <c r="T778" i="1"/>
  <c r="T779" i="1"/>
  <c r="T780" i="1"/>
  <c r="T2779" i="1"/>
  <c r="T2780" i="1"/>
  <c r="T3213" i="1"/>
  <c r="T1210" i="1"/>
  <c r="T1211" i="1"/>
  <c r="T1212" i="1"/>
  <c r="T3211" i="1"/>
  <c r="T3212" i="1"/>
  <c r="T1213" i="1"/>
  <c r="T3210" i="1"/>
  <c r="T141" i="1"/>
  <c r="T2141" i="1"/>
  <c r="T3511" i="1"/>
  <c r="T1512" i="1"/>
  <c r="T3509" i="1"/>
  <c r="T1510" i="1"/>
  <c r="T3512" i="1"/>
  <c r="T1511" i="1"/>
  <c r="T3510" i="1"/>
  <c r="T1509" i="1"/>
  <c r="T3373" i="1"/>
  <c r="T1374" i="1"/>
  <c r="T3377" i="1"/>
  <c r="T1372" i="1"/>
  <c r="T1376" i="1"/>
  <c r="T1375" i="1"/>
  <c r="T3372" i="1"/>
  <c r="T3374" i="1"/>
  <c r="T1373" i="1"/>
  <c r="T3375" i="1"/>
  <c r="T3376" i="1"/>
  <c r="T1377" i="1"/>
  <c r="T2130" i="1"/>
  <c r="T131" i="1"/>
  <c r="T130" i="1"/>
  <c r="T2131" i="1"/>
  <c r="T20" i="1"/>
  <c r="T21" i="1"/>
  <c r="T2021" i="1"/>
  <c r="T2020" i="1"/>
  <c r="T3613" i="1"/>
  <c r="T3610" i="1"/>
  <c r="T1610" i="1"/>
  <c r="T1613" i="1"/>
  <c r="T1611" i="1"/>
  <c r="T1612" i="1"/>
  <c r="T3611" i="1"/>
  <c r="T3612" i="1"/>
  <c r="T2105" i="1"/>
  <c r="T105" i="1"/>
  <c r="T1194" i="1"/>
  <c r="T1193" i="1"/>
  <c r="T3193" i="1"/>
  <c r="T3194" i="1"/>
  <c r="T1195" i="1"/>
  <c r="T1196" i="1"/>
  <c r="T3195" i="1"/>
  <c r="T3196" i="1"/>
  <c r="T253" i="1"/>
  <c r="T250" i="1"/>
  <c r="T251" i="1"/>
  <c r="T252" i="1"/>
  <c r="T2251" i="1"/>
  <c r="T2252" i="1"/>
  <c r="T2250" i="1"/>
  <c r="T2253" i="1"/>
  <c r="T2408" i="1"/>
  <c r="T2407" i="1"/>
  <c r="T410" i="1"/>
  <c r="T405" i="1"/>
  <c r="T2410" i="1"/>
  <c r="T406" i="1"/>
  <c r="T407" i="1"/>
  <c r="T408" i="1"/>
  <c r="T2406" i="1"/>
  <c r="T409" i="1"/>
  <c r="T2405" i="1"/>
  <c r="T2409" i="1"/>
  <c r="T2218" i="1"/>
  <c r="T218" i="1"/>
  <c r="T25" i="12"/>
  <c r="T10" i="9"/>
  <c r="T2039" i="1"/>
  <c r="T39" i="1"/>
  <c r="T170" i="1"/>
  <c r="T2170" i="1"/>
  <c r="T2057" i="1"/>
  <c r="T57" i="1"/>
  <c r="T2989" i="1"/>
  <c r="T988" i="1"/>
  <c r="T2992" i="1"/>
  <c r="T991" i="1"/>
  <c r="T2988" i="1"/>
  <c r="T990" i="1"/>
  <c r="T989" i="1"/>
  <c r="T2990" i="1"/>
  <c r="T2991" i="1"/>
  <c r="T992" i="1"/>
  <c r="T179" i="12"/>
  <c r="T178" i="12"/>
  <c r="T180" i="12"/>
  <c r="T49" i="9"/>
  <c r="T2915" i="1"/>
  <c r="T2916" i="1"/>
  <c r="T914" i="1"/>
  <c r="T917" i="1"/>
  <c r="T918" i="1"/>
  <c r="T913" i="1"/>
  <c r="T2918" i="1"/>
  <c r="T2913" i="1"/>
  <c r="T2917" i="1"/>
  <c r="T2914" i="1"/>
  <c r="T915" i="1"/>
  <c r="T916" i="1"/>
  <c r="T21" i="12"/>
  <c r="T24" i="12"/>
  <c r="T23" i="12"/>
  <c r="T22" i="12"/>
  <c r="T36" i="1"/>
  <c r="T2036" i="1"/>
  <c r="T2087" i="1"/>
  <c r="T87" i="1"/>
  <c r="T1243" i="1"/>
  <c r="T3242" i="1"/>
  <c r="T3243" i="1"/>
  <c r="T1242" i="1"/>
  <c r="T1241" i="1"/>
  <c r="T3241" i="1"/>
  <c r="T195" i="1"/>
  <c r="T2195" i="1"/>
  <c r="T2679" i="1"/>
  <c r="T680" i="1"/>
  <c r="T2682" i="1"/>
  <c r="T685" i="1"/>
  <c r="T681" i="1"/>
  <c r="T2681" i="1"/>
  <c r="T2680" i="1"/>
  <c r="T682" i="1"/>
  <c r="T2685" i="1"/>
  <c r="T679" i="1"/>
  <c r="T683" i="1"/>
  <c r="T686" i="1"/>
  <c r="T684" i="1"/>
  <c r="T2683" i="1"/>
  <c r="T2686" i="1"/>
  <c r="T2684" i="1"/>
  <c r="T3235" i="1"/>
  <c r="T3236" i="1"/>
  <c r="T1237" i="1"/>
  <c r="T3237" i="1"/>
  <c r="T1235" i="1"/>
  <c r="T1236" i="1"/>
  <c r="T2487" i="1"/>
  <c r="T2486" i="1"/>
  <c r="T2481" i="1"/>
  <c r="T2480" i="1"/>
  <c r="T2485" i="1"/>
  <c r="T2482" i="1"/>
  <c r="T483" i="1"/>
  <c r="T484" i="1"/>
  <c r="T487" i="1"/>
  <c r="T486" i="1"/>
  <c r="T2483" i="1"/>
  <c r="T2484" i="1"/>
  <c r="T482" i="1"/>
  <c r="T480" i="1"/>
  <c r="T485" i="1"/>
  <c r="T481" i="1"/>
  <c r="T1537" i="1"/>
  <c r="T3536" i="1"/>
  <c r="T1539" i="1"/>
  <c r="T3539" i="1"/>
  <c r="T3538" i="1"/>
  <c r="T1536" i="1"/>
  <c r="T1538" i="1"/>
  <c r="T3537" i="1"/>
  <c r="T200" i="12"/>
  <c r="T199" i="12"/>
  <c r="T198" i="12"/>
  <c r="T54" i="9"/>
  <c r="T3039" i="1"/>
  <c r="T1040" i="1"/>
  <c r="T3042" i="1"/>
  <c r="T1041" i="1"/>
  <c r="T1042" i="1"/>
  <c r="T3041" i="1"/>
  <c r="T3040" i="1"/>
  <c r="T1039" i="1"/>
  <c r="T38" i="1"/>
  <c r="T2038" i="1"/>
  <c r="T248" i="12"/>
  <c r="T243" i="12"/>
  <c r="T252" i="12"/>
  <c r="T242" i="12"/>
  <c r="T241" i="12"/>
  <c r="T244" i="12"/>
  <c r="T254" i="12"/>
  <c r="T253" i="12"/>
  <c r="T251" i="12"/>
  <c r="T250" i="12"/>
  <c r="T249" i="12"/>
  <c r="T247" i="12"/>
  <c r="T246" i="12"/>
  <c r="T1261" i="1"/>
  <c r="T3261" i="1"/>
  <c r="T1259" i="1"/>
  <c r="T1260" i="1"/>
  <c r="T3259" i="1"/>
  <c r="T3260" i="1"/>
  <c r="T231" i="1"/>
  <c r="T230" i="1"/>
  <c r="T229" i="1"/>
  <c r="T2230" i="1"/>
  <c r="T2231" i="1"/>
  <c r="T2229" i="1"/>
  <c r="T3543" i="1"/>
  <c r="T3542" i="1"/>
  <c r="T3541" i="1"/>
  <c r="T1540" i="1"/>
  <c r="T1543" i="1"/>
  <c r="T1542" i="1"/>
  <c r="T3540" i="1"/>
  <c r="T1541" i="1"/>
  <c r="T356" i="12"/>
  <c r="T340" i="12"/>
  <c r="T285" i="12"/>
  <c r="T297" i="12"/>
  <c r="T295" i="12"/>
  <c r="T296" i="12"/>
  <c r="T75" i="9"/>
  <c r="T78" i="9"/>
  <c r="T77" i="9"/>
  <c r="T76" i="9"/>
  <c r="T27" i="7"/>
  <c r="T21" i="2"/>
  <c r="T12" i="6"/>
  <c r="T19" i="7"/>
  <c r="T18" i="3"/>
  <c r="T20" i="4"/>
  <c r="T3514" i="1"/>
  <c r="T1513" i="1"/>
  <c r="T1514" i="1"/>
  <c r="T3513" i="1"/>
  <c r="T1515" i="1"/>
  <c r="T1516" i="1"/>
  <c r="T3515" i="1"/>
  <c r="T3516" i="1"/>
  <c r="T2179" i="1"/>
  <c r="T179" i="1"/>
  <c r="T3216" i="1"/>
  <c r="T1215" i="1"/>
  <c r="T1214" i="1"/>
  <c r="T3215" i="1"/>
  <c r="T3214" i="1"/>
  <c r="T1216" i="1"/>
  <c r="T2074" i="1"/>
  <c r="T74" i="1"/>
  <c r="T717" i="1"/>
  <c r="T2718" i="1"/>
  <c r="T2719" i="1"/>
  <c r="T720" i="1"/>
  <c r="T721" i="1"/>
  <c r="T2717" i="1"/>
  <c r="T2721" i="1"/>
  <c r="T715" i="1"/>
  <c r="T716" i="1"/>
  <c r="T2720" i="1"/>
  <c r="T719" i="1"/>
  <c r="T2715" i="1"/>
  <c r="T2716" i="1"/>
  <c r="T718" i="1"/>
  <c r="T175" i="1"/>
  <c r="T2175" i="1"/>
  <c r="T16" i="8"/>
  <c r="T17" i="8"/>
  <c r="T2073" i="1"/>
  <c r="T73" i="1"/>
  <c r="T2472" i="1"/>
  <c r="T471" i="1"/>
  <c r="T2467" i="1"/>
  <c r="T2468" i="1"/>
  <c r="T2470" i="1"/>
  <c r="T469" i="1"/>
  <c r="T465" i="1"/>
  <c r="T466" i="1"/>
  <c r="T2471" i="1"/>
  <c r="T472" i="1"/>
  <c r="T2465" i="1"/>
  <c r="T2466" i="1"/>
  <c r="T2469" i="1"/>
  <c r="T467" i="1"/>
  <c r="T468" i="1"/>
  <c r="T470" i="1"/>
  <c r="T1505" i="1"/>
  <c r="T3506" i="1"/>
  <c r="T1507" i="1"/>
  <c r="T1508" i="1"/>
  <c r="T3507" i="1"/>
  <c r="T3508" i="1"/>
  <c r="T1506" i="1"/>
  <c r="T3505" i="1"/>
  <c r="T3058" i="1"/>
  <c r="T3057" i="1"/>
  <c r="T3056" i="1"/>
  <c r="T1059" i="1"/>
  <c r="T1058" i="1"/>
  <c r="T3059" i="1"/>
  <c r="T1056" i="1"/>
  <c r="T1057" i="1"/>
  <c r="T423" i="1"/>
  <c r="T418" i="1"/>
  <c r="T2417" i="1"/>
  <c r="T2421" i="1"/>
  <c r="T2422" i="1"/>
  <c r="T419" i="1"/>
  <c r="T420" i="1"/>
  <c r="T2418" i="1"/>
  <c r="T2423" i="1"/>
  <c r="T2419" i="1"/>
  <c r="T2420" i="1"/>
  <c r="T421" i="1"/>
  <c r="T422" i="1"/>
  <c r="T417" i="1"/>
  <c r="T3587" i="1"/>
  <c r="T3588" i="1"/>
  <c r="T3586" i="1"/>
  <c r="T1586" i="1"/>
  <c r="T1587" i="1"/>
  <c r="T1588" i="1"/>
  <c r="T144" i="1"/>
  <c r="T2145" i="1"/>
  <c r="T145" i="1"/>
  <c r="T2144" i="1"/>
  <c r="T1186" i="1"/>
  <c r="T1187" i="1"/>
  <c r="T1188" i="1"/>
  <c r="T3187" i="1"/>
  <c r="T3188" i="1"/>
  <c r="T3186" i="1"/>
  <c r="T2935" i="1"/>
  <c r="T936" i="1"/>
  <c r="T937" i="1"/>
  <c r="T938" i="1"/>
  <c r="T2937" i="1"/>
  <c r="T2936" i="1"/>
  <c r="T935" i="1"/>
  <c r="T939" i="1"/>
  <c r="T2938" i="1"/>
  <c r="T2939" i="1"/>
  <c r="T1265" i="1"/>
  <c r="T3265" i="1"/>
  <c r="T3266" i="1"/>
  <c r="T1266" i="1"/>
  <c r="T99" i="12"/>
  <c r="T98" i="12"/>
  <c r="T100" i="12"/>
  <c r="T29" i="9"/>
  <c r="T2257" i="1"/>
  <c r="T254" i="1"/>
  <c r="T2256" i="1"/>
  <c r="T2255" i="1"/>
  <c r="T2254" i="1"/>
  <c r="T255" i="1"/>
  <c r="T256" i="1"/>
  <c r="T257" i="1"/>
  <c r="T2888" i="1"/>
  <c r="T887" i="1"/>
  <c r="T2890" i="1"/>
  <c r="T885" i="1"/>
  <c r="T890" i="1"/>
  <c r="T2887" i="1"/>
  <c r="T888" i="1"/>
  <c r="T889" i="1"/>
  <c r="T886" i="1"/>
  <c r="T2885" i="1"/>
  <c r="T2889" i="1"/>
  <c r="T2886" i="1"/>
  <c r="T1378" i="1"/>
  <c r="T3381" i="1"/>
  <c r="T1382" i="1"/>
  <c r="T1379" i="1"/>
  <c r="T1380" i="1"/>
  <c r="T3378" i="1"/>
  <c r="T3379" i="1"/>
  <c r="T3380" i="1"/>
  <c r="T3382" i="1"/>
  <c r="T1381" i="1"/>
  <c r="T2344" i="1"/>
  <c r="T2349" i="1"/>
  <c r="T2347" i="1"/>
  <c r="T348" i="1"/>
  <c r="T347" i="1"/>
  <c r="T2348" i="1"/>
  <c r="T344" i="1"/>
  <c r="T349" i="1"/>
  <c r="T345" i="1"/>
  <c r="T346" i="1"/>
  <c r="T2345" i="1"/>
  <c r="T2346" i="1"/>
  <c r="T3203" i="1"/>
  <c r="T3202" i="1"/>
  <c r="T1200" i="1"/>
  <c r="T1202" i="1"/>
  <c r="T1201" i="1"/>
  <c r="T3201" i="1"/>
  <c r="T3200" i="1"/>
  <c r="T1203" i="1"/>
  <c r="T1665" i="1"/>
  <c r="T1667" i="1"/>
  <c r="T3667" i="1"/>
  <c r="T3666" i="1"/>
  <c r="T1666" i="1"/>
  <c r="T3665" i="1"/>
  <c r="T3671" i="1"/>
  <c r="T1672" i="1"/>
  <c r="T1673" i="1"/>
  <c r="T3673" i="1"/>
  <c r="T3672" i="1"/>
  <c r="T1671" i="1"/>
  <c r="T72" i="1"/>
  <c r="T2072" i="1"/>
  <c r="T149" i="12"/>
  <c r="T152" i="12"/>
  <c r="T147" i="12"/>
  <c r="T146" i="12"/>
  <c r="T148" i="12"/>
  <c r="T143" i="12"/>
  <c r="T142" i="12"/>
  <c r="T141" i="12"/>
  <c r="T144" i="12"/>
  <c r="T154" i="12"/>
  <c r="T153" i="12"/>
  <c r="T151" i="12"/>
  <c r="T150" i="12"/>
  <c r="T2664" i="1"/>
  <c r="T663" i="1"/>
  <c r="T2659" i="1"/>
  <c r="T2660" i="1"/>
  <c r="T2658" i="1"/>
  <c r="T661" i="1"/>
  <c r="T658" i="1"/>
  <c r="T662" i="1"/>
  <c r="T2663" i="1"/>
  <c r="T664" i="1"/>
  <c r="T2662" i="1"/>
  <c r="T2661" i="1"/>
  <c r="T659" i="1"/>
  <c r="T660" i="1"/>
  <c r="T345" i="12"/>
  <c r="T329" i="12"/>
  <c r="T65" i="12"/>
  <c r="T77" i="12"/>
  <c r="T75" i="12"/>
  <c r="T76" i="12"/>
  <c r="T20" i="9"/>
  <c r="T23" i="9"/>
  <c r="T22" i="9"/>
  <c r="T21" i="9"/>
  <c r="T7" i="3"/>
  <c r="T10" i="2"/>
  <c r="T8" i="7"/>
  <c r="T9" i="4"/>
  <c r="T2192" i="1"/>
  <c r="T192" i="1"/>
  <c r="T59" i="12"/>
  <c r="T58" i="12"/>
  <c r="T60" i="12"/>
  <c r="T19" i="9"/>
  <c r="T174" i="1"/>
  <c r="T2174" i="1"/>
  <c r="T120" i="12"/>
  <c r="T119" i="12"/>
  <c r="T118" i="12"/>
  <c r="T34" i="9"/>
  <c r="T2386" i="1"/>
  <c r="T2385" i="1"/>
  <c r="T2384" i="1"/>
  <c r="T2389" i="1"/>
  <c r="T2383" i="1"/>
  <c r="T387" i="1"/>
  <c r="T388" i="1"/>
  <c r="T386" i="1"/>
  <c r="T2387" i="1"/>
  <c r="T2388" i="1"/>
  <c r="T383" i="1"/>
  <c r="T384" i="1"/>
  <c r="T389" i="1"/>
  <c r="T385" i="1"/>
  <c r="T354" i="12"/>
  <c r="T338" i="12"/>
  <c r="T245" i="12"/>
  <c r="T257" i="12"/>
  <c r="T255" i="12"/>
  <c r="T256" i="12"/>
  <c r="T20" i="8"/>
  <c r="T21" i="8"/>
  <c r="T65" i="9"/>
  <c r="T67" i="9"/>
  <c r="T66" i="9"/>
  <c r="T68" i="9"/>
  <c r="T11" i="6"/>
  <c r="T17" i="7"/>
  <c r="T19" i="2"/>
  <c r="T26" i="7"/>
  <c r="T18" i="4"/>
  <c r="T16" i="3"/>
  <c r="T3277" i="1"/>
  <c r="T1275" i="1"/>
  <c r="T1276" i="1"/>
  <c r="T1278" i="1"/>
  <c r="T3275" i="1"/>
  <c r="T3276" i="1"/>
  <c r="T3274" i="1"/>
  <c r="T1277" i="1"/>
  <c r="T1274" i="1"/>
  <c r="T1273" i="1"/>
  <c r="T3278" i="1"/>
  <c r="T3273" i="1"/>
  <c r="T2839" i="1"/>
  <c r="T840" i="1"/>
  <c r="T842" i="1"/>
  <c r="T841" i="1"/>
  <c r="T838" i="1"/>
  <c r="T2841" i="1"/>
  <c r="T2840" i="1"/>
  <c r="T839" i="1"/>
  <c r="T843" i="1"/>
  <c r="T2838" i="1"/>
  <c r="T2843" i="1"/>
  <c r="T2842" i="1"/>
  <c r="T2013" i="1"/>
  <c r="T13" i="1"/>
  <c r="T3107" i="1"/>
  <c r="T3108" i="1"/>
  <c r="T1106" i="1"/>
  <c r="T1105" i="1"/>
  <c r="T3105" i="1"/>
  <c r="T1107" i="1"/>
  <c r="T1108" i="1"/>
  <c r="T3106" i="1"/>
  <c r="T1485" i="1"/>
  <c r="T3486" i="1"/>
  <c r="T3487" i="1"/>
  <c r="T1488" i="1"/>
  <c r="T3485" i="1"/>
  <c r="T3488" i="1"/>
  <c r="T1487" i="1"/>
  <c r="T1486" i="1"/>
  <c r="T3258" i="1"/>
  <c r="T1256" i="1"/>
  <c r="T1257" i="1"/>
  <c r="T3257" i="1"/>
  <c r="T1258" i="1"/>
  <c r="T3256" i="1"/>
  <c r="T2077" i="1"/>
  <c r="T77" i="1"/>
  <c r="T78" i="1"/>
  <c r="T2078" i="1"/>
  <c r="T3240" i="1"/>
  <c r="T1239" i="1"/>
  <c r="T1238" i="1"/>
  <c r="T3239" i="1"/>
  <c r="T1240" i="1"/>
  <c r="T3238" i="1"/>
  <c r="T70" i="1"/>
  <c r="T2070" i="1"/>
  <c r="T2600" i="1"/>
  <c r="T599" i="1"/>
  <c r="T2596" i="1"/>
  <c r="T2598" i="1"/>
  <c r="T603" i="1"/>
  <c r="T604" i="1"/>
  <c r="T597" i="1"/>
  <c r="T2603" i="1"/>
  <c r="T2604" i="1"/>
  <c r="T2602" i="1"/>
  <c r="T2599" i="1"/>
  <c r="T600" i="1"/>
  <c r="T602" i="1"/>
  <c r="T601" i="1"/>
  <c r="T2597" i="1"/>
  <c r="T2601" i="1"/>
  <c r="T596" i="1"/>
  <c r="T598" i="1"/>
  <c r="T197" i="1"/>
  <c r="T196" i="1"/>
  <c r="T2196" i="1"/>
  <c r="T2197" i="1"/>
  <c r="T2193" i="1"/>
  <c r="T193" i="1"/>
  <c r="T3063" i="1"/>
  <c r="T3061" i="1"/>
  <c r="T3062" i="1"/>
  <c r="T1060" i="1"/>
  <c r="T1063" i="1"/>
  <c r="T3060" i="1"/>
  <c r="T1061" i="1"/>
  <c r="T1062" i="1"/>
  <c r="T3573" i="1"/>
  <c r="T1571" i="1"/>
  <c r="T1572" i="1"/>
  <c r="T3571" i="1"/>
  <c r="T3572" i="1"/>
  <c r="T1573" i="1"/>
  <c r="T302" i="1"/>
  <c r="T301" i="1"/>
  <c r="T303" i="1"/>
  <c r="T304" i="1"/>
  <c r="T2302" i="1"/>
  <c r="T2301" i="1"/>
  <c r="T300" i="1"/>
  <c r="T2304" i="1"/>
  <c r="T2303" i="1"/>
  <c r="T2300" i="1"/>
  <c r="T3080" i="1"/>
  <c r="T1079" i="1"/>
  <c r="T3076" i="1"/>
  <c r="T1078" i="1"/>
  <c r="T1077" i="1"/>
  <c r="T3078" i="1"/>
  <c r="T3079" i="1"/>
  <c r="T1080" i="1"/>
  <c r="T3077" i="1"/>
  <c r="T1076" i="1"/>
  <c r="T3405" i="1"/>
  <c r="T1403" i="1"/>
  <c r="T1404" i="1"/>
  <c r="T1407" i="1"/>
  <c r="T1406" i="1"/>
  <c r="T3403" i="1"/>
  <c r="T3404" i="1"/>
  <c r="T1405" i="1"/>
  <c r="T3407" i="1"/>
  <c r="T3406" i="1"/>
  <c r="T96" i="1"/>
  <c r="T2096" i="1"/>
  <c r="T336" i="12"/>
  <c r="T352" i="12"/>
  <c r="T216" i="12"/>
  <c r="T205" i="12"/>
  <c r="T217" i="12"/>
  <c r="T215" i="12"/>
  <c r="T18" i="8"/>
  <c r="T19" i="8"/>
  <c r="T55" i="9"/>
  <c r="T58" i="9"/>
  <c r="T57" i="9"/>
  <c r="T56" i="9"/>
  <c r="T10" i="6"/>
  <c r="T25" i="7"/>
  <c r="T14" i="3"/>
  <c r="T17" i="2"/>
  <c r="T16" i="4"/>
  <c r="T15" i="7"/>
  <c r="T1101" i="1"/>
  <c r="T3103" i="1"/>
  <c r="T3102" i="1"/>
  <c r="T1104" i="1"/>
  <c r="T3101" i="1"/>
  <c r="T3104" i="1"/>
  <c r="T1103" i="1"/>
  <c r="T1102" i="1"/>
  <c r="T359" i="1"/>
  <c r="T2358" i="1"/>
  <c r="T2362" i="1"/>
  <c r="T360" i="1"/>
  <c r="T361" i="1"/>
  <c r="T2357" i="1"/>
  <c r="T2361" i="1"/>
  <c r="T356" i="1"/>
  <c r="T2360" i="1"/>
  <c r="T2359" i="1"/>
  <c r="T358" i="1"/>
  <c r="T362" i="1"/>
  <c r="T2356" i="1"/>
  <c r="T357" i="1"/>
  <c r="T3528" i="1"/>
  <c r="T1527" i="1"/>
  <c r="T1525" i="1"/>
  <c r="T1526" i="1"/>
  <c r="T3527" i="1"/>
  <c r="T1528" i="1"/>
  <c r="T3525" i="1"/>
  <c r="T3526" i="1"/>
  <c r="T3447" i="1"/>
  <c r="T1448" i="1"/>
  <c r="T1450" i="1"/>
  <c r="T1449" i="1"/>
  <c r="T3449" i="1"/>
  <c r="T3448" i="1"/>
  <c r="T1447" i="1"/>
  <c r="T3450" i="1"/>
  <c r="T2157" i="1"/>
  <c r="T157" i="1"/>
  <c r="T2221" i="1"/>
  <c r="T221" i="1"/>
  <c r="T934" i="1"/>
  <c r="T2930" i="1"/>
  <c r="T2933" i="1"/>
  <c r="T930" i="1"/>
  <c r="T931" i="1"/>
  <c r="T932" i="1"/>
  <c r="T2934" i="1"/>
  <c r="T2931" i="1"/>
  <c r="T2932" i="1"/>
  <c r="T933" i="1"/>
  <c r="T23" i="1"/>
  <c r="T2023" i="1"/>
  <c r="T3272" i="1"/>
  <c r="T1271" i="1"/>
  <c r="T3271" i="1"/>
  <c r="T1272" i="1"/>
  <c r="T1270" i="1"/>
  <c r="T3270" i="1"/>
  <c r="T289" i="1"/>
  <c r="T2288" i="1"/>
  <c r="T2287" i="1"/>
  <c r="T286" i="1"/>
  <c r="T2286" i="1"/>
  <c r="T287" i="1"/>
  <c r="T288" i="1"/>
  <c r="T2289" i="1"/>
  <c r="T3549" i="1"/>
  <c r="T3551" i="1"/>
  <c r="T1549" i="1"/>
  <c r="T1550" i="1"/>
  <c r="T1548" i="1"/>
  <c r="T1551" i="1"/>
  <c r="T3550" i="1"/>
  <c r="T3548" i="1"/>
  <c r="T1544" i="1"/>
  <c r="T1545" i="1"/>
  <c r="T3545" i="1"/>
  <c r="T3546" i="1"/>
  <c r="T3544" i="1"/>
  <c r="T1546" i="1"/>
  <c r="T1547" i="1"/>
  <c r="T3547" i="1"/>
  <c r="T2189" i="1"/>
  <c r="T189" i="1"/>
  <c r="T2012" i="1"/>
  <c r="T12" i="1"/>
  <c r="T261" i="12"/>
  <c r="T274" i="12"/>
  <c r="T272" i="12"/>
  <c r="T271" i="12"/>
  <c r="T270" i="12"/>
  <c r="T269" i="12"/>
  <c r="T273" i="12"/>
  <c r="T264" i="12"/>
  <c r="T267" i="12"/>
  <c r="T268" i="12"/>
  <c r="T266" i="12"/>
  <c r="T263" i="12"/>
  <c r="T262" i="12"/>
  <c r="T3383" i="1"/>
  <c r="T1384" i="1"/>
  <c r="T1385" i="1"/>
  <c r="T3386" i="1"/>
  <c r="T3385" i="1"/>
  <c r="T3384" i="1"/>
  <c r="T1383" i="1"/>
  <c r="T1387" i="1"/>
  <c r="T1386" i="1"/>
  <c r="T3387" i="1"/>
  <c r="T49" i="1"/>
  <c r="T2049" i="1"/>
  <c r="T182" i="1"/>
  <c r="T2181" i="1"/>
  <c r="T2182" i="1"/>
  <c r="T181" i="1"/>
  <c r="T167" i="1"/>
  <c r="T2167" i="1"/>
  <c r="T347" i="12"/>
  <c r="T331" i="12"/>
  <c r="T117" i="12"/>
  <c r="T115" i="12"/>
  <c r="T116" i="12"/>
  <c r="T105" i="12"/>
  <c r="T30" i="9"/>
  <c r="T10" i="8"/>
  <c r="T11" i="8"/>
  <c r="T31" i="9"/>
  <c r="T33" i="9"/>
  <c r="T32" i="9"/>
  <c r="T7" i="6"/>
  <c r="T12" i="2"/>
  <c r="T11" i="4"/>
  <c r="T9" i="3"/>
  <c r="T10" i="7"/>
  <c r="T2322" i="1"/>
  <c r="T2321" i="1"/>
  <c r="T2325" i="1"/>
  <c r="T323" i="1"/>
  <c r="T324" i="1"/>
  <c r="T2323" i="1"/>
  <c r="T2324" i="1"/>
  <c r="T325" i="1"/>
  <c r="T322" i="1"/>
  <c r="T321" i="1"/>
  <c r="T219" i="12"/>
  <c r="T218" i="12"/>
  <c r="T220" i="12"/>
  <c r="T59" i="9"/>
  <c r="T1143" i="1"/>
  <c r="T3140" i="1"/>
  <c r="T1141" i="1"/>
  <c r="T1142" i="1"/>
  <c r="T3143" i="1"/>
  <c r="T3142" i="1"/>
  <c r="T3141" i="1"/>
  <c r="T1140" i="1"/>
  <c r="T2920" i="1"/>
  <c r="T919" i="1"/>
  <c r="T923" i="1"/>
  <c r="T2923" i="1"/>
  <c r="T2919" i="1"/>
  <c r="T920" i="1"/>
  <c r="T2922" i="1"/>
  <c r="T921" i="1"/>
  <c r="T922" i="1"/>
  <c r="T2921" i="1"/>
  <c r="T2022" i="1"/>
  <c r="T22" i="1"/>
  <c r="T1290" i="1"/>
  <c r="T1293" i="1"/>
  <c r="T3295" i="1"/>
  <c r="T3293" i="1"/>
  <c r="T3290" i="1"/>
  <c r="T1291" i="1"/>
  <c r="T1294" i="1"/>
  <c r="T1292" i="1"/>
  <c r="T1295" i="1"/>
  <c r="T3291" i="1"/>
  <c r="T3294" i="1"/>
  <c r="T3292" i="1"/>
  <c r="T2376" i="1"/>
  <c r="T2381" i="1"/>
  <c r="T382" i="1"/>
  <c r="T2378" i="1"/>
  <c r="T379" i="1"/>
  <c r="T380" i="1"/>
  <c r="T2379" i="1"/>
  <c r="T2380" i="1"/>
  <c r="T2382" i="1"/>
  <c r="T376" i="1"/>
  <c r="T381" i="1"/>
  <c r="T2377" i="1"/>
  <c r="T377" i="1"/>
  <c r="T378" i="1"/>
  <c r="T19" i="1"/>
  <c r="T2019" i="1"/>
  <c r="T2104" i="1"/>
  <c r="T103" i="1"/>
  <c r="T104" i="1"/>
  <c r="T2103" i="1"/>
  <c r="T2925" i="1"/>
  <c r="T2929" i="1"/>
  <c r="T2926" i="1"/>
  <c r="T924" i="1"/>
  <c r="T2928" i="1"/>
  <c r="T927" i="1"/>
  <c r="T2924" i="1"/>
  <c r="T925" i="1"/>
  <c r="T2927" i="1"/>
  <c r="T928" i="1"/>
  <c r="T929" i="1"/>
  <c r="T926" i="1"/>
  <c r="T2952" i="1"/>
  <c r="T951" i="1"/>
  <c r="T954" i="1"/>
  <c r="T955" i="1"/>
  <c r="T956" i="1"/>
  <c r="T2955" i="1"/>
  <c r="T2956" i="1"/>
  <c r="T2951" i="1"/>
  <c r="T952" i="1"/>
  <c r="T953" i="1"/>
  <c r="T2953" i="1"/>
  <c r="T2954" i="1"/>
  <c r="T102" i="1"/>
  <c r="T2102" i="1"/>
  <c r="T2333" i="1"/>
  <c r="T335" i="1"/>
  <c r="T336" i="1"/>
  <c r="T334" i="1"/>
  <c r="T337" i="1"/>
  <c r="T333" i="1"/>
  <c r="T2337" i="1"/>
  <c r="T332" i="1"/>
  <c r="T2336" i="1"/>
  <c r="T2334" i="1"/>
  <c r="T2335" i="1"/>
  <c r="T2332" i="1"/>
  <c r="T2238" i="1"/>
  <c r="T239" i="1"/>
  <c r="T240" i="1"/>
  <c r="T2240" i="1"/>
  <c r="T2239" i="1"/>
  <c r="T238" i="1"/>
  <c r="T2728" i="1"/>
  <c r="T2733" i="1"/>
  <c r="T730" i="1"/>
  <c r="T731" i="1"/>
  <c r="T732" i="1"/>
  <c r="T2734" i="1"/>
  <c r="T2731" i="1"/>
  <c r="T2732" i="1"/>
  <c r="T728" i="1"/>
  <c r="T733" i="1"/>
  <c r="T729" i="1"/>
  <c r="T734" i="1"/>
  <c r="T2729" i="1"/>
  <c r="T2730" i="1"/>
  <c r="T40" i="12"/>
  <c r="T39" i="12"/>
  <c r="T38" i="12"/>
  <c r="T14" i="9"/>
  <c r="T98" i="1"/>
  <c r="T97" i="1"/>
  <c r="T2098" i="1"/>
  <c r="T2097" i="1"/>
  <c r="T101" i="1"/>
  <c r="T100" i="1"/>
  <c r="T2100" i="1"/>
  <c r="T2101" i="1"/>
  <c r="T2027" i="1"/>
  <c r="T27" i="1"/>
  <c r="T2059" i="1"/>
  <c r="T59" i="1"/>
  <c r="T3482" i="1"/>
  <c r="T3481" i="1"/>
  <c r="T1482" i="1"/>
  <c r="T1481" i="1"/>
  <c r="T1483" i="1"/>
  <c r="T1484" i="1"/>
  <c r="T3483" i="1"/>
  <c r="T3484" i="1"/>
  <c r="T1325" i="1"/>
  <c r="T3326" i="1"/>
  <c r="T3327" i="1"/>
  <c r="T1328" i="1"/>
  <c r="T1329" i="1"/>
  <c r="T3325" i="1"/>
  <c r="T3329" i="1"/>
  <c r="T1324" i="1"/>
  <c r="T3328" i="1"/>
  <c r="T1327" i="1"/>
  <c r="T3324" i="1"/>
  <c r="T1326" i="1"/>
  <c r="T2568" i="1"/>
  <c r="T567" i="1"/>
  <c r="T2563" i="1"/>
  <c r="T2564" i="1"/>
  <c r="T565" i="1"/>
  <c r="T561" i="1"/>
  <c r="T566" i="1"/>
  <c r="T2567" i="1"/>
  <c r="T568" i="1"/>
  <c r="T2561" i="1"/>
  <c r="T2566" i="1"/>
  <c r="T2562" i="1"/>
  <c r="T569" i="1"/>
  <c r="T2565" i="1"/>
  <c r="T562" i="1"/>
  <c r="T2569" i="1"/>
  <c r="T563" i="1"/>
  <c r="T564" i="1"/>
  <c r="T323" i="12"/>
  <c r="T322" i="12"/>
  <c r="T321" i="12"/>
  <c r="T324" i="12"/>
  <c r="T3670" i="1"/>
  <c r="T3669" i="1"/>
  <c r="T1668" i="1"/>
  <c r="T3668" i="1"/>
  <c r="T1669" i="1"/>
  <c r="T1670" i="1"/>
  <c r="S7" i="10"/>
  <c r="T2008" i="1"/>
  <c r="T8" i="1"/>
  <c r="T2946" i="1"/>
  <c r="T2947" i="1"/>
  <c r="T2948" i="1"/>
  <c r="T949" i="1"/>
  <c r="T946" i="1"/>
  <c r="T950" i="1"/>
  <c r="T2949" i="1"/>
  <c r="T2950" i="1"/>
  <c r="T947" i="1"/>
  <c r="T948" i="1"/>
  <c r="T2033" i="1"/>
  <c r="T35" i="1"/>
  <c r="T2035" i="1"/>
  <c r="T33" i="1"/>
  <c r="T2024" i="1"/>
  <c r="T24" i="1"/>
  <c r="T82" i="1"/>
  <c r="T2082" i="1"/>
  <c r="T91" i="1"/>
  <c r="T2091" i="1"/>
  <c r="T1037" i="1"/>
  <c r="T1034" i="1"/>
  <c r="T1038" i="1"/>
  <c r="T3037" i="1"/>
  <c r="T1035" i="1"/>
  <c r="T1036" i="1"/>
  <c r="T3038" i="1"/>
  <c r="T3035" i="1"/>
  <c r="T3036" i="1"/>
  <c r="T3034" i="1"/>
  <c r="T173" i="1"/>
  <c r="T2173" i="1"/>
  <c r="T172" i="1"/>
  <c r="T2172" i="1"/>
  <c r="T2065" i="1"/>
  <c r="T65" i="1"/>
  <c r="T2504" i="1"/>
  <c r="T503" i="1"/>
  <c r="T2499" i="1"/>
  <c r="T2500" i="1"/>
  <c r="T506" i="1"/>
  <c r="T502" i="1"/>
  <c r="T501" i="1"/>
  <c r="T2502" i="1"/>
  <c r="T497" i="1"/>
  <c r="T2503" i="1"/>
  <c r="T504" i="1"/>
  <c r="T2497" i="1"/>
  <c r="T505" i="1"/>
  <c r="T498" i="1"/>
  <c r="T2501" i="1"/>
  <c r="T2505" i="1"/>
  <c r="T2498" i="1"/>
  <c r="T499" i="1"/>
  <c r="T500" i="1"/>
  <c r="T2506" i="1"/>
  <c r="T1569" i="1"/>
  <c r="T1570" i="1"/>
  <c r="T3568" i="1"/>
  <c r="T1567" i="1"/>
  <c r="T3567" i="1"/>
  <c r="T1568" i="1"/>
  <c r="T3569" i="1"/>
  <c r="T3570" i="1"/>
  <c r="T973" i="1"/>
  <c r="T974" i="1"/>
  <c r="T2975" i="1"/>
  <c r="T976" i="1"/>
  <c r="T977" i="1"/>
  <c r="T2973" i="1"/>
  <c r="T2974" i="1"/>
  <c r="T2977" i="1"/>
  <c r="T972" i="1"/>
  <c r="T2976" i="1"/>
  <c r="T975" i="1"/>
  <c r="T2972" i="1"/>
  <c r="T1318" i="1"/>
  <c r="T3313" i="1"/>
  <c r="T3317" i="1"/>
  <c r="T1314" i="1"/>
  <c r="T1315" i="1"/>
  <c r="T1316" i="1"/>
  <c r="T3318" i="1"/>
  <c r="T3315" i="1"/>
  <c r="T3316" i="1"/>
  <c r="T1317" i="1"/>
  <c r="T3314" i="1"/>
  <c r="T1313" i="1"/>
  <c r="T348" i="12"/>
  <c r="T332" i="12"/>
  <c r="T136" i="12"/>
  <c r="T125" i="12"/>
  <c r="T137" i="12"/>
  <c r="T135" i="12"/>
  <c r="T35" i="9"/>
  <c r="T38" i="9"/>
  <c r="T37" i="9"/>
  <c r="T36" i="9"/>
  <c r="T23" i="7"/>
  <c r="T13" i="2"/>
  <c r="T8" i="6"/>
  <c r="T11" i="7"/>
  <c r="T10" i="3"/>
  <c r="T12" i="4"/>
  <c r="T490" i="1"/>
  <c r="T488" i="1"/>
  <c r="T493" i="1"/>
  <c r="T494" i="1"/>
  <c r="T489" i="1"/>
  <c r="T2495" i="1"/>
  <c r="T496" i="1"/>
  <c r="T2494" i="1"/>
  <c r="T2489" i="1"/>
  <c r="T2488" i="1"/>
  <c r="T2493" i="1"/>
  <c r="T2490" i="1"/>
  <c r="T491" i="1"/>
  <c r="T492" i="1"/>
  <c r="T2496" i="1"/>
  <c r="T495" i="1"/>
  <c r="T2491" i="1"/>
  <c r="T2492" i="1"/>
  <c r="T1682" i="1"/>
  <c r="T3680" i="1"/>
  <c r="T3681" i="1"/>
  <c r="T3682" i="1"/>
  <c r="T1681" i="1"/>
  <c r="T1680" i="1"/>
  <c r="T1026" i="1"/>
  <c r="T3029" i="1"/>
  <c r="T1027" i="1"/>
  <c r="T1028" i="1"/>
  <c r="T3027" i="1"/>
  <c r="T3028" i="1"/>
  <c r="T3026" i="1"/>
  <c r="T1029" i="1"/>
  <c r="T88" i="12"/>
  <c r="T83" i="12"/>
  <c r="T82" i="12"/>
  <c r="T81" i="12"/>
  <c r="T84" i="12"/>
  <c r="T94" i="12"/>
  <c r="T93" i="12"/>
  <c r="T91" i="12"/>
  <c r="T90" i="12"/>
  <c r="T89" i="12"/>
  <c r="T92" i="12"/>
  <c r="T87" i="12"/>
  <c r="T86" i="12"/>
  <c r="T2216" i="1"/>
  <c r="T216" i="1"/>
  <c r="T217" i="1"/>
  <c r="T2217" i="1"/>
  <c r="T200" i="1"/>
  <c r="T2200" i="1"/>
  <c r="T3415" i="1"/>
  <c r="T3414" i="1"/>
  <c r="T1416" i="1"/>
  <c r="T3413" i="1"/>
  <c r="T3416" i="1"/>
  <c r="T1415" i="1"/>
  <c r="T1414" i="1"/>
  <c r="T1413" i="1"/>
  <c r="T26" i="1"/>
  <c r="T2026" i="1"/>
  <c r="T325" i="12"/>
  <c r="T85" i="9"/>
  <c r="T89" i="9"/>
  <c r="T87" i="9"/>
  <c r="T86" i="9"/>
  <c r="T88" i="9"/>
  <c r="T90" i="9"/>
  <c r="T28" i="7"/>
  <c r="T29" i="7"/>
  <c r="T13" i="6"/>
  <c r="T20" i="3"/>
  <c r="T23" i="2"/>
  <c r="T22" i="4"/>
  <c r="T21" i="7"/>
  <c r="T3703" i="1"/>
  <c r="T3735" i="1"/>
  <c r="T3767" i="1"/>
  <c r="T3799" i="1"/>
  <c r="T3831" i="1"/>
  <c r="T3863" i="1"/>
  <c r="T3895" i="1"/>
  <c r="T3927" i="1"/>
  <c r="T3959" i="1"/>
  <c r="T3991" i="1"/>
  <c r="T3758" i="1"/>
  <c r="T1850" i="1"/>
  <c r="T1946" i="1"/>
  <c r="T3688" i="1"/>
  <c r="T3720" i="1"/>
  <c r="T3752" i="1"/>
  <c r="T3784" i="1"/>
  <c r="T3816" i="1"/>
  <c r="T3848" i="1"/>
  <c r="T3880" i="1"/>
  <c r="T3912" i="1"/>
  <c r="T3944" i="1"/>
  <c r="T3976" i="1"/>
  <c r="T1778" i="1"/>
  <c r="T3870" i="1"/>
  <c r="T3966" i="1"/>
  <c r="T1693" i="1"/>
  <c r="T1725" i="1"/>
  <c r="T1757" i="1"/>
  <c r="T1789" i="1"/>
  <c r="T1821" i="1"/>
  <c r="T1853" i="1"/>
  <c r="T1885" i="1"/>
  <c r="T1917" i="1"/>
  <c r="T1949" i="1"/>
  <c r="T1981" i="1"/>
  <c r="T3774" i="1"/>
  <c r="T3878" i="1"/>
  <c r="T3974" i="1"/>
  <c r="T1687" i="1"/>
  <c r="T1719" i="1"/>
  <c r="T1751" i="1"/>
  <c r="T1783" i="1"/>
  <c r="T1815" i="1"/>
  <c r="T1847" i="1"/>
  <c r="T1879" i="1"/>
  <c r="T1911" i="1"/>
  <c r="T1943" i="1"/>
  <c r="T1975" i="1"/>
  <c r="T1710" i="1"/>
  <c r="T3802" i="1"/>
  <c r="T1894" i="1"/>
  <c r="T1990" i="1"/>
  <c r="T1704" i="1"/>
  <c r="T1736" i="1"/>
  <c r="T1768" i="1"/>
  <c r="T1800" i="1"/>
  <c r="T1832" i="1"/>
  <c r="T3864" i="1"/>
  <c r="T3896" i="1"/>
  <c r="T1928" i="1"/>
  <c r="T3960" i="1"/>
  <c r="T3992" i="1"/>
  <c r="T3730" i="1"/>
  <c r="T1822" i="1"/>
  <c r="T1918" i="1"/>
  <c r="T3709" i="1"/>
  <c r="T3741" i="1"/>
  <c r="T3773" i="1"/>
  <c r="T3805" i="1"/>
  <c r="T3837" i="1"/>
  <c r="T3869" i="1"/>
  <c r="T3901" i="1"/>
  <c r="T3933" i="1"/>
  <c r="T3965" i="1"/>
  <c r="T3997" i="1"/>
  <c r="T1726" i="1"/>
  <c r="T3826" i="1"/>
  <c r="T1926" i="1"/>
  <c r="T3683" i="1"/>
  <c r="T3715" i="1"/>
  <c r="T3747" i="1"/>
  <c r="T3779" i="1"/>
  <c r="T3811" i="1"/>
  <c r="T3843" i="1"/>
  <c r="T3875" i="1"/>
  <c r="T3907" i="1"/>
  <c r="T3939" i="1"/>
  <c r="T3971" i="1"/>
  <c r="T4003" i="1"/>
  <c r="T1770" i="1"/>
  <c r="T3862" i="1"/>
  <c r="T3958" i="1"/>
  <c r="T3684" i="1"/>
  <c r="T3716" i="1"/>
  <c r="T3748" i="1"/>
  <c r="T3780" i="1"/>
  <c r="T3812" i="1"/>
  <c r="T3844" i="1"/>
  <c r="T3876" i="1"/>
  <c r="T3908" i="1"/>
  <c r="T3940" i="1"/>
  <c r="T3972" i="1"/>
  <c r="T4004" i="1"/>
  <c r="T3766" i="1"/>
  <c r="T1858" i="1"/>
  <c r="T1954" i="1"/>
  <c r="T1697" i="1"/>
  <c r="T1729" i="1"/>
  <c r="T1761" i="1"/>
  <c r="T1793" i="1"/>
  <c r="T1825" i="1"/>
  <c r="T1857" i="1"/>
  <c r="T1889" i="1"/>
  <c r="T1921" i="1"/>
  <c r="T1953" i="1"/>
  <c r="T1985" i="1"/>
  <c r="T1690" i="1"/>
  <c r="T3790" i="1"/>
  <c r="T1890" i="1"/>
  <c r="T1986" i="1"/>
  <c r="T1691" i="1"/>
  <c r="T1723" i="1"/>
  <c r="T1755" i="1"/>
  <c r="T1787" i="1"/>
  <c r="T1819" i="1"/>
  <c r="T1851" i="1"/>
  <c r="T1883" i="1"/>
  <c r="T1915" i="1"/>
  <c r="T1947" i="1"/>
  <c r="T1979" i="1"/>
  <c r="T3698" i="1"/>
  <c r="T3794" i="1"/>
  <c r="T1886" i="1"/>
  <c r="T1982" i="1"/>
  <c r="T1692" i="1"/>
  <c r="T1724" i="1"/>
  <c r="T1756" i="1"/>
  <c r="T1788" i="1"/>
  <c r="T1820" i="1"/>
  <c r="T1852" i="1"/>
  <c r="T1884" i="1"/>
  <c r="T1916" i="1"/>
  <c r="T1948" i="1"/>
  <c r="T1980" i="1"/>
  <c r="T1694" i="1"/>
  <c r="T3786" i="1"/>
  <c r="T3882" i="1"/>
  <c r="T3978" i="1"/>
  <c r="T1705" i="1"/>
  <c r="T1737" i="1"/>
  <c r="T1769" i="1"/>
  <c r="T1801" i="1"/>
  <c r="T1833" i="1"/>
  <c r="T1865" i="1"/>
  <c r="T1897" i="1"/>
  <c r="T1929" i="1"/>
  <c r="T1961" i="1"/>
  <c r="T1993" i="1"/>
  <c r="T3714" i="1"/>
  <c r="T1814" i="1"/>
  <c r="T3914" i="1"/>
  <c r="T3711" i="1"/>
  <c r="T3743" i="1"/>
  <c r="T3775" i="1"/>
  <c r="T3807" i="1"/>
  <c r="T3839" i="1"/>
  <c r="T3871" i="1"/>
  <c r="T3903" i="1"/>
  <c r="T3935" i="1"/>
  <c r="T3967" i="1"/>
  <c r="T3999" i="1"/>
  <c r="T3686" i="1"/>
  <c r="T3782" i="1"/>
  <c r="T1874" i="1"/>
  <c r="T1970" i="1"/>
  <c r="T3696" i="1"/>
  <c r="T3728" i="1"/>
  <c r="T3760" i="1"/>
  <c r="T3792" i="1"/>
  <c r="T3824" i="1"/>
  <c r="T3856" i="1"/>
  <c r="T3888" i="1"/>
  <c r="T3920" i="1"/>
  <c r="T3952" i="1"/>
  <c r="T3984" i="1"/>
  <c r="T1706" i="1"/>
  <c r="T3798" i="1"/>
  <c r="T1898" i="1"/>
  <c r="T1994" i="1"/>
  <c r="T3701" i="1"/>
  <c r="T3733" i="1"/>
  <c r="T3765" i="1"/>
  <c r="T3797" i="1"/>
  <c r="T3829" i="1"/>
  <c r="T3861" i="1"/>
  <c r="T3893" i="1"/>
  <c r="T3925" i="1"/>
  <c r="T3957" i="1"/>
  <c r="T3989" i="1"/>
  <c r="T3702" i="1"/>
  <c r="T3806" i="1"/>
  <c r="T3902" i="1"/>
  <c r="T3998" i="1"/>
  <c r="T1695" i="1"/>
  <c r="T1727" i="1"/>
  <c r="T1759" i="1"/>
  <c r="T1791" i="1"/>
  <c r="T1823" i="1"/>
  <c r="T1855" i="1"/>
  <c r="T1887" i="1"/>
  <c r="T1919" i="1"/>
  <c r="T1951" i="1"/>
  <c r="T1983" i="1"/>
  <c r="T1734" i="1"/>
  <c r="T1830" i="1"/>
  <c r="T3922" i="1"/>
  <c r="T1712" i="1"/>
  <c r="T3744" i="1"/>
  <c r="T1776" i="1"/>
  <c r="T3808" i="1"/>
  <c r="T1840" i="1"/>
  <c r="T1872" i="1"/>
  <c r="T1904" i="1"/>
  <c r="T1936" i="1"/>
  <c r="T1968" i="1"/>
  <c r="T2000" i="1"/>
  <c r="T3754" i="1"/>
  <c r="T1846" i="1"/>
  <c r="T1942" i="1"/>
  <c r="T1685" i="1"/>
  <c r="T1717" i="1"/>
  <c r="T1749" i="1"/>
  <c r="T1781" i="1"/>
  <c r="T1813" i="1"/>
  <c r="T1845" i="1"/>
  <c r="T1877" i="1"/>
  <c r="T1909" i="1"/>
  <c r="T1941" i="1"/>
  <c r="T1973" i="1"/>
  <c r="T2005" i="1"/>
  <c r="T1750" i="1"/>
  <c r="T1854" i="1"/>
  <c r="T1950" i="1"/>
  <c r="T3691" i="1"/>
  <c r="T3723" i="1"/>
  <c r="T3755" i="1"/>
  <c r="T3787" i="1"/>
  <c r="T3819" i="1"/>
  <c r="T3851" i="1"/>
  <c r="T3883" i="1"/>
  <c r="T3915" i="1"/>
  <c r="T3947" i="1"/>
  <c r="T3979" i="1"/>
  <c r="T1698" i="1"/>
  <c r="T1794" i="1"/>
  <c r="T3886" i="1"/>
  <c r="T3982" i="1"/>
  <c r="T3692" i="1"/>
  <c r="T3724" i="1"/>
  <c r="T3756" i="1"/>
  <c r="T3788" i="1"/>
  <c r="T3820" i="1"/>
  <c r="T3852" i="1"/>
  <c r="T3884" i="1"/>
  <c r="T3916" i="1"/>
  <c r="T3948" i="1"/>
  <c r="T3980" i="1"/>
  <c r="T3694" i="1"/>
  <c r="T1786" i="1"/>
  <c r="T1882" i="1"/>
  <c r="T1978" i="1"/>
  <c r="T3705" i="1"/>
  <c r="T3737" i="1"/>
  <c r="T3769" i="1"/>
  <c r="T3801" i="1"/>
  <c r="T3833" i="1"/>
  <c r="T3865" i="1"/>
  <c r="T3897" i="1"/>
  <c r="T3929" i="1"/>
  <c r="T3961" i="1"/>
  <c r="T3993" i="1"/>
  <c r="T1714" i="1"/>
  <c r="T3814" i="1"/>
  <c r="T1914" i="1"/>
  <c r="T1699" i="1"/>
  <c r="T1731" i="1"/>
  <c r="T1763" i="1"/>
  <c r="T1795" i="1"/>
  <c r="T1827" i="1"/>
  <c r="T1859" i="1"/>
  <c r="T1891" i="1"/>
  <c r="T1923" i="1"/>
  <c r="T1955" i="1"/>
  <c r="T1987" i="1"/>
  <c r="T3722" i="1"/>
  <c r="T3818" i="1"/>
  <c r="T1910" i="1"/>
  <c r="T4002" i="1"/>
  <c r="T1700" i="1"/>
  <c r="T1732" i="1"/>
  <c r="T1764" i="1"/>
  <c r="T1796" i="1"/>
  <c r="T1828" i="1"/>
  <c r="T1860" i="1"/>
  <c r="T1892" i="1"/>
  <c r="T1924" i="1"/>
  <c r="T1956" i="1"/>
  <c r="T1988" i="1"/>
  <c r="T1718" i="1"/>
  <c r="T3810" i="1"/>
  <c r="T3906" i="1"/>
  <c r="T3713" i="1"/>
  <c r="T3745" i="1"/>
  <c r="T3777" i="1"/>
  <c r="T3809" i="1"/>
  <c r="T3841" i="1"/>
  <c r="T3873" i="1"/>
  <c r="T3905" i="1"/>
  <c r="T3937" i="1"/>
  <c r="T3969" i="1"/>
  <c r="T4001" i="1"/>
  <c r="T3738" i="1"/>
  <c r="T3842" i="1"/>
  <c r="T3938" i="1"/>
  <c r="T3687" i="1"/>
  <c r="T3719" i="1"/>
  <c r="T3751" i="1"/>
  <c r="T3783" i="1"/>
  <c r="T3815" i="1"/>
  <c r="T3847" i="1"/>
  <c r="T3879" i="1"/>
  <c r="T3911" i="1"/>
  <c r="T3943" i="1"/>
  <c r="T3975" i="1"/>
  <c r="T3710" i="1"/>
  <c r="T1802" i="1"/>
  <c r="T3894" i="1"/>
  <c r="T3990" i="1"/>
  <c r="T3704" i="1"/>
  <c r="T3736" i="1"/>
  <c r="T3768" i="1"/>
  <c r="T3800" i="1"/>
  <c r="T3832" i="1"/>
  <c r="T1864" i="1"/>
  <c r="T1896" i="1"/>
  <c r="T3928" i="1"/>
  <c r="T1960" i="1"/>
  <c r="T1992" i="1"/>
  <c r="T1730" i="1"/>
  <c r="T3822" i="1"/>
  <c r="T3918" i="1"/>
  <c r="T1709" i="1"/>
  <c r="T1741" i="1"/>
  <c r="T1773" i="1"/>
  <c r="T1805" i="1"/>
  <c r="T1837" i="1"/>
  <c r="T1869" i="1"/>
  <c r="T1901" i="1"/>
  <c r="T1933" i="1"/>
  <c r="T1965" i="1"/>
  <c r="T1997" i="1"/>
  <c r="T3726" i="1"/>
  <c r="T1826" i="1"/>
  <c r="T3926" i="1"/>
  <c r="T1703" i="1"/>
  <c r="T1735" i="1"/>
  <c r="T1767" i="1"/>
  <c r="T1799" i="1"/>
  <c r="T1831" i="1"/>
  <c r="T1863" i="1"/>
  <c r="T1895" i="1"/>
  <c r="T1927" i="1"/>
  <c r="T1959" i="1"/>
  <c r="T1991" i="1"/>
  <c r="T1758" i="1"/>
  <c r="T3850" i="1"/>
  <c r="T3946" i="1"/>
  <c r="T1688" i="1"/>
  <c r="T1720" i="1"/>
  <c r="T1752" i="1"/>
  <c r="T1784" i="1"/>
  <c r="T1816" i="1"/>
  <c r="T1848" i="1"/>
  <c r="T1880" i="1"/>
  <c r="T1912" i="1"/>
  <c r="T1944" i="1"/>
  <c r="T1976" i="1"/>
  <c r="T3778" i="1"/>
  <c r="T1870" i="1"/>
  <c r="T1966" i="1"/>
  <c r="T3693" i="1"/>
  <c r="T3725" i="1"/>
  <c r="T3757" i="1"/>
  <c r="T3789" i="1"/>
  <c r="T3821" i="1"/>
  <c r="T3853" i="1"/>
  <c r="T3885" i="1"/>
  <c r="T3917" i="1"/>
  <c r="T3949" i="1"/>
  <c r="T3981" i="1"/>
  <c r="T1774" i="1"/>
  <c r="T1878" i="1"/>
  <c r="T1974" i="1"/>
  <c r="T3699" i="1"/>
  <c r="T3731" i="1"/>
  <c r="T3763" i="1"/>
  <c r="T3795" i="1"/>
  <c r="T3827" i="1"/>
  <c r="T3859" i="1"/>
  <c r="T3891" i="1"/>
  <c r="T3923" i="1"/>
  <c r="T3955" i="1"/>
  <c r="T3987" i="1"/>
  <c r="T1722" i="1"/>
  <c r="T1818" i="1"/>
  <c r="T3910" i="1"/>
  <c r="T2002" i="1"/>
  <c r="T3700" i="1"/>
  <c r="T3732" i="1"/>
  <c r="T3764" i="1"/>
  <c r="T3796" i="1"/>
  <c r="T3828" i="1"/>
  <c r="T3860" i="1"/>
  <c r="T3892" i="1"/>
  <c r="T3924" i="1"/>
  <c r="T3956" i="1"/>
  <c r="T3988" i="1"/>
  <c r="T3718" i="1"/>
  <c r="T1810" i="1"/>
  <c r="T1906" i="1"/>
  <c r="T1713" i="1"/>
  <c r="T1745" i="1"/>
  <c r="T1777" i="1"/>
  <c r="T1809" i="1"/>
  <c r="T1841" i="1"/>
  <c r="T1873" i="1"/>
  <c r="T1905" i="1"/>
  <c r="T1937" i="1"/>
  <c r="T1969" i="1"/>
  <c r="T2001" i="1"/>
  <c r="T1738" i="1"/>
  <c r="T1842" i="1"/>
  <c r="T1938" i="1"/>
  <c r="T1707" i="1"/>
  <c r="T1739" i="1"/>
  <c r="T1771" i="1"/>
  <c r="T1803" i="1"/>
  <c r="T1835" i="1"/>
  <c r="T1867" i="1"/>
  <c r="T1899" i="1"/>
  <c r="T1931" i="1"/>
  <c r="T1963" i="1"/>
  <c r="T1995" i="1"/>
  <c r="T3746" i="1"/>
  <c r="T1838" i="1"/>
  <c r="T1934" i="1"/>
  <c r="T1708" i="1"/>
  <c r="T1740" i="1"/>
  <c r="T1772" i="1"/>
  <c r="T1804" i="1"/>
  <c r="T1836" i="1"/>
  <c r="T1868" i="1"/>
  <c r="T1900" i="1"/>
  <c r="T1932" i="1"/>
  <c r="T1964" i="1"/>
  <c r="T1996" i="1"/>
  <c r="T1742" i="1"/>
  <c r="T3834" i="1"/>
  <c r="T3930" i="1"/>
  <c r="T1689" i="1"/>
  <c r="T1721" i="1"/>
  <c r="T1753" i="1"/>
  <c r="T1785" i="1"/>
  <c r="T1817" i="1"/>
  <c r="T1849" i="1"/>
  <c r="T1881" i="1"/>
  <c r="T1913" i="1"/>
  <c r="T1945" i="1"/>
  <c r="T1977" i="1"/>
  <c r="T3762" i="1"/>
  <c r="T3866" i="1"/>
  <c r="T3962" i="1"/>
  <c r="T3695" i="1"/>
  <c r="T3727" i="1"/>
  <c r="T3759" i="1"/>
  <c r="T3791" i="1"/>
  <c r="T3823" i="1"/>
  <c r="T3855" i="1"/>
  <c r="T3887" i="1"/>
  <c r="T3919" i="1"/>
  <c r="T3951" i="1"/>
  <c r="T3983" i="1"/>
  <c r="T3734" i="1"/>
  <c r="T3830" i="1"/>
  <c r="T1922" i="1"/>
  <c r="T3712" i="1"/>
  <c r="T1744" i="1"/>
  <c r="T3776" i="1"/>
  <c r="T1808" i="1"/>
  <c r="T3840" i="1"/>
  <c r="T3872" i="1"/>
  <c r="T3904" i="1"/>
  <c r="T3936" i="1"/>
  <c r="T3968" i="1"/>
  <c r="T4000" i="1"/>
  <c r="T1754" i="1"/>
  <c r="T3846" i="1"/>
  <c r="T3942" i="1"/>
  <c r="T3685" i="1"/>
  <c r="T3717" i="1"/>
  <c r="T3749" i="1"/>
  <c r="T3781" i="1"/>
  <c r="T3813" i="1"/>
  <c r="T3845" i="1"/>
  <c r="T3877" i="1"/>
  <c r="T3909" i="1"/>
  <c r="T3941" i="1"/>
  <c r="T3973" i="1"/>
  <c r="T4005" i="1"/>
  <c r="T3750" i="1"/>
  <c r="T3854" i="1"/>
  <c r="T3950" i="1"/>
  <c r="T1711" i="1"/>
  <c r="T1743" i="1"/>
  <c r="T1775" i="1"/>
  <c r="T1807" i="1"/>
  <c r="T1839" i="1"/>
  <c r="T1871" i="1"/>
  <c r="T1903" i="1"/>
  <c r="T1935" i="1"/>
  <c r="T1967" i="1"/>
  <c r="T1999" i="1"/>
  <c r="T1686" i="1"/>
  <c r="T1782" i="1"/>
  <c r="T3874" i="1"/>
  <c r="T3970" i="1"/>
  <c r="T1696" i="1"/>
  <c r="T1728" i="1"/>
  <c r="T1760" i="1"/>
  <c r="T1792" i="1"/>
  <c r="T1824" i="1"/>
  <c r="T1856" i="1"/>
  <c r="T1888" i="1"/>
  <c r="T1920" i="1"/>
  <c r="T1952" i="1"/>
  <c r="T1984" i="1"/>
  <c r="T3706" i="1"/>
  <c r="T1798" i="1"/>
  <c r="T3898" i="1"/>
  <c r="T3994" i="1"/>
  <c r="T1701" i="1"/>
  <c r="T1733" i="1"/>
  <c r="T1765" i="1"/>
  <c r="T1797" i="1"/>
  <c r="T1829" i="1"/>
  <c r="T1861" i="1"/>
  <c r="T1893" i="1"/>
  <c r="T1925" i="1"/>
  <c r="T1957" i="1"/>
  <c r="T1989" i="1"/>
  <c r="T1702" i="1"/>
  <c r="T1806" i="1"/>
  <c r="T1902" i="1"/>
  <c r="T1998" i="1"/>
  <c r="T3707" i="1"/>
  <c r="T3739" i="1"/>
  <c r="T3771" i="1"/>
  <c r="T3803" i="1"/>
  <c r="T3835" i="1"/>
  <c r="T3867" i="1"/>
  <c r="T3899" i="1"/>
  <c r="T3931" i="1"/>
  <c r="T3963" i="1"/>
  <c r="T3995" i="1"/>
  <c r="T1746" i="1"/>
  <c r="T3838" i="1"/>
  <c r="T3934" i="1"/>
  <c r="T3708" i="1"/>
  <c r="T3740" i="1"/>
  <c r="T3772" i="1"/>
  <c r="T3804" i="1"/>
  <c r="T3836" i="1"/>
  <c r="T3868" i="1"/>
  <c r="T3900" i="1"/>
  <c r="T3932" i="1"/>
  <c r="T3964" i="1"/>
  <c r="T3996" i="1"/>
  <c r="T3742" i="1"/>
  <c r="T1834" i="1"/>
  <c r="T1930" i="1"/>
  <c r="T3689" i="1"/>
  <c r="T3721" i="1"/>
  <c r="T3753" i="1"/>
  <c r="T3785" i="1"/>
  <c r="T3817" i="1"/>
  <c r="T3849" i="1"/>
  <c r="T3881" i="1"/>
  <c r="T3913" i="1"/>
  <c r="T3945" i="1"/>
  <c r="T3977" i="1"/>
  <c r="T1762" i="1"/>
  <c r="T1866" i="1"/>
  <c r="T1962" i="1"/>
  <c r="T1683" i="1"/>
  <c r="T1715" i="1"/>
  <c r="T1747" i="1"/>
  <c r="T1779" i="1"/>
  <c r="T1811" i="1"/>
  <c r="T1843" i="1"/>
  <c r="T1875" i="1"/>
  <c r="T1907" i="1"/>
  <c r="T1939" i="1"/>
  <c r="T1971" i="1"/>
  <c r="T2003" i="1"/>
  <c r="T3770" i="1"/>
  <c r="T1862" i="1"/>
  <c r="T1958" i="1"/>
  <c r="T1684" i="1"/>
  <c r="T1716" i="1"/>
  <c r="T1748" i="1"/>
  <c r="T1780" i="1"/>
  <c r="T1812" i="1"/>
  <c r="T1844" i="1"/>
  <c r="T1876" i="1"/>
  <c r="T1908" i="1"/>
  <c r="T1940" i="1"/>
  <c r="T1972" i="1"/>
  <c r="T2004" i="1"/>
  <c r="T1766" i="1"/>
  <c r="T3858" i="1"/>
  <c r="T3954" i="1"/>
  <c r="T3697" i="1"/>
  <c r="T3729" i="1"/>
  <c r="T3761" i="1"/>
  <c r="T3793" i="1"/>
  <c r="T3825" i="1"/>
  <c r="T3857" i="1"/>
  <c r="T3889" i="1"/>
  <c r="T3921" i="1"/>
  <c r="T3953" i="1"/>
  <c r="T3985" i="1"/>
  <c r="T3690" i="1"/>
  <c r="T1790" i="1"/>
  <c r="T3890" i="1"/>
  <c r="T3986" i="1"/>
  <c r="T29" i="1"/>
  <c r="T2029" i="1"/>
  <c r="T3427" i="1"/>
  <c r="T3428" i="1"/>
  <c r="T1429" i="1"/>
  <c r="T3426" i="1"/>
  <c r="T1426" i="1"/>
  <c r="T3429" i="1"/>
  <c r="T1427" i="1"/>
  <c r="T1428" i="1"/>
  <c r="T3053" i="1"/>
  <c r="T1051" i="1"/>
  <c r="T1052" i="1"/>
  <c r="T1055" i="1"/>
  <c r="T3051" i="1"/>
  <c r="T3052" i="1"/>
  <c r="T1053" i="1"/>
  <c r="T1054" i="1"/>
  <c r="T3055" i="1"/>
  <c r="T3054" i="1"/>
  <c r="T3445" i="1"/>
  <c r="T3446" i="1"/>
  <c r="T1443" i="1"/>
  <c r="T1444" i="1"/>
  <c r="T3443" i="1"/>
  <c r="T3444" i="1"/>
  <c r="T1445" i="1"/>
  <c r="T1446" i="1"/>
  <c r="T2760" i="1"/>
  <c r="T759" i="1"/>
  <c r="T2755" i="1"/>
  <c r="T2756" i="1"/>
  <c r="T2758" i="1"/>
  <c r="T757" i="1"/>
  <c r="T2759" i="1"/>
  <c r="T760" i="1"/>
  <c r="T761" i="1"/>
  <c r="T2757" i="1"/>
  <c r="T2761" i="1"/>
  <c r="T755" i="1"/>
  <c r="T756" i="1"/>
  <c r="T758" i="1"/>
  <c r="T589" i="1"/>
  <c r="T2595" i="1"/>
  <c r="T2590" i="1"/>
  <c r="T2591" i="1"/>
  <c r="T592" i="1"/>
  <c r="T593" i="1"/>
  <c r="T2589" i="1"/>
  <c r="T2593" i="1"/>
  <c r="T587" i="1"/>
  <c r="T588" i="1"/>
  <c r="T2594" i="1"/>
  <c r="T2592" i="1"/>
  <c r="T591" i="1"/>
  <c r="T2587" i="1"/>
  <c r="T2588" i="1"/>
  <c r="T594" i="1"/>
  <c r="T595" i="1"/>
  <c r="T590" i="1"/>
  <c r="T69" i="12"/>
  <c r="T72" i="12"/>
  <c r="T67" i="12"/>
  <c r="T66" i="12"/>
  <c r="T68" i="12"/>
  <c r="T63" i="12"/>
  <c r="T62" i="12"/>
  <c r="T61" i="12"/>
  <c r="T64" i="12"/>
  <c r="T74" i="12"/>
  <c r="T73" i="12"/>
  <c r="T71" i="12"/>
  <c r="T70" i="12"/>
  <c r="T186" i="1"/>
  <c r="T2186" i="1"/>
  <c r="T114" i="1"/>
  <c r="T2114" i="1"/>
  <c r="T3267" i="1"/>
  <c r="T3268" i="1"/>
  <c r="T1269" i="1"/>
  <c r="T3269" i="1"/>
  <c r="T1267" i="1"/>
  <c r="T1268" i="1"/>
  <c r="T2244" i="1"/>
  <c r="T245" i="1"/>
  <c r="T246" i="1"/>
  <c r="T2245" i="1"/>
  <c r="T2246" i="1"/>
  <c r="T244" i="1"/>
  <c r="T2787" i="1"/>
  <c r="T2782" i="1"/>
  <c r="T2783" i="1"/>
  <c r="T786" i="1"/>
  <c r="T2784" i="1"/>
  <c r="T785" i="1"/>
  <c r="T2785" i="1"/>
  <c r="T784" i="1"/>
  <c r="T783" i="1"/>
  <c r="T2786" i="1"/>
  <c r="T787" i="1"/>
  <c r="T782" i="1"/>
  <c r="T2637" i="1"/>
  <c r="T638" i="1"/>
  <c r="T2641" i="1"/>
  <c r="T635" i="1"/>
  <c r="T636" i="1"/>
  <c r="T2640" i="1"/>
  <c r="T642" i="1"/>
  <c r="T639" i="1"/>
  <c r="T2635" i="1"/>
  <c r="T2636" i="1"/>
  <c r="T2638" i="1"/>
  <c r="T637" i="1"/>
  <c r="T2639" i="1"/>
  <c r="T640" i="1"/>
  <c r="T2642" i="1"/>
  <c r="T641" i="1"/>
  <c r="T6" i="1"/>
  <c r="T2006" i="1"/>
  <c r="T3016" i="1"/>
  <c r="T3014" i="1"/>
  <c r="T1015" i="1"/>
  <c r="T1013" i="1"/>
  <c r="T3015" i="1"/>
  <c r="T1016" i="1"/>
  <c r="T1014" i="1"/>
  <c r="T3013" i="1"/>
  <c r="T32" i="1"/>
  <c r="T2032" i="1"/>
  <c r="T3223" i="1"/>
  <c r="T1224" i="1"/>
  <c r="T1225" i="1"/>
  <c r="T3225" i="1"/>
  <c r="T3224" i="1"/>
  <c r="T1223" i="1"/>
  <c r="T165" i="1"/>
  <c r="T2166" i="1"/>
  <c r="T2165" i="1"/>
  <c r="T166" i="1"/>
  <c r="T357" i="12"/>
  <c r="T341" i="12"/>
  <c r="T305" i="12"/>
  <c r="T316" i="12"/>
  <c r="T315" i="12"/>
  <c r="T317" i="12"/>
  <c r="T81" i="9"/>
  <c r="T83" i="9"/>
  <c r="T80" i="9"/>
  <c r="T82" i="9"/>
  <c r="T21" i="4"/>
  <c r="T22" i="2"/>
  <c r="T20" i="7"/>
  <c r="T19" i="3"/>
  <c r="T3607" i="1"/>
  <c r="T1608" i="1"/>
  <c r="T1609" i="1"/>
  <c r="T3609" i="1"/>
  <c r="T3608" i="1"/>
  <c r="T1607" i="1"/>
  <c r="T391" i="1"/>
  <c r="T392" i="1"/>
  <c r="T393" i="1"/>
  <c r="T2390" i="1"/>
  <c r="T2394" i="1"/>
  <c r="T2393" i="1"/>
  <c r="T2392" i="1"/>
  <c r="T2391" i="1"/>
  <c r="T395" i="1"/>
  <c r="T396" i="1"/>
  <c r="T390" i="1"/>
  <c r="T394" i="1"/>
  <c r="T2395" i="1"/>
  <c r="T2396" i="1"/>
  <c r="T111" i="1"/>
  <c r="T2111" i="1"/>
  <c r="T3246" i="1"/>
  <c r="T3245" i="1"/>
  <c r="T1244" i="1"/>
  <c r="T3244" i="1"/>
  <c r="T1246" i="1"/>
  <c r="T1245" i="1"/>
  <c r="T2258" i="1"/>
  <c r="T259" i="1"/>
  <c r="T260" i="1"/>
  <c r="T2259" i="1"/>
  <c r="T2260" i="1"/>
  <c r="T258" i="1"/>
  <c r="T2882" i="1"/>
  <c r="T2883" i="1"/>
  <c r="T2884" i="1"/>
  <c r="T2879" i="1"/>
  <c r="T880" i="1"/>
  <c r="T881" i="1"/>
  <c r="T882" i="1"/>
  <c r="T2881" i="1"/>
  <c r="T2880" i="1"/>
  <c r="T879" i="1"/>
  <c r="T883" i="1"/>
  <c r="T884" i="1"/>
  <c r="T2711" i="1"/>
  <c r="T712" i="1"/>
  <c r="T710" i="1"/>
  <c r="T713" i="1"/>
  <c r="T2709" i="1"/>
  <c r="T2714" i="1"/>
  <c r="T2713" i="1"/>
  <c r="T708" i="1"/>
  <c r="T2712" i="1"/>
  <c r="T2710" i="1"/>
  <c r="T711" i="1"/>
  <c r="T2708" i="1"/>
  <c r="T714" i="1"/>
  <c r="T709" i="1"/>
  <c r="T108" i="1"/>
  <c r="T2108" i="1"/>
  <c r="T3678" i="1"/>
  <c r="T3677" i="1"/>
  <c r="T3679" i="1"/>
  <c r="T1677" i="1"/>
  <c r="T1678" i="1"/>
  <c r="T1679" i="1"/>
  <c r="T2041" i="1"/>
  <c r="T41" i="1"/>
  <c r="T3218" i="1"/>
  <c r="T3217" i="1"/>
  <c r="T1219" i="1"/>
  <c r="T1218" i="1"/>
  <c r="T3219" i="1"/>
  <c r="T1217" i="1"/>
  <c r="T154" i="1"/>
  <c r="T2154" i="1"/>
  <c r="T3176" i="1"/>
  <c r="T1175" i="1"/>
  <c r="T3175" i="1"/>
  <c r="T1176" i="1"/>
  <c r="T1177" i="1"/>
  <c r="T3177" i="1"/>
  <c r="T1633" i="1"/>
  <c r="T3632" i="1"/>
  <c r="T3634" i="1"/>
  <c r="T1634" i="1"/>
  <c r="T1632" i="1"/>
  <c r="T3633" i="1"/>
  <c r="T650" i="1"/>
  <c r="T653" i="1"/>
  <c r="T2655" i="1"/>
  <c r="T656" i="1"/>
  <c r="T654" i="1"/>
  <c r="T657" i="1"/>
  <c r="T2653" i="1"/>
  <c r="T2650" i="1"/>
  <c r="T2654" i="1"/>
  <c r="T2657" i="1"/>
  <c r="T651" i="1"/>
  <c r="T652" i="1"/>
  <c r="T2656" i="1"/>
  <c r="T655" i="1"/>
  <c r="T2651" i="1"/>
  <c r="T2652" i="1"/>
  <c r="T2007" i="1"/>
  <c r="T7" i="1"/>
  <c r="T2017" i="1"/>
  <c r="T17" i="1"/>
  <c r="T845" i="1"/>
  <c r="T2847" i="1"/>
  <c r="T848" i="1"/>
  <c r="T846" i="1"/>
  <c r="T849" i="1"/>
  <c r="T2845" i="1"/>
  <c r="T2849" i="1"/>
  <c r="T844" i="1"/>
  <c r="T2848" i="1"/>
  <c r="T2846" i="1"/>
  <c r="T847" i="1"/>
  <c r="T2844" i="1"/>
  <c r="T86" i="1"/>
  <c r="T2086" i="1"/>
  <c r="T2957" i="1"/>
  <c r="T2961" i="1"/>
  <c r="T958" i="1"/>
  <c r="T2960" i="1"/>
  <c r="T959" i="1"/>
  <c r="T2958" i="1"/>
  <c r="T957" i="1"/>
  <c r="T2959" i="1"/>
  <c r="T960" i="1"/>
  <c r="T961" i="1"/>
  <c r="T2222" i="1"/>
  <c r="T2223" i="1"/>
  <c r="T222" i="1"/>
  <c r="T223" i="1"/>
  <c r="T3602" i="1"/>
  <c r="T1601" i="1"/>
  <c r="T3600" i="1"/>
  <c r="T1603" i="1"/>
  <c r="T1602" i="1"/>
  <c r="T3603" i="1"/>
  <c r="T1600" i="1"/>
  <c r="T3601" i="1"/>
  <c r="T2343" i="1"/>
  <c r="T2339" i="1"/>
  <c r="T2340" i="1"/>
  <c r="T2342" i="1"/>
  <c r="T341" i="1"/>
  <c r="T338" i="1"/>
  <c r="T343" i="1"/>
  <c r="T2338" i="1"/>
  <c r="T2341" i="1"/>
  <c r="T339" i="1"/>
  <c r="T340" i="1"/>
  <c r="T342" i="1"/>
  <c r="T37" i="1"/>
  <c r="T2037" i="1"/>
  <c r="T92" i="1"/>
  <c r="T2092" i="1"/>
  <c r="T2093" i="1"/>
  <c r="T94" i="1"/>
  <c r="T2094" i="1"/>
  <c r="T93" i="1"/>
  <c r="T3070" i="1"/>
  <c r="T1069" i="1"/>
  <c r="T3071" i="1"/>
  <c r="T3069" i="1"/>
  <c r="T1070" i="1"/>
  <c r="T1068" i="1"/>
  <c r="T1071" i="1"/>
  <c r="T3068" i="1"/>
  <c r="T185" i="1"/>
  <c r="T2185" i="1"/>
  <c r="T138" i="1"/>
  <c r="T137" i="1"/>
  <c r="T2137" i="1"/>
  <c r="T2138" i="1"/>
  <c r="T2312" i="1"/>
  <c r="T2311" i="1"/>
  <c r="T314" i="1"/>
  <c r="T2314" i="1"/>
  <c r="T310" i="1"/>
  <c r="T311" i="1"/>
  <c r="T312" i="1"/>
  <c r="T2310" i="1"/>
  <c r="T313" i="1"/>
  <c r="T2313" i="1"/>
  <c r="T3112" i="1"/>
  <c r="T1111" i="1"/>
  <c r="T1109" i="1"/>
  <c r="T1110" i="1"/>
  <c r="T3111" i="1"/>
  <c r="T1112" i="1"/>
  <c r="T3110" i="1"/>
  <c r="T3109" i="1"/>
  <c r="T2942" i="1"/>
  <c r="T941" i="1"/>
  <c r="T2943" i="1"/>
  <c r="T944" i="1"/>
  <c r="T945" i="1"/>
  <c r="T2941" i="1"/>
  <c r="T942" i="1"/>
  <c r="T2945" i="1"/>
  <c r="T940" i="1"/>
  <c r="T2944" i="1"/>
  <c r="T943" i="1"/>
  <c r="T2940" i="1"/>
  <c r="T239" i="12"/>
  <c r="T238" i="12"/>
  <c r="T240" i="12"/>
  <c r="T64" i="9"/>
  <c r="T1229" i="1"/>
  <c r="T3230" i="1"/>
  <c r="T3231" i="1"/>
  <c r="T3229" i="1"/>
  <c r="T1231" i="1"/>
  <c r="T1230" i="1"/>
  <c r="T176" i="1"/>
  <c r="T177" i="1"/>
  <c r="T2177" i="1"/>
  <c r="T2176" i="1"/>
  <c r="T1595" i="1"/>
  <c r="T1596" i="1"/>
  <c r="T3594" i="1"/>
  <c r="T3595" i="1"/>
  <c r="T3596" i="1"/>
  <c r="T1593" i="1"/>
  <c r="T1594" i="1"/>
  <c r="T3593" i="1"/>
  <c r="T101" i="12"/>
  <c r="T104" i="12"/>
  <c r="T114" i="12"/>
  <c r="T113" i="12"/>
  <c r="T111" i="12"/>
  <c r="T110" i="12"/>
  <c r="T109" i="12"/>
  <c r="T112" i="12"/>
  <c r="T107" i="12"/>
  <c r="T106" i="12"/>
  <c r="T108" i="12"/>
  <c r="T103" i="12"/>
  <c r="T102" i="12"/>
  <c r="T295" i="1"/>
  <c r="T296" i="1"/>
  <c r="T297" i="1"/>
  <c r="T2298" i="1"/>
  <c r="T2297" i="1"/>
  <c r="T2296" i="1"/>
  <c r="T2295" i="1"/>
  <c r="T299" i="1"/>
  <c r="T298" i="1"/>
  <c r="T2299" i="1"/>
  <c r="T2040" i="1"/>
  <c r="T40" i="1"/>
  <c r="T2110" i="1"/>
  <c r="T2109" i="1"/>
  <c r="T109" i="1"/>
  <c r="T110" i="1"/>
  <c r="T3249" i="1"/>
  <c r="T3248" i="1"/>
  <c r="T1247" i="1"/>
  <c r="T3247" i="1"/>
  <c r="T1248" i="1"/>
  <c r="T1249" i="1"/>
  <c r="T1531" i="1"/>
  <c r="T1530" i="1"/>
  <c r="T3531" i="1"/>
  <c r="T1529" i="1"/>
  <c r="T3530" i="1"/>
  <c r="T3529" i="1"/>
  <c r="T3341" i="1"/>
  <c r="T3345" i="1"/>
  <c r="T1340" i="1"/>
  <c r="T3342" i="1"/>
  <c r="T3344" i="1"/>
  <c r="T1343" i="1"/>
  <c r="T3340" i="1"/>
  <c r="T1341" i="1"/>
  <c r="T3343" i="1"/>
  <c r="T1342" i="1"/>
  <c r="T1344" i="1"/>
  <c r="T1345" i="1"/>
  <c r="T76" i="1"/>
  <c r="T2076" i="1"/>
  <c r="T2774" i="1"/>
  <c r="T2769" i="1"/>
  <c r="T2770" i="1"/>
  <c r="T2773" i="1"/>
  <c r="T770" i="1"/>
  <c r="T771" i="1"/>
  <c r="T772" i="1"/>
  <c r="T774" i="1"/>
  <c r="T2771" i="1"/>
  <c r="T2772" i="1"/>
  <c r="T773" i="1"/>
  <c r="T769" i="1"/>
  <c r="T168" i="12"/>
  <c r="T163" i="12"/>
  <c r="T162" i="12"/>
  <c r="T161" i="12"/>
  <c r="T164" i="12"/>
  <c r="T174" i="12"/>
  <c r="T173" i="12"/>
  <c r="T171" i="12"/>
  <c r="T170" i="12"/>
  <c r="T169" i="12"/>
  <c r="T172" i="12"/>
  <c r="T167" i="12"/>
  <c r="T166" i="12"/>
  <c r="T2830" i="1"/>
  <c r="T2829" i="1"/>
  <c r="T827" i="1"/>
  <c r="T828" i="1"/>
  <c r="T831" i="1"/>
  <c r="T2827" i="1"/>
  <c r="T2828" i="1"/>
  <c r="T830" i="1"/>
  <c r="T829" i="1"/>
  <c r="T2826" i="1"/>
  <c r="T2831" i="1"/>
  <c r="T826" i="1"/>
  <c r="T3662" i="1"/>
  <c r="T3664" i="1"/>
  <c r="T1663" i="1"/>
  <c r="T1662" i="1"/>
  <c r="T3663" i="1"/>
  <c r="T1664" i="1"/>
  <c r="T2903" i="1"/>
  <c r="T906" i="1"/>
  <c r="T904" i="1"/>
  <c r="T905" i="1"/>
  <c r="T2902" i="1"/>
  <c r="T2905" i="1"/>
  <c r="T2904" i="1"/>
  <c r="T903" i="1"/>
  <c r="T2906" i="1"/>
  <c r="T902" i="1"/>
  <c r="T1226" i="1"/>
  <c r="T1227" i="1"/>
  <c r="T1228" i="1"/>
  <c r="T3226" i="1"/>
  <c r="T3227" i="1"/>
  <c r="T3228" i="1"/>
  <c r="T351" i="12"/>
  <c r="T335" i="12"/>
  <c r="T197" i="12"/>
  <c r="T195" i="12"/>
  <c r="T196" i="12"/>
  <c r="T185" i="12"/>
  <c r="T50" i="9"/>
  <c r="T53" i="9"/>
  <c r="T52" i="9"/>
  <c r="T51" i="9"/>
  <c r="T14" i="7"/>
  <c r="T16" i="2"/>
  <c r="T15" i="4"/>
  <c r="T13" i="3"/>
  <c r="T994" i="1"/>
  <c r="T2993" i="1"/>
  <c r="T2997" i="1"/>
  <c r="T995" i="1"/>
  <c r="T996" i="1"/>
  <c r="T2994" i="1"/>
  <c r="T2995" i="1"/>
  <c r="T2996" i="1"/>
  <c r="T997" i="1"/>
  <c r="T993" i="1"/>
  <c r="T28" i="1"/>
  <c r="T2028" i="1"/>
  <c r="T2016" i="1"/>
  <c r="T16" i="1"/>
  <c r="T129" i="1"/>
  <c r="T2129" i="1"/>
  <c r="T79" i="12"/>
  <c r="T78" i="12"/>
  <c r="T80" i="12"/>
  <c r="T13" i="8"/>
  <c r="T24" i="9"/>
  <c r="T12" i="8"/>
  <c r="T6" i="6"/>
  <c r="T203" i="1"/>
  <c r="T2203" i="1"/>
  <c r="T346" i="12"/>
  <c r="T330" i="12"/>
  <c r="T85" i="12"/>
  <c r="T97" i="12"/>
  <c r="T95" i="12"/>
  <c r="T96" i="12"/>
  <c r="T25" i="9"/>
  <c r="T27" i="9"/>
  <c r="T26" i="9"/>
  <c r="T28" i="9"/>
  <c r="T10" i="4"/>
  <c r="T11" i="2"/>
  <c r="T8" i="3"/>
  <c r="T22" i="7"/>
  <c r="T9" i="7"/>
  <c r="T2225" i="1"/>
  <c r="T2224" i="1"/>
  <c r="T224" i="1"/>
  <c r="T225" i="1"/>
  <c r="T2669" i="1"/>
  <c r="T666" i="1"/>
  <c r="T667" i="1"/>
  <c r="T668" i="1"/>
  <c r="T671" i="1"/>
  <c r="T670" i="1"/>
  <c r="T2667" i="1"/>
  <c r="T2668" i="1"/>
  <c r="T669" i="1"/>
  <c r="T665" i="1"/>
  <c r="T2671" i="1"/>
  <c r="T2670" i="1"/>
  <c r="T2665" i="1"/>
  <c r="T2666" i="1"/>
  <c r="T3021" i="1"/>
  <c r="T3025" i="1"/>
  <c r="T3024" i="1"/>
  <c r="T1023" i="1"/>
  <c r="T1022" i="1"/>
  <c r="T1021" i="1"/>
  <c r="T3022" i="1"/>
  <c r="T3023" i="1"/>
  <c r="T1024" i="1"/>
  <c r="T1025" i="1"/>
  <c r="T2034" i="1"/>
  <c r="T34" i="1"/>
  <c r="T3255" i="1"/>
  <c r="T3253" i="1"/>
  <c r="T1254" i="1"/>
  <c r="T1255" i="1"/>
  <c r="T3254" i="1"/>
  <c r="T1253" i="1"/>
  <c r="T2215" i="1"/>
  <c r="T215" i="1"/>
  <c r="T3502" i="1"/>
  <c r="T1501" i="1"/>
  <c r="T1504" i="1"/>
  <c r="T1503" i="1"/>
  <c r="T1502" i="1"/>
  <c r="T3501" i="1"/>
  <c r="T3503" i="1"/>
  <c r="T3504" i="1"/>
  <c r="T259" i="12"/>
  <c r="T258" i="12"/>
  <c r="T260" i="12"/>
  <c r="T69" i="9"/>
  <c r="T3331" i="1"/>
  <c r="T3332" i="1"/>
  <c r="T1334" i="1"/>
  <c r="T1333" i="1"/>
  <c r="T3334" i="1"/>
  <c r="T3330" i="1"/>
  <c r="T3333" i="1"/>
  <c r="T1330" i="1"/>
  <c r="T1331" i="1"/>
  <c r="T1332" i="1"/>
  <c r="T2119" i="1"/>
  <c r="T2118" i="1"/>
  <c r="T119" i="1"/>
  <c r="T118" i="1"/>
  <c r="T1661" i="1"/>
  <c r="T1659" i="1"/>
  <c r="T1660" i="1"/>
  <c r="T3659" i="1"/>
  <c r="T3660" i="1"/>
  <c r="T3661" i="1"/>
  <c r="T2081" i="1"/>
  <c r="T81" i="1"/>
  <c r="T2871" i="1"/>
  <c r="T872" i="1"/>
  <c r="T2869" i="1"/>
  <c r="T870" i="1"/>
  <c r="T868" i="1"/>
  <c r="T2872" i="1"/>
  <c r="T871" i="1"/>
  <c r="T2868" i="1"/>
  <c r="T2870" i="1"/>
  <c r="T869" i="1"/>
  <c r="T201" i="1"/>
  <c r="T2201" i="1"/>
  <c r="T2212" i="1"/>
  <c r="T212" i="1"/>
  <c r="T349" i="12"/>
  <c r="T333" i="12"/>
  <c r="T145" i="12"/>
  <c r="T157" i="12"/>
  <c r="T155" i="12"/>
  <c r="T156" i="12"/>
  <c r="T42" i="9"/>
  <c r="T40" i="9"/>
  <c r="T43" i="9"/>
  <c r="T41" i="9"/>
  <c r="T11" i="3"/>
  <c r="T12" i="7"/>
  <c r="T14" i="2"/>
  <c r="T13" i="4"/>
  <c r="T2696" i="1"/>
  <c r="T695" i="1"/>
  <c r="T699" i="1"/>
  <c r="T700" i="1"/>
  <c r="T694" i="1"/>
  <c r="T2699" i="1"/>
  <c r="T2700" i="1"/>
  <c r="T2694" i="1"/>
  <c r="T2695" i="1"/>
  <c r="T696" i="1"/>
  <c r="T2698" i="1"/>
  <c r="T697" i="1"/>
  <c r="T698" i="1"/>
  <c r="T2697" i="1"/>
  <c r="T3582" i="1"/>
  <c r="T3583" i="1"/>
  <c r="T1584" i="1"/>
  <c r="T3585" i="1"/>
  <c r="T1585" i="1"/>
  <c r="T3584" i="1"/>
  <c r="T1583" i="1"/>
  <c r="T1582" i="1"/>
  <c r="T2064" i="1"/>
  <c r="T64" i="1"/>
  <c r="T1629" i="1"/>
  <c r="T1631" i="1"/>
  <c r="T3629" i="1"/>
  <c r="T1630" i="1"/>
  <c r="T3631" i="1"/>
  <c r="T3630" i="1"/>
  <c r="T3048" i="1"/>
  <c r="T1047" i="1"/>
  <c r="T1050" i="1"/>
  <c r="T3047" i="1"/>
  <c r="T1048" i="1"/>
  <c r="T1049" i="1"/>
  <c r="T3050" i="1"/>
  <c r="T3049" i="1"/>
  <c r="T207" i="1"/>
  <c r="T208" i="1"/>
  <c r="T2208" i="1"/>
  <c r="T2207" i="1"/>
  <c r="T2280" i="1"/>
  <c r="T2279" i="1"/>
  <c r="T278" i="1"/>
  <c r="T277" i="1"/>
  <c r="T279" i="1"/>
  <c r="T280" i="1"/>
  <c r="T2278" i="1"/>
  <c r="T2277" i="1"/>
  <c r="T1165" i="1"/>
  <c r="T1166" i="1"/>
  <c r="T3165" i="1"/>
  <c r="T3166" i="1"/>
  <c r="T1163" i="1"/>
  <c r="T1164" i="1"/>
  <c r="T3163" i="1"/>
  <c r="T3164" i="1"/>
  <c r="T3171" i="1"/>
  <c r="T3172" i="1"/>
  <c r="T3174" i="1"/>
  <c r="T1173" i="1"/>
  <c r="T3173" i="1"/>
  <c r="T1171" i="1"/>
  <c r="T1172" i="1"/>
  <c r="T1174" i="1"/>
  <c r="T2060" i="1"/>
  <c r="T60" i="1"/>
  <c r="T2306" i="1"/>
  <c r="T2307" i="1"/>
  <c r="T2308" i="1"/>
  <c r="T2309" i="1"/>
  <c r="T305" i="1"/>
  <c r="T306" i="1"/>
  <c r="T2305" i="1"/>
  <c r="T309" i="1"/>
  <c r="T307" i="1"/>
  <c r="T308" i="1"/>
  <c r="T89" i="1"/>
  <c r="T2089" i="1"/>
  <c r="T88" i="1"/>
  <c r="T2088" i="1"/>
  <c r="T1389" i="1"/>
  <c r="T3391" i="1"/>
  <c r="T1392" i="1"/>
  <c r="T1390" i="1"/>
  <c r="T3389" i="1"/>
  <c r="T3390" i="1"/>
  <c r="T1388" i="1"/>
  <c r="T3392" i="1"/>
  <c r="T1391" i="1"/>
  <c r="T3388" i="1"/>
  <c r="T2893" i="1"/>
  <c r="T2894" i="1"/>
  <c r="T891" i="1"/>
  <c r="T892" i="1"/>
  <c r="T895" i="1"/>
  <c r="T2891" i="1"/>
  <c r="T2892" i="1"/>
  <c r="T893" i="1"/>
  <c r="T2895" i="1"/>
  <c r="T894" i="1"/>
  <c r="T3281" i="1"/>
  <c r="T3280" i="1"/>
  <c r="T1282" i="1"/>
  <c r="T1279" i="1"/>
  <c r="T1283" i="1"/>
  <c r="T1284" i="1"/>
  <c r="T3283" i="1"/>
  <c r="T3284" i="1"/>
  <c r="T3279" i="1"/>
  <c r="T1280" i="1"/>
  <c r="T3282" i="1"/>
  <c r="T1281" i="1"/>
  <c r="T168" i="1"/>
  <c r="T169" i="1"/>
  <c r="T2169" i="1"/>
  <c r="T2168" i="1"/>
  <c r="T2737" i="1"/>
  <c r="T2736" i="1"/>
  <c r="T2741" i="1"/>
  <c r="T735" i="1"/>
  <c r="T2738" i="1"/>
  <c r="T739" i="1"/>
  <c r="T740" i="1"/>
  <c r="T2739" i="1"/>
  <c r="T2740" i="1"/>
  <c r="T2735" i="1"/>
  <c r="T738" i="1"/>
  <c r="T736" i="1"/>
  <c r="T741" i="1"/>
  <c r="T737" i="1"/>
  <c r="T1170" i="1"/>
  <c r="T3167" i="1"/>
  <c r="T1168" i="1"/>
  <c r="T1169" i="1"/>
  <c r="T3169" i="1"/>
  <c r="T3168" i="1"/>
  <c r="T1167" i="1"/>
  <c r="T3170" i="1"/>
  <c r="T343" i="12"/>
  <c r="T327" i="12"/>
  <c r="T37" i="12"/>
  <c r="T35" i="12"/>
  <c r="T36" i="12"/>
  <c r="T13" i="9"/>
  <c r="T12" i="9"/>
  <c r="T11" i="9"/>
  <c r="T2085" i="1"/>
  <c r="T85" i="1"/>
  <c r="T1418" i="1"/>
  <c r="T1417" i="1"/>
  <c r="T3417" i="1"/>
  <c r="T3418" i="1"/>
  <c r="T1419" i="1"/>
  <c r="T1420" i="1"/>
  <c r="T3419" i="1"/>
  <c r="T3420" i="1"/>
  <c r="T1019" i="1"/>
  <c r="T1020" i="1"/>
  <c r="T3019" i="1"/>
  <c r="T3020" i="1"/>
  <c r="T1017" i="1"/>
  <c r="T3018" i="1"/>
  <c r="T3017" i="1"/>
  <c r="T1018" i="1"/>
  <c r="T3651" i="1"/>
  <c r="T3652" i="1"/>
  <c r="T1650" i="1"/>
  <c r="T1651" i="1"/>
  <c r="T1652" i="1"/>
  <c r="T3650" i="1"/>
  <c r="T2807" i="1"/>
  <c r="T808" i="1"/>
  <c r="T2810" i="1"/>
  <c r="T813" i="1"/>
  <c r="T809" i="1"/>
  <c r="T2809" i="1"/>
  <c r="T2808" i="1"/>
  <c r="T810" i="1"/>
  <c r="T2813" i="1"/>
  <c r="T807" i="1"/>
  <c r="T811" i="1"/>
  <c r="T812" i="1"/>
  <c r="T2811" i="1"/>
  <c r="T2812" i="1"/>
  <c r="T117" i="1"/>
  <c r="T2117" i="1"/>
  <c r="T3310" i="1"/>
  <c r="T3309" i="1"/>
  <c r="T1307" i="1"/>
  <c r="T1308" i="1"/>
  <c r="T3312" i="1"/>
  <c r="T1311" i="1"/>
  <c r="T3307" i="1"/>
  <c r="T3308" i="1"/>
  <c r="T1310" i="1"/>
  <c r="T1309" i="1"/>
  <c r="T3311" i="1"/>
  <c r="T1312" i="1"/>
  <c r="T2213" i="1"/>
  <c r="T214" i="1"/>
  <c r="T2214" i="1"/>
  <c r="T213" i="1"/>
  <c r="T365" i="1"/>
  <c r="T366" i="1"/>
  <c r="T367" i="1"/>
  <c r="T368" i="1"/>
  <c r="T2366" i="1"/>
  <c r="T2365" i="1"/>
  <c r="T363" i="1"/>
  <c r="T364" i="1"/>
  <c r="T2368" i="1"/>
  <c r="T2367" i="1"/>
  <c r="T2363" i="1"/>
  <c r="T2364" i="1"/>
  <c r="T727" i="1"/>
  <c r="T2723" i="1"/>
  <c r="T2724" i="1"/>
  <c r="T725" i="1"/>
  <c r="T2722" i="1"/>
  <c r="T2727" i="1"/>
  <c r="T722" i="1"/>
  <c r="T726" i="1"/>
  <c r="T2725" i="1"/>
  <c r="T2726" i="1"/>
  <c r="T723" i="1"/>
  <c r="T724" i="1"/>
  <c r="T1182" i="1"/>
  <c r="T3185" i="1"/>
  <c r="T3184" i="1"/>
  <c r="T1183" i="1"/>
  <c r="T3182" i="1"/>
  <c r="T3183" i="1"/>
  <c r="T1184" i="1"/>
  <c r="T1185" i="1"/>
  <c r="T95" i="1"/>
  <c r="T2095" i="1"/>
  <c r="T3304" i="1"/>
  <c r="T1303" i="1"/>
  <c r="T1306" i="1"/>
  <c r="T1302" i="1"/>
  <c r="T3303" i="1"/>
  <c r="T1304" i="1"/>
  <c r="T3302" i="1"/>
  <c r="T1305" i="1"/>
  <c r="T3305" i="1"/>
  <c r="T3306" i="1"/>
  <c r="T133" i="12"/>
  <c r="T131" i="12"/>
  <c r="T130" i="12"/>
  <c r="T129" i="12"/>
  <c r="T132" i="12"/>
  <c r="T127" i="12"/>
  <c r="T126" i="12"/>
  <c r="T128" i="12"/>
  <c r="T123" i="12"/>
  <c r="T122" i="12"/>
  <c r="T121" i="12"/>
  <c r="T124" i="12"/>
  <c r="T134" i="12"/>
  <c r="T2455" i="1"/>
  <c r="T456" i="1"/>
  <c r="T454" i="1"/>
  <c r="T457" i="1"/>
  <c r="T2453" i="1"/>
  <c r="T2457" i="1"/>
  <c r="T451" i="1"/>
  <c r="T452" i="1"/>
  <c r="T2456" i="1"/>
  <c r="T2454" i="1"/>
  <c r="T455" i="1"/>
  <c r="T2451" i="1"/>
  <c r="T2452" i="1"/>
  <c r="T453" i="1"/>
  <c r="T68" i="1"/>
  <c r="T2068" i="1"/>
  <c r="T199" i="1"/>
  <c r="T2199" i="1"/>
  <c r="T1350" i="1"/>
  <c r="T3349" i="1"/>
  <c r="T3346" i="1"/>
  <c r="T1347" i="1"/>
  <c r="T1348" i="1"/>
  <c r="T3350" i="1"/>
  <c r="T3347" i="1"/>
  <c r="T3348" i="1"/>
  <c r="T1346" i="1"/>
  <c r="T1349" i="1"/>
  <c r="T2691" i="1"/>
  <c r="T2692" i="1"/>
  <c r="T2687" i="1"/>
  <c r="T688" i="1"/>
  <c r="T693" i="1"/>
  <c r="T689" i="1"/>
  <c r="T2690" i="1"/>
  <c r="T2689" i="1"/>
  <c r="T690" i="1"/>
  <c r="T2688" i="1"/>
  <c r="T2693" i="1"/>
  <c r="T687" i="1"/>
  <c r="T691" i="1"/>
  <c r="T692" i="1"/>
  <c r="T1674" i="1"/>
  <c r="T1675" i="1"/>
  <c r="T1676" i="1"/>
  <c r="T3675" i="1"/>
  <c r="T3676" i="1"/>
  <c r="T3674" i="1"/>
  <c r="T67" i="1"/>
  <c r="T2067" i="1"/>
  <c r="T2865" i="1"/>
  <c r="T2866" i="1"/>
  <c r="T2864" i="1"/>
  <c r="T863" i="1"/>
  <c r="T866" i="1"/>
  <c r="T867" i="1"/>
  <c r="T2867" i="1"/>
  <c r="T862" i="1"/>
  <c r="T2863" i="1"/>
  <c r="T864" i="1"/>
  <c r="T2862" i="1"/>
  <c r="T865" i="1"/>
  <c r="T15" i="1"/>
  <c r="T2015" i="1"/>
  <c r="T3117" i="1"/>
  <c r="T3120" i="1"/>
  <c r="T1119" i="1"/>
  <c r="T1118" i="1"/>
  <c r="T1117" i="1"/>
  <c r="T3119" i="1"/>
  <c r="T3118" i="1"/>
  <c r="T1120" i="1"/>
  <c r="T19" i="12"/>
  <c r="T18" i="12"/>
  <c r="T20" i="12"/>
  <c r="T9" i="9"/>
  <c r="T2025" i="1"/>
  <c r="T25" i="1"/>
  <c r="T2133" i="1"/>
  <c r="T132" i="1"/>
  <c r="T2132" i="1"/>
  <c r="T133" i="1"/>
  <c r="T3498" i="1"/>
  <c r="T1499" i="1"/>
  <c r="T1500" i="1"/>
  <c r="T3499" i="1"/>
  <c r="T3500" i="1"/>
  <c r="T1498" i="1"/>
  <c r="T1497" i="1"/>
  <c r="T3497" i="1"/>
  <c r="T1006" i="1"/>
  <c r="T1005" i="1"/>
  <c r="T3007" i="1"/>
  <c r="T3006" i="1"/>
  <c r="T3005" i="1"/>
  <c r="T1003" i="1"/>
  <c r="T1004" i="1"/>
  <c r="T1007" i="1"/>
  <c r="T3003" i="1"/>
  <c r="T3004" i="1"/>
  <c r="T3127" i="1"/>
  <c r="T1126" i="1"/>
  <c r="T1128" i="1"/>
  <c r="T3125" i="1"/>
  <c r="T3126" i="1"/>
  <c r="T3128" i="1"/>
  <c r="T1127" i="1"/>
  <c r="T1125" i="1"/>
  <c r="T62" i="1"/>
  <c r="T2062" i="1"/>
  <c r="T353" i="1"/>
  <c r="T2350" i="1"/>
  <c r="T2352" i="1"/>
  <c r="T2351" i="1"/>
  <c r="T354" i="1"/>
  <c r="T355" i="1"/>
  <c r="T2355" i="1"/>
  <c r="T351" i="1"/>
  <c r="T2354" i="1"/>
  <c r="T350" i="1"/>
  <c r="T352" i="1"/>
  <c r="T2353" i="1"/>
  <c r="T143" i="1"/>
  <c r="T2142" i="1"/>
  <c r="T2143" i="1"/>
  <c r="T142" i="1"/>
  <c r="T312" i="12"/>
  <c r="T307" i="12"/>
  <c r="T309" i="12"/>
  <c r="T306" i="12"/>
  <c r="T313" i="12"/>
  <c r="T303" i="12"/>
  <c r="T308" i="12"/>
  <c r="T302" i="12"/>
  <c r="T301" i="12"/>
  <c r="T304" i="12"/>
  <c r="T314" i="12"/>
  <c r="T311" i="12"/>
  <c r="T310" i="12"/>
  <c r="T3592" i="1"/>
  <c r="T1591" i="1"/>
  <c r="T3590" i="1"/>
  <c r="T1589" i="1"/>
  <c r="T3591" i="1"/>
  <c r="T1592" i="1"/>
  <c r="T3589" i="1"/>
  <c r="T1590" i="1"/>
  <c r="T2226" i="1"/>
  <c r="T227" i="1"/>
  <c r="T228" i="1"/>
  <c r="T2227" i="1"/>
  <c r="T2228" i="1"/>
  <c r="T226" i="1"/>
  <c r="T2615" i="1"/>
  <c r="T618" i="1"/>
  <c r="T616" i="1"/>
  <c r="T617" i="1"/>
  <c r="T2613" i="1"/>
  <c r="T614" i="1"/>
  <c r="T2617" i="1"/>
  <c r="T612" i="1"/>
  <c r="T2616" i="1"/>
  <c r="T615" i="1"/>
  <c r="T2618" i="1"/>
  <c r="T2612" i="1"/>
  <c r="T619" i="1"/>
  <c r="T2614" i="1"/>
  <c r="T613" i="1"/>
  <c r="T2619" i="1"/>
  <c r="T2536" i="1"/>
  <c r="T2541" i="1"/>
  <c r="T535" i="1"/>
  <c r="T2534" i="1"/>
  <c r="T539" i="1"/>
  <c r="T540" i="1"/>
  <c r="T2538" i="1"/>
  <c r="T542" i="1"/>
  <c r="T2539" i="1"/>
  <c r="T2540" i="1"/>
  <c r="T538" i="1"/>
  <c r="T2535" i="1"/>
  <c r="T536" i="1"/>
  <c r="T541" i="1"/>
  <c r="T537" i="1"/>
  <c r="T2542" i="1"/>
  <c r="T2537" i="1"/>
  <c r="T534" i="1"/>
  <c r="T3624" i="1"/>
  <c r="T1623" i="1"/>
  <c r="T3623" i="1"/>
  <c r="T1624" i="1"/>
  <c r="T1625" i="1"/>
  <c r="T3625" i="1"/>
  <c r="T3089" i="1"/>
  <c r="T3090" i="1"/>
  <c r="T1091" i="1"/>
  <c r="T1092" i="1"/>
  <c r="T3091" i="1"/>
  <c r="T3092" i="1"/>
  <c r="T1090" i="1"/>
  <c r="T1089" i="1"/>
  <c r="T3368" i="1"/>
  <c r="T1367" i="1"/>
  <c r="T1371" i="1"/>
  <c r="T3371" i="1"/>
  <c r="T3370" i="1"/>
  <c r="T3367" i="1"/>
  <c r="T1368" i="1"/>
  <c r="T1370" i="1"/>
  <c r="T1369" i="1"/>
  <c r="T3369" i="1"/>
  <c r="T2797" i="1"/>
  <c r="T795" i="1"/>
  <c r="T796" i="1"/>
  <c r="T2800" i="1"/>
  <c r="T799" i="1"/>
  <c r="T798" i="1"/>
  <c r="T2795" i="1"/>
  <c r="T2796" i="1"/>
  <c r="T797" i="1"/>
  <c r="T2799" i="1"/>
  <c r="T2798" i="1"/>
  <c r="T800" i="1"/>
  <c r="T3095" i="1"/>
  <c r="T1096" i="1"/>
  <c r="T1094" i="1"/>
  <c r="T3093" i="1"/>
  <c r="T3096" i="1"/>
  <c r="T3094" i="1"/>
  <c r="T1095" i="1"/>
  <c r="T1093" i="1"/>
  <c r="T66" i="1"/>
  <c r="T2066" i="1"/>
  <c r="T461" i="1"/>
  <c r="T2462" i="1"/>
  <c r="T2463" i="1"/>
  <c r="T464" i="1"/>
  <c r="T458" i="1"/>
  <c r="T2461" i="1"/>
  <c r="T459" i="1"/>
  <c r="T460" i="1"/>
  <c r="T2464" i="1"/>
  <c r="T2458" i="1"/>
  <c r="T463" i="1"/>
  <c r="T2459" i="1"/>
  <c r="T2460" i="1"/>
  <c r="T462" i="1"/>
  <c r="T1222" i="1"/>
  <c r="T3221" i="1"/>
  <c r="T1220" i="1"/>
  <c r="T3222" i="1"/>
  <c r="T3220" i="1"/>
  <c r="T1221" i="1"/>
  <c r="T263" i="1"/>
  <c r="T2262" i="1"/>
  <c r="T264" i="1"/>
  <c r="T2261" i="1"/>
  <c r="T2264" i="1"/>
  <c r="T2263" i="1"/>
  <c r="T262" i="1"/>
  <c r="T261" i="1"/>
  <c r="T122" i="1"/>
  <c r="T2122" i="1"/>
  <c r="T121" i="1"/>
  <c r="T2121" i="1"/>
  <c r="T2519" i="1"/>
  <c r="T2518" i="1"/>
  <c r="T520" i="1"/>
  <c r="T521" i="1"/>
  <c r="T2517" i="1"/>
  <c r="T522" i="1"/>
  <c r="T2521" i="1"/>
  <c r="T516" i="1"/>
  <c r="T2520" i="1"/>
  <c r="T519" i="1"/>
  <c r="T518" i="1"/>
  <c r="T2516" i="1"/>
  <c r="T523" i="1"/>
  <c r="T524" i="1"/>
  <c r="T517" i="1"/>
  <c r="T2522" i="1"/>
  <c r="T2523" i="1"/>
  <c r="T2524" i="1"/>
  <c r="T1597" i="1"/>
  <c r="T3598" i="1"/>
  <c r="T1599" i="1"/>
  <c r="T3597" i="1"/>
  <c r="T3599" i="1"/>
  <c r="T1598" i="1"/>
  <c r="T90" i="1"/>
  <c r="T2090" i="1"/>
  <c r="T2146" i="1"/>
  <c r="T146" i="1"/>
  <c r="T3619" i="1"/>
  <c r="T3618" i="1"/>
  <c r="T3617" i="1"/>
  <c r="T1617" i="1"/>
  <c r="T1618" i="1"/>
  <c r="T1619" i="1"/>
  <c r="T3139" i="1"/>
  <c r="T1136" i="1"/>
  <c r="T1137" i="1"/>
  <c r="T3137" i="1"/>
  <c r="T3138" i="1"/>
  <c r="T3136" i="1"/>
  <c r="T1138" i="1"/>
  <c r="T1139" i="1"/>
  <c r="T319" i="12"/>
  <c r="T318" i="12"/>
  <c r="T320" i="12"/>
  <c r="T84" i="9"/>
  <c r="T3639" i="1"/>
  <c r="T1640" i="1"/>
  <c r="T1638" i="1"/>
  <c r="T3640" i="1"/>
  <c r="T1639" i="1"/>
  <c r="T3638" i="1"/>
  <c r="T2702" i="1"/>
  <c r="T2701" i="1"/>
  <c r="T2705" i="1"/>
  <c r="T2704" i="1"/>
  <c r="T703" i="1"/>
  <c r="T2706" i="1"/>
  <c r="T707" i="1"/>
  <c r="T702" i="1"/>
  <c r="T701" i="1"/>
  <c r="T2707" i="1"/>
  <c r="T2703" i="1"/>
  <c r="T706" i="1"/>
  <c r="T704" i="1"/>
  <c r="T705" i="1"/>
  <c r="T2551" i="1"/>
  <c r="T2546" i="1"/>
  <c r="T2545" i="1"/>
  <c r="T2544" i="1"/>
  <c r="T2549" i="1"/>
  <c r="T2550" i="1"/>
  <c r="T543" i="1"/>
  <c r="T547" i="1"/>
  <c r="T548" i="1"/>
  <c r="T546" i="1"/>
  <c r="T551" i="1"/>
  <c r="T2547" i="1"/>
  <c r="T2548" i="1"/>
  <c r="T2543" i="1"/>
  <c r="T544" i="1"/>
  <c r="T549" i="1"/>
  <c r="T550" i="1"/>
  <c r="T545" i="1"/>
  <c r="T213" i="12"/>
  <c r="T211" i="12"/>
  <c r="T210" i="12"/>
  <c r="T209" i="12"/>
  <c r="T212" i="12"/>
  <c r="T207" i="12"/>
  <c r="T206" i="12"/>
  <c r="T208" i="12"/>
  <c r="T203" i="12"/>
  <c r="T202" i="12"/>
  <c r="T201" i="12"/>
  <c r="T204" i="12"/>
  <c r="T214" i="12"/>
  <c r="T3082" i="1"/>
  <c r="T1083" i="1"/>
  <c r="T1084" i="1"/>
  <c r="T3083" i="1"/>
  <c r="T3084" i="1"/>
  <c r="T1082" i="1"/>
  <c r="T1081" i="1"/>
  <c r="T3081" i="1"/>
  <c r="T2045" i="1"/>
  <c r="T45" i="1"/>
  <c r="T1434" i="1"/>
  <c r="T3437" i="1"/>
  <c r="T3438" i="1"/>
  <c r="T1435" i="1"/>
  <c r="T1436" i="1"/>
  <c r="T3435" i="1"/>
  <c r="T3436" i="1"/>
  <c r="T3434" i="1"/>
  <c r="T1437" i="1"/>
  <c r="T1438" i="1"/>
  <c r="T3085" i="1"/>
  <c r="T3086" i="1"/>
  <c r="T3088" i="1"/>
  <c r="T1087" i="1"/>
  <c r="T1085" i="1"/>
  <c r="T3087" i="1"/>
  <c r="T1088" i="1"/>
  <c r="T1086" i="1"/>
  <c r="T3656" i="1"/>
  <c r="T1656" i="1"/>
  <c r="T3658" i="1"/>
  <c r="T1657" i="1"/>
  <c r="T1658" i="1"/>
  <c r="T3657" i="1"/>
  <c r="T334" i="12"/>
  <c r="T350" i="12"/>
  <c r="T165" i="12"/>
  <c r="T177" i="12"/>
  <c r="T175" i="12"/>
  <c r="T176" i="12"/>
  <c r="T45" i="9"/>
  <c r="T46" i="9"/>
  <c r="T47" i="9"/>
  <c r="T48" i="9"/>
  <c r="T24" i="7"/>
  <c r="T9" i="6"/>
  <c r="T15" i="2"/>
  <c r="T14" i="4"/>
  <c r="T12" i="3"/>
  <c r="T13" i="7"/>
  <c r="T2856" i="1"/>
  <c r="T2861" i="1"/>
  <c r="T858" i="1"/>
  <c r="T859" i="1"/>
  <c r="T860" i="1"/>
  <c r="T2859" i="1"/>
  <c r="T2860" i="1"/>
  <c r="T856" i="1"/>
  <c r="T861" i="1"/>
  <c r="T857" i="1"/>
  <c r="T2857" i="1"/>
  <c r="T2858" i="1"/>
  <c r="T31" i="1"/>
  <c r="T2031" i="1"/>
  <c r="T75" i="1"/>
  <c r="T2075" i="1"/>
  <c r="T34" i="12"/>
  <c r="T33" i="12"/>
  <c r="T31" i="12"/>
  <c r="T30" i="12"/>
  <c r="T29" i="12"/>
  <c r="T32" i="12"/>
  <c r="T27" i="12"/>
  <c r="T26" i="12"/>
  <c r="T28" i="12"/>
  <c r="T2079" i="1"/>
  <c r="T79" i="1"/>
  <c r="T2824" i="1"/>
  <c r="T823" i="1"/>
  <c r="T2820" i="1"/>
  <c r="T821" i="1"/>
  <c r="T822" i="1"/>
  <c r="T2823" i="1"/>
  <c r="T824" i="1"/>
  <c r="T2822" i="1"/>
  <c r="T825" i="1"/>
  <c r="T2821" i="1"/>
  <c r="T2825" i="1"/>
  <c r="T820" i="1"/>
  <c r="T205" i="1"/>
  <c r="T2205" i="1"/>
  <c r="T2248" i="1"/>
  <c r="T2247" i="1"/>
  <c r="T247" i="1"/>
  <c r="T248" i="1"/>
  <c r="T249" i="1"/>
  <c r="T2249" i="1"/>
  <c r="T552" i="1"/>
  <c r="T557" i="1"/>
  <c r="T2554" i="1"/>
  <c r="T553" i="1"/>
  <c r="T2559" i="1"/>
  <c r="T560" i="1"/>
  <c r="T2553" i="1"/>
  <c r="T2552" i="1"/>
  <c r="T2557" i="1"/>
  <c r="T554" i="1"/>
  <c r="T555" i="1"/>
  <c r="T558" i="1"/>
  <c r="T556" i="1"/>
  <c r="T2560" i="1"/>
  <c r="T559" i="1"/>
  <c r="T2555" i="1"/>
  <c r="T2558" i="1"/>
  <c r="T2556" i="1"/>
  <c r="T3647" i="1"/>
  <c r="T1648" i="1"/>
  <c r="T3649" i="1"/>
  <c r="T1649" i="1"/>
  <c r="T3648" i="1"/>
  <c r="T1647" i="1"/>
  <c r="T3075" i="1"/>
  <c r="T1072" i="1"/>
  <c r="T1073" i="1"/>
  <c r="T3073" i="1"/>
  <c r="T3074" i="1"/>
  <c r="T3072" i="1"/>
  <c r="T1074" i="1"/>
  <c r="T1075" i="1"/>
  <c r="T280" i="12"/>
  <c r="T279" i="12"/>
  <c r="T278" i="12"/>
  <c r="T74" i="9"/>
  <c r="T3453" i="1"/>
  <c r="T3455" i="1"/>
  <c r="T1453" i="1"/>
  <c r="T1451" i="1"/>
  <c r="T1452" i="1"/>
  <c r="T1454" i="1"/>
  <c r="T1455" i="1"/>
  <c r="T3451" i="1"/>
  <c r="T3452" i="1"/>
  <c r="T3454" i="1"/>
  <c r="T3149" i="1"/>
  <c r="T1148" i="1"/>
  <c r="T3150" i="1"/>
  <c r="T1151" i="1"/>
  <c r="T3148" i="1"/>
  <c r="T1149" i="1"/>
  <c r="T3151" i="1"/>
  <c r="T1150" i="1"/>
  <c r="T1064" i="1"/>
  <c r="T1065" i="1"/>
  <c r="T3066" i="1"/>
  <c r="T3065" i="1"/>
  <c r="T1066" i="1"/>
  <c r="T3064" i="1"/>
  <c r="T1067" i="1"/>
  <c r="T3067" i="1"/>
  <c r="T1463" i="1"/>
  <c r="T3460" i="1"/>
  <c r="T1462" i="1"/>
  <c r="T1461" i="1"/>
  <c r="T3462" i="1"/>
  <c r="T3463" i="1"/>
  <c r="T3461" i="1"/>
  <c r="T1460" i="1"/>
  <c r="T3615" i="1"/>
  <c r="T3616" i="1"/>
  <c r="T1614" i="1"/>
  <c r="T3614" i="1"/>
  <c r="T1616" i="1"/>
  <c r="T1615" i="1"/>
  <c r="T2446" i="1"/>
  <c r="T2445" i="1"/>
  <c r="T2449" i="1"/>
  <c r="T444" i="1"/>
  <c r="T2448" i="1"/>
  <c r="T447" i="1"/>
  <c r="T450" i="1"/>
  <c r="T2444" i="1"/>
  <c r="T446" i="1"/>
  <c r="T445" i="1"/>
  <c r="T2447" i="1"/>
  <c r="T2450" i="1"/>
  <c r="T448" i="1"/>
  <c r="T449" i="1"/>
  <c r="T3159" i="1"/>
  <c r="T1160" i="1"/>
  <c r="T1161" i="1"/>
  <c r="T3162" i="1"/>
  <c r="T3161" i="1"/>
  <c r="T3160" i="1"/>
  <c r="T1159" i="1"/>
  <c r="T1162" i="1"/>
  <c r="T2080" i="1"/>
  <c r="T80" i="1"/>
  <c r="T194" i="1"/>
  <c r="T2194" i="1"/>
  <c r="T806" i="1"/>
  <c r="T2801" i="1"/>
  <c r="T2805" i="1"/>
  <c r="T802" i="1"/>
  <c r="T803" i="1"/>
  <c r="T804" i="1"/>
  <c r="T2806" i="1"/>
  <c r="T2803" i="1"/>
  <c r="T2804" i="1"/>
  <c r="T805" i="1"/>
  <c r="T2802" i="1"/>
  <c r="T801" i="1"/>
  <c r="T219" i="1"/>
  <c r="T220" i="1"/>
  <c r="T2219" i="1"/>
  <c r="T2220" i="1"/>
  <c r="T2477" i="1"/>
  <c r="T475" i="1"/>
  <c r="T476" i="1"/>
  <c r="T2478" i="1"/>
  <c r="T479" i="1"/>
  <c r="T2475" i="1"/>
  <c r="T2476" i="1"/>
  <c r="T477" i="1"/>
  <c r="T473" i="1"/>
  <c r="T474" i="1"/>
  <c r="T2479" i="1"/>
  <c r="T478" i="1"/>
  <c r="T2473" i="1"/>
  <c r="T2474" i="1"/>
  <c r="T3523" i="1"/>
  <c r="T3524" i="1"/>
  <c r="T3521" i="1"/>
  <c r="T1521" i="1"/>
  <c r="T3522" i="1"/>
  <c r="T1522" i="1"/>
  <c r="T1523" i="1"/>
  <c r="T1524" i="1"/>
  <c r="T3464" i="1"/>
  <c r="T1467" i="1"/>
  <c r="T1466" i="1"/>
  <c r="T3467" i="1"/>
  <c r="T1464" i="1"/>
  <c r="T1465" i="1"/>
  <c r="T3466" i="1"/>
  <c r="T3465" i="1"/>
  <c r="T2044" i="1"/>
  <c r="T44" i="1"/>
  <c r="T2147" i="1"/>
  <c r="T2148" i="1"/>
  <c r="T147" i="1"/>
  <c r="T148" i="1"/>
  <c r="T149" i="1"/>
  <c r="T2149" i="1"/>
  <c r="T1642" i="1"/>
  <c r="T1641" i="1"/>
  <c r="T3641" i="1"/>
  <c r="T3642" i="1"/>
  <c r="T1643" i="1"/>
  <c r="T3643" i="1"/>
  <c r="T232" i="1"/>
  <c r="T233" i="1"/>
  <c r="T234" i="1"/>
  <c r="T2233" i="1"/>
  <c r="T2232" i="1"/>
  <c r="T2234" i="1"/>
  <c r="T2674" i="1"/>
  <c r="T2673" i="1"/>
  <c r="T2672" i="1"/>
  <c r="T2677" i="1"/>
  <c r="T2678" i="1"/>
  <c r="T675" i="1"/>
  <c r="T676" i="1"/>
  <c r="T674" i="1"/>
  <c r="T2675" i="1"/>
  <c r="T2676" i="1"/>
  <c r="T672" i="1"/>
  <c r="T677" i="1"/>
  <c r="T678" i="1"/>
  <c r="T673" i="1"/>
  <c r="T621" i="1"/>
  <c r="T2627" i="1"/>
  <c r="T626" i="1"/>
  <c r="T622" i="1"/>
  <c r="T2623" i="1"/>
  <c r="T624" i="1"/>
  <c r="T2622" i="1"/>
  <c r="T625" i="1"/>
  <c r="T2621" i="1"/>
  <c r="T2625" i="1"/>
  <c r="T620" i="1"/>
  <c r="T2624" i="1"/>
  <c r="T623" i="1"/>
  <c r="T2620" i="1"/>
  <c r="T627" i="1"/>
  <c r="T2626" i="1"/>
  <c r="T2965" i="1"/>
  <c r="T2962" i="1"/>
  <c r="T963" i="1"/>
  <c r="T964" i="1"/>
  <c r="T966" i="1"/>
  <c r="T2963" i="1"/>
  <c r="T2964" i="1"/>
  <c r="T2966" i="1"/>
  <c r="T962" i="1"/>
  <c r="T965" i="1"/>
  <c r="T3336" i="1"/>
  <c r="T1335" i="1"/>
  <c r="T1339" i="1"/>
  <c r="T3338" i="1"/>
  <c r="T3339" i="1"/>
  <c r="T1338" i="1"/>
  <c r="T3335" i="1"/>
  <c r="T1336" i="1"/>
  <c r="T1337" i="1"/>
  <c r="T3337" i="1"/>
  <c r="T2632" i="1"/>
  <c r="T631" i="1"/>
  <c r="T2628" i="1"/>
  <c r="T2634" i="1"/>
  <c r="T629" i="1"/>
  <c r="T634" i="1"/>
  <c r="T2631" i="1"/>
  <c r="T632" i="1"/>
  <c r="T633" i="1"/>
  <c r="T630" i="1"/>
  <c r="T2629" i="1"/>
  <c r="T2633" i="1"/>
  <c r="T2630" i="1"/>
  <c r="T628" i="1"/>
  <c r="T3626" i="1"/>
  <c r="T1627" i="1"/>
  <c r="T1628" i="1"/>
  <c r="T3627" i="1"/>
  <c r="T3628" i="1"/>
  <c r="T1626" i="1"/>
  <c r="T139" i="12"/>
  <c r="T138" i="12"/>
  <c r="T140" i="12"/>
  <c r="T39" i="9"/>
  <c r="T2583" i="1"/>
  <c r="T584" i="1"/>
  <c r="T2586" i="1"/>
  <c r="T585" i="1"/>
  <c r="T2581" i="1"/>
  <c r="T582" i="1"/>
  <c r="T2585" i="1"/>
  <c r="T579" i="1"/>
  <c r="T580" i="1"/>
  <c r="T2584" i="1"/>
  <c r="T586" i="1"/>
  <c r="T583" i="1"/>
  <c r="T2579" i="1"/>
  <c r="T2580" i="1"/>
  <c r="T2582" i="1"/>
  <c r="T581" i="1"/>
  <c r="T43" i="1"/>
  <c r="T2043" i="1"/>
  <c r="T135" i="1"/>
  <c r="T134" i="1"/>
  <c r="T2134" i="1"/>
  <c r="T2135" i="1"/>
  <c r="T155" i="1"/>
  <c r="T156" i="1"/>
  <c r="T2155" i="1"/>
  <c r="T2156" i="1"/>
  <c r="T204" i="1"/>
  <c r="T2204" i="1"/>
  <c r="T2052" i="1"/>
  <c r="T52" i="1"/>
  <c r="T3517" i="1"/>
  <c r="T3519" i="1"/>
  <c r="T1520" i="1"/>
  <c r="T1518" i="1"/>
  <c r="T1517" i="1"/>
  <c r="T3518" i="1"/>
  <c r="T3520" i="1"/>
  <c r="T1519" i="1"/>
  <c r="T2984" i="1"/>
  <c r="T983" i="1"/>
  <c r="T987" i="1"/>
  <c r="T2986" i="1"/>
  <c r="T2987" i="1"/>
  <c r="T986" i="1"/>
  <c r="T2983" i="1"/>
  <c r="T984" i="1"/>
  <c r="T985" i="1"/>
  <c r="T2985" i="1"/>
  <c r="T2047" i="1"/>
  <c r="T47" i="1"/>
  <c r="T171" i="1"/>
  <c r="T2171" i="1"/>
  <c r="T2183" i="1"/>
  <c r="T183" i="1"/>
  <c r="T1558" i="1"/>
  <c r="T3556" i="1"/>
  <c r="T1557" i="1"/>
  <c r="T3558" i="1"/>
  <c r="T3557" i="1"/>
  <c r="T1556" i="1"/>
  <c r="T3575" i="1"/>
  <c r="T1576" i="1"/>
  <c r="T1577" i="1"/>
  <c r="T3574" i="1"/>
  <c r="T3577" i="1"/>
  <c r="T3576" i="1"/>
  <c r="T1575" i="1"/>
  <c r="T1574" i="1"/>
  <c r="T198" i="1"/>
  <c r="T2198" i="1"/>
  <c r="T2999" i="1"/>
  <c r="T1000" i="1"/>
  <c r="T1001" i="1"/>
  <c r="T3002" i="1"/>
  <c r="T3001" i="1"/>
  <c r="T3000" i="1"/>
  <c r="T999" i="1"/>
  <c r="T998" i="1"/>
  <c r="T1002" i="1"/>
  <c r="T2998" i="1"/>
  <c r="T2819" i="1"/>
  <c r="T2818" i="1"/>
  <c r="T2815" i="1"/>
  <c r="T816" i="1"/>
  <c r="T818" i="1"/>
  <c r="T817" i="1"/>
  <c r="T2817" i="1"/>
  <c r="T814" i="1"/>
  <c r="T2816" i="1"/>
  <c r="T815" i="1"/>
  <c r="T2814" i="1"/>
  <c r="T819" i="1"/>
  <c r="T2011" i="1"/>
  <c r="T11" i="1"/>
  <c r="T327" i="1"/>
  <c r="T328" i="1"/>
  <c r="T326" i="1"/>
  <c r="T329" i="1"/>
  <c r="T330" i="1"/>
  <c r="T2329" i="1"/>
  <c r="T2328" i="1"/>
  <c r="T2326" i="1"/>
  <c r="T2327" i="1"/>
  <c r="T331" i="1"/>
  <c r="T2330" i="1"/>
  <c r="T2331" i="1"/>
  <c r="T164" i="1"/>
  <c r="T2164" i="1"/>
  <c r="T2413" i="1"/>
  <c r="T411" i="1"/>
  <c r="T412" i="1"/>
  <c r="T2416" i="1"/>
  <c r="T2415" i="1"/>
  <c r="T414" i="1"/>
  <c r="T2411" i="1"/>
  <c r="T2412" i="1"/>
  <c r="T413" i="1"/>
  <c r="T415" i="1"/>
  <c r="T2414" i="1"/>
  <c r="T416" i="1"/>
  <c r="T3363" i="1"/>
  <c r="T3364" i="1"/>
  <c r="T1362" i="1"/>
  <c r="T1365" i="1"/>
  <c r="T1366" i="1"/>
  <c r="T3366" i="1"/>
  <c r="T3365" i="1"/>
  <c r="T1363" i="1"/>
  <c r="T1364" i="1"/>
  <c r="T3362" i="1"/>
  <c r="T855" i="1"/>
  <c r="T2851" i="1"/>
  <c r="T2852" i="1"/>
  <c r="T850" i="1"/>
  <c r="T853" i="1"/>
  <c r="T854" i="1"/>
  <c r="T2855" i="1"/>
  <c r="T2854" i="1"/>
  <c r="T2853" i="1"/>
  <c r="T2850" i="1"/>
  <c r="T851" i="1"/>
  <c r="T852" i="1"/>
  <c r="T3144" i="1"/>
  <c r="T1147" i="1"/>
  <c r="T3147" i="1"/>
  <c r="T1144" i="1"/>
  <c r="T1145" i="1"/>
  <c r="T3146" i="1"/>
  <c r="T3145" i="1"/>
  <c r="T1146" i="1"/>
  <c r="T2063" i="1"/>
  <c r="T63" i="1"/>
  <c r="T1357" i="1"/>
  <c r="T1358" i="1"/>
  <c r="T3359" i="1"/>
  <c r="T1360" i="1"/>
  <c r="T3358" i="1"/>
  <c r="T1361" i="1"/>
  <c r="T3357" i="1"/>
  <c r="T3361" i="1"/>
  <c r="T1356" i="1"/>
  <c r="T3360" i="1"/>
  <c r="T1359" i="1"/>
  <c r="T3356" i="1"/>
  <c r="T2743" i="1"/>
  <c r="T2742" i="1"/>
  <c r="T744" i="1"/>
  <c r="T2746" i="1"/>
  <c r="T745" i="1"/>
  <c r="T746" i="1"/>
  <c r="T2745" i="1"/>
  <c r="T2744" i="1"/>
  <c r="T743" i="1"/>
  <c r="T742" i="1"/>
  <c r="T747" i="1"/>
  <c r="T748" i="1"/>
  <c r="T2747" i="1"/>
  <c r="T2748" i="1"/>
  <c r="T3158" i="1"/>
  <c r="T3157" i="1"/>
  <c r="T1156" i="1"/>
  <c r="T1158" i="1"/>
  <c r="T3156" i="1"/>
  <c r="T1157" i="1"/>
  <c r="T7" i="4"/>
  <c r="T8" i="2"/>
  <c r="T2050" i="1"/>
  <c r="T50" i="1"/>
  <c r="T2191" i="1"/>
  <c r="T191" i="1"/>
  <c r="T2161" i="1"/>
  <c r="T162" i="1"/>
  <c r="T2162" i="1"/>
  <c r="T161" i="1"/>
  <c r="T2440" i="1"/>
  <c r="T2439" i="1"/>
  <c r="T443" i="1"/>
  <c r="T437" i="1"/>
  <c r="T2443" i="1"/>
  <c r="T442" i="1"/>
  <c r="T439" i="1"/>
  <c r="T440" i="1"/>
  <c r="T2442" i="1"/>
  <c r="T438" i="1"/>
  <c r="T441" i="1"/>
  <c r="T2437" i="1"/>
  <c r="T2438" i="1"/>
  <c r="T2441" i="1"/>
  <c r="T3442" i="1"/>
  <c r="T3441" i="1"/>
  <c r="T3440" i="1"/>
  <c r="T1439" i="1"/>
  <c r="T1442" i="1"/>
  <c r="T3439" i="1"/>
  <c r="T1440" i="1"/>
  <c r="T1441" i="1"/>
  <c r="T2435" i="1"/>
  <c r="T2436" i="1"/>
  <c r="T434" i="1"/>
  <c r="T431" i="1"/>
  <c r="T432" i="1"/>
  <c r="T2434" i="1"/>
  <c r="T433" i="1"/>
  <c r="T2433" i="1"/>
  <c r="T430" i="1"/>
  <c r="T2432" i="1"/>
  <c r="T2431" i="1"/>
  <c r="T2430" i="1"/>
  <c r="T435" i="1"/>
  <c r="T436" i="1"/>
  <c r="T3473" i="1"/>
  <c r="T3474" i="1"/>
  <c r="T3472" i="1"/>
  <c r="T1474" i="1"/>
  <c r="T1475" i="1"/>
  <c r="T3475" i="1"/>
  <c r="T1472" i="1"/>
  <c r="T1473" i="1"/>
  <c r="T525" i="1"/>
  <c r="T2531" i="1"/>
  <c r="T2532" i="1"/>
  <c r="T2527" i="1"/>
  <c r="T528" i="1"/>
  <c r="T533" i="1"/>
  <c r="T526" i="1"/>
  <c r="T2530" i="1"/>
  <c r="T529" i="1"/>
  <c r="T2525" i="1"/>
  <c r="T2526" i="1"/>
  <c r="T530" i="1"/>
  <c r="T2529" i="1"/>
  <c r="T2528" i="1"/>
  <c r="T2533" i="1"/>
  <c r="T527" i="1"/>
  <c r="T531" i="1"/>
  <c r="T532" i="1"/>
  <c r="T202" i="1"/>
  <c r="T2202" i="1"/>
  <c r="T159" i="12"/>
  <c r="T158" i="12"/>
  <c r="T160" i="12"/>
  <c r="T44" i="9"/>
  <c r="T2765" i="1"/>
  <c r="T2762" i="1"/>
  <c r="T763" i="1"/>
  <c r="T764" i="1"/>
  <c r="T2768" i="1"/>
  <c r="T2766" i="1"/>
  <c r="T767" i="1"/>
  <c r="T2763" i="1"/>
  <c r="T2764" i="1"/>
  <c r="T762" i="1"/>
  <c r="T765" i="1"/>
  <c r="T2767" i="1"/>
  <c r="T768" i="1"/>
  <c r="T766" i="1"/>
  <c r="T83" i="1"/>
  <c r="T2084" i="1"/>
  <c r="T2083" i="1"/>
  <c r="T84" i="1"/>
  <c r="T2190" i="1"/>
  <c r="T190" i="1"/>
  <c r="T163" i="1"/>
  <c r="T2163" i="1"/>
  <c r="T3645" i="1"/>
  <c r="T1646" i="1"/>
  <c r="T1645" i="1"/>
  <c r="T1644" i="1"/>
  <c r="T3646" i="1"/>
  <c r="T3644" i="1"/>
  <c r="T3299" i="1"/>
  <c r="T3300" i="1"/>
  <c r="T1298" i="1"/>
  <c r="T1296" i="1"/>
  <c r="T1301" i="1"/>
  <c r="T1297" i="1"/>
  <c r="T3297" i="1"/>
  <c r="T3296" i="1"/>
  <c r="T3301" i="1"/>
  <c r="T1299" i="1"/>
  <c r="T1300" i="1"/>
  <c r="T3298" i="1"/>
  <c r="T15" i="8"/>
  <c r="T14" i="8"/>
  <c r="T30" i="1"/>
  <c r="T2030" i="1"/>
  <c r="T3204" i="1"/>
  <c r="T1206" i="1"/>
  <c r="T1205" i="1"/>
  <c r="T3206" i="1"/>
  <c r="T3205" i="1"/>
  <c r="T1204" i="1"/>
  <c r="T2128" i="1"/>
  <c r="T2127" i="1"/>
  <c r="T127" i="1"/>
  <c r="T128" i="1"/>
  <c r="T3566" i="1"/>
  <c r="T1565" i="1"/>
  <c r="T1563" i="1"/>
  <c r="T1564" i="1"/>
  <c r="T3563" i="1"/>
  <c r="T3564" i="1"/>
  <c r="T1566" i="1"/>
  <c r="T3565" i="1"/>
  <c r="T1606" i="1"/>
  <c r="T3605" i="1"/>
  <c r="T3606" i="1"/>
  <c r="T1604" i="1"/>
  <c r="T3604" i="1"/>
  <c r="T1605" i="1"/>
  <c r="T2206" i="1"/>
  <c r="T206" i="1"/>
  <c r="T1421" i="1"/>
  <c r="T3423" i="1"/>
  <c r="T1424" i="1"/>
  <c r="T1425" i="1"/>
  <c r="T3421" i="1"/>
  <c r="T3425" i="1"/>
  <c r="T1422" i="1"/>
  <c r="T3424" i="1"/>
  <c r="T1423" i="1"/>
  <c r="T3422" i="1"/>
  <c r="T2242" i="1"/>
  <c r="T2243" i="1"/>
  <c r="T2241" i="1"/>
  <c r="T242" i="1"/>
  <c r="T241" i="1"/>
  <c r="T243" i="1"/>
  <c r="T123" i="1"/>
  <c r="T2123" i="1"/>
  <c r="T3395" i="1"/>
  <c r="T3396" i="1"/>
  <c r="T3394" i="1"/>
  <c r="T1397" i="1"/>
  <c r="T1394" i="1"/>
  <c r="T1393" i="1"/>
  <c r="T3393" i="1"/>
  <c r="T3397" i="1"/>
  <c r="T1395" i="1"/>
  <c r="T1396" i="1"/>
  <c r="T294" i="1"/>
  <c r="T2293" i="1"/>
  <c r="T291" i="1"/>
  <c r="T292" i="1"/>
  <c r="T2294" i="1"/>
  <c r="T2291" i="1"/>
  <c r="T2292" i="1"/>
  <c r="T290" i="1"/>
  <c r="T293" i="1"/>
  <c r="T2290" i="1"/>
  <c r="T3043" i="1"/>
  <c r="T3044" i="1"/>
  <c r="T3046" i="1"/>
  <c r="T1045" i="1"/>
  <c r="T3045" i="1"/>
  <c r="T1043" i="1"/>
  <c r="T1044" i="1"/>
  <c r="T1046" i="1"/>
  <c r="T2792" i="1"/>
  <c r="T791" i="1"/>
  <c r="T2788" i="1"/>
  <c r="T790" i="1"/>
  <c r="T789" i="1"/>
  <c r="T2790" i="1"/>
  <c r="T2794" i="1"/>
  <c r="T2791" i="1"/>
  <c r="T792" i="1"/>
  <c r="T794" i="1"/>
  <c r="T793" i="1"/>
  <c r="T2789" i="1"/>
  <c r="T2793" i="1"/>
  <c r="T788" i="1"/>
  <c r="T2009" i="1"/>
  <c r="T9" i="1"/>
  <c r="T353" i="12"/>
  <c r="T337" i="12"/>
  <c r="T225" i="12"/>
  <c r="T236" i="12"/>
  <c r="T237" i="12"/>
  <c r="T235" i="12"/>
  <c r="T60" i="9"/>
  <c r="T62" i="9"/>
  <c r="T63" i="9"/>
  <c r="T61" i="9"/>
  <c r="T18" i="2"/>
  <c r="T16" i="7"/>
  <c r="T15" i="3"/>
  <c r="T17" i="4"/>
  <c r="T1197" i="1"/>
  <c r="T3199" i="1"/>
  <c r="T3197" i="1"/>
  <c r="T1198" i="1"/>
  <c r="T1199" i="1"/>
  <c r="T3198" i="1"/>
  <c r="T2115" i="1"/>
  <c r="T2116" i="1"/>
  <c r="T115" i="1"/>
  <c r="T116" i="1"/>
  <c r="T3581" i="1"/>
  <c r="T1581" i="1"/>
  <c r="T1579" i="1"/>
  <c r="T1580" i="1"/>
  <c r="T3578" i="1"/>
  <c r="T3579" i="1"/>
  <c r="T3580" i="1"/>
  <c r="T1578" i="1"/>
  <c r="T1655" i="1"/>
  <c r="T1653" i="1"/>
  <c r="T1654" i="1"/>
  <c r="T3655" i="1"/>
  <c r="T3653" i="1"/>
  <c r="T3654" i="1"/>
  <c r="T237" i="1"/>
  <c r="T2237" i="1"/>
  <c r="T235" i="1"/>
  <c r="T236" i="1"/>
  <c r="T2235" i="1"/>
  <c r="T2236" i="1"/>
  <c r="O6" i="2" l="1"/>
  <c r="S6" i="2"/>
  <c r="AC6" i="2" s="1"/>
  <c r="Q6" i="2"/>
  <c r="R6" i="2"/>
  <c r="AD6" i="2" s="1"/>
  <c r="Q7" i="10"/>
  <c r="AC7" i="10" s="1"/>
  <c r="N7" i="10"/>
  <c r="P7" i="10"/>
  <c r="Z7" i="10" s="1"/>
  <c r="R7" i="10"/>
  <c r="AB7" i="10" s="1"/>
  <c r="Q8" i="10"/>
  <c r="AC8" i="10" s="1"/>
  <c r="R8" i="10"/>
  <c r="AB8" i="10" s="1"/>
  <c r="N8" i="10"/>
  <c r="P8" i="10"/>
  <c r="Z8" i="10" s="1"/>
  <c r="N6" i="10"/>
  <c r="Q6" i="10"/>
  <c r="AC6" i="10" s="1"/>
  <c r="P6" i="10"/>
  <c r="Z6" i="10" s="1"/>
  <c r="R6" i="10"/>
  <c r="AB6" i="10" s="1"/>
  <c r="AA6" i="2" l="1"/>
  <c r="P2445" i="1"/>
  <c r="P2446" i="1"/>
  <c r="P2448" i="1"/>
  <c r="AB2448" i="1" s="1"/>
  <c r="Z2448" i="1" s="1"/>
  <c r="P2450" i="1"/>
  <c r="P448" i="1"/>
  <c r="P446" i="1"/>
  <c r="P445" i="1"/>
  <c r="P2449" i="1"/>
  <c r="P447" i="1"/>
  <c r="P449" i="1"/>
  <c r="AB449" i="1" s="1"/>
  <c r="Z449" i="1" s="1"/>
  <c r="P450" i="1"/>
  <c r="P444" i="1"/>
  <c r="P2444" i="1"/>
  <c r="P2447" i="1"/>
  <c r="S2445" i="1"/>
  <c r="AC2445" i="1" s="1"/>
  <c r="S2446" i="1"/>
  <c r="AC2446" i="1" s="1"/>
  <c r="S2448" i="1"/>
  <c r="AC2448" i="1" s="1"/>
  <c r="S2450" i="1"/>
  <c r="AC2450" i="1" s="1"/>
  <c r="S448" i="1"/>
  <c r="AC448" i="1" s="1"/>
  <c r="S446" i="1"/>
  <c r="AC446" i="1" s="1"/>
  <c r="S445" i="1"/>
  <c r="AC445" i="1" s="1"/>
  <c r="S2449" i="1"/>
  <c r="AC2449" i="1" s="1"/>
  <c r="S447" i="1"/>
  <c r="AC447" i="1" s="1"/>
  <c r="S2444" i="1"/>
  <c r="AC2444" i="1" s="1"/>
  <c r="S449" i="1"/>
  <c r="AC449" i="1" s="1"/>
  <c r="S450" i="1"/>
  <c r="AC450" i="1" s="1"/>
  <c r="S2447" i="1"/>
  <c r="AC2447" i="1" s="1"/>
  <c r="S444" i="1"/>
  <c r="AC444" i="1" s="1"/>
  <c r="Q2121" i="1"/>
  <c r="Q2122" i="1"/>
  <c r="Q121" i="1"/>
  <c r="AA121" i="1" s="1"/>
  <c r="Q122" i="1"/>
  <c r="AA122" i="1" s="1"/>
  <c r="S837" i="1"/>
  <c r="AC837" i="1" s="1"/>
  <c r="S2835" i="1"/>
  <c r="AC2835" i="1" s="1"/>
  <c r="S2837" i="1"/>
  <c r="AC2837" i="1" s="1"/>
  <c r="S835" i="1"/>
  <c r="AC835" i="1" s="1"/>
  <c r="S833" i="1"/>
  <c r="AC833" i="1" s="1"/>
  <c r="S832" i="1"/>
  <c r="AC832" i="1" s="1"/>
  <c r="S2834" i="1"/>
  <c r="AC2834" i="1" s="1"/>
  <c r="S836" i="1"/>
  <c r="AC836" i="1" s="1"/>
  <c r="S2832" i="1"/>
  <c r="AC2832" i="1" s="1"/>
  <c r="S2836" i="1"/>
  <c r="AC2836" i="1" s="1"/>
  <c r="S2833" i="1"/>
  <c r="AC2833" i="1" s="1"/>
  <c r="S834" i="1"/>
  <c r="AC834" i="1" s="1"/>
  <c r="Q2630" i="1"/>
  <c r="Q2629" i="1"/>
  <c r="Q631" i="1"/>
  <c r="AA631" i="1" s="1"/>
  <c r="Q629" i="1"/>
  <c r="AA629" i="1" s="1"/>
  <c r="Q630" i="1"/>
  <c r="AA630" i="1" s="1"/>
  <c r="Q2633" i="1"/>
  <c r="Q2634" i="1"/>
  <c r="Q633" i="1"/>
  <c r="AA633" i="1" s="1"/>
  <c r="Q2632" i="1"/>
  <c r="Q2628" i="1"/>
  <c r="Q634" i="1"/>
  <c r="AA634" i="1" s="1"/>
  <c r="Q628" i="1"/>
  <c r="AA628" i="1" s="1"/>
  <c r="Q632" i="1"/>
  <c r="AA632" i="1" s="1"/>
  <c r="Q2631" i="1"/>
  <c r="S2264" i="1"/>
  <c r="AC2264" i="1" s="1"/>
  <c r="S2261" i="1"/>
  <c r="AC2261" i="1" s="1"/>
  <c r="S2262" i="1"/>
  <c r="AC2262" i="1" s="1"/>
  <c r="S264" i="1"/>
  <c r="AC264" i="1" s="1"/>
  <c r="S262" i="1"/>
  <c r="AC262" i="1" s="1"/>
  <c r="S263" i="1"/>
  <c r="AC263" i="1" s="1"/>
  <c r="S2263" i="1"/>
  <c r="AC2263" i="1" s="1"/>
  <c r="S261" i="1"/>
  <c r="AC261" i="1" s="1"/>
  <c r="S2093" i="1"/>
  <c r="AC2093" i="1" s="1"/>
  <c r="S2094" i="1"/>
  <c r="AC2094" i="1" s="1"/>
  <c r="S93" i="1"/>
  <c r="AC93" i="1" s="1"/>
  <c r="S94" i="1"/>
  <c r="AC94" i="1" s="1"/>
  <c r="O2209" i="1"/>
  <c r="O209" i="1"/>
  <c r="O2067" i="1"/>
  <c r="O67" i="1"/>
  <c r="R2397" i="1"/>
  <c r="AD2397" i="1" s="1"/>
  <c r="R2398" i="1"/>
  <c r="AD2398" i="1" s="1"/>
  <c r="R2400" i="1"/>
  <c r="AD2400" i="1" s="1"/>
  <c r="R2403" i="1"/>
  <c r="AD2403" i="1" s="1"/>
  <c r="R398" i="1"/>
  <c r="AD398" i="1" s="1"/>
  <c r="R2401" i="1"/>
  <c r="AD2401" i="1" s="1"/>
  <c r="R2404" i="1"/>
  <c r="AD2404" i="1" s="1"/>
  <c r="R403" i="1"/>
  <c r="AD403" i="1" s="1"/>
  <c r="R400" i="1"/>
  <c r="AD400" i="1" s="1"/>
  <c r="R2402" i="1"/>
  <c r="AD2402" i="1" s="1"/>
  <c r="R399" i="1"/>
  <c r="AD399" i="1" s="1"/>
  <c r="R397" i="1"/>
  <c r="AD397" i="1" s="1"/>
  <c r="R404" i="1"/>
  <c r="AD404" i="1" s="1"/>
  <c r="R2399" i="1"/>
  <c r="AD2399" i="1" s="1"/>
  <c r="R401" i="1"/>
  <c r="AD401" i="1" s="1"/>
  <c r="R402" i="1"/>
  <c r="AD402" i="1" s="1"/>
  <c r="P2163" i="1"/>
  <c r="P163" i="1"/>
  <c r="AB163" i="1" s="1"/>
  <c r="Z163" i="1" s="1"/>
  <c r="R2982" i="1"/>
  <c r="AD2982" i="1" s="1"/>
  <c r="R981" i="1"/>
  <c r="AD981" i="1" s="1"/>
  <c r="R2981" i="1"/>
  <c r="AD2981" i="1" s="1"/>
  <c r="R2979" i="1"/>
  <c r="AD2979" i="1" s="1"/>
  <c r="R2978" i="1"/>
  <c r="AD2978" i="1" s="1"/>
  <c r="R2980" i="1"/>
  <c r="AD2980" i="1" s="1"/>
  <c r="R982" i="1"/>
  <c r="AD982" i="1" s="1"/>
  <c r="R979" i="1"/>
  <c r="AD979" i="1" s="1"/>
  <c r="R980" i="1"/>
  <c r="AD980" i="1" s="1"/>
  <c r="R978" i="1"/>
  <c r="AD978" i="1" s="1"/>
  <c r="S2637" i="1"/>
  <c r="AC2637" i="1" s="1"/>
  <c r="S2636" i="1"/>
  <c r="AC2636" i="1" s="1"/>
  <c r="S2638" i="1"/>
  <c r="AC2638" i="1" s="1"/>
  <c r="S2635" i="1"/>
  <c r="AC2635" i="1" s="1"/>
  <c r="S635" i="1"/>
  <c r="AC635" i="1" s="1"/>
  <c r="S2640" i="1"/>
  <c r="AC2640" i="1" s="1"/>
  <c r="S640" i="1"/>
  <c r="AC640" i="1" s="1"/>
  <c r="S636" i="1"/>
  <c r="AC636" i="1" s="1"/>
  <c r="S638" i="1"/>
  <c r="AC638" i="1" s="1"/>
  <c r="S637" i="1"/>
  <c r="AC637" i="1" s="1"/>
  <c r="S2641" i="1"/>
  <c r="AC2641" i="1" s="1"/>
  <c r="S2642" i="1"/>
  <c r="AC2642" i="1" s="1"/>
  <c r="S639" i="1"/>
  <c r="AC639" i="1" s="1"/>
  <c r="S641" i="1"/>
  <c r="AC641" i="1" s="1"/>
  <c r="S642" i="1"/>
  <c r="AC642" i="1" s="1"/>
  <c r="S2639" i="1"/>
  <c r="AC2639" i="1" s="1"/>
  <c r="O2820" i="1"/>
  <c r="O2822" i="1"/>
  <c r="O2824" i="1"/>
  <c r="O821" i="1"/>
  <c r="O822" i="1"/>
  <c r="O824" i="1"/>
  <c r="O820" i="1"/>
  <c r="O2821" i="1"/>
  <c r="O825" i="1"/>
  <c r="O823" i="1"/>
  <c r="O2825" i="1"/>
  <c r="O2823" i="1"/>
  <c r="Q2310" i="1"/>
  <c r="Q2313" i="1"/>
  <c r="Q311" i="1"/>
  <c r="AA311" i="1" s="1"/>
  <c r="Q2312" i="1"/>
  <c r="Q310" i="1"/>
  <c r="AA310" i="1" s="1"/>
  <c r="Q2314" i="1"/>
  <c r="Q313" i="1"/>
  <c r="AA313" i="1" s="1"/>
  <c r="Q314" i="1"/>
  <c r="AA314" i="1" s="1"/>
  <c r="Q2311" i="1"/>
  <c r="Q312" i="1"/>
  <c r="AA312" i="1" s="1"/>
  <c r="R173" i="1"/>
  <c r="AD173" i="1" s="1"/>
  <c r="R2173" i="1"/>
  <c r="AD2173" i="1" s="1"/>
  <c r="R2172" i="1"/>
  <c r="AD2172" i="1" s="1"/>
  <c r="R172" i="1"/>
  <c r="AD172" i="1" s="1"/>
  <c r="P2213" i="1"/>
  <c r="AB2213" i="1" s="1"/>
  <c r="Z2213" i="1" s="1"/>
  <c r="P2214" i="1"/>
  <c r="AB2214" i="1" s="1"/>
  <c r="Z2214" i="1" s="1"/>
  <c r="P214" i="1"/>
  <c r="P213" i="1"/>
  <c r="R2717" i="1"/>
  <c r="AD2717" i="1" s="1"/>
  <c r="R2718" i="1"/>
  <c r="AD2718" i="1" s="1"/>
  <c r="R2715" i="1"/>
  <c r="AD2715" i="1" s="1"/>
  <c r="R718" i="1"/>
  <c r="AD718" i="1" s="1"/>
  <c r="R2721" i="1"/>
  <c r="AD2721" i="1" s="1"/>
  <c r="R720" i="1"/>
  <c r="AD720" i="1" s="1"/>
  <c r="R715" i="1"/>
  <c r="AD715" i="1" s="1"/>
  <c r="R2720" i="1"/>
  <c r="AD2720" i="1" s="1"/>
  <c r="R2716" i="1"/>
  <c r="AD2716" i="1" s="1"/>
  <c r="R719" i="1"/>
  <c r="AD719" i="1" s="1"/>
  <c r="R717" i="1"/>
  <c r="AD717" i="1" s="1"/>
  <c r="R2719" i="1"/>
  <c r="AD2719" i="1" s="1"/>
  <c r="R721" i="1"/>
  <c r="AD721" i="1" s="1"/>
  <c r="R716" i="1"/>
  <c r="AD716" i="1" s="1"/>
  <c r="O2165" i="1"/>
  <c r="O2166" i="1"/>
  <c r="O165" i="1"/>
  <c r="O166" i="1"/>
  <c r="Q2333" i="1"/>
  <c r="Q2334" i="1"/>
  <c r="Q2336" i="1"/>
  <c r="Q336" i="1"/>
  <c r="AA336" i="1" s="1"/>
  <c r="Q334" i="1"/>
  <c r="AA334" i="1" s="1"/>
  <c r="Q2337" i="1"/>
  <c r="Q2332" i="1"/>
  <c r="Q335" i="1"/>
  <c r="AA335" i="1" s="1"/>
  <c r="Q2335" i="1"/>
  <c r="Q333" i="1"/>
  <c r="AA333" i="1" s="1"/>
  <c r="Q337" i="1"/>
  <c r="AA337" i="1" s="1"/>
  <c r="Q332" i="1"/>
  <c r="AA332" i="1" s="1"/>
  <c r="Q171" i="1"/>
  <c r="AA171" i="1" s="1"/>
  <c r="Q2171" i="1"/>
  <c r="P171" i="1"/>
  <c r="P2171" i="1"/>
  <c r="Q215" i="1"/>
  <c r="AA215" i="1" s="1"/>
  <c r="Q2215" i="1"/>
  <c r="R49" i="9"/>
  <c r="AD49" i="9" s="1"/>
  <c r="R917" i="1"/>
  <c r="AD917" i="1" s="1"/>
  <c r="R2917" i="1"/>
  <c r="AD2917" i="1" s="1"/>
  <c r="R2918" i="1"/>
  <c r="AD2918" i="1" s="1"/>
  <c r="R2915" i="1"/>
  <c r="AD2915" i="1" s="1"/>
  <c r="R2916" i="1"/>
  <c r="AD2916" i="1" s="1"/>
  <c r="R918" i="1"/>
  <c r="AD918" i="1" s="1"/>
  <c r="R916" i="1"/>
  <c r="AD916" i="1" s="1"/>
  <c r="R2913" i="1"/>
  <c r="AD2913" i="1" s="1"/>
  <c r="R2914" i="1"/>
  <c r="AD2914" i="1" s="1"/>
  <c r="R915" i="1"/>
  <c r="AD915" i="1" s="1"/>
  <c r="R914" i="1"/>
  <c r="AD914" i="1" s="1"/>
  <c r="R913" i="1"/>
  <c r="AD913" i="1" s="1"/>
  <c r="P349" i="1"/>
  <c r="P2349" i="1"/>
  <c r="P2348" i="1"/>
  <c r="P2347" i="1"/>
  <c r="P347" i="1"/>
  <c r="P2345" i="1"/>
  <c r="P348" i="1"/>
  <c r="AB348" i="1" s="1"/>
  <c r="Z348" i="1" s="1"/>
  <c r="P2346" i="1"/>
  <c r="AB2346" i="1" s="1"/>
  <c r="Z2346" i="1" s="1"/>
  <c r="P2344" i="1"/>
  <c r="P345" i="1"/>
  <c r="P346" i="1"/>
  <c r="AB346" i="1" s="1"/>
  <c r="Z346" i="1" s="1"/>
  <c r="P344" i="1"/>
  <c r="R349" i="1"/>
  <c r="AD349" i="1" s="1"/>
  <c r="R2349" i="1"/>
  <c r="AD2349" i="1" s="1"/>
  <c r="R2348" i="1"/>
  <c r="AD2348" i="1" s="1"/>
  <c r="R2347" i="1"/>
  <c r="AD2347" i="1" s="1"/>
  <c r="R348" i="1"/>
  <c r="AD348" i="1" s="1"/>
  <c r="R2346" i="1"/>
  <c r="AD2346" i="1" s="1"/>
  <c r="R2344" i="1"/>
  <c r="AD2344" i="1" s="1"/>
  <c r="R347" i="1"/>
  <c r="AD347" i="1" s="1"/>
  <c r="R2345" i="1"/>
  <c r="AD2345" i="1" s="1"/>
  <c r="R344" i="1"/>
  <c r="AD344" i="1" s="1"/>
  <c r="R345" i="1"/>
  <c r="AD345" i="1" s="1"/>
  <c r="R346" i="1"/>
  <c r="AD346" i="1" s="1"/>
  <c r="S1109" i="1"/>
  <c r="AC1109" i="1" s="1"/>
  <c r="S3109" i="1"/>
  <c r="AC3109" i="1" s="1"/>
  <c r="S3110" i="1"/>
  <c r="AC3110" i="1" s="1"/>
  <c r="S1110" i="1"/>
  <c r="AC1110" i="1" s="1"/>
  <c r="S1112" i="1"/>
  <c r="AC1112" i="1" s="1"/>
  <c r="S3112" i="1"/>
  <c r="AC3112" i="1" s="1"/>
  <c r="S3111" i="1"/>
  <c r="AC3111" i="1" s="1"/>
  <c r="S1111" i="1"/>
  <c r="AC1111" i="1" s="1"/>
  <c r="R3091" i="1"/>
  <c r="AD3091" i="1" s="1"/>
  <c r="R3089" i="1"/>
  <c r="AD3089" i="1" s="1"/>
  <c r="R3090" i="1"/>
  <c r="AD3090" i="1" s="1"/>
  <c r="R3092" i="1"/>
  <c r="AD3092" i="1" s="1"/>
  <c r="R1091" i="1"/>
  <c r="AD1091" i="1" s="1"/>
  <c r="R1092" i="1"/>
  <c r="AD1092" i="1" s="1"/>
  <c r="R1090" i="1"/>
  <c r="AD1090" i="1" s="1"/>
  <c r="R1089" i="1"/>
  <c r="AD1089" i="1" s="1"/>
  <c r="P2043" i="1"/>
  <c r="P43" i="1"/>
  <c r="P3075" i="1"/>
  <c r="P1075" i="1"/>
  <c r="P1072" i="1"/>
  <c r="P3073" i="1"/>
  <c r="P3072" i="1"/>
  <c r="P3074" i="1"/>
  <c r="AB3074" i="1" s="1"/>
  <c r="Z3074" i="1" s="1"/>
  <c r="P1073" i="1"/>
  <c r="P1074" i="1"/>
  <c r="O71" i="1"/>
  <c r="O2071" i="1"/>
  <c r="P2104" i="1"/>
  <c r="P2103" i="1"/>
  <c r="P103" i="1"/>
  <c r="P104" i="1"/>
  <c r="Q219" i="1"/>
  <c r="AA219" i="1" s="1"/>
  <c r="Q2219" i="1"/>
  <c r="Q2220" i="1"/>
  <c r="Q220" i="1"/>
  <c r="AA220" i="1" s="1"/>
  <c r="R3157" i="1"/>
  <c r="AD3157" i="1" s="1"/>
  <c r="R1158" i="1"/>
  <c r="AD1158" i="1" s="1"/>
  <c r="R3158" i="1"/>
  <c r="AD3158" i="1" s="1"/>
  <c r="R3156" i="1"/>
  <c r="AD3156" i="1" s="1"/>
  <c r="R1157" i="1"/>
  <c r="AD1157" i="1" s="1"/>
  <c r="R1156" i="1"/>
  <c r="AD1156" i="1" s="1"/>
  <c r="P141" i="1"/>
  <c r="P2141" i="1"/>
  <c r="Q2129" i="1"/>
  <c r="Q129" i="1"/>
  <c r="AA129" i="1" s="1"/>
  <c r="R2429" i="1"/>
  <c r="AD2429" i="1" s="1"/>
  <c r="R2427" i="1"/>
  <c r="AD2427" i="1" s="1"/>
  <c r="R2424" i="1"/>
  <c r="AD2424" i="1" s="1"/>
  <c r="R2428" i="1"/>
  <c r="AD2428" i="1" s="1"/>
  <c r="R2426" i="1"/>
  <c r="AD2426" i="1" s="1"/>
  <c r="R424" i="1"/>
  <c r="AD424" i="1" s="1"/>
  <c r="R427" i="1"/>
  <c r="AD427" i="1" s="1"/>
  <c r="R428" i="1"/>
  <c r="AD428" i="1" s="1"/>
  <c r="R2425" i="1"/>
  <c r="AD2425" i="1" s="1"/>
  <c r="R429" i="1"/>
  <c r="AD429" i="1" s="1"/>
  <c r="R425" i="1"/>
  <c r="AD425" i="1" s="1"/>
  <c r="R426" i="1"/>
  <c r="AD426" i="1" s="1"/>
  <c r="Q2957" i="1"/>
  <c r="Q2960" i="1"/>
  <c r="Q2958" i="1"/>
  <c r="Q959" i="1"/>
  <c r="AA959" i="1" s="1"/>
  <c r="Q958" i="1"/>
  <c r="AA958" i="1" s="1"/>
  <c r="Q960" i="1"/>
  <c r="AA960" i="1" s="1"/>
  <c r="Q957" i="1"/>
  <c r="AA957" i="1" s="1"/>
  <c r="Q2961" i="1"/>
  <c r="Q961" i="1"/>
  <c r="AA961" i="1" s="1"/>
  <c r="Q2959" i="1"/>
  <c r="R221" i="1"/>
  <c r="AD221" i="1" s="1"/>
  <c r="R2221" i="1"/>
  <c r="AD2221" i="1" s="1"/>
  <c r="S221" i="1"/>
  <c r="AC221" i="1" s="1"/>
  <c r="S2221" i="1"/>
  <c r="AC2221" i="1" s="1"/>
  <c r="Q2026" i="1"/>
  <c r="Q26" i="1"/>
  <c r="AA26" i="1" s="1"/>
  <c r="P2421" i="1"/>
  <c r="P2422" i="1"/>
  <c r="P2419" i="1"/>
  <c r="P419" i="1"/>
  <c r="P420" i="1"/>
  <c r="P2418" i="1"/>
  <c r="P2420" i="1"/>
  <c r="AB2420" i="1" s="1"/>
  <c r="Z2420" i="1" s="1"/>
  <c r="P421" i="1"/>
  <c r="P422" i="1"/>
  <c r="P2417" i="1"/>
  <c r="P417" i="1"/>
  <c r="P418" i="1"/>
  <c r="P2423" i="1"/>
  <c r="P423" i="1"/>
  <c r="R2421" i="1"/>
  <c r="AD2421" i="1" s="1"/>
  <c r="R2422" i="1"/>
  <c r="AD2422" i="1" s="1"/>
  <c r="R2419" i="1"/>
  <c r="AD2419" i="1" s="1"/>
  <c r="R2420" i="1"/>
  <c r="AD2420" i="1" s="1"/>
  <c r="R421" i="1"/>
  <c r="AD421" i="1" s="1"/>
  <c r="R422" i="1"/>
  <c r="AD422" i="1" s="1"/>
  <c r="R2417" i="1"/>
  <c r="AD2417" i="1" s="1"/>
  <c r="R419" i="1"/>
  <c r="AD419" i="1" s="1"/>
  <c r="R420" i="1"/>
  <c r="AD420" i="1" s="1"/>
  <c r="R2418" i="1"/>
  <c r="AD2418" i="1" s="1"/>
  <c r="R423" i="1"/>
  <c r="AD423" i="1" s="1"/>
  <c r="R417" i="1"/>
  <c r="AD417" i="1" s="1"/>
  <c r="R418" i="1"/>
  <c r="AD418" i="1" s="1"/>
  <c r="R2423" i="1"/>
  <c r="AD2423" i="1" s="1"/>
  <c r="Q2838" i="1"/>
  <c r="Q2843" i="1"/>
  <c r="Q843" i="1"/>
  <c r="AA843" i="1" s="1"/>
  <c r="Q2842" i="1"/>
  <c r="Q839" i="1"/>
  <c r="AA839" i="1" s="1"/>
  <c r="Q838" i="1"/>
  <c r="AA838" i="1" s="1"/>
  <c r="Q2841" i="1"/>
  <c r="Q2839" i="1"/>
  <c r="Q2840" i="1"/>
  <c r="Q841" i="1"/>
  <c r="AA841" i="1" s="1"/>
  <c r="Q842" i="1"/>
  <c r="AA842" i="1" s="1"/>
  <c r="Q840" i="1"/>
  <c r="AA840" i="1" s="1"/>
  <c r="Q2693" i="1"/>
  <c r="Q2691" i="1"/>
  <c r="Q688" i="1"/>
  <c r="AA688" i="1" s="1"/>
  <c r="Q691" i="1"/>
  <c r="AA691" i="1" s="1"/>
  <c r="Q2688" i="1"/>
  <c r="Q687" i="1"/>
  <c r="AA687" i="1" s="1"/>
  <c r="Q693" i="1"/>
  <c r="AA693" i="1" s="1"/>
  <c r="Q2689" i="1"/>
  <c r="Q2692" i="1"/>
  <c r="Q2690" i="1"/>
  <c r="Q689" i="1"/>
  <c r="AA689" i="1" s="1"/>
  <c r="Q692" i="1"/>
  <c r="AA692" i="1" s="1"/>
  <c r="Q690" i="1"/>
  <c r="AA690" i="1" s="1"/>
  <c r="Q2687" i="1"/>
  <c r="P2032" i="1"/>
  <c r="P32" i="1"/>
  <c r="O331" i="12"/>
  <c r="O347" i="12"/>
  <c r="O111" i="12"/>
  <c r="O110" i="12"/>
  <c r="O109" i="12"/>
  <c r="O116" i="12"/>
  <c r="O112" i="12"/>
  <c r="O106" i="12"/>
  <c r="O123" i="12"/>
  <c r="O121" i="12"/>
  <c r="O124" i="12"/>
  <c r="O120" i="12"/>
  <c r="O108" i="12"/>
  <c r="O119" i="12"/>
  <c r="O122" i="12"/>
  <c r="O118" i="12"/>
  <c r="O114" i="12"/>
  <c r="O125" i="12"/>
  <c r="O115" i="12"/>
  <c r="O107" i="12"/>
  <c r="O117" i="12"/>
  <c r="O113" i="12"/>
  <c r="O10" i="8"/>
  <c r="O31" i="9"/>
  <c r="O11" i="4"/>
  <c r="O7" i="6"/>
  <c r="O9" i="3"/>
  <c r="O33" i="9"/>
  <c r="O11" i="8"/>
  <c r="O10" i="7"/>
  <c r="O30" i="9"/>
  <c r="O12" i="2"/>
  <c r="O32" i="9"/>
  <c r="O2325" i="1"/>
  <c r="O2323" i="1"/>
  <c r="O2324" i="1"/>
  <c r="O325" i="1"/>
  <c r="O2321" i="1"/>
  <c r="O324" i="1"/>
  <c r="O323" i="1"/>
  <c r="O2322" i="1"/>
  <c r="O321" i="1"/>
  <c r="O322" i="1"/>
  <c r="P2773" i="1"/>
  <c r="P773" i="1"/>
  <c r="AB773" i="1" s="1"/>
  <c r="Z773" i="1" s="1"/>
  <c r="P2774" i="1"/>
  <c r="AB2774" i="1" s="1"/>
  <c r="Z2774" i="1" s="1"/>
  <c r="P2771" i="1"/>
  <c r="P2772" i="1"/>
  <c r="P771" i="1"/>
  <c r="P772" i="1"/>
  <c r="P774" i="1"/>
  <c r="P2769" i="1"/>
  <c r="P2770" i="1"/>
  <c r="P769" i="1"/>
  <c r="AB769" i="1" s="1"/>
  <c r="Z769" i="1" s="1"/>
  <c r="P770" i="1"/>
  <c r="Q2707" i="1"/>
  <c r="Q2701" i="1"/>
  <c r="Q704" i="1"/>
  <c r="AA704" i="1" s="1"/>
  <c r="Q2702" i="1"/>
  <c r="Q2704" i="1"/>
  <c r="Q703" i="1"/>
  <c r="AA703" i="1" s="1"/>
  <c r="Q702" i="1"/>
  <c r="AA702" i="1" s="1"/>
  <c r="Q701" i="1"/>
  <c r="AA701" i="1" s="1"/>
  <c r="Q2705" i="1"/>
  <c r="Q2706" i="1"/>
  <c r="Q707" i="1"/>
  <c r="AA707" i="1" s="1"/>
  <c r="Q2703" i="1"/>
  <c r="Q706" i="1"/>
  <c r="AA706" i="1" s="1"/>
  <c r="Q705" i="1"/>
  <c r="AA705" i="1" s="1"/>
  <c r="Q608" i="1"/>
  <c r="AA608" i="1" s="1"/>
  <c r="Q2611" i="1"/>
  <c r="Q2605" i="1"/>
  <c r="Q2606" i="1"/>
  <c r="Q2608" i="1"/>
  <c r="Q611" i="1"/>
  <c r="AA611" i="1" s="1"/>
  <c r="Q607" i="1"/>
  <c r="AA607" i="1" s="1"/>
  <c r="Q606" i="1"/>
  <c r="AA606" i="1" s="1"/>
  <c r="Q605" i="1"/>
  <c r="AA605" i="1" s="1"/>
  <c r="Q2609" i="1"/>
  <c r="Q2610" i="1"/>
  <c r="Q609" i="1"/>
  <c r="AA609" i="1" s="1"/>
  <c r="Q610" i="1"/>
  <c r="AA610" i="1" s="1"/>
  <c r="Q2607" i="1"/>
  <c r="P2350" i="1"/>
  <c r="P2355" i="1"/>
  <c r="P355" i="1"/>
  <c r="P2354" i="1"/>
  <c r="P350" i="1"/>
  <c r="P2353" i="1"/>
  <c r="P351" i="1"/>
  <c r="P353" i="1"/>
  <c r="P354" i="1"/>
  <c r="P2352" i="1"/>
  <c r="P2351" i="1"/>
  <c r="P352" i="1"/>
  <c r="S332" i="12"/>
  <c r="AC332" i="12" s="1"/>
  <c r="S348" i="12"/>
  <c r="AC348" i="12" s="1"/>
  <c r="S136" i="12"/>
  <c r="AC136" i="12" s="1"/>
  <c r="S132" i="12"/>
  <c r="AC132" i="12" s="1"/>
  <c r="S142" i="12"/>
  <c r="AC142" i="12" s="1"/>
  <c r="S126" i="12"/>
  <c r="AC126" i="12" s="1"/>
  <c r="S139" i="12"/>
  <c r="AC139" i="12" s="1"/>
  <c r="S145" i="12"/>
  <c r="AC145" i="12" s="1"/>
  <c r="S134" i="12"/>
  <c r="AC134" i="12" s="1"/>
  <c r="S140" i="12"/>
  <c r="AC140" i="12" s="1"/>
  <c r="S137" i="12"/>
  <c r="AC137" i="12" s="1"/>
  <c r="S133" i="12"/>
  <c r="AC133" i="12" s="1"/>
  <c r="S129" i="12"/>
  <c r="AC129" i="12" s="1"/>
  <c r="S128" i="12"/>
  <c r="AC128" i="12" s="1"/>
  <c r="S127" i="12"/>
  <c r="AC127" i="12" s="1"/>
  <c r="S131" i="12"/>
  <c r="AC131" i="12" s="1"/>
  <c r="S143" i="12"/>
  <c r="AC143" i="12" s="1"/>
  <c r="S138" i="12"/>
  <c r="AC138" i="12" s="1"/>
  <c r="S135" i="12"/>
  <c r="AC135" i="12" s="1"/>
  <c r="S130" i="12"/>
  <c r="AC130" i="12" s="1"/>
  <c r="S144" i="12"/>
  <c r="AC144" i="12" s="1"/>
  <c r="S141" i="12"/>
  <c r="AC141" i="12" s="1"/>
  <c r="S36" i="9"/>
  <c r="AC36" i="9" s="1"/>
  <c r="S11" i="7"/>
  <c r="AC11" i="7" s="1"/>
  <c r="S37" i="9"/>
  <c r="AC37" i="9" s="1"/>
  <c r="S10" i="3"/>
  <c r="AC10" i="3" s="1"/>
  <c r="S35" i="9"/>
  <c r="AC35" i="9" s="1"/>
  <c r="S13" i="2"/>
  <c r="AC13" i="2" s="1"/>
  <c r="S8" i="6"/>
  <c r="AC8" i="6" s="1"/>
  <c r="S23" i="7"/>
  <c r="AC23" i="7" s="1"/>
  <c r="S38" i="9"/>
  <c r="AC38" i="9" s="1"/>
  <c r="S12" i="4"/>
  <c r="AC12" i="4" s="1"/>
  <c r="S493" i="1"/>
  <c r="AC493" i="1" s="1"/>
  <c r="S2493" i="1"/>
  <c r="AC2493" i="1" s="1"/>
  <c r="S496" i="1"/>
  <c r="AC496" i="1" s="1"/>
  <c r="S2494" i="1"/>
  <c r="AC2494" i="1" s="1"/>
  <c r="S2491" i="1"/>
  <c r="AC2491" i="1" s="1"/>
  <c r="S2488" i="1"/>
  <c r="AC2488" i="1" s="1"/>
  <c r="S2492" i="1"/>
  <c r="AC2492" i="1" s="1"/>
  <c r="S2496" i="1"/>
  <c r="AC2496" i="1" s="1"/>
  <c r="S488" i="1"/>
  <c r="AC488" i="1" s="1"/>
  <c r="S491" i="1"/>
  <c r="AC491" i="1" s="1"/>
  <c r="S492" i="1"/>
  <c r="AC492" i="1" s="1"/>
  <c r="S2489" i="1"/>
  <c r="AC2489" i="1" s="1"/>
  <c r="S2490" i="1"/>
  <c r="AC2490" i="1" s="1"/>
  <c r="S494" i="1"/>
  <c r="AC494" i="1" s="1"/>
  <c r="S489" i="1"/>
  <c r="AC489" i="1" s="1"/>
  <c r="S495" i="1"/>
  <c r="AC495" i="1" s="1"/>
  <c r="S490" i="1"/>
  <c r="AC490" i="1" s="1"/>
  <c r="S2495" i="1"/>
  <c r="AC2495" i="1" s="1"/>
  <c r="R44" i="9"/>
  <c r="AD44" i="9" s="1"/>
  <c r="R2766" i="1"/>
  <c r="AD2766" i="1" s="1"/>
  <c r="R2763" i="1"/>
  <c r="AD2763" i="1" s="1"/>
  <c r="R2765" i="1"/>
  <c r="AD2765" i="1" s="1"/>
  <c r="R765" i="1"/>
  <c r="AD765" i="1" s="1"/>
  <c r="R766" i="1"/>
  <c r="AD766" i="1" s="1"/>
  <c r="R768" i="1"/>
  <c r="AD768" i="1" s="1"/>
  <c r="R763" i="1"/>
  <c r="AD763" i="1" s="1"/>
  <c r="R2764" i="1"/>
  <c r="AD2764" i="1" s="1"/>
  <c r="R2762" i="1"/>
  <c r="AD2762" i="1" s="1"/>
  <c r="R767" i="1"/>
  <c r="AD767" i="1" s="1"/>
  <c r="R762" i="1"/>
  <c r="AD762" i="1" s="1"/>
  <c r="R2767" i="1"/>
  <c r="AD2767" i="1" s="1"/>
  <c r="R764" i="1"/>
  <c r="AD764" i="1" s="1"/>
  <c r="R2768" i="1"/>
  <c r="AD2768" i="1" s="1"/>
  <c r="R2331" i="1"/>
  <c r="AD2331" i="1" s="1"/>
  <c r="R2328" i="1"/>
  <c r="AD2328" i="1" s="1"/>
  <c r="R2326" i="1"/>
  <c r="AD2326" i="1" s="1"/>
  <c r="R326" i="1"/>
  <c r="AD326" i="1" s="1"/>
  <c r="R2330" i="1"/>
  <c r="AD2330" i="1" s="1"/>
  <c r="R331" i="1"/>
  <c r="AD331" i="1" s="1"/>
  <c r="R328" i="1"/>
  <c r="AD328" i="1" s="1"/>
  <c r="R2329" i="1"/>
  <c r="AD2329" i="1" s="1"/>
  <c r="R327" i="1"/>
  <c r="AD327" i="1" s="1"/>
  <c r="R329" i="1"/>
  <c r="AD329" i="1" s="1"/>
  <c r="R330" i="1"/>
  <c r="AD330" i="1" s="1"/>
  <c r="R2327" i="1"/>
  <c r="AD2327" i="1" s="1"/>
  <c r="R2621" i="1"/>
  <c r="AD2621" i="1" s="1"/>
  <c r="R2622" i="1"/>
  <c r="AD2622" i="1" s="1"/>
  <c r="R2627" i="1"/>
  <c r="AD2627" i="1" s="1"/>
  <c r="R2620" i="1"/>
  <c r="AD2620" i="1" s="1"/>
  <c r="R622" i="1"/>
  <c r="AD622" i="1" s="1"/>
  <c r="R2625" i="1"/>
  <c r="AD2625" i="1" s="1"/>
  <c r="R624" i="1"/>
  <c r="AD624" i="1" s="1"/>
  <c r="R2626" i="1"/>
  <c r="AD2626" i="1" s="1"/>
  <c r="R627" i="1"/>
  <c r="AD627" i="1" s="1"/>
  <c r="R620" i="1"/>
  <c r="AD620" i="1" s="1"/>
  <c r="R623" i="1"/>
  <c r="AD623" i="1" s="1"/>
  <c r="R621" i="1"/>
  <c r="AD621" i="1" s="1"/>
  <c r="R2624" i="1"/>
  <c r="AD2624" i="1" s="1"/>
  <c r="R626" i="1"/>
  <c r="AD626" i="1" s="1"/>
  <c r="R2623" i="1"/>
  <c r="AD2623" i="1" s="1"/>
  <c r="R625" i="1"/>
  <c r="AD625" i="1" s="1"/>
  <c r="O2477" i="1"/>
  <c r="O2478" i="1"/>
  <c r="O2475" i="1"/>
  <c r="O478" i="1"/>
  <c r="O477" i="1"/>
  <c r="O2476" i="1"/>
  <c r="O475" i="1"/>
  <c r="O2473" i="1"/>
  <c r="O2474" i="1"/>
  <c r="O479" i="1"/>
  <c r="O474" i="1"/>
  <c r="O476" i="1"/>
  <c r="O2479" i="1"/>
  <c r="O473" i="1"/>
  <c r="P2169" i="1"/>
  <c r="P2168" i="1"/>
  <c r="P169" i="1"/>
  <c r="P168" i="1"/>
  <c r="S2541" i="1"/>
  <c r="AC2541" i="1" s="1"/>
  <c r="S2542" i="1"/>
  <c r="AC2542" i="1" s="1"/>
  <c r="S2539" i="1"/>
  <c r="AC2539" i="1" s="1"/>
  <c r="S2534" i="1"/>
  <c r="AC2534" i="1" s="1"/>
  <c r="S539" i="1"/>
  <c r="AC539" i="1" s="1"/>
  <c r="S2537" i="1"/>
  <c r="AC2537" i="1" s="1"/>
  <c r="S2540" i="1"/>
  <c r="AC2540" i="1" s="1"/>
  <c r="S2538" i="1"/>
  <c r="AC2538" i="1" s="1"/>
  <c r="S541" i="1"/>
  <c r="AC541" i="1" s="1"/>
  <c r="S534" i="1"/>
  <c r="AC534" i="1" s="1"/>
  <c r="S542" i="1"/>
  <c r="AC542" i="1" s="1"/>
  <c r="S536" i="1"/>
  <c r="AC536" i="1" s="1"/>
  <c r="S537" i="1"/>
  <c r="AC537" i="1" s="1"/>
  <c r="S2535" i="1"/>
  <c r="AC2535" i="1" s="1"/>
  <c r="S535" i="1"/>
  <c r="AC535" i="1" s="1"/>
  <c r="S540" i="1"/>
  <c r="AC540" i="1" s="1"/>
  <c r="S538" i="1"/>
  <c r="AC538" i="1" s="1"/>
  <c r="S2536" i="1"/>
  <c r="AC2536" i="1" s="1"/>
  <c r="Q2211" i="1"/>
  <c r="Q2210" i="1"/>
  <c r="Q211" i="1"/>
  <c r="AA211" i="1" s="1"/>
  <c r="Q210" i="1"/>
  <c r="AA210" i="1" s="1"/>
  <c r="S180" i="1"/>
  <c r="AC180" i="1" s="1"/>
  <c r="S2180" i="1"/>
  <c r="AC2180" i="1" s="1"/>
  <c r="R2180" i="1"/>
  <c r="AD2180" i="1" s="1"/>
  <c r="R180" i="1"/>
  <c r="AD180" i="1" s="1"/>
  <c r="P2146" i="1"/>
  <c r="AB2146" i="1" s="1"/>
  <c r="Z2146" i="1" s="1"/>
  <c r="P146" i="1"/>
  <c r="S109" i="1"/>
  <c r="AC109" i="1" s="1"/>
  <c r="S2109" i="1"/>
  <c r="AC2109" i="1" s="1"/>
  <c r="S2110" i="1"/>
  <c r="AC2110" i="1" s="1"/>
  <c r="S110" i="1"/>
  <c r="AC110" i="1" s="1"/>
  <c r="R123" i="1"/>
  <c r="AD123" i="1" s="1"/>
  <c r="R2123" i="1"/>
  <c r="AD2123" i="1" s="1"/>
  <c r="O2886" i="1"/>
  <c r="O885" i="1"/>
  <c r="O2885" i="1"/>
  <c r="O886" i="1"/>
  <c r="O2888" i="1"/>
  <c r="O2889" i="1"/>
  <c r="O2890" i="1"/>
  <c r="O887" i="1"/>
  <c r="O890" i="1"/>
  <c r="O889" i="1"/>
  <c r="O888" i="1"/>
  <c r="O2887" i="1"/>
  <c r="R2229" i="1"/>
  <c r="AD2229" i="1" s="1"/>
  <c r="R2230" i="1"/>
  <c r="AD2230" i="1" s="1"/>
  <c r="R230" i="1"/>
  <c r="AD230" i="1" s="1"/>
  <c r="R231" i="1"/>
  <c r="AD231" i="1" s="1"/>
  <c r="R229" i="1"/>
  <c r="AD229" i="1" s="1"/>
  <c r="R2231" i="1"/>
  <c r="AD2231" i="1" s="1"/>
  <c r="O327" i="12"/>
  <c r="O343" i="12"/>
  <c r="O36" i="12"/>
  <c r="O28" i="12"/>
  <c r="O39" i="12"/>
  <c r="O31" i="12"/>
  <c r="O42" i="12"/>
  <c r="O38" i="12"/>
  <c r="O26" i="12"/>
  <c r="O27" i="12"/>
  <c r="O37" i="12"/>
  <c r="O30" i="12"/>
  <c r="O45" i="12"/>
  <c r="O29" i="12"/>
  <c r="O44" i="12"/>
  <c r="O40" i="12"/>
  <c r="O34" i="12"/>
  <c r="O43" i="12"/>
  <c r="O35" i="12"/>
  <c r="O33" i="12"/>
  <c r="O32" i="12"/>
  <c r="O41" i="12"/>
  <c r="O13" i="9"/>
  <c r="O11" i="9"/>
  <c r="O12" i="9"/>
  <c r="O2085" i="1"/>
  <c r="O85" i="1"/>
  <c r="S2157" i="1"/>
  <c r="AC2157" i="1" s="1"/>
  <c r="S157" i="1"/>
  <c r="AC157" i="1" s="1"/>
  <c r="S2269" i="1"/>
  <c r="AC2269" i="1" s="1"/>
  <c r="S2270" i="1"/>
  <c r="AC2270" i="1" s="1"/>
  <c r="S2272" i="1"/>
  <c r="AC2272" i="1" s="1"/>
  <c r="S270" i="1"/>
  <c r="AC270" i="1" s="1"/>
  <c r="S269" i="1"/>
  <c r="AC269" i="1" s="1"/>
  <c r="S272" i="1"/>
  <c r="AC272" i="1" s="1"/>
  <c r="S271" i="1"/>
  <c r="AC271" i="1" s="1"/>
  <c r="S2271" i="1"/>
  <c r="AC2271" i="1" s="1"/>
  <c r="P351" i="12"/>
  <c r="P335" i="12"/>
  <c r="AB335" i="12" s="1"/>
  <c r="Z335" i="12" s="1"/>
  <c r="P193" i="12"/>
  <c r="AB193" i="12" s="1"/>
  <c r="Z193" i="12" s="1"/>
  <c r="P204" i="12"/>
  <c r="AB204" i="12" s="1"/>
  <c r="Z204" i="12" s="1"/>
  <c r="P202" i="12"/>
  <c r="AB202" i="12" s="1"/>
  <c r="Z202" i="12" s="1"/>
  <c r="P190" i="12"/>
  <c r="AB190" i="12" s="1"/>
  <c r="Z190" i="12" s="1"/>
  <c r="P191" i="12"/>
  <c r="AB191" i="12" s="1"/>
  <c r="Z191" i="12" s="1"/>
  <c r="P187" i="12"/>
  <c r="AB187" i="12" s="1"/>
  <c r="Z187" i="12" s="1"/>
  <c r="P197" i="12"/>
  <c r="AB197" i="12" s="1"/>
  <c r="Z197" i="12" s="1"/>
  <c r="P192" i="12"/>
  <c r="AB192" i="12" s="1"/>
  <c r="Z192" i="12" s="1"/>
  <c r="P194" i="12"/>
  <c r="AB194" i="12" s="1"/>
  <c r="Z194" i="12" s="1"/>
  <c r="P203" i="12"/>
  <c r="AB203" i="12" s="1"/>
  <c r="Z203" i="12" s="1"/>
  <c r="P199" i="12"/>
  <c r="AB199" i="12" s="1"/>
  <c r="Z199" i="12" s="1"/>
  <c r="P201" i="12"/>
  <c r="AB201" i="12" s="1"/>
  <c r="Z201" i="12" s="1"/>
  <c r="P200" i="12"/>
  <c r="AB200" i="12" s="1"/>
  <c r="Z200" i="12" s="1"/>
  <c r="P196" i="12"/>
  <c r="AB196" i="12" s="1"/>
  <c r="Z196" i="12" s="1"/>
  <c r="P188" i="12"/>
  <c r="AB188" i="12" s="1"/>
  <c r="Z188" i="12" s="1"/>
  <c r="P186" i="12"/>
  <c r="AB186" i="12" s="1"/>
  <c r="Z186" i="12" s="1"/>
  <c r="P205" i="12"/>
  <c r="AB205" i="12" s="1"/>
  <c r="Z205" i="12" s="1"/>
  <c r="P189" i="12"/>
  <c r="AB189" i="12" s="1"/>
  <c r="Z189" i="12" s="1"/>
  <c r="P198" i="12"/>
  <c r="AB198" i="12" s="1"/>
  <c r="Z198" i="12" s="1"/>
  <c r="P195" i="12"/>
  <c r="AB195" i="12" s="1"/>
  <c r="Z195" i="12" s="1"/>
  <c r="P53" i="9"/>
  <c r="P15" i="4"/>
  <c r="AB15" i="4" s="1"/>
  <c r="Z15" i="4" s="1"/>
  <c r="P52" i="9"/>
  <c r="P16" i="2"/>
  <c r="AB16" i="2" s="1"/>
  <c r="Z16" i="2" s="1"/>
  <c r="P51" i="9"/>
  <c r="P13" i="3"/>
  <c r="AB13" i="3" s="1"/>
  <c r="Z13" i="3" s="1"/>
  <c r="P50" i="9"/>
  <c r="P14" i="7"/>
  <c r="AB14" i="7" s="1"/>
  <c r="Z14" i="7" s="1"/>
  <c r="P2997" i="1"/>
  <c r="AB2997" i="1" s="1"/>
  <c r="Z2997" i="1" s="1"/>
  <c r="P2995" i="1"/>
  <c r="AB2995" i="1" s="1"/>
  <c r="Z2995" i="1" s="1"/>
  <c r="P995" i="1"/>
  <c r="P993" i="1"/>
  <c r="P2994" i="1"/>
  <c r="P996" i="1"/>
  <c r="P2996" i="1"/>
  <c r="P997" i="1"/>
  <c r="P2993" i="1"/>
  <c r="P994" i="1"/>
  <c r="Q2101" i="1"/>
  <c r="Q2100" i="1"/>
  <c r="Q100" i="1"/>
  <c r="AA100" i="1" s="1"/>
  <c r="Q101" i="1"/>
  <c r="AA101" i="1" s="1"/>
  <c r="S3245" i="1"/>
  <c r="AC3245" i="1" s="1"/>
  <c r="S3246" i="1"/>
  <c r="AC3246" i="1" s="1"/>
  <c r="S1246" i="1"/>
  <c r="AC1246" i="1" s="1"/>
  <c r="S3244" i="1"/>
  <c r="AC3244" i="1" s="1"/>
  <c r="S1244" i="1"/>
  <c r="AC1244" i="1" s="1"/>
  <c r="S1245" i="1"/>
  <c r="AC1245" i="1" s="1"/>
  <c r="P3245" i="1"/>
  <c r="P3246" i="1"/>
  <c r="AB3246" i="1" s="1"/>
  <c r="Z3246" i="1" s="1"/>
  <c r="P1246" i="1"/>
  <c r="P3244" i="1"/>
  <c r="P1244" i="1"/>
  <c r="P1245" i="1"/>
  <c r="P2955" i="1"/>
  <c r="P955" i="1"/>
  <c r="P952" i="1"/>
  <c r="P2953" i="1"/>
  <c r="P2956" i="1"/>
  <c r="P2954" i="1"/>
  <c r="P2952" i="1"/>
  <c r="P951" i="1"/>
  <c r="P953" i="1"/>
  <c r="P956" i="1"/>
  <c r="AB956" i="1" s="1"/>
  <c r="Z956" i="1" s="1"/>
  <c r="P2951" i="1"/>
  <c r="P954" i="1"/>
  <c r="O2037" i="1"/>
  <c r="O37" i="1"/>
  <c r="P2286" i="1"/>
  <c r="P286" i="1"/>
  <c r="P2289" i="1"/>
  <c r="P287" i="1"/>
  <c r="P289" i="1"/>
  <c r="P2288" i="1"/>
  <c r="P2287" i="1"/>
  <c r="P288" i="1"/>
  <c r="S2845" i="1"/>
  <c r="AC2845" i="1" s="1"/>
  <c r="S2844" i="1"/>
  <c r="AC2844" i="1" s="1"/>
  <c r="S2846" i="1"/>
  <c r="AC2846" i="1" s="1"/>
  <c r="S2848" i="1"/>
  <c r="AC2848" i="1" s="1"/>
  <c r="S845" i="1"/>
  <c r="AC845" i="1" s="1"/>
  <c r="S844" i="1"/>
  <c r="AC844" i="1" s="1"/>
  <c r="S2849" i="1"/>
  <c r="AC2849" i="1" s="1"/>
  <c r="S846" i="1"/>
  <c r="AC846" i="1" s="1"/>
  <c r="S848" i="1"/>
  <c r="AC848" i="1" s="1"/>
  <c r="S847" i="1"/>
  <c r="AC847" i="1" s="1"/>
  <c r="S849" i="1"/>
  <c r="AC849" i="1" s="1"/>
  <c r="S2847" i="1"/>
  <c r="AC2847" i="1" s="1"/>
  <c r="Q2213" i="1"/>
  <c r="Q2214" i="1"/>
  <c r="Q214" i="1"/>
  <c r="AA214" i="1" s="1"/>
  <c r="Q213" i="1"/>
  <c r="AA213" i="1" s="1"/>
  <c r="P2725" i="1"/>
  <c r="P2726" i="1"/>
  <c r="P2723" i="1"/>
  <c r="AB2723" i="1" s="1"/>
  <c r="Z2723" i="1" s="1"/>
  <c r="P723" i="1"/>
  <c r="P726" i="1"/>
  <c r="P725" i="1"/>
  <c r="P2722" i="1"/>
  <c r="AB2722" i="1" s="1"/>
  <c r="Z2722" i="1" s="1"/>
  <c r="P727" i="1"/>
  <c r="P2727" i="1"/>
  <c r="P2724" i="1"/>
  <c r="P722" i="1"/>
  <c r="P724" i="1"/>
  <c r="O317" i="1"/>
  <c r="O2317" i="1"/>
  <c r="O2318" i="1"/>
  <c r="O2315" i="1"/>
  <c r="O318" i="1"/>
  <c r="O315" i="1"/>
  <c r="O2316" i="1"/>
  <c r="O319" i="1"/>
  <c r="O320" i="1"/>
  <c r="O316" i="1"/>
  <c r="O2319" i="1"/>
  <c r="O2320" i="1"/>
  <c r="P317" i="1"/>
  <c r="P2317" i="1"/>
  <c r="P2318" i="1"/>
  <c r="P2315" i="1"/>
  <c r="P315" i="1"/>
  <c r="P2316" i="1"/>
  <c r="P318" i="1"/>
  <c r="P319" i="1"/>
  <c r="P2320" i="1"/>
  <c r="AB2320" i="1" s="1"/>
  <c r="Z2320" i="1" s="1"/>
  <c r="P320" i="1"/>
  <c r="P316" i="1"/>
  <c r="P2319" i="1"/>
  <c r="O2102" i="1"/>
  <c r="O102" i="1"/>
  <c r="O2118" i="1"/>
  <c r="O118" i="1"/>
  <c r="O119" i="1"/>
  <c r="O2119" i="1"/>
  <c r="Q2501" i="1"/>
  <c r="Q2502" i="1"/>
  <c r="Q2499" i="1"/>
  <c r="Q500" i="1"/>
  <c r="AA500" i="1" s="1"/>
  <c r="Q2506" i="1"/>
  <c r="Q501" i="1"/>
  <c r="AA501" i="1" s="1"/>
  <c r="Q2497" i="1"/>
  <c r="Q2498" i="1"/>
  <c r="Q2500" i="1"/>
  <c r="Q502" i="1"/>
  <c r="AA502" i="1" s="1"/>
  <c r="Q504" i="1"/>
  <c r="AA504" i="1" s="1"/>
  <c r="Q499" i="1"/>
  <c r="AA499" i="1" s="1"/>
  <c r="Q2505" i="1"/>
  <c r="Q503" i="1"/>
  <c r="AA503" i="1" s="1"/>
  <c r="Q505" i="1"/>
  <c r="AA505" i="1" s="1"/>
  <c r="Q2504" i="1"/>
  <c r="Q2503" i="1"/>
  <c r="Q506" i="1"/>
  <c r="AA506" i="1" s="1"/>
  <c r="Q498" i="1"/>
  <c r="AA498" i="1" s="1"/>
  <c r="Q497" i="1"/>
  <c r="AA497" i="1" s="1"/>
  <c r="S49" i="9"/>
  <c r="AC49" i="9" s="1"/>
  <c r="S917" i="1"/>
  <c r="AC917" i="1" s="1"/>
  <c r="S2917" i="1"/>
  <c r="AC2917" i="1" s="1"/>
  <c r="S2918" i="1"/>
  <c r="AC2918" i="1" s="1"/>
  <c r="S2915" i="1"/>
  <c r="AC2915" i="1" s="1"/>
  <c r="S915" i="1"/>
  <c r="AC915" i="1" s="1"/>
  <c r="S2916" i="1"/>
  <c r="AC2916" i="1" s="1"/>
  <c r="S918" i="1"/>
  <c r="AC918" i="1" s="1"/>
  <c r="S916" i="1"/>
  <c r="AC916" i="1" s="1"/>
  <c r="S2913" i="1"/>
  <c r="AC2913" i="1" s="1"/>
  <c r="S2914" i="1"/>
  <c r="AC2914" i="1" s="1"/>
  <c r="S913" i="1"/>
  <c r="AC913" i="1" s="1"/>
  <c r="S914" i="1"/>
  <c r="AC914" i="1" s="1"/>
  <c r="P1109" i="1"/>
  <c r="P3109" i="1"/>
  <c r="P3110" i="1"/>
  <c r="P1110" i="1"/>
  <c r="P1112" i="1"/>
  <c r="P3112" i="1"/>
  <c r="AB3112" i="1" s="1"/>
  <c r="Z3112" i="1" s="1"/>
  <c r="P1111" i="1"/>
  <c r="P3111" i="1"/>
  <c r="O3075" i="1"/>
  <c r="O3073" i="1"/>
  <c r="O3072" i="1"/>
  <c r="O3074" i="1"/>
  <c r="O1075" i="1"/>
  <c r="O1072" i="1"/>
  <c r="O1073" i="1"/>
  <c r="O1074" i="1"/>
  <c r="S2065" i="1"/>
  <c r="AC2065" i="1" s="1"/>
  <c r="S65" i="1"/>
  <c r="AC65" i="1" s="1"/>
  <c r="R2222" i="1"/>
  <c r="AD2222" i="1" s="1"/>
  <c r="R222" i="1"/>
  <c r="AD222" i="1" s="1"/>
  <c r="R223" i="1"/>
  <c r="AD223" i="1" s="1"/>
  <c r="R2223" i="1"/>
  <c r="AD2223" i="1" s="1"/>
  <c r="Q103" i="1"/>
  <c r="AA103" i="1" s="1"/>
  <c r="Q2104" i="1"/>
  <c r="Q2103" i="1"/>
  <c r="Q104" i="1"/>
  <c r="AA104" i="1" s="1"/>
  <c r="S1160" i="1"/>
  <c r="AC1160" i="1" s="1"/>
  <c r="S3162" i="1"/>
  <c r="AC3162" i="1" s="1"/>
  <c r="S3160" i="1"/>
  <c r="AC3160" i="1" s="1"/>
  <c r="S3161" i="1"/>
  <c r="AC3161" i="1" s="1"/>
  <c r="S3159" i="1"/>
  <c r="AC3159" i="1" s="1"/>
  <c r="S1159" i="1"/>
  <c r="AC1159" i="1" s="1"/>
  <c r="S1161" i="1"/>
  <c r="AC1161" i="1" s="1"/>
  <c r="S1162" i="1"/>
  <c r="AC1162" i="1" s="1"/>
  <c r="P2208" i="1"/>
  <c r="P208" i="1"/>
  <c r="P207" i="1"/>
  <c r="P2207" i="1"/>
  <c r="P1222" i="1"/>
  <c r="P3221" i="1"/>
  <c r="AB3221" i="1" s="1"/>
  <c r="Z3221" i="1" s="1"/>
  <c r="P3222" i="1"/>
  <c r="P3220" i="1"/>
  <c r="P1220" i="1"/>
  <c r="AB1220" i="1" s="1"/>
  <c r="Z1220" i="1" s="1"/>
  <c r="P1221" i="1"/>
  <c r="Q2150" i="1"/>
  <c r="Q151" i="1"/>
  <c r="AA151" i="1" s="1"/>
  <c r="Q150" i="1"/>
  <c r="AA150" i="1" s="1"/>
  <c r="Q2151" i="1"/>
  <c r="O2949" i="1"/>
  <c r="O950" i="1"/>
  <c r="O2947" i="1"/>
  <c r="O949" i="1"/>
  <c r="O947" i="1"/>
  <c r="O2950" i="1"/>
  <c r="O2946" i="1"/>
  <c r="O2948" i="1"/>
  <c r="O948" i="1"/>
  <c r="O946" i="1"/>
  <c r="O9" i="9"/>
  <c r="O2025" i="1"/>
  <c r="O25" i="1"/>
  <c r="Q2421" i="1"/>
  <c r="Q2422" i="1"/>
  <c r="Q2419" i="1"/>
  <c r="Q419" i="1"/>
  <c r="AA419" i="1" s="1"/>
  <c r="Q420" i="1"/>
  <c r="AA420" i="1" s="1"/>
  <c r="Q2418" i="1"/>
  <c r="Q423" i="1"/>
  <c r="AA423" i="1" s="1"/>
  <c r="Q2420" i="1"/>
  <c r="Q421" i="1"/>
  <c r="AA421" i="1" s="1"/>
  <c r="Q422" i="1"/>
  <c r="AA422" i="1" s="1"/>
  <c r="Q2417" i="1"/>
  <c r="Q417" i="1"/>
  <c r="AA417" i="1" s="1"/>
  <c r="Q418" i="1"/>
  <c r="AA418" i="1" s="1"/>
  <c r="Q2423" i="1"/>
  <c r="R2145" i="1"/>
  <c r="AD2145" i="1" s="1"/>
  <c r="R2144" i="1"/>
  <c r="AD2144" i="1" s="1"/>
  <c r="R144" i="1"/>
  <c r="AD144" i="1" s="1"/>
  <c r="R145" i="1"/>
  <c r="AD145" i="1" s="1"/>
  <c r="P2843" i="1"/>
  <c r="P2838" i="1"/>
  <c r="AB2838" i="1" s="1"/>
  <c r="Z2838" i="1" s="1"/>
  <c r="P843" i="1"/>
  <c r="P2842" i="1"/>
  <c r="P838" i="1"/>
  <c r="P2841" i="1"/>
  <c r="P2839" i="1"/>
  <c r="P839" i="1"/>
  <c r="P2840" i="1"/>
  <c r="P841" i="1"/>
  <c r="P842" i="1"/>
  <c r="P840" i="1"/>
  <c r="AB840" i="1" s="1"/>
  <c r="Z840" i="1" s="1"/>
  <c r="O2613" i="1"/>
  <c r="O2612" i="1"/>
  <c r="O2614" i="1"/>
  <c r="O613" i="1"/>
  <c r="O2619" i="1"/>
  <c r="O2616" i="1"/>
  <c r="O612" i="1"/>
  <c r="O614" i="1"/>
  <c r="O616" i="1"/>
  <c r="O619" i="1"/>
  <c r="O2617" i="1"/>
  <c r="O2618" i="1"/>
  <c r="O615" i="1"/>
  <c r="O618" i="1"/>
  <c r="O617" i="1"/>
  <c r="O2615" i="1"/>
  <c r="Q2300" i="1"/>
  <c r="Q2301" i="1"/>
  <c r="Q2302" i="1"/>
  <c r="Q300" i="1"/>
  <c r="AA300" i="1" s="1"/>
  <c r="Q304" i="1"/>
  <c r="AA304" i="1" s="1"/>
  <c r="Q303" i="1"/>
  <c r="AA303" i="1" s="1"/>
  <c r="Q2304" i="1"/>
  <c r="Q302" i="1"/>
  <c r="AA302" i="1" s="1"/>
  <c r="Q301" i="1"/>
  <c r="AA301" i="1" s="1"/>
  <c r="Q2303" i="1"/>
  <c r="R2301" i="1"/>
  <c r="AD2301" i="1" s="1"/>
  <c r="R2302" i="1"/>
  <c r="AD2302" i="1" s="1"/>
  <c r="R2300" i="1"/>
  <c r="AD2300" i="1" s="1"/>
  <c r="R2304" i="1"/>
  <c r="AD2304" i="1" s="1"/>
  <c r="R302" i="1"/>
  <c r="AD302" i="1" s="1"/>
  <c r="R300" i="1"/>
  <c r="AD300" i="1" s="1"/>
  <c r="R304" i="1"/>
  <c r="AD304" i="1" s="1"/>
  <c r="R303" i="1"/>
  <c r="AD303" i="1" s="1"/>
  <c r="R301" i="1"/>
  <c r="AD301" i="1" s="1"/>
  <c r="R2303" i="1"/>
  <c r="AD2303" i="1" s="1"/>
  <c r="S688" i="1"/>
  <c r="AC688" i="1" s="1"/>
  <c r="S2693" i="1"/>
  <c r="AC2693" i="1" s="1"/>
  <c r="S2691" i="1"/>
  <c r="AC2691" i="1" s="1"/>
  <c r="S691" i="1"/>
  <c r="AC691" i="1" s="1"/>
  <c r="S2688" i="1"/>
  <c r="AC2688" i="1" s="1"/>
  <c r="S693" i="1"/>
  <c r="AC693" i="1" s="1"/>
  <c r="S2689" i="1"/>
  <c r="AC2689" i="1" s="1"/>
  <c r="S2692" i="1"/>
  <c r="AC2692" i="1" s="1"/>
  <c r="S2690" i="1"/>
  <c r="AC2690" i="1" s="1"/>
  <c r="S689" i="1"/>
  <c r="AC689" i="1" s="1"/>
  <c r="S692" i="1"/>
  <c r="AC692" i="1" s="1"/>
  <c r="S687" i="1"/>
  <c r="AC687" i="1" s="1"/>
  <c r="S690" i="1"/>
  <c r="AC690" i="1" s="1"/>
  <c r="S2687" i="1"/>
  <c r="AC2687" i="1" s="1"/>
  <c r="Q328" i="12"/>
  <c r="AA328" i="12" s="1"/>
  <c r="Q344" i="12"/>
  <c r="AA344" i="12" s="1"/>
  <c r="Q64" i="12"/>
  <c r="Q52" i="12"/>
  <c r="Q55" i="12"/>
  <c r="Q58" i="12"/>
  <c r="Q49" i="12"/>
  <c r="Q47" i="12"/>
  <c r="Q62" i="12"/>
  <c r="Q57" i="12"/>
  <c r="Q53" i="12"/>
  <c r="Q60" i="12"/>
  <c r="Q56" i="12"/>
  <c r="Q48" i="12"/>
  <c r="Q50" i="12"/>
  <c r="Q51" i="12"/>
  <c r="Q65" i="12"/>
  <c r="Q61" i="12"/>
  <c r="Q59" i="12"/>
  <c r="Q54" i="12"/>
  <c r="Q46" i="12"/>
  <c r="Q63" i="12"/>
  <c r="Q17" i="9"/>
  <c r="Q9" i="2"/>
  <c r="Q6" i="3"/>
  <c r="Q18" i="9"/>
  <c r="Q7" i="7"/>
  <c r="Q16" i="9"/>
  <c r="Q8" i="4"/>
  <c r="Q2160" i="1"/>
  <c r="Q160" i="1"/>
  <c r="AA160" i="1" s="1"/>
  <c r="P183" i="1"/>
  <c r="P2183" i="1"/>
  <c r="Q2212" i="1"/>
  <c r="Q212" i="1"/>
  <c r="AA212" i="1" s="1"/>
  <c r="P2212" i="1"/>
  <c r="P212" i="1"/>
  <c r="P2114" i="1"/>
  <c r="P114" i="1"/>
  <c r="O2218" i="1"/>
  <c r="O218" i="1"/>
  <c r="P2218" i="1"/>
  <c r="AB2218" i="1" s="1"/>
  <c r="Z2218" i="1" s="1"/>
  <c r="P218" i="1"/>
  <c r="Q2326" i="1"/>
  <c r="Q2331" i="1"/>
  <c r="Q2328" i="1"/>
  <c r="Q331" i="1"/>
  <c r="AA331" i="1" s="1"/>
  <c r="Q328" i="1"/>
  <c r="AA328" i="1" s="1"/>
  <c r="Q2329" i="1"/>
  <c r="Q327" i="1"/>
  <c r="AA327" i="1" s="1"/>
  <c r="Q326" i="1"/>
  <c r="AA326" i="1" s="1"/>
  <c r="Q2330" i="1"/>
  <c r="Q329" i="1"/>
  <c r="AA329" i="1" s="1"/>
  <c r="Q330" i="1"/>
  <c r="AA330" i="1" s="1"/>
  <c r="Q2327" i="1"/>
  <c r="S2381" i="1"/>
  <c r="AC2381" i="1" s="1"/>
  <c r="S2382" i="1"/>
  <c r="AC2382" i="1" s="1"/>
  <c r="S2379" i="1"/>
  <c r="AC2379" i="1" s="1"/>
  <c r="S379" i="1"/>
  <c r="AC379" i="1" s="1"/>
  <c r="S2377" i="1"/>
  <c r="AC2377" i="1" s="1"/>
  <c r="S2380" i="1"/>
  <c r="AC2380" i="1" s="1"/>
  <c r="S382" i="1"/>
  <c r="AC382" i="1" s="1"/>
  <c r="S381" i="1"/>
  <c r="AC381" i="1" s="1"/>
  <c r="S2378" i="1"/>
  <c r="AC2378" i="1" s="1"/>
  <c r="S2376" i="1"/>
  <c r="AC2376" i="1" s="1"/>
  <c r="S377" i="1"/>
  <c r="AC377" i="1" s="1"/>
  <c r="S378" i="1"/>
  <c r="AC378" i="1" s="1"/>
  <c r="S380" i="1"/>
  <c r="AC380" i="1" s="1"/>
  <c r="S376" i="1"/>
  <c r="AC376" i="1" s="1"/>
  <c r="P2520" i="1"/>
  <c r="P2523" i="1"/>
  <c r="P2516" i="1"/>
  <c r="P2517" i="1"/>
  <c r="P2518" i="1"/>
  <c r="P520" i="1"/>
  <c r="P523" i="1"/>
  <c r="P516" i="1"/>
  <c r="P2521" i="1"/>
  <c r="P2522" i="1"/>
  <c r="P518" i="1"/>
  <c r="AB518" i="1" s="1"/>
  <c r="Z518" i="1" s="1"/>
  <c r="P517" i="1"/>
  <c r="P2524" i="1"/>
  <c r="P521" i="1"/>
  <c r="AB521" i="1" s="1"/>
  <c r="Z521" i="1" s="1"/>
  <c r="P2519" i="1"/>
  <c r="AB2519" i="1" s="1"/>
  <c r="Z2519" i="1" s="1"/>
  <c r="P519" i="1"/>
  <c r="P524" i="1"/>
  <c r="P522" i="1"/>
  <c r="O2178" i="1"/>
  <c r="O178" i="1"/>
  <c r="R2477" i="1"/>
  <c r="AD2477" i="1" s="1"/>
  <c r="R2478" i="1"/>
  <c r="AD2478" i="1" s="1"/>
  <c r="R2475" i="1"/>
  <c r="AD2475" i="1" s="1"/>
  <c r="R478" i="1"/>
  <c r="AD478" i="1" s="1"/>
  <c r="R477" i="1"/>
  <c r="AD477" i="1" s="1"/>
  <c r="R2476" i="1"/>
  <c r="AD2476" i="1" s="1"/>
  <c r="R475" i="1"/>
  <c r="AD475" i="1" s="1"/>
  <c r="R2473" i="1"/>
  <c r="AD2473" i="1" s="1"/>
  <c r="R2474" i="1"/>
  <c r="AD2474" i="1" s="1"/>
  <c r="R479" i="1"/>
  <c r="AD479" i="1" s="1"/>
  <c r="R474" i="1"/>
  <c r="AD474" i="1" s="1"/>
  <c r="R476" i="1"/>
  <c r="AD476" i="1" s="1"/>
  <c r="R2479" i="1"/>
  <c r="AD2479" i="1" s="1"/>
  <c r="R473" i="1"/>
  <c r="AD473" i="1" s="1"/>
  <c r="Q2477" i="1"/>
  <c r="Q2478" i="1"/>
  <c r="Q2475" i="1"/>
  <c r="Q475" i="1"/>
  <c r="AA475" i="1" s="1"/>
  <c r="Q2473" i="1"/>
  <c r="Q2474" i="1"/>
  <c r="Q479" i="1"/>
  <c r="AA479" i="1" s="1"/>
  <c r="Q478" i="1"/>
  <c r="AA478" i="1" s="1"/>
  <c r="Q477" i="1"/>
  <c r="AA477" i="1" s="1"/>
  <c r="Q2476" i="1"/>
  <c r="Q473" i="1"/>
  <c r="AA473" i="1" s="1"/>
  <c r="Q474" i="1"/>
  <c r="AA474" i="1" s="1"/>
  <c r="Q476" i="1"/>
  <c r="AA476" i="1" s="1"/>
  <c r="Q2479" i="1"/>
  <c r="S2669" i="1"/>
  <c r="AC2669" i="1" s="1"/>
  <c r="S2670" i="1"/>
  <c r="AC2670" i="1" s="1"/>
  <c r="S2667" i="1"/>
  <c r="AC2667" i="1" s="1"/>
  <c r="S2668" i="1"/>
  <c r="AC2668" i="1" s="1"/>
  <c r="S667" i="1"/>
  <c r="AC667" i="1" s="1"/>
  <c r="S668" i="1"/>
  <c r="AC668" i="1" s="1"/>
  <c r="S2665" i="1"/>
  <c r="AC2665" i="1" s="1"/>
  <c r="S2666" i="1"/>
  <c r="AC2666" i="1" s="1"/>
  <c r="S669" i="1"/>
  <c r="AC669" i="1" s="1"/>
  <c r="S670" i="1"/>
  <c r="AC670" i="1" s="1"/>
  <c r="S671" i="1"/>
  <c r="AC671" i="1" s="1"/>
  <c r="S665" i="1"/>
  <c r="AC665" i="1" s="1"/>
  <c r="S666" i="1"/>
  <c r="AC666" i="1" s="1"/>
  <c r="S2671" i="1"/>
  <c r="AC2671" i="1" s="1"/>
  <c r="O2169" i="1"/>
  <c r="O168" i="1"/>
  <c r="O2168" i="1"/>
  <c r="O169" i="1"/>
  <c r="R2216" i="1"/>
  <c r="AD2216" i="1" s="1"/>
  <c r="R216" i="1"/>
  <c r="AD216" i="1" s="1"/>
  <c r="R2217" i="1"/>
  <c r="AD2217" i="1" s="1"/>
  <c r="R217" i="1"/>
  <c r="AD217" i="1" s="1"/>
  <c r="P2541" i="1"/>
  <c r="P2542" i="1"/>
  <c r="P2539" i="1"/>
  <c r="P2534" i="1"/>
  <c r="AB2534" i="1" s="1"/>
  <c r="Z2534" i="1" s="1"/>
  <c r="P539" i="1"/>
  <c r="P2537" i="1"/>
  <c r="P2540" i="1"/>
  <c r="P2538" i="1"/>
  <c r="P541" i="1"/>
  <c r="P534" i="1"/>
  <c r="P542" i="1"/>
  <c r="AB542" i="1" s="1"/>
  <c r="Z542" i="1" s="1"/>
  <c r="P536" i="1"/>
  <c r="P535" i="1"/>
  <c r="P537" i="1"/>
  <c r="P2535" i="1"/>
  <c r="P540" i="1"/>
  <c r="P538" i="1"/>
  <c r="P2536" i="1"/>
  <c r="O2211" i="1"/>
  <c r="AA2211" i="1" s="1"/>
  <c r="O211" i="1"/>
  <c r="O2210" i="1"/>
  <c r="AA2210" i="1" s="1"/>
  <c r="O210" i="1"/>
  <c r="P2180" i="1"/>
  <c r="P180" i="1"/>
  <c r="P2149" i="1"/>
  <c r="AB2149" i="1" s="1"/>
  <c r="Z2149" i="1" s="1"/>
  <c r="P149" i="1"/>
  <c r="P2862" i="1"/>
  <c r="P862" i="1"/>
  <c r="P2867" i="1"/>
  <c r="P867" i="1"/>
  <c r="P865" i="1"/>
  <c r="P2866" i="1"/>
  <c r="AB2866" i="1" s="1"/>
  <c r="Z2866" i="1" s="1"/>
  <c r="P2865" i="1"/>
  <c r="AB2865" i="1" s="1"/>
  <c r="Z2865" i="1" s="1"/>
  <c r="P2864" i="1"/>
  <c r="P863" i="1"/>
  <c r="P864" i="1"/>
  <c r="P866" i="1"/>
  <c r="P2863" i="1"/>
  <c r="R2205" i="1"/>
  <c r="AD2205" i="1" s="1"/>
  <c r="R205" i="1"/>
  <c r="AD205" i="1" s="1"/>
  <c r="S123" i="1"/>
  <c r="AC123" i="1" s="1"/>
  <c r="S2123" i="1"/>
  <c r="AC2123" i="1" s="1"/>
  <c r="P3107" i="1"/>
  <c r="AB3107" i="1" s="1"/>
  <c r="Z3107" i="1" s="1"/>
  <c r="P1107" i="1"/>
  <c r="P1105" i="1"/>
  <c r="P3106" i="1"/>
  <c r="AB3106" i="1" s="1"/>
  <c r="Z3106" i="1" s="1"/>
  <c r="P1108" i="1"/>
  <c r="P3108" i="1"/>
  <c r="P3105" i="1"/>
  <c r="P1106" i="1"/>
  <c r="Q3050" i="1"/>
  <c r="Q1047" i="1"/>
  <c r="AA1047" i="1" s="1"/>
  <c r="Q3049" i="1"/>
  <c r="Q3048" i="1"/>
  <c r="Q3047" i="1"/>
  <c r="Q1049" i="1"/>
  <c r="AA1049" i="1" s="1"/>
  <c r="Q1050" i="1"/>
  <c r="AA1050" i="1" s="1"/>
  <c r="Q1048" i="1"/>
  <c r="AA1048" i="1" s="1"/>
  <c r="O2232" i="1"/>
  <c r="O2234" i="1"/>
  <c r="O2233" i="1"/>
  <c r="O233" i="1"/>
  <c r="O232" i="1"/>
  <c r="O234" i="1"/>
  <c r="Q2157" i="1"/>
  <c r="Q157" i="1"/>
  <c r="AA157" i="1" s="1"/>
  <c r="Q336" i="12"/>
  <c r="AA336" i="12" s="1"/>
  <c r="Q352" i="12"/>
  <c r="AA352" i="12" s="1"/>
  <c r="Q216" i="12"/>
  <c r="Q212" i="12"/>
  <c r="Q210" i="12"/>
  <c r="Q211" i="12"/>
  <c r="Q217" i="12"/>
  <c r="Q213" i="12"/>
  <c r="Q209" i="12"/>
  <c r="Q222" i="12"/>
  <c r="Q218" i="12"/>
  <c r="Q214" i="12"/>
  <c r="Q206" i="12"/>
  <c r="Q225" i="12"/>
  <c r="Q221" i="12"/>
  <c r="Q220" i="12"/>
  <c r="Q224" i="12"/>
  <c r="Q208" i="12"/>
  <c r="Q223" i="12"/>
  <c r="Q219" i="12"/>
  <c r="Q215" i="12"/>
  <c r="Q207" i="12"/>
  <c r="Q58" i="9"/>
  <c r="Q16" i="4"/>
  <c r="Q18" i="8"/>
  <c r="Q57" i="9"/>
  <c r="Q17" i="2"/>
  <c r="Q19" i="8"/>
  <c r="Q56" i="9"/>
  <c r="Q14" i="3"/>
  <c r="Q55" i="9"/>
  <c r="Q10" i="6"/>
  <c r="Q15" i="7"/>
  <c r="Q25" i="7"/>
  <c r="Q3101" i="1"/>
  <c r="Q3102" i="1"/>
  <c r="Q1102" i="1"/>
  <c r="AA1102" i="1" s="1"/>
  <c r="Q1103" i="1"/>
  <c r="AA1103" i="1" s="1"/>
  <c r="Q1101" i="1"/>
  <c r="AA1101" i="1" s="1"/>
  <c r="Q3104" i="1"/>
  <c r="Q3103" i="1"/>
  <c r="Q1104" i="1"/>
  <c r="AA1104" i="1" s="1"/>
  <c r="P2070" i="1"/>
  <c r="P70" i="1"/>
  <c r="O167" i="1"/>
  <c r="O2167" i="1"/>
  <c r="S2195" i="1"/>
  <c r="AC2195" i="1" s="1"/>
  <c r="S195" i="1"/>
  <c r="AC195" i="1" s="1"/>
  <c r="Q2029" i="1"/>
  <c r="Q29" i="1"/>
  <c r="AA29" i="1" s="1"/>
  <c r="S2121" i="1"/>
  <c r="AC2121" i="1" s="1"/>
  <c r="S2122" i="1"/>
  <c r="AC2122" i="1" s="1"/>
  <c r="S121" i="1"/>
  <c r="AC121" i="1" s="1"/>
  <c r="S122" i="1"/>
  <c r="AC122" i="1" s="1"/>
  <c r="Q2267" i="1"/>
  <c r="Q2268" i="1"/>
  <c r="Q267" i="1"/>
  <c r="AA267" i="1" s="1"/>
  <c r="Q268" i="1"/>
  <c r="AA268" i="1" s="1"/>
  <c r="Q2265" i="1"/>
  <c r="Q2266" i="1"/>
  <c r="Q265" i="1"/>
  <c r="AA265" i="1" s="1"/>
  <c r="Q266" i="1"/>
  <c r="AA266" i="1" s="1"/>
  <c r="Q2854" i="1"/>
  <c r="Q2851" i="1"/>
  <c r="Q2853" i="1"/>
  <c r="Q2852" i="1"/>
  <c r="Q851" i="1"/>
  <c r="AA851" i="1" s="1"/>
  <c r="Q855" i="1"/>
  <c r="AA855" i="1" s="1"/>
  <c r="Q854" i="1"/>
  <c r="AA854" i="1" s="1"/>
  <c r="Q852" i="1"/>
  <c r="AA852" i="1" s="1"/>
  <c r="Q2850" i="1"/>
  <c r="Q853" i="1"/>
  <c r="AA853" i="1" s="1"/>
  <c r="Q2855" i="1"/>
  <c r="Q850" i="1"/>
  <c r="AA850" i="1" s="1"/>
  <c r="P2883" i="1"/>
  <c r="P883" i="1"/>
  <c r="P2881" i="1"/>
  <c r="P2882" i="1"/>
  <c r="AB2882" i="1" s="1"/>
  <c r="Z2882" i="1" s="1"/>
  <c r="P881" i="1"/>
  <c r="AB881" i="1" s="1"/>
  <c r="Z881" i="1" s="1"/>
  <c r="P884" i="1"/>
  <c r="P2880" i="1"/>
  <c r="P879" i="1"/>
  <c r="AB879" i="1" s="1"/>
  <c r="Z879" i="1" s="1"/>
  <c r="P2884" i="1"/>
  <c r="P880" i="1"/>
  <c r="P882" i="1"/>
  <c r="P2879" i="1"/>
  <c r="Q2080" i="1"/>
  <c r="Q80" i="1"/>
  <c r="AA80" i="1" s="1"/>
  <c r="P2186" i="1"/>
  <c r="P186" i="1"/>
  <c r="Q3133" i="1"/>
  <c r="Q3134" i="1"/>
  <c r="Q1135" i="1"/>
  <c r="AA1135" i="1" s="1"/>
  <c r="Q1134" i="1"/>
  <c r="AA1134" i="1" s="1"/>
  <c r="Q1133" i="1"/>
  <c r="AA1133" i="1" s="1"/>
  <c r="Q3135" i="1"/>
  <c r="R336" i="12"/>
  <c r="AD336" i="12" s="1"/>
  <c r="R352" i="12"/>
  <c r="AD352" i="12" s="1"/>
  <c r="R225" i="12"/>
  <c r="AD225" i="12" s="1"/>
  <c r="R221" i="12"/>
  <c r="AD221" i="12" s="1"/>
  <c r="R220" i="12"/>
  <c r="AD220" i="12" s="1"/>
  <c r="R215" i="12"/>
  <c r="AD215" i="12" s="1"/>
  <c r="R211" i="12"/>
  <c r="AD211" i="12" s="1"/>
  <c r="R212" i="12"/>
  <c r="AD212" i="12" s="1"/>
  <c r="R208" i="12"/>
  <c r="AD208" i="12" s="1"/>
  <c r="R210" i="12"/>
  <c r="AD210" i="12" s="1"/>
  <c r="R207" i="12"/>
  <c r="AD207" i="12" s="1"/>
  <c r="R216" i="12"/>
  <c r="AD216" i="12" s="1"/>
  <c r="R223" i="12"/>
  <c r="AD223" i="12" s="1"/>
  <c r="R219" i="12"/>
  <c r="AD219" i="12" s="1"/>
  <c r="R217" i="12"/>
  <c r="AD217" i="12" s="1"/>
  <c r="R213" i="12"/>
  <c r="AD213" i="12" s="1"/>
  <c r="R209" i="12"/>
  <c r="AD209" i="12" s="1"/>
  <c r="R224" i="12"/>
  <c r="AD224" i="12" s="1"/>
  <c r="R222" i="12"/>
  <c r="AD222" i="12" s="1"/>
  <c r="R218" i="12"/>
  <c r="AD218" i="12" s="1"/>
  <c r="R214" i="12"/>
  <c r="AD214" i="12" s="1"/>
  <c r="R206" i="12"/>
  <c r="AD206" i="12" s="1"/>
  <c r="R57" i="9"/>
  <c r="AD57" i="9" s="1"/>
  <c r="R15" i="7"/>
  <c r="AD15" i="7" s="1"/>
  <c r="R18" i="8"/>
  <c r="AD18" i="8" s="1"/>
  <c r="R58" i="9"/>
  <c r="AD58" i="9" s="1"/>
  <c r="R14" i="3"/>
  <c r="AD14" i="3" s="1"/>
  <c r="R19" i="8"/>
  <c r="AD19" i="8" s="1"/>
  <c r="R56" i="9"/>
  <c r="AD56" i="9" s="1"/>
  <c r="R17" i="2"/>
  <c r="AD17" i="2" s="1"/>
  <c r="R55" i="9"/>
  <c r="AD55" i="9" s="1"/>
  <c r="R10" i="6"/>
  <c r="AD10" i="6" s="1"/>
  <c r="R16" i="4"/>
  <c r="AD16" i="4" s="1"/>
  <c r="R25" i="7"/>
  <c r="AD25" i="7" s="1"/>
  <c r="R3101" i="1"/>
  <c r="AD3101" i="1" s="1"/>
  <c r="R3102" i="1"/>
  <c r="AD3102" i="1" s="1"/>
  <c r="R1101" i="1"/>
  <c r="AD1101" i="1" s="1"/>
  <c r="R1102" i="1"/>
  <c r="AD1102" i="1" s="1"/>
  <c r="R1103" i="1"/>
  <c r="AD1103" i="1" s="1"/>
  <c r="R3104" i="1"/>
  <c r="AD3104" i="1" s="1"/>
  <c r="R3103" i="1"/>
  <c r="AD3103" i="1" s="1"/>
  <c r="R1104" i="1"/>
  <c r="AD1104" i="1" s="1"/>
  <c r="R3029" i="1"/>
  <c r="AD3029" i="1" s="1"/>
  <c r="R3027" i="1"/>
  <c r="AD3027" i="1" s="1"/>
  <c r="R3026" i="1"/>
  <c r="AD3026" i="1" s="1"/>
  <c r="R1027" i="1"/>
  <c r="AD1027" i="1" s="1"/>
  <c r="R3028" i="1"/>
  <c r="AD3028" i="1" s="1"/>
  <c r="R1029" i="1"/>
  <c r="AD1029" i="1" s="1"/>
  <c r="R1026" i="1"/>
  <c r="AD1026" i="1" s="1"/>
  <c r="R1028" i="1"/>
  <c r="AD1028" i="1" s="1"/>
  <c r="S2209" i="1"/>
  <c r="AC2209" i="1" s="1"/>
  <c r="S209" i="1"/>
  <c r="AC209" i="1" s="1"/>
  <c r="P2269" i="1"/>
  <c r="P2270" i="1"/>
  <c r="P2272" i="1"/>
  <c r="P270" i="1"/>
  <c r="AB270" i="1" s="1"/>
  <c r="Z270" i="1" s="1"/>
  <c r="P269" i="1"/>
  <c r="P272" i="1"/>
  <c r="P271" i="1"/>
  <c r="P2271" i="1"/>
  <c r="S34" i="9"/>
  <c r="AC34" i="9" s="1"/>
  <c r="S2389" i="1"/>
  <c r="AC2389" i="1" s="1"/>
  <c r="S2387" i="1"/>
  <c r="AC2387" i="1" s="1"/>
  <c r="S387" i="1"/>
  <c r="AC387" i="1" s="1"/>
  <c r="S2388" i="1"/>
  <c r="AC2388" i="1" s="1"/>
  <c r="S2386" i="1"/>
  <c r="AC2386" i="1" s="1"/>
  <c r="S389" i="1"/>
  <c r="AC389" i="1" s="1"/>
  <c r="S2385" i="1"/>
  <c r="AC2385" i="1" s="1"/>
  <c r="S383" i="1"/>
  <c r="AC383" i="1" s="1"/>
  <c r="S385" i="1"/>
  <c r="AC385" i="1" s="1"/>
  <c r="S388" i="1"/>
  <c r="AC388" i="1" s="1"/>
  <c r="S386" i="1"/>
  <c r="AC386" i="1" s="1"/>
  <c r="S2384" i="1"/>
  <c r="AC2384" i="1" s="1"/>
  <c r="S2383" i="1"/>
  <c r="AC2383" i="1" s="1"/>
  <c r="S384" i="1"/>
  <c r="AC384" i="1" s="1"/>
  <c r="Q3019" i="1"/>
  <c r="Q3020" i="1"/>
  <c r="Q1019" i="1"/>
  <c r="AA1019" i="1" s="1"/>
  <c r="Q1020" i="1"/>
  <c r="AA1020" i="1" s="1"/>
  <c r="Q3018" i="1"/>
  <c r="Q3017" i="1"/>
  <c r="Q1017" i="1"/>
  <c r="AA1017" i="1" s="1"/>
  <c r="Q1018" i="1"/>
  <c r="AA1018" i="1" s="1"/>
  <c r="P2167" i="1"/>
  <c r="P167" i="1"/>
  <c r="S821" i="1"/>
  <c r="AC821" i="1" s="1"/>
  <c r="S2820" i="1"/>
  <c r="AC2820" i="1" s="1"/>
  <c r="S2822" i="1"/>
  <c r="AC2822" i="1" s="1"/>
  <c r="S820" i="1"/>
  <c r="AC820" i="1" s="1"/>
  <c r="S2821" i="1"/>
  <c r="AC2821" i="1" s="1"/>
  <c r="S825" i="1"/>
  <c r="AC825" i="1" s="1"/>
  <c r="S2824" i="1"/>
  <c r="AC2824" i="1" s="1"/>
  <c r="S822" i="1"/>
  <c r="AC822" i="1" s="1"/>
  <c r="S824" i="1"/>
  <c r="AC824" i="1" s="1"/>
  <c r="S2825" i="1"/>
  <c r="AC2825" i="1" s="1"/>
  <c r="S2823" i="1"/>
  <c r="AC2823" i="1" s="1"/>
  <c r="S823" i="1"/>
  <c r="AC823" i="1" s="1"/>
  <c r="R2277" i="1"/>
  <c r="AD2277" i="1" s="1"/>
  <c r="R2278" i="1"/>
  <c r="AD2278" i="1" s="1"/>
  <c r="R277" i="1"/>
  <c r="AD277" i="1" s="1"/>
  <c r="R278" i="1"/>
  <c r="AD278" i="1" s="1"/>
  <c r="R2280" i="1"/>
  <c r="AD2280" i="1" s="1"/>
  <c r="R279" i="1"/>
  <c r="AD279" i="1" s="1"/>
  <c r="R280" i="1"/>
  <c r="AD280" i="1" s="1"/>
  <c r="R2279" i="1"/>
  <c r="AD2279" i="1" s="1"/>
  <c r="O3195" i="1"/>
  <c r="O1195" i="1"/>
  <c r="O1193" i="1"/>
  <c r="O3194" i="1"/>
  <c r="O1196" i="1"/>
  <c r="O3196" i="1"/>
  <c r="O1194" i="1"/>
  <c r="O3193" i="1"/>
  <c r="P2971" i="1"/>
  <c r="P971" i="1"/>
  <c r="P2969" i="1"/>
  <c r="P2970" i="1"/>
  <c r="P967" i="1"/>
  <c r="P2968" i="1"/>
  <c r="P969" i="1"/>
  <c r="P2967" i="1"/>
  <c r="P968" i="1"/>
  <c r="P970" i="1"/>
  <c r="Q2971" i="1"/>
  <c r="Q971" i="1"/>
  <c r="AA971" i="1" s="1"/>
  <c r="Q2969" i="1"/>
  <c r="Q2970" i="1"/>
  <c r="Q967" i="1"/>
  <c r="AA967" i="1" s="1"/>
  <c r="Q2968" i="1"/>
  <c r="Q969" i="1"/>
  <c r="AA969" i="1" s="1"/>
  <c r="Q2967" i="1"/>
  <c r="Q970" i="1"/>
  <c r="AA970" i="1" s="1"/>
  <c r="Q968" i="1"/>
  <c r="AA968" i="1" s="1"/>
  <c r="O2819" i="1"/>
  <c r="O2814" i="1"/>
  <c r="O814" i="1"/>
  <c r="O816" i="1"/>
  <c r="O2818" i="1"/>
  <c r="O819" i="1"/>
  <c r="O817" i="1"/>
  <c r="O815" i="1"/>
  <c r="O2817" i="1"/>
  <c r="O2816" i="1"/>
  <c r="O818" i="1"/>
  <c r="O2815" i="1"/>
  <c r="S2365" i="1"/>
  <c r="AC2365" i="1" s="1"/>
  <c r="S2366" i="1"/>
  <c r="AC2366" i="1" s="1"/>
  <c r="S2363" i="1"/>
  <c r="AC2363" i="1" s="1"/>
  <c r="S2368" i="1"/>
  <c r="AC2368" i="1" s="1"/>
  <c r="S368" i="1"/>
  <c r="AC368" i="1" s="1"/>
  <c r="S363" i="1"/>
  <c r="AC363" i="1" s="1"/>
  <c r="S364" i="1"/>
  <c r="AC364" i="1" s="1"/>
  <c r="S2364" i="1"/>
  <c r="AC2364" i="1" s="1"/>
  <c r="S366" i="1"/>
  <c r="AC366" i="1" s="1"/>
  <c r="S367" i="1"/>
  <c r="AC367" i="1" s="1"/>
  <c r="S365" i="1"/>
  <c r="AC365" i="1" s="1"/>
  <c r="S2367" i="1"/>
  <c r="AC2367" i="1" s="1"/>
  <c r="Q3069" i="1"/>
  <c r="Q3070" i="1"/>
  <c r="Q1070" i="1"/>
  <c r="AA1070" i="1" s="1"/>
  <c r="Q1071" i="1"/>
  <c r="AA1071" i="1" s="1"/>
  <c r="Q1069" i="1"/>
  <c r="AA1069" i="1" s="1"/>
  <c r="Q3068" i="1"/>
  <c r="Q1068" i="1"/>
  <c r="AA1068" i="1" s="1"/>
  <c r="Q3071" i="1"/>
  <c r="P2179" i="1"/>
  <c r="P179" i="1"/>
  <c r="O2733" i="1"/>
  <c r="O728" i="1"/>
  <c r="O2734" i="1"/>
  <c r="O2731" i="1"/>
  <c r="O733" i="1"/>
  <c r="O2728" i="1"/>
  <c r="O734" i="1"/>
  <c r="O731" i="1"/>
  <c r="O2729" i="1"/>
  <c r="O2730" i="1"/>
  <c r="O2732" i="1"/>
  <c r="O730" i="1"/>
  <c r="O732" i="1"/>
  <c r="O729" i="1"/>
  <c r="S2725" i="1"/>
  <c r="AC2725" i="1" s="1"/>
  <c r="S2726" i="1"/>
  <c r="AC2726" i="1" s="1"/>
  <c r="S2723" i="1"/>
  <c r="AC2723" i="1" s="1"/>
  <c r="S723" i="1"/>
  <c r="AC723" i="1" s="1"/>
  <c r="S726" i="1"/>
  <c r="AC726" i="1" s="1"/>
  <c r="S725" i="1"/>
  <c r="AC725" i="1" s="1"/>
  <c r="S2722" i="1"/>
  <c r="AC2722" i="1" s="1"/>
  <c r="S2724" i="1"/>
  <c r="AC2724" i="1" s="1"/>
  <c r="S2727" i="1"/>
  <c r="AC2727" i="1" s="1"/>
  <c r="S724" i="1"/>
  <c r="AC724" i="1" s="1"/>
  <c r="S727" i="1"/>
  <c r="AC727" i="1" s="1"/>
  <c r="S722" i="1"/>
  <c r="AC722" i="1" s="1"/>
  <c r="P2165" i="1"/>
  <c r="P2166" i="1"/>
  <c r="P165" i="1"/>
  <c r="P166" i="1"/>
  <c r="S2165" i="1"/>
  <c r="AC2165" i="1" s="1"/>
  <c r="S2166" i="1"/>
  <c r="AC2166" i="1" s="1"/>
  <c r="S165" i="1"/>
  <c r="AC165" i="1" s="1"/>
  <c r="S166" i="1"/>
  <c r="AC166" i="1" s="1"/>
  <c r="S2333" i="1"/>
  <c r="AC2333" i="1" s="1"/>
  <c r="S2334" i="1"/>
  <c r="AC2334" i="1" s="1"/>
  <c r="S2336" i="1"/>
  <c r="AC2336" i="1" s="1"/>
  <c r="S336" i="1"/>
  <c r="AC336" i="1" s="1"/>
  <c r="S2332" i="1"/>
  <c r="AC2332" i="1" s="1"/>
  <c r="S334" i="1"/>
  <c r="AC334" i="1" s="1"/>
  <c r="S2337" i="1"/>
  <c r="AC2337" i="1" s="1"/>
  <c r="S337" i="1"/>
  <c r="AC337" i="1" s="1"/>
  <c r="S332" i="1"/>
  <c r="AC332" i="1" s="1"/>
  <c r="S335" i="1"/>
  <c r="AC335" i="1" s="1"/>
  <c r="S333" i="1"/>
  <c r="AC333" i="1" s="1"/>
  <c r="S2335" i="1"/>
  <c r="AC2335" i="1" s="1"/>
  <c r="O171" i="1"/>
  <c r="O2171" i="1"/>
  <c r="AA2171" i="1" s="1"/>
  <c r="S2038" i="1"/>
  <c r="AC2038" i="1" s="1"/>
  <c r="S38" i="1"/>
  <c r="AC38" i="1" s="1"/>
  <c r="Q2920" i="1"/>
  <c r="Q2923" i="1"/>
  <c r="Q923" i="1"/>
  <c r="AA923" i="1" s="1"/>
  <c r="Q2921" i="1"/>
  <c r="Q919" i="1"/>
  <c r="AA919" i="1" s="1"/>
  <c r="Q920" i="1"/>
  <c r="AA920" i="1" s="1"/>
  <c r="Q2922" i="1"/>
  <c r="Q922" i="1"/>
  <c r="AA922" i="1" s="1"/>
  <c r="Q921" i="1"/>
  <c r="AA921" i="1" s="1"/>
  <c r="Q2919" i="1"/>
  <c r="P49" i="9"/>
  <c r="P917" i="1"/>
  <c r="P2917" i="1"/>
  <c r="P2918" i="1"/>
  <c r="P2915" i="1"/>
  <c r="P2916" i="1"/>
  <c r="P915" i="1"/>
  <c r="P918" i="1"/>
  <c r="AB918" i="1" s="1"/>
  <c r="Z918" i="1" s="1"/>
  <c r="P916" i="1"/>
  <c r="P2913" i="1"/>
  <c r="P2914" i="1"/>
  <c r="AB2914" i="1" s="1"/>
  <c r="Z2914" i="1" s="1"/>
  <c r="P913" i="1"/>
  <c r="AB913" i="1" s="1"/>
  <c r="Z913" i="1" s="1"/>
  <c r="P914" i="1"/>
  <c r="O3099" i="1"/>
  <c r="O1099" i="1"/>
  <c r="O3098" i="1"/>
  <c r="O3100" i="1"/>
  <c r="O3097" i="1"/>
  <c r="O1097" i="1"/>
  <c r="O1098" i="1"/>
  <c r="O1100" i="1"/>
  <c r="Q54" i="9"/>
  <c r="Q1039" i="1"/>
  <c r="AA1039" i="1" s="1"/>
  <c r="Q3040" i="1"/>
  <c r="Q3042" i="1"/>
  <c r="Q1040" i="1"/>
  <c r="AA1040" i="1" s="1"/>
  <c r="Q3041" i="1"/>
  <c r="Q1042" i="1"/>
  <c r="AA1042" i="1" s="1"/>
  <c r="Q1041" i="1"/>
  <c r="AA1041" i="1" s="1"/>
  <c r="Q3039" i="1"/>
  <c r="Q75" i="1"/>
  <c r="AA75" i="1" s="1"/>
  <c r="Q2075" i="1"/>
  <c r="R72" i="1"/>
  <c r="AD72" i="1" s="1"/>
  <c r="R2072" i="1"/>
  <c r="AD2072" i="1" s="1"/>
  <c r="S2131" i="1"/>
  <c r="AC2131" i="1" s="1"/>
  <c r="S131" i="1"/>
  <c r="AC131" i="1" s="1"/>
  <c r="S2130" i="1"/>
  <c r="AC2130" i="1" s="1"/>
  <c r="S130" i="1"/>
  <c r="AC130" i="1" s="1"/>
  <c r="O219" i="1"/>
  <c r="O2220" i="1"/>
  <c r="AA2220" i="1" s="1"/>
  <c r="O2219" i="1"/>
  <c r="AA2219" i="1" s="1"/>
  <c r="O220" i="1"/>
  <c r="Q2758" i="1"/>
  <c r="Q2755" i="1"/>
  <c r="Q757" i="1"/>
  <c r="AA757" i="1" s="1"/>
  <c r="Q2756" i="1"/>
  <c r="Q756" i="1"/>
  <c r="AA756" i="1" s="1"/>
  <c r="Q758" i="1"/>
  <c r="AA758" i="1" s="1"/>
  <c r="Q755" i="1"/>
  <c r="AA755" i="1" s="1"/>
  <c r="Q2761" i="1"/>
  <c r="Q759" i="1"/>
  <c r="AA759" i="1" s="1"/>
  <c r="Q2760" i="1"/>
  <c r="Q2757" i="1"/>
  <c r="Q760" i="1"/>
  <c r="AA760" i="1" s="1"/>
  <c r="Q761" i="1"/>
  <c r="AA761" i="1" s="1"/>
  <c r="Q2759" i="1"/>
  <c r="O2755" i="1"/>
  <c r="O2758" i="1"/>
  <c r="AA2758" i="1" s="1"/>
  <c r="O757" i="1"/>
  <c r="O2756" i="1"/>
  <c r="O755" i="1"/>
  <c r="O2761" i="1"/>
  <c r="AA2761" i="1" s="1"/>
  <c r="O759" i="1"/>
  <c r="O758" i="1"/>
  <c r="O756" i="1"/>
  <c r="O761" i="1"/>
  <c r="O2759" i="1"/>
  <c r="AA2759" i="1" s="1"/>
  <c r="O760" i="1"/>
  <c r="O2760" i="1"/>
  <c r="O2757" i="1"/>
  <c r="AA2757" i="1" s="1"/>
  <c r="Q1158" i="1"/>
  <c r="AA1158" i="1" s="1"/>
  <c r="Q3157" i="1"/>
  <c r="Q3158" i="1"/>
  <c r="Q3156" i="1"/>
  <c r="Q1156" i="1"/>
  <c r="AA1156" i="1" s="1"/>
  <c r="Q1157" i="1"/>
  <c r="AA1157" i="1" s="1"/>
  <c r="S2150" i="1"/>
  <c r="AC2150" i="1" s="1"/>
  <c r="S150" i="1"/>
  <c r="AC150" i="1" s="1"/>
  <c r="S2151" i="1"/>
  <c r="AC2151" i="1" s="1"/>
  <c r="S151" i="1"/>
  <c r="AC151" i="1" s="1"/>
  <c r="S2965" i="1"/>
  <c r="AC2965" i="1" s="1"/>
  <c r="S966" i="1"/>
  <c r="AC966" i="1" s="1"/>
  <c r="S2964" i="1"/>
  <c r="AC2964" i="1" s="1"/>
  <c r="S2963" i="1"/>
  <c r="AC2963" i="1" s="1"/>
  <c r="S965" i="1"/>
  <c r="AC965" i="1" s="1"/>
  <c r="S964" i="1"/>
  <c r="AC964" i="1" s="1"/>
  <c r="S2966" i="1"/>
  <c r="AC2966" i="1" s="1"/>
  <c r="S963" i="1"/>
  <c r="AC963" i="1" s="1"/>
  <c r="S2962" i="1"/>
  <c r="AC2962" i="1" s="1"/>
  <c r="S962" i="1"/>
  <c r="AC962" i="1" s="1"/>
  <c r="O221" i="1"/>
  <c r="O2221" i="1"/>
  <c r="O2036" i="1"/>
  <c r="O36" i="1"/>
  <c r="O2421" i="1"/>
  <c r="AA2421" i="1" s="1"/>
  <c r="O2422" i="1"/>
  <c r="AA2422" i="1" s="1"/>
  <c r="O2419" i="1"/>
  <c r="AA2419" i="1" s="1"/>
  <c r="O2420" i="1"/>
  <c r="O421" i="1"/>
  <c r="O422" i="1"/>
  <c r="O2417" i="1"/>
  <c r="AA2417" i="1" s="1"/>
  <c r="O419" i="1"/>
  <c r="O420" i="1"/>
  <c r="O2418" i="1"/>
  <c r="AA2418" i="1" s="1"/>
  <c r="O423" i="1"/>
  <c r="O417" i="1"/>
  <c r="O418" i="1"/>
  <c r="O2423" i="1"/>
  <c r="AA2423" i="1" s="1"/>
  <c r="O845" i="1"/>
  <c r="O2845" i="1"/>
  <c r="O2844" i="1"/>
  <c r="O2846" i="1"/>
  <c r="O2848" i="1"/>
  <c r="O846" i="1"/>
  <c r="O848" i="1"/>
  <c r="O844" i="1"/>
  <c r="O2849" i="1"/>
  <c r="O847" i="1"/>
  <c r="O849" i="1"/>
  <c r="O2847" i="1"/>
  <c r="S2843" i="1"/>
  <c r="AC2843" i="1" s="1"/>
  <c r="S2838" i="1"/>
  <c r="AC2838" i="1" s="1"/>
  <c r="S843" i="1"/>
  <c r="AC843" i="1" s="1"/>
  <c r="S2842" i="1"/>
  <c r="AC2842" i="1" s="1"/>
  <c r="S838" i="1"/>
  <c r="AC838" i="1" s="1"/>
  <c r="S2841" i="1"/>
  <c r="AC2841" i="1" s="1"/>
  <c r="S839" i="1"/>
  <c r="AC839" i="1" s="1"/>
  <c r="S2839" i="1"/>
  <c r="AC2839" i="1" s="1"/>
  <c r="S840" i="1"/>
  <c r="AC840" i="1" s="1"/>
  <c r="S2840" i="1"/>
  <c r="AC2840" i="1" s="1"/>
  <c r="S841" i="1"/>
  <c r="AC841" i="1" s="1"/>
  <c r="S842" i="1"/>
  <c r="AC842" i="1" s="1"/>
  <c r="R613" i="1"/>
  <c r="AD613" i="1" s="1"/>
  <c r="R2619" i="1"/>
  <c r="AD2619" i="1" s="1"/>
  <c r="R2613" i="1"/>
  <c r="AD2613" i="1" s="1"/>
  <c r="R2612" i="1"/>
  <c r="AD2612" i="1" s="1"/>
  <c r="R2614" i="1"/>
  <c r="AD2614" i="1" s="1"/>
  <c r="R2616" i="1"/>
  <c r="AD2616" i="1" s="1"/>
  <c r="R612" i="1"/>
  <c r="AD612" i="1" s="1"/>
  <c r="R614" i="1"/>
  <c r="AD614" i="1" s="1"/>
  <c r="R616" i="1"/>
  <c r="AD616" i="1" s="1"/>
  <c r="R619" i="1"/>
  <c r="AD619" i="1" s="1"/>
  <c r="R2617" i="1"/>
  <c r="AD2617" i="1" s="1"/>
  <c r="R2618" i="1"/>
  <c r="AD2618" i="1" s="1"/>
  <c r="R615" i="1"/>
  <c r="AD615" i="1" s="1"/>
  <c r="R618" i="1"/>
  <c r="AD618" i="1" s="1"/>
  <c r="R617" i="1"/>
  <c r="AD617" i="1" s="1"/>
  <c r="R2615" i="1"/>
  <c r="AD2615" i="1" s="1"/>
  <c r="P688" i="1"/>
  <c r="P2693" i="1"/>
  <c r="P2691" i="1"/>
  <c r="AB2691" i="1" s="1"/>
  <c r="Z2691" i="1" s="1"/>
  <c r="P691" i="1"/>
  <c r="P2688" i="1"/>
  <c r="P693" i="1"/>
  <c r="P2689" i="1"/>
  <c r="P2692" i="1"/>
  <c r="P2690" i="1"/>
  <c r="AB2690" i="1" s="1"/>
  <c r="Z2690" i="1" s="1"/>
  <c r="P689" i="1"/>
  <c r="P692" i="1"/>
  <c r="P687" i="1"/>
  <c r="P690" i="1"/>
  <c r="P2687" i="1"/>
  <c r="Q2113" i="1"/>
  <c r="Q113" i="1"/>
  <c r="AA113" i="1" s="1"/>
  <c r="Q2112" i="1"/>
  <c r="Q112" i="1"/>
  <c r="AA112" i="1" s="1"/>
  <c r="R525" i="1"/>
  <c r="AD525" i="1" s="1"/>
  <c r="R2525" i="1"/>
  <c r="AD2525" i="1" s="1"/>
  <c r="R528" i="1"/>
  <c r="AD528" i="1" s="1"/>
  <c r="R2526" i="1"/>
  <c r="AD2526" i="1" s="1"/>
  <c r="R2533" i="1"/>
  <c r="AD2533" i="1" s="1"/>
  <c r="R2531" i="1"/>
  <c r="AD2531" i="1" s="1"/>
  <c r="R2528" i="1"/>
  <c r="AD2528" i="1" s="1"/>
  <c r="R526" i="1"/>
  <c r="AD526" i="1" s="1"/>
  <c r="R2529" i="1"/>
  <c r="AD2529" i="1" s="1"/>
  <c r="R2530" i="1"/>
  <c r="AD2530" i="1" s="1"/>
  <c r="R2532" i="1"/>
  <c r="AD2532" i="1" s="1"/>
  <c r="R531" i="1"/>
  <c r="AD531" i="1" s="1"/>
  <c r="R527" i="1"/>
  <c r="AD527" i="1" s="1"/>
  <c r="R533" i="1"/>
  <c r="AD533" i="1" s="1"/>
  <c r="R530" i="1"/>
  <c r="AD530" i="1" s="1"/>
  <c r="R2527" i="1"/>
  <c r="AD2527" i="1" s="1"/>
  <c r="R532" i="1"/>
  <c r="AD532" i="1" s="1"/>
  <c r="R529" i="1"/>
  <c r="AD529" i="1" s="1"/>
  <c r="O2105" i="1"/>
  <c r="O105" i="1"/>
  <c r="S2701" i="1"/>
  <c r="AC2701" i="1" s="1"/>
  <c r="S704" i="1"/>
  <c r="AC704" i="1" s="1"/>
  <c r="S2702" i="1"/>
  <c r="AC2702" i="1" s="1"/>
  <c r="S2707" i="1"/>
  <c r="AC2707" i="1" s="1"/>
  <c r="S2704" i="1"/>
  <c r="AC2704" i="1" s="1"/>
  <c r="S707" i="1"/>
  <c r="AC707" i="1" s="1"/>
  <c r="S701" i="1"/>
  <c r="AC701" i="1" s="1"/>
  <c r="S702" i="1"/>
  <c r="AC702" i="1" s="1"/>
  <c r="S2705" i="1"/>
  <c r="AC2705" i="1" s="1"/>
  <c r="S2706" i="1"/>
  <c r="AC2706" i="1" s="1"/>
  <c r="S703" i="1"/>
  <c r="AC703" i="1" s="1"/>
  <c r="S705" i="1"/>
  <c r="AC705" i="1" s="1"/>
  <c r="S706" i="1"/>
  <c r="AC706" i="1" s="1"/>
  <c r="S2703" i="1"/>
  <c r="AC2703" i="1" s="1"/>
  <c r="S2605" i="1"/>
  <c r="AC2605" i="1" s="1"/>
  <c r="S2606" i="1"/>
  <c r="AC2606" i="1" s="1"/>
  <c r="S608" i="1"/>
  <c r="AC608" i="1" s="1"/>
  <c r="S2611" i="1"/>
  <c r="AC2611" i="1" s="1"/>
  <c r="S2608" i="1"/>
  <c r="AC2608" i="1" s="1"/>
  <c r="S611" i="1"/>
  <c r="AC611" i="1" s="1"/>
  <c r="S606" i="1"/>
  <c r="AC606" i="1" s="1"/>
  <c r="S605" i="1"/>
  <c r="AC605" i="1" s="1"/>
  <c r="S2609" i="1"/>
  <c r="AC2609" i="1" s="1"/>
  <c r="S2610" i="1"/>
  <c r="AC2610" i="1" s="1"/>
  <c r="S607" i="1"/>
  <c r="AC607" i="1" s="1"/>
  <c r="S609" i="1"/>
  <c r="AC609" i="1" s="1"/>
  <c r="S610" i="1"/>
  <c r="AC610" i="1" s="1"/>
  <c r="S2607" i="1"/>
  <c r="AC2607" i="1" s="1"/>
  <c r="O2355" i="1"/>
  <c r="O2350" i="1"/>
  <c r="O350" i="1"/>
  <c r="O2353" i="1"/>
  <c r="O355" i="1"/>
  <c r="O2354" i="1"/>
  <c r="O351" i="1"/>
  <c r="O352" i="1"/>
  <c r="O2352" i="1"/>
  <c r="O2351" i="1"/>
  <c r="O353" i="1"/>
  <c r="O354" i="1"/>
  <c r="Q332" i="12"/>
  <c r="AA332" i="12" s="1"/>
  <c r="Q348" i="12"/>
  <c r="AA348" i="12" s="1"/>
  <c r="Q132" i="12"/>
  <c r="Q145" i="12"/>
  <c r="Q130" i="12"/>
  <c r="Q131" i="12"/>
  <c r="Q133" i="12"/>
  <c r="Q136" i="12"/>
  <c r="Q142" i="12"/>
  <c r="Q138" i="12"/>
  <c r="Q127" i="12"/>
  <c r="Q126" i="12"/>
  <c r="Q144" i="12"/>
  <c r="Q140" i="12"/>
  <c r="Q129" i="12"/>
  <c r="Q143" i="12"/>
  <c r="Q128" i="12"/>
  <c r="Q135" i="12"/>
  <c r="Q134" i="12"/>
  <c r="Q141" i="12"/>
  <c r="Q137" i="12"/>
  <c r="Q139" i="12"/>
  <c r="Q38" i="9"/>
  <c r="Q12" i="4"/>
  <c r="Q37" i="9"/>
  <c r="Q11" i="7"/>
  <c r="Q36" i="9"/>
  <c r="Q10" i="3"/>
  <c r="Q35" i="9"/>
  <c r="Q13" i="2"/>
  <c r="Q8" i="6"/>
  <c r="Q23" i="7"/>
  <c r="Q2488" i="1"/>
  <c r="Q2492" i="1"/>
  <c r="Q493" i="1"/>
  <c r="AA493" i="1" s="1"/>
  <c r="Q496" i="1"/>
  <c r="AA496" i="1" s="1"/>
  <c r="Q2494" i="1"/>
  <c r="Q2491" i="1"/>
  <c r="Q2493" i="1"/>
  <c r="Q488" i="1"/>
  <c r="AA488" i="1" s="1"/>
  <c r="Q492" i="1"/>
  <c r="AA492" i="1" s="1"/>
  <c r="Q2490" i="1"/>
  <c r="Q495" i="1"/>
  <c r="AA495" i="1" s="1"/>
  <c r="Q494" i="1"/>
  <c r="AA494" i="1" s="1"/>
  <c r="Q2496" i="1"/>
  <c r="Q491" i="1"/>
  <c r="AA491" i="1" s="1"/>
  <c r="Q2489" i="1"/>
  <c r="Q490" i="1"/>
  <c r="AA490" i="1" s="1"/>
  <c r="Q2495" i="1"/>
  <c r="Q489" i="1"/>
  <c r="AA489" i="1" s="1"/>
  <c r="Q2627" i="1"/>
  <c r="Q2620" i="1"/>
  <c r="Q2621" i="1"/>
  <c r="Q2622" i="1"/>
  <c r="Q627" i="1"/>
  <c r="AA627" i="1" s="1"/>
  <c r="Q620" i="1"/>
  <c r="AA620" i="1" s="1"/>
  <c r="Q623" i="1"/>
  <c r="AA623" i="1" s="1"/>
  <c r="Q622" i="1"/>
  <c r="AA622" i="1" s="1"/>
  <c r="Q2625" i="1"/>
  <c r="Q624" i="1"/>
  <c r="AA624" i="1" s="1"/>
  <c r="Q2626" i="1"/>
  <c r="Q625" i="1"/>
  <c r="AA625" i="1" s="1"/>
  <c r="Q621" i="1"/>
  <c r="AA621" i="1" s="1"/>
  <c r="Q2624" i="1"/>
  <c r="Q626" i="1"/>
  <c r="AA626" i="1" s="1"/>
  <c r="Q2623" i="1"/>
  <c r="P2477" i="1"/>
  <c r="P2478" i="1"/>
  <c r="P2475" i="1"/>
  <c r="P475" i="1"/>
  <c r="P2473" i="1"/>
  <c r="P2474" i="1"/>
  <c r="P478" i="1"/>
  <c r="P477" i="1"/>
  <c r="P2476" i="1"/>
  <c r="P479" i="1"/>
  <c r="P473" i="1"/>
  <c r="P474" i="1"/>
  <c r="P476" i="1"/>
  <c r="P2479" i="1"/>
  <c r="R2169" i="1"/>
  <c r="AD2169" i="1" s="1"/>
  <c r="R168" i="1"/>
  <c r="AD168" i="1" s="1"/>
  <c r="R2168" i="1"/>
  <c r="AD2168" i="1" s="1"/>
  <c r="R169" i="1"/>
  <c r="AD169" i="1" s="1"/>
  <c r="Q2534" i="1"/>
  <c r="Q2541" i="1"/>
  <c r="Q2542" i="1"/>
  <c r="Q2539" i="1"/>
  <c r="Q539" i="1"/>
  <c r="AA539" i="1" s="1"/>
  <c r="Q2537" i="1"/>
  <c r="Q2540" i="1"/>
  <c r="Q2538" i="1"/>
  <c r="Q535" i="1"/>
  <c r="AA535" i="1" s="1"/>
  <c r="Q541" i="1"/>
  <c r="AA541" i="1" s="1"/>
  <c r="Q534" i="1"/>
  <c r="AA534" i="1" s="1"/>
  <c r="Q542" i="1"/>
  <c r="AA542" i="1" s="1"/>
  <c r="Q536" i="1"/>
  <c r="AA536" i="1" s="1"/>
  <c r="Q537" i="1"/>
  <c r="AA537" i="1" s="1"/>
  <c r="Q2535" i="1"/>
  <c r="Q540" i="1"/>
  <c r="AA540" i="1" s="1"/>
  <c r="Q538" i="1"/>
  <c r="AA538" i="1" s="1"/>
  <c r="Q2536" i="1"/>
  <c r="S3123" i="1"/>
  <c r="AC3123" i="1" s="1"/>
  <c r="S1123" i="1"/>
  <c r="AC1123" i="1" s="1"/>
  <c r="S3121" i="1"/>
  <c r="AC3121" i="1" s="1"/>
  <c r="S3122" i="1"/>
  <c r="AC3122" i="1" s="1"/>
  <c r="S1124" i="1"/>
  <c r="AC1124" i="1" s="1"/>
  <c r="S3124" i="1"/>
  <c r="AC3124" i="1" s="1"/>
  <c r="S1121" i="1"/>
  <c r="AC1121" i="1" s="1"/>
  <c r="S1122" i="1"/>
  <c r="AC1122" i="1" s="1"/>
  <c r="Q2146" i="1"/>
  <c r="Q146" i="1"/>
  <c r="AA146" i="1" s="1"/>
  <c r="O2448" i="1"/>
  <c r="O2445" i="1"/>
  <c r="O2446" i="1"/>
  <c r="O448" i="1"/>
  <c r="O446" i="1"/>
  <c r="O445" i="1"/>
  <c r="O2449" i="1"/>
  <c r="O2450" i="1"/>
  <c r="O447" i="1"/>
  <c r="O444" i="1"/>
  <c r="O2447" i="1"/>
  <c r="O2444" i="1"/>
  <c r="O449" i="1"/>
  <c r="O450" i="1"/>
  <c r="P2653" i="1"/>
  <c r="P2654" i="1"/>
  <c r="P2651" i="1"/>
  <c r="P651" i="1"/>
  <c r="P2650" i="1"/>
  <c r="P654" i="1"/>
  <c r="P2657" i="1"/>
  <c r="P2652" i="1"/>
  <c r="P657" i="1"/>
  <c r="AB657" i="1" s="1"/>
  <c r="Z657" i="1" s="1"/>
  <c r="P656" i="1"/>
  <c r="P2656" i="1"/>
  <c r="AB2656" i="1" s="1"/>
  <c r="Z2656" i="1" s="1"/>
  <c r="P655" i="1"/>
  <c r="AB655" i="1" s="1"/>
  <c r="Z655" i="1" s="1"/>
  <c r="P653" i="1"/>
  <c r="P650" i="1"/>
  <c r="P2655" i="1"/>
  <c r="P652" i="1"/>
  <c r="S2057" i="1"/>
  <c r="AC2057" i="1" s="1"/>
  <c r="S57" i="1"/>
  <c r="AC57" i="1" s="1"/>
  <c r="R2082" i="1"/>
  <c r="AD2082" i="1" s="1"/>
  <c r="R82" i="1"/>
  <c r="AD82" i="1" s="1"/>
  <c r="R3243" i="1"/>
  <c r="AD3243" i="1" s="1"/>
  <c r="R1243" i="1"/>
  <c r="AD1243" i="1" s="1"/>
  <c r="R1241" i="1"/>
  <c r="AD1241" i="1" s="1"/>
  <c r="R3242" i="1"/>
  <c r="AD3242" i="1" s="1"/>
  <c r="R1242" i="1"/>
  <c r="AD1242" i="1" s="1"/>
  <c r="R3241" i="1"/>
  <c r="AD3241" i="1" s="1"/>
  <c r="Q2066" i="1"/>
  <c r="Q66" i="1"/>
  <c r="AA66" i="1" s="1"/>
  <c r="P2194" i="1"/>
  <c r="AB2194" i="1" s="1"/>
  <c r="Z2194" i="1" s="1"/>
  <c r="P194" i="1"/>
  <c r="S2149" i="1"/>
  <c r="AC2149" i="1" s="1"/>
  <c r="S149" i="1"/>
  <c r="AC149" i="1" s="1"/>
  <c r="P29" i="1"/>
  <c r="P2029" i="1"/>
  <c r="O2805" i="1"/>
  <c r="O2806" i="1"/>
  <c r="O2803" i="1"/>
  <c r="O2804" i="1"/>
  <c r="O806" i="1"/>
  <c r="O2801" i="1"/>
  <c r="O2802" i="1"/>
  <c r="O804" i="1"/>
  <c r="O803" i="1"/>
  <c r="O802" i="1"/>
  <c r="O805" i="1"/>
  <c r="O801" i="1"/>
  <c r="S2789" i="1"/>
  <c r="AC2789" i="1" s="1"/>
  <c r="S2790" i="1"/>
  <c r="AC2790" i="1" s="1"/>
  <c r="S2793" i="1"/>
  <c r="AC2793" i="1" s="1"/>
  <c r="S2794" i="1"/>
  <c r="AC2794" i="1" s="1"/>
  <c r="S790" i="1"/>
  <c r="AC790" i="1" s="1"/>
  <c r="S789" i="1"/>
  <c r="AC789" i="1" s="1"/>
  <c r="S2792" i="1"/>
  <c r="AC2792" i="1" s="1"/>
  <c r="S2788" i="1"/>
  <c r="AC2788" i="1" s="1"/>
  <c r="S793" i="1"/>
  <c r="AC793" i="1" s="1"/>
  <c r="S792" i="1"/>
  <c r="AC792" i="1" s="1"/>
  <c r="S2791" i="1"/>
  <c r="AC2791" i="1" s="1"/>
  <c r="S788" i="1"/>
  <c r="AC788" i="1" s="1"/>
  <c r="S791" i="1"/>
  <c r="AC791" i="1" s="1"/>
  <c r="S794" i="1"/>
  <c r="AC794" i="1" s="1"/>
  <c r="P2341" i="1"/>
  <c r="P2342" i="1"/>
  <c r="AB2342" i="1" s="1"/>
  <c r="Z2342" i="1" s="1"/>
  <c r="P2339" i="1"/>
  <c r="AB2339" i="1" s="1"/>
  <c r="Z2339" i="1" s="1"/>
  <c r="P339" i="1"/>
  <c r="P2338" i="1"/>
  <c r="P342" i="1"/>
  <c r="AB342" i="1" s="1"/>
  <c r="Z342" i="1" s="1"/>
  <c r="P341" i="1"/>
  <c r="P343" i="1"/>
  <c r="P338" i="1"/>
  <c r="AB338" i="1" s="1"/>
  <c r="Z338" i="1" s="1"/>
  <c r="P2343" i="1"/>
  <c r="P2340" i="1"/>
  <c r="P340" i="1"/>
  <c r="O2137" i="1"/>
  <c r="O138" i="1"/>
  <c r="O2138" i="1"/>
  <c r="O137" i="1"/>
  <c r="R2146" i="1"/>
  <c r="AD2146" i="1" s="1"/>
  <c r="R146" i="1"/>
  <c r="AD146" i="1" s="1"/>
  <c r="S3107" i="1"/>
  <c r="AC3107" i="1" s="1"/>
  <c r="S1107" i="1"/>
  <c r="AC1107" i="1" s="1"/>
  <c r="S1105" i="1"/>
  <c r="AC1105" i="1" s="1"/>
  <c r="S3106" i="1"/>
  <c r="AC3106" i="1" s="1"/>
  <c r="S1108" i="1"/>
  <c r="AC1108" i="1" s="1"/>
  <c r="S3108" i="1"/>
  <c r="AC3108" i="1" s="1"/>
  <c r="S3105" i="1"/>
  <c r="AC3105" i="1" s="1"/>
  <c r="S1106" i="1"/>
  <c r="AC1106" i="1" s="1"/>
  <c r="R2445" i="1"/>
  <c r="AD2445" i="1" s="1"/>
  <c r="R2446" i="1"/>
  <c r="AD2446" i="1" s="1"/>
  <c r="R2448" i="1"/>
  <c r="AD2448" i="1" s="1"/>
  <c r="R448" i="1"/>
  <c r="AD448" i="1" s="1"/>
  <c r="R446" i="1"/>
  <c r="AD446" i="1" s="1"/>
  <c r="R445" i="1"/>
  <c r="AD445" i="1" s="1"/>
  <c r="R2449" i="1"/>
  <c r="AD2449" i="1" s="1"/>
  <c r="R2450" i="1"/>
  <c r="AD2450" i="1" s="1"/>
  <c r="R447" i="1"/>
  <c r="AD447" i="1" s="1"/>
  <c r="R2444" i="1"/>
  <c r="AD2444" i="1" s="1"/>
  <c r="R2447" i="1"/>
  <c r="AD2447" i="1" s="1"/>
  <c r="R444" i="1"/>
  <c r="AD444" i="1" s="1"/>
  <c r="R449" i="1"/>
  <c r="AD449" i="1" s="1"/>
  <c r="R450" i="1"/>
  <c r="AD450" i="1" s="1"/>
  <c r="O2204" i="1"/>
  <c r="O204" i="1"/>
  <c r="R2637" i="1"/>
  <c r="AD2637" i="1" s="1"/>
  <c r="R2636" i="1"/>
  <c r="AD2636" i="1" s="1"/>
  <c r="R2638" i="1"/>
  <c r="AD2638" i="1" s="1"/>
  <c r="R2635" i="1"/>
  <c r="AD2635" i="1" s="1"/>
  <c r="R640" i="1"/>
  <c r="AD640" i="1" s="1"/>
  <c r="R636" i="1"/>
  <c r="AD636" i="1" s="1"/>
  <c r="R638" i="1"/>
  <c r="AD638" i="1" s="1"/>
  <c r="R637" i="1"/>
  <c r="AD637" i="1" s="1"/>
  <c r="R2641" i="1"/>
  <c r="AD2641" i="1" s="1"/>
  <c r="R2642" i="1"/>
  <c r="AD2642" i="1" s="1"/>
  <c r="R635" i="1"/>
  <c r="AD635" i="1" s="1"/>
  <c r="R2640" i="1"/>
  <c r="AD2640" i="1" s="1"/>
  <c r="R639" i="1"/>
  <c r="AD639" i="1" s="1"/>
  <c r="R642" i="1"/>
  <c r="AD642" i="1" s="1"/>
  <c r="R2639" i="1"/>
  <c r="AD2639" i="1" s="1"/>
  <c r="R641" i="1"/>
  <c r="AD641" i="1" s="1"/>
  <c r="P2229" i="1"/>
  <c r="P2230" i="1"/>
  <c r="P230" i="1"/>
  <c r="P2231" i="1"/>
  <c r="P231" i="1"/>
  <c r="P229" i="1"/>
  <c r="R2309" i="1"/>
  <c r="AD2309" i="1" s="1"/>
  <c r="R2308" i="1"/>
  <c r="AD2308" i="1" s="1"/>
  <c r="R2307" i="1"/>
  <c r="AD2307" i="1" s="1"/>
  <c r="R308" i="1"/>
  <c r="AD308" i="1" s="1"/>
  <c r="R309" i="1"/>
  <c r="AD309" i="1" s="1"/>
  <c r="R2305" i="1"/>
  <c r="AD2305" i="1" s="1"/>
  <c r="R307" i="1"/>
  <c r="AD307" i="1" s="1"/>
  <c r="R2306" i="1"/>
  <c r="AD2306" i="1" s="1"/>
  <c r="R305" i="1"/>
  <c r="AD305" i="1" s="1"/>
  <c r="R306" i="1"/>
  <c r="AD306" i="1" s="1"/>
  <c r="Q2309" i="1"/>
  <c r="Q2308" i="1"/>
  <c r="Q2307" i="1"/>
  <c r="Q307" i="1"/>
  <c r="AA307" i="1" s="1"/>
  <c r="Q308" i="1"/>
  <c r="AA308" i="1" s="1"/>
  <c r="Q309" i="1"/>
  <c r="AA309" i="1" s="1"/>
  <c r="Q2305" i="1"/>
  <c r="Q2306" i="1"/>
  <c r="Q305" i="1"/>
  <c r="AA305" i="1" s="1"/>
  <c r="Q306" i="1"/>
  <c r="AA306" i="1" s="1"/>
  <c r="P2081" i="1"/>
  <c r="P81" i="1"/>
  <c r="O2157" i="1"/>
  <c r="O157" i="1"/>
  <c r="P3219" i="1"/>
  <c r="P1219" i="1"/>
  <c r="P1217" i="1"/>
  <c r="P3218" i="1"/>
  <c r="P3217" i="1"/>
  <c r="P1218" i="1"/>
  <c r="O2076" i="1"/>
  <c r="O76" i="1"/>
  <c r="P2107" i="1"/>
  <c r="P107" i="1"/>
  <c r="P2106" i="1"/>
  <c r="P106" i="1"/>
  <c r="O2403" i="1"/>
  <c r="O2397" i="1"/>
  <c r="O2398" i="1"/>
  <c r="O2400" i="1"/>
  <c r="O398" i="1"/>
  <c r="O2401" i="1"/>
  <c r="O2404" i="1"/>
  <c r="O403" i="1"/>
  <c r="O400" i="1"/>
  <c r="O2402" i="1"/>
  <c r="O399" i="1"/>
  <c r="O397" i="1"/>
  <c r="O404" i="1"/>
  <c r="O2399" i="1"/>
  <c r="O401" i="1"/>
  <c r="O402" i="1"/>
  <c r="O2070" i="1"/>
  <c r="O70" i="1"/>
  <c r="S3019" i="1"/>
  <c r="AC3019" i="1" s="1"/>
  <c r="S3020" i="1"/>
  <c r="AC3020" i="1" s="1"/>
  <c r="S1019" i="1"/>
  <c r="AC1019" i="1" s="1"/>
  <c r="S1020" i="1"/>
  <c r="AC1020" i="1" s="1"/>
  <c r="S3018" i="1"/>
  <c r="AC3018" i="1" s="1"/>
  <c r="S3017" i="1"/>
  <c r="AC3017" i="1" s="1"/>
  <c r="S1017" i="1"/>
  <c r="AC1017" i="1" s="1"/>
  <c r="S1018" i="1"/>
  <c r="AC1018" i="1" s="1"/>
  <c r="O1030" i="1"/>
  <c r="O3030" i="1"/>
  <c r="O3033" i="1"/>
  <c r="O1031" i="1"/>
  <c r="O3032" i="1"/>
  <c r="O1033" i="1"/>
  <c r="O1032" i="1"/>
  <c r="O3031" i="1"/>
  <c r="Q3246" i="1"/>
  <c r="Q3245" i="1"/>
  <c r="Q1246" i="1"/>
  <c r="AA1246" i="1" s="1"/>
  <c r="Q3244" i="1"/>
  <c r="Q1244" i="1"/>
  <c r="AA1244" i="1" s="1"/>
  <c r="Q1245" i="1"/>
  <c r="AA1245" i="1" s="1"/>
  <c r="P3093" i="1"/>
  <c r="P1094" i="1"/>
  <c r="P3094" i="1"/>
  <c r="P3096" i="1"/>
  <c r="P1096" i="1"/>
  <c r="P1095" i="1"/>
  <c r="P1093" i="1"/>
  <c r="P3095" i="1"/>
  <c r="AB3095" i="1" s="1"/>
  <c r="Z3095" i="1" s="1"/>
  <c r="R3093" i="1"/>
  <c r="AD3093" i="1" s="1"/>
  <c r="R1094" i="1"/>
  <c r="AD1094" i="1" s="1"/>
  <c r="R3096" i="1"/>
  <c r="AD3096" i="1" s="1"/>
  <c r="R1096" i="1"/>
  <c r="AD1096" i="1" s="1"/>
  <c r="R3094" i="1"/>
  <c r="AD3094" i="1" s="1"/>
  <c r="R1095" i="1"/>
  <c r="AD1095" i="1" s="1"/>
  <c r="R1093" i="1"/>
  <c r="AD1093" i="1" s="1"/>
  <c r="R3095" i="1"/>
  <c r="AD3095" i="1" s="1"/>
  <c r="S2277" i="1"/>
  <c r="AC2277" i="1" s="1"/>
  <c r="S2278" i="1"/>
  <c r="AC2278" i="1" s="1"/>
  <c r="S277" i="1"/>
  <c r="AC277" i="1" s="1"/>
  <c r="S278" i="1"/>
  <c r="AC278" i="1" s="1"/>
  <c r="S2280" i="1"/>
  <c r="AC2280" i="1" s="1"/>
  <c r="S2279" i="1"/>
  <c r="AC2279" i="1" s="1"/>
  <c r="S279" i="1"/>
  <c r="AC279" i="1" s="1"/>
  <c r="S280" i="1"/>
  <c r="AC280" i="1" s="1"/>
  <c r="P2310" i="1"/>
  <c r="AB2310" i="1" s="1"/>
  <c r="Z2310" i="1" s="1"/>
  <c r="P2313" i="1"/>
  <c r="P310" i="1"/>
  <c r="AB310" i="1" s="1"/>
  <c r="Z310" i="1" s="1"/>
  <c r="P2314" i="1"/>
  <c r="P311" i="1"/>
  <c r="P313" i="1"/>
  <c r="P314" i="1"/>
  <c r="AB314" i="1" s="1"/>
  <c r="Z314" i="1" s="1"/>
  <c r="P2311" i="1"/>
  <c r="AB2311" i="1" s="1"/>
  <c r="Z2311" i="1" s="1"/>
  <c r="P312" i="1"/>
  <c r="P2312" i="1"/>
  <c r="O2177" i="1"/>
  <c r="O176" i="1"/>
  <c r="O2176" i="1"/>
  <c r="O177" i="1"/>
  <c r="O2749" i="1"/>
  <c r="O2750" i="1"/>
  <c r="O752" i="1"/>
  <c r="O751" i="1"/>
  <c r="O750" i="1"/>
  <c r="O749" i="1"/>
  <c r="O2754" i="1"/>
  <c r="O2753" i="1"/>
  <c r="O2752" i="1"/>
  <c r="O753" i="1"/>
  <c r="O754" i="1"/>
  <c r="O2751" i="1"/>
  <c r="P2749" i="1"/>
  <c r="P752" i="1"/>
  <c r="P2750" i="1"/>
  <c r="P2752" i="1"/>
  <c r="P750" i="1"/>
  <c r="P749" i="1"/>
  <c r="P2753" i="1"/>
  <c r="P2754" i="1"/>
  <c r="AB2754" i="1" s="1"/>
  <c r="Z2754" i="1" s="1"/>
  <c r="P753" i="1"/>
  <c r="P751" i="1"/>
  <c r="P754" i="1"/>
  <c r="P2751" i="1"/>
  <c r="S2939" i="1"/>
  <c r="AC2939" i="1" s="1"/>
  <c r="S939" i="1"/>
  <c r="AC939" i="1" s="1"/>
  <c r="S2937" i="1"/>
  <c r="AC2937" i="1" s="1"/>
  <c r="S2938" i="1"/>
  <c r="AC2938" i="1" s="1"/>
  <c r="S937" i="1"/>
  <c r="AC937" i="1" s="1"/>
  <c r="S2935" i="1"/>
  <c r="AC2935" i="1" s="1"/>
  <c r="S936" i="1"/>
  <c r="AC936" i="1" s="1"/>
  <c r="S935" i="1"/>
  <c r="AC935" i="1" s="1"/>
  <c r="S2936" i="1"/>
  <c r="AC2936" i="1" s="1"/>
  <c r="S938" i="1"/>
  <c r="AC938" i="1" s="1"/>
  <c r="Q2373" i="1"/>
  <c r="Q2372" i="1"/>
  <c r="Q2374" i="1"/>
  <c r="Q2371" i="1"/>
  <c r="Q373" i="1"/>
  <c r="AA373" i="1" s="1"/>
  <c r="Q371" i="1"/>
  <c r="AA371" i="1" s="1"/>
  <c r="Q2370" i="1"/>
  <c r="Q375" i="1"/>
  <c r="AA375" i="1" s="1"/>
  <c r="Q372" i="1"/>
  <c r="AA372" i="1" s="1"/>
  <c r="Q374" i="1"/>
  <c r="AA374" i="1" s="1"/>
  <c r="Q2369" i="1"/>
  <c r="Q369" i="1"/>
  <c r="AA369" i="1" s="1"/>
  <c r="Q370" i="1"/>
  <c r="AA370" i="1" s="1"/>
  <c r="Q2375" i="1"/>
  <c r="R2213" i="1"/>
  <c r="AD2213" i="1" s="1"/>
  <c r="R2214" i="1"/>
  <c r="AD2214" i="1" s="1"/>
  <c r="R214" i="1"/>
  <c r="AD214" i="1" s="1"/>
  <c r="R213" i="1"/>
  <c r="AD213" i="1" s="1"/>
  <c r="Q2725" i="1"/>
  <c r="Q2726" i="1"/>
  <c r="Q2723" i="1"/>
  <c r="Q727" i="1"/>
  <c r="AA727" i="1" s="1"/>
  <c r="Q2724" i="1"/>
  <c r="Q726" i="1"/>
  <c r="AA726" i="1" s="1"/>
  <c r="Q2722" i="1"/>
  <c r="Q725" i="1"/>
  <c r="AA725" i="1" s="1"/>
  <c r="Q723" i="1"/>
  <c r="AA723" i="1" s="1"/>
  <c r="Q722" i="1"/>
  <c r="AA722" i="1" s="1"/>
  <c r="Q724" i="1"/>
  <c r="AA724" i="1" s="1"/>
  <c r="Q2727" i="1"/>
  <c r="R317" i="1"/>
  <c r="AD317" i="1" s="1"/>
  <c r="R2317" i="1"/>
  <c r="AD2317" i="1" s="1"/>
  <c r="R2318" i="1"/>
  <c r="AD2318" i="1" s="1"/>
  <c r="R2315" i="1"/>
  <c r="AD2315" i="1" s="1"/>
  <c r="R318" i="1"/>
  <c r="AD318" i="1" s="1"/>
  <c r="R315" i="1"/>
  <c r="AD315" i="1" s="1"/>
  <c r="R2316" i="1"/>
  <c r="AD2316" i="1" s="1"/>
  <c r="R319" i="1"/>
  <c r="AD319" i="1" s="1"/>
  <c r="R316" i="1"/>
  <c r="AD316" i="1" s="1"/>
  <c r="R2319" i="1"/>
  <c r="AD2319" i="1" s="1"/>
  <c r="R320" i="1"/>
  <c r="AD320" i="1" s="1"/>
  <c r="R2320" i="1"/>
  <c r="AD2320" i="1" s="1"/>
  <c r="Q2228" i="1"/>
  <c r="Q2227" i="1"/>
  <c r="Q228" i="1"/>
  <c r="AA228" i="1" s="1"/>
  <c r="Q227" i="1"/>
  <c r="AA227" i="1" s="1"/>
  <c r="Q2226" i="1"/>
  <c r="Q226" i="1"/>
  <c r="AA226" i="1" s="1"/>
  <c r="R2102" i="1"/>
  <c r="AD2102" i="1" s="1"/>
  <c r="R102" i="1"/>
  <c r="AD102" i="1" s="1"/>
  <c r="R2118" i="1"/>
  <c r="AD2118" i="1" s="1"/>
  <c r="R118" i="1"/>
  <c r="AD118" i="1" s="1"/>
  <c r="R119" i="1"/>
  <c r="AD119" i="1" s="1"/>
  <c r="R2119" i="1"/>
  <c r="AD2119" i="1" s="1"/>
  <c r="O49" i="9"/>
  <c r="O2918" i="1"/>
  <c r="O2915" i="1"/>
  <c r="O917" i="1"/>
  <c r="O2917" i="1"/>
  <c r="O2916" i="1"/>
  <c r="O918" i="1"/>
  <c r="O916" i="1"/>
  <c r="O2913" i="1"/>
  <c r="O2914" i="1"/>
  <c r="O915" i="1"/>
  <c r="O914" i="1"/>
  <c r="O913" i="1"/>
  <c r="Q3099" i="1"/>
  <c r="Q3097" i="1"/>
  <c r="Q1099" i="1"/>
  <c r="AA1099" i="1" s="1"/>
  <c r="Q3098" i="1"/>
  <c r="Q3100" i="1"/>
  <c r="Q1100" i="1"/>
  <c r="AA1100" i="1" s="1"/>
  <c r="Q1098" i="1"/>
  <c r="AA1098" i="1" s="1"/>
  <c r="Q1097" i="1"/>
  <c r="AA1097" i="1" s="1"/>
  <c r="S3059" i="1"/>
  <c r="AC3059" i="1" s="1"/>
  <c r="S3056" i="1"/>
  <c r="AC3056" i="1" s="1"/>
  <c r="S1059" i="1"/>
  <c r="AC1059" i="1" s="1"/>
  <c r="S1056" i="1"/>
  <c r="AC1056" i="1" s="1"/>
  <c r="S3057" i="1"/>
  <c r="AC3057" i="1" s="1"/>
  <c r="S3058" i="1"/>
  <c r="AC3058" i="1" s="1"/>
  <c r="S1057" i="1"/>
  <c r="AC1057" i="1" s="1"/>
  <c r="S1058" i="1"/>
  <c r="AC1058" i="1" s="1"/>
  <c r="R1061" i="1"/>
  <c r="AD1061" i="1" s="1"/>
  <c r="R1062" i="1"/>
  <c r="AD1062" i="1" s="1"/>
  <c r="R3060" i="1"/>
  <c r="AD3060" i="1" s="1"/>
  <c r="R1060" i="1"/>
  <c r="AD1060" i="1" s="1"/>
  <c r="R3062" i="1"/>
  <c r="AD3062" i="1" s="1"/>
  <c r="R1063" i="1"/>
  <c r="AD1063" i="1" s="1"/>
  <c r="R3061" i="1"/>
  <c r="AD3061" i="1" s="1"/>
  <c r="R3063" i="1"/>
  <c r="AD3063" i="1" s="1"/>
  <c r="P2077" i="1"/>
  <c r="P2078" i="1"/>
  <c r="P78" i="1"/>
  <c r="P77" i="1"/>
  <c r="O2153" i="1"/>
  <c r="O152" i="1"/>
  <c r="O2152" i="1"/>
  <c r="O153" i="1"/>
  <c r="P2222" i="1"/>
  <c r="P222" i="1"/>
  <c r="P223" i="1"/>
  <c r="P2223" i="1"/>
  <c r="AB2223" i="1" s="1"/>
  <c r="Z2223" i="1" s="1"/>
  <c r="O2042" i="1"/>
  <c r="O42" i="1"/>
  <c r="P2042" i="1"/>
  <c r="P42" i="1"/>
  <c r="Q2208" i="1"/>
  <c r="Q208" i="1"/>
  <c r="AA208" i="1" s="1"/>
  <c r="Q207" i="1"/>
  <c r="AA207" i="1" s="1"/>
  <c r="Q2207" i="1"/>
  <c r="P2958" i="1"/>
  <c r="P2957" i="1"/>
  <c r="AB2957" i="1" s="1"/>
  <c r="Z2957" i="1" s="1"/>
  <c r="P2960" i="1"/>
  <c r="P958" i="1"/>
  <c r="P960" i="1"/>
  <c r="P957" i="1"/>
  <c r="P2961" i="1"/>
  <c r="P961" i="1"/>
  <c r="P959" i="1"/>
  <c r="P2959" i="1"/>
  <c r="S2027" i="1"/>
  <c r="AC2027" i="1" s="1"/>
  <c r="S27" i="1"/>
  <c r="AC27" i="1" s="1"/>
  <c r="R2830" i="1"/>
  <c r="AD2830" i="1" s="1"/>
  <c r="R2827" i="1"/>
  <c r="AD2827" i="1" s="1"/>
  <c r="R2829" i="1"/>
  <c r="AD2829" i="1" s="1"/>
  <c r="R2828" i="1"/>
  <c r="AD2828" i="1" s="1"/>
  <c r="R830" i="1"/>
  <c r="AD830" i="1" s="1"/>
  <c r="R828" i="1"/>
  <c r="AD828" i="1" s="1"/>
  <c r="R827" i="1"/>
  <c r="AD827" i="1" s="1"/>
  <c r="R2826" i="1"/>
  <c r="AD2826" i="1" s="1"/>
  <c r="R831" i="1"/>
  <c r="AD831" i="1" s="1"/>
  <c r="R826" i="1"/>
  <c r="AD826" i="1" s="1"/>
  <c r="R2831" i="1"/>
  <c r="AD2831" i="1" s="1"/>
  <c r="R829" i="1"/>
  <c r="AD829" i="1" s="1"/>
  <c r="O2161" i="1"/>
  <c r="O2162" i="1"/>
  <c r="O162" i="1"/>
  <c r="O161" i="1"/>
  <c r="P2301" i="1"/>
  <c r="P2302" i="1"/>
  <c r="P2300" i="1"/>
  <c r="P300" i="1"/>
  <c r="P304" i="1"/>
  <c r="P2304" i="1"/>
  <c r="AB2304" i="1" s="1"/>
  <c r="Z2304" i="1" s="1"/>
  <c r="P302" i="1"/>
  <c r="AB302" i="1" s="1"/>
  <c r="Z302" i="1" s="1"/>
  <c r="P303" i="1"/>
  <c r="P301" i="1"/>
  <c r="P2303" i="1"/>
  <c r="AB2303" i="1" s="1"/>
  <c r="Z2303" i="1" s="1"/>
  <c r="S2113" i="1"/>
  <c r="AC2113" i="1" s="1"/>
  <c r="S113" i="1"/>
  <c r="AC113" i="1" s="1"/>
  <c r="S2112" i="1"/>
  <c r="AC2112" i="1" s="1"/>
  <c r="S112" i="1"/>
  <c r="AC112" i="1" s="1"/>
  <c r="R147" i="1"/>
  <c r="AD147" i="1" s="1"/>
  <c r="R2148" i="1"/>
  <c r="AD2148" i="1" s="1"/>
  <c r="R2147" i="1"/>
  <c r="AD2147" i="1" s="1"/>
  <c r="R148" i="1"/>
  <c r="AD148" i="1" s="1"/>
  <c r="S328" i="12"/>
  <c r="AC328" i="12" s="1"/>
  <c r="S344" i="12"/>
  <c r="AC344" i="12" s="1"/>
  <c r="S60" i="12"/>
  <c r="AC60" i="12" s="1"/>
  <c r="S62" i="12"/>
  <c r="AC62" i="12" s="1"/>
  <c r="S58" i="12"/>
  <c r="AC58" i="12" s="1"/>
  <c r="S54" i="12"/>
  <c r="AC54" i="12" s="1"/>
  <c r="S46" i="12"/>
  <c r="AC46" i="12" s="1"/>
  <c r="S65" i="12"/>
  <c r="AC65" i="12" s="1"/>
  <c r="S57" i="12"/>
  <c r="AC57" i="12" s="1"/>
  <c r="S52" i="12"/>
  <c r="AC52" i="12" s="1"/>
  <c r="S48" i="12"/>
  <c r="AC48" i="12" s="1"/>
  <c r="S55" i="12"/>
  <c r="AC55" i="12" s="1"/>
  <c r="S47" i="12"/>
  <c r="AC47" i="12" s="1"/>
  <c r="S50" i="12"/>
  <c r="AC50" i="12" s="1"/>
  <c r="S49" i="12"/>
  <c r="AC49" i="12" s="1"/>
  <c r="S56" i="12"/>
  <c r="AC56" i="12" s="1"/>
  <c r="S61" i="12"/>
  <c r="AC61" i="12" s="1"/>
  <c r="S64" i="12"/>
  <c r="AC64" i="12" s="1"/>
  <c r="S59" i="12"/>
  <c r="AC59" i="12" s="1"/>
  <c r="S63" i="12"/>
  <c r="AC63" i="12" s="1"/>
  <c r="S51" i="12"/>
  <c r="AC51" i="12" s="1"/>
  <c r="S53" i="12"/>
  <c r="AC53" i="12" s="1"/>
  <c r="S18" i="9"/>
  <c r="AC18" i="9" s="1"/>
  <c r="S9" i="2"/>
  <c r="AC9" i="2" s="1"/>
  <c r="S17" i="9"/>
  <c r="AC17" i="9" s="1"/>
  <c r="S16" i="9"/>
  <c r="AC16" i="9" s="1"/>
  <c r="S8" i="4"/>
  <c r="AC8" i="4" s="1"/>
  <c r="S6" i="3"/>
  <c r="AC6" i="3" s="1"/>
  <c r="S7" i="7"/>
  <c r="AC7" i="7" s="1"/>
  <c r="S160" i="1"/>
  <c r="AC160" i="1" s="1"/>
  <c r="S2160" i="1"/>
  <c r="AC2160" i="1" s="1"/>
  <c r="R330" i="12"/>
  <c r="AD330" i="12" s="1"/>
  <c r="R346" i="12"/>
  <c r="AD346" i="12" s="1"/>
  <c r="R100" i="12"/>
  <c r="AD100" i="12" s="1"/>
  <c r="R86" i="12"/>
  <c r="AD86" i="12" s="1"/>
  <c r="R102" i="12"/>
  <c r="AD102" i="12" s="1"/>
  <c r="R101" i="12"/>
  <c r="AD101" i="12" s="1"/>
  <c r="R97" i="12"/>
  <c r="AD97" i="12" s="1"/>
  <c r="R96" i="12"/>
  <c r="AD96" i="12" s="1"/>
  <c r="R92" i="12"/>
  <c r="AD92" i="12" s="1"/>
  <c r="R88" i="12"/>
  <c r="AD88" i="12" s="1"/>
  <c r="R103" i="12"/>
  <c r="AD103" i="12" s="1"/>
  <c r="R95" i="12"/>
  <c r="AD95" i="12" s="1"/>
  <c r="R98" i="12"/>
  <c r="AD98" i="12" s="1"/>
  <c r="R90" i="12"/>
  <c r="AD90" i="12" s="1"/>
  <c r="R99" i="12"/>
  <c r="AD99" i="12" s="1"/>
  <c r="R105" i="12"/>
  <c r="AD105" i="12" s="1"/>
  <c r="R104" i="12"/>
  <c r="AD104" i="12" s="1"/>
  <c r="R87" i="12"/>
  <c r="AD87" i="12" s="1"/>
  <c r="R94" i="12"/>
  <c r="AD94" i="12" s="1"/>
  <c r="R91" i="12"/>
  <c r="AD91" i="12" s="1"/>
  <c r="R93" i="12"/>
  <c r="AD93" i="12" s="1"/>
  <c r="R89" i="12"/>
  <c r="AD89" i="12" s="1"/>
  <c r="R22" i="7"/>
  <c r="AD22" i="7" s="1"/>
  <c r="R28" i="9"/>
  <c r="AD28" i="9" s="1"/>
  <c r="R9" i="7"/>
  <c r="AD9" i="7" s="1"/>
  <c r="R25" i="9"/>
  <c r="AD25" i="9" s="1"/>
  <c r="R8" i="3"/>
  <c r="AD8" i="3" s="1"/>
  <c r="R26" i="9"/>
  <c r="AD26" i="9" s="1"/>
  <c r="R10" i="4"/>
  <c r="AD10" i="4" s="1"/>
  <c r="R27" i="9"/>
  <c r="AD27" i="9" s="1"/>
  <c r="R11" i="2"/>
  <c r="AD11" i="2" s="1"/>
  <c r="R2225" i="1"/>
  <c r="AD2225" i="1" s="1"/>
  <c r="R2224" i="1"/>
  <c r="AD2224" i="1" s="1"/>
  <c r="R224" i="1"/>
  <c r="AD224" i="1" s="1"/>
  <c r="R225" i="1"/>
  <c r="AD225" i="1" s="1"/>
  <c r="Q2709" i="1"/>
  <c r="Q2710" i="1"/>
  <c r="Q2712" i="1"/>
  <c r="Q709" i="1"/>
  <c r="AA709" i="1" s="1"/>
  <c r="Q712" i="1"/>
  <c r="AA712" i="1" s="1"/>
  <c r="Q2713" i="1"/>
  <c r="Q2714" i="1"/>
  <c r="Q711" i="1"/>
  <c r="AA711" i="1" s="1"/>
  <c r="Q710" i="1"/>
  <c r="AA710" i="1" s="1"/>
  <c r="Q2708" i="1"/>
  <c r="Q713" i="1"/>
  <c r="AA713" i="1" s="1"/>
  <c r="Q2711" i="1"/>
  <c r="Q714" i="1"/>
  <c r="AA714" i="1" s="1"/>
  <c r="Q708" i="1"/>
  <c r="AA708" i="1" s="1"/>
  <c r="R183" i="1"/>
  <c r="AD183" i="1" s="1"/>
  <c r="R2183" i="1"/>
  <c r="AD2183" i="1" s="1"/>
  <c r="Q2114" i="1"/>
  <c r="Q114" i="1"/>
  <c r="AA114" i="1" s="1"/>
  <c r="R2218" i="1"/>
  <c r="AD2218" i="1" s="1"/>
  <c r="R218" i="1"/>
  <c r="AD218" i="1" s="1"/>
  <c r="S2331" i="1"/>
  <c r="AC2331" i="1" s="1"/>
  <c r="S2328" i="1"/>
  <c r="AC2328" i="1" s="1"/>
  <c r="S2326" i="1"/>
  <c r="AC2326" i="1" s="1"/>
  <c r="S331" i="1"/>
  <c r="AC331" i="1" s="1"/>
  <c r="S328" i="1"/>
  <c r="AC328" i="1" s="1"/>
  <c r="S2329" i="1"/>
  <c r="AC2329" i="1" s="1"/>
  <c r="S326" i="1"/>
  <c r="AC326" i="1" s="1"/>
  <c r="S2330" i="1"/>
  <c r="AC2330" i="1" s="1"/>
  <c r="S327" i="1"/>
  <c r="AC327" i="1" s="1"/>
  <c r="S329" i="1"/>
  <c r="AC329" i="1" s="1"/>
  <c r="S330" i="1"/>
  <c r="AC330" i="1" s="1"/>
  <c r="S2327" i="1"/>
  <c r="AC2327" i="1" s="1"/>
  <c r="P127" i="1"/>
  <c r="P128" i="1"/>
  <c r="P2128" i="1"/>
  <c r="P2127" i="1"/>
  <c r="S2477" i="1"/>
  <c r="AC2477" i="1" s="1"/>
  <c r="S2478" i="1"/>
  <c r="AC2478" i="1" s="1"/>
  <c r="S2475" i="1"/>
  <c r="AC2475" i="1" s="1"/>
  <c r="S475" i="1"/>
  <c r="AC475" i="1" s="1"/>
  <c r="S2473" i="1"/>
  <c r="AC2473" i="1" s="1"/>
  <c r="S2474" i="1"/>
  <c r="AC2474" i="1" s="1"/>
  <c r="S478" i="1"/>
  <c r="AC478" i="1" s="1"/>
  <c r="S477" i="1"/>
  <c r="AC477" i="1" s="1"/>
  <c r="S2476" i="1"/>
  <c r="AC2476" i="1" s="1"/>
  <c r="S479" i="1"/>
  <c r="AC479" i="1" s="1"/>
  <c r="S473" i="1"/>
  <c r="AC473" i="1" s="1"/>
  <c r="S474" i="1"/>
  <c r="AC474" i="1" s="1"/>
  <c r="S476" i="1"/>
  <c r="AC476" i="1" s="1"/>
  <c r="S2479" i="1"/>
  <c r="AC2479" i="1" s="1"/>
  <c r="Q2669" i="1"/>
  <c r="Q2670" i="1"/>
  <c r="Q2667" i="1"/>
  <c r="Q2668" i="1"/>
  <c r="Q667" i="1"/>
  <c r="AA667" i="1" s="1"/>
  <c r="Q668" i="1"/>
  <c r="AA668" i="1" s="1"/>
  <c r="Q2665" i="1"/>
  <c r="Q2666" i="1"/>
  <c r="Q671" i="1"/>
  <c r="AA671" i="1" s="1"/>
  <c r="Q669" i="1"/>
  <c r="AA669" i="1" s="1"/>
  <c r="Q670" i="1"/>
  <c r="AA670" i="1" s="1"/>
  <c r="Q665" i="1"/>
  <c r="AA665" i="1" s="1"/>
  <c r="Q666" i="1"/>
  <c r="AA666" i="1" s="1"/>
  <c r="Q2671" i="1"/>
  <c r="S2169" i="1"/>
  <c r="AC2169" i="1" s="1"/>
  <c r="S2168" i="1"/>
  <c r="AC2168" i="1" s="1"/>
  <c r="S169" i="1"/>
  <c r="AC169" i="1" s="1"/>
  <c r="S168" i="1"/>
  <c r="AC168" i="1" s="1"/>
  <c r="Q2216" i="1"/>
  <c r="Q2217" i="1"/>
  <c r="Q216" i="1"/>
  <c r="AA216" i="1" s="1"/>
  <c r="Q217" i="1"/>
  <c r="AA217" i="1" s="1"/>
  <c r="O2534" i="1"/>
  <c r="O2541" i="1"/>
  <c r="AA2541" i="1" s="1"/>
  <c r="O2542" i="1"/>
  <c r="AA2542" i="1" s="1"/>
  <c r="O2539" i="1"/>
  <c r="AA2539" i="1" s="1"/>
  <c r="O541" i="1"/>
  <c r="O534" i="1"/>
  <c r="O542" i="1"/>
  <c r="O536" i="1"/>
  <c r="O539" i="1"/>
  <c r="O2537" i="1"/>
  <c r="AA2537" i="1" s="1"/>
  <c r="O2540" i="1"/>
  <c r="AA2540" i="1" s="1"/>
  <c r="O2538" i="1"/>
  <c r="O535" i="1"/>
  <c r="O540" i="1"/>
  <c r="O538" i="1"/>
  <c r="O2536" i="1"/>
  <c r="O537" i="1"/>
  <c r="O2535" i="1"/>
  <c r="AA2535" i="1" s="1"/>
  <c r="O2180" i="1"/>
  <c r="O180" i="1"/>
  <c r="P2813" i="1"/>
  <c r="P2811" i="1"/>
  <c r="P813" i="1"/>
  <c r="P811" i="1"/>
  <c r="P2809" i="1"/>
  <c r="P2810" i="1"/>
  <c r="P2812" i="1"/>
  <c r="P809" i="1"/>
  <c r="P2807" i="1"/>
  <c r="P808" i="1"/>
  <c r="P807" i="1"/>
  <c r="AB807" i="1" s="1"/>
  <c r="Z807" i="1" s="1"/>
  <c r="P2808" i="1"/>
  <c r="P812" i="1"/>
  <c r="P810" i="1"/>
  <c r="P253" i="1"/>
  <c r="P2253" i="1"/>
  <c r="P2251" i="1"/>
  <c r="P2252" i="1"/>
  <c r="AB2252" i="1" s="1"/>
  <c r="Z2252" i="1" s="1"/>
  <c r="P251" i="1"/>
  <c r="P252" i="1"/>
  <c r="AB252" i="1" s="1"/>
  <c r="Z252" i="1" s="1"/>
  <c r="P2250" i="1"/>
  <c r="P250" i="1"/>
  <c r="O2206" i="1"/>
  <c r="O206" i="1"/>
  <c r="R55" i="1"/>
  <c r="AD55" i="1" s="1"/>
  <c r="R2055" i="1"/>
  <c r="AD2055" i="1" s="1"/>
  <c r="P3123" i="1"/>
  <c r="P1123" i="1"/>
  <c r="P3121" i="1"/>
  <c r="P3122" i="1"/>
  <c r="AB3122" i="1" s="1"/>
  <c r="Z3122" i="1" s="1"/>
  <c r="P3124" i="1"/>
  <c r="P1124" i="1"/>
  <c r="P1121" i="1"/>
  <c r="P1122" i="1"/>
  <c r="AB1122" i="1" s="1"/>
  <c r="Z1122" i="1" s="1"/>
  <c r="Q64" i="9"/>
  <c r="Q3230" i="1"/>
  <c r="Q3229" i="1"/>
  <c r="Q1230" i="1"/>
  <c r="AA1230" i="1" s="1"/>
  <c r="Q1231" i="1"/>
  <c r="AA1231" i="1" s="1"/>
  <c r="Q1229" i="1"/>
  <c r="AA1229" i="1" s="1"/>
  <c r="Q3231" i="1"/>
  <c r="O2595" i="1"/>
  <c r="O589" i="1"/>
  <c r="O2589" i="1"/>
  <c r="O2590" i="1"/>
  <c r="O2587" i="1"/>
  <c r="O590" i="1"/>
  <c r="O2593" i="1"/>
  <c r="O2594" i="1"/>
  <c r="O2588" i="1"/>
  <c r="O587" i="1"/>
  <c r="O595" i="1"/>
  <c r="O588" i="1"/>
  <c r="O592" i="1"/>
  <c r="O591" i="1"/>
  <c r="O594" i="1"/>
  <c r="O2591" i="1"/>
  <c r="O593" i="1"/>
  <c r="O2592" i="1"/>
  <c r="Q59" i="1"/>
  <c r="AA59" i="1" s="1"/>
  <c r="Q2059" i="1"/>
  <c r="R3024" i="1"/>
  <c r="AD3024" i="1" s="1"/>
  <c r="R3021" i="1"/>
  <c r="AD3021" i="1" s="1"/>
  <c r="R3022" i="1"/>
  <c r="AD3022" i="1" s="1"/>
  <c r="R1024" i="1"/>
  <c r="AD1024" i="1" s="1"/>
  <c r="R1021" i="1"/>
  <c r="AD1021" i="1" s="1"/>
  <c r="R1022" i="1"/>
  <c r="AD1022" i="1" s="1"/>
  <c r="R3025" i="1"/>
  <c r="AD3025" i="1" s="1"/>
  <c r="R1023" i="1"/>
  <c r="AD1023" i="1" s="1"/>
  <c r="R1025" i="1"/>
  <c r="AD1025" i="1" s="1"/>
  <c r="R3023" i="1"/>
  <c r="AD3023" i="1" s="1"/>
  <c r="P2082" i="1"/>
  <c r="P82" i="1"/>
  <c r="R11" i="1"/>
  <c r="AD11" i="1" s="1"/>
  <c r="R2011" i="1"/>
  <c r="AD2011" i="1" s="1"/>
  <c r="R63" i="1"/>
  <c r="AD63" i="1" s="1"/>
  <c r="R2063" i="1"/>
  <c r="AD2063" i="1" s="1"/>
  <c r="O63" i="1"/>
  <c r="O2063" i="1"/>
  <c r="S69" i="1"/>
  <c r="AC69" i="1" s="1"/>
  <c r="S2069" i="1"/>
  <c r="AC2069" i="1" s="1"/>
  <c r="Q123" i="1"/>
  <c r="AA123" i="1" s="1"/>
  <c r="Q2123" i="1"/>
  <c r="O2146" i="1"/>
  <c r="O146" i="1"/>
  <c r="O3107" i="1"/>
  <c r="O3106" i="1"/>
  <c r="O1107" i="1"/>
  <c r="O1105" i="1"/>
  <c r="O3108" i="1"/>
  <c r="O3105" i="1"/>
  <c r="O1106" i="1"/>
  <c r="O1108" i="1"/>
  <c r="P2155" i="1"/>
  <c r="AB2155" i="1" s="1"/>
  <c r="Z2155" i="1" s="1"/>
  <c r="P2156" i="1"/>
  <c r="P156" i="1"/>
  <c r="P155" i="1"/>
  <c r="P2456" i="1"/>
  <c r="P2452" i="1"/>
  <c r="P2453" i="1"/>
  <c r="P2454" i="1"/>
  <c r="P2451" i="1"/>
  <c r="P456" i="1"/>
  <c r="P451" i="1"/>
  <c r="P452" i="1"/>
  <c r="P2457" i="1"/>
  <c r="P454" i="1"/>
  <c r="P457" i="1"/>
  <c r="AB457" i="1" s="1"/>
  <c r="Z457" i="1" s="1"/>
  <c r="P2455" i="1"/>
  <c r="P455" i="1"/>
  <c r="P453" i="1"/>
  <c r="O3232" i="1"/>
  <c r="O1232" i="1"/>
  <c r="O3234" i="1"/>
  <c r="O3233" i="1"/>
  <c r="O1233" i="1"/>
  <c r="O1234" i="1"/>
  <c r="R2603" i="1"/>
  <c r="AD2603" i="1" s="1"/>
  <c r="R2597" i="1"/>
  <c r="AD2597" i="1" s="1"/>
  <c r="R2598" i="1"/>
  <c r="AD2598" i="1" s="1"/>
  <c r="R598" i="1"/>
  <c r="AD598" i="1" s="1"/>
  <c r="R2596" i="1"/>
  <c r="AD2596" i="1" s="1"/>
  <c r="R2604" i="1"/>
  <c r="AD2604" i="1" s="1"/>
  <c r="R603" i="1"/>
  <c r="AD603" i="1" s="1"/>
  <c r="R2601" i="1"/>
  <c r="AD2601" i="1" s="1"/>
  <c r="R2602" i="1"/>
  <c r="AD2602" i="1" s="1"/>
  <c r="R599" i="1"/>
  <c r="AD599" i="1" s="1"/>
  <c r="R597" i="1"/>
  <c r="AD597" i="1" s="1"/>
  <c r="R602" i="1"/>
  <c r="AD602" i="1" s="1"/>
  <c r="R604" i="1"/>
  <c r="AD604" i="1" s="1"/>
  <c r="R2600" i="1"/>
  <c r="AD2600" i="1" s="1"/>
  <c r="R600" i="1"/>
  <c r="AD600" i="1" s="1"/>
  <c r="R601" i="1"/>
  <c r="AD601" i="1" s="1"/>
  <c r="R596" i="1"/>
  <c r="AD596" i="1" s="1"/>
  <c r="R2599" i="1"/>
  <c r="AD2599" i="1" s="1"/>
  <c r="O2198" i="1"/>
  <c r="O198" i="1"/>
  <c r="R837" i="1"/>
  <c r="AD837" i="1" s="1"/>
  <c r="R2835" i="1"/>
  <c r="AD2835" i="1" s="1"/>
  <c r="R832" i="1"/>
  <c r="AD832" i="1" s="1"/>
  <c r="R2834" i="1"/>
  <c r="AD2834" i="1" s="1"/>
  <c r="R2837" i="1"/>
  <c r="AD2837" i="1" s="1"/>
  <c r="R835" i="1"/>
  <c r="AD835" i="1" s="1"/>
  <c r="R833" i="1"/>
  <c r="AD833" i="1" s="1"/>
  <c r="R2836" i="1"/>
  <c r="AD2836" i="1" s="1"/>
  <c r="R2833" i="1"/>
  <c r="AD2833" i="1" s="1"/>
  <c r="R834" i="1"/>
  <c r="AD834" i="1" s="1"/>
  <c r="R2832" i="1"/>
  <c r="AD2832" i="1" s="1"/>
  <c r="R836" i="1"/>
  <c r="AD836" i="1" s="1"/>
  <c r="P2090" i="1"/>
  <c r="P90" i="1"/>
  <c r="S2204" i="1"/>
  <c r="AC2204" i="1" s="1"/>
  <c r="S204" i="1"/>
  <c r="AC204" i="1" s="1"/>
  <c r="S741" i="1"/>
  <c r="AC741" i="1" s="1"/>
  <c r="S2741" i="1"/>
  <c r="AC2741" i="1" s="1"/>
  <c r="S2739" i="1"/>
  <c r="AC2739" i="1" s="1"/>
  <c r="S739" i="1"/>
  <c r="AC739" i="1" s="1"/>
  <c r="S736" i="1"/>
  <c r="AC736" i="1" s="1"/>
  <c r="S2736" i="1"/>
  <c r="AC2736" i="1" s="1"/>
  <c r="S2737" i="1"/>
  <c r="AC2737" i="1" s="1"/>
  <c r="S2740" i="1"/>
  <c r="AC2740" i="1" s="1"/>
  <c r="S2738" i="1"/>
  <c r="AC2738" i="1" s="1"/>
  <c r="S735" i="1"/>
  <c r="AC735" i="1" s="1"/>
  <c r="S737" i="1"/>
  <c r="AC737" i="1" s="1"/>
  <c r="S740" i="1"/>
  <c r="AC740" i="1" s="1"/>
  <c r="S738" i="1"/>
  <c r="AC738" i="1" s="1"/>
  <c r="S2735" i="1"/>
  <c r="AC2735" i="1" s="1"/>
  <c r="R741" i="1"/>
  <c r="AD741" i="1" s="1"/>
  <c r="R2741" i="1"/>
  <c r="AD2741" i="1" s="1"/>
  <c r="R2739" i="1"/>
  <c r="AD2739" i="1" s="1"/>
  <c r="R736" i="1"/>
  <c r="AD736" i="1" s="1"/>
  <c r="R2736" i="1"/>
  <c r="AD2736" i="1" s="1"/>
  <c r="R2737" i="1"/>
  <c r="AD2737" i="1" s="1"/>
  <c r="R2740" i="1"/>
  <c r="AD2740" i="1" s="1"/>
  <c r="R2738" i="1"/>
  <c r="AD2738" i="1" s="1"/>
  <c r="R739" i="1"/>
  <c r="AD739" i="1" s="1"/>
  <c r="R735" i="1"/>
  <c r="AD735" i="1" s="1"/>
  <c r="R738" i="1"/>
  <c r="AD738" i="1" s="1"/>
  <c r="R2735" i="1"/>
  <c r="AD2735" i="1" s="1"/>
  <c r="R737" i="1"/>
  <c r="AD737" i="1" s="1"/>
  <c r="R740" i="1"/>
  <c r="AD740" i="1" s="1"/>
  <c r="R191" i="1"/>
  <c r="AD191" i="1" s="1"/>
  <c r="R2191" i="1"/>
  <c r="AD2191" i="1" s="1"/>
  <c r="O2238" i="1"/>
  <c r="O2240" i="1"/>
  <c r="O238" i="1"/>
  <c r="O240" i="1"/>
  <c r="O239" i="1"/>
  <c r="O2239" i="1"/>
  <c r="Q2653" i="1"/>
  <c r="Q2654" i="1"/>
  <c r="Q2651" i="1"/>
  <c r="Q651" i="1"/>
  <c r="AA651" i="1" s="1"/>
  <c r="Q2650" i="1"/>
  <c r="Q655" i="1"/>
  <c r="AA655" i="1" s="1"/>
  <c r="Q654" i="1"/>
  <c r="AA654" i="1" s="1"/>
  <c r="Q2657" i="1"/>
  <c r="Q656" i="1"/>
  <c r="AA656" i="1" s="1"/>
  <c r="Q2652" i="1"/>
  <c r="Q657" i="1"/>
  <c r="AA657" i="1" s="1"/>
  <c r="Q653" i="1"/>
  <c r="AA653" i="1" s="1"/>
  <c r="Q650" i="1"/>
  <c r="AA650" i="1" s="1"/>
  <c r="Q2655" i="1"/>
  <c r="Q2656" i="1"/>
  <c r="Q652" i="1"/>
  <c r="AA652" i="1" s="1"/>
  <c r="S2653" i="1"/>
  <c r="AC2653" i="1" s="1"/>
  <c r="S2654" i="1"/>
  <c r="AC2654" i="1" s="1"/>
  <c r="S2651" i="1"/>
  <c r="AC2651" i="1" s="1"/>
  <c r="S651" i="1"/>
  <c r="AC651" i="1" s="1"/>
  <c r="S2650" i="1"/>
  <c r="AC2650" i="1" s="1"/>
  <c r="S654" i="1"/>
  <c r="AC654" i="1" s="1"/>
  <c r="S2657" i="1"/>
  <c r="AC2657" i="1" s="1"/>
  <c r="S656" i="1"/>
  <c r="AC656" i="1" s="1"/>
  <c r="S2652" i="1"/>
  <c r="AC2652" i="1" s="1"/>
  <c r="S657" i="1"/>
  <c r="AC657" i="1" s="1"/>
  <c r="S655" i="1"/>
  <c r="AC655" i="1" s="1"/>
  <c r="S652" i="1"/>
  <c r="AC652" i="1" s="1"/>
  <c r="S653" i="1"/>
  <c r="AC653" i="1" s="1"/>
  <c r="S650" i="1"/>
  <c r="AC650" i="1" s="1"/>
  <c r="S2655" i="1"/>
  <c r="AC2655" i="1" s="1"/>
  <c r="S2656" i="1"/>
  <c r="AC2656" i="1" s="1"/>
  <c r="R2060" i="1"/>
  <c r="AD2060" i="1" s="1"/>
  <c r="R60" i="1"/>
  <c r="AD60" i="1" s="1"/>
  <c r="O2267" i="1"/>
  <c r="AA2267" i="1" s="1"/>
  <c r="O2266" i="1"/>
  <c r="AA2266" i="1" s="1"/>
  <c r="O2268" i="1"/>
  <c r="AA2268" i="1" s="1"/>
  <c r="O267" i="1"/>
  <c r="O268" i="1"/>
  <c r="O2265" i="1"/>
  <c r="AA2265" i="1" s="1"/>
  <c r="O265" i="1"/>
  <c r="O266" i="1"/>
  <c r="S2309" i="1"/>
  <c r="AC2309" i="1" s="1"/>
  <c r="S2308" i="1"/>
  <c r="AC2308" i="1" s="1"/>
  <c r="S2307" i="1"/>
  <c r="AC2307" i="1" s="1"/>
  <c r="S307" i="1"/>
  <c r="AC307" i="1" s="1"/>
  <c r="S2306" i="1"/>
  <c r="AC2306" i="1" s="1"/>
  <c r="S308" i="1"/>
  <c r="AC308" i="1" s="1"/>
  <c r="S309" i="1"/>
  <c r="AC309" i="1" s="1"/>
  <c r="S2305" i="1"/>
  <c r="AC2305" i="1" s="1"/>
  <c r="S305" i="1"/>
  <c r="AC305" i="1" s="1"/>
  <c r="S306" i="1"/>
  <c r="AC306" i="1" s="1"/>
  <c r="S645" i="1"/>
  <c r="AC645" i="1" s="1"/>
  <c r="S2644" i="1"/>
  <c r="AC2644" i="1" s="1"/>
  <c r="S2645" i="1"/>
  <c r="AC2645" i="1" s="1"/>
  <c r="S2646" i="1"/>
  <c r="AC2646" i="1" s="1"/>
  <c r="S2643" i="1"/>
  <c r="AC2643" i="1" s="1"/>
  <c r="S643" i="1"/>
  <c r="AC643" i="1" s="1"/>
  <c r="S644" i="1"/>
  <c r="AC644" i="1" s="1"/>
  <c r="S2649" i="1"/>
  <c r="AC2649" i="1" s="1"/>
  <c r="S2648" i="1"/>
  <c r="AC2648" i="1" s="1"/>
  <c r="S646" i="1"/>
  <c r="AC646" i="1" s="1"/>
  <c r="S647" i="1"/>
  <c r="AC647" i="1" s="1"/>
  <c r="S649" i="1"/>
  <c r="AC649" i="1" s="1"/>
  <c r="S2647" i="1"/>
  <c r="AC2647" i="1" s="1"/>
  <c r="S648" i="1"/>
  <c r="AC648" i="1" s="1"/>
  <c r="P2461" i="1"/>
  <c r="P2462" i="1"/>
  <c r="P2459" i="1"/>
  <c r="P2460" i="1"/>
  <c r="P459" i="1"/>
  <c r="P460" i="1"/>
  <c r="P2464" i="1"/>
  <c r="P458" i="1"/>
  <c r="P461" i="1"/>
  <c r="P462" i="1"/>
  <c r="AB462" i="1" s="1"/>
  <c r="Z462" i="1" s="1"/>
  <c r="P464" i="1"/>
  <c r="P463" i="1"/>
  <c r="P2458" i="1"/>
  <c r="P2463" i="1"/>
  <c r="AB2463" i="1" s="1"/>
  <c r="Z2463" i="1" s="1"/>
  <c r="R2157" i="1"/>
  <c r="AD2157" i="1" s="1"/>
  <c r="R157" i="1"/>
  <c r="AD157" i="1" s="1"/>
  <c r="R337" i="12"/>
  <c r="AD337" i="12" s="1"/>
  <c r="R353" i="12"/>
  <c r="AD353" i="12" s="1"/>
  <c r="R236" i="12"/>
  <c r="AD236" i="12" s="1"/>
  <c r="R238" i="12"/>
  <c r="AD238" i="12" s="1"/>
  <c r="R234" i="12"/>
  <c r="AD234" i="12" s="1"/>
  <c r="R237" i="12"/>
  <c r="AD237" i="12" s="1"/>
  <c r="R244" i="12"/>
  <c r="AD244" i="12" s="1"/>
  <c r="R243" i="12"/>
  <c r="AD243" i="12" s="1"/>
  <c r="R226" i="12"/>
  <c r="AD226" i="12" s="1"/>
  <c r="R239" i="12"/>
  <c r="AD239" i="12" s="1"/>
  <c r="R231" i="12"/>
  <c r="AD231" i="12" s="1"/>
  <c r="R232" i="12"/>
  <c r="AD232" i="12" s="1"/>
  <c r="R242" i="12"/>
  <c r="AD242" i="12" s="1"/>
  <c r="R235" i="12"/>
  <c r="AD235" i="12" s="1"/>
  <c r="R245" i="12"/>
  <c r="AD245" i="12" s="1"/>
  <c r="R241" i="12"/>
  <c r="AD241" i="12" s="1"/>
  <c r="R233" i="12"/>
  <c r="AD233" i="12" s="1"/>
  <c r="R229" i="12"/>
  <c r="AD229" i="12" s="1"/>
  <c r="R240" i="12"/>
  <c r="AD240" i="12" s="1"/>
  <c r="R228" i="12"/>
  <c r="AD228" i="12" s="1"/>
  <c r="R230" i="12"/>
  <c r="AD230" i="12" s="1"/>
  <c r="R227" i="12"/>
  <c r="AD227" i="12" s="1"/>
  <c r="R61" i="9"/>
  <c r="AD61" i="9" s="1"/>
  <c r="R17" i="4"/>
  <c r="AD17" i="4" s="1"/>
  <c r="R60" i="9"/>
  <c r="AD60" i="9" s="1"/>
  <c r="R16" i="7"/>
  <c r="AD16" i="7" s="1"/>
  <c r="R62" i="9"/>
  <c r="AD62" i="9" s="1"/>
  <c r="R15" i="3"/>
  <c r="AD15" i="3" s="1"/>
  <c r="R63" i="9"/>
  <c r="AD63" i="9" s="1"/>
  <c r="R18" i="2"/>
  <c r="AD18" i="2" s="1"/>
  <c r="R3197" i="1"/>
  <c r="AD3197" i="1" s="1"/>
  <c r="R3198" i="1"/>
  <c r="AD3198" i="1" s="1"/>
  <c r="R1197" i="1"/>
  <c r="AD1197" i="1" s="1"/>
  <c r="R1198" i="1"/>
  <c r="AD1198" i="1" s="1"/>
  <c r="R1199" i="1"/>
  <c r="AD1199" i="1" s="1"/>
  <c r="R3199" i="1"/>
  <c r="AD3199" i="1" s="1"/>
  <c r="P925" i="1"/>
  <c r="P2926" i="1"/>
  <c r="P2924" i="1"/>
  <c r="P924" i="1"/>
  <c r="P926" i="1"/>
  <c r="P2925" i="1"/>
  <c r="P2929" i="1"/>
  <c r="AB2929" i="1" s="1"/>
  <c r="Z2929" i="1" s="1"/>
  <c r="P929" i="1"/>
  <c r="P928" i="1"/>
  <c r="P2928" i="1"/>
  <c r="P927" i="1"/>
  <c r="AB927" i="1" s="1"/>
  <c r="Z927" i="1" s="1"/>
  <c r="P2927" i="1"/>
  <c r="Q3219" i="1"/>
  <c r="Q1219" i="1"/>
  <c r="AA1219" i="1" s="1"/>
  <c r="Q3218" i="1"/>
  <c r="Q1217" i="1"/>
  <c r="AA1217" i="1" s="1"/>
  <c r="Q3217" i="1"/>
  <c r="Q1218" i="1"/>
  <c r="AA1218" i="1" s="1"/>
  <c r="S2044" i="1"/>
  <c r="AC2044" i="1" s="1"/>
  <c r="S44" i="1"/>
  <c r="AC44" i="1" s="1"/>
  <c r="P76" i="1"/>
  <c r="P2076" i="1"/>
  <c r="R2083" i="1"/>
  <c r="AD2083" i="1" s="1"/>
  <c r="R2084" i="1"/>
  <c r="AD2084" i="1" s="1"/>
  <c r="R83" i="1"/>
  <c r="AD83" i="1" s="1"/>
  <c r="R84" i="1"/>
  <c r="AD84" i="1" s="1"/>
  <c r="S2107" i="1"/>
  <c r="AC2107" i="1" s="1"/>
  <c r="S107" i="1"/>
  <c r="AC107" i="1" s="1"/>
  <c r="S2106" i="1"/>
  <c r="AC2106" i="1" s="1"/>
  <c r="S106" i="1"/>
  <c r="AC106" i="1" s="1"/>
  <c r="Q187" i="1"/>
  <c r="AA187" i="1" s="1"/>
  <c r="Q2188" i="1"/>
  <c r="Q188" i="1"/>
  <c r="AA188" i="1" s="1"/>
  <c r="Q2187" i="1"/>
  <c r="O336" i="12"/>
  <c r="O352" i="12"/>
  <c r="O218" i="12"/>
  <c r="O225" i="12"/>
  <c r="AA225" i="12" s="1"/>
  <c r="O217" i="12"/>
  <c r="AA217" i="12" s="1"/>
  <c r="O209" i="12"/>
  <c r="AA209" i="12" s="1"/>
  <c r="O224" i="12"/>
  <c r="AA224" i="12" s="1"/>
  <c r="O212" i="12"/>
  <c r="AA212" i="12" s="1"/>
  <c r="O214" i="12"/>
  <c r="AA214" i="12" s="1"/>
  <c r="O210" i="12"/>
  <c r="AA210" i="12" s="1"/>
  <c r="O223" i="12"/>
  <c r="O219" i="12"/>
  <c r="AA219" i="12" s="1"/>
  <c r="O215" i="12"/>
  <c r="AA215" i="12" s="1"/>
  <c r="O211" i="12"/>
  <c r="AA211" i="12" s="1"/>
  <c r="O221" i="12"/>
  <c r="O213" i="12"/>
  <c r="AA213" i="12" s="1"/>
  <c r="O216" i="12"/>
  <c r="AA216" i="12" s="1"/>
  <c r="O206" i="12"/>
  <c r="AA206" i="12" s="1"/>
  <c r="O207" i="12"/>
  <c r="AA207" i="12" s="1"/>
  <c r="O220" i="12"/>
  <c r="AA220" i="12" s="1"/>
  <c r="O208" i="12"/>
  <c r="AA208" i="12" s="1"/>
  <c r="O222" i="12"/>
  <c r="AA222" i="12" s="1"/>
  <c r="O19" i="8"/>
  <c r="O10" i="6"/>
  <c r="O15" i="7"/>
  <c r="O57" i="9"/>
  <c r="O16" i="4"/>
  <c r="O55" i="9"/>
  <c r="O58" i="9"/>
  <c r="O17" i="2"/>
  <c r="O56" i="9"/>
  <c r="O18" i="8"/>
  <c r="O14" i="3"/>
  <c r="O25" i="7"/>
  <c r="O3101" i="1"/>
  <c r="O3102" i="1"/>
  <c r="AA3102" i="1" s="1"/>
  <c r="O1101" i="1"/>
  <c r="O1102" i="1"/>
  <c r="O1104" i="1"/>
  <c r="O3104" i="1"/>
  <c r="AA3104" i="1" s="1"/>
  <c r="O3103" i="1"/>
  <c r="AA3103" i="1" s="1"/>
  <c r="O1103" i="1"/>
  <c r="Q3027" i="1"/>
  <c r="Q3029" i="1"/>
  <c r="Q1027" i="1"/>
  <c r="AA1027" i="1" s="1"/>
  <c r="Q3026" i="1"/>
  <c r="Q1026" i="1"/>
  <c r="AA1026" i="1" s="1"/>
  <c r="Q3028" i="1"/>
  <c r="Q1029" i="1"/>
  <c r="AA1029" i="1" s="1"/>
  <c r="Q1028" i="1"/>
  <c r="AA1028" i="1" s="1"/>
  <c r="R2269" i="1"/>
  <c r="AD2269" i="1" s="1"/>
  <c r="R2270" i="1"/>
  <c r="AD2270" i="1" s="1"/>
  <c r="R270" i="1"/>
  <c r="AD270" i="1" s="1"/>
  <c r="R269" i="1"/>
  <c r="AD269" i="1" s="1"/>
  <c r="R2272" i="1"/>
  <c r="AD2272" i="1" s="1"/>
  <c r="R271" i="1"/>
  <c r="AD271" i="1" s="1"/>
  <c r="R2271" i="1"/>
  <c r="AD2271" i="1" s="1"/>
  <c r="R272" i="1"/>
  <c r="AD272" i="1" s="1"/>
  <c r="P2067" i="1"/>
  <c r="P67" i="1"/>
  <c r="R2413" i="1"/>
  <c r="AD2413" i="1" s="1"/>
  <c r="R2412" i="1"/>
  <c r="AD2412" i="1" s="1"/>
  <c r="R2414" i="1"/>
  <c r="AD2414" i="1" s="1"/>
  <c r="R2411" i="1"/>
  <c r="AD2411" i="1" s="1"/>
  <c r="R412" i="1"/>
  <c r="AD412" i="1" s="1"/>
  <c r="R414" i="1"/>
  <c r="AD414" i="1" s="1"/>
  <c r="R413" i="1"/>
  <c r="AD413" i="1" s="1"/>
  <c r="R2416" i="1"/>
  <c r="AD2416" i="1" s="1"/>
  <c r="R411" i="1"/>
  <c r="AD411" i="1" s="1"/>
  <c r="R415" i="1"/>
  <c r="AD415" i="1" s="1"/>
  <c r="R2415" i="1"/>
  <c r="AD2415" i="1" s="1"/>
  <c r="R416" i="1"/>
  <c r="AD416" i="1" s="1"/>
  <c r="S2070" i="1"/>
  <c r="AC2070" i="1" s="1"/>
  <c r="S70" i="1"/>
  <c r="AC70" i="1" s="1"/>
  <c r="Q3189" i="1"/>
  <c r="Q1190" i="1"/>
  <c r="AA1190" i="1" s="1"/>
  <c r="Q3192" i="1"/>
  <c r="Q3190" i="1"/>
  <c r="Q1191" i="1"/>
  <c r="AA1191" i="1" s="1"/>
  <c r="Q1192" i="1"/>
  <c r="AA1192" i="1" s="1"/>
  <c r="Q3191" i="1"/>
  <c r="Q1189" i="1"/>
  <c r="AA1189" i="1" s="1"/>
  <c r="O2101" i="1"/>
  <c r="O2100" i="1"/>
  <c r="AA2100" i="1" s="1"/>
  <c r="O100" i="1"/>
  <c r="O101" i="1"/>
  <c r="O8" i="8"/>
  <c r="O9" i="8"/>
  <c r="O6" i="4"/>
  <c r="O3173" i="1"/>
  <c r="O1173" i="1"/>
  <c r="O3174" i="1"/>
  <c r="O3171" i="1"/>
  <c r="O1174" i="1"/>
  <c r="O1171" i="1"/>
  <c r="O1172" i="1"/>
  <c r="O3172" i="1"/>
  <c r="O2637" i="1"/>
  <c r="O2636" i="1"/>
  <c r="O2638" i="1"/>
  <c r="O2635" i="1"/>
  <c r="O640" i="1"/>
  <c r="O636" i="1"/>
  <c r="O638" i="1"/>
  <c r="O637" i="1"/>
  <c r="O2641" i="1"/>
  <c r="O2642" i="1"/>
  <c r="O635" i="1"/>
  <c r="O2640" i="1"/>
  <c r="O639" i="1"/>
  <c r="O642" i="1"/>
  <c r="O2639" i="1"/>
  <c r="O641" i="1"/>
  <c r="S2955" i="1"/>
  <c r="AC2955" i="1" s="1"/>
  <c r="S955" i="1"/>
  <c r="AC955" i="1" s="1"/>
  <c r="S952" i="1"/>
  <c r="AC952" i="1" s="1"/>
  <c r="S2953" i="1"/>
  <c r="AC2953" i="1" s="1"/>
  <c r="S2956" i="1"/>
  <c r="AC2956" i="1" s="1"/>
  <c r="S2954" i="1"/>
  <c r="AC2954" i="1" s="1"/>
  <c r="S2952" i="1"/>
  <c r="AC2952" i="1" s="1"/>
  <c r="S953" i="1"/>
  <c r="AC953" i="1" s="1"/>
  <c r="S956" i="1"/>
  <c r="AC956" i="1" s="1"/>
  <c r="S2951" i="1"/>
  <c r="AC2951" i="1" s="1"/>
  <c r="S951" i="1"/>
  <c r="AC951" i="1" s="1"/>
  <c r="S954" i="1"/>
  <c r="AC954" i="1" s="1"/>
  <c r="P3117" i="1"/>
  <c r="P3118" i="1"/>
  <c r="AB3118" i="1" s="1"/>
  <c r="Z3118" i="1" s="1"/>
  <c r="P3120" i="1"/>
  <c r="AB3120" i="1" s="1"/>
  <c r="Z3120" i="1" s="1"/>
  <c r="P1118" i="1"/>
  <c r="P1117" i="1"/>
  <c r="AB1117" i="1" s="1"/>
  <c r="Z1117" i="1" s="1"/>
  <c r="P1120" i="1"/>
  <c r="P1119" i="1"/>
  <c r="P3119" i="1"/>
  <c r="R3245" i="1"/>
  <c r="AD3245" i="1" s="1"/>
  <c r="R3246" i="1"/>
  <c r="AD3246" i="1" s="1"/>
  <c r="R1246" i="1"/>
  <c r="AD1246" i="1" s="1"/>
  <c r="R3244" i="1"/>
  <c r="AD3244" i="1" s="1"/>
  <c r="R1245" i="1"/>
  <c r="AD1245" i="1" s="1"/>
  <c r="R1244" i="1"/>
  <c r="AD1244" i="1" s="1"/>
  <c r="Q2277" i="1"/>
  <c r="Q2278" i="1"/>
  <c r="Q279" i="1"/>
  <c r="AA279" i="1" s="1"/>
  <c r="Q277" i="1"/>
  <c r="AA277" i="1" s="1"/>
  <c r="Q278" i="1"/>
  <c r="AA278" i="1" s="1"/>
  <c r="Q2280" i="1"/>
  <c r="Q2279" i="1"/>
  <c r="Q280" i="1"/>
  <c r="AA280" i="1" s="1"/>
  <c r="S2034" i="1"/>
  <c r="AC2034" i="1" s="1"/>
  <c r="S34" i="1"/>
  <c r="AC34" i="1" s="1"/>
  <c r="R2941" i="1"/>
  <c r="AD2941" i="1" s="1"/>
  <c r="R2944" i="1"/>
  <c r="AD2944" i="1" s="1"/>
  <c r="R2940" i="1"/>
  <c r="AD2940" i="1" s="1"/>
  <c r="R2942" i="1"/>
  <c r="AD2942" i="1" s="1"/>
  <c r="R940" i="1"/>
  <c r="AD940" i="1" s="1"/>
  <c r="R2945" i="1"/>
  <c r="AD2945" i="1" s="1"/>
  <c r="R944" i="1"/>
  <c r="AD944" i="1" s="1"/>
  <c r="R942" i="1"/>
  <c r="AD942" i="1" s="1"/>
  <c r="R943" i="1"/>
  <c r="AD943" i="1" s="1"/>
  <c r="R2943" i="1"/>
  <c r="AD2943" i="1" s="1"/>
  <c r="R941" i="1"/>
  <c r="AD941" i="1" s="1"/>
  <c r="R945" i="1"/>
  <c r="AD945" i="1" s="1"/>
  <c r="P1085" i="1"/>
  <c r="P3086" i="1"/>
  <c r="P3085" i="1"/>
  <c r="P1086" i="1"/>
  <c r="P1088" i="1"/>
  <c r="P3088" i="1"/>
  <c r="P1087" i="1"/>
  <c r="P3087" i="1"/>
  <c r="Q51" i="1"/>
  <c r="AA51" i="1" s="1"/>
  <c r="Q2051" i="1"/>
  <c r="O13" i="8"/>
  <c r="O12" i="8"/>
  <c r="O6" i="6"/>
  <c r="O24" i="9"/>
  <c r="O2203" i="1"/>
  <c r="O203" i="1"/>
  <c r="P2177" i="1"/>
  <c r="P177" i="1"/>
  <c r="P2176" i="1"/>
  <c r="P176" i="1"/>
  <c r="AB176" i="1" s="1"/>
  <c r="Z176" i="1" s="1"/>
  <c r="R2181" i="1"/>
  <c r="AD2181" i="1" s="1"/>
  <c r="R2182" i="1"/>
  <c r="AD2182" i="1" s="1"/>
  <c r="R182" i="1"/>
  <c r="AD182" i="1" s="1"/>
  <c r="R181" i="1"/>
  <c r="AD181" i="1" s="1"/>
  <c r="O2368" i="1"/>
  <c r="O2365" i="1"/>
  <c r="O2366" i="1"/>
  <c r="O2363" i="1"/>
  <c r="O2364" i="1"/>
  <c r="O366" i="1"/>
  <c r="O368" i="1"/>
  <c r="O363" i="1"/>
  <c r="O364" i="1"/>
  <c r="O367" i="1"/>
  <c r="O365" i="1"/>
  <c r="O2367" i="1"/>
  <c r="R175" i="1"/>
  <c r="AD175" i="1" s="1"/>
  <c r="R2175" i="1"/>
  <c r="AD2175" i="1" s="1"/>
  <c r="O2296" i="1"/>
  <c r="O2299" i="1"/>
  <c r="O299" i="1"/>
  <c r="O296" i="1"/>
  <c r="O2297" i="1"/>
  <c r="O2298" i="1"/>
  <c r="O295" i="1"/>
  <c r="O297" i="1"/>
  <c r="O298" i="1"/>
  <c r="O2295" i="1"/>
  <c r="R2013" i="1"/>
  <c r="AD2013" i="1" s="1"/>
  <c r="R13" i="1"/>
  <c r="AD13" i="1" s="1"/>
  <c r="S173" i="1"/>
  <c r="AC173" i="1" s="1"/>
  <c r="S2173" i="1"/>
  <c r="AC2173" i="1" s="1"/>
  <c r="S2172" i="1"/>
  <c r="AC2172" i="1" s="1"/>
  <c r="S172" i="1"/>
  <c r="AC172" i="1" s="1"/>
  <c r="O1061" i="1"/>
  <c r="O1062" i="1"/>
  <c r="O1063" i="1"/>
  <c r="O1060" i="1"/>
  <c r="O3060" i="1"/>
  <c r="O3062" i="1"/>
  <c r="O3061" i="1"/>
  <c r="O3063" i="1"/>
  <c r="Q845" i="1"/>
  <c r="AA845" i="1" s="1"/>
  <c r="Q2845" i="1"/>
  <c r="Q2844" i="1"/>
  <c r="Q2846" i="1"/>
  <c r="Q2848" i="1"/>
  <c r="Q844" i="1"/>
  <c r="AA844" i="1" s="1"/>
  <c r="Q2849" i="1"/>
  <c r="Q847" i="1"/>
  <c r="AA847" i="1" s="1"/>
  <c r="Q846" i="1"/>
  <c r="AA846" i="1" s="1"/>
  <c r="Q848" i="1"/>
  <c r="AA848" i="1" s="1"/>
  <c r="Q849" i="1"/>
  <c r="AA849" i="1" s="1"/>
  <c r="Q2847" i="1"/>
  <c r="P2939" i="1"/>
  <c r="P939" i="1"/>
  <c r="P2937" i="1"/>
  <c r="P2938" i="1"/>
  <c r="P935" i="1"/>
  <c r="AB935" i="1" s="1"/>
  <c r="Z935" i="1" s="1"/>
  <c r="P937" i="1"/>
  <c r="AB937" i="1" s="1"/>
  <c r="Z937" i="1" s="1"/>
  <c r="P2935" i="1"/>
  <c r="P2936" i="1"/>
  <c r="P938" i="1"/>
  <c r="P936" i="1"/>
  <c r="P373" i="1"/>
  <c r="P2373" i="1"/>
  <c r="P2372" i="1"/>
  <c r="P2374" i="1"/>
  <c r="AB2374" i="1" s="1"/>
  <c r="Z2374" i="1" s="1"/>
  <c r="P2371" i="1"/>
  <c r="AB2371" i="1" s="1"/>
  <c r="Z2371" i="1" s="1"/>
  <c r="P371" i="1"/>
  <c r="P2370" i="1"/>
  <c r="P372" i="1"/>
  <c r="P374" i="1"/>
  <c r="AB374" i="1" s="1"/>
  <c r="Z374" i="1" s="1"/>
  <c r="P2369" i="1"/>
  <c r="P375" i="1"/>
  <c r="P369" i="1"/>
  <c r="P370" i="1"/>
  <c r="AB370" i="1" s="1"/>
  <c r="Z370" i="1" s="1"/>
  <c r="P2375" i="1"/>
  <c r="Q2053" i="1"/>
  <c r="Q53" i="1"/>
  <c r="AA53" i="1" s="1"/>
  <c r="P1125" i="1"/>
  <c r="P1126" i="1"/>
  <c r="P3126" i="1"/>
  <c r="AB3126" i="1" s="1"/>
  <c r="Z3126" i="1" s="1"/>
  <c r="P3128" i="1"/>
  <c r="P1127" i="1"/>
  <c r="P1128" i="1"/>
  <c r="P3127" i="1"/>
  <c r="P3125" i="1"/>
  <c r="S2136" i="1"/>
  <c r="AC2136" i="1" s="1"/>
  <c r="S136" i="1"/>
  <c r="AC136" i="1" s="1"/>
  <c r="O2742" i="1"/>
  <c r="O2747" i="1"/>
  <c r="O2744" i="1"/>
  <c r="O742" i="1"/>
  <c r="O747" i="1"/>
  <c r="O744" i="1"/>
  <c r="O2745" i="1"/>
  <c r="O2746" i="1"/>
  <c r="O743" i="1"/>
  <c r="O2748" i="1"/>
  <c r="O746" i="1"/>
  <c r="O748" i="1"/>
  <c r="O745" i="1"/>
  <c r="O2743" i="1"/>
  <c r="P3203" i="1"/>
  <c r="AB3203" i="1" s="1"/>
  <c r="Z3203" i="1" s="1"/>
  <c r="P1203" i="1"/>
  <c r="P3200" i="1"/>
  <c r="P3201" i="1"/>
  <c r="P3202" i="1"/>
  <c r="AB3202" i="1" s="1"/>
  <c r="Z3202" i="1" s="1"/>
  <c r="P1201" i="1"/>
  <c r="AB1201" i="1" s="1"/>
  <c r="Z1201" i="1" s="1"/>
  <c r="P1200" i="1"/>
  <c r="P1202" i="1"/>
  <c r="AB1202" i="1" s="1"/>
  <c r="Z1202" i="1" s="1"/>
  <c r="R2017" i="1"/>
  <c r="AD2017" i="1" s="1"/>
  <c r="R17" i="1"/>
  <c r="AD17" i="1" s="1"/>
  <c r="P9" i="1"/>
  <c r="P2009" i="1"/>
  <c r="Q2165" i="1"/>
  <c r="Q2166" i="1"/>
  <c r="Q165" i="1"/>
  <c r="AA165" i="1" s="1"/>
  <c r="Q166" i="1"/>
  <c r="AA166" i="1" s="1"/>
  <c r="S317" i="1"/>
  <c r="AC317" i="1" s="1"/>
  <c r="S2317" i="1"/>
  <c r="AC2317" i="1" s="1"/>
  <c r="S2318" i="1"/>
  <c r="AC2318" i="1" s="1"/>
  <c r="S2315" i="1"/>
  <c r="AC2315" i="1" s="1"/>
  <c r="S315" i="1"/>
  <c r="AC315" i="1" s="1"/>
  <c r="S2316" i="1"/>
  <c r="AC2316" i="1" s="1"/>
  <c r="S318" i="1"/>
  <c r="AC318" i="1" s="1"/>
  <c r="S319" i="1"/>
  <c r="AC319" i="1" s="1"/>
  <c r="S2320" i="1"/>
  <c r="AC2320" i="1" s="1"/>
  <c r="S316" i="1"/>
  <c r="AC316" i="1" s="1"/>
  <c r="S2319" i="1"/>
  <c r="AC2319" i="1" s="1"/>
  <c r="S320" i="1"/>
  <c r="AC320" i="1" s="1"/>
  <c r="S14" i="8"/>
  <c r="AC14" i="8" s="1"/>
  <c r="S15" i="8"/>
  <c r="AC15" i="8" s="1"/>
  <c r="S2030" i="1"/>
  <c r="AC2030" i="1" s="1"/>
  <c r="S30" i="1"/>
  <c r="AC30" i="1" s="1"/>
  <c r="P15" i="8"/>
  <c r="AB15" i="8" s="1"/>
  <c r="Z15" i="8" s="1"/>
  <c r="P14" i="8"/>
  <c r="AB14" i="8" s="1"/>
  <c r="Z14" i="8" s="1"/>
  <c r="P2030" i="1"/>
  <c r="P30" i="1"/>
  <c r="R3045" i="1"/>
  <c r="AD3045" i="1" s="1"/>
  <c r="R3046" i="1"/>
  <c r="AD3046" i="1" s="1"/>
  <c r="R3043" i="1"/>
  <c r="AD3043" i="1" s="1"/>
  <c r="R3044" i="1"/>
  <c r="AD3044" i="1" s="1"/>
  <c r="R1046" i="1"/>
  <c r="AD1046" i="1" s="1"/>
  <c r="R1044" i="1"/>
  <c r="AD1044" i="1" s="1"/>
  <c r="R1045" i="1"/>
  <c r="AD1045" i="1" s="1"/>
  <c r="R1043" i="1"/>
  <c r="AD1043" i="1" s="1"/>
  <c r="Q2102" i="1"/>
  <c r="Q102" i="1"/>
  <c r="AA102" i="1" s="1"/>
  <c r="P2118" i="1"/>
  <c r="P118" i="1"/>
  <c r="P119" i="1"/>
  <c r="P2119" i="1"/>
  <c r="S171" i="1"/>
  <c r="AC171" i="1" s="1"/>
  <c r="S2171" i="1"/>
  <c r="AC2171" i="1" s="1"/>
  <c r="O2038" i="1"/>
  <c r="O38" i="1"/>
  <c r="Q6" i="7"/>
  <c r="Q2054" i="1"/>
  <c r="Q54" i="1"/>
  <c r="AA54" i="1" s="1"/>
  <c r="P3225" i="1"/>
  <c r="P3224" i="1"/>
  <c r="P1223" i="1"/>
  <c r="P1224" i="1"/>
  <c r="P3223" i="1"/>
  <c r="AB3223" i="1" s="1"/>
  <c r="Z3223" i="1" s="1"/>
  <c r="P1225" i="1"/>
  <c r="Q2933" i="1"/>
  <c r="Q2931" i="1"/>
  <c r="Q934" i="1"/>
  <c r="AA934" i="1" s="1"/>
  <c r="Q933" i="1"/>
  <c r="AA933" i="1" s="1"/>
  <c r="Q2934" i="1"/>
  <c r="Q931" i="1"/>
  <c r="AA931" i="1" s="1"/>
  <c r="Q2932" i="1"/>
  <c r="Q2930" i="1"/>
  <c r="Q932" i="1"/>
  <c r="AA932" i="1" s="1"/>
  <c r="Q930" i="1"/>
  <c r="AA930" i="1" s="1"/>
  <c r="P3188" i="1"/>
  <c r="P3187" i="1"/>
  <c r="P1188" i="1"/>
  <c r="P1187" i="1"/>
  <c r="P3186" i="1"/>
  <c r="AB3186" i="1" s="1"/>
  <c r="Z3186" i="1" s="1"/>
  <c r="P1186" i="1"/>
  <c r="S3188" i="1"/>
  <c r="AC3188" i="1" s="1"/>
  <c r="S3187" i="1"/>
  <c r="AC3187" i="1" s="1"/>
  <c r="S1188" i="1"/>
  <c r="AC1188" i="1" s="1"/>
  <c r="S1187" i="1"/>
  <c r="AC1187" i="1" s="1"/>
  <c r="S3186" i="1"/>
  <c r="AC3186" i="1" s="1"/>
  <c r="S1186" i="1"/>
  <c r="AC1186" i="1" s="1"/>
  <c r="O349" i="1"/>
  <c r="O2349" i="1"/>
  <c r="O2348" i="1"/>
  <c r="O2347" i="1"/>
  <c r="O348" i="1"/>
  <c r="O2346" i="1"/>
  <c r="O2344" i="1"/>
  <c r="O347" i="1"/>
  <c r="O2345" i="1"/>
  <c r="O344" i="1"/>
  <c r="O345" i="1"/>
  <c r="O346" i="1"/>
  <c r="P59" i="9"/>
  <c r="P1141" i="1"/>
  <c r="P1142" i="1"/>
  <c r="P3140" i="1"/>
  <c r="P3141" i="1"/>
  <c r="AB3141" i="1" s="1"/>
  <c r="Z3141" i="1" s="1"/>
  <c r="P3142" i="1"/>
  <c r="P1140" i="1"/>
  <c r="P1143" i="1"/>
  <c r="P3143" i="1"/>
  <c r="Q2043" i="1"/>
  <c r="Q43" i="1"/>
  <c r="AA43" i="1" s="1"/>
  <c r="R1149" i="1"/>
  <c r="AD1149" i="1" s="1"/>
  <c r="R3150" i="1"/>
  <c r="AD3150" i="1" s="1"/>
  <c r="R3149" i="1"/>
  <c r="AD3149" i="1" s="1"/>
  <c r="R1150" i="1"/>
  <c r="AD1150" i="1" s="1"/>
  <c r="R1151" i="1"/>
  <c r="AD1151" i="1" s="1"/>
  <c r="R3148" i="1"/>
  <c r="AD3148" i="1" s="1"/>
  <c r="R3151" i="1"/>
  <c r="AD3151" i="1" s="1"/>
  <c r="R1148" i="1"/>
  <c r="AD1148" i="1" s="1"/>
  <c r="O2725" i="1"/>
  <c r="AA2725" i="1" s="1"/>
  <c r="O2726" i="1"/>
  <c r="AA2726" i="1" s="1"/>
  <c r="O2723" i="1"/>
  <c r="AA2723" i="1" s="1"/>
  <c r="O723" i="1"/>
  <c r="O725" i="1"/>
  <c r="O726" i="1"/>
  <c r="O2722" i="1"/>
  <c r="AA2722" i="1" s="1"/>
  <c r="O727" i="1"/>
  <c r="O2727" i="1"/>
  <c r="AA2727" i="1" s="1"/>
  <c r="O724" i="1"/>
  <c r="O722" i="1"/>
  <c r="O2724" i="1"/>
  <c r="AA2724" i="1" s="1"/>
  <c r="Q2153" i="1"/>
  <c r="Q2152" i="1"/>
  <c r="Q153" i="1"/>
  <c r="AA153" i="1" s="1"/>
  <c r="Q152" i="1"/>
  <c r="AA152" i="1" s="1"/>
  <c r="O2222" i="1"/>
  <c r="O222" i="1"/>
  <c r="O223" i="1"/>
  <c r="O2223" i="1"/>
  <c r="S103" i="1"/>
  <c r="AC103" i="1" s="1"/>
  <c r="S2104" i="1"/>
  <c r="AC2104" i="1" s="1"/>
  <c r="S2103" i="1"/>
  <c r="AC2103" i="1" s="1"/>
  <c r="S104" i="1"/>
  <c r="AC104" i="1" s="1"/>
  <c r="Q3059" i="1"/>
  <c r="Q1056" i="1"/>
  <c r="AA1056" i="1" s="1"/>
  <c r="Q3058" i="1"/>
  <c r="Q3056" i="1"/>
  <c r="Q1059" i="1"/>
  <c r="AA1059" i="1" s="1"/>
  <c r="Q3057" i="1"/>
  <c r="Q1057" i="1"/>
  <c r="AA1057" i="1" s="1"/>
  <c r="Q1058" i="1"/>
  <c r="AA1058" i="1" s="1"/>
  <c r="R2042" i="1"/>
  <c r="AD2042" i="1" s="1"/>
  <c r="R42" i="1"/>
  <c r="AD42" i="1" s="1"/>
  <c r="P3147" i="1"/>
  <c r="P3144" i="1"/>
  <c r="P1147" i="1"/>
  <c r="P3146" i="1"/>
  <c r="P1144" i="1"/>
  <c r="P3145" i="1"/>
  <c r="P1145" i="1"/>
  <c r="P1146" i="1"/>
  <c r="AB1146" i="1" s="1"/>
  <c r="Z1146" i="1" s="1"/>
  <c r="R3147" i="1"/>
  <c r="AD3147" i="1" s="1"/>
  <c r="R3144" i="1"/>
  <c r="AD3144" i="1" s="1"/>
  <c r="R1144" i="1"/>
  <c r="AD1144" i="1" s="1"/>
  <c r="R3145" i="1"/>
  <c r="AD3145" i="1" s="1"/>
  <c r="R1147" i="1"/>
  <c r="AD1147" i="1" s="1"/>
  <c r="R3146" i="1"/>
  <c r="AD3146" i="1" s="1"/>
  <c r="R1145" i="1"/>
  <c r="AD1145" i="1" s="1"/>
  <c r="R1146" i="1"/>
  <c r="AD1146" i="1" s="1"/>
  <c r="R2208" i="1"/>
  <c r="AD2208" i="1" s="1"/>
  <c r="R208" i="1"/>
  <c r="AD208" i="1" s="1"/>
  <c r="R207" i="1"/>
  <c r="AD207" i="1" s="1"/>
  <c r="R2207" i="1"/>
  <c r="AD2207" i="1" s="1"/>
  <c r="O2208" i="1"/>
  <c r="AA2208" i="1" s="1"/>
  <c r="O208" i="1"/>
  <c r="O207" i="1"/>
  <c r="O2207" i="1"/>
  <c r="AA2207" i="1" s="1"/>
  <c r="Q2974" i="1"/>
  <c r="Q973" i="1"/>
  <c r="AA973" i="1" s="1"/>
  <c r="Q974" i="1"/>
  <c r="AA974" i="1" s="1"/>
  <c r="Q975" i="1"/>
  <c r="AA975" i="1" s="1"/>
  <c r="Q2972" i="1"/>
  <c r="Q2977" i="1"/>
  <c r="Q2976" i="1"/>
  <c r="Q977" i="1"/>
  <c r="AA977" i="1" s="1"/>
  <c r="Q976" i="1"/>
  <c r="AA976" i="1" s="1"/>
  <c r="Q972" i="1"/>
  <c r="AA972" i="1" s="1"/>
  <c r="Q2973" i="1"/>
  <c r="Q2975" i="1"/>
  <c r="P973" i="1"/>
  <c r="P2974" i="1"/>
  <c r="P974" i="1"/>
  <c r="P2977" i="1"/>
  <c r="P2976" i="1"/>
  <c r="P2972" i="1"/>
  <c r="P977" i="1"/>
  <c r="P976" i="1"/>
  <c r="P972" i="1"/>
  <c r="P975" i="1"/>
  <c r="P2973" i="1"/>
  <c r="P2975" i="1"/>
  <c r="P2131" i="1"/>
  <c r="AB2131" i="1" s="1"/>
  <c r="Z2131" i="1" s="1"/>
  <c r="P131" i="1"/>
  <c r="P2130" i="1"/>
  <c r="P130" i="1"/>
  <c r="P219" i="1"/>
  <c r="P2219" i="1"/>
  <c r="P2220" i="1"/>
  <c r="AB2220" i="1" s="1"/>
  <c r="Z2220" i="1" s="1"/>
  <c r="P220" i="1"/>
  <c r="P757" i="1"/>
  <c r="P2756" i="1"/>
  <c r="P2758" i="1"/>
  <c r="P2755" i="1"/>
  <c r="AB2755" i="1" s="1"/>
  <c r="Z2755" i="1" s="1"/>
  <c r="P755" i="1"/>
  <c r="P2761" i="1"/>
  <c r="P758" i="1"/>
  <c r="P756" i="1"/>
  <c r="P759" i="1"/>
  <c r="AB759" i="1" s="1"/>
  <c r="Z759" i="1" s="1"/>
  <c r="P2760" i="1"/>
  <c r="P2757" i="1"/>
  <c r="P761" i="1"/>
  <c r="P2759" i="1"/>
  <c r="P760" i="1"/>
  <c r="R219" i="1"/>
  <c r="AD219" i="1" s="1"/>
  <c r="R2220" i="1"/>
  <c r="AD2220" i="1" s="1"/>
  <c r="R2219" i="1"/>
  <c r="AD2219" i="1" s="1"/>
  <c r="R220" i="1"/>
  <c r="AD220" i="1" s="1"/>
  <c r="S2154" i="1"/>
  <c r="AC2154" i="1" s="1"/>
  <c r="S154" i="1"/>
  <c r="AC154" i="1" s="1"/>
  <c r="O16" i="1"/>
  <c r="O2016" i="1"/>
  <c r="R15" i="9"/>
  <c r="AD15" i="9" s="1"/>
  <c r="R120" i="1"/>
  <c r="AD120" i="1" s="1"/>
  <c r="R2120" i="1"/>
  <c r="AD2120" i="1" s="1"/>
  <c r="Q15" i="9"/>
  <c r="Q2120" i="1"/>
  <c r="Q120" i="1"/>
  <c r="AA120" i="1" s="1"/>
  <c r="P2129" i="1"/>
  <c r="P129" i="1"/>
  <c r="S2129" i="1"/>
  <c r="AC2129" i="1" s="1"/>
  <c r="S129" i="1"/>
  <c r="AC129" i="1" s="1"/>
  <c r="Q3216" i="1"/>
  <c r="Q3214" i="1"/>
  <c r="Q1215" i="1"/>
  <c r="AA1215" i="1" s="1"/>
  <c r="Q1214" i="1"/>
  <c r="AA1214" i="1" s="1"/>
  <c r="Q1216" i="1"/>
  <c r="AA1216" i="1" s="1"/>
  <c r="Q3215" i="1"/>
  <c r="R3214" i="1"/>
  <c r="AD3214" i="1" s="1"/>
  <c r="R3216" i="1"/>
  <c r="AD3216" i="1" s="1"/>
  <c r="R1214" i="1"/>
  <c r="AD1214" i="1" s="1"/>
  <c r="R1216" i="1"/>
  <c r="AD1216" i="1" s="1"/>
  <c r="R1215" i="1"/>
  <c r="AD1215" i="1" s="1"/>
  <c r="R3215" i="1"/>
  <c r="AD3215" i="1" s="1"/>
  <c r="S664" i="1"/>
  <c r="AC664" i="1" s="1"/>
  <c r="S2661" i="1"/>
  <c r="AC2661" i="1" s="1"/>
  <c r="S2660" i="1"/>
  <c r="AC2660" i="1" s="1"/>
  <c r="S2662" i="1"/>
  <c r="AC2662" i="1" s="1"/>
  <c r="S2659" i="1"/>
  <c r="AC2659" i="1" s="1"/>
  <c r="S659" i="1"/>
  <c r="AC659" i="1" s="1"/>
  <c r="S660" i="1"/>
  <c r="AC660" i="1" s="1"/>
  <c r="S662" i="1"/>
  <c r="AC662" i="1" s="1"/>
  <c r="S2664" i="1"/>
  <c r="AC2664" i="1" s="1"/>
  <c r="S661" i="1"/>
  <c r="AC661" i="1" s="1"/>
  <c r="S2658" i="1"/>
  <c r="AC2658" i="1" s="1"/>
  <c r="S2663" i="1"/>
  <c r="AC2663" i="1" s="1"/>
  <c r="S663" i="1"/>
  <c r="AC663" i="1" s="1"/>
  <c r="S658" i="1"/>
  <c r="AC658" i="1" s="1"/>
  <c r="P3139" i="1"/>
  <c r="AB3139" i="1" s="1"/>
  <c r="Z3139" i="1" s="1"/>
  <c r="P3136" i="1"/>
  <c r="P1139" i="1"/>
  <c r="P1136" i="1"/>
  <c r="P3137" i="1"/>
  <c r="P3138" i="1"/>
  <c r="AB3138" i="1" s="1"/>
  <c r="Z3138" i="1" s="1"/>
  <c r="P1137" i="1"/>
  <c r="P1138" i="1"/>
  <c r="Q3091" i="1"/>
  <c r="Q3092" i="1"/>
  <c r="Q1091" i="1"/>
  <c r="AA1091" i="1" s="1"/>
  <c r="Q1092" i="1"/>
  <c r="AA1092" i="1" s="1"/>
  <c r="Q3089" i="1"/>
  <c r="Q3090" i="1"/>
  <c r="Q1089" i="1"/>
  <c r="AA1089" i="1" s="1"/>
  <c r="Q1090" i="1"/>
  <c r="AA1090" i="1" s="1"/>
  <c r="P221" i="1"/>
  <c r="P2221" i="1"/>
  <c r="P2184" i="1"/>
  <c r="P184" i="1"/>
  <c r="O326" i="12"/>
  <c r="O342" i="12"/>
  <c r="O24" i="12"/>
  <c r="O12" i="12"/>
  <c r="O7" i="12"/>
  <c r="O14" i="12"/>
  <c r="O17" i="12"/>
  <c r="O6" i="12"/>
  <c r="O23" i="12"/>
  <c r="O15" i="12"/>
  <c r="O10" i="12"/>
  <c r="O16" i="12"/>
  <c r="O8" i="12"/>
  <c r="O18" i="12"/>
  <c r="O19" i="12"/>
  <c r="O25" i="12"/>
  <c r="O21" i="12"/>
  <c r="O20" i="12"/>
  <c r="O22" i="12"/>
  <c r="O11" i="12"/>
  <c r="O13" i="12"/>
  <c r="O9" i="12"/>
  <c r="O8" i="9"/>
  <c r="O7" i="9"/>
  <c r="O6" i="9"/>
  <c r="O19" i="1"/>
  <c r="O2019" i="1"/>
  <c r="P326" i="12"/>
  <c r="AB326" i="12" s="1"/>
  <c r="Z326" i="12" s="1"/>
  <c r="P342" i="12"/>
  <c r="P8" i="12"/>
  <c r="AB8" i="12" s="1"/>
  <c r="Z8" i="12" s="1"/>
  <c r="P19" i="12"/>
  <c r="AB19" i="12" s="1"/>
  <c r="Z19" i="12" s="1"/>
  <c r="P9" i="12"/>
  <c r="AB9" i="12" s="1"/>
  <c r="Z9" i="12" s="1"/>
  <c r="P20" i="12"/>
  <c r="AB20" i="12" s="1"/>
  <c r="Z20" i="12" s="1"/>
  <c r="P23" i="12"/>
  <c r="AB23" i="12" s="1"/>
  <c r="Z23" i="12" s="1"/>
  <c r="P22" i="12"/>
  <c r="AB22" i="12" s="1"/>
  <c r="Z22" i="12" s="1"/>
  <c r="P10" i="12"/>
  <c r="AB10" i="12" s="1"/>
  <c r="Z10" i="12" s="1"/>
  <c r="P21" i="12"/>
  <c r="AB21" i="12" s="1"/>
  <c r="Z21" i="12" s="1"/>
  <c r="P17" i="12"/>
  <c r="AB17" i="12" s="1"/>
  <c r="Z17" i="12" s="1"/>
  <c r="P6" i="12"/>
  <c r="P24" i="12"/>
  <c r="AB24" i="12" s="1"/>
  <c r="Z24" i="12" s="1"/>
  <c r="P12" i="12"/>
  <c r="AB12" i="12" s="1"/>
  <c r="Z12" i="12" s="1"/>
  <c r="P15" i="12"/>
  <c r="AB15" i="12" s="1"/>
  <c r="Z15" i="12" s="1"/>
  <c r="P18" i="12"/>
  <c r="AB18" i="12" s="1"/>
  <c r="Z18" i="12" s="1"/>
  <c r="P11" i="12"/>
  <c r="AB11" i="12" s="1"/>
  <c r="Z11" i="12" s="1"/>
  <c r="P16" i="12"/>
  <c r="AB16" i="12" s="1"/>
  <c r="Z16" i="12" s="1"/>
  <c r="P7" i="12"/>
  <c r="AB7" i="12" s="1"/>
  <c r="Z7" i="12" s="1"/>
  <c r="P14" i="12"/>
  <c r="AB14" i="12" s="1"/>
  <c r="Z14" i="12" s="1"/>
  <c r="P25" i="12"/>
  <c r="AB25" i="12" s="1"/>
  <c r="Z25" i="12" s="1"/>
  <c r="P13" i="12"/>
  <c r="AB13" i="12" s="1"/>
  <c r="Z13" i="12" s="1"/>
  <c r="P8" i="9"/>
  <c r="P6" i="9"/>
  <c r="P7" i="9"/>
  <c r="P19" i="1"/>
  <c r="P2019" i="1"/>
  <c r="P2036" i="1"/>
  <c r="P36" i="1"/>
  <c r="P2007" i="1"/>
  <c r="P7" i="1"/>
  <c r="R469" i="1"/>
  <c r="AD469" i="1" s="1"/>
  <c r="R2468" i="1"/>
  <c r="AD2468" i="1" s="1"/>
  <c r="R2469" i="1"/>
  <c r="AD2469" i="1" s="1"/>
  <c r="R2470" i="1"/>
  <c r="AD2470" i="1" s="1"/>
  <c r="R2467" i="1"/>
  <c r="AD2467" i="1" s="1"/>
  <c r="R468" i="1"/>
  <c r="AD468" i="1" s="1"/>
  <c r="R470" i="1"/>
  <c r="AD470" i="1" s="1"/>
  <c r="R2465" i="1"/>
  <c r="AD2465" i="1" s="1"/>
  <c r="R2466" i="1"/>
  <c r="AD2466" i="1" s="1"/>
  <c r="R2472" i="1"/>
  <c r="AD2472" i="1" s="1"/>
  <c r="R467" i="1"/>
  <c r="AD467" i="1" s="1"/>
  <c r="R471" i="1"/>
  <c r="AD471" i="1" s="1"/>
  <c r="R466" i="1"/>
  <c r="AD466" i="1" s="1"/>
  <c r="R472" i="1"/>
  <c r="AD472" i="1" s="1"/>
  <c r="R465" i="1"/>
  <c r="AD465" i="1" s="1"/>
  <c r="R2471" i="1"/>
  <c r="AD2471" i="1" s="1"/>
  <c r="R2685" i="1"/>
  <c r="AD2685" i="1" s="1"/>
  <c r="R2684" i="1"/>
  <c r="AD2684" i="1" s="1"/>
  <c r="R2686" i="1"/>
  <c r="AD2686" i="1" s="1"/>
  <c r="R2683" i="1"/>
  <c r="AD2683" i="1" s="1"/>
  <c r="R684" i="1"/>
  <c r="AD684" i="1" s="1"/>
  <c r="R686" i="1"/>
  <c r="AD686" i="1" s="1"/>
  <c r="R683" i="1"/>
  <c r="AD683" i="1" s="1"/>
  <c r="R2681" i="1"/>
  <c r="AD2681" i="1" s="1"/>
  <c r="R2682" i="1"/>
  <c r="AD2682" i="1" s="1"/>
  <c r="R679" i="1"/>
  <c r="AD679" i="1" s="1"/>
  <c r="R2680" i="1"/>
  <c r="AD2680" i="1" s="1"/>
  <c r="R685" i="1"/>
  <c r="AD685" i="1" s="1"/>
  <c r="R682" i="1"/>
  <c r="AD682" i="1" s="1"/>
  <c r="R680" i="1"/>
  <c r="AD680" i="1" s="1"/>
  <c r="R681" i="1"/>
  <c r="AD681" i="1" s="1"/>
  <c r="R2679" i="1"/>
  <c r="AD2679" i="1" s="1"/>
  <c r="P2685" i="1"/>
  <c r="P2684" i="1"/>
  <c r="P2686" i="1"/>
  <c r="P2683" i="1"/>
  <c r="P683" i="1"/>
  <c r="P2681" i="1"/>
  <c r="P2682" i="1"/>
  <c r="P684" i="1"/>
  <c r="AB684" i="1" s="1"/>
  <c r="Z684" i="1" s="1"/>
  <c r="P686" i="1"/>
  <c r="P681" i="1"/>
  <c r="AB681" i="1" s="1"/>
  <c r="Z681" i="1" s="1"/>
  <c r="P2679" i="1"/>
  <c r="P679" i="1"/>
  <c r="P680" i="1"/>
  <c r="P2680" i="1"/>
  <c r="P685" i="1"/>
  <c r="P682" i="1"/>
  <c r="S2158" i="1"/>
  <c r="AC2158" i="1" s="1"/>
  <c r="S158" i="1"/>
  <c r="AC158" i="1" s="1"/>
  <c r="S159" i="1"/>
  <c r="AC159" i="1" s="1"/>
  <c r="S2159" i="1"/>
  <c r="AC2159" i="1" s="1"/>
  <c r="P949" i="1"/>
  <c r="P2949" i="1"/>
  <c r="P950" i="1"/>
  <c r="AB950" i="1" s="1"/>
  <c r="Z950" i="1" s="1"/>
  <c r="P2947" i="1"/>
  <c r="P947" i="1"/>
  <c r="P2950" i="1"/>
  <c r="P2946" i="1"/>
  <c r="AB2946" i="1" s="1"/>
  <c r="Z2946" i="1" s="1"/>
  <c r="P948" i="1"/>
  <c r="P2948" i="1"/>
  <c r="P946" i="1"/>
  <c r="R2018" i="1"/>
  <c r="AD2018" i="1" s="1"/>
  <c r="R18" i="1"/>
  <c r="AD18" i="1" s="1"/>
  <c r="S2161" i="1"/>
  <c r="AC2161" i="1" s="1"/>
  <c r="S2162" i="1"/>
  <c r="AC2162" i="1" s="1"/>
  <c r="S161" i="1"/>
  <c r="AC161" i="1" s="1"/>
  <c r="S162" i="1"/>
  <c r="AC162" i="1" s="1"/>
  <c r="P2161" i="1"/>
  <c r="P2162" i="1"/>
  <c r="P161" i="1"/>
  <c r="P162" i="1"/>
  <c r="S2301" i="1"/>
  <c r="AC2301" i="1" s="1"/>
  <c r="S2302" i="1"/>
  <c r="AC2302" i="1" s="1"/>
  <c r="S2300" i="1"/>
  <c r="AC2300" i="1" s="1"/>
  <c r="S300" i="1"/>
  <c r="AC300" i="1" s="1"/>
  <c r="S304" i="1"/>
  <c r="AC304" i="1" s="1"/>
  <c r="S2304" i="1"/>
  <c r="AC2304" i="1" s="1"/>
  <c r="S302" i="1"/>
  <c r="AC302" i="1" s="1"/>
  <c r="S303" i="1"/>
  <c r="AC303" i="1" s="1"/>
  <c r="S301" i="1"/>
  <c r="AC301" i="1" s="1"/>
  <c r="S2303" i="1"/>
  <c r="AC2303" i="1" s="1"/>
  <c r="Q333" i="12"/>
  <c r="AA333" i="12" s="1"/>
  <c r="Q349" i="12"/>
  <c r="AA349" i="12" s="1"/>
  <c r="Q164" i="12"/>
  <c r="Q156" i="12"/>
  <c r="Q158" i="12"/>
  <c r="Q157" i="12"/>
  <c r="Q151" i="12"/>
  <c r="Q165" i="12"/>
  <c r="Q161" i="12"/>
  <c r="Q154" i="12"/>
  <c r="Q148" i="12"/>
  <c r="Q162" i="12"/>
  <c r="Q153" i="12"/>
  <c r="Q149" i="12"/>
  <c r="Q155" i="12"/>
  <c r="Q150" i="12"/>
  <c r="Q146" i="12"/>
  <c r="Q160" i="12"/>
  <c r="Q159" i="12"/>
  <c r="Q152" i="12"/>
  <c r="Q163" i="12"/>
  <c r="Q147" i="12"/>
  <c r="Q42" i="9"/>
  <c r="Q12" i="7"/>
  <c r="Q43" i="9"/>
  <c r="Q14" i="2"/>
  <c r="Q41" i="9"/>
  <c r="Q13" i="4"/>
  <c r="Q40" i="9"/>
  <c r="Q11" i="3"/>
  <c r="Q2694" i="1"/>
  <c r="Q2699" i="1"/>
  <c r="Q696" i="1"/>
  <c r="AA696" i="1" s="1"/>
  <c r="Q695" i="1"/>
  <c r="AA695" i="1" s="1"/>
  <c r="Q694" i="1"/>
  <c r="AA694" i="1" s="1"/>
  <c r="Q2696" i="1"/>
  <c r="Q2700" i="1"/>
  <c r="Q699" i="1"/>
  <c r="AA699" i="1" s="1"/>
  <c r="Q2697" i="1"/>
  <c r="Q2698" i="1"/>
  <c r="Q697" i="1"/>
  <c r="AA697" i="1" s="1"/>
  <c r="Q698" i="1"/>
  <c r="AA698" i="1" s="1"/>
  <c r="Q700" i="1"/>
  <c r="AA700" i="1" s="1"/>
  <c r="Q2695" i="1"/>
  <c r="O2113" i="1"/>
  <c r="AA2113" i="1" s="1"/>
  <c r="O112" i="1"/>
  <c r="O2112" i="1"/>
  <c r="AA2112" i="1" s="1"/>
  <c r="O113" i="1"/>
  <c r="S8" i="1"/>
  <c r="AC8" i="1" s="1"/>
  <c r="S2008" i="1"/>
  <c r="AC2008" i="1" s="1"/>
  <c r="P344" i="12"/>
  <c r="P328" i="12"/>
  <c r="AB328" i="12" s="1"/>
  <c r="Z328" i="12" s="1"/>
  <c r="P48" i="12"/>
  <c r="AB48" i="12" s="1"/>
  <c r="Z48" i="12" s="1"/>
  <c r="P59" i="12"/>
  <c r="AB59" i="12" s="1"/>
  <c r="Z59" i="12" s="1"/>
  <c r="P47" i="12"/>
  <c r="AB47" i="12" s="1"/>
  <c r="Z47" i="12" s="1"/>
  <c r="P50" i="12"/>
  <c r="AB50" i="12" s="1"/>
  <c r="Z50" i="12" s="1"/>
  <c r="P49" i="12"/>
  <c r="AB49" i="12" s="1"/>
  <c r="Z49" i="12" s="1"/>
  <c r="P60" i="12"/>
  <c r="AB60" i="12" s="1"/>
  <c r="Z60" i="12" s="1"/>
  <c r="P46" i="12"/>
  <c r="AB46" i="12" s="1"/>
  <c r="Z46" i="12" s="1"/>
  <c r="P61" i="12"/>
  <c r="AB61" i="12" s="1"/>
  <c r="Z61" i="12" s="1"/>
  <c r="P55" i="12"/>
  <c r="AB55" i="12" s="1"/>
  <c r="Z55" i="12" s="1"/>
  <c r="P58" i="12"/>
  <c r="AB58" i="12" s="1"/>
  <c r="Z58" i="12" s="1"/>
  <c r="P63" i="12"/>
  <c r="AB63" i="12" s="1"/>
  <c r="Z63" i="12" s="1"/>
  <c r="P51" i="12"/>
  <c r="AB51" i="12" s="1"/>
  <c r="Z51" i="12" s="1"/>
  <c r="P57" i="12"/>
  <c r="AB57" i="12" s="1"/>
  <c r="Z57" i="12" s="1"/>
  <c r="P64" i="12"/>
  <c r="AB64" i="12" s="1"/>
  <c r="Z64" i="12" s="1"/>
  <c r="P56" i="12"/>
  <c r="AB56" i="12" s="1"/>
  <c r="Z56" i="12" s="1"/>
  <c r="P52" i="12"/>
  <c r="AB52" i="12" s="1"/>
  <c r="Z52" i="12" s="1"/>
  <c r="P62" i="12"/>
  <c r="AB62" i="12" s="1"/>
  <c r="Z62" i="12" s="1"/>
  <c r="P54" i="12"/>
  <c r="AB54" i="12" s="1"/>
  <c r="Z54" i="12" s="1"/>
  <c r="P65" i="12"/>
  <c r="AB65" i="12" s="1"/>
  <c r="Z65" i="12" s="1"/>
  <c r="P53" i="12"/>
  <c r="AB53" i="12" s="1"/>
  <c r="Z53" i="12" s="1"/>
  <c r="P16" i="9"/>
  <c r="P6" i="3"/>
  <c r="AB6" i="3" s="1"/>
  <c r="Z6" i="3" s="1"/>
  <c r="P7" i="7"/>
  <c r="AB7" i="7" s="1"/>
  <c r="Z7" i="7" s="1"/>
  <c r="P18" i="9"/>
  <c r="P17" i="9"/>
  <c r="P8" i="4"/>
  <c r="AB8" i="4" s="1"/>
  <c r="Z8" i="4" s="1"/>
  <c r="P9" i="2"/>
  <c r="AB9" i="2" s="1"/>
  <c r="Z9" i="2" s="1"/>
  <c r="P2160" i="1"/>
  <c r="P160" i="1"/>
  <c r="R328" i="12"/>
  <c r="AD328" i="12" s="1"/>
  <c r="R344" i="12"/>
  <c r="AD344" i="12" s="1"/>
  <c r="R51" i="12"/>
  <c r="AD51" i="12" s="1"/>
  <c r="R65" i="12"/>
  <c r="AD65" i="12" s="1"/>
  <c r="R53" i="12"/>
  <c r="AD53" i="12" s="1"/>
  <c r="R56" i="12"/>
  <c r="AD56" i="12" s="1"/>
  <c r="R58" i="12"/>
  <c r="AD58" i="12" s="1"/>
  <c r="R54" i="12"/>
  <c r="AD54" i="12" s="1"/>
  <c r="R64" i="12"/>
  <c r="AD64" i="12" s="1"/>
  <c r="R59" i="12"/>
  <c r="AD59" i="12" s="1"/>
  <c r="R47" i="12"/>
  <c r="AD47" i="12" s="1"/>
  <c r="R50" i="12"/>
  <c r="AD50" i="12" s="1"/>
  <c r="R57" i="12"/>
  <c r="AD57" i="12" s="1"/>
  <c r="R60" i="12"/>
  <c r="AD60" i="12" s="1"/>
  <c r="R52" i="12"/>
  <c r="AD52" i="12" s="1"/>
  <c r="R48" i="12"/>
  <c r="AD48" i="12" s="1"/>
  <c r="R55" i="12"/>
  <c r="AD55" i="12" s="1"/>
  <c r="R62" i="12"/>
  <c r="AD62" i="12" s="1"/>
  <c r="R46" i="12"/>
  <c r="AD46" i="12" s="1"/>
  <c r="R63" i="12"/>
  <c r="AD63" i="12" s="1"/>
  <c r="R61" i="12"/>
  <c r="AD61" i="12" s="1"/>
  <c r="R49" i="12"/>
  <c r="AD49" i="12" s="1"/>
  <c r="R17" i="9"/>
  <c r="AD17" i="9" s="1"/>
  <c r="R8" i="4"/>
  <c r="AD8" i="4" s="1"/>
  <c r="R6" i="3"/>
  <c r="AD6" i="3" s="1"/>
  <c r="R18" i="9"/>
  <c r="AD18" i="9" s="1"/>
  <c r="R9" i="2"/>
  <c r="AD9" i="2" s="1"/>
  <c r="R16" i="9"/>
  <c r="AD16" i="9" s="1"/>
  <c r="R7" i="7"/>
  <c r="AD7" i="7" s="1"/>
  <c r="R2160" i="1"/>
  <c r="AD2160" i="1" s="1"/>
  <c r="R160" i="1"/>
  <c r="AD160" i="1" s="1"/>
  <c r="Q330" i="12"/>
  <c r="AA330" i="12" s="1"/>
  <c r="Q346" i="12"/>
  <c r="AA346" i="12" s="1"/>
  <c r="Q92" i="12"/>
  <c r="Q103" i="12"/>
  <c r="Q87" i="12"/>
  <c r="Q102" i="12"/>
  <c r="Q98" i="12"/>
  <c r="Q94" i="12"/>
  <c r="Q91" i="12"/>
  <c r="Q105" i="12"/>
  <c r="Q104" i="12"/>
  <c r="Q96" i="12"/>
  <c r="Q88" i="12"/>
  <c r="Q90" i="12"/>
  <c r="Q101" i="12"/>
  <c r="Q89" i="12"/>
  <c r="Q93" i="12"/>
  <c r="Q100" i="12"/>
  <c r="Q95" i="12"/>
  <c r="Q86" i="12"/>
  <c r="Q99" i="12"/>
  <c r="Q97" i="12"/>
  <c r="Q27" i="9"/>
  <c r="Q11" i="2"/>
  <c r="Q28" i="9"/>
  <c r="Q9" i="7"/>
  <c r="Q22" i="7"/>
  <c r="Q25" i="9"/>
  <c r="Q10" i="4"/>
  <c r="Q26" i="9"/>
  <c r="Q8" i="3"/>
  <c r="Q2225" i="1"/>
  <c r="Q225" i="1"/>
  <c r="AA225" i="1" s="1"/>
  <c r="Q224" i="1"/>
  <c r="AA224" i="1" s="1"/>
  <c r="Q2224" i="1"/>
  <c r="P346" i="12"/>
  <c r="P330" i="12"/>
  <c r="AB330" i="12" s="1"/>
  <c r="Z330" i="12" s="1"/>
  <c r="P100" i="12"/>
  <c r="P96" i="12"/>
  <c r="P88" i="12"/>
  <c r="AB88" i="12" s="1"/>
  <c r="Z88" i="12" s="1"/>
  <c r="P99" i="12"/>
  <c r="P101" i="12"/>
  <c r="P104" i="12"/>
  <c r="P90" i="12"/>
  <c r="AB90" i="12" s="1"/>
  <c r="Z90" i="12" s="1"/>
  <c r="P91" i="12"/>
  <c r="P93" i="12"/>
  <c r="P92" i="12"/>
  <c r="P95" i="12"/>
  <c r="P87" i="12"/>
  <c r="P94" i="12"/>
  <c r="P105" i="12"/>
  <c r="P97" i="12"/>
  <c r="P89" i="12"/>
  <c r="AB89" i="12" s="1"/>
  <c r="Z89" i="12" s="1"/>
  <c r="P103" i="12"/>
  <c r="P102" i="12"/>
  <c r="P98" i="12"/>
  <c r="P86" i="12"/>
  <c r="P26" i="9"/>
  <c r="P10" i="4"/>
  <c r="AB10" i="4" s="1"/>
  <c r="Z10" i="4" s="1"/>
  <c r="P25" i="9"/>
  <c r="P27" i="9"/>
  <c r="P11" i="2"/>
  <c r="AB11" i="2" s="1"/>
  <c r="Z11" i="2" s="1"/>
  <c r="P28" i="9"/>
  <c r="P9" i="7"/>
  <c r="AB9" i="7" s="1"/>
  <c r="Z9" i="7" s="1"/>
  <c r="P8" i="3"/>
  <c r="AB8" i="3" s="1"/>
  <c r="Z8" i="3" s="1"/>
  <c r="P22" i="7"/>
  <c r="AB22" i="7" s="1"/>
  <c r="Z22" i="7" s="1"/>
  <c r="P2225" i="1"/>
  <c r="P225" i="1"/>
  <c r="P2224" i="1"/>
  <c r="P224" i="1"/>
  <c r="O7" i="2"/>
  <c r="O6" i="8"/>
  <c r="O7" i="8"/>
  <c r="O15" i="1"/>
  <c r="O2015" i="1"/>
  <c r="S7" i="8"/>
  <c r="AC7" i="8" s="1"/>
  <c r="S7" i="2"/>
  <c r="AC7" i="2" s="1"/>
  <c r="S6" i="8"/>
  <c r="AC6" i="8" s="1"/>
  <c r="S2015" i="1"/>
  <c r="AC2015" i="1" s="1"/>
  <c r="S15" i="1"/>
  <c r="AC15" i="1" s="1"/>
  <c r="P2040" i="1"/>
  <c r="P40" i="1"/>
  <c r="O40" i="1"/>
  <c r="O2040" i="1"/>
  <c r="R2902" i="1"/>
  <c r="AD2902" i="1" s="1"/>
  <c r="R902" i="1"/>
  <c r="AD902" i="1" s="1"/>
  <c r="R2904" i="1"/>
  <c r="AD2904" i="1" s="1"/>
  <c r="R2905" i="1"/>
  <c r="AD2905" i="1" s="1"/>
  <c r="R2906" i="1"/>
  <c r="AD2906" i="1" s="1"/>
  <c r="R903" i="1"/>
  <c r="AD903" i="1" s="1"/>
  <c r="R906" i="1"/>
  <c r="AD906" i="1" s="1"/>
  <c r="R905" i="1"/>
  <c r="AD905" i="1" s="1"/>
  <c r="R2903" i="1"/>
  <c r="AD2903" i="1" s="1"/>
  <c r="R904" i="1"/>
  <c r="AD904" i="1" s="1"/>
  <c r="O2032" i="1"/>
  <c r="O32" i="1"/>
  <c r="P347" i="12"/>
  <c r="P331" i="12"/>
  <c r="AB331" i="12" s="1"/>
  <c r="Z331" i="12" s="1"/>
  <c r="P116" i="12"/>
  <c r="P122" i="12"/>
  <c r="P106" i="12"/>
  <c r="P123" i="12"/>
  <c r="P121" i="12"/>
  <c r="P113" i="12"/>
  <c r="P124" i="12"/>
  <c r="P110" i="12"/>
  <c r="P107" i="12"/>
  <c r="P109" i="12"/>
  <c r="P115" i="12"/>
  <c r="P117" i="12"/>
  <c r="P120" i="12"/>
  <c r="P112" i="12"/>
  <c r="P108" i="12"/>
  <c r="P119" i="12"/>
  <c r="P111" i="12"/>
  <c r="P118" i="12"/>
  <c r="P114" i="12"/>
  <c r="P125" i="12"/>
  <c r="P30" i="9"/>
  <c r="P31" i="9"/>
  <c r="P12" i="2"/>
  <c r="AB12" i="2" s="1"/>
  <c r="Z12" i="2" s="1"/>
  <c r="P11" i="4"/>
  <c r="AB11" i="4" s="1"/>
  <c r="Z11" i="4" s="1"/>
  <c r="P10" i="8"/>
  <c r="AB10" i="8" s="1"/>
  <c r="Z10" i="8" s="1"/>
  <c r="P9" i="3"/>
  <c r="AB9" i="3" s="1"/>
  <c r="Z9" i="3" s="1"/>
  <c r="P33" i="9"/>
  <c r="P32" i="9"/>
  <c r="P11" i="8"/>
  <c r="AB11" i="8" s="1"/>
  <c r="Z11" i="8" s="1"/>
  <c r="P7" i="6"/>
  <c r="AB7" i="6" s="1"/>
  <c r="Z7" i="6" s="1"/>
  <c r="P10" i="7"/>
  <c r="AB10" i="7" s="1"/>
  <c r="Z10" i="7" s="1"/>
  <c r="P2324" i="1"/>
  <c r="P2325" i="1"/>
  <c r="P2323" i="1"/>
  <c r="P324" i="1"/>
  <c r="P323" i="1"/>
  <c r="P2322" i="1"/>
  <c r="P325" i="1"/>
  <c r="P2321" i="1"/>
  <c r="P321" i="1"/>
  <c r="P322" i="1"/>
  <c r="Q331" i="12"/>
  <c r="AA331" i="12" s="1"/>
  <c r="Q347" i="12"/>
  <c r="AA347" i="12" s="1"/>
  <c r="Q120" i="12"/>
  <c r="Q111" i="12"/>
  <c r="Q122" i="12"/>
  <c r="Q118" i="12"/>
  <c r="Q114" i="12"/>
  <c r="Q115" i="12"/>
  <c r="Q113" i="12"/>
  <c r="Q110" i="12"/>
  <c r="Q107" i="12"/>
  <c r="Q117" i="12"/>
  <c r="Q124" i="12"/>
  <c r="Q116" i="12"/>
  <c r="Q112" i="12"/>
  <c r="Q119" i="12"/>
  <c r="Q123" i="12"/>
  <c r="Q125" i="12"/>
  <c r="Q109" i="12"/>
  <c r="Q108" i="12"/>
  <c r="Q106" i="12"/>
  <c r="Q121" i="12"/>
  <c r="Q10" i="8"/>
  <c r="AA10" i="8" s="1"/>
  <c r="Q31" i="9"/>
  <c r="AA31" i="9" s="1"/>
  <c r="Q11" i="4"/>
  <c r="AA11" i="4" s="1"/>
  <c r="Q33" i="9"/>
  <c r="AA33" i="9" s="1"/>
  <c r="Q7" i="6"/>
  <c r="Q10" i="7"/>
  <c r="AA10" i="7" s="1"/>
  <c r="Q11" i="8"/>
  <c r="AA11" i="8" s="1"/>
  <c r="Q9" i="3"/>
  <c r="AA9" i="3" s="1"/>
  <c r="Q30" i="9"/>
  <c r="AA30" i="9" s="1"/>
  <c r="Q32" i="9"/>
  <c r="AA32" i="9" s="1"/>
  <c r="Q12" i="2"/>
  <c r="AA12" i="2" s="1"/>
  <c r="Q2325" i="1"/>
  <c r="Q2323" i="1"/>
  <c r="Q2324" i="1"/>
  <c r="Q324" i="1"/>
  <c r="AA324" i="1" s="1"/>
  <c r="Q323" i="1"/>
  <c r="AA323" i="1" s="1"/>
  <c r="Q2322" i="1"/>
  <c r="Q325" i="1"/>
  <c r="AA325" i="1" s="1"/>
  <c r="Q2321" i="1"/>
  <c r="Q321" i="1"/>
  <c r="AA321" i="1" s="1"/>
  <c r="Q322" i="1"/>
  <c r="AA322" i="1" s="1"/>
  <c r="O2533" i="1"/>
  <c r="O2531" i="1"/>
  <c r="O525" i="1"/>
  <c r="O2525" i="1"/>
  <c r="O528" i="1"/>
  <c r="O2526" i="1"/>
  <c r="O2528" i="1"/>
  <c r="O526" i="1"/>
  <c r="O2529" i="1"/>
  <c r="O2530" i="1"/>
  <c r="O531" i="1"/>
  <c r="O527" i="1"/>
  <c r="O533" i="1"/>
  <c r="O530" i="1"/>
  <c r="O2527" i="1"/>
  <c r="O532" i="1"/>
  <c r="O2532" i="1"/>
  <c r="O529" i="1"/>
  <c r="O2028" i="1"/>
  <c r="O28" i="1"/>
  <c r="S2421" i="1"/>
  <c r="AC2421" i="1" s="1"/>
  <c r="S2422" i="1"/>
  <c r="AC2422" i="1" s="1"/>
  <c r="S2419" i="1"/>
  <c r="AC2419" i="1" s="1"/>
  <c r="S419" i="1"/>
  <c r="AC419" i="1" s="1"/>
  <c r="S420" i="1"/>
  <c r="AC420" i="1" s="1"/>
  <c r="S2418" i="1"/>
  <c r="AC2418" i="1" s="1"/>
  <c r="S2420" i="1"/>
  <c r="AC2420" i="1" s="1"/>
  <c r="S421" i="1"/>
  <c r="AC421" i="1" s="1"/>
  <c r="S422" i="1"/>
  <c r="AC422" i="1" s="1"/>
  <c r="S2417" i="1"/>
  <c r="AC2417" i="1" s="1"/>
  <c r="S423" i="1"/>
  <c r="AC423" i="1" s="1"/>
  <c r="S417" i="1"/>
  <c r="AC417" i="1" s="1"/>
  <c r="S418" i="1"/>
  <c r="AC418" i="1" s="1"/>
  <c r="S2423" i="1"/>
  <c r="AC2423" i="1" s="1"/>
  <c r="P2071" i="1"/>
  <c r="P71" i="1"/>
  <c r="S709" i="1"/>
  <c r="AC709" i="1" s="1"/>
  <c r="S2709" i="1"/>
  <c r="AC2709" i="1" s="1"/>
  <c r="S2710" i="1"/>
  <c r="AC2710" i="1" s="1"/>
  <c r="S712" i="1"/>
  <c r="AC712" i="1" s="1"/>
  <c r="S2713" i="1"/>
  <c r="AC2713" i="1" s="1"/>
  <c r="S2714" i="1"/>
  <c r="AC2714" i="1" s="1"/>
  <c r="S2712" i="1"/>
  <c r="AC2712" i="1" s="1"/>
  <c r="S710" i="1"/>
  <c r="AC710" i="1" s="1"/>
  <c r="S711" i="1"/>
  <c r="AC711" i="1" s="1"/>
  <c r="S2708" i="1"/>
  <c r="AC2708" i="1" s="1"/>
  <c r="S713" i="1"/>
  <c r="AC713" i="1" s="1"/>
  <c r="S2711" i="1"/>
  <c r="AC2711" i="1" s="1"/>
  <c r="S708" i="1"/>
  <c r="AC708" i="1" s="1"/>
  <c r="S714" i="1"/>
  <c r="AC714" i="1" s="1"/>
  <c r="P709" i="1"/>
  <c r="P2709" i="1"/>
  <c r="AB2709" i="1" s="1"/>
  <c r="Z2709" i="1" s="1"/>
  <c r="P2710" i="1"/>
  <c r="AB2710" i="1" s="1"/>
  <c r="Z2710" i="1" s="1"/>
  <c r="P712" i="1"/>
  <c r="P2713" i="1"/>
  <c r="P2714" i="1"/>
  <c r="P2712" i="1"/>
  <c r="P710" i="1"/>
  <c r="P2708" i="1"/>
  <c r="P713" i="1"/>
  <c r="AB713" i="1" s="1"/>
  <c r="Z713" i="1" s="1"/>
  <c r="P2711" i="1"/>
  <c r="AB2711" i="1" s="1"/>
  <c r="Z2711" i="1" s="1"/>
  <c r="P711" i="1"/>
  <c r="AB711" i="1" s="1"/>
  <c r="Z711" i="1" s="1"/>
  <c r="P714" i="1"/>
  <c r="P708" i="1"/>
  <c r="S2105" i="1"/>
  <c r="AC2105" i="1" s="1"/>
  <c r="S105" i="1"/>
  <c r="AC105" i="1" s="1"/>
  <c r="R2773" i="1"/>
  <c r="AD2773" i="1" s="1"/>
  <c r="R773" i="1"/>
  <c r="AD773" i="1" s="1"/>
  <c r="R2774" i="1"/>
  <c r="AD2774" i="1" s="1"/>
  <c r="R2771" i="1"/>
  <c r="AD2771" i="1" s="1"/>
  <c r="R774" i="1"/>
  <c r="AD774" i="1" s="1"/>
  <c r="R2769" i="1"/>
  <c r="AD2769" i="1" s="1"/>
  <c r="R2770" i="1"/>
  <c r="AD2770" i="1" s="1"/>
  <c r="R2772" i="1"/>
  <c r="AD2772" i="1" s="1"/>
  <c r="R771" i="1"/>
  <c r="AD771" i="1" s="1"/>
  <c r="R772" i="1"/>
  <c r="AD772" i="1" s="1"/>
  <c r="R770" i="1"/>
  <c r="AD770" i="1" s="1"/>
  <c r="R769" i="1"/>
  <c r="AD769" i="1" s="1"/>
  <c r="R2701" i="1"/>
  <c r="AD2701" i="1" s="1"/>
  <c r="R704" i="1"/>
  <c r="AD704" i="1" s="1"/>
  <c r="R2702" i="1"/>
  <c r="AD2702" i="1" s="1"/>
  <c r="R2707" i="1"/>
  <c r="AD2707" i="1" s="1"/>
  <c r="R701" i="1"/>
  <c r="AD701" i="1" s="1"/>
  <c r="R702" i="1"/>
  <c r="AD702" i="1" s="1"/>
  <c r="R2705" i="1"/>
  <c r="AD2705" i="1" s="1"/>
  <c r="R2706" i="1"/>
  <c r="AD2706" i="1" s="1"/>
  <c r="R2704" i="1"/>
  <c r="AD2704" i="1" s="1"/>
  <c r="R707" i="1"/>
  <c r="AD707" i="1" s="1"/>
  <c r="R703" i="1"/>
  <c r="AD703" i="1" s="1"/>
  <c r="R706" i="1"/>
  <c r="AD706" i="1" s="1"/>
  <c r="R2703" i="1"/>
  <c r="AD2703" i="1" s="1"/>
  <c r="R705" i="1"/>
  <c r="AD705" i="1" s="1"/>
  <c r="S2183" i="1"/>
  <c r="AC2183" i="1" s="1"/>
  <c r="S183" i="1"/>
  <c r="AC183" i="1" s="1"/>
  <c r="R2212" i="1"/>
  <c r="AD2212" i="1" s="1"/>
  <c r="R212" i="1"/>
  <c r="AD212" i="1" s="1"/>
  <c r="R2114" i="1"/>
  <c r="AD2114" i="1" s="1"/>
  <c r="R114" i="1"/>
  <c r="AD114" i="1" s="1"/>
  <c r="P2605" i="1"/>
  <c r="P2606" i="1"/>
  <c r="P608" i="1"/>
  <c r="P2611" i="1"/>
  <c r="P2608" i="1"/>
  <c r="P611" i="1"/>
  <c r="P606" i="1"/>
  <c r="AB606" i="1" s="1"/>
  <c r="Z606" i="1" s="1"/>
  <c r="P605" i="1"/>
  <c r="P2609" i="1"/>
  <c r="AB2609" i="1" s="1"/>
  <c r="Z2609" i="1" s="1"/>
  <c r="P2610" i="1"/>
  <c r="P607" i="1"/>
  <c r="AB607" i="1" s="1"/>
  <c r="Z607" i="1" s="1"/>
  <c r="P609" i="1"/>
  <c r="P610" i="1"/>
  <c r="P2607" i="1"/>
  <c r="AB2607" i="1" s="1"/>
  <c r="Z2607" i="1" s="1"/>
  <c r="P2022" i="1"/>
  <c r="P22" i="1"/>
  <c r="S2115" i="1"/>
  <c r="AC2115" i="1" s="1"/>
  <c r="S116" i="1"/>
  <c r="AC116" i="1" s="1"/>
  <c r="S2116" i="1"/>
  <c r="AC2116" i="1" s="1"/>
  <c r="S115" i="1"/>
  <c r="AC115" i="1" s="1"/>
  <c r="R2115" i="1"/>
  <c r="AD2115" i="1" s="1"/>
  <c r="R2116" i="1"/>
  <c r="AD2116" i="1" s="1"/>
  <c r="R115" i="1"/>
  <c r="AD115" i="1" s="1"/>
  <c r="R116" i="1"/>
  <c r="AD116" i="1" s="1"/>
  <c r="R19" i="9"/>
  <c r="AD19" i="9" s="1"/>
  <c r="R2174" i="1"/>
  <c r="AD2174" i="1" s="1"/>
  <c r="R174" i="1"/>
  <c r="AD174" i="1" s="1"/>
  <c r="O19" i="9"/>
  <c r="O2174" i="1"/>
  <c r="O174" i="1"/>
  <c r="Q2185" i="1"/>
  <c r="Q185" i="1"/>
  <c r="AA185" i="1" s="1"/>
  <c r="O2185" i="1"/>
  <c r="O185" i="1"/>
  <c r="Q2218" i="1"/>
  <c r="Q218" i="1"/>
  <c r="AA218" i="1" s="1"/>
  <c r="Q2357" i="1"/>
  <c r="Q2358" i="1"/>
  <c r="Q2356" i="1"/>
  <c r="Q356" i="1"/>
  <c r="AA356" i="1" s="1"/>
  <c r="Q2361" i="1"/>
  <c r="Q359" i="1"/>
  <c r="AA359" i="1" s="1"/>
  <c r="Q357" i="1"/>
  <c r="AA357" i="1" s="1"/>
  <c r="Q358" i="1"/>
  <c r="AA358" i="1" s="1"/>
  <c r="Q2360" i="1"/>
  <c r="Q2362" i="1"/>
  <c r="Q361" i="1"/>
  <c r="AA361" i="1" s="1"/>
  <c r="Q360" i="1"/>
  <c r="AA360" i="1" s="1"/>
  <c r="Q362" i="1"/>
  <c r="AA362" i="1" s="1"/>
  <c r="Q2359" i="1"/>
  <c r="P2125" i="1"/>
  <c r="P2126" i="1"/>
  <c r="P125" i="1"/>
  <c r="P126" i="1"/>
  <c r="P164" i="1"/>
  <c r="P2164" i="1"/>
  <c r="AB2164" i="1" s="1"/>
  <c r="Z2164" i="1" s="1"/>
  <c r="R2164" i="1"/>
  <c r="AD2164" i="1" s="1"/>
  <c r="R164" i="1"/>
  <c r="AD164" i="1" s="1"/>
  <c r="O2517" i="1"/>
  <c r="O2518" i="1"/>
  <c r="O2520" i="1"/>
  <c r="O2523" i="1"/>
  <c r="O2516" i="1"/>
  <c r="O520" i="1"/>
  <c r="O516" i="1"/>
  <c r="O519" i="1"/>
  <c r="O517" i="1"/>
  <c r="O518" i="1"/>
  <c r="O523" i="1"/>
  <c r="O2521" i="1"/>
  <c r="O2522" i="1"/>
  <c r="O522" i="1"/>
  <c r="O524" i="1"/>
  <c r="O2524" i="1"/>
  <c r="O521" i="1"/>
  <c r="O2519" i="1"/>
  <c r="S44" i="9"/>
  <c r="AC44" i="9" s="1"/>
  <c r="S2766" i="1"/>
  <c r="AC2766" i="1" s="1"/>
  <c r="S2763" i="1"/>
  <c r="AC2763" i="1" s="1"/>
  <c r="S2765" i="1"/>
  <c r="AC2765" i="1" s="1"/>
  <c r="S763" i="1"/>
  <c r="AC763" i="1" s="1"/>
  <c r="S2764" i="1"/>
  <c r="AC2764" i="1" s="1"/>
  <c r="S2762" i="1"/>
  <c r="AC2762" i="1" s="1"/>
  <c r="S765" i="1"/>
  <c r="AC765" i="1" s="1"/>
  <c r="S766" i="1"/>
  <c r="AC766" i="1" s="1"/>
  <c r="S767" i="1"/>
  <c r="AC767" i="1" s="1"/>
  <c r="S2768" i="1"/>
  <c r="AC2768" i="1" s="1"/>
  <c r="S764" i="1"/>
  <c r="AC764" i="1" s="1"/>
  <c r="S768" i="1"/>
  <c r="AC768" i="1" s="1"/>
  <c r="S762" i="1"/>
  <c r="AC762" i="1" s="1"/>
  <c r="S2767" i="1"/>
  <c r="AC2767" i="1" s="1"/>
  <c r="P2331" i="1"/>
  <c r="P2328" i="1"/>
  <c r="P2326" i="1"/>
  <c r="P331" i="1"/>
  <c r="P328" i="1"/>
  <c r="P2329" i="1"/>
  <c r="P326" i="1"/>
  <c r="P2330" i="1"/>
  <c r="P329" i="1"/>
  <c r="P330" i="1"/>
  <c r="P2327" i="1"/>
  <c r="P327" i="1"/>
  <c r="S2117" i="1"/>
  <c r="AC2117" i="1" s="1"/>
  <c r="S117" i="1"/>
  <c r="AC117" i="1" s="1"/>
  <c r="R2117" i="1"/>
  <c r="AD2117" i="1" s="1"/>
  <c r="R117" i="1"/>
  <c r="AD117" i="1" s="1"/>
  <c r="R127" i="1"/>
  <c r="AD127" i="1" s="1"/>
  <c r="R2128" i="1"/>
  <c r="AD2128" i="1" s="1"/>
  <c r="R2127" i="1"/>
  <c r="AD2127" i="1" s="1"/>
  <c r="R128" i="1"/>
  <c r="AD128" i="1" s="1"/>
  <c r="O127" i="1"/>
  <c r="O128" i="1"/>
  <c r="O2128" i="1"/>
  <c r="O2127" i="1"/>
  <c r="P2178" i="1"/>
  <c r="P178" i="1"/>
  <c r="S2485" i="1"/>
  <c r="AC2485" i="1" s="1"/>
  <c r="S2486" i="1"/>
  <c r="AC2486" i="1" s="1"/>
  <c r="S2483" i="1"/>
  <c r="AC2483" i="1" s="1"/>
  <c r="S483" i="1"/>
  <c r="AC483" i="1" s="1"/>
  <c r="S486" i="1"/>
  <c r="AC486" i="1" s="1"/>
  <c r="S2481" i="1"/>
  <c r="AC2481" i="1" s="1"/>
  <c r="S2480" i="1"/>
  <c r="AC2480" i="1" s="1"/>
  <c r="S2482" i="1"/>
  <c r="AC2482" i="1" s="1"/>
  <c r="S487" i="1"/>
  <c r="AC487" i="1" s="1"/>
  <c r="S481" i="1"/>
  <c r="AC481" i="1" s="1"/>
  <c r="S480" i="1"/>
  <c r="AC480" i="1" s="1"/>
  <c r="S2487" i="1"/>
  <c r="AC2487" i="1" s="1"/>
  <c r="S484" i="1"/>
  <c r="AC484" i="1" s="1"/>
  <c r="S2484" i="1"/>
  <c r="AC2484" i="1" s="1"/>
  <c r="S485" i="1"/>
  <c r="AC485" i="1" s="1"/>
  <c r="S482" i="1"/>
  <c r="AC482" i="1" s="1"/>
  <c r="Q2485" i="1"/>
  <c r="Q2486" i="1"/>
  <c r="Q2483" i="1"/>
  <c r="Q483" i="1"/>
  <c r="AA483" i="1" s="1"/>
  <c r="Q487" i="1"/>
  <c r="AA487" i="1" s="1"/>
  <c r="Q486" i="1"/>
  <c r="AA486" i="1" s="1"/>
  <c r="Q2481" i="1"/>
  <c r="Q2480" i="1"/>
  <c r="Q2482" i="1"/>
  <c r="Q481" i="1"/>
  <c r="AA481" i="1" s="1"/>
  <c r="Q480" i="1"/>
  <c r="AA480" i="1" s="1"/>
  <c r="Q2487" i="1"/>
  <c r="Q2484" i="1"/>
  <c r="Q485" i="1"/>
  <c r="AA485" i="1" s="1"/>
  <c r="Q482" i="1"/>
  <c r="AA482" i="1" s="1"/>
  <c r="Q484" i="1"/>
  <c r="AA484" i="1" s="1"/>
  <c r="S2549" i="1"/>
  <c r="AC2549" i="1" s="1"/>
  <c r="S2550" i="1"/>
  <c r="AC2550" i="1" s="1"/>
  <c r="S2548" i="1"/>
  <c r="AC2548" i="1" s="1"/>
  <c r="S2547" i="1"/>
  <c r="AC2547" i="1" s="1"/>
  <c r="S548" i="1"/>
  <c r="AC548" i="1" s="1"/>
  <c r="S547" i="1"/>
  <c r="AC547" i="1" s="1"/>
  <c r="S544" i="1"/>
  <c r="AC544" i="1" s="1"/>
  <c r="S550" i="1"/>
  <c r="AC550" i="1" s="1"/>
  <c r="S2544" i="1"/>
  <c r="AC2544" i="1" s="1"/>
  <c r="S549" i="1"/>
  <c r="AC549" i="1" s="1"/>
  <c r="S2545" i="1"/>
  <c r="AC2545" i="1" s="1"/>
  <c r="S2546" i="1"/>
  <c r="AC2546" i="1" s="1"/>
  <c r="S543" i="1"/>
  <c r="AC543" i="1" s="1"/>
  <c r="S551" i="1"/>
  <c r="AC551" i="1" s="1"/>
  <c r="S545" i="1"/>
  <c r="AC545" i="1" s="1"/>
  <c r="S2551" i="1"/>
  <c r="AC2551" i="1" s="1"/>
  <c r="S546" i="1"/>
  <c r="AC546" i="1" s="1"/>
  <c r="S2543" i="1"/>
  <c r="AC2543" i="1" s="1"/>
  <c r="O2669" i="1"/>
  <c r="O2670" i="1"/>
  <c r="AA2670" i="1" s="1"/>
  <c r="O2667" i="1"/>
  <c r="AA2667" i="1" s="1"/>
  <c r="O669" i="1"/>
  <c r="O670" i="1"/>
  <c r="O2668" i="1"/>
  <c r="AA2668" i="1" s="1"/>
  <c r="O667" i="1"/>
  <c r="O668" i="1"/>
  <c r="O2665" i="1"/>
  <c r="AA2665" i="1" s="1"/>
  <c r="O2666" i="1"/>
  <c r="AA2666" i="1" s="1"/>
  <c r="O671" i="1"/>
  <c r="O666" i="1"/>
  <c r="O2671" i="1"/>
  <c r="AA2671" i="1" s="1"/>
  <c r="O665" i="1"/>
  <c r="R2170" i="1"/>
  <c r="AD2170" i="1" s="1"/>
  <c r="R170" i="1"/>
  <c r="AD170" i="1" s="1"/>
  <c r="O2170" i="1"/>
  <c r="O170" i="1"/>
  <c r="P2216" i="1"/>
  <c r="P2217" i="1"/>
  <c r="P216" i="1"/>
  <c r="P217" i="1"/>
  <c r="R2133" i="1"/>
  <c r="AD2133" i="1" s="1"/>
  <c r="R2132" i="1"/>
  <c r="AD2132" i="1" s="1"/>
  <c r="R132" i="1"/>
  <c r="AD132" i="1" s="1"/>
  <c r="R133" i="1"/>
  <c r="AD133" i="1" s="1"/>
  <c r="P2133" i="1"/>
  <c r="P132" i="1"/>
  <c r="P2132" i="1"/>
  <c r="AB2132" i="1" s="1"/>
  <c r="Z2132" i="1" s="1"/>
  <c r="P133" i="1"/>
  <c r="S2211" i="1"/>
  <c r="AC2211" i="1" s="1"/>
  <c r="S2210" i="1"/>
  <c r="AC2210" i="1" s="1"/>
  <c r="S211" i="1"/>
  <c r="AC211" i="1" s="1"/>
  <c r="S210" i="1"/>
  <c r="AC210" i="1" s="1"/>
  <c r="R2211" i="1"/>
  <c r="AD2211" i="1" s="1"/>
  <c r="R211" i="1"/>
  <c r="AD211" i="1" s="1"/>
  <c r="R2210" i="1"/>
  <c r="AD2210" i="1" s="1"/>
  <c r="R210" i="1"/>
  <c r="AD210" i="1" s="1"/>
  <c r="R2341" i="1"/>
  <c r="AD2341" i="1" s="1"/>
  <c r="R2342" i="1"/>
  <c r="AD2342" i="1" s="1"/>
  <c r="R2339" i="1"/>
  <c r="AD2339" i="1" s="1"/>
  <c r="R342" i="1"/>
  <c r="AD342" i="1" s="1"/>
  <c r="R341" i="1"/>
  <c r="AD341" i="1" s="1"/>
  <c r="R2340" i="1"/>
  <c r="AD2340" i="1" s="1"/>
  <c r="R339" i="1"/>
  <c r="AD339" i="1" s="1"/>
  <c r="R2338" i="1"/>
  <c r="AD2338" i="1" s="1"/>
  <c r="R343" i="1"/>
  <c r="AD343" i="1" s="1"/>
  <c r="R340" i="1"/>
  <c r="AD340" i="1" s="1"/>
  <c r="R338" i="1"/>
  <c r="AD338" i="1" s="1"/>
  <c r="R2343" i="1"/>
  <c r="AD2343" i="1" s="1"/>
  <c r="Q2046" i="1"/>
  <c r="Q46" i="1"/>
  <c r="AA46" i="1" s="1"/>
  <c r="Q2195" i="1"/>
  <c r="Q195" i="1"/>
  <c r="AA195" i="1" s="1"/>
  <c r="R2149" i="1"/>
  <c r="AD2149" i="1" s="1"/>
  <c r="R149" i="1"/>
  <c r="AD149" i="1" s="1"/>
  <c r="O64" i="9"/>
  <c r="O3230" i="1"/>
  <c r="AA3230" i="1" s="1"/>
  <c r="O3229" i="1"/>
  <c r="AA3229" i="1" s="1"/>
  <c r="O1229" i="1"/>
  <c r="O1230" i="1"/>
  <c r="O3231" i="1"/>
  <c r="AA3231" i="1" s="1"/>
  <c r="O1231" i="1"/>
  <c r="R2245" i="1"/>
  <c r="AD2245" i="1" s="1"/>
  <c r="R2246" i="1"/>
  <c r="AD2246" i="1" s="1"/>
  <c r="R246" i="1"/>
  <c r="AD246" i="1" s="1"/>
  <c r="R245" i="1"/>
  <c r="AD245" i="1" s="1"/>
  <c r="R2244" i="1"/>
  <c r="AD2244" i="1" s="1"/>
  <c r="R244" i="1"/>
  <c r="AD244" i="1" s="1"/>
  <c r="P589" i="1"/>
  <c r="P2589" i="1"/>
  <c r="P2590" i="1"/>
  <c r="P2587" i="1"/>
  <c r="P2588" i="1"/>
  <c r="P2595" i="1"/>
  <c r="P587" i="1"/>
  <c r="P595" i="1"/>
  <c r="P588" i="1"/>
  <c r="P592" i="1"/>
  <c r="P590" i="1"/>
  <c r="P2593" i="1"/>
  <c r="P2594" i="1"/>
  <c r="AB2594" i="1" s="1"/>
  <c r="Z2594" i="1" s="1"/>
  <c r="P593" i="1"/>
  <c r="AB593" i="1" s="1"/>
  <c r="Z593" i="1" s="1"/>
  <c r="P2592" i="1"/>
  <c r="P591" i="1"/>
  <c r="AB591" i="1" s="1"/>
  <c r="Z591" i="1" s="1"/>
  <c r="P594" i="1"/>
  <c r="P2591" i="1"/>
  <c r="S29" i="1"/>
  <c r="AC29" i="1" s="1"/>
  <c r="S2029" i="1"/>
  <c r="AC2029" i="1" s="1"/>
  <c r="R2901" i="1"/>
  <c r="AD2901" i="1" s="1"/>
  <c r="R2900" i="1"/>
  <c r="AD2900" i="1" s="1"/>
  <c r="R2899" i="1"/>
  <c r="AD2899" i="1" s="1"/>
  <c r="R896" i="1"/>
  <c r="AD896" i="1" s="1"/>
  <c r="R2897" i="1"/>
  <c r="AD2897" i="1" s="1"/>
  <c r="R2898" i="1"/>
  <c r="AD2898" i="1" s="1"/>
  <c r="R901" i="1"/>
  <c r="AD901" i="1" s="1"/>
  <c r="R900" i="1"/>
  <c r="AD900" i="1" s="1"/>
  <c r="R899" i="1"/>
  <c r="AD899" i="1" s="1"/>
  <c r="R2896" i="1"/>
  <c r="AD2896" i="1" s="1"/>
  <c r="R898" i="1"/>
  <c r="AD898" i="1" s="1"/>
  <c r="R897" i="1"/>
  <c r="AD897" i="1" s="1"/>
  <c r="P3021" i="1"/>
  <c r="P3022" i="1"/>
  <c r="AB3022" i="1" s="1"/>
  <c r="Z3022" i="1" s="1"/>
  <c r="P1022" i="1"/>
  <c r="P3025" i="1"/>
  <c r="P3024" i="1"/>
  <c r="P1024" i="1"/>
  <c r="P1021" i="1"/>
  <c r="P1023" i="1"/>
  <c r="P1025" i="1"/>
  <c r="P3023" i="1"/>
  <c r="Q2086" i="1"/>
  <c r="Q86" i="1"/>
  <c r="AA86" i="1" s="1"/>
  <c r="S29" i="9"/>
  <c r="AC29" i="9" s="1"/>
  <c r="S2254" i="1"/>
  <c r="AC2254" i="1" s="1"/>
  <c r="S254" i="1"/>
  <c r="AC254" i="1" s="1"/>
  <c r="S2257" i="1"/>
  <c r="AC2257" i="1" s="1"/>
  <c r="S255" i="1"/>
  <c r="AC255" i="1" s="1"/>
  <c r="S2256" i="1"/>
  <c r="AC2256" i="1" s="1"/>
  <c r="S257" i="1"/>
  <c r="AC257" i="1" s="1"/>
  <c r="S2255" i="1"/>
  <c r="AC2255" i="1" s="1"/>
  <c r="S256" i="1"/>
  <c r="AC256" i="1" s="1"/>
  <c r="Q3155" i="1"/>
  <c r="Q1155" i="1"/>
  <c r="AA1155" i="1" s="1"/>
  <c r="Q3153" i="1"/>
  <c r="Q3152" i="1"/>
  <c r="Q3154" i="1"/>
  <c r="Q1152" i="1"/>
  <c r="AA1152" i="1" s="1"/>
  <c r="Q1153" i="1"/>
  <c r="AA1153" i="1" s="1"/>
  <c r="Q1154" i="1"/>
  <c r="AA1154" i="1" s="1"/>
  <c r="P123" i="1"/>
  <c r="P2123" i="1"/>
  <c r="S2862" i="1"/>
  <c r="AC2862" i="1" s="1"/>
  <c r="S862" i="1"/>
  <c r="AC862" i="1" s="1"/>
  <c r="S2867" i="1"/>
  <c r="AC2867" i="1" s="1"/>
  <c r="S867" i="1"/>
  <c r="AC867" i="1" s="1"/>
  <c r="S865" i="1"/>
  <c r="AC865" i="1" s="1"/>
  <c r="S2866" i="1"/>
  <c r="AC2866" i="1" s="1"/>
  <c r="S2864" i="1"/>
  <c r="AC2864" i="1" s="1"/>
  <c r="S863" i="1"/>
  <c r="AC863" i="1" s="1"/>
  <c r="S2865" i="1"/>
  <c r="AC2865" i="1" s="1"/>
  <c r="S864" i="1"/>
  <c r="AC864" i="1" s="1"/>
  <c r="S866" i="1"/>
  <c r="AC866" i="1" s="1"/>
  <c r="S2863" i="1"/>
  <c r="AC2863" i="1" s="1"/>
  <c r="S2146" i="1"/>
  <c r="AC2146" i="1" s="1"/>
  <c r="S146" i="1"/>
  <c r="AC146" i="1" s="1"/>
  <c r="S885" i="1"/>
  <c r="AC885" i="1" s="1"/>
  <c r="S2885" i="1"/>
  <c r="AC2885" i="1" s="1"/>
  <c r="S2886" i="1"/>
  <c r="AC2886" i="1" s="1"/>
  <c r="S2889" i="1"/>
  <c r="AC2889" i="1" s="1"/>
  <c r="S2890" i="1"/>
  <c r="AC2890" i="1" s="1"/>
  <c r="S886" i="1"/>
  <c r="AC886" i="1" s="1"/>
  <c r="S2888" i="1"/>
  <c r="AC2888" i="1" s="1"/>
  <c r="S889" i="1"/>
  <c r="AC889" i="1" s="1"/>
  <c r="S888" i="1"/>
  <c r="AC888" i="1" s="1"/>
  <c r="S2887" i="1"/>
  <c r="AC2887" i="1" s="1"/>
  <c r="S887" i="1"/>
  <c r="AC887" i="1" s="1"/>
  <c r="S890" i="1"/>
  <c r="AC890" i="1" s="1"/>
  <c r="S2155" i="1"/>
  <c r="AC2155" i="1" s="1"/>
  <c r="S156" i="1"/>
  <c r="AC156" i="1" s="1"/>
  <c r="S2156" i="1"/>
  <c r="AC2156" i="1" s="1"/>
  <c r="S155" i="1"/>
  <c r="AC155" i="1" s="1"/>
  <c r="O2197" i="1"/>
  <c r="O2196" i="1"/>
  <c r="O197" i="1"/>
  <c r="O196" i="1"/>
  <c r="Q3232" i="1"/>
  <c r="Q3233" i="1"/>
  <c r="Q3234" i="1"/>
  <c r="Q1232" i="1"/>
  <c r="AA1232" i="1" s="1"/>
  <c r="Q1233" i="1"/>
  <c r="AA1233" i="1" s="1"/>
  <c r="Q1234" i="1"/>
  <c r="AA1234" i="1" s="1"/>
  <c r="O2122" i="1"/>
  <c r="AA2122" i="1" s="1"/>
  <c r="O2121" i="1"/>
  <c r="AA2121" i="1" s="1"/>
  <c r="O122" i="1"/>
  <c r="O121" i="1"/>
  <c r="S2603" i="1"/>
  <c r="AC2603" i="1" s="1"/>
  <c r="S2597" i="1"/>
  <c r="AC2597" i="1" s="1"/>
  <c r="S2598" i="1"/>
  <c r="AC2598" i="1" s="1"/>
  <c r="S603" i="1"/>
  <c r="AC603" i="1" s="1"/>
  <c r="S2601" i="1"/>
  <c r="AC2601" i="1" s="1"/>
  <c r="S2602" i="1"/>
  <c r="AC2602" i="1" s="1"/>
  <c r="S598" i="1"/>
  <c r="AC598" i="1" s="1"/>
  <c r="S2596" i="1"/>
  <c r="AC2596" i="1" s="1"/>
  <c r="S2604" i="1"/>
  <c r="AC2604" i="1" s="1"/>
  <c r="S600" i="1"/>
  <c r="AC600" i="1" s="1"/>
  <c r="S601" i="1"/>
  <c r="AC601" i="1" s="1"/>
  <c r="S596" i="1"/>
  <c r="AC596" i="1" s="1"/>
  <c r="S2599" i="1"/>
  <c r="AC2599" i="1" s="1"/>
  <c r="S604" i="1"/>
  <c r="AC604" i="1" s="1"/>
  <c r="S2600" i="1"/>
  <c r="AC2600" i="1" s="1"/>
  <c r="S599" i="1"/>
  <c r="AC599" i="1" s="1"/>
  <c r="S597" i="1"/>
  <c r="AC597" i="1" s="1"/>
  <c r="S602" i="1"/>
  <c r="AC602" i="1" s="1"/>
  <c r="O837" i="1"/>
  <c r="O2835" i="1"/>
  <c r="O832" i="1"/>
  <c r="O2834" i="1"/>
  <c r="O2837" i="1"/>
  <c r="O835" i="1"/>
  <c r="O833" i="1"/>
  <c r="O2836" i="1"/>
  <c r="O2833" i="1"/>
  <c r="O834" i="1"/>
  <c r="O836" i="1"/>
  <c r="O2832" i="1"/>
  <c r="S60" i="1"/>
  <c r="AC60" i="1" s="1"/>
  <c r="S2060" i="1"/>
  <c r="AC2060" i="1" s="1"/>
  <c r="Q2014" i="1"/>
  <c r="AA2014" i="1" s="1"/>
  <c r="Q14" i="1"/>
  <c r="AA14" i="1" s="1"/>
  <c r="P2267" i="1"/>
  <c r="P2268" i="1"/>
  <c r="P267" i="1"/>
  <c r="P268" i="1"/>
  <c r="P2265" i="1"/>
  <c r="P2266" i="1"/>
  <c r="P265" i="1"/>
  <c r="P266" i="1"/>
  <c r="Q2893" i="1"/>
  <c r="Q2891" i="1"/>
  <c r="Q2894" i="1"/>
  <c r="Q893" i="1"/>
  <c r="AA893" i="1" s="1"/>
  <c r="Q2892" i="1"/>
  <c r="Q894" i="1"/>
  <c r="AA894" i="1" s="1"/>
  <c r="Q892" i="1"/>
  <c r="AA892" i="1" s="1"/>
  <c r="Q891" i="1"/>
  <c r="AA891" i="1" s="1"/>
  <c r="Q895" i="1"/>
  <c r="AA895" i="1" s="1"/>
  <c r="Q2895" i="1"/>
  <c r="O2893" i="1"/>
  <c r="O2894" i="1"/>
  <c r="O2891" i="1"/>
  <c r="O2892" i="1"/>
  <c r="O891" i="1"/>
  <c r="O895" i="1"/>
  <c r="O892" i="1"/>
  <c r="O894" i="1"/>
  <c r="O893" i="1"/>
  <c r="O2895" i="1"/>
  <c r="O14" i="9"/>
  <c r="O2097" i="1"/>
  <c r="O2098" i="1"/>
  <c r="O97" i="1"/>
  <c r="O98" i="1"/>
  <c r="O2459" i="1"/>
  <c r="O2461" i="1"/>
  <c r="O2462" i="1"/>
  <c r="O2460" i="1"/>
  <c r="O459" i="1"/>
  <c r="O460" i="1"/>
  <c r="O458" i="1"/>
  <c r="O463" i="1"/>
  <c r="O462" i="1"/>
  <c r="O461" i="1"/>
  <c r="O2464" i="1"/>
  <c r="O2458" i="1"/>
  <c r="O2463" i="1"/>
  <c r="O464" i="1"/>
  <c r="O2186" i="1"/>
  <c r="O186" i="1"/>
  <c r="O925" i="1"/>
  <c r="O2926" i="1"/>
  <c r="O926" i="1"/>
  <c r="O2925" i="1"/>
  <c r="O2929" i="1"/>
  <c r="O2924" i="1"/>
  <c r="O924" i="1"/>
  <c r="O2928" i="1"/>
  <c r="O2927" i="1"/>
  <c r="O927" i="1"/>
  <c r="O928" i="1"/>
  <c r="O929" i="1"/>
  <c r="S3219" i="1"/>
  <c r="AC3219" i="1" s="1"/>
  <c r="S1219" i="1"/>
  <c r="AC1219" i="1" s="1"/>
  <c r="S1217" i="1"/>
  <c r="AC1217" i="1" s="1"/>
  <c r="S3218" i="1"/>
  <c r="AC3218" i="1" s="1"/>
  <c r="S3217" i="1"/>
  <c r="AC3217" i="1" s="1"/>
  <c r="S1218" i="1"/>
  <c r="AC1218" i="1" s="1"/>
  <c r="O3243" i="1"/>
  <c r="O1243" i="1"/>
  <c r="O1241" i="1"/>
  <c r="O3242" i="1"/>
  <c r="O1242" i="1"/>
  <c r="O3241" i="1"/>
  <c r="R2076" i="1"/>
  <c r="AD2076" i="1" s="1"/>
  <c r="R76" i="1"/>
  <c r="AD76" i="1" s="1"/>
  <c r="O3133" i="1"/>
  <c r="AA3133" i="1" s="1"/>
  <c r="O3134" i="1"/>
  <c r="AA3134" i="1" s="1"/>
  <c r="O1134" i="1"/>
  <c r="O1133" i="1"/>
  <c r="O3135" i="1"/>
  <c r="AA3135" i="1" s="1"/>
  <c r="O1135" i="1"/>
  <c r="Q2107" i="1"/>
  <c r="Q107" i="1"/>
  <c r="AA107" i="1" s="1"/>
  <c r="Q2106" i="1"/>
  <c r="Q106" i="1"/>
  <c r="AA106" i="1" s="1"/>
  <c r="P2066" i="1"/>
  <c r="P66" i="1"/>
  <c r="O187" i="1"/>
  <c r="O2187" i="1"/>
  <c r="AA2187" i="1" s="1"/>
  <c r="O2188" i="1"/>
  <c r="O188" i="1"/>
  <c r="P3166" i="1"/>
  <c r="P3163" i="1"/>
  <c r="P3165" i="1"/>
  <c r="AB3165" i="1" s="1"/>
  <c r="Z3165" i="1" s="1"/>
  <c r="P3164" i="1"/>
  <c r="AB3164" i="1" s="1"/>
  <c r="Z3164" i="1" s="1"/>
  <c r="P1164" i="1"/>
  <c r="P1163" i="1"/>
  <c r="P1166" i="1"/>
  <c r="P1165" i="1"/>
  <c r="Q3053" i="1"/>
  <c r="Q3051" i="1"/>
  <c r="Q1053" i="1"/>
  <c r="AA1053" i="1" s="1"/>
  <c r="Q3054" i="1"/>
  <c r="Q1051" i="1"/>
  <c r="AA1051" i="1" s="1"/>
  <c r="Q1055" i="1"/>
  <c r="AA1055" i="1" s="1"/>
  <c r="Q1054" i="1"/>
  <c r="AA1054" i="1" s="1"/>
  <c r="Q3055" i="1"/>
  <c r="Q3052" i="1"/>
  <c r="Q1052" i="1"/>
  <c r="AA1052" i="1" s="1"/>
  <c r="Q2209" i="1"/>
  <c r="Q209" i="1"/>
  <c r="AA209" i="1" s="1"/>
  <c r="S2067" i="1"/>
  <c r="AC2067" i="1" s="1"/>
  <c r="S67" i="1"/>
  <c r="AC67" i="1" s="1"/>
  <c r="R3011" i="1"/>
  <c r="AD3011" i="1" s="1"/>
  <c r="R3008" i="1"/>
  <c r="AD3008" i="1" s="1"/>
  <c r="R1008" i="1"/>
  <c r="AD1008" i="1" s="1"/>
  <c r="R3010" i="1"/>
  <c r="AD3010" i="1" s="1"/>
  <c r="R1011" i="1"/>
  <c r="AD1011" i="1" s="1"/>
  <c r="R3009" i="1"/>
  <c r="AD3009" i="1" s="1"/>
  <c r="R1009" i="1"/>
  <c r="AD1009" i="1" s="1"/>
  <c r="R1010" i="1"/>
  <c r="AD1010" i="1" s="1"/>
  <c r="R1012" i="1"/>
  <c r="AD1012" i="1" s="1"/>
  <c r="R3012" i="1"/>
  <c r="AD3012" i="1" s="1"/>
  <c r="Q2390" i="1"/>
  <c r="Q2396" i="1"/>
  <c r="Q2395" i="1"/>
  <c r="Q2392" i="1"/>
  <c r="Q396" i="1"/>
  <c r="AA396" i="1" s="1"/>
  <c r="Q395" i="1"/>
  <c r="AA395" i="1" s="1"/>
  <c r="Q392" i="1"/>
  <c r="AA392" i="1" s="1"/>
  <c r="Q2393" i="1"/>
  <c r="Q391" i="1"/>
  <c r="AA391" i="1" s="1"/>
  <c r="Q390" i="1"/>
  <c r="AA390" i="1" s="1"/>
  <c r="Q2394" i="1"/>
  <c r="Q393" i="1"/>
  <c r="AA393" i="1" s="1"/>
  <c r="Q394" i="1"/>
  <c r="AA394" i="1" s="1"/>
  <c r="Q2391" i="1"/>
  <c r="O2163" i="1"/>
  <c r="O163" i="1"/>
  <c r="R1030" i="1"/>
  <c r="AD1030" i="1" s="1"/>
  <c r="R3030" i="1"/>
  <c r="AD3030" i="1" s="1"/>
  <c r="R3033" i="1"/>
  <c r="AD3033" i="1" s="1"/>
  <c r="R3032" i="1"/>
  <c r="AD3032" i="1" s="1"/>
  <c r="R1031" i="1"/>
  <c r="AD1031" i="1" s="1"/>
  <c r="R1033" i="1"/>
  <c r="AD1033" i="1" s="1"/>
  <c r="R3031" i="1"/>
  <c r="AD3031" i="1" s="1"/>
  <c r="R1032" i="1"/>
  <c r="AD1032" i="1" s="1"/>
  <c r="P2023" i="1"/>
  <c r="P23" i="1"/>
  <c r="S167" i="1"/>
  <c r="AC167" i="1" s="1"/>
  <c r="S2167" i="1"/>
  <c r="AC2167" i="1" s="1"/>
  <c r="S2101" i="1"/>
  <c r="AC2101" i="1" s="1"/>
  <c r="S2100" i="1"/>
  <c r="AC2100" i="1" s="1"/>
  <c r="S100" i="1"/>
  <c r="AC100" i="1" s="1"/>
  <c r="S101" i="1"/>
  <c r="AC101" i="1" s="1"/>
  <c r="O3093" i="1"/>
  <c r="O1094" i="1"/>
  <c r="O1096" i="1"/>
  <c r="O3096" i="1"/>
  <c r="O3094" i="1"/>
  <c r="O1095" i="1"/>
  <c r="O1093" i="1"/>
  <c r="O3095" i="1"/>
  <c r="P10" i="1"/>
  <c r="P2010" i="1"/>
  <c r="R821" i="1"/>
  <c r="AD821" i="1" s="1"/>
  <c r="R2820" i="1"/>
  <c r="AD2820" i="1" s="1"/>
  <c r="R2822" i="1"/>
  <c r="AD2822" i="1" s="1"/>
  <c r="R2824" i="1"/>
  <c r="AD2824" i="1" s="1"/>
  <c r="R822" i="1"/>
  <c r="AD822" i="1" s="1"/>
  <c r="R824" i="1"/>
  <c r="AD824" i="1" s="1"/>
  <c r="R820" i="1"/>
  <c r="AD820" i="1" s="1"/>
  <c r="R2821" i="1"/>
  <c r="AD2821" i="1" s="1"/>
  <c r="R825" i="1"/>
  <c r="AD825" i="1" s="1"/>
  <c r="R823" i="1"/>
  <c r="AD823" i="1" s="1"/>
  <c r="R2825" i="1"/>
  <c r="AD2825" i="1" s="1"/>
  <c r="R2823" i="1"/>
  <c r="AD2823" i="1" s="1"/>
  <c r="O2955" i="1"/>
  <c r="O952" i="1"/>
  <c r="O2953" i="1"/>
  <c r="O2954" i="1"/>
  <c r="O2952" i="1"/>
  <c r="O955" i="1"/>
  <c r="O2956" i="1"/>
  <c r="O951" i="1"/>
  <c r="O953" i="1"/>
  <c r="O956" i="1"/>
  <c r="O954" i="1"/>
  <c r="O2951" i="1"/>
  <c r="S111" i="1"/>
  <c r="AC111" i="1" s="1"/>
  <c r="S2111" i="1"/>
  <c r="AC2111" i="1" s="1"/>
  <c r="Q3067" i="1"/>
  <c r="Q1067" i="1"/>
  <c r="AA1067" i="1" s="1"/>
  <c r="Q3066" i="1"/>
  <c r="Q3065" i="1"/>
  <c r="Q3064" i="1"/>
  <c r="Q1065" i="1"/>
  <c r="AA1065" i="1" s="1"/>
  <c r="Q1066" i="1"/>
  <c r="AA1066" i="1" s="1"/>
  <c r="Q1064" i="1"/>
  <c r="AA1064" i="1" s="1"/>
  <c r="S2941" i="1"/>
  <c r="AC2941" i="1" s="1"/>
  <c r="S2944" i="1"/>
  <c r="AC2944" i="1" s="1"/>
  <c r="S2942" i="1"/>
  <c r="AC2942" i="1" s="1"/>
  <c r="S944" i="1"/>
  <c r="AC944" i="1" s="1"/>
  <c r="S942" i="1"/>
  <c r="AC942" i="1" s="1"/>
  <c r="S2940" i="1"/>
  <c r="AC2940" i="1" s="1"/>
  <c r="S940" i="1"/>
  <c r="AC940" i="1" s="1"/>
  <c r="S2945" i="1"/>
  <c r="AC2945" i="1" s="1"/>
  <c r="S943" i="1"/>
  <c r="AC943" i="1" s="1"/>
  <c r="S941" i="1"/>
  <c r="AC941" i="1" s="1"/>
  <c r="S945" i="1"/>
  <c r="AC945" i="1" s="1"/>
  <c r="S2943" i="1"/>
  <c r="AC2943" i="1" s="1"/>
  <c r="O2310" i="1"/>
  <c r="AA2310" i="1" s="1"/>
  <c r="O310" i="1"/>
  <c r="O2314" i="1"/>
  <c r="AA2314" i="1" s="1"/>
  <c r="O2313" i="1"/>
  <c r="AA2313" i="1" s="1"/>
  <c r="O311" i="1"/>
  <c r="O312" i="1"/>
  <c r="O2312" i="1"/>
  <c r="O313" i="1"/>
  <c r="O314" i="1"/>
  <c r="O2311" i="1"/>
  <c r="AA2311" i="1" s="1"/>
  <c r="Q2058" i="1"/>
  <c r="Q58" i="1"/>
  <c r="AA58" i="1" s="1"/>
  <c r="R2092" i="1"/>
  <c r="AD2092" i="1" s="1"/>
  <c r="R92" i="1"/>
  <c r="AD92" i="1" s="1"/>
  <c r="R2971" i="1"/>
  <c r="AD2971" i="1" s="1"/>
  <c r="R971" i="1"/>
  <c r="AD971" i="1" s="1"/>
  <c r="R2969" i="1"/>
  <c r="AD2969" i="1" s="1"/>
  <c r="R2970" i="1"/>
  <c r="AD2970" i="1" s="1"/>
  <c r="R967" i="1"/>
  <c r="AD967" i="1" s="1"/>
  <c r="R970" i="1"/>
  <c r="AD970" i="1" s="1"/>
  <c r="R968" i="1"/>
  <c r="AD968" i="1" s="1"/>
  <c r="R2968" i="1"/>
  <c r="AD2968" i="1" s="1"/>
  <c r="R969" i="1"/>
  <c r="AD969" i="1" s="1"/>
  <c r="R2967" i="1"/>
  <c r="AD2967" i="1" s="1"/>
  <c r="R2177" i="1"/>
  <c r="AD2177" i="1" s="1"/>
  <c r="R2176" i="1"/>
  <c r="AD2176" i="1" s="1"/>
  <c r="R176" i="1"/>
  <c r="AD176" i="1" s="1"/>
  <c r="R177" i="1"/>
  <c r="AD177" i="1" s="1"/>
  <c r="P2124" i="1"/>
  <c r="P124" i="1"/>
  <c r="R2814" i="1"/>
  <c r="AD2814" i="1" s="1"/>
  <c r="R2819" i="1"/>
  <c r="AD2819" i="1" s="1"/>
  <c r="R814" i="1"/>
  <c r="AD814" i="1" s="1"/>
  <c r="R816" i="1"/>
  <c r="AD816" i="1" s="1"/>
  <c r="R2818" i="1"/>
  <c r="AD2818" i="1" s="1"/>
  <c r="R819" i="1"/>
  <c r="AD819" i="1" s="1"/>
  <c r="R817" i="1"/>
  <c r="AD817" i="1" s="1"/>
  <c r="R815" i="1"/>
  <c r="AD815" i="1" s="1"/>
  <c r="R2817" i="1"/>
  <c r="AD2817" i="1" s="1"/>
  <c r="R2816" i="1"/>
  <c r="AD2816" i="1" s="1"/>
  <c r="R818" i="1"/>
  <c r="AD818" i="1" s="1"/>
  <c r="R2815" i="1"/>
  <c r="AD2815" i="1" s="1"/>
  <c r="R2365" i="1"/>
  <c r="AD2365" i="1" s="1"/>
  <c r="R2366" i="1"/>
  <c r="AD2366" i="1" s="1"/>
  <c r="R2363" i="1"/>
  <c r="AD2363" i="1" s="1"/>
  <c r="R2368" i="1"/>
  <c r="AD2368" i="1" s="1"/>
  <c r="R2364" i="1"/>
  <c r="AD2364" i="1" s="1"/>
  <c r="R366" i="1"/>
  <c r="AD366" i="1" s="1"/>
  <c r="R368" i="1"/>
  <c r="AD368" i="1" s="1"/>
  <c r="R363" i="1"/>
  <c r="AD363" i="1" s="1"/>
  <c r="R364" i="1"/>
  <c r="AD364" i="1" s="1"/>
  <c r="R367" i="1"/>
  <c r="AD367" i="1" s="1"/>
  <c r="R365" i="1"/>
  <c r="AD365" i="1" s="1"/>
  <c r="R2367" i="1"/>
  <c r="AD2367" i="1" s="1"/>
  <c r="R2299" i="1"/>
  <c r="AD2299" i="1" s="1"/>
  <c r="R2296" i="1"/>
  <c r="AD2296" i="1" s="1"/>
  <c r="R2298" i="1"/>
  <c r="AD2298" i="1" s="1"/>
  <c r="R299" i="1"/>
  <c r="AD299" i="1" s="1"/>
  <c r="R296" i="1"/>
  <c r="AD296" i="1" s="1"/>
  <c r="R2297" i="1"/>
  <c r="AD2297" i="1" s="1"/>
  <c r="R295" i="1"/>
  <c r="AD295" i="1" s="1"/>
  <c r="R297" i="1"/>
  <c r="AD297" i="1" s="1"/>
  <c r="R298" i="1"/>
  <c r="AD298" i="1" s="1"/>
  <c r="R2295" i="1"/>
  <c r="AD2295" i="1" s="1"/>
  <c r="O173" i="1"/>
  <c r="O2173" i="1"/>
  <c r="O2172" i="1"/>
  <c r="O172" i="1"/>
  <c r="O3069" i="1"/>
  <c r="AA3069" i="1" s="1"/>
  <c r="O3070" i="1"/>
  <c r="AA3070" i="1" s="1"/>
  <c r="O1069" i="1"/>
  <c r="O1070" i="1"/>
  <c r="O3071" i="1"/>
  <c r="AA3071" i="1" s="1"/>
  <c r="O1071" i="1"/>
  <c r="O3068" i="1"/>
  <c r="AA3068" i="1" s="1"/>
  <c r="O1068" i="1"/>
  <c r="Q2062" i="1"/>
  <c r="Q62" i="1"/>
  <c r="AA62" i="1" s="1"/>
  <c r="P2845" i="1"/>
  <c r="P2844" i="1"/>
  <c r="P2846" i="1"/>
  <c r="P2848" i="1"/>
  <c r="P845" i="1"/>
  <c r="P844" i="1"/>
  <c r="P2849" i="1"/>
  <c r="P846" i="1"/>
  <c r="P848" i="1"/>
  <c r="P847" i="1"/>
  <c r="P849" i="1"/>
  <c r="P2847" i="1"/>
  <c r="AB2847" i="1" s="1"/>
  <c r="Z2847" i="1" s="1"/>
  <c r="R21" i="1"/>
  <c r="AD21" i="1" s="1"/>
  <c r="R2021" i="1"/>
  <c r="AD2021" i="1" s="1"/>
  <c r="R20" i="1"/>
  <c r="AD20" i="1" s="1"/>
  <c r="R2020" i="1"/>
  <c r="AD2020" i="1" s="1"/>
  <c r="O2373" i="1"/>
  <c r="AA2373" i="1" s="1"/>
  <c r="O2372" i="1"/>
  <c r="AA2372" i="1" s="1"/>
  <c r="O2374" i="1"/>
  <c r="O2371" i="1"/>
  <c r="AA2371" i="1" s="1"/>
  <c r="O373" i="1"/>
  <c r="O372" i="1"/>
  <c r="O374" i="1"/>
  <c r="O2369" i="1"/>
  <c r="AA2369" i="1" s="1"/>
  <c r="O371" i="1"/>
  <c r="O2370" i="1"/>
  <c r="O375" i="1"/>
  <c r="O369" i="1"/>
  <c r="O370" i="1"/>
  <c r="O2375" i="1"/>
  <c r="AA2375" i="1" s="1"/>
  <c r="R2179" i="1"/>
  <c r="AD2179" i="1" s="1"/>
  <c r="R179" i="1"/>
  <c r="AD179" i="1" s="1"/>
  <c r="O2213" i="1"/>
  <c r="AA2213" i="1" s="1"/>
  <c r="O2214" i="1"/>
  <c r="AA2214" i="1" s="1"/>
  <c r="O214" i="1"/>
  <c r="O213" i="1"/>
  <c r="O8" i="10"/>
  <c r="AA8" i="10" s="1"/>
  <c r="Y8" i="10" s="1"/>
  <c r="S1125" i="1"/>
  <c r="AC1125" i="1" s="1"/>
  <c r="S1126" i="1"/>
  <c r="AC1126" i="1" s="1"/>
  <c r="S3126" i="1"/>
  <c r="AC3126" i="1" s="1"/>
  <c r="S3128" i="1"/>
  <c r="AC3128" i="1" s="1"/>
  <c r="S1128" i="1"/>
  <c r="AC1128" i="1" s="1"/>
  <c r="S3127" i="1"/>
  <c r="AC3127" i="1" s="1"/>
  <c r="S1127" i="1"/>
  <c r="AC1127" i="1" s="1"/>
  <c r="S3125" i="1"/>
  <c r="AC3125" i="1" s="1"/>
  <c r="S3203" i="1"/>
  <c r="AC3203" i="1" s="1"/>
  <c r="S1203" i="1"/>
  <c r="AC1203" i="1" s="1"/>
  <c r="S3200" i="1"/>
  <c r="AC3200" i="1" s="1"/>
  <c r="S3201" i="1"/>
  <c r="AC3201" i="1" s="1"/>
  <c r="S3202" i="1"/>
  <c r="AC3202" i="1" s="1"/>
  <c r="S1201" i="1"/>
  <c r="AC1201" i="1" s="1"/>
  <c r="S1200" i="1"/>
  <c r="AC1200" i="1" s="1"/>
  <c r="S1202" i="1"/>
  <c r="AC1202" i="1" s="1"/>
  <c r="R2286" i="1"/>
  <c r="AD2286" i="1" s="1"/>
  <c r="R286" i="1"/>
  <c r="AD286" i="1" s="1"/>
  <c r="R2289" i="1"/>
  <c r="AD2289" i="1" s="1"/>
  <c r="R287" i="1"/>
  <c r="AD287" i="1" s="1"/>
  <c r="R2288" i="1"/>
  <c r="AD2288" i="1" s="1"/>
  <c r="R2287" i="1"/>
  <c r="AD2287" i="1" s="1"/>
  <c r="R288" i="1"/>
  <c r="AD288" i="1" s="1"/>
  <c r="R289" i="1"/>
  <c r="AD289" i="1" s="1"/>
  <c r="O2333" i="1"/>
  <c r="AA2333" i="1" s="1"/>
  <c r="O2334" i="1"/>
  <c r="AA2334" i="1" s="1"/>
  <c r="O2332" i="1"/>
  <c r="AA2332" i="1" s="1"/>
  <c r="O335" i="1"/>
  <c r="O334" i="1"/>
  <c r="O2337" i="1"/>
  <c r="AA2337" i="1" s="1"/>
  <c r="O2336" i="1"/>
  <c r="AA2336" i="1" s="1"/>
  <c r="O336" i="1"/>
  <c r="O337" i="1"/>
  <c r="O332" i="1"/>
  <c r="O333" i="1"/>
  <c r="O2335" i="1"/>
  <c r="AA2335" i="1" s="1"/>
  <c r="O2228" i="1"/>
  <c r="AA2228" i="1" s="1"/>
  <c r="O2227" i="1"/>
  <c r="AA2227" i="1" s="1"/>
  <c r="O228" i="1"/>
  <c r="O227" i="1"/>
  <c r="O2226" i="1"/>
  <c r="AA2226" i="1" s="1"/>
  <c r="O226" i="1"/>
  <c r="P3045" i="1"/>
  <c r="P3046" i="1"/>
  <c r="P3043" i="1"/>
  <c r="P3044" i="1"/>
  <c r="P1043" i="1"/>
  <c r="P1046" i="1"/>
  <c r="AB1046" i="1" s="1"/>
  <c r="Z1046" i="1" s="1"/>
  <c r="P1044" i="1"/>
  <c r="P1045" i="1"/>
  <c r="R329" i="12"/>
  <c r="AD329" i="12" s="1"/>
  <c r="R345" i="12"/>
  <c r="AD345" i="12" s="1"/>
  <c r="R84" i="12"/>
  <c r="AD84" i="12" s="1"/>
  <c r="R67" i="12"/>
  <c r="AD67" i="12" s="1"/>
  <c r="R82" i="12"/>
  <c r="AD82" i="12" s="1"/>
  <c r="R74" i="12"/>
  <c r="AD74" i="12" s="1"/>
  <c r="R75" i="12"/>
  <c r="AD75" i="12" s="1"/>
  <c r="R73" i="12"/>
  <c r="AD73" i="12" s="1"/>
  <c r="R76" i="12"/>
  <c r="AD76" i="12" s="1"/>
  <c r="R72" i="12"/>
  <c r="AD72" i="12" s="1"/>
  <c r="R71" i="12"/>
  <c r="AD71" i="12" s="1"/>
  <c r="R78" i="12"/>
  <c r="AD78" i="12" s="1"/>
  <c r="R85" i="12"/>
  <c r="AD85" i="12" s="1"/>
  <c r="R80" i="12"/>
  <c r="AD80" i="12" s="1"/>
  <c r="R69" i="12"/>
  <c r="AD69" i="12" s="1"/>
  <c r="R68" i="12"/>
  <c r="AD68" i="12" s="1"/>
  <c r="R79" i="12"/>
  <c r="AD79" i="12" s="1"/>
  <c r="R70" i="12"/>
  <c r="AD70" i="12" s="1"/>
  <c r="R66" i="12"/>
  <c r="AD66" i="12" s="1"/>
  <c r="R83" i="12"/>
  <c r="AD83" i="12" s="1"/>
  <c r="R81" i="12"/>
  <c r="AD81" i="12" s="1"/>
  <c r="R77" i="12"/>
  <c r="AD77" i="12" s="1"/>
  <c r="R22" i="9"/>
  <c r="AD22" i="9" s="1"/>
  <c r="R9" i="4"/>
  <c r="AD9" i="4" s="1"/>
  <c r="R21" i="9"/>
  <c r="AD21" i="9" s="1"/>
  <c r="R8" i="7"/>
  <c r="AD8" i="7" s="1"/>
  <c r="R20" i="9"/>
  <c r="AD20" i="9" s="1"/>
  <c r="R7" i="3"/>
  <c r="AD7" i="3" s="1"/>
  <c r="R23" i="9"/>
  <c r="AD23" i="9" s="1"/>
  <c r="R10" i="2"/>
  <c r="AD10" i="2" s="1"/>
  <c r="R2192" i="1"/>
  <c r="AD2192" i="1" s="1"/>
  <c r="R192" i="1"/>
  <c r="AD192" i="1" s="1"/>
  <c r="S2041" i="1"/>
  <c r="AC2041" i="1" s="1"/>
  <c r="S41" i="1"/>
  <c r="AC41" i="1" s="1"/>
  <c r="R2501" i="1"/>
  <c r="AD2501" i="1" s="1"/>
  <c r="R2502" i="1"/>
  <c r="AD2502" i="1" s="1"/>
  <c r="R2499" i="1"/>
  <c r="AD2499" i="1" s="1"/>
  <c r="R2500" i="1"/>
  <c r="AD2500" i="1" s="1"/>
  <c r="R501" i="1"/>
  <c r="AD501" i="1" s="1"/>
  <c r="R502" i="1"/>
  <c r="AD502" i="1" s="1"/>
  <c r="R2497" i="1"/>
  <c r="AD2497" i="1" s="1"/>
  <c r="R2498" i="1"/>
  <c r="AD2498" i="1" s="1"/>
  <c r="R504" i="1"/>
  <c r="AD504" i="1" s="1"/>
  <c r="R499" i="1"/>
  <c r="AD499" i="1" s="1"/>
  <c r="R500" i="1"/>
  <c r="AD500" i="1" s="1"/>
  <c r="R2505" i="1"/>
  <c r="AD2505" i="1" s="1"/>
  <c r="R2506" i="1"/>
  <c r="AD2506" i="1" s="1"/>
  <c r="R503" i="1"/>
  <c r="AD503" i="1" s="1"/>
  <c r="R498" i="1"/>
  <c r="AD498" i="1" s="1"/>
  <c r="R506" i="1"/>
  <c r="AD506" i="1" s="1"/>
  <c r="R497" i="1"/>
  <c r="AD497" i="1" s="1"/>
  <c r="R505" i="1"/>
  <c r="AD505" i="1" s="1"/>
  <c r="R2504" i="1"/>
  <c r="AD2504" i="1" s="1"/>
  <c r="R2503" i="1"/>
  <c r="AD2503" i="1" s="1"/>
  <c r="O3225" i="1"/>
  <c r="O3224" i="1"/>
  <c r="O1223" i="1"/>
  <c r="O1225" i="1"/>
  <c r="O1224" i="1"/>
  <c r="O3223" i="1"/>
  <c r="S1237" i="1"/>
  <c r="AC1237" i="1" s="1"/>
  <c r="S3237" i="1"/>
  <c r="AC3237" i="1" s="1"/>
  <c r="S3235" i="1"/>
  <c r="AC3235" i="1" s="1"/>
  <c r="S3236" i="1"/>
  <c r="AC3236" i="1" s="1"/>
  <c r="S1235" i="1"/>
  <c r="AC1235" i="1" s="1"/>
  <c r="S1236" i="1"/>
  <c r="AC1236" i="1" s="1"/>
  <c r="P1237" i="1"/>
  <c r="P3237" i="1"/>
  <c r="AB3237" i="1" s="1"/>
  <c r="Z3237" i="1" s="1"/>
  <c r="P3235" i="1"/>
  <c r="AB3235" i="1" s="1"/>
  <c r="Z3235" i="1" s="1"/>
  <c r="P3236" i="1"/>
  <c r="P1235" i="1"/>
  <c r="P1236" i="1"/>
  <c r="O199" i="1"/>
  <c r="O2199" i="1"/>
  <c r="P2061" i="1"/>
  <c r="P61" i="1"/>
  <c r="Q55" i="1"/>
  <c r="AA55" i="1" s="1"/>
  <c r="Q2055" i="1"/>
  <c r="P2012" i="1"/>
  <c r="P12" i="1"/>
  <c r="O12" i="1"/>
  <c r="O2012" i="1"/>
  <c r="Q109" i="1"/>
  <c r="AA109" i="1" s="1"/>
  <c r="Q2109" i="1"/>
  <c r="Q2110" i="1"/>
  <c r="Q110" i="1"/>
  <c r="AA110" i="1" s="1"/>
  <c r="R3123" i="1"/>
  <c r="AD3123" i="1" s="1"/>
  <c r="R3122" i="1"/>
  <c r="AD3122" i="1" s="1"/>
  <c r="R1123" i="1"/>
  <c r="AD1123" i="1" s="1"/>
  <c r="R3121" i="1"/>
  <c r="AD3121" i="1" s="1"/>
  <c r="R1121" i="1"/>
  <c r="AD1121" i="1" s="1"/>
  <c r="R1122" i="1"/>
  <c r="AD1122" i="1" s="1"/>
  <c r="R1124" i="1"/>
  <c r="AD1124" i="1" s="1"/>
  <c r="R3124" i="1"/>
  <c r="AD3124" i="1" s="1"/>
  <c r="R2006" i="1"/>
  <c r="AD2006" i="1" s="1"/>
  <c r="R6" i="1"/>
  <c r="AD6" i="1" s="1"/>
  <c r="O2006" i="1"/>
  <c r="O6" i="1"/>
  <c r="R64" i="9"/>
  <c r="AD64" i="9" s="1"/>
  <c r="R3229" i="1"/>
  <c r="AD3229" i="1" s="1"/>
  <c r="R3230" i="1"/>
  <c r="AD3230" i="1" s="1"/>
  <c r="R1229" i="1"/>
  <c r="AD1229" i="1" s="1"/>
  <c r="R1230" i="1"/>
  <c r="AD1230" i="1" s="1"/>
  <c r="R1231" i="1"/>
  <c r="AD1231" i="1" s="1"/>
  <c r="R3231" i="1"/>
  <c r="AD3231" i="1" s="1"/>
  <c r="Q39" i="9"/>
  <c r="Q2581" i="1"/>
  <c r="Q2582" i="1"/>
  <c r="Q2579" i="1"/>
  <c r="Q2584" i="1"/>
  <c r="Q2580" i="1"/>
  <c r="Q579" i="1"/>
  <c r="AA579" i="1" s="1"/>
  <c r="Q2585" i="1"/>
  <c r="Q2586" i="1"/>
  <c r="Q583" i="1"/>
  <c r="AA583" i="1" s="1"/>
  <c r="Q581" i="1"/>
  <c r="AA581" i="1" s="1"/>
  <c r="Q584" i="1"/>
  <c r="AA584" i="1" s="1"/>
  <c r="Q582" i="1"/>
  <c r="AA582" i="1" s="1"/>
  <c r="Q580" i="1"/>
  <c r="AA580" i="1" s="1"/>
  <c r="Q585" i="1"/>
  <c r="AA585" i="1" s="1"/>
  <c r="Q2583" i="1"/>
  <c r="Q586" i="1"/>
  <c r="AA586" i="1" s="1"/>
  <c r="P2901" i="1"/>
  <c r="P2900" i="1"/>
  <c r="P2899" i="1"/>
  <c r="AB2899" i="1" s="1"/>
  <c r="Z2899" i="1" s="1"/>
  <c r="P901" i="1"/>
  <c r="P900" i="1"/>
  <c r="P899" i="1"/>
  <c r="P2896" i="1"/>
  <c r="P896" i="1"/>
  <c r="P2897" i="1"/>
  <c r="P2898" i="1"/>
  <c r="AB2898" i="1" s="1"/>
  <c r="Z2898" i="1" s="1"/>
  <c r="P897" i="1"/>
  <c r="AB897" i="1" s="1"/>
  <c r="Z897" i="1" s="1"/>
  <c r="P898" i="1"/>
  <c r="S2901" i="1"/>
  <c r="AC2901" i="1" s="1"/>
  <c r="S2900" i="1"/>
  <c r="AC2900" i="1" s="1"/>
  <c r="S2899" i="1"/>
  <c r="AC2899" i="1" s="1"/>
  <c r="S901" i="1"/>
  <c r="AC901" i="1" s="1"/>
  <c r="S900" i="1"/>
  <c r="AC900" i="1" s="1"/>
  <c r="S899" i="1"/>
  <c r="AC899" i="1" s="1"/>
  <c r="S2896" i="1"/>
  <c r="AC2896" i="1" s="1"/>
  <c r="S896" i="1"/>
  <c r="AC896" i="1" s="1"/>
  <c r="S2897" i="1"/>
  <c r="AC2897" i="1" s="1"/>
  <c r="S2898" i="1"/>
  <c r="AC2898" i="1" s="1"/>
  <c r="S897" i="1"/>
  <c r="AC897" i="1" s="1"/>
  <c r="S898" i="1"/>
  <c r="AC898" i="1" s="1"/>
  <c r="O2077" i="1"/>
  <c r="O2078" i="1"/>
  <c r="O78" i="1"/>
  <c r="O77" i="1"/>
  <c r="P2011" i="1"/>
  <c r="P11" i="1"/>
  <c r="O29" i="9"/>
  <c r="O2254" i="1"/>
  <c r="O254" i="1"/>
  <c r="O2257" i="1"/>
  <c r="O255" i="1"/>
  <c r="O256" i="1"/>
  <c r="O2255" i="1"/>
  <c r="O2256" i="1"/>
  <c r="O257" i="1"/>
  <c r="S63" i="1"/>
  <c r="AC63" i="1" s="1"/>
  <c r="S2063" i="1"/>
  <c r="AC2063" i="1" s="1"/>
  <c r="S3155" i="1"/>
  <c r="AC3155" i="1" s="1"/>
  <c r="S1155" i="1"/>
  <c r="AC1155" i="1" s="1"/>
  <c r="S3153" i="1"/>
  <c r="AC3153" i="1" s="1"/>
  <c r="S3152" i="1"/>
  <c r="AC3152" i="1" s="1"/>
  <c r="S3154" i="1"/>
  <c r="AC3154" i="1" s="1"/>
  <c r="S1152" i="1"/>
  <c r="AC1152" i="1" s="1"/>
  <c r="S1153" i="1"/>
  <c r="AC1153" i="1" s="1"/>
  <c r="S1154" i="1"/>
  <c r="AC1154" i="1" s="1"/>
  <c r="O3155" i="1"/>
  <c r="AA3155" i="1" s="1"/>
  <c r="O3154" i="1"/>
  <c r="AA3154" i="1" s="1"/>
  <c r="O1155" i="1"/>
  <c r="O3153" i="1"/>
  <c r="O3152" i="1"/>
  <c r="AA3152" i="1" s="1"/>
  <c r="O1153" i="1"/>
  <c r="O1154" i="1"/>
  <c r="O1152" i="1"/>
  <c r="P69" i="1"/>
  <c r="P2069" i="1"/>
  <c r="O123" i="1"/>
  <c r="O2123" i="1"/>
  <c r="AA2123" i="1" s="1"/>
  <c r="R3232" i="1"/>
  <c r="AD3232" i="1" s="1"/>
  <c r="R3234" i="1"/>
  <c r="AD3234" i="1" s="1"/>
  <c r="R1232" i="1"/>
  <c r="AD1232" i="1" s="1"/>
  <c r="R3233" i="1"/>
  <c r="AD3233" i="1" s="1"/>
  <c r="R1233" i="1"/>
  <c r="AD1233" i="1" s="1"/>
  <c r="R1234" i="1"/>
  <c r="AD1234" i="1" s="1"/>
  <c r="O2597" i="1"/>
  <c r="O2598" i="1"/>
  <c r="O2603" i="1"/>
  <c r="O598" i="1"/>
  <c r="O2596" i="1"/>
  <c r="O603" i="1"/>
  <c r="O2601" i="1"/>
  <c r="O2602" i="1"/>
  <c r="O599" i="1"/>
  <c r="O604" i="1"/>
  <c r="O2600" i="1"/>
  <c r="O2604" i="1"/>
  <c r="O597" i="1"/>
  <c r="O602" i="1"/>
  <c r="O600" i="1"/>
  <c r="O601" i="1"/>
  <c r="O596" i="1"/>
  <c r="O2599" i="1"/>
  <c r="P2603" i="1"/>
  <c r="P2597" i="1"/>
  <c r="P2598" i="1"/>
  <c r="AB2598" i="1" s="1"/>
  <c r="Z2598" i="1" s="1"/>
  <c r="P603" i="1"/>
  <c r="P2601" i="1"/>
  <c r="P2602" i="1"/>
  <c r="P598" i="1"/>
  <c r="P2596" i="1"/>
  <c r="P599" i="1"/>
  <c r="P600" i="1"/>
  <c r="P601" i="1"/>
  <c r="P596" i="1"/>
  <c r="AB596" i="1" s="1"/>
  <c r="Z596" i="1" s="1"/>
  <c r="P2599" i="1"/>
  <c r="AB2599" i="1" s="1"/>
  <c r="Z2599" i="1" s="1"/>
  <c r="P2604" i="1"/>
  <c r="P597" i="1"/>
  <c r="P602" i="1"/>
  <c r="P604" i="1"/>
  <c r="P2600" i="1"/>
  <c r="P741" i="1"/>
  <c r="P2741" i="1"/>
  <c r="AB2741" i="1" s="1"/>
  <c r="Z2741" i="1" s="1"/>
  <c r="P2739" i="1"/>
  <c r="P736" i="1"/>
  <c r="AB736" i="1" s="1"/>
  <c r="Z736" i="1" s="1"/>
  <c r="P739" i="1"/>
  <c r="P2736" i="1"/>
  <c r="P2737" i="1"/>
  <c r="AB2737" i="1" s="1"/>
  <c r="Z2737" i="1" s="1"/>
  <c r="P2740" i="1"/>
  <c r="P2738" i="1"/>
  <c r="P735" i="1"/>
  <c r="P737" i="1"/>
  <c r="AB737" i="1" s="1"/>
  <c r="Z737" i="1" s="1"/>
  <c r="P740" i="1"/>
  <c r="AB740" i="1" s="1"/>
  <c r="Z740" i="1" s="1"/>
  <c r="P738" i="1"/>
  <c r="P2735" i="1"/>
  <c r="O2653" i="1"/>
  <c r="O2654" i="1"/>
  <c r="AA2654" i="1" s="1"/>
  <c r="O2651" i="1"/>
  <c r="AA2651" i="1" s="1"/>
  <c r="O654" i="1"/>
  <c r="O2657" i="1"/>
  <c r="AA2657" i="1" s="1"/>
  <c r="O651" i="1"/>
  <c r="O2650" i="1"/>
  <c r="AA2650" i="1" s="1"/>
  <c r="O655" i="1"/>
  <c r="O652" i="1"/>
  <c r="O656" i="1"/>
  <c r="O653" i="1"/>
  <c r="O650" i="1"/>
  <c r="O2655" i="1"/>
  <c r="AA2655" i="1" s="1"/>
  <c r="O2656" i="1"/>
  <c r="AA2656" i="1" s="1"/>
  <c r="O2652" i="1"/>
  <c r="AA2652" i="1" s="1"/>
  <c r="O657" i="1"/>
  <c r="O2014" i="1"/>
  <c r="O14" i="1"/>
  <c r="Q2461" i="1"/>
  <c r="Q2462" i="1"/>
  <c r="Q2459" i="1"/>
  <c r="Q2464" i="1"/>
  <c r="Q461" i="1"/>
  <c r="AA461" i="1" s="1"/>
  <c r="Q462" i="1"/>
  <c r="AA462" i="1" s="1"/>
  <c r="Q2460" i="1"/>
  <c r="Q459" i="1"/>
  <c r="AA459" i="1" s="1"/>
  <c r="Q460" i="1"/>
  <c r="AA460" i="1" s="1"/>
  <c r="Q458" i="1"/>
  <c r="AA458" i="1" s="1"/>
  <c r="Q463" i="1"/>
  <c r="AA463" i="1" s="1"/>
  <c r="Q464" i="1"/>
  <c r="AA464" i="1" s="1"/>
  <c r="Q2463" i="1"/>
  <c r="Q2458" i="1"/>
  <c r="S2461" i="1"/>
  <c r="AC2461" i="1" s="1"/>
  <c r="S2462" i="1"/>
  <c r="AC2462" i="1" s="1"/>
  <c r="S2459" i="1"/>
  <c r="AC2459" i="1" s="1"/>
  <c r="S2460" i="1"/>
  <c r="AC2460" i="1" s="1"/>
  <c r="S459" i="1"/>
  <c r="AC459" i="1" s="1"/>
  <c r="S460" i="1"/>
  <c r="AC460" i="1" s="1"/>
  <c r="S2464" i="1"/>
  <c r="AC2464" i="1" s="1"/>
  <c r="S458" i="1"/>
  <c r="AC458" i="1" s="1"/>
  <c r="S461" i="1"/>
  <c r="AC461" i="1" s="1"/>
  <c r="S462" i="1"/>
  <c r="AC462" i="1" s="1"/>
  <c r="S464" i="1"/>
  <c r="AC464" i="1" s="1"/>
  <c r="S463" i="1"/>
  <c r="AC463" i="1" s="1"/>
  <c r="S2458" i="1"/>
  <c r="AC2458" i="1" s="1"/>
  <c r="S2463" i="1"/>
  <c r="AC2463" i="1" s="1"/>
  <c r="S2186" i="1"/>
  <c r="AC2186" i="1" s="1"/>
  <c r="S186" i="1"/>
  <c r="AC186" i="1" s="1"/>
  <c r="S337" i="12"/>
  <c r="AC337" i="12" s="1"/>
  <c r="S353" i="12"/>
  <c r="AC353" i="12" s="1"/>
  <c r="S244" i="12"/>
  <c r="AC244" i="12" s="1"/>
  <c r="S232" i="12"/>
  <c r="AC232" i="12" s="1"/>
  <c r="S239" i="12"/>
  <c r="AC239" i="12" s="1"/>
  <c r="S235" i="12"/>
  <c r="AC235" i="12" s="1"/>
  <c r="S245" i="12"/>
  <c r="AC245" i="12" s="1"/>
  <c r="S233" i="12"/>
  <c r="AC233" i="12" s="1"/>
  <c r="S240" i="12"/>
  <c r="AC240" i="12" s="1"/>
  <c r="S228" i="12"/>
  <c r="AC228" i="12" s="1"/>
  <c r="S242" i="12"/>
  <c r="AC242" i="12" s="1"/>
  <c r="S234" i="12"/>
  <c r="AC234" i="12" s="1"/>
  <c r="S230" i="12"/>
  <c r="AC230" i="12" s="1"/>
  <c r="S226" i="12"/>
  <c r="AC226" i="12" s="1"/>
  <c r="S227" i="12"/>
  <c r="AC227" i="12" s="1"/>
  <c r="S241" i="12"/>
  <c r="AC241" i="12" s="1"/>
  <c r="S237" i="12"/>
  <c r="AC237" i="12" s="1"/>
  <c r="S229" i="12"/>
  <c r="AC229" i="12" s="1"/>
  <c r="S236" i="12"/>
  <c r="AC236" i="12" s="1"/>
  <c r="S243" i="12"/>
  <c r="AC243" i="12" s="1"/>
  <c r="S238" i="12"/>
  <c r="AC238" i="12" s="1"/>
  <c r="S231" i="12"/>
  <c r="AC231" i="12" s="1"/>
  <c r="S61" i="9"/>
  <c r="AC61" i="9" s="1"/>
  <c r="S17" i="4"/>
  <c r="AC17" i="4" s="1"/>
  <c r="S60" i="9"/>
  <c r="AC60" i="9" s="1"/>
  <c r="S16" i="7"/>
  <c r="AC16" i="7" s="1"/>
  <c r="S63" i="9"/>
  <c r="AC63" i="9" s="1"/>
  <c r="S18" i="2"/>
  <c r="AC18" i="2" s="1"/>
  <c r="S62" i="9"/>
  <c r="AC62" i="9" s="1"/>
  <c r="S15" i="3"/>
  <c r="AC15" i="3" s="1"/>
  <c r="S3197" i="1"/>
  <c r="AC3197" i="1" s="1"/>
  <c r="S3198" i="1"/>
  <c r="AC3198" i="1" s="1"/>
  <c r="S1198" i="1"/>
  <c r="AC1198" i="1" s="1"/>
  <c r="S1197" i="1"/>
  <c r="AC1197" i="1" s="1"/>
  <c r="S1199" i="1"/>
  <c r="AC1199" i="1" s="1"/>
  <c r="S3199" i="1"/>
  <c r="AC3199" i="1" s="1"/>
  <c r="R2188" i="1"/>
  <c r="AD2188" i="1" s="1"/>
  <c r="R187" i="1"/>
  <c r="AD187" i="1" s="1"/>
  <c r="R2187" i="1"/>
  <c r="AD2187" i="1" s="1"/>
  <c r="R188" i="1"/>
  <c r="AD188" i="1" s="1"/>
  <c r="Q3165" i="1"/>
  <c r="Q3164" i="1"/>
  <c r="Q3166" i="1"/>
  <c r="Q3163" i="1"/>
  <c r="Q1164" i="1"/>
  <c r="AA1164" i="1" s="1"/>
  <c r="Q1163" i="1"/>
  <c r="AA1163" i="1" s="1"/>
  <c r="Q1166" i="1"/>
  <c r="AA1166" i="1" s="1"/>
  <c r="Q1165" i="1"/>
  <c r="AA1165" i="1" s="1"/>
  <c r="R2209" i="1"/>
  <c r="AD2209" i="1" s="1"/>
  <c r="R209" i="1"/>
  <c r="AD209" i="1" s="1"/>
  <c r="P2396" i="1"/>
  <c r="P2395" i="1"/>
  <c r="P2390" i="1"/>
  <c r="P2392" i="1"/>
  <c r="P396" i="1"/>
  <c r="P395" i="1"/>
  <c r="P392" i="1"/>
  <c r="P2393" i="1"/>
  <c r="P390" i="1"/>
  <c r="P2394" i="1"/>
  <c r="P393" i="1"/>
  <c r="P394" i="1"/>
  <c r="P2391" i="1"/>
  <c r="AB2391" i="1" s="1"/>
  <c r="Z2391" i="1" s="1"/>
  <c r="P391" i="1"/>
  <c r="O23" i="1"/>
  <c r="O2023" i="1"/>
  <c r="S2023" i="1"/>
  <c r="AC2023" i="1" s="1"/>
  <c r="S23" i="1"/>
  <c r="AC23" i="1" s="1"/>
  <c r="R2101" i="1"/>
  <c r="AD2101" i="1" s="1"/>
  <c r="R2100" i="1"/>
  <c r="AD2100" i="1" s="1"/>
  <c r="R100" i="1"/>
  <c r="AD100" i="1" s="1"/>
  <c r="R101" i="1"/>
  <c r="AD101" i="1" s="1"/>
  <c r="S9" i="8"/>
  <c r="AC9" i="8" s="1"/>
  <c r="S8" i="8"/>
  <c r="AC8" i="8" s="1"/>
  <c r="S6" i="4"/>
  <c r="AC6" i="4" s="1"/>
  <c r="S3173" i="1"/>
  <c r="AC3173" i="1" s="1"/>
  <c r="S1173" i="1"/>
  <c r="AC1173" i="1" s="1"/>
  <c r="S3174" i="1"/>
  <c r="AC3174" i="1" s="1"/>
  <c r="S3171" i="1"/>
  <c r="AC3171" i="1" s="1"/>
  <c r="S1171" i="1"/>
  <c r="AC1171" i="1" s="1"/>
  <c r="S1174" i="1"/>
  <c r="AC1174" i="1" s="1"/>
  <c r="S3172" i="1"/>
  <c r="AC3172" i="1" s="1"/>
  <c r="S1172" i="1"/>
  <c r="AC1172" i="1" s="1"/>
  <c r="R10" i="1"/>
  <c r="AD10" i="1" s="1"/>
  <c r="R2010" i="1"/>
  <c r="AD2010" i="1" s="1"/>
  <c r="O10" i="1"/>
  <c r="O2010" i="1"/>
  <c r="P111" i="1"/>
  <c r="P2111" i="1"/>
  <c r="AB2111" i="1" s="1"/>
  <c r="Z2111" i="1" s="1"/>
  <c r="P3067" i="1"/>
  <c r="P1067" i="1"/>
  <c r="P3066" i="1"/>
  <c r="P3065" i="1"/>
  <c r="P1064" i="1"/>
  <c r="P3064" i="1"/>
  <c r="P1065" i="1"/>
  <c r="P1066" i="1"/>
  <c r="O2034" i="1"/>
  <c r="O34" i="1"/>
  <c r="P2941" i="1"/>
  <c r="P2944" i="1"/>
  <c r="P2942" i="1"/>
  <c r="P2940" i="1"/>
  <c r="P944" i="1"/>
  <c r="P942" i="1"/>
  <c r="P940" i="1"/>
  <c r="P2945" i="1"/>
  <c r="P941" i="1"/>
  <c r="P945" i="1"/>
  <c r="P943" i="1"/>
  <c r="P2943" i="1"/>
  <c r="R3195" i="1"/>
  <c r="AD3195" i="1" s="1"/>
  <c r="R1195" i="1"/>
  <c r="AD1195" i="1" s="1"/>
  <c r="R1193" i="1"/>
  <c r="AD1193" i="1" s="1"/>
  <c r="R3194" i="1"/>
  <c r="AD3194" i="1" s="1"/>
  <c r="R3196" i="1"/>
  <c r="AD3196" i="1" s="1"/>
  <c r="R1194" i="1"/>
  <c r="AD1194" i="1" s="1"/>
  <c r="R1196" i="1"/>
  <c r="AD1196" i="1" s="1"/>
  <c r="R3193" i="1"/>
  <c r="AD3193" i="1" s="1"/>
  <c r="S2177" i="1"/>
  <c r="AC2177" i="1" s="1"/>
  <c r="S177" i="1"/>
  <c r="AC177" i="1" s="1"/>
  <c r="S176" i="1"/>
  <c r="AC176" i="1" s="1"/>
  <c r="S2176" i="1"/>
  <c r="AC2176" i="1" s="1"/>
  <c r="Q2124" i="1"/>
  <c r="Q124" i="1"/>
  <c r="AA124" i="1" s="1"/>
  <c r="S2181" i="1"/>
  <c r="AC2181" i="1" s="1"/>
  <c r="S2182" i="1"/>
  <c r="AC2182" i="1" s="1"/>
  <c r="S182" i="1"/>
  <c r="AC182" i="1" s="1"/>
  <c r="S181" i="1"/>
  <c r="AC181" i="1" s="1"/>
  <c r="S175" i="1"/>
  <c r="AC175" i="1" s="1"/>
  <c r="S2175" i="1"/>
  <c r="AC2175" i="1" s="1"/>
  <c r="S2299" i="1"/>
  <c r="AC2299" i="1" s="1"/>
  <c r="S299" i="1"/>
  <c r="AC299" i="1" s="1"/>
  <c r="S296" i="1"/>
  <c r="AC296" i="1" s="1"/>
  <c r="S2297" i="1"/>
  <c r="AC2297" i="1" s="1"/>
  <c r="S2296" i="1"/>
  <c r="AC2296" i="1" s="1"/>
  <c r="S2298" i="1"/>
  <c r="AC2298" i="1" s="1"/>
  <c r="S295" i="1"/>
  <c r="AC295" i="1" s="1"/>
  <c r="S297" i="1"/>
  <c r="AC297" i="1" s="1"/>
  <c r="S298" i="1"/>
  <c r="AC298" i="1" s="1"/>
  <c r="S2295" i="1"/>
  <c r="AC2295" i="1" s="1"/>
  <c r="O2294" i="1"/>
  <c r="O2291" i="1"/>
  <c r="O2293" i="1"/>
  <c r="O293" i="1"/>
  <c r="O291" i="1"/>
  <c r="O2292" i="1"/>
  <c r="O294" i="1"/>
  <c r="O2290" i="1"/>
  <c r="O292" i="1"/>
  <c r="O290" i="1"/>
  <c r="S293" i="1"/>
  <c r="AC293" i="1" s="1"/>
  <c r="S2293" i="1"/>
  <c r="AC2293" i="1" s="1"/>
  <c r="S2294" i="1"/>
  <c r="AC2294" i="1" s="1"/>
  <c r="S2291" i="1"/>
  <c r="AC2291" i="1" s="1"/>
  <c r="S291" i="1"/>
  <c r="AC291" i="1" s="1"/>
  <c r="S2290" i="1"/>
  <c r="AC2290" i="1" s="1"/>
  <c r="S294" i="1"/>
  <c r="AC294" i="1" s="1"/>
  <c r="S2292" i="1"/>
  <c r="AC2292" i="1" s="1"/>
  <c r="S292" i="1"/>
  <c r="AC292" i="1" s="1"/>
  <c r="S290" i="1"/>
  <c r="AC290" i="1" s="1"/>
  <c r="S2013" i="1"/>
  <c r="AC2013" i="1" s="1"/>
  <c r="S13" i="1"/>
  <c r="AC13" i="1" s="1"/>
  <c r="P173" i="1"/>
  <c r="P2173" i="1"/>
  <c r="P172" i="1"/>
  <c r="P2172" i="1"/>
  <c r="P1061" i="1"/>
  <c r="P1062" i="1"/>
  <c r="P3060" i="1"/>
  <c r="P3062" i="1"/>
  <c r="P1060" i="1"/>
  <c r="P1063" i="1"/>
  <c r="P3061" i="1"/>
  <c r="P3063" i="1"/>
  <c r="P2062" i="1"/>
  <c r="P62" i="1"/>
  <c r="S2021" i="1"/>
  <c r="AC2021" i="1" s="1"/>
  <c r="S21" i="1"/>
  <c r="AC21" i="1" s="1"/>
  <c r="S2020" i="1"/>
  <c r="AC2020" i="1" s="1"/>
  <c r="S20" i="1"/>
  <c r="AC20" i="1" s="1"/>
  <c r="P2021" i="1"/>
  <c r="P21" i="1"/>
  <c r="P2020" i="1"/>
  <c r="P20" i="1"/>
  <c r="R373" i="1"/>
  <c r="AD373" i="1" s="1"/>
  <c r="R2373" i="1"/>
  <c r="AD2373" i="1" s="1"/>
  <c r="R2372" i="1"/>
  <c r="AD2372" i="1" s="1"/>
  <c r="R2374" i="1"/>
  <c r="AD2374" i="1" s="1"/>
  <c r="R2371" i="1"/>
  <c r="AD2371" i="1" s="1"/>
  <c r="R372" i="1"/>
  <c r="AD372" i="1" s="1"/>
  <c r="R374" i="1"/>
  <c r="AD374" i="1" s="1"/>
  <c r="R2369" i="1"/>
  <c r="AD2369" i="1" s="1"/>
  <c r="R371" i="1"/>
  <c r="AD371" i="1" s="1"/>
  <c r="R2370" i="1"/>
  <c r="AD2370" i="1" s="1"/>
  <c r="R375" i="1"/>
  <c r="AD375" i="1" s="1"/>
  <c r="R369" i="1"/>
  <c r="AD369" i="1" s="1"/>
  <c r="R370" i="1"/>
  <c r="AD370" i="1" s="1"/>
  <c r="R2375" i="1"/>
  <c r="AD2375" i="1" s="1"/>
  <c r="O2179" i="1"/>
  <c r="O179" i="1"/>
  <c r="Q2179" i="1"/>
  <c r="Q179" i="1"/>
  <c r="AA179" i="1" s="1"/>
  <c r="P2017" i="1"/>
  <c r="P17" i="1"/>
  <c r="S2017" i="1"/>
  <c r="AC2017" i="1" s="1"/>
  <c r="S17" i="1"/>
  <c r="AC17" i="1" s="1"/>
  <c r="O2009" i="1"/>
  <c r="O9" i="1"/>
  <c r="Q9" i="1"/>
  <c r="AA9" i="1" s="1"/>
  <c r="Q2009" i="1"/>
  <c r="AA2009" i="1" s="1"/>
  <c r="P2228" i="1"/>
  <c r="AB2228" i="1" s="1"/>
  <c r="Z2228" i="1" s="1"/>
  <c r="P2227" i="1"/>
  <c r="AB2227" i="1" s="1"/>
  <c r="Z2227" i="1" s="1"/>
  <c r="P228" i="1"/>
  <c r="P227" i="1"/>
  <c r="P2226" i="1"/>
  <c r="P226" i="1"/>
  <c r="P2501" i="1"/>
  <c r="P2502" i="1"/>
  <c r="AB2502" i="1" s="1"/>
  <c r="Z2502" i="1" s="1"/>
  <c r="P2499" i="1"/>
  <c r="AB2499" i="1" s="1"/>
  <c r="Z2499" i="1" s="1"/>
  <c r="P499" i="1"/>
  <c r="P500" i="1"/>
  <c r="P2505" i="1"/>
  <c r="P2506" i="1"/>
  <c r="P2500" i="1"/>
  <c r="P501" i="1"/>
  <c r="P502" i="1"/>
  <c r="P2497" i="1"/>
  <c r="P2498" i="1"/>
  <c r="P504" i="1"/>
  <c r="P503" i="1"/>
  <c r="P497" i="1"/>
  <c r="P505" i="1"/>
  <c r="P2504" i="1"/>
  <c r="P2503" i="1"/>
  <c r="P498" i="1"/>
  <c r="P506" i="1"/>
  <c r="R215" i="1"/>
  <c r="AD215" i="1" s="1"/>
  <c r="R2215" i="1"/>
  <c r="AD2215" i="1" s="1"/>
  <c r="P2038" i="1"/>
  <c r="P38" i="1"/>
  <c r="S2208" i="1"/>
  <c r="AC2208" i="1" s="1"/>
  <c r="S208" i="1"/>
  <c r="AC208" i="1" s="1"/>
  <c r="S207" i="1"/>
  <c r="AC207" i="1" s="1"/>
  <c r="S2207" i="1"/>
  <c r="AC2207" i="1" s="1"/>
  <c r="Q2131" i="1"/>
  <c r="Q131" i="1"/>
  <c r="AA131" i="1" s="1"/>
  <c r="Q2130" i="1"/>
  <c r="Q130" i="1"/>
  <c r="AA130" i="1" s="1"/>
  <c r="R2154" i="1"/>
  <c r="AD2154" i="1" s="1"/>
  <c r="R154" i="1"/>
  <c r="AD154" i="1" s="1"/>
  <c r="R16" i="1"/>
  <c r="AD16" i="1" s="1"/>
  <c r="R2016" i="1"/>
  <c r="AD2016" i="1" s="1"/>
  <c r="Q16" i="1"/>
  <c r="AA16" i="1" s="1"/>
  <c r="Q2016" i="1"/>
  <c r="S15" i="9"/>
  <c r="AC15" i="9" s="1"/>
  <c r="S2120" i="1"/>
  <c r="AC2120" i="1" s="1"/>
  <c r="S120" i="1"/>
  <c r="AC120" i="1" s="1"/>
  <c r="S2429" i="1"/>
  <c r="AC2429" i="1" s="1"/>
  <c r="S2427" i="1"/>
  <c r="AC2427" i="1" s="1"/>
  <c r="S2424" i="1"/>
  <c r="AC2424" i="1" s="1"/>
  <c r="S424" i="1"/>
  <c r="AC424" i="1" s="1"/>
  <c r="S427" i="1"/>
  <c r="AC427" i="1" s="1"/>
  <c r="S428" i="1"/>
  <c r="AC428" i="1" s="1"/>
  <c r="S2425" i="1"/>
  <c r="AC2425" i="1" s="1"/>
  <c r="S2428" i="1"/>
  <c r="AC2428" i="1" s="1"/>
  <c r="S2426" i="1"/>
  <c r="AC2426" i="1" s="1"/>
  <c r="S425" i="1"/>
  <c r="AC425" i="1" s="1"/>
  <c r="S426" i="1"/>
  <c r="AC426" i="1" s="1"/>
  <c r="S429" i="1"/>
  <c r="AC429" i="1" s="1"/>
  <c r="R664" i="1"/>
  <c r="AD664" i="1" s="1"/>
  <c r="R2661" i="1"/>
  <c r="AD2661" i="1" s="1"/>
  <c r="R2660" i="1"/>
  <c r="AD2660" i="1" s="1"/>
  <c r="R2662" i="1"/>
  <c r="AD2662" i="1" s="1"/>
  <c r="R2659" i="1"/>
  <c r="AD2659" i="1" s="1"/>
  <c r="R660" i="1"/>
  <c r="AD660" i="1" s="1"/>
  <c r="R662" i="1"/>
  <c r="AD662" i="1" s="1"/>
  <c r="R2664" i="1"/>
  <c r="AD2664" i="1" s="1"/>
  <c r="R661" i="1"/>
  <c r="AD661" i="1" s="1"/>
  <c r="R2658" i="1"/>
  <c r="AD2658" i="1" s="1"/>
  <c r="R659" i="1"/>
  <c r="AD659" i="1" s="1"/>
  <c r="R663" i="1"/>
  <c r="AD663" i="1" s="1"/>
  <c r="R658" i="1"/>
  <c r="AD658" i="1" s="1"/>
  <c r="R2663" i="1"/>
  <c r="AD2663" i="1" s="1"/>
  <c r="R184" i="1"/>
  <c r="AD184" i="1" s="1"/>
  <c r="R2184" i="1"/>
  <c r="AD2184" i="1" s="1"/>
  <c r="Q326" i="12"/>
  <c r="AA326" i="12" s="1"/>
  <c r="Q342" i="12"/>
  <c r="AA342" i="12" s="1"/>
  <c r="Q20" i="12"/>
  <c r="Q16" i="12"/>
  <c r="Q12" i="12"/>
  <c r="Q24" i="12"/>
  <c r="Q8" i="12"/>
  <c r="Q23" i="12"/>
  <c r="Q25" i="12"/>
  <c r="Q21" i="12"/>
  <c r="Q13" i="12"/>
  <c r="Q9" i="12"/>
  <c r="Q18" i="12"/>
  <c r="Q14" i="12"/>
  <c r="Q19" i="12"/>
  <c r="Q6" i="12"/>
  <c r="Q15" i="12"/>
  <c r="Q7" i="12"/>
  <c r="Q22" i="12"/>
  <c r="Q10" i="12"/>
  <c r="Q11" i="12"/>
  <c r="Q17" i="12"/>
  <c r="Q6" i="9"/>
  <c r="AA6" i="9" s="1"/>
  <c r="Q8" i="9"/>
  <c r="AA8" i="9" s="1"/>
  <c r="Q7" i="9"/>
  <c r="Q19" i="1"/>
  <c r="AA19" i="1" s="1"/>
  <c r="Q2019" i="1"/>
  <c r="Q2007" i="1"/>
  <c r="AA2007" i="1" s="1"/>
  <c r="Q7" i="1"/>
  <c r="AA7" i="1" s="1"/>
  <c r="P469" i="1"/>
  <c r="P2468" i="1"/>
  <c r="P2469" i="1"/>
  <c r="P2470" i="1"/>
  <c r="AB2470" i="1" s="1"/>
  <c r="Z2470" i="1" s="1"/>
  <c r="P2467" i="1"/>
  <c r="AB2467" i="1" s="1"/>
  <c r="Z2467" i="1" s="1"/>
  <c r="P467" i="1"/>
  <c r="P468" i="1"/>
  <c r="P470" i="1"/>
  <c r="P2465" i="1"/>
  <c r="P2466" i="1"/>
  <c r="P471" i="1"/>
  <c r="P465" i="1"/>
  <c r="P2471" i="1"/>
  <c r="AB2471" i="1" s="1"/>
  <c r="Z2471" i="1" s="1"/>
  <c r="P2472" i="1"/>
  <c r="P466" i="1"/>
  <c r="P472" i="1"/>
  <c r="R2158" i="1"/>
  <c r="AD2158" i="1" s="1"/>
  <c r="R158" i="1"/>
  <c r="AD158" i="1" s="1"/>
  <c r="R159" i="1"/>
  <c r="AD159" i="1" s="1"/>
  <c r="R2159" i="1"/>
  <c r="AD2159" i="1" s="1"/>
  <c r="P2018" i="1"/>
  <c r="P18" i="1"/>
  <c r="Q2018" i="1"/>
  <c r="Q18" i="1"/>
  <c r="AA18" i="1" s="1"/>
  <c r="S613" i="1"/>
  <c r="AC613" i="1" s="1"/>
  <c r="S2619" i="1"/>
  <c r="AC2619" i="1" s="1"/>
  <c r="S2613" i="1"/>
  <c r="AC2613" i="1" s="1"/>
  <c r="S2612" i="1"/>
  <c r="AC2612" i="1" s="1"/>
  <c r="S2614" i="1"/>
  <c r="AC2614" i="1" s="1"/>
  <c r="S619" i="1"/>
  <c r="AC619" i="1" s="1"/>
  <c r="S2617" i="1"/>
  <c r="AC2617" i="1" s="1"/>
  <c r="S2618" i="1"/>
  <c r="AC2618" i="1" s="1"/>
  <c r="S2616" i="1"/>
  <c r="AC2616" i="1" s="1"/>
  <c r="S612" i="1"/>
  <c r="AC612" i="1" s="1"/>
  <c r="S614" i="1"/>
  <c r="AC614" i="1" s="1"/>
  <c r="S616" i="1"/>
  <c r="AC616" i="1" s="1"/>
  <c r="S615" i="1"/>
  <c r="AC615" i="1" s="1"/>
  <c r="S617" i="1"/>
  <c r="AC617" i="1" s="1"/>
  <c r="S2615" i="1"/>
  <c r="AC2615" i="1" s="1"/>
  <c r="S618" i="1"/>
  <c r="AC618" i="1" s="1"/>
  <c r="R2161" i="1"/>
  <c r="AD2161" i="1" s="1"/>
  <c r="R2162" i="1"/>
  <c r="AD2162" i="1" s="1"/>
  <c r="R162" i="1"/>
  <c r="AD162" i="1" s="1"/>
  <c r="R161" i="1"/>
  <c r="AD161" i="1" s="1"/>
  <c r="O8" i="1"/>
  <c r="O2008" i="1"/>
  <c r="S330" i="12"/>
  <c r="AC330" i="12" s="1"/>
  <c r="S346" i="12"/>
  <c r="AC346" i="12" s="1"/>
  <c r="S96" i="12"/>
  <c r="AC96" i="12" s="1"/>
  <c r="S88" i="12"/>
  <c r="AC88" i="12" s="1"/>
  <c r="S103" i="12"/>
  <c r="AC103" i="12" s="1"/>
  <c r="S95" i="12"/>
  <c r="AC95" i="12" s="1"/>
  <c r="S90" i="12"/>
  <c r="AC90" i="12" s="1"/>
  <c r="S105" i="12"/>
  <c r="AC105" i="12" s="1"/>
  <c r="S101" i="12"/>
  <c r="AC101" i="12" s="1"/>
  <c r="S93" i="12"/>
  <c r="AC93" i="12" s="1"/>
  <c r="S94" i="12"/>
  <c r="AC94" i="12" s="1"/>
  <c r="S86" i="12"/>
  <c r="AC86" i="12" s="1"/>
  <c r="S97" i="12"/>
  <c r="AC97" i="12" s="1"/>
  <c r="S100" i="12"/>
  <c r="AC100" i="12" s="1"/>
  <c r="S87" i="12"/>
  <c r="AC87" i="12" s="1"/>
  <c r="S98" i="12"/>
  <c r="AC98" i="12" s="1"/>
  <c r="S91" i="12"/>
  <c r="AC91" i="12" s="1"/>
  <c r="S104" i="12"/>
  <c r="AC104" i="12" s="1"/>
  <c r="S92" i="12"/>
  <c r="AC92" i="12" s="1"/>
  <c r="S102" i="12"/>
  <c r="AC102" i="12" s="1"/>
  <c r="S99" i="12"/>
  <c r="AC99" i="12" s="1"/>
  <c r="S89" i="12"/>
  <c r="AC89" i="12" s="1"/>
  <c r="S22" i="7"/>
  <c r="AC22" i="7" s="1"/>
  <c r="S27" i="9"/>
  <c r="AC27" i="9" s="1"/>
  <c r="S11" i="2"/>
  <c r="AC11" i="2" s="1"/>
  <c r="S28" i="9"/>
  <c r="AC28" i="9" s="1"/>
  <c r="S9" i="7"/>
  <c r="AC9" i="7" s="1"/>
  <c r="S25" i="9"/>
  <c r="AC25" i="9" s="1"/>
  <c r="S8" i="3"/>
  <c r="AC8" i="3" s="1"/>
  <c r="S26" i="9"/>
  <c r="AC26" i="9" s="1"/>
  <c r="S10" i="4"/>
  <c r="AC10" i="4" s="1"/>
  <c r="S2225" i="1"/>
  <c r="AC2225" i="1" s="1"/>
  <c r="S225" i="1"/>
  <c r="AC225" i="1" s="1"/>
  <c r="S224" i="1"/>
  <c r="AC224" i="1" s="1"/>
  <c r="S2224" i="1"/>
  <c r="AC2224" i="1" s="1"/>
  <c r="P7" i="2"/>
  <c r="AB7" i="2" s="1"/>
  <c r="Z7" i="2" s="1"/>
  <c r="P6" i="8"/>
  <c r="AB6" i="8" s="1"/>
  <c r="Z6" i="8" s="1"/>
  <c r="P7" i="8"/>
  <c r="AB7" i="8" s="1"/>
  <c r="Z7" i="8" s="1"/>
  <c r="P2015" i="1"/>
  <c r="P15" i="1"/>
  <c r="S2773" i="1"/>
  <c r="AC2773" i="1" s="1"/>
  <c r="S773" i="1"/>
  <c r="AC773" i="1" s="1"/>
  <c r="S2774" i="1"/>
  <c r="AC2774" i="1" s="1"/>
  <c r="S2771" i="1"/>
  <c r="AC2771" i="1" s="1"/>
  <c r="S2772" i="1"/>
  <c r="AC2772" i="1" s="1"/>
  <c r="S771" i="1"/>
  <c r="AC771" i="1" s="1"/>
  <c r="S772" i="1"/>
  <c r="AC772" i="1" s="1"/>
  <c r="S774" i="1"/>
  <c r="AC774" i="1" s="1"/>
  <c r="S2769" i="1"/>
  <c r="AC2769" i="1" s="1"/>
  <c r="S2770" i="1"/>
  <c r="AC2770" i="1" s="1"/>
  <c r="S769" i="1"/>
  <c r="AC769" i="1" s="1"/>
  <c r="S770" i="1"/>
  <c r="AC770" i="1" s="1"/>
  <c r="O212" i="1"/>
  <c r="O2212" i="1"/>
  <c r="AA2212" i="1" s="1"/>
  <c r="S2022" i="1"/>
  <c r="AC2022" i="1" s="1"/>
  <c r="S22" i="1"/>
  <c r="AC22" i="1" s="1"/>
  <c r="Q2116" i="1"/>
  <c r="Q2115" i="1"/>
  <c r="Q116" i="1"/>
  <c r="AA116" i="1" s="1"/>
  <c r="Q115" i="1"/>
  <c r="AA115" i="1" s="1"/>
  <c r="O2115" i="1"/>
  <c r="O2116" i="1"/>
  <c r="O115" i="1"/>
  <c r="O116" i="1"/>
  <c r="R2185" i="1"/>
  <c r="AD2185" i="1" s="1"/>
  <c r="R185" i="1"/>
  <c r="AD185" i="1" s="1"/>
  <c r="Q2125" i="1"/>
  <c r="Q2126" i="1"/>
  <c r="Q125" i="1"/>
  <c r="AA125" i="1" s="1"/>
  <c r="Q126" i="1"/>
  <c r="AA126" i="1" s="1"/>
  <c r="S2164" i="1"/>
  <c r="AC2164" i="1" s="1"/>
  <c r="S164" i="1"/>
  <c r="AC164" i="1" s="1"/>
  <c r="R2520" i="1"/>
  <c r="AD2520" i="1" s="1"/>
  <c r="R2523" i="1"/>
  <c r="AD2523" i="1" s="1"/>
  <c r="R2516" i="1"/>
  <c r="AD2516" i="1" s="1"/>
  <c r="R2517" i="1"/>
  <c r="AD2517" i="1" s="1"/>
  <c r="R2518" i="1"/>
  <c r="AD2518" i="1" s="1"/>
  <c r="R518" i="1"/>
  <c r="AD518" i="1" s="1"/>
  <c r="R517" i="1"/>
  <c r="AD517" i="1" s="1"/>
  <c r="R520" i="1"/>
  <c r="AD520" i="1" s="1"/>
  <c r="R523" i="1"/>
  <c r="AD523" i="1" s="1"/>
  <c r="R516" i="1"/>
  <c r="AD516" i="1" s="1"/>
  <c r="R2521" i="1"/>
  <c r="AD2521" i="1" s="1"/>
  <c r="R2522" i="1"/>
  <c r="AD2522" i="1" s="1"/>
  <c r="R519" i="1"/>
  <c r="AD519" i="1" s="1"/>
  <c r="R522" i="1"/>
  <c r="AD522" i="1" s="1"/>
  <c r="R524" i="1"/>
  <c r="AD524" i="1" s="1"/>
  <c r="R2524" i="1"/>
  <c r="AD2524" i="1" s="1"/>
  <c r="R521" i="1"/>
  <c r="AD521" i="1" s="1"/>
  <c r="R2519" i="1"/>
  <c r="AD2519" i="1" s="1"/>
  <c r="P44" i="9"/>
  <c r="P2766" i="1"/>
  <c r="P2763" i="1"/>
  <c r="P2765" i="1"/>
  <c r="AB2765" i="1" s="1"/>
  <c r="Z2765" i="1" s="1"/>
  <c r="P763" i="1"/>
  <c r="P2764" i="1"/>
  <c r="P2762" i="1"/>
  <c r="P765" i="1"/>
  <c r="AB765" i="1" s="1"/>
  <c r="Z765" i="1" s="1"/>
  <c r="P766" i="1"/>
  <c r="P768" i="1"/>
  <c r="P767" i="1"/>
  <c r="P764" i="1"/>
  <c r="P2768" i="1"/>
  <c r="P762" i="1"/>
  <c r="P2767" i="1"/>
  <c r="AB2767" i="1" s="1"/>
  <c r="Z2767" i="1" s="1"/>
  <c r="P2117" i="1"/>
  <c r="P117" i="1"/>
  <c r="S127" i="1"/>
  <c r="AC127" i="1" s="1"/>
  <c r="S2128" i="1"/>
  <c r="AC2128" i="1" s="1"/>
  <c r="S2127" i="1"/>
  <c r="AC2127" i="1" s="1"/>
  <c r="S128" i="1"/>
  <c r="AC128" i="1" s="1"/>
  <c r="S2178" i="1"/>
  <c r="AC2178" i="1" s="1"/>
  <c r="S178" i="1"/>
  <c r="AC178" i="1" s="1"/>
  <c r="P6" i="2"/>
  <c r="AB6" i="2" s="1"/>
  <c r="Z6" i="2" s="1"/>
  <c r="O2133" i="1"/>
  <c r="O2132" i="1"/>
  <c r="O132" i="1"/>
  <c r="O133" i="1"/>
  <c r="S2341" i="1"/>
  <c r="AC2341" i="1" s="1"/>
  <c r="S2342" i="1"/>
  <c r="AC2342" i="1" s="1"/>
  <c r="S2339" i="1"/>
  <c r="AC2339" i="1" s="1"/>
  <c r="S339" i="1"/>
  <c r="AC339" i="1" s="1"/>
  <c r="S2338" i="1"/>
  <c r="AC2338" i="1" s="1"/>
  <c r="S342" i="1"/>
  <c r="AC342" i="1" s="1"/>
  <c r="S341" i="1"/>
  <c r="AC341" i="1" s="1"/>
  <c r="S2340" i="1"/>
  <c r="AC2340" i="1" s="1"/>
  <c r="S338" i="1"/>
  <c r="AC338" i="1" s="1"/>
  <c r="S2343" i="1"/>
  <c r="AC2343" i="1" s="1"/>
  <c r="S340" i="1"/>
  <c r="AC340" i="1" s="1"/>
  <c r="S343" i="1"/>
  <c r="AC343" i="1" s="1"/>
  <c r="S253" i="1"/>
  <c r="AC253" i="1" s="1"/>
  <c r="S2253" i="1"/>
  <c r="AC2253" i="1" s="1"/>
  <c r="S2251" i="1"/>
  <c r="AC2251" i="1" s="1"/>
  <c r="S2252" i="1"/>
  <c r="AC2252" i="1" s="1"/>
  <c r="S251" i="1"/>
  <c r="AC251" i="1" s="1"/>
  <c r="S252" i="1"/>
  <c r="AC252" i="1" s="1"/>
  <c r="S2250" i="1"/>
  <c r="AC2250" i="1" s="1"/>
  <c r="S250" i="1"/>
  <c r="AC250" i="1" s="1"/>
  <c r="R2068" i="1"/>
  <c r="AD2068" i="1" s="1"/>
  <c r="R68" i="1"/>
  <c r="AD68" i="1" s="1"/>
  <c r="P2195" i="1"/>
  <c r="P195" i="1"/>
  <c r="AB195" i="1" s="1"/>
  <c r="Z195" i="1" s="1"/>
  <c r="O109" i="1"/>
  <c r="O2109" i="1"/>
  <c r="O2110" i="1"/>
  <c r="AA2110" i="1" s="1"/>
  <c r="O110" i="1"/>
  <c r="Q2006" i="1"/>
  <c r="AA2006" i="1" s="1"/>
  <c r="Q6" i="1"/>
  <c r="AA6" i="1" s="1"/>
  <c r="Q813" i="1"/>
  <c r="AA813" i="1" s="1"/>
  <c r="Q2813" i="1"/>
  <c r="Q2811" i="1"/>
  <c r="Q811" i="1"/>
  <c r="AA811" i="1" s="1"/>
  <c r="Q2809" i="1"/>
  <c r="Q2810" i="1"/>
  <c r="Q807" i="1"/>
  <c r="AA807" i="1" s="1"/>
  <c r="Q2808" i="1"/>
  <c r="Q2812" i="1"/>
  <c r="Q809" i="1"/>
  <c r="AA809" i="1" s="1"/>
  <c r="Q2807" i="1"/>
  <c r="Q808" i="1"/>
  <c r="AA808" i="1" s="1"/>
  <c r="Q810" i="1"/>
  <c r="AA810" i="1" s="1"/>
  <c r="Q812" i="1"/>
  <c r="AA812" i="1" s="1"/>
  <c r="R253" i="1"/>
  <c r="AD253" i="1" s="1"/>
  <c r="R2253" i="1"/>
  <c r="AD2253" i="1" s="1"/>
  <c r="R2251" i="1"/>
  <c r="AD2251" i="1" s="1"/>
  <c r="R2252" i="1"/>
  <c r="AD2252" i="1" s="1"/>
  <c r="R252" i="1"/>
  <c r="AD252" i="1" s="1"/>
  <c r="R2250" i="1"/>
  <c r="AD2250" i="1" s="1"/>
  <c r="R251" i="1"/>
  <c r="AD251" i="1" s="1"/>
  <c r="R250" i="1"/>
  <c r="AD250" i="1" s="1"/>
  <c r="P2046" i="1"/>
  <c r="P46" i="1"/>
  <c r="P68" i="1"/>
  <c r="P2068" i="1"/>
  <c r="O2061" i="1"/>
  <c r="O61" i="1"/>
  <c r="P55" i="1"/>
  <c r="P2055" i="1"/>
  <c r="Q12" i="1"/>
  <c r="AA12" i="1" s="1"/>
  <c r="Q2012" i="1"/>
  <c r="AA2012" i="1" s="1"/>
  <c r="O3123" i="1"/>
  <c r="O3122" i="1"/>
  <c r="O1123" i="1"/>
  <c r="O3121" i="1"/>
  <c r="O1121" i="1"/>
  <c r="O1122" i="1"/>
  <c r="O1124" i="1"/>
  <c r="O3124" i="1"/>
  <c r="S6" i="1"/>
  <c r="AC6" i="1" s="1"/>
  <c r="S2006" i="1"/>
  <c r="AC2006" i="1" s="1"/>
  <c r="O2245" i="1"/>
  <c r="O2246" i="1"/>
  <c r="O246" i="1"/>
  <c r="O245" i="1"/>
  <c r="O2244" i="1"/>
  <c r="O244" i="1"/>
  <c r="R589" i="1"/>
  <c r="AD589" i="1" s="1"/>
  <c r="R2589" i="1"/>
  <c r="AD2589" i="1" s="1"/>
  <c r="R2590" i="1"/>
  <c r="AD2590" i="1" s="1"/>
  <c r="R2587" i="1"/>
  <c r="AD2587" i="1" s="1"/>
  <c r="R2588" i="1"/>
  <c r="AD2588" i="1" s="1"/>
  <c r="R2595" i="1"/>
  <c r="AD2595" i="1" s="1"/>
  <c r="R590" i="1"/>
  <c r="AD590" i="1" s="1"/>
  <c r="R2593" i="1"/>
  <c r="AD2593" i="1" s="1"/>
  <c r="R2594" i="1"/>
  <c r="AD2594" i="1" s="1"/>
  <c r="R587" i="1"/>
  <c r="AD587" i="1" s="1"/>
  <c r="R595" i="1"/>
  <c r="AD595" i="1" s="1"/>
  <c r="R588" i="1"/>
  <c r="AD588" i="1" s="1"/>
  <c r="R592" i="1"/>
  <c r="AD592" i="1" s="1"/>
  <c r="R591" i="1"/>
  <c r="AD591" i="1" s="1"/>
  <c r="R594" i="1"/>
  <c r="AD594" i="1" s="1"/>
  <c r="R2591" i="1"/>
  <c r="AD2591" i="1" s="1"/>
  <c r="R593" i="1"/>
  <c r="AD593" i="1" s="1"/>
  <c r="R2592" i="1"/>
  <c r="AD2592" i="1" s="1"/>
  <c r="O2899" i="1"/>
  <c r="O2901" i="1"/>
  <c r="O2900" i="1"/>
  <c r="O896" i="1"/>
  <c r="O2897" i="1"/>
  <c r="O2898" i="1"/>
  <c r="O901" i="1"/>
  <c r="O900" i="1"/>
  <c r="O899" i="1"/>
  <c r="O2896" i="1"/>
  <c r="O898" i="1"/>
  <c r="O897" i="1"/>
  <c r="S59" i="1"/>
  <c r="AC59" i="1" s="1"/>
  <c r="S2059" i="1"/>
  <c r="AC2059" i="1" s="1"/>
  <c r="R2086" i="1"/>
  <c r="AD2086" i="1" s="1"/>
  <c r="R86" i="1"/>
  <c r="AD86" i="1" s="1"/>
  <c r="Q11" i="1"/>
  <c r="AA11" i="1" s="1"/>
  <c r="Q2011" i="1"/>
  <c r="AA2011" i="1" s="1"/>
  <c r="R29" i="9"/>
  <c r="AD29" i="9" s="1"/>
  <c r="R2254" i="1"/>
  <c r="AD2254" i="1" s="1"/>
  <c r="R254" i="1"/>
  <c r="AD254" i="1" s="1"/>
  <c r="R2257" i="1"/>
  <c r="AD2257" i="1" s="1"/>
  <c r="R255" i="1"/>
  <c r="AD255" i="1" s="1"/>
  <c r="R2255" i="1"/>
  <c r="AD2255" i="1" s="1"/>
  <c r="R256" i="1"/>
  <c r="AD256" i="1" s="1"/>
  <c r="R2256" i="1"/>
  <c r="AD2256" i="1" s="1"/>
  <c r="R257" i="1"/>
  <c r="AD257" i="1" s="1"/>
  <c r="R3155" i="1"/>
  <c r="AD3155" i="1" s="1"/>
  <c r="R3154" i="1"/>
  <c r="AD3154" i="1" s="1"/>
  <c r="R1155" i="1"/>
  <c r="AD1155" i="1" s="1"/>
  <c r="R3153" i="1"/>
  <c r="AD3153" i="1" s="1"/>
  <c r="R3152" i="1"/>
  <c r="AD3152" i="1" s="1"/>
  <c r="R1153" i="1"/>
  <c r="AD1153" i="1" s="1"/>
  <c r="R1154" i="1"/>
  <c r="AD1154" i="1" s="1"/>
  <c r="R1152" i="1"/>
  <c r="AD1152" i="1" s="1"/>
  <c r="O2069" i="1"/>
  <c r="O69" i="1"/>
  <c r="Q3107" i="1"/>
  <c r="Q1107" i="1"/>
  <c r="AA1107" i="1" s="1"/>
  <c r="Q1105" i="1"/>
  <c r="AA1105" i="1" s="1"/>
  <c r="Q3106" i="1"/>
  <c r="Q3108" i="1"/>
  <c r="Q1108" i="1"/>
  <c r="AA1108" i="1" s="1"/>
  <c r="Q3105" i="1"/>
  <c r="Q1106" i="1"/>
  <c r="AA1106" i="1" s="1"/>
  <c r="O2155" i="1"/>
  <c r="O155" i="1"/>
  <c r="O2156" i="1"/>
  <c r="O156" i="1"/>
  <c r="Q2597" i="1"/>
  <c r="Q2598" i="1"/>
  <c r="Q2603" i="1"/>
  <c r="Q603" i="1"/>
  <c r="AA603" i="1" s="1"/>
  <c r="Q2601" i="1"/>
  <c r="Q2602" i="1"/>
  <c r="Q599" i="1"/>
  <c r="AA599" i="1" s="1"/>
  <c r="Q598" i="1"/>
  <c r="AA598" i="1" s="1"/>
  <c r="Q2596" i="1"/>
  <c r="Q2604" i="1"/>
  <c r="Q600" i="1"/>
  <c r="AA600" i="1" s="1"/>
  <c r="Q601" i="1"/>
  <c r="AA601" i="1" s="1"/>
  <c r="Q596" i="1"/>
  <c r="AA596" i="1" s="1"/>
  <c r="Q2599" i="1"/>
  <c r="Q597" i="1"/>
  <c r="AA597" i="1" s="1"/>
  <c r="Q602" i="1"/>
  <c r="AA602" i="1" s="1"/>
  <c r="Q604" i="1"/>
  <c r="AA604" i="1" s="1"/>
  <c r="Q2600" i="1"/>
  <c r="P837" i="1"/>
  <c r="P2835" i="1"/>
  <c r="P2837" i="1"/>
  <c r="P835" i="1"/>
  <c r="P833" i="1"/>
  <c r="P832" i="1"/>
  <c r="P2834" i="1"/>
  <c r="P2836" i="1"/>
  <c r="P2832" i="1"/>
  <c r="P836" i="1"/>
  <c r="P2833" i="1"/>
  <c r="P834" i="1"/>
  <c r="S2090" i="1"/>
  <c r="AC2090" i="1" s="1"/>
  <c r="S90" i="1"/>
  <c r="AC90" i="1" s="1"/>
  <c r="O2090" i="1"/>
  <c r="O90" i="1"/>
  <c r="R2204" i="1"/>
  <c r="AD2204" i="1" s="1"/>
  <c r="R204" i="1"/>
  <c r="AD204" i="1" s="1"/>
  <c r="R2238" i="1"/>
  <c r="AD2238" i="1" s="1"/>
  <c r="R2240" i="1"/>
  <c r="AD2240" i="1" s="1"/>
  <c r="R238" i="1"/>
  <c r="AD238" i="1" s="1"/>
  <c r="R240" i="1"/>
  <c r="AD240" i="1" s="1"/>
  <c r="R239" i="1"/>
  <c r="AD239" i="1" s="1"/>
  <c r="R2239" i="1"/>
  <c r="AD2239" i="1" s="1"/>
  <c r="R2653" i="1"/>
  <c r="AD2653" i="1" s="1"/>
  <c r="R2654" i="1"/>
  <c r="AD2654" i="1" s="1"/>
  <c r="R2651" i="1"/>
  <c r="AD2651" i="1" s="1"/>
  <c r="R654" i="1"/>
  <c r="AD654" i="1" s="1"/>
  <c r="R2657" i="1"/>
  <c r="AD2657" i="1" s="1"/>
  <c r="R656" i="1"/>
  <c r="AD656" i="1" s="1"/>
  <c r="R651" i="1"/>
  <c r="AD651" i="1" s="1"/>
  <c r="R2650" i="1"/>
  <c r="AD2650" i="1" s="1"/>
  <c r="R655" i="1"/>
  <c r="AD655" i="1" s="1"/>
  <c r="R653" i="1"/>
  <c r="AD653" i="1" s="1"/>
  <c r="R650" i="1"/>
  <c r="AD650" i="1" s="1"/>
  <c r="R2655" i="1"/>
  <c r="AD2655" i="1" s="1"/>
  <c r="R2656" i="1"/>
  <c r="AD2656" i="1" s="1"/>
  <c r="R652" i="1"/>
  <c r="AD652" i="1" s="1"/>
  <c r="R2652" i="1"/>
  <c r="AD2652" i="1" s="1"/>
  <c r="R657" i="1"/>
  <c r="AD657" i="1" s="1"/>
  <c r="P3050" i="1"/>
  <c r="P3049" i="1"/>
  <c r="P1047" i="1"/>
  <c r="P3048" i="1"/>
  <c r="P3047" i="1"/>
  <c r="P1049" i="1"/>
  <c r="P1050" i="1"/>
  <c r="AB1050" i="1" s="1"/>
  <c r="Z1050" i="1" s="1"/>
  <c r="P1048" i="1"/>
  <c r="O2060" i="1"/>
  <c r="O60" i="1"/>
  <c r="S2014" i="1"/>
  <c r="AC2014" i="1" s="1"/>
  <c r="S14" i="1"/>
  <c r="AC14" i="1" s="1"/>
  <c r="R2267" i="1"/>
  <c r="AD2267" i="1" s="1"/>
  <c r="R2266" i="1"/>
  <c r="AD2266" i="1" s="1"/>
  <c r="R2268" i="1"/>
  <c r="AD2268" i="1" s="1"/>
  <c r="R267" i="1"/>
  <c r="AD267" i="1" s="1"/>
  <c r="R268" i="1"/>
  <c r="AD268" i="1" s="1"/>
  <c r="R2265" i="1"/>
  <c r="AD2265" i="1" s="1"/>
  <c r="R265" i="1"/>
  <c r="AD265" i="1" s="1"/>
  <c r="R266" i="1"/>
  <c r="AD266" i="1" s="1"/>
  <c r="P2309" i="1"/>
  <c r="P2308" i="1"/>
  <c r="P2307" i="1"/>
  <c r="AB2307" i="1" s="1"/>
  <c r="Z2307" i="1" s="1"/>
  <c r="P307" i="1"/>
  <c r="P2306" i="1"/>
  <c r="P308" i="1"/>
  <c r="P309" i="1"/>
  <c r="P2305" i="1"/>
  <c r="P305" i="1"/>
  <c r="P306" i="1"/>
  <c r="AB306" i="1" s="1"/>
  <c r="Z306" i="1" s="1"/>
  <c r="R2894" i="1"/>
  <c r="AD2894" i="1" s="1"/>
  <c r="R2891" i="1"/>
  <c r="AD2891" i="1" s="1"/>
  <c r="R2892" i="1"/>
  <c r="AD2892" i="1" s="1"/>
  <c r="R2893" i="1"/>
  <c r="AD2893" i="1" s="1"/>
  <c r="R894" i="1"/>
  <c r="AD894" i="1" s="1"/>
  <c r="R892" i="1"/>
  <c r="AD892" i="1" s="1"/>
  <c r="R891" i="1"/>
  <c r="AD891" i="1" s="1"/>
  <c r="R893" i="1"/>
  <c r="AD893" i="1" s="1"/>
  <c r="R895" i="1"/>
  <c r="AD895" i="1" s="1"/>
  <c r="R2895" i="1"/>
  <c r="AD2895" i="1" s="1"/>
  <c r="O2645" i="1"/>
  <c r="O2646" i="1"/>
  <c r="O2643" i="1"/>
  <c r="O645" i="1"/>
  <c r="O2644" i="1"/>
  <c r="O646" i="1"/>
  <c r="O643" i="1"/>
  <c r="O644" i="1"/>
  <c r="O2649" i="1"/>
  <c r="O2648" i="1"/>
  <c r="O647" i="1"/>
  <c r="O648" i="1"/>
  <c r="O649" i="1"/>
  <c r="O2647" i="1"/>
  <c r="S14" i="9"/>
  <c r="AC14" i="9" s="1"/>
  <c r="S2098" i="1"/>
  <c r="AC2098" i="1" s="1"/>
  <c r="S2097" i="1"/>
  <c r="AC2097" i="1" s="1"/>
  <c r="S97" i="1"/>
  <c r="AC97" i="1" s="1"/>
  <c r="S98" i="1"/>
  <c r="AC98" i="1" s="1"/>
  <c r="R2461" i="1"/>
  <c r="AD2461" i="1" s="1"/>
  <c r="R2462" i="1"/>
  <c r="AD2462" i="1" s="1"/>
  <c r="R2459" i="1"/>
  <c r="AD2459" i="1" s="1"/>
  <c r="R461" i="1"/>
  <c r="AD461" i="1" s="1"/>
  <c r="R462" i="1"/>
  <c r="AD462" i="1" s="1"/>
  <c r="R2460" i="1"/>
  <c r="AD2460" i="1" s="1"/>
  <c r="R459" i="1"/>
  <c r="AD459" i="1" s="1"/>
  <c r="R460" i="1"/>
  <c r="AD460" i="1" s="1"/>
  <c r="R2464" i="1"/>
  <c r="AD2464" i="1" s="1"/>
  <c r="R458" i="1"/>
  <c r="AD458" i="1" s="1"/>
  <c r="R463" i="1"/>
  <c r="AD463" i="1" s="1"/>
  <c r="R2458" i="1"/>
  <c r="AD2458" i="1" s="1"/>
  <c r="R2463" i="1"/>
  <c r="AD2463" i="1" s="1"/>
  <c r="R464" i="1"/>
  <c r="AD464" i="1" s="1"/>
  <c r="Q2186" i="1"/>
  <c r="Q186" i="1"/>
  <c r="AA186" i="1" s="1"/>
  <c r="R2186" i="1"/>
  <c r="AD2186" i="1" s="1"/>
  <c r="R186" i="1"/>
  <c r="AD186" i="1" s="1"/>
  <c r="P353" i="12"/>
  <c r="P337" i="12"/>
  <c r="AB337" i="12" s="1"/>
  <c r="Z337" i="12" s="1"/>
  <c r="P245" i="12"/>
  <c r="AB245" i="12" s="1"/>
  <c r="Z245" i="12" s="1"/>
  <c r="P240" i="12"/>
  <c r="AB240" i="12" s="1"/>
  <c r="Z240" i="12" s="1"/>
  <c r="P241" i="12"/>
  <c r="AB241" i="12" s="1"/>
  <c r="Z241" i="12" s="1"/>
  <c r="P237" i="12"/>
  <c r="AB237" i="12" s="1"/>
  <c r="Z237" i="12" s="1"/>
  <c r="P236" i="12"/>
  <c r="AB236" i="12" s="1"/>
  <c r="Z236" i="12" s="1"/>
  <c r="P243" i="12"/>
  <c r="AB243" i="12" s="1"/>
  <c r="Z243" i="12" s="1"/>
  <c r="P232" i="12"/>
  <c r="AB232" i="12" s="1"/>
  <c r="Z232" i="12" s="1"/>
  <c r="P242" i="12"/>
  <c r="AB242" i="12" s="1"/>
  <c r="Z242" i="12" s="1"/>
  <c r="P226" i="12"/>
  <c r="AB226" i="12" s="1"/>
  <c r="Z226" i="12" s="1"/>
  <c r="P227" i="12"/>
  <c r="AB227" i="12" s="1"/>
  <c r="Z227" i="12" s="1"/>
  <c r="P244" i="12"/>
  <c r="AB244" i="12" s="1"/>
  <c r="Z244" i="12" s="1"/>
  <c r="P228" i="12"/>
  <c r="AB228" i="12" s="1"/>
  <c r="Z228" i="12" s="1"/>
  <c r="P238" i="12"/>
  <c r="AB238" i="12" s="1"/>
  <c r="Z238" i="12" s="1"/>
  <c r="P231" i="12"/>
  <c r="AB231" i="12" s="1"/>
  <c r="Z231" i="12" s="1"/>
  <c r="P233" i="12"/>
  <c r="AB233" i="12" s="1"/>
  <c r="Z233" i="12" s="1"/>
  <c r="P229" i="12"/>
  <c r="AB229" i="12" s="1"/>
  <c r="Z229" i="12" s="1"/>
  <c r="P234" i="12"/>
  <c r="AB234" i="12" s="1"/>
  <c r="Z234" i="12" s="1"/>
  <c r="P230" i="12"/>
  <c r="AB230" i="12" s="1"/>
  <c r="Z230" i="12" s="1"/>
  <c r="P239" i="12"/>
  <c r="AB239" i="12" s="1"/>
  <c r="Z239" i="12" s="1"/>
  <c r="P235" i="12"/>
  <c r="AB235" i="12" s="1"/>
  <c r="Z235" i="12" s="1"/>
  <c r="P62" i="9"/>
  <c r="P18" i="2"/>
  <c r="AB18" i="2" s="1"/>
  <c r="Z18" i="2" s="1"/>
  <c r="P63" i="9"/>
  <c r="P15" i="3"/>
  <c r="AB15" i="3" s="1"/>
  <c r="Z15" i="3" s="1"/>
  <c r="P16" i="7"/>
  <c r="AB16" i="7" s="1"/>
  <c r="Z16" i="7" s="1"/>
  <c r="P61" i="9"/>
  <c r="P17" i="4"/>
  <c r="AB17" i="4" s="1"/>
  <c r="Z17" i="4" s="1"/>
  <c r="P60" i="9"/>
  <c r="P3197" i="1"/>
  <c r="P3198" i="1"/>
  <c r="P1198" i="1"/>
  <c r="P1197" i="1"/>
  <c r="P1199" i="1"/>
  <c r="P3199" i="1"/>
  <c r="Q925" i="1"/>
  <c r="AA925" i="1" s="1"/>
  <c r="Q2926" i="1"/>
  <c r="Q2924" i="1"/>
  <c r="Q924" i="1"/>
  <c r="AA924" i="1" s="1"/>
  <c r="Q927" i="1"/>
  <c r="AA927" i="1" s="1"/>
  <c r="Q2928" i="1"/>
  <c r="Q926" i="1"/>
  <c r="AA926" i="1" s="1"/>
  <c r="Q2925" i="1"/>
  <c r="Q2929" i="1"/>
  <c r="Q929" i="1"/>
  <c r="AA929" i="1" s="1"/>
  <c r="Q928" i="1"/>
  <c r="AA928" i="1" s="1"/>
  <c r="Q2927" i="1"/>
  <c r="Q2044" i="1"/>
  <c r="Q44" i="1"/>
  <c r="AA44" i="1" s="1"/>
  <c r="S2076" i="1"/>
  <c r="AC2076" i="1" s="1"/>
  <c r="S76" i="1"/>
  <c r="AC76" i="1" s="1"/>
  <c r="R3133" i="1"/>
  <c r="AD3133" i="1" s="1"/>
  <c r="R3134" i="1"/>
  <c r="AD3134" i="1" s="1"/>
  <c r="R1134" i="1"/>
  <c r="AD1134" i="1" s="1"/>
  <c r="R1133" i="1"/>
  <c r="AD1133" i="1" s="1"/>
  <c r="R1135" i="1"/>
  <c r="AD1135" i="1" s="1"/>
  <c r="R3135" i="1"/>
  <c r="AD3135" i="1" s="1"/>
  <c r="S3133" i="1"/>
  <c r="AC3133" i="1" s="1"/>
  <c r="S3134" i="1"/>
  <c r="AC3134" i="1" s="1"/>
  <c r="S1134" i="1"/>
  <c r="AC1134" i="1" s="1"/>
  <c r="S1133" i="1"/>
  <c r="AC1133" i="1" s="1"/>
  <c r="S1135" i="1"/>
  <c r="AC1135" i="1" s="1"/>
  <c r="S3135" i="1"/>
  <c r="AC3135" i="1" s="1"/>
  <c r="O2083" i="1"/>
  <c r="O2084" i="1"/>
  <c r="O83" i="1"/>
  <c r="O84" i="1"/>
  <c r="S2797" i="1"/>
  <c r="AC2797" i="1" s="1"/>
  <c r="S2798" i="1"/>
  <c r="AC2798" i="1" s="1"/>
  <c r="S2795" i="1"/>
  <c r="AC2795" i="1" s="1"/>
  <c r="S2796" i="1"/>
  <c r="AC2796" i="1" s="1"/>
  <c r="S800" i="1"/>
  <c r="AC800" i="1" s="1"/>
  <c r="S795" i="1"/>
  <c r="AC795" i="1" s="1"/>
  <c r="S797" i="1"/>
  <c r="AC797" i="1" s="1"/>
  <c r="S798" i="1"/>
  <c r="AC798" i="1" s="1"/>
  <c r="S796" i="1"/>
  <c r="AC796" i="1" s="1"/>
  <c r="S2800" i="1"/>
  <c r="AC2800" i="1" s="1"/>
  <c r="S799" i="1"/>
  <c r="AC799" i="1" s="1"/>
  <c r="S2799" i="1"/>
  <c r="AC2799" i="1" s="1"/>
  <c r="R2107" i="1"/>
  <c r="AD2107" i="1" s="1"/>
  <c r="R107" i="1"/>
  <c r="AD107" i="1" s="1"/>
  <c r="R2106" i="1"/>
  <c r="AD2106" i="1" s="1"/>
  <c r="R106" i="1"/>
  <c r="AD106" i="1" s="1"/>
  <c r="O2066" i="1"/>
  <c r="AA2066" i="1" s="1"/>
  <c r="O66" i="1"/>
  <c r="S187" i="1"/>
  <c r="AC187" i="1" s="1"/>
  <c r="S188" i="1"/>
  <c r="AC188" i="1" s="1"/>
  <c r="S2188" i="1"/>
  <c r="AC2188" i="1" s="1"/>
  <c r="S2187" i="1"/>
  <c r="AC2187" i="1" s="1"/>
  <c r="R3166" i="1"/>
  <c r="AD3166" i="1" s="1"/>
  <c r="R3163" i="1"/>
  <c r="AD3163" i="1" s="1"/>
  <c r="R3165" i="1"/>
  <c r="AD3165" i="1" s="1"/>
  <c r="R3164" i="1"/>
  <c r="AD3164" i="1" s="1"/>
  <c r="R1166" i="1"/>
  <c r="AD1166" i="1" s="1"/>
  <c r="R1165" i="1"/>
  <c r="AD1165" i="1" s="1"/>
  <c r="R1164" i="1"/>
  <c r="AD1164" i="1" s="1"/>
  <c r="R1163" i="1"/>
  <c r="AD1163" i="1" s="1"/>
  <c r="O3165" i="1"/>
  <c r="O3164" i="1"/>
  <c r="AA3164" i="1" s="1"/>
  <c r="O3166" i="1"/>
  <c r="AA3166" i="1" s="1"/>
  <c r="O3163" i="1"/>
  <c r="AA3163" i="1" s="1"/>
  <c r="O1166" i="1"/>
  <c r="O1165" i="1"/>
  <c r="O1164" i="1"/>
  <c r="O1163" i="1"/>
  <c r="S336" i="12"/>
  <c r="AC336" i="12" s="1"/>
  <c r="S352" i="12"/>
  <c r="AC352" i="12" s="1"/>
  <c r="S217" i="12"/>
  <c r="AC217" i="12" s="1"/>
  <c r="S213" i="12"/>
  <c r="AC213" i="12" s="1"/>
  <c r="S224" i="12"/>
  <c r="AC224" i="12" s="1"/>
  <c r="S222" i="12"/>
  <c r="AC222" i="12" s="1"/>
  <c r="S218" i="12"/>
  <c r="AC218" i="12" s="1"/>
  <c r="S221" i="12"/>
  <c r="AC221" i="12" s="1"/>
  <c r="S216" i="12"/>
  <c r="AC216" i="12" s="1"/>
  <c r="S215" i="12"/>
  <c r="AC215" i="12" s="1"/>
  <c r="S209" i="12"/>
  <c r="AC209" i="12" s="1"/>
  <c r="S220" i="12"/>
  <c r="AC220" i="12" s="1"/>
  <c r="S212" i="12"/>
  <c r="AC212" i="12" s="1"/>
  <c r="S208" i="12"/>
  <c r="AC208" i="12" s="1"/>
  <c r="S223" i="12"/>
  <c r="AC223" i="12" s="1"/>
  <c r="S211" i="12"/>
  <c r="AC211" i="12" s="1"/>
  <c r="S207" i="12"/>
  <c r="AC207" i="12" s="1"/>
  <c r="S225" i="12"/>
  <c r="AC225" i="12" s="1"/>
  <c r="S214" i="12"/>
  <c r="AC214" i="12" s="1"/>
  <c r="S210" i="12"/>
  <c r="AC210" i="12" s="1"/>
  <c r="S206" i="12"/>
  <c r="AC206" i="12" s="1"/>
  <c r="S219" i="12"/>
  <c r="AC219" i="12" s="1"/>
  <c r="S18" i="8"/>
  <c r="AC18" i="8" s="1"/>
  <c r="S56" i="9"/>
  <c r="AC56" i="9" s="1"/>
  <c r="S14" i="3"/>
  <c r="AC14" i="3" s="1"/>
  <c r="S19" i="8"/>
  <c r="AC19" i="8" s="1"/>
  <c r="S10" i="6"/>
  <c r="AC10" i="6" s="1"/>
  <c r="S16" i="4"/>
  <c r="AC16" i="4" s="1"/>
  <c r="S58" i="9"/>
  <c r="AC58" i="9" s="1"/>
  <c r="S15" i="7"/>
  <c r="AC15" i="7" s="1"/>
  <c r="S55" i="9"/>
  <c r="AC55" i="9" s="1"/>
  <c r="S57" i="9"/>
  <c r="AC57" i="9" s="1"/>
  <c r="S17" i="2"/>
  <c r="AC17" i="2" s="1"/>
  <c r="S25" i="7"/>
  <c r="AC25" i="7" s="1"/>
  <c r="S3101" i="1"/>
  <c r="AC3101" i="1" s="1"/>
  <c r="S3102" i="1"/>
  <c r="AC3102" i="1" s="1"/>
  <c r="S1102" i="1"/>
  <c r="AC1102" i="1" s="1"/>
  <c r="S1101" i="1"/>
  <c r="AC1101" i="1" s="1"/>
  <c r="S1103" i="1"/>
  <c r="AC1103" i="1" s="1"/>
  <c r="S1104" i="1"/>
  <c r="AC1104" i="1" s="1"/>
  <c r="S3104" i="1"/>
  <c r="AC3104" i="1" s="1"/>
  <c r="S3103" i="1"/>
  <c r="AC3103" i="1" s="1"/>
  <c r="O1053" i="1"/>
  <c r="O3054" i="1"/>
  <c r="AA3054" i="1" s="1"/>
  <c r="O3053" i="1"/>
  <c r="AA3053" i="1" s="1"/>
  <c r="O3051" i="1"/>
  <c r="O3052" i="1"/>
  <c r="AA3052" i="1" s="1"/>
  <c r="O1054" i="1"/>
  <c r="O1051" i="1"/>
  <c r="O1052" i="1"/>
  <c r="O3055" i="1"/>
  <c r="AA3055" i="1" s="1"/>
  <c r="O1055" i="1"/>
  <c r="Q2269" i="1"/>
  <c r="Q2270" i="1"/>
  <c r="Q2272" i="1"/>
  <c r="Q271" i="1"/>
  <c r="AA271" i="1" s="1"/>
  <c r="Q270" i="1"/>
  <c r="AA270" i="1" s="1"/>
  <c r="Q269" i="1"/>
  <c r="AA269" i="1" s="1"/>
  <c r="Q272" i="1"/>
  <c r="AA272" i="1" s="1"/>
  <c r="Q2271" i="1"/>
  <c r="R2067" i="1"/>
  <c r="AD2067" i="1" s="1"/>
  <c r="R67" i="1"/>
  <c r="AD67" i="1" s="1"/>
  <c r="Q3011" i="1"/>
  <c r="Q3008" i="1"/>
  <c r="Q1011" i="1"/>
  <c r="AA1011" i="1" s="1"/>
  <c r="Q3009" i="1"/>
  <c r="Q1008" i="1"/>
  <c r="AA1008" i="1" s="1"/>
  <c r="Q3010" i="1"/>
  <c r="Q3012" i="1"/>
  <c r="Q1009" i="1"/>
  <c r="AA1009" i="1" s="1"/>
  <c r="Q1010" i="1"/>
  <c r="AA1010" i="1" s="1"/>
  <c r="Q1012" i="1"/>
  <c r="AA1012" i="1" s="1"/>
  <c r="P2413" i="1"/>
  <c r="P2412" i="1"/>
  <c r="P2414" i="1"/>
  <c r="P2411" i="1"/>
  <c r="P411" i="1"/>
  <c r="P412" i="1"/>
  <c r="AB412" i="1" s="1"/>
  <c r="Z412" i="1" s="1"/>
  <c r="P414" i="1"/>
  <c r="P413" i="1"/>
  <c r="P2416" i="1"/>
  <c r="P415" i="1"/>
  <c r="P2415" i="1"/>
  <c r="P416" i="1"/>
  <c r="Q2070" i="1"/>
  <c r="Q70" i="1"/>
  <c r="AA70" i="1" s="1"/>
  <c r="Q2163" i="1"/>
  <c r="Q163" i="1"/>
  <c r="AA163" i="1" s="1"/>
  <c r="Q1030" i="1"/>
  <c r="AA1030" i="1" s="1"/>
  <c r="Q1031" i="1"/>
  <c r="AA1031" i="1" s="1"/>
  <c r="Q3030" i="1"/>
  <c r="Q3033" i="1"/>
  <c r="Q3032" i="1"/>
  <c r="Q3031" i="1"/>
  <c r="Q1032" i="1"/>
  <c r="AA1032" i="1" s="1"/>
  <c r="Q1033" i="1"/>
  <c r="AA1033" i="1" s="1"/>
  <c r="Q2023" i="1"/>
  <c r="Q23" i="1"/>
  <c r="AA23" i="1" s="1"/>
  <c r="S1190" i="1"/>
  <c r="AC1190" i="1" s="1"/>
  <c r="S3189" i="1"/>
  <c r="AC3189" i="1" s="1"/>
  <c r="S3192" i="1"/>
  <c r="AC3192" i="1" s="1"/>
  <c r="S3190" i="1"/>
  <c r="AC3190" i="1" s="1"/>
  <c r="S1192" i="1"/>
  <c r="AC1192" i="1" s="1"/>
  <c r="S3191" i="1"/>
  <c r="AC3191" i="1" s="1"/>
  <c r="S1191" i="1"/>
  <c r="AC1191" i="1" s="1"/>
  <c r="S1189" i="1"/>
  <c r="AC1189" i="1" s="1"/>
  <c r="R1190" i="1"/>
  <c r="AD1190" i="1" s="1"/>
  <c r="R3192" i="1"/>
  <c r="AD3192" i="1" s="1"/>
  <c r="R3189" i="1"/>
  <c r="AD3189" i="1" s="1"/>
  <c r="R1192" i="1"/>
  <c r="AD1192" i="1" s="1"/>
  <c r="R3190" i="1"/>
  <c r="AD3190" i="1" s="1"/>
  <c r="R1191" i="1"/>
  <c r="AD1191" i="1" s="1"/>
  <c r="R1189" i="1"/>
  <c r="AD1189" i="1" s="1"/>
  <c r="R3191" i="1"/>
  <c r="AD3191" i="1" s="1"/>
  <c r="O2091" i="1"/>
  <c r="O91" i="1"/>
  <c r="Q167" i="1"/>
  <c r="AA167" i="1" s="1"/>
  <c r="Q2167" i="1"/>
  <c r="R167" i="1"/>
  <c r="AD167" i="1" s="1"/>
  <c r="R2167" i="1"/>
  <c r="AD2167" i="1" s="1"/>
  <c r="P2101" i="1"/>
  <c r="P100" i="1"/>
  <c r="P2100" i="1"/>
  <c r="P101" i="1"/>
  <c r="S7" i="4"/>
  <c r="AC7" i="4" s="1"/>
  <c r="S8" i="2"/>
  <c r="AC8" i="2" s="1"/>
  <c r="S2050" i="1"/>
  <c r="AC2050" i="1" s="1"/>
  <c r="S50" i="1"/>
  <c r="AC50" i="1" s="1"/>
  <c r="P6" i="4"/>
  <c r="AB6" i="4" s="1"/>
  <c r="Z6" i="4" s="1"/>
  <c r="P9" i="8"/>
  <c r="AB9" i="8" s="1"/>
  <c r="Z9" i="8" s="1"/>
  <c r="P8" i="8"/>
  <c r="AB8" i="8" s="1"/>
  <c r="Z8" i="8" s="1"/>
  <c r="R3173" i="1"/>
  <c r="AD3173" i="1" s="1"/>
  <c r="R1173" i="1"/>
  <c r="AD1173" i="1" s="1"/>
  <c r="R3174" i="1"/>
  <c r="AD3174" i="1" s="1"/>
  <c r="R3171" i="1"/>
  <c r="AD3171" i="1" s="1"/>
  <c r="R1174" i="1"/>
  <c r="AD1174" i="1" s="1"/>
  <c r="R1171" i="1"/>
  <c r="AD1171" i="1" s="1"/>
  <c r="R1172" i="1"/>
  <c r="AD1172" i="1" s="1"/>
  <c r="R3172" i="1"/>
  <c r="AD3172" i="1" s="1"/>
  <c r="P3173" i="1"/>
  <c r="AB3173" i="1" s="1"/>
  <c r="Z3173" i="1" s="1"/>
  <c r="P1173" i="1"/>
  <c r="P3174" i="1"/>
  <c r="P3171" i="1"/>
  <c r="AB3171" i="1" s="1"/>
  <c r="Z3171" i="1" s="1"/>
  <c r="P1171" i="1"/>
  <c r="P1174" i="1"/>
  <c r="P1172" i="1"/>
  <c r="P3172" i="1"/>
  <c r="S10" i="1"/>
  <c r="AC10" i="1" s="1"/>
  <c r="S2010" i="1"/>
  <c r="AC2010" i="1" s="1"/>
  <c r="P821" i="1"/>
  <c r="P2820" i="1"/>
  <c r="P2822" i="1"/>
  <c r="P2824" i="1"/>
  <c r="AB2824" i="1" s="1"/>
  <c r="Z2824" i="1" s="1"/>
  <c r="P820" i="1"/>
  <c r="P2821" i="1"/>
  <c r="P825" i="1"/>
  <c r="P822" i="1"/>
  <c r="AB822" i="1" s="1"/>
  <c r="Z822" i="1" s="1"/>
  <c r="P824" i="1"/>
  <c r="P823" i="1"/>
  <c r="P2825" i="1"/>
  <c r="P2823" i="1"/>
  <c r="AB2823" i="1" s="1"/>
  <c r="Z2823" i="1" s="1"/>
  <c r="Q2955" i="1"/>
  <c r="Q955" i="1"/>
  <c r="AA955" i="1" s="1"/>
  <c r="Q2956" i="1"/>
  <c r="Q951" i="1"/>
  <c r="AA951" i="1" s="1"/>
  <c r="Q2952" i="1"/>
  <c r="Q952" i="1"/>
  <c r="AA952" i="1" s="1"/>
  <c r="Q2953" i="1"/>
  <c r="Q2954" i="1"/>
  <c r="Q2951" i="1"/>
  <c r="Q954" i="1"/>
  <c r="AA954" i="1" s="1"/>
  <c r="Q953" i="1"/>
  <c r="AA953" i="1" s="1"/>
  <c r="Q956" i="1"/>
  <c r="AA956" i="1" s="1"/>
  <c r="Q3117" i="1"/>
  <c r="Q3118" i="1"/>
  <c r="Q3120" i="1"/>
  <c r="Q1118" i="1"/>
  <c r="AA1118" i="1" s="1"/>
  <c r="Q1119" i="1"/>
  <c r="AA1119" i="1" s="1"/>
  <c r="Q1117" i="1"/>
  <c r="AA1117" i="1" s="1"/>
  <c r="Q1120" i="1"/>
  <c r="AA1120" i="1" s="1"/>
  <c r="Q3119" i="1"/>
  <c r="O3117" i="1"/>
  <c r="O3118" i="1"/>
  <c r="O3120" i="1"/>
  <c r="O1117" i="1"/>
  <c r="O1120" i="1"/>
  <c r="O1118" i="1"/>
  <c r="O3119" i="1"/>
  <c r="AA3119" i="1" s="1"/>
  <c r="O1119" i="1"/>
  <c r="Q111" i="1"/>
  <c r="AA111" i="1" s="1"/>
  <c r="Q2111" i="1"/>
  <c r="R111" i="1"/>
  <c r="AD111" i="1" s="1"/>
  <c r="R2111" i="1"/>
  <c r="AD2111" i="1" s="1"/>
  <c r="O3067" i="1"/>
  <c r="AA3067" i="1" s="1"/>
  <c r="O3065" i="1"/>
  <c r="O1067" i="1"/>
  <c r="O3066" i="1"/>
  <c r="AA3066" i="1" s="1"/>
  <c r="O1064" i="1"/>
  <c r="O3064" i="1"/>
  <c r="AA3064" i="1" s="1"/>
  <c r="O1065" i="1"/>
  <c r="O1066" i="1"/>
  <c r="R3067" i="1"/>
  <c r="AD3067" i="1" s="1"/>
  <c r="R3065" i="1"/>
  <c r="AD3065" i="1" s="1"/>
  <c r="R1067" i="1"/>
  <c r="AD1067" i="1" s="1"/>
  <c r="R3066" i="1"/>
  <c r="AD3066" i="1" s="1"/>
  <c r="R3064" i="1"/>
  <c r="AD3064" i="1" s="1"/>
  <c r="R1065" i="1"/>
  <c r="AD1065" i="1" s="1"/>
  <c r="R1066" i="1"/>
  <c r="AD1066" i="1" s="1"/>
  <c r="R1064" i="1"/>
  <c r="AD1064" i="1" s="1"/>
  <c r="Q2034" i="1"/>
  <c r="Q34" i="1"/>
  <c r="AA34" i="1" s="1"/>
  <c r="O2942" i="1"/>
  <c r="O2944" i="1"/>
  <c r="O2941" i="1"/>
  <c r="O944" i="1"/>
  <c r="O942" i="1"/>
  <c r="O943" i="1"/>
  <c r="O940" i="1"/>
  <c r="O2945" i="1"/>
  <c r="O2940" i="1"/>
  <c r="O2943" i="1"/>
  <c r="O941" i="1"/>
  <c r="O945" i="1"/>
  <c r="Q3195" i="1"/>
  <c r="Q1195" i="1"/>
  <c r="AA1195" i="1" s="1"/>
  <c r="Q1193" i="1"/>
  <c r="AA1193" i="1" s="1"/>
  <c r="Q3194" i="1"/>
  <c r="Q3193" i="1"/>
  <c r="Q3196" i="1"/>
  <c r="Q1194" i="1"/>
  <c r="AA1194" i="1" s="1"/>
  <c r="Q1196" i="1"/>
  <c r="AA1196" i="1" s="1"/>
  <c r="S3195" i="1"/>
  <c r="AC3195" i="1" s="1"/>
  <c r="S1195" i="1"/>
  <c r="AC1195" i="1" s="1"/>
  <c r="S1193" i="1"/>
  <c r="AC1193" i="1" s="1"/>
  <c r="S3194" i="1"/>
  <c r="AC3194" i="1" s="1"/>
  <c r="S3193" i="1"/>
  <c r="AC3193" i="1" s="1"/>
  <c r="S1196" i="1"/>
  <c r="AC1196" i="1" s="1"/>
  <c r="S3196" i="1"/>
  <c r="AC3196" i="1" s="1"/>
  <c r="S1194" i="1"/>
  <c r="AC1194" i="1" s="1"/>
  <c r="S2310" i="1"/>
  <c r="AC2310" i="1" s="1"/>
  <c r="S2313" i="1"/>
  <c r="AC2313" i="1" s="1"/>
  <c r="S310" i="1"/>
  <c r="AC310" i="1" s="1"/>
  <c r="S2314" i="1"/>
  <c r="AC2314" i="1" s="1"/>
  <c r="S2312" i="1"/>
  <c r="AC2312" i="1" s="1"/>
  <c r="S313" i="1"/>
  <c r="AC313" i="1" s="1"/>
  <c r="S314" i="1"/>
  <c r="AC314" i="1" s="1"/>
  <c r="S2311" i="1"/>
  <c r="AC2311" i="1" s="1"/>
  <c r="S311" i="1"/>
  <c r="AC311" i="1" s="1"/>
  <c r="S312" i="1"/>
  <c r="AC312" i="1" s="1"/>
  <c r="R1085" i="1"/>
  <c r="AD1085" i="1" s="1"/>
  <c r="R3086" i="1"/>
  <c r="AD3086" i="1" s="1"/>
  <c r="R3085" i="1"/>
  <c r="AD3085" i="1" s="1"/>
  <c r="R1086" i="1"/>
  <c r="AD1086" i="1" s="1"/>
  <c r="R1087" i="1"/>
  <c r="AD1087" i="1" s="1"/>
  <c r="R3088" i="1"/>
  <c r="AD3088" i="1" s="1"/>
  <c r="R3087" i="1"/>
  <c r="AD3087" i="1" s="1"/>
  <c r="R1088" i="1"/>
  <c r="AD1088" i="1" s="1"/>
  <c r="Q3085" i="1"/>
  <c r="Q1085" i="1"/>
  <c r="AA1085" i="1" s="1"/>
  <c r="Q3086" i="1"/>
  <c r="Q1087" i="1"/>
  <c r="AA1087" i="1" s="1"/>
  <c r="Q3088" i="1"/>
  <c r="Q1086" i="1"/>
  <c r="AA1086" i="1" s="1"/>
  <c r="Q1088" i="1"/>
  <c r="AA1088" i="1" s="1"/>
  <c r="Q3087" i="1"/>
  <c r="S2037" i="1"/>
  <c r="AC2037" i="1" s="1"/>
  <c r="S37" i="1"/>
  <c r="AC37" i="1" s="1"/>
  <c r="R2124" i="1"/>
  <c r="AD2124" i="1" s="1"/>
  <c r="R124" i="1"/>
  <c r="AD124" i="1" s="1"/>
  <c r="O2124" i="1"/>
  <c r="AA2124" i="1" s="1"/>
  <c r="O124" i="1"/>
  <c r="P2181" i="1"/>
  <c r="AB2181" i="1" s="1"/>
  <c r="Z2181" i="1" s="1"/>
  <c r="P2182" i="1"/>
  <c r="P182" i="1"/>
  <c r="P181" i="1"/>
  <c r="P2814" i="1"/>
  <c r="P2819" i="1"/>
  <c r="P819" i="1"/>
  <c r="P817" i="1"/>
  <c r="P814" i="1"/>
  <c r="P816" i="1"/>
  <c r="P2818" i="1"/>
  <c r="AB2818" i="1" s="1"/>
  <c r="Z2818" i="1" s="1"/>
  <c r="P815" i="1"/>
  <c r="AB815" i="1" s="1"/>
  <c r="Z815" i="1" s="1"/>
  <c r="P2817" i="1"/>
  <c r="P2816" i="1"/>
  <c r="P818" i="1"/>
  <c r="P2815" i="1"/>
  <c r="AB2815" i="1" s="1"/>
  <c r="Z2815" i="1" s="1"/>
  <c r="P2365" i="1"/>
  <c r="P2366" i="1"/>
  <c r="P2363" i="1"/>
  <c r="P2368" i="1"/>
  <c r="AB2368" i="1" s="1"/>
  <c r="Z2368" i="1" s="1"/>
  <c r="P368" i="1"/>
  <c r="P363" i="1"/>
  <c r="P364" i="1"/>
  <c r="P2364" i="1"/>
  <c r="P366" i="1"/>
  <c r="AB366" i="1" s="1"/>
  <c r="Z366" i="1" s="1"/>
  <c r="P367" i="1"/>
  <c r="P365" i="1"/>
  <c r="P2367" i="1"/>
  <c r="AB2367" i="1" s="1"/>
  <c r="Z2367" i="1" s="1"/>
  <c r="O175" i="1"/>
  <c r="O2175" i="1"/>
  <c r="P175" i="1"/>
  <c r="P2175" i="1"/>
  <c r="Q2285" i="1"/>
  <c r="Q2283" i="1"/>
  <c r="Q283" i="1"/>
  <c r="AA283" i="1" s="1"/>
  <c r="Q2281" i="1"/>
  <c r="Q2282" i="1"/>
  <c r="Q2284" i="1"/>
  <c r="Q281" i="1"/>
  <c r="AA281" i="1" s="1"/>
  <c r="Q282" i="1"/>
  <c r="AA282" i="1" s="1"/>
  <c r="Q285" i="1"/>
  <c r="AA285" i="1" s="1"/>
  <c r="Q284" i="1"/>
  <c r="AA284" i="1" s="1"/>
  <c r="P2013" i="1"/>
  <c r="P13" i="1"/>
  <c r="Q173" i="1"/>
  <c r="AA173" i="1" s="1"/>
  <c r="Q2173" i="1"/>
  <c r="Q2172" i="1"/>
  <c r="Q172" i="1"/>
  <c r="AA172" i="1" s="1"/>
  <c r="O2062" i="1"/>
  <c r="AA2062" i="1" s="1"/>
  <c r="O62" i="1"/>
  <c r="R2845" i="1"/>
  <c r="AD2845" i="1" s="1"/>
  <c r="R2844" i="1"/>
  <c r="AD2844" i="1" s="1"/>
  <c r="R2846" i="1"/>
  <c r="AD2846" i="1" s="1"/>
  <c r="R2848" i="1"/>
  <c r="AD2848" i="1" s="1"/>
  <c r="R845" i="1"/>
  <c r="AD845" i="1" s="1"/>
  <c r="R846" i="1"/>
  <c r="AD846" i="1" s="1"/>
  <c r="R848" i="1"/>
  <c r="AD848" i="1" s="1"/>
  <c r="R844" i="1"/>
  <c r="AD844" i="1" s="1"/>
  <c r="R2849" i="1"/>
  <c r="AD2849" i="1" s="1"/>
  <c r="R847" i="1"/>
  <c r="AD847" i="1" s="1"/>
  <c r="R849" i="1"/>
  <c r="AD849" i="1" s="1"/>
  <c r="R2847" i="1"/>
  <c r="AD2847" i="1" s="1"/>
  <c r="O2939" i="1"/>
  <c r="O939" i="1"/>
  <c r="O2937" i="1"/>
  <c r="O2938" i="1"/>
  <c r="O935" i="1"/>
  <c r="O2936" i="1"/>
  <c r="O938" i="1"/>
  <c r="O936" i="1"/>
  <c r="O937" i="1"/>
  <c r="O2935" i="1"/>
  <c r="O2021" i="1"/>
  <c r="O21" i="1"/>
  <c r="O20" i="1"/>
  <c r="O2020" i="1"/>
  <c r="S373" i="1"/>
  <c r="AC373" i="1" s="1"/>
  <c r="S2373" i="1"/>
  <c r="AC2373" i="1" s="1"/>
  <c r="S2372" i="1"/>
  <c r="AC2372" i="1" s="1"/>
  <c r="S2374" i="1"/>
  <c r="AC2374" i="1" s="1"/>
  <c r="S2371" i="1"/>
  <c r="AC2371" i="1" s="1"/>
  <c r="S371" i="1"/>
  <c r="AC371" i="1" s="1"/>
  <c r="S2370" i="1"/>
  <c r="AC2370" i="1" s="1"/>
  <c r="S372" i="1"/>
  <c r="AC372" i="1" s="1"/>
  <c r="S374" i="1"/>
  <c r="AC374" i="1" s="1"/>
  <c r="S2369" i="1"/>
  <c r="AC2369" i="1" s="1"/>
  <c r="S369" i="1"/>
  <c r="AC369" i="1" s="1"/>
  <c r="S370" i="1"/>
  <c r="AC370" i="1" s="1"/>
  <c r="S2375" i="1"/>
  <c r="AC2375" i="1" s="1"/>
  <c r="S375" i="1"/>
  <c r="AC375" i="1" s="1"/>
  <c r="S2213" i="1"/>
  <c r="AC2213" i="1" s="1"/>
  <c r="S2214" i="1"/>
  <c r="AC2214" i="1" s="1"/>
  <c r="S214" i="1"/>
  <c r="AC214" i="1" s="1"/>
  <c r="S213" i="1"/>
  <c r="AC213" i="1" s="1"/>
  <c r="Q2883" i="1"/>
  <c r="Q883" i="1"/>
  <c r="AA883" i="1" s="1"/>
  <c r="Q879" i="1"/>
  <c r="AA879" i="1" s="1"/>
  <c r="Q2884" i="1"/>
  <c r="Q2881" i="1"/>
  <c r="Q2882" i="1"/>
  <c r="Q881" i="1"/>
  <c r="AA881" i="1" s="1"/>
  <c r="Q884" i="1"/>
  <c r="AA884" i="1" s="1"/>
  <c r="Q880" i="1"/>
  <c r="AA880" i="1" s="1"/>
  <c r="Q882" i="1"/>
  <c r="AA882" i="1" s="1"/>
  <c r="Q2879" i="1"/>
  <c r="Q2880" i="1"/>
  <c r="Q1125" i="1"/>
  <c r="AA1125" i="1" s="1"/>
  <c r="Q1126" i="1"/>
  <c r="AA1126" i="1" s="1"/>
  <c r="Q3126" i="1"/>
  <c r="Q3128" i="1"/>
  <c r="Q1127" i="1"/>
  <c r="AA1127" i="1" s="1"/>
  <c r="Q1128" i="1"/>
  <c r="AA1128" i="1" s="1"/>
  <c r="Q3127" i="1"/>
  <c r="Q3125" i="1"/>
  <c r="O136" i="1"/>
  <c r="O2136" i="1"/>
  <c r="P2136" i="1"/>
  <c r="P136" i="1"/>
  <c r="Q2742" i="1"/>
  <c r="Q2747" i="1"/>
  <c r="Q747" i="1"/>
  <c r="AA747" i="1" s="1"/>
  <c r="Q744" i="1"/>
  <c r="AA744" i="1" s="1"/>
  <c r="Q2745" i="1"/>
  <c r="Q2746" i="1"/>
  <c r="Q743" i="1"/>
  <c r="AA743" i="1" s="1"/>
  <c r="Q2744" i="1"/>
  <c r="Q742" i="1"/>
  <c r="AA742" i="1" s="1"/>
  <c r="Q2748" i="1"/>
  <c r="Q745" i="1"/>
  <c r="AA745" i="1" s="1"/>
  <c r="Q2743" i="1"/>
  <c r="Q746" i="1"/>
  <c r="AA746" i="1" s="1"/>
  <c r="Q748" i="1"/>
  <c r="AA748" i="1" s="1"/>
  <c r="Q3203" i="1"/>
  <c r="Q1203" i="1"/>
  <c r="AA1203" i="1" s="1"/>
  <c r="Q3200" i="1"/>
  <c r="Q3201" i="1"/>
  <c r="Q3202" i="1"/>
  <c r="Q1201" i="1"/>
  <c r="AA1201" i="1" s="1"/>
  <c r="Q1200" i="1"/>
  <c r="AA1200" i="1" s="1"/>
  <c r="Q1202" i="1"/>
  <c r="AA1202" i="1" s="1"/>
  <c r="O2017" i="1"/>
  <c r="O17" i="1"/>
  <c r="R2009" i="1"/>
  <c r="AD2009" i="1" s="1"/>
  <c r="R9" i="1"/>
  <c r="AD9" i="1" s="1"/>
  <c r="S2286" i="1"/>
  <c r="AC2286" i="1" s="1"/>
  <c r="S286" i="1"/>
  <c r="AC286" i="1" s="1"/>
  <c r="S2289" i="1"/>
  <c r="AC2289" i="1" s="1"/>
  <c r="S287" i="1"/>
  <c r="AC287" i="1" s="1"/>
  <c r="S289" i="1"/>
  <c r="AC289" i="1" s="1"/>
  <c r="S288" i="1"/>
  <c r="AC288" i="1" s="1"/>
  <c r="S2288" i="1"/>
  <c r="AC2288" i="1" s="1"/>
  <c r="S2287" i="1"/>
  <c r="AC2287" i="1" s="1"/>
  <c r="R2333" i="1"/>
  <c r="AD2333" i="1" s="1"/>
  <c r="R2334" i="1"/>
  <c r="AD2334" i="1" s="1"/>
  <c r="R334" i="1"/>
  <c r="AD334" i="1" s="1"/>
  <c r="R2337" i="1"/>
  <c r="AD2337" i="1" s="1"/>
  <c r="R2336" i="1"/>
  <c r="AD2336" i="1" s="1"/>
  <c r="R336" i="1"/>
  <c r="AD336" i="1" s="1"/>
  <c r="R2332" i="1"/>
  <c r="AD2332" i="1" s="1"/>
  <c r="R335" i="1"/>
  <c r="AD335" i="1" s="1"/>
  <c r="R333" i="1"/>
  <c r="AD333" i="1" s="1"/>
  <c r="R2335" i="1"/>
  <c r="AD2335" i="1" s="1"/>
  <c r="R337" i="1"/>
  <c r="AD337" i="1" s="1"/>
  <c r="R332" i="1"/>
  <c r="AD332" i="1" s="1"/>
  <c r="Q317" i="1"/>
  <c r="AA317" i="1" s="1"/>
  <c r="Q2317" i="1"/>
  <c r="Q2318" i="1"/>
  <c r="Q2315" i="1"/>
  <c r="Q315" i="1"/>
  <c r="AA315" i="1" s="1"/>
  <c r="Q2316" i="1"/>
  <c r="Q319" i="1"/>
  <c r="AA319" i="1" s="1"/>
  <c r="Q318" i="1"/>
  <c r="AA318" i="1" s="1"/>
  <c r="Q2320" i="1"/>
  <c r="Q316" i="1"/>
  <c r="AA316" i="1" s="1"/>
  <c r="Q2319" i="1"/>
  <c r="Q320" i="1"/>
  <c r="AA320" i="1" s="1"/>
  <c r="Q15" i="8"/>
  <c r="Q14" i="8"/>
  <c r="Q2030" i="1"/>
  <c r="Q30" i="1"/>
  <c r="AA30" i="1" s="1"/>
  <c r="Q3045" i="1"/>
  <c r="Q3046" i="1"/>
  <c r="Q3043" i="1"/>
  <c r="Q3044" i="1"/>
  <c r="Q1043" i="1"/>
  <c r="AA1043" i="1" s="1"/>
  <c r="Q1046" i="1"/>
  <c r="AA1046" i="1" s="1"/>
  <c r="Q1044" i="1"/>
  <c r="AA1044" i="1" s="1"/>
  <c r="Q1045" i="1"/>
  <c r="AA1045" i="1" s="1"/>
  <c r="P2102" i="1"/>
  <c r="P102" i="1"/>
  <c r="O2041" i="1"/>
  <c r="O41" i="1"/>
  <c r="Q2118" i="1"/>
  <c r="Q119" i="1"/>
  <c r="AA119" i="1" s="1"/>
  <c r="Q118" i="1"/>
  <c r="AA118" i="1" s="1"/>
  <c r="Q2119" i="1"/>
  <c r="S2501" i="1"/>
  <c r="AC2501" i="1" s="1"/>
  <c r="S2502" i="1"/>
  <c r="AC2502" i="1" s="1"/>
  <c r="S2499" i="1"/>
  <c r="AC2499" i="1" s="1"/>
  <c r="S499" i="1"/>
  <c r="AC499" i="1" s="1"/>
  <c r="S500" i="1"/>
  <c r="AC500" i="1" s="1"/>
  <c r="S2505" i="1"/>
  <c r="AC2505" i="1" s="1"/>
  <c r="S2506" i="1"/>
  <c r="AC2506" i="1" s="1"/>
  <c r="S2500" i="1"/>
  <c r="AC2500" i="1" s="1"/>
  <c r="S501" i="1"/>
  <c r="AC501" i="1" s="1"/>
  <c r="S502" i="1"/>
  <c r="AC502" i="1" s="1"/>
  <c r="S2497" i="1"/>
  <c r="AC2497" i="1" s="1"/>
  <c r="S2498" i="1"/>
  <c r="AC2498" i="1" s="1"/>
  <c r="S504" i="1"/>
  <c r="AC504" i="1" s="1"/>
  <c r="S497" i="1"/>
  <c r="AC497" i="1" s="1"/>
  <c r="S505" i="1"/>
  <c r="AC505" i="1" s="1"/>
  <c r="S2504" i="1"/>
  <c r="AC2504" i="1" s="1"/>
  <c r="S2503" i="1"/>
  <c r="AC2503" i="1" s="1"/>
  <c r="S503" i="1"/>
  <c r="AC503" i="1" s="1"/>
  <c r="S498" i="1"/>
  <c r="AC498" i="1" s="1"/>
  <c r="S506" i="1"/>
  <c r="AC506" i="1" s="1"/>
  <c r="S2215" i="1"/>
  <c r="AC2215" i="1" s="1"/>
  <c r="S215" i="1"/>
  <c r="AC215" i="1" s="1"/>
  <c r="Q2049" i="1"/>
  <c r="Q49" i="1"/>
  <c r="AA49" i="1" s="1"/>
  <c r="R3225" i="1"/>
  <c r="AD3225" i="1" s="1"/>
  <c r="R3224" i="1"/>
  <c r="AD3224" i="1" s="1"/>
  <c r="R1223" i="1"/>
  <c r="AD1223" i="1" s="1"/>
  <c r="R1225" i="1"/>
  <c r="AD1225" i="1" s="1"/>
  <c r="R1224" i="1"/>
  <c r="AD1224" i="1" s="1"/>
  <c r="R3223" i="1"/>
  <c r="AD3223" i="1" s="1"/>
  <c r="P934" i="1"/>
  <c r="P2933" i="1"/>
  <c r="P2931" i="1"/>
  <c r="AB2931" i="1" s="1"/>
  <c r="Z2931" i="1" s="1"/>
  <c r="P933" i="1"/>
  <c r="P2934" i="1"/>
  <c r="P931" i="1"/>
  <c r="P2932" i="1"/>
  <c r="P2930" i="1"/>
  <c r="P932" i="1"/>
  <c r="AB932" i="1" s="1"/>
  <c r="Z932" i="1" s="1"/>
  <c r="P930" i="1"/>
  <c r="Q349" i="1"/>
  <c r="AA349" i="1" s="1"/>
  <c r="Q2349" i="1"/>
  <c r="Q2348" i="1"/>
  <c r="Q2347" i="1"/>
  <c r="Q347" i="1"/>
  <c r="AA347" i="1" s="1"/>
  <c r="Q2345" i="1"/>
  <c r="Q348" i="1"/>
  <c r="AA348" i="1" s="1"/>
  <c r="Q2346" i="1"/>
  <c r="Q2344" i="1"/>
  <c r="Q345" i="1"/>
  <c r="AA345" i="1" s="1"/>
  <c r="Q346" i="1"/>
  <c r="AA346" i="1" s="1"/>
  <c r="Q344" i="1"/>
  <c r="AA344" i="1" s="1"/>
  <c r="P1149" i="1"/>
  <c r="P3150" i="1"/>
  <c r="AB3150" i="1" s="1"/>
  <c r="Z3150" i="1" s="1"/>
  <c r="P3149" i="1"/>
  <c r="P1150" i="1"/>
  <c r="P1148" i="1"/>
  <c r="P1151" i="1"/>
  <c r="P3148" i="1"/>
  <c r="P3151" i="1"/>
  <c r="AB3151" i="1" s="1"/>
  <c r="Z3151" i="1" s="1"/>
  <c r="S2222" i="1"/>
  <c r="AC2222" i="1" s="1"/>
  <c r="S222" i="1"/>
  <c r="AC222" i="1" s="1"/>
  <c r="S223" i="1"/>
  <c r="AC223" i="1" s="1"/>
  <c r="S2223" i="1"/>
  <c r="AC2223" i="1" s="1"/>
  <c r="Q2222" i="1"/>
  <c r="Q223" i="1"/>
  <c r="AA223" i="1" s="1"/>
  <c r="Q222" i="1"/>
  <c r="AA222" i="1" s="1"/>
  <c r="Q2223" i="1"/>
  <c r="O103" i="1"/>
  <c r="O104" i="1"/>
  <c r="O2104" i="1"/>
  <c r="AA2104" i="1" s="1"/>
  <c r="O2103" i="1"/>
  <c r="AA2103" i="1" s="1"/>
  <c r="R103" i="1"/>
  <c r="AD103" i="1" s="1"/>
  <c r="R104" i="1"/>
  <c r="AD104" i="1" s="1"/>
  <c r="R2104" i="1"/>
  <c r="AD2104" i="1" s="1"/>
  <c r="R2103" i="1"/>
  <c r="AD2103" i="1" s="1"/>
  <c r="P1160" i="1"/>
  <c r="P3162" i="1"/>
  <c r="P3160" i="1"/>
  <c r="P3161" i="1"/>
  <c r="P1159" i="1"/>
  <c r="P3159" i="1"/>
  <c r="AB3159" i="1" s="1"/>
  <c r="Z3159" i="1" s="1"/>
  <c r="P1161" i="1"/>
  <c r="P1162" i="1"/>
  <c r="S973" i="1"/>
  <c r="AC973" i="1" s="1"/>
  <c r="S2974" i="1"/>
  <c r="AC2974" i="1" s="1"/>
  <c r="S974" i="1"/>
  <c r="AC974" i="1" s="1"/>
  <c r="S2977" i="1"/>
  <c r="AC2977" i="1" s="1"/>
  <c r="S2976" i="1"/>
  <c r="AC2976" i="1" s="1"/>
  <c r="S972" i="1"/>
  <c r="AC972" i="1" s="1"/>
  <c r="S975" i="1"/>
  <c r="AC975" i="1" s="1"/>
  <c r="S977" i="1"/>
  <c r="AC977" i="1" s="1"/>
  <c r="S976" i="1"/>
  <c r="AC976" i="1" s="1"/>
  <c r="S2972" i="1"/>
  <c r="AC2972" i="1" s="1"/>
  <c r="S2973" i="1"/>
  <c r="AC2973" i="1" s="1"/>
  <c r="S2975" i="1"/>
  <c r="AC2975" i="1" s="1"/>
  <c r="O2131" i="1"/>
  <c r="AA2131" i="1" s="1"/>
  <c r="O131" i="1"/>
  <c r="O2130" i="1"/>
  <c r="O130" i="1"/>
  <c r="R2131" i="1"/>
  <c r="AD2131" i="1" s="1"/>
  <c r="R131" i="1"/>
  <c r="AD131" i="1" s="1"/>
  <c r="R2130" i="1"/>
  <c r="AD2130" i="1" s="1"/>
  <c r="R130" i="1"/>
  <c r="AD130" i="1" s="1"/>
  <c r="S219" i="1"/>
  <c r="AC219" i="1" s="1"/>
  <c r="S2219" i="1"/>
  <c r="AC2219" i="1" s="1"/>
  <c r="S2220" i="1"/>
  <c r="AC2220" i="1" s="1"/>
  <c r="S220" i="1"/>
  <c r="AC220" i="1" s="1"/>
  <c r="R757" i="1"/>
  <c r="AD757" i="1" s="1"/>
  <c r="R2756" i="1"/>
  <c r="AD2756" i="1" s="1"/>
  <c r="R2758" i="1"/>
  <c r="AD2758" i="1" s="1"/>
  <c r="R2755" i="1"/>
  <c r="AD2755" i="1" s="1"/>
  <c r="R758" i="1"/>
  <c r="AD758" i="1" s="1"/>
  <c r="R756" i="1"/>
  <c r="AD756" i="1" s="1"/>
  <c r="R755" i="1"/>
  <c r="AD755" i="1" s="1"/>
  <c r="R2761" i="1"/>
  <c r="AD2761" i="1" s="1"/>
  <c r="R759" i="1"/>
  <c r="AD759" i="1" s="1"/>
  <c r="R760" i="1"/>
  <c r="AD760" i="1" s="1"/>
  <c r="R2760" i="1"/>
  <c r="AD2760" i="1" s="1"/>
  <c r="R2757" i="1"/>
  <c r="AD2757" i="1" s="1"/>
  <c r="R761" i="1"/>
  <c r="AD761" i="1" s="1"/>
  <c r="R2759" i="1"/>
  <c r="AD2759" i="1" s="1"/>
  <c r="P215" i="1"/>
  <c r="P2215" i="1"/>
  <c r="O2154" i="1"/>
  <c r="O154" i="1"/>
  <c r="P2016" i="1"/>
  <c r="P16" i="1"/>
  <c r="P15" i="9"/>
  <c r="P2120" i="1"/>
  <c r="P120" i="1"/>
  <c r="S74" i="1"/>
  <c r="AC74" i="1" s="1"/>
  <c r="S2074" i="1"/>
  <c r="AC2074" i="1" s="1"/>
  <c r="Q2661" i="1"/>
  <c r="Q2660" i="1"/>
  <c r="Q2662" i="1"/>
  <c r="Q2659" i="1"/>
  <c r="Q664" i="1"/>
  <c r="AA664" i="1" s="1"/>
  <c r="Q659" i="1"/>
  <c r="AA659" i="1" s="1"/>
  <c r="Q663" i="1"/>
  <c r="AA663" i="1" s="1"/>
  <c r="Q660" i="1"/>
  <c r="AA660" i="1" s="1"/>
  <c r="Q662" i="1"/>
  <c r="AA662" i="1" s="1"/>
  <c r="Q2664" i="1"/>
  <c r="Q661" i="1"/>
  <c r="AA661" i="1" s="1"/>
  <c r="Q2658" i="1"/>
  <c r="Q2663" i="1"/>
  <c r="Q658" i="1"/>
  <c r="AA658" i="1" s="1"/>
  <c r="Q221" i="1"/>
  <c r="AA221" i="1" s="1"/>
  <c r="Q2221" i="1"/>
  <c r="R2037" i="1"/>
  <c r="AD2037" i="1" s="1"/>
  <c r="R37" i="1"/>
  <c r="AD37" i="1" s="1"/>
  <c r="O184" i="1"/>
  <c r="O2184" i="1"/>
  <c r="Q2184" i="1"/>
  <c r="Q184" i="1"/>
  <c r="AA184" i="1" s="1"/>
  <c r="Q3116" i="1"/>
  <c r="Q3115" i="1"/>
  <c r="Q1116" i="1"/>
  <c r="AA1116" i="1" s="1"/>
  <c r="Q3114" i="1"/>
  <c r="Q3113" i="1"/>
  <c r="Q1115" i="1"/>
  <c r="AA1115" i="1" s="1"/>
  <c r="Q1114" i="1"/>
  <c r="AA1114" i="1" s="1"/>
  <c r="Q1113" i="1"/>
  <c r="AA1113" i="1" s="1"/>
  <c r="R326" i="12"/>
  <c r="AD326" i="12" s="1"/>
  <c r="R342" i="12"/>
  <c r="AD342" i="12" s="1"/>
  <c r="R14" i="12"/>
  <c r="AD14" i="12" s="1"/>
  <c r="R19" i="12"/>
  <c r="AD19" i="12" s="1"/>
  <c r="R6" i="12"/>
  <c r="AD6" i="12" s="1"/>
  <c r="R24" i="12"/>
  <c r="AD24" i="12" s="1"/>
  <c r="R7" i="12"/>
  <c r="AD7" i="12" s="1"/>
  <c r="R17" i="12"/>
  <c r="AD17" i="12" s="1"/>
  <c r="R16" i="12"/>
  <c r="AD16" i="12" s="1"/>
  <c r="R12" i="12"/>
  <c r="AD12" i="12" s="1"/>
  <c r="R15" i="12"/>
  <c r="AD15" i="12" s="1"/>
  <c r="R11" i="12"/>
  <c r="AD11" i="12" s="1"/>
  <c r="R25" i="12"/>
  <c r="AD25" i="12" s="1"/>
  <c r="R21" i="12"/>
  <c r="AD21" i="12" s="1"/>
  <c r="R9" i="12"/>
  <c r="AD9" i="12" s="1"/>
  <c r="R20" i="12"/>
  <c r="AD20" i="12" s="1"/>
  <c r="R8" i="12"/>
  <c r="AD8" i="12" s="1"/>
  <c r="R23" i="12"/>
  <c r="AD23" i="12" s="1"/>
  <c r="R22" i="12"/>
  <c r="AD22" i="12" s="1"/>
  <c r="R18" i="12"/>
  <c r="AD18" i="12" s="1"/>
  <c r="R10" i="12"/>
  <c r="AD10" i="12" s="1"/>
  <c r="R13" i="12"/>
  <c r="AD13" i="12" s="1"/>
  <c r="R7" i="9"/>
  <c r="AD7" i="9" s="1"/>
  <c r="R6" i="9"/>
  <c r="AD6" i="9" s="1"/>
  <c r="R8" i="9"/>
  <c r="AD8" i="9" s="1"/>
  <c r="R19" i="1"/>
  <c r="AD19" i="1" s="1"/>
  <c r="R2019" i="1"/>
  <c r="AD2019" i="1" s="1"/>
  <c r="R7" i="1"/>
  <c r="AD7" i="1" s="1"/>
  <c r="R2007" i="1"/>
  <c r="AD2007" i="1" s="1"/>
  <c r="O7" i="1"/>
  <c r="O2007" i="1"/>
  <c r="Q2469" i="1"/>
  <c r="Q2470" i="1"/>
  <c r="Q2467" i="1"/>
  <c r="Q469" i="1"/>
  <c r="AA469" i="1" s="1"/>
  <c r="Q2468" i="1"/>
  <c r="Q467" i="1"/>
  <c r="AA467" i="1" s="1"/>
  <c r="Q471" i="1"/>
  <c r="AA471" i="1" s="1"/>
  <c r="Q468" i="1"/>
  <c r="AA468" i="1" s="1"/>
  <c r="Q470" i="1"/>
  <c r="AA470" i="1" s="1"/>
  <c r="Q2465" i="1"/>
  <c r="Q2466" i="1"/>
  <c r="Q2472" i="1"/>
  <c r="Q465" i="1"/>
  <c r="AA465" i="1" s="1"/>
  <c r="Q2471" i="1"/>
  <c r="Q466" i="1"/>
  <c r="AA466" i="1" s="1"/>
  <c r="Q472" i="1"/>
  <c r="AA472" i="1" s="1"/>
  <c r="S469" i="1"/>
  <c r="AC469" i="1" s="1"/>
  <c r="S2468" i="1"/>
  <c r="AC2468" i="1" s="1"/>
  <c r="S2469" i="1"/>
  <c r="AC2469" i="1" s="1"/>
  <c r="S2470" i="1"/>
  <c r="AC2470" i="1" s="1"/>
  <c r="S2467" i="1"/>
  <c r="AC2467" i="1" s="1"/>
  <c r="S467" i="1"/>
  <c r="AC467" i="1" s="1"/>
  <c r="S468" i="1"/>
  <c r="AC468" i="1" s="1"/>
  <c r="S470" i="1"/>
  <c r="AC470" i="1" s="1"/>
  <c r="S2465" i="1"/>
  <c r="AC2465" i="1" s="1"/>
  <c r="S2466" i="1"/>
  <c r="AC2466" i="1" s="1"/>
  <c r="S2472" i="1"/>
  <c r="AC2472" i="1" s="1"/>
  <c r="S465" i="1"/>
  <c r="AC465" i="1" s="1"/>
  <c r="S2471" i="1"/>
  <c r="AC2471" i="1" s="1"/>
  <c r="S472" i="1"/>
  <c r="AC472" i="1" s="1"/>
  <c r="S471" i="1"/>
  <c r="AC471" i="1" s="1"/>
  <c r="S466" i="1"/>
  <c r="AC466" i="1" s="1"/>
  <c r="S2685" i="1"/>
  <c r="AC2685" i="1" s="1"/>
  <c r="S2684" i="1"/>
  <c r="AC2684" i="1" s="1"/>
  <c r="S2686" i="1"/>
  <c r="AC2686" i="1" s="1"/>
  <c r="S2683" i="1"/>
  <c r="AC2683" i="1" s="1"/>
  <c r="S683" i="1"/>
  <c r="AC683" i="1" s="1"/>
  <c r="S2681" i="1"/>
  <c r="AC2681" i="1" s="1"/>
  <c r="S2682" i="1"/>
  <c r="AC2682" i="1" s="1"/>
  <c r="S684" i="1"/>
  <c r="AC684" i="1" s="1"/>
  <c r="S686" i="1"/>
  <c r="AC686" i="1" s="1"/>
  <c r="S679" i="1"/>
  <c r="AC679" i="1" s="1"/>
  <c r="S681" i="1"/>
  <c r="AC681" i="1" s="1"/>
  <c r="S2679" i="1"/>
  <c r="AC2679" i="1" s="1"/>
  <c r="S2680" i="1"/>
  <c r="AC2680" i="1" s="1"/>
  <c r="S685" i="1"/>
  <c r="AC685" i="1" s="1"/>
  <c r="S682" i="1"/>
  <c r="AC682" i="1" s="1"/>
  <c r="S680" i="1"/>
  <c r="AC680" i="1" s="1"/>
  <c r="O2684" i="1"/>
  <c r="O2686" i="1"/>
  <c r="O2685" i="1"/>
  <c r="O2683" i="1"/>
  <c r="O679" i="1"/>
  <c r="O686" i="1"/>
  <c r="O684" i="1"/>
  <c r="O683" i="1"/>
  <c r="O2681" i="1"/>
  <c r="O2682" i="1"/>
  <c r="O681" i="1"/>
  <c r="O2680" i="1"/>
  <c r="O685" i="1"/>
  <c r="O682" i="1"/>
  <c r="O680" i="1"/>
  <c r="O2679" i="1"/>
  <c r="P2158" i="1"/>
  <c r="P158" i="1"/>
  <c r="P159" i="1"/>
  <c r="P2159" i="1"/>
  <c r="Q2158" i="1"/>
  <c r="Q159" i="1"/>
  <c r="AA159" i="1" s="1"/>
  <c r="Q158" i="1"/>
  <c r="AA158" i="1" s="1"/>
  <c r="Q2159" i="1"/>
  <c r="O18" i="1"/>
  <c r="O2018" i="1"/>
  <c r="AA2018" i="1" s="1"/>
  <c r="P613" i="1"/>
  <c r="P2619" i="1"/>
  <c r="P2613" i="1"/>
  <c r="AB2613" i="1" s="1"/>
  <c r="Z2613" i="1" s="1"/>
  <c r="P2612" i="1"/>
  <c r="P2614" i="1"/>
  <c r="P619" i="1"/>
  <c r="P2617" i="1"/>
  <c r="P2618" i="1"/>
  <c r="P2616" i="1"/>
  <c r="P612" i="1"/>
  <c r="P614" i="1"/>
  <c r="AB614" i="1" s="1"/>
  <c r="Z614" i="1" s="1"/>
  <c r="P616" i="1"/>
  <c r="P617" i="1"/>
  <c r="P2615" i="1"/>
  <c r="P615" i="1"/>
  <c r="AB615" i="1" s="1"/>
  <c r="Z615" i="1" s="1"/>
  <c r="P618" i="1"/>
  <c r="Q2161" i="1"/>
  <c r="Q2162" i="1"/>
  <c r="Q161" i="1"/>
  <c r="AA161" i="1" s="1"/>
  <c r="Q162" i="1"/>
  <c r="AA162" i="1" s="1"/>
  <c r="P54" i="9"/>
  <c r="P1040" i="1"/>
  <c r="P3041" i="1"/>
  <c r="P3040" i="1"/>
  <c r="AB3040" i="1" s="1"/>
  <c r="Z3040" i="1" s="1"/>
  <c r="P3042" i="1"/>
  <c r="AB3042" i="1" s="1"/>
  <c r="Z3042" i="1" s="1"/>
  <c r="P1039" i="1"/>
  <c r="P1041" i="1"/>
  <c r="P1042" i="1"/>
  <c r="P3039" i="1"/>
  <c r="S333" i="12"/>
  <c r="AC333" i="12" s="1"/>
  <c r="S349" i="12"/>
  <c r="AC349" i="12" s="1"/>
  <c r="S156" i="12"/>
  <c r="AC156" i="12" s="1"/>
  <c r="S162" i="12"/>
  <c r="AC162" i="12" s="1"/>
  <c r="S158" i="12"/>
  <c r="AC158" i="12" s="1"/>
  <c r="S163" i="12"/>
  <c r="AC163" i="12" s="1"/>
  <c r="S155" i="12"/>
  <c r="AC155" i="12" s="1"/>
  <c r="S147" i="12"/>
  <c r="AC147" i="12" s="1"/>
  <c r="S165" i="12"/>
  <c r="AC165" i="12" s="1"/>
  <c r="S157" i="12"/>
  <c r="AC157" i="12" s="1"/>
  <c r="S146" i="12"/>
  <c r="AC146" i="12" s="1"/>
  <c r="S149" i="12"/>
  <c r="AC149" i="12" s="1"/>
  <c r="S151" i="12"/>
  <c r="AC151" i="12" s="1"/>
  <c r="S160" i="12"/>
  <c r="AC160" i="12" s="1"/>
  <c r="S152" i="12"/>
  <c r="AC152" i="12" s="1"/>
  <c r="S148" i="12"/>
  <c r="AC148" i="12" s="1"/>
  <c r="S161" i="12"/>
  <c r="AC161" i="12" s="1"/>
  <c r="S154" i="12"/>
  <c r="AC154" i="12" s="1"/>
  <c r="S150" i="12"/>
  <c r="AC150" i="12" s="1"/>
  <c r="S164" i="12"/>
  <c r="AC164" i="12" s="1"/>
  <c r="S159" i="12"/>
  <c r="AC159" i="12" s="1"/>
  <c r="S153" i="12"/>
  <c r="AC153" i="12" s="1"/>
  <c r="S14" i="2"/>
  <c r="AC14" i="2" s="1"/>
  <c r="S13" i="4"/>
  <c r="AC13" i="4" s="1"/>
  <c r="S41" i="9"/>
  <c r="AC41" i="9" s="1"/>
  <c r="S40" i="9"/>
  <c r="AC40" i="9" s="1"/>
  <c r="S11" i="3"/>
  <c r="AC11" i="3" s="1"/>
  <c r="S42" i="9"/>
  <c r="AC42" i="9" s="1"/>
  <c r="S12" i="7"/>
  <c r="AC12" i="7" s="1"/>
  <c r="S43" i="9"/>
  <c r="AC43" i="9" s="1"/>
  <c r="S2699" i="1"/>
  <c r="AC2699" i="1" s="1"/>
  <c r="S2694" i="1"/>
  <c r="AC2694" i="1" s="1"/>
  <c r="S696" i="1"/>
  <c r="AC696" i="1" s="1"/>
  <c r="S699" i="1"/>
  <c r="AC699" i="1" s="1"/>
  <c r="S2697" i="1"/>
  <c r="AC2697" i="1" s="1"/>
  <c r="S2698" i="1"/>
  <c r="AC2698" i="1" s="1"/>
  <c r="S694" i="1"/>
  <c r="AC694" i="1" s="1"/>
  <c r="S2696" i="1"/>
  <c r="AC2696" i="1" s="1"/>
  <c r="S697" i="1"/>
  <c r="AC697" i="1" s="1"/>
  <c r="S2695" i="1"/>
  <c r="AC2695" i="1" s="1"/>
  <c r="S2700" i="1"/>
  <c r="AC2700" i="1" s="1"/>
  <c r="S695" i="1"/>
  <c r="AC695" i="1" s="1"/>
  <c r="S698" i="1"/>
  <c r="AC698" i="1" s="1"/>
  <c r="S700" i="1"/>
  <c r="AC700" i="1" s="1"/>
  <c r="P2113" i="1"/>
  <c r="P113" i="1"/>
  <c r="P112" i="1"/>
  <c r="P2112" i="1"/>
  <c r="Q8" i="1"/>
  <c r="AA8" i="1" s="1"/>
  <c r="Q2008" i="1"/>
  <c r="AA2008" i="1" s="1"/>
  <c r="O330" i="12"/>
  <c r="O346" i="12"/>
  <c r="O102" i="12"/>
  <c r="AA102" i="12" s="1"/>
  <c r="O91" i="12"/>
  <c r="O97" i="12"/>
  <c r="AA97" i="12" s="1"/>
  <c r="O92" i="12"/>
  <c r="AA92" i="12" s="1"/>
  <c r="O88" i="12"/>
  <c r="O95" i="12"/>
  <c r="AA95" i="12" s="1"/>
  <c r="O98" i="12"/>
  <c r="AA98" i="12" s="1"/>
  <c r="O94" i="12"/>
  <c r="AA94" i="12" s="1"/>
  <c r="O101" i="12"/>
  <c r="AA101" i="12" s="1"/>
  <c r="O89" i="12"/>
  <c r="AA89" i="12" s="1"/>
  <c r="O104" i="12"/>
  <c r="AA104" i="12" s="1"/>
  <c r="O103" i="12"/>
  <c r="AA103" i="12" s="1"/>
  <c r="O86" i="12"/>
  <c r="AA86" i="12" s="1"/>
  <c r="O99" i="12"/>
  <c r="O100" i="12"/>
  <c r="AA100" i="12" s="1"/>
  <c r="O96" i="12"/>
  <c r="AA96" i="12" s="1"/>
  <c r="O87" i="12"/>
  <c r="O90" i="12"/>
  <c r="AA90" i="12" s="1"/>
  <c r="O105" i="12"/>
  <c r="AA105" i="12" s="1"/>
  <c r="O93" i="12"/>
  <c r="AA93" i="12" s="1"/>
  <c r="O27" i="9"/>
  <c r="AA27" i="9" s="1"/>
  <c r="O8" i="3"/>
  <c r="AA8" i="3" s="1"/>
  <c r="O26" i="9"/>
  <c r="AA26" i="9" s="1"/>
  <c r="O11" i="2"/>
  <c r="AA11" i="2" s="1"/>
  <c r="O28" i="9"/>
  <c r="O9" i="7"/>
  <c r="AA9" i="7" s="1"/>
  <c r="O25" i="9"/>
  <c r="AA25" i="9" s="1"/>
  <c r="O10" i="4"/>
  <c r="AA10" i="4" s="1"/>
  <c r="O22" i="7"/>
  <c r="AA22" i="7" s="1"/>
  <c r="O2225" i="1"/>
  <c r="AA2225" i="1" s="1"/>
  <c r="O2224" i="1"/>
  <c r="AA2224" i="1" s="1"/>
  <c r="O224" i="1"/>
  <c r="O225" i="1"/>
  <c r="Q6" i="8"/>
  <c r="AA6" i="8" s="1"/>
  <c r="Q7" i="8"/>
  <c r="AA7" i="8" s="1"/>
  <c r="Q7" i="2"/>
  <c r="Q2015" i="1"/>
  <c r="AA2015" i="1" s="1"/>
  <c r="Q15" i="1"/>
  <c r="AA15" i="1" s="1"/>
  <c r="R3168" i="1"/>
  <c r="AD3168" i="1" s="1"/>
  <c r="R1168" i="1"/>
  <c r="AD1168" i="1" s="1"/>
  <c r="R3170" i="1"/>
  <c r="AD3170" i="1" s="1"/>
  <c r="R3169" i="1"/>
  <c r="AD3169" i="1" s="1"/>
  <c r="R1167" i="1"/>
  <c r="AD1167" i="1" s="1"/>
  <c r="R1169" i="1"/>
  <c r="AD1169" i="1" s="1"/>
  <c r="R1170" i="1"/>
  <c r="AD1170" i="1" s="1"/>
  <c r="R3167" i="1"/>
  <c r="AD3167" i="1" s="1"/>
  <c r="O31" i="1"/>
  <c r="O2031" i="1"/>
  <c r="S331" i="12"/>
  <c r="AC331" i="12" s="1"/>
  <c r="S347" i="12"/>
  <c r="AC347" i="12" s="1"/>
  <c r="S124" i="12"/>
  <c r="AC124" i="12" s="1"/>
  <c r="S120" i="12"/>
  <c r="AC120" i="12" s="1"/>
  <c r="S123" i="12"/>
  <c r="AC123" i="12" s="1"/>
  <c r="S125" i="12"/>
  <c r="AC125" i="12" s="1"/>
  <c r="S117" i="12"/>
  <c r="AC117" i="12" s="1"/>
  <c r="S108" i="12"/>
  <c r="AC108" i="12" s="1"/>
  <c r="S119" i="12"/>
  <c r="AC119" i="12" s="1"/>
  <c r="S111" i="12"/>
  <c r="AC111" i="12" s="1"/>
  <c r="S122" i="12"/>
  <c r="AC122" i="12" s="1"/>
  <c r="S113" i="12"/>
  <c r="AC113" i="12" s="1"/>
  <c r="S116" i="12"/>
  <c r="AC116" i="12" s="1"/>
  <c r="S115" i="12"/>
  <c r="AC115" i="12" s="1"/>
  <c r="S107" i="12"/>
  <c r="AC107" i="12" s="1"/>
  <c r="S121" i="12"/>
  <c r="AC121" i="12" s="1"/>
  <c r="S109" i="12"/>
  <c r="AC109" i="12" s="1"/>
  <c r="S112" i="12"/>
  <c r="AC112" i="12" s="1"/>
  <c r="S118" i="12"/>
  <c r="AC118" i="12" s="1"/>
  <c r="S114" i="12"/>
  <c r="AC114" i="12" s="1"/>
  <c r="S110" i="12"/>
  <c r="AC110" i="12" s="1"/>
  <c r="S106" i="12"/>
  <c r="AC106" i="12" s="1"/>
  <c r="S10" i="8"/>
  <c r="AC10" i="8" s="1"/>
  <c r="S32" i="9"/>
  <c r="AC32" i="9" s="1"/>
  <c r="S11" i="4"/>
  <c r="AC11" i="4" s="1"/>
  <c r="S33" i="9"/>
  <c r="AC33" i="9" s="1"/>
  <c r="S7" i="6"/>
  <c r="AC7" i="6" s="1"/>
  <c r="S11" i="8"/>
  <c r="AC11" i="8" s="1"/>
  <c r="S10" i="7"/>
  <c r="AC10" i="7" s="1"/>
  <c r="S9" i="3"/>
  <c r="AC9" i="3" s="1"/>
  <c r="S30" i="9"/>
  <c r="AC30" i="9" s="1"/>
  <c r="S31" i="9"/>
  <c r="AC31" i="9" s="1"/>
  <c r="S12" i="2"/>
  <c r="AC12" i="2" s="1"/>
  <c r="S2324" i="1"/>
  <c r="AC2324" i="1" s="1"/>
  <c r="S2325" i="1"/>
  <c r="AC2325" i="1" s="1"/>
  <c r="S2323" i="1"/>
  <c r="AC2323" i="1" s="1"/>
  <c r="S324" i="1"/>
  <c r="AC324" i="1" s="1"/>
  <c r="S323" i="1"/>
  <c r="AC323" i="1" s="1"/>
  <c r="S2322" i="1"/>
  <c r="AC2322" i="1" s="1"/>
  <c r="S325" i="1"/>
  <c r="AC325" i="1" s="1"/>
  <c r="S2321" i="1"/>
  <c r="AC2321" i="1" s="1"/>
  <c r="S321" i="1"/>
  <c r="AC321" i="1" s="1"/>
  <c r="S322" i="1"/>
  <c r="AC322" i="1" s="1"/>
  <c r="O2709" i="1"/>
  <c r="AA2709" i="1" s="1"/>
  <c r="O2710" i="1"/>
  <c r="AA2710" i="1" s="1"/>
  <c r="O2712" i="1"/>
  <c r="AA2712" i="1" s="1"/>
  <c r="O709" i="1"/>
  <c r="O710" i="1"/>
  <c r="O712" i="1"/>
  <c r="O2713" i="1"/>
  <c r="AA2713" i="1" s="1"/>
  <c r="O2714" i="1"/>
  <c r="AA2714" i="1" s="1"/>
  <c r="O711" i="1"/>
  <c r="O714" i="1"/>
  <c r="O708" i="1"/>
  <c r="O2708" i="1"/>
  <c r="AA2708" i="1" s="1"/>
  <c r="O713" i="1"/>
  <c r="O2711" i="1"/>
  <c r="P2105" i="1"/>
  <c r="P105" i="1"/>
  <c r="Q2773" i="1"/>
  <c r="Q773" i="1"/>
  <c r="AA773" i="1" s="1"/>
  <c r="Q2774" i="1"/>
  <c r="Q2771" i="1"/>
  <c r="Q2772" i="1"/>
  <c r="Q771" i="1"/>
  <c r="AA771" i="1" s="1"/>
  <c r="Q772" i="1"/>
  <c r="AA772" i="1" s="1"/>
  <c r="Q774" i="1"/>
  <c r="AA774" i="1" s="1"/>
  <c r="Q2769" i="1"/>
  <c r="Q2770" i="1"/>
  <c r="Q769" i="1"/>
  <c r="AA769" i="1" s="1"/>
  <c r="Q770" i="1"/>
  <c r="AA770" i="1" s="1"/>
  <c r="O2707" i="1"/>
  <c r="AA2707" i="1" s="1"/>
  <c r="O704" i="1"/>
  <c r="O2702" i="1"/>
  <c r="AA2702" i="1" s="1"/>
  <c r="O2701" i="1"/>
  <c r="AA2701" i="1" s="1"/>
  <c r="O707" i="1"/>
  <c r="O701" i="1"/>
  <c r="O2705" i="1"/>
  <c r="AA2705" i="1" s="1"/>
  <c r="O2706" i="1"/>
  <c r="AA2706" i="1" s="1"/>
  <c r="O702" i="1"/>
  <c r="O2704" i="1"/>
  <c r="AA2704" i="1" s="1"/>
  <c r="O703" i="1"/>
  <c r="O705" i="1"/>
  <c r="O706" i="1"/>
  <c r="O2703" i="1"/>
  <c r="AA2703" i="1" s="1"/>
  <c r="O183" i="1"/>
  <c r="O2183" i="1"/>
  <c r="R2605" i="1"/>
  <c r="AD2605" i="1" s="1"/>
  <c r="R2606" i="1"/>
  <c r="AD2606" i="1" s="1"/>
  <c r="R608" i="1"/>
  <c r="AD608" i="1" s="1"/>
  <c r="R2611" i="1"/>
  <c r="AD2611" i="1" s="1"/>
  <c r="R606" i="1"/>
  <c r="AD606" i="1" s="1"/>
  <c r="R605" i="1"/>
  <c r="AD605" i="1" s="1"/>
  <c r="R2609" i="1"/>
  <c r="AD2609" i="1" s="1"/>
  <c r="R2610" i="1"/>
  <c r="AD2610" i="1" s="1"/>
  <c r="R2608" i="1"/>
  <c r="AD2608" i="1" s="1"/>
  <c r="R611" i="1"/>
  <c r="AD611" i="1" s="1"/>
  <c r="R607" i="1"/>
  <c r="AD607" i="1" s="1"/>
  <c r="R610" i="1"/>
  <c r="AD610" i="1" s="1"/>
  <c r="R2607" i="1"/>
  <c r="AD2607" i="1" s="1"/>
  <c r="R609" i="1"/>
  <c r="AD609" i="1" s="1"/>
  <c r="O2022" i="1"/>
  <c r="O22" i="1"/>
  <c r="S99" i="1"/>
  <c r="AC99" i="1" s="1"/>
  <c r="S2099" i="1"/>
  <c r="AC2099" i="1" s="1"/>
  <c r="P19" i="9"/>
  <c r="P2174" i="1"/>
  <c r="P174" i="1"/>
  <c r="AB174" i="1" s="1"/>
  <c r="Z174" i="1" s="1"/>
  <c r="S2185" i="1"/>
  <c r="AC2185" i="1" s="1"/>
  <c r="S185" i="1"/>
  <c r="AC185" i="1" s="1"/>
  <c r="S2357" i="1"/>
  <c r="AC2357" i="1" s="1"/>
  <c r="S2358" i="1"/>
  <c r="AC2358" i="1" s="1"/>
  <c r="S2356" i="1"/>
  <c r="AC2356" i="1" s="1"/>
  <c r="S356" i="1"/>
  <c r="AC356" i="1" s="1"/>
  <c r="S2361" i="1"/>
  <c r="AC2361" i="1" s="1"/>
  <c r="S357" i="1"/>
  <c r="AC357" i="1" s="1"/>
  <c r="S358" i="1"/>
  <c r="AC358" i="1" s="1"/>
  <c r="S2360" i="1"/>
  <c r="AC2360" i="1" s="1"/>
  <c r="S2362" i="1"/>
  <c r="AC2362" i="1" s="1"/>
  <c r="S359" i="1"/>
  <c r="AC359" i="1" s="1"/>
  <c r="S361" i="1"/>
  <c r="AC361" i="1" s="1"/>
  <c r="S360" i="1"/>
  <c r="AC360" i="1" s="1"/>
  <c r="S362" i="1"/>
  <c r="AC362" i="1" s="1"/>
  <c r="S2359" i="1"/>
  <c r="AC2359" i="1" s="1"/>
  <c r="R2125" i="1"/>
  <c r="AD2125" i="1" s="1"/>
  <c r="R2126" i="1"/>
  <c r="AD2126" i="1" s="1"/>
  <c r="R125" i="1"/>
  <c r="AD125" i="1" s="1"/>
  <c r="R126" i="1"/>
  <c r="AD126" i="1" s="1"/>
  <c r="O2125" i="1"/>
  <c r="O2126" i="1"/>
  <c r="AA2126" i="1" s="1"/>
  <c r="O125" i="1"/>
  <c r="O126" i="1"/>
  <c r="O2164" i="1"/>
  <c r="O164" i="1"/>
  <c r="Q2517" i="1"/>
  <c r="Q2518" i="1"/>
  <c r="Q2523" i="1"/>
  <c r="Q2520" i="1"/>
  <c r="Q523" i="1"/>
  <c r="AA523" i="1" s="1"/>
  <c r="Q2521" i="1"/>
  <c r="Q2522" i="1"/>
  <c r="Q2516" i="1"/>
  <c r="Q518" i="1"/>
  <c r="AA518" i="1" s="1"/>
  <c r="Q517" i="1"/>
  <c r="AA517" i="1" s="1"/>
  <c r="Q520" i="1"/>
  <c r="AA520" i="1" s="1"/>
  <c r="Q516" i="1"/>
  <c r="AA516" i="1" s="1"/>
  <c r="Q519" i="1"/>
  <c r="AA519" i="1" s="1"/>
  <c r="Q2524" i="1"/>
  <c r="Q521" i="1"/>
  <c r="AA521" i="1" s="1"/>
  <c r="Q2519" i="1"/>
  <c r="Q522" i="1"/>
  <c r="AA522" i="1" s="1"/>
  <c r="Q524" i="1"/>
  <c r="AA524" i="1" s="1"/>
  <c r="S2520" i="1"/>
  <c r="AC2520" i="1" s="1"/>
  <c r="S2523" i="1"/>
  <c r="AC2523" i="1" s="1"/>
  <c r="S2516" i="1"/>
  <c r="AC2516" i="1" s="1"/>
  <c r="S2517" i="1"/>
  <c r="AC2517" i="1" s="1"/>
  <c r="S2518" i="1"/>
  <c r="AC2518" i="1" s="1"/>
  <c r="S520" i="1"/>
  <c r="AC520" i="1" s="1"/>
  <c r="S523" i="1"/>
  <c r="AC523" i="1" s="1"/>
  <c r="S516" i="1"/>
  <c r="AC516" i="1" s="1"/>
  <c r="S2521" i="1"/>
  <c r="AC2521" i="1" s="1"/>
  <c r="S2522" i="1"/>
  <c r="AC2522" i="1" s="1"/>
  <c r="S518" i="1"/>
  <c r="AC518" i="1" s="1"/>
  <c r="S517" i="1"/>
  <c r="AC517" i="1" s="1"/>
  <c r="S519" i="1"/>
  <c r="AC519" i="1" s="1"/>
  <c r="S2524" i="1"/>
  <c r="AC2524" i="1" s="1"/>
  <c r="S521" i="1"/>
  <c r="AC521" i="1" s="1"/>
  <c r="S2519" i="1"/>
  <c r="AC2519" i="1" s="1"/>
  <c r="S522" i="1"/>
  <c r="AC522" i="1" s="1"/>
  <c r="S524" i="1"/>
  <c r="AC524" i="1" s="1"/>
  <c r="Q44" i="9"/>
  <c r="Q2765" i="1"/>
  <c r="Q2766" i="1"/>
  <c r="Q2763" i="1"/>
  <c r="Q763" i="1"/>
  <c r="AA763" i="1" s="1"/>
  <c r="Q2764" i="1"/>
  <c r="Q2762" i="1"/>
  <c r="Q767" i="1"/>
  <c r="AA767" i="1" s="1"/>
  <c r="Q765" i="1"/>
  <c r="AA765" i="1" s="1"/>
  <c r="Q766" i="1"/>
  <c r="AA766" i="1" s="1"/>
  <c r="Q768" i="1"/>
  <c r="AA768" i="1" s="1"/>
  <c r="Q764" i="1"/>
  <c r="AA764" i="1" s="1"/>
  <c r="Q2768" i="1"/>
  <c r="Q762" i="1"/>
  <c r="AA762" i="1" s="1"/>
  <c r="Q2767" i="1"/>
  <c r="O2117" i="1"/>
  <c r="O117" i="1"/>
  <c r="R2178" i="1"/>
  <c r="AD2178" i="1" s="1"/>
  <c r="R178" i="1"/>
  <c r="AD178" i="1" s="1"/>
  <c r="Q2178" i="1"/>
  <c r="Q178" i="1"/>
  <c r="AA178" i="1" s="1"/>
  <c r="O2549" i="1"/>
  <c r="O2550" i="1"/>
  <c r="O2548" i="1"/>
  <c r="O2547" i="1"/>
  <c r="O544" i="1"/>
  <c r="O550" i="1"/>
  <c r="O2544" i="1"/>
  <c r="O549" i="1"/>
  <c r="O2545" i="1"/>
  <c r="O2546" i="1"/>
  <c r="O548" i="1"/>
  <c r="O547" i="1"/>
  <c r="O543" i="1"/>
  <c r="O551" i="1"/>
  <c r="O546" i="1"/>
  <c r="O2543" i="1"/>
  <c r="O545" i="1"/>
  <c r="O2551" i="1"/>
  <c r="P2669" i="1"/>
  <c r="P2670" i="1"/>
  <c r="P2667" i="1"/>
  <c r="P2668" i="1"/>
  <c r="P667" i="1"/>
  <c r="P668" i="1"/>
  <c r="P2665" i="1"/>
  <c r="P2666" i="1"/>
  <c r="P669" i="1"/>
  <c r="P670" i="1"/>
  <c r="P671" i="1"/>
  <c r="AB671" i="1" s="1"/>
  <c r="Z671" i="1" s="1"/>
  <c r="P665" i="1"/>
  <c r="P666" i="1"/>
  <c r="P2671" i="1"/>
  <c r="AB2671" i="1" s="1"/>
  <c r="Z2671" i="1" s="1"/>
  <c r="O7" i="10"/>
  <c r="S2170" i="1"/>
  <c r="AC2170" i="1" s="1"/>
  <c r="S170" i="1"/>
  <c r="AC170" i="1" s="1"/>
  <c r="O2216" i="1"/>
  <c r="AA2216" i="1" s="1"/>
  <c r="O216" i="1"/>
  <c r="O2217" i="1"/>
  <c r="AA2217" i="1" s="1"/>
  <c r="O217" i="1"/>
  <c r="S2133" i="1"/>
  <c r="AC2133" i="1" s="1"/>
  <c r="S2132" i="1"/>
  <c r="AC2132" i="1" s="1"/>
  <c r="S132" i="1"/>
  <c r="AC132" i="1" s="1"/>
  <c r="S133" i="1"/>
  <c r="AC133" i="1" s="1"/>
  <c r="Q2169" i="1"/>
  <c r="Q2168" i="1"/>
  <c r="Q169" i="1"/>
  <c r="AA169" i="1" s="1"/>
  <c r="Q168" i="1"/>
  <c r="AA168" i="1" s="1"/>
  <c r="S2813" i="1"/>
  <c r="AC2813" i="1" s="1"/>
  <c r="S2811" i="1"/>
  <c r="AC2811" i="1" s="1"/>
  <c r="S813" i="1"/>
  <c r="AC813" i="1" s="1"/>
  <c r="S811" i="1"/>
  <c r="AC811" i="1" s="1"/>
  <c r="S2809" i="1"/>
  <c r="AC2809" i="1" s="1"/>
  <c r="S2810" i="1"/>
  <c r="AC2810" i="1" s="1"/>
  <c r="S2808" i="1"/>
  <c r="AC2808" i="1" s="1"/>
  <c r="S808" i="1"/>
  <c r="AC808" i="1" s="1"/>
  <c r="S807" i="1"/>
  <c r="AC807" i="1" s="1"/>
  <c r="S2812" i="1"/>
  <c r="AC2812" i="1" s="1"/>
  <c r="S809" i="1"/>
  <c r="AC809" i="1" s="1"/>
  <c r="S2807" i="1"/>
  <c r="AC2807" i="1" s="1"/>
  <c r="S810" i="1"/>
  <c r="AC810" i="1" s="1"/>
  <c r="S812" i="1"/>
  <c r="AC812" i="1" s="1"/>
  <c r="O1237" i="1"/>
  <c r="O3237" i="1"/>
  <c r="O3235" i="1"/>
  <c r="O3236" i="1"/>
  <c r="O1235" i="1"/>
  <c r="O1236" i="1"/>
  <c r="O2068" i="1"/>
  <c r="O68" i="1"/>
  <c r="S2061" i="1"/>
  <c r="AC2061" i="1" s="1"/>
  <c r="S61" i="1"/>
  <c r="AC61" i="1" s="1"/>
  <c r="S2012" i="1"/>
  <c r="AC2012" i="1" s="1"/>
  <c r="S12" i="1"/>
  <c r="AC12" i="1" s="1"/>
  <c r="P109" i="1"/>
  <c r="P2109" i="1"/>
  <c r="P2110" i="1"/>
  <c r="P110" i="1"/>
  <c r="S2137" i="1"/>
  <c r="AC2137" i="1" s="1"/>
  <c r="S138" i="1"/>
  <c r="AC138" i="1" s="1"/>
  <c r="S137" i="1"/>
  <c r="AC137" i="1" s="1"/>
  <c r="S2138" i="1"/>
  <c r="AC2138" i="1" s="1"/>
  <c r="O2341" i="1"/>
  <c r="O2342" i="1"/>
  <c r="O2339" i="1"/>
  <c r="O342" i="1"/>
  <c r="O341" i="1"/>
  <c r="O339" i="1"/>
  <c r="O2338" i="1"/>
  <c r="O343" i="1"/>
  <c r="O340" i="1"/>
  <c r="O2340" i="1"/>
  <c r="O338" i="1"/>
  <c r="O2343" i="1"/>
  <c r="Q1237" i="1"/>
  <c r="AA1237" i="1" s="1"/>
  <c r="Q3237" i="1"/>
  <c r="Q3235" i="1"/>
  <c r="Q3236" i="1"/>
  <c r="Q1235" i="1"/>
  <c r="AA1235" i="1" s="1"/>
  <c r="Q1236" i="1"/>
  <c r="AA1236" i="1" s="1"/>
  <c r="R2046" i="1"/>
  <c r="AD2046" i="1" s="1"/>
  <c r="R46" i="1"/>
  <c r="AD46" i="1" s="1"/>
  <c r="P2206" i="1"/>
  <c r="P206" i="1"/>
  <c r="AB206" i="1" s="1"/>
  <c r="Z206" i="1" s="1"/>
  <c r="Q2061" i="1"/>
  <c r="Q61" i="1"/>
  <c r="AA61" i="1" s="1"/>
  <c r="Q2149" i="1"/>
  <c r="Q149" i="1"/>
  <c r="AA149" i="1" s="1"/>
  <c r="R109" i="1"/>
  <c r="AD109" i="1" s="1"/>
  <c r="R2109" i="1"/>
  <c r="AD2109" i="1" s="1"/>
  <c r="R2110" i="1"/>
  <c r="AD2110" i="1" s="1"/>
  <c r="R110" i="1"/>
  <c r="AD110" i="1" s="1"/>
  <c r="R2137" i="1"/>
  <c r="AD2137" i="1" s="1"/>
  <c r="R138" i="1"/>
  <c r="AD138" i="1" s="1"/>
  <c r="R2138" i="1"/>
  <c r="AD2138" i="1" s="1"/>
  <c r="R137" i="1"/>
  <c r="AD137" i="1" s="1"/>
  <c r="S64" i="9"/>
  <c r="AC64" i="9" s="1"/>
  <c r="S3229" i="1"/>
  <c r="AC3229" i="1" s="1"/>
  <c r="S3230" i="1"/>
  <c r="AC3230" i="1" s="1"/>
  <c r="S1230" i="1"/>
  <c r="AC1230" i="1" s="1"/>
  <c r="S1229" i="1"/>
  <c r="AC1229" i="1" s="1"/>
  <c r="S1231" i="1"/>
  <c r="AC1231" i="1" s="1"/>
  <c r="S3231" i="1"/>
  <c r="AC3231" i="1" s="1"/>
  <c r="Q2245" i="1"/>
  <c r="Q2246" i="1"/>
  <c r="Q2244" i="1"/>
  <c r="Q246" i="1"/>
  <c r="AA246" i="1" s="1"/>
  <c r="Q245" i="1"/>
  <c r="AA245" i="1" s="1"/>
  <c r="Q244" i="1"/>
  <c r="AA244" i="1" s="1"/>
  <c r="R29" i="1"/>
  <c r="AD29" i="1" s="1"/>
  <c r="R2029" i="1"/>
  <c r="AD2029" i="1" s="1"/>
  <c r="P59" i="1"/>
  <c r="P2059" i="1"/>
  <c r="O2086" i="1"/>
  <c r="O86" i="1"/>
  <c r="P29" i="9"/>
  <c r="P2254" i="1"/>
  <c r="P254" i="1"/>
  <c r="P2257" i="1"/>
  <c r="P255" i="1"/>
  <c r="P2256" i="1"/>
  <c r="P257" i="1"/>
  <c r="P256" i="1"/>
  <c r="P2255" i="1"/>
  <c r="P63" i="1"/>
  <c r="P2063" i="1"/>
  <c r="Q2069" i="1"/>
  <c r="Q69" i="1"/>
  <c r="AA69" i="1" s="1"/>
  <c r="O862" i="1"/>
  <c r="O2867" i="1"/>
  <c r="O2862" i="1"/>
  <c r="O865" i="1"/>
  <c r="O2866" i="1"/>
  <c r="O867" i="1"/>
  <c r="O864" i="1"/>
  <c r="O866" i="1"/>
  <c r="O2863" i="1"/>
  <c r="O863" i="1"/>
  <c r="O2864" i="1"/>
  <c r="O2865" i="1"/>
  <c r="R3107" i="1"/>
  <c r="AD3107" i="1" s="1"/>
  <c r="R3106" i="1"/>
  <c r="AD3106" i="1" s="1"/>
  <c r="R3108" i="1"/>
  <c r="AD3108" i="1" s="1"/>
  <c r="R1107" i="1"/>
  <c r="AD1107" i="1" s="1"/>
  <c r="R1105" i="1"/>
  <c r="AD1105" i="1" s="1"/>
  <c r="R3105" i="1"/>
  <c r="AD3105" i="1" s="1"/>
  <c r="R1106" i="1"/>
  <c r="AD1106" i="1" s="1"/>
  <c r="R1108" i="1"/>
  <c r="AD1108" i="1" s="1"/>
  <c r="O2453" i="1"/>
  <c r="O2454" i="1"/>
  <c r="O2451" i="1"/>
  <c r="O2456" i="1"/>
  <c r="O454" i="1"/>
  <c r="O2452" i="1"/>
  <c r="O456" i="1"/>
  <c r="O451" i="1"/>
  <c r="O452" i="1"/>
  <c r="O2457" i="1"/>
  <c r="O455" i="1"/>
  <c r="O453" i="1"/>
  <c r="O457" i="1"/>
  <c r="O2455" i="1"/>
  <c r="R2197" i="1"/>
  <c r="AD2197" i="1" s="1"/>
  <c r="R2196" i="1"/>
  <c r="AD2196" i="1" s="1"/>
  <c r="R197" i="1"/>
  <c r="AD197" i="1" s="1"/>
  <c r="R196" i="1"/>
  <c r="AD196" i="1" s="1"/>
  <c r="S3232" i="1"/>
  <c r="AC3232" i="1" s="1"/>
  <c r="S1232" i="1"/>
  <c r="AC1232" i="1" s="1"/>
  <c r="S3233" i="1"/>
  <c r="AC3233" i="1" s="1"/>
  <c r="S3234" i="1"/>
  <c r="AC3234" i="1" s="1"/>
  <c r="S1233" i="1"/>
  <c r="AC1233" i="1" s="1"/>
  <c r="S1234" i="1"/>
  <c r="AC1234" i="1" s="1"/>
  <c r="P2121" i="1"/>
  <c r="P2122" i="1"/>
  <c r="AB2122" i="1" s="1"/>
  <c r="Z2122" i="1" s="1"/>
  <c r="P121" i="1"/>
  <c r="P122" i="1"/>
  <c r="AB122" i="1" s="1"/>
  <c r="Z122" i="1" s="1"/>
  <c r="R2122" i="1"/>
  <c r="AD2122" i="1" s="1"/>
  <c r="R2121" i="1"/>
  <c r="AD2121" i="1" s="1"/>
  <c r="R121" i="1"/>
  <c r="AD121" i="1" s="1"/>
  <c r="R122" i="1"/>
  <c r="AD122" i="1" s="1"/>
  <c r="R2198" i="1"/>
  <c r="AD2198" i="1" s="1"/>
  <c r="R198" i="1"/>
  <c r="AD198" i="1" s="1"/>
  <c r="O736" i="1"/>
  <c r="O2741" i="1"/>
  <c r="O2739" i="1"/>
  <c r="O741" i="1"/>
  <c r="O735" i="1"/>
  <c r="O2736" i="1"/>
  <c r="O2737" i="1"/>
  <c r="O2740" i="1"/>
  <c r="O2738" i="1"/>
  <c r="O739" i="1"/>
  <c r="O740" i="1"/>
  <c r="O738" i="1"/>
  <c r="O2735" i="1"/>
  <c r="O737" i="1"/>
  <c r="S191" i="1"/>
  <c r="AC191" i="1" s="1"/>
  <c r="S2191" i="1"/>
  <c r="AC2191" i="1" s="1"/>
  <c r="O813" i="1"/>
  <c r="O2813" i="1"/>
  <c r="AA2813" i="1" s="1"/>
  <c r="O2811" i="1"/>
  <c r="O811" i="1"/>
  <c r="O2809" i="1"/>
  <c r="AA2809" i="1" s="1"/>
  <c r="O2810" i="1"/>
  <c r="AA2810" i="1" s="1"/>
  <c r="O807" i="1"/>
  <c r="O812" i="1"/>
  <c r="O2808" i="1"/>
  <c r="AA2808" i="1" s="1"/>
  <c r="O810" i="1"/>
  <c r="O808" i="1"/>
  <c r="O2812" i="1"/>
  <c r="AA2812" i="1" s="1"/>
  <c r="O809" i="1"/>
  <c r="O2807" i="1"/>
  <c r="AA2807" i="1" s="1"/>
  <c r="R2813" i="1"/>
  <c r="AD2813" i="1" s="1"/>
  <c r="R2811" i="1"/>
  <c r="AD2811" i="1" s="1"/>
  <c r="R813" i="1"/>
  <c r="AD813" i="1" s="1"/>
  <c r="R2808" i="1"/>
  <c r="AD2808" i="1" s="1"/>
  <c r="R811" i="1"/>
  <c r="AD811" i="1" s="1"/>
  <c r="R2809" i="1"/>
  <c r="AD2809" i="1" s="1"/>
  <c r="R2810" i="1"/>
  <c r="AD2810" i="1" s="1"/>
  <c r="R807" i="1"/>
  <c r="AD807" i="1" s="1"/>
  <c r="R810" i="1"/>
  <c r="AD810" i="1" s="1"/>
  <c r="R812" i="1"/>
  <c r="AD812" i="1" s="1"/>
  <c r="R2812" i="1"/>
  <c r="AD2812" i="1" s="1"/>
  <c r="R809" i="1"/>
  <c r="AD809" i="1" s="1"/>
  <c r="R2807" i="1"/>
  <c r="AD2807" i="1" s="1"/>
  <c r="R808" i="1"/>
  <c r="AD808" i="1" s="1"/>
  <c r="Q2341" i="1"/>
  <c r="Q2342" i="1"/>
  <c r="Q2339" i="1"/>
  <c r="Q339" i="1"/>
  <c r="AA339" i="1" s="1"/>
  <c r="Q2338" i="1"/>
  <c r="Q343" i="1"/>
  <c r="AA343" i="1" s="1"/>
  <c r="Q342" i="1"/>
  <c r="AA342" i="1" s="1"/>
  <c r="Q341" i="1"/>
  <c r="AA341" i="1" s="1"/>
  <c r="Q2340" i="1"/>
  <c r="Q338" i="1"/>
  <c r="AA338" i="1" s="1"/>
  <c r="Q2343" i="1"/>
  <c r="Q340" i="1"/>
  <c r="AA340" i="1" s="1"/>
  <c r="O2252" i="1"/>
  <c r="O253" i="1"/>
  <c r="O2253" i="1"/>
  <c r="O2251" i="1"/>
  <c r="O252" i="1"/>
  <c r="O2250" i="1"/>
  <c r="O251" i="1"/>
  <c r="O250" i="1"/>
  <c r="R1237" i="1"/>
  <c r="AD1237" i="1" s="1"/>
  <c r="R3237" i="1"/>
  <c r="AD3237" i="1" s="1"/>
  <c r="R3235" i="1"/>
  <c r="AD3235" i="1" s="1"/>
  <c r="R3236" i="1"/>
  <c r="AD3236" i="1" s="1"/>
  <c r="R1235" i="1"/>
  <c r="AD1235" i="1" s="1"/>
  <c r="R1236" i="1"/>
  <c r="AD1236" i="1" s="1"/>
  <c r="S2068" i="1"/>
  <c r="AC2068" i="1" s="1"/>
  <c r="S68" i="1"/>
  <c r="AC68" i="1" s="1"/>
  <c r="Q68" i="1"/>
  <c r="AA68" i="1" s="1"/>
  <c r="Q2068" i="1"/>
  <c r="R2206" i="1"/>
  <c r="AD2206" i="1" s="1"/>
  <c r="R206" i="1"/>
  <c r="AD206" i="1" s="1"/>
  <c r="S2206" i="1"/>
  <c r="AC2206" i="1" s="1"/>
  <c r="S206" i="1"/>
  <c r="AC206" i="1" s="1"/>
  <c r="R2061" i="1"/>
  <c r="AD2061" i="1" s="1"/>
  <c r="R61" i="1"/>
  <c r="AD61" i="1" s="1"/>
  <c r="S2055" i="1"/>
  <c r="AC2055" i="1" s="1"/>
  <c r="S55" i="1"/>
  <c r="AC55" i="1" s="1"/>
  <c r="R2195" i="1"/>
  <c r="AD2195" i="1" s="1"/>
  <c r="R195" i="1"/>
  <c r="AD195" i="1" s="1"/>
  <c r="R2012" i="1"/>
  <c r="AD2012" i="1" s="1"/>
  <c r="R12" i="1"/>
  <c r="AD12" i="1" s="1"/>
  <c r="O2149" i="1"/>
  <c r="O149" i="1"/>
  <c r="Q3123" i="1"/>
  <c r="Q1123" i="1"/>
  <c r="AA1123" i="1" s="1"/>
  <c r="Q3121" i="1"/>
  <c r="Q3122" i="1"/>
  <c r="Q3124" i="1"/>
  <c r="Q1121" i="1"/>
  <c r="AA1121" i="1" s="1"/>
  <c r="Q1122" i="1"/>
  <c r="AA1122" i="1" s="1"/>
  <c r="Q1124" i="1"/>
  <c r="AA1124" i="1" s="1"/>
  <c r="Q2137" i="1"/>
  <c r="Q138" i="1"/>
  <c r="AA138" i="1" s="1"/>
  <c r="Q137" i="1"/>
  <c r="AA137" i="1" s="1"/>
  <c r="Q2138" i="1"/>
  <c r="P2006" i="1"/>
  <c r="P6" i="1"/>
  <c r="P64" i="9"/>
  <c r="P3229" i="1"/>
  <c r="P3230" i="1"/>
  <c r="P1230" i="1"/>
  <c r="P1229" i="1"/>
  <c r="P1231" i="1"/>
  <c r="P3231" i="1"/>
  <c r="Q2595" i="1"/>
  <c r="Q589" i="1"/>
  <c r="AA589" i="1" s="1"/>
  <c r="Q2589" i="1"/>
  <c r="Q2590" i="1"/>
  <c r="Q2587" i="1"/>
  <c r="Q2588" i="1"/>
  <c r="Q587" i="1"/>
  <c r="AA587" i="1" s="1"/>
  <c r="Q595" i="1"/>
  <c r="AA595" i="1" s="1"/>
  <c r="Q588" i="1"/>
  <c r="AA588" i="1" s="1"/>
  <c r="Q592" i="1"/>
  <c r="AA592" i="1" s="1"/>
  <c r="Q591" i="1"/>
  <c r="AA591" i="1" s="1"/>
  <c r="Q590" i="1"/>
  <c r="AA590" i="1" s="1"/>
  <c r="Q2593" i="1"/>
  <c r="Q2594" i="1"/>
  <c r="Q593" i="1"/>
  <c r="AA593" i="1" s="1"/>
  <c r="Q2592" i="1"/>
  <c r="Q594" i="1"/>
  <c r="AA594" i="1" s="1"/>
  <c r="Q2591" i="1"/>
  <c r="S589" i="1"/>
  <c r="AC589" i="1" s="1"/>
  <c r="S2589" i="1"/>
  <c r="AC2589" i="1" s="1"/>
  <c r="S2590" i="1"/>
  <c r="AC2590" i="1" s="1"/>
  <c r="S2587" i="1"/>
  <c r="AC2587" i="1" s="1"/>
  <c r="S2588" i="1"/>
  <c r="AC2588" i="1" s="1"/>
  <c r="S2595" i="1"/>
  <c r="AC2595" i="1" s="1"/>
  <c r="S587" i="1"/>
  <c r="AC587" i="1" s="1"/>
  <c r="S595" i="1"/>
  <c r="AC595" i="1" s="1"/>
  <c r="S588" i="1"/>
  <c r="AC588" i="1" s="1"/>
  <c r="S592" i="1"/>
  <c r="AC592" i="1" s="1"/>
  <c r="S590" i="1"/>
  <c r="AC590" i="1" s="1"/>
  <c r="S2593" i="1"/>
  <c r="AC2593" i="1" s="1"/>
  <c r="S2594" i="1"/>
  <c r="AC2594" i="1" s="1"/>
  <c r="S593" i="1"/>
  <c r="AC593" i="1" s="1"/>
  <c r="S2592" i="1"/>
  <c r="AC2592" i="1" s="1"/>
  <c r="S591" i="1"/>
  <c r="AC591" i="1" s="1"/>
  <c r="S594" i="1"/>
  <c r="AC594" i="1" s="1"/>
  <c r="S2591" i="1"/>
  <c r="AC2591" i="1" s="1"/>
  <c r="O29" i="1"/>
  <c r="O2029" i="1"/>
  <c r="AA2029" i="1" s="1"/>
  <c r="Q2899" i="1"/>
  <c r="Q2901" i="1"/>
  <c r="Q2900" i="1"/>
  <c r="Q901" i="1"/>
  <c r="AA901" i="1" s="1"/>
  <c r="Q900" i="1"/>
  <c r="AA900" i="1" s="1"/>
  <c r="Q899" i="1"/>
  <c r="AA899" i="1" s="1"/>
  <c r="Q2896" i="1"/>
  <c r="Q896" i="1"/>
  <c r="AA896" i="1" s="1"/>
  <c r="Q2897" i="1"/>
  <c r="Q2898" i="1"/>
  <c r="Q897" i="1"/>
  <c r="AA897" i="1" s="1"/>
  <c r="Q898" i="1"/>
  <c r="AA898" i="1" s="1"/>
  <c r="S3021" i="1"/>
  <c r="AC3021" i="1" s="1"/>
  <c r="S3022" i="1"/>
  <c r="AC3022" i="1" s="1"/>
  <c r="S3024" i="1"/>
  <c r="AC3024" i="1" s="1"/>
  <c r="S1022" i="1"/>
  <c r="AC1022" i="1" s="1"/>
  <c r="S3025" i="1"/>
  <c r="AC3025" i="1" s="1"/>
  <c r="S1024" i="1"/>
  <c r="AC1024" i="1" s="1"/>
  <c r="S1021" i="1"/>
  <c r="AC1021" i="1" s="1"/>
  <c r="S1023" i="1"/>
  <c r="AC1023" i="1" s="1"/>
  <c r="S1025" i="1"/>
  <c r="AC1025" i="1" s="1"/>
  <c r="S3023" i="1"/>
  <c r="AC3023" i="1" s="1"/>
  <c r="Q3021" i="1"/>
  <c r="Q3022" i="1"/>
  <c r="Q3024" i="1"/>
  <c r="Q1022" i="1"/>
  <c r="AA1022" i="1" s="1"/>
  <c r="Q3025" i="1"/>
  <c r="Q1023" i="1"/>
  <c r="AA1023" i="1" s="1"/>
  <c r="Q1024" i="1"/>
  <c r="AA1024" i="1" s="1"/>
  <c r="Q1021" i="1"/>
  <c r="AA1021" i="1" s="1"/>
  <c r="Q1025" i="1"/>
  <c r="AA1025" i="1" s="1"/>
  <c r="Q3023" i="1"/>
  <c r="S2011" i="1"/>
  <c r="AC2011" i="1" s="1"/>
  <c r="S11" i="1"/>
  <c r="AC11" i="1" s="1"/>
  <c r="O2011" i="1"/>
  <c r="O11" i="1"/>
  <c r="Q63" i="1"/>
  <c r="AA63" i="1" s="1"/>
  <c r="Q2063" i="1"/>
  <c r="P3155" i="1"/>
  <c r="P1155" i="1"/>
  <c r="P3153" i="1"/>
  <c r="P3152" i="1"/>
  <c r="P3154" i="1"/>
  <c r="P1152" i="1"/>
  <c r="P1153" i="1"/>
  <c r="P1154" i="1"/>
  <c r="R69" i="1"/>
  <c r="AD69" i="1" s="1"/>
  <c r="R2069" i="1"/>
  <c r="AD2069" i="1" s="1"/>
  <c r="Q862" i="1"/>
  <c r="AA862" i="1" s="1"/>
  <c r="Q2867" i="1"/>
  <c r="Q2862" i="1"/>
  <c r="Q867" i="1"/>
  <c r="AA867" i="1" s="1"/>
  <c r="Q863" i="1"/>
  <c r="AA863" i="1" s="1"/>
  <c r="Q865" i="1"/>
  <c r="AA865" i="1" s="1"/>
  <c r="Q2866" i="1"/>
  <c r="Q2865" i="1"/>
  <c r="Q2864" i="1"/>
  <c r="Q864" i="1"/>
  <c r="AA864" i="1" s="1"/>
  <c r="Q866" i="1"/>
  <c r="AA866" i="1" s="1"/>
  <c r="Q2863" i="1"/>
  <c r="P885" i="1"/>
  <c r="P2885" i="1"/>
  <c r="P2886" i="1"/>
  <c r="P2889" i="1"/>
  <c r="P2890" i="1"/>
  <c r="P886" i="1"/>
  <c r="AB886" i="1" s="1"/>
  <c r="Z886" i="1" s="1"/>
  <c r="P2888" i="1"/>
  <c r="P887" i="1"/>
  <c r="P889" i="1"/>
  <c r="AB889" i="1" s="1"/>
  <c r="Z889" i="1" s="1"/>
  <c r="P888" i="1"/>
  <c r="P2887" i="1"/>
  <c r="P890" i="1"/>
  <c r="Q2155" i="1"/>
  <c r="Q2156" i="1"/>
  <c r="Q156" i="1"/>
  <c r="AA156" i="1" s="1"/>
  <c r="Q155" i="1"/>
  <c r="AA155" i="1" s="1"/>
  <c r="R2156" i="1"/>
  <c r="AD2156" i="1" s="1"/>
  <c r="R2155" i="1"/>
  <c r="AD2155" i="1" s="1"/>
  <c r="R155" i="1"/>
  <c r="AD155" i="1" s="1"/>
  <c r="R156" i="1"/>
  <c r="AD156" i="1" s="1"/>
  <c r="S2456" i="1"/>
  <c r="AC2456" i="1" s="1"/>
  <c r="S2452" i="1"/>
  <c r="AC2452" i="1" s="1"/>
  <c r="S2453" i="1"/>
  <c r="AC2453" i="1" s="1"/>
  <c r="S2454" i="1"/>
  <c r="AC2454" i="1" s="1"/>
  <c r="S2451" i="1"/>
  <c r="AC2451" i="1" s="1"/>
  <c r="S456" i="1"/>
  <c r="AC456" i="1" s="1"/>
  <c r="S451" i="1"/>
  <c r="AC451" i="1" s="1"/>
  <c r="S452" i="1"/>
  <c r="AC452" i="1" s="1"/>
  <c r="S2457" i="1"/>
  <c r="AC2457" i="1" s="1"/>
  <c r="S454" i="1"/>
  <c r="AC454" i="1" s="1"/>
  <c r="S455" i="1"/>
  <c r="AC455" i="1" s="1"/>
  <c r="S457" i="1"/>
  <c r="AC457" i="1" s="1"/>
  <c r="S2455" i="1"/>
  <c r="AC2455" i="1" s="1"/>
  <c r="S453" i="1"/>
  <c r="AC453" i="1" s="1"/>
  <c r="Q2453" i="1"/>
  <c r="Q2454" i="1"/>
  <c r="Q2451" i="1"/>
  <c r="Q2456" i="1"/>
  <c r="Q2452" i="1"/>
  <c r="Q456" i="1"/>
  <c r="AA456" i="1" s="1"/>
  <c r="Q451" i="1"/>
  <c r="AA451" i="1" s="1"/>
  <c r="Q452" i="1"/>
  <c r="AA452" i="1" s="1"/>
  <c r="Q2457" i="1"/>
  <c r="Q455" i="1"/>
  <c r="AA455" i="1" s="1"/>
  <c r="Q454" i="1"/>
  <c r="AA454" i="1" s="1"/>
  <c r="Q457" i="1"/>
  <c r="AA457" i="1" s="1"/>
  <c r="Q2455" i="1"/>
  <c r="Q453" i="1"/>
  <c r="AA453" i="1" s="1"/>
  <c r="P3232" i="1"/>
  <c r="P1232" i="1"/>
  <c r="P3233" i="1"/>
  <c r="P3234" i="1"/>
  <c r="AB3234" i="1" s="1"/>
  <c r="Z3234" i="1" s="1"/>
  <c r="P1233" i="1"/>
  <c r="P1234" i="1"/>
  <c r="AB1234" i="1" s="1"/>
  <c r="Z1234" i="1" s="1"/>
  <c r="Q837" i="1"/>
  <c r="AA837" i="1" s="1"/>
  <c r="Q2835" i="1"/>
  <c r="Q2837" i="1"/>
  <c r="Q835" i="1"/>
  <c r="AA835" i="1" s="1"/>
  <c r="Q833" i="1"/>
  <c r="AA833" i="1" s="1"/>
  <c r="Q2836" i="1"/>
  <c r="Q832" i="1"/>
  <c r="AA832" i="1" s="1"/>
  <c r="Q2834" i="1"/>
  <c r="Q2832" i="1"/>
  <c r="Q836" i="1"/>
  <c r="AA836" i="1" s="1"/>
  <c r="Q2833" i="1"/>
  <c r="Q834" i="1"/>
  <c r="AA834" i="1" s="1"/>
  <c r="R2090" i="1"/>
  <c r="AD2090" i="1" s="1"/>
  <c r="R90" i="1"/>
  <c r="AD90" i="1" s="1"/>
  <c r="Q2741" i="1"/>
  <c r="Q2739" i="1"/>
  <c r="Q736" i="1"/>
  <c r="AA736" i="1" s="1"/>
  <c r="Q741" i="1"/>
  <c r="AA741" i="1" s="1"/>
  <c r="Q739" i="1"/>
  <c r="AA739" i="1" s="1"/>
  <c r="Q2737" i="1"/>
  <c r="Q2740" i="1"/>
  <c r="Q2738" i="1"/>
  <c r="Q2736" i="1"/>
  <c r="Q735" i="1"/>
  <c r="AA735" i="1" s="1"/>
  <c r="Q737" i="1"/>
  <c r="AA737" i="1" s="1"/>
  <c r="Q2735" i="1"/>
  <c r="Q738" i="1"/>
  <c r="AA738" i="1" s="1"/>
  <c r="Q740" i="1"/>
  <c r="AA740" i="1" s="1"/>
  <c r="P2238" i="1"/>
  <c r="P240" i="1"/>
  <c r="P2240" i="1"/>
  <c r="AB2240" i="1" s="1"/>
  <c r="Z2240" i="1" s="1"/>
  <c r="P238" i="1"/>
  <c r="P239" i="1"/>
  <c r="P2239" i="1"/>
  <c r="R3049" i="1"/>
  <c r="AD3049" i="1" s="1"/>
  <c r="R3050" i="1"/>
  <c r="AD3050" i="1" s="1"/>
  <c r="R1047" i="1"/>
  <c r="AD1047" i="1" s="1"/>
  <c r="R1049" i="1"/>
  <c r="AD1049" i="1" s="1"/>
  <c r="R1050" i="1"/>
  <c r="AD1050" i="1" s="1"/>
  <c r="R1048" i="1"/>
  <c r="AD1048" i="1" s="1"/>
  <c r="R3048" i="1"/>
  <c r="AD3048" i="1" s="1"/>
  <c r="R3047" i="1"/>
  <c r="AD3047" i="1" s="1"/>
  <c r="O3049" i="1"/>
  <c r="AA3049" i="1" s="1"/>
  <c r="O3050" i="1"/>
  <c r="O1047" i="1"/>
  <c r="O1049" i="1"/>
  <c r="O1050" i="1"/>
  <c r="O1048" i="1"/>
  <c r="O3048" i="1"/>
  <c r="AA3048" i="1" s="1"/>
  <c r="O3047" i="1"/>
  <c r="AA3047" i="1" s="1"/>
  <c r="P2014" i="1"/>
  <c r="P14" i="1"/>
  <c r="R2014" i="1"/>
  <c r="AD2014" i="1" s="1"/>
  <c r="R14" i="1"/>
  <c r="AD14" i="1" s="1"/>
  <c r="O2309" i="1"/>
  <c r="AA2309" i="1" s="1"/>
  <c r="O2308" i="1"/>
  <c r="AA2308" i="1" s="1"/>
  <c r="O2307" i="1"/>
  <c r="AA2307" i="1" s="1"/>
  <c r="O2306" i="1"/>
  <c r="O308" i="1"/>
  <c r="O309" i="1"/>
  <c r="O2305" i="1"/>
  <c r="AA2305" i="1" s="1"/>
  <c r="O307" i="1"/>
  <c r="O305" i="1"/>
  <c r="O306" i="1"/>
  <c r="P2894" i="1"/>
  <c r="P2891" i="1"/>
  <c r="P2893" i="1"/>
  <c r="AB2893" i="1" s="1"/>
  <c r="Z2893" i="1" s="1"/>
  <c r="P891" i="1"/>
  <c r="P893" i="1"/>
  <c r="P2892" i="1"/>
  <c r="P894" i="1"/>
  <c r="P892" i="1"/>
  <c r="P895" i="1"/>
  <c r="AB895" i="1" s="1"/>
  <c r="Z895" i="1" s="1"/>
  <c r="P2895" i="1"/>
  <c r="S2894" i="1"/>
  <c r="AC2894" i="1" s="1"/>
  <c r="S2891" i="1"/>
  <c r="AC2891" i="1" s="1"/>
  <c r="S2893" i="1"/>
  <c r="AC2893" i="1" s="1"/>
  <c r="S2892" i="1"/>
  <c r="AC2892" i="1" s="1"/>
  <c r="S891" i="1"/>
  <c r="AC891" i="1" s="1"/>
  <c r="S893" i="1"/>
  <c r="AC893" i="1" s="1"/>
  <c r="S894" i="1"/>
  <c r="AC894" i="1" s="1"/>
  <c r="S892" i="1"/>
  <c r="AC892" i="1" s="1"/>
  <c r="S895" i="1"/>
  <c r="AC895" i="1" s="1"/>
  <c r="S2895" i="1"/>
  <c r="AC2895" i="1" s="1"/>
  <c r="P2098" i="1"/>
  <c r="P2097" i="1"/>
  <c r="P97" i="1"/>
  <c r="P98" i="1"/>
  <c r="O337" i="12"/>
  <c r="O353" i="12"/>
  <c r="O245" i="12"/>
  <c r="O241" i="12"/>
  <c r="O238" i="12"/>
  <c r="O230" i="12"/>
  <c r="O232" i="12"/>
  <c r="O239" i="12"/>
  <c r="O231" i="12"/>
  <c r="O227" i="12"/>
  <c r="O237" i="12"/>
  <c r="O233" i="12"/>
  <c r="O229" i="12"/>
  <c r="O236" i="12"/>
  <c r="O243" i="12"/>
  <c r="O240" i="12"/>
  <c r="O242" i="12"/>
  <c r="O234" i="12"/>
  <c r="O244" i="12"/>
  <c r="O228" i="12"/>
  <c r="O226" i="12"/>
  <c r="O235" i="12"/>
  <c r="O61" i="9"/>
  <c r="O17" i="4"/>
  <c r="O15" i="3"/>
  <c r="O62" i="9"/>
  <c r="O60" i="9"/>
  <c r="O16" i="7"/>
  <c r="O63" i="9"/>
  <c r="O18" i="2"/>
  <c r="O3198" i="1"/>
  <c r="O3197" i="1"/>
  <c r="O1197" i="1"/>
  <c r="O1198" i="1"/>
  <c r="O3199" i="1"/>
  <c r="O1199" i="1"/>
  <c r="Q337" i="12"/>
  <c r="AA337" i="12" s="1"/>
  <c r="Q353" i="12"/>
  <c r="AA353" i="12" s="1"/>
  <c r="Q226" i="12"/>
  <c r="Q241" i="12"/>
  <c r="Q233" i="12"/>
  <c r="Q229" i="12"/>
  <c r="Q240" i="12"/>
  <c r="Q230" i="12"/>
  <c r="Q245" i="12"/>
  <c r="Q236" i="12"/>
  <c r="Q238" i="12"/>
  <c r="Q239" i="12"/>
  <c r="Q237" i="12"/>
  <c r="Q244" i="12"/>
  <c r="Q243" i="12"/>
  <c r="Q232" i="12"/>
  <c r="Q228" i="12"/>
  <c r="Q242" i="12"/>
  <c r="Q234" i="12"/>
  <c r="Q235" i="12"/>
  <c r="Q231" i="12"/>
  <c r="Q227" i="12"/>
  <c r="Q61" i="9"/>
  <c r="Q17" i="4"/>
  <c r="Q60" i="9"/>
  <c r="Q16" i="7"/>
  <c r="Q62" i="9"/>
  <c r="Q18" i="2"/>
  <c r="Q15" i="3"/>
  <c r="Q63" i="9"/>
  <c r="Q3198" i="1"/>
  <c r="Q3197" i="1"/>
  <c r="Q1198" i="1"/>
  <c r="AA1198" i="1" s="1"/>
  <c r="Q1199" i="1"/>
  <c r="AA1199" i="1" s="1"/>
  <c r="Q1197" i="1"/>
  <c r="AA1197" i="1" s="1"/>
  <c r="Q3199" i="1"/>
  <c r="R925" i="1"/>
  <c r="AD925" i="1" s="1"/>
  <c r="R2926" i="1"/>
  <c r="AD2926" i="1" s="1"/>
  <c r="R926" i="1"/>
  <c r="AD926" i="1" s="1"/>
  <c r="R2925" i="1"/>
  <c r="AD2925" i="1" s="1"/>
  <c r="R2929" i="1"/>
  <c r="AD2929" i="1" s="1"/>
  <c r="R2924" i="1"/>
  <c r="AD2924" i="1" s="1"/>
  <c r="R924" i="1"/>
  <c r="AD924" i="1" s="1"/>
  <c r="R927" i="1"/>
  <c r="AD927" i="1" s="1"/>
  <c r="R2928" i="1"/>
  <c r="AD2928" i="1" s="1"/>
  <c r="R2927" i="1"/>
  <c r="AD2927" i="1" s="1"/>
  <c r="R929" i="1"/>
  <c r="AD929" i="1" s="1"/>
  <c r="R928" i="1"/>
  <c r="AD928" i="1" s="1"/>
  <c r="O6" i="10"/>
  <c r="R3219" i="1"/>
  <c r="AD3219" i="1" s="1"/>
  <c r="R3218" i="1"/>
  <c r="AD3218" i="1" s="1"/>
  <c r="R1219" i="1"/>
  <c r="AD1219" i="1" s="1"/>
  <c r="R1217" i="1"/>
  <c r="AD1217" i="1" s="1"/>
  <c r="R3217" i="1"/>
  <c r="AD3217" i="1" s="1"/>
  <c r="R1218" i="1"/>
  <c r="AD1218" i="1" s="1"/>
  <c r="O3219" i="1"/>
  <c r="O1217" i="1"/>
  <c r="O3218" i="1"/>
  <c r="AA3218" i="1" s="1"/>
  <c r="O1219" i="1"/>
  <c r="O3217" i="1"/>
  <c r="O1218" i="1"/>
  <c r="S3243" i="1"/>
  <c r="AC3243" i="1" s="1"/>
  <c r="S1243" i="1"/>
  <c r="AC1243" i="1" s="1"/>
  <c r="S1241" i="1"/>
  <c r="AC1241" i="1" s="1"/>
  <c r="S3242" i="1"/>
  <c r="AC3242" i="1" s="1"/>
  <c r="S3241" i="1"/>
  <c r="AC3241" i="1" s="1"/>
  <c r="S1242" i="1"/>
  <c r="AC1242" i="1" s="1"/>
  <c r="P3133" i="1"/>
  <c r="P3134" i="1"/>
  <c r="P1134" i="1"/>
  <c r="P1133" i="1"/>
  <c r="P1135" i="1"/>
  <c r="P3135" i="1"/>
  <c r="P2083" i="1"/>
  <c r="P2084" i="1"/>
  <c r="P83" i="1"/>
  <c r="P84" i="1"/>
  <c r="O2107" i="1"/>
  <c r="AA2107" i="1" s="1"/>
  <c r="O107" i="1"/>
  <c r="O2106" i="1"/>
  <c r="AA2106" i="1" s="1"/>
  <c r="O106" i="1"/>
  <c r="S2066" i="1"/>
  <c r="AC2066" i="1" s="1"/>
  <c r="S66" i="1"/>
  <c r="AC66" i="1" s="1"/>
  <c r="P187" i="1"/>
  <c r="P2188" i="1"/>
  <c r="P188" i="1"/>
  <c r="P2187" i="1"/>
  <c r="AB2187" i="1" s="1"/>
  <c r="Z2187" i="1" s="1"/>
  <c r="S3166" i="1"/>
  <c r="AC3166" i="1" s="1"/>
  <c r="S3163" i="1"/>
  <c r="AC3163" i="1" s="1"/>
  <c r="S3165" i="1"/>
  <c r="AC3165" i="1" s="1"/>
  <c r="S3164" i="1"/>
  <c r="AC3164" i="1" s="1"/>
  <c r="S1164" i="1"/>
  <c r="AC1164" i="1" s="1"/>
  <c r="S1163" i="1"/>
  <c r="AC1163" i="1" s="1"/>
  <c r="S1166" i="1"/>
  <c r="AC1166" i="1" s="1"/>
  <c r="S1165" i="1"/>
  <c r="AC1165" i="1" s="1"/>
  <c r="O2269" i="1"/>
  <c r="AA2269" i="1" s="1"/>
  <c r="O2270" i="1"/>
  <c r="AA2270" i="1" s="1"/>
  <c r="O270" i="1"/>
  <c r="O269" i="1"/>
  <c r="O2272" i="1"/>
  <c r="AA2272" i="1" s="1"/>
  <c r="O271" i="1"/>
  <c r="O2271" i="1"/>
  <c r="O272" i="1"/>
  <c r="O2412" i="1"/>
  <c r="O2411" i="1"/>
  <c r="O2413" i="1"/>
  <c r="O2414" i="1"/>
  <c r="O411" i="1"/>
  <c r="O415" i="1"/>
  <c r="O413" i="1"/>
  <c r="O412" i="1"/>
  <c r="O414" i="1"/>
  <c r="O2416" i="1"/>
  <c r="O416" i="1"/>
  <c r="O2415" i="1"/>
  <c r="S2163" i="1"/>
  <c r="AC2163" i="1" s="1"/>
  <c r="S163" i="1"/>
  <c r="AC163" i="1" s="1"/>
  <c r="R2023" i="1"/>
  <c r="AD2023" i="1" s="1"/>
  <c r="R23" i="1"/>
  <c r="AD23" i="1" s="1"/>
  <c r="P1190" i="1"/>
  <c r="P3189" i="1"/>
  <c r="P3190" i="1"/>
  <c r="P3192" i="1"/>
  <c r="P1192" i="1"/>
  <c r="P1191" i="1"/>
  <c r="P3191" i="1"/>
  <c r="P1189" i="1"/>
  <c r="P2091" i="1"/>
  <c r="P91" i="1"/>
  <c r="Q7" i="4"/>
  <c r="Q8" i="2"/>
  <c r="Q2050" i="1"/>
  <c r="Q50" i="1"/>
  <c r="AA50" i="1" s="1"/>
  <c r="Q9" i="8"/>
  <c r="AA9" i="8" s="1"/>
  <c r="Q8" i="8"/>
  <c r="AA8" i="8" s="1"/>
  <c r="Q6" i="4"/>
  <c r="AA6" i="4" s="1"/>
  <c r="R9" i="8"/>
  <c r="AD9" i="8" s="1"/>
  <c r="R8" i="8"/>
  <c r="AD8" i="8" s="1"/>
  <c r="R6" i="4"/>
  <c r="AD6" i="4" s="1"/>
  <c r="Q3093" i="1"/>
  <c r="Q1094" i="1"/>
  <c r="AA1094" i="1" s="1"/>
  <c r="Q3096" i="1"/>
  <c r="Q3094" i="1"/>
  <c r="Q1095" i="1"/>
  <c r="AA1095" i="1" s="1"/>
  <c r="Q1096" i="1"/>
  <c r="AA1096" i="1" s="1"/>
  <c r="Q1093" i="1"/>
  <c r="AA1093" i="1" s="1"/>
  <c r="Q3095" i="1"/>
  <c r="Q3173" i="1"/>
  <c r="Q1173" i="1"/>
  <c r="AA1173" i="1" s="1"/>
  <c r="Q3174" i="1"/>
  <c r="Q3171" i="1"/>
  <c r="Q1171" i="1"/>
  <c r="AA1171" i="1" s="1"/>
  <c r="Q1174" i="1"/>
  <c r="AA1174" i="1" s="1"/>
  <c r="Q3172" i="1"/>
  <c r="Q1172" i="1"/>
  <c r="AA1172" i="1" s="1"/>
  <c r="Q10" i="1"/>
  <c r="AA10" i="1" s="1"/>
  <c r="Q2010" i="1"/>
  <c r="AA2010" i="1" s="1"/>
  <c r="R2955" i="1"/>
  <c r="AD2955" i="1" s="1"/>
  <c r="R2952" i="1"/>
  <c r="AD2952" i="1" s="1"/>
  <c r="R955" i="1"/>
  <c r="AD955" i="1" s="1"/>
  <c r="R952" i="1"/>
  <c r="AD952" i="1" s="1"/>
  <c r="R2953" i="1"/>
  <c r="AD2953" i="1" s="1"/>
  <c r="R2956" i="1"/>
  <c r="AD2956" i="1" s="1"/>
  <c r="R2954" i="1"/>
  <c r="AD2954" i="1" s="1"/>
  <c r="R951" i="1"/>
  <c r="AD951" i="1" s="1"/>
  <c r="R954" i="1"/>
  <c r="AD954" i="1" s="1"/>
  <c r="R953" i="1"/>
  <c r="AD953" i="1" s="1"/>
  <c r="R956" i="1"/>
  <c r="AD956" i="1" s="1"/>
  <c r="R2951" i="1"/>
  <c r="AD2951" i="1" s="1"/>
  <c r="S3117" i="1"/>
  <c r="AC3117" i="1" s="1"/>
  <c r="S3118" i="1"/>
  <c r="AC3118" i="1" s="1"/>
  <c r="S1118" i="1"/>
  <c r="AC1118" i="1" s="1"/>
  <c r="S3120" i="1"/>
  <c r="AC3120" i="1" s="1"/>
  <c r="S1117" i="1"/>
  <c r="AC1117" i="1" s="1"/>
  <c r="S1120" i="1"/>
  <c r="AC1120" i="1" s="1"/>
  <c r="S1119" i="1"/>
  <c r="AC1119" i="1" s="1"/>
  <c r="S3119" i="1"/>
  <c r="AC3119" i="1" s="1"/>
  <c r="O111" i="1"/>
  <c r="O2111" i="1"/>
  <c r="AA2111" i="1" s="1"/>
  <c r="O2277" i="1"/>
  <c r="AA2277" i="1" s="1"/>
  <c r="O2278" i="1"/>
  <c r="O277" i="1"/>
  <c r="O278" i="1"/>
  <c r="O2280" i="1"/>
  <c r="O279" i="1"/>
  <c r="O280" i="1"/>
  <c r="O2279" i="1"/>
  <c r="AA2279" i="1" s="1"/>
  <c r="P2034" i="1"/>
  <c r="P34" i="1"/>
  <c r="R2034" i="1"/>
  <c r="AD2034" i="1" s="1"/>
  <c r="R34" i="1"/>
  <c r="AD34" i="1" s="1"/>
  <c r="Q2942" i="1"/>
  <c r="Q2941" i="1"/>
  <c r="Q2944" i="1"/>
  <c r="Q2940" i="1"/>
  <c r="Q940" i="1"/>
  <c r="AA940" i="1" s="1"/>
  <c r="Q2945" i="1"/>
  <c r="Q944" i="1"/>
  <c r="AA944" i="1" s="1"/>
  <c r="Q942" i="1"/>
  <c r="AA942" i="1" s="1"/>
  <c r="Q941" i="1"/>
  <c r="AA941" i="1" s="1"/>
  <c r="Q945" i="1"/>
  <c r="AA945" i="1" s="1"/>
  <c r="Q2943" i="1"/>
  <c r="Q943" i="1"/>
  <c r="AA943" i="1" s="1"/>
  <c r="P3195" i="1"/>
  <c r="P1195" i="1"/>
  <c r="P1193" i="1"/>
  <c r="P3194" i="1"/>
  <c r="P3193" i="1"/>
  <c r="AB3193" i="1" s="1"/>
  <c r="Z3193" i="1" s="1"/>
  <c r="P3196" i="1"/>
  <c r="P1194" i="1"/>
  <c r="P1196" i="1"/>
  <c r="R2310" i="1"/>
  <c r="AD2310" i="1" s="1"/>
  <c r="R310" i="1"/>
  <c r="AD310" i="1" s="1"/>
  <c r="R2314" i="1"/>
  <c r="AD2314" i="1" s="1"/>
  <c r="R2313" i="1"/>
  <c r="AD2313" i="1" s="1"/>
  <c r="R311" i="1"/>
  <c r="AD311" i="1" s="1"/>
  <c r="R2312" i="1"/>
  <c r="AD2312" i="1" s="1"/>
  <c r="R312" i="1"/>
  <c r="AD312" i="1" s="1"/>
  <c r="R313" i="1"/>
  <c r="AD313" i="1" s="1"/>
  <c r="R314" i="1"/>
  <c r="AD314" i="1" s="1"/>
  <c r="R2311" i="1"/>
  <c r="AD2311" i="1" s="1"/>
  <c r="Q2037" i="1"/>
  <c r="Q37" i="1"/>
  <c r="AA37" i="1" s="1"/>
  <c r="P2037" i="1"/>
  <c r="P37" i="1"/>
  <c r="O2971" i="1"/>
  <c r="AA2971" i="1" s="1"/>
  <c r="O971" i="1"/>
  <c r="O2969" i="1"/>
  <c r="AA2969" i="1" s="1"/>
  <c r="O2970" i="1"/>
  <c r="AA2970" i="1" s="1"/>
  <c r="O967" i="1"/>
  <c r="O968" i="1"/>
  <c r="O970" i="1"/>
  <c r="O2968" i="1"/>
  <c r="O969" i="1"/>
  <c r="O2967" i="1"/>
  <c r="AA2967" i="1" s="1"/>
  <c r="Q2177" i="1"/>
  <c r="Q177" i="1"/>
  <c r="AA177" i="1" s="1"/>
  <c r="Q2176" i="1"/>
  <c r="Q176" i="1"/>
  <c r="AA176" i="1" s="1"/>
  <c r="S124" i="1"/>
  <c r="AC124" i="1" s="1"/>
  <c r="S2124" i="1"/>
  <c r="AC2124" i="1" s="1"/>
  <c r="O2181" i="1"/>
  <c r="O2182" i="1"/>
  <c r="O181" i="1"/>
  <c r="O182" i="1"/>
  <c r="Q2181" i="1"/>
  <c r="Q2182" i="1"/>
  <c r="Q182" i="1"/>
  <c r="AA182" i="1" s="1"/>
  <c r="Q181" i="1"/>
  <c r="AA181" i="1" s="1"/>
  <c r="Q2819" i="1"/>
  <c r="Q2814" i="1"/>
  <c r="Q819" i="1"/>
  <c r="AA819" i="1" s="1"/>
  <c r="Q817" i="1"/>
  <c r="AA817" i="1" s="1"/>
  <c r="Q815" i="1"/>
  <c r="AA815" i="1" s="1"/>
  <c r="Q814" i="1"/>
  <c r="AA814" i="1" s="1"/>
  <c r="Q816" i="1"/>
  <c r="AA816" i="1" s="1"/>
  <c r="Q2818" i="1"/>
  <c r="Q2817" i="1"/>
  <c r="Q2816" i="1"/>
  <c r="Q818" i="1"/>
  <c r="AA818" i="1" s="1"/>
  <c r="Q2815" i="1"/>
  <c r="S2814" i="1"/>
  <c r="AC2814" i="1" s="1"/>
  <c r="S2819" i="1"/>
  <c r="AC2819" i="1" s="1"/>
  <c r="S819" i="1"/>
  <c r="AC819" i="1" s="1"/>
  <c r="S817" i="1"/>
  <c r="AC817" i="1" s="1"/>
  <c r="S814" i="1"/>
  <c r="AC814" i="1" s="1"/>
  <c r="S816" i="1"/>
  <c r="AC816" i="1" s="1"/>
  <c r="S2818" i="1"/>
  <c r="AC2818" i="1" s="1"/>
  <c r="S815" i="1"/>
  <c r="AC815" i="1" s="1"/>
  <c r="S2817" i="1"/>
  <c r="AC2817" i="1" s="1"/>
  <c r="S2816" i="1"/>
  <c r="AC2816" i="1" s="1"/>
  <c r="S818" i="1"/>
  <c r="AC818" i="1" s="1"/>
  <c r="S2815" i="1"/>
  <c r="AC2815" i="1" s="1"/>
  <c r="Q2368" i="1"/>
  <c r="Q2365" i="1"/>
  <c r="Q2366" i="1"/>
  <c r="Q2363" i="1"/>
  <c r="Q368" i="1"/>
  <c r="AA368" i="1" s="1"/>
  <c r="Q363" i="1"/>
  <c r="AA363" i="1" s="1"/>
  <c r="Q364" i="1"/>
  <c r="AA364" i="1" s="1"/>
  <c r="Q367" i="1"/>
  <c r="AA367" i="1" s="1"/>
  <c r="Q2364" i="1"/>
  <c r="Q366" i="1"/>
  <c r="AA366" i="1" s="1"/>
  <c r="Q365" i="1"/>
  <c r="AA365" i="1" s="1"/>
  <c r="Q2367" i="1"/>
  <c r="Q175" i="1"/>
  <c r="AA175" i="1" s="1"/>
  <c r="Q2175" i="1"/>
  <c r="R2285" i="1"/>
  <c r="AD2285" i="1" s="1"/>
  <c r="R2283" i="1"/>
  <c r="AD2283" i="1" s="1"/>
  <c r="R2282" i="1"/>
  <c r="AD2282" i="1" s="1"/>
  <c r="R2284" i="1"/>
  <c r="AD2284" i="1" s="1"/>
  <c r="R283" i="1"/>
  <c r="AD283" i="1" s="1"/>
  <c r="R2281" i="1"/>
  <c r="AD2281" i="1" s="1"/>
  <c r="R285" i="1"/>
  <c r="AD285" i="1" s="1"/>
  <c r="R284" i="1"/>
  <c r="AD284" i="1" s="1"/>
  <c r="R281" i="1"/>
  <c r="AD281" i="1" s="1"/>
  <c r="R282" i="1"/>
  <c r="AD282" i="1" s="1"/>
  <c r="Q752" i="1"/>
  <c r="AA752" i="1" s="1"/>
  <c r="Q2749" i="1"/>
  <c r="Q2750" i="1"/>
  <c r="Q2752" i="1"/>
  <c r="Q2753" i="1"/>
  <c r="Q750" i="1"/>
  <c r="AA750" i="1" s="1"/>
  <c r="Q749" i="1"/>
  <c r="AA749" i="1" s="1"/>
  <c r="Q2754" i="1"/>
  <c r="Q751" i="1"/>
  <c r="AA751" i="1" s="1"/>
  <c r="Q754" i="1"/>
  <c r="AA754" i="1" s="1"/>
  <c r="Q2751" i="1"/>
  <c r="Q753" i="1"/>
  <c r="AA753" i="1" s="1"/>
  <c r="O2013" i="1"/>
  <c r="O13" i="1"/>
  <c r="Q2013" i="1"/>
  <c r="AA2013" i="1" s="1"/>
  <c r="Q13" i="1"/>
  <c r="AA13" i="1" s="1"/>
  <c r="P3069" i="1"/>
  <c r="P3070" i="1"/>
  <c r="P1070" i="1"/>
  <c r="P1069" i="1"/>
  <c r="P1068" i="1"/>
  <c r="P1071" i="1"/>
  <c r="P3068" i="1"/>
  <c r="P3071" i="1"/>
  <c r="S2062" i="1"/>
  <c r="AC2062" i="1" s="1"/>
  <c r="S62" i="1"/>
  <c r="AC62" i="1" s="1"/>
  <c r="Q2021" i="1"/>
  <c r="Q21" i="1"/>
  <c r="AA21" i="1" s="1"/>
  <c r="Q2020" i="1"/>
  <c r="Q20" i="1"/>
  <c r="AA20" i="1" s="1"/>
  <c r="R3005" i="1"/>
  <c r="AD3005" i="1" s="1"/>
  <c r="R3006" i="1"/>
  <c r="AD3006" i="1" s="1"/>
  <c r="R3003" i="1"/>
  <c r="AD3003" i="1" s="1"/>
  <c r="R1006" i="1"/>
  <c r="AD1006" i="1" s="1"/>
  <c r="R1005" i="1"/>
  <c r="AD1005" i="1" s="1"/>
  <c r="R1003" i="1"/>
  <c r="AD1003" i="1" s="1"/>
  <c r="R3004" i="1"/>
  <c r="AD3004" i="1" s="1"/>
  <c r="R1007" i="1"/>
  <c r="AD1007" i="1" s="1"/>
  <c r="R3007" i="1"/>
  <c r="AD3007" i="1" s="1"/>
  <c r="R1004" i="1"/>
  <c r="AD1004" i="1" s="1"/>
  <c r="S2179" i="1"/>
  <c r="AC2179" i="1" s="1"/>
  <c r="S179" i="1"/>
  <c r="AC179" i="1" s="1"/>
  <c r="R136" i="1"/>
  <c r="AD136" i="1" s="1"/>
  <c r="R2136" i="1"/>
  <c r="AD2136" i="1" s="1"/>
  <c r="P2747" i="1"/>
  <c r="P2742" i="1"/>
  <c r="AB2742" i="1" s="1"/>
  <c r="Z2742" i="1" s="1"/>
  <c r="P747" i="1"/>
  <c r="P744" i="1"/>
  <c r="P2745" i="1"/>
  <c r="P2746" i="1"/>
  <c r="P2744" i="1"/>
  <c r="P742" i="1"/>
  <c r="P745" i="1"/>
  <c r="AB745" i="1" s="1"/>
  <c r="Z745" i="1" s="1"/>
  <c r="P2743" i="1"/>
  <c r="P743" i="1"/>
  <c r="P2748" i="1"/>
  <c r="P748" i="1"/>
  <c r="P746" i="1"/>
  <c r="R3203" i="1"/>
  <c r="AD3203" i="1" s="1"/>
  <c r="R3201" i="1"/>
  <c r="AD3201" i="1" s="1"/>
  <c r="R3202" i="1"/>
  <c r="AD3202" i="1" s="1"/>
  <c r="R1203" i="1"/>
  <c r="AD1203" i="1" s="1"/>
  <c r="R3200" i="1"/>
  <c r="AD3200" i="1" s="1"/>
  <c r="R1202" i="1"/>
  <c r="AD1202" i="1" s="1"/>
  <c r="R1201" i="1"/>
  <c r="AD1201" i="1" s="1"/>
  <c r="R1200" i="1"/>
  <c r="AD1200" i="1" s="1"/>
  <c r="Q2017" i="1"/>
  <c r="Q17" i="1"/>
  <c r="AA17" i="1" s="1"/>
  <c r="S9" i="1"/>
  <c r="AC9" i="1" s="1"/>
  <c r="S2009" i="1"/>
  <c r="AC2009" i="1" s="1"/>
  <c r="R2165" i="1"/>
  <c r="AD2165" i="1" s="1"/>
  <c r="R2166" i="1"/>
  <c r="AD2166" i="1" s="1"/>
  <c r="R165" i="1"/>
  <c r="AD165" i="1" s="1"/>
  <c r="R166" i="1"/>
  <c r="AD166" i="1" s="1"/>
  <c r="P2333" i="1"/>
  <c r="P2334" i="1"/>
  <c r="P2336" i="1"/>
  <c r="P336" i="1"/>
  <c r="P2332" i="1"/>
  <c r="P334" i="1"/>
  <c r="AB334" i="1" s="1"/>
  <c r="Z334" i="1" s="1"/>
  <c r="P2337" i="1"/>
  <c r="P337" i="1"/>
  <c r="P332" i="1"/>
  <c r="P335" i="1"/>
  <c r="P333" i="1"/>
  <c r="P2335" i="1"/>
  <c r="AB2335" i="1" s="1"/>
  <c r="Z2335" i="1" s="1"/>
  <c r="R2228" i="1"/>
  <c r="AD2228" i="1" s="1"/>
  <c r="R2227" i="1"/>
  <c r="AD2227" i="1" s="1"/>
  <c r="R228" i="1"/>
  <c r="AD228" i="1" s="1"/>
  <c r="R227" i="1"/>
  <c r="AD227" i="1" s="1"/>
  <c r="R2226" i="1"/>
  <c r="AD2226" i="1" s="1"/>
  <c r="R226" i="1"/>
  <c r="AD226" i="1" s="1"/>
  <c r="O14" i="8"/>
  <c r="O15" i="8"/>
  <c r="O2030" i="1"/>
  <c r="AA2030" i="1" s="1"/>
  <c r="O30" i="1"/>
  <c r="S2102" i="1"/>
  <c r="AC2102" i="1" s="1"/>
  <c r="S102" i="1"/>
  <c r="AC102" i="1" s="1"/>
  <c r="P2041" i="1"/>
  <c r="P41" i="1"/>
  <c r="S2118" i="1"/>
  <c r="AC2118" i="1" s="1"/>
  <c r="S118" i="1"/>
  <c r="AC118" i="1" s="1"/>
  <c r="S2119" i="1"/>
  <c r="AC2119" i="1" s="1"/>
  <c r="S119" i="1"/>
  <c r="AC119" i="1" s="1"/>
  <c r="R171" i="1"/>
  <c r="AD171" i="1" s="1"/>
  <c r="R2171" i="1"/>
  <c r="AD2171" i="1" s="1"/>
  <c r="O2501" i="1"/>
  <c r="AA2501" i="1" s="1"/>
  <c r="O2502" i="1"/>
  <c r="AA2502" i="1" s="1"/>
  <c r="O2499" i="1"/>
  <c r="AA2499" i="1" s="1"/>
  <c r="O499" i="1"/>
  <c r="O2505" i="1"/>
  <c r="AA2505" i="1" s="1"/>
  <c r="O503" i="1"/>
  <c r="O2500" i="1"/>
  <c r="AA2500" i="1" s="1"/>
  <c r="O502" i="1"/>
  <c r="O504" i="1"/>
  <c r="O501" i="1"/>
  <c r="O2497" i="1"/>
  <c r="AA2497" i="1" s="1"/>
  <c r="O2498" i="1"/>
  <c r="O500" i="1"/>
  <c r="O2506" i="1"/>
  <c r="AA2506" i="1" s="1"/>
  <c r="O497" i="1"/>
  <c r="O498" i="1"/>
  <c r="O506" i="1"/>
  <c r="O505" i="1"/>
  <c r="O2504" i="1"/>
  <c r="AA2504" i="1" s="1"/>
  <c r="O2503" i="1"/>
  <c r="AA2503" i="1" s="1"/>
  <c r="R2038" i="1"/>
  <c r="AD2038" i="1" s="1"/>
  <c r="R38" i="1"/>
  <c r="AD38" i="1" s="1"/>
  <c r="S3225" i="1"/>
  <c r="AC3225" i="1" s="1"/>
  <c r="S3224" i="1"/>
  <c r="AC3224" i="1" s="1"/>
  <c r="S1224" i="1"/>
  <c r="AC1224" i="1" s="1"/>
  <c r="S3223" i="1"/>
  <c r="AC3223" i="1" s="1"/>
  <c r="S1223" i="1"/>
  <c r="AC1223" i="1" s="1"/>
  <c r="S1225" i="1"/>
  <c r="AC1225" i="1" s="1"/>
  <c r="R3188" i="1"/>
  <c r="AD3188" i="1" s="1"/>
  <c r="R3187" i="1"/>
  <c r="AD3187" i="1" s="1"/>
  <c r="R3186" i="1"/>
  <c r="AD3186" i="1" s="1"/>
  <c r="R1188" i="1"/>
  <c r="AD1188" i="1" s="1"/>
  <c r="R1187" i="1"/>
  <c r="AD1187" i="1" s="1"/>
  <c r="R1186" i="1"/>
  <c r="AD1186" i="1" s="1"/>
  <c r="Q59" i="9"/>
  <c r="Q3141" i="1"/>
  <c r="Q3140" i="1"/>
  <c r="Q1141" i="1"/>
  <c r="AA1141" i="1" s="1"/>
  <c r="Q1142" i="1"/>
  <c r="AA1142" i="1" s="1"/>
  <c r="Q3142" i="1"/>
  <c r="Q1140" i="1"/>
  <c r="AA1140" i="1" s="1"/>
  <c r="Q1143" i="1"/>
  <c r="AA1143" i="1" s="1"/>
  <c r="Q3143" i="1"/>
  <c r="R2043" i="1"/>
  <c r="AD2043" i="1" s="1"/>
  <c r="R43" i="1"/>
  <c r="AD43" i="1" s="1"/>
  <c r="O2043" i="1"/>
  <c r="O43" i="1"/>
  <c r="S1149" i="1"/>
  <c r="AC1149" i="1" s="1"/>
  <c r="S3150" i="1"/>
  <c r="AC3150" i="1" s="1"/>
  <c r="S3149" i="1"/>
  <c r="AC3149" i="1" s="1"/>
  <c r="S1150" i="1"/>
  <c r="AC1150" i="1" s="1"/>
  <c r="S1151" i="1"/>
  <c r="AC1151" i="1" s="1"/>
  <c r="S3148" i="1"/>
  <c r="AC3148" i="1" s="1"/>
  <c r="S3151" i="1"/>
  <c r="AC3151" i="1" s="1"/>
  <c r="S1148" i="1"/>
  <c r="AC1148" i="1" s="1"/>
  <c r="Q3084" i="1"/>
  <c r="Q3083" i="1"/>
  <c r="Q1084" i="1"/>
  <c r="AA1084" i="1" s="1"/>
  <c r="Q1083" i="1"/>
  <c r="AA1083" i="1" s="1"/>
  <c r="Q1081" i="1"/>
  <c r="AA1081" i="1" s="1"/>
  <c r="Q3082" i="1"/>
  <c r="Q3081" i="1"/>
  <c r="Q1082" i="1"/>
  <c r="AA1082" i="1" s="1"/>
  <c r="R2153" i="1"/>
  <c r="AD2153" i="1" s="1"/>
  <c r="R152" i="1"/>
  <c r="AD152" i="1" s="1"/>
  <c r="R2152" i="1"/>
  <c r="AD2152" i="1" s="1"/>
  <c r="R153" i="1"/>
  <c r="AD153" i="1" s="1"/>
  <c r="S2042" i="1"/>
  <c r="AC2042" i="1" s="1"/>
  <c r="S42" i="1"/>
  <c r="AC42" i="1" s="1"/>
  <c r="S3147" i="1"/>
  <c r="AC3147" i="1" s="1"/>
  <c r="S1147" i="1"/>
  <c r="AC1147" i="1" s="1"/>
  <c r="S3146" i="1"/>
  <c r="AC3146" i="1" s="1"/>
  <c r="S3144" i="1"/>
  <c r="AC3144" i="1" s="1"/>
  <c r="S1144" i="1"/>
  <c r="AC1144" i="1" s="1"/>
  <c r="S3145" i="1"/>
  <c r="AC3145" i="1" s="1"/>
  <c r="S1145" i="1"/>
  <c r="AC1145" i="1" s="1"/>
  <c r="S1146" i="1"/>
  <c r="AC1146" i="1" s="1"/>
  <c r="Q3147" i="1"/>
  <c r="Q1147" i="1"/>
  <c r="AA1147" i="1" s="1"/>
  <c r="Q3146" i="1"/>
  <c r="Q3145" i="1"/>
  <c r="Q1144" i="1"/>
  <c r="AA1144" i="1" s="1"/>
  <c r="Q3144" i="1"/>
  <c r="Q1146" i="1"/>
  <c r="AA1146" i="1" s="1"/>
  <c r="Q1145" i="1"/>
  <c r="AA1145" i="1" s="1"/>
  <c r="R3160" i="1"/>
  <c r="AD3160" i="1" s="1"/>
  <c r="R3161" i="1"/>
  <c r="AD3161" i="1" s="1"/>
  <c r="R1160" i="1"/>
  <c r="AD1160" i="1" s="1"/>
  <c r="R3162" i="1"/>
  <c r="AD3162" i="1" s="1"/>
  <c r="R1159" i="1"/>
  <c r="AD1159" i="1" s="1"/>
  <c r="R1161" i="1"/>
  <c r="AD1161" i="1" s="1"/>
  <c r="R1162" i="1"/>
  <c r="AD1162" i="1" s="1"/>
  <c r="R3159" i="1"/>
  <c r="AD3159" i="1" s="1"/>
  <c r="S757" i="1"/>
  <c r="AC757" i="1" s="1"/>
  <c r="S2756" i="1"/>
  <c r="AC2756" i="1" s="1"/>
  <c r="S2758" i="1"/>
  <c r="AC2758" i="1" s="1"/>
  <c r="S2755" i="1"/>
  <c r="AC2755" i="1" s="1"/>
  <c r="S755" i="1"/>
  <c r="AC755" i="1" s="1"/>
  <c r="S2761" i="1"/>
  <c r="AC2761" i="1" s="1"/>
  <c r="S758" i="1"/>
  <c r="AC758" i="1" s="1"/>
  <c r="S756" i="1"/>
  <c r="AC756" i="1" s="1"/>
  <c r="S2760" i="1"/>
  <c r="AC2760" i="1" s="1"/>
  <c r="S2757" i="1"/>
  <c r="AC2757" i="1" s="1"/>
  <c r="S761" i="1"/>
  <c r="AC761" i="1" s="1"/>
  <c r="S2759" i="1"/>
  <c r="AC2759" i="1" s="1"/>
  <c r="S760" i="1"/>
  <c r="AC760" i="1" s="1"/>
  <c r="S759" i="1"/>
  <c r="AC759" i="1" s="1"/>
  <c r="O2150" i="1"/>
  <c r="AA2150" i="1" s="1"/>
  <c r="O150" i="1"/>
  <c r="O151" i="1"/>
  <c r="O2151" i="1"/>
  <c r="S2016" i="1"/>
  <c r="AC2016" i="1" s="1"/>
  <c r="S16" i="1"/>
  <c r="AC16" i="1" s="1"/>
  <c r="O15" i="9"/>
  <c r="O120" i="1"/>
  <c r="O2120" i="1"/>
  <c r="O2129" i="1"/>
  <c r="AA2129" i="1" s="1"/>
  <c r="O129" i="1"/>
  <c r="R2129" i="1"/>
  <c r="AD2129" i="1" s="1"/>
  <c r="R129" i="1"/>
  <c r="AD129" i="1" s="1"/>
  <c r="Q2424" i="1"/>
  <c r="Q2428" i="1"/>
  <c r="Q2429" i="1"/>
  <c r="Q2427" i="1"/>
  <c r="Q424" i="1"/>
  <c r="AA424" i="1" s="1"/>
  <c r="Q427" i="1"/>
  <c r="AA427" i="1" s="1"/>
  <c r="Q428" i="1"/>
  <c r="AA428" i="1" s="1"/>
  <c r="Q2425" i="1"/>
  <c r="Q2426" i="1"/>
  <c r="Q425" i="1"/>
  <c r="AA425" i="1" s="1"/>
  <c r="Q426" i="1"/>
  <c r="AA426" i="1" s="1"/>
  <c r="Q429" i="1"/>
  <c r="AA429" i="1" s="1"/>
  <c r="O2661" i="1"/>
  <c r="AA2661" i="1" s="1"/>
  <c r="O2660" i="1"/>
  <c r="AA2660" i="1" s="1"/>
  <c r="O2662" i="1"/>
  <c r="AA2662" i="1" s="1"/>
  <c r="O2659" i="1"/>
  <c r="AA2659" i="1" s="1"/>
  <c r="O664" i="1"/>
  <c r="O660" i="1"/>
  <c r="O662" i="1"/>
  <c r="O2664" i="1"/>
  <c r="AA2664" i="1" s="1"/>
  <c r="O661" i="1"/>
  <c r="O2658" i="1"/>
  <c r="AA2658" i="1" s="1"/>
  <c r="O659" i="1"/>
  <c r="O663" i="1"/>
  <c r="O658" i="1"/>
  <c r="O2663" i="1"/>
  <c r="AA2663" i="1" s="1"/>
  <c r="P664" i="1"/>
  <c r="P2661" i="1"/>
  <c r="P2660" i="1"/>
  <c r="P2662" i="1"/>
  <c r="AB2662" i="1" s="1"/>
  <c r="Z2662" i="1" s="1"/>
  <c r="P2659" i="1"/>
  <c r="P659" i="1"/>
  <c r="P660" i="1"/>
  <c r="AB660" i="1" s="1"/>
  <c r="Z660" i="1" s="1"/>
  <c r="P662" i="1"/>
  <c r="P2664" i="1"/>
  <c r="P661" i="1"/>
  <c r="P2658" i="1"/>
  <c r="P663" i="1"/>
  <c r="P2663" i="1"/>
  <c r="P658" i="1"/>
  <c r="S2184" i="1"/>
  <c r="AC2184" i="1" s="1"/>
  <c r="S184" i="1"/>
  <c r="AC184" i="1" s="1"/>
  <c r="S326" i="12"/>
  <c r="AC326" i="12" s="1"/>
  <c r="S342" i="12"/>
  <c r="AC342" i="12" s="1"/>
  <c r="S18" i="12"/>
  <c r="AC18" i="12" s="1"/>
  <c r="S10" i="12"/>
  <c r="AC10" i="12" s="1"/>
  <c r="S25" i="12"/>
  <c r="AC25" i="12" s="1"/>
  <c r="S9" i="12"/>
  <c r="AC9" i="12" s="1"/>
  <c r="S20" i="12"/>
  <c r="AC20" i="12" s="1"/>
  <c r="S12" i="12"/>
  <c r="AC12" i="12" s="1"/>
  <c r="S7" i="12"/>
  <c r="AC7" i="12" s="1"/>
  <c r="S19" i="12"/>
  <c r="AC19" i="12" s="1"/>
  <c r="S24" i="12"/>
  <c r="AC24" i="12" s="1"/>
  <c r="S15" i="12"/>
  <c r="AC15" i="12" s="1"/>
  <c r="S22" i="12"/>
  <c r="AC22" i="12" s="1"/>
  <c r="S17" i="12"/>
  <c r="AC17" i="12" s="1"/>
  <c r="S13" i="12"/>
  <c r="AC13" i="12" s="1"/>
  <c r="S6" i="12"/>
  <c r="AC6" i="12" s="1"/>
  <c r="S16" i="12"/>
  <c r="AC16" i="12" s="1"/>
  <c r="S8" i="12"/>
  <c r="AC8" i="12" s="1"/>
  <c r="S23" i="12"/>
  <c r="AC23" i="12" s="1"/>
  <c r="S14" i="12"/>
  <c r="AC14" i="12" s="1"/>
  <c r="S11" i="12"/>
  <c r="AC11" i="12" s="1"/>
  <c r="S21" i="12"/>
  <c r="AC21" i="12" s="1"/>
  <c r="S6" i="9"/>
  <c r="AC6" i="9" s="1"/>
  <c r="S7" i="9"/>
  <c r="AC7" i="9" s="1"/>
  <c r="S8" i="9"/>
  <c r="AC8" i="9" s="1"/>
  <c r="S19" i="1"/>
  <c r="AC19" i="1" s="1"/>
  <c r="S2019" i="1"/>
  <c r="AC2019" i="1" s="1"/>
  <c r="S2007" i="1"/>
  <c r="AC2007" i="1" s="1"/>
  <c r="S7" i="1"/>
  <c r="AC7" i="1" s="1"/>
  <c r="O2469" i="1"/>
  <c r="AA2469" i="1" s="1"/>
  <c r="O2470" i="1"/>
  <c r="O2467" i="1"/>
  <c r="AA2467" i="1" s="1"/>
  <c r="O469" i="1"/>
  <c r="O2468" i="1"/>
  <c r="AA2468" i="1" s="1"/>
  <c r="O468" i="1"/>
  <c r="O470" i="1"/>
  <c r="O2465" i="1"/>
  <c r="AA2465" i="1" s="1"/>
  <c r="O2466" i="1"/>
  <c r="AA2466" i="1" s="1"/>
  <c r="O467" i="1"/>
  <c r="O471" i="1"/>
  <c r="O2472" i="1"/>
  <c r="AA2472" i="1" s="1"/>
  <c r="O466" i="1"/>
  <c r="O472" i="1"/>
  <c r="O465" i="1"/>
  <c r="O2471" i="1"/>
  <c r="AA2471" i="1" s="1"/>
  <c r="O2158" i="1"/>
  <c r="AA2158" i="1" s="1"/>
  <c r="O158" i="1"/>
  <c r="O159" i="1"/>
  <c r="O2159" i="1"/>
  <c r="AA2159" i="1" s="1"/>
  <c r="S2018" i="1"/>
  <c r="AC2018" i="1" s="1"/>
  <c r="S18" i="1"/>
  <c r="AC18" i="1" s="1"/>
  <c r="Q2613" i="1"/>
  <c r="Q2612" i="1"/>
  <c r="Q2614" i="1"/>
  <c r="Q613" i="1"/>
  <c r="AA613" i="1" s="1"/>
  <c r="Q2619" i="1"/>
  <c r="Q619" i="1"/>
  <c r="AA619" i="1" s="1"/>
  <c r="Q2617" i="1"/>
  <c r="Q2618" i="1"/>
  <c r="Q615" i="1"/>
  <c r="AA615" i="1" s="1"/>
  <c r="Q2616" i="1"/>
  <c r="Q612" i="1"/>
  <c r="AA612" i="1" s="1"/>
  <c r="Q614" i="1"/>
  <c r="AA614" i="1" s="1"/>
  <c r="Q616" i="1"/>
  <c r="AA616" i="1" s="1"/>
  <c r="Q617" i="1"/>
  <c r="AA617" i="1" s="1"/>
  <c r="Q2615" i="1"/>
  <c r="Q618" i="1"/>
  <c r="AA618" i="1" s="1"/>
  <c r="O2300" i="1"/>
  <c r="AA2300" i="1" s="1"/>
  <c r="O2301" i="1"/>
  <c r="AA2301" i="1" s="1"/>
  <c r="O2302" i="1"/>
  <c r="O2304" i="1"/>
  <c r="O302" i="1"/>
  <c r="O300" i="1"/>
  <c r="O304" i="1"/>
  <c r="O303" i="1"/>
  <c r="O301" i="1"/>
  <c r="O2303" i="1"/>
  <c r="AA2303" i="1" s="1"/>
  <c r="O333" i="12"/>
  <c r="O349" i="12"/>
  <c r="O159" i="12"/>
  <c r="AA159" i="12" s="1"/>
  <c r="O154" i="12"/>
  <c r="AA154" i="12" s="1"/>
  <c r="O160" i="12"/>
  <c r="AA160" i="12" s="1"/>
  <c r="O152" i="12"/>
  <c r="AA152" i="12" s="1"/>
  <c r="O148" i="12"/>
  <c r="AA148" i="12" s="1"/>
  <c r="O162" i="12"/>
  <c r="O165" i="12"/>
  <c r="O157" i="12"/>
  <c r="AA157" i="12" s="1"/>
  <c r="O150" i="12"/>
  <c r="O146" i="12"/>
  <c r="AA146" i="12" s="1"/>
  <c r="O164" i="12"/>
  <c r="AA164" i="12" s="1"/>
  <c r="O156" i="12"/>
  <c r="AA156" i="12" s="1"/>
  <c r="O149" i="12"/>
  <c r="AA149" i="12" s="1"/>
  <c r="O158" i="12"/>
  <c r="AA158" i="12" s="1"/>
  <c r="O153" i="12"/>
  <c r="AA153" i="12" s="1"/>
  <c r="O163" i="12"/>
  <c r="AA163" i="12" s="1"/>
  <c r="O155" i="12"/>
  <c r="AA155" i="12" s="1"/>
  <c r="O151" i="12"/>
  <c r="AA151" i="12" s="1"/>
  <c r="O147" i="12"/>
  <c r="AA147" i="12" s="1"/>
  <c r="O161" i="12"/>
  <c r="AA161" i="12" s="1"/>
  <c r="O41" i="9"/>
  <c r="AA41" i="9" s="1"/>
  <c r="O13" i="4"/>
  <c r="O40" i="9"/>
  <c r="AA40" i="9" s="1"/>
  <c r="O11" i="3"/>
  <c r="AA11" i="3" s="1"/>
  <c r="O42" i="9"/>
  <c r="AA42" i="9" s="1"/>
  <c r="O12" i="7"/>
  <c r="O43" i="9"/>
  <c r="AA43" i="9" s="1"/>
  <c r="O14" i="2"/>
  <c r="AA14" i="2" s="1"/>
  <c r="O2694" i="1"/>
  <c r="AA2694" i="1" s="1"/>
  <c r="O2699" i="1"/>
  <c r="O699" i="1"/>
  <c r="O2697" i="1"/>
  <c r="AA2697" i="1" s="1"/>
  <c r="O2698" i="1"/>
  <c r="O694" i="1"/>
  <c r="O2696" i="1"/>
  <c r="O696" i="1"/>
  <c r="O695" i="1"/>
  <c r="O2695" i="1"/>
  <c r="O698" i="1"/>
  <c r="O700" i="1"/>
  <c r="O2700" i="1"/>
  <c r="AA2700" i="1" s="1"/>
  <c r="O697" i="1"/>
  <c r="P2008" i="1"/>
  <c r="P8" i="1"/>
  <c r="R8" i="1"/>
  <c r="AD8" i="1" s="1"/>
  <c r="R2008" i="1"/>
  <c r="AD2008" i="1" s="1"/>
  <c r="O328" i="12"/>
  <c r="O344" i="12"/>
  <c r="O64" i="12"/>
  <c r="AA64" i="12" s="1"/>
  <c r="O56" i="12"/>
  <c r="AA56" i="12" s="1"/>
  <c r="O55" i="12"/>
  <c r="AA55" i="12" s="1"/>
  <c r="O47" i="12"/>
  <c r="O58" i="12"/>
  <c r="AA58" i="12" s="1"/>
  <c r="O51" i="12"/>
  <c r="AA51" i="12" s="1"/>
  <c r="O60" i="12"/>
  <c r="O54" i="12"/>
  <c r="O46" i="12"/>
  <c r="AA46" i="12" s="1"/>
  <c r="O52" i="12"/>
  <c r="AA52" i="12" s="1"/>
  <c r="O48" i="12"/>
  <c r="AA48" i="12" s="1"/>
  <c r="O59" i="12"/>
  <c r="AA59" i="12" s="1"/>
  <c r="O62" i="12"/>
  <c r="AA62" i="12" s="1"/>
  <c r="O50" i="12"/>
  <c r="AA50" i="12" s="1"/>
  <c r="O63" i="12"/>
  <c r="AA63" i="12" s="1"/>
  <c r="O65" i="12"/>
  <c r="AA65" i="12" s="1"/>
  <c r="O53" i="12"/>
  <c r="AA53" i="12" s="1"/>
  <c r="O61" i="12"/>
  <c r="AA61" i="12" s="1"/>
  <c r="O57" i="12"/>
  <c r="AA57" i="12" s="1"/>
  <c r="O49" i="12"/>
  <c r="AA49" i="12" s="1"/>
  <c r="O17" i="9"/>
  <c r="O8" i="4"/>
  <c r="O16" i="9"/>
  <c r="O9" i="2"/>
  <c r="O6" i="3"/>
  <c r="O18" i="9"/>
  <c r="O7" i="7"/>
  <c r="O160" i="1"/>
  <c r="O2160" i="1"/>
  <c r="AA2160" i="1" s="1"/>
  <c r="R7" i="2"/>
  <c r="AD7" i="2" s="1"/>
  <c r="R6" i="8"/>
  <c r="AD6" i="8" s="1"/>
  <c r="R7" i="8"/>
  <c r="AD7" i="8" s="1"/>
  <c r="R2015" i="1"/>
  <c r="AD2015" i="1" s="1"/>
  <c r="R15" i="1"/>
  <c r="AD15" i="1" s="1"/>
  <c r="O2773" i="1"/>
  <c r="O773" i="1"/>
  <c r="O2774" i="1"/>
  <c r="AA2774" i="1" s="1"/>
  <c r="O2771" i="1"/>
  <c r="AA2771" i="1" s="1"/>
  <c r="O774" i="1"/>
  <c r="O2769" i="1"/>
  <c r="AA2769" i="1" s="1"/>
  <c r="O2770" i="1"/>
  <c r="O2772" i="1"/>
  <c r="AA2772" i="1" s="1"/>
  <c r="O771" i="1"/>
  <c r="O772" i="1"/>
  <c r="O770" i="1"/>
  <c r="O769" i="1"/>
  <c r="Q183" i="1"/>
  <c r="AA183" i="1" s="1"/>
  <c r="Q2183" i="1"/>
  <c r="S2212" i="1"/>
  <c r="AC2212" i="1" s="1"/>
  <c r="S212" i="1"/>
  <c r="AC212" i="1" s="1"/>
  <c r="O2114" i="1"/>
  <c r="O114" i="1"/>
  <c r="R2022" i="1"/>
  <c r="AD2022" i="1" s="1"/>
  <c r="R22" i="1"/>
  <c r="AD22" i="1" s="1"/>
  <c r="Q22" i="1"/>
  <c r="AA22" i="1" s="1"/>
  <c r="Q2022" i="1"/>
  <c r="P2115" i="1"/>
  <c r="P2116" i="1"/>
  <c r="P116" i="1"/>
  <c r="P115" i="1"/>
  <c r="AB115" i="1" s="1"/>
  <c r="Z115" i="1" s="1"/>
  <c r="Q19" i="9"/>
  <c r="Q2174" i="1"/>
  <c r="Q174" i="1"/>
  <c r="AA174" i="1" s="1"/>
  <c r="S19" i="9"/>
  <c r="AC19" i="9" s="1"/>
  <c r="S2174" i="1"/>
  <c r="AC2174" i="1" s="1"/>
  <c r="S174" i="1"/>
  <c r="AC174" i="1" s="1"/>
  <c r="P2185" i="1"/>
  <c r="P185" i="1"/>
  <c r="S2218" i="1"/>
  <c r="AC2218" i="1" s="1"/>
  <c r="S218" i="1"/>
  <c r="AC218" i="1" s="1"/>
  <c r="P2357" i="1"/>
  <c r="P2358" i="1"/>
  <c r="P2356" i="1"/>
  <c r="AB2356" i="1" s="1"/>
  <c r="Z2356" i="1" s="1"/>
  <c r="P356" i="1"/>
  <c r="P2361" i="1"/>
  <c r="P357" i="1"/>
  <c r="P358" i="1"/>
  <c r="P2360" i="1"/>
  <c r="AB2360" i="1" s="1"/>
  <c r="Z2360" i="1" s="1"/>
  <c r="P2362" i="1"/>
  <c r="P361" i="1"/>
  <c r="P360" i="1"/>
  <c r="AB360" i="1" s="1"/>
  <c r="Z360" i="1" s="1"/>
  <c r="P362" i="1"/>
  <c r="P2359" i="1"/>
  <c r="AB2359" i="1" s="1"/>
  <c r="Z2359" i="1" s="1"/>
  <c r="P359" i="1"/>
  <c r="S2125" i="1"/>
  <c r="AC2125" i="1" s="1"/>
  <c r="S2126" i="1"/>
  <c r="AC2126" i="1" s="1"/>
  <c r="S125" i="1"/>
  <c r="AC125" i="1" s="1"/>
  <c r="S126" i="1"/>
  <c r="AC126" i="1" s="1"/>
  <c r="P2381" i="1"/>
  <c r="P2382" i="1"/>
  <c r="P2379" i="1"/>
  <c r="P379" i="1"/>
  <c r="P2377" i="1"/>
  <c r="P2380" i="1"/>
  <c r="P382" i="1"/>
  <c r="P381" i="1"/>
  <c r="P2378" i="1"/>
  <c r="AB2378" i="1" s="1"/>
  <c r="Z2378" i="1" s="1"/>
  <c r="P2376" i="1"/>
  <c r="P377" i="1"/>
  <c r="P378" i="1"/>
  <c r="AB378" i="1" s="1"/>
  <c r="Z378" i="1" s="1"/>
  <c r="P376" i="1"/>
  <c r="P380" i="1"/>
  <c r="Q2164" i="1"/>
  <c r="Q164" i="1"/>
  <c r="AA164" i="1" s="1"/>
  <c r="O44" i="9"/>
  <c r="O2765" i="1"/>
  <c r="O2766" i="1"/>
  <c r="AA2766" i="1" s="1"/>
  <c r="O2763" i="1"/>
  <c r="AA2763" i="1" s="1"/>
  <c r="O765" i="1"/>
  <c r="O766" i="1"/>
  <c r="O763" i="1"/>
  <c r="O2764" i="1"/>
  <c r="AA2764" i="1" s="1"/>
  <c r="O2762" i="1"/>
  <c r="AA2762" i="1" s="1"/>
  <c r="O767" i="1"/>
  <c r="O762" i="1"/>
  <c r="O2767" i="1"/>
  <c r="AA2767" i="1" s="1"/>
  <c r="O2768" i="1"/>
  <c r="AA2768" i="1" s="1"/>
  <c r="O768" i="1"/>
  <c r="O764" i="1"/>
  <c r="Q2117" i="1"/>
  <c r="Q117" i="1"/>
  <c r="AA117" i="1" s="1"/>
  <c r="Q127" i="1"/>
  <c r="AA127" i="1" s="1"/>
  <c r="Q2128" i="1"/>
  <c r="Q2127" i="1"/>
  <c r="Q128" i="1"/>
  <c r="AA128" i="1" s="1"/>
  <c r="R2541" i="1"/>
  <c r="AD2541" i="1" s="1"/>
  <c r="R2542" i="1"/>
  <c r="AD2542" i="1" s="1"/>
  <c r="R2539" i="1"/>
  <c r="AD2539" i="1" s="1"/>
  <c r="R2534" i="1"/>
  <c r="AD2534" i="1" s="1"/>
  <c r="R541" i="1"/>
  <c r="AD541" i="1" s="1"/>
  <c r="R534" i="1"/>
  <c r="AD534" i="1" s="1"/>
  <c r="R542" i="1"/>
  <c r="AD542" i="1" s="1"/>
  <c r="R536" i="1"/>
  <c r="AD536" i="1" s="1"/>
  <c r="R539" i="1"/>
  <c r="AD539" i="1" s="1"/>
  <c r="R2537" i="1"/>
  <c r="AD2537" i="1" s="1"/>
  <c r="R2540" i="1"/>
  <c r="AD2540" i="1" s="1"/>
  <c r="R2538" i="1"/>
  <c r="AD2538" i="1" s="1"/>
  <c r="R535" i="1"/>
  <c r="AD535" i="1" s="1"/>
  <c r="R540" i="1"/>
  <c r="AD540" i="1" s="1"/>
  <c r="R538" i="1"/>
  <c r="AD538" i="1" s="1"/>
  <c r="R2536" i="1"/>
  <c r="AD2536" i="1" s="1"/>
  <c r="R537" i="1"/>
  <c r="AD537" i="1" s="1"/>
  <c r="R2535" i="1"/>
  <c r="AD2535" i="1" s="1"/>
  <c r="Q2170" i="1"/>
  <c r="Q170" i="1"/>
  <c r="AA170" i="1" s="1"/>
  <c r="S2216" i="1"/>
  <c r="AC2216" i="1" s="1"/>
  <c r="S2217" i="1"/>
  <c r="AC2217" i="1" s="1"/>
  <c r="S216" i="1"/>
  <c r="AC216" i="1" s="1"/>
  <c r="S217" i="1"/>
  <c r="AC217" i="1" s="1"/>
  <c r="Q2133" i="1"/>
  <c r="Q2132" i="1"/>
  <c r="Q132" i="1"/>
  <c r="AA132" i="1" s="1"/>
  <c r="Q133" i="1"/>
  <c r="AA133" i="1" s="1"/>
  <c r="AA3165" i="1" l="1"/>
  <c r="AA2130" i="1"/>
  <c r="AA2538" i="1"/>
  <c r="AA2895" i="1"/>
  <c r="AA17" i="4"/>
  <c r="AA2893" i="1"/>
  <c r="AA2773" i="1"/>
  <c r="AA2184" i="1"/>
  <c r="AA226" i="12"/>
  <c r="AA242" i="12"/>
  <c r="AA229" i="12"/>
  <c r="AA18" i="2"/>
  <c r="AA62" i="9"/>
  <c r="AA231" i="12"/>
  <c r="AA238" i="12"/>
  <c r="AA2456" i="1"/>
  <c r="AA2865" i="1"/>
  <c r="AA3235" i="1"/>
  <c r="AA3117" i="1"/>
  <c r="AA228" i="12"/>
  <c r="AA233" i="12"/>
  <c r="AA237" i="12"/>
  <c r="AA245" i="12"/>
  <c r="AA2116" i="1"/>
  <c r="AA2770" i="1"/>
  <c r="AA2696" i="1"/>
  <c r="AA165" i="12"/>
  <c r="AA2120" i="1"/>
  <c r="AA2043" i="1"/>
  <c r="AA2968" i="1"/>
  <c r="AA2278" i="1"/>
  <c r="AA3217" i="1"/>
  <c r="AA3219" i="1"/>
  <c r="AA61" i="9"/>
  <c r="AA2086" i="1"/>
  <c r="AA2343" i="1"/>
  <c r="AA3237" i="1"/>
  <c r="AA2179" i="1"/>
  <c r="AA2374" i="1"/>
  <c r="AA2312" i="1"/>
  <c r="AA2188" i="1"/>
  <c r="AA2894" i="1"/>
  <c r="AA2185" i="1"/>
  <c r="AA7" i="6"/>
  <c r="AA2157" i="1"/>
  <c r="AA2420" i="1"/>
  <c r="AA54" i="12"/>
  <c r="AA2695" i="1"/>
  <c r="AA12" i="7"/>
  <c r="AA162" i="12"/>
  <c r="AA2470" i="1"/>
  <c r="AA2280" i="1"/>
  <c r="AA3050" i="1"/>
  <c r="AA2737" i="1"/>
  <c r="AA2739" i="1"/>
  <c r="AA2125" i="1"/>
  <c r="AA99" i="12"/>
  <c r="AA91" i="12"/>
  <c r="AA3065" i="1"/>
  <c r="AA7" i="9"/>
  <c r="AA2653" i="1"/>
  <c r="AA2370" i="1"/>
  <c r="AA3101" i="1"/>
  <c r="AA221" i="12"/>
  <c r="AA223" i="12"/>
  <c r="AA218" i="12"/>
  <c r="AA2765" i="1"/>
  <c r="AA47" i="12"/>
  <c r="AA2699" i="1"/>
  <c r="AA13" i="4"/>
  <c r="AA2304" i="1"/>
  <c r="AA2151" i="1"/>
  <c r="AA19" i="9"/>
  <c r="AA2114" i="1"/>
  <c r="AA60" i="12"/>
  <c r="AA2698" i="1"/>
  <c r="AA150" i="12"/>
  <c r="AA2302" i="1"/>
  <c r="AA2498" i="1"/>
  <c r="AA2271" i="1"/>
  <c r="AA2306" i="1"/>
  <c r="AA2811" i="1"/>
  <c r="AA2736" i="1"/>
  <c r="AA2741" i="1"/>
  <c r="AA2453" i="1"/>
  <c r="AA2863" i="1"/>
  <c r="AA2340" i="1"/>
  <c r="AA2711" i="1"/>
  <c r="AA7" i="2"/>
  <c r="AA28" i="9"/>
  <c r="AA87" i="12"/>
  <c r="AA88" i="12"/>
  <c r="AA3118" i="1"/>
  <c r="AA3051" i="1"/>
  <c r="AA2109" i="1"/>
  <c r="AA2461" i="1"/>
  <c r="AA2669" i="1"/>
  <c r="AA2101" i="1"/>
  <c r="AA2534" i="1"/>
  <c r="R2509" i="1"/>
  <c r="AD2509" i="1" s="1"/>
  <c r="R2510" i="1"/>
  <c r="AD2510" i="1" s="1"/>
  <c r="R2507" i="1"/>
  <c r="AD2507" i="1" s="1"/>
  <c r="R2515" i="1"/>
  <c r="AD2515" i="1" s="1"/>
  <c r="R510" i="1"/>
  <c r="AD510" i="1" s="1"/>
  <c r="R2513" i="1"/>
  <c r="AD2513" i="1" s="1"/>
  <c r="R512" i="1"/>
  <c r="AD512" i="1" s="1"/>
  <c r="R2514" i="1"/>
  <c r="AD2514" i="1" s="1"/>
  <c r="R507" i="1"/>
  <c r="AD507" i="1" s="1"/>
  <c r="R515" i="1"/>
  <c r="AD515" i="1" s="1"/>
  <c r="R511" i="1"/>
  <c r="AD511" i="1" s="1"/>
  <c r="R2508" i="1"/>
  <c r="AD2508" i="1" s="1"/>
  <c r="R509" i="1"/>
  <c r="AD509" i="1" s="1"/>
  <c r="R2512" i="1"/>
  <c r="AD2512" i="1" s="1"/>
  <c r="R514" i="1"/>
  <c r="AD514" i="1" s="1"/>
  <c r="R2511" i="1"/>
  <c r="AD2511" i="1" s="1"/>
  <c r="R508" i="1"/>
  <c r="AD508" i="1" s="1"/>
  <c r="R513" i="1"/>
  <c r="AD513" i="1" s="1"/>
  <c r="Q2381" i="1"/>
  <c r="Q2382" i="1"/>
  <c r="Q2379" i="1"/>
  <c r="Q379" i="1"/>
  <c r="AA379" i="1" s="1"/>
  <c r="Q2377" i="1"/>
  <c r="Q2380" i="1"/>
  <c r="Q382" i="1"/>
  <c r="AA382" i="1" s="1"/>
  <c r="Q381" i="1"/>
  <c r="AA381" i="1" s="1"/>
  <c r="Q2378" i="1"/>
  <c r="Q2376" i="1"/>
  <c r="Q377" i="1"/>
  <c r="AA377" i="1" s="1"/>
  <c r="Q378" i="1"/>
  <c r="AA378" i="1" s="1"/>
  <c r="Q380" i="1"/>
  <c r="AA380" i="1" s="1"/>
  <c r="Q376" i="1"/>
  <c r="AA376" i="1" s="1"/>
  <c r="P1053" i="1"/>
  <c r="P3053" i="1"/>
  <c r="P3054" i="1"/>
  <c r="P3051" i="1"/>
  <c r="P1051" i="1"/>
  <c r="P1054" i="1"/>
  <c r="P3052" i="1"/>
  <c r="P1052" i="1"/>
  <c r="P1055" i="1"/>
  <c r="P3055" i="1"/>
  <c r="Q2108" i="1"/>
  <c r="Q108" i="1"/>
  <c r="AA108" i="1" s="1"/>
  <c r="P645" i="1"/>
  <c r="P2644" i="1"/>
  <c r="P2645" i="1"/>
  <c r="AB2645" i="1" s="1"/>
  <c r="Z2645" i="1" s="1"/>
  <c r="P2646" i="1"/>
  <c r="P2643" i="1"/>
  <c r="P643" i="1"/>
  <c r="P644" i="1"/>
  <c r="P2649" i="1"/>
  <c r="P2648" i="1"/>
  <c r="P646" i="1"/>
  <c r="AB646" i="1" s="1"/>
  <c r="Z646" i="1" s="1"/>
  <c r="P649" i="1"/>
  <c r="P2647" i="1"/>
  <c r="AB2647" i="1" s="1"/>
  <c r="Z2647" i="1" s="1"/>
  <c r="P647" i="1"/>
  <c r="P648" i="1"/>
  <c r="O1078" i="1"/>
  <c r="O3077" i="1"/>
  <c r="O1077" i="1"/>
  <c r="O3078" i="1"/>
  <c r="O1076" i="1"/>
  <c r="O3076" i="1"/>
  <c r="O1079" i="1"/>
  <c r="O1080" i="1"/>
  <c r="O3080" i="1"/>
  <c r="O3079" i="1"/>
  <c r="S2878" i="1"/>
  <c r="AC2878" i="1" s="1"/>
  <c r="S2875" i="1"/>
  <c r="AC2875" i="1" s="1"/>
  <c r="S2877" i="1"/>
  <c r="AC2877" i="1" s="1"/>
  <c r="S2876" i="1"/>
  <c r="AC2876" i="1" s="1"/>
  <c r="S875" i="1"/>
  <c r="AC875" i="1" s="1"/>
  <c r="S2873" i="1"/>
  <c r="AC2873" i="1" s="1"/>
  <c r="S2874" i="1"/>
  <c r="AC2874" i="1" s="1"/>
  <c r="S876" i="1"/>
  <c r="AC876" i="1" s="1"/>
  <c r="S878" i="1"/>
  <c r="AC878" i="1" s="1"/>
  <c r="S877" i="1"/>
  <c r="AC877" i="1" s="1"/>
  <c r="S873" i="1"/>
  <c r="AC873" i="1" s="1"/>
  <c r="S874" i="1"/>
  <c r="AC874" i="1" s="1"/>
  <c r="P1205" i="1"/>
  <c r="AB1205" i="1" s="1"/>
  <c r="Z1205" i="1" s="1"/>
  <c r="P3205" i="1"/>
  <c r="P1206" i="1"/>
  <c r="P3206" i="1"/>
  <c r="P1204" i="1"/>
  <c r="P3204" i="1"/>
  <c r="Q2565" i="1"/>
  <c r="Q2566" i="1"/>
  <c r="Q2563" i="1"/>
  <c r="Q563" i="1"/>
  <c r="AA563" i="1" s="1"/>
  <c r="Q2569" i="1"/>
  <c r="Q568" i="1"/>
  <c r="AA568" i="1" s="1"/>
  <c r="Q2564" i="1"/>
  <c r="Q567" i="1"/>
  <c r="AA567" i="1" s="1"/>
  <c r="Q566" i="1"/>
  <c r="AA566" i="1" s="1"/>
  <c r="Q2561" i="1"/>
  <c r="Q2562" i="1"/>
  <c r="Q561" i="1"/>
  <c r="AA561" i="1" s="1"/>
  <c r="Q569" i="1"/>
  <c r="AA569" i="1" s="1"/>
  <c r="Q2568" i="1"/>
  <c r="Q2567" i="1"/>
  <c r="Q565" i="1"/>
  <c r="AA565" i="1" s="1"/>
  <c r="Q562" i="1"/>
  <c r="AA562" i="1" s="1"/>
  <c r="Q564" i="1"/>
  <c r="AA564" i="1" s="1"/>
  <c r="Q2180" i="1"/>
  <c r="Q180" i="1"/>
  <c r="AA180" i="1" s="1"/>
  <c r="O99" i="1"/>
  <c r="O2099" i="1"/>
  <c r="S1222" i="1"/>
  <c r="AC1222" i="1" s="1"/>
  <c r="S3221" i="1"/>
  <c r="AC3221" i="1" s="1"/>
  <c r="S3222" i="1"/>
  <c r="AC3222" i="1" s="1"/>
  <c r="S1220" i="1"/>
  <c r="AC1220" i="1" s="1"/>
  <c r="S3220" i="1"/>
  <c r="AC3220" i="1" s="1"/>
  <c r="S1221" i="1"/>
  <c r="AC1221" i="1" s="1"/>
  <c r="S557" i="1"/>
  <c r="AC557" i="1" s="1"/>
  <c r="S2557" i="1"/>
  <c r="AC2557" i="1" s="1"/>
  <c r="S2558" i="1"/>
  <c r="AC2558" i="1" s="1"/>
  <c r="S2555" i="1"/>
  <c r="AC2555" i="1" s="1"/>
  <c r="S2556" i="1"/>
  <c r="AC2556" i="1" s="1"/>
  <c r="S555" i="1"/>
  <c r="AC555" i="1" s="1"/>
  <c r="S552" i="1"/>
  <c r="AC552" i="1" s="1"/>
  <c r="S2553" i="1"/>
  <c r="AC2553" i="1" s="1"/>
  <c r="S2554" i="1"/>
  <c r="AC2554" i="1" s="1"/>
  <c r="S2552" i="1"/>
  <c r="AC2552" i="1" s="1"/>
  <c r="S556" i="1"/>
  <c r="AC556" i="1" s="1"/>
  <c r="S558" i="1"/>
  <c r="AC558" i="1" s="1"/>
  <c r="S560" i="1"/>
  <c r="AC560" i="1" s="1"/>
  <c r="S553" i="1"/>
  <c r="AC553" i="1" s="1"/>
  <c r="S2560" i="1"/>
  <c r="AC2560" i="1" s="1"/>
  <c r="S559" i="1"/>
  <c r="AC559" i="1" s="1"/>
  <c r="S554" i="1"/>
  <c r="AC554" i="1" s="1"/>
  <c r="S2559" i="1"/>
  <c r="AC2559" i="1" s="1"/>
  <c r="Q2820" i="1"/>
  <c r="Q2822" i="1"/>
  <c r="Q2824" i="1"/>
  <c r="Q821" i="1"/>
  <c r="AA821" i="1" s="1"/>
  <c r="Q820" i="1"/>
  <c r="AA820" i="1" s="1"/>
  <c r="Q2821" i="1"/>
  <c r="Q825" i="1"/>
  <c r="AA825" i="1" s="1"/>
  <c r="Q823" i="1"/>
  <c r="AA823" i="1" s="1"/>
  <c r="Q822" i="1"/>
  <c r="AA822" i="1" s="1"/>
  <c r="Q824" i="1"/>
  <c r="AA824" i="1" s="1"/>
  <c r="Q2825" i="1"/>
  <c r="Q2823" i="1"/>
  <c r="R2035" i="1"/>
  <c r="AD2035" i="1" s="1"/>
  <c r="R35" i="1"/>
  <c r="AD35" i="1" s="1"/>
  <c r="R2033" i="1"/>
  <c r="AD2033" i="1" s="1"/>
  <c r="R33" i="1"/>
  <c r="AD33" i="1" s="1"/>
  <c r="R2024" i="1"/>
  <c r="AD2024" i="1" s="1"/>
  <c r="R24" i="1"/>
  <c r="AD24" i="1" s="1"/>
  <c r="Q2549" i="1"/>
  <c r="Q2550" i="1"/>
  <c r="Q2548" i="1"/>
  <c r="Q2547" i="1"/>
  <c r="Q548" i="1"/>
  <c r="AA548" i="1" s="1"/>
  <c r="Q547" i="1"/>
  <c r="AA547" i="1" s="1"/>
  <c r="Q543" i="1"/>
  <c r="AA543" i="1" s="1"/>
  <c r="Q551" i="1"/>
  <c r="AA551" i="1" s="1"/>
  <c r="Q544" i="1"/>
  <c r="AA544" i="1" s="1"/>
  <c r="Q550" i="1"/>
  <c r="AA550" i="1" s="1"/>
  <c r="Q2544" i="1"/>
  <c r="Q549" i="1"/>
  <c r="AA549" i="1" s="1"/>
  <c r="Q2545" i="1"/>
  <c r="Q2546" i="1"/>
  <c r="Q545" i="1"/>
  <c r="AA545" i="1" s="1"/>
  <c r="Q2551" i="1"/>
  <c r="Q546" i="1"/>
  <c r="AA546" i="1" s="1"/>
  <c r="Q2543" i="1"/>
  <c r="P2045" i="1"/>
  <c r="P45" i="1"/>
  <c r="O3238" i="1"/>
  <c r="O1240" i="1"/>
  <c r="O3240" i="1"/>
  <c r="O1238" i="1"/>
  <c r="O1239" i="1"/>
  <c r="O3239" i="1"/>
  <c r="AB380" i="1"/>
  <c r="Z380" i="1" s="1"/>
  <c r="AB2376" i="1"/>
  <c r="Z2376" i="1" s="1"/>
  <c r="AB2380" i="1"/>
  <c r="Z2380" i="1" s="1"/>
  <c r="AB2382" i="1"/>
  <c r="Z2382" i="1" s="1"/>
  <c r="AB2362" i="1"/>
  <c r="Z2362" i="1"/>
  <c r="AB2361" i="1"/>
  <c r="Z2361" i="1" s="1"/>
  <c r="AB2357" i="1"/>
  <c r="Z2357" i="1" s="1"/>
  <c r="S2717" i="1"/>
  <c r="AC2717" i="1" s="1"/>
  <c r="S2718" i="1"/>
  <c r="AC2718" i="1" s="1"/>
  <c r="S2715" i="1"/>
  <c r="AC2715" i="1" s="1"/>
  <c r="S720" i="1"/>
  <c r="AC720" i="1" s="1"/>
  <c r="S715" i="1"/>
  <c r="AC715" i="1" s="1"/>
  <c r="S2720" i="1"/>
  <c r="AC2720" i="1" s="1"/>
  <c r="S2716" i="1"/>
  <c r="AC2716" i="1" s="1"/>
  <c r="S718" i="1"/>
  <c r="AC718" i="1" s="1"/>
  <c r="S2721" i="1"/>
  <c r="AC2721" i="1" s="1"/>
  <c r="S721" i="1"/>
  <c r="AC721" i="1" s="1"/>
  <c r="S716" i="1"/>
  <c r="AC716" i="1" s="1"/>
  <c r="S719" i="1"/>
  <c r="AC719" i="1" s="1"/>
  <c r="S717" i="1"/>
  <c r="AC717" i="1" s="1"/>
  <c r="S2719" i="1"/>
  <c r="AC2719" i="1" s="1"/>
  <c r="R2093" i="1"/>
  <c r="AD2093" i="1" s="1"/>
  <c r="R2094" i="1"/>
  <c r="AD2094" i="1" s="1"/>
  <c r="R93" i="1"/>
  <c r="AD93" i="1" s="1"/>
  <c r="R94" i="1"/>
  <c r="AD94" i="1" s="1"/>
  <c r="Q2201" i="1"/>
  <c r="Q201" i="1"/>
  <c r="AA201" i="1" s="1"/>
  <c r="Q2105" i="1"/>
  <c r="Q105" i="1"/>
  <c r="AA105" i="1" s="1"/>
  <c r="Q2028" i="1"/>
  <c r="Q28" i="1"/>
  <c r="AA28" i="1" s="1"/>
  <c r="R405" i="1"/>
  <c r="AD405" i="1" s="1"/>
  <c r="R2405" i="1"/>
  <c r="AD2405" i="1" s="1"/>
  <c r="R2406" i="1"/>
  <c r="AD2406" i="1" s="1"/>
  <c r="R406" i="1"/>
  <c r="AD406" i="1" s="1"/>
  <c r="R2410" i="1"/>
  <c r="AD2410" i="1" s="1"/>
  <c r="R2409" i="1"/>
  <c r="AD2409" i="1" s="1"/>
  <c r="R407" i="1"/>
  <c r="AD407" i="1" s="1"/>
  <c r="R2408" i="1"/>
  <c r="AD2408" i="1" s="1"/>
  <c r="R408" i="1"/>
  <c r="AD408" i="1" s="1"/>
  <c r="R409" i="1"/>
  <c r="AD409" i="1" s="1"/>
  <c r="R410" i="1"/>
  <c r="AD410" i="1" s="1"/>
  <c r="R2407" i="1"/>
  <c r="AD2407" i="1" s="1"/>
  <c r="O2902" i="1"/>
  <c r="O902" i="1"/>
  <c r="O2905" i="1"/>
  <c r="O2906" i="1"/>
  <c r="O903" i="1"/>
  <c r="O2903" i="1"/>
  <c r="O2904" i="1"/>
  <c r="O906" i="1"/>
  <c r="O905" i="1"/>
  <c r="O904" i="1"/>
  <c r="S2040" i="1"/>
  <c r="AC2040" i="1" s="1"/>
  <c r="S40" i="1"/>
  <c r="AC40" i="1" s="1"/>
  <c r="R2910" i="1"/>
  <c r="AD2910" i="1" s="1"/>
  <c r="R2907" i="1"/>
  <c r="AD2907" i="1" s="1"/>
  <c r="R2909" i="1"/>
  <c r="AD2909" i="1" s="1"/>
  <c r="R910" i="1"/>
  <c r="AD910" i="1" s="1"/>
  <c r="R907" i="1"/>
  <c r="AD907" i="1" s="1"/>
  <c r="R2912" i="1"/>
  <c r="AD2912" i="1" s="1"/>
  <c r="R911" i="1"/>
  <c r="AD911" i="1" s="1"/>
  <c r="R2911" i="1"/>
  <c r="AD2911" i="1" s="1"/>
  <c r="R908" i="1"/>
  <c r="AD908" i="1" s="1"/>
  <c r="R2908" i="1"/>
  <c r="AD2908" i="1" s="1"/>
  <c r="R909" i="1"/>
  <c r="AD909" i="1" s="1"/>
  <c r="R912" i="1"/>
  <c r="AD912" i="1" s="1"/>
  <c r="Q2190" i="1"/>
  <c r="Q190" i="1"/>
  <c r="AA190" i="1" s="1"/>
  <c r="AB2008" i="1"/>
  <c r="Z2008" i="1" s="1"/>
  <c r="O147" i="1"/>
  <c r="O2148" i="1"/>
  <c r="O2147" i="1"/>
  <c r="O148" i="1"/>
  <c r="Q95" i="1"/>
  <c r="AA95" i="1" s="1"/>
  <c r="Q2095" i="1"/>
  <c r="S2200" i="1"/>
  <c r="AC2200" i="1" s="1"/>
  <c r="S200" i="1"/>
  <c r="AC200" i="1" s="1"/>
  <c r="Q2413" i="1"/>
  <c r="Q2414" i="1"/>
  <c r="Q2412" i="1"/>
  <c r="Q2411" i="1"/>
  <c r="Q412" i="1"/>
  <c r="AA412" i="1" s="1"/>
  <c r="Q414" i="1"/>
  <c r="AA414" i="1" s="1"/>
  <c r="Q413" i="1"/>
  <c r="AA413" i="1" s="1"/>
  <c r="Q411" i="1"/>
  <c r="AA411" i="1" s="1"/>
  <c r="Q415" i="1"/>
  <c r="AA415" i="1" s="1"/>
  <c r="Q2415" i="1"/>
  <c r="Q416" i="1"/>
  <c r="AA416" i="1" s="1"/>
  <c r="Q2416" i="1"/>
  <c r="P2804" i="1"/>
  <c r="P2805" i="1"/>
  <c r="P2806" i="1"/>
  <c r="AB2806" i="1" s="1"/>
  <c r="Z2806" i="1" s="1"/>
  <c r="P2803" i="1"/>
  <c r="P804" i="1"/>
  <c r="P803" i="1"/>
  <c r="P806" i="1"/>
  <c r="P2801" i="1"/>
  <c r="P2802" i="1"/>
  <c r="AB2802" i="1" s="1"/>
  <c r="Z2802" i="1" s="1"/>
  <c r="P805" i="1"/>
  <c r="P801" i="1"/>
  <c r="AB801" i="1" s="1"/>
  <c r="Z801" i="1" s="1"/>
  <c r="P802" i="1"/>
  <c r="O47" i="1"/>
  <c r="O2047" i="1"/>
  <c r="S2036" i="1"/>
  <c r="AC2036" i="1" s="1"/>
  <c r="S36" i="1"/>
  <c r="AC36" i="1" s="1"/>
  <c r="Q3139" i="1"/>
  <c r="Q3136" i="1"/>
  <c r="Q1139" i="1"/>
  <c r="AA1139" i="1" s="1"/>
  <c r="Q1136" i="1"/>
  <c r="AA1136" i="1" s="1"/>
  <c r="Q3137" i="1"/>
  <c r="Q3138" i="1"/>
  <c r="Q1137" i="1"/>
  <c r="AA1137" i="1" s="1"/>
  <c r="Q1138" i="1"/>
  <c r="AA1138" i="1" s="1"/>
  <c r="AB663" i="1"/>
  <c r="Z663" i="1" s="1"/>
  <c r="AB662" i="1"/>
  <c r="Z662" i="1" s="1"/>
  <c r="P3214" i="1"/>
  <c r="P3216" i="1"/>
  <c r="AB3216" i="1" s="1"/>
  <c r="Z3216" i="1" s="1"/>
  <c r="P1214" i="1"/>
  <c r="AB1214" i="1" s="1"/>
  <c r="Z1214" i="1" s="1"/>
  <c r="P1216" i="1"/>
  <c r="P1215" i="1"/>
  <c r="P3215" i="1"/>
  <c r="AB3215" i="1" s="1"/>
  <c r="Z3215" i="1" s="1"/>
  <c r="O215" i="1"/>
  <c r="O2215" i="1"/>
  <c r="AA2215" i="1" s="1"/>
  <c r="S3084" i="1"/>
  <c r="AC3084" i="1" s="1"/>
  <c r="S3083" i="1"/>
  <c r="AC3083" i="1" s="1"/>
  <c r="S1084" i="1"/>
  <c r="AC1084" i="1" s="1"/>
  <c r="S1083" i="1"/>
  <c r="AC1083" i="1" s="1"/>
  <c r="S1081" i="1"/>
  <c r="AC1081" i="1" s="1"/>
  <c r="S3082" i="1"/>
  <c r="AC3082" i="1" s="1"/>
  <c r="S3081" i="1"/>
  <c r="AC3081" i="1" s="1"/>
  <c r="S1082" i="1"/>
  <c r="AC1082" i="1" s="1"/>
  <c r="AB2041" i="1"/>
  <c r="Z2041" i="1" s="1"/>
  <c r="AB333" i="1"/>
  <c r="Z333" i="1" s="1"/>
  <c r="AB2337" i="1"/>
  <c r="Z2337" i="1" s="1"/>
  <c r="AB2336" i="1"/>
  <c r="Z2336" i="1" s="1"/>
  <c r="AB748" i="1"/>
  <c r="Z748" i="1" s="1"/>
  <c r="AB2745" i="1"/>
  <c r="Z2745" i="1" s="1"/>
  <c r="AB2747" i="1"/>
  <c r="Z2747" i="1" s="1"/>
  <c r="R1125" i="1"/>
  <c r="AD1125" i="1" s="1"/>
  <c r="R1126" i="1"/>
  <c r="AD1126" i="1" s="1"/>
  <c r="R3126" i="1"/>
  <c r="AD3126" i="1" s="1"/>
  <c r="R3128" i="1"/>
  <c r="AD3128" i="1" s="1"/>
  <c r="R1127" i="1"/>
  <c r="AD1127" i="1" s="1"/>
  <c r="R3125" i="1"/>
  <c r="AD3125" i="1" s="1"/>
  <c r="R1128" i="1"/>
  <c r="AD1128" i="1" s="1"/>
  <c r="R3127" i="1"/>
  <c r="AD3127" i="1" s="1"/>
  <c r="P2782" i="1"/>
  <c r="P2787" i="1"/>
  <c r="P787" i="1"/>
  <c r="P782" i="1"/>
  <c r="P2785" i="1"/>
  <c r="P2786" i="1"/>
  <c r="AB2786" i="1" s="1"/>
  <c r="Z2786" i="1" s="1"/>
  <c r="P785" i="1"/>
  <c r="P784" i="1"/>
  <c r="P783" i="1"/>
  <c r="P2784" i="1"/>
  <c r="P786" i="1"/>
  <c r="P2783" i="1"/>
  <c r="AB2783" i="1" s="1"/>
  <c r="Z2783" i="1" s="1"/>
  <c r="S3005" i="1"/>
  <c r="AC3005" i="1" s="1"/>
  <c r="S3006" i="1"/>
  <c r="AC3006" i="1" s="1"/>
  <c r="S3003" i="1"/>
  <c r="AC3003" i="1" s="1"/>
  <c r="S1005" i="1"/>
  <c r="AC1005" i="1" s="1"/>
  <c r="S1003" i="1"/>
  <c r="AC1003" i="1" s="1"/>
  <c r="S3004" i="1"/>
  <c r="AC3004" i="1" s="1"/>
  <c r="S1006" i="1"/>
  <c r="AC1006" i="1" s="1"/>
  <c r="S1007" i="1"/>
  <c r="AC1007" i="1" s="1"/>
  <c r="S1004" i="1"/>
  <c r="AC1004" i="1" s="1"/>
  <c r="S3007" i="1"/>
  <c r="AC3007" i="1" s="1"/>
  <c r="AB1071" i="1"/>
  <c r="Z1071" i="1" s="1"/>
  <c r="AB3070" i="1"/>
  <c r="Z3070" i="1" s="1"/>
  <c r="Q2296" i="1"/>
  <c r="Q2299" i="1"/>
  <c r="Q295" i="1"/>
  <c r="AA295" i="1" s="1"/>
  <c r="Q2298" i="1"/>
  <c r="Q299" i="1"/>
  <c r="AA299" i="1" s="1"/>
  <c r="Q296" i="1"/>
  <c r="AA296" i="1" s="1"/>
  <c r="Q2297" i="1"/>
  <c r="Q297" i="1"/>
  <c r="AA297" i="1" s="1"/>
  <c r="Q298" i="1"/>
  <c r="AA298" i="1" s="1"/>
  <c r="Q2295" i="1"/>
  <c r="S92" i="1"/>
  <c r="AC92" i="1" s="1"/>
  <c r="S2092" i="1"/>
  <c r="AC2092" i="1" s="1"/>
  <c r="O2058" i="1"/>
  <c r="AA2058" i="1" s="1"/>
  <c r="O58" i="1"/>
  <c r="AB3196" i="1"/>
  <c r="Z3196" i="1" s="1"/>
  <c r="AB1195" i="1"/>
  <c r="Z1195" i="1" s="1"/>
  <c r="AB34" i="1"/>
  <c r="Z34" i="1" s="1"/>
  <c r="S3067" i="1"/>
  <c r="AC3067" i="1" s="1"/>
  <c r="S1067" i="1"/>
  <c r="AC1067" i="1" s="1"/>
  <c r="S3066" i="1"/>
  <c r="AC3066" i="1" s="1"/>
  <c r="S3065" i="1"/>
  <c r="AC3065" i="1" s="1"/>
  <c r="S1064" i="1"/>
  <c r="AC1064" i="1" s="1"/>
  <c r="S3064" i="1"/>
  <c r="AC3064" i="1" s="1"/>
  <c r="S1065" i="1"/>
  <c r="AC1065" i="1" s="1"/>
  <c r="S1066" i="1"/>
  <c r="AC1066" i="1" s="1"/>
  <c r="P2260" i="1"/>
  <c r="P2259" i="1"/>
  <c r="P259" i="1"/>
  <c r="P260" i="1"/>
  <c r="P2258" i="1"/>
  <c r="P258" i="1"/>
  <c r="AB91" i="1"/>
  <c r="Z91" i="1" s="1"/>
  <c r="AB1189" i="1"/>
  <c r="Z1189" i="1" s="1"/>
  <c r="AB3192" i="1"/>
  <c r="Z3192" i="1" s="1"/>
  <c r="AA2412" i="1"/>
  <c r="AB2188" i="1"/>
  <c r="Z2188" i="1" s="1"/>
  <c r="AB2084" i="1"/>
  <c r="Z2084" i="1"/>
  <c r="AB3135" i="1"/>
  <c r="Z3135" i="1" s="1"/>
  <c r="AB3134" i="1"/>
  <c r="Z3134" i="1" s="1"/>
  <c r="R2044" i="1"/>
  <c r="AD2044" i="1" s="1"/>
  <c r="R44" i="1"/>
  <c r="AD44" i="1" s="1"/>
  <c r="AA6" i="10"/>
  <c r="Y6" i="10" s="1"/>
  <c r="AA15" i="3"/>
  <c r="AA60" i="9"/>
  <c r="AA235" i="12"/>
  <c r="AA234" i="12"/>
  <c r="AA236" i="12"/>
  <c r="AA227" i="12"/>
  <c r="AA230" i="12"/>
  <c r="AB2098" i="1"/>
  <c r="Z2098" i="1" s="1"/>
  <c r="AB892" i="1"/>
  <c r="Z892" i="1" s="1"/>
  <c r="AB891" i="1"/>
  <c r="Z891" i="1" s="1"/>
  <c r="AB2014" i="1"/>
  <c r="Z2014" i="1" s="1"/>
  <c r="AB2239" i="1"/>
  <c r="Z2239" i="1" s="1"/>
  <c r="AB240" i="1"/>
  <c r="Z240" i="1" s="1"/>
  <c r="Q191" i="1"/>
  <c r="AA191" i="1" s="1"/>
  <c r="Q2191" i="1"/>
  <c r="AB1233" i="1"/>
  <c r="Z1233" i="1" s="1"/>
  <c r="AB3232" i="1"/>
  <c r="Z3232" i="1" s="1"/>
  <c r="AB2890" i="1"/>
  <c r="Z2890" i="1" s="1"/>
  <c r="AB885" i="1"/>
  <c r="Z885" i="1" s="1"/>
  <c r="AB3154" i="1"/>
  <c r="Z3154" i="1" s="1"/>
  <c r="AB3155" i="1"/>
  <c r="Z3155" i="1" s="1"/>
  <c r="P2086" i="1"/>
  <c r="P86" i="1"/>
  <c r="AB1230" i="1"/>
  <c r="Z1230" i="1" s="1"/>
  <c r="AA2740" i="1"/>
  <c r="Q2204" i="1"/>
  <c r="Q204" i="1"/>
  <c r="AA204" i="1" s="1"/>
  <c r="AB2121" i="1"/>
  <c r="Z2121" i="1" s="1"/>
  <c r="AA2455" i="1"/>
  <c r="AA2457" i="1"/>
  <c r="AA2452" i="1"/>
  <c r="AA2454" i="1"/>
  <c r="AA2867" i="1"/>
  <c r="AB257" i="1"/>
  <c r="Z257" i="1" s="1"/>
  <c r="AB254" i="1"/>
  <c r="Z254" i="1" s="1"/>
  <c r="AB59" i="1"/>
  <c r="Z59" i="1" s="1"/>
  <c r="AA2338" i="1"/>
  <c r="AA2339" i="1"/>
  <c r="AB109" i="1"/>
  <c r="Z109" i="1" s="1"/>
  <c r="AA3236" i="1"/>
  <c r="P2878" i="1"/>
  <c r="P2875" i="1"/>
  <c r="P2877" i="1"/>
  <c r="P875" i="1"/>
  <c r="P2873" i="1"/>
  <c r="P2874" i="1"/>
  <c r="P2876" i="1"/>
  <c r="AB2876" i="1" s="1"/>
  <c r="Z2876" i="1" s="1"/>
  <c r="P876" i="1"/>
  <c r="P878" i="1"/>
  <c r="P877" i="1"/>
  <c r="P873" i="1"/>
  <c r="AB873" i="1" s="1"/>
  <c r="Z873" i="1" s="1"/>
  <c r="P874" i="1"/>
  <c r="P75" i="1"/>
  <c r="P2075" i="1"/>
  <c r="O2026" i="1"/>
  <c r="AA2026" i="1" s="1"/>
  <c r="O26" i="1"/>
  <c r="P2565" i="1"/>
  <c r="P2566" i="1"/>
  <c r="AB2566" i="1" s="1"/>
  <c r="Z2566" i="1" s="1"/>
  <c r="P2563" i="1"/>
  <c r="P563" i="1"/>
  <c r="P2569" i="1"/>
  <c r="P568" i="1"/>
  <c r="P2564" i="1"/>
  <c r="P566" i="1"/>
  <c r="P2561" i="1"/>
  <c r="P2562" i="1"/>
  <c r="P567" i="1"/>
  <c r="P561" i="1"/>
  <c r="P569" i="1"/>
  <c r="P2568" i="1"/>
  <c r="AB2568" i="1" s="1"/>
  <c r="Z2568" i="1" s="1"/>
  <c r="P2567" i="1"/>
  <c r="AB2567" i="1" s="1"/>
  <c r="Z2567" i="1" s="1"/>
  <c r="P565" i="1"/>
  <c r="P562" i="1"/>
  <c r="P564" i="1"/>
  <c r="P2509" i="1"/>
  <c r="P2510" i="1"/>
  <c r="P2507" i="1"/>
  <c r="P2515" i="1"/>
  <c r="P507" i="1"/>
  <c r="P515" i="1"/>
  <c r="P510" i="1"/>
  <c r="AB510" i="1" s="1"/>
  <c r="Z510" i="1" s="1"/>
  <c r="P2513" i="1"/>
  <c r="P512" i="1"/>
  <c r="P2514" i="1"/>
  <c r="AB2514" i="1" s="1"/>
  <c r="Z2514" i="1" s="1"/>
  <c r="P511" i="1"/>
  <c r="P2508" i="1"/>
  <c r="P513" i="1"/>
  <c r="P508" i="1"/>
  <c r="P509" i="1"/>
  <c r="P2512" i="1"/>
  <c r="P514" i="1"/>
  <c r="P2511" i="1"/>
  <c r="O2194" i="1"/>
  <c r="O194" i="1"/>
  <c r="Q2293" i="1"/>
  <c r="Q2294" i="1"/>
  <c r="Q2291" i="1"/>
  <c r="Q293" i="1"/>
  <c r="AA293" i="1" s="1"/>
  <c r="Q2290" i="1"/>
  <c r="Q294" i="1"/>
  <c r="AA294" i="1" s="1"/>
  <c r="Q2292" i="1"/>
  <c r="Q291" i="1"/>
  <c r="AA291" i="1" s="1"/>
  <c r="Q292" i="1"/>
  <c r="AA292" i="1" s="1"/>
  <c r="Q290" i="1"/>
  <c r="AA290" i="1" s="1"/>
  <c r="R99" i="1"/>
  <c r="AD99" i="1" s="1"/>
  <c r="R2099" i="1"/>
  <c r="AD2099" i="1" s="1"/>
  <c r="O2082" i="1"/>
  <c r="O82" i="1"/>
  <c r="R2057" i="1"/>
  <c r="AD2057" i="1" s="1"/>
  <c r="R57" i="1"/>
  <c r="AD57" i="1" s="1"/>
  <c r="P437" i="1"/>
  <c r="P2443" i="1"/>
  <c r="P2437" i="1"/>
  <c r="P2438" i="1"/>
  <c r="AB2438" i="1" s="1"/>
  <c r="Z2438" i="1" s="1"/>
  <c r="P443" i="1"/>
  <c r="P2441" i="1"/>
  <c r="P438" i="1"/>
  <c r="P2442" i="1"/>
  <c r="AB2442" i="1" s="1"/>
  <c r="Z2442" i="1" s="1"/>
  <c r="P439" i="1"/>
  <c r="P2440" i="1"/>
  <c r="P441" i="1"/>
  <c r="P442" i="1"/>
  <c r="P2439" i="1"/>
  <c r="AB2439" i="1" s="1"/>
  <c r="Z2439" i="1" s="1"/>
  <c r="P440" i="1"/>
  <c r="AA7" i="10"/>
  <c r="Y7" i="10" s="1"/>
  <c r="Q2677" i="1"/>
  <c r="Q2678" i="1"/>
  <c r="Q2675" i="1"/>
  <c r="Q677" i="1"/>
  <c r="AA677" i="1" s="1"/>
  <c r="Q675" i="1"/>
  <c r="AA675" i="1" s="1"/>
  <c r="Q672" i="1"/>
  <c r="AA672" i="1" s="1"/>
  <c r="Q2676" i="1"/>
  <c r="Q678" i="1"/>
  <c r="AA678" i="1" s="1"/>
  <c r="Q2673" i="1"/>
  <c r="Q2674" i="1"/>
  <c r="Q673" i="1"/>
  <c r="AA673" i="1" s="1"/>
  <c r="Q2672" i="1"/>
  <c r="Q674" i="1"/>
  <c r="AA674" i="1" s="1"/>
  <c r="Q676" i="1"/>
  <c r="AA676" i="1" s="1"/>
  <c r="AB665" i="1"/>
  <c r="Z665" i="1" s="1"/>
  <c r="AB2666" i="1"/>
  <c r="Z2666" i="1" s="1"/>
  <c r="AB2668" i="1"/>
  <c r="Z2668" i="1" s="1"/>
  <c r="AA2544" i="1"/>
  <c r="AA2548" i="1"/>
  <c r="O2205" i="1"/>
  <c r="O205" i="1"/>
  <c r="R2080" i="1"/>
  <c r="AD2080" i="1" s="1"/>
  <c r="R80" i="1"/>
  <c r="AD80" i="1" s="1"/>
  <c r="S3029" i="1"/>
  <c r="AC3029" i="1" s="1"/>
  <c r="S3027" i="1"/>
  <c r="AC3027" i="1" s="1"/>
  <c r="S1027" i="1"/>
  <c r="AC1027" i="1" s="1"/>
  <c r="S3026" i="1"/>
  <c r="AC3026" i="1" s="1"/>
  <c r="S1028" i="1"/>
  <c r="AC1028" i="1" s="1"/>
  <c r="S3028" i="1"/>
  <c r="AC3028" i="1" s="1"/>
  <c r="S1029" i="1"/>
  <c r="AC1029" i="1" s="1"/>
  <c r="S1026" i="1"/>
  <c r="AC1026" i="1" s="1"/>
  <c r="AA2164" i="1"/>
  <c r="S2923" i="1"/>
  <c r="AC2923" i="1" s="1"/>
  <c r="S2920" i="1"/>
  <c r="AC2920" i="1" s="1"/>
  <c r="S920" i="1"/>
  <c r="AC920" i="1" s="1"/>
  <c r="S923" i="1"/>
  <c r="AC923" i="1" s="1"/>
  <c r="S2921" i="1"/>
  <c r="AC2921" i="1" s="1"/>
  <c r="S2922" i="1"/>
  <c r="AC2922" i="1" s="1"/>
  <c r="S921" i="1"/>
  <c r="AC921" i="1" s="1"/>
  <c r="S2919" i="1"/>
  <c r="AC2919" i="1" s="1"/>
  <c r="S919" i="1"/>
  <c r="AC919" i="1" s="1"/>
  <c r="S922" i="1"/>
  <c r="AC922" i="1" s="1"/>
  <c r="S16" i="8"/>
  <c r="AC16" i="8" s="1"/>
  <c r="S17" i="8"/>
  <c r="AC17" i="8" s="1"/>
  <c r="S2073" i="1"/>
  <c r="AC2073" i="1" s="1"/>
  <c r="S73" i="1"/>
  <c r="AC73" i="1" s="1"/>
  <c r="R333" i="12"/>
  <c r="AD333" i="12" s="1"/>
  <c r="R349" i="12"/>
  <c r="AD349" i="12" s="1"/>
  <c r="R154" i="12"/>
  <c r="AD154" i="12" s="1"/>
  <c r="R150" i="12"/>
  <c r="AD150" i="12" s="1"/>
  <c r="R160" i="12"/>
  <c r="AD160" i="12" s="1"/>
  <c r="R149" i="12"/>
  <c r="AD149" i="12" s="1"/>
  <c r="R155" i="12"/>
  <c r="AD155" i="12" s="1"/>
  <c r="R159" i="12"/>
  <c r="AD159" i="12" s="1"/>
  <c r="R152" i="12"/>
  <c r="AD152" i="12" s="1"/>
  <c r="R148" i="12"/>
  <c r="AD148" i="12" s="1"/>
  <c r="R163" i="12"/>
  <c r="AD163" i="12" s="1"/>
  <c r="R147" i="12"/>
  <c r="AD147" i="12" s="1"/>
  <c r="R164" i="12"/>
  <c r="AD164" i="12" s="1"/>
  <c r="R162" i="12"/>
  <c r="AD162" i="12" s="1"/>
  <c r="R158" i="12"/>
  <c r="AD158" i="12" s="1"/>
  <c r="R153" i="12"/>
  <c r="AD153" i="12" s="1"/>
  <c r="R165" i="12"/>
  <c r="AD165" i="12" s="1"/>
  <c r="R146" i="12"/>
  <c r="AD146" i="12" s="1"/>
  <c r="R156" i="12"/>
  <c r="AD156" i="12" s="1"/>
  <c r="R151" i="12"/>
  <c r="AD151" i="12" s="1"/>
  <c r="R161" i="12"/>
  <c r="AD161" i="12" s="1"/>
  <c r="R157" i="12"/>
  <c r="AD157" i="12" s="1"/>
  <c r="R43" i="9"/>
  <c r="AD43" i="9" s="1"/>
  <c r="R14" i="2"/>
  <c r="AD14" i="2" s="1"/>
  <c r="R41" i="9"/>
  <c r="AD41" i="9" s="1"/>
  <c r="R13" i="4"/>
  <c r="AD13" i="4" s="1"/>
  <c r="R40" i="9"/>
  <c r="AD40" i="9" s="1"/>
  <c r="R11" i="3"/>
  <c r="AD11" i="3" s="1"/>
  <c r="R42" i="9"/>
  <c r="AD42" i="9" s="1"/>
  <c r="R12" i="7"/>
  <c r="AD12" i="7" s="1"/>
  <c r="R2699" i="1"/>
  <c r="AD2699" i="1" s="1"/>
  <c r="R2694" i="1"/>
  <c r="AD2694" i="1" s="1"/>
  <c r="R694" i="1"/>
  <c r="AD694" i="1" s="1"/>
  <c r="R2696" i="1"/>
  <c r="AD2696" i="1" s="1"/>
  <c r="R2700" i="1"/>
  <c r="AD2700" i="1" s="1"/>
  <c r="R696" i="1"/>
  <c r="AD696" i="1" s="1"/>
  <c r="R699" i="1"/>
  <c r="AD699" i="1" s="1"/>
  <c r="R2697" i="1"/>
  <c r="AD2697" i="1" s="1"/>
  <c r="R2698" i="1"/>
  <c r="AD2698" i="1" s="1"/>
  <c r="R695" i="1"/>
  <c r="AD695" i="1" s="1"/>
  <c r="R698" i="1"/>
  <c r="AD698" i="1" s="1"/>
  <c r="R700" i="1"/>
  <c r="AD700" i="1" s="1"/>
  <c r="R697" i="1"/>
  <c r="AD697" i="1" s="1"/>
  <c r="R2695" i="1"/>
  <c r="AD2695" i="1" s="1"/>
  <c r="P2276" i="1"/>
  <c r="P2275" i="1"/>
  <c r="AB2275" i="1" s="1"/>
  <c r="Z2275" i="1" s="1"/>
  <c r="P275" i="1"/>
  <c r="P2274" i="1"/>
  <c r="P276" i="1"/>
  <c r="AB276" i="1" s="1"/>
  <c r="Z276" i="1" s="1"/>
  <c r="P2273" i="1"/>
  <c r="AB2273" i="1" s="1"/>
  <c r="Z2273" i="1" s="1"/>
  <c r="P273" i="1"/>
  <c r="P274" i="1"/>
  <c r="R3249" i="1"/>
  <c r="AD3249" i="1" s="1"/>
  <c r="R1247" i="1"/>
  <c r="AD1247" i="1" s="1"/>
  <c r="R3248" i="1"/>
  <c r="AD3248" i="1" s="1"/>
  <c r="R3247" i="1"/>
  <c r="AD3247" i="1" s="1"/>
  <c r="R1248" i="1"/>
  <c r="AD1248" i="1" s="1"/>
  <c r="R1249" i="1"/>
  <c r="AD1249" i="1" s="1"/>
  <c r="S2201" i="1"/>
  <c r="AC2201" i="1" s="1"/>
  <c r="S201" i="1"/>
  <c r="AC201" i="1" s="1"/>
  <c r="Q3181" i="1"/>
  <c r="Q3179" i="1"/>
  <c r="Q1181" i="1"/>
  <c r="AA1181" i="1" s="1"/>
  <c r="Q1179" i="1"/>
  <c r="AA1179" i="1" s="1"/>
  <c r="Q3178" i="1"/>
  <c r="Q3180" i="1"/>
  <c r="Q1180" i="1"/>
  <c r="AA1180" i="1" s="1"/>
  <c r="Q1178" i="1"/>
  <c r="AA1178" i="1" s="1"/>
  <c r="AB2105" i="1"/>
  <c r="Z2105" i="1" s="1"/>
  <c r="P2397" i="1"/>
  <c r="P2398" i="1"/>
  <c r="P2400" i="1"/>
  <c r="P2403" i="1"/>
  <c r="AB2403" i="1" s="1"/>
  <c r="Z2403" i="1" s="1"/>
  <c r="P403" i="1"/>
  <c r="P400" i="1"/>
  <c r="P2402" i="1"/>
  <c r="P398" i="1"/>
  <c r="AB398" i="1" s="1"/>
  <c r="Z398" i="1" s="1"/>
  <c r="P2401" i="1"/>
  <c r="AB2401" i="1" s="1"/>
  <c r="Z2401" i="1" s="1"/>
  <c r="P2404" i="1"/>
  <c r="P401" i="1"/>
  <c r="P402" i="1"/>
  <c r="AB402" i="1" s="1"/>
  <c r="Z402" i="1" s="1"/>
  <c r="P399" i="1"/>
  <c r="P397" i="1"/>
  <c r="P404" i="1"/>
  <c r="P2399" i="1"/>
  <c r="AB2399" i="1" s="1"/>
  <c r="Z2399" i="1" s="1"/>
  <c r="Q2142" i="1"/>
  <c r="Q142" i="1"/>
  <c r="AA142" i="1" s="1"/>
  <c r="Q143" i="1"/>
  <c r="AA143" i="1" s="1"/>
  <c r="Q2143" i="1"/>
  <c r="O998" i="1"/>
  <c r="O3000" i="1"/>
  <c r="O2998" i="1"/>
  <c r="O3001" i="1"/>
  <c r="O1000" i="1"/>
  <c r="O3002" i="1"/>
  <c r="O999" i="1"/>
  <c r="O1001" i="1"/>
  <c r="O1002" i="1"/>
  <c r="O2999" i="1"/>
  <c r="Q2249" i="1"/>
  <c r="Q247" i="1"/>
  <c r="AA247" i="1" s="1"/>
  <c r="Q2248" i="1"/>
  <c r="Q249" i="1"/>
  <c r="AA249" i="1" s="1"/>
  <c r="Q2247" i="1"/>
  <c r="Q248" i="1"/>
  <c r="AA248" i="1" s="1"/>
  <c r="R3099" i="1"/>
  <c r="AD3099" i="1" s="1"/>
  <c r="R1099" i="1"/>
  <c r="AD1099" i="1" s="1"/>
  <c r="R3097" i="1"/>
  <c r="AD3097" i="1" s="1"/>
  <c r="R3098" i="1"/>
  <c r="AD3098" i="1" s="1"/>
  <c r="R3100" i="1"/>
  <c r="AD3100" i="1" s="1"/>
  <c r="R1098" i="1"/>
  <c r="AD1098" i="1" s="1"/>
  <c r="R1097" i="1"/>
  <c r="AD1097" i="1" s="1"/>
  <c r="R1100" i="1"/>
  <c r="AD1100" i="1" s="1"/>
  <c r="P2243" i="1"/>
  <c r="P243" i="1"/>
  <c r="P2242" i="1"/>
  <c r="P2241" i="1"/>
  <c r="P241" i="1"/>
  <c r="P242" i="1"/>
  <c r="AB242" i="1" s="1"/>
  <c r="Z242" i="1" s="1"/>
  <c r="AB2112" i="1"/>
  <c r="Z2112" i="1" s="1"/>
  <c r="S3227" i="1"/>
  <c r="AC3227" i="1" s="1"/>
  <c r="S1227" i="1"/>
  <c r="AC1227" i="1" s="1"/>
  <c r="S3226" i="1"/>
  <c r="AC3226" i="1" s="1"/>
  <c r="S1228" i="1"/>
  <c r="AC1228" i="1" s="1"/>
  <c r="S3228" i="1"/>
  <c r="AC3228" i="1" s="1"/>
  <c r="S1226" i="1"/>
  <c r="AC1226" i="1" s="1"/>
  <c r="AB3039" i="1"/>
  <c r="Z3039" i="1" s="1"/>
  <c r="AB54" i="9"/>
  <c r="AB2615" i="1"/>
  <c r="Z2615" i="1" s="1"/>
  <c r="AB612" i="1"/>
  <c r="Z612" i="1" s="1"/>
  <c r="AB619" i="1"/>
  <c r="Z619" i="1" s="1"/>
  <c r="AB2619" i="1"/>
  <c r="Z2619" i="1" s="1"/>
  <c r="Q2868" i="1"/>
  <c r="Q2870" i="1"/>
  <c r="Q2869" i="1"/>
  <c r="Q869" i="1"/>
  <c r="AA869" i="1" s="1"/>
  <c r="Q868" i="1"/>
  <c r="AA868" i="1" s="1"/>
  <c r="Q871" i="1"/>
  <c r="AA871" i="1" s="1"/>
  <c r="Q2872" i="1"/>
  <c r="Q872" i="1"/>
  <c r="AA872" i="1" s="1"/>
  <c r="Q870" i="1"/>
  <c r="AA870" i="1" s="1"/>
  <c r="Q2871" i="1"/>
  <c r="AB158" i="1"/>
  <c r="Z158" i="1" s="1"/>
  <c r="R3115" i="1"/>
  <c r="AD3115" i="1" s="1"/>
  <c r="R3116" i="1"/>
  <c r="AD3116" i="1" s="1"/>
  <c r="R3113" i="1"/>
  <c r="AD3113" i="1" s="1"/>
  <c r="R1116" i="1"/>
  <c r="AD1116" i="1" s="1"/>
  <c r="R1115" i="1"/>
  <c r="AD1115" i="1" s="1"/>
  <c r="R3114" i="1"/>
  <c r="AD3114" i="1" s="1"/>
  <c r="R1113" i="1"/>
  <c r="AD1113" i="1" s="1"/>
  <c r="R1114" i="1"/>
  <c r="AD1114" i="1" s="1"/>
  <c r="P350" i="12"/>
  <c r="P334" i="12"/>
  <c r="AB334" i="12" s="1"/>
  <c r="Z334" i="12" s="1"/>
  <c r="P173" i="12"/>
  <c r="AB173" i="12" s="1"/>
  <c r="Z173" i="12" s="1"/>
  <c r="P171" i="12"/>
  <c r="AB171" i="12" s="1"/>
  <c r="Z171" i="12" s="1"/>
  <c r="P184" i="12"/>
  <c r="AB184" i="12" s="1"/>
  <c r="Z184" i="12" s="1"/>
  <c r="P176" i="12"/>
  <c r="AB176" i="12" s="1"/>
  <c r="Z176" i="12" s="1"/>
  <c r="P169" i="12"/>
  <c r="AB169" i="12" s="1"/>
  <c r="Z169" i="12" s="1"/>
  <c r="P182" i="12"/>
  <c r="AB182" i="12" s="1"/>
  <c r="Z182" i="12" s="1"/>
  <c r="P177" i="12"/>
  <c r="AB177" i="12" s="1"/>
  <c r="Z177" i="12" s="1"/>
  <c r="P172" i="12"/>
  <c r="AB172" i="12" s="1"/>
  <c r="Z172" i="12" s="1"/>
  <c r="P170" i="12"/>
  <c r="AB170" i="12" s="1"/>
  <c r="Z170" i="12" s="1"/>
  <c r="P167" i="12"/>
  <c r="AB167" i="12" s="1"/>
  <c r="Z167" i="12" s="1"/>
  <c r="P174" i="12"/>
  <c r="AB174" i="12" s="1"/>
  <c r="Z174" i="12" s="1"/>
  <c r="P183" i="12"/>
  <c r="AB183" i="12" s="1"/>
  <c r="Z183" i="12" s="1"/>
  <c r="P175" i="12"/>
  <c r="AB175" i="12" s="1"/>
  <c r="Z175" i="12" s="1"/>
  <c r="P185" i="12"/>
  <c r="AB185" i="12" s="1"/>
  <c r="Z185" i="12" s="1"/>
  <c r="P180" i="12"/>
  <c r="AB180" i="12" s="1"/>
  <c r="Z180" i="12" s="1"/>
  <c r="P178" i="12"/>
  <c r="AB178" i="12" s="1"/>
  <c r="Z178" i="12" s="1"/>
  <c r="P168" i="12"/>
  <c r="AB168" i="12" s="1"/>
  <c r="Z168" i="12" s="1"/>
  <c r="P181" i="12"/>
  <c r="AB181" i="12" s="1"/>
  <c r="Z181" i="12" s="1"/>
  <c r="P166" i="12"/>
  <c r="AB166" i="12" s="1"/>
  <c r="Z166" i="12" s="1"/>
  <c r="P179" i="12"/>
  <c r="AB179" i="12" s="1"/>
  <c r="Z179" i="12" s="1"/>
  <c r="P46" i="9"/>
  <c r="P15" i="2"/>
  <c r="AB15" i="2" s="1"/>
  <c r="Z15" i="2" s="1"/>
  <c r="P12" i="3"/>
  <c r="AB12" i="3" s="1"/>
  <c r="Z12" i="3" s="1"/>
  <c r="P48" i="9"/>
  <c r="P14" i="4"/>
  <c r="AB14" i="4" s="1"/>
  <c r="Z14" i="4" s="1"/>
  <c r="P24" i="7"/>
  <c r="AB24" i="7" s="1"/>
  <c r="Z24" i="7" s="1"/>
  <c r="P47" i="9"/>
  <c r="P13" i="7"/>
  <c r="AB13" i="7" s="1"/>
  <c r="Z13" i="7" s="1"/>
  <c r="P45" i="9"/>
  <c r="P9" i="6"/>
  <c r="AB9" i="6" s="1"/>
  <c r="Z9" i="6" s="1"/>
  <c r="P2859" i="1"/>
  <c r="P2861" i="1"/>
  <c r="P859" i="1"/>
  <c r="P861" i="1"/>
  <c r="P2856" i="1"/>
  <c r="P2858" i="1"/>
  <c r="P2857" i="1"/>
  <c r="P2860" i="1"/>
  <c r="P860" i="1"/>
  <c r="P856" i="1"/>
  <c r="AB856" i="1" s="1"/>
  <c r="Z856" i="1" s="1"/>
  <c r="P857" i="1"/>
  <c r="P858" i="1"/>
  <c r="R199" i="1"/>
  <c r="AD199" i="1" s="1"/>
  <c r="R2199" i="1"/>
  <c r="AD2199" i="1" s="1"/>
  <c r="AB16" i="1"/>
  <c r="Z16" i="1" s="1"/>
  <c r="P2137" i="1"/>
  <c r="P138" i="1"/>
  <c r="P137" i="1"/>
  <c r="P2138" i="1"/>
  <c r="AB2215" i="1"/>
  <c r="Z2215" i="1" s="1"/>
  <c r="S2233" i="1"/>
  <c r="AC2233" i="1" s="1"/>
  <c r="S2232" i="1"/>
  <c r="AC2232" i="1" s="1"/>
  <c r="S2234" i="1"/>
  <c r="AC2234" i="1" s="1"/>
  <c r="S233" i="1"/>
  <c r="AC233" i="1" s="1"/>
  <c r="S232" i="1"/>
  <c r="AC232" i="1" s="1"/>
  <c r="S234" i="1"/>
  <c r="AC234" i="1" s="1"/>
  <c r="AB1159" i="1"/>
  <c r="Z1159" i="1" s="1"/>
  <c r="AB1160" i="1"/>
  <c r="Z1160" i="1" s="1"/>
  <c r="R2725" i="1"/>
  <c r="AD2725" i="1" s="1"/>
  <c r="R2726" i="1"/>
  <c r="AD2726" i="1" s="1"/>
  <c r="R2723" i="1"/>
  <c r="AD2723" i="1" s="1"/>
  <c r="R726" i="1"/>
  <c r="AD726" i="1" s="1"/>
  <c r="R725" i="1"/>
  <c r="AD725" i="1" s="1"/>
  <c r="R2722" i="1"/>
  <c r="AD2722" i="1" s="1"/>
  <c r="R723" i="1"/>
  <c r="AD723" i="1" s="1"/>
  <c r="R727" i="1"/>
  <c r="AD727" i="1" s="1"/>
  <c r="R2724" i="1"/>
  <c r="AD2724" i="1" s="1"/>
  <c r="R722" i="1"/>
  <c r="AD722" i="1" s="1"/>
  <c r="R724" i="1"/>
  <c r="AD724" i="1" s="1"/>
  <c r="R2727" i="1"/>
  <c r="AD2727" i="1" s="1"/>
  <c r="R3084" i="1"/>
  <c r="AD3084" i="1" s="1"/>
  <c r="R3083" i="1"/>
  <c r="AD3083" i="1" s="1"/>
  <c r="R1084" i="1"/>
  <c r="AD1084" i="1" s="1"/>
  <c r="R1083" i="1"/>
  <c r="AD1083" i="1" s="1"/>
  <c r="R1081" i="1"/>
  <c r="AD1081" i="1" s="1"/>
  <c r="R3082" i="1"/>
  <c r="AD3082" i="1" s="1"/>
  <c r="R1082" i="1"/>
  <c r="AD1082" i="1" s="1"/>
  <c r="R3081" i="1"/>
  <c r="AD3081" i="1" s="1"/>
  <c r="AB1151" i="1"/>
  <c r="Z1151" i="1"/>
  <c r="AB2932" i="1"/>
  <c r="Z2932" i="1" s="1"/>
  <c r="AA2017" i="1"/>
  <c r="R2163" i="1"/>
  <c r="AD2163" i="1" s="1"/>
  <c r="R163" i="1"/>
  <c r="AD163" i="1" s="1"/>
  <c r="Q3005" i="1"/>
  <c r="Q3006" i="1"/>
  <c r="Q3003" i="1"/>
  <c r="Q1005" i="1"/>
  <c r="AA1005" i="1" s="1"/>
  <c r="Q1003" i="1"/>
  <c r="AA1003" i="1" s="1"/>
  <c r="Q3004" i="1"/>
  <c r="Q1007" i="1"/>
  <c r="AA1007" i="1" s="1"/>
  <c r="Q1006" i="1"/>
  <c r="AA1006" i="1" s="1"/>
  <c r="Q1004" i="1"/>
  <c r="AA1004" i="1" s="1"/>
  <c r="Q3007" i="1"/>
  <c r="AA2021" i="1"/>
  <c r="S1061" i="1"/>
  <c r="AC1061" i="1" s="1"/>
  <c r="S1062" i="1"/>
  <c r="AC1062" i="1" s="1"/>
  <c r="S3062" i="1"/>
  <c r="AC3062" i="1" s="1"/>
  <c r="S3060" i="1"/>
  <c r="AC3060" i="1" s="1"/>
  <c r="S1060" i="1"/>
  <c r="AC1060" i="1" s="1"/>
  <c r="S3061" i="1"/>
  <c r="AC3061" i="1" s="1"/>
  <c r="S3063" i="1"/>
  <c r="AC3063" i="1" s="1"/>
  <c r="S1063" i="1"/>
  <c r="AC1063" i="1" s="1"/>
  <c r="AB175" i="1"/>
  <c r="Z175" i="1" s="1"/>
  <c r="AB368" i="1"/>
  <c r="Z368" i="1" s="1"/>
  <c r="AB2365" i="1"/>
  <c r="Z2365" i="1" s="1"/>
  <c r="AB2817" i="1"/>
  <c r="Z2817" i="1" s="1"/>
  <c r="AB814" i="1"/>
  <c r="Z814" i="1" s="1"/>
  <c r="AB2814" i="1"/>
  <c r="Z2814" i="1" s="1"/>
  <c r="AB182" i="1"/>
  <c r="Z182" i="1" s="1"/>
  <c r="Q6" i="6"/>
  <c r="Q24" i="9"/>
  <c r="Q12" i="8"/>
  <c r="Q13" i="8"/>
  <c r="Q2203" i="1"/>
  <c r="Q203" i="1"/>
  <c r="AA203" i="1" s="1"/>
  <c r="AA2941" i="1"/>
  <c r="AA3120" i="1"/>
  <c r="AB1171" i="1"/>
  <c r="Z1171" i="1" s="1"/>
  <c r="AB101" i="1"/>
  <c r="Z101" i="1" s="1"/>
  <c r="AB415" i="1"/>
  <c r="Z415" i="1" s="1"/>
  <c r="AB2412" i="1"/>
  <c r="Z2412" i="1" s="1"/>
  <c r="Q2797" i="1"/>
  <c r="Q2795" i="1"/>
  <c r="Q2798" i="1"/>
  <c r="Q2796" i="1"/>
  <c r="Q800" i="1"/>
  <c r="AA800" i="1" s="1"/>
  <c r="Q799" i="1"/>
  <c r="AA799" i="1" s="1"/>
  <c r="Q797" i="1"/>
  <c r="AA797" i="1" s="1"/>
  <c r="Q798" i="1"/>
  <c r="AA798" i="1" s="1"/>
  <c r="Q796" i="1"/>
  <c r="AA796" i="1" s="1"/>
  <c r="Q2800" i="1"/>
  <c r="Q795" i="1"/>
  <c r="AA795" i="1" s="1"/>
  <c r="Q2799" i="1"/>
  <c r="AB3199" i="1"/>
  <c r="Z3199" i="1" s="1"/>
  <c r="AB3198" i="1"/>
  <c r="Z3198" i="1" s="1"/>
  <c r="AB61" i="9"/>
  <c r="AB309" i="1"/>
  <c r="Z309" i="1" s="1"/>
  <c r="AB1047" i="1"/>
  <c r="Z1047" i="1" s="1"/>
  <c r="AB836" i="1"/>
  <c r="Z836" i="1" s="1"/>
  <c r="AB832" i="1"/>
  <c r="Z832" i="1" s="1"/>
  <c r="AB2835" i="1"/>
  <c r="Z2835" i="1" s="1"/>
  <c r="AA2897" i="1"/>
  <c r="AA2899" i="1"/>
  <c r="AA2244" i="1"/>
  <c r="AA2245" i="1"/>
  <c r="AA3123" i="1"/>
  <c r="AB55" i="1"/>
  <c r="Z55" i="1" s="1"/>
  <c r="AA2061" i="1"/>
  <c r="R75" i="1"/>
  <c r="AD75" i="1" s="1"/>
  <c r="R2075" i="1"/>
  <c r="AD2075" i="1" s="1"/>
  <c r="P2026" i="1"/>
  <c r="P26" i="1"/>
  <c r="R2565" i="1"/>
  <c r="AD2565" i="1" s="1"/>
  <c r="R2566" i="1"/>
  <c r="AD2566" i="1" s="1"/>
  <c r="R2563" i="1"/>
  <c r="AD2563" i="1" s="1"/>
  <c r="R566" i="1"/>
  <c r="AD566" i="1" s="1"/>
  <c r="R2561" i="1"/>
  <c r="AD2561" i="1" s="1"/>
  <c r="R2562" i="1"/>
  <c r="AD2562" i="1" s="1"/>
  <c r="R563" i="1"/>
  <c r="AD563" i="1" s="1"/>
  <c r="R2569" i="1"/>
  <c r="AD2569" i="1" s="1"/>
  <c r="R568" i="1"/>
  <c r="AD568" i="1" s="1"/>
  <c r="R2564" i="1"/>
  <c r="AD2564" i="1" s="1"/>
  <c r="R567" i="1"/>
  <c r="AD567" i="1" s="1"/>
  <c r="R565" i="1"/>
  <c r="AD565" i="1" s="1"/>
  <c r="R562" i="1"/>
  <c r="AD562" i="1" s="1"/>
  <c r="R564" i="1"/>
  <c r="AD564" i="1" s="1"/>
  <c r="R561" i="1"/>
  <c r="AD561" i="1" s="1"/>
  <c r="R569" i="1"/>
  <c r="AD569" i="1" s="1"/>
  <c r="R2568" i="1"/>
  <c r="AD2568" i="1" s="1"/>
  <c r="R2567" i="1"/>
  <c r="AD2567" i="1" s="1"/>
  <c r="O2108" i="1"/>
  <c r="AA2108" i="1" s="1"/>
  <c r="O108" i="1"/>
  <c r="P343" i="12"/>
  <c r="P327" i="12"/>
  <c r="AB327" i="12" s="1"/>
  <c r="Z327" i="12" s="1"/>
  <c r="P39" i="12"/>
  <c r="AB39" i="12" s="1"/>
  <c r="Z39" i="12" s="1"/>
  <c r="P45" i="12"/>
  <c r="AB45" i="12" s="1"/>
  <c r="Z45" i="12" s="1"/>
  <c r="P40" i="12"/>
  <c r="AB40" i="12" s="1"/>
  <c r="Z40" i="12" s="1"/>
  <c r="P32" i="12"/>
  <c r="AB32" i="12" s="1"/>
  <c r="Z32" i="12" s="1"/>
  <c r="P38" i="12"/>
  <c r="AB38" i="12" s="1"/>
  <c r="Z38" i="12" s="1"/>
  <c r="P34" i="12"/>
  <c r="AB34" i="12" s="1"/>
  <c r="Z34" i="12" s="1"/>
  <c r="P26" i="12"/>
  <c r="AB26" i="12" s="1"/>
  <c r="Z26" i="12" s="1"/>
  <c r="P43" i="12"/>
  <c r="AB43" i="12" s="1"/>
  <c r="Z43" i="12" s="1"/>
  <c r="P35" i="12"/>
  <c r="AB35" i="12" s="1"/>
  <c r="Z35" i="12" s="1"/>
  <c r="P27" i="12"/>
  <c r="AB27" i="12" s="1"/>
  <c r="Z27" i="12" s="1"/>
  <c r="P41" i="12"/>
  <c r="P37" i="12"/>
  <c r="AB37" i="12" s="1"/>
  <c r="Z37" i="12" s="1"/>
  <c r="P44" i="12"/>
  <c r="AB44" i="12" s="1"/>
  <c r="Z44" i="12" s="1"/>
  <c r="P28" i="12"/>
  <c r="AB28" i="12" s="1"/>
  <c r="Z28" i="12" s="1"/>
  <c r="P31" i="12"/>
  <c r="AB31" i="12" s="1"/>
  <c r="Z31" i="12" s="1"/>
  <c r="P42" i="12"/>
  <c r="P30" i="12"/>
  <c r="AB30" i="12" s="1"/>
  <c r="Z30" i="12" s="1"/>
  <c r="P36" i="12"/>
  <c r="AB36" i="12" s="1"/>
  <c r="Z36" i="12" s="1"/>
  <c r="P33" i="12"/>
  <c r="AB33" i="12" s="1"/>
  <c r="Z33" i="12" s="1"/>
  <c r="P29" i="12"/>
  <c r="AB29" i="12" s="1"/>
  <c r="Z29" i="12" s="1"/>
  <c r="P12" i="9"/>
  <c r="P11" i="9"/>
  <c r="P13" i="9"/>
  <c r="P2085" i="1"/>
  <c r="P85" i="1"/>
  <c r="P293" i="1"/>
  <c r="P2293" i="1"/>
  <c r="P2294" i="1"/>
  <c r="P2291" i="1"/>
  <c r="P291" i="1"/>
  <c r="P2290" i="1"/>
  <c r="P294" i="1"/>
  <c r="P2292" i="1"/>
  <c r="AB2292" i="1" s="1"/>
  <c r="Z2292" i="1" s="1"/>
  <c r="P292" i="1"/>
  <c r="AB292" i="1" s="1"/>
  <c r="Z292" i="1" s="1"/>
  <c r="P290" i="1"/>
  <c r="P3019" i="1"/>
  <c r="P3020" i="1"/>
  <c r="P1019" i="1"/>
  <c r="P1020" i="1"/>
  <c r="P3018" i="1"/>
  <c r="P3017" i="1"/>
  <c r="P1017" i="1"/>
  <c r="P1018" i="1"/>
  <c r="S2048" i="1"/>
  <c r="AC2048" i="1" s="1"/>
  <c r="S48" i="1"/>
  <c r="AC48" i="1" s="1"/>
  <c r="Q3221" i="1"/>
  <c r="Q1222" i="1"/>
  <c r="AA1222" i="1" s="1"/>
  <c r="Q3222" i="1"/>
  <c r="Q1221" i="1"/>
  <c r="AA1221" i="1" s="1"/>
  <c r="Q1220" i="1"/>
  <c r="AA1220" i="1" s="1"/>
  <c r="Q3220" i="1"/>
  <c r="O2437" i="1"/>
  <c r="O2438" i="1"/>
  <c r="O437" i="1"/>
  <c r="O2443" i="1"/>
  <c r="O438" i="1"/>
  <c r="O2442" i="1"/>
  <c r="O443" i="1"/>
  <c r="O2441" i="1"/>
  <c r="O439" i="1"/>
  <c r="O440" i="1"/>
  <c r="O2440" i="1"/>
  <c r="O441" i="1"/>
  <c r="O442" i="1"/>
  <c r="O2439" i="1"/>
  <c r="P2170" i="1"/>
  <c r="P170" i="1"/>
  <c r="R2965" i="1"/>
  <c r="AD2965" i="1" s="1"/>
  <c r="R966" i="1"/>
  <c r="AD966" i="1" s="1"/>
  <c r="R2964" i="1"/>
  <c r="AD2964" i="1" s="1"/>
  <c r="R2963" i="1"/>
  <c r="AD2963" i="1" s="1"/>
  <c r="R2962" i="1"/>
  <c r="AD2962" i="1" s="1"/>
  <c r="R965" i="1"/>
  <c r="AD965" i="1" s="1"/>
  <c r="R964" i="1"/>
  <c r="AD964" i="1" s="1"/>
  <c r="R2966" i="1"/>
  <c r="AD2966" i="1" s="1"/>
  <c r="R963" i="1"/>
  <c r="AD963" i="1" s="1"/>
  <c r="R962" i="1"/>
  <c r="AD962" i="1" s="1"/>
  <c r="S10" i="9"/>
  <c r="AC10" i="9" s="1"/>
  <c r="S39" i="1"/>
  <c r="AC39" i="1" s="1"/>
  <c r="S2039" i="1"/>
  <c r="AC2039" i="1" s="1"/>
  <c r="S677" i="1"/>
  <c r="AC677" i="1" s="1"/>
  <c r="S2677" i="1"/>
  <c r="AC2677" i="1" s="1"/>
  <c r="S2678" i="1"/>
  <c r="AC2678" i="1" s="1"/>
  <c r="S2675" i="1"/>
  <c r="AC2675" i="1" s="1"/>
  <c r="S675" i="1"/>
  <c r="AC675" i="1" s="1"/>
  <c r="S672" i="1"/>
  <c r="AC672" i="1" s="1"/>
  <c r="S678" i="1"/>
  <c r="AC678" i="1" s="1"/>
  <c r="S2673" i="1"/>
  <c r="AC2673" i="1" s="1"/>
  <c r="S2674" i="1"/>
  <c r="AC2674" i="1" s="1"/>
  <c r="S673" i="1"/>
  <c r="AC673" i="1" s="1"/>
  <c r="S2672" i="1"/>
  <c r="AC2672" i="1" s="1"/>
  <c r="S676" i="1"/>
  <c r="AC676" i="1" s="1"/>
  <c r="S2676" i="1"/>
  <c r="AC2676" i="1" s="1"/>
  <c r="S674" i="1"/>
  <c r="AC674" i="1" s="1"/>
  <c r="R645" i="1"/>
  <c r="AD645" i="1" s="1"/>
  <c r="R2644" i="1"/>
  <c r="AD2644" i="1" s="1"/>
  <c r="R2645" i="1"/>
  <c r="AD2645" i="1" s="1"/>
  <c r="R2646" i="1"/>
  <c r="AD2646" i="1" s="1"/>
  <c r="R2643" i="1"/>
  <c r="AD2643" i="1" s="1"/>
  <c r="R646" i="1"/>
  <c r="AD646" i="1" s="1"/>
  <c r="R643" i="1"/>
  <c r="AD643" i="1" s="1"/>
  <c r="R644" i="1"/>
  <c r="AD644" i="1" s="1"/>
  <c r="R2649" i="1"/>
  <c r="AD2649" i="1" s="1"/>
  <c r="R2648" i="1"/>
  <c r="AD2648" i="1" s="1"/>
  <c r="R647" i="1"/>
  <c r="AD647" i="1" s="1"/>
  <c r="R648" i="1"/>
  <c r="AD648" i="1" s="1"/>
  <c r="R649" i="1"/>
  <c r="AD649" i="1" s="1"/>
  <c r="R2647" i="1"/>
  <c r="AD2647" i="1" s="1"/>
  <c r="S2205" i="1"/>
  <c r="AC2205" i="1" s="1"/>
  <c r="S205" i="1"/>
  <c r="AC205" i="1" s="1"/>
  <c r="Q9" i="9"/>
  <c r="AA9" i="9" s="1"/>
  <c r="Q2025" i="1"/>
  <c r="Q25" i="1"/>
  <c r="AA25" i="1" s="1"/>
  <c r="S80" i="1"/>
  <c r="AC80" i="1" s="1"/>
  <c r="S2080" i="1"/>
  <c r="AC2080" i="1" s="1"/>
  <c r="S3077" i="1"/>
  <c r="AC3077" i="1" s="1"/>
  <c r="S1078" i="1"/>
  <c r="AC1078" i="1" s="1"/>
  <c r="S3076" i="1"/>
  <c r="AC3076" i="1" s="1"/>
  <c r="S1077" i="1"/>
  <c r="AC1077" i="1" s="1"/>
  <c r="S3078" i="1"/>
  <c r="AC3078" i="1" s="1"/>
  <c r="S1076" i="1"/>
  <c r="AC1076" i="1" s="1"/>
  <c r="S3080" i="1"/>
  <c r="AC3080" i="1" s="1"/>
  <c r="S3079" i="1"/>
  <c r="AC3079" i="1" s="1"/>
  <c r="S1079" i="1"/>
  <c r="AC1079" i="1" s="1"/>
  <c r="S1080" i="1"/>
  <c r="AC1080" i="1" s="1"/>
  <c r="S2830" i="1"/>
  <c r="AC2830" i="1" s="1"/>
  <c r="S2827" i="1"/>
  <c r="AC2827" i="1" s="1"/>
  <c r="S2829" i="1"/>
  <c r="AC2829" i="1" s="1"/>
  <c r="S827" i="1"/>
  <c r="AC827" i="1" s="1"/>
  <c r="S2826" i="1"/>
  <c r="AC2826" i="1" s="1"/>
  <c r="S2828" i="1"/>
  <c r="AC2828" i="1" s="1"/>
  <c r="S830" i="1"/>
  <c r="AC830" i="1" s="1"/>
  <c r="S828" i="1"/>
  <c r="AC828" i="1" s="1"/>
  <c r="S831" i="1"/>
  <c r="AC831" i="1" s="1"/>
  <c r="S829" i="1"/>
  <c r="AC829" i="1" s="1"/>
  <c r="S826" i="1"/>
  <c r="AC826" i="1" s="1"/>
  <c r="S2831" i="1"/>
  <c r="AC2831" i="1" s="1"/>
  <c r="P3238" i="1"/>
  <c r="P1238" i="1"/>
  <c r="P3240" i="1"/>
  <c r="P1240" i="1"/>
  <c r="P1239" i="1"/>
  <c r="P3239" i="1"/>
  <c r="AB767" i="1"/>
  <c r="Z767" i="1" s="1"/>
  <c r="AB2762" i="1"/>
  <c r="Z2762" i="1" s="1"/>
  <c r="AB2763" i="1"/>
  <c r="Z2763" i="1" s="1"/>
  <c r="P3213" i="1"/>
  <c r="P3211" i="1"/>
  <c r="P3212" i="1"/>
  <c r="P1213" i="1"/>
  <c r="P1212" i="1"/>
  <c r="P1211" i="1"/>
  <c r="P3210" i="1"/>
  <c r="P1210" i="1"/>
  <c r="O2089" i="1"/>
  <c r="O89" i="1"/>
  <c r="O88" i="1"/>
  <c r="O2088" i="1"/>
  <c r="O16" i="8"/>
  <c r="O17" i="8"/>
  <c r="O2073" i="1"/>
  <c r="O73" i="1"/>
  <c r="R2276" i="1"/>
  <c r="AD2276" i="1" s="1"/>
  <c r="R2275" i="1"/>
  <c r="AD2275" i="1" s="1"/>
  <c r="R276" i="1"/>
  <c r="AD276" i="1" s="1"/>
  <c r="R2273" i="1"/>
  <c r="AD2273" i="1" s="1"/>
  <c r="R275" i="1"/>
  <c r="AD275" i="1" s="1"/>
  <c r="R2274" i="1"/>
  <c r="AD2274" i="1" s="1"/>
  <c r="R273" i="1"/>
  <c r="AD273" i="1" s="1"/>
  <c r="R274" i="1"/>
  <c r="AD274" i="1" s="1"/>
  <c r="P96" i="1"/>
  <c r="P2096" i="1"/>
  <c r="P2701" i="1"/>
  <c r="P704" i="1"/>
  <c r="P2702" i="1"/>
  <c r="P2707" i="1"/>
  <c r="P2704" i="1"/>
  <c r="P707" i="1"/>
  <c r="P701" i="1"/>
  <c r="AB701" i="1" s="1"/>
  <c r="Z701" i="1" s="1"/>
  <c r="P702" i="1"/>
  <c r="P2705" i="1"/>
  <c r="P2706" i="1"/>
  <c r="P703" i="1"/>
  <c r="AB703" i="1" s="1"/>
  <c r="Z703" i="1" s="1"/>
  <c r="P705" i="1"/>
  <c r="AB705" i="1" s="1"/>
  <c r="Z705" i="1" s="1"/>
  <c r="P706" i="1"/>
  <c r="P2703" i="1"/>
  <c r="AB2703" i="1" s="1"/>
  <c r="Z2703" i="1" s="1"/>
  <c r="S3181" i="1"/>
  <c r="AC3181" i="1" s="1"/>
  <c r="S3179" i="1"/>
  <c r="AC3179" i="1" s="1"/>
  <c r="S1181" i="1"/>
  <c r="AC1181" i="1" s="1"/>
  <c r="S1179" i="1"/>
  <c r="AC1179" i="1" s="1"/>
  <c r="S3178" i="1"/>
  <c r="AC3178" i="1" s="1"/>
  <c r="S3180" i="1"/>
  <c r="AC3180" i="1" s="1"/>
  <c r="S1180" i="1"/>
  <c r="AC1180" i="1" s="1"/>
  <c r="S1178" i="1"/>
  <c r="AC1178" i="1" s="1"/>
  <c r="Q2032" i="1"/>
  <c r="Q32" i="1"/>
  <c r="AA32" i="1" s="1"/>
  <c r="P31" i="1"/>
  <c r="P2031" i="1"/>
  <c r="P3169" i="1"/>
  <c r="P3168" i="1"/>
  <c r="AB3168" i="1" s="1"/>
  <c r="Z3168" i="1" s="1"/>
  <c r="P1168" i="1"/>
  <c r="P3170" i="1"/>
  <c r="AB3170" i="1" s="1"/>
  <c r="Z3170" i="1" s="1"/>
  <c r="P1167" i="1"/>
  <c r="P1169" i="1"/>
  <c r="P1170" i="1"/>
  <c r="AB1170" i="1" s="1"/>
  <c r="Z1170" i="1" s="1"/>
  <c r="P3167" i="1"/>
  <c r="AB15" i="1"/>
  <c r="Z15" i="1" s="1"/>
  <c r="O2236" i="1"/>
  <c r="O2237" i="1"/>
  <c r="O2235" i="1"/>
  <c r="O237" i="1"/>
  <c r="O235" i="1"/>
  <c r="O236" i="1"/>
  <c r="S2243" i="1"/>
  <c r="AC2243" i="1" s="1"/>
  <c r="S243" i="1"/>
  <c r="AC243" i="1" s="1"/>
  <c r="S2242" i="1"/>
  <c r="AC2242" i="1" s="1"/>
  <c r="S2241" i="1"/>
  <c r="AC2241" i="1" s="1"/>
  <c r="S241" i="1"/>
  <c r="AC241" i="1" s="1"/>
  <c r="S242" i="1"/>
  <c r="AC242" i="1" s="1"/>
  <c r="P349" i="12"/>
  <c r="P333" i="12"/>
  <c r="AB333" i="12" s="1"/>
  <c r="Z333" i="12" s="1"/>
  <c r="P156" i="12"/>
  <c r="AB156" i="12" s="1"/>
  <c r="Z156" i="12" s="1"/>
  <c r="P152" i="12"/>
  <c r="AB152" i="12" s="1"/>
  <c r="Z152" i="12" s="1"/>
  <c r="P162" i="12"/>
  <c r="AB162" i="12" s="1"/>
  <c r="Z162" i="12" s="1"/>
  <c r="P153" i="12"/>
  <c r="AB153" i="12" s="1"/>
  <c r="Z153" i="12" s="1"/>
  <c r="P149" i="12"/>
  <c r="AB149" i="12" s="1"/>
  <c r="Z149" i="12" s="1"/>
  <c r="P151" i="12"/>
  <c r="AB151" i="12" s="1"/>
  <c r="Z151" i="12" s="1"/>
  <c r="P164" i="12"/>
  <c r="AB164" i="12" s="1"/>
  <c r="Z164" i="12" s="1"/>
  <c r="P160" i="12"/>
  <c r="AB160" i="12" s="1"/>
  <c r="Z160" i="12" s="1"/>
  <c r="P159" i="12"/>
  <c r="AB159" i="12" s="1"/>
  <c r="Z159" i="12" s="1"/>
  <c r="P158" i="12"/>
  <c r="AB158" i="12" s="1"/>
  <c r="Z158" i="12" s="1"/>
  <c r="P163" i="12"/>
  <c r="AB163" i="12" s="1"/>
  <c r="Z163" i="12" s="1"/>
  <c r="P155" i="12"/>
  <c r="AB155" i="12" s="1"/>
  <c r="Z155" i="12" s="1"/>
  <c r="P161" i="12"/>
  <c r="AB161" i="12" s="1"/>
  <c r="Z161" i="12" s="1"/>
  <c r="P150" i="12"/>
  <c r="AB150" i="12" s="1"/>
  <c r="Z150" i="12" s="1"/>
  <c r="P146" i="12"/>
  <c r="AB146" i="12" s="1"/>
  <c r="Z146" i="12" s="1"/>
  <c r="P148" i="12"/>
  <c r="AB148" i="12" s="1"/>
  <c r="Z148" i="12" s="1"/>
  <c r="P147" i="12"/>
  <c r="AB147" i="12" s="1"/>
  <c r="Z147" i="12" s="1"/>
  <c r="P157" i="12"/>
  <c r="AB157" i="12" s="1"/>
  <c r="Z157" i="12" s="1"/>
  <c r="P154" i="12"/>
  <c r="AB154" i="12" s="1"/>
  <c r="Z154" i="12" s="1"/>
  <c r="P165" i="12"/>
  <c r="AB165" i="12" s="1"/>
  <c r="Z165" i="12" s="1"/>
  <c r="P41" i="9"/>
  <c r="P40" i="9"/>
  <c r="P11" i="3"/>
  <c r="AB11" i="3" s="1"/>
  <c r="Z11" i="3" s="1"/>
  <c r="P12" i="7"/>
  <c r="AB12" i="7" s="1"/>
  <c r="Z12" i="7" s="1"/>
  <c r="P42" i="9"/>
  <c r="P43" i="9"/>
  <c r="P14" i="2"/>
  <c r="AB14" i="2" s="1"/>
  <c r="Z14" i="2" s="1"/>
  <c r="P13" i="4"/>
  <c r="AB13" i="4" s="1"/>
  <c r="Z13" i="4" s="1"/>
  <c r="P2699" i="1"/>
  <c r="P2694" i="1"/>
  <c r="P696" i="1"/>
  <c r="P699" i="1"/>
  <c r="P2697" i="1"/>
  <c r="P2698" i="1"/>
  <c r="P694" i="1"/>
  <c r="P2696" i="1"/>
  <c r="P695" i="1"/>
  <c r="AB695" i="1" s="1"/>
  <c r="Z695" i="1" s="1"/>
  <c r="P2700" i="1"/>
  <c r="P697" i="1"/>
  <c r="P2695" i="1"/>
  <c r="P700" i="1"/>
  <c r="P698" i="1"/>
  <c r="P95" i="1"/>
  <c r="P2095" i="1"/>
  <c r="Q2145" i="1"/>
  <c r="Q145" i="1"/>
  <c r="AA145" i="1" s="1"/>
  <c r="Q2144" i="1"/>
  <c r="Q144" i="1"/>
  <c r="AA144" i="1" s="1"/>
  <c r="Q2947" i="1"/>
  <c r="Q2949" i="1"/>
  <c r="Q950" i="1"/>
  <c r="AA950" i="1" s="1"/>
  <c r="Q949" i="1"/>
  <c r="AA949" i="1" s="1"/>
  <c r="Q2946" i="1"/>
  <c r="Q2950" i="1"/>
  <c r="Q2948" i="1"/>
  <c r="Q947" i="1"/>
  <c r="AA947" i="1" s="1"/>
  <c r="Q946" i="1"/>
  <c r="AA946" i="1" s="1"/>
  <c r="Q948" i="1"/>
  <c r="AA948" i="1" s="1"/>
  <c r="R2430" i="1"/>
  <c r="AD2430" i="1" s="1"/>
  <c r="R2435" i="1"/>
  <c r="AD2435" i="1" s="1"/>
  <c r="R430" i="1"/>
  <c r="AD430" i="1" s="1"/>
  <c r="R2433" i="1"/>
  <c r="AD2433" i="1" s="1"/>
  <c r="R2432" i="1"/>
  <c r="AD2432" i="1" s="1"/>
  <c r="R435" i="1"/>
  <c r="AD435" i="1" s="1"/>
  <c r="R2434" i="1"/>
  <c r="AD2434" i="1" s="1"/>
  <c r="R2436" i="1"/>
  <c r="AD2436" i="1" s="1"/>
  <c r="R431" i="1"/>
  <c r="AD431" i="1" s="1"/>
  <c r="R436" i="1"/>
  <c r="AD436" i="1" s="1"/>
  <c r="R2431" i="1"/>
  <c r="AD2431" i="1" s="1"/>
  <c r="R433" i="1"/>
  <c r="AD433" i="1" s="1"/>
  <c r="R432" i="1"/>
  <c r="AD432" i="1" s="1"/>
  <c r="R434" i="1"/>
  <c r="AD434" i="1" s="1"/>
  <c r="AB466" i="1"/>
  <c r="Z466" i="1" s="1"/>
  <c r="AB471" i="1"/>
  <c r="Z471" i="1" s="1"/>
  <c r="AB468" i="1"/>
  <c r="Z468" i="1" s="1"/>
  <c r="AB2469" i="1"/>
  <c r="Z2469" i="1" s="1"/>
  <c r="P47" i="1"/>
  <c r="P2047" i="1"/>
  <c r="S334" i="12"/>
  <c r="AC334" i="12" s="1"/>
  <c r="S350" i="12"/>
  <c r="AC350" i="12" s="1"/>
  <c r="S181" i="12"/>
  <c r="AC181" i="12" s="1"/>
  <c r="S183" i="12"/>
  <c r="AC183" i="12" s="1"/>
  <c r="S175" i="12"/>
  <c r="AC175" i="12" s="1"/>
  <c r="S168" i="12"/>
  <c r="AC168" i="12" s="1"/>
  <c r="S167" i="12"/>
  <c r="AC167" i="12" s="1"/>
  <c r="S176" i="12"/>
  <c r="AC176" i="12" s="1"/>
  <c r="S169" i="12"/>
  <c r="AC169" i="12" s="1"/>
  <c r="S182" i="12"/>
  <c r="AC182" i="12" s="1"/>
  <c r="S185" i="12"/>
  <c r="AC185" i="12" s="1"/>
  <c r="S177" i="12"/>
  <c r="AC177" i="12" s="1"/>
  <c r="S171" i="12"/>
  <c r="AC171" i="12" s="1"/>
  <c r="S184" i="12"/>
  <c r="AC184" i="12" s="1"/>
  <c r="S166" i="12"/>
  <c r="AC166" i="12" s="1"/>
  <c r="S178" i="12"/>
  <c r="AC178" i="12" s="1"/>
  <c r="S173" i="12"/>
  <c r="AC173" i="12" s="1"/>
  <c r="S180" i="12"/>
  <c r="AC180" i="12" s="1"/>
  <c r="S172" i="12"/>
  <c r="AC172" i="12" s="1"/>
  <c r="S170" i="12"/>
  <c r="AC170" i="12" s="1"/>
  <c r="S174" i="12"/>
  <c r="AC174" i="12" s="1"/>
  <c r="S179" i="12"/>
  <c r="AC179" i="12" s="1"/>
  <c r="S24" i="7"/>
  <c r="AC24" i="7" s="1"/>
  <c r="S46" i="9"/>
  <c r="AC46" i="9" s="1"/>
  <c r="S15" i="2"/>
  <c r="AC15" i="2" s="1"/>
  <c r="S13" i="7"/>
  <c r="AC13" i="7" s="1"/>
  <c r="S48" i="9"/>
  <c r="AC48" i="9" s="1"/>
  <c r="S14" i="4"/>
  <c r="AC14" i="4" s="1"/>
  <c r="S47" i="9"/>
  <c r="AC47" i="9" s="1"/>
  <c r="S12" i="3"/>
  <c r="AC12" i="3" s="1"/>
  <c r="S45" i="9"/>
  <c r="AC45" i="9" s="1"/>
  <c r="S9" i="6"/>
  <c r="AC9" i="6" s="1"/>
  <c r="S2859" i="1"/>
  <c r="AC2859" i="1" s="1"/>
  <c r="S2861" i="1"/>
  <c r="AC2861" i="1" s="1"/>
  <c r="S859" i="1"/>
  <c r="AC859" i="1" s="1"/>
  <c r="S861" i="1"/>
  <c r="AC861" i="1" s="1"/>
  <c r="S2856" i="1"/>
  <c r="AC2856" i="1" s="1"/>
  <c r="S2858" i="1"/>
  <c r="AC2858" i="1" s="1"/>
  <c r="S2857" i="1"/>
  <c r="AC2857" i="1" s="1"/>
  <c r="S856" i="1"/>
  <c r="AC856" i="1" s="1"/>
  <c r="S860" i="1"/>
  <c r="AC860" i="1" s="1"/>
  <c r="S2860" i="1"/>
  <c r="AC2860" i="1" s="1"/>
  <c r="S857" i="1"/>
  <c r="AC857" i="1" s="1"/>
  <c r="S858" i="1"/>
  <c r="AC858" i="1" s="1"/>
  <c r="P74" i="1"/>
  <c r="P2074" i="1"/>
  <c r="R2232" i="1"/>
  <c r="AD2232" i="1" s="1"/>
  <c r="R2234" i="1"/>
  <c r="AD2234" i="1" s="1"/>
  <c r="R2233" i="1"/>
  <c r="AD2233" i="1" s="1"/>
  <c r="R233" i="1"/>
  <c r="AD233" i="1" s="1"/>
  <c r="R232" i="1"/>
  <c r="AD232" i="1" s="1"/>
  <c r="R234" i="1"/>
  <c r="AD234" i="1" s="1"/>
  <c r="R973" i="1"/>
  <c r="AD973" i="1" s="1"/>
  <c r="R2974" i="1"/>
  <c r="AD2974" i="1" s="1"/>
  <c r="R2977" i="1"/>
  <c r="AD2977" i="1" s="1"/>
  <c r="R2976" i="1"/>
  <c r="AD2976" i="1" s="1"/>
  <c r="R974" i="1"/>
  <c r="AD974" i="1" s="1"/>
  <c r="R975" i="1"/>
  <c r="AD975" i="1" s="1"/>
  <c r="R2972" i="1"/>
  <c r="AD2972" i="1" s="1"/>
  <c r="R2973" i="1"/>
  <c r="AD2973" i="1" s="1"/>
  <c r="R2975" i="1"/>
  <c r="AD2975" i="1" s="1"/>
  <c r="R977" i="1"/>
  <c r="AD977" i="1" s="1"/>
  <c r="R976" i="1"/>
  <c r="AD976" i="1" s="1"/>
  <c r="R972" i="1"/>
  <c r="AD972" i="1" s="1"/>
  <c r="Q2042" i="1"/>
  <c r="Q42" i="1"/>
  <c r="AA42" i="1" s="1"/>
  <c r="P2153" i="1"/>
  <c r="P2152" i="1"/>
  <c r="P153" i="1"/>
  <c r="P152" i="1"/>
  <c r="Q1149" i="1"/>
  <c r="AA1149" i="1" s="1"/>
  <c r="Q3150" i="1"/>
  <c r="Q3149" i="1"/>
  <c r="Q1150" i="1"/>
  <c r="AA1150" i="1" s="1"/>
  <c r="Q1151" i="1"/>
  <c r="AA1151" i="1" s="1"/>
  <c r="Q3148" i="1"/>
  <c r="Q3151" i="1"/>
  <c r="Q1148" i="1"/>
  <c r="AA1148" i="1" s="1"/>
  <c r="O2390" i="1"/>
  <c r="AA2390" i="1" s="1"/>
  <c r="O2396" i="1"/>
  <c r="AA2396" i="1" s="1"/>
  <c r="O2395" i="1"/>
  <c r="AA2395" i="1" s="1"/>
  <c r="O390" i="1"/>
  <c r="O2394" i="1"/>
  <c r="AA2394" i="1" s="1"/>
  <c r="O2392" i="1"/>
  <c r="AA2392" i="1" s="1"/>
  <c r="O396" i="1"/>
  <c r="O395" i="1"/>
  <c r="O392" i="1"/>
  <c r="O2393" i="1"/>
  <c r="AA2393" i="1" s="1"/>
  <c r="O391" i="1"/>
  <c r="O393" i="1"/>
  <c r="O394" i="1"/>
  <c r="O2391" i="1"/>
  <c r="AA2391" i="1" s="1"/>
  <c r="Q1223" i="1"/>
  <c r="AA1223" i="1" s="1"/>
  <c r="Q3225" i="1"/>
  <c r="Q3224" i="1"/>
  <c r="Q1224" i="1"/>
  <c r="AA1224" i="1" s="1"/>
  <c r="Q3223" i="1"/>
  <c r="Q1225" i="1"/>
  <c r="AA1225" i="1" s="1"/>
  <c r="Q2038" i="1"/>
  <c r="Q38" i="1"/>
  <c r="AA38" i="1" s="1"/>
  <c r="AB498" i="1"/>
  <c r="Z498" i="1" s="1"/>
  <c r="AB497" i="1"/>
  <c r="Z497" i="1" s="1"/>
  <c r="AB2497" i="1"/>
  <c r="Z2497" i="1" s="1"/>
  <c r="AB2506" i="1"/>
  <c r="Z2506" i="1" s="1"/>
  <c r="Q2041" i="1"/>
  <c r="AA2041" i="1" s="1"/>
  <c r="Q41" i="1"/>
  <c r="AA41" i="1" s="1"/>
  <c r="P345" i="12"/>
  <c r="P329" i="12"/>
  <c r="AB329" i="12" s="1"/>
  <c r="Z329" i="12" s="1"/>
  <c r="P83" i="12"/>
  <c r="AB83" i="12" s="1"/>
  <c r="Z83" i="12" s="1"/>
  <c r="P85" i="12"/>
  <c r="AB85" i="12" s="1"/>
  <c r="Z85" i="12" s="1"/>
  <c r="P69" i="12"/>
  <c r="AB69" i="12" s="1"/>
  <c r="Z69" i="12" s="1"/>
  <c r="P80" i="12"/>
  <c r="AB80" i="12" s="1"/>
  <c r="Z80" i="12" s="1"/>
  <c r="P72" i="12"/>
  <c r="AB72" i="12" s="1"/>
  <c r="Z72" i="12" s="1"/>
  <c r="P67" i="12"/>
  <c r="AB67" i="12" s="1"/>
  <c r="Z67" i="12" s="1"/>
  <c r="P76" i="12"/>
  <c r="AB76" i="12" s="1"/>
  <c r="Z76" i="12" s="1"/>
  <c r="P71" i="12"/>
  <c r="AB71" i="12" s="1"/>
  <c r="Z71" i="12" s="1"/>
  <c r="P82" i="12"/>
  <c r="AB82" i="12" s="1"/>
  <c r="Z82" i="12" s="1"/>
  <c r="P74" i="12"/>
  <c r="AB74" i="12" s="1"/>
  <c r="Z74" i="12" s="1"/>
  <c r="P66" i="12"/>
  <c r="AB66" i="12" s="1"/>
  <c r="Z66" i="12" s="1"/>
  <c r="P75" i="12"/>
  <c r="AB75" i="12" s="1"/>
  <c r="Z75" i="12" s="1"/>
  <c r="P84" i="12"/>
  <c r="AB84" i="12" s="1"/>
  <c r="Z84" i="12" s="1"/>
  <c r="P68" i="12"/>
  <c r="AB68" i="12" s="1"/>
  <c r="Z68" i="12" s="1"/>
  <c r="P79" i="12"/>
  <c r="P78" i="12"/>
  <c r="P70" i="12"/>
  <c r="AB70" i="12" s="1"/>
  <c r="Z70" i="12" s="1"/>
  <c r="P81" i="12"/>
  <c r="AB81" i="12" s="1"/>
  <c r="Z81" i="12" s="1"/>
  <c r="P77" i="12"/>
  <c r="AB77" i="12" s="1"/>
  <c r="Z77" i="12" s="1"/>
  <c r="P73" i="12"/>
  <c r="AB73" i="12" s="1"/>
  <c r="Z73" i="12" s="1"/>
  <c r="P22" i="9"/>
  <c r="P9" i="4"/>
  <c r="AB9" i="4" s="1"/>
  <c r="Z9" i="4" s="1"/>
  <c r="P21" i="9"/>
  <c r="P8" i="7"/>
  <c r="AB8" i="7" s="1"/>
  <c r="Z8" i="7" s="1"/>
  <c r="P20" i="9"/>
  <c r="P7" i="3"/>
  <c r="AB7" i="3" s="1"/>
  <c r="Z7" i="3" s="1"/>
  <c r="P23" i="9"/>
  <c r="P10" i="2"/>
  <c r="AB10" i="2" s="1"/>
  <c r="Z10" i="2" s="1"/>
  <c r="P2192" i="1"/>
  <c r="P192" i="1"/>
  <c r="AB226" i="1"/>
  <c r="Z226" i="1" s="1"/>
  <c r="O2052" i="1"/>
  <c r="O52" i="1"/>
  <c r="AB2020" i="1"/>
  <c r="Z2020" i="1" s="1"/>
  <c r="AB1063" i="1"/>
  <c r="Z1063" i="1" s="1"/>
  <c r="AB1062" i="1"/>
  <c r="Z1062" i="1" s="1"/>
  <c r="R3069" i="1"/>
  <c r="AD3069" i="1" s="1"/>
  <c r="R3070" i="1"/>
  <c r="AD3070" i="1" s="1"/>
  <c r="R1069" i="1"/>
  <c r="AD1069" i="1" s="1"/>
  <c r="R3068" i="1"/>
  <c r="AD3068" i="1" s="1"/>
  <c r="R1070" i="1"/>
  <c r="AD1070" i="1" s="1"/>
  <c r="R1071" i="1"/>
  <c r="AD1071" i="1" s="1"/>
  <c r="R3071" i="1"/>
  <c r="AD3071" i="1" s="1"/>
  <c r="R1068" i="1"/>
  <c r="AD1068" i="1" s="1"/>
  <c r="AB2173" i="1"/>
  <c r="Z2173" i="1" s="1"/>
  <c r="AA2294" i="1"/>
  <c r="P2092" i="1"/>
  <c r="P92" i="1"/>
  <c r="O3085" i="1"/>
  <c r="AA3085" i="1" s="1"/>
  <c r="O1085" i="1"/>
  <c r="O3086" i="1"/>
  <c r="AA3086" i="1" s="1"/>
  <c r="O1086" i="1"/>
  <c r="O3088" i="1"/>
  <c r="AA3088" i="1" s="1"/>
  <c r="O3087" i="1"/>
  <c r="AA3087" i="1" s="1"/>
  <c r="O1087" i="1"/>
  <c r="O1088" i="1"/>
  <c r="AB2943" i="1"/>
  <c r="Z2943" i="1" s="1"/>
  <c r="AB2945" i="1"/>
  <c r="Z2945" i="1" s="1"/>
  <c r="AB2940" i="1"/>
  <c r="Z2940" i="1" s="1"/>
  <c r="AB3064" i="1"/>
  <c r="Z3064" i="1" s="1"/>
  <c r="AB1067" i="1"/>
  <c r="Z1067" i="1" s="1"/>
  <c r="O2259" i="1"/>
  <c r="O2260" i="1"/>
  <c r="O259" i="1"/>
  <c r="O260" i="1"/>
  <c r="O2258" i="1"/>
  <c r="O258" i="1"/>
  <c r="O3189" i="1"/>
  <c r="AA3189" i="1" s="1"/>
  <c r="O1190" i="1"/>
  <c r="O3192" i="1"/>
  <c r="AA3192" i="1" s="1"/>
  <c r="O1192" i="1"/>
  <c r="O3190" i="1"/>
  <c r="AA3190" i="1" s="1"/>
  <c r="O1191" i="1"/>
  <c r="O1189" i="1"/>
  <c r="O3191" i="1"/>
  <c r="AA3191" i="1" s="1"/>
  <c r="AB394" i="1"/>
  <c r="Z394" i="1" s="1"/>
  <c r="AB2393" i="1"/>
  <c r="Z2393" i="1" s="1"/>
  <c r="AB2392" i="1"/>
  <c r="Z2392" i="1" s="1"/>
  <c r="S1053" i="1"/>
  <c r="AC1053" i="1" s="1"/>
  <c r="S3053" i="1"/>
  <c r="AC3053" i="1" s="1"/>
  <c r="S3054" i="1"/>
  <c r="AC3054" i="1" s="1"/>
  <c r="S3051" i="1"/>
  <c r="AC3051" i="1" s="1"/>
  <c r="S1051" i="1"/>
  <c r="AC1051" i="1" s="1"/>
  <c r="S1054" i="1"/>
  <c r="AC1054" i="1" s="1"/>
  <c r="S1052" i="1"/>
  <c r="AC1052" i="1" s="1"/>
  <c r="S1055" i="1"/>
  <c r="AC1055" i="1" s="1"/>
  <c r="S3052" i="1"/>
  <c r="AC3052" i="1" s="1"/>
  <c r="S3055" i="1"/>
  <c r="AC3055" i="1" s="1"/>
  <c r="R2066" i="1"/>
  <c r="AD2066" i="1" s="1"/>
  <c r="R66" i="1"/>
  <c r="AD66" i="1" s="1"/>
  <c r="P44" i="1"/>
  <c r="P2044" i="1"/>
  <c r="S2267" i="1"/>
  <c r="AC2267" i="1" s="1"/>
  <c r="S2268" i="1"/>
  <c r="AC2268" i="1" s="1"/>
  <c r="S267" i="1"/>
  <c r="AC267" i="1" s="1"/>
  <c r="S268" i="1"/>
  <c r="AC268" i="1" s="1"/>
  <c r="S2265" i="1"/>
  <c r="AC2265" i="1" s="1"/>
  <c r="S2266" i="1"/>
  <c r="AC2266" i="1" s="1"/>
  <c r="S265" i="1"/>
  <c r="AC265" i="1" s="1"/>
  <c r="S266" i="1"/>
  <c r="AC266" i="1" s="1"/>
  <c r="P2060" i="1"/>
  <c r="P60" i="1"/>
  <c r="AB738" i="1"/>
  <c r="Z738" i="1" s="1"/>
  <c r="AB2738" i="1"/>
  <c r="Z2738" i="1" s="1"/>
  <c r="AB739" i="1"/>
  <c r="Z739" i="1" s="1"/>
  <c r="AB741" i="1"/>
  <c r="Z741" i="1" s="1"/>
  <c r="S2198" i="1"/>
  <c r="AC2198" i="1" s="1"/>
  <c r="S198" i="1"/>
  <c r="AC198" i="1" s="1"/>
  <c r="AB2600" i="1"/>
  <c r="Z2600" i="1"/>
  <c r="AB2604" i="1"/>
  <c r="Z2604" i="1" s="1"/>
  <c r="AB600" i="1"/>
  <c r="Z600" i="1" s="1"/>
  <c r="AB2602" i="1"/>
  <c r="Z2602" i="1" s="1"/>
  <c r="AB2597" i="1"/>
  <c r="Z2597" i="1" s="1"/>
  <c r="AA2604" i="1"/>
  <c r="AA2602" i="1"/>
  <c r="P2197" i="1"/>
  <c r="P196" i="1"/>
  <c r="P2196" i="1"/>
  <c r="AB2196" i="1" s="1"/>
  <c r="Z2196" i="1" s="1"/>
  <c r="P197" i="1"/>
  <c r="AB69" i="1"/>
  <c r="Z69" i="1" s="1"/>
  <c r="AB898" i="1"/>
  <c r="Z898" i="1"/>
  <c r="AB896" i="1"/>
  <c r="Z896" i="1" s="1"/>
  <c r="AB901" i="1"/>
  <c r="Z901" i="1" s="1"/>
  <c r="P2245" i="1"/>
  <c r="AB2245" i="1" s="1"/>
  <c r="Z2245" i="1" s="1"/>
  <c r="P2246" i="1"/>
  <c r="AB2246" i="1" s="1"/>
  <c r="Z2246" i="1" s="1"/>
  <c r="P2244" i="1"/>
  <c r="P246" i="1"/>
  <c r="AB246" i="1" s="1"/>
  <c r="Z246" i="1" s="1"/>
  <c r="P245" i="1"/>
  <c r="P244" i="1"/>
  <c r="AB244" i="1" s="1"/>
  <c r="Z244" i="1" s="1"/>
  <c r="O2195" i="1"/>
  <c r="AA2195" i="1" s="1"/>
  <c r="O195" i="1"/>
  <c r="AB61" i="1"/>
  <c r="Z61" i="1" s="1"/>
  <c r="AB1236" i="1"/>
  <c r="Z1236" i="1" s="1"/>
  <c r="AB1045" i="1"/>
  <c r="Z1045" i="1" s="1"/>
  <c r="AB3044" i="1"/>
  <c r="Z3044" i="1" s="1"/>
  <c r="R2782" i="1"/>
  <c r="AD2782" i="1" s="1"/>
  <c r="R2787" i="1"/>
  <c r="AD2787" i="1" s="1"/>
  <c r="R782" i="1"/>
  <c r="AD782" i="1" s="1"/>
  <c r="R2785" i="1"/>
  <c r="AD2785" i="1" s="1"/>
  <c r="R2786" i="1"/>
  <c r="AD2786" i="1" s="1"/>
  <c r="R787" i="1"/>
  <c r="AD787" i="1" s="1"/>
  <c r="R783" i="1"/>
  <c r="AD783" i="1" s="1"/>
  <c r="R2784" i="1"/>
  <c r="AD2784" i="1" s="1"/>
  <c r="R786" i="1"/>
  <c r="AD786" i="1" s="1"/>
  <c r="R2783" i="1"/>
  <c r="AD2783" i="1" s="1"/>
  <c r="R784" i="1"/>
  <c r="AD784" i="1" s="1"/>
  <c r="R785" i="1"/>
  <c r="AD785" i="1" s="1"/>
  <c r="AB848" i="1"/>
  <c r="Z848" i="1" s="1"/>
  <c r="AB845" i="1"/>
  <c r="Z845" i="1" s="1"/>
  <c r="AB2845" i="1"/>
  <c r="Z2845" i="1" s="1"/>
  <c r="AA2173" i="1"/>
  <c r="AA2956" i="1"/>
  <c r="AA2953" i="1"/>
  <c r="AA3094" i="1"/>
  <c r="AA3093" i="1"/>
  <c r="AB23" i="1"/>
  <c r="Z23" i="1" s="1"/>
  <c r="AB1165" i="1"/>
  <c r="Z1165" i="1" s="1"/>
  <c r="AB2066" i="1"/>
  <c r="Z2066" i="1" s="1"/>
  <c r="AA2924" i="1"/>
  <c r="AA2926" i="1"/>
  <c r="AA2186" i="1"/>
  <c r="AA2463" i="1"/>
  <c r="AA2459" i="1"/>
  <c r="AA2891" i="1"/>
  <c r="AB2266" i="1"/>
  <c r="Z2266" i="1" s="1"/>
  <c r="AB2268" i="1"/>
  <c r="Z2268" i="1" s="1"/>
  <c r="AA2833" i="1"/>
  <c r="AA2837" i="1"/>
  <c r="AB2123" i="1"/>
  <c r="Z2123" i="1" s="1"/>
  <c r="AB1025" i="1"/>
  <c r="Z1025" i="1" s="1"/>
  <c r="AB3024" i="1"/>
  <c r="Z3024" i="1" s="1"/>
  <c r="AB3021" i="1"/>
  <c r="Z3021" i="1" s="1"/>
  <c r="AB2592" i="1"/>
  <c r="Z2592" i="1" s="1"/>
  <c r="AB590" i="1"/>
  <c r="Z590" i="1" s="1"/>
  <c r="AB587" i="1"/>
  <c r="Z587" i="1" s="1"/>
  <c r="AB2590" i="1"/>
  <c r="Z2590" i="1" s="1"/>
  <c r="R332" i="12"/>
  <c r="AD332" i="12" s="1"/>
  <c r="R348" i="12"/>
  <c r="AD348" i="12" s="1"/>
  <c r="R127" i="12"/>
  <c r="AD127" i="12" s="1"/>
  <c r="R145" i="12"/>
  <c r="AD145" i="12" s="1"/>
  <c r="R134" i="12"/>
  <c r="AD134" i="12" s="1"/>
  <c r="R126" i="12"/>
  <c r="AD126" i="12" s="1"/>
  <c r="R140" i="12"/>
  <c r="AD140" i="12" s="1"/>
  <c r="R133" i="12"/>
  <c r="AD133" i="12" s="1"/>
  <c r="R143" i="12"/>
  <c r="AD143" i="12" s="1"/>
  <c r="R139" i="12"/>
  <c r="AD139" i="12" s="1"/>
  <c r="R128" i="12"/>
  <c r="AD128" i="12" s="1"/>
  <c r="R142" i="12"/>
  <c r="AD142" i="12" s="1"/>
  <c r="R138" i="12"/>
  <c r="AD138" i="12" s="1"/>
  <c r="R135" i="12"/>
  <c r="AD135" i="12" s="1"/>
  <c r="R130" i="12"/>
  <c r="AD130" i="12" s="1"/>
  <c r="R144" i="12"/>
  <c r="AD144" i="12" s="1"/>
  <c r="R136" i="12"/>
  <c r="AD136" i="12" s="1"/>
  <c r="R132" i="12"/>
  <c r="AD132" i="12" s="1"/>
  <c r="R131" i="12"/>
  <c r="AD131" i="12" s="1"/>
  <c r="R141" i="12"/>
  <c r="AD141" i="12" s="1"/>
  <c r="R137" i="12"/>
  <c r="AD137" i="12" s="1"/>
  <c r="R129" i="12"/>
  <c r="AD129" i="12" s="1"/>
  <c r="R23" i="7"/>
  <c r="AD23" i="7" s="1"/>
  <c r="R35" i="9"/>
  <c r="AD35" i="9" s="1"/>
  <c r="R13" i="2"/>
  <c r="AD13" i="2" s="1"/>
  <c r="R8" i="6"/>
  <c r="AD8" i="6" s="1"/>
  <c r="R38" i="9"/>
  <c r="AD38" i="9" s="1"/>
  <c r="R12" i="4"/>
  <c r="AD12" i="4" s="1"/>
  <c r="R37" i="9"/>
  <c r="AD37" i="9" s="1"/>
  <c r="R11" i="7"/>
  <c r="AD11" i="7" s="1"/>
  <c r="R36" i="9"/>
  <c r="AD36" i="9" s="1"/>
  <c r="R10" i="3"/>
  <c r="AD10" i="3" s="1"/>
  <c r="R493" i="1"/>
  <c r="AD493" i="1" s="1"/>
  <c r="R2493" i="1"/>
  <c r="AD2493" i="1" s="1"/>
  <c r="R496" i="1"/>
  <c r="AD496" i="1" s="1"/>
  <c r="R2494" i="1"/>
  <c r="AD2494" i="1" s="1"/>
  <c r="R2491" i="1"/>
  <c r="AD2491" i="1" s="1"/>
  <c r="R2488" i="1"/>
  <c r="AD2488" i="1" s="1"/>
  <c r="R2492" i="1"/>
  <c r="AD2492" i="1" s="1"/>
  <c r="R494" i="1"/>
  <c r="AD494" i="1" s="1"/>
  <c r="R2496" i="1"/>
  <c r="AD2496" i="1" s="1"/>
  <c r="R488" i="1"/>
  <c r="AD488" i="1" s="1"/>
  <c r="R491" i="1"/>
  <c r="AD491" i="1" s="1"/>
  <c r="R492" i="1"/>
  <c r="AD492" i="1" s="1"/>
  <c r="R2489" i="1"/>
  <c r="AD2489" i="1" s="1"/>
  <c r="R2490" i="1"/>
  <c r="AD2490" i="1" s="1"/>
  <c r="R495" i="1"/>
  <c r="AD495" i="1" s="1"/>
  <c r="R490" i="1"/>
  <c r="AD490" i="1" s="1"/>
  <c r="R2495" i="1"/>
  <c r="AD2495" i="1" s="1"/>
  <c r="R489" i="1"/>
  <c r="AD489" i="1" s="1"/>
  <c r="R2081" i="1"/>
  <c r="AD2081" i="1" s="1"/>
  <c r="R81" i="1"/>
  <c r="AD81" i="1" s="1"/>
  <c r="P2189" i="1"/>
  <c r="P189" i="1"/>
  <c r="Q2515" i="1"/>
  <c r="Q2509" i="1"/>
  <c r="Q2510" i="1"/>
  <c r="Q2507" i="1"/>
  <c r="Q507" i="1"/>
  <c r="AA507" i="1" s="1"/>
  <c r="Q515" i="1"/>
  <c r="AA515" i="1" s="1"/>
  <c r="Q511" i="1"/>
  <c r="AA511" i="1" s="1"/>
  <c r="Q2508" i="1"/>
  <c r="Q510" i="1"/>
  <c r="AA510" i="1" s="1"/>
  <c r="Q2513" i="1"/>
  <c r="Q512" i="1"/>
  <c r="AA512" i="1" s="1"/>
  <c r="Q2514" i="1"/>
  <c r="Q513" i="1"/>
  <c r="AA513" i="1" s="1"/>
  <c r="Q509" i="1"/>
  <c r="AA509" i="1" s="1"/>
  <c r="Q2512" i="1"/>
  <c r="Q514" i="1"/>
  <c r="AA514" i="1" s="1"/>
  <c r="Q2511" i="1"/>
  <c r="Q508" i="1"/>
  <c r="AA508" i="1" s="1"/>
  <c r="S327" i="12"/>
  <c r="AC327" i="12" s="1"/>
  <c r="S343" i="12"/>
  <c r="AC343" i="12" s="1"/>
  <c r="S29" i="12"/>
  <c r="AC29" i="12" s="1"/>
  <c r="S36" i="12"/>
  <c r="AC36" i="12" s="1"/>
  <c r="S28" i="12"/>
  <c r="AC28" i="12" s="1"/>
  <c r="S39" i="12"/>
  <c r="AC39" i="12" s="1"/>
  <c r="S42" i="12"/>
  <c r="AC42" i="12" s="1"/>
  <c r="S38" i="12"/>
  <c r="AC38" i="12" s="1"/>
  <c r="S30" i="12"/>
  <c r="AC30" i="12" s="1"/>
  <c r="S27" i="12"/>
  <c r="AC27" i="12" s="1"/>
  <c r="S33" i="12"/>
  <c r="AC33" i="12" s="1"/>
  <c r="S32" i="12"/>
  <c r="AC32" i="12" s="1"/>
  <c r="S26" i="12"/>
  <c r="AC26" i="12" s="1"/>
  <c r="S41" i="12"/>
  <c r="AC41" i="12" s="1"/>
  <c r="S44" i="12"/>
  <c r="AC44" i="12" s="1"/>
  <c r="S40" i="12"/>
  <c r="AC40" i="12" s="1"/>
  <c r="S31" i="12"/>
  <c r="AC31" i="12" s="1"/>
  <c r="S34" i="12"/>
  <c r="AC34" i="12" s="1"/>
  <c r="S43" i="12"/>
  <c r="AC43" i="12" s="1"/>
  <c r="S35" i="12"/>
  <c r="AC35" i="12" s="1"/>
  <c r="S45" i="12"/>
  <c r="AC45" i="12" s="1"/>
  <c r="S37" i="12"/>
  <c r="AC37" i="12" s="1"/>
  <c r="S13" i="9"/>
  <c r="AC13" i="9" s="1"/>
  <c r="S11" i="9"/>
  <c r="AC11" i="9" s="1"/>
  <c r="S12" i="9"/>
  <c r="AC12" i="9" s="1"/>
  <c r="S2085" i="1"/>
  <c r="AC2085" i="1" s="1"/>
  <c r="S85" i="1"/>
  <c r="AC85" i="1" s="1"/>
  <c r="Q99" i="1"/>
  <c r="AA99" i="1" s="1"/>
  <c r="Q2099" i="1"/>
  <c r="S2229" i="1"/>
  <c r="AC2229" i="1" s="1"/>
  <c r="S2230" i="1"/>
  <c r="AC2230" i="1" s="1"/>
  <c r="S230" i="1"/>
  <c r="AC230" i="1" s="1"/>
  <c r="S231" i="1"/>
  <c r="AC231" i="1" s="1"/>
  <c r="S2231" i="1"/>
  <c r="AC2231" i="1" s="1"/>
  <c r="S229" i="1"/>
  <c r="AC229" i="1" s="1"/>
  <c r="S2350" i="1"/>
  <c r="AC2350" i="1" s="1"/>
  <c r="S2355" i="1"/>
  <c r="AC2355" i="1" s="1"/>
  <c r="S355" i="1"/>
  <c r="AC355" i="1" s="1"/>
  <c r="S2354" i="1"/>
  <c r="AC2354" i="1" s="1"/>
  <c r="S350" i="1"/>
  <c r="AC350" i="1" s="1"/>
  <c r="S2353" i="1"/>
  <c r="AC2353" i="1" s="1"/>
  <c r="S351" i="1"/>
  <c r="AC351" i="1" s="1"/>
  <c r="S353" i="1"/>
  <c r="AC353" i="1" s="1"/>
  <c r="S354" i="1"/>
  <c r="AC354" i="1" s="1"/>
  <c r="S352" i="1"/>
  <c r="AC352" i="1" s="1"/>
  <c r="S2352" i="1"/>
  <c r="AC2352" i="1" s="1"/>
  <c r="S2351" i="1"/>
  <c r="AC2351" i="1" s="1"/>
  <c r="O2776" i="1"/>
  <c r="O2780" i="1"/>
  <c r="O2781" i="1"/>
  <c r="O2779" i="1"/>
  <c r="O776" i="1"/>
  <c r="O775" i="1"/>
  <c r="O780" i="1"/>
  <c r="O779" i="1"/>
  <c r="O2777" i="1"/>
  <c r="O2778" i="1"/>
  <c r="O781" i="1"/>
  <c r="O778" i="1"/>
  <c r="O777" i="1"/>
  <c r="O2775" i="1"/>
  <c r="AB132" i="1"/>
  <c r="Z132" i="1" s="1"/>
  <c r="AB2217" i="1"/>
  <c r="Z2217" i="1" s="1"/>
  <c r="R2064" i="1"/>
  <c r="AD2064" i="1" s="1"/>
  <c r="R64" i="1"/>
  <c r="AD64" i="1" s="1"/>
  <c r="R677" i="1"/>
  <c r="AD677" i="1" s="1"/>
  <c r="R2677" i="1"/>
  <c r="AD2677" i="1" s="1"/>
  <c r="R2678" i="1"/>
  <c r="AD2678" i="1" s="1"/>
  <c r="R2675" i="1"/>
  <c r="AD2675" i="1" s="1"/>
  <c r="R678" i="1"/>
  <c r="AD678" i="1" s="1"/>
  <c r="R2673" i="1"/>
  <c r="AD2673" i="1" s="1"/>
  <c r="R2674" i="1"/>
  <c r="AD2674" i="1" s="1"/>
  <c r="R675" i="1"/>
  <c r="AD675" i="1" s="1"/>
  <c r="R672" i="1"/>
  <c r="AD672" i="1" s="1"/>
  <c r="R2676" i="1"/>
  <c r="AD2676" i="1" s="1"/>
  <c r="R674" i="1"/>
  <c r="AD674" i="1" s="1"/>
  <c r="R676" i="1"/>
  <c r="AD676" i="1" s="1"/>
  <c r="R673" i="1"/>
  <c r="AD673" i="1" s="1"/>
  <c r="R2672" i="1"/>
  <c r="AD2672" i="1" s="1"/>
  <c r="P3077" i="1"/>
  <c r="P1078" i="1"/>
  <c r="AB1078" i="1" s="1"/>
  <c r="Z1078" i="1" s="1"/>
  <c r="P3076" i="1"/>
  <c r="P1077" i="1"/>
  <c r="P3078" i="1"/>
  <c r="P1076" i="1"/>
  <c r="P1079" i="1"/>
  <c r="P3080" i="1"/>
  <c r="P3079" i="1"/>
  <c r="P1080" i="1"/>
  <c r="AB330" i="1"/>
  <c r="Z330" i="1" s="1"/>
  <c r="AB2329" i="1"/>
  <c r="Z2329" i="1" s="1"/>
  <c r="AB2328" i="1"/>
  <c r="Z2328" i="1" s="1"/>
  <c r="AA2522" i="1"/>
  <c r="AA2516" i="1"/>
  <c r="AA2517" i="1"/>
  <c r="R3213" i="1"/>
  <c r="AD3213" i="1" s="1"/>
  <c r="R3211" i="1"/>
  <c r="AD3211" i="1" s="1"/>
  <c r="R3212" i="1"/>
  <c r="AD3212" i="1" s="1"/>
  <c r="R1213" i="1"/>
  <c r="AD1213" i="1" s="1"/>
  <c r="R1212" i="1"/>
  <c r="AD1212" i="1" s="1"/>
  <c r="R1211" i="1"/>
  <c r="AD1211" i="1" s="1"/>
  <c r="R3210" i="1"/>
  <c r="AD3210" i="1" s="1"/>
  <c r="R1210" i="1"/>
  <c r="AD1210" i="1" s="1"/>
  <c r="O34" i="9"/>
  <c r="O2389" i="1"/>
  <c r="O2387" i="1"/>
  <c r="O389" i="1"/>
  <c r="O2385" i="1"/>
  <c r="O387" i="1"/>
  <c r="O2388" i="1"/>
  <c r="O2386" i="1"/>
  <c r="O383" i="1"/>
  <c r="O2384" i="1"/>
  <c r="O384" i="1"/>
  <c r="O2383" i="1"/>
  <c r="O385" i="1"/>
  <c r="O388" i="1"/>
  <c r="O386" i="1"/>
  <c r="AB2126" i="1"/>
  <c r="Z2126" i="1" s="1"/>
  <c r="AA2174" i="1"/>
  <c r="R2027" i="1"/>
  <c r="AD2027" i="1" s="1"/>
  <c r="R27" i="1"/>
  <c r="AD27" i="1" s="1"/>
  <c r="AB609" i="1"/>
  <c r="Z609" i="1" s="1"/>
  <c r="AB605" i="1"/>
  <c r="Z605" i="1" s="1"/>
  <c r="AB2611" i="1"/>
  <c r="Z2611" i="1" s="1"/>
  <c r="Q1208" i="1"/>
  <c r="AA1208" i="1" s="1"/>
  <c r="Q3209" i="1"/>
  <c r="Q1207" i="1"/>
  <c r="AA1207" i="1" s="1"/>
  <c r="Q3208" i="1"/>
  <c r="Q1209" i="1"/>
  <c r="AA1209" i="1" s="1"/>
  <c r="Q3207" i="1"/>
  <c r="P3181" i="1"/>
  <c r="P3179" i="1"/>
  <c r="P1181" i="1"/>
  <c r="P1179" i="1"/>
  <c r="P3178" i="1"/>
  <c r="P1180" i="1"/>
  <c r="P3180" i="1"/>
  <c r="P1178" i="1"/>
  <c r="AB714" i="1"/>
  <c r="Z714" i="1" s="1"/>
  <c r="AB2708" i="1"/>
  <c r="Z2708" i="1" s="1"/>
  <c r="AB2713" i="1"/>
  <c r="Z2713" i="1" s="1"/>
  <c r="AB709" i="1"/>
  <c r="Z709" i="1" s="1"/>
  <c r="S2397" i="1"/>
  <c r="AC2397" i="1" s="1"/>
  <c r="S2398" i="1"/>
  <c r="AC2398" i="1" s="1"/>
  <c r="S2400" i="1"/>
  <c r="AC2400" i="1" s="1"/>
  <c r="S2403" i="1"/>
  <c r="AC2403" i="1" s="1"/>
  <c r="S403" i="1"/>
  <c r="AC403" i="1" s="1"/>
  <c r="S400" i="1"/>
  <c r="AC400" i="1" s="1"/>
  <c r="S2402" i="1"/>
  <c r="AC2402" i="1" s="1"/>
  <c r="S398" i="1"/>
  <c r="AC398" i="1" s="1"/>
  <c r="S2401" i="1"/>
  <c r="AC2401" i="1" s="1"/>
  <c r="S2404" i="1"/>
  <c r="AC2404" i="1" s="1"/>
  <c r="S401" i="1"/>
  <c r="AC401" i="1" s="1"/>
  <c r="S402" i="1"/>
  <c r="AC402" i="1" s="1"/>
  <c r="S399" i="1"/>
  <c r="AC399" i="1" s="1"/>
  <c r="S397" i="1"/>
  <c r="AC397" i="1" s="1"/>
  <c r="S404" i="1"/>
  <c r="AC404" i="1" s="1"/>
  <c r="S2399" i="1"/>
  <c r="AC2399" i="1" s="1"/>
  <c r="AA2028" i="1"/>
  <c r="AB2321" i="1"/>
  <c r="Z2321" i="1" s="1"/>
  <c r="AB324" i="1"/>
  <c r="Z324" i="1" s="1"/>
  <c r="AB33" i="9"/>
  <c r="AB114" i="12"/>
  <c r="Z114" i="12" s="1"/>
  <c r="AB108" i="12"/>
  <c r="Z108" i="12" s="1"/>
  <c r="AB115" i="12"/>
  <c r="Z115" i="12" s="1"/>
  <c r="AB124" i="12"/>
  <c r="Z124" i="12" s="1"/>
  <c r="AB106" i="12"/>
  <c r="Z106" i="12" s="1"/>
  <c r="AB347" i="12"/>
  <c r="Z347" i="12" s="1"/>
  <c r="S2902" i="1"/>
  <c r="AC2902" i="1" s="1"/>
  <c r="S2905" i="1"/>
  <c r="AC2905" i="1" s="1"/>
  <c r="S2906" i="1"/>
  <c r="AC2906" i="1" s="1"/>
  <c r="S902" i="1"/>
  <c r="AC902" i="1" s="1"/>
  <c r="S2904" i="1"/>
  <c r="AC2904" i="1" s="1"/>
  <c r="S905" i="1"/>
  <c r="AC905" i="1" s="1"/>
  <c r="S2903" i="1"/>
  <c r="AC2903" i="1" s="1"/>
  <c r="S904" i="1"/>
  <c r="AC904" i="1" s="1"/>
  <c r="S903" i="1"/>
  <c r="AC903" i="1" s="1"/>
  <c r="S906" i="1"/>
  <c r="AC906" i="1" s="1"/>
  <c r="Q998" i="1"/>
  <c r="AA998" i="1" s="1"/>
  <c r="Q1000" i="1"/>
  <c r="AA1000" i="1" s="1"/>
  <c r="Q3002" i="1"/>
  <c r="Q999" i="1"/>
  <c r="AA999" i="1" s="1"/>
  <c r="Q3000" i="1"/>
  <c r="Q2998" i="1"/>
  <c r="Q3001" i="1"/>
  <c r="Q2999" i="1"/>
  <c r="Q1001" i="1"/>
  <c r="AA1001" i="1" s="1"/>
  <c r="Q1002" i="1"/>
  <c r="AA1002" i="1" s="1"/>
  <c r="O3168" i="1"/>
  <c r="O1168" i="1"/>
  <c r="O3170" i="1"/>
  <c r="O3169" i="1"/>
  <c r="O1169" i="1"/>
  <c r="O1170" i="1"/>
  <c r="O3167" i="1"/>
  <c r="O1167" i="1"/>
  <c r="AB225" i="1"/>
  <c r="Z225" i="1" s="1"/>
  <c r="AB25" i="9"/>
  <c r="AB98" i="12"/>
  <c r="Z98" i="12" s="1"/>
  <c r="AB97" i="12"/>
  <c r="Z97" i="12" s="1"/>
  <c r="AB95" i="12"/>
  <c r="Z95" i="12" s="1"/>
  <c r="AB346" i="12"/>
  <c r="Z346" i="12" s="1"/>
  <c r="AB160" i="1"/>
  <c r="Z160" i="1" s="1"/>
  <c r="AB17" i="9"/>
  <c r="AB16" i="9"/>
  <c r="S3131" i="1"/>
  <c r="AC3131" i="1" s="1"/>
  <c r="S1131" i="1"/>
  <c r="AC1131" i="1" s="1"/>
  <c r="S3130" i="1"/>
  <c r="AC3130" i="1" s="1"/>
  <c r="S3129" i="1"/>
  <c r="AC3129" i="1" s="1"/>
  <c r="S1132" i="1"/>
  <c r="AC1132" i="1" s="1"/>
  <c r="S3132" i="1"/>
  <c r="AC3132" i="1" s="1"/>
  <c r="S1129" i="1"/>
  <c r="AC1129" i="1" s="1"/>
  <c r="S1130" i="1"/>
  <c r="AC1130" i="1" s="1"/>
  <c r="O3227" i="1"/>
  <c r="O1227" i="1"/>
  <c r="O3226" i="1"/>
  <c r="O1226" i="1"/>
  <c r="O3228" i="1"/>
  <c r="O1228" i="1"/>
  <c r="R95" i="1"/>
  <c r="AD95" i="1" s="1"/>
  <c r="R2095" i="1"/>
  <c r="AD2095" i="1" s="1"/>
  <c r="S54" i="9"/>
  <c r="AC54" i="9" s="1"/>
  <c r="S1040" i="1"/>
  <c r="AC1040" i="1" s="1"/>
  <c r="S3041" i="1"/>
  <c r="AC3041" i="1" s="1"/>
  <c r="S3040" i="1"/>
  <c r="AC3040" i="1" s="1"/>
  <c r="S3042" i="1"/>
  <c r="AC3042" i="1" s="1"/>
  <c r="S1039" i="1"/>
  <c r="AC1039" i="1" s="1"/>
  <c r="S1041" i="1"/>
  <c r="AC1041" i="1" s="1"/>
  <c r="S1042" i="1"/>
  <c r="AC1042" i="1" s="1"/>
  <c r="S3039" i="1"/>
  <c r="AC3039" i="1" s="1"/>
  <c r="AB2161" i="1"/>
  <c r="Z2161" i="1" s="1"/>
  <c r="AB946" i="1"/>
  <c r="Z946" i="1" s="1"/>
  <c r="AB2950" i="1"/>
  <c r="Z2950" i="1" s="1"/>
  <c r="AB2949" i="1"/>
  <c r="Z2949" i="1" s="1"/>
  <c r="S2804" i="1"/>
  <c r="AC2804" i="1" s="1"/>
  <c r="S2805" i="1"/>
  <c r="AC2805" i="1" s="1"/>
  <c r="S2806" i="1"/>
  <c r="AC2806" i="1" s="1"/>
  <c r="S2803" i="1"/>
  <c r="AC2803" i="1" s="1"/>
  <c r="S804" i="1"/>
  <c r="AC804" i="1" s="1"/>
  <c r="S803" i="1"/>
  <c r="AC803" i="1" s="1"/>
  <c r="S806" i="1"/>
  <c r="AC806" i="1" s="1"/>
  <c r="S2801" i="1"/>
  <c r="AC2801" i="1" s="1"/>
  <c r="S2802" i="1"/>
  <c r="AC2802" i="1" s="1"/>
  <c r="S805" i="1"/>
  <c r="AC805" i="1" s="1"/>
  <c r="S801" i="1"/>
  <c r="AC801" i="1" s="1"/>
  <c r="S802" i="1"/>
  <c r="AC802" i="1" s="1"/>
  <c r="AB682" i="1"/>
  <c r="Z682" i="1" s="1"/>
  <c r="AB679" i="1"/>
  <c r="Z679" i="1" s="1"/>
  <c r="AB2683" i="1"/>
  <c r="Z2683" i="1" s="1"/>
  <c r="AB2007" i="1"/>
  <c r="Z2007" i="1" s="1"/>
  <c r="AB6" i="9"/>
  <c r="AB6" i="12"/>
  <c r="Z6" i="12" s="1"/>
  <c r="AA2019" i="1"/>
  <c r="AA22" i="12"/>
  <c r="AA19" i="12"/>
  <c r="AA10" i="12"/>
  <c r="AA17" i="12"/>
  <c r="AA24" i="12"/>
  <c r="O3116" i="1"/>
  <c r="AA3116" i="1" s="1"/>
  <c r="O3115" i="1"/>
  <c r="AA3115" i="1" s="1"/>
  <c r="O1115" i="1"/>
  <c r="O3113" i="1"/>
  <c r="AA3113" i="1" s="1"/>
  <c r="O1116" i="1"/>
  <c r="O3114" i="1"/>
  <c r="AA3114" i="1" s="1"/>
  <c r="O1113" i="1"/>
  <c r="O1114" i="1"/>
  <c r="AB184" i="1"/>
  <c r="Z184" i="1" s="1"/>
  <c r="AB2221" i="1"/>
  <c r="Z2221" i="1" s="1"/>
  <c r="AB3137" i="1"/>
  <c r="Z3137" i="1" s="1"/>
  <c r="S2982" i="1"/>
  <c r="AC2982" i="1" s="1"/>
  <c r="S981" i="1"/>
  <c r="AC981" i="1" s="1"/>
  <c r="S2981" i="1"/>
  <c r="AC2981" i="1" s="1"/>
  <c r="S2979" i="1"/>
  <c r="AC2979" i="1" s="1"/>
  <c r="S2980" i="1"/>
  <c r="AC2980" i="1" s="1"/>
  <c r="S982" i="1"/>
  <c r="AC982" i="1" s="1"/>
  <c r="S979" i="1"/>
  <c r="AC979" i="1" s="1"/>
  <c r="S980" i="1"/>
  <c r="AC980" i="1" s="1"/>
  <c r="S2978" i="1"/>
  <c r="AC2978" i="1" s="1"/>
  <c r="S978" i="1"/>
  <c r="AC978" i="1" s="1"/>
  <c r="O2056" i="1"/>
  <c r="O56" i="1"/>
  <c r="AB2129" i="1"/>
  <c r="Z2129" i="1" s="1"/>
  <c r="AA2016" i="1"/>
  <c r="AB760" i="1"/>
  <c r="Z760" i="1" s="1"/>
  <c r="AB2760" i="1"/>
  <c r="Z2760" i="1" s="1"/>
  <c r="AB2761" i="1"/>
  <c r="Z2761" i="1" s="1"/>
  <c r="AB2756" i="1"/>
  <c r="Z2756" i="1" s="1"/>
  <c r="AB220" i="1"/>
  <c r="Z220" i="1" s="1"/>
  <c r="AB131" i="1"/>
  <c r="Z131" i="1" s="1"/>
  <c r="AB2975" i="1"/>
  <c r="Z2975" i="1" s="1"/>
  <c r="AB976" i="1"/>
  <c r="Z976" i="1" s="1"/>
  <c r="AB2977" i="1"/>
  <c r="Z2977" i="1" s="1"/>
  <c r="AB3146" i="1"/>
  <c r="Z3146" i="1" s="1"/>
  <c r="AB3142" i="1"/>
  <c r="Z3142" i="1" s="1"/>
  <c r="AB1141" i="1"/>
  <c r="Z1141" i="1" s="1"/>
  <c r="AA2346" i="1"/>
  <c r="AA2349" i="1"/>
  <c r="AB1187" i="1"/>
  <c r="Z1187" i="1"/>
  <c r="AB1224" i="1"/>
  <c r="Z1224" i="1" s="1"/>
  <c r="AB2118" i="1"/>
  <c r="Z2118" i="1" s="1"/>
  <c r="AB2030" i="1"/>
  <c r="Z2030" i="1" s="1"/>
  <c r="AB9" i="1"/>
  <c r="Z9" i="1" s="1"/>
  <c r="AB1203" i="1"/>
  <c r="Z1203" i="1" s="1"/>
  <c r="AA2745" i="1"/>
  <c r="AA2744" i="1"/>
  <c r="AB3127" i="1"/>
  <c r="Z3127" i="1" s="1"/>
  <c r="AB375" i="1"/>
  <c r="Z375" i="1" s="1"/>
  <c r="AB2370" i="1"/>
  <c r="Z2370" i="1" s="1"/>
  <c r="AB2372" i="1"/>
  <c r="Z2372" i="1" s="1"/>
  <c r="AB2935" i="1"/>
  <c r="Z2935" i="1" s="1"/>
  <c r="AB2937" i="1"/>
  <c r="Z2937" i="1" s="1"/>
  <c r="AA2365" i="1"/>
  <c r="AA24" i="9"/>
  <c r="AB3088" i="1"/>
  <c r="Z3088" i="1" s="1"/>
  <c r="AB3086" i="1"/>
  <c r="Z3086" i="1" s="1"/>
  <c r="AB1119" i="1"/>
  <c r="Z1119" i="1" s="1"/>
  <c r="AA3174" i="1"/>
  <c r="Q2091" i="1"/>
  <c r="Q91" i="1"/>
  <c r="AA91" i="1" s="1"/>
  <c r="AB76" i="1"/>
  <c r="Z76" i="1" s="1"/>
  <c r="AB928" i="1"/>
  <c r="Z928" i="1" s="1"/>
  <c r="AB926" i="1"/>
  <c r="Z926" i="1" s="1"/>
  <c r="AB925" i="1"/>
  <c r="Z925" i="1" s="1"/>
  <c r="AB2458" i="1"/>
  <c r="Z2458" i="1" s="1"/>
  <c r="AB461" i="1"/>
  <c r="Z461" i="1" s="1"/>
  <c r="AB459" i="1"/>
  <c r="Z459" i="1" s="1"/>
  <c r="AB2461" i="1"/>
  <c r="Z2461" i="1" s="1"/>
  <c r="AB453" i="1"/>
  <c r="Z453" i="1" s="1"/>
  <c r="AB454" i="1"/>
  <c r="Z454" i="1" s="1"/>
  <c r="AB456" i="1"/>
  <c r="Z456" i="1"/>
  <c r="AB2452" i="1"/>
  <c r="Z2452" i="1" s="1"/>
  <c r="AB156" i="1"/>
  <c r="Z156" i="1" s="1"/>
  <c r="AA3105" i="1"/>
  <c r="AA3106" i="1"/>
  <c r="AB82" i="1"/>
  <c r="Z82" i="1" s="1"/>
  <c r="AA2592" i="1"/>
  <c r="AB1121" i="1"/>
  <c r="Z1121" i="1" s="1"/>
  <c r="AB3121" i="1"/>
  <c r="Z3121" i="1" s="1"/>
  <c r="AB2253" i="1"/>
  <c r="Z2253" i="1" s="1"/>
  <c r="AB2812" i="1"/>
  <c r="Z2812" i="1" s="1"/>
  <c r="AB813" i="1"/>
  <c r="Z813" i="1" s="1"/>
  <c r="AA2536" i="1"/>
  <c r="AB2128" i="1"/>
  <c r="Z2128" i="1" s="1"/>
  <c r="AB303" i="1"/>
  <c r="Z303" i="1" s="1"/>
  <c r="AB300" i="1"/>
  <c r="Z300" i="1" s="1"/>
  <c r="AA2162" i="1"/>
  <c r="AB961" i="1"/>
  <c r="Z961" i="1" s="1"/>
  <c r="AB958" i="1"/>
  <c r="Z958" i="1" s="1"/>
  <c r="AB2042" i="1"/>
  <c r="Z2042" i="1" s="1"/>
  <c r="AB2222" i="1"/>
  <c r="Z2222" i="1" s="1"/>
  <c r="AB2078" i="1"/>
  <c r="Z2078" i="1" s="1"/>
  <c r="AB751" i="1"/>
  <c r="Z751" i="1" s="1"/>
  <c r="AB749" i="1"/>
  <c r="Z749" i="1" s="1"/>
  <c r="AB752" i="1"/>
  <c r="Z752" i="1" s="1"/>
  <c r="AA2752" i="1"/>
  <c r="AA2749" i="1"/>
  <c r="AB2312" i="1"/>
  <c r="Z2312" i="1" s="1"/>
  <c r="AB313" i="1"/>
  <c r="Z313" i="1" s="1"/>
  <c r="AB2313" i="1"/>
  <c r="Z2313" i="1" s="1"/>
  <c r="AB1096" i="1"/>
  <c r="Z1096" i="1" s="1"/>
  <c r="AB3093" i="1"/>
  <c r="Z3093" i="1" s="1"/>
  <c r="AA3030" i="1"/>
  <c r="AA2070" i="1"/>
  <c r="AB106" i="1"/>
  <c r="Z106" i="1" s="1"/>
  <c r="AB3217" i="1"/>
  <c r="Z3217" i="1" s="1"/>
  <c r="AB3219" i="1"/>
  <c r="Z3219" i="1" s="1"/>
  <c r="AB81" i="1"/>
  <c r="Z81" i="1" s="1"/>
  <c r="AB229" i="1"/>
  <c r="Z229" i="1" s="1"/>
  <c r="AB2230" i="1"/>
  <c r="Z2230" i="1" s="1"/>
  <c r="AA2204" i="1"/>
  <c r="AB2340" i="1"/>
  <c r="Z2340" i="1" s="1"/>
  <c r="AB341" i="1"/>
  <c r="Z341" i="1" s="1"/>
  <c r="AB2655" i="1"/>
  <c r="Z2655" i="1" s="1"/>
  <c r="AB2657" i="1"/>
  <c r="Z2657" i="1" s="1"/>
  <c r="AB2651" i="1"/>
  <c r="Z2651" i="1" s="1"/>
  <c r="AB473" i="1"/>
  <c r="Z473" i="1" s="1"/>
  <c r="AB478" i="1"/>
  <c r="Z478" i="1" s="1"/>
  <c r="AB2475" i="1"/>
  <c r="Z2475" i="1" s="1"/>
  <c r="AB2687" i="1"/>
  <c r="Z2687" i="1" s="1"/>
  <c r="AB689" i="1"/>
  <c r="Z689" i="1" s="1"/>
  <c r="AB693" i="1"/>
  <c r="Z693" i="1" s="1"/>
  <c r="AB2693" i="1"/>
  <c r="Z2693" i="1" s="1"/>
  <c r="AA2849" i="1"/>
  <c r="AA2848" i="1"/>
  <c r="AA2756" i="1"/>
  <c r="AA3098" i="1"/>
  <c r="AB2913" i="1"/>
  <c r="Z2913" i="1" s="1"/>
  <c r="AB2916" i="1"/>
  <c r="Z2916" i="1" s="1"/>
  <c r="AB917" i="1"/>
  <c r="Z917" i="1" s="1"/>
  <c r="AB165" i="1"/>
  <c r="Z165" i="1" s="1"/>
  <c r="AB2179" i="1"/>
  <c r="Z2179" i="1" s="1"/>
  <c r="AA2816" i="1"/>
  <c r="AA2814" i="1"/>
  <c r="AB970" i="1"/>
  <c r="Z970" i="1" s="1"/>
  <c r="AB2968" i="1"/>
  <c r="Z2968" i="1" s="1"/>
  <c r="AB971" i="1"/>
  <c r="Z971" i="1" s="1"/>
  <c r="AA3193" i="1"/>
  <c r="AA3194" i="1"/>
  <c r="AB269" i="1"/>
  <c r="Z269" i="1" s="1"/>
  <c r="AB2269" i="1"/>
  <c r="Z2269" i="1" s="1"/>
  <c r="AB2186" i="1"/>
  <c r="Z2186" i="1" s="1"/>
  <c r="AB880" i="1"/>
  <c r="Z880" i="1" s="1"/>
  <c r="AB884" i="1"/>
  <c r="Z884" i="1" s="1"/>
  <c r="AB883" i="1"/>
  <c r="Z883" i="1" s="1"/>
  <c r="AA10" i="6"/>
  <c r="AA19" i="8"/>
  <c r="AA16" i="4"/>
  <c r="AB1108" i="1"/>
  <c r="Z1108" i="1" s="1"/>
  <c r="AB863" i="1"/>
  <c r="Z863" i="1" s="1"/>
  <c r="AB865" i="1"/>
  <c r="Z865" i="1" s="1"/>
  <c r="AB2862" i="1"/>
  <c r="Z2862" i="1" s="1"/>
  <c r="AB2536" i="1"/>
  <c r="Z2536" i="1" s="1"/>
  <c r="AB537" i="1"/>
  <c r="Z537" i="1" s="1"/>
  <c r="AB534" i="1"/>
  <c r="Z534" i="1" s="1"/>
  <c r="AB2537" i="1"/>
  <c r="Z2537" i="1" s="1"/>
  <c r="AB2542" i="1"/>
  <c r="Z2542" i="1" s="1"/>
  <c r="AA2178" i="1"/>
  <c r="AB519" i="1"/>
  <c r="Z519" i="1" s="1"/>
  <c r="AB517" i="1"/>
  <c r="Z517" i="1" s="1"/>
  <c r="AB516" i="1"/>
  <c r="Z516" i="1" s="1"/>
  <c r="AB2517" i="1"/>
  <c r="Z2517" i="1" s="1"/>
  <c r="AB114" i="1"/>
  <c r="Z114" i="1" s="1"/>
  <c r="AB212" i="1"/>
  <c r="Z212" i="1" s="1"/>
  <c r="AB183" i="1"/>
  <c r="Z183" i="1" s="1"/>
  <c r="AA8" i="4"/>
  <c r="AA6" i="3"/>
  <c r="AA2615" i="1"/>
  <c r="AA2618" i="1"/>
  <c r="AB841" i="1"/>
  <c r="Z841" i="1" s="1"/>
  <c r="AB2841" i="1"/>
  <c r="Z2841" i="1" s="1"/>
  <c r="AA2949" i="1"/>
  <c r="AB1222" i="1"/>
  <c r="Z1222" i="1" s="1"/>
  <c r="AB208" i="1"/>
  <c r="Z208" i="1" s="1"/>
  <c r="AB1112" i="1"/>
  <c r="Z1112" i="1" s="1"/>
  <c r="AB1109" i="1"/>
  <c r="Z1109" i="1" s="1"/>
  <c r="AA2118" i="1"/>
  <c r="AA2102" i="1"/>
  <c r="AB320" i="1"/>
  <c r="Z320" i="1" s="1"/>
  <c r="AB2316" i="1"/>
  <c r="Z2316" i="1" s="1"/>
  <c r="AB2317" i="1"/>
  <c r="Z2317" i="1" s="1"/>
  <c r="AA2320" i="1"/>
  <c r="AA2315" i="1"/>
  <c r="AB724" i="1"/>
  <c r="Z724" i="1" s="1"/>
  <c r="AB727" i="1"/>
  <c r="Z727" i="1" s="1"/>
  <c r="AB723" i="1"/>
  <c r="Z723" i="1" s="1"/>
  <c r="AB289" i="1"/>
  <c r="Z289" i="1"/>
  <c r="AB2286" i="1"/>
  <c r="Z2286" i="1" s="1"/>
  <c r="AB954" i="1"/>
  <c r="Z954" i="1" s="1"/>
  <c r="AB951" i="1"/>
  <c r="Z951" i="1" s="1"/>
  <c r="AB2953" i="1"/>
  <c r="Z2953" i="1" s="1"/>
  <c r="AB1244" i="1"/>
  <c r="Z1244" i="1" s="1"/>
  <c r="AB3245" i="1"/>
  <c r="Z3245" i="1"/>
  <c r="AB2993" i="1"/>
  <c r="Z2993" i="1" s="1"/>
  <c r="AB2994" i="1"/>
  <c r="Z2994" i="1" s="1"/>
  <c r="AB51" i="9"/>
  <c r="AB53" i="9"/>
  <c r="AB168" i="1"/>
  <c r="Z168" i="1"/>
  <c r="AA2476" i="1"/>
  <c r="AA2478" i="1"/>
  <c r="AB2351" i="1"/>
  <c r="Z2351" i="1"/>
  <c r="AB351" i="1"/>
  <c r="Z351" i="1"/>
  <c r="AB355" i="1"/>
  <c r="Z355" i="1"/>
  <c r="AB770" i="1"/>
  <c r="Z770" i="1"/>
  <c r="AB774" i="1"/>
  <c r="Z774" i="1" s="1"/>
  <c r="AB2771" i="1"/>
  <c r="Z2771" i="1"/>
  <c r="AA2321" i="1"/>
  <c r="AA2325" i="1"/>
  <c r="AA113" i="12"/>
  <c r="AA125" i="12"/>
  <c r="AA119" i="12"/>
  <c r="AA121" i="12"/>
  <c r="AA116" i="12"/>
  <c r="AB32" i="1"/>
  <c r="Z32" i="1" s="1"/>
  <c r="AB418" i="1"/>
  <c r="Z418" i="1" s="1"/>
  <c r="AB421" i="1"/>
  <c r="Z421" i="1" s="1"/>
  <c r="AB419" i="1"/>
  <c r="Z419" i="1" s="1"/>
  <c r="AB2141" i="1"/>
  <c r="Z2141" i="1" s="1"/>
  <c r="AB103" i="1"/>
  <c r="Z103" i="1" s="1"/>
  <c r="AB1073" i="1"/>
  <c r="Z1073" i="1" s="1"/>
  <c r="AB1072" i="1"/>
  <c r="Z1072" i="1" s="1"/>
  <c r="AB43" i="1"/>
  <c r="Z43" i="1" s="1"/>
  <c r="AB2344" i="1"/>
  <c r="Z2344" i="1" s="1"/>
  <c r="AB347" i="1"/>
  <c r="Z347" i="1" s="1"/>
  <c r="AB349" i="1"/>
  <c r="Z349" i="1" s="1"/>
  <c r="AB214" i="1"/>
  <c r="Z214" i="1" s="1"/>
  <c r="AA2823" i="1"/>
  <c r="AA2821" i="1"/>
  <c r="AB2163" i="1"/>
  <c r="Z2163" i="1" s="1"/>
  <c r="AA2209" i="1"/>
  <c r="AB2447" i="1"/>
  <c r="Z2447" i="1" s="1"/>
  <c r="AB446" i="1"/>
  <c r="Z446" i="1" s="1"/>
  <c r="AB2446" i="1"/>
  <c r="Z2446" i="1" s="1"/>
  <c r="R2749" i="1"/>
  <c r="AD2749" i="1" s="1"/>
  <c r="R752" i="1"/>
  <c r="AD752" i="1" s="1"/>
  <c r="R2750" i="1"/>
  <c r="AD2750" i="1" s="1"/>
  <c r="R750" i="1"/>
  <c r="AD750" i="1" s="1"/>
  <c r="R749" i="1"/>
  <c r="AD749" i="1" s="1"/>
  <c r="R2753" i="1"/>
  <c r="AD2753" i="1" s="1"/>
  <c r="R2754" i="1"/>
  <c r="AD2754" i="1" s="1"/>
  <c r="R2752" i="1"/>
  <c r="AD2752" i="1" s="1"/>
  <c r="R751" i="1"/>
  <c r="AD751" i="1" s="1"/>
  <c r="R754" i="1"/>
  <c r="AD754" i="1" s="1"/>
  <c r="R2751" i="1"/>
  <c r="AD2751" i="1" s="1"/>
  <c r="R753" i="1"/>
  <c r="AD753" i="1" s="1"/>
  <c r="R2485" i="1"/>
  <c r="AD2485" i="1" s="1"/>
  <c r="R2486" i="1"/>
  <c r="AD2486" i="1" s="1"/>
  <c r="R2483" i="1"/>
  <c r="AD2483" i="1" s="1"/>
  <c r="R486" i="1"/>
  <c r="AD486" i="1" s="1"/>
  <c r="R2481" i="1"/>
  <c r="AD2481" i="1" s="1"/>
  <c r="R2480" i="1"/>
  <c r="AD2480" i="1" s="1"/>
  <c r="R2482" i="1"/>
  <c r="AD2482" i="1" s="1"/>
  <c r="R483" i="1"/>
  <c r="AD483" i="1" s="1"/>
  <c r="R487" i="1"/>
  <c r="AD487" i="1" s="1"/>
  <c r="R2484" i="1"/>
  <c r="AD2484" i="1" s="1"/>
  <c r="R485" i="1"/>
  <c r="AD485" i="1" s="1"/>
  <c r="R482" i="1"/>
  <c r="AD482" i="1" s="1"/>
  <c r="R484" i="1"/>
  <c r="AD484" i="1" s="1"/>
  <c r="R481" i="1"/>
  <c r="AD481" i="1" s="1"/>
  <c r="R480" i="1"/>
  <c r="AD480" i="1" s="1"/>
  <c r="R2487" i="1"/>
  <c r="AD2487" i="1" s="1"/>
  <c r="R2089" i="1"/>
  <c r="AD2089" i="1" s="1"/>
  <c r="R88" i="1"/>
  <c r="AD88" i="1" s="1"/>
  <c r="R2088" i="1"/>
  <c r="AD2088" i="1" s="1"/>
  <c r="R89" i="1"/>
  <c r="AD89" i="1" s="1"/>
  <c r="AB116" i="1"/>
  <c r="Z116" i="1" s="1"/>
  <c r="Q1247" i="1"/>
  <c r="AA1247" i="1" s="1"/>
  <c r="Q3249" i="1"/>
  <c r="Q1249" i="1"/>
  <c r="AA1249" i="1" s="1"/>
  <c r="Q3248" i="1"/>
  <c r="Q3247" i="1"/>
  <c r="Q1248" i="1"/>
  <c r="AA1248" i="1" s="1"/>
  <c r="Q2096" i="1"/>
  <c r="Q96" i="1"/>
  <c r="AA96" i="1" s="1"/>
  <c r="P2201" i="1"/>
  <c r="P201" i="1"/>
  <c r="R709" i="1"/>
  <c r="AD709" i="1" s="1"/>
  <c r="R2709" i="1"/>
  <c r="AD2709" i="1" s="1"/>
  <c r="R2710" i="1"/>
  <c r="AD2710" i="1" s="1"/>
  <c r="R2712" i="1"/>
  <c r="AD2712" i="1" s="1"/>
  <c r="R710" i="1"/>
  <c r="AD710" i="1" s="1"/>
  <c r="R712" i="1"/>
  <c r="AD712" i="1" s="1"/>
  <c r="R2713" i="1"/>
  <c r="AD2713" i="1" s="1"/>
  <c r="R2714" i="1"/>
  <c r="AD2714" i="1" s="1"/>
  <c r="R711" i="1"/>
  <c r="AD711" i="1" s="1"/>
  <c r="R714" i="1"/>
  <c r="AD714" i="1" s="1"/>
  <c r="R708" i="1"/>
  <c r="AD708" i="1" s="1"/>
  <c r="R2708" i="1"/>
  <c r="AD2708" i="1" s="1"/>
  <c r="R713" i="1"/>
  <c r="AD713" i="1" s="1"/>
  <c r="R2711" i="1"/>
  <c r="AD2711" i="1" s="1"/>
  <c r="P2142" i="1"/>
  <c r="P142" i="1"/>
  <c r="AB142" i="1" s="1"/>
  <c r="Z142" i="1" s="1"/>
  <c r="P143" i="1"/>
  <c r="P2143" i="1"/>
  <c r="S998" i="1"/>
  <c r="AC998" i="1" s="1"/>
  <c r="S1000" i="1"/>
  <c r="AC1000" i="1" s="1"/>
  <c r="S3002" i="1"/>
  <c r="AC3002" i="1" s="1"/>
  <c r="S3000" i="1"/>
  <c r="AC3000" i="1" s="1"/>
  <c r="S2998" i="1"/>
  <c r="AC2998" i="1" s="1"/>
  <c r="S3001" i="1"/>
  <c r="AC3001" i="1" s="1"/>
  <c r="S2999" i="1"/>
  <c r="AC2999" i="1" s="1"/>
  <c r="S999" i="1"/>
  <c r="AC999" i="1" s="1"/>
  <c r="S1001" i="1"/>
  <c r="AC1001" i="1" s="1"/>
  <c r="S1002" i="1"/>
  <c r="AC1002" i="1" s="1"/>
  <c r="O2249" i="1"/>
  <c r="AA2249" i="1" s="1"/>
  <c r="O247" i="1"/>
  <c r="O2248" i="1"/>
  <c r="AA2248" i="1" s="1"/>
  <c r="O248" i="1"/>
  <c r="O249" i="1"/>
  <c r="O2247" i="1"/>
  <c r="AA2247" i="1" s="1"/>
  <c r="Q2909" i="1"/>
  <c r="Q2910" i="1"/>
  <c r="Q2907" i="1"/>
  <c r="Q907" i="1"/>
  <c r="AA907" i="1" s="1"/>
  <c r="Q2912" i="1"/>
  <c r="Q911" i="1"/>
  <c r="AA911" i="1" s="1"/>
  <c r="Q910" i="1"/>
  <c r="AA910" i="1" s="1"/>
  <c r="Q2908" i="1"/>
  <c r="Q909" i="1"/>
  <c r="AA909" i="1" s="1"/>
  <c r="Q912" i="1"/>
  <c r="AA912" i="1" s="1"/>
  <c r="Q2911" i="1"/>
  <c r="Q908" i="1"/>
  <c r="AA908" i="1" s="1"/>
  <c r="O3177" i="1"/>
  <c r="O3176" i="1"/>
  <c r="O1175" i="1"/>
  <c r="O1177" i="1"/>
  <c r="O1176" i="1"/>
  <c r="O3175" i="1"/>
  <c r="O3131" i="1"/>
  <c r="O3129" i="1"/>
  <c r="O1131" i="1"/>
  <c r="O3130" i="1"/>
  <c r="O1129" i="1"/>
  <c r="O1130" i="1"/>
  <c r="O3132" i="1"/>
  <c r="O1132" i="1"/>
  <c r="O95" i="1"/>
  <c r="O2095" i="1"/>
  <c r="AA2095" i="1" s="1"/>
  <c r="R2853" i="1"/>
  <c r="AD2853" i="1" s="1"/>
  <c r="R2854" i="1"/>
  <c r="AD2854" i="1" s="1"/>
  <c r="R2851" i="1"/>
  <c r="AD2851" i="1" s="1"/>
  <c r="R854" i="1"/>
  <c r="AD854" i="1" s="1"/>
  <c r="R852" i="1"/>
  <c r="AD852" i="1" s="1"/>
  <c r="R2850" i="1"/>
  <c r="AD2850" i="1" s="1"/>
  <c r="R2852" i="1"/>
  <c r="AD2852" i="1" s="1"/>
  <c r="R851" i="1"/>
  <c r="AD851" i="1" s="1"/>
  <c r="R855" i="1"/>
  <c r="AD855" i="1" s="1"/>
  <c r="R850" i="1"/>
  <c r="AD850" i="1" s="1"/>
  <c r="R853" i="1"/>
  <c r="AD853" i="1" s="1"/>
  <c r="R2855" i="1"/>
  <c r="AD2855" i="1" s="1"/>
  <c r="Q2435" i="1"/>
  <c r="Q2430" i="1"/>
  <c r="Q435" i="1"/>
  <c r="AA435" i="1" s="1"/>
  <c r="Q2434" i="1"/>
  <c r="Q2436" i="1"/>
  <c r="Q431" i="1"/>
  <c r="AA431" i="1" s="1"/>
  <c r="Q430" i="1"/>
  <c r="AA430" i="1" s="1"/>
  <c r="Q2433" i="1"/>
  <c r="Q2432" i="1"/>
  <c r="Q433" i="1"/>
  <c r="AA433" i="1" s="1"/>
  <c r="Q432" i="1"/>
  <c r="AA432" i="1" s="1"/>
  <c r="Q434" i="1"/>
  <c r="AA434" i="1" s="1"/>
  <c r="Q436" i="1"/>
  <c r="AA436" i="1" s="1"/>
  <c r="Q2431" i="1"/>
  <c r="S39" i="9"/>
  <c r="AC39" i="9" s="1"/>
  <c r="S2584" i="1"/>
  <c r="AC2584" i="1" s="1"/>
  <c r="S2581" i="1"/>
  <c r="AC2581" i="1" s="1"/>
  <c r="S2582" i="1"/>
  <c r="AC2582" i="1" s="1"/>
  <c r="S2579" i="1"/>
  <c r="AC2579" i="1" s="1"/>
  <c r="S2580" i="1"/>
  <c r="AC2580" i="1" s="1"/>
  <c r="S579" i="1"/>
  <c r="AC579" i="1" s="1"/>
  <c r="S2585" i="1"/>
  <c r="AC2585" i="1" s="1"/>
  <c r="S2586" i="1"/>
  <c r="AC2586" i="1" s="1"/>
  <c r="S581" i="1"/>
  <c r="AC581" i="1" s="1"/>
  <c r="S584" i="1"/>
  <c r="AC584" i="1" s="1"/>
  <c r="S582" i="1"/>
  <c r="AC582" i="1" s="1"/>
  <c r="S580" i="1"/>
  <c r="AC580" i="1" s="1"/>
  <c r="S583" i="1"/>
  <c r="AC583" i="1" s="1"/>
  <c r="S585" i="1"/>
  <c r="AC585" i="1" s="1"/>
  <c r="S2583" i="1"/>
  <c r="AC2583" i="1" s="1"/>
  <c r="S586" i="1"/>
  <c r="AC586" i="1" s="1"/>
  <c r="R47" i="1"/>
  <c r="AD47" i="1" s="1"/>
  <c r="R2047" i="1"/>
  <c r="AD2047" i="1" s="1"/>
  <c r="P3115" i="1"/>
  <c r="P3116" i="1"/>
  <c r="P1116" i="1"/>
  <c r="P1115" i="1"/>
  <c r="P3114" i="1"/>
  <c r="P3113" i="1"/>
  <c r="P1113" i="1"/>
  <c r="P1114" i="1"/>
  <c r="AB1114" i="1" s="1"/>
  <c r="Z1114" i="1" s="1"/>
  <c r="Q334" i="12"/>
  <c r="AA334" i="12" s="1"/>
  <c r="Q350" i="12"/>
  <c r="AA350" i="12" s="1"/>
  <c r="Q168" i="12"/>
  <c r="Q172" i="12"/>
  <c r="Q167" i="12"/>
  <c r="Q173" i="12"/>
  <c r="Q184" i="12"/>
  <c r="Q170" i="12"/>
  <c r="Q176" i="12"/>
  <c r="Q169" i="12"/>
  <c r="Q178" i="12"/>
  <c r="Q174" i="12"/>
  <c r="Q179" i="12"/>
  <c r="Q181" i="12"/>
  <c r="Q177" i="12"/>
  <c r="Q171" i="12"/>
  <c r="Q166" i="12"/>
  <c r="Q182" i="12"/>
  <c r="Q175" i="12"/>
  <c r="Q185" i="12"/>
  <c r="Q180" i="12"/>
  <c r="Q183" i="12"/>
  <c r="Q24" i="7"/>
  <c r="Q45" i="9"/>
  <c r="Q12" i="3"/>
  <c r="Q46" i="9"/>
  <c r="Q15" i="2"/>
  <c r="Q13" i="7"/>
  <c r="Q48" i="9"/>
  <c r="Q14" i="4"/>
  <c r="Q47" i="9"/>
  <c r="Q9" i="6"/>
  <c r="Q2861" i="1"/>
  <c r="Q2859" i="1"/>
  <c r="Q859" i="1"/>
  <c r="AA859" i="1" s="1"/>
  <c r="Q861" i="1"/>
  <c r="AA861" i="1" s="1"/>
  <c r="Q2856" i="1"/>
  <c r="Q2858" i="1"/>
  <c r="Q2857" i="1"/>
  <c r="Q2860" i="1"/>
  <c r="Q856" i="1"/>
  <c r="AA856" i="1" s="1"/>
  <c r="Q860" i="1"/>
  <c r="AA860" i="1" s="1"/>
  <c r="Q857" i="1"/>
  <c r="AA857" i="1" s="1"/>
  <c r="Q858" i="1"/>
  <c r="AA858" i="1" s="1"/>
  <c r="AB2658" i="1"/>
  <c r="Z2658" i="1" s="1"/>
  <c r="AB2660" i="1"/>
  <c r="Z2660" i="1" s="1"/>
  <c r="Q199" i="1"/>
  <c r="AA199" i="1" s="1"/>
  <c r="Q2199" i="1"/>
  <c r="AA2199" i="1" s="1"/>
  <c r="Q3243" i="1"/>
  <c r="Q1243" i="1"/>
  <c r="AA1243" i="1" s="1"/>
  <c r="Q1241" i="1"/>
  <c r="AA1241" i="1" s="1"/>
  <c r="Q3242" i="1"/>
  <c r="Q3241" i="1"/>
  <c r="AA3241" i="1" s="1"/>
  <c r="Q1242" i="1"/>
  <c r="AA1242" i="1" s="1"/>
  <c r="R2989" i="1"/>
  <c r="AD2989" i="1" s="1"/>
  <c r="R2988" i="1"/>
  <c r="AD2988" i="1" s="1"/>
  <c r="R2990" i="1"/>
  <c r="AD2990" i="1" s="1"/>
  <c r="R989" i="1"/>
  <c r="AD989" i="1" s="1"/>
  <c r="R988" i="1"/>
  <c r="AD988" i="1" s="1"/>
  <c r="R990" i="1"/>
  <c r="AD990" i="1" s="1"/>
  <c r="R991" i="1"/>
  <c r="AD991" i="1" s="1"/>
  <c r="R2992" i="1"/>
  <c r="AD2992" i="1" s="1"/>
  <c r="R2991" i="1"/>
  <c r="AD2991" i="1" s="1"/>
  <c r="R992" i="1"/>
  <c r="AD992" i="1" s="1"/>
  <c r="Q79" i="1"/>
  <c r="AA79" i="1" s="1"/>
  <c r="Q2079" i="1"/>
  <c r="O329" i="12"/>
  <c r="O345" i="12"/>
  <c r="O84" i="12"/>
  <c r="O76" i="12"/>
  <c r="O68" i="12"/>
  <c r="O78" i="12"/>
  <c r="O74" i="12"/>
  <c r="O85" i="12"/>
  <c r="O81" i="12"/>
  <c r="O77" i="12"/>
  <c r="O72" i="12"/>
  <c r="O79" i="12"/>
  <c r="O71" i="12"/>
  <c r="O67" i="12"/>
  <c r="O82" i="12"/>
  <c r="O83" i="12"/>
  <c r="O80" i="12"/>
  <c r="O70" i="12"/>
  <c r="O66" i="12"/>
  <c r="O75" i="12"/>
  <c r="O73" i="12"/>
  <c r="O69" i="12"/>
  <c r="O20" i="9"/>
  <c r="O7" i="3"/>
  <c r="O23" i="9"/>
  <c r="O10" i="2"/>
  <c r="O22" i="9"/>
  <c r="O9" i="4"/>
  <c r="O21" i="9"/>
  <c r="O8" i="7"/>
  <c r="O2192" i="1"/>
  <c r="O192" i="1"/>
  <c r="AB335" i="1"/>
  <c r="Z335" i="1" s="1"/>
  <c r="AB2334" i="1"/>
  <c r="Z2334" i="1" s="1"/>
  <c r="AB2748" i="1"/>
  <c r="Z2748" i="1" s="1"/>
  <c r="AB742" i="1"/>
  <c r="Z742" i="1" s="1"/>
  <c r="AB744" i="1"/>
  <c r="Z744" i="1" s="1"/>
  <c r="S2053" i="1"/>
  <c r="AC2053" i="1" s="1"/>
  <c r="S53" i="1"/>
  <c r="AC53" i="1" s="1"/>
  <c r="AB1068" i="1"/>
  <c r="Z1068" i="1" s="1"/>
  <c r="AB3069" i="1"/>
  <c r="Z3069" i="1" s="1"/>
  <c r="AB37" i="1"/>
  <c r="Z37" i="1" s="1"/>
  <c r="AB3195" i="1"/>
  <c r="Z3195" i="1" s="1"/>
  <c r="AB2034" i="1"/>
  <c r="Z2034" i="1" s="1"/>
  <c r="P2277" i="1"/>
  <c r="P2278" i="1"/>
  <c r="AB2278" i="1" s="1"/>
  <c r="Z2278" i="1" s="1"/>
  <c r="P277" i="1"/>
  <c r="P278" i="1"/>
  <c r="AB278" i="1" s="1"/>
  <c r="Z278" i="1" s="1"/>
  <c r="P2280" i="1"/>
  <c r="P279" i="1"/>
  <c r="P2279" i="1"/>
  <c r="P280" i="1"/>
  <c r="AB280" i="1" s="1"/>
  <c r="Z280" i="1" s="1"/>
  <c r="P7" i="4"/>
  <c r="AB7" i="4" s="1"/>
  <c r="Z7" i="4" s="1"/>
  <c r="P8" i="2"/>
  <c r="AB8" i="2" s="1"/>
  <c r="Z8" i="2" s="1"/>
  <c r="P2050" i="1"/>
  <c r="P50" i="1"/>
  <c r="AB2091" i="1"/>
  <c r="Z2091" i="1" s="1"/>
  <c r="AB3191" i="1"/>
  <c r="Z3191" i="1" s="1"/>
  <c r="AB3190" i="1"/>
  <c r="Z3190" i="1" s="1"/>
  <c r="AA2415" i="1"/>
  <c r="AA2414" i="1"/>
  <c r="P3011" i="1"/>
  <c r="P3008" i="1"/>
  <c r="P1011" i="1"/>
  <c r="P3009" i="1"/>
  <c r="P1008" i="1"/>
  <c r="P3010" i="1"/>
  <c r="AB3010" i="1" s="1"/>
  <c r="Z3010" i="1" s="1"/>
  <c r="P3012" i="1"/>
  <c r="P1009" i="1"/>
  <c r="P1010" i="1"/>
  <c r="P1012" i="1"/>
  <c r="AB187" i="1"/>
  <c r="Z187" i="1" s="1"/>
  <c r="P2797" i="1"/>
  <c r="P2798" i="1"/>
  <c r="P2795" i="1"/>
  <c r="P2796" i="1"/>
  <c r="P800" i="1"/>
  <c r="P795" i="1"/>
  <c r="P797" i="1"/>
  <c r="AB797" i="1" s="1"/>
  <c r="Z797" i="1" s="1"/>
  <c r="P798" i="1"/>
  <c r="P796" i="1"/>
  <c r="P2800" i="1"/>
  <c r="P799" i="1"/>
  <c r="P2799" i="1"/>
  <c r="AB2083" i="1"/>
  <c r="Z2083" i="1" s="1"/>
  <c r="AB1135" i="1"/>
  <c r="Z1135" i="1" s="1"/>
  <c r="AB3133" i="1"/>
  <c r="Z3133" i="1" s="1"/>
  <c r="AB98" i="1"/>
  <c r="Z98" i="1" s="1"/>
  <c r="AB14" i="9"/>
  <c r="AB894" i="1"/>
  <c r="Z894" i="1" s="1"/>
  <c r="AB239" i="1"/>
  <c r="Z239" i="1" s="1"/>
  <c r="AB2238" i="1"/>
  <c r="Z2238" i="1" s="1"/>
  <c r="P2198" i="1"/>
  <c r="P198" i="1"/>
  <c r="AB890" i="1"/>
  <c r="Z890" i="1" s="1"/>
  <c r="AB887" i="1"/>
  <c r="Z887" i="1" s="1"/>
  <c r="AB2889" i="1"/>
  <c r="Z2889" i="1" s="1"/>
  <c r="AB1154" i="1"/>
  <c r="Z1154" i="1" s="1"/>
  <c r="AB3152" i="1"/>
  <c r="Z3152" i="1" s="1"/>
  <c r="Q29" i="9"/>
  <c r="AA29" i="9" s="1"/>
  <c r="Q2254" i="1"/>
  <c r="AA2254" i="1" s="1"/>
  <c r="Q255" i="1"/>
  <c r="AA255" i="1" s="1"/>
  <c r="Q254" i="1"/>
  <c r="AA254" i="1" s="1"/>
  <c r="Q2257" i="1"/>
  <c r="Q2256" i="1"/>
  <c r="Q257" i="1"/>
  <c r="AA257" i="1" s="1"/>
  <c r="Q2255" i="1"/>
  <c r="Q256" i="1"/>
  <c r="AA256" i="1" s="1"/>
  <c r="O59" i="1"/>
  <c r="O2059" i="1"/>
  <c r="AA2059" i="1" s="1"/>
  <c r="AB3231" i="1"/>
  <c r="Z3231" i="1" s="1"/>
  <c r="AB3230" i="1"/>
  <c r="Z3230" i="1"/>
  <c r="AB6" i="1"/>
  <c r="Z6" i="1" s="1"/>
  <c r="Q2198" i="1"/>
  <c r="Q198" i="1"/>
  <c r="AA198" i="1" s="1"/>
  <c r="AA2866" i="1"/>
  <c r="AB2063" i="1"/>
  <c r="Z2063" i="1" s="1"/>
  <c r="AB2256" i="1"/>
  <c r="Z2256" i="1"/>
  <c r="AB2254" i="1"/>
  <c r="Z2254" i="1" s="1"/>
  <c r="AA2342" i="1"/>
  <c r="AB110" i="1"/>
  <c r="Z110" i="1" s="1"/>
  <c r="AA2068" i="1"/>
  <c r="Q2877" i="1"/>
  <c r="Q2876" i="1"/>
  <c r="Q2878" i="1"/>
  <c r="Q2875" i="1"/>
  <c r="Q875" i="1"/>
  <c r="AA875" i="1" s="1"/>
  <c r="Q2873" i="1"/>
  <c r="Q878" i="1"/>
  <c r="AA878" i="1" s="1"/>
  <c r="Q876" i="1"/>
  <c r="AA876" i="1" s="1"/>
  <c r="Q2874" i="1"/>
  <c r="Q877" i="1"/>
  <c r="AA877" i="1" s="1"/>
  <c r="Q874" i="1"/>
  <c r="AA874" i="1" s="1"/>
  <c r="Q873" i="1"/>
  <c r="AA873" i="1" s="1"/>
  <c r="Q2081" i="1"/>
  <c r="Q81" i="1"/>
  <c r="AA81" i="1" s="1"/>
  <c r="Q2134" i="1"/>
  <c r="Q135" i="1"/>
  <c r="AA135" i="1" s="1"/>
  <c r="Q134" i="1"/>
  <c r="AA134" i="1" s="1"/>
  <c r="Q2135" i="1"/>
  <c r="Q2077" i="1"/>
  <c r="AA2077" i="1" s="1"/>
  <c r="Q2078" i="1"/>
  <c r="Q78" i="1"/>
  <c r="AA78" i="1" s="1"/>
  <c r="Q77" i="1"/>
  <c r="AA77" i="1" s="1"/>
  <c r="R2108" i="1"/>
  <c r="AD2108" i="1" s="1"/>
  <c r="R108" i="1"/>
  <c r="AD108" i="1" s="1"/>
  <c r="O1109" i="1"/>
  <c r="O3109" i="1"/>
  <c r="O3110" i="1"/>
  <c r="O3112" i="1"/>
  <c r="O1110" i="1"/>
  <c r="O1112" i="1"/>
  <c r="O1111" i="1"/>
  <c r="O3111" i="1"/>
  <c r="P2065" i="1"/>
  <c r="P65" i="1"/>
  <c r="Q2789" i="1"/>
  <c r="Q2790" i="1"/>
  <c r="Q2793" i="1"/>
  <c r="Q2794" i="1"/>
  <c r="Q791" i="1"/>
  <c r="AA791" i="1" s="1"/>
  <c r="Q2788" i="1"/>
  <c r="Q790" i="1"/>
  <c r="AA790" i="1" s="1"/>
  <c r="Q789" i="1"/>
  <c r="AA789" i="1" s="1"/>
  <c r="Q2792" i="1"/>
  <c r="Q793" i="1"/>
  <c r="AA793" i="1" s="1"/>
  <c r="Q792" i="1"/>
  <c r="AA792" i="1" s="1"/>
  <c r="Q2791" i="1"/>
  <c r="Q788" i="1"/>
  <c r="AA788" i="1" s="1"/>
  <c r="Q794" i="1"/>
  <c r="AA794" i="1" s="1"/>
  <c r="Q2057" i="1"/>
  <c r="Q57" i="1"/>
  <c r="AA57" i="1" s="1"/>
  <c r="S437" i="1"/>
  <c r="AC437" i="1" s="1"/>
  <c r="S2443" i="1"/>
  <c r="AC2443" i="1" s="1"/>
  <c r="S2437" i="1"/>
  <c r="AC2437" i="1" s="1"/>
  <c r="S2438" i="1"/>
  <c r="AC2438" i="1" s="1"/>
  <c r="S443" i="1"/>
  <c r="AC443" i="1" s="1"/>
  <c r="S2441" i="1"/>
  <c r="AC2441" i="1" s="1"/>
  <c r="S438" i="1"/>
  <c r="AC438" i="1" s="1"/>
  <c r="S2442" i="1"/>
  <c r="AC2442" i="1" s="1"/>
  <c r="S2440" i="1"/>
  <c r="AC2440" i="1" s="1"/>
  <c r="S441" i="1"/>
  <c r="AC441" i="1" s="1"/>
  <c r="S442" i="1"/>
  <c r="AC442" i="1" s="1"/>
  <c r="S2439" i="1"/>
  <c r="AC2439" i="1" s="1"/>
  <c r="S440" i="1"/>
  <c r="AC440" i="1" s="1"/>
  <c r="S439" i="1"/>
  <c r="AC439" i="1" s="1"/>
  <c r="P2064" i="1"/>
  <c r="P64" i="1"/>
  <c r="AB2665" i="1"/>
  <c r="Z2665" i="1" s="1"/>
  <c r="AB2667" i="1"/>
  <c r="Z2667" i="1" s="1"/>
  <c r="Q2533" i="1"/>
  <c r="Q2531" i="1"/>
  <c r="AA2531" i="1" s="1"/>
  <c r="Q525" i="1"/>
  <c r="AA525" i="1" s="1"/>
  <c r="Q2525" i="1"/>
  <c r="Q528" i="1"/>
  <c r="AA528" i="1" s="1"/>
  <c r="Q2526" i="1"/>
  <c r="AA2526" i="1" s="1"/>
  <c r="Q531" i="1"/>
  <c r="AA531" i="1" s="1"/>
  <c r="Q527" i="1"/>
  <c r="AA527" i="1" s="1"/>
  <c r="Q2528" i="1"/>
  <c r="Q526" i="1"/>
  <c r="AA526" i="1" s="1"/>
  <c r="Q2529" i="1"/>
  <c r="Q2530" i="1"/>
  <c r="AA2530" i="1" s="1"/>
  <c r="Q2532" i="1"/>
  <c r="Q529" i="1"/>
  <c r="AA529" i="1" s="1"/>
  <c r="Q533" i="1"/>
  <c r="AA533" i="1" s="1"/>
  <c r="Q530" i="1"/>
  <c r="AA530" i="1" s="1"/>
  <c r="Q2527" i="1"/>
  <c r="Q532" i="1"/>
  <c r="AA532" i="1" s="1"/>
  <c r="AA2551" i="1"/>
  <c r="AA2546" i="1"/>
  <c r="AA2550" i="1"/>
  <c r="O2485" i="1"/>
  <c r="AA2485" i="1" s="1"/>
  <c r="O2486" i="1"/>
  <c r="AA2486" i="1" s="1"/>
  <c r="O2483" i="1"/>
  <c r="AA2483" i="1" s="1"/>
  <c r="O486" i="1"/>
  <c r="O2481" i="1"/>
  <c r="AA2481" i="1" s="1"/>
  <c r="O2480" i="1"/>
  <c r="AA2480" i="1" s="1"/>
  <c r="O2482" i="1"/>
  <c r="AA2482" i="1" s="1"/>
  <c r="O483" i="1"/>
  <c r="O487" i="1"/>
  <c r="O484" i="1"/>
  <c r="O2484" i="1"/>
  <c r="AA2484" i="1" s="1"/>
  <c r="O485" i="1"/>
  <c r="O482" i="1"/>
  <c r="O481" i="1"/>
  <c r="O480" i="1"/>
  <c r="O2487" i="1"/>
  <c r="AA2487" i="1" s="1"/>
  <c r="R9" i="9"/>
  <c r="AD9" i="9" s="1"/>
  <c r="R2025" i="1"/>
  <c r="AD2025" i="1" s="1"/>
  <c r="R25" i="1"/>
  <c r="AD25" i="1" s="1"/>
  <c r="O2080" i="1"/>
  <c r="AA2080" i="1" s="1"/>
  <c r="O80" i="1"/>
  <c r="R3077" i="1"/>
  <c r="AD3077" i="1" s="1"/>
  <c r="R1078" i="1"/>
  <c r="AD1078" i="1" s="1"/>
  <c r="R3076" i="1"/>
  <c r="AD3076" i="1" s="1"/>
  <c r="R1077" i="1"/>
  <c r="AD1077" i="1" s="1"/>
  <c r="R3078" i="1"/>
  <c r="AD3078" i="1" s="1"/>
  <c r="R1076" i="1"/>
  <c r="AD1076" i="1" s="1"/>
  <c r="R1079" i="1"/>
  <c r="AD1079" i="1" s="1"/>
  <c r="R1080" i="1"/>
  <c r="AD1080" i="1" s="1"/>
  <c r="R3080" i="1"/>
  <c r="AD3080" i="1" s="1"/>
  <c r="R3079" i="1"/>
  <c r="AD3079" i="1" s="1"/>
  <c r="AA2117" i="1"/>
  <c r="S3213" i="1"/>
  <c r="AC3213" i="1" s="1"/>
  <c r="S3211" i="1"/>
  <c r="AC3211" i="1" s="1"/>
  <c r="S3212" i="1"/>
  <c r="AC3212" i="1" s="1"/>
  <c r="S1213" i="1"/>
  <c r="AC1213" i="1" s="1"/>
  <c r="S1212" i="1"/>
  <c r="AC1212" i="1" s="1"/>
  <c r="S1211" i="1"/>
  <c r="AC1211" i="1" s="1"/>
  <c r="S3210" i="1"/>
  <c r="AC3210" i="1" s="1"/>
  <c r="S1210" i="1"/>
  <c r="AC1210" i="1" s="1"/>
  <c r="P34" i="9"/>
  <c r="P2389" i="1"/>
  <c r="P2387" i="1"/>
  <c r="P387" i="1"/>
  <c r="P2388" i="1"/>
  <c r="P2386" i="1"/>
  <c r="P389" i="1"/>
  <c r="P2385" i="1"/>
  <c r="P383" i="1"/>
  <c r="P2384" i="1"/>
  <c r="P385" i="1"/>
  <c r="P388" i="1"/>
  <c r="AB388" i="1" s="1"/>
  <c r="Z388" i="1" s="1"/>
  <c r="P386" i="1"/>
  <c r="P384" i="1"/>
  <c r="P2383" i="1"/>
  <c r="S2089" i="1"/>
  <c r="AC2089" i="1" s="1"/>
  <c r="S2088" i="1"/>
  <c r="AC2088" i="1" s="1"/>
  <c r="S89" i="1"/>
  <c r="AC89" i="1" s="1"/>
  <c r="S88" i="1"/>
  <c r="AC88" i="1" s="1"/>
  <c r="P2923" i="1"/>
  <c r="P2920" i="1"/>
  <c r="P920" i="1"/>
  <c r="P923" i="1"/>
  <c r="P2921" i="1"/>
  <c r="P2922" i="1"/>
  <c r="P919" i="1"/>
  <c r="P921" i="1"/>
  <c r="P2919" i="1"/>
  <c r="P922" i="1"/>
  <c r="O2275" i="1"/>
  <c r="O2276" i="1"/>
  <c r="O275" i="1"/>
  <c r="O276" i="1"/>
  <c r="O2273" i="1"/>
  <c r="O2274" i="1"/>
  <c r="O273" i="1"/>
  <c r="O274" i="1"/>
  <c r="O1158" i="1"/>
  <c r="O3157" i="1"/>
  <c r="AA3157" i="1" s="1"/>
  <c r="O3158" i="1"/>
  <c r="AA3158" i="1" s="1"/>
  <c r="O1157" i="1"/>
  <c r="O3156" i="1"/>
  <c r="AA3156" i="1" s="1"/>
  <c r="O1156" i="1"/>
  <c r="R3208" i="1"/>
  <c r="AD3208" i="1" s="1"/>
  <c r="R1208" i="1"/>
  <c r="AD1208" i="1" s="1"/>
  <c r="R3209" i="1"/>
  <c r="AD3209" i="1" s="1"/>
  <c r="R1207" i="1"/>
  <c r="AD1207" i="1" s="1"/>
  <c r="R1209" i="1"/>
  <c r="AD1209" i="1" s="1"/>
  <c r="R3207" i="1"/>
  <c r="AD3207" i="1" s="1"/>
  <c r="R3181" i="1"/>
  <c r="AD3181" i="1" s="1"/>
  <c r="R3179" i="1"/>
  <c r="AD3179" i="1" s="1"/>
  <c r="R1181" i="1"/>
  <c r="AD1181" i="1" s="1"/>
  <c r="R1179" i="1"/>
  <c r="AD1179" i="1" s="1"/>
  <c r="R3178" i="1"/>
  <c r="AD3178" i="1" s="1"/>
  <c r="R3180" i="1"/>
  <c r="AD3180" i="1" s="1"/>
  <c r="R1178" i="1"/>
  <c r="AD1178" i="1" s="1"/>
  <c r="R1180" i="1"/>
  <c r="AD1180" i="1" s="1"/>
  <c r="Q3038" i="1"/>
  <c r="Q3035" i="1"/>
  <c r="Q1037" i="1"/>
  <c r="AA1037" i="1" s="1"/>
  <c r="Q1035" i="1"/>
  <c r="AA1035" i="1" s="1"/>
  <c r="Q1038" i="1"/>
  <c r="AA1038" i="1" s="1"/>
  <c r="Q3037" i="1"/>
  <c r="Q3036" i="1"/>
  <c r="Q3034" i="1"/>
  <c r="Q1034" i="1"/>
  <c r="AA1034" i="1" s="1"/>
  <c r="Q1036" i="1"/>
  <c r="AA1036" i="1" s="1"/>
  <c r="O2190" i="1"/>
  <c r="AA2190" i="1" s="1"/>
  <c r="O190" i="1"/>
  <c r="O2243" i="1"/>
  <c r="O2241" i="1"/>
  <c r="O243" i="1"/>
  <c r="O2242" i="1"/>
  <c r="O241" i="1"/>
  <c r="O242" i="1"/>
  <c r="AB112" i="1"/>
  <c r="Z112" i="1" s="1"/>
  <c r="R688" i="1"/>
  <c r="AD688" i="1" s="1"/>
  <c r="R2693" i="1"/>
  <c r="AD2693" i="1" s="1"/>
  <c r="R2691" i="1"/>
  <c r="AD2691" i="1" s="1"/>
  <c r="R693" i="1"/>
  <c r="AD693" i="1" s="1"/>
  <c r="R2689" i="1"/>
  <c r="AD2689" i="1" s="1"/>
  <c r="R2692" i="1"/>
  <c r="AD2692" i="1" s="1"/>
  <c r="R2690" i="1"/>
  <c r="AD2690" i="1" s="1"/>
  <c r="R691" i="1"/>
  <c r="AD691" i="1" s="1"/>
  <c r="R2688" i="1"/>
  <c r="AD2688" i="1" s="1"/>
  <c r="R687" i="1"/>
  <c r="AD687" i="1" s="1"/>
  <c r="R690" i="1"/>
  <c r="AD690" i="1" s="1"/>
  <c r="R2687" i="1"/>
  <c r="AD2687" i="1" s="1"/>
  <c r="R689" i="1"/>
  <c r="AD689" i="1" s="1"/>
  <c r="R692" i="1"/>
  <c r="AD692" i="1" s="1"/>
  <c r="S2087" i="1"/>
  <c r="AC2087" i="1" s="1"/>
  <c r="S87" i="1"/>
  <c r="AC87" i="1" s="1"/>
  <c r="AB1042" i="1"/>
  <c r="Z1042" i="1" s="1"/>
  <c r="S202" i="1"/>
  <c r="AC202" i="1" s="1"/>
  <c r="S2202" i="1"/>
  <c r="AC2202" i="1" s="1"/>
  <c r="AB617" i="1"/>
  <c r="Z617" i="1" s="1"/>
  <c r="AB2616" i="1"/>
  <c r="Z2616" i="1" s="1"/>
  <c r="AB2614" i="1"/>
  <c r="Z2614" i="1" s="1"/>
  <c r="AB613" i="1"/>
  <c r="Z613" i="1" s="1"/>
  <c r="Q2200" i="1"/>
  <c r="Q200" i="1"/>
  <c r="AA200" i="1" s="1"/>
  <c r="R949" i="1"/>
  <c r="AD949" i="1" s="1"/>
  <c r="R2949" i="1"/>
  <c r="AD2949" i="1" s="1"/>
  <c r="R950" i="1"/>
  <c r="AD950" i="1" s="1"/>
  <c r="R2947" i="1"/>
  <c r="AD2947" i="1" s="1"/>
  <c r="R2950" i="1"/>
  <c r="AD2950" i="1" s="1"/>
  <c r="R2946" i="1"/>
  <c r="AD2946" i="1" s="1"/>
  <c r="R2948" i="1"/>
  <c r="AD2948" i="1" s="1"/>
  <c r="R947" i="1"/>
  <c r="AD947" i="1" s="1"/>
  <c r="R946" i="1"/>
  <c r="AD946" i="1" s="1"/>
  <c r="R948" i="1"/>
  <c r="AD948" i="1" s="1"/>
  <c r="AB2158" i="1"/>
  <c r="Z2158" i="1" s="1"/>
  <c r="Q2036" i="1"/>
  <c r="Q36" i="1"/>
  <c r="AA36" i="1" s="1"/>
  <c r="P352" i="12"/>
  <c r="P336" i="12"/>
  <c r="AB336" i="12" s="1"/>
  <c r="Z336" i="12" s="1"/>
  <c r="P221" i="12"/>
  <c r="AB221" i="12" s="1"/>
  <c r="Z221" i="12" s="1"/>
  <c r="P213" i="12"/>
  <c r="AB213" i="12" s="1"/>
  <c r="Z213" i="12" s="1"/>
  <c r="P224" i="12"/>
  <c r="AB224" i="12" s="1"/>
  <c r="Z224" i="12" s="1"/>
  <c r="P216" i="12"/>
  <c r="AB216" i="12" s="1"/>
  <c r="Z216" i="12" s="1"/>
  <c r="P223" i="12"/>
  <c r="AB223" i="12" s="1"/>
  <c r="Z223" i="12" s="1"/>
  <c r="P208" i="12"/>
  <c r="AB208" i="12" s="1"/>
  <c r="Z208" i="12" s="1"/>
  <c r="P210" i="12"/>
  <c r="AB210" i="12" s="1"/>
  <c r="Z210" i="12" s="1"/>
  <c r="P206" i="12"/>
  <c r="AB206" i="12" s="1"/>
  <c r="Z206" i="12" s="1"/>
  <c r="P207" i="12"/>
  <c r="AB207" i="12" s="1"/>
  <c r="Z207" i="12" s="1"/>
  <c r="P225" i="12"/>
  <c r="AB225" i="12" s="1"/>
  <c r="Z225" i="12" s="1"/>
  <c r="P220" i="12"/>
  <c r="AB220" i="12" s="1"/>
  <c r="Z220" i="12" s="1"/>
  <c r="P222" i="12"/>
  <c r="AB222" i="12" s="1"/>
  <c r="Z222" i="12" s="1"/>
  <c r="P214" i="12"/>
  <c r="AB214" i="12" s="1"/>
  <c r="Z214" i="12" s="1"/>
  <c r="P215" i="12"/>
  <c r="AB215" i="12" s="1"/>
  <c r="Z215" i="12" s="1"/>
  <c r="P211" i="12"/>
  <c r="AB211" i="12" s="1"/>
  <c r="Z211" i="12" s="1"/>
  <c r="P217" i="12"/>
  <c r="AB217" i="12" s="1"/>
  <c r="Z217" i="12" s="1"/>
  <c r="P209" i="12"/>
  <c r="AB209" i="12" s="1"/>
  <c r="Z209" i="12" s="1"/>
  <c r="P212" i="12"/>
  <c r="AB212" i="12" s="1"/>
  <c r="Z212" i="12" s="1"/>
  <c r="P218" i="12"/>
  <c r="AB218" i="12" s="1"/>
  <c r="Z218" i="12" s="1"/>
  <c r="P219" i="12"/>
  <c r="AB219" i="12" s="1"/>
  <c r="Z219" i="12" s="1"/>
  <c r="P58" i="9"/>
  <c r="P15" i="7"/>
  <c r="AB15" i="7" s="1"/>
  <c r="Z15" i="7" s="1"/>
  <c r="P19" i="8"/>
  <c r="AB19" i="8" s="1"/>
  <c r="Z19" i="8" s="1"/>
  <c r="P57" i="9"/>
  <c r="P17" i="2"/>
  <c r="AB17" i="2" s="1"/>
  <c r="Z17" i="2" s="1"/>
  <c r="P55" i="9"/>
  <c r="P56" i="9"/>
  <c r="P14" i="3"/>
  <c r="AB14" i="3" s="1"/>
  <c r="Z14" i="3" s="1"/>
  <c r="P18" i="8"/>
  <c r="AB18" i="8" s="1"/>
  <c r="Z18" i="8" s="1"/>
  <c r="P10" i="6"/>
  <c r="AB10" i="6" s="1"/>
  <c r="Z10" i="6" s="1"/>
  <c r="P16" i="4"/>
  <c r="AB16" i="4" s="1"/>
  <c r="Z16" i="4" s="1"/>
  <c r="P25" i="7"/>
  <c r="AB25" i="7" s="1"/>
  <c r="Z25" i="7" s="1"/>
  <c r="P3101" i="1"/>
  <c r="AB3101" i="1" s="1"/>
  <c r="Z3101" i="1" s="1"/>
  <c r="P3102" i="1"/>
  <c r="P1102" i="1"/>
  <c r="P1101" i="1"/>
  <c r="P1104" i="1"/>
  <c r="AB1104" i="1" s="1"/>
  <c r="Z1104" i="1" s="1"/>
  <c r="P1103" i="1"/>
  <c r="P3104" i="1"/>
  <c r="P3103" i="1"/>
  <c r="AB120" i="1"/>
  <c r="Z120" i="1" s="1"/>
  <c r="R3013" i="1"/>
  <c r="AD3013" i="1" s="1"/>
  <c r="R1013" i="1"/>
  <c r="AD1013" i="1" s="1"/>
  <c r="R1014" i="1"/>
  <c r="AD1014" i="1" s="1"/>
  <c r="R3014" i="1"/>
  <c r="AD3014" i="1" s="1"/>
  <c r="R1015" i="1"/>
  <c r="AD1015" i="1" s="1"/>
  <c r="R3016" i="1"/>
  <c r="AD3016" i="1" s="1"/>
  <c r="R3015" i="1"/>
  <c r="AD3015" i="1" s="1"/>
  <c r="R1016" i="1"/>
  <c r="AD1016" i="1" s="1"/>
  <c r="AB2016" i="1"/>
  <c r="Z2016" i="1" s="1"/>
  <c r="AB215" i="1"/>
  <c r="Z215" i="1" s="1"/>
  <c r="O2990" i="1"/>
  <c r="O2989" i="1"/>
  <c r="O2988" i="1"/>
  <c r="O989" i="1"/>
  <c r="O988" i="1"/>
  <c r="O990" i="1"/>
  <c r="O2992" i="1"/>
  <c r="O2991" i="1"/>
  <c r="O992" i="1"/>
  <c r="O991" i="1"/>
  <c r="AB1162" i="1"/>
  <c r="Z1162" i="1" s="1"/>
  <c r="AB3161" i="1"/>
  <c r="Z3161" i="1" s="1"/>
  <c r="P79" i="1"/>
  <c r="P2079" i="1"/>
  <c r="AB1148" i="1"/>
  <c r="Z1148" i="1" s="1"/>
  <c r="AB1149" i="1"/>
  <c r="Z1149" i="1" s="1"/>
  <c r="O3187" i="1"/>
  <c r="O3188" i="1"/>
  <c r="O3186" i="1"/>
  <c r="O1188" i="1"/>
  <c r="O1187" i="1"/>
  <c r="O1186" i="1"/>
  <c r="AB930" i="1"/>
  <c r="Z930" i="1" s="1"/>
  <c r="AB931" i="1"/>
  <c r="Z931" i="1" s="1"/>
  <c r="AB2933" i="1"/>
  <c r="Z2933" i="1" s="1"/>
  <c r="Q2193" i="1"/>
  <c r="Q193" i="1"/>
  <c r="AA193" i="1" s="1"/>
  <c r="S329" i="12"/>
  <c r="AC329" i="12" s="1"/>
  <c r="S345" i="12"/>
  <c r="AC345" i="12" s="1"/>
  <c r="S70" i="12"/>
  <c r="AC70" i="12" s="1"/>
  <c r="S66" i="12"/>
  <c r="AC66" i="12" s="1"/>
  <c r="S81" i="12"/>
  <c r="AC81" i="12" s="1"/>
  <c r="S77" i="12"/>
  <c r="AC77" i="12" s="1"/>
  <c r="S69" i="12"/>
  <c r="AC69" i="12" s="1"/>
  <c r="S68" i="12"/>
  <c r="AC68" i="12" s="1"/>
  <c r="S79" i="12"/>
  <c r="AC79" i="12" s="1"/>
  <c r="S83" i="12"/>
  <c r="AC83" i="12" s="1"/>
  <c r="S75" i="12"/>
  <c r="AC75" i="12" s="1"/>
  <c r="S84" i="12"/>
  <c r="AC84" i="12" s="1"/>
  <c r="S80" i="12"/>
  <c r="AC80" i="12" s="1"/>
  <c r="S76" i="12"/>
  <c r="AC76" i="12" s="1"/>
  <c r="S78" i="12"/>
  <c r="AC78" i="12" s="1"/>
  <c r="S85" i="12"/>
  <c r="AC85" i="12" s="1"/>
  <c r="S73" i="12"/>
  <c r="AC73" i="12" s="1"/>
  <c r="S72" i="12"/>
  <c r="AC72" i="12" s="1"/>
  <c r="S71" i="12"/>
  <c r="AC71" i="12" s="1"/>
  <c r="S67" i="12"/>
  <c r="AC67" i="12" s="1"/>
  <c r="S82" i="12"/>
  <c r="AC82" i="12" s="1"/>
  <c r="S74" i="12"/>
  <c r="AC74" i="12" s="1"/>
  <c r="S22" i="9"/>
  <c r="AC22" i="9" s="1"/>
  <c r="S8" i="7"/>
  <c r="AC8" i="7" s="1"/>
  <c r="S20" i="9"/>
  <c r="AC20" i="9" s="1"/>
  <c r="S7" i="3"/>
  <c r="AC7" i="3" s="1"/>
  <c r="S23" i="9"/>
  <c r="AC23" i="9" s="1"/>
  <c r="S10" i="2"/>
  <c r="AC10" i="2" s="1"/>
  <c r="S21" i="9"/>
  <c r="AC21" i="9" s="1"/>
  <c r="S9" i="4"/>
  <c r="AC9" i="4" s="1"/>
  <c r="S192" i="1"/>
  <c r="AC192" i="1" s="1"/>
  <c r="S2192" i="1"/>
  <c r="AC2192" i="1" s="1"/>
  <c r="AA2020" i="1"/>
  <c r="P2299" i="1"/>
  <c r="P299" i="1"/>
  <c r="P296" i="1"/>
  <c r="P2297" i="1"/>
  <c r="P2296" i="1"/>
  <c r="P2298" i="1"/>
  <c r="P297" i="1"/>
  <c r="P298" i="1"/>
  <c r="P2295" i="1"/>
  <c r="P295" i="1"/>
  <c r="AB2364" i="1"/>
  <c r="Z2364" i="1" s="1"/>
  <c r="AB817" i="1"/>
  <c r="Z817" i="1" s="1"/>
  <c r="AB2182" i="1"/>
  <c r="Z2182" i="1" s="1"/>
  <c r="S13" i="8"/>
  <c r="AC13" i="8" s="1"/>
  <c r="S12" i="8"/>
  <c r="AC12" i="8" s="1"/>
  <c r="S6" i="6"/>
  <c r="AC6" i="6" s="1"/>
  <c r="S24" i="9"/>
  <c r="AC24" i="9" s="1"/>
  <c r="S2203" i="1"/>
  <c r="AC2203" i="1" s="1"/>
  <c r="S203" i="1"/>
  <c r="AC203" i="1" s="1"/>
  <c r="AA2943" i="1"/>
  <c r="AA2944" i="1"/>
  <c r="AB2825" i="1"/>
  <c r="Z2825" i="1" s="1"/>
  <c r="AB825" i="1"/>
  <c r="Z825" i="1" s="1"/>
  <c r="AB2822" i="1"/>
  <c r="Z2822" i="1" s="1"/>
  <c r="P2637" i="1"/>
  <c r="P2636" i="1"/>
  <c r="P2638" i="1"/>
  <c r="P2635" i="1"/>
  <c r="P635" i="1"/>
  <c r="P2640" i="1"/>
  <c r="P640" i="1"/>
  <c r="P636" i="1"/>
  <c r="P638" i="1"/>
  <c r="AB638" i="1" s="1"/>
  <c r="Z638" i="1" s="1"/>
  <c r="P637" i="1"/>
  <c r="P2641" i="1"/>
  <c r="P2642" i="1"/>
  <c r="AB2642" i="1" s="1"/>
  <c r="Z2642" i="1" s="1"/>
  <c r="P639" i="1"/>
  <c r="P641" i="1"/>
  <c r="P642" i="1"/>
  <c r="P2639" i="1"/>
  <c r="AB2639" i="1" s="1"/>
  <c r="Z2639" i="1" s="1"/>
  <c r="AB3172" i="1"/>
  <c r="Z3172" i="1" s="1"/>
  <c r="AB2100" i="1"/>
  <c r="Z2100" i="1"/>
  <c r="AA2091" i="1"/>
  <c r="AB2416" i="1"/>
  <c r="Z2416" i="1" s="1"/>
  <c r="AB411" i="1"/>
  <c r="Z411" i="1"/>
  <c r="AB2413" i="1"/>
  <c r="Z2413" i="1" s="1"/>
  <c r="AB1199" i="1"/>
  <c r="Z1199" i="1" s="1"/>
  <c r="AB3197" i="1"/>
  <c r="Z3197" i="1" s="1"/>
  <c r="AB62" i="9"/>
  <c r="Q14" i="9"/>
  <c r="AA14" i="9" s="1"/>
  <c r="Q2098" i="1"/>
  <c r="AA2098" i="1" s="1"/>
  <c r="Q2097" i="1"/>
  <c r="Q97" i="1"/>
  <c r="AA97" i="1" s="1"/>
  <c r="Q98" i="1"/>
  <c r="AA98" i="1" s="1"/>
  <c r="AB308" i="1"/>
  <c r="Z308" i="1" s="1"/>
  <c r="AB2308" i="1"/>
  <c r="Z2308" i="1" s="1"/>
  <c r="AB1049" i="1"/>
  <c r="Z1049" i="1" s="1"/>
  <c r="AB3049" i="1"/>
  <c r="Z3049" i="1" s="1"/>
  <c r="AB2832" i="1"/>
  <c r="Z2832" i="1" s="1"/>
  <c r="AB833" i="1"/>
  <c r="Z833" i="1" s="1"/>
  <c r="AB837" i="1"/>
  <c r="Z837" i="1" s="1"/>
  <c r="AA2156" i="1"/>
  <c r="AA3124" i="1"/>
  <c r="AA3121" i="1"/>
  <c r="O2081" i="1"/>
  <c r="AA2081" i="1" s="1"/>
  <c r="O81" i="1"/>
  <c r="O2134" i="1"/>
  <c r="AA2134" i="1" s="1"/>
  <c r="O134" i="1"/>
  <c r="O135" i="1"/>
  <c r="O2135" i="1"/>
  <c r="AA2135" i="1" s="1"/>
  <c r="S2077" i="1"/>
  <c r="AC2077" i="1" s="1"/>
  <c r="S2078" i="1"/>
  <c r="AC2078" i="1" s="1"/>
  <c r="S78" i="1"/>
  <c r="AC78" i="1" s="1"/>
  <c r="S77" i="1"/>
  <c r="AC77" i="1" s="1"/>
  <c r="S2194" i="1"/>
  <c r="AC2194" i="1" s="1"/>
  <c r="S194" i="1"/>
  <c r="AC194" i="1" s="1"/>
  <c r="Q327" i="12"/>
  <c r="AA327" i="12" s="1"/>
  <c r="Q343" i="12"/>
  <c r="AA343" i="12" s="1"/>
  <c r="Q44" i="12"/>
  <c r="Q36" i="12"/>
  <c r="Q42" i="12"/>
  <c r="Q26" i="12"/>
  <c r="AA26" i="12" s="1"/>
  <c r="Q40" i="12"/>
  <c r="Q34" i="12"/>
  <c r="Q43" i="12"/>
  <c r="AA43" i="12" s="1"/>
  <c r="Q35" i="12"/>
  <c r="Q37" i="12"/>
  <c r="Q27" i="12"/>
  <c r="AA27" i="12" s="1"/>
  <c r="Q45" i="12"/>
  <c r="Q32" i="12"/>
  <c r="AA32" i="12" s="1"/>
  <c r="Q28" i="12"/>
  <c r="Q39" i="12"/>
  <c r="AA39" i="12" s="1"/>
  <c r="Q31" i="12"/>
  <c r="AA31" i="12" s="1"/>
  <c r="Q38" i="12"/>
  <c r="Q30" i="12"/>
  <c r="Q41" i="12"/>
  <c r="AA41" i="12" s="1"/>
  <c r="Q33" i="12"/>
  <c r="Q29" i="12"/>
  <c r="AA29" i="12" s="1"/>
  <c r="Q13" i="9"/>
  <c r="Q12" i="9"/>
  <c r="Q11" i="9"/>
  <c r="Q2085" i="1"/>
  <c r="AA2085" i="1" s="1"/>
  <c r="Q85" i="1"/>
  <c r="AA85" i="1" s="1"/>
  <c r="R1109" i="1"/>
  <c r="AD1109" i="1" s="1"/>
  <c r="R3109" i="1"/>
  <c r="AD3109" i="1" s="1"/>
  <c r="R3110" i="1"/>
  <c r="AD3110" i="1" s="1"/>
  <c r="R3112" i="1"/>
  <c r="AD3112" i="1" s="1"/>
  <c r="R1110" i="1"/>
  <c r="AD1110" i="1" s="1"/>
  <c r="R1112" i="1"/>
  <c r="AD1112" i="1" s="1"/>
  <c r="R1111" i="1"/>
  <c r="AD1111" i="1" s="1"/>
  <c r="R3111" i="1"/>
  <c r="AD3111" i="1" s="1"/>
  <c r="P99" i="1"/>
  <c r="P2099" i="1"/>
  <c r="Q2082" i="1"/>
  <c r="Q82" i="1"/>
  <c r="AA82" i="1" s="1"/>
  <c r="O2057" i="1"/>
  <c r="AA2057" i="1" s="1"/>
  <c r="O57" i="1"/>
  <c r="AA2132" i="1"/>
  <c r="O2838" i="1"/>
  <c r="AA2838" i="1" s="1"/>
  <c r="O2843" i="1"/>
  <c r="AA2843" i="1" s="1"/>
  <c r="O838" i="1"/>
  <c r="O2841" i="1"/>
  <c r="AA2841" i="1" s="1"/>
  <c r="O843" i="1"/>
  <c r="O2842" i="1"/>
  <c r="AA2842" i="1" s="1"/>
  <c r="O839" i="1"/>
  <c r="O2840" i="1"/>
  <c r="AA2840" i="1" s="1"/>
  <c r="O841" i="1"/>
  <c r="O842" i="1"/>
  <c r="O840" i="1"/>
  <c r="O2839" i="1"/>
  <c r="AA2839" i="1" s="1"/>
  <c r="S64" i="1"/>
  <c r="AC64" i="1" s="1"/>
  <c r="S2064" i="1"/>
  <c r="AC2064" i="1" s="1"/>
  <c r="S2072" i="1"/>
  <c r="AC2072" i="1" s="1"/>
  <c r="S72" i="1"/>
  <c r="AC72" i="1" s="1"/>
  <c r="R2669" i="1"/>
  <c r="AD2669" i="1" s="1"/>
  <c r="R2670" i="1"/>
  <c r="AD2670" i="1" s="1"/>
  <c r="R2667" i="1"/>
  <c r="AD2667" i="1" s="1"/>
  <c r="R669" i="1"/>
  <c r="AD669" i="1" s="1"/>
  <c r="R670" i="1"/>
  <c r="AD670" i="1" s="1"/>
  <c r="R2668" i="1"/>
  <c r="AD2668" i="1" s="1"/>
  <c r="R667" i="1"/>
  <c r="AD667" i="1" s="1"/>
  <c r="R668" i="1"/>
  <c r="AD668" i="1" s="1"/>
  <c r="R2665" i="1"/>
  <c r="AD2665" i="1" s="1"/>
  <c r="R2666" i="1"/>
  <c r="AD2666" i="1" s="1"/>
  <c r="R671" i="1"/>
  <c r="AD671" i="1" s="1"/>
  <c r="R666" i="1"/>
  <c r="AD666" i="1" s="1"/>
  <c r="R2671" i="1"/>
  <c r="AD2671" i="1" s="1"/>
  <c r="R665" i="1"/>
  <c r="AD665" i="1" s="1"/>
  <c r="P2485" i="1"/>
  <c r="P2486" i="1"/>
  <c r="P2483" i="1"/>
  <c r="P483" i="1"/>
  <c r="P486" i="1"/>
  <c r="AB486" i="1" s="1"/>
  <c r="Z486" i="1" s="1"/>
  <c r="P2481" i="1"/>
  <c r="P2480" i="1"/>
  <c r="AB2480" i="1" s="1"/>
  <c r="Z2480" i="1" s="1"/>
  <c r="P2482" i="1"/>
  <c r="P481" i="1"/>
  <c r="AB481" i="1" s="1"/>
  <c r="Z481" i="1" s="1"/>
  <c r="P480" i="1"/>
  <c r="P2487" i="1"/>
  <c r="P487" i="1"/>
  <c r="P2484" i="1"/>
  <c r="P485" i="1"/>
  <c r="P482" i="1"/>
  <c r="P484" i="1"/>
  <c r="AB484" i="1" s="1"/>
  <c r="Z484" i="1" s="1"/>
  <c r="Q2139" i="1"/>
  <c r="Q2140" i="1"/>
  <c r="Q139" i="1"/>
  <c r="AA139" i="1" s="1"/>
  <c r="Q140" i="1"/>
  <c r="AA140" i="1" s="1"/>
  <c r="Q1078" i="1"/>
  <c r="AA1078" i="1" s="1"/>
  <c r="Q3076" i="1"/>
  <c r="Q3077" i="1"/>
  <c r="Q1079" i="1"/>
  <c r="AA1079" i="1" s="1"/>
  <c r="Q1077" i="1"/>
  <c r="AA1077" i="1" s="1"/>
  <c r="Q3078" i="1"/>
  <c r="Q1076" i="1"/>
  <c r="AA1076" i="1" s="1"/>
  <c r="Q3080" i="1"/>
  <c r="Q3079" i="1"/>
  <c r="Q1080" i="1"/>
  <c r="AA1080" i="1" s="1"/>
  <c r="AB117" i="1"/>
  <c r="Z117" i="1" s="1"/>
  <c r="O2326" i="1"/>
  <c r="AA2326" i="1" s="1"/>
  <c r="O2331" i="1"/>
  <c r="AA2331" i="1" s="1"/>
  <c r="O326" i="1"/>
  <c r="O2330" i="1"/>
  <c r="AA2330" i="1" s="1"/>
  <c r="O2328" i="1"/>
  <c r="AA2328" i="1" s="1"/>
  <c r="O331" i="1"/>
  <c r="O328" i="1"/>
  <c r="O2329" i="1"/>
  <c r="AA2329" i="1" s="1"/>
  <c r="O327" i="1"/>
  <c r="O329" i="1"/>
  <c r="O330" i="1"/>
  <c r="O2327" i="1"/>
  <c r="AA2327" i="1" s="1"/>
  <c r="AB762" i="1"/>
  <c r="Z762" i="1" s="1"/>
  <c r="AB768" i="1"/>
  <c r="Z768" i="1" s="1"/>
  <c r="AB2764" i="1"/>
  <c r="Z2764" i="1" s="1"/>
  <c r="AB2766" i="1"/>
  <c r="Z2766" i="1" s="1"/>
  <c r="O3182" i="1"/>
  <c r="O3184" i="1"/>
  <c r="O3185" i="1"/>
  <c r="O1183" i="1"/>
  <c r="O1182" i="1"/>
  <c r="O1184" i="1"/>
  <c r="O1185" i="1"/>
  <c r="O3183" i="1"/>
  <c r="Q34" i="9"/>
  <c r="AA34" i="9" s="1"/>
  <c r="Q2389" i="1"/>
  <c r="Q2387" i="1"/>
  <c r="Q387" i="1"/>
  <c r="AA387" i="1" s="1"/>
  <c r="Q2388" i="1"/>
  <c r="Q2386" i="1"/>
  <c r="Q383" i="1"/>
  <c r="AA383" i="1" s="1"/>
  <c r="Q2384" i="1"/>
  <c r="Q389" i="1"/>
  <c r="AA389" i="1" s="1"/>
  <c r="Q2385" i="1"/>
  <c r="Q385" i="1"/>
  <c r="AA385" i="1" s="1"/>
  <c r="Q388" i="1"/>
  <c r="AA388" i="1" s="1"/>
  <c r="Q386" i="1"/>
  <c r="AA386" i="1" s="1"/>
  <c r="Q2383" i="1"/>
  <c r="Q384" i="1"/>
  <c r="AA384" i="1" s="1"/>
  <c r="Q2733" i="1"/>
  <c r="AA2733" i="1" s="1"/>
  <c r="Q728" i="1"/>
  <c r="AA728" i="1" s="1"/>
  <c r="Q2734" i="1"/>
  <c r="Q2731" i="1"/>
  <c r="Q731" i="1"/>
  <c r="AA731" i="1" s="1"/>
  <c r="Q2729" i="1"/>
  <c r="Q2730" i="1"/>
  <c r="AA2730" i="1" s="1"/>
  <c r="Q733" i="1"/>
  <c r="AA733" i="1" s="1"/>
  <c r="Q2728" i="1"/>
  <c r="AA2728" i="1" s="1"/>
  <c r="Q734" i="1"/>
  <c r="AA734" i="1" s="1"/>
  <c r="Q729" i="1"/>
  <c r="AA729" i="1" s="1"/>
  <c r="Q2732" i="1"/>
  <c r="Q730" i="1"/>
  <c r="AA730" i="1" s="1"/>
  <c r="Q732" i="1"/>
  <c r="AA732" i="1" s="1"/>
  <c r="P3157" i="1"/>
  <c r="P1158" i="1"/>
  <c r="AB1158" i="1" s="1"/>
  <c r="Z1158" i="1" s="1"/>
  <c r="P3158" i="1"/>
  <c r="AB3158" i="1" s="1"/>
  <c r="Z3158" i="1" s="1"/>
  <c r="P1156" i="1"/>
  <c r="P3156" i="1"/>
  <c r="P1157" i="1"/>
  <c r="P3091" i="1"/>
  <c r="AB3091" i="1" s="1"/>
  <c r="Z3091" i="1" s="1"/>
  <c r="P3092" i="1"/>
  <c r="P1091" i="1"/>
  <c r="P1092" i="1"/>
  <c r="P3089" i="1"/>
  <c r="P3090" i="1"/>
  <c r="P1089" i="1"/>
  <c r="AB1089" i="1" s="1"/>
  <c r="Z1089" i="1" s="1"/>
  <c r="P1090" i="1"/>
  <c r="AB1090" i="1" s="1"/>
  <c r="Z1090" i="1" s="1"/>
  <c r="R2201" i="1"/>
  <c r="AD2201" i="1" s="1"/>
  <c r="R201" i="1"/>
  <c r="AD201" i="1" s="1"/>
  <c r="R2573" i="1"/>
  <c r="AD2573" i="1" s="1"/>
  <c r="R2574" i="1"/>
  <c r="AD2574" i="1" s="1"/>
  <c r="R2571" i="1"/>
  <c r="AD2571" i="1" s="1"/>
  <c r="R576" i="1"/>
  <c r="AD576" i="1" s="1"/>
  <c r="R574" i="1"/>
  <c r="AD574" i="1" s="1"/>
  <c r="R2576" i="1"/>
  <c r="AD2576" i="1" s="1"/>
  <c r="R573" i="1"/>
  <c r="AD573" i="1" s="1"/>
  <c r="R2577" i="1"/>
  <c r="AD2577" i="1" s="1"/>
  <c r="R2578" i="1"/>
  <c r="AD2578" i="1" s="1"/>
  <c r="R571" i="1"/>
  <c r="AD571" i="1" s="1"/>
  <c r="R2570" i="1"/>
  <c r="AD2570" i="1" s="1"/>
  <c r="R575" i="1"/>
  <c r="AD575" i="1" s="1"/>
  <c r="R2572" i="1"/>
  <c r="AD2572" i="1" s="1"/>
  <c r="R570" i="1"/>
  <c r="AD570" i="1" s="1"/>
  <c r="R578" i="1"/>
  <c r="AD578" i="1" s="1"/>
  <c r="R2575" i="1"/>
  <c r="AD2575" i="1" s="1"/>
  <c r="R572" i="1"/>
  <c r="AD572" i="1" s="1"/>
  <c r="R577" i="1"/>
  <c r="AD577" i="1" s="1"/>
  <c r="P405" i="1"/>
  <c r="P2405" i="1"/>
  <c r="P2406" i="1"/>
  <c r="AB2406" i="1" s="1"/>
  <c r="Z2406" i="1" s="1"/>
  <c r="P2409" i="1"/>
  <c r="P406" i="1"/>
  <c r="AB406" i="1" s="1"/>
  <c r="Z406" i="1" s="1"/>
  <c r="P2410" i="1"/>
  <c r="P407" i="1"/>
  <c r="P409" i="1"/>
  <c r="P410" i="1"/>
  <c r="AB410" i="1" s="1"/>
  <c r="Z410" i="1" s="1"/>
  <c r="P2407" i="1"/>
  <c r="P408" i="1"/>
  <c r="P2408" i="1"/>
  <c r="P998" i="1"/>
  <c r="P1000" i="1"/>
  <c r="P3002" i="1"/>
  <c r="P3000" i="1"/>
  <c r="P2998" i="1"/>
  <c r="P3001" i="1"/>
  <c r="P999" i="1"/>
  <c r="P2999" i="1"/>
  <c r="P1001" i="1"/>
  <c r="P1002" i="1"/>
  <c r="S31" i="1"/>
  <c r="AC31" i="1" s="1"/>
  <c r="S2031" i="1"/>
  <c r="AC2031" i="1" s="1"/>
  <c r="P2190" i="1"/>
  <c r="P190" i="1"/>
  <c r="AB2015" i="1"/>
  <c r="Z2015" i="1" s="1"/>
  <c r="P2157" i="1"/>
  <c r="P157" i="1"/>
  <c r="S2237" i="1"/>
  <c r="AC2237" i="1" s="1"/>
  <c r="S2235" i="1"/>
  <c r="AC2235" i="1" s="1"/>
  <c r="S2236" i="1"/>
  <c r="AC2236" i="1" s="1"/>
  <c r="S235" i="1"/>
  <c r="AC235" i="1" s="1"/>
  <c r="S236" i="1"/>
  <c r="AC236" i="1" s="1"/>
  <c r="S237" i="1"/>
  <c r="AC237" i="1" s="1"/>
  <c r="R3131" i="1"/>
  <c r="AD3131" i="1" s="1"/>
  <c r="R3129" i="1"/>
  <c r="AD3129" i="1" s="1"/>
  <c r="R1131" i="1"/>
  <c r="AD1131" i="1" s="1"/>
  <c r="R3130" i="1"/>
  <c r="AD3130" i="1" s="1"/>
  <c r="R3132" i="1"/>
  <c r="AD3132" i="1" s="1"/>
  <c r="R1129" i="1"/>
  <c r="AD1129" i="1" s="1"/>
  <c r="R1130" i="1"/>
  <c r="AD1130" i="1" s="1"/>
  <c r="R1132" i="1"/>
  <c r="AD1132" i="1" s="1"/>
  <c r="Q3227" i="1"/>
  <c r="Q1227" i="1"/>
  <c r="AA1227" i="1" s="1"/>
  <c r="Q3226" i="1"/>
  <c r="Q3228" i="1"/>
  <c r="Q1228" i="1"/>
  <c r="AA1228" i="1" s="1"/>
  <c r="Q1226" i="1"/>
  <c r="AA1226" i="1" s="1"/>
  <c r="P87" i="1"/>
  <c r="P2087" i="1"/>
  <c r="O200" i="1"/>
  <c r="O2200" i="1"/>
  <c r="AA2200" i="1" s="1"/>
  <c r="P2430" i="1"/>
  <c r="P2435" i="1"/>
  <c r="AB2435" i="1" s="1"/>
  <c r="Z2435" i="1" s="1"/>
  <c r="P435" i="1"/>
  <c r="P2434" i="1"/>
  <c r="P2436" i="1"/>
  <c r="P430" i="1"/>
  <c r="AB430" i="1" s="1"/>
  <c r="Z430" i="1" s="1"/>
  <c r="P2433" i="1"/>
  <c r="AB2433" i="1" s="1"/>
  <c r="Z2433" i="1" s="1"/>
  <c r="P2432" i="1"/>
  <c r="AB2432" i="1" s="1"/>
  <c r="Z2432" i="1" s="1"/>
  <c r="P433" i="1"/>
  <c r="P432" i="1"/>
  <c r="P434" i="1"/>
  <c r="AB434" i="1" s="1"/>
  <c r="Z434" i="1" s="1"/>
  <c r="P431" i="1"/>
  <c r="P436" i="1"/>
  <c r="AB436" i="1" s="1"/>
  <c r="Z436" i="1" s="1"/>
  <c r="P2431" i="1"/>
  <c r="AB2431" i="1" s="1"/>
  <c r="Z2431" i="1" s="1"/>
  <c r="Q2805" i="1"/>
  <c r="Q2806" i="1"/>
  <c r="AA2806" i="1" s="1"/>
  <c r="Q2803" i="1"/>
  <c r="Q2804" i="1"/>
  <c r="Q804" i="1"/>
  <c r="AA804" i="1" s="1"/>
  <c r="Q803" i="1"/>
  <c r="AA803" i="1" s="1"/>
  <c r="Q806" i="1"/>
  <c r="AA806" i="1" s="1"/>
  <c r="Q2801" i="1"/>
  <c r="AA2801" i="1" s="1"/>
  <c r="Q2802" i="1"/>
  <c r="Q805" i="1"/>
  <c r="AA805" i="1" s="1"/>
  <c r="Q801" i="1"/>
  <c r="AA801" i="1" s="1"/>
  <c r="Q802" i="1"/>
  <c r="AA802" i="1" s="1"/>
  <c r="AB2472" i="1"/>
  <c r="Z2472" i="1" s="1"/>
  <c r="AB2466" i="1"/>
  <c r="Z2466" i="1" s="1"/>
  <c r="AB467" i="1"/>
  <c r="Z467" i="1" s="1"/>
  <c r="AB2468" i="1"/>
  <c r="Z2468" i="1" s="1"/>
  <c r="O981" i="1"/>
  <c r="O2981" i="1"/>
  <c r="O2979" i="1"/>
  <c r="O2982" i="1"/>
  <c r="O2978" i="1"/>
  <c r="O2980" i="1"/>
  <c r="O982" i="1"/>
  <c r="O979" i="1"/>
  <c r="O980" i="1"/>
  <c r="O978" i="1"/>
  <c r="O74" i="1"/>
  <c r="O2074" i="1"/>
  <c r="P2429" i="1"/>
  <c r="P2427" i="1"/>
  <c r="P2424" i="1"/>
  <c r="P424" i="1"/>
  <c r="P427" i="1"/>
  <c r="P428" i="1"/>
  <c r="P2425" i="1"/>
  <c r="P2428" i="1"/>
  <c r="P2426" i="1"/>
  <c r="P425" i="1"/>
  <c r="P426" i="1"/>
  <c r="P429" i="1"/>
  <c r="Q2154" i="1"/>
  <c r="Q154" i="1"/>
  <c r="AA154" i="1" s="1"/>
  <c r="Q2990" i="1"/>
  <c r="Q2989" i="1"/>
  <c r="Q2988" i="1"/>
  <c r="Q988" i="1"/>
  <c r="AA988" i="1" s="1"/>
  <c r="Q990" i="1"/>
  <c r="AA990" i="1" s="1"/>
  <c r="Q991" i="1"/>
  <c r="AA991" i="1" s="1"/>
  <c r="Q989" i="1"/>
  <c r="AA989" i="1" s="1"/>
  <c r="Q2992" i="1"/>
  <c r="Q2991" i="1"/>
  <c r="Q992" i="1"/>
  <c r="AA992" i="1" s="1"/>
  <c r="Q1160" i="1"/>
  <c r="AA1160" i="1" s="1"/>
  <c r="Q3162" i="1"/>
  <c r="Q1159" i="1"/>
  <c r="AA1159" i="1" s="1"/>
  <c r="Q3160" i="1"/>
  <c r="Q3161" i="1"/>
  <c r="Q3159" i="1"/>
  <c r="Q1161" i="1"/>
  <c r="AA1161" i="1" s="1"/>
  <c r="Q1162" i="1"/>
  <c r="AA1162" i="1" s="1"/>
  <c r="O79" i="1"/>
  <c r="O2079" i="1"/>
  <c r="AA2079" i="1" s="1"/>
  <c r="O1149" i="1"/>
  <c r="O3150" i="1"/>
  <c r="AA3150" i="1" s="1"/>
  <c r="O3149" i="1"/>
  <c r="AA3149" i="1" s="1"/>
  <c r="O1150" i="1"/>
  <c r="O1148" i="1"/>
  <c r="O3148" i="1"/>
  <c r="AA3148" i="1" s="1"/>
  <c r="O3151" i="1"/>
  <c r="AA3151" i="1" s="1"/>
  <c r="O1151" i="1"/>
  <c r="Q3187" i="1"/>
  <c r="Q3188" i="1"/>
  <c r="Q1188" i="1"/>
  <c r="AA1188" i="1" s="1"/>
  <c r="Q1187" i="1"/>
  <c r="AA1187" i="1" s="1"/>
  <c r="Q3186" i="1"/>
  <c r="Q1186" i="1"/>
  <c r="AA1186" i="1" s="1"/>
  <c r="S2049" i="1"/>
  <c r="AC2049" i="1" s="1"/>
  <c r="S49" i="1"/>
  <c r="AC49" i="1" s="1"/>
  <c r="AB38" i="1"/>
  <c r="Z38" i="1" s="1"/>
  <c r="AB2503" i="1"/>
  <c r="Z2503" i="1"/>
  <c r="AB503" i="1"/>
  <c r="Z503" i="1" s="1"/>
  <c r="AB502" i="1"/>
  <c r="Z502" i="1" s="1"/>
  <c r="AB2505" i="1"/>
  <c r="Z2505" i="1" s="1"/>
  <c r="R2041" i="1"/>
  <c r="AD2041" i="1" s="1"/>
  <c r="R41" i="1"/>
  <c r="AD41" i="1" s="1"/>
  <c r="Q329" i="12"/>
  <c r="AA329" i="12" s="1"/>
  <c r="Q345" i="12"/>
  <c r="AA345" i="12" s="1"/>
  <c r="Q84" i="12"/>
  <c r="Q68" i="12"/>
  <c r="Q79" i="12"/>
  <c r="Q71" i="12"/>
  <c r="Q75" i="12"/>
  <c r="Q85" i="12"/>
  <c r="Q74" i="12"/>
  <c r="Q81" i="12"/>
  <c r="Q73" i="12"/>
  <c r="Q69" i="12"/>
  <c r="Q76" i="12"/>
  <c r="Q72" i="12"/>
  <c r="Q70" i="12"/>
  <c r="Q83" i="12"/>
  <c r="Q77" i="12"/>
  <c r="Q80" i="12"/>
  <c r="Q67" i="12"/>
  <c r="Q82" i="12"/>
  <c r="Q78" i="12"/>
  <c r="Q66" i="12"/>
  <c r="Q22" i="9"/>
  <c r="AA22" i="9" s="1"/>
  <c r="Q9" i="4"/>
  <c r="AA9" i="4" s="1"/>
  <c r="Q23" i="9"/>
  <c r="AA23" i="9" s="1"/>
  <c r="Q21" i="9"/>
  <c r="AA21" i="9" s="1"/>
  <c r="Q8" i="7"/>
  <c r="AA8" i="7" s="1"/>
  <c r="Q20" i="9"/>
  <c r="AA20" i="9" s="1"/>
  <c r="Q7" i="3"/>
  <c r="Q10" i="2"/>
  <c r="Q2192" i="1"/>
  <c r="Q192" i="1"/>
  <c r="AA192" i="1" s="1"/>
  <c r="AB2226" i="1"/>
  <c r="Z2226" i="1" s="1"/>
  <c r="O3203" i="1"/>
  <c r="AA3203" i="1" s="1"/>
  <c r="O3201" i="1"/>
  <c r="AA3201" i="1" s="1"/>
  <c r="O3202" i="1"/>
  <c r="AA3202" i="1" s="1"/>
  <c r="O1203" i="1"/>
  <c r="O3200" i="1"/>
  <c r="AA3200" i="1" s="1"/>
  <c r="O1202" i="1"/>
  <c r="O1201" i="1"/>
  <c r="O1200" i="1"/>
  <c r="Q2136" i="1"/>
  <c r="AA2136" i="1" s="1"/>
  <c r="Q136" i="1"/>
  <c r="AA136" i="1" s="1"/>
  <c r="O2883" i="1"/>
  <c r="AA2883" i="1" s="1"/>
  <c r="O2881" i="1"/>
  <c r="AA2881" i="1" s="1"/>
  <c r="O2882" i="1"/>
  <c r="AA2882" i="1" s="1"/>
  <c r="O883" i="1"/>
  <c r="O880" i="1"/>
  <c r="O882" i="1"/>
  <c r="O2879" i="1"/>
  <c r="AA2879" i="1" s="1"/>
  <c r="O2880" i="1"/>
  <c r="AA2880" i="1" s="1"/>
  <c r="O879" i="1"/>
  <c r="O2884" i="1"/>
  <c r="AA2884" i="1" s="1"/>
  <c r="O884" i="1"/>
  <c r="O881" i="1"/>
  <c r="AB21" i="1"/>
  <c r="Z21" i="1" s="1"/>
  <c r="Q2939" i="1"/>
  <c r="Q939" i="1"/>
  <c r="AA939" i="1" s="1"/>
  <c r="Q2937" i="1"/>
  <c r="AA2937" i="1" s="1"/>
  <c r="Q2938" i="1"/>
  <c r="AA2938" i="1" s="1"/>
  <c r="Q935" i="1"/>
  <c r="AA935" i="1" s="1"/>
  <c r="Q937" i="1"/>
  <c r="AA937" i="1" s="1"/>
  <c r="Q2935" i="1"/>
  <c r="Q2936" i="1"/>
  <c r="Q938" i="1"/>
  <c r="AA938" i="1" s="1"/>
  <c r="Q936" i="1"/>
  <c r="AA936" i="1" s="1"/>
  <c r="AB1060" i="1"/>
  <c r="Z1060" i="1" s="1"/>
  <c r="AB1061" i="1"/>
  <c r="Z1061" i="1" s="1"/>
  <c r="AB173" i="1"/>
  <c r="Z173" i="1" s="1"/>
  <c r="AA2290" i="1"/>
  <c r="P24" i="9"/>
  <c r="P6" i="6"/>
  <c r="AB6" i="6" s="1"/>
  <c r="Z6" i="6" s="1"/>
  <c r="P13" i="8"/>
  <c r="AB13" i="8" s="1"/>
  <c r="Z13" i="8" s="1"/>
  <c r="P12" i="8"/>
  <c r="AB12" i="8" s="1"/>
  <c r="Z12" i="8" s="1"/>
  <c r="P2203" i="1"/>
  <c r="P203" i="1"/>
  <c r="AB203" i="1" s="1"/>
  <c r="Z203" i="1" s="1"/>
  <c r="O51" i="1"/>
  <c r="O2051" i="1"/>
  <c r="AA2051" i="1" s="1"/>
  <c r="S1085" i="1"/>
  <c r="AC1085" i="1" s="1"/>
  <c r="S3086" i="1"/>
  <c r="AC3086" i="1" s="1"/>
  <c r="S3085" i="1"/>
  <c r="AC3085" i="1" s="1"/>
  <c r="S1086" i="1"/>
  <c r="AC1086" i="1" s="1"/>
  <c r="S3088" i="1"/>
  <c r="AC3088" i="1" s="1"/>
  <c r="S1088" i="1"/>
  <c r="AC1088" i="1" s="1"/>
  <c r="S1087" i="1"/>
  <c r="AC1087" i="1" s="1"/>
  <c r="S3087" i="1"/>
  <c r="AC3087" i="1" s="1"/>
  <c r="AB943" i="1"/>
  <c r="Z943" i="1" s="1"/>
  <c r="AB940" i="1"/>
  <c r="Z940" i="1"/>
  <c r="AB2942" i="1"/>
  <c r="Z2942" i="1" s="1"/>
  <c r="AB1064" i="1"/>
  <c r="Z1064" i="1" s="1"/>
  <c r="AB3067" i="1"/>
  <c r="Z3067" i="1" s="1"/>
  <c r="R2260" i="1"/>
  <c r="AD2260" i="1" s="1"/>
  <c r="R2259" i="1"/>
  <c r="AD2259" i="1" s="1"/>
  <c r="R259" i="1"/>
  <c r="AD259" i="1" s="1"/>
  <c r="R260" i="1"/>
  <c r="AD260" i="1" s="1"/>
  <c r="R2258" i="1"/>
  <c r="AD2258" i="1" s="1"/>
  <c r="R258" i="1"/>
  <c r="AD258" i="1" s="1"/>
  <c r="S3093" i="1"/>
  <c r="AC3093" i="1" s="1"/>
  <c r="S1094" i="1"/>
  <c r="AC1094" i="1" s="1"/>
  <c r="S3096" i="1"/>
  <c r="AC3096" i="1" s="1"/>
  <c r="S3094" i="1"/>
  <c r="AC3094" i="1" s="1"/>
  <c r="S1096" i="1"/>
  <c r="AC1096" i="1" s="1"/>
  <c r="S1093" i="1"/>
  <c r="AC1093" i="1" s="1"/>
  <c r="S3095" i="1"/>
  <c r="AC3095" i="1" s="1"/>
  <c r="S1095" i="1"/>
  <c r="AC1095" i="1" s="1"/>
  <c r="O3246" i="1"/>
  <c r="AA3246" i="1" s="1"/>
  <c r="O3245" i="1"/>
  <c r="AA3245" i="1" s="1"/>
  <c r="O1246" i="1"/>
  <c r="O3244" i="1"/>
  <c r="AA3244" i="1" s="1"/>
  <c r="O1245" i="1"/>
  <c r="O1244" i="1"/>
  <c r="P1030" i="1"/>
  <c r="P3030" i="1"/>
  <c r="P3033" i="1"/>
  <c r="P1031" i="1"/>
  <c r="P3032" i="1"/>
  <c r="P3031" i="1"/>
  <c r="AB3031" i="1" s="1"/>
  <c r="Z3031" i="1" s="1"/>
  <c r="P1032" i="1"/>
  <c r="P1033" i="1"/>
  <c r="AB393" i="1"/>
  <c r="Z393" i="1" s="1"/>
  <c r="AB392" i="1"/>
  <c r="Z392" i="1" s="1"/>
  <c r="AB2390" i="1"/>
  <c r="Z2390" i="1" s="1"/>
  <c r="S2413" i="1"/>
  <c r="AC2413" i="1" s="1"/>
  <c r="S2412" i="1"/>
  <c r="AC2412" i="1" s="1"/>
  <c r="S2414" i="1"/>
  <c r="AC2414" i="1" s="1"/>
  <c r="S2411" i="1"/>
  <c r="AC2411" i="1" s="1"/>
  <c r="S411" i="1"/>
  <c r="AC411" i="1" s="1"/>
  <c r="S412" i="1"/>
  <c r="AC412" i="1" s="1"/>
  <c r="S414" i="1"/>
  <c r="AC414" i="1" s="1"/>
  <c r="S413" i="1"/>
  <c r="AC413" i="1" s="1"/>
  <c r="S415" i="1"/>
  <c r="AC415" i="1" s="1"/>
  <c r="S2416" i="1"/>
  <c r="AC2416" i="1" s="1"/>
  <c r="S416" i="1"/>
  <c r="AC416" i="1" s="1"/>
  <c r="S2415" i="1"/>
  <c r="AC2415" i="1" s="1"/>
  <c r="O2798" i="1"/>
  <c r="AA2798" i="1" s="1"/>
  <c r="O2797" i="1"/>
  <c r="AA2797" i="1" s="1"/>
  <c r="O2795" i="1"/>
  <c r="AA2795" i="1" s="1"/>
  <c r="O795" i="1"/>
  <c r="O2800" i="1"/>
  <c r="AA2800" i="1" s="1"/>
  <c r="O2796" i="1"/>
  <c r="AA2796" i="1" s="1"/>
  <c r="O797" i="1"/>
  <c r="O798" i="1"/>
  <c r="O796" i="1"/>
  <c r="O800" i="1"/>
  <c r="O799" i="1"/>
  <c r="O2799" i="1"/>
  <c r="AA2799" i="1" s="1"/>
  <c r="R14" i="9"/>
  <c r="AD14" i="9" s="1"/>
  <c r="R2097" i="1"/>
  <c r="AD2097" i="1" s="1"/>
  <c r="R2098" i="1"/>
  <c r="AD2098" i="1" s="1"/>
  <c r="R97" i="1"/>
  <c r="AD97" i="1" s="1"/>
  <c r="R98" i="1"/>
  <c r="AD98" i="1" s="1"/>
  <c r="S3050" i="1"/>
  <c r="AC3050" i="1" s="1"/>
  <c r="S3049" i="1"/>
  <c r="AC3049" i="1" s="1"/>
  <c r="S3048" i="1"/>
  <c r="AC3048" i="1" s="1"/>
  <c r="S3047" i="1"/>
  <c r="AC3047" i="1" s="1"/>
  <c r="S1048" i="1"/>
  <c r="AC1048" i="1" s="1"/>
  <c r="S1047" i="1"/>
  <c r="AC1047" i="1" s="1"/>
  <c r="S1049" i="1"/>
  <c r="AC1049" i="1" s="1"/>
  <c r="S1050" i="1"/>
  <c r="AC1050" i="1" s="1"/>
  <c r="AB2740" i="1"/>
  <c r="Z2740" i="1" s="1"/>
  <c r="AB604" i="1"/>
  <c r="Z604" i="1" s="1"/>
  <c r="AB599" i="1"/>
  <c r="Z599" i="1" s="1"/>
  <c r="AB2601" i="1"/>
  <c r="Z2601" i="1" s="1"/>
  <c r="AB2603" i="1"/>
  <c r="Z2603" i="1" s="1"/>
  <c r="AA2600" i="1"/>
  <c r="AA2601" i="1"/>
  <c r="AA2603" i="1"/>
  <c r="R2456" i="1"/>
  <c r="AD2456" i="1" s="1"/>
  <c r="R2452" i="1"/>
  <c r="AD2452" i="1" s="1"/>
  <c r="R2453" i="1"/>
  <c r="AD2453" i="1" s="1"/>
  <c r="R2454" i="1"/>
  <c r="AD2454" i="1" s="1"/>
  <c r="R2451" i="1"/>
  <c r="AD2451" i="1" s="1"/>
  <c r="R454" i="1"/>
  <c r="AD454" i="1" s="1"/>
  <c r="R456" i="1"/>
  <c r="AD456" i="1" s="1"/>
  <c r="R451" i="1"/>
  <c r="AD451" i="1" s="1"/>
  <c r="R452" i="1"/>
  <c r="AD452" i="1" s="1"/>
  <c r="R2457" i="1"/>
  <c r="AD2457" i="1" s="1"/>
  <c r="R455" i="1"/>
  <c r="AD455" i="1" s="1"/>
  <c r="R453" i="1"/>
  <c r="AD453" i="1" s="1"/>
  <c r="R457" i="1"/>
  <c r="AD457" i="1" s="1"/>
  <c r="R2455" i="1"/>
  <c r="AD2455" i="1" s="1"/>
  <c r="S2086" i="1"/>
  <c r="AC2086" i="1" s="1"/>
  <c r="S86" i="1"/>
  <c r="AC86" i="1" s="1"/>
  <c r="AB2896" i="1"/>
  <c r="Z2896" i="1" s="1"/>
  <c r="AB12" i="1"/>
  <c r="Z12" i="1" s="1"/>
  <c r="AB2061" i="1"/>
  <c r="Z2061" i="1" s="1"/>
  <c r="AB1235" i="1"/>
  <c r="Z1235" i="1" s="1"/>
  <c r="AB1237" i="1"/>
  <c r="Z1237" i="1" s="1"/>
  <c r="Q2252" i="1"/>
  <c r="AA2252" i="1" s="1"/>
  <c r="Q253" i="1"/>
  <c r="AA253" i="1" s="1"/>
  <c r="Q2253" i="1"/>
  <c r="Q2251" i="1"/>
  <c r="Q251" i="1"/>
  <c r="AA251" i="1" s="1"/>
  <c r="Q252" i="1"/>
  <c r="AA252" i="1" s="1"/>
  <c r="Q2250" i="1"/>
  <c r="AA2250" i="1" s="1"/>
  <c r="Q250" i="1"/>
  <c r="AA250" i="1" s="1"/>
  <c r="AB1044" i="1"/>
  <c r="Z1044" i="1" s="1"/>
  <c r="AB3043" i="1"/>
  <c r="Z3043" i="1" s="1"/>
  <c r="Q2787" i="1"/>
  <c r="Q2782" i="1"/>
  <c r="Q787" i="1"/>
  <c r="AA787" i="1" s="1"/>
  <c r="Q783" i="1"/>
  <c r="AA783" i="1" s="1"/>
  <c r="Q782" i="1"/>
  <c r="AA782" i="1" s="1"/>
  <c r="Q2785" i="1"/>
  <c r="Q2786" i="1"/>
  <c r="Q785" i="1"/>
  <c r="AA785" i="1" s="1"/>
  <c r="Q2784" i="1"/>
  <c r="Q786" i="1"/>
  <c r="AA786" i="1" s="1"/>
  <c r="Q2783" i="1"/>
  <c r="Q784" i="1"/>
  <c r="AA784" i="1" s="1"/>
  <c r="AB846" i="1"/>
  <c r="Z846" i="1" s="1"/>
  <c r="AB2848" i="1"/>
  <c r="Z2848" i="1" s="1"/>
  <c r="AB124" i="1"/>
  <c r="Z124" i="1" s="1"/>
  <c r="Q2259" i="1"/>
  <c r="Q2260" i="1"/>
  <c r="Q259" i="1"/>
  <c r="AA259" i="1" s="1"/>
  <c r="Q260" i="1"/>
  <c r="AA260" i="1" s="1"/>
  <c r="Q2258" i="1"/>
  <c r="Q258" i="1"/>
  <c r="AA258" i="1" s="1"/>
  <c r="AB2010" i="1"/>
  <c r="Z2010" i="1" s="1"/>
  <c r="AA3095" i="1"/>
  <c r="AA3096" i="1"/>
  <c r="AB2023" i="1"/>
  <c r="Z2023" i="1" s="1"/>
  <c r="AB1166" i="1"/>
  <c r="Z1166" i="1" s="1"/>
  <c r="AA3243" i="1"/>
  <c r="AA2927" i="1"/>
  <c r="AA2929" i="1"/>
  <c r="AA2458" i="1"/>
  <c r="AA2460" i="1"/>
  <c r="AA2097" i="1"/>
  <c r="AB2265" i="1"/>
  <c r="Z2265" i="1" s="1"/>
  <c r="AB2267" i="1"/>
  <c r="Z2267" i="1" s="1"/>
  <c r="AA2832" i="1"/>
  <c r="AA2836" i="1"/>
  <c r="AA2834" i="1"/>
  <c r="Q2197" i="1"/>
  <c r="Q196" i="1"/>
  <c r="AA196" i="1" s="1"/>
  <c r="Q2196" i="1"/>
  <c r="AA2196" i="1" s="1"/>
  <c r="Q197" i="1"/>
  <c r="AA197" i="1" s="1"/>
  <c r="AB123" i="1"/>
  <c r="Z123" i="1" s="1"/>
  <c r="AB1023" i="1"/>
  <c r="Z1023" i="1" s="1"/>
  <c r="AB3025" i="1"/>
  <c r="Z3025" i="1" s="1"/>
  <c r="AB2591" i="1"/>
  <c r="Z2591" i="1" s="1"/>
  <c r="AB592" i="1"/>
  <c r="Z592" i="1" s="1"/>
  <c r="AB2595" i="1"/>
  <c r="Z2595" i="1"/>
  <c r="AB2589" i="1"/>
  <c r="Z2589" i="1" s="1"/>
  <c r="S1205" i="1"/>
  <c r="AC1205" i="1" s="1"/>
  <c r="S3205" i="1"/>
  <c r="AC3205" i="1" s="1"/>
  <c r="S1206" i="1"/>
  <c r="AC1206" i="1" s="1"/>
  <c r="S3206" i="1"/>
  <c r="AC3206" i="1" s="1"/>
  <c r="S1204" i="1"/>
  <c r="AC1204" i="1" s="1"/>
  <c r="S3204" i="1"/>
  <c r="AC3204" i="1" s="1"/>
  <c r="S2565" i="1"/>
  <c r="AC2565" i="1" s="1"/>
  <c r="S2566" i="1"/>
  <c r="AC2566" i="1" s="1"/>
  <c r="S2563" i="1"/>
  <c r="AC2563" i="1" s="1"/>
  <c r="S563" i="1"/>
  <c r="AC563" i="1" s="1"/>
  <c r="S2569" i="1"/>
  <c r="AC2569" i="1" s="1"/>
  <c r="S568" i="1"/>
  <c r="AC568" i="1" s="1"/>
  <c r="S2564" i="1"/>
  <c r="AC2564" i="1" s="1"/>
  <c r="S566" i="1"/>
  <c r="AC566" i="1" s="1"/>
  <c r="S2561" i="1"/>
  <c r="AC2561" i="1" s="1"/>
  <c r="S2562" i="1"/>
  <c r="AC2562" i="1" s="1"/>
  <c r="S561" i="1"/>
  <c r="AC561" i="1" s="1"/>
  <c r="S569" i="1"/>
  <c r="AC569" i="1" s="1"/>
  <c r="S2568" i="1"/>
  <c r="AC2568" i="1" s="1"/>
  <c r="S2567" i="1"/>
  <c r="AC2567" i="1" s="1"/>
  <c r="S567" i="1"/>
  <c r="AC567" i="1" s="1"/>
  <c r="S565" i="1"/>
  <c r="AC565" i="1" s="1"/>
  <c r="S562" i="1"/>
  <c r="AC562" i="1" s="1"/>
  <c r="S564" i="1"/>
  <c r="AC564" i="1" s="1"/>
  <c r="S2108" i="1"/>
  <c r="AC2108" i="1" s="1"/>
  <c r="S108" i="1"/>
  <c r="AC108" i="1" s="1"/>
  <c r="Q1109" i="1"/>
  <c r="AA1109" i="1" s="1"/>
  <c r="Q3109" i="1"/>
  <c r="Q3110" i="1"/>
  <c r="Q1110" i="1"/>
  <c r="AA1110" i="1" s="1"/>
  <c r="Q1112" i="1"/>
  <c r="AA1112" i="1" s="1"/>
  <c r="Q1111" i="1"/>
  <c r="AA1111" i="1" s="1"/>
  <c r="Q3112" i="1"/>
  <c r="Q3111" i="1"/>
  <c r="R2065" i="1"/>
  <c r="AD2065" i="1" s="1"/>
  <c r="R65" i="1"/>
  <c r="AD65" i="1" s="1"/>
  <c r="R2048" i="1"/>
  <c r="AD2048" i="1" s="1"/>
  <c r="R48" i="1"/>
  <c r="AD48" i="1" s="1"/>
  <c r="O3221" i="1"/>
  <c r="O1222" i="1"/>
  <c r="O3222" i="1"/>
  <c r="AA3222" i="1" s="1"/>
  <c r="O3220" i="1"/>
  <c r="AA3220" i="1" s="1"/>
  <c r="O1221" i="1"/>
  <c r="O1220" i="1"/>
  <c r="Q2780" i="1"/>
  <c r="Q2776" i="1"/>
  <c r="Q2779" i="1"/>
  <c r="Q2781" i="1"/>
  <c r="Q779" i="1"/>
  <c r="AA779" i="1" s="1"/>
  <c r="Q2777" i="1"/>
  <c r="Q2778" i="1"/>
  <c r="Q780" i="1"/>
  <c r="AA780" i="1" s="1"/>
  <c r="Q776" i="1"/>
  <c r="AA776" i="1" s="1"/>
  <c r="Q775" i="1"/>
  <c r="AA775" i="1" s="1"/>
  <c r="Q777" i="1"/>
  <c r="AA777" i="1" s="1"/>
  <c r="Q2775" i="1"/>
  <c r="Q778" i="1"/>
  <c r="AA778" i="1" s="1"/>
  <c r="Q781" i="1"/>
  <c r="AA781" i="1" s="1"/>
  <c r="AB2133" i="1"/>
  <c r="Z2133" i="1"/>
  <c r="O2556" i="1"/>
  <c r="O2552" i="1"/>
  <c r="O557" i="1"/>
  <c r="O2557" i="1"/>
  <c r="O2558" i="1"/>
  <c r="O2555" i="1"/>
  <c r="O556" i="1"/>
  <c r="O558" i="1"/>
  <c r="O555" i="1"/>
  <c r="O552" i="1"/>
  <c r="O2553" i="1"/>
  <c r="O2554" i="1"/>
  <c r="O559" i="1"/>
  <c r="O554" i="1"/>
  <c r="O2559" i="1"/>
  <c r="O2560" i="1"/>
  <c r="O560" i="1"/>
  <c r="O553" i="1"/>
  <c r="AB2216" i="1"/>
  <c r="Z2216" i="1" s="1"/>
  <c r="AA2170" i="1"/>
  <c r="P2965" i="1"/>
  <c r="P966" i="1"/>
  <c r="P2964" i="1"/>
  <c r="P2963" i="1"/>
  <c r="AB2963" i="1" s="1"/>
  <c r="Z2963" i="1" s="1"/>
  <c r="P965" i="1"/>
  <c r="P964" i="1"/>
  <c r="P2966" i="1"/>
  <c r="P963" i="1"/>
  <c r="P2962" i="1"/>
  <c r="P962" i="1"/>
  <c r="S2035" i="1"/>
  <c r="AC2035" i="1" s="1"/>
  <c r="S35" i="1"/>
  <c r="AC35" i="1" s="1"/>
  <c r="S2033" i="1"/>
  <c r="AC2033" i="1" s="1"/>
  <c r="S33" i="1"/>
  <c r="AC33" i="1" s="1"/>
  <c r="S2024" i="1"/>
  <c r="AC2024" i="1" s="1"/>
  <c r="S24" i="1"/>
  <c r="AC24" i="1" s="1"/>
  <c r="P2072" i="1"/>
  <c r="P72" i="1"/>
  <c r="P2205" i="1"/>
  <c r="P205" i="1"/>
  <c r="R2045" i="1"/>
  <c r="AD2045" i="1" s="1"/>
  <c r="R45" i="1"/>
  <c r="AD45" i="1" s="1"/>
  <c r="AB329" i="1"/>
  <c r="Z329" i="1"/>
  <c r="AB328" i="1"/>
  <c r="Z328" i="1"/>
  <c r="AB2331" i="1"/>
  <c r="Z2331" i="1"/>
  <c r="AA2524" i="1"/>
  <c r="AA2521" i="1"/>
  <c r="AA2523" i="1"/>
  <c r="S3182" i="1"/>
  <c r="AC3182" i="1" s="1"/>
  <c r="S3184" i="1"/>
  <c r="AC3184" i="1" s="1"/>
  <c r="S1184" i="1"/>
  <c r="AC1184" i="1" s="1"/>
  <c r="S3185" i="1"/>
  <c r="AC3185" i="1" s="1"/>
  <c r="S1182" i="1"/>
  <c r="AC1182" i="1" s="1"/>
  <c r="S1183" i="1"/>
  <c r="AC1183" i="1" s="1"/>
  <c r="S1185" i="1"/>
  <c r="AC1185" i="1" s="1"/>
  <c r="S3183" i="1"/>
  <c r="AC3183" i="1" s="1"/>
  <c r="R34" i="9"/>
  <c r="AD34" i="9" s="1"/>
  <c r="R2389" i="1"/>
  <c r="AD2389" i="1" s="1"/>
  <c r="R2387" i="1"/>
  <c r="AD2387" i="1" s="1"/>
  <c r="R389" i="1"/>
  <c r="AD389" i="1" s="1"/>
  <c r="R2385" i="1"/>
  <c r="AD2385" i="1" s="1"/>
  <c r="R387" i="1"/>
  <c r="AD387" i="1" s="1"/>
  <c r="R2388" i="1"/>
  <c r="AD2388" i="1" s="1"/>
  <c r="R2386" i="1"/>
  <c r="AD2386" i="1" s="1"/>
  <c r="R383" i="1"/>
  <c r="AD383" i="1" s="1"/>
  <c r="R2384" i="1"/>
  <c r="AD2384" i="1" s="1"/>
  <c r="R2383" i="1"/>
  <c r="AD2383" i="1" s="1"/>
  <c r="R384" i="1"/>
  <c r="AD384" i="1" s="1"/>
  <c r="R385" i="1"/>
  <c r="AD385" i="1" s="1"/>
  <c r="R388" i="1"/>
  <c r="AD388" i="1" s="1"/>
  <c r="R386" i="1"/>
  <c r="AD386" i="1" s="1"/>
  <c r="AB2125" i="1"/>
  <c r="Z2125" i="1" s="1"/>
  <c r="AB22" i="1"/>
  <c r="Z22" i="1" s="1"/>
  <c r="P2093" i="1"/>
  <c r="P2094" i="1"/>
  <c r="P93" i="1"/>
  <c r="P94" i="1"/>
  <c r="AB608" i="1"/>
  <c r="Z608" i="1" s="1"/>
  <c r="S141" i="1"/>
  <c r="AC141" i="1" s="1"/>
  <c r="S2141" i="1"/>
  <c r="AC2141" i="1" s="1"/>
  <c r="Q2093" i="1"/>
  <c r="Q2094" i="1"/>
  <c r="Q93" i="1"/>
  <c r="AA93" i="1" s="1"/>
  <c r="Q94" i="1"/>
  <c r="AA94" i="1" s="1"/>
  <c r="AB710" i="1"/>
  <c r="Z710" i="1" s="1"/>
  <c r="AB712" i="1"/>
  <c r="Z712" i="1" s="1"/>
  <c r="R71" i="1"/>
  <c r="AD71" i="1" s="1"/>
  <c r="R2071" i="1"/>
  <c r="AD2071" i="1" s="1"/>
  <c r="AA2532" i="1"/>
  <c r="AA2529" i="1"/>
  <c r="AA2533" i="1"/>
  <c r="AB325" i="1"/>
  <c r="Z325" i="1" s="1"/>
  <c r="AB2323" i="1"/>
  <c r="Z2323" i="1" s="1"/>
  <c r="AB31" i="9"/>
  <c r="AB118" i="12"/>
  <c r="Z118" i="12" s="1"/>
  <c r="AB112" i="12"/>
  <c r="Z112" i="12" s="1"/>
  <c r="AB109" i="12"/>
  <c r="Z109" i="12" s="1"/>
  <c r="AB113" i="12"/>
  <c r="Z113" i="12" s="1"/>
  <c r="AB122" i="12"/>
  <c r="Z122" i="12" s="1"/>
  <c r="R998" i="1"/>
  <c r="AD998" i="1" s="1"/>
  <c r="R3000" i="1"/>
  <c r="AD3000" i="1" s="1"/>
  <c r="R2998" i="1"/>
  <c r="AD2998" i="1" s="1"/>
  <c r="R3001" i="1"/>
  <c r="AD3001" i="1" s="1"/>
  <c r="R1000" i="1"/>
  <c r="AD1000" i="1" s="1"/>
  <c r="R3002" i="1"/>
  <c r="AD3002" i="1" s="1"/>
  <c r="R999" i="1"/>
  <c r="AD999" i="1" s="1"/>
  <c r="R1001" i="1"/>
  <c r="AD1001" i="1" s="1"/>
  <c r="R1002" i="1"/>
  <c r="AD1002" i="1" s="1"/>
  <c r="R2999" i="1"/>
  <c r="AD2999" i="1" s="1"/>
  <c r="R2249" i="1"/>
  <c r="AD2249" i="1" s="1"/>
  <c r="R247" i="1"/>
  <c r="AD247" i="1" s="1"/>
  <c r="R2248" i="1"/>
  <c r="AD2248" i="1" s="1"/>
  <c r="R248" i="1"/>
  <c r="AD248" i="1" s="1"/>
  <c r="R249" i="1"/>
  <c r="AD249" i="1" s="1"/>
  <c r="R2247" i="1"/>
  <c r="AD2247" i="1" s="1"/>
  <c r="S2190" i="1"/>
  <c r="AC2190" i="1" s="1"/>
  <c r="S190" i="1"/>
  <c r="AC190" i="1" s="1"/>
  <c r="S3099" i="1"/>
  <c r="AC3099" i="1" s="1"/>
  <c r="S1099" i="1"/>
  <c r="AC1099" i="1" s="1"/>
  <c r="S3097" i="1"/>
  <c r="AC3097" i="1" s="1"/>
  <c r="S3098" i="1"/>
  <c r="AC3098" i="1" s="1"/>
  <c r="S3100" i="1"/>
  <c r="AC3100" i="1" s="1"/>
  <c r="S1097" i="1"/>
  <c r="AC1097" i="1" s="1"/>
  <c r="S1100" i="1"/>
  <c r="AC1100" i="1" s="1"/>
  <c r="S1098" i="1"/>
  <c r="AC1098" i="1" s="1"/>
  <c r="AB2225" i="1"/>
  <c r="Z2225" i="1" s="1"/>
  <c r="AB28" i="9"/>
  <c r="AB102" i="12"/>
  <c r="Z102" i="12" s="1"/>
  <c r="AB105" i="12"/>
  <c r="Z105" i="12" s="1"/>
  <c r="AB92" i="12"/>
  <c r="Z92" i="12" s="1"/>
  <c r="AB104" i="12"/>
  <c r="Z104" i="12" s="1"/>
  <c r="AB96" i="12"/>
  <c r="Z96" i="12" s="1"/>
  <c r="AB2160" i="1"/>
  <c r="Z2160" i="1" s="1"/>
  <c r="AB18" i="9"/>
  <c r="Q2236" i="1"/>
  <c r="Q2237" i="1"/>
  <c r="Q2235" i="1"/>
  <c r="Q235" i="1"/>
  <c r="AA235" i="1" s="1"/>
  <c r="Q236" i="1"/>
  <c r="AA236" i="1" s="1"/>
  <c r="Q237" i="1"/>
  <c r="AA237" i="1" s="1"/>
  <c r="P3227" i="1"/>
  <c r="P1227" i="1"/>
  <c r="P3226" i="1"/>
  <c r="P3228" i="1"/>
  <c r="P1228" i="1"/>
  <c r="P1226" i="1"/>
  <c r="S95" i="1"/>
  <c r="AC95" i="1" s="1"/>
  <c r="S2095" i="1"/>
  <c r="AC2095" i="1" s="1"/>
  <c r="R335" i="12"/>
  <c r="AD335" i="12" s="1"/>
  <c r="R351" i="12"/>
  <c r="AD351" i="12" s="1"/>
  <c r="R205" i="12"/>
  <c r="AD205" i="12" s="1"/>
  <c r="R201" i="12"/>
  <c r="AD201" i="12" s="1"/>
  <c r="R198" i="12"/>
  <c r="AD198" i="12" s="1"/>
  <c r="R189" i="12"/>
  <c r="AD189" i="12" s="1"/>
  <c r="R196" i="12"/>
  <c r="AD196" i="12" s="1"/>
  <c r="R202" i="12"/>
  <c r="AD202" i="12" s="1"/>
  <c r="R190" i="12"/>
  <c r="AD190" i="12" s="1"/>
  <c r="R199" i="12"/>
  <c r="AD199" i="12" s="1"/>
  <c r="R195" i="12"/>
  <c r="AD195" i="12" s="1"/>
  <c r="R191" i="12"/>
  <c r="AD191" i="12" s="1"/>
  <c r="R187" i="12"/>
  <c r="AD187" i="12" s="1"/>
  <c r="R193" i="12"/>
  <c r="AD193" i="12" s="1"/>
  <c r="R204" i="12"/>
  <c r="AD204" i="12" s="1"/>
  <c r="R188" i="12"/>
  <c r="AD188" i="12" s="1"/>
  <c r="R197" i="12"/>
  <c r="AD197" i="12" s="1"/>
  <c r="R200" i="12"/>
  <c r="AD200" i="12" s="1"/>
  <c r="R192" i="12"/>
  <c r="AD192" i="12" s="1"/>
  <c r="R194" i="12"/>
  <c r="AD194" i="12" s="1"/>
  <c r="R186" i="12"/>
  <c r="AD186" i="12" s="1"/>
  <c r="R203" i="12"/>
  <c r="AD203" i="12" s="1"/>
  <c r="R52" i="9"/>
  <c r="AD52" i="9" s="1"/>
  <c r="R13" i="3"/>
  <c r="AD13" i="3" s="1"/>
  <c r="R50" i="9"/>
  <c r="AD50" i="9" s="1"/>
  <c r="R15" i="4"/>
  <c r="AD15" i="4" s="1"/>
  <c r="R14" i="7"/>
  <c r="AD14" i="7" s="1"/>
  <c r="R53" i="9"/>
  <c r="AD53" i="9" s="1"/>
  <c r="R51" i="9"/>
  <c r="AD51" i="9" s="1"/>
  <c r="R16" i="2"/>
  <c r="AD16" i="2" s="1"/>
  <c r="R2997" i="1"/>
  <c r="AD2997" i="1" s="1"/>
  <c r="R2995" i="1"/>
  <c r="AD2995" i="1" s="1"/>
  <c r="R2994" i="1"/>
  <c r="AD2994" i="1" s="1"/>
  <c r="R2996" i="1"/>
  <c r="AD2996" i="1" s="1"/>
  <c r="R995" i="1"/>
  <c r="AD995" i="1" s="1"/>
  <c r="R993" i="1"/>
  <c r="AD993" i="1" s="1"/>
  <c r="R997" i="1"/>
  <c r="AD997" i="1" s="1"/>
  <c r="R2993" i="1"/>
  <c r="AD2993" i="1" s="1"/>
  <c r="R994" i="1"/>
  <c r="AD994" i="1" s="1"/>
  <c r="R996" i="1"/>
  <c r="AD996" i="1" s="1"/>
  <c r="AB162" i="1"/>
  <c r="Z162" i="1" s="1"/>
  <c r="P2200" i="1"/>
  <c r="P200" i="1"/>
  <c r="P2869" i="1"/>
  <c r="P2868" i="1"/>
  <c r="P2870" i="1"/>
  <c r="P869" i="1"/>
  <c r="P868" i="1"/>
  <c r="P2872" i="1"/>
  <c r="P872" i="1"/>
  <c r="P871" i="1"/>
  <c r="P870" i="1"/>
  <c r="P2871" i="1"/>
  <c r="AB2948" i="1"/>
  <c r="Z2948" i="1" s="1"/>
  <c r="AB947" i="1"/>
  <c r="Z947" i="1" s="1"/>
  <c r="AB949" i="1"/>
  <c r="Z949" i="1" s="1"/>
  <c r="O39" i="9"/>
  <c r="O2581" i="1"/>
  <c r="AA2581" i="1" s="1"/>
  <c r="O2582" i="1"/>
  <c r="AA2582" i="1" s="1"/>
  <c r="O2579" i="1"/>
  <c r="AA2579" i="1" s="1"/>
  <c r="O2584" i="1"/>
  <c r="AA2584" i="1" s="1"/>
  <c r="O581" i="1"/>
  <c r="O584" i="1"/>
  <c r="O582" i="1"/>
  <c r="O580" i="1"/>
  <c r="O2580" i="1"/>
  <c r="AA2580" i="1" s="1"/>
  <c r="O579" i="1"/>
  <c r="O2585" i="1"/>
  <c r="AA2585" i="1" s="1"/>
  <c r="O2586" i="1"/>
  <c r="AA2586" i="1" s="1"/>
  <c r="O583" i="1"/>
  <c r="O586" i="1"/>
  <c r="O585" i="1"/>
  <c r="O2583" i="1"/>
  <c r="AA2583" i="1" s="1"/>
  <c r="AB685" i="1"/>
  <c r="Z685" i="1" s="1"/>
  <c r="AB2679" i="1"/>
  <c r="Z2679" i="1" s="1"/>
  <c r="AB2682" i="1"/>
  <c r="Z2682" i="1" s="1"/>
  <c r="AB2686" i="1"/>
  <c r="Z2686" i="1" s="1"/>
  <c r="Q47" i="1"/>
  <c r="AA47" i="1" s="1"/>
  <c r="Q2047" i="1"/>
  <c r="AB2019" i="1"/>
  <c r="Z2019" i="1" s="1"/>
  <c r="AB8" i="9"/>
  <c r="AA9" i="12"/>
  <c r="AA20" i="12"/>
  <c r="AA18" i="12"/>
  <c r="AA15" i="12"/>
  <c r="AA14" i="12"/>
  <c r="AB2184" i="1"/>
  <c r="Z2184" i="1" s="1"/>
  <c r="AB221" i="1"/>
  <c r="Z221" i="1" s="1"/>
  <c r="AB1138" i="1"/>
  <c r="Z1138" i="1" s="1"/>
  <c r="AB1136" i="1"/>
  <c r="Z1136" i="1" s="1"/>
  <c r="P2199" i="1"/>
  <c r="P199" i="1"/>
  <c r="AA15" i="9"/>
  <c r="Q3013" i="1"/>
  <c r="Q1013" i="1"/>
  <c r="AA1013" i="1" s="1"/>
  <c r="Q1014" i="1"/>
  <c r="AA1014" i="1" s="1"/>
  <c r="Q3014" i="1"/>
  <c r="Q1015" i="1"/>
  <c r="AA1015" i="1" s="1"/>
  <c r="Q3016" i="1"/>
  <c r="Q3015" i="1"/>
  <c r="Q1016" i="1"/>
  <c r="AA1016" i="1" s="1"/>
  <c r="AB2759" i="1"/>
  <c r="Z2759" i="1" s="1"/>
  <c r="AB755" i="1"/>
  <c r="Z755" i="1" s="1"/>
  <c r="AB757" i="1"/>
  <c r="Z757" i="1" s="1"/>
  <c r="AB2973" i="1"/>
  <c r="Z2973" i="1" s="1"/>
  <c r="AB977" i="1"/>
  <c r="Z977" i="1" s="1"/>
  <c r="AB974" i="1"/>
  <c r="Z974" i="1" s="1"/>
  <c r="AB1145" i="1"/>
  <c r="Z1145" i="1" s="1"/>
  <c r="AB1147" i="1"/>
  <c r="Z1147" i="1" s="1"/>
  <c r="AA2222" i="1"/>
  <c r="S79" i="1"/>
  <c r="AC79" i="1" s="1"/>
  <c r="S2079" i="1"/>
  <c r="AC2079" i="1" s="1"/>
  <c r="AB3143" i="1"/>
  <c r="Z3143" i="1" s="1"/>
  <c r="AB59" i="9"/>
  <c r="AA2345" i="1"/>
  <c r="AB1188" i="1"/>
  <c r="Z1188" i="1" s="1"/>
  <c r="R2052" i="1"/>
  <c r="AD2052" i="1" s="1"/>
  <c r="R52" i="1"/>
  <c r="AD52" i="1" s="1"/>
  <c r="AB1223" i="1"/>
  <c r="Z1223" i="1" s="1"/>
  <c r="P2049" i="1"/>
  <c r="P49" i="1"/>
  <c r="AA2038" i="1"/>
  <c r="AB2119" i="1"/>
  <c r="Z2119" i="1"/>
  <c r="AA2743" i="1"/>
  <c r="AA2748" i="1"/>
  <c r="AA2747" i="1"/>
  <c r="AB1128" i="1"/>
  <c r="Z1128" i="1" s="1"/>
  <c r="AB1126" i="1"/>
  <c r="Z1126" i="1" s="1"/>
  <c r="AB2375" i="1"/>
  <c r="Z2375" i="1" s="1"/>
  <c r="AB2369" i="1"/>
  <c r="Z2369" i="1" s="1"/>
  <c r="AB371" i="1"/>
  <c r="Z371" i="1" s="1"/>
  <c r="AB2373" i="1"/>
  <c r="Z2373" i="1" s="1"/>
  <c r="AB936" i="1"/>
  <c r="Z936" i="1" s="1"/>
  <c r="AB939" i="1"/>
  <c r="Z939" i="1" s="1"/>
  <c r="AA2295" i="1"/>
  <c r="AA2298" i="1"/>
  <c r="AA2299" i="1"/>
  <c r="AA2364" i="1"/>
  <c r="AA2368" i="1"/>
  <c r="AB2176" i="1"/>
  <c r="Z2176" i="1" s="1"/>
  <c r="AA6" i="6"/>
  <c r="Q2092" i="1"/>
  <c r="Q92" i="1"/>
  <c r="AA92" i="1" s="1"/>
  <c r="AB1088" i="1"/>
  <c r="Z1088" i="1" s="1"/>
  <c r="AB1085" i="1"/>
  <c r="Z1085" i="1" s="1"/>
  <c r="AB1120" i="1"/>
  <c r="Z1120" i="1" s="1"/>
  <c r="R2797" i="1"/>
  <c r="AD2797" i="1" s="1"/>
  <c r="R2798" i="1"/>
  <c r="AD2798" i="1" s="1"/>
  <c r="R2795" i="1"/>
  <c r="AD2795" i="1" s="1"/>
  <c r="R2796" i="1"/>
  <c r="AD2796" i="1" s="1"/>
  <c r="R797" i="1"/>
  <c r="AD797" i="1" s="1"/>
  <c r="R798" i="1"/>
  <c r="AD798" i="1" s="1"/>
  <c r="R796" i="1"/>
  <c r="AD796" i="1" s="1"/>
  <c r="R2800" i="1"/>
  <c r="AD2800" i="1" s="1"/>
  <c r="R800" i="1"/>
  <c r="AD800" i="1" s="1"/>
  <c r="R795" i="1"/>
  <c r="AD795" i="1" s="1"/>
  <c r="R799" i="1"/>
  <c r="AD799" i="1" s="1"/>
  <c r="R2799" i="1"/>
  <c r="AD2799" i="1" s="1"/>
  <c r="AB2927" i="1"/>
  <c r="Z2927" i="1" s="1"/>
  <c r="AB929" i="1"/>
  <c r="Z929" i="1" s="1"/>
  <c r="AB924" i="1"/>
  <c r="Z924" i="1" s="1"/>
  <c r="AB463" i="1"/>
  <c r="Z463" i="1" s="1"/>
  <c r="AB458" i="1"/>
  <c r="Z458" i="1" s="1"/>
  <c r="AB2460" i="1"/>
  <c r="Z2460" i="1" s="1"/>
  <c r="AA2198" i="1"/>
  <c r="AA3232" i="1"/>
  <c r="AB455" i="1"/>
  <c r="Z455" i="1" s="1"/>
  <c r="AB2457" i="1"/>
  <c r="Z2457" i="1" s="1"/>
  <c r="AB2451" i="1"/>
  <c r="Z2451" i="1" s="1"/>
  <c r="AB2456" i="1"/>
  <c r="Z2456" i="1" s="1"/>
  <c r="AB2156" i="1"/>
  <c r="Z2156" i="1" s="1"/>
  <c r="AA3108" i="1"/>
  <c r="AA3107" i="1"/>
  <c r="AA2063" i="1"/>
  <c r="AB2082" i="1"/>
  <c r="Z2082" i="1" s="1"/>
  <c r="AA2588" i="1"/>
  <c r="AA2587" i="1"/>
  <c r="AA2595" i="1"/>
  <c r="AA64" i="9"/>
  <c r="AB1124" i="1"/>
  <c r="Z1124" i="1" s="1"/>
  <c r="AB1123" i="1"/>
  <c r="Z1123" i="1" s="1"/>
  <c r="AB251" i="1"/>
  <c r="Z251" i="1" s="1"/>
  <c r="AB253" i="1"/>
  <c r="Z253" i="1" s="1"/>
  <c r="AB810" i="1"/>
  <c r="Z810" i="1" s="1"/>
  <c r="AB808" i="1"/>
  <c r="Z808" i="1" s="1"/>
  <c r="AB2810" i="1"/>
  <c r="Z2810" i="1" s="1"/>
  <c r="AB2811" i="1"/>
  <c r="Z2811" i="1" s="1"/>
  <c r="AB128" i="1"/>
  <c r="Z128" i="1" s="1"/>
  <c r="AB2300" i="1"/>
  <c r="Z2300" i="1" s="1"/>
  <c r="AA2161" i="1"/>
  <c r="AB2961" i="1"/>
  <c r="Z2961" i="1" s="1"/>
  <c r="AB2960" i="1"/>
  <c r="Z2960" i="1" s="1"/>
  <c r="AA2153" i="1"/>
  <c r="AB2077" i="1"/>
  <c r="Z2077" i="1" s="1"/>
  <c r="AB753" i="1"/>
  <c r="Z753" i="1" s="1"/>
  <c r="AB750" i="1"/>
  <c r="Z750" i="1" s="1"/>
  <c r="AB2749" i="1"/>
  <c r="Z2749" i="1" s="1"/>
  <c r="AA2751" i="1"/>
  <c r="AA2753" i="1"/>
  <c r="AA2177" i="1"/>
  <c r="AB312" i="1"/>
  <c r="Z312" i="1" s="1"/>
  <c r="AB311" i="1"/>
  <c r="Z311" i="1" s="1"/>
  <c r="AB3096" i="1"/>
  <c r="Z3096" i="1" s="1"/>
  <c r="AA3032" i="1"/>
  <c r="AB2106" i="1"/>
  <c r="Z2106" i="1" s="1"/>
  <c r="AB3218" i="1"/>
  <c r="Z3218" i="1" s="1"/>
  <c r="AB2081" i="1"/>
  <c r="Z2081" i="1" s="1"/>
  <c r="AB231" i="1"/>
  <c r="Z231" i="1" s="1"/>
  <c r="AB2229" i="1"/>
  <c r="Z2229" i="1" s="1"/>
  <c r="AA2137" i="1"/>
  <c r="AB2343" i="1"/>
  <c r="Z2343" i="1" s="1"/>
  <c r="AA2805" i="1"/>
  <c r="AB2029" i="1"/>
  <c r="Z2029" i="1" s="1"/>
  <c r="AB650" i="1"/>
  <c r="Z650" i="1" s="1"/>
  <c r="AB656" i="1"/>
  <c r="Z656" i="1" s="1"/>
  <c r="AB654" i="1"/>
  <c r="Z654" i="1" s="1"/>
  <c r="AB2654" i="1"/>
  <c r="Z2654" i="1" s="1"/>
  <c r="AB2479" i="1"/>
  <c r="Z2479" i="1" s="1"/>
  <c r="AB479" i="1"/>
  <c r="Z479" i="1" s="1"/>
  <c r="AB2474" i="1"/>
  <c r="Z2474" i="1" s="1"/>
  <c r="AB2478" i="1"/>
  <c r="Z2478" i="1" s="1"/>
  <c r="AA2105" i="1"/>
  <c r="AB690" i="1"/>
  <c r="Z690" i="1" s="1"/>
  <c r="AB2688" i="1"/>
  <c r="Z2688" i="1" s="1"/>
  <c r="AB688" i="1"/>
  <c r="Z688" i="1" s="1"/>
  <c r="AA2847" i="1"/>
  <c r="AA2846" i="1"/>
  <c r="AB914" i="1"/>
  <c r="Z914" i="1" s="1"/>
  <c r="AB916" i="1"/>
  <c r="Z916" i="1" s="1"/>
  <c r="AB2915" i="1"/>
  <c r="Z2915" i="1" s="1"/>
  <c r="AB49" i="9"/>
  <c r="AB2166" i="1"/>
  <c r="Z2166" i="1" s="1"/>
  <c r="AA2729" i="1"/>
  <c r="AA2817" i="1"/>
  <c r="AA2818" i="1"/>
  <c r="AA2819" i="1"/>
  <c r="AB968" i="1"/>
  <c r="Z968" i="1" s="1"/>
  <c r="AB967" i="1"/>
  <c r="Z967" i="1" s="1"/>
  <c r="AB2971" i="1"/>
  <c r="Z2971" i="1" s="1"/>
  <c r="AB2271" i="1"/>
  <c r="Z2271" i="1" s="1"/>
  <c r="AB2884" i="1"/>
  <c r="Z2884" i="1" s="1"/>
  <c r="AB2883" i="1"/>
  <c r="Z2883" i="1" s="1"/>
  <c r="AB70" i="1"/>
  <c r="Z70" i="1" s="1"/>
  <c r="AA55" i="9"/>
  <c r="AA17" i="2"/>
  <c r="AA58" i="9"/>
  <c r="AB1106" i="1"/>
  <c r="Z1106" i="1" s="1"/>
  <c r="AB2863" i="1"/>
  <c r="Z2863" i="1" s="1"/>
  <c r="AB2864" i="1"/>
  <c r="Z2864" i="1" s="1"/>
  <c r="AB867" i="1"/>
  <c r="Z867" i="1" s="1"/>
  <c r="AB538" i="1"/>
  <c r="Z538" i="1" s="1"/>
  <c r="AB535" i="1"/>
  <c r="Z535" i="1" s="1"/>
  <c r="AB541" i="1"/>
  <c r="Z541" i="1" s="1"/>
  <c r="AB539" i="1"/>
  <c r="Z539" i="1" s="1"/>
  <c r="AB2541" i="1"/>
  <c r="Z2541" i="1" s="1"/>
  <c r="AA2168" i="1"/>
  <c r="AB523" i="1"/>
  <c r="Z523" i="1" s="1"/>
  <c r="AB2516" i="1"/>
  <c r="Z2516" i="1" s="1"/>
  <c r="AB218" i="1"/>
  <c r="Z218" i="1" s="1"/>
  <c r="AB2114" i="1"/>
  <c r="Z2114" i="1" s="1"/>
  <c r="AB2212" i="1"/>
  <c r="Z2212" i="1" s="1"/>
  <c r="AA16" i="9"/>
  <c r="AA9" i="2"/>
  <c r="AA2617" i="1"/>
  <c r="AA2614" i="1"/>
  <c r="AB2840" i="1"/>
  <c r="Z2840" i="1" s="1"/>
  <c r="AB838" i="1"/>
  <c r="Z838" i="1" s="1"/>
  <c r="AB2843" i="1"/>
  <c r="Z2843" i="1" s="1"/>
  <c r="AA2948" i="1"/>
  <c r="AB3220" i="1"/>
  <c r="Z3220" i="1" s="1"/>
  <c r="AB2208" i="1"/>
  <c r="Z2208" i="1" s="1"/>
  <c r="AB3111" i="1"/>
  <c r="Z3111" i="1" s="1"/>
  <c r="AB1110" i="1"/>
  <c r="Z1110" i="1" s="1"/>
  <c r="AA2119" i="1"/>
  <c r="AB315" i="1"/>
  <c r="Z315" i="1" s="1"/>
  <c r="AB317" i="1"/>
  <c r="Z317" i="1" s="1"/>
  <c r="AA2319" i="1"/>
  <c r="AA2316" i="1"/>
  <c r="AA2318" i="1"/>
  <c r="AB722" i="1"/>
  <c r="Z722" i="1" s="1"/>
  <c r="AB288" i="1"/>
  <c r="Z288" i="1" s="1"/>
  <c r="AB287" i="1"/>
  <c r="Z287" i="1" s="1"/>
  <c r="AB2951" i="1"/>
  <c r="Z2951" i="1" s="1"/>
  <c r="AB2952" i="1"/>
  <c r="Z2952" i="1" s="1"/>
  <c r="AB952" i="1"/>
  <c r="Z952" i="1" s="1"/>
  <c r="AB3244" i="1"/>
  <c r="Z3244" i="1" s="1"/>
  <c r="AB997" i="1"/>
  <c r="Z997" i="1" s="1"/>
  <c r="AB993" i="1"/>
  <c r="Z993" i="1" s="1"/>
  <c r="AA12" i="9"/>
  <c r="AA34" i="12"/>
  <c r="AA45" i="12"/>
  <c r="AB169" i="1"/>
  <c r="Z169" i="1" s="1"/>
  <c r="AA2479" i="1"/>
  <c r="AA2474" i="1"/>
  <c r="AA2477" i="1"/>
  <c r="AB2352" i="1"/>
  <c r="Z2352" i="1" s="1"/>
  <c r="AB2353" i="1"/>
  <c r="Z2353" i="1" s="1"/>
  <c r="AB2355" i="1"/>
  <c r="Z2355" i="1" s="1"/>
  <c r="AB772" i="1"/>
  <c r="Z772" i="1" s="1"/>
  <c r="AA2322" i="1"/>
  <c r="AA117" i="12"/>
  <c r="AA114" i="12"/>
  <c r="AA108" i="12"/>
  <c r="AA123" i="12"/>
  <c r="AA109" i="12"/>
  <c r="AB2032" i="1"/>
  <c r="Z2032" i="1" s="1"/>
  <c r="AB417" i="1"/>
  <c r="Z417" i="1" s="1"/>
  <c r="AB2419" i="1"/>
  <c r="Z2419" i="1" s="1"/>
  <c r="AB141" i="1"/>
  <c r="Z141" i="1" s="1"/>
  <c r="AB2103" i="1"/>
  <c r="Z2103" i="1" s="1"/>
  <c r="AB1075" i="1"/>
  <c r="Z1075" i="1" s="1"/>
  <c r="AB2043" i="1"/>
  <c r="Z2043" i="1" s="1"/>
  <c r="AB344" i="1"/>
  <c r="Z344" i="1" s="1"/>
  <c r="AB2347" i="1"/>
  <c r="Z2347" i="1" s="1"/>
  <c r="AB2171" i="1"/>
  <c r="Z2171" i="1" s="1"/>
  <c r="AA2166" i="1"/>
  <c r="AA2825" i="1"/>
  <c r="AA2824" i="1"/>
  <c r="AB2444" i="1"/>
  <c r="Z2444" i="1" s="1"/>
  <c r="AB447" i="1"/>
  <c r="Z447" i="1" s="1"/>
  <c r="AB448" i="1"/>
  <c r="Z448" i="1" s="1"/>
  <c r="AB2445" i="1"/>
  <c r="Z2445" i="1" s="1"/>
  <c r="R3238" i="1"/>
  <c r="AD3238" i="1" s="1"/>
  <c r="R3240" i="1"/>
  <c r="AD3240" i="1" s="1"/>
  <c r="R1240" i="1"/>
  <c r="AD1240" i="1" s="1"/>
  <c r="R1238" i="1"/>
  <c r="AD1238" i="1" s="1"/>
  <c r="R1239" i="1"/>
  <c r="AD1239" i="1" s="1"/>
  <c r="R3239" i="1"/>
  <c r="AD3239" i="1" s="1"/>
  <c r="AB376" i="1"/>
  <c r="Z376" i="1" s="1"/>
  <c r="AB2377" i="1"/>
  <c r="Z2377" i="1" s="1"/>
  <c r="AB2381" i="1"/>
  <c r="Z2381" i="1" s="1"/>
  <c r="AB362" i="1"/>
  <c r="Z362" i="1" s="1"/>
  <c r="AB356" i="1"/>
  <c r="Z356" i="1" s="1"/>
  <c r="P16" i="8"/>
  <c r="AB16" i="8" s="1"/>
  <c r="Z16" i="8" s="1"/>
  <c r="P17" i="8"/>
  <c r="AB17" i="8" s="1"/>
  <c r="Z17" i="8" s="1"/>
  <c r="P2073" i="1"/>
  <c r="P73" i="1"/>
  <c r="Q64" i="1"/>
  <c r="AA64" i="1" s="1"/>
  <c r="Q2064" i="1"/>
  <c r="R2733" i="1"/>
  <c r="AD2733" i="1" s="1"/>
  <c r="R728" i="1"/>
  <c r="AD728" i="1" s="1"/>
  <c r="R2734" i="1"/>
  <c r="AD2734" i="1" s="1"/>
  <c r="R2731" i="1"/>
  <c r="AD2731" i="1" s="1"/>
  <c r="R733" i="1"/>
  <c r="AD733" i="1" s="1"/>
  <c r="R2728" i="1"/>
  <c r="AD2728" i="1" s="1"/>
  <c r="R734" i="1"/>
  <c r="AD734" i="1" s="1"/>
  <c r="R731" i="1"/>
  <c r="AD731" i="1" s="1"/>
  <c r="R2729" i="1"/>
  <c r="AD2729" i="1" s="1"/>
  <c r="R2730" i="1"/>
  <c r="AD2730" i="1" s="1"/>
  <c r="R2732" i="1"/>
  <c r="AD2732" i="1" s="1"/>
  <c r="R730" i="1"/>
  <c r="AD730" i="1" s="1"/>
  <c r="R732" i="1"/>
  <c r="AD732" i="1" s="1"/>
  <c r="R729" i="1"/>
  <c r="AD729" i="1" s="1"/>
  <c r="AB2116" i="1"/>
  <c r="Z2116" i="1"/>
  <c r="S2276" i="1"/>
  <c r="AC2276" i="1" s="1"/>
  <c r="S2275" i="1"/>
  <c r="AC2275" i="1" s="1"/>
  <c r="S275" i="1"/>
  <c r="AC275" i="1" s="1"/>
  <c r="S2274" i="1"/>
  <c r="AC2274" i="1" s="1"/>
  <c r="S276" i="1"/>
  <c r="AC276" i="1" s="1"/>
  <c r="S2273" i="1"/>
  <c r="AC2273" i="1" s="1"/>
  <c r="S273" i="1"/>
  <c r="AC273" i="1" s="1"/>
  <c r="S274" i="1"/>
  <c r="AC274" i="1" s="1"/>
  <c r="S3157" i="1"/>
  <c r="AC3157" i="1" s="1"/>
  <c r="S1158" i="1"/>
  <c r="AC1158" i="1" s="1"/>
  <c r="S3158" i="1"/>
  <c r="AC3158" i="1" s="1"/>
  <c r="S1156" i="1"/>
  <c r="AC1156" i="1" s="1"/>
  <c r="S3156" i="1"/>
  <c r="AC3156" i="1" s="1"/>
  <c r="S1157" i="1"/>
  <c r="AC1157" i="1" s="1"/>
  <c r="R2096" i="1"/>
  <c r="AD2096" i="1" s="1"/>
  <c r="R96" i="1"/>
  <c r="AD96" i="1" s="1"/>
  <c r="P1208" i="1"/>
  <c r="P3209" i="1"/>
  <c r="P3208" i="1"/>
  <c r="AB3208" i="1" s="1"/>
  <c r="Z3208" i="1" s="1"/>
  <c r="P1207" i="1"/>
  <c r="P1209" i="1"/>
  <c r="P3207" i="1"/>
  <c r="S2573" i="1"/>
  <c r="AC2573" i="1" s="1"/>
  <c r="S2574" i="1"/>
  <c r="AC2574" i="1" s="1"/>
  <c r="S2571" i="1"/>
  <c r="AC2571" i="1" s="1"/>
  <c r="S576" i="1"/>
  <c r="AC576" i="1" s="1"/>
  <c r="S571" i="1"/>
  <c r="AC571" i="1" s="1"/>
  <c r="S2570" i="1"/>
  <c r="AC2570" i="1" s="1"/>
  <c r="S574" i="1"/>
  <c r="AC574" i="1" s="1"/>
  <c r="S2576" i="1"/>
  <c r="AC2576" i="1" s="1"/>
  <c r="S573" i="1"/>
  <c r="AC573" i="1" s="1"/>
  <c r="S2577" i="1"/>
  <c r="AC2577" i="1" s="1"/>
  <c r="S2578" i="1"/>
  <c r="AC2578" i="1" s="1"/>
  <c r="S575" i="1"/>
  <c r="AC575" i="1" s="1"/>
  <c r="S2572" i="1"/>
  <c r="AC2572" i="1" s="1"/>
  <c r="S577" i="1"/>
  <c r="AC577" i="1" s="1"/>
  <c r="S570" i="1"/>
  <c r="AC570" i="1" s="1"/>
  <c r="S578" i="1"/>
  <c r="AC578" i="1" s="1"/>
  <c r="S2575" i="1"/>
  <c r="AC2575" i="1" s="1"/>
  <c r="S572" i="1"/>
  <c r="AC572" i="1" s="1"/>
  <c r="S2032" i="1"/>
  <c r="AC2032" i="1" s="1"/>
  <c r="S32" i="1"/>
  <c r="AC32" i="1" s="1"/>
  <c r="O1037" i="1"/>
  <c r="O3038" i="1"/>
  <c r="AA3038" i="1" s="1"/>
  <c r="O3035" i="1"/>
  <c r="AA3035" i="1" s="1"/>
  <c r="O3034" i="1"/>
  <c r="O3037" i="1"/>
  <c r="AA3037" i="1" s="1"/>
  <c r="O3036" i="1"/>
  <c r="AA3036" i="1" s="1"/>
  <c r="O1038" i="1"/>
  <c r="O1035" i="1"/>
  <c r="O1036" i="1"/>
  <c r="O1034" i="1"/>
  <c r="S2249" i="1"/>
  <c r="AC2249" i="1" s="1"/>
  <c r="S249" i="1"/>
  <c r="AC249" i="1" s="1"/>
  <c r="S2247" i="1"/>
  <c r="AC2247" i="1" s="1"/>
  <c r="S247" i="1"/>
  <c r="AC247" i="1" s="1"/>
  <c r="S2248" i="1"/>
  <c r="AC2248" i="1" s="1"/>
  <c r="S248" i="1"/>
  <c r="AC248" i="1" s="1"/>
  <c r="Q3168" i="1"/>
  <c r="Q3169" i="1"/>
  <c r="Q1167" i="1"/>
  <c r="AA1167" i="1" s="1"/>
  <c r="Q1168" i="1"/>
  <c r="AA1168" i="1" s="1"/>
  <c r="Q3170" i="1"/>
  <c r="Q1169" i="1"/>
  <c r="AA1169" i="1" s="1"/>
  <c r="Q1170" i="1"/>
  <c r="AA1170" i="1" s="1"/>
  <c r="Q3167" i="1"/>
  <c r="P2237" i="1"/>
  <c r="P2235" i="1"/>
  <c r="P2236" i="1"/>
  <c r="P235" i="1"/>
  <c r="P236" i="1"/>
  <c r="P237" i="1"/>
  <c r="R2113" i="1"/>
  <c r="AD2113" i="1" s="1"/>
  <c r="R2112" i="1"/>
  <c r="AD2112" i="1" s="1"/>
  <c r="R112" i="1"/>
  <c r="AD112" i="1" s="1"/>
  <c r="R113" i="1"/>
  <c r="AD113" i="1" s="1"/>
  <c r="R3227" i="1"/>
  <c r="AD3227" i="1" s="1"/>
  <c r="R1227" i="1"/>
  <c r="AD1227" i="1" s="1"/>
  <c r="R3226" i="1"/>
  <c r="AD3226" i="1" s="1"/>
  <c r="R3228" i="1"/>
  <c r="AD3228" i="1" s="1"/>
  <c r="R1226" i="1"/>
  <c r="AD1226" i="1" s="1"/>
  <c r="R1228" i="1"/>
  <c r="AD1228" i="1" s="1"/>
  <c r="O335" i="12"/>
  <c r="O351" i="12"/>
  <c r="O200" i="12"/>
  <c r="O192" i="12"/>
  <c r="O196" i="12"/>
  <c r="O203" i="12"/>
  <c r="O205" i="12"/>
  <c r="O189" i="12"/>
  <c r="O188" i="12"/>
  <c r="O191" i="12"/>
  <c r="O198" i="12"/>
  <c r="O190" i="12"/>
  <c r="O199" i="12"/>
  <c r="O201" i="12"/>
  <c r="O197" i="12"/>
  <c r="O193" i="12"/>
  <c r="O204" i="12"/>
  <c r="O202" i="12"/>
  <c r="O194" i="12"/>
  <c r="O186" i="12"/>
  <c r="O195" i="12"/>
  <c r="O187" i="12"/>
  <c r="O51" i="9"/>
  <c r="O16" i="2"/>
  <c r="O52" i="9"/>
  <c r="O13" i="3"/>
  <c r="O50" i="9"/>
  <c r="O14" i="7"/>
  <c r="O53" i="9"/>
  <c r="O15" i="4"/>
  <c r="O2997" i="1"/>
  <c r="O2995" i="1"/>
  <c r="O995" i="1"/>
  <c r="O2994" i="1"/>
  <c r="O993" i="1"/>
  <c r="O996" i="1"/>
  <c r="O997" i="1"/>
  <c r="O2993" i="1"/>
  <c r="O994" i="1"/>
  <c r="O2996" i="1"/>
  <c r="O202" i="1"/>
  <c r="O2202" i="1"/>
  <c r="P2145" i="1"/>
  <c r="P145" i="1"/>
  <c r="P2144" i="1"/>
  <c r="P144" i="1"/>
  <c r="AB144" i="1" s="1"/>
  <c r="Z144" i="1" s="1"/>
  <c r="S2869" i="1"/>
  <c r="AC2869" i="1" s="1"/>
  <c r="S2868" i="1"/>
  <c r="AC2868" i="1" s="1"/>
  <c r="S2870" i="1"/>
  <c r="AC2870" i="1" s="1"/>
  <c r="S869" i="1"/>
  <c r="AC869" i="1" s="1"/>
  <c r="S868" i="1"/>
  <c r="AC868" i="1" s="1"/>
  <c r="S2872" i="1"/>
  <c r="AC2872" i="1" s="1"/>
  <c r="S872" i="1"/>
  <c r="AC872" i="1" s="1"/>
  <c r="S870" i="1"/>
  <c r="AC870" i="1" s="1"/>
  <c r="S2871" i="1"/>
  <c r="AC2871" i="1" s="1"/>
  <c r="S871" i="1"/>
  <c r="AC871" i="1" s="1"/>
  <c r="P2982" i="1"/>
  <c r="P981" i="1"/>
  <c r="P2981" i="1"/>
  <c r="P2979" i="1"/>
  <c r="P2980" i="1"/>
  <c r="P982" i="1"/>
  <c r="P979" i="1"/>
  <c r="P980" i="1"/>
  <c r="P2978" i="1"/>
  <c r="AB2978" i="1" s="1"/>
  <c r="Z2978" i="1" s="1"/>
  <c r="P978" i="1"/>
  <c r="AB658" i="1"/>
  <c r="Z658" i="1" s="1"/>
  <c r="AB661" i="1"/>
  <c r="Z661" i="1" s="1"/>
  <c r="AB659" i="1"/>
  <c r="Z659" i="1" s="1"/>
  <c r="AB2661" i="1"/>
  <c r="Z2661" i="1" s="1"/>
  <c r="R74" i="1"/>
  <c r="AD74" i="1" s="1"/>
  <c r="R2074" i="1"/>
  <c r="AD2074" i="1" s="1"/>
  <c r="S3013" i="1"/>
  <c r="AC3013" i="1" s="1"/>
  <c r="S1013" i="1"/>
  <c r="AC1013" i="1" s="1"/>
  <c r="S1014" i="1"/>
  <c r="AC1014" i="1" s="1"/>
  <c r="S3014" i="1"/>
  <c r="AC3014" i="1" s="1"/>
  <c r="S3016" i="1"/>
  <c r="AC3016" i="1" s="1"/>
  <c r="S3015" i="1"/>
  <c r="AC3015" i="1" s="1"/>
  <c r="S1016" i="1"/>
  <c r="AC1016" i="1" s="1"/>
  <c r="S1015" i="1"/>
  <c r="AC1015" i="1" s="1"/>
  <c r="S59" i="9"/>
  <c r="AC59" i="9" s="1"/>
  <c r="S1141" i="1"/>
  <c r="AC1141" i="1" s="1"/>
  <c r="S1142" i="1"/>
  <c r="AC1142" i="1" s="1"/>
  <c r="S3140" i="1"/>
  <c r="AC3140" i="1" s="1"/>
  <c r="S3141" i="1"/>
  <c r="AC3141" i="1" s="1"/>
  <c r="S3142" i="1"/>
  <c r="AC3142" i="1" s="1"/>
  <c r="S1140" i="1"/>
  <c r="AC1140" i="1" s="1"/>
  <c r="S3143" i="1"/>
  <c r="AC3143" i="1" s="1"/>
  <c r="S1143" i="1"/>
  <c r="AC1143" i="1" s="1"/>
  <c r="O2974" i="1"/>
  <c r="AA2974" i="1" s="1"/>
  <c r="O973" i="1"/>
  <c r="O2977" i="1"/>
  <c r="AA2977" i="1" s="1"/>
  <c r="O2976" i="1"/>
  <c r="AA2976" i="1" s="1"/>
  <c r="O974" i="1"/>
  <c r="O2973" i="1"/>
  <c r="AA2973" i="1" s="1"/>
  <c r="O2975" i="1"/>
  <c r="AA2975" i="1" s="1"/>
  <c r="O975" i="1"/>
  <c r="O972" i="1"/>
  <c r="O2972" i="1"/>
  <c r="AA2972" i="1" s="1"/>
  <c r="O977" i="1"/>
  <c r="O976" i="1"/>
  <c r="R79" i="1"/>
  <c r="AD79" i="1" s="1"/>
  <c r="R2079" i="1"/>
  <c r="AD2079" i="1" s="1"/>
  <c r="S2396" i="1"/>
  <c r="AC2396" i="1" s="1"/>
  <c r="S2395" i="1"/>
  <c r="AC2395" i="1" s="1"/>
  <c r="S2390" i="1"/>
  <c r="AC2390" i="1" s="1"/>
  <c r="S2392" i="1"/>
  <c r="AC2392" i="1" s="1"/>
  <c r="S396" i="1"/>
  <c r="AC396" i="1" s="1"/>
  <c r="S395" i="1"/>
  <c r="AC395" i="1" s="1"/>
  <c r="S392" i="1"/>
  <c r="AC392" i="1" s="1"/>
  <c r="S2393" i="1"/>
  <c r="AC2393" i="1" s="1"/>
  <c r="S390" i="1"/>
  <c r="AC390" i="1" s="1"/>
  <c r="S2394" i="1"/>
  <c r="AC2394" i="1" s="1"/>
  <c r="S391" i="1"/>
  <c r="AC391" i="1" s="1"/>
  <c r="S393" i="1"/>
  <c r="AC393" i="1" s="1"/>
  <c r="S394" i="1"/>
  <c r="AC394" i="1" s="1"/>
  <c r="S2391" i="1"/>
  <c r="AC2391" i="1" s="1"/>
  <c r="R934" i="1"/>
  <c r="AD934" i="1" s="1"/>
  <c r="R2933" i="1"/>
  <c r="AD2933" i="1" s="1"/>
  <c r="R2931" i="1"/>
  <c r="AD2931" i="1" s="1"/>
  <c r="R2932" i="1"/>
  <c r="AD2932" i="1" s="1"/>
  <c r="R2930" i="1"/>
  <c r="AD2930" i="1" s="1"/>
  <c r="R933" i="1"/>
  <c r="AD933" i="1" s="1"/>
  <c r="R2934" i="1"/>
  <c r="AD2934" i="1" s="1"/>
  <c r="R931" i="1"/>
  <c r="AD931" i="1" s="1"/>
  <c r="R930" i="1"/>
  <c r="AD930" i="1" s="1"/>
  <c r="R932" i="1"/>
  <c r="AD932" i="1" s="1"/>
  <c r="O2049" i="1"/>
  <c r="AA2049" i="1" s="1"/>
  <c r="O49" i="1"/>
  <c r="R2193" i="1"/>
  <c r="AD2193" i="1" s="1"/>
  <c r="R193" i="1"/>
  <c r="AD193" i="1" s="1"/>
  <c r="S3045" i="1"/>
  <c r="AC3045" i="1" s="1"/>
  <c r="S3046" i="1"/>
  <c r="AC3046" i="1" s="1"/>
  <c r="S3043" i="1"/>
  <c r="AC3043" i="1" s="1"/>
  <c r="S1043" i="1"/>
  <c r="AC1043" i="1" s="1"/>
  <c r="S3044" i="1"/>
  <c r="AC3044" i="1" s="1"/>
  <c r="S1046" i="1"/>
  <c r="AC1046" i="1" s="1"/>
  <c r="S1044" i="1"/>
  <c r="AC1044" i="1" s="1"/>
  <c r="S1045" i="1"/>
  <c r="AC1045" i="1" s="1"/>
  <c r="AB332" i="1"/>
  <c r="Z332" i="1" s="1"/>
  <c r="AB2332" i="1"/>
  <c r="Z2332" i="1" s="1"/>
  <c r="AB2333" i="1"/>
  <c r="Z2333" i="1" s="1"/>
  <c r="AB743" i="1"/>
  <c r="Z743" i="1" s="1"/>
  <c r="AB2744" i="1"/>
  <c r="Z2744" i="1" s="1"/>
  <c r="AB747" i="1"/>
  <c r="Z747" i="1" s="1"/>
  <c r="P2053" i="1"/>
  <c r="P53" i="1"/>
  <c r="R2062" i="1"/>
  <c r="AD2062" i="1" s="1"/>
  <c r="R62" i="1"/>
  <c r="AD62" i="1" s="1"/>
  <c r="AB3071" i="1"/>
  <c r="Z3071" i="1" s="1"/>
  <c r="AB1069" i="1"/>
  <c r="Z1069" i="1" s="1"/>
  <c r="AA2182" i="1"/>
  <c r="AB2037" i="1"/>
  <c r="Z2037" i="1" s="1"/>
  <c r="P51" i="1"/>
  <c r="P2051" i="1"/>
  <c r="AB1196" i="1"/>
  <c r="Z1196" i="1" s="1"/>
  <c r="AB3194" i="1"/>
  <c r="Z3194" i="1" s="1"/>
  <c r="AB1191" i="1"/>
  <c r="Z1191" i="1" s="1"/>
  <c r="AB3189" i="1"/>
  <c r="Z3189" i="1" s="1"/>
  <c r="AA2413" i="1"/>
  <c r="AB84" i="1"/>
  <c r="Z84" i="1" s="1"/>
  <c r="AB1133" i="1"/>
  <c r="Z1133" i="1" s="1"/>
  <c r="AA3197" i="1"/>
  <c r="AA240" i="12"/>
  <c r="AA239" i="12"/>
  <c r="AA241" i="12"/>
  <c r="AB97" i="1"/>
  <c r="Z97" i="1" s="1"/>
  <c r="AB2895" i="1"/>
  <c r="Z2895" i="1" s="1"/>
  <c r="AB2892" i="1"/>
  <c r="Z2892" i="1" s="1"/>
  <c r="AB2891" i="1"/>
  <c r="Z2891" i="1" s="1"/>
  <c r="S2238" i="1"/>
  <c r="AC2238" i="1" s="1"/>
  <c r="S240" i="1"/>
  <c r="AC240" i="1" s="1"/>
  <c r="S2240" i="1"/>
  <c r="AC2240" i="1" s="1"/>
  <c r="S238" i="1"/>
  <c r="AC238" i="1" s="1"/>
  <c r="S239" i="1"/>
  <c r="AC239" i="1" s="1"/>
  <c r="S2239" i="1"/>
  <c r="AC2239" i="1" s="1"/>
  <c r="AB238" i="1"/>
  <c r="Z238" i="1" s="1"/>
  <c r="AB3233" i="1"/>
  <c r="Z3233" i="1" s="1"/>
  <c r="AB2887" i="1"/>
  <c r="Z2887" i="1" s="1"/>
  <c r="AB2888" i="1"/>
  <c r="Z2888" i="1" s="1"/>
  <c r="AB2886" i="1"/>
  <c r="Z2886" i="1" s="1"/>
  <c r="AB1153" i="1"/>
  <c r="Z1153" i="1" s="1"/>
  <c r="AB3153" i="1"/>
  <c r="Z3153" i="1" s="1"/>
  <c r="AB1231" i="1"/>
  <c r="Z1231" i="1" s="1"/>
  <c r="AB3229" i="1"/>
  <c r="Z3229" i="1" s="1"/>
  <c r="AB2006" i="1"/>
  <c r="Z2006" i="1" s="1"/>
  <c r="AA2149" i="1"/>
  <c r="O55" i="1"/>
  <c r="O2055" i="1"/>
  <c r="AA2055" i="1" s="1"/>
  <c r="O2046" i="1"/>
  <c r="AA2046" i="1" s="1"/>
  <c r="O46" i="1"/>
  <c r="AA2251" i="1"/>
  <c r="AB121" i="1"/>
  <c r="Z121" i="1" s="1"/>
  <c r="AB63" i="1"/>
  <c r="Z63" i="1" s="1"/>
  <c r="AB2255" i="1"/>
  <c r="Z2255" i="1" s="1"/>
  <c r="AB255" i="1"/>
  <c r="Z255" i="1" s="1"/>
  <c r="AB29" i="9"/>
  <c r="AA2341" i="1"/>
  <c r="AB2110" i="1"/>
  <c r="Z2110" i="1" s="1"/>
  <c r="O332" i="12"/>
  <c r="O348" i="12"/>
  <c r="O130" i="12"/>
  <c r="AA130" i="12" s="1"/>
  <c r="O129" i="12"/>
  <c r="AA129" i="12" s="1"/>
  <c r="O136" i="12"/>
  <c r="AA136" i="12" s="1"/>
  <c r="O132" i="12"/>
  <c r="AA132" i="12" s="1"/>
  <c r="O142" i="12"/>
  <c r="AA142" i="12" s="1"/>
  <c r="O127" i="12"/>
  <c r="AA127" i="12" s="1"/>
  <c r="O145" i="12"/>
  <c r="AA145" i="12" s="1"/>
  <c r="O144" i="12"/>
  <c r="AA144" i="12" s="1"/>
  <c r="O131" i="12"/>
  <c r="AA131" i="12" s="1"/>
  <c r="O139" i="12"/>
  <c r="AA139" i="12" s="1"/>
  <c r="O128" i="12"/>
  <c r="AA128" i="12" s="1"/>
  <c r="O135" i="12"/>
  <c r="AA135" i="12" s="1"/>
  <c r="O134" i="12"/>
  <c r="AA134" i="12" s="1"/>
  <c r="O141" i="12"/>
  <c r="AA141" i="12" s="1"/>
  <c r="O137" i="12"/>
  <c r="AA137" i="12" s="1"/>
  <c r="O143" i="12"/>
  <c r="AA143" i="12" s="1"/>
  <c r="O138" i="12"/>
  <c r="AA138" i="12" s="1"/>
  <c r="O126" i="12"/>
  <c r="AA126" i="12" s="1"/>
  <c r="O140" i="12"/>
  <c r="AA140" i="12" s="1"/>
  <c r="O133" i="12"/>
  <c r="AA133" i="12" s="1"/>
  <c r="O23" i="7"/>
  <c r="O38" i="9"/>
  <c r="AA38" i="9" s="1"/>
  <c r="O12" i="4"/>
  <c r="AA12" i="4" s="1"/>
  <c r="O36" i="9"/>
  <c r="AA36" i="9" s="1"/>
  <c r="O10" i="3"/>
  <c r="AA10" i="3" s="1"/>
  <c r="O37" i="9"/>
  <c r="AA37" i="9" s="1"/>
  <c r="O11" i="7"/>
  <c r="AA11" i="7" s="1"/>
  <c r="O35" i="9"/>
  <c r="AA35" i="9" s="1"/>
  <c r="O13" i="2"/>
  <c r="AA13" i="2" s="1"/>
  <c r="O8" i="6"/>
  <c r="AA8" i="6" s="1"/>
  <c r="O2488" i="1"/>
  <c r="AA2488" i="1" s="1"/>
  <c r="O2492" i="1"/>
  <c r="AA2492" i="1" s="1"/>
  <c r="O2493" i="1"/>
  <c r="AA2493" i="1" s="1"/>
  <c r="O493" i="1"/>
  <c r="O496" i="1"/>
  <c r="O2494" i="1"/>
  <c r="AA2494" i="1" s="1"/>
  <c r="O2491" i="1"/>
  <c r="AA2491" i="1" s="1"/>
  <c r="O2496" i="1"/>
  <c r="AA2496" i="1" s="1"/>
  <c r="O491" i="1"/>
  <c r="O2489" i="1"/>
  <c r="AA2489" i="1" s="1"/>
  <c r="O494" i="1"/>
  <c r="O488" i="1"/>
  <c r="O492" i="1"/>
  <c r="O2490" i="1"/>
  <c r="AA2490" i="1" s="1"/>
  <c r="O495" i="1"/>
  <c r="O489" i="1"/>
  <c r="O490" i="1"/>
  <c r="O2495" i="1"/>
  <c r="AA2495" i="1" s="1"/>
  <c r="Q1205" i="1"/>
  <c r="AA1205" i="1" s="1"/>
  <c r="Q3205" i="1"/>
  <c r="Q1206" i="1"/>
  <c r="AA1206" i="1" s="1"/>
  <c r="Q3206" i="1"/>
  <c r="Q3204" i="1"/>
  <c r="Q1204" i="1"/>
  <c r="AA1204" i="1" s="1"/>
  <c r="P2134" i="1"/>
  <c r="P134" i="1"/>
  <c r="P2135" i="1"/>
  <c r="P135" i="1"/>
  <c r="S2958" i="1"/>
  <c r="AC2958" i="1" s="1"/>
  <c r="S2957" i="1"/>
  <c r="AC2957" i="1" s="1"/>
  <c r="S2960" i="1"/>
  <c r="AC2960" i="1" s="1"/>
  <c r="S958" i="1"/>
  <c r="AC958" i="1" s="1"/>
  <c r="S960" i="1"/>
  <c r="AC960" i="1" s="1"/>
  <c r="S957" i="1"/>
  <c r="AC957" i="1" s="1"/>
  <c r="S2961" i="1"/>
  <c r="AC2961" i="1" s="1"/>
  <c r="S959" i="1"/>
  <c r="AC959" i="1" s="1"/>
  <c r="S961" i="1"/>
  <c r="AC961" i="1" s="1"/>
  <c r="S2959" i="1"/>
  <c r="AC2959" i="1" s="1"/>
  <c r="P108" i="1"/>
  <c r="P2108" i="1"/>
  <c r="R327" i="12"/>
  <c r="AD327" i="12" s="1"/>
  <c r="R343" i="12"/>
  <c r="AD343" i="12" s="1"/>
  <c r="R28" i="12"/>
  <c r="AD28" i="12" s="1"/>
  <c r="R42" i="12"/>
  <c r="AD42" i="12" s="1"/>
  <c r="R38" i="12"/>
  <c r="AD38" i="12" s="1"/>
  <c r="R33" i="12"/>
  <c r="AD33" i="12" s="1"/>
  <c r="R44" i="12"/>
  <c r="AD44" i="12" s="1"/>
  <c r="R32" i="12"/>
  <c r="AD32" i="12" s="1"/>
  <c r="R41" i="12"/>
  <c r="AD41" i="12" s="1"/>
  <c r="R31" i="12"/>
  <c r="AD31" i="12" s="1"/>
  <c r="R34" i="12"/>
  <c r="AD34" i="12" s="1"/>
  <c r="R30" i="12"/>
  <c r="AD30" i="12" s="1"/>
  <c r="R43" i="12"/>
  <c r="AD43" i="12" s="1"/>
  <c r="R35" i="12"/>
  <c r="AD35" i="12" s="1"/>
  <c r="R29" i="12"/>
  <c r="AD29" i="12" s="1"/>
  <c r="R40" i="12"/>
  <c r="AD40" i="12" s="1"/>
  <c r="R36" i="12"/>
  <c r="AD36" i="12" s="1"/>
  <c r="R39" i="12"/>
  <c r="AD39" i="12" s="1"/>
  <c r="R26" i="12"/>
  <c r="AD26" i="12" s="1"/>
  <c r="R27" i="12"/>
  <c r="AD27" i="12" s="1"/>
  <c r="R45" i="12"/>
  <c r="AD45" i="12" s="1"/>
  <c r="R37" i="12"/>
  <c r="AD37" i="12" s="1"/>
  <c r="R13" i="9"/>
  <c r="AD13" i="9" s="1"/>
  <c r="R11" i="9"/>
  <c r="AD11" i="9" s="1"/>
  <c r="R12" i="9"/>
  <c r="AD12" i="9" s="1"/>
  <c r="R2085" i="1"/>
  <c r="AD2085" i="1" s="1"/>
  <c r="R85" i="1"/>
  <c r="AD85" i="1" s="1"/>
  <c r="O2229" i="1"/>
  <c r="O2230" i="1"/>
  <c r="O230" i="1"/>
  <c r="O231" i="1"/>
  <c r="O229" i="1"/>
  <c r="O2231" i="1"/>
  <c r="Q2355" i="1"/>
  <c r="Q2350" i="1"/>
  <c r="AA2350" i="1" s="1"/>
  <c r="Q355" i="1"/>
  <c r="AA355" i="1" s="1"/>
  <c r="Q2354" i="1"/>
  <c r="AA2354" i="1" s="1"/>
  <c r="Q351" i="1"/>
  <c r="AA351" i="1" s="1"/>
  <c r="Q350" i="1"/>
  <c r="AA350" i="1" s="1"/>
  <c r="Q2353" i="1"/>
  <c r="Q353" i="1"/>
  <c r="AA353" i="1" s="1"/>
  <c r="Q354" i="1"/>
  <c r="AA354" i="1" s="1"/>
  <c r="Q2352" i="1"/>
  <c r="Q2351" i="1"/>
  <c r="AA2351" i="1" s="1"/>
  <c r="Q352" i="1"/>
  <c r="AA352" i="1" s="1"/>
  <c r="R2781" i="1"/>
  <c r="AD2781" i="1" s="1"/>
  <c r="R2779" i="1"/>
  <c r="AD2779" i="1" s="1"/>
  <c r="R2776" i="1"/>
  <c r="AD2776" i="1" s="1"/>
  <c r="R2780" i="1"/>
  <c r="AD2780" i="1" s="1"/>
  <c r="R780" i="1"/>
  <c r="AD780" i="1" s="1"/>
  <c r="R776" i="1"/>
  <c r="AD776" i="1" s="1"/>
  <c r="R779" i="1"/>
  <c r="AD779" i="1" s="1"/>
  <c r="R2777" i="1"/>
  <c r="AD2777" i="1" s="1"/>
  <c r="R2778" i="1"/>
  <c r="AD2778" i="1" s="1"/>
  <c r="R775" i="1"/>
  <c r="AD775" i="1" s="1"/>
  <c r="R778" i="1"/>
  <c r="AD778" i="1" s="1"/>
  <c r="R781" i="1"/>
  <c r="AD781" i="1" s="1"/>
  <c r="R777" i="1"/>
  <c r="AD777" i="1" s="1"/>
  <c r="R2775" i="1"/>
  <c r="AD2775" i="1" s="1"/>
  <c r="R10" i="9"/>
  <c r="AD10" i="9" s="1"/>
  <c r="R39" i="1"/>
  <c r="AD39" i="1" s="1"/>
  <c r="R2039" i="1"/>
  <c r="AD2039" i="1" s="1"/>
  <c r="P2035" i="1"/>
  <c r="P35" i="1"/>
  <c r="P2033" i="1"/>
  <c r="P33" i="1"/>
  <c r="P2024" i="1"/>
  <c r="P24" i="1"/>
  <c r="Q2072" i="1"/>
  <c r="Q72" i="1"/>
  <c r="AA72" i="1" s="1"/>
  <c r="AB670" i="1"/>
  <c r="Z670" i="1" s="1"/>
  <c r="AB668" i="1"/>
  <c r="Z668" i="1"/>
  <c r="AB2670" i="1"/>
  <c r="Z2670" i="1" s="1"/>
  <c r="AA2545" i="1"/>
  <c r="AA2549" i="1"/>
  <c r="S2629" i="1"/>
  <c r="AC2629" i="1" s="1"/>
  <c r="S2630" i="1"/>
  <c r="AC2630" i="1" s="1"/>
  <c r="S2633" i="1"/>
  <c r="AC2633" i="1" s="1"/>
  <c r="S2634" i="1"/>
  <c r="AC2634" i="1" s="1"/>
  <c r="S629" i="1"/>
  <c r="AC629" i="1" s="1"/>
  <c r="S630" i="1"/>
  <c r="AC630" i="1" s="1"/>
  <c r="S2632" i="1"/>
  <c r="AC2632" i="1" s="1"/>
  <c r="S633" i="1"/>
  <c r="AC633" i="1" s="1"/>
  <c r="S2631" i="1"/>
  <c r="AC2631" i="1" s="1"/>
  <c r="S632" i="1"/>
  <c r="AC632" i="1" s="1"/>
  <c r="S631" i="1"/>
  <c r="AC631" i="1" s="1"/>
  <c r="S2628" i="1"/>
  <c r="AC2628" i="1" s="1"/>
  <c r="S634" i="1"/>
  <c r="AC634" i="1" s="1"/>
  <c r="S628" i="1"/>
  <c r="AC628" i="1" s="1"/>
  <c r="P2139" i="1"/>
  <c r="P139" i="1"/>
  <c r="P140" i="1"/>
  <c r="P2140" i="1"/>
  <c r="S3075" i="1"/>
  <c r="AC3075" i="1" s="1"/>
  <c r="S1075" i="1"/>
  <c r="AC1075" i="1" s="1"/>
  <c r="S1072" i="1"/>
  <c r="AC1072" i="1" s="1"/>
  <c r="S3073" i="1"/>
  <c r="AC3073" i="1" s="1"/>
  <c r="S3072" i="1"/>
  <c r="AC3072" i="1" s="1"/>
  <c r="S3074" i="1"/>
  <c r="AC3074" i="1" s="1"/>
  <c r="S1073" i="1"/>
  <c r="AC1073" i="1" s="1"/>
  <c r="S1074" i="1"/>
  <c r="AC1074" i="1" s="1"/>
  <c r="O2045" i="1"/>
  <c r="O45" i="1"/>
  <c r="S3238" i="1"/>
  <c r="AC3238" i="1" s="1"/>
  <c r="S3240" i="1"/>
  <c r="AC3240" i="1" s="1"/>
  <c r="S1238" i="1"/>
  <c r="AC1238" i="1" s="1"/>
  <c r="S1240" i="1"/>
  <c r="AC1240" i="1" s="1"/>
  <c r="S3239" i="1"/>
  <c r="AC3239" i="1" s="1"/>
  <c r="S1239" i="1"/>
  <c r="AC1239" i="1" s="1"/>
  <c r="O3212" i="1"/>
  <c r="O3213" i="1"/>
  <c r="O3211" i="1"/>
  <c r="O1213" i="1"/>
  <c r="O1212" i="1"/>
  <c r="O1211" i="1"/>
  <c r="O3210" i="1"/>
  <c r="O1210" i="1"/>
  <c r="S349" i="1"/>
  <c r="AC349" i="1" s="1"/>
  <c r="S2349" i="1"/>
  <c r="AC2349" i="1" s="1"/>
  <c r="S2348" i="1"/>
  <c r="AC2348" i="1" s="1"/>
  <c r="S2347" i="1"/>
  <c r="AC2347" i="1" s="1"/>
  <c r="S347" i="1"/>
  <c r="AC347" i="1" s="1"/>
  <c r="S2345" i="1"/>
  <c r="AC2345" i="1" s="1"/>
  <c r="S348" i="1"/>
  <c r="AC348" i="1" s="1"/>
  <c r="S2346" i="1"/>
  <c r="AC2346" i="1" s="1"/>
  <c r="S2344" i="1"/>
  <c r="AC2344" i="1" s="1"/>
  <c r="S345" i="1"/>
  <c r="AC345" i="1" s="1"/>
  <c r="S346" i="1"/>
  <c r="AC346" i="1" s="1"/>
  <c r="S344" i="1"/>
  <c r="AC344" i="1" s="1"/>
  <c r="AB2174" i="1"/>
  <c r="Z2174" i="1" s="1"/>
  <c r="Q2089" i="1"/>
  <c r="Q2088" i="1"/>
  <c r="Q88" i="1"/>
  <c r="AA88" i="1" s="1"/>
  <c r="Q89" i="1"/>
  <c r="AA89" i="1" s="1"/>
  <c r="P2264" i="1"/>
  <c r="P2261" i="1"/>
  <c r="P2262" i="1"/>
  <c r="P264" i="1"/>
  <c r="P262" i="1"/>
  <c r="P2263" i="1"/>
  <c r="P263" i="1"/>
  <c r="P261" i="1"/>
  <c r="P2027" i="1"/>
  <c r="P27" i="1"/>
  <c r="AA2183" i="1"/>
  <c r="S1208" i="1"/>
  <c r="AC1208" i="1" s="1"/>
  <c r="S3209" i="1"/>
  <c r="AC3209" i="1" s="1"/>
  <c r="S3208" i="1"/>
  <c r="AC3208" i="1" s="1"/>
  <c r="S1209" i="1"/>
  <c r="AC1209" i="1" s="1"/>
  <c r="S3207" i="1"/>
  <c r="AC3207" i="1" s="1"/>
  <c r="S1207" i="1"/>
  <c r="AC1207" i="1" s="1"/>
  <c r="O576" i="1"/>
  <c r="O2573" i="1"/>
  <c r="O2574" i="1"/>
  <c r="O2571" i="1"/>
  <c r="O574" i="1"/>
  <c r="O2576" i="1"/>
  <c r="O573" i="1"/>
  <c r="O2577" i="1"/>
  <c r="O2578" i="1"/>
  <c r="O571" i="1"/>
  <c r="O2570" i="1"/>
  <c r="O575" i="1"/>
  <c r="O572" i="1"/>
  <c r="O570" i="1"/>
  <c r="O578" i="1"/>
  <c r="O2575" i="1"/>
  <c r="O2572" i="1"/>
  <c r="O577" i="1"/>
  <c r="Q2405" i="1"/>
  <c r="Q2406" i="1"/>
  <c r="Q405" i="1"/>
  <c r="AA405" i="1" s="1"/>
  <c r="Q2409" i="1"/>
  <c r="Q407" i="1"/>
  <c r="AA407" i="1" s="1"/>
  <c r="Q406" i="1"/>
  <c r="AA406" i="1" s="1"/>
  <c r="Q2410" i="1"/>
  <c r="Q409" i="1"/>
  <c r="AA409" i="1" s="1"/>
  <c r="Q410" i="1"/>
  <c r="AA410" i="1" s="1"/>
  <c r="Q2407" i="1"/>
  <c r="Q2408" i="1"/>
  <c r="Q408" i="1"/>
  <c r="AA408" i="1" s="1"/>
  <c r="R2032" i="1"/>
  <c r="AD2032" i="1" s="1"/>
  <c r="R32" i="1"/>
  <c r="AD32" i="1" s="1"/>
  <c r="S3177" i="1"/>
  <c r="AC3177" i="1" s="1"/>
  <c r="S3176" i="1"/>
  <c r="AC3176" i="1" s="1"/>
  <c r="S1176" i="1"/>
  <c r="AC1176" i="1" s="1"/>
  <c r="S3175" i="1"/>
  <c r="AC3175" i="1" s="1"/>
  <c r="S1175" i="1"/>
  <c r="AC1175" i="1" s="1"/>
  <c r="S1177" i="1"/>
  <c r="AC1177" i="1" s="1"/>
  <c r="P3131" i="1"/>
  <c r="P1131" i="1"/>
  <c r="P3130" i="1"/>
  <c r="P3129" i="1"/>
  <c r="P3132" i="1"/>
  <c r="P1132" i="1"/>
  <c r="P1129" i="1"/>
  <c r="P1130" i="1"/>
  <c r="AB113" i="1"/>
  <c r="Z113" i="1" s="1"/>
  <c r="R54" i="9"/>
  <c r="AD54" i="9" s="1"/>
  <c r="R3040" i="1"/>
  <c r="AD3040" i="1" s="1"/>
  <c r="R3042" i="1"/>
  <c r="AD3042" i="1" s="1"/>
  <c r="R1040" i="1"/>
  <c r="AD1040" i="1" s="1"/>
  <c r="R3041" i="1"/>
  <c r="AD3041" i="1" s="1"/>
  <c r="R1039" i="1"/>
  <c r="AD1039" i="1" s="1"/>
  <c r="R1041" i="1"/>
  <c r="AD1041" i="1" s="1"/>
  <c r="R1042" i="1"/>
  <c r="AD1042" i="1" s="1"/>
  <c r="R3039" i="1"/>
  <c r="AD3039" i="1" s="1"/>
  <c r="AB1041" i="1"/>
  <c r="Z1041" i="1" s="1"/>
  <c r="AB3041" i="1"/>
  <c r="Z3041" i="1" s="1"/>
  <c r="Q335" i="12"/>
  <c r="AA335" i="12" s="1"/>
  <c r="Q351" i="12"/>
  <c r="AA351" i="12" s="1"/>
  <c r="Q205" i="12"/>
  <c r="Q188" i="12"/>
  <c r="Q186" i="12"/>
  <c r="Q203" i="12"/>
  <c r="Q195" i="12"/>
  <c r="Q191" i="12"/>
  <c r="Q201" i="12"/>
  <c r="Q197" i="12"/>
  <c r="Q189" i="12"/>
  <c r="Q204" i="12"/>
  <c r="Q200" i="12"/>
  <c r="Q198" i="12"/>
  <c r="Q194" i="12"/>
  <c r="Q190" i="12"/>
  <c r="Q193" i="12"/>
  <c r="Q202" i="12"/>
  <c r="Q192" i="12"/>
  <c r="Q196" i="12"/>
  <c r="Q199" i="12"/>
  <c r="Q187" i="12"/>
  <c r="Q51" i="9"/>
  <c r="Q13" i="3"/>
  <c r="Q50" i="9"/>
  <c r="Q14" i="7"/>
  <c r="Q53" i="9"/>
  <c r="Q16" i="2"/>
  <c r="Q52" i="9"/>
  <c r="Q15" i="4"/>
  <c r="Q2997" i="1"/>
  <c r="Q2995" i="1"/>
  <c r="Q993" i="1"/>
  <c r="AA993" i="1" s="1"/>
  <c r="Q2994" i="1"/>
  <c r="Q2996" i="1"/>
  <c r="Q995" i="1"/>
  <c r="AA995" i="1" s="1"/>
  <c r="Q997" i="1"/>
  <c r="AA997" i="1" s="1"/>
  <c r="Q2993" i="1"/>
  <c r="Q994" i="1"/>
  <c r="AA994" i="1" s="1"/>
  <c r="Q996" i="1"/>
  <c r="AA996" i="1" s="1"/>
  <c r="Q202" i="1"/>
  <c r="AA202" i="1" s="1"/>
  <c r="Q2202" i="1"/>
  <c r="AB618" i="1"/>
  <c r="Z618" i="1" s="1"/>
  <c r="AB616" i="1"/>
  <c r="Z616" i="1" s="1"/>
  <c r="AB2618" i="1"/>
  <c r="Z2618" i="1" s="1"/>
  <c r="AB2612" i="1"/>
  <c r="Z2612" i="1" s="1"/>
  <c r="P2853" i="1"/>
  <c r="P2854" i="1"/>
  <c r="P2851" i="1"/>
  <c r="P2852" i="1"/>
  <c r="P851" i="1"/>
  <c r="P854" i="1"/>
  <c r="AB854" i="1" s="1"/>
  <c r="Z854" i="1" s="1"/>
  <c r="P852" i="1"/>
  <c r="P2850" i="1"/>
  <c r="AB2850" i="1" s="1"/>
  <c r="Z2850" i="1" s="1"/>
  <c r="P855" i="1"/>
  <c r="P853" i="1"/>
  <c r="P2855" i="1"/>
  <c r="P850" i="1"/>
  <c r="AB2159" i="1"/>
  <c r="Z2159" i="1" s="1"/>
  <c r="S3091" i="1"/>
  <c r="AC3091" i="1" s="1"/>
  <c r="S3092" i="1"/>
  <c r="AC3092" i="1" s="1"/>
  <c r="S1091" i="1"/>
  <c r="AC1091" i="1" s="1"/>
  <c r="S1092" i="1"/>
  <c r="AC1092" i="1" s="1"/>
  <c r="S3089" i="1"/>
  <c r="AC3089" i="1" s="1"/>
  <c r="S3090" i="1"/>
  <c r="AC3090" i="1" s="1"/>
  <c r="S1089" i="1"/>
  <c r="AC1089" i="1" s="1"/>
  <c r="S1090" i="1"/>
  <c r="AC1090" i="1" s="1"/>
  <c r="R56" i="1"/>
  <c r="AD56" i="1" s="1"/>
  <c r="R2056" i="1"/>
  <c r="AD2056" i="1" s="1"/>
  <c r="AB2120" i="1"/>
  <c r="Z2120" i="1" s="1"/>
  <c r="O3013" i="1"/>
  <c r="AA3013" i="1" s="1"/>
  <c r="O1013" i="1"/>
  <c r="O1014" i="1"/>
  <c r="O3014" i="1"/>
  <c r="AA3014" i="1" s="1"/>
  <c r="O1015" i="1"/>
  <c r="O3016" i="1"/>
  <c r="AA3016" i="1" s="1"/>
  <c r="O1016" i="1"/>
  <c r="O3015" i="1"/>
  <c r="AA3015" i="1" s="1"/>
  <c r="AA2154" i="1"/>
  <c r="S3249" i="1"/>
  <c r="AC3249" i="1" s="1"/>
  <c r="S1247" i="1"/>
  <c r="AC1247" i="1" s="1"/>
  <c r="S1249" i="1"/>
  <c r="AC1249" i="1" s="1"/>
  <c r="S1248" i="1"/>
  <c r="AC1248" i="1" s="1"/>
  <c r="S3248" i="1"/>
  <c r="AC3248" i="1" s="1"/>
  <c r="S3247" i="1"/>
  <c r="AC3247" i="1" s="1"/>
  <c r="AB1161" i="1"/>
  <c r="Z1161" i="1"/>
  <c r="AB3160" i="1"/>
  <c r="Z3160" i="1" s="1"/>
  <c r="Q2987" i="1"/>
  <c r="Q2984" i="1"/>
  <c r="Q987" i="1"/>
  <c r="AA987" i="1" s="1"/>
  <c r="Q2985" i="1"/>
  <c r="Q2986" i="1"/>
  <c r="Q983" i="1"/>
  <c r="AA983" i="1" s="1"/>
  <c r="Q984" i="1"/>
  <c r="AA984" i="1" s="1"/>
  <c r="Q985" i="1"/>
  <c r="AA985" i="1" s="1"/>
  <c r="Q2983" i="1"/>
  <c r="Q986" i="1"/>
  <c r="AA986" i="1" s="1"/>
  <c r="AB1150" i="1"/>
  <c r="Z1150" i="1" s="1"/>
  <c r="Q2052" i="1"/>
  <c r="Q52" i="1"/>
  <c r="AA52" i="1" s="1"/>
  <c r="AB2934" i="1"/>
  <c r="Z2934" i="1" s="1"/>
  <c r="AB934" i="1"/>
  <c r="Z934" i="1" s="1"/>
  <c r="P6" i="7"/>
  <c r="AB6" i="7" s="1"/>
  <c r="Z6" i="7" s="1"/>
  <c r="P2054" i="1"/>
  <c r="P54" i="1"/>
  <c r="AB102" i="1"/>
  <c r="Z102" i="1" s="1"/>
  <c r="AA14" i="8"/>
  <c r="Q2286" i="1"/>
  <c r="Q287" i="1"/>
  <c r="AA287" i="1" s="1"/>
  <c r="Q286" i="1"/>
  <c r="AA286" i="1" s="1"/>
  <c r="Q2289" i="1"/>
  <c r="Q289" i="1"/>
  <c r="AA289" i="1" s="1"/>
  <c r="Q2288" i="1"/>
  <c r="Q2287" i="1"/>
  <c r="Q288" i="1"/>
  <c r="AA288" i="1" s="1"/>
  <c r="AB136" i="1"/>
  <c r="Z136" i="1" s="1"/>
  <c r="R2053" i="1"/>
  <c r="AD2053" i="1" s="1"/>
  <c r="R53" i="1"/>
  <c r="AD53" i="1" s="1"/>
  <c r="S2782" i="1"/>
  <c r="AC2782" i="1" s="1"/>
  <c r="S2787" i="1"/>
  <c r="AC2787" i="1" s="1"/>
  <c r="S787" i="1"/>
  <c r="AC787" i="1" s="1"/>
  <c r="S782" i="1"/>
  <c r="AC782" i="1" s="1"/>
  <c r="S2785" i="1"/>
  <c r="AC2785" i="1" s="1"/>
  <c r="S2786" i="1"/>
  <c r="AC2786" i="1" s="1"/>
  <c r="S785" i="1"/>
  <c r="AC785" i="1" s="1"/>
  <c r="S783" i="1"/>
  <c r="AC783" i="1" s="1"/>
  <c r="S2784" i="1"/>
  <c r="AC2784" i="1" s="1"/>
  <c r="S786" i="1"/>
  <c r="AC786" i="1" s="1"/>
  <c r="S2783" i="1"/>
  <c r="AC2783" i="1" s="1"/>
  <c r="S784" i="1"/>
  <c r="AC784" i="1" s="1"/>
  <c r="AA2935" i="1"/>
  <c r="AA2936" i="1"/>
  <c r="AB13" i="1"/>
  <c r="Z13" i="1" s="1"/>
  <c r="AB365" i="1"/>
  <c r="Z365" i="1" s="1"/>
  <c r="AB364" i="1"/>
  <c r="Z364" i="1" s="1"/>
  <c r="AB2363" i="1"/>
  <c r="Z2363" i="1" s="1"/>
  <c r="AB818" i="1"/>
  <c r="Z818" i="1" s="1"/>
  <c r="AB819" i="1"/>
  <c r="Z819" i="1" s="1"/>
  <c r="S51" i="1"/>
  <c r="AC51" i="1" s="1"/>
  <c r="S2051" i="1"/>
  <c r="AC2051" i="1" s="1"/>
  <c r="AA2940" i="1"/>
  <c r="AA2942" i="1"/>
  <c r="AB823" i="1"/>
  <c r="Z823" i="1" s="1"/>
  <c r="AB2821" i="1"/>
  <c r="Z2821" i="1" s="1"/>
  <c r="AB2820" i="1"/>
  <c r="Z2820" i="1" s="1"/>
  <c r="AB1172" i="1"/>
  <c r="Z1172" i="1" s="1"/>
  <c r="AB3174" i="1"/>
  <c r="Z3174" i="1" s="1"/>
  <c r="AB100" i="1"/>
  <c r="Z100" i="1" s="1"/>
  <c r="AB416" i="1"/>
  <c r="Z416" i="1" s="1"/>
  <c r="AB413" i="1"/>
  <c r="Z413" i="1" s="1"/>
  <c r="AB2411" i="1"/>
  <c r="Z2411" i="1" s="1"/>
  <c r="O3027" i="1"/>
  <c r="AA3027" i="1" s="1"/>
  <c r="O3029" i="1"/>
  <c r="AA3029" i="1" s="1"/>
  <c r="O3026" i="1"/>
  <c r="AA3026" i="1" s="1"/>
  <c r="O1027" i="1"/>
  <c r="O1028" i="1"/>
  <c r="O3028" i="1"/>
  <c r="AA3028" i="1" s="1"/>
  <c r="O1029" i="1"/>
  <c r="O1026" i="1"/>
  <c r="AB1197" i="1"/>
  <c r="Z1197" i="1" s="1"/>
  <c r="AB60" i="9"/>
  <c r="AB305" i="1"/>
  <c r="Z305" i="1" s="1"/>
  <c r="AB2306" i="1"/>
  <c r="Z2306" i="1" s="1"/>
  <c r="AB2309" i="1"/>
  <c r="Z2309" i="1" s="1"/>
  <c r="AB3047" i="1"/>
  <c r="Z3047" i="1" s="1"/>
  <c r="AB3050" i="1"/>
  <c r="Z3050" i="1" s="1"/>
  <c r="AB834" i="1"/>
  <c r="Z834" i="1" s="1"/>
  <c r="AB2836" i="1"/>
  <c r="Z2836" i="1" s="1"/>
  <c r="AB835" i="1"/>
  <c r="Z835" i="1" s="1"/>
  <c r="AA2900" i="1"/>
  <c r="AB2068" i="1"/>
  <c r="Z2068" i="1" s="1"/>
  <c r="AB46" i="1"/>
  <c r="Z46" i="1" s="1"/>
  <c r="O2877" i="1"/>
  <c r="AA2877" i="1" s="1"/>
  <c r="O2878" i="1"/>
  <c r="O2875" i="1"/>
  <c r="AA2875" i="1" s="1"/>
  <c r="O2874" i="1"/>
  <c r="AA2874" i="1" s="1"/>
  <c r="O876" i="1"/>
  <c r="O2876" i="1"/>
  <c r="AA2876" i="1" s="1"/>
  <c r="O878" i="1"/>
  <c r="O875" i="1"/>
  <c r="O2873" i="1"/>
  <c r="AA2873" i="1" s="1"/>
  <c r="O873" i="1"/>
  <c r="O874" i="1"/>
  <c r="O877" i="1"/>
  <c r="R1205" i="1"/>
  <c r="AD1205" i="1" s="1"/>
  <c r="R3205" i="1"/>
  <c r="AD3205" i="1" s="1"/>
  <c r="R1206" i="1"/>
  <c r="AD1206" i="1" s="1"/>
  <c r="R3206" i="1"/>
  <c r="AD3206" i="1" s="1"/>
  <c r="R3204" i="1"/>
  <c r="AD3204" i="1" s="1"/>
  <c r="R1204" i="1"/>
  <c r="AD1204" i="1" s="1"/>
  <c r="R2189" i="1"/>
  <c r="AD2189" i="1" s="1"/>
  <c r="R189" i="1"/>
  <c r="AD189" i="1" s="1"/>
  <c r="O2957" i="1"/>
  <c r="AA2957" i="1" s="1"/>
  <c r="O2958" i="1"/>
  <c r="AA2958" i="1" s="1"/>
  <c r="O958" i="1"/>
  <c r="O960" i="1"/>
  <c r="O957" i="1"/>
  <c r="O2961" i="1"/>
  <c r="AA2961" i="1" s="1"/>
  <c r="O2960" i="1"/>
  <c r="AA2960" i="1" s="1"/>
  <c r="O2959" i="1"/>
  <c r="AA2959" i="1" s="1"/>
  <c r="O959" i="1"/>
  <c r="O961" i="1"/>
  <c r="R2194" i="1"/>
  <c r="AD2194" i="1" s="1"/>
  <c r="R194" i="1"/>
  <c r="AD194" i="1" s="1"/>
  <c r="O2627" i="1"/>
  <c r="AA2627" i="1" s="1"/>
  <c r="O2620" i="1"/>
  <c r="AA2620" i="1" s="1"/>
  <c r="O2621" i="1"/>
  <c r="AA2621" i="1" s="1"/>
  <c r="O2622" i="1"/>
  <c r="AA2622" i="1" s="1"/>
  <c r="O622" i="1"/>
  <c r="O2625" i="1"/>
  <c r="AA2625" i="1" s="1"/>
  <c r="O624" i="1"/>
  <c r="O2626" i="1"/>
  <c r="AA2626" i="1" s="1"/>
  <c r="O627" i="1"/>
  <c r="O620" i="1"/>
  <c r="O623" i="1"/>
  <c r="O621" i="1"/>
  <c r="O2624" i="1"/>
  <c r="AA2624" i="1" s="1"/>
  <c r="O626" i="1"/>
  <c r="O2623" i="1"/>
  <c r="AA2623" i="1" s="1"/>
  <c r="O625" i="1"/>
  <c r="O2065" i="1"/>
  <c r="O65" i="1"/>
  <c r="P2789" i="1"/>
  <c r="AB2789" i="1" s="1"/>
  <c r="Z2789" i="1" s="1"/>
  <c r="P2790" i="1"/>
  <c r="P2793" i="1"/>
  <c r="P2794" i="1"/>
  <c r="P790" i="1"/>
  <c r="AB790" i="1" s="1"/>
  <c r="Z790" i="1" s="1"/>
  <c r="P789" i="1"/>
  <c r="P2792" i="1"/>
  <c r="AB2792" i="1" s="1"/>
  <c r="Z2792" i="1" s="1"/>
  <c r="P791" i="1"/>
  <c r="AB791" i="1" s="1"/>
  <c r="Z791" i="1" s="1"/>
  <c r="P788" i="1"/>
  <c r="P793" i="1"/>
  <c r="P792" i="1"/>
  <c r="AB792" i="1" s="1"/>
  <c r="Z792" i="1" s="1"/>
  <c r="P2791" i="1"/>
  <c r="P2788" i="1"/>
  <c r="P794" i="1"/>
  <c r="S2781" i="1"/>
  <c r="AC2781" i="1" s="1"/>
  <c r="S2779" i="1"/>
  <c r="AC2779" i="1" s="1"/>
  <c r="S2776" i="1"/>
  <c r="AC2776" i="1" s="1"/>
  <c r="S2780" i="1"/>
  <c r="AC2780" i="1" s="1"/>
  <c r="S776" i="1"/>
  <c r="AC776" i="1" s="1"/>
  <c r="S779" i="1"/>
  <c r="AC779" i="1" s="1"/>
  <c r="S2777" i="1"/>
  <c r="AC2777" i="1" s="1"/>
  <c r="S2778" i="1"/>
  <c r="AC2778" i="1" s="1"/>
  <c r="S780" i="1"/>
  <c r="AC780" i="1" s="1"/>
  <c r="S775" i="1"/>
  <c r="AC775" i="1" s="1"/>
  <c r="S781" i="1"/>
  <c r="AC781" i="1" s="1"/>
  <c r="S777" i="1"/>
  <c r="AC777" i="1" s="1"/>
  <c r="S2775" i="1"/>
  <c r="AC2775" i="1" s="1"/>
  <c r="S778" i="1"/>
  <c r="AC778" i="1" s="1"/>
  <c r="AA2133" i="1"/>
  <c r="P557" i="1"/>
  <c r="P2557" i="1"/>
  <c r="P2558" i="1"/>
  <c r="P2555" i="1"/>
  <c r="P2556" i="1"/>
  <c r="P555" i="1"/>
  <c r="P552" i="1"/>
  <c r="P2553" i="1"/>
  <c r="P2554" i="1"/>
  <c r="P2552" i="1"/>
  <c r="P556" i="1"/>
  <c r="AB556" i="1" s="1"/>
  <c r="Z556" i="1" s="1"/>
  <c r="P558" i="1"/>
  <c r="P2560" i="1"/>
  <c r="P560" i="1"/>
  <c r="P553" i="1"/>
  <c r="AB553" i="1" s="1"/>
  <c r="Z553" i="1" s="1"/>
  <c r="P559" i="1"/>
  <c r="P554" i="1"/>
  <c r="P2559" i="1"/>
  <c r="R2843" i="1"/>
  <c r="AD2843" i="1" s="1"/>
  <c r="R2838" i="1"/>
  <c r="AD2838" i="1" s="1"/>
  <c r="R838" i="1"/>
  <c r="AD838" i="1" s="1"/>
  <c r="R2841" i="1"/>
  <c r="AD2841" i="1" s="1"/>
  <c r="R843" i="1"/>
  <c r="AD843" i="1" s="1"/>
  <c r="R2842" i="1"/>
  <c r="AD2842" i="1" s="1"/>
  <c r="R839" i="1"/>
  <c r="AD839" i="1" s="1"/>
  <c r="R2840" i="1"/>
  <c r="AD2840" i="1" s="1"/>
  <c r="R841" i="1"/>
  <c r="AD841" i="1" s="1"/>
  <c r="R842" i="1"/>
  <c r="AD842" i="1" s="1"/>
  <c r="R840" i="1"/>
  <c r="AD840" i="1" s="1"/>
  <c r="R2839" i="1"/>
  <c r="AD2839" i="1" s="1"/>
  <c r="Q2035" i="1"/>
  <c r="Q35" i="1"/>
  <c r="AA35" i="1" s="1"/>
  <c r="Q2033" i="1"/>
  <c r="Q33" i="1"/>
  <c r="AA33" i="1" s="1"/>
  <c r="Q2024" i="1"/>
  <c r="Q24" i="1"/>
  <c r="AA24" i="1" s="1"/>
  <c r="O72" i="1"/>
  <c r="O2072" i="1"/>
  <c r="AA2072" i="1" s="1"/>
  <c r="S525" i="1"/>
  <c r="AC525" i="1" s="1"/>
  <c r="S2525" i="1"/>
  <c r="AC2525" i="1" s="1"/>
  <c r="S528" i="1"/>
  <c r="AC528" i="1" s="1"/>
  <c r="S2526" i="1"/>
  <c r="AC2526" i="1" s="1"/>
  <c r="S2533" i="1"/>
  <c r="AC2533" i="1" s="1"/>
  <c r="S2531" i="1"/>
  <c r="AC2531" i="1" s="1"/>
  <c r="S531" i="1"/>
  <c r="AC531" i="1" s="1"/>
  <c r="S2528" i="1"/>
  <c r="AC2528" i="1" s="1"/>
  <c r="S526" i="1"/>
  <c r="AC526" i="1" s="1"/>
  <c r="S2529" i="1"/>
  <c r="AC2529" i="1" s="1"/>
  <c r="S2530" i="1"/>
  <c r="AC2530" i="1" s="1"/>
  <c r="S529" i="1"/>
  <c r="AC529" i="1" s="1"/>
  <c r="S527" i="1"/>
  <c r="AC527" i="1" s="1"/>
  <c r="S2532" i="1"/>
  <c r="AC2532" i="1" s="1"/>
  <c r="S532" i="1"/>
  <c r="AC532" i="1" s="1"/>
  <c r="S533" i="1"/>
  <c r="AC533" i="1" s="1"/>
  <c r="S530" i="1"/>
  <c r="AC530" i="1" s="1"/>
  <c r="S2527" i="1"/>
  <c r="AC2527" i="1" s="1"/>
  <c r="R2139" i="1"/>
  <c r="AD2139" i="1" s="1"/>
  <c r="R2140" i="1"/>
  <c r="AD2140" i="1" s="1"/>
  <c r="R139" i="1"/>
  <c r="AD139" i="1" s="1"/>
  <c r="R140" i="1"/>
  <c r="AD140" i="1" s="1"/>
  <c r="R3075" i="1"/>
  <c r="AD3075" i="1" s="1"/>
  <c r="R3072" i="1"/>
  <c r="AD3072" i="1" s="1"/>
  <c r="R3074" i="1"/>
  <c r="AD3074" i="1" s="1"/>
  <c r="R1075" i="1"/>
  <c r="AD1075" i="1" s="1"/>
  <c r="R1072" i="1"/>
  <c r="AD1072" i="1" s="1"/>
  <c r="R3073" i="1"/>
  <c r="AD3073" i="1" s="1"/>
  <c r="R1073" i="1"/>
  <c r="AD1073" i="1" s="1"/>
  <c r="R1074" i="1"/>
  <c r="AD1074" i="1" s="1"/>
  <c r="Q2045" i="1"/>
  <c r="Q45" i="1"/>
  <c r="AA45" i="1" s="1"/>
  <c r="AB2117" i="1"/>
  <c r="Z2117" i="1" s="1"/>
  <c r="AB2768" i="1"/>
  <c r="Z2768" i="1" s="1"/>
  <c r="AB766" i="1"/>
  <c r="Z766" i="1" s="1"/>
  <c r="AB763" i="1"/>
  <c r="Z763" i="1" s="1"/>
  <c r="AB44" i="9"/>
  <c r="R3182" i="1"/>
  <c r="AD3182" i="1" s="1"/>
  <c r="R1182" i="1"/>
  <c r="AD1182" i="1" s="1"/>
  <c r="R3184" i="1"/>
  <c r="AD3184" i="1" s="1"/>
  <c r="R1184" i="1"/>
  <c r="AD1184" i="1" s="1"/>
  <c r="R3185" i="1"/>
  <c r="AD3185" i="1" s="1"/>
  <c r="R1183" i="1"/>
  <c r="AD1183" i="1" s="1"/>
  <c r="R1185" i="1"/>
  <c r="AD1185" i="1" s="1"/>
  <c r="R3183" i="1"/>
  <c r="AD3183" i="1" s="1"/>
  <c r="R2357" i="1"/>
  <c r="AD2357" i="1" s="1"/>
  <c r="R2358" i="1"/>
  <c r="AD2358" i="1" s="1"/>
  <c r="R2356" i="1"/>
  <c r="AD2356" i="1" s="1"/>
  <c r="R357" i="1"/>
  <c r="AD357" i="1" s="1"/>
  <c r="R358" i="1"/>
  <c r="AD358" i="1" s="1"/>
  <c r="R2360" i="1"/>
  <c r="AD2360" i="1" s="1"/>
  <c r="R2362" i="1"/>
  <c r="AD2362" i="1" s="1"/>
  <c r="R356" i="1"/>
  <c r="AD356" i="1" s="1"/>
  <c r="R2361" i="1"/>
  <c r="AD2361" i="1" s="1"/>
  <c r="R359" i="1"/>
  <c r="AD359" i="1" s="1"/>
  <c r="R361" i="1"/>
  <c r="AD361" i="1" s="1"/>
  <c r="R360" i="1"/>
  <c r="AD360" i="1" s="1"/>
  <c r="R362" i="1"/>
  <c r="AD362" i="1" s="1"/>
  <c r="R2359" i="1"/>
  <c r="AD2359" i="1" s="1"/>
  <c r="R2923" i="1"/>
  <c r="AD2923" i="1" s="1"/>
  <c r="R2920" i="1"/>
  <c r="AD2920" i="1" s="1"/>
  <c r="R920" i="1"/>
  <c r="AD920" i="1" s="1"/>
  <c r="R923" i="1"/>
  <c r="AD923" i="1" s="1"/>
  <c r="R2921" i="1"/>
  <c r="AD2921" i="1" s="1"/>
  <c r="R2922" i="1"/>
  <c r="AD2922" i="1" s="1"/>
  <c r="R919" i="1"/>
  <c r="AD919" i="1" s="1"/>
  <c r="R922" i="1"/>
  <c r="AD922" i="1" s="1"/>
  <c r="R921" i="1"/>
  <c r="AD921" i="1" s="1"/>
  <c r="R2919" i="1"/>
  <c r="AD2919" i="1" s="1"/>
  <c r="AA2115" i="1"/>
  <c r="R2264" i="1"/>
  <c r="AD2264" i="1" s="1"/>
  <c r="R2261" i="1"/>
  <c r="AD2261" i="1" s="1"/>
  <c r="R2262" i="1"/>
  <c r="AD2262" i="1" s="1"/>
  <c r="R262" i="1"/>
  <c r="AD262" i="1" s="1"/>
  <c r="R264" i="1"/>
  <c r="AD264" i="1" s="1"/>
  <c r="R263" i="1"/>
  <c r="AD263" i="1" s="1"/>
  <c r="R261" i="1"/>
  <c r="AD261" i="1" s="1"/>
  <c r="R2263" i="1"/>
  <c r="AD2263" i="1" s="1"/>
  <c r="O2027" i="1"/>
  <c r="O27" i="1"/>
  <c r="O608" i="1"/>
  <c r="O2611" i="1"/>
  <c r="AA2611" i="1" s="1"/>
  <c r="O2605" i="1"/>
  <c r="AA2605" i="1" s="1"/>
  <c r="O2606" i="1"/>
  <c r="AA2606" i="1" s="1"/>
  <c r="O606" i="1"/>
  <c r="O605" i="1"/>
  <c r="O2609" i="1"/>
  <c r="AA2609" i="1" s="1"/>
  <c r="O2610" i="1"/>
  <c r="AA2610" i="1" s="1"/>
  <c r="O2608" i="1"/>
  <c r="AA2608" i="1" s="1"/>
  <c r="O611" i="1"/>
  <c r="O607" i="1"/>
  <c r="O610" i="1"/>
  <c r="O2607" i="1"/>
  <c r="AA2607" i="1" s="1"/>
  <c r="O609" i="1"/>
  <c r="O3208" i="1"/>
  <c r="O1208" i="1"/>
  <c r="O3209" i="1"/>
  <c r="AA3209" i="1" s="1"/>
  <c r="O1207" i="1"/>
  <c r="O1209" i="1"/>
  <c r="O3207" i="1"/>
  <c r="AA3207" i="1" s="1"/>
  <c r="R2028" i="1"/>
  <c r="AD2028" i="1" s="1"/>
  <c r="R28" i="1"/>
  <c r="AD28" i="1" s="1"/>
  <c r="R2142" i="1"/>
  <c r="AD2142" i="1" s="1"/>
  <c r="R142" i="1"/>
  <c r="AD142" i="1" s="1"/>
  <c r="R143" i="1"/>
  <c r="AD143" i="1" s="1"/>
  <c r="R2143" i="1"/>
  <c r="AD2143" i="1" s="1"/>
  <c r="R1037" i="1"/>
  <c r="AD1037" i="1" s="1"/>
  <c r="R3038" i="1"/>
  <c r="AD3038" i="1" s="1"/>
  <c r="R3035" i="1"/>
  <c r="AD3035" i="1" s="1"/>
  <c r="R3037" i="1"/>
  <c r="AD3037" i="1" s="1"/>
  <c r="R1038" i="1"/>
  <c r="AD1038" i="1" s="1"/>
  <c r="R3036" i="1"/>
  <c r="AD3036" i="1" s="1"/>
  <c r="R1035" i="1"/>
  <c r="AD1035" i="1" s="1"/>
  <c r="R3034" i="1"/>
  <c r="AD3034" i="1" s="1"/>
  <c r="R1034" i="1"/>
  <c r="AD1034" i="1" s="1"/>
  <c r="R1036" i="1"/>
  <c r="AD1036" i="1" s="1"/>
  <c r="R40" i="1"/>
  <c r="AD40" i="1" s="1"/>
  <c r="R2040" i="1"/>
  <c r="AD2040" i="1" s="1"/>
  <c r="S2910" i="1"/>
  <c r="AC2910" i="1" s="1"/>
  <c r="S2907" i="1"/>
  <c r="AC2907" i="1" s="1"/>
  <c r="S2909" i="1"/>
  <c r="AC2909" i="1" s="1"/>
  <c r="S907" i="1"/>
  <c r="AC907" i="1" s="1"/>
  <c r="S2912" i="1"/>
  <c r="AC2912" i="1" s="1"/>
  <c r="S910" i="1"/>
  <c r="AC910" i="1" s="1"/>
  <c r="S908" i="1"/>
  <c r="AC908" i="1" s="1"/>
  <c r="S911" i="1"/>
  <c r="AC911" i="1" s="1"/>
  <c r="S2908" i="1"/>
  <c r="AC2908" i="1" s="1"/>
  <c r="S909" i="1"/>
  <c r="AC909" i="1" s="1"/>
  <c r="S912" i="1"/>
  <c r="AC912" i="1" s="1"/>
  <c r="S2911" i="1"/>
  <c r="AC2911" i="1" s="1"/>
  <c r="Q1175" i="1"/>
  <c r="AA1175" i="1" s="1"/>
  <c r="Q3177" i="1"/>
  <c r="Q3176" i="1"/>
  <c r="Q1176" i="1"/>
  <c r="AA1176" i="1" s="1"/>
  <c r="Q3175" i="1"/>
  <c r="Q1177" i="1"/>
  <c r="AA1177" i="1" s="1"/>
  <c r="P3099" i="1"/>
  <c r="P1099" i="1"/>
  <c r="P3097" i="1"/>
  <c r="P3098" i="1"/>
  <c r="P3100" i="1"/>
  <c r="P1097" i="1"/>
  <c r="P1100" i="1"/>
  <c r="P1098" i="1"/>
  <c r="P147" i="1"/>
  <c r="P2148" i="1"/>
  <c r="P148" i="1"/>
  <c r="P2147" i="1"/>
  <c r="Q3131" i="1"/>
  <c r="Q1131" i="1"/>
  <c r="AA1131" i="1" s="1"/>
  <c r="Q3130" i="1"/>
  <c r="Q3132" i="1"/>
  <c r="Q3129" i="1"/>
  <c r="Q1132" i="1"/>
  <c r="AA1132" i="1" s="1"/>
  <c r="Q1129" i="1"/>
  <c r="AA1129" i="1" s="1"/>
  <c r="Q1130" i="1"/>
  <c r="AA1130" i="1" s="1"/>
  <c r="R87" i="1"/>
  <c r="AD87" i="1" s="1"/>
  <c r="R2087" i="1"/>
  <c r="AD2087" i="1" s="1"/>
  <c r="AB18" i="1"/>
  <c r="Z18" i="1" s="1"/>
  <c r="S2853" i="1"/>
  <c r="AC2853" i="1" s="1"/>
  <c r="S2854" i="1"/>
  <c r="AC2854" i="1" s="1"/>
  <c r="S2851" i="1"/>
  <c r="AC2851" i="1" s="1"/>
  <c r="S2852" i="1"/>
  <c r="AC2852" i="1" s="1"/>
  <c r="S851" i="1"/>
  <c r="AC851" i="1" s="1"/>
  <c r="S854" i="1"/>
  <c r="AC854" i="1" s="1"/>
  <c r="S852" i="1"/>
  <c r="AC852" i="1" s="1"/>
  <c r="S2850" i="1"/>
  <c r="AC2850" i="1" s="1"/>
  <c r="S853" i="1"/>
  <c r="AC853" i="1" s="1"/>
  <c r="S2855" i="1"/>
  <c r="AC2855" i="1" s="1"/>
  <c r="S855" i="1"/>
  <c r="AC855" i="1" s="1"/>
  <c r="S850" i="1"/>
  <c r="AC850" i="1" s="1"/>
  <c r="O2868" i="1"/>
  <c r="AA2868" i="1" s="1"/>
  <c r="O2870" i="1"/>
  <c r="AA2870" i="1" s="1"/>
  <c r="O2869" i="1"/>
  <c r="AA2869" i="1" s="1"/>
  <c r="O2872" i="1"/>
  <c r="AA2872" i="1" s="1"/>
  <c r="O872" i="1"/>
  <c r="O869" i="1"/>
  <c r="O868" i="1"/>
  <c r="O871" i="1"/>
  <c r="O870" i="1"/>
  <c r="O2871" i="1"/>
  <c r="AA2871" i="1" s="1"/>
  <c r="P39" i="9"/>
  <c r="P2584" i="1"/>
  <c r="P2581" i="1"/>
  <c r="AB2581" i="1" s="1"/>
  <c r="Z2581" i="1" s="1"/>
  <c r="P2582" i="1"/>
  <c r="P2579" i="1"/>
  <c r="P2580" i="1"/>
  <c r="P579" i="1"/>
  <c r="P2585" i="1"/>
  <c r="P2586" i="1"/>
  <c r="P581" i="1"/>
  <c r="AB581" i="1" s="1"/>
  <c r="Z581" i="1" s="1"/>
  <c r="P584" i="1"/>
  <c r="P582" i="1"/>
  <c r="AB582" i="1" s="1"/>
  <c r="Z582" i="1" s="1"/>
  <c r="P580" i="1"/>
  <c r="P585" i="1"/>
  <c r="AB585" i="1" s="1"/>
  <c r="Z585" i="1" s="1"/>
  <c r="P2583" i="1"/>
  <c r="P583" i="1"/>
  <c r="P586" i="1"/>
  <c r="AB2465" i="1"/>
  <c r="Z2465" i="1" s="1"/>
  <c r="AB469" i="1"/>
  <c r="Z469" i="1" s="1"/>
  <c r="S3139" i="1"/>
  <c r="AC3139" i="1" s="1"/>
  <c r="S3136" i="1"/>
  <c r="AC3136" i="1" s="1"/>
  <c r="S1139" i="1"/>
  <c r="AC1139" i="1" s="1"/>
  <c r="S1136" i="1"/>
  <c r="AC1136" i="1" s="1"/>
  <c r="S3137" i="1"/>
  <c r="AC3137" i="1" s="1"/>
  <c r="S3138" i="1"/>
  <c r="AC3138" i="1" s="1"/>
  <c r="S1137" i="1"/>
  <c r="AC1137" i="1" s="1"/>
  <c r="S1138" i="1"/>
  <c r="AC1138" i="1" s="1"/>
  <c r="Q981" i="1"/>
  <c r="AA981" i="1" s="1"/>
  <c r="Q2981" i="1"/>
  <c r="Q2979" i="1"/>
  <c r="Q2982" i="1"/>
  <c r="Q2980" i="1"/>
  <c r="Q982" i="1"/>
  <c r="AA982" i="1" s="1"/>
  <c r="Q979" i="1"/>
  <c r="AA979" i="1" s="1"/>
  <c r="Q980" i="1"/>
  <c r="AA980" i="1" s="1"/>
  <c r="Q2978" i="1"/>
  <c r="Q978" i="1"/>
  <c r="AA978" i="1" s="1"/>
  <c r="O3214" i="1"/>
  <c r="AA3214" i="1" s="1"/>
  <c r="O1214" i="1"/>
  <c r="O1216" i="1"/>
  <c r="O3216" i="1"/>
  <c r="AA3216" i="1" s="1"/>
  <c r="O3215" i="1"/>
  <c r="AA3215" i="1" s="1"/>
  <c r="O1215" i="1"/>
  <c r="Q56" i="1"/>
  <c r="AA56" i="1" s="1"/>
  <c r="Q2056" i="1"/>
  <c r="S2228" i="1"/>
  <c r="AC2228" i="1" s="1"/>
  <c r="S2227" i="1"/>
  <c r="AC2227" i="1" s="1"/>
  <c r="S228" i="1"/>
  <c r="AC228" i="1" s="1"/>
  <c r="S227" i="1"/>
  <c r="AC227" i="1" s="1"/>
  <c r="S2226" i="1"/>
  <c r="AC2226" i="1" s="1"/>
  <c r="S226" i="1"/>
  <c r="AC226" i="1" s="1"/>
  <c r="R59" i="9"/>
  <c r="AD59" i="9" s="1"/>
  <c r="R1141" i="1"/>
  <c r="AD1141" i="1" s="1"/>
  <c r="R1142" i="1"/>
  <c r="AD1142" i="1" s="1"/>
  <c r="R3140" i="1"/>
  <c r="AD3140" i="1" s="1"/>
  <c r="R3141" i="1"/>
  <c r="AD3141" i="1" s="1"/>
  <c r="R3142" i="1"/>
  <c r="AD3142" i="1" s="1"/>
  <c r="R1140" i="1"/>
  <c r="AD1140" i="1" s="1"/>
  <c r="R1143" i="1"/>
  <c r="AD1143" i="1" s="1"/>
  <c r="R3143" i="1"/>
  <c r="AD3143" i="1" s="1"/>
  <c r="P2989" i="1"/>
  <c r="P2988" i="1"/>
  <c r="P2990" i="1"/>
  <c r="AB2990" i="1" s="1"/>
  <c r="Z2990" i="1" s="1"/>
  <c r="P988" i="1"/>
  <c r="P990" i="1"/>
  <c r="P989" i="1"/>
  <c r="P992" i="1"/>
  <c r="P991" i="1"/>
  <c r="P2992" i="1"/>
  <c r="P2991" i="1"/>
  <c r="O3147" i="1"/>
  <c r="AA3147" i="1" s="1"/>
  <c r="O3144" i="1"/>
  <c r="AA3144" i="1" s="1"/>
  <c r="O1144" i="1"/>
  <c r="O3145" i="1"/>
  <c r="AA3145" i="1" s="1"/>
  <c r="O1147" i="1"/>
  <c r="O3146" i="1"/>
  <c r="AA3146" i="1" s="1"/>
  <c r="O1145" i="1"/>
  <c r="O1146" i="1"/>
  <c r="S2987" i="1"/>
  <c r="AC2987" i="1" s="1"/>
  <c r="S987" i="1"/>
  <c r="AC987" i="1" s="1"/>
  <c r="S2985" i="1"/>
  <c r="AC2985" i="1" s="1"/>
  <c r="S2986" i="1"/>
  <c r="AC2986" i="1" s="1"/>
  <c r="S2984" i="1"/>
  <c r="AC2984" i="1" s="1"/>
  <c r="S984" i="1"/>
  <c r="AC984" i="1" s="1"/>
  <c r="S985" i="1"/>
  <c r="AC985" i="1" s="1"/>
  <c r="S2983" i="1"/>
  <c r="AC2983" i="1" s="1"/>
  <c r="S983" i="1"/>
  <c r="AC983" i="1" s="1"/>
  <c r="S986" i="1"/>
  <c r="AC986" i="1" s="1"/>
  <c r="S2043" i="1"/>
  <c r="AC2043" i="1" s="1"/>
  <c r="S43" i="1"/>
  <c r="AC43" i="1" s="1"/>
  <c r="S52" i="1"/>
  <c r="AC52" i="1" s="1"/>
  <c r="S2052" i="1"/>
  <c r="AC2052" i="1" s="1"/>
  <c r="S6" i="7"/>
  <c r="AC6" i="7" s="1"/>
  <c r="S2054" i="1"/>
  <c r="AC2054" i="1" s="1"/>
  <c r="S54" i="1"/>
  <c r="AC54" i="1" s="1"/>
  <c r="AB2038" i="1"/>
  <c r="Z2038" i="1" s="1"/>
  <c r="AB2504" i="1"/>
  <c r="Z2504" i="1" s="1"/>
  <c r="AB504" i="1"/>
  <c r="Z504" i="1" s="1"/>
  <c r="AB501" i="1"/>
  <c r="Z501" i="1" s="1"/>
  <c r="AB500" i="1"/>
  <c r="Z500" i="1" s="1"/>
  <c r="AB2501" i="1"/>
  <c r="Z2501" i="1" s="1"/>
  <c r="S2193" i="1"/>
  <c r="AC2193" i="1" s="1"/>
  <c r="S193" i="1"/>
  <c r="AC193" i="1" s="1"/>
  <c r="R15" i="8"/>
  <c r="AD15" i="8" s="1"/>
  <c r="R14" i="8"/>
  <c r="AD14" i="8" s="1"/>
  <c r="R2030" i="1"/>
  <c r="AD2030" i="1" s="1"/>
  <c r="R30" i="1"/>
  <c r="AD30" i="1" s="1"/>
  <c r="AB227" i="1"/>
  <c r="Z227" i="1" s="1"/>
  <c r="AB17" i="1"/>
  <c r="Z17" i="1" s="1"/>
  <c r="S2747" i="1"/>
  <c r="AC2747" i="1" s="1"/>
  <c r="S2742" i="1"/>
  <c r="AC2742" i="1" s="1"/>
  <c r="S747" i="1"/>
  <c r="AC747" i="1" s="1"/>
  <c r="S744" i="1"/>
  <c r="AC744" i="1" s="1"/>
  <c r="S2745" i="1"/>
  <c r="AC2745" i="1" s="1"/>
  <c r="S2746" i="1"/>
  <c r="AC2746" i="1" s="1"/>
  <c r="S2744" i="1"/>
  <c r="AC2744" i="1" s="1"/>
  <c r="S742" i="1"/>
  <c r="AC742" i="1" s="1"/>
  <c r="S2748" i="1"/>
  <c r="AC2748" i="1" s="1"/>
  <c r="S743" i="1"/>
  <c r="AC743" i="1" s="1"/>
  <c r="S745" i="1"/>
  <c r="AC745" i="1" s="1"/>
  <c r="S2743" i="1"/>
  <c r="AC2743" i="1" s="1"/>
  <c r="S746" i="1"/>
  <c r="AC746" i="1" s="1"/>
  <c r="S748" i="1"/>
  <c r="AC748" i="1" s="1"/>
  <c r="O1125" i="1"/>
  <c r="O1126" i="1"/>
  <c r="O1127" i="1"/>
  <c r="O3128" i="1"/>
  <c r="AA3128" i="1" s="1"/>
  <c r="O3126" i="1"/>
  <c r="AA3126" i="1" s="1"/>
  <c r="O3125" i="1"/>
  <c r="AA3125" i="1" s="1"/>
  <c r="O1128" i="1"/>
  <c r="O3127" i="1"/>
  <c r="AA3127" i="1" s="1"/>
  <c r="O2787" i="1"/>
  <c r="AA2787" i="1" s="1"/>
  <c r="O2782" i="1"/>
  <c r="AA2782" i="1" s="1"/>
  <c r="O782" i="1"/>
  <c r="O2785" i="1"/>
  <c r="AA2785" i="1" s="1"/>
  <c r="O2786" i="1"/>
  <c r="AA2786" i="1" s="1"/>
  <c r="O787" i="1"/>
  <c r="O783" i="1"/>
  <c r="O2784" i="1"/>
  <c r="AA2784" i="1" s="1"/>
  <c r="O786" i="1"/>
  <c r="O2783" i="1"/>
  <c r="AA2783" i="1" s="1"/>
  <c r="O784" i="1"/>
  <c r="O785" i="1"/>
  <c r="AB2021" i="1"/>
  <c r="Z2021" i="1" s="1"/>
  <c r="AB62" i="1"/>
  <c r="Z62" i="1" s="1"/>
  <c r="AB3063" i="1"/>
  <c r="Z3063" i="1" s="1"/>
  <c r="AB3062" i="1"/>
  <c r="Z3062" i="1" s="1"/>
  <c r="AB2172" i="1"/>
  <c r="Z2172" i="1"/>
  <c r="AA2293" i="1"/>
  <c r="S2971" i="1"/>
  <c r="AC2971" i="1" s="1"/>
  <c r="S971" i="1"/>
  <c r="AC971" i="1" s="1"/>
  <c r="S2969" i="1"/>
  <c r="AC2969" i="1" s="1"/>
  <c r="S2970" i="1"/>
  <c r="AC2970" i="1" s="1"/>
  <c r="S2968" i="1"/>
  <c r="AC2968" i="1" s="1"/>
  <c r="S969" i="1"/>
  <c r="AC969" i="1" s="1"/>
  <c r="S2967" i="1"/>
  <c r="AC2967" i="1" s="1"/>
  <c r="S967" i="1"/>
  <c r="AC967" i="1" s="1"/>
  <c r="S970" i="1"/>
  <c r="AC970" i="1" s="1"/>
  <c r="S968" i="1"/>
  <c r="AC968" i="1" s="1"/>
  <c r="R51" i="1"/>
  <c r="AD51" i="1" s="1"/>
  <c r="R2051" i="1"/>
  <c r="AD2051" i="1" s="1"/>
  <c r="AB945" i="1"/>
  <c r="Z945" i="1" s="1"/>
  <c r="AB942" i="1"/>
  <c r="Z942" i="1" s="1"/>
  <c r="AB2944" i="1"/>
  <c r="Z2944" i="1" s="1"/>
  <c r="AA2034" i="1"/>
  <c r="AB1066" i="1"/>
  <c r="Z1066" i="1"/>
  <c r="AB3065" i="1"/>
  <c r="Z3065" i="1" s="1"/>
  <c r="R3117" i="1"/>
  <c r="AD3117" i="1" s="1"/>
  <c r="R3118" i="1"/>
  <c r="AD3118" i="1" s="1"/>
  <c r="R3120" i="1"/>
  <c r="AD3120" i="1" s="1"/>
  <c r="R1117" i="1"/>
  <c r="AD1117" i="1" s="1"/>
  <c r="R1120" i="1"/>
  <c r="AD1120" i="1" s="1"/>
  <c r="R1118" i="1"/>
  <c r="AD1118" i="1" s="1"/>
  <c r="R1119" i="1"/>
  <c r="AD1119" i="1" s="1"/>
  <c r="R3119" i="1"/>
  <c r="AD3119" i="1" s="1"/>
  <c r="O8" i="2"/>
  <c r="AA8" i="2" s="1"/>
  <c r="O7" i="4"/>
  <c r="AA7" i="4" s="1"/>
  <c r="O2050" i="1"/>
  <c r="AA2050" i="1" s="1"/>
  <c r="O50" i="1"/>
  <c r="R2070" i="1"/>
  <c r="AD2070" i="1" s="1"/>
  <c r="R70" i="1"/>
  <c r="AD70" i="1" s="1"/>
  <c r="AB391" i="1"/>
  <c r="Z391" i="1" s="1"/>
  <c r="AB2394" i="1"/>
  <c r="Z2394" i="1" s="1"/>
  <c r="AB395" i="1"/>
  <c r="Z395" i="1" s="1"/>
  <c r="AB2395" i="1"/>
  <c r="Z2395" i="1" s="1"/>
  <c r="S3011" i="1"/>
  <c r="AC3011" i="1" s="1"/>
  <c r="S1011" i="1"/>
  <c r="AC1011" i="1" s="1"/>
  <c r="S3009" i="1"/>
  <c r="AC3009" i="1" s="1"/>
  <c r="S3008" i="1"/>
  <c r="AC3008" i="1" s="1"/>
  <c r="S1008" i="1"/>
  <c r="AC1008" i="1" s="1"/>
  <c r="S3010" i="1"/>
  <c r="AC3010" i="1" s="1"/>
  <c r="S3012" i="1"/>
  <c r="AC3012" i="1" s="1"/>
  <c r="S1012" i="1"/>
  <c r="AC1012" i="1" s="1"/>
  <c r="S1009" i="1"/>
  <c r="AC1009" i="1" s="1"/>
  <c r="S1010" i="1"/>
  <c r="AC1010" i="1" s="1"/>
  <c r="S2083" i="1"/>
  <c r="AC2083" i="1" s="1"/>
  <c r="S83" i="1"/>
  <c r="AC83" i="1" s="1"/>
  <c r="S84" i="1"/>
  <c r="AC84" i="1" s="1"/>
  <c r="S2084" i="1"/>
  <c r="AC2084" i="1" s="1"/>
  <c r="Q2886" i="1"/>
  <c r="AA2886" i="1" s="1"/>
  <c r="Q885" i="1"/>
  <c r="AA885" i="1" s="1"/>
  <c r="Q2885" i="1"/>
  <c r="Q2889" i="1"/>
  <c r="Q2890" i="1"/>
  <c r="Q887" i="1"/>
  <c r="AA887" i="1" s="1"/>
  <c r="Q886" i="1"/>
  <c r="AA886" i="1" s="1"/>
  <c r="Q2888" i="1"/>
  <c r="AA2888" i="1" s="1"/>
  <c r="Q889" i="1"/>
  <c r="AA889" i="1" s="1"/>
  <c r="Q888" i="1"/>
  <c r="AA888" i="1" s="1"/>
  <c r="Q2887" i="1"/>
  <c r="AA2887" i="1" s="1"/>
  <c r="Q890" i="1"/>
  <c r="AA890" i="1" s="1"/>
  <c r="Q2238" i="1"/>
  <c r="Q240" i="1"/>
  <c r="AA240" i="1" s="1"/>
  <c r="Q239" i="1"/>
  <c r="AA239" i="1" s="1"/>
  <c r="Q2240" i="1"/>
  <c r="AA2240" i="1" s="1"/>
  <c r="Q238" i="1"/>
  <c r="AA238" i="1" s="1"/>
  <c r="Q2239" i="1"/>
  <c r="AA2239" i="1" s="1"/>
  <c r="AB2739" i="1"/>
  <c r="Z2739" i="1" s="1"/>
  <c r="P2204" i="1"/>
  <c r="P204" i="1"/>
  <c r="AB602" i="1"/>
  <c r="Z602" i="1" s="1"/>
  <c r="AB2596" i="1"/>
  <c r="Z2596" i="1" s="1"/>
  <c r="AB603" i="1"/>
  <c r="Z603" i="1" s="1"/>
  <c r="AA2599" i="1"/>
  <c r="AA2598" i="1"/>
  <c r="R885" i="1"/>
  <c r="AD885" i="1" s="1"/>
  <c r="R2885" i="1"/>
  <c r="AD2885" i="1" s="1"/>
  <c r="R2886" i="1"/>
  <c r="AD2886" i="1" s="1"/>
  <c r="R886" i="1"/>
  <c r="AD886" i="1" s="1"/>
  <c r="R2888" i="1"/>
  <c r="AD2888" i="1" s="1"/>
  <c r="R2889" i="1"/>
  <c r="AD2889" i="1" s="1"/>
  <c r="R2890" i="1"/>
  <c r="AD2890" i="1" s="1"/>
  <c r="R887" i="1"/>
  <c r="AD887" i="1" s="1"/>
  <c r="R890" i="1"/>
  <c r="AD890" i="1" s="1"/>
  <c r="R889" i="1"/>
  <c r="AD889" i="1" s="1"/>
  <c r="R888" i="1"/>
  <c r="AD888" i="1" s="1"/>
  <c r="R2887" i="1"/>
  <c r="AD2887" i="1" s="1"/>
  <c r="AA2256" i="1"/>
  <c r="AA2257" i="1"/>
  <c r="AB11" i="1"/>
  <c r="Z11" i="1" s="1"/>
  <c r="O3021" i="1"/>
  <c r="AA3021" i="1" s="1"/>
  <c r="O3022" i="1"/>
  <c r="AA3022" i="1" s="1"/>
  <c r="O3024" i="1"/>
  <c r="AA3024" i="1" s="1"/>
  <c r="O1024" i="1"/>
  <c r="O1021" i="1"/>
  <c r="O1022" i="1"/>
  <c r="O3025" i="1"/>
  <c r="AA3025" i="1" s="1"/>
  <c r="O1025" i="1"/>
  <c r="O3023" i="1"/>
  <c r="AA3023" i="1" s="1"/>
  <c r="O1023" i="1"/>
  <c r="AB899" i="1"/>
  <c r="Z899" i="1" s="1"/>
  <c r="AB2900" i="1"/>
  <c r="Z2900" i="1" s="1"/>
  <c r="AB2012" i="1"/>
  <c r="Z2012" i="1" s="1"/>
  <c r="Q2206" i="1"/>
  <c r="AA2206" i="1" s="1"/>
  <c r="Q206" i="1"/>
  <c r="AA206" i="1" s="1"/>
  <c r="AB3236" i="1"/>
  <c r="Z3236" i="1" s="1"/>
  <c r="AA3223" i="1"/>
  <c r="AA3224" i="1"/>
  <c r="AB3046" i="1"/>
  <c r="Z3046" i="1" s="1"/>
  <c r="S2883" i="1"/>
  <c r="AC2883" i="1" s="1"/>
  <c r="S883" i="1"/>
  <c r="AC883" i="1" s="1"/>
  <c r="S2881" i="1"/>
  <c r="AC2881" i="1" s="1"/>
  <c r="S2882" i="1"/>
  <c r="AC2882" i="1" s="1"/>
  <c r="S884" i="1"/>
  <c r="AC884" i="1" s="1"/>
  <c r="S879" i="1"/>
  <c r="AC879" i="1" s="1"/>
  <c r="S2884" i="1"/>
  <c r="AC2884" i="1" s="1"/>
  <c r="S881" i="1"/>
  <c r="AC881" i="1" s="1"/>
  <c r="S880" i="1"/>
  <c r="AC880" i="1" s="1"/>
  <c r="S882" i="1"/>
  <c r="AC882" i="1" s="1"/>
  <c r="S2879" i="1"/>
  <c r="AC2879" i="1" s="1"/>
  <c r="S2880" i="1"/>
  <c r="AC2880" i="1" s="1"/>
  <c r="P3005" i="1"/>
  <c r="P3006" i="1"/>
  <c r="P3003" i="1"/>
  <c r="P1005" i="1"/>
  <c r="P1003" i="1"/>
  <c r="P3004" i="1"/>
  <c r="P1006" i="1"/>
  <c r="P1004" i="1"/>
  <c r="P1007" i="1"/>
  <c r="P3007" i="1"/>
  <c r="AB849" i="1"/>
  <c r="Z849" i="1" s="1"/>
  <c r="AB2849" i="1"/>
  <c r="Z2849" i="1" s="1"/>
  <c r="AB2846" i="1"/>
  <c r="Z2846" i="1" s="1"/>
  <c r="AB2124" i="1"/>
  <c r="Z2124" i="1" s="1"/>
  <c r="S2260" i="1"/>
  <c r="AC2260" i="1" s="1"/>
  <c r="S2259" i="1"/>
  <c r="AC2259" i="1" s="1"/>
  <c r="S259" i="1"/>
  <c r="AC259" i="1" s="1"/>
  <c r="S260" i="1"/>
  <c r="AC260" i="1" s="1"/>
  <c r="S2258" i="1"/>
  <c r="AC2258" i="1" s="1"/>
  <c r="S258" i="1"/>
  <c r="AC258" i="1" s="1"/>
  <c r="AA2952" i="1"/>
  <c r="AA2955" i="1"/>
  <c r="AB10" i="1"/>
  <c r="Z10" i="1" s="1"/>
  <c r="AA2163" i="1"/>
  <c r="AB1163" i="1"/>
  <c r="Z1163" i="1" s="1"/>
  <c r="AB3163" i="1"/>
  <c r="Z3163" i="1" s="1"/>
  <c r="AA3242" i="1"/>
  <c r="AA2928" i="1"/>
  <c r="AA2925" i="1"/>
  <c r="AA2464" i="1"/>
  <c r="AA2462" i="1"/>
  <c r="AB266" i="1"/>
  <c r="Z266" i="1" s="1"/>
  <c r="AB268" i="1"/>
  <c r="Z268" i="1" s="1"/>
  <c r="AA2197" i="1"/>
  <c r="AB1021" i="1"/>
  <c r="Z1021" i="1" s="1"/>
  <c r="AB1022" i="1"/>
  <c r="Z1022" i="1" s="1"/>
  <c r="AB594" i="1"/>
  <c r="Z594" i="1"/>
  <c r="AB588" i="1"/>
  <c r="Z588" i="1" s="1"/>
  <c r="AB2588" i="1"/>
  <c r="Z2588" i="1" s="1"/>
  <c r="AB589" i="1"/>
  <c r="Z589" i="1" s="1"/>
  <c r="Q2448" i="1"/>
  <c r="Q2445" i="1"/>
  <c r="AA2445" i="1" s="1"/>
  <c r="Q2446" i="1"/>
  <c r="AA2446" i="1" s="1"/>
  <c r="Q2450" i="1"/>
  <c r="AA2450" i="1" s="1"/>
  <c r="Q447" i="1"/>
  <c r="AA447" i="1" s="1"/>
  <c r="Q2444" i="1"/>
  <c r="AA2444" i="1" s="1"/>
  <c r="Q448" i="1"/>
  <c r="AA448" i="1" s="1"/>
  <c r="Q446" i="1"/>
  <c r="AA446" i="1" s="1"/>
  <c r="Q445" i="1"/>
  <c r="AA445" i="1" s="1"/>
  <c r="Q2449" i="1"/>
  <c r="AA2449" i="1" s="1"/>
  <c r="Q449" i="1"/>
  <c r="AA449" i="1" s="1"/>
  <c r="Q450" i="1"/>
  <c r="AA450" i="1" s="1"/>
  <c r="Q2447" i="1"/>
  <c r="AA2447" i="1" s="1"/>
  <c r="Q444" i="1"/>
  <c r="AA444" i="1" s="1"/>
  <c r="S2026" i="1"/>
  <c r="AC2026" i="1" s="1"/>
  <c r="S26" i="1"/>
  <c r="AC26" i="1" s="1"/>
  <c r="R2077" i="1"/>
  <c r="AD2077" i="1" s="1"/>
  <c r="R2078" i="1"/>
  <c r="AD2078" i="1" s="1"/>
  <c r="R78" i="1"/>
  <c r="AD78" i="1" s="1"/>
  <c r="R77" i="1"/>
  <c r="AD77" i="1" s="1"/>
  <c r="Q2194" i="1"/>
  <c r="Q194" i="1"/>
  <c r="AA194" i="1" s="1"/>
  <c r="Q2065" i="1"/>
  <c r="Q65" i="1"/>
  <c r="AA65" i="1" s="1"/>
  <c r="S2082" i="1"/>
  <c r="AC2082" i="1" s="1"/>
  <c r="S82" i="1"/>
  <c r="AC82" i="1" s="1"/>
  <c r="P2057" i="1"/>
  <c r="P57" i="1"/>
  <c r="AB133" i="1"/>
  <c r="Z133" i="1" s="1"/>
  <c r="AB217" i="1"/>
  <c r="Z217" i="1" s="1"/>
  <c r="O2381" i="1"/>
  <c r="AA2381" i="1" s="1"/>
  <c r="O2382" i="1"/>
  <c r="AA2382" i="1" s="1"/>
  <c r="O2379" i="1"/>
  <c r="AA2379" i="1" s="1"/>
  <c r="O382" i="1"/>
  <c r="O381" i="1"/>
  <c r="O2378" i="1"/>
  <c r="AA2378" i="1" s="1"/>
  <c r="O379" i="1"/>
  <c r="O2377" i="1"/>
  <c r="AA2377" i="1" s="1"/>
  <c r="O2380" i="1"/>
  <c r="AA2380" i="1" s="1"/>
  <c r="O380" i="1"/>
  <c r="O376" i="1"/>
  <c r="O2376" i="1"/>
  <c r="AA2376" i="1" s="1"/>
  <c r="O377" i="1"/>
  <c r="O378" i="1"/>
  <c r="O2035" i="1"/>
  <c r="AA2035" i="1" s="1"/>
  <c r="O35" i="1"/>
  <c r="O2033" i="1"/>
  <c r="O33" i="1"/>
  <c r="O24" i="1"/>
  <c r="O2024" i="1"/>
  <c r="AA2024" i="1" s="1"/>
  <c r="O2285" i="1"/>
  <c r="AA2285" i="1" s="1"/>
  <c r="O2283" i="1"/>
  <c r="AA2283" i="1" s="1"/>
  <c r="O2282" i="1"/>
  <c r="AA2282" i="1" s="1"/>
  <c r="O283" i="1"/>
  <c r="O2281" i="1"/>
  <c r="AA2281" i="1" s="1"/>
  <c r="O284" i="1"/>
  <c r="O285" i="1"/>
  <c r="O2284" i="1"/>
  <c r="AA2284" i="1" s="1"/>
  <c r="O281" i="1"/>
  <c r="O282" i="1"/>
  <c r="Q2205" i="1"/>
  <c r="Q205" i="1"/>
  <c r="AA205" i="1" s="1"/>
  <c r="AB178" i="1"/>
  <c r="Z178" i="1" s="1"/>
  <c r="P2629" i="1"/>
  <c r="P2630" i="1"/>
  <c r="AB2630" i="1" s="1"/>
  <c r="Z2630" i="1" s="1"/>
  <c r="P2633" i="1"/>
  <c r="P2634" i="1"/>
  <c r="P629" i="1"/>
  <c r="P630" i="1"/>
  <c r="P631" i="1"/>
  <c r="AB631" i="1" s="1"/>
  <c r="Z631" i="1" s="1"/>
  <c r="P632" i="1"/>
  <c r="P633" i="1"/>
  <c r="P2631" i="1"/>
  <c r="P2632" i="1"/>
  <c r="P628" i="1"/>
  <c r="P2628" i="1"/>
  <c r="P634" i="1"/>
  <c r="AA2127" i="1"/>
  <c r="P2080" i="1"/>
  <c r="P80" i="1"/>
  <c r="P2830" i="1"/>
  <c r="P2827" i="1"/>
  <c r="P2829" i="1"/>
  <c r="P827" i="1"/>
  <c r="P2826" i="1"/>
  <c r="P2828" i="1"/>
  <c r="P830" i="1"/>
  <c r="P828" i="1"/>
  <c r="P831" i="1"/>
  <c r="AB831" i="1" s="1"/>
  <c r="Z831" i="1" s="1"/>
  <c r="P829" i="1"/>
  <c r="P826" i="1"/>
  <c r="P2831" i="1"/>
  <c r="AB327" i="1"/>
  <c r="Z327" i="1" s="1"/>
  <c r="AB2330" i="1"/>
  <c r="Z2330" i="1" s="1"/>
  <c r="AB331" i="1"/>
  <c r="Z331" i="1" s="1"/>
  <c r="AA2520" i="1"/>
  <c r="AB164" i="1"/>
  <c r="Z164" i="1" s="1"/>
  <c r="Q3182" i="1"/>
  <c r="Q1184" i="1"/>
  <c r="AA1184" i="1" s="1"/>
  <c r="Q1182" i="1"/>
  <c r="AA1182" i="1" s="1"/>
  <c r="Q3184" i="1"/>
  <c r="Q3185" i="1"/>
  <c r="Q1183" i="1"/>
  <c r="AA1183" i="1" s="1"/>
  <c r="Q1185" i="1"/>
  <c r="AA1185" i="1" s="1"/>
  <c r="Q3183" i="1"/>
  <c r="AB126" i="1"/>
  <c r="Z126" i="1" s="1"/>
  <c r="S2733" i="1"/>
  <c r="AC2733" i="1" s="1"/>
  <c r="S728" i="1"/>
  <c r="AC728" i="1" s="1"/>
  <c r="S2734" i="1"/>
  <c r="AC2734" i="1" s="1"/>
  <c r="S2731" i="1"/>
  <c r="AC2731" i="1" s="1"/>
  <c r="S731" i="1"/>
  <c r="AC731" i="1" s="1"/>
  <c r="S2729" i="1"/>
  <c r="AC2729" i="1" s="1"/>
  <c r="S2730" i="1"/>
  <c r="AC2730" i="1" s="1"/>
  <c r="S733" i="1"/>
  <c r="AC733" i="1" s="1"/>
  <c r="S2728" i="1"/>
  <c r="AC2728" i="1" s="1"/>
  <c r="S734" i="1"/>
  <c r="AC734" i="1" s="1"/>
  <c r="S729" i="1"/>
  <c r="AC729" i="1" s="1"/>
  <c r="S2732" i="1"/>
  <c r="AC2732" i="1" s="1"/>
  <c r="S730" i="1"/>
  <c r="AC730" i="1" s="1"/>
  <c r="S732" i="1"/>
  <c r="AC732" i="1" s="1"/>
  <c r="P2717" i="1"/>
  <c r="P2718" i="1"/>
  <c r="P2715" i="1"/>
  <c r="P720" i="1"/>
  <c r="P715" i="1"/>
  <c r="P2720" i="1"/>
  <c r="P2716" i="1"/>
  <c r="P718" i="1"/>
  <c r="P2721" i="1"/>
  <c r="P721" i="1"/>
  <c r="P716" i="1"/>
  <c r="AB716" i="1" s="1"/>
  <c r="Z716" i="1" s="1"/>
  <c r="P719" i="1"/>
  <c r="P717" i="1"/>
  <c r="P2719" i="1"/>
  <c r="AB2022" i="1"/>
  <c r="Z2022" i="1" s="1"/>
  <c r="O96" i="1"/>
  <c r="O2096" i="1"/>
  <c r="AB2610" i="1"/>
  <c r="Z2610" i="1" s="1"/>
  <c r="AB611" i="1"/>
  <c r="Z611" i="1" s="1"/>
  <c r="AB2606" i="1"/>
  <c r="Z2606" i="1" s="1"/>
  <c r="O2201" i="1"/>
  <c r="AA2201" i="1" s="1"/>
  <c r="O201" i="1"/>
  <c r="O141" i="1"/>
  <c r="O2141" i="1"/>
  <c r="AB2712" i="1"/>
  <c r="Z2712" i="1" s="1"/>
  <c r="Q576" i="1"/>
  <c r="AA576" i="1" s="1"/>
  <c r="Q2573" i="1"/>
  <c r="Q2574" i="1"/>
  <c r="Q2571" i="1"/>
  <c r="Q571" i="1"/>
  <c r="AA571" i="1" s="1"/>
  <c r="Q2570" i="1"/>
  <c r="Q575" i="1"/>
  <c r="AA575" i="1" s="1"/>
  <c r="Q2572" i="1"/>
  <c r="Q574" i="1"/>
  <c r="AA574" i="1" s="1"/>
  <c r="Q2576" i="1"/>
  <c r="Q573" i="1"/>
  <c r="AA573" i="1" s="1"/>
  <c r="Q2577" i="1"/>
  <c r="Q2578" i="1"/>
  <c r="Q577" i="1"/>
  <c r="AA577" i="1" s="1"/>
  <c r="Q570" i="1"/>
  <c r="AA570" i="1" s="1"/>
  <c r="Q578" i="1"/>
  <c r="AA578" i="1" s="1"/>
  <c r="Q2575" i="1"/>
  <c r="Q572" i="1"/>
  <c r="AA572" i="1" s="1"/>
  <c r="AB71" i="1"/>
  <c r="Z71" i="1" s="1"/>
  <c r="AA2525" i="1"/>
  <c r="S2142" i="1"/>
  <c r="AC2142" i="1" s="1"/>
  <c r="S142" i="1"/>
  <c r="AC142" i="1" s="1"/>
  <c r="S143" i="1"/>
  <c r="AC143" i="1" s="1"/>
  <c r="S2143" i="1"/>
  <c r="AC2143" i="1" s="1"/>
  <c r="AB322" i="1"/>
  <c r="Z322" i="1" s="1"/>
  <c r="AB2322" i="1"/>
  <c r="Z2322" i="1" s="1"/>
  <c r="AB2325" i="1"/>
  <c r="Z2325" i="1" s="1"/>
  <c r="AB30" i="9"/>
  <c r="AB111" i="12"/>
  <c r="Z111" i="12" s="1"/>
  <c r="AB120" i="12"/>
  <c r="Z120" i="12" s="1"/>
  <c r="AB107" i="12"/>
  <c r="Z107" i="12" s="1"/>
  <c r="AB121" i="12"/>
  <c r="Z121" i="12" s="1"/>
  <c r="AB116" i="12"/>
  <c r="Z116" i="12" s="1"/>
  <c r="S1037" i="1"/>
  <c r="AC1037" i="1" s="1"/>
  <c r="S3038" i="1"/>
  <c r="AC3038" i="1" s="1"/>
  <c r="S3035" i="1"/>
  <c r="AC3035" i="1" s="1"/>
  <c r="S1035" i="1"/>
  <c r="AC1035" i="1" s="1"/>
  <c r="S3034" i="1"/>
  <c r="AC3034" i="1" s="1"/>
  <c r="S3037" i="1"/>
  <c r="AC3037" i="1" s="1"/>
  <c r="S1038" i="1"/>
  <c r="AC1038" i="1" s="1"/>
  <c r="S3036" i="1"/>
  <c r="AC3036" i="1" s="1"/>
  <c r="S1036" i="1"/>
  <c r="AC1036" i="1" s="1"/>
  <c r="S1034" i="1"/>
  <c r="AC1034" i="1" s="1"/>
  <c r="AB40" i="1"/>
  <c r="Z40" i="1" s="1"/>
  <c r="R31" i="1"/>
  <c r="AD31" i="1" s="1"/>
  <c r="R2031" i="1"/>
  <c r="AD2031" i="1" s="1"/>
  <c r="P3177" i="1"/>
  <c r="P3176" i="1"/>
  <c r="P1175" i="1"/>
  <c r="P1176" i="1"/>
  <c r="P3175" i="1"/>
  <c r="P1177" i="1"/>
  <c r="AB224" i="1"/>
  <c r="Z224" i="1" s="1"/>
  <c r="AB26" i="9"/>
  <c r="AB103" i="12"/>
  <c r="Z103" i="12" s="1"/>
  <c r="AB94" i="12"/>
  <c r="Z94" i="12" s="1"/>
  <c r="AB93" i="12"/>
  <c r="Z93" i="12" s="1"/>
  <c r="AB101" i="12"/>
  <c r="Z101" i="12" s="1"/>
  <c r="AB100" i="12"/>
  <c r="Z100" i="12" s="1"/>
  <c r="AB344" i="12"/>
  <c r="Z344" i="12" s="1"/>
  <c r="S147" i="1"/>
  <c r="AC147" i="1" s="1"/>
  <c r="S148" i="1"/>
  <c r="AC148" i="1" s="1"/>
  <c r="S2148" i="1"/>
  <c r="AC2148" i="1" s="1"/>
  <c r="S2147" i="1"/>
  <c r="AC2147" i="1" s="1"/>
  <c r="Q87" i="1"/>
  <c r="AA87" i="1" s="1"/>
  <c r="Q2087" i="1"/>
  <c r="S335" i="12"/>
  <c r="AC335" i="12" s="1"/>
  <c r="S351" i="12"/>
  <c r="AC351" i="12" s="1"/>
  <c r="S201" i="12"/>
  <c r="AC201" i="12" s="1"/>
  <c r="S193" i="12"/>
  <c r="AC193" i="12" s="1"/>
  <c r="S200" i="12"/>
  <c r="AC200" i="12" s="1"/>
  <c r="S188" i="12"/>
  <c r="AC188" i="12" s="1"/>
  <c r="S186" i="12"/>
  <c r="AC186" i="12" s="1"/>
  <c r="S187" i="12"/>
  <c r="AC187" i="12" s="1"/>
  <c r="S192" i="12"/>
  <c r="AC192" i="12" s="1"/>
  <c r="S203" i="12"/>
  <c r="AC203" i="12" s="1"/>
  <c r="S195" i="12"/>
  <c r="AC195" i="12" s="1"/>
  <c r="S205" i="12"/>
  <c r="AC205" i="12" s="1"/>
  <c r="S189" i="12"/>
  <c r="AC189" i="12" s="1"/>
  <c r="S204" i="12"/>
  <c r="AC204" i="12" s="1"/>
  <c r="S194" i="12"/>
  <c r="AC194" i="12" s="1"/>
  <c r="S199" i="12"/>
  <c r="AC199" i="12" s="1"/>
  <c r="S191" i="12"/>
  <c r="AC191" i="12" s="1"/>
  <c r="S197" i="12"/>
  <c r="AC197" i="12" s="1"/>
  <c r="S196" i="12"/>
  <c r="AC196" i="12" s="1"/>
  <c r="S202" i="12"/>
  <c r="AC202" i="12" s="1"/>
  <c r="S198" i="12"/>
  <c r="AC198" i="12" s="1"/>
  <c r="S190" i="12"/>
  <c r="AC190" i="12" s="1"/>
  <c r="S53" i="9"/>
  <c r="AC53" i="9" s="1"/>
  <c r="S15" i="4"/>
  <c r="AC15" i="4" s="1"/>
  <c r="S51" i="9"/>
  <c r="AC51" i="9" s="1"/>
  <c r="S16" i="2"/>
  <c r="AC16" i="2" s="1"/>
  <c r="S52" i="9"/>
  <c r="AC52" i="9" s="1"/>
  <c r="S13" i="3"/>
  <c r="AC13" i="3" s="1"/>
  <c r="S50" i="9"/>
  <c r="AC50" i="9" s="1"/>
  <c r="S14" i="7"/>
  <c r="AC14" i="7" s="1"/>
  <c r="S2997" i="1"/>
  <c r="AC2997" i="1" s="1"/>
  <c r="S2995" i="1"/>
  <c r="AC2995" i="1" s="1"/>
  <c r="S995" i="1"/>
  <c r="AC995" i="1" s="1"/>
  <c r="S993" i="1"/>
  <c r="AC993" i="1" s="1"/>
  <c r="S2994" i="1"/>
  <c r="AC2994" i="1" s="1"/>
  <c r="S996" i="1"/>
  <c r="AC996" i="1" s="1"/>
  <c r="S2996" i="1"/>
  <c r="AC2996" i="1" s="1"/>
  <c r="S997" i="1"/>
  <c r="AC997" i="1" s="1"/>
  <c r="S2993" i="1"/>
  <c r="AC2993" i="1" s="1"/>
  <c r="S994" i="1"/>
  <c r="AC994" i="1" s="1"/>
  <c r="AB161" i="1"/>
  <c r="Z161" i="1" s="1"/>
  <c r="S2145" i="1"/>
  <c r="AC2145" i="1" s="1"/>
  <c r="S145" i="1"/>
  <c r="AC145" i="1" s="1"/>
  <c r="S144" i="1"/>
  <c r="AC144" i="1" s="1"/>
  <c r="S2144" i="1"/>
  <c r="AC2144" i="1" s="1"/>
  <c r="AB948" i="1"/>
  <c r="Z948" i="1" s="1"/>
  <c r="AB2947" i="1"/>
  <c r="Z2947" i="1" s="1"/>
  <c r="AB2680" i="1"/>
  <c r="Z2680" i="1" s="1"/>
  <c r="AB2681" i="1"/>
  <c r="Z2681" i="1" s="1"/>
  <c r="AB2684" i="1"/>
  <c r="Z2684" i="1" s="1"/>
  <c r="S47" i="1"/>
  <c r="AC47" i="1" s="1"/>
  <c r="S2047" i="1"/>
  <c r="AC2047" i="1" s="1"/>
  <c r="AB36" i="1"/>
  <c r="Z36" i="1" s="1"/>
  <c r="AB19" i="1"/>
  <c r="Z19" i="1" s="1"/>
  <c r="AB342" i="12"/>
  <c r="Z342" i="12" s="1"/>
  <c r="AA13" i="12"/>
  <c r="AA21" i="12"/>
  <c r="AA8" i="12"/>
  <c r="AA23" i="12"/>
  <c r="AA7" i="12"/>
  <c r="AB1137" i="1"/>
  <c r="Z1137" i="1" s="1"/>
  <c r="AB1139" i="1"/>
  <c r="Z1139" i="1" s="1"/>
  <c r="O334" i="12"/>
  <c r="O350" i="12"/>
  <c r="O168" i="12"/>
  <c r="AA168" i="12" s="1"/>
  <c r="O169" i="12"/>
  <c r="AA169" i="12" s="1"/>
  <c r="O183" i="12"/>
  <c r="AA183" i="12" s="1"/>
  <c r="O179" i="12"/>
  <c r="AA179" i="12" s="1"/>
  <c r="O175" i="12"/>
  <c r="AA175" i="12" s="1"/>
  <c r="O185" i="12"/>
  <c r="AA185" i="12" s="1"/>
  <c r="O177" i="12"/>
  <c r="AA177" i="12" s="1"/>
  <c r="O171" i="12"/>
  <c r="AA171" i="12" s="1"/>
  <c r="O180" i="12"/>
  <c r="AA180" i="12" s="1"/>
  <c r="O166" i="12"/>
  <c r="AA166" i="12" s="1"/>
  <c r="O181" i="12"/>
  <c r="AA181" i="12" s="1"/>
  <c r="O173" i="12"/>
  <c r="AA173" i="12" s="1"/>
  <c r="O172" i="12"/>
  <c r="AA172" i="12" s="1"/>
  <c r="O170" i="12"/>
  <c r="O167" i="12"/>
  <c r="AA167" i="12" s="1"/>
  <c r="O174" i="12"/>
  <c r="AA174" i="12" s="1"/>
  <c r="O184" i="12"/>
  <c r="AA184" i="12" s="1"/>
  <c r="O176" i="12"/>
  <c r="AA176" i="12" s="1"/>
  <c r="O182" i="12"/>
  <c r="O178" i="12"/>
  <c r="AA178" i="12" s="1"/>
  <c r="O24" i="7"/>
  <c r="AA24" i="7" s="1"/>
  <c r="O45" i="9"/>
  <c r="O9" i="6"/>
  <c r="O46" i="9"/>
  <c r="O15" i="2"/>
  <c r="O12" i="3"/>
  <c r="O48" i="9"/>
  <c r="O14" i="4"/>
  <c r="O47" i="9"/>
  <c r="O13" i="7"/>
  <c r="O2861" i="1"/>
  <c r="AA2861" i="1" s="1"/>
  <c r="O2859" i="1"/>
  <c r="O2857" i="1"/>
  <c r="AA2857" i="1" s="1"/>
  <c r="O859" i="1"/>
  <c r="O861" i="1"/>
  <c r="O2856" i="1"/>
  <c r="AA2856" i="1" s="1"/>
  <c r="O2858" i="1"/>
  <c r="AA2858" i="1" s="1"/>
  <c r="O857" i="1"/>
  <c r="O858" i="1"/>
  <c r="O2860" i="1"/>
  <c r="O856" i="1"/>
  <c r="O860" i="1"/>
  <c r="Q74" i="1"/>
  <c r="AA74" i="1" s="1"/>
  <c r="Q2074" i="1"/>
  <c r="S2989" i="1"/>
  <c r="AC2989" i="1" s="1"/>
  <c r="S2988" i="1"/>
  <c r="AC2988" i="1" s="1"/>
  <c r="S2990" i="1"/>
  <c r="AC2990" i="1" s="1"/>
  <c r="S988" i="1"/>
  <c r="AC988" i="1" s="1"/>
  <c r="S990" i="1"/>
  <c r="AC990" i="1" s="1"/>
  <c r="S989" i="1"/>
  <c r="AC989" i="1" s="1"/>
  <c r="S991" i="1"/>
  <c r="AC991" i="1" s="1"/>
  <c r="S992" i="1"/>
  <c r="AC992" i="1" s="1"/>
  <c r="S2992" i="1"/>
  <c r="AC2992" i="1" s="1"/>
  <c r="S2991" i="1"/>
  <c r="AC2991" i="1" s="1"/>
  <c r="AB761" i="1"/>
  <c r="Z761" i="1" s="1"/>
  <c r="AB756" i="1"/>
  <c r="Z756" i="1" s="1"/>
  <c r="AB2219" i="1"/>
  <c r="Z2219" i="1" s="1"/>
  <c r="AB130" i="1"/>
  <c r="Z130" i="1" s="1"/>
  <c r="AB975" i="1"/>
  <c r="Z975" i="1" s="1"/>
  <c r="AB2972" i="1"/>
  <c r="Z2972" i="1" s="1"/>
  <c r="AB2974" i="1"/>
  <c r="Z2974" i="1" s="1"/>
  <c r="AB3145" i="1"/>
  <c r="Z3145" i="1" s="1"/>
  <c r="AB3144" i="1"/>
  <c r="Z3144" i="1" s="1"/>
  <c r="AA2223" i="1"/>
  <c r="P2987" i="1"/>
  <c r="P2984" i="1"/>
  <c r="P987" i="1"/>
  <c r="P2985" i="1"/>
  <c r="P2986" i="1"/>
  <c r="P984" i="1"/>
  <c r="P983" i="1"/>
  <c r="P985" i="1"/>
  <c r="P2983" i="1"/>
  <c r="P986" i="1"/>
  <c r="AB1143" i="1"/>
  <c r="Z1143" i="1" s="1"/>
  <c r="AB3140" i="1"/>
  <c r="Z3140" i="1" s="1"/>
  <c r="AA2347" i="1"/>
  <c r="AB1186" i="1"/>
  <c r="Z1186" i="1" s="1"/>
  <c r="AB3187" i="1"/>
  <c r="Z3187" i="1" s="1"/>
  <c r="AB1225" i="1"/>
  <c r="Z1225" i="1" s="1"/>
  <c r="AB3224" i="1"/>
  <c r="Z3224" i="1" s="1"/>
  <c r="O6" i="7"/>
  <c r="AA6" i="7" s="1"/>
  <c r="O2054" i="1"/>
  <c r="AA2054" i="1" s="1"/>
  <c r="O54" i="1"/>
  <c r="AB119" i="1"/>
  <c r="Z119" i="1" s="1"/>
  <c r="P2193" i="1"/>
  <c r="P193" i="1"/>
  <c r="AB3201" i="1"/>
  <c r="Z3201" i="1" s="1"/>
  <c r="AA2742" i="1"/>
  <c r="AB1127" i="1"/>
  <c r="Z1127" i="1" s="1"/>
  <c r="AB1125" i="1"/>
  <c r="Z1125" i="1" s="1"/>
  <c r="AB373" i="1"/>
  <c r="Z373" i="1" s="1"/>
  <c r="AB938" i="1"/>
  <c r="Z938" i="1" s="1"/>
  <c r="AB2939" i="1"/>
  <c r="Z2939" i="1" s="1"/>
  <c r="AA2297" i="1"/>
  <c r="AA2296" i="1"/>
  <c r="AA2367" i="1"/>
  <c r="AA2363" i="1"/>
  <c r="AB177" i="1"/>
  <c r="Z177" i="1" s="1"/>
  <c r="AA12" i="8"/>
  <c r="AB3087" i="1"/>
  <c r="Z3087" i="1" s="1"/>
  <c r="AB1086" i="1"/>
  <c r="Z1086" i="1" s="1"/>
  <c r="AB3117" i="1"/>
  <c r="Z3117" i="1" s="1"/>
  <c r="AA3173" i="1"/>
  <c r="R7" i="4"/>
  <c r="AD7" i="4" s="1"/>
  <c r="R8" i="2"/>
  <c r="AD8" i="2" s="1"/>
  <c r="R2050" i="1"/>
  <c r="AD2050" i="1" s="1"/>
  <c r="R50" i="1"/>
  <c r="AD50" i="1" s="1"/>
  <c r="AB67" i="1"/>
  <c r="Z67" i="1" s="1"/>
  <c r="Q2083" i="1"/>
  <c r="AA2083" i="1" s="1"/>
  <c r="Q2084" i="1"/>
  <c r="Q83" i="1"/>
  <c r="AA83" i="1" s="1"/>
  <c r="Q84" i="1"/>
  <c r="AA84" i="1" s="1"/>
  <c r="AB2924" i="1"/>
  <c r="Z2924" i="1" s="1"/>
  <c r="AB464" i="1"/>
  <c r="Z464" i="1" s="1"/>
  <c r="AB2464" i="1"/>
  <c r="Z2464" i="1" s="1"/>
  <c r="AB2459" i="1"/>
  <c r="Z2459" i="1" s="1"/>
  <c r="AB90" i="1"/>
  <c r="Z90" i="1" s="1"/>
  <c r="AA3233" i="1"/>
  <c r="AB2455" i="1"/>
  <c r="Z2455" i="1" s="1"/>
  <c r="AB452" i="1"/>
  <c r="Z452" i="1" s="1"/>
  <c r="AB2454" i="1"/>
  <c r="Z2454" i="1" s="1"/>
  <c r="AA2591" i="1"/>
  <c r="AA2594" i="1"/>
  <c r="AA2590" i="1"/>
  <c r="AB3124" i="1"/>
  <c r="Z3124" i="1" s="1"/>
  <c r="AB3123" i="1"/>
  <c r="Z3123" i="1" s="1"/>
  <c r="AB250" i="1"/>
  <c r="Z250" i="1" s="1"/>
  <c r="AB812" i="1"/>
  <c r="Z812" i="1" s="1"/>
  <c r="AB2807" i="1"/>
  <c r="Z2807" i="1" s="1"/>
  <c r="AB2809" i="1"/>
  <c r="Z2809" i="1" s="1"/>
  <c r="AB2813" i="1"/>
  <c r="Z2813" i="1" s="1"/>
  <c r="AA2180" i="1"/>
  <c r="AB127" i="1"/>
  <c r="Z127" i="1" s="1"/>
  <c r="AB2302" i="1"/>
  <c r="Z2302" i="1" s="1"/>
  <c r="AB2959" i="1"/>
  <c r="Z2959" i="1" s="1"/>
  <c r="AB957" i="1"/>
  <c r="Z957" i="1" s="1"/>
  <c r="AB223" i="1"/>
  <c r="Z223" i="1" s="1"/>
  <c r="AB77" i="1"/>
  <c r="Z77" i="1" s="1"/>
  <c r="AB2751" i="1"/>
  <c r="Z2751" i="1" s="1"/>
  <c r="AB2752" i="1"/>
  <c r="Z2752" i="1" s="1"/>
  <c r="AA2754" i="1"/>
  <c r="AB2314" i="1"/>
  <c r="Z2314" i="1" s="1"/>
  <c r="AB1093" i="1"/>
  <c r="Z1093" i="1" s="1"/>
  <c r="AB3094" i="1"/>
  <c r="Z3094" i="1" s="1"/>
  <c r="AA3031" i="1"/>
  <c r="AB107" i="1"/>
  <c r="Z107" i="1" s="1"/>
  <c r="AB1217" i="1"/>
  <c r="Z1217" i="1" s="1"/>
  <c r="AB2231" i="1"/>
  <c r="Z2231" i="1" s="1"/>
  <c r="AB2338" i="1"/>
  <c r="Z2338" i="1" s="1"/>
  <c r="AB2341" i="1"/>
  <c r="Z2341" i="1" s="1"/>
  <c r="AA2804" i="1"/>
  <c r="AB29" i="1"/>
  <c r="Z29" i="1" s="1"/>
  <c r="AB653" i="1"/>
  <c r="Z653" i="1" s="1"/>
  <c r="AB2650" i="1"/>
  <c r="Z2650" i="1" s="1"/>
  <c r="AB2653" i="1"/>
  <c r="Z2653" i="1" s="1"/>
  <c r="AB476" i="1"/>
  <c r="Z476" i="1" s="1"/>
  <c r="AB2476" i="1"/>
  <c r="Z2476" i="1" s="1"/>
  <c r="AB2473" i="1"/>
  <c r="Z2473" i="1" s="1"/>
  <c r="AB2477" i="1"/>
  <c r="Z2477" i="1" s="1"/>
  <c r="AA2352" i="1"/>
  <c r="AA2355" i="1"/>
  <c r="AB687" i="1"/>
  <c r="Z687" i="1" s="1"/>
  <c r="AB2692" i="1"/>
  <c r="Z2692" i="1" s="1"/>
  <c r="AB691" i="1"/>
  <c r="Z691" i="1" s="1"/>
  <c r="AA2844" i="1"/>
  <c r="AA2036" i="1"/>
  <c r="AA3097" i="1"/>
  <c r="AA3099" i="1"/>
  <c r="AB2918" i="1"/>
  <c r="Z2918" i="1" s="1"/>
  <c r="AB2165" i="1"/>
  <c r="Z2165" i="1" s="1"/>
  <c r="AA2731" i="1"/>
  <c r="AA2815" i="1"/>
  <c r="AB2967" i="1"/>
  <c r="Z2967" i="1" s="1"/>
  <c r="AB2970" i="1"/>
  <c r="Z2970" i="1" s="1"/>
  <c r="AA3196" i="1"/>
  <c r="AB167" i="1"/>
  <c r="Z167" i="1" s="1"/>
  <c r="AB271" i="1"/>
  <c r="Z271" i="1" s="1"/>
  <c r="AB2272" i="1"/>
  <c r="Z2272" i="1" s="1"/>
  <c r="AB2879" i="1"/>
  <c r="Z2879" i="1" s="1"/>
  <c r="AB2070" i="1"/>
  <c r="Z2070" i="1" s="1"/>
  <c r="AA25" i="7"/>
  <c r="AA14" i="3"/>
  <c r="AA57" i="9"/>
  <c r="AB3105" i="1"/>
  <c r="Z3105" i="1" s="1"/>
  <c r="AB1105" i="1"/>
  <c r="Z1105" i="1" s="1"/>
  <c r="AB866" i="1"/>
  <c r="Z866" i="1" s="1"/>
  <c r="AB2867" i="1"/>
  <c r="Z2867" i="1" s="1"/>
  <c r="AB149" i="1"/>
  <c r="Z149" i="1" s="1"/>
  <c r="AB180" i="1"/>
  <c r="Z180" i="1" s="1"/>
  <c r="AB540" i="1"/>
  <c r="Z540" i="1" s="1"/>
  <c r="AB536" i="1"/>
  <c r="Z536" i="1" s="1"/>
  <c r="AB2538" i="1"/>
  <c r="Z2538" i="1" s="1"/>
  <c r="AB522" i="1"/>
  <c r="Z522" i="1" s="1"/>
  <c r="AB2522" i="1"/>
  <c r="Z2522" i="1" s="1"/>
  <c r="AB520" i="1"/>
  <c r="Z520" i="1" s="1"/>
  <c r="AB2523" i="1"/>
  <c r="Z2523" i="1" s="1"/>
  <c r="AA2218" i="1"/>
  <c r="AA7" i="7"/>
  <c r="AA17" i="9"/>
  <c r="AA2616" i="1"/>
  <c r="AA2612" i="1"/>
  <c r="AB839" i="1"/>
  <c r="Z839" i="1" s="1"/>
  <c r="AB2842" i="1"/>
  <c r="Z2842" i="1" s="1"/>
  <c r="AA2946" i="1"/>
  <c r="AA2947" i="1"/>
  <c r="AB3222" i="1"/>
  <c r="Z3222" i="1" s="1"/>
  <c r="AB2207" i="1"/>
  <c r="Z2207" i="1" s="1"/>
  <c r="AB1111" i="1"/>
  <c r="Z1111" i="1" s="1"/>
  <c r="AB3110" i="1"/>
  <c r="Z3110" i="1" s="1"/>
  <c r="AB2319" i="1"/>
  <c r="Z2319" i="1" s="1"/>
  <c r="AB319" i="1"/>
  <c r="Z319" i="1" s="1"/>
  <c r="AB2315" i="1"/>
  <c r="Z2315" i="1" s="1"/>
  <c r="AA2317" i="1"/>
  <c r="AB2724" i="1"/>
  <c r="Z2724" i="1" s="1"/>
  <c r="AB725" i="1"/>
  <c r="Z725" i="1" s="1"/>
  <c r="AB2726" i="1"/>
  <c r="Z2726" i="1" s="1"/>
  <c r="AB2287" i="1"/>
  <c r="Z2287" i="1" s="1"/>
  <c r="AB2289" i="1"/>
  <c r="Z2289" i="1" s="1"/>
  <c r="AB2954" i="1"/>
  <c r="Z2954" i="1" s="1"/>
  <c r="AB955" i="1"/>
  <c r="Z955" i="1" s="1"/>
  <c r="AB1246" i="1"/>
  <c r="Z1246" i="1" s="1"/>
  <c r="AB2996" i="1"/>
  <c r="Z2996" i="1" s="1"/>
  <c r="AB995" i="1"/>
  <c r="Z995" i="1" s="1"/>
  <c r="AB50" i="9"/>
  <c r="AB52" i="9"/>
  <c r="AB351" i="12"/>
  <c r="Z351" i="12" s="1"/>
  <c r="AA11" i="9"/>
  <c r="AA33" i="12"/>
  <c r="AA40" i="12"/>
  <c r="AA30" i="12"/>
  <c r="AA38" i="12"/>
  <c r="AA28" i="12"/>
  <c r="AA2890" i="1"/>
  <c r="AA2885" i="1"/>
  <c r="AB2168" i="1"/>
  <c r="Z2168" i="1" s="1"/>
  <c r="AA2473" i="1"/>
  <c r="AB354" i="1"/>
  <c r="Z354" i="1" s="1"/>
  <c r="AB350" i="1"/>
  <c r="Z350" i="1" s="1"/>
  <c r="AB2350" i="1"/>
  <c r="Z2350" i="1" s="1"/>
  <c r="AB2770" i="1"/>
  <c r="Z2770" i="1" s="1"/>
  <c r="AB771" i="1"/>
  <c r="Z771" i="1" s="1"/>
  <c r="AA2324" i="1"/>
  <c r="AA107" i="12"/>
  <c r="AA118" i="12"/>
  <c r="AA120" i="12"/>
  <c r="AA106" i="12"/>
  <c r="AA110" i="12"/>
  <c r="AB423" i="1"/>
  <c r="Z423" i="1" s="1"/>
  <c r="AB2417" i="1"/>
  <c r="Z2417" i="1" s="1"/>
  <c r="AB2418" i="1"/>
  <c r="Z2418" i="1" s="1"/>
  <c r="AB2422" i="1"/>
  <c r="Z2422" i="1" s="1"/>
  <c r="AB2104" i="1"/>
  <c r="Z2104" i="1" s="1"/>
  <c r="AB3072" i="1"/>
  <c r="Z3072" i="1" s="1"/>
  <c r="AB3075" i="1"/>
  <c r="Z3075" i="1" s="1"/>
  <c r="AB2348" i="1"/>
  <c r="Z2348" i="1" s="1"/>
  <c r="AB171" i="1"/>
  <c r="Z171" i="1" s="1"/>
  <c r="AA2165" i="1"/>
  <c r="AA2822" i="1"/>
  <c r="AB444" i="1"/>
  <c r="Z444" i="1" s="1"/>
  <c r="AB2449" i="1"/>
  <c r="Z2449" i="1" s="1"/>
  <c r="AB2450" i="1"/>
  <c r="Z2450" i="1" s="1"/>
  <c r="R2134" i="1"/>
  <c r="AD2134" i="1" s="1"/>
  <c r="R134" i="1"/>
  <c r="AD134" i="1" s="1"/>
  <c r="R135" i="1"/>
  <c r="AD135" i="1" s="1"/>
  <c r="R2135" i="1"/>
  <c r="AD2135" i="1" s="1"/>
  <c r="O2048" i="1"/>
  <c r="O48" i="1"/>
  <c r="O2677" i="1"/>
  <c r="AA2677" i="1" s="1"/>
  <c r="O2678" i="1"/>
  <c r="AA2678" i="1" s="1"/>
  <c r="O2675" i="1"/>
  <c r="AA2675" i="1" s="1"/>
  <c r="O677" i="1"/>
  <c r="O678" i="1"/>
  <c r="O2673" i="1"/>
  <c r="AA2673" i="1" s="1"/>
  <c r="O2674" i="1"/>
  <c r="AA2674" i="1" s="1"/>
  <c r="O675" i="1"/>
  <c r="O672" i="1"/>
  <c r="O2676" i="1"/>
  <c r="AA2676" i="1" s="1"/>
  <c r="O676" i="1"/>
  <c r="O674" i="1"/>
  <c r="O673" i="1"/>
  <c r="O2672" i="1"/>
  <c r="AA2672" i="1" s="1"/>
  <c r="Q2829" i="1"/>
  <c r="Q2827" i="1"/>
  <c r="Q2830" i="1"/>
  <c r="Q827" i="1"/>
  <c r="AA827" i="1" s="1"/>
  <c r="Q2826" i="1"/>
  <c r="Q831" i="1"/>
  <c r="AA831" i="1" s="1"/>
  <c r="Q2828" i="1"/>
  <c r="Q830" i="1"/>
  <c r="AA830" i="1" s="1"/>
  <c r="Q828" i="1"/>
  <c r="AA828" i="1" s="1"/>
  <c r="Q826" i="1"/>
  <c r="AA826" i="1" s="1"/>
  <c r="Q2831" i="1"/>
  <c r="Q829" i="1"/>
  <c r="AA829" i="1" s="1"/>
  <c r="O2189" i="1"/>
  <c r="O189" i="1"/>
  <c r="P2781" i="1"/>
  <c r="P2779" i="1"/>
  <c r="P2776" i="1"/>
  <c r="P776" i="1"/>
  <c r="P779" i="1"/>
  <c r="P2777" i="1"/>
  <c r="P2778" i="1"/>
  <c r="P2780" i="1"/>
  <c r="AB2780" i="1" s="1"/>
  <c r="Z2780" i="1" s="1"/>
  <c r="P780" i="1"/>
  <c r="P781" i="1"/>
  <c r="P777" i="1"/>
  <c r="AB777" i="1" s="1"/>
  <c r="Z777" i="1" s="1"/>
  <c r="P2775" i="1"/>
  <c r="AB2775" i="1" s="1"/>
  <c r="Z2775" i="1" s="1"/>
  <c r="P775" i="1"/>
  <c r="P778" i="1"/>
  <c r="P10" i="9"/>
  <c r="P2039" i="1"/>
  <c r="P39" i="1"/>
  <c r="Q3212" i="1"/>
  <c r="Q3213" i="1"/>
  <c r="Q3211" i="1"/>
  <c r="Q1213" i="1"/>
  <c r="AA1213" i="1" s="1"/>
  <c r="Q1212" i="1"/>
  <c r="AA1212" i="1" s="1"/>
  <c r="Q1211" i="1"/>
  <c r="AA1211" i="1" s="1"/>
  <c r="Q3210" i="1"/>
  <c r="Q1210" i="1"/>
  <c r="AA1210" i="1" s="1"/>
  <c r="AB381" i="1"/>
  <c r="Z381" i="1" s="1"/>
  <c r="AB379" i="1"/>
  <c r="Z379" i="1" s="1"/>
  <c r="AB358" i="1"/>
  <c r="Z358" i="1" s="1"/>
  <c r="AB185" i="1"/>
  <c r="Z185" i="1" s="1"/>
  <c r="S2189" i="1"/>
  <c r="AC2189" i="1" s="1"/>
  <c r="S189" i="1"/>
  <c r="AC189" i="1" s="1"/>
  <c r="R293" i="1"/>
  <c r="AD293" i="1" s="1"/>
  <c r="R2293" i="1"/>
  <c r="AD2293" i="1" s="1"/>
  <c r="R2294" i="1"/>
  <c r="AD2294" i="1" s="1"/>
  <c r="R2291" i="1"/>
  <c r="AD2291" i="1" s="1"/>
  <c r="R294" i="1"/>
  <c r="AD294" i="1" s="1"/>
  <c r="R2292" i="1"/>
  <c r="AD2292" i="1" s="1"/>
  <c r="R291" i="1"/>
  <c r="AD291" i="1" s="1"/>
  <c r="R2290" i="1"/>
  <c r="AD2290" i="1" s="1"/>
  <c r="R292" i="1"/>
  <c r="AD292" i="1" s="1"/>
  <c r="R290" i="1"/>
  <c r="AD290" i="1" s="1"/>
  <c r="R2350" i="1"/>
  <c r="AD2350" i="1" s="1"/>
  <c r="R2355" i="1"/>
  <c r="AD2355" i="1" s="1"/>
  <c r="R350" i="1"/>
  <c r="AD350" i="1" s="1"/>
  <c r="R2353" i="1"/>
  <c r="AD2353" i="1" s="1"/>
  <c r="R355" i="1"/>
  <c r="AD355" i="1" s="1"/>
  <c r="R2354" i="1"/>
  <c r="AD2354" i="1" s="1"/>
  <c r="R351" i="1"/>
  <c r="AD351" i="1" s="1"/>
  <c r="R2352" i="1"/>
  <c r="AD2352" i="1" s="1"/>
  <c r="R2351" i="1"/>
  <c r="AD2351" i="1" s="1"/>
  <c r="R352" i="1"/>
  <c r="AD352" i="1" s="1"/>
  <c r="R353" i="1"/>
  <c r="AD353" i="1" s="1"/>
  <c r="R354" i="1"/>
  <c r="AD354" i="1" s="1"/>
  <c r="Q10" i="9"/>
  <c r="Q39" i="1"/>
  <c r="AA39" i="1" s="1"/>
  <c r="Q2039" i="1"/>
  <c r="O2064" i="1"/>
  <c r="AA2064" i="1" s="1"/>
  <c r="O64" i="1"/>
  <c r="O2139" i="1"/>
  <c r="AA2139" i="1" s="1"/>
  <c r="O2140" i="1"/>
  <c r="AA2140" i="1" s="1"/>
  <c r="O139" i="1"/>
  <c r="O140" i="1"/>
  <c r="S2045" i="1"/>
  <c r="AC2045" i="1" s="1"/>
  <c r="S45" i="1"/>
  <c r="AC45" i="1" s="1"/>
  <c r="P3182" i="1"/>
  <c r="P3184" i="1"/>
  <c r="P1184" i="1"/>
  <c r="P3185" i="1"/>
  <c r="P1182" i="1"/>
  <c r="AB1182" i="1" s="1"/>
  <c r="Z1182" i="1" s="1"/>
  <c r="P1183" i="1"/>
  <c r="P1185" i="1"/>
  <c r="P3183" i="1"/>
  <c r="AB3183" i="1" s="1"/>
  <c r="Z3183" i="1" s="1"/>
  <c r="AB377" i="1"/>
  <c r="Z377" i="1" s="1"/>
  <c r="AB382" i="1"/>
  <c r="Z382" i="1" s="1"/>
  <c r="AB2379" i="1"/>
  <c r="Z2379" i="1" s="1"/>
  <c r="AB359" i="1"/>
  <c r="Z359" i="1" s="1"/>
  <c r="AB361" i="1"/>
  <c r="Z361" i="1" s="1"/>
  <c r="AB357" i="1"/>
  <c r="Z357" i="1" s="1"/>
  <c r="AB2358" i="1"/>
  <c r="Z2358" i="1" s="1"/>
  <c r="AB2185" i="1"/>
  <c r="Z2185" i="1" s="1"/>
  <c r="O2920" i="1"/>
  <c r="AA2920" i="1" s="1"/>
  <c r="O2923" i="1"/>
  <c r="AA2923" i="1" s="1"/>
  <c r="O920" i="1"/>
  <c r="O2922" i="1"/>
  <c r="AA2922" i="1" s="1"/>
  <c r="O923" i="1"/>
  <c r="O2921" i="1"/>
  <c r="AA2921" i="1" s="1"/>
  <c r="O919" i="1"/>
  <c r="O921" i="1"/>
  <c r="O2919" i="1"/>
  <c r="AA2919" i="1" s="1"/>
  <c r="O922" i="1"/>
  <c r="AB2115" i="1"/>
  <c r="Z2115" i="1" s="1"/>
  <c r="Q2261" i="1"/>
  <c r="Q2262" i="1"/>
  <c r="Q2264" i="1"/>
  <c r="Q264" i="1"/>
  <c r="AA264" i="1" s="1"/>
  <c r="Q263" i="1"/>
  <c r="AA263" i="1" s="1"/>
  <c r="Q262" i="1"/>
  <c r="AA262" i="1" s="1"/>
  <c r="Q2263" i="1"/>
  <c r="Q261" i="1"/>
  <c r="AA261" i="1" s="1"/>
  <c r="O3249" i="1"/>
  <c r="AA3249" i="1" s="1"/>
  <c r="O1248" i="1"/>
  <c r="O3248" i="1"/>
  <c r="AA3248" i="1" s="1"/>
  <c r="O3247" i="1"/>
  <c r="AA3247" i="1" s="1"/>
  <c r="O1247" i="1"/>
  <c r="O1249" i="1"/>
  <c r="Q2027" i="1"/>
  <c r="Q27" i="1"/>
  <c r="AA27" i="1" s="1"/>
  <c r="R141" i="1"/>
  <c r="AD141" i="1" s="1"/>
  <c r="R2141" i="1"/>
  <c r="AD2141" i="1" s="1"/>
  <c r="R2105" i="1"/>
  <c r="AD2105" i="1" s="1"/>
  <c r="R105" i="1"/>
  <c r="AD105" i="1" s="1"/>
  <c r="P2028" i="1"/>
  <c r="P28" i="1"/>
  <c r="O2405" i="1"/>
  <c r="AA2405" i="1" s="1"/>
  <c r="O2406" i="1"/>
  <c r="AA2406" i="1" s="1"/>
  <c r="O405" i="1"/>
  <c r="O406" i="1"/>
  <c r="O2410" i="1"/>
  <c r="AA2410" i="1" s="1"/>
  <c r="O2409" i="1"/>
  <c r="O407" i="1"/>
  <c r="O408" i="1"/>
  <c r="O2408" i="1"/>
  <c r="AA2408" i="1" s="1"/>
  <c r="O409" i="1"/>
  <c r="O410" i="1"/>
  <c r="O2407" i="1"/>
  <c r="AA2407" i="1" s="1"/>
  <c r="P2902" i="1"/>
  <c r="P2905" i="1"/>
  <c r="P2906" i="1"/>
  <c r="P902" i="1"/>
  <c r="P904" i="1"/>
  <c r="P903" i="1"/>
  <c r="AB903" i="1" s="1"/>
  <c r="Z903" i="1" s="1"/>
  <c r="P905" i="1"/>
  <c r="P2903" i="1"/>
  <c r="AB2903" i="1" s="1"/>
  <c r="Z2903" i="1" s="1"/>
  <c r="P2904" i="1"/>
  <c r="P906" i="1"/>
  <c r="Q31" i="1"/>
  <c r="AA31" i="1" s="1"/>
  <c r="Q2031" i="1"/>
  <c r="AA2031" i="1" s="1"/>
  <c r="R2190" i="1"/>
  <c r="AD2190" i="1" s="1"/>
  <c r="R190" i="1"/>
  <c r="AD190" i="1" s="1"/>
  <c r="AB8" i="1"/>
  <c r="Z8" i="1" s="1"/>
  <c r="Q2148" i="1"/>
  <c r="Q147" i="1"/>
  <c r="AA147" i="1" s="1"/>
  <c r="Q148" i="1"/>
  <c r="AA148" i="1" s="1"/>
  <c r="Q2147" i="1"/>
  <c r="R200" i="1"/>
  <c r="AD200" i="1" s="1"/>
  <c r="R2200" i="1"/>
  <c r="AD2200" i="1" s="1"/>
  <c r="O2145" i="1"/>
  <c r="AA2145" i="1" s="1"/>
  <c r="O144" i="1"/>
  <c r="O2144" i="1"/>
  <c r="AA2144" i="1" s="1"/>
  <c r="O145" i="1"/>
  <c r="S949" i="1"/>
  <c r="AC949" i="1" s="1"/>
  <c r="S2949" i="1"/>
  <c r="AC2949" i="1" s="1"/>
  <c r="S950" i="1"/>
  <c r="AC950" i="1" s="1"/>
  <c r="S2947" i="1"/>
  <c r="AC2947" i="1" s="1"/>
  <c r="S947" i="1"/>
  <c r="AC947" i="1" s="1"/>
  <c r="S2950" i="1"/>
  <c r="AC2950" i="1" s="1"/>
  <c r="S2946" i="1"/>
  <c r="AC2946" i="1" s="1"/>
  <c r="S948" i="1"/>
  <c r="AC948" i="1" s="1"/>
  <c r="S2948" i="1"/>
  <c r="AC2948" i="1" s="1"/>
  <c r="S946" i="1"/>
  <c r="AC946" i="1" s="1"/>
  <c r="O3139" i="1"/>
  <c r="AA3139" i="1" s="1"/>
  <c r="O3138" i="1"/>
  <c r="AA3138" i="1" s="1"/>
  <c r="O3136" i="1"/>
  <c r="AA3136" i="1" s="1"/>
  <c r="O1139" i="1"/>
  <c r="O1136" i="1"/>
  <c r="O3137" i="1"/>
  <c r="AA3137" i="1" s="1"/>
  <c r="O1137" i="1"/>
  <c r="O1138" i="1"/>
  <c r="AB2663" i="1"/>
  <c r="Z2663" i="1" s="1"/>
  <c r="AB2664" i="1"/>
  <c r="Z2664" i="1" s="1"/>
  <c r="AB2659" i="1"/>
  <c r="Z2659" i="1" s="1"/>
  <c r="AB664" i="1"/>
  <c r="Z664" i="1" s="1"/>
  <c r="S3214" i="1"/>
  <c r="AC3214" i="1" s="1"/>
  <c r="S3216" i="1"/>
  <c r="AC3216" i="1" s="1"/>
  <c r="S1214" i="1"/>
  <c r="AC1214" i="1" s="1"/>
  <c r="S1216" i="1"/>
  <c r="AC1216" i="1" s="1"/>
  <c r="S1215" i="1"/>
  <c r="AC1215" i="1" s="1"/>
  <c r="S3215" i="1"/>
  <c r="AC3215" i="1" s="1"/>
  <c r="S2056" i="1"/>
  <c r="AC2056" i="1" s="1"/>
  <c r="S56" i="1"/>
  <c r="AC56" i="1" s="1"/>
  <c r="P2154" i="1"/>
  <c r="P154" i="1"/>
  <c r="O3160" i="1"/>
  <c r="AA3160" i="1" s="1"/>
  <c r="O3161" i="1"/>
  <c r="AA3161" i="1" s="1"/>
  <c r="O1160" i="1"/>
  <c r="O3162" i="1"/>
  <c r="AA3162" i="1" s="1"/>
  <c r="O1159" i="1"/>
  <c r="O1161" i="1"/>
  <c r="O1162" i="1"/>
  <c r="O3159" i="1"/>
  <c r="AA3159" i="1" s="1"/>
  <c r="R2987" i="1"/>
  <c r="AD2987" i="1" s="1"/>
  <c r="R2984" i="1"/>
  <c r="AD2984" i="1" s="1"/>
  <c r="R984" i="1"/>
  <c r="AD984" i="1" s="1"/>
  <c r="R987" i="1"/>
  <c r="AD987" i="1" s="1"/>
  <c r="R2985" i="1"/>
  <c r="AD2985" i="1" s="1"/>
  <c r="R2986" i="1"/>
  <c r="AD2986" i="1" s="1"/>
  <c r="R983" i="1"/>
  <c r="AD983" i="1" s="1"/>
  <c r="R986" i="1"/>
  <c r="AD986" i="1" s="1"/>
  <c r="R985" i="1"/>
  <c r="AD985" i="1" s="1"/>
  <c r="R2983" i="1"/>
  <c r="AD2983" i="1" s="1"/>
  <c r="R6" i="7"/>
  <c r="AD6" i="7" s="1"/>
  <c r="R2054" i="1"/>
  <c r="AD2054" i="1" s="1"/>
  <c r="R54" i="1"/>
  <c r="AD54" i="1" s="1"/>
  <c r="AB41" i="1"/>
  <c r="Z41" i="1" s="1"/>
  <c r="O3045" i="1"/>
  <c r="AA3045" i="1" s="1"/>
  <c r="O3046" i="1"/>
  <c r="AA3046" i="1" s="1"/>
  <c r="O3043" i="1"/>
  <c r="AA3043" i="1" s="1"/>
  <c r="O3044" i="1"/>
  <c r="AA3044" i="1" s="1"/>
  <c r="O1046" i="1"/>
  <c r="O1044" i="1"/>
  <c r="O1045" i="1"/>
  <c r="O1043" i="1"/>
  <c r="AB337" i="1"/>
  <c r="Z337" i="1" s="1"/>
  <c r="AB336" i="1"/>
  <c r="Z336" i="1" s="1"/>
  <c r="AB746" i="1"/>
  <c r="Z746" i="1" s="1"/>
  <c r="AB2743" i="1"/>
  <c r="Z2743" i="1" s="1"/>
  <c r="AB2746" i="1"/>
  <c r="Z2746" i="1" s="1"/>
  <c r="R2883" i="1"/>
  <c r="AD2883" i="1" s="1"/>
  <c r="R2881" i="1"/>
  <c r="AD2881" i="1" s="1"/>
  <c r="R2882" i="1"/>
  <c r="AD2882" i="1" s="1"/>
  <c r="R883" i="1"/>
  <c r="AD883" i="1" s="1"/>
  <c r="R879" i="1"/>
  <c r="AD879" i="1" s="1"/>
  <c r="R2884" i="1"/>
  <c r="AD2884" i="1" s="1"/>
  <c r="R880" i="1"/>
  <c r="AD880" i="1" s="1"/>
  <c r="R882" i="1"/>
  <c r="AD882" i="1" s="1"/>
  <c r="R2879" i="1"/>
  <c r="AD2879" i="1" s="1"/>
  <c r="R2880" i="1"/>
  <c r="AD2880" i="1" s="1"/>
  <c r="R881" i="1"/>
  <c r="AD881" i="1" s="1"/>
  <c r="R884" i="1"/>
  <c r="AD884" i="1" s="1"/>
  <c r="AB3068" i="1"/>
  <c r="Z3068" i="1" s="1"/>
  <c r="AB1070" i="1"/>
  <c r="Z1070" i="1" s="1"/>
  <c r="S3069" i="1"/>
  <c r="AC3069" i="1" s="1"/>
  <c r="S3070" i="1"/>
  <c r="AC3070" i="1" s="1"/>
  <c r="S1070" i="1"/>
  <c r="AC1070" i="1" s="1"/>
  <c r="S1069" i="1"/>
  <c r="AC1069" i="1" s="1"/>
  <c r="S1071" i="1"/>
  <c r="AC1071" i="1" s="1"/>
  <c r="S3068" i="1"/>
  <c r="AC3068" i="1" s="1"/>
  <c r="S1068" i="1"/>
  <c r="AC1068" i="1" s="1"/>
  <c r="S3071" i="1"/>
  <c r="AC3071" i="1" s="1"/>
  <c r="AA2181" i="1"/>
  <c r="R6" i="6"/>
  <c r="AD6" i="6" s="1"/>
  <c r="R24" i="9"/>
  <c r="AD24" i="9" s="1"/>
  <c r="R13" i="8"/>
  <c r="AD13" i="8" s="1"/>
  <c r="R12" i="8"/>
  <c r="AD12" i="8" s="1"/>
  <c r="R2203" i="1"/>
  <c r="AD2203" i="1" s="1"/>
  <c r="R203" i="1"/>
  <c r="AD203" i="1" s="1"/>
  <c r="P2058" i="1"/>
  <c r="P58" i="1"/>
  <c r="AB1194" i="1"/>
  <c r="Z1194" i="1" s="1"/>
  <c r="AB1193" i="1"/>
  <c r="Z1193" i="1" s="1"/>
  <c r="AB1192" i="1"/>
  <c r="Z1192" i="1" s="1"/>
  <c r="AB1190" i="1"/>
  <c r="Z1190" i="1" s="1"/>
  <c r="S1030" i="1"/>
  <c r="AC1030" i="1" s="1"/>
  <c r="S3030" i="1"/>
  <c r="AC3030" i="1" s="1"/>
  <c r="S3033" i="1"/>
  <c r="AC3033" i="1" s="1"/>
  <c r="S1032" i="1"/>
  <c r="AC1032" i="1" s="1"/>
  <c r="S3031" i="1"/>
  <c r="AC3031" i="1" s="1"/>
  <c r="S1031" i="1"/>
  <c r="AC1031" i="1" s="1"/>
  <c r="S3032" i="1"/>
  <c r="AC3032" i="1" s="1"/>
  <c r="S1033" i="1"/>
  <c r="AC1033" i="1" s="1"/>
  <c r="AA2416" i="1"/>
  <c r="AA2411" i="1"/>
  <c r="AB188" i="1"/>
  <c r="Z188" i="1" s="1"/>
  <c r="AB83" i="1"/>
  <c r="Z83" i="1" s="1"/>
  <c r="AB1134" i="1"/>
  <c r="Z1134" i="1" s="1"/>
  <c r="O2044" i="1"/>
  <c r="AA2044" i="1" s="1"/>
  <c r="O44" i="1"/>
  <c r="AA63" i="9"/>
  <c r="AA16" i="7"/>
  <c r="AA3199" i="1"/>
  <c r="AA3198" i="1"/>
  <c r="AA244" i="12"/>
  <c r="AA243" i="12"/>
  <c r="AA232" i="12"/>
  <c r="AB2097" i="1"/>
  <c r="Z2097" i="1" s="1"/>
  <c r="Q2645" i="1"/>
  <c r="AA2645" i="1" s="1"/>
  <c r="Q2646" i="1"/>
  <c r="AA2646" i="1" s="1"/>
  <c r="Q2643" i="1"/>
  <c r="AA2643" i="1" s="1"/>
  <c r="Q645" i="1"/>
  <c r="AA645" i="1" s="1"/>
  <c r="Q2644" i="1"/>
  <c r="AA2644" i="1" s="1"/>
  <c r="Q643" i="1"/>
  <c r="AA643" i="1" s="1"/>
  <c r="Q644" i="1"/>
  <c r="AA644" i="1" s="1"/>
  <c r="Q2649" i="1"/>
  <c r="AA2649" i="1" s="1"/>
  <c r="Q2648" i="1"/>
  <c r="AA2648" i="1" s="1"/>
  <c r="Q647" i="1"/>
  <c r="AA647" i="1" s="1"/>
  <c r="Q646" i="1"/>
  <c r="AA646" i="1" s="1"/>
  <c r="Q649" i="1"/>
  <c r="AA649" i="1" s="1"/>
  <c r="Q2647" i="1"/>
  <c r="AA2647" i="1" s="1"/>
  <c r="Q648" i="1"/>
  <c r="AA648" i="1" s="1"/>
  <c r="AB893" i="1"/>
  <c r="Z893" i="1" s="1"/>
  <c r="AB2894" i="1"/>
  <c r="Z2894" i="1" s="1"/>
  <c r="AB14" i="1"/>
  <c r="Z14" i="1" s="1"/>
  <c r="AB1232" i="1"/>
  <c r="Z1232" i="1" s="1"/>
  <c r="S2197" i="1"/>
  <c r="AC2197" i="1" s="1"/>
  <c r="S196" i="1"/>
  <c r="AC196" i="1" s="1"/>
  <c r="S2196" i="1"/>
  <c r="AC2196" i="1" s="1"/>
  <c r="S197" i="1"/>
  <c r="AC197" i="1" s="1"/>
  <c r="AB888" i="1"/>
  <c r="Z888" i="1" s="1"/>
  <c r="AB2885" i="1"/>
  <c r="Z2885" i="1" s="1"/>
  <c r="AB1152" i="1"/>
  <c r="Z1152" i="1" s="1"/>
  <c r="AB1155" i="1"/>
  <c r="Z1155" i="1" s="1"/>
  <c r="S2081" i="1"/>
  <c r="AC2081" i="1" s="1"/>
  <c r="S81" i="1"/>
  <c r="AC81" i="1" s="1"/>
  <c r="S2245" i="1"/>
  <c r="AC2245" i="1" s="1"/>
  <c r="S2246" i="1"/>
  <c r="AC2246" i="1" s="1"/>
  <c r="S2244" i="1"/>
  <c r="AC2244" i="1" s="1"/>
  <c r="S246" i="1"/>
  <c r="AC246" i="1" s="1"/>
  <c r="S245" i="1"/>
  <c r="AC245" i="1" s="1"/>
  <c r="S244" i="1"/>
  <c r="AC244" i="1" s="1"/>
  <c r="AB1229" i="1"/>
  <c r="Z1229" i="1" s="1"/>
  <c r="AB64" i="9"/>
  <c r="AA2253" i="1"/>
  <c r="AA2735" i="1"/>
  <c r="AA2738" i="1"/>
  <c r="AA2451" i="1"/>
  <c r="AA2864" i="1"/>
  <c r="AA2862" i="1"/>
  <c r="AB256" i="1"/>
  <c r="Z256" i="1" s="1"/>
  <c r="AB2257" i="1"/>
  <c r="Z2257" i="1" s="1"/>
  <c r="AB2059" i="1"/>
  <c r="Z2059" i="1" s="1"/>
  <c r="AB2206" i="1"/>
  <c r="Z2206" i="1" s="1"/>
  <c r="AB2109" i="1"/>
  <c r="Z2109" i="1" s="1"/>
  <c r="R2026" i="1"/>
  <c r="AD2026" i="1" s="1"/>
  <c r="R26" i="1"/>
  <c r="AD26" i="1" s="1"/>
  <c r="Q2189" i="1"/>
  <c r="Q189" i="1"/>
  <c r="AA189" i="1" s="1"/>
  <c r="R2958" i="1"/>
  <c r="AD2958" i="1" s="1"/>
  <c r="R2957" i="1"/>
  <c r="AD2957" i="1" s="1"/>
  <c r="R2960" i="1"/>
  <c r="AD2960" i="1" s="1"/>
  <c r="R958" i="1"/>
  <c r="AD958" i="1" s="1"/>
  <c r="R960" i="1"/>
  <c r="AD960" i="1" s="1"/>
  <c r="R957" i="1"/>
  <c r="AD957" i="1" s="1"/>
  <c r="R2961" i="1"/>
  <c r="AD2961" i="1" s="1"/>
  <c r="R959" i="1"/>
  <c r="AD959" i="1" s="1"/>
  <c r="R2959" i="1"/>
  <c r="AD2959" i="1" s="1"/>
  <c r="R961" i="1"/>
  <c r="AD961" i="1" s="1"/>
  <c r="P2211" i="1"/>
  <c r="P2210" i="1"/>
  <c r="P211" i="1"/>
  <c r="P210" i="1"/>
  <c r="AB210" i="1" s="1"/>
  <c r="Z210" i="1" s="1"/>
  <c r="S2621" i="1"/>
  <c r="AC2621" i="1" s="1"/>
  <c r="S2622" i="1"/>
  <c r="AC2622" i="1" s="1"/>
  <c r="S2627" i="1"/>
  <c r="AC2627" i="1" s="1"/>
  <c r="S2620" i="1"/>
  <c r="AC2620" i="1" s="1"/>
  <c r="S627" i="1"/>
  <c r="AC627" i="1" s="1"/>
  <c r="S620" i="1"/>
  <c r="AC620" i="1" s="1"/>
  <c r="S622" i="1"/>
  <c r="AC622" i="1" s="1"/>
  <c r="S2625" i="1"/>
  <c r="AC2625" i="1" s="1"/>
  <c r="S624" i="1"/>
  <c r="AC624" i="1" s="1"/>
  <c r="S2626" i="1"/>
  <c r="AC2626" i="1" s="1"/>
  <c r="S625" i="1"/>
  <c r="AC625" i="1" s="1"/>
  <c r="S623" i="1"/>
  <c r="AC623" i="1" s="1"/>
  <c r="S621" i="1"/>
  <c r="AC621" i="1" s="1"/>
  <c r="S2624" i="1"/>
  <c r="AC2624" i="1" s="1"/>
  <c r="S626" i="1"/>
  <c r="AC626" i="1" s="1"/>
  <c r="S2623" i="1"/>
  <c r="AC2623" i="1" s="1"/>
  <c r="R3019" i="1"/>
  <c r="AD3019" i="1" s="1"/>
  <c r="R3017" i="1"/>
  <c r="AD3017" i="1" s="1"/>
  <c r="R3020" i="1"/>
  <c r="AD3020" i="1" s="1"/>
  <c r="R1019" i="1"/>
  <c r="AD1019" i="1" s="1"/>
  <c r="R1020" i="1"/>
  <c r="AD1020" i="1" s="1"/>
  <c r="R3018" i="1"/>
  <c r="AD3018" i="1" s="1"/>
  <c r="R1017" i="1"/>
  <c r="AD1017" i="1" s="1"/>
  <c r="R1018" i="1"/>
  <c r="AD1018" i="1" s="1"/>
  <c r="P48" i="1"/>
  <c r="P2048" i="1"/>
  <c r="R1222" i="1"/>
  <c r="AD1222" i="1" s="1"/>
  <c r="R3221" i="1"/>
  <c r="AD3221" i="1" s="1"/>
  <c r="R3222" i="1"/>
  <c r="AD3222" i="1" s="1"/>
  <c r="R1221" i="1"/>
  <c r="AD1221" i="1" s="1"/>
  <c r="R1220" i="1"/>
  <c r="AD1220" i="1" s="1"/>
  <c r="R3220" i="1"/>
  <c r="AD3220" i="1" s="1"/>
  <c r="R557" i="1"/>
  <c r="AD557" i="1" s="1"/>
  <c r="R2557" i="1"/>
  <c r="AD2557" i="1" s="1"/>
  <c r="R2558" i="1"/>
  <c r="AD2558" i="1" s="1"/>
  <c r="R2555" i="1"/>
  <c r="AD2555" i="1" s="1"/>
  <c r="R2556" i="1"/>
  <c r="AD2556" i="1" s="1"/>
  <c r="R2552" i="1"/>
  <c r="AD2552" i="1" s="1"/>
  <c r="R556" i="1"/>
  <c r="AD556" i="1" s="1"/>
  <c r="R558" i="1"/>
  <c r="AD558" i="1" s="1"/>
  <c r="R555" i="1"/>
  <c r="AD555" i="1" s="1"/>
  <c r="R552" i="1"/>
  <c r="AD552" i="1" s="1"/>
  <c r="R2553" i="1"/>
  <c r="AD2553" i="1" s="1"/>
  <c r="R2554" i="1"/>
  <c r="AD2554" i="1" s="1"/>
  <c r="R559" i="1"/>
  <c r="AD559" i="1" s="1"/>
  <c r="R554" i="1"/>
  <c r="AD554" i="1" s="1"/>
  <c r="R2559" i="1"/>
  <c r="AD2559" i="1" s="1"/>
  <c r="R560" i="1"/>
  <c r="AD560" i="1" s="1"/>
  <c r="R553" i="1"/>
  <c r="AD553" i="1" s="1"/>
  <c r="R2560" i="1"/>
  <c r="AD2560" i="1" s="1"/>
  <c r="Q2964" i="1"/>
  <c r="Q2963" i="1"/>
  <c r="Q2965" i="1"/>
  <c r="Q966" i="1"/>
  <c r="AA966" i="1" s="1"/>
  <c r="Q965" i="1"/>
  <c r="AA965" i="1" s="1"/>
  <c r="Q964" i="1"/>
  <c r="AA964" i="1" s="1"/>
  <c r="Q2966" i="1"/>
  <c r="Q963" i="1"/>
  <c r="AA963" i="1" s="1"/>
  <c r="Q2962" i="1"/>
  <c r="Q962" i="1"/>
  <c r="AA962" i="1" s="1"/>
  <c r="P677" i="1"/>
  <c r="P2677" i="1"/>
  <c r="AB2677" i="1" s="1"/>
  <c r="Z2677" i="1" s="1"/>
  <c r="P2678" i="1"/>
  <c r="AB2678" i="1" s="1"/>
  <c r="Z2678" i="1" s="1"/>
  <c r="P2675" i="1"/>
  <c r="P675" i="1"/>
  <c r="P672" i="1"/>
  <c r="P678" i="1"/>
  <c r="P2673" i="1"/>
  <c r="AB2673" i="1" s="1"/>
  <c r="Z2673" i="1" s="1"/>
  <c r="P2674" i="1"/>
  <c r="P2676" i="1"/>
  <c r="P673" i="1"/>
  <c r="P2672" i="1"/>
  <c r="P674" i="1"/>
  <c r="P676" i="1"/>
  <c r="P2285" i="1"/>
  <c r="P2283" i="1"/>
  <c r="P283" i="1"/>
  <c r="P2281" i="1"/>
  <c r="P2282" i="1"/>
  <c r="P2284" i="1"/>
  <c r="P281" i="1"/>
  <c r="P282" i="1"/>
  <c r="P285" i="1"/>
  <c r="P284" i="1"/>
  <c r="AB666" i="1"/>
  <c r="Z666" i="1" s="1"/>
  <c r="AB669" i="1"/>
  <c r="Z669" i="1" s="1"/>
  <c r="AB667" i="1"/>
  <c r="Z667" i="1" s="1"/>
  <c r="AB2669" i="1"/>
  <c r="Z2669" i="1" s="1"/>
  <c r="AA2543" i="1"/>
  <c r="AA2547" i="1"/>
  <c r="P2549" i="1"/>
  <c r="AB2549" i="1" s="1"/>
  <c r="Z2549" i="1" s="1"/>
  <c r="P2550" i="1"/>
  <c r="P2548" i="1"/>
  <c r="P2547" i="1"/>
  <c r="P548" i="1"/>
  <c r="P547" i="1"/>
  <c r="P544" i="1"/>
  <c r="P550" i="1"/>
  <c r="AB550" i="1" s="1"/>
  <c r="Z550" i="1" s="1"/>
  <c r="P2544" i="1"/>
  <c r="P549" i="1"/>
  <c r="P2545" i="1"/>
  <c r="P2546" i="1"/>
  <c r="P543" i="1"/>
  <c r="AB543" i="1" s="1"/>
  <c r="Z543" i="1" s="1"/>
  <c r="P545" i="1"/>
  <c r="P2551" i="1"/>
  <c r="P551" i="1"/>
  <c r="AB551" i="1" s="1"/>
  <c r="Z551" i="1" s="1"/>
  <c r="P546" i="1"/>
  <c r="P2543" i="1"/>
  <c r="R1053" i="1"/>
  <c r="AD1053" i="1" s="1"/>
  <c r="R3053" i="1"/>
  <c r="AD3053" i="1" s="1"/>
  <c r="R3054" i="1"/>
  <c r="AD3054" i="1" s="1"/>
  <c r="R3051" i="1"/>
  <c r="AD3051" i="1" s="1"/>
  <c r="R1054" i="1"/>
  <c r="AD1054" i="1" s="1"/>
  <c r="R1051" i="1"/>
  <c r="AD1051" i="1" s="1"/>
  <c r="R1055" i="1"/>
  <c r="AD1055" i="1" s="1"/>
  <c r="R3052" i="1"/>
  <c r="AD3052" i="1" s="1"/>
  <c r="R3055" i="1"/>
  <c r="AD3055" i="1" s="1"/>
  <c r="R1052" i="1"/>
  <c r="AD1052" i="1" s="1"/>
  <c r="AA44" i="9"/>
  <c r="AB19" i="9"/>
  <c r="P2733" i="1"/>
  <c r="P728" i="1"/>
  <c r="P2734" i="1"/>
  <c r="P2731" i="1"/>
  <c r="P731" i="1"/>
  <c r="P2729" i="1"/>
  <c r="P2730" i="1"/>
  <c r="P733" i="1"/>
  <c r="AB733" i="1" s="1"/>
  <c r="Z733" i="1" s="1"/>
  <c r="P2728" i="1"/>
  <c r="P734" i="1"/>
  <c r="P729" i="1"/>
  <c r="P732" i="1"/>
  <c r="P2732" i="1"/>
  <c r="P730" i="1"/>
  <c r="O2261" i="1"/>
  <c r="AA2261" i="1" s="1"/>
  <c r="O2262" i="1"/>
  <c r="AA2262" i="1" s="1"/>
  <c r="O2264" i="1"/>
  <c r="AA2264" i="1" s="1"/>
  <c r="O262" i="1"/>
  <c r="O264" i="1"/>
  <c r="O263" i="1"/>
  <c r="O261" i="1"/>
  <c r="O2263" i="1"/>
  <c r="AA2263" i="1" s="1"/>
  <c r="AA2022" i="1"/>
  <c r="S2096" i="1"/>
  <c r="AC2096" i="1" s="1"/>
  <c r="S96" i="1"/>
  <c r="AC96" i="1" s="1"/>
  <c r="Q141" i="1"/>
  <c r="AA141" i="1" s="1"/>
  <c r="Q2141" i="1"/>
  <c r="AB105" i="1"/>
  <c r="Z105" i="1" s="1"/>
  <c r="P2573" i="1"/>
  <c r="P2574" i="1"/>
  <c r="P2571" i="1"/>
  <c r="P576" i="1"/>
  <c r="P571" i="1"/>
  <c r="P2570" i="1"/>
  <c r="P574" i="1"/>
  <c r="AB574" i="1" s="1"/>
  <c r="Z574" i="1" s="1"/>
  <c r="P2576" i="1"/>
  <c r="AB2576" i="1" s="1"/>
  <c r="Z2576" i="1" s="1"/>
  <c r="P573" i="1"/>
  <c r="P2577" i="1"/>
  <c r="P2578" i="1"/>
  <c r="P575" i="1"/>
  <c r="P577" i="1"/>
  <c r="P572" i="1"/>
  <c r="P2572" i="1"/>
  <c r="P570" i="1"/>
  <c r="P578" i="1"/>
  <c r="P2575" i="1"/>
  <c r="AB2575" i="1" s="1"/>
  <c r="Z2575" i="1" s="1"/>
  <c r="Q71" i="1"/>
  <c r="AA71" i="1" s="1"/>
  <c r="Q2071" i="1"/>
  <c r="AA2071" i="1" s="1"/>
  <c r="S2028" i="1"/>
  <c r="AC2028" i="1" s="1"/>
  <c r="S28" i="1"/>
  <c r="AC28" i="1" s="1"/>
  <c r="O2142" i="1"/>
  <c r="AA2142" i="1" s="1"/>
  <c r="O143" i="1"/>
  <c r="O142" i="1"/>
  <c r="O2143" i="1"/>
  <c r="AA2143" i="1" s="1"/>
  <c r="Q2902" i="1"/>
  <c r="Q2905" i="1"/>
  <c r="Q2906" i="1"/>
  <c r="Q903" i="1"/>
  <c r="AA903" i="1" s="1"/>
  <c r="Q902" i="1"/>
  <c r="AA902" i="1" s="1"/>
  <c r="Q2904" i="1"/>
  <c r="Q905" i="1"/>
  <c r="AA905" i="1" s="1"/>
  <c r="Q904" i="1"/>
  <c r="AA904" i="1" s="1"/>
  <c r="Q906" i="1"/>
  <c r="AA906" i="1" s="1"/>
  <c r="Q2903" i="1"/>
  <c r="Q2040" i="1"/>
  <c r="AA2040" i="1" s="1"/>
  <c r="Q40" i="1"/>
  <c r="AA40" i="1" s="1"/>
  <c r="O2909" i="1"/>
  <c r="AA2909" i="1" s="1"/>
  <c r="O2910" i="1"/>
  <c r="AA2910" i="1" s="1"/>
  <c r="O2907" i="1"/>
  <c r="AA2907" i="1" s="1"/>
  <c r="O910" i="1"/>
  <c r="O907" i="1"/>
  <c r="O2912" i="1"/>
  <c r="O908" i="1"/>
  <c r="O2911" i="1"/>
  <c r="AA2911" i="1" s="1"/>
  <c r="O911" i="1"/>
  <c r="O2908" i="1"/>
  <c r="AA2908" i="1" s="1"/>
  <c r="O909" i="1"/>
  <c r="O912" i="1"/>
  <c r="R2237" i="1"/>
  <c r="AD2237" i="1" s="1"/>
  <c r="R2235" i="1"/>
  <c r="AD2235" i="1" s="1"/>
  <c r="R2236" i="1"/>
  <c r="AD2236" i="1" s="1"/>
  <c r="R237" i="1"/>
  <c r="AD237" i="1" s="1"/>
  <c r="R235" i="1"/>
  <c r="AD235" i="1" s="1"/>
  <c r="R236" i="1"/>
  <c r="AD236" i="1" s="1"/>
  <c r="AB2113" i="1"/>
  <c r="Z2113" i="1" s="1"/>
  <c r="AB1039" i="1"/>
  <c r="Z1039" i="1" s="1"/>
  <c r="AB1040" i="1"/>
  <c r="Z1040" i="1" s="1"/>
  <c r="AB2617" i="1"/>
  <c r="Z2617" i="1" s="1"/>
  <c r="O2435" i="1"/>
  <c r="AA2435" i="1" s="1"/>
  <c r="O2430" i="1"/>
  <c r="AA2430" i="1" s="1"/>
  <c r="O430" i="1"/>
  <c r="O2433" i="1"/>
  <c r="AA2433" i="1" s="1"/>
  <c r="O2432" i="1"/>
  <c r="AA2432" i="1" s="1"/>
  <c r="O435" i="1"/>
  <c r="O2434" i="1"/>
  <c r="AA2434" i="1" s="1"/>
  <c r="O2436" i="1"/>
  <c r="AA2436" i="1" s="1"/>
  <c r="O431" i="1"/>
  <c r="O436" i="1"/>
  <c r="O2431" i="1"/>
  <c r="AA2431" i="1" s="1"/>
  <c r="O433" i="1"/>
  <c r="O432" i="1"/>
  <c r="O434" i="1"/>
  <c r="AB159" i="1"/>
  <c r="Z159" i="1" s="1"/>
  <c r="R39" i="9"/>
  <c r="AD39" i="9" s="1"/>
  <c r="R2584" i="1"/>
  <c r="AD2584" i="1" s="1"/>
  <c r="R2581" i="1"/>
  <c r="AD2581" i="1" s="1"/>
  <c r="R2582" i="1"/>
  <c r="AD2582" i="1" s="1"/>
  <c r="R2579" i="1"/>
  <c r="AD2579" i="1" s="1"/>
  <c r="R581" i="1"/>
  <c r="AD581" i="1" s="1"/>
  <c r="R584" i="1"/>
  <c r="AD584" i="1" s="1"/>
  <c r="R582" i="1"/>
  <c r="AD582" i="1" s="1"/>
  <c r="R580" i="1"/>
  <c r="AD580" i="1" s="1"/>
  <c r="R2580" i="1"/>
  <c r="AD2580" i="1" s="1"/>
  <c r="R579" i="1"/>
  <c r="AD579" i="1" s="1"/>
  <c r="R2585" i="1"/>
  <c r="AD2585" i="1" s="1"/>
  <c r="R2586" i="1"/>
  <c r="AD2586" i="1" s="1"/>
  <c r="R583" i="1"/>
  <c r="AD583" i="1" s="1"/>
  <c r="R586" i="1"/>
  <c r="AD586" i="1" s="1"/>
  <c r="R585" i="1"/>
  <c r="AD585" i="1" s="1"/>
  <c r="R2583" i="1"/>
  <c r="AD2583" i="1" s="1"/>
  <c r="R3139" i="1"/>
  <c r="AD3139" i="1" s="1"/>
  <c r="R3138" i="1"/>
  <c r="AD3138" i="1" s="1"/>
  <c r="R3136" i="1"/>
  <c r="AD3136" i="1" s="1"/>
  <c r="R1139" i="1"/>
  <c r="AD1139" i="1" s="1"/>
  <c r="R1136" i="1"/>
  <c r="AD1136" i="1" s="1"/>
  <c r="R3137" i="1"/>
  <c r="AD3137" i="1" s="1"/>
  <c r="R1137" i="1"/>
  <c r="AD1137" i="1" s="1"/>
  <c r="R1138" i="1"/>
  <c r="AD1138" i="1" s="1"/>
  <c r="O2424" i="1"/>
  <c r="AA2424" i="1" s="1"/>
  <c r="O2428" i="1"/>
  <c r="AA2428" i="1" s="1"/>
  <c r="O2429" i="1"/>
  <c r="AA2429" i="1" s="1"/>
  <c r="O2427" i="1"/>
  <c r="AA2427" i="1" s="1"/>
  <c r="O2426" i="1"/>
  <c r="AA2426" i="1" s="1"/>
  <c r="O424" i="1"/>
  <c r="O427" i="1"/>
  <c r="O428" i="1"/>
  <c r="O2425" i="1"/>
  <c r="AA2425" i="1" s="1"/>
  <c r="O429" i="1"/>
  <c r="O425" i="1"/>
  <c r="O426" i="1"/>
  <c r="AB15" i="9"/>
  <c r="Q2229" i="1"/>
  <c r="Q2230" i="1"/>
  <c r="Q231" i="1"/>
  <c r="AA231" i="1" s="1"/>
  <c r="Q230" i="1"/>
  <c r="AA230" i="1" s="1"/>
  <c r="Q2231" i="1"/>
  <c r="Q229" i="1"/>
  <c r="AA229" i="1" s="1"/>
  <c r="P3243" i="1"/>
  <c r="P1243" i="1"/>
  <c r="P1241" i="1"/>
  <c r="P3242" i="1"/>
  <c r="P3241" i="1"/>
  <c r="P1242" i="1"/>
  <c r="AB3162" i="1"/>
  <c r="Z3162" i="1" s="1"/>
  <c r="R3059" i="1"/>
  <c r="AD3059" i="1" s="1"/>
  <c r="R3058" i="1"/>
  <c r="AD3058" i="1" s="1"/>
  <c r="R3056" i="1"/>
  <c r="AD3056" i="1" s="1"/>
  <c r="R1059" i="1"/>
  <c r="AD1059" i="1" s="1"/>
  <c r="R1056" i="1"/>
  <c r="AD1056" i="1" s="1"/>
  <c r="R3057" i="1"/>
  <c r="AD3057" i="1" s="1"/>
  <c r="R1057" i="1"/>
  <c r="AD1057" i="1" s="1"/>
  <c r="R1058" i="1"/>
  <c r="AD1058" i="1" s="1"/>
  <c r="S2153" i="1"/>
  <c r="AC2153" i="1" s="1"/>
  <c r="S2152" i="1"/>
  <c r="AC2152" i="1" s="1"/>
  <c r="S153" i="1"/>
  <c r="AC153" i="1" s="1"/>
  <c r="S152" i="1"/>
  <c r="AC152" i="1" s="1"/>
  <c r="O2987" i="1"/>
  <c r="AA2987" i="1" s="1"/>
  <c r="O2984" i="1"/>
  <c r="AA2984" i="1" s="1"/>
  <c r="O984" i="1"/>
  <c r="O987" i="1"/>
  <c r="O2985" i="1"/>
  <c r="AA2985" i="1" s="1"/>
  <c r="O2986" i="1"/>
  <c r="O983" i="1"/>
  <c r="O986" i="1"/>
  <c r="O985" i="1"/>
  <c r="O2983" i="1"/>
  <c r="AA2983" i="1" s="1"/>
  <c r="AB3148" i="1"/>
  <c r="Z3148" i="1" s="1"/>
  <c r="AB3149" i="1"/>
  <c r="Z3149" i="1" s="1"/>
  <c r="O2933" i="1"/>
  <c r="AA2933" i="1" s="1"/>
  <c r="O2931" i="1"/>
  <c r="AA2931" i="1" s="1"/>
  <c r="O934" i="1"/>
  <c r="O2932" i="1"/>
  <c r="AA2932" i="1" s="1"/>
  <c r="O2930" i="1"/>
  <c r="AA2930" i="1" s="1"/>
  <c r="O933" i="1"/>
  <c r="O2934" i="1"/>
  <c r="AA2934" i="1" s="1"/>
  <c r="O931" i="1"/>
  <c r="O930" i="1"/>
  <c r="O932" i="1"/>
  <c r="AB2930" i="1"/>
  <c r="Z2930" i="1" s="1"/>
  <c r="AB933" i="1"/>
  <c r="Z933" i="1" s="1"/>
  <c r="R2049" i="1"/>
  <c r="AD2049" i="1" s="1"/>
  <c r="R49" i="1"/>
  <c r="AD49" i="1" s="1"/>
  <c r="AB2102" i="1"/>
  <c r="Z2102" i="1" s="1"/>
  <c r="AA15" i="8"/>
  <c r="AB2136" i="1"/>
  <c r="Z2136" i="1" s="1"/>
  <c r="O2053" i="1"/>
  <c r="AA2053" i="1" s="1"/>
  <c r="O53" i="1"/>
  <c r="O3005" i="1"/>
  <c r="AA3005" i="1" s="1"/>
  <c r="O3006" i="1"/>
  <c r="AA3006" i="1" s="1"/>
  <c r="O3003" i="1"/>
  <c r="AA3003" i="1" s="1"/>
  <c r="O1006" i="1"/>
  <c r="O1005" i="1"/>
  <c r="O1003" i="1"/>
  <c r="O3004" i="1"/>
  <c r="AA3004" i="1" s="1"/>
  <c r="O3007" i="1"/>
  <c r="AA3007" i="1" s="1"/>
  <c r="O1007" i="1"/>
  <c r="O1004" i="1"/>
  <c r="AA2939" i="1"/>
  <c r="AB2013" i="1"/>
  <c r="Z2013" i="1" s="1"/>
  <c r="AB2175" i="1"/>
  <c r="Z2175" i="1" s="1"/>
  <c r="AA2175" i="1"/>
  <c r="AB367" i="1"/>
  <c r="Z367" i="1" s="1"/>
  <c r="AB363" i="1"/>
  <c r="Z363" i="1" s="1"/>
  <c r="AB2366" i="1"/>
  <c r="Z2366" i="1" s="1"/>
  <c r="AB2816" i="1"/>
  <c r="Z2816" i="1" s="1"/>
  <c r="AB816" i="1"/>
  <c r="Z816" i="1" s="1"/>
  <c r="AB2819" i="1"/>
  <c r="Z2819" i="1" s="1"/>
  <c r="AB181" i="1"/>
  <c r="Z181" i="1"/>
  <c r="O2092" i="1"/>
  <c r="O92" i="1"/>
  <c r="S2058" i="1"/>
  <c r="AC2058" i="1" s="1"/>
  <c r="S58" i="1"/>
  <c r="AC58" i="1" s="1"/>
  <c r="AA2945" i="1"/>
  <c r="AB824" i="1"/>
  <c r="Z824" i="1" s="1"/>
  <c r="AB820" i="1"/>
  <c r="Z820" i="1" s="1"/>
  <c r="AB821" i="1"/>
  <c r="Z821" i="1" s="1"/>
  <c r="AB1174" i="1"/>
  <c r="Z1174" i="1" s="1"/>
  <c r="AB1173" i="1"/>
  <c r="Z1173" i="1" s="1"/>
  <c r="AB2101" i="1"/>
  <c r="Z2101" i="1" s="1"/>
  <c r="AB2415" i="1"/>
  <c r="Z2415" i="1" s="1"/>
  <c r="AB414" i="1"/>
  <c r="Z414" i="1" s="1"/>
  <c r="AB2414" i="1"/>
  <c r="Z2414" i="1" s="1"/>
  <c r="O3011" i="1"/>
  <c r="AA3011" i="1" s="1"/>
  <c r="O1008" i="1"/>
  <c r="O3010" i="1"/>
  <c r="AA3010" i="1" s="1"/>
  <c r="O3008" i="1"/>
  <c r="AA3008" i="1" s="1"/>
  <c r="O1011" i="1"/>
  <c r="O3009" i="1"/>
  <c r="AA3009" i="1" s="1"/>
  <c r="O1012" i="1"/>
  <c r="O1009" i="1"/>
  <c r="O1010" i="1"/>
  <c r="O3012" i="1"/>
  <c r="AA3012" i="1" s="1"/>
  <c r="AA2084" i="1"/>
  <c r="AB1198" i="1"/>
  <c r="Z1198" i="1" s="1"/>
  <c r="AB63" i="9"/>
  <c r="AB353" i="12"/>
  <c r="Z353" i="12" s="1"/>
  <c r="AB2305" i="1"/>
  <c r="Z2305" i="1" s="1"/>
  <c r="AB307" i="1"/>
  <c r="Z307" i="1" s="1"/>
  <c r="AB1048" i="1"/>
  <c r="Z1048" i="1" s="1"/>
  <c r="AB3048" i="1"/>
  <c r="Z3048" i="1" s="1"/>
  <c r="AB2833" i="1"/>
  <c r="Z2833" i="1" s="1"/>
  <c r="AB2834" i="1"/>
  <c r="Z2834" i="1" s="1"/>
  <c r="AB2837" i="1"/>
  <c r="Z2837" i="1" s="1"/>
  <c r="AA2155" i="1"/>
  <c r="AA2069" i="1"/>
  <c r="AA2896" i="1"/>
  <c r="AA2898" i="1"/>
  <c r="AA2901" i="1"/>
  <c r="AA2246" i="1"/>
  <c r="AA3122" i="1"/>
  <c r="AB2055" i="1"/>
  <c r="Z2055" i="1" s="1"/>
  <c r="AB68" i="1"/>
  <c r="Z68" i="1" s="1"/>
  <c r="AB2046" i="1"/>
  <c r="Z2046" i="1" s="1"/>
  <c r="AB2195" i="1"/>
  <c r="Z2195" i="1" s="1"/>
  <c r="P348" i="12"/>
  <c r="P332" i="12"/>
  <c r="AB332" i="12" s="1"/>
  <c r="Z332" i="12" s="1"/>
  <c r="P136" i="12"/>
  <c r="AB136" i="12" s="1"/>
  <c r="Z136" i="12" s="1"/>
  <c r="P132" i="12"/>
  <c r="AB132" i="12" s="1"/>
  <c r="Z132" i="12" s="1"/>
  <c r="P142" i="12"/>
  <c r="AB142" i="12" s="1"/>
  <c r="Z142" i="12" s="1"/>
  <c r="P138" i="12"/>
  <c r="AB138" i="12" s="1"/>
  <c r="Z138" i="12" s="1"/>
  <c r="P127" i="12"/>
  <c r="P130" i="12"/>
  <c r="AB130" i="12" s="1"/>
  <c r="Z130" i="12" s="1"/>
  <c r="P140" i="12"/>
  <c r="AB140" i="12" s="1"/>
  <c r="Z140" i="12" s="1"/>
  <c r="P131" i="12"/>
  <c r="AB131" i="12" s="1"/>
  <c r="Z131" i="12" s="1"/>
  <c r="P133" i="12"/>
  <c r="AB133" i="12" s="1"/>
  <c r="Z133" i="12" s="1"/>
  <c r="P141" i="12"/>
  <c r="AB141" i="12" s="1"/>
  <c r="Z141" i="12" s="1"/>
  <c r="P137" i="12"/>
  <c r="AB137" i="12" s="1"/>
  <c r="Z137" i="12" s="1"/>
  <c r="P129" i="12"/>
  <c r="P145" i="12"/>
  <c r="AB145" i="12" s="1"/>
  <c r="Z145" i="12" s="1"/>
  <c r="P126" i="12"/>
  <c r="P139" i="12"/>
  <c r="AB139" i="12" s="1"/>
  <c r="Z139" i="12" s="1"/>
  <c r="P128" i="12"/>
  <c r="AB128" i="12" s="1"/>
  <c r="Z128" i="12" s="1"/>
  <c r="P135" i="12"/>
  <c r="AB135" i="12" s="1"/>
  <c r="Z135" i="12" s="1"/>
  <c r="P134" i="12"/>
  <c r="P144" i="12"/>
  <c r="AB144" i="12" s="1"/>
  <c r="Z144" i="12" s="1"/>
  <c r="P143" i="12"/>
  <c r="AB143" i="12" s="1"/>
  <c r="Z143" i="12" s="1"/>
  <c r="P23" i="7"/>
  <c r="AB23" i="7" s="1"/>
  <c r="Z23" i="7" s="1"/>
  <c r="P35" i="9"/>
  <c r="P13" i="2"/>
  <c r="AB13" i="2" s="1"/>
  <c r="Z13" i="2" s="1"/>
  <c r="P8" i="6"/>
  <c r="AB8" i="6" s="1"/>
  <c r="Z8" i="6" s="1"/>
  <c r="P38" i="9"/>
  <c r="P12" i="4"/>
  <c r="AB12" i="4" s="1"/>
  <c r="Z12" i="4" s="1"/>
  <c r="P10" i="3"/>
  <c r="AB10" i="3" s="1"/>
  <c r="Z10" i="3" s="1"/>
  <c r="P37" i="9"/>
  <c r="P36" i="9"/>
  <c r="P11" i="7"/>
  <c r="AB11" i="7" s="1"/>
  <c r="Z11" i="7" s="1"/>
  <c r="P493" i="1"/>
  <c r="P2493" i="1"/>
  <c r="P496" i="1"/>
  <c r="P2494" i="1"/>
  <c r="P2491" i="1"/>
  <c r="P2488" i="1"/>
  <c r="AB2488" i="1" s="1"/>
  <c r="Z2488" i="1" s="1"/>
  <c r="P2492" i="1"/>
  <c r="P2496" i="1"/>
  <c r="P488" i="1"/>
  <c r="P491" i="1"/>
  <c r="P492" i="1"/>
  <c r="P2489" i="1"/>
  <c r="P2490" i="1"/>
  <c r="P494" i="1"/>
  <c r="P489" i="1"/>
  <c r="AB489" i="1" s="1"/>
  <c r="Z489" i="1" s="1"/>
  <c r="P495" i="1"/>
  <c r="P490" i="1"/>
  <c r="P2495" i="1"/>
  <c r="AB2495" i="1" s="1"/>
  <c r="Z2495" i="1" s="1"/>
  <c r="S75" i="1"/>
  <c r="AC75" i="1" s="1"/>
  <c r="S2075" i="1"/>
  <c r="AC2075" i="1" s="1"/>
  <c r="O1205" i="1"/>
  <c r="O3205" i="1"/>
  <c r="AA3205" i="1" s="1"/>
  <c r="O1206" i="1"/>
  <c r="O3206" i="1"/>
  <c r="AA3206" i="1" s="1"/>
  <c r="O3204" i="1"/>
  <c r="AA3204" i="1" s="1"/>
  <c r="O1204" i="1"/>
  <c r="O2565" i="1"/>
  <c r="AA2565" i="1" s="1"/>
  <c r="O2566" i="1"/>
  <c r="AA2566" i="1" s="1"/>
  <c r="O2563" i="1"/>
  <c r="AA2563" i="1" s="1"/>
  <c r="O566" i="1"/>
  <c r="O2561" i="1"/>
  <c r="AA2561" i="1" s="1"/>
  <c r="O2562" i="1"/>
  <c r="AA2562" i="1" s="1"/>
  <c r="O563" i="1"/>
  <c r="O2569" i="1"/>
  <c r="AA2569" i="1" s="1"/>
  <c r="O568" i="1"/>
  <c r="O2564" i="1"/>
  <c r="AA2564" i="1" s="1"/>
  <c r="O567" i="1"/>
  <c r="O565" i="1"/>
  <c r="O562" i="1"/>
  <c r="O564" i="1"/>
  <c r="O561" i="1"/>
  <c r="O569" i="1"/>
  <c r="O2568" i="1"/>
  <c r="AA2568" i="1" s="1"/>
  <c r="O2567" i="1"/>
  <c r="AA2567" i="1" s="1"/>
  <c r="S2509" i="1"/>
  <c r="AC2509" i="1" s="1"/>
  <c r="S2510" i="1"/>
  <c r="AC2510" i="1" s="1"/>
  <c r="S2507" i="1"/>
  <c r="AC2507" i="1" s="1"/>
  <c r="S2515" i="1"/>
  <c r="AC2515" i="1" s="1"/>
  <c r="S507" i="1"/>
  <c r="AC507" i="1" s="1"/>
  <c r="S515" i="1"/>
  <c r="AC515" i="1" s="1"/>
  <c r="S510" i="1"/>
  <c r="AC510" i="1" s="1"/>
  <c r="S2513" i="1"/>
  <c r="AC2513" i="1" s="1"/>
  <c r="S512" i="1"/>
  <c r="AC512" i="1" s="1"/>
  <c r="S2514" i="1"/>
  <c r="AC2514" i="1" s="1"/>
  <c r="S511" i="1"/>
  <c r="AC511" i="1" s="1"/>
  <c r="S513" i="1"/>
  <c r="AC513" i="1" s="1"/>
  <c r="S2508" i="1"/>
  <c r="AC2508" i="1" s="1"/>
  <c r="S509" i="1"/>
  <c r="AC509" i="1" s="1"/>
  <c r="S2512" i="1"/>
  <c r="AC2512" i="1" s="1"/>
  <c r="S514" i="1"/>
  <c r="AC514" i="1" s="1"/>
  <c r="S2511" i="1"/>
  <c r="AC2511" i="1" s="1"/>
  <c r="S508" i="1"/>
  <c r="AC508" i="1" s="1"/>
  <c r="P2621" i="1"/>
  <c r="P2622" i="1"/>
  <c r="P2627" i="1"/>
  <c r="P2620" i="1"/>
  <c r="P627" i="1"/>
  <c r="P620" i="1"/>
  <c r="P622" i="1"/>
  <c r="P2625" i="1"/>
  <c r="P624" i="1"/>
  <c r="P2626" i="1"/>
  <c r="P625" i="1"/>
  <c r="AB625" i="1" s="1"/>
  <c r="Z625" i="1" s="1"/>
  <c r="P623" i="1"/>
  <c r="P621" i="1"/>
  <c r="P2624" i="1"/>
  <c r="P626" i="1"/>
  <c r="P2623" i="1"/>
  <c r="Q2048" i="1"/>
  <c r="Q48" i="1"/>
  <c r="AA48" i="1" s="1"/>
  <c r="R2789" i="1"/>
  <c r="AD2789" i="1" s="1"/>
  <c r="R2790" i="1"/>
  <c r="AD2790" i="1" s="1"/>
  <c r="R790" i="1"/>
  <c r="AD790" i="1" s="1"/>
  <c r="R789" i="1"/>
  <c r="AD789" i="1" s="1"/>
  <c r="R2792" i="1"/>
  <c r="AD2792" i="1" s="1"/>
  <c r="R2793" i="1"/>
  <c r="AD2793" i="1" s="1"/>
  <c r="R2794" i="1"/>
  <c r="AD2794" i="1" s="1"/>
  <c r="R791" i="1"/>
  <c r="AD791" i="1" s="1"/>
  <c r="R2788" i="1"/>
  <c r="AD2788" i="1" s="1"/>
  <c r="R794" i="1"/>
  <c r="AD794" i="1" s="1"/>
  <c r="R793" i="1"/>
  <c r="AD793" i="1" s="1"/>
  <c r="R792" i="1"/>
  <c r="AD792" i="1" s="1"/>
  <c r="R2791" i="1"/>
  <c r="AD2791" i="1" s="1"/>
  <c r="R788" i="1"/>
  <c r="AD788" i="1" s="1"/>
  <c r="Q2437" i="1"/>
  <c r="Q2438" i="1"/>
  <c r="Q437" i="1"/>
  <c r="AA437" i="1" s="1"/>
  <c r="Q2443" i="1"/>
  <c r="Q443" i="1"/>
  <c r="AA443" i="1" s="1"/>
  <c r="Q2441" i="1"/>
  <c r="Q439" i="1"/>
  <c r="AA439" i="1" s="1"/>
  <c r="Q438" i="1"/>
  <c r="AA438" i="1" s="1"/>
  <c r="Q2442" i="1"/>
  <c r="Q2440" i="1"/>
  <c r="Q441" i="1"/>
  <c r="AA441" i="1" s="1"/>
  <c r="Q442" i="1"/>
  <c r="AA442" i="1" s="1"/>
  <c r="Q2439" i="1"/>
  <c r="Q440" i="1"/>
  <c r="AA440" i="1" s="1"/>
  <c r="Q2556" i="1"/>
  <c r="Q2552" i="1"/>
  <c r="Q557" i="1"/>
  <c r="AA557" i="1" s="1"/>
  <c r="Q2557" i="1"/>
  <c r="Q2558" i="1"/>
  <c r="Q2555" i="1"/>
  <c r="Q555" i="1"/>
  <c r="AA555" i="1" s="1"/>
  <c r="Q552" i="1"/>
  <c r="AA552" i="1" s="1"/>
  <c r="Q2553" i="1"/>
  <c r="Q2554" i="1"/>
  <c r="Q559" i="1"/>
  <c r="AA559" i="1" s="1"/>
  <c r="Q556" i="1"/>
  <c r="AA556" i="1" s="1"/>
  <c r="Q558" i="1"/>
  <c r="AA558" i="1" s="1"/>
  <c r="Q560" i="1"/>
  <c r="AA560" i="1" s="1"/>
  <c r="Q553" i="1"/>
  <c r="AA553" i="1" s="1"/>
  <c r="Q2560" i="1"/>
  <c r="Q554" i="1"/>
  <c r="AA554" i="1" s="1"/>
  <c r="Q2559" i="1"/>
  <c r="O2964" i="1"/>
  <c r="AA2964" i="1" s="1"/>
  <c r="O2963" i="1"/>
  <c r="AA2963" i="1" s="1"/>
  <c r="O2965" i="1"/>
  <c r="O966" i="1"/>
  <c r="O2962" i="1"/>
  <c r="AA2962" i="1" s="1"/>
  <c r="O965" i="1"/>
  <c r="O964" i="1"/>
  <c r="O2966" i="1"/>
  <c r="O963" i="1"/>
  <c r="O962" i="1"/>
  <c r="R2381" i="1"/>
  <c r="AD2381" i="1" s="1"/>
  <c r="R2382" i="1"/>
  <c r="AD2382" i="1" s="1"/>
  <c r="R2379" i="1"/>
  <c r="AD2379" i="1" s="1"/>
  <c r="R382" i="1"/>
  <c r="AD382" i="1" s="1"/>
  <c r="R381" i="1"/>
  <c r="AD381" i="1" s="1"/>
  <c r="R2378" i="1"/>
  <c r="AD2378" i="1" s="1"/>
  <c r="R379" i="1"/>
  <c r="AD379" i="1" s="1"/>
  <c r="R2377" i="1"/>
  <c r="AD2377" i="1" s="1"/>
  <c r="R2380" i="1"/>
  <c r="AD2380" i="1" s="1"/>
  <c r="R380" i="1"/>
  <c r="AD380" i="1" s="1"/>
  <c r="R376" i="1"/>
  <c r="AD376" i="1" s="1"/>
  <c r="R2376" i="1"/>
  <c r="AD2376" i="1" s="1"/>
  <c r="R377" i="1"/>
  <c r="AD377" i="1" s="1"/>
  <c r="R378" i="1"/>
  <c r="AD378" i="1" s="1"/>
  <c r="R2150" i="1"/>
  <c r="AD2150" i="1" s="1"/>
  <c r="R150" i="1"/>
  <c r="AD150" i="1" s="1"/>
  <c r="R151" i="1"/>
  <c r="AD151" i="1" s="1"/>
  <c r="R2151" i="1"/>
  <c r="AD2151" i="1" s="1"/>
  <c r="S2285" i="1"/>
  <c r="AC2285" i="1" s="1"/>
  <c r="S2283" i="1"/>
  <c r="AC2283" i="1" s="1"/>
  <c r="S283" i="1"/>
  <c r="AC283" i="1" s="1"/>
  <c r="S2281" i="1"/>
  <c r="AC2281" i="1" s="1"/>
  <c r="S2282" i="1"/>
  <c r="AC2282" i="1" s="1"/>
  <c r="S281" i="1"/>
  <c r="AC281" i="1" s="1"/>
  <c r="S282" i="1"/>
  <c r="AC282" i="1" s="1"/>
  <c r="S2284" i="1"/>
  <c r="AC2284" i="1" s="1"/>
  <c r="S284" i="1"/>
  <c r="AC284" i="1" s="1"/>
  <c r="S285" i="1"/>
  <c r="AC285" i="1" s="1"/>
  <c r="R2549" i="1"/>
  <c r="AD2549" i="1" s="1"/>
  <c r="R2550" i="1"/>
  <c r="AD2550" i="1" s="1"/>
  <c r="R2548" i="1"/>
  <c r="AD2548" i="1" s="1"/>
  <c r="R2547" i="1"/>
  <c r="AD2547" i="1" s="1"/>
  <c r="R544" i="1"/>
  <c r="AD544" i="1" s="1"/>
  <c r="R550" i="1"/>
  <c r="AD550" i="1" s="1"/>
  <c r="R2544" i="1"/>
  <c r="AD2544" i="1" s="1"/>
  <c r="R549" i="1"/>
  <c r="AD549" i="1" s="1"/>
  <c r="R2545" i="1"/>
  <c r="AD2545" i="1" s="1"/>
  <c r="R2546" i="1"/>
  <c r="AD2546" i="1" s="1"/>
  <c r="R548" i="1"/>
  <c r="AD548" i="1" s="1"/>
  <c r="R547" i="1"/>
  <c r="AD547" i="1" s="1"/>
  <c r="R543" i="1"/>
  <c r="AD543" i="1" s="1"/>
  <c r="R551" i="1"/>
  <c r="AD551" i="1" s="1"/>
  <c r="R546" i="1"/>
  <c r="AD546" i="1" s="1"/>
  <c r="R2543" i="1"/>
  <c r="AD2543" i="1" s="1"/>
  <c r="R545" i="1"/>
  <c r="AD545" i="1" s="1"/>
  <c r="R2551" i="1"/>
  <c r="AD2551" i="1" s="1"/>
  <c r="R2629" i="1"/>
  <c r="AD2629" i="1" s="1"/>
  <c r="R2630" i="1"/>
  <c r="AD2630" i="1" s="1"/>
  <c r="R629" i="1"/>
  <c r="AD629" i="1" s="1"/>
  <c r="R630" i="1"/>
  <c r="AD630" i="1" s="1"/>
  <c r="R632" i="1"/>
  <c r="AD632" i="1" s="1"/>
  <c r="R2633" i="1"/>
  <c r="AD2633" i="1" s="1"/>
  <c r="R2634" i="1"/>
  <c r="AD2634" i="1" s="1"/>
  <c r="R631" i="1"/>
  <c r="AD631" i="1" s="1"/>
  <c r="R2628" i="1"/>
  <c r="AD2628" i="1" s="1"/>
  <c r="R634" i="1"/>
  <c r="AD634" i="1" s="1"/>
  <c r="R628" i="1"/>
  <c r="AD628" i="1" s="1"/>
  <c r="R633" i="1"/>
  <c r="AD633" i="1" s="1"/>
  <c r="R2631" i="1"/>
  <c r="AD2631" i="1" s="1"/>
  <c r="R2632" i="1"/>
  <c r="AD2632" i="1" s="1"/>
  <c r="S9" i="9"/>
  <c r="AC9" i="9" s="1"/>
  <c r="S2025" i="1"/>
  <c r="AC2025" i="1" s="1"/>
  <c r="S25" i="1"/>
  <c r="AC25" i="1" s="1"/>
  <c r="O3059" i="1"/>
  <c r="AA3059" i="1" s="1"/>
  <c r="O3056" i="1"/>
  <c r="AA3056" i="1" s="1"/>
  <c r="O1059" i="1"/>
  <c r="O3057" i="1"/>
  <c r="AA3057" i="1" s="1"/>
  <c r="O3058" i="1"/>
  <c r="AA3058" i="1" s="1"/>
  <c r="O1056" i="1"/>
  <c r="O1057" i="1"/>
  <c r="O1058" i="1"/>
  <c r="O2829" i="1"/>
  <c r="AA2829" i="1" s="1"/>
  <c r="O2830" i="1"/>
  <c r="AA2830" i="1" s="1"/>
  <c r="O2827" i="1"/>
  <c r="AA2827" i="1" s="1"/>
  <c r="O830" i="1"/>
  <c r="O828" i="1"/>
  <c r="O2828" i="1"/>
  <c r="O827" i="1"/>
  <c r="O2826" i="1"/>
  <c r="AA2826" i="1" s="1"/>
  <c r="O831" i="1"/>
  <c r="O829" i="1"/>
  <c r="O826" i="1"/>
  <c r="O2831" i="1"/>
  <c r="AA2831" i="1" s="1"/>
  <c r="AB764" i="1"/>
  <c r="Z764" i="1" s="1"/>
  <c r="O2357" i="1"/>
  <c r="AA2357" i="1" s="1"/>
  <c r="O2358" i="1"/>
  <c r="AA2358" i="1" s="1"/>
  <c r="O2356" i="1"/>
  <c r="AA2356" i="1" s="1"/>
  <c r="O357" i="1"/>
  <c r="O358" i="1"/>
  <c r="O2360" i="1"/>
  <c r="AA2360" i="1" s="1"/>
  <c r="O2362" i="1"/>
  <c r="AA2362" i="1" s="1"/>
  <c r="O356" i="1"/>
  <c r="O2361" i="1"/>
  <c r="AA2361" i="1" s="1"/>
  <c r="O359" i="1"/>
  <c r="O361" i="1"/>
  <c r="O360" i="1"/>
  <c r="O362" i="1"/>
  <c r="O2359" i="1"/>
  <c r="AA2359" i="1" s="1"/>
  <c r="P2089" i="1"/>
  <c r="P2088" i="1"/>
  <c r="P89" i="1"/>
  <c r="P88" i="1"/>
  <c r="R16" i="8"/>
  <c r="AD16" i="8" s="1"/>
  <c r="R17" i="8"/>
  <c r="AD17" i="8" s="1"/>
  <c r="R2073" i="1"/>
  <c r="AD2073" i="1" s="1"/>
  <c r="R73" i="1"/>
  <c r="AD73" i="1" s="1"/>
  <c r="Q2717" i="1"/>
  <c r="Q2718" i="1"/>
  <c r="Q2715" i="1"/>
  <c r="Q720" i="1"/>
  <c r="AA720" i="1" s="1"/>
  <c r="Q715" i="1"/>
  <c r="AA715" i="1" s="1"/>
  <c r="Q2720" i="1"/>
  <c r="Q2716" i="1"/>
  <c r="Q719" i="1"/>
  <c r="AA719" i="1" s="1"/>
  <c r="Q718" i="1"/>
  <c r="AA718" i="1" s="1"/>
  <c r="Q2721" i="1"/>
  <c r="Q721" i="1"/>
  <c r="AA721" i="1" s="1"/>
  <c r="Q716" i="1"/>
  <c r="AA716" i="1" s="1"/>
  <c r="Q717" i="1"/>
  <c r="AA717" i="1" s="1"/>
  <c r="Q2719" i="1"/>
  <c r="Q2275" i="1"/>
  <c r="Q2276" i="1"/>
  <c r="Q2274" i="1"/>
  <c r="Q276" i="1"/>
  <c r="AA276" i="1" s="1"/>
  <c r="Q2273" i="1"/>
  <c r="Q275" i="1"/>
  <c r="AA275" i="1" s="1"/>
  <c r="Q273" i="1"/>
  <c r="AA273" i="1" s="1"/>
  <c r="Q274" i="1"/>
  <c r="AA274" i="1" s="1"/>
  <c r="O2093" i="1"/>
  <c r="AA2093" i="1" s="1"/>
  <c r="O2094" i="1"/>
  <c r="AA2094" i="1" s="1"/>
  <c r="O93" i="1"/>
  <c r="O94" i="1"/>
  <c r="S2114" i="1"/>
  <c r="AC2114" i="1" s="1"/>
  <c r="S114" i="1"/>
  <c r="AC114" i="1" s="1"/>
  <c r="S71" i="1"/>
  <c r="AC71" i="1" s="1"/>
  <c r="S2071" i="1"/>
  <c r="AC2071" i="1" s="1"/>
  <c r="R331" i="12"/>
  <c r="AD331" i="12" s="1"/>
  <c r="R347" i="12"/>
  <c r="AD347" i="12" s="1"/>
  <c r="R116" i="12"/>
  <c r="AD116" i="12" s="1"/>
  <c r="R108" i="12"/>
  <c r="AD108" i="12" s="1"/>
  <c r="R119" i="12"/>
  <c r="AD119" i="12" s="1"/>
  <c r="R111" i="12"/>
  <c r="AD111" i="12" s="1"/>
  <c r="R115" i="12"/>
  <c r="AD115" i="12" s="1"/>
  <c r="R109" i="12"/>
  <c r="AD109" i="12" s="1"/>
  <c r="R118" i="12"/>
  <c r="AD118" i="12" s="1"/>
  <c r="R123" i="12"/>
  <c r="AD123" i="12" s="1"/>
  <c r="R124" i="12"/>
  <c r="AD124" i="12" s="1"/>
  <c r="R120" i="12"/>
  <c r="AD120" i="12" s="1"/>
  <c r="R114" i="12"/>
  <c r="AD114" i="12" s="1"/>
  <c r="R106" i="12"/>
  <c r="AD106" i="12" s="1"/>
  <c r="R107" i="12"/>
  <c r="AD107" i="12" s="1"/>
  <c r="R121" i="12"/>
  <c r="AD121" i="12" s="1"/>
  <c r="R112" i="12"/>
  <c r="AD112" i="12" s="1"/>
  <c r="R122" i="12"/>
  <c r="AD122" i="12" s="1"/>
  <c r="R110" i="12"/>
  <c r="AD110" i="12" s="1"/>
  <c r="R125" i="12"/>
  <c r="AD125" i="12" s="1"/>
  <c r="R117" i="12"/>
  <c r="AD117" i="12" s="1"/>
  <c r="R113" i="12"/>
  <c r="AD113" i="12" s="1"/>
  <c r="R33" i="9"/>
  <c r="AD33" i="9" s="1"/>
  <c r="R9" i="3"/>
  <c r="AD9" i="3" s="1"/>
  <c r="R30" i="9"/>
  <c r="AD30" i="9" s="1"/>
  <c r="R32" i="9"/>
  <c r="AD32" i="9" s="1"/>
  <c r="R12" i="2"/>
  <c r="AD12" i="2" s="1"/>
  <c r="R11" i="4"/>
  <c r="AD11" i="4" s="1"/>
  <c r="R10" i="8"/>
  <c r="AD10" i="8" s="1"/>
  <c r="R31" i="9"/>
  <c r="AD31" i="9" s="1"/>
  <c r="R11" i="8"/>
  <c r="AD11" i="8" s="1"/>
  <c r="R7" i="6"/>
  <c r="AD7" i="6" s="1"/>
  <c r="R10" i="7"/>
  <c r="AD10" i="7" s="1"/>
  <c r="R2324" i="1"/>
  <c r="AD2324" i="1" s="1"/>
  <c r="R2325" i="1"/>
  <c r="AD2325" i="1" s="1"/>
  <c r="R2323" i="1"/>
  <c r="AD2323" i="1" s="1"/>
  <c r="R325" i="1"/>
  <c r="AD325" i="1" s="1"/>
  <c r="R2321" i="1"/>
  <c r="AD2321" i="1" s="1"/>
  <c r="R324" i="1"/>
  <c r="AD324" i="1" s="1"/>
  <c r="R323" i="1"/>
  <c r="AD323" i="1" s="1"/>
  <c r="R2322" i="1"/>
  <c r="AD2322" i="1" s="1"/>
  <c r="R321" i="1"/>
  <c r="AD321" i="1" s="1"/>
  <c r="R322" i="1"/>
  <c r="AD322" i="1" s="1"/>
  <c r="P1037" i="1"/>
  <c r="P3038" i="1"/>
  <c r="P3035" i="1"/>
  <c r="P1035" i="1"/>
  <c r="P3034" i="1"/>
  <c r="P3037" i="1"/>
  <c r="AB3037" i="1" s="1"/>
  <c r="Z3037" i="1" s="1"/>
  <c r="P1038" i="1"/>
  <c r="P3036" i="1"/>
  <c r="P1036" i="1"/>
  <c r="P1034" i="1"/>
  <c r="P2249" i="1"/>
  <c r="P247" i="1"/>
  <c r="P2248" i="1"/>
  <c r="P249" i="1"/>
  <c r="P2247" i="1"/>
  <c r="P248" i="1"/>
  <c r="S3168" i="1"/>
  <c r="AC3168" i="1" s="1"/>
  <c r="S3169" i="1"/>
  <c r="AC3169" i="1" s="1"/>
  <c r="S1168" i="1"/>
  <c r="AC1168" i="1" s="1"/>
  <c r="S3170" i="1"/>
  <c r="AC3170" i="1" s="1"/>
  <c r="S1167" i="1"/>
  <c r="AC1167" i="1" s="1"/>
  <c r="S1169" i="1"/>
  <c r="AC1169" i="1" s="1"/>
  <c r="S1170" i="1"/>
  <c r="AC1170" i="1" s="1"/>
  <c r="S3167" i="1"/>
  <c r="AC3167" i="1" s="1"/>
  <c r="R3177" i="1"/>
  <c r="AD3177" i="1" s="1"/>
  <c r="R3176" i="1"/>
  <c r="AD3176" i="1" s="1"/>
  <c r="R1175" i="1"/>
  <c r="AD1175" i="1" s="1"/>
  <c r="R1177" i="1"/>
  <c r="AD1177" i="1" s="1"/>
  <c r="R1176" i="1"/>
  <c r="AD1176" i="1" s="1"/>
  <c r="R3175" i="1"/>
  <c r="AD3175" i="1" s="1"/>
  <c r="Q2243" i="1"/>
  <c r="Q243" i="1"/>
  <c r="AA243" i="1" s="1"/>
  <c r="Q2242" i="1"/>
  <c r="Q2241" i="1"/>
  <c r="Q241" i="1"/>
  <c r="AA241" i="1" s="1"/>
  <c r="Q242" i="1"/>
  <c r="AA242" i="1" s="1"/>
  <c r="O2693" i="1"/>
  <c r="AA2693" i="1" s="1"/>
  <c r="O2691" i="1"/>
  <c r="AA2691" i="1" s="1"/>
  <c r="O688" i="1"/>
  <c r="O693" i="1"/>
  <c r="O2689" i="1"/>
  <c r="AA2689" i="1" s="1"/>
  <c r="O2692" i="1"/>
  <c r="AA2692" i="1" s="1"/>
  <c r="O2690" i="1"/>
  <c r="AA2690" i="1" s="1"/>
  <c r="O691" i="1"/>
  <c r="O2688" i="1"/>
  <c r="AA2688" i="1" s="1"/>
  <c r="O687" i="1"/>
  <c r="O690" i="1"/>
  <c r="O2687" i="1"/>
  <c r="AA2687" i="1" s="1"/>
  <c r="O689" i="1"/>
  <c r="O692" i="1"/>
  <c r="O54" i="9"/>
  <c r="AA54" i="9" s="1"/>
  <c r="O1040" i="1"/>
  <c r="O3041" i="1"/>
  <c r="AA3041" i="1" s="1"/>
  <c r="O3040" i="1"/>
  <c r="AA3040" i="1" s="1"/>
  <c r="O3042" i="1"/>
  <c r="AA3042" i="1" s="1"/>
  <c r="O1041" i="1"/>
  <c r="O3039" i="1"/>
  <c r="AA3039" i="1" s="1"/>
  <c r="O1039" i="1"/>
  <c r="O1042" i="1"/>
  <c r="R202" i="1"/>
  <c r="AD202" i="1" s="1"/>
  <c r="R2202" i="1"/>
  <c r="AD2202" i="1" s="1"/>
  <c r="AB2018" i="1"/>
  <c r="Z2018" i="1" s="1"/>
  <c r="O2854" i="1"/>
  <c r="AA2854" i="1" s="1"/>
  <c r="O2851" i="1"/>
  <c r="AA2851" i="1" s="1"/>
  <c r="O2853" i="1"/>
  <c r="AA2853" i="1" s="1"/>
  <c r="O854" i="1"/>
  <c r="O852" i="1"/>
  <c r="O2850" i="1"/>
  <c r="AA2850" i="1" s="1"/>
  <c r="O2852" i="1"/>
  <c r="AA2852" i="1" s="1"/>
  <c r="O851" i="1"/>
  <c r="O855" i="1"/>
  <c r="O850" i="1"/>
  <c r="O853" i="1"/>
  <c r="O2855" i="1"/>
  <c r="AA2855" i="1" s="1"/>
  <c r="R2869" i="1"/>
  <c r="AD2869" i="1" s="1"/>
  <c r="R2868" i="1"/>
  <c r="AD2868" i="1" s="1"/>
  <c r="R2870" i="1"/>
  <c r="AD2870" i="1" s="1"/>
  <c r="R2872" i="1"/>
  <c r="AD2872" i="1" s="1"/>
  <c r="R872" i="1"/>
  <c r="AD872" i="1" s="1"/>
  <c r="R869" i="1"/>
  <c r="AD869" i="1" s="1"/>
  <c r="R868" i="1"/>
  <c r="AD868" i="1" s="1"/>
  <c r="R871" i="1"/>
  <c r="AD871" i="1" s="1"/>
  <c r="R870" i="1"/>
  <c r="AD870" i="1" s="1"/>
  <c r="R2871" i="1"/>
  <c r="AD2871" i="1" s="1"/>
  <c r="Q2685" i="1"/>
  <c r="AA2685" i="1" s="1"/>
  <c r="Q2683" i="1"/>
  <c r="AA2683" i="1" s="1"/>
  <c r="Q2684" i="1"/>
  <c r="AA2684" i="1" s="1"/>
  <c r="Q2686" i="1"/>
  <c r="AA2686" i="1" s="1"/>
  <c r="Q683" i="1"/>
  <c r="AA683" i="1" s="1"/>
  <c r="Q2681" i="1"/>
  <c r="AA2681" i="1" s="1"/>
  <c r="Q2682" i="1"/>
  <c r="AA2682" i="1" s="1"/>
  <c r="Q684" i="1"/>
  <c r="AA684" i="1" s="1"/>
  <c r="Q686" i="1"/>
  <c r="AA686" i="1" s="1"/>
  <c r="Q679" i="1"/>
  <c r="AA679" i="1" s="1"/>
  <c r="Q2679" i="1"/>
  <c r="AA2679" i="1" s="1"/>
  <c r="Q680" i="1"/>
  <c r="AA680" i="1" s="1"/>
  <c r="Q2680" i="1"/>
  <c r="AA2680" i="1" s="1"/>
  <c r="Q685" i="1"/>
  <c r="AA685" i="1" s="1"/>
  <c r="Q682" i="1"/>
  <c r="AA682" i="1" s="1"/>
  <c r="Q681" i="1"/>
  <c r="AA681" i="1" s="1"/>
  <c r="AB472" i="1"/>
  <c r="Z472" i="1" s="1"/>
  <c r="AB465" i="1"/>
  <c r="Z465" i="1" s="1"/>
  <c r="AB470" i="1"/>
  <c r="Z470" i="1" s="1"/>
  <c r="R2036" i="1"/>
  <c r="AD2036" i="1" s="1"/>
  <c r="R36" i="1"/>
  <c r="AD36" i="1" s="1"/>
  <c r="S3115" i="1"/>
  <c r="AC3115" i="1" s="1"/>
  <c r="S3116" i="1"/>
  <c r="AC3116" i="1" s="1"/>
  <c r="S1116" i="1"/>
  <c r="AC1116" i="1" s="1"/>
  <c r="S1115" i="1"/>
  <c r="AC1115" i="1" s="1"/>
  <c r="S3114" i="1"/>
  <c r="AC3114" i="1" s="1"/>
  <c r="S3113" i="1"/>
  <c r="AC3113" i="1" s="1"/>
  <c r="S1113" i="1"/>
  <c r="AC1113" i="1" s="1"/>
  <c r="S1114" i="1"/>
  <c r="AC1114" i="1" s="1"/>
  <c r="R334" i="12"/>
  <c r="AD334" i="12" s="1"/>
  <c r="R350" i="12"/>
  <c r="AD350" i="12" s="1"/>
  <c r="R185" i="12"/>
  <c r="AD185" i="12" s="1"/>
  <c r="R181" i="12"/>
  <c r="AD181" i="12" s="1"/>
  <c r="R184" i="12"/>
  <c r="AD184" i="12" s="1"/>
  <c r="R170" i="12"/>
  <c r="AD170" i="12" s="1"/>
  <c r="R166" i="12"/>
  <c r="AD166" i="12" s="1"/>
  <c r="R179" i="12"/>
  <c r="AD179" i="12" s="1"/>
  <c r="R168" i="12"/>
  <c r="AD168" i="12" s="1"/>
  <c r="R173" i="12"/>
  <c r="AD173" i="12" s="1"/>
  <c r="R171" i="12"/>
  <c r="AD171" i="12" s="1"/>
  <c r="R180" i="12"/>
  <c r="AD180" i="12" s="1"/>
  <c r="R172" i="12"/>
  <c r="AD172" i="12" s="1"/>
  <c r="R178" i="12"/>
  <c r="AD178" i="12" s="1"/>
  <c r="R182" i="12"/>
  <c r="AD182" i="12" s="1"/>
  <c r="R183" i="12"/>
  <c r="AD183" i="12" s="1"/>
  <c r="R175" i="12"/>
  <c r="AD175" i="12" s="1"/>
  <c r="R177" i="12"/>
  <c r="AD177" i="12" s="1"/>
  <c r="R167" i="12"/>
  <c r="AD167" i="12" s="1"/>
  <c r="R176" i="12"/>
  <c r="AD176" i="12" s="1"/>
  <c r="R169" i="12"/>
  <c r="AD169" i="12" s="1"/>
  <c r="R174" i="12"/>
  <c r="AD174" i="12" s="1"/>
  <c r="R47" i="9"/>
  <c r="AD47" i="9" s="1"/>
  <c r="R13" i="7"/>
  <c r="AD13" i="7" s="1"/>
  <c r="R45" i="9"/>
  <c r="AD45" i="9" s="1"/>
  <c r="R12" i="3"/>
  <c r="AD12" i="3" s="1"/>
  <c r="R24" i="7"/>
  <c r="AD24" i="7" s="1"/>
  <c r="R46" i="9"/>
  <c r="AD46" i="9" s="1"/>
  <c r="R15" i="2"/>
  <c r="AD15" i="2" s="1"/>
  <c r="R9" i="6"/>
  <c r="AD9" i="6" s="1"/>
  <c r="R48" i="9"/>
  <c r="AD48" i="9" s="1"/>
  <c r="R14" i="4"/>
  <c r="AD14" i="4" s="1"/>
  <c r="R2859" i="1"/>
  <c r="AD2859" i="1" s="1"/>
  <c r="R2861" i="1"/>
  <c r="AD2861" i="1" s="1"/>
  <c r="R2857" i="1"/>
  <c r="AD2857" i="1" s="1"/>
  <c r="R2860" i="1"/>
  <c r="AD2860" i="1" s="1"/>
  <c r="R859" i="1"/>
  <c r="AD859" i="1" s="1"/>
  <c r="R861" i="1"/>
  <c r="AD861" i="1" s="1"/>
  <c r="R2856" i="1"/>
  <c r="AD2856" i="1" s="1"/>
  <c r="R2858" i="1"/>
  <c r="AD2858" i="1" s="1"/>
  <c r="R857" i="1"/>
  <c r="AD857" i="1" s="1"/>
  <c r="R858" i="1"/>
  <c r="AD858" i="1" s="1"/>
  <c r="R856" i="1"/>
  <c r="AD856" i="1" s="1"/>
  <c r="R860" i="1"/>
  <c r="AD860" i="1" s="1"/>
  <c r="S199" i="1"/>
  <c r="AC199" i="1" s="1"/>
  <c r="S2199" i="1"/>
  <c r="AC2199" i="1" s="1"/>
  <c r="P3013" i="1"/>
  <c r="P1013" i="1"/>
  <c r="P1014" i="1"/>
  <c r="P3014" i="1"/>
  <c r="P1016" i="1"/>
  <c r="P1015" i="1"/>
  <c r="P3015" i="1"/>
  <c r="P3016" i="1"/>
  <c r="P2233" i="1"/>
  <c r="P2232" i="1"/>
  <c r="AB2232" i="1" s="1"/>
  <c r="Z2232" i="1" s="1"/>
  <c r="P2234" i="1"/>
  <c r="P233" i="1"/>
  <c r="P232" i="1"/>
  <c r="P234" i="1"/>
  <c r="P3059" i="1"/>
  <c r="AB3059" i="1" s="1"/>
  <c r="Z3059" i="1" s="1"/>
  <c r="P3056" i="1"/>
  <c r="P1059" i="1"/>
  <c r="P1056" i="1"/>
  <c r="P3057" i="1"/>
  <c r="P3058" i="1"/>
  <c r="P1057" i="1"/>
  <c r="P1058" i="1"/>
  <c r="AB1058" i="1" s="1"/>
  <c r="Z1058" i="1" s="1"/>
  <c r="P3084" i="1"/>
  <c r="P3083" i="1"/>
  <c r="P1084" i="1"/>
  <c r="P1083" i="1"/>
  <c r="P1081" i="1"/>
  <c r="P3082" i="1"/>
  <c r="P3081" i="1"/>
  <c r="P1082" i="1"/>
  <c r="AB1082" i="1" s="1"/>
  <c r="Z1082" i="1" s="1"/>
  <c r="O59" i="9"/>
  <c r="AA59" i="9" s="1"/>
  <c r="O3141" i="1"/>
  <c r="AA3141" i="1" s="1"/>
  <c r="O1141" i="1"/>
  <c r="O1142" i="1"/>
  <c r="O3140" i="1"/>
  <c r="AA3140" i="1" s="1"/>
  <c r="O1140" i="1"/>
  <c r="O1143" i="1"/>
  <c r="O3142" i="1"/>
  <c r="AA3142" i="1" s="1"/>
  <c r="O3143" i="1"/>
  <c r="AA3143" i="1" s="1"/>
  <c r="S934" i="1"/>
  <c r="AC934" i="1" s="1"/>
  <c r="S2933" i="1"/>
  <c r="AC2933" i="1" s="1"/>
  <c r="S2931" i="1"/>
  <c r="AC2931" i="1" s="1"/>
  <c r="S933" i="1"/>
  <c r="AC933" i="1" s="1"/>
  <c r="S2934" i="1"/>
  <c r="AC2934" i="1" s="1"/>
  <c r="S931" i="1"/>
  <c r="AC931" i="1" s="1"/>
  <c r="S2932" i="1"/>
  <c r="AC2932" i="1" s="1"/>
  <c r="S2930" i="1"/>
  <c r="AC2930" i="1" s="1"/>
  <c r="S932" i="1"/>
  <c r="AC932" i="1" s="1"/>
  <c r="S930" i="1"/>
  <c r="AC930" i="1" s="1"/>
  <c r="AB506" i="1"/>
  <c r="Z506" i="1" s="1"/>
  <c r="AB505" i="1"/>
  <c r="Z505" i="1" s="1"/>
  <c r="AB2498" i="1"/>
  <c r="Z2498" i="1" s="1"/>
  <c r="AB2500" i="1"/>
  <c r="Z2500" i="1" s="1"/>
  <c r="AB499" i="1"/>
  <c r="Z499" i="1" s="1"/>
  <c r="O2193" i="1"/>
  <c r="AA2193" i="1" s="1"/>
  <c r="O193" i="1"/>
  <c r="AB228" i="1"/>
  <c r="Z228" i="1" s="1"/>
  <c r="O2286" i="1"/>
  <c r="AA2286" i="1" s="1"/>
  <c r="O286" i="1"/>
  <c r="O2289" i="1"/>
  <c r="O287" i="1"/>
  <c r="O2288" i="1"/>
  <c r="AA2288" i="1" s="1"/>
  <c r="O2287" i="1"/>
  <c r="AA2287" i="1" s="1"/>
  <c r="O288" i="1"/>
  <c r="O289" i="1"/>
  <c r="AB2017" i="1"/>
  <c r="Z2017" i="1" s="1"/>
  <c r="R2747" i="1"/>
  <c r="AD2747" i="1" s="1"/>
  <c r="R2742" i="1"/>
  <c r="AD2742" i="1" s="1"/>
  <c r="R2744" i="1"/>
  <c r="AD2744" i="1" s="1"/>
  <c r="R742" i="1"/>
  <c r="AD742" i="1" s="1"/>
  <c r="R2748" i="1"/>
  <c r="AD2748" i="1" s="1"/>
  <c r="R747" i="1"/>
  <c r="AD747" i="1" s="1"/>
  <c r="R744" i="1"/>
  <c r="AD744" i="1" s="1"/>
  <c r="R2745" i="1"/>
  <c r="AD2745" i="1" s="1"/>
  <c r="R2746" i="1"/>
  <c r="AD2746" i="1" s="1"/>
  <c r="R743" i="1"/>
  <c r="AD743" i="1" s="1"/>
  <c r="R746" i="1"/>
  <c r="AD746" i="1" s="1"/>
  <c r="R748" i="1"/>
  <c r="AD748" i="1" s="1"/>
  <c r="R745" i="1"/>
  <c r="AD745" i="1" s="1"/>
  <c r="R2743" i="1"/>
  <c r="AD2743" i="1" s="1"/>
  <c r="P2052" i="1"/>
  <c r="P52" i="1"/>
  <c r="AB20" i="1"/>
  <c r="Z20" i="1" s="1"/>
  <c r="AB2062" i="1"/>
  <c r="Z2062" i="1" s="1"/>
  <c r="AB3061" i="1"/>
  <c r="Z3061" i="1" s="1"/>
  <c r="AB3060" i="1"/>
  <c r="Z3060" i="1" s="1"/>
  <c r="Q1061" i="1"/>
  <c r="AA1061" i="1" s="1"/>
  <c r="Q1062" i="1"/>
  <c r="AA1062" i="1" s="1"/>
  <c r="Q3060" i="1"/>
  <c r="AA3060" i="1" s="1"/>
  <c r="Q3062" i="1"/>
  <c r="AA3062" i="1" s="1"/>
  <c r="Q1060" i="1"/>
  <c r="AA1060" i="1" s="1"/>
  <c r="Q1063" i="1"/>
  <c r="AA1063" i="1" s="1"/>
  <c r="Q3061" i="1"/>
  <c r="AA3061" i="1" s="1"/>
  <c r="Q3063" i="1"/>
  <c r="AA3063" i="1" s="1"/>
  <c r="AB172" i="1"/>
  <c r="Z172" i="1" s="1"/>
  <c r="AA2292" i="1"/>
  <c r="AA2291" i="1"/>
  <c r="R2058" i="1"/>
  <c r="AD2058" i="1" s="1"/>
  <c r="R58" i="1"/>
  <c r="AD58" i="1" s="1"/>
  <c r="AB941" i="1"/>
  <c r="Z941" i="1" s="1"/>
  <c r="AB944" i="1"/>
  <c r="Z944" i="1" s="1"/>
  <c r="AB2941" i="1"/>
  <c r="Z2941" i="1" s="1"/>
  <c r="AB1065" i="1"/>
  <c r="Z1065" i="1" s="1"/>
  <c r="AB3066" i="1"/>
  <c r="Z3066" i="1" s="1"/>
  <c r="AB111" i="1"/>
  <c r="Z111" i="1" s="1"/>
  <c r="Q2637" i="1"/>
  <c r="AA2637" i="1" s="1"/>
  <c r="Q2636" i="1"/>
  <c r="AA2636" i="1" s="1"/>
  <c r="Q2638" i="1"/>
  <c r="AA2638" i="1" s="1"/>
  <c r="Q2635" i="1"/>
  <c r="AA2635" i="1" s="1"/>
  <c r="Q635" i="1"/>
  <c r="AA635" i="1" s="1"/>
  <c r="Q2640" i="1"/>
  <c r="AA2640" i="1" s="1"/>
  <c r="Q639" i="1"/>
  <c r="AA639" i="1" s="1"/>
  <c r="Q640" i="1"/>
  <c r="AA640" i="1" s="1"/>
  <c r="Q636" i="1"/>
  <c r="AA636" i="1" s="1"/>
  <c r="Q638" i="1"/>
  <c r="AA638" i="1" s="1"/>
  <c r="Q637" i="1"/>
  <c r="AA637" i="1" s="1"/>
  <c r="Q2641" i="1"/>
  <c r="AA2641" i="1" s="1"/>
  <c r="Q2642" i="1"/>
  <c r="AA2642" i="1" s="1"/>
  <c r="Q641" i="1"/>
  <c r="AA641" i="1" s="1"/>
  <c r="Q642" i="1"/>
  <c r="AA642" i="1" s="1"/>
  <c r="Q2639" i="1"/>
  <c r="R2091" i="1"/>
  <c r="AD2091" i="1" s="1"/>
  <c r="R91" i="1"/>
  <c r="AD91" i="1" s="1"/>
  <c r="AA2023" i="1"/>
  <c r="AB390" i="1"/>
  <c r="Z390" i="1" s="1"/>
  <c r="AB396" i="1"/>
  <c r="Z396" i="1" s="1"/>
  <c r="AB2396" i="1"/>
  <c r="Z2396" i="1" s="1"/>
  <c r="Q2067" i="1"/>
  <c r="AA2067" i="1" s="1"/>
  <c r="Q67" i="1"/>
  <c r="AA67" i="1" s="1"/>
  <c r="P3029" i="1"/>
  <c r="P3027" i="1"/>
  <c r="AB3027" i="1" s="1"/>
  <c r="Z3027" i="1" s="1"/>
  <c r="P1027" i="1"/>
  <c r="P3026" i="1"/>
  <c r="AB3026" i="1" s="1"/>
  <c r="Z3026" i="1" s="1"/>
  <c r="P1028" i="1"/>
  <c r="P3028" i="1"/>
  <c r="P1029" i="1"/>
  <c r="P1026" i="1"/>
  <c r="AB1026" i="1" s="1"/>
  <c r="Z1026" i="1" s="1"/>
  <c r="Q2076" i="1"/>
  <c r="AA2076" i="1" s="1"/>
  <c r="Q76" i="1"/>
  <c r="AA76" i="1" s="1"/>
  <c r="S925" i="1"/>
  <c r="AC925" i="1" s="1"/>
  <c r="S2926" i="1"/>
  <c r="AC2926" i="1" s="1"/>
  <c r="S2924" i="1"/>
  <c r="AC2924" i="1" s="1"/>
  <c r="S924" i="1"/>
  <c r="AC924" i="1" s="1"/>
  <c r="S926" i="1"/>
  <c r="AC926" i="1" s="1"/>
  <c r="S2925" i="1"/>
  <c r="AC2925" i="1" s="1"/>
  <c r="S2929" i="1"/>
  <c r="AC2929" i="1" s="1"/>
  <c r="S2928" i="1"/>
  <c r="AC2928" i="1" s="1"/>
  <c r="S928" i="1"/>
  <c r="AC928" i="1" s="1"/>
  <c r="S927" i="1"/>
  <c r="AC927" i="1" s="1"/>
  <c r="S929" i="1"/>
  <c r="AC929" i="1" s="1"/>
  <c r="S2927" i="1"/>
  <c r="AC2927" i="1" s="1"/>
  <c r="Q2060" i="1"/>
  <c r="AA2060" i="1" s="1"/>
  <c r="Q60" i="1"/>
  <c r="AA60" i="1" s="1"/>
  <c r="O191" i="1"/>
  <c r="O2191" i="1"/>
  <c r="AA2191" i="1" s="1"/>
  <c r="AB2735" i="1"/>
  <c r="Z2735" i="1" s="1"/>
  <c r="AB735" i="1"/>
  <c r="Z735" i="1" s="1"/>
  <c r="AB2736" i="1"/>
  <c r="Z2736" i="1" s="1"/>
  <c r="Q2090" i="1"/>
  <c r="AA2090" i="1" s="1"/>
  <c r="Q90" i="1"/>
  <c r="AA90" i="1" s="1"/>
  <c r="AB597" i="1"/>
  <c r="Z597" i="1" s="1"/>
  <c r="AB601" i="1"/>
  <c r="Z601" i="1" s="1"/>
  <c r="AB598" i="1"/>
  <c r="Z598" i="1" s="1"/>
  <c r="AA2596" i="1"/>
  <c r="AA2597" i="1"/>
  <c r="R2862" i="1"/>
  <c r="AD2862" i="1" s="1"/>
  <c r="R862" i="1"/>
  <c r="AD862" i="1" s="1"/>
  <c r="R2867" i="1"/>
  <c r="AD2867" i="1" s="1"/>
  <c r="R865" i="1"/>
  <c r="AD865" i="1" s="1"/>
  <c r="R2866" i="1"/>
  <c r="AD2866" i="1" s="1"/>
  <c r="R867" i="1"/>
  <c r="AD867" i="1" s="1"/>
  <c r="R863" i="1"/>
  <c r="AD863" i="1" s="1"/>
  <c r="R864" i="1"/>
  <c r="AD864" i="1" s="1"/>
  <c r="R866" i="1"/>
  <c r="AD866" i="1" s="1"/>
  <c r="R2863" i="1"/>
  <c r="AD2863" i="1" s="1"/>
  <c r="R2865" i="1"/>
  <c r="AD2865" i="1" s="1"/>
  <c r="R2864" i="1"/>
  <c r="AD2864" i="1" s="1"/>
  <c r="AB2069" i="1"/>
  <c r="Z2069" i="1" s="1"/>
  <c r="AA3153" i="1"/>
  <c r="AA2255" i="1"/>
  <c r="AB2011" i="1"/>
  <c r="Z2011" i="1" s="1"/>
  <c r="AA2078" i="1"/>
  <c r="R59" i="1"/>
  <c r="AD59" i="1" s="1"/>
  <c r="R2059" i="1"/>
  <c r="AD2059" i="1" s="1"/>
  <c r="AB2897" i="1"/>
  <c r="Z2897" i="1" s="1"/>
  <c r="AB900" i="1"/>
  <c r="Z900" i="1" s="1"/>
  <c r="AB2901" i="1"/>
  <c r="Z2901" i="1" s="1"/>
  <c r="AA39" i="9"/>
  <c r="S2046" i="1"/>
  <c r="AC2046" i="1" s="1"/>
  <c r="S46" i="1"/>
  <c r="AC46" i="1" s="1"/>
  <c r="AA3225" i="1"/>
  <c r="AB1043" i="1"/>
  <c r="Z1043" i="1" s="1"/>
  <c r="AB3045" i="1"/>
  <c r="Z3045" i="1" s="1"/>
  <c r="AB847" i="1"/>
  <c r="Z847" i="1" s="1"/>
  <c r="AB844" i="1"/>
  <c r="Z844" i="1" s="1"/>
  <c r="AB2844" i="1"/>
  <c r="Z2844" i="1" s="1"/>
  <c r="AA2172" i="1"/>
  <c r="AA2951" i="1"/>
  <c r="AA2954" i="1"/>
  <c r="AB1164" i="1"/>
  <c r="Z1164" i="1" s="1"/>
  <c r="AB3166" i="1"/>
  <c r="Z3166" i="1" s="1"/>
  <c r="AB66" i="1"/>
  <c r="Z66" i="1" s="1"/>
  <c r="AA2892" i="1"/>
  <c r="AB265" i="1"/>
  <c r="Z265" i="1" s="1"/>
  <c r="AB267" i="1"/>
  <c r="Z267" i="1" s="1"/>
  <c r="AA2835" i="1"/>
  <c r="AB3023" i="1"/>
  <c r="Z3023" i="1" s="1"/>
  <c r="AB1024" i="1"/>
  <c r="Z1024" i="1" s="1"/>
  <c r="AB2593" i="1"/>
  <c r="Z2593" i="1" s="1"/>
  <c r="AB595" i="1"/>
  <c r="Z595" i="1" s="1"/>
  <c r="AB2587" i="1"/>
  <c r="Z2587" i="1" s="1"/>
  <c r="R2878" i="1"/>
  <c r="AD2878" i="1" s="1"/>
  <c r="R2875" i="1"/>
  <c r="AD2875" i="1" s="1"/>
  <c r="R2877" i="1"/>
  <c r="AD2877" i="1" s="1"/>
  <c r="R2876" i="1"/>
  <c r="AD2876" i="1" s="1"/>
  <c r="R876" i="1"/>
  <c r="AD876" i="1" s="1"/>
  <c r="R878" i="1"/>
  <c r="AD878" i="1" s="1"/>
  <c r="R875" i="1"/>
  <c r="AD875" i="1" s="1"/>
  <c r="R2873" i="1"/>
  <c r="AD2873" i="1" s="1"/>
  <c r="R2874" i="1"/>
  <c r="AD2874" i="1" s="1"/>
  <c r="R874" i="1"/>
  <c r="AD874" i="1" s="1"/>
  <c r="R877" i="1"/>
  <c r="AD877" i="1" s="1"/>
  <c r="R873" i="1"/>
  <c r="AD873" i="1" s="1"/>
  <c r="O75" i="1"/>
  <c r="O2075" i="1"/>
  <c r="AA2075" i="1" s="1"/>
  <c r="S2134" i="1"/>
  <c r="AC2134" i="1" s="1"/>
  <c r="S134" i="1"/>
  <c r="AC134" i="1" s="1"/>
  <c r="S135" i="1"/>
  <c r="AC135" i="1" s="1"/>
  <c r="S2135" i="1"/>
  <c r="AC2135" i="1" s="1"/>
  <c r="O2515" i="1"/>
  <c r="AA2515" i="1" s="1"/>
  <c r="O2509" i="1"/>
  <c r="AA2509" i="1" s="1"/>
  <c r="O2510" i="1"/>
  <c r="AA2510" i="1" s="1"/>
  <c r="O2507" i="1"/>
  <c r="AA2507" i="1" s="1"/>
  <c r="O510" i="1"/>
  <c r="O2513" i="1"/>
  <c r="O512" i="1"/>
  <c r="O2514" i="1"/>
  <c r="AA2514" i="1" s="1"/>
  <c r="O507" i="1"/>
  <c r="O515" i="1"/>
  <c r="O511" i="1"/>
  <c r="O2508" i="1"/>
  <c r="AA2508" i="1" s="1"/>
  <c r="O508" i="1"/>
  <c r="O509" i="1"/>
  <c r="O2512" i="1"/>
  <c r="AA2512" i="1" s="1"/>
  <c r="O514" i="1"/>
  <c r="O2511" i="1"/>
  <c r="AA2511" i="1" s="1"/>
  <c r="O513" i="1"/>
  <c r="O3019" i="1"/>
  <c r="AA3019" i="1" s="1"/>
  <c r="O3017" i="1"/>
  <c r="AA3017" i="1" s="1"/>
  <c r="O3020" i="1"/>
  <c r="AA3020" i="1" s="1"/>
  <c r="O1019" i="1"/>
  <c r="O1020" i="1"/>
  <c r="O3018" i="1"/>
  <c r="AA3018" i="1" s="1"/>
  <c r="O1017" i="1"/>
  <c r="O1018" i="1"/>
  <c r="P2209" i="1"/>
  <c r="P209" i="1"/>
  <c r="O2789" i="1"/>
  <c r="AA2789" i="1" s="1"/>
  <c r="O2790" i="1"/>
  <c r="AA2790" i="1" s="1"/>
  <c r="O790" i="1"/>
  <c r="O789" i="1"/>
  <c r="O2792" i="1"/>
  <c r="AA2792" i="1" s="1"/>
  <c r="O2793" i="1"/>
  <c r="AA2793" i="1" s="1"/>
  <c r="O2794" i="1"/>
  <c r="AA2794" i="1" s="1"/>
  <c r="O791" i="1"/>
  <c r="O794" i="1"/>
  <c r="O2788" i="1"/>
  <c r="AA2788" i="1" s="1"/>
  <c r="O793" i="1"/>
  <c r="O792" i="1"/>
  <c r="O2791" i="1"/>
  <c r="AA2791" i="1" s="1"/>
  <c r="O788" i="1"/>
  <c r="S2749" i="1"/>
  <c r="AC2749" i="1" s="1"/>
  <c r="S752" i="1"/>
  <c r="AC752" i="1" s="1"/>
  <c r="S2750" i="1"/>
  <c r="AC2750" i="1" s="1"/>
  <c r="S2752" i="1"/>
  <c r="AC2752" i="1" s="1"/>
  <c r="S750" i="1"/>
  <c r="AC750" i="1" s="1"/>
  <c r="S749" i="1"/>
  <c r="AC749" i="1" s="1"/>
  <c r="S2753" i="1"/>
  <c r="AC2753" i="1" s="1"/>
  <c r="S2754" i="1"/>
  <c r="AC2754" i="1" s="1"/>
  <c r="S753" i="1"/>
  <c r="AC753" i="1" s="1"/>
  <c r="S751" i="1"/>
  <c r="AC751" i="1" s="1"/>
  <c r="S754" i="1"/>
  <c r="AC754" i="1" s="1"/>
  <c r="S2751" i="1"/>
  <c r="AC2751" i="1" s="1"/>
  <c r="R437" i="1"/>
  <c r="AD437" i="1" s="1"/>
  <c r="R2443" i="1"/>
  <c r="AD2443" i="1" s="1"/>
  <c r="R2437" i="1"/>
  <c r="AD2437" i="1" s="1"/>
  <c r="R2438" i="1"/>
  <c r="AD2438" i="1" s="1"/>
  <c r="R438" i="1"/>
  <c r="AD438" i="1" s="1"/>
  <c r="R2442" i="1"/>
  <c r="AD2442" i="1" s="1"/>
  <c r="R443" i="1"/>
  <c r="AD443" i="1" s="1"/>
  <c r="R2441" i="1"/>
  <c r="AD2441" i="1" s="1"/>
  <c r="R439" i="1"/>
  <c r="AD439" i="1" s="1"/>
  <c r="R440" i="1"/>
  <c r="AD440" i="1" s="1"/>
  <c r="R2440" i="1"/>
  <c r="AD2440" i="1" s="1"/>
  <c r="R441" i="1"/>
  <c r="AD441" i="1" s="1"/>
  <c r="R442" i="1"/>
  <c r="AD442" i="1" s="1"/>
  <c r="R2439" i="1"/>
  <c r="AD2439" i="1" s="1"/>
  <c r="AB216" i="1"/>
  <c r="Z216" i="1" s="1"/>
  <c r="O10" i="9"/>
  <c r="O39" i="1"/>
  <c r="O2039" i="1"/>
  <c r="AA2039" i="1" s="1"/>
  <c r="P2150" i="1"/>
  <c r="P150" i="1"/>
  <c r="P151" i="1"/>
  <c r="P2151" i="1"/>
  <c r="P525" i="1"/>
  <c r="P2525" i="1"/>
  <c r="P528" i="1"/>
  <c r="P2526" i="1"/>
  <c r="P2533" i="1"/>
  <c r="P2531" i="1"/>
  <c r="AB2531" i="1" s="1"/>
  <c r="Z2531" i="1" s="1"/>
  <c r="P531" i="1"/>
  <c r="P2528" i="1"/>
  <c r="P526" i="1"/>
  <c r="P2529" i="1"/>
  <c r="P2530" i="1"/>
  <c r="AB2530" i="1" s="1"/>
  <c r="Z2530" i="1" s="1"/>
  <c r="P2532" i="1"/>
  <c r="P529" i="1"/>
  <c r="P527" i="1"/>
  <c r="AB527" i="1" s="1"/>
  <c r="Z527" i="1" s="1"/>
  <c r="P533" i="1"/>
  <c r="P530" i="1"/>
  <c r="P2527" i="1"/>
  <c r="AB2527" i="1" s="1"/>
  <c r="Z2527" i="1" s="1"/>
  <c r="P532" i="1"/>
  <c r="AB2178" i="1"/>
  <c r="Z2178" i="1" s="1"/>
  <c r="O2629" i="1"/>
  <c r="AA2629" i="1" s="1"/>
  <c r="O2630" i="1"/>
  <c r="AA2630" i="1" s="1"/>
  <c r="O2633" i="1"/>
  <c r="AA2633" i="1" s="1"/>
  <c r="O2634" i="1"/>
  <c r="AA2634" i="1" s="1"/>
  <c r="O629" i="1"/>
  <c r="O630" i="1"/>
  <c r="O632" i="1"/>
  <c r="O631" i="1"/>
  <c r="O2631" i="1"/>
  <c r="AA2631" i="1" s="1"/>
  <c r="O2628" i="1"/>
  <c r="AA2628" i="1" s="1"/>
  <c r="O634" i="1"/>
  <c r="O628" i="1"/>
  <c r="O633" i="1"/>
  <c r="O2632" i="1"/>
  <c r="AA2632" i="1" s="1"/>
  <c r="AA2128" i="1"/>
  <c r="P9" i="9"/>
  <c r="P2025" i="1"/>
  <c r="P25" i="1"/>
  <c r="S2139" i="1"/>
  <c r="AC2139" i="1" s="1"/>
  <c r="S2140" i="1"/>
  <c r="AC2140" i="1" s="1"/>
  <c r="S139" i="1"/>
  <c r="AC139" i="1" s="1"/>
  <c r="S140" i="1"/>
  <c r="AC140" i="1" s="1"/>
  <c r="Q3075" i="1"/>
  <c r="Q1075" i="1"/>
  <c r="AA1075" i="1" s="1"/>
  <c r="Q1072" i="1"/>
  <c r="AA1072" i="1" s="1"/>
  <c r="Q3072" i="1"/>
  <c r="AA3072" i="1" s="1"/>
  <c r="Q3074" i="1"/>
  <c r="AA3074" i="1" s="1"/>
  <c r="Q3073" i="1"/>
  <c r="AA3073" i="1" s="1"/>
  <c r="Q1073" i="1"/>
  <c r="AA1073" i="1" s="1"/>
  <c r="Q1074" i="1"/>
  <c r="AA1074" i="1" s="1"/>
  <c r="Q3238" i="1"/>
  <c r="Q3240" i="1"/>
  <c r="Q1238" i="1"/>
  <c r="AA1238" i="1" s="1"/>
  <c r="Q1239" i="1"/>
  <c r="AA1239" i="1" s="1"/>
  <c r="Q1240" i="1"/>
  <c r="AA1240" i="1" s="1"/>
  <c r="Q3239" i="1"/>
  <c r="AB2327" i="1"/>
  <c r="Z2327" i="1" s="1"/>
  <c r="AB326" i="1"/>
  <c r="Z326" i="1" s="1"/>
  <c r="AB2326" i="1"/>
  <c r="Z2326" i="1" s="1"/>
  <c r="AA2519" i="1"/>
  <c r="AA2518" i="1"/>
  <c r="AB125" i="1"/>
  <c r="Z125" i="1" s="1"/>
  <c r="Q16" i="8"/>
  <c r="Q17" i="8"/>
  <c r="Q2073" i="1"/>
  <c r="Q73" i="1"/>
  <c r="AA73" i="1" s="1"/>
  <c r="O2717" i="1"/>
  <c r="AA2717" i="1" s="1"/>
  <c r="O2718" i="1"/>
  <c r="AA2718" i="1" s="1"/>
  <c r="O2715" i="1"/>
  <c r="AA2715" i="1" s="1"/>
  <c r="O718" i="1"/>
  <c r="O2721" i="1"/>
  <c r="AA2721" i="1" s="1"/>
  <c r="O720" i="1"/>
  <c r="O715" i="1"/>
  <c r="O2720" i="1"/>
  <c r="AA2720" i="1" s="1"/>
  <c r="O2716" i="1"/>
  <c r="AA2716" i="1" s="1"/>
  <c r="O719" i="1"/>
  <c r="O717" i="1"/>
  <c r="O2719" i="1"/>
  <c r="AA2719" i="1" s="1"/>
  <c r="O721" i="1"/>
  <c r="O716" i="1"/>
  <c r="O3091" i="1"/>
  <c r="AA3091" i="1" s="1"/>
  <c r="O3089" i="1"/>
  <c r="AA3089" i="1" s="1"/>
  <c r="O3090" i="1"/>
  <c r="AA3090" i="1" s="1"/>
  <c r="O3092" i="1"/>
  <c r="AA3092" i="1" s="1"/>
  <c r="O1091" i="1"/>
  <c r="O1092" i="1"/>
  <c r="O1090" i="1"/>
  <c r="O1089" i="1"/>
  <c r="AB610" i="1"/>
  <c r="Z610" i="1" s="1"/>
  <c r="AB2608" i="1"/>
  <c r="Z2608" i="1" s="1"/>
  <c r="AB2605" i="1"/>
  <c r="Z2605" i="1" s="1"/>
  <c r="Q49" i="9"/>
  <c r="AA49" i="9" s="1"/>
  <c r="Q2918" i="1"/>
  <c r="AA2918" i="1" s="1"/>
  <c r="Q2915" i="1"/>
  <c r="AA2915" i="1" s="1"/>
  <c r="Q2916" i="1"/>
  <c r="AA2916" i="1" s="1"/>
  <c r="Q917" i="1"/>
  <c r="AA917" i="1" s="1"/>
  <c r="Q2917" i="1"/>
  <c r="AA2917" i="1" s="1"/>
  <c r="Q915" i="1"/>
  <c r="AA915" i="1" s="1"/>
  <c r="Q918" i="1"/>
  <c r="AA918" i="1" s="1"/>
  <c r="Q916" i="1"/>
  <c r="AA916" i="1" s="1"/>
  <c r="Q2913" i="1"/>
  <c r="AA2913" i="1" s="1"/>
  <c r="Q2914" i="1"/>
  <c r="AA2914" i="1" s="1"/>
  <c r="Q913" i="1"/>
  <c r="AA913" i="1" s="1"/>
  <c r="Q914" i="1"/>
  <c r="AA914" i="1" s="1"/>
  <c r="O3181" i="1"/>
  <c r="AA3181" i="1" s="1"/>
  <c r="O3179" i="1"/>
  <c r="AA3179" i="1" s="1"/>
  <c r="O1181" i="1"/>
  <c r="O1179" i="1"/>
  <c r="O3178" i="1"/>
  <c r="AA3178" i="1" s="1"/>
  <c r="O3180" i="1"/>
  <c r="AA3180" i="1" s="1"/>
  <c r="O1178" i="1"/>
  <c r="O1180" i="1"/>
  <c r="AB708" i="1"/>
  <c r="Z708" i="1" s="1"/>
  <c r="AB2714" i="1"/>
  <c r="Z2714" i="1"/>
  <c r="Q2403" i="1"/>
  <c r="AA2403" i="1" s="1"/>
  <c r="Q2397" i="1"/>
  <c r="AA2397" i="1" s="1"/>
  <c r="Q2398" i="1"/>
  <c r="AA2398" i="1" s="1"/>
  <c r="Q2400" i="1"/>
  <c r="AA2400" i="1" s="1"/>
  <c r="Q403" i="1"/>
  <c r="AA403" i="1" s="1"/>
  <c r="Q400" i="1"/>
  <c r="AA400" i="1" s="1"/>
  <c r="Q2402" i="1"/>
  <c r="AA2402" i="1" s="1"/>
  <c r="Q399" i="1"/>
  <c r="AA399" i="1" s="1"/>
  <c r="Q398" i="1"/>
  <c r="AA398" i="1" s="1"/>
  <c r="Q2401" i="1"/>
  <c r="AA2401" i="1" s="1"/>
  <c r="Q2404" i="1"/>
  <c r="AA2404" i="1" s="1"/>
  <c r="Q401" i="1"/>
  <c r="AA401" i="1" s="1"/>
  <c r="Q402" i="1"/>
  <c r="AA402" i="1" s="1"/>
  <c r="Q397" i="1"/>
  <c r="AA397" i="1" s="1"/>
  <c r="Q404" i="1"/>
  <c r="AA404" i="1" s="1"/>
  <c r="Q2399" i="1"/>
  <c r="AA2399" i="1" s="1"/>
  <c r="AB2071" i="1"/>
  <c r="Z2071" i="1"/>
  <c r="S405" i="1"/>
  <c r="AC405" i="1" s="1"/>
  <c r="S2405" i="1"/>
  <c r="AC2405" i="1" s="1"/>
  <c r="S2406" i="1"/>
  <c r="AC2406" i="1" s="1"/>
  <c r="S2409" i="1"/>
  <c r="AC2409" i="1" s="1"/>
  <c r="S406" i="1"/>
  <c r="AC406" i="1" s="1"/>
  <c r="S2410" i="1"/>
  <c r="AC2410" i="1" s="1"/>
  <c r="S409" i="1"/>
  <c r="AC409" i="1" s="1"/>
  <c r="S410" i="1"/>
  <c r="AC410" i="1" s="1"/>
  <c r="S2407" i="1"/>
  <c r="AC2407" i="1" s="1"/>
  <c r="S407" i="1"/>
  <c r="AC407" i="1" s="1"/>
  <c r="S2408" i="1"/>
  <c r="AC2408" i="1" s="1"/>
  <c r="S408" i="1"/>
  <c r="AC408" i="1" s="1"/>
  <c r="AA2527" i="1"/>
  <c r="AA2528" i="1"/>
  <c r="AB321" i="1"/>
  <c r="Z321" i="1" s="1"/>
  <c r="AB323" i="1"/>
  <c r="Z323" i="1" s="1"/>
  <c r="AB2324" i="1"/>
  <c r="Z2324" i="1" s="1"/>
  <c r="AB32" i="9"/>
  <c r="AB125" i="12"/>
  <c r="Z125" i="12" s="1"/>
  <c r="AB119" i="12"/>
  <c r="Z119" i="12" s="1"/>
  <c r="AB117" i="12"/>
  <c r="Z117" i="12" s="1"/>
  <c r="AB110" i="12"/>
  <c r="Z110" i="12" s="1"/>
  <c r="AB123" i="12"/>
  <c r="Z123" i="12" s="1"/>
  <c r="AA2032" i="1"/>
  <c r="AB2040" i="1"/>
  <c r="Z2040" i="1" s="1"/>
  <c r="P2910" i="1"/>
  <c r="P2907" i="1"/>
  <c r="P2909" i="1"/>
  <c r="P907" i="1"/>
  <c r="P2912" i="1"/>
  <c r="P910" i="1"/>
  <c r="AB910" i="1" s="1"/>
  <c r="Z910" i="1" s="1"/>
  <c r="P2908" i="1"/>
  <c r="P909" i="1"/>
  <c r="P912" i="1"/>
  <c r="P908" i="1"/>
  <c r="P911" i="1"/>
  <c r="P2911" i="1"/>
  <c r="AB2224" i="1"/>
  <c r="Z2224" i="1" s="1"/>
  <c r="AB27" i="9"/>
  <c r="AB86" i="12"/>
  <c r="Z86" i="12" s="1"/>
  <c r="AB87" i="12"/>
  <c r="Z87" i="12" s="1"/>
  <c r="AB91" i="12"/>
  <c r="Z91" i="12" s="1"/>
  <c r="AB99" i="12"/>
  <c r="Z99" i="12" s="1"/>
  <c r="R2243" i="1"/>
  <c r="AD2243" i="1" s="1"/>
  <c r="R2241" i="1"/>
  <c r="AD2241" i="1" s="1"/>
  <c r="R243" i="1"/>
  <c r="AD243" i="1" s="1"/>
  <c r="R2242" i="1"/>
  <c r="AD2242" i="1" s="1"/>
  <c r="R241" i="1"/>
  <c r="AD241" i="1" s="1"/>
  <c r="R242" i="1"/>
  <c r="AD242" i="1" s="1"/>
  <c r="O87" i="1"/>
  <c r="O2087" i="1"/>
  <c r="AA2087" i="1" s="1"/>
  <c r="P202" i="1"/>
  <c r="P2202" i="1"/>
  <c r="AB2162" i="1"/>
  <c r="Z2162" i="1" s="1"/>
  <c r="S2430" i="1"/>
  <c r="AC2430" i="1" s="1"/>
  <c r="S2435" i="1"/>
  <c r="AC2435" i="1" s="1"/>
  <c r="S435" i="1"/>
  <c r="AC435" i="1" s="1"/>
  <c r="S2434" i="1"/>
  <c r="AC2434" i="1" s="1"/>
  <c r="S2436" i="1"/>
  <c r="AC2436" i="1" s="1"/>
  <c r="S430" i="1"/>
  <c r="AC430" i="1" s="1"/>
  <c r="S2433" i="1"/>
  <c r="AC2433" i="1" s="1"/>
  <c r="S2432" i="1"/>
  <c r="AC2432" i="1" s="1"/>
  <c r="S433" i="1"/>
  <c r="AC433" i="1" s="1"/>
  <c r="S432" i="1"/>
  <c r="AC432" i="1" s="1"/>
  <c r="S434" i="1"/>
  <c r="AC434" i="1" s="1"/>
  <c r="S431" i="1"/>
  <c r="AC431" i="1" s="1"/>
  <c r="S436" i="1"/>
  <c r="AC436" i="1" s="1"/>
  <c r="S2431" i="1"/>
  <c r="AC2431" i="1" s="1"/>
  <c r="R2804" i="1"/>
  <c r="AD2804" i="1" s="1"/>
  <c r="R2805" i="1"/>
  <c r="AD2805" i="1" s="1"/>
  <c r="R2806" i="1"/>
  <c r="AD2806" i="1" s="1"/>
  <c r="R2803" i="1"/>
  <c r="AD2803" i="1" s="1"/>
  <c r="R806" i="1"/>
  <c r="AD806" i="1" s="1"/>
  <c r="R2801" i="1"/>
  <c r="AD2801" i="1" s="1"/>
  <c r="R2802" i="1"/>
  <c r="AD2802" i="1" s="1"/>
  <c r="R804" i="1"/>
  <c r="AD804" i="1" s="1"/>
  <c r="R803" i="1"/>
  <c r="AD803" i="1" s="1"/>
  <c r="R802" i="1"/>
  <c r="AD802" i="1" s="1"/>
  <c r="R805" i="1"/>
  <c r="AD805" i="1" s="1"/>
  <c r="R801" i="1"/>
  <c r="AD801" i="1" s="1"/>
  <c r="AB680" i="1"/>
  <c r="Z680" i="1" s="1"/>
  <c r="AB686" i="1"/>
  <c r="Z686" i="1" s="1"/>
  <c r="AB683" i="1"/>
  <c r="Z683" i="1" s="1"/>
  <c r="AB2685" i="1"/>
  <c r="Z2685" i="1" s="1"/>
  <c r="AB7" i="1"/>
  <c r="Z7" i="1" s="1"/>
  <c r="AB2036" i="1"/>
  <c r="Z2036" i="1" s="1"/>
  <c r="AB7" i="9"/>
  <c r="AA11" i="12"/>
  <c r="AA25" i="12"/>
  <c r="AA16" i="12"/>
  <c r="AA6" i="12"/>
  <c r="AA12" i="12"/>
  <c r="AB3136" i="1"/>
  <c r="Z3136" i="1" s="1"/>
  <c r="R2939" i="1"/>
  <c r="AD2939" i="1" s="1"/>
  <c r="R939" i="1"/>
  <c r="AD939" i="1" s="1"/>
  <c r="R2937" i="1"/>
  <c r="AD2937" i="1" s="1"/>
  <c r="R2938" i="1"/>
  <c r="AD2938" i="1" s="1"/>
  <c r="R935" i="1"/>
  <c r="AD935" i="1" s="1"/>
  <c r="R2936" i="1"/>
  <c r="AD2936" i="1" s="1"/>
  <c r="R938" i="1"/>
  <c r="AD938" i="1" s="1"/>
  <c r="R936" i="1"/>
  <c r="AD936" i="1" s="1"/>
  <c r="R937" i="1"/>
  <c r="AD937" i="1" s="1"/>
  <c r="R2935" i="1"/>
  <c r="AD2935" i="1" s="1"/>
  <c r="P2056" i="1"/>
  <c r="P56" i="1"/>
  <c r="AB129" i="1"/>
  <c r="Z129" i="1" s="1"/>
  <c r="Q2233" i="1"/>
  <c r="AA2233" i="1" s="1"/>
  <c r="Q2232" i="1"/>
  <c r="AA2232" i="1" s="1"/>
  <c r="Q2234" i="1"/>
  <c r="Q233" i="1"/>
  <c r="AA233" i="1" s="1"/>
  <c r="Q232" i="1"/>
  <c r="AA232" i="1" s="1"/>
  <c r="Q234" i="1"/>
  <c r="AA234" i="1" s="1"/>
  <c r="AB2757" i="1"/>
  <c r="Z2757" i="1" s="1"/>
  <c r="AB758" i="1"/>
  <c r="Z758" i="1" s="1"/>
  <c r="AB2758" i="1"/>
  <c r="Z2758" i="1" s="1"/>
  <c r="AB219" i="1"/>
  <c r="Z219" i="1" s="1"/>
  <c r="AB2130" i="1"/>
  <c r="Z2130" i="1" s="1"/>
  <c r="AB972" i="1"/>
  <c r="Z972" i="1" s="1"/>
  <c r="AB2976" i="1"/>
  <c r="Z2976" i="1" s="1"/>
  <c r="AB973" i="1"/>
  <c r="Z973" i="1" s="1"/>
  <c r="AB1144" i="1"/>
  <c r="Z1144" i="1" s="1"/>
  <c r="AB3147" i="1"/>
  <c r="Z3147" i="1" s="1"/>
  <c r="O3084" i="1"/>
  <c r="AA3084" i="1" s="1"/>
  <c r="O3083" i="1"/>
  <c r="AA3083" i="1" s="1"/>
  <c r="O1084" i="1"/>
  <c r="O1083" i="1"/>
  <c r="O1081" i="1"/>
  <c r="O3082" i="1"/>
  <c r="AA3082" i="1" s="1"/>
  <c r="O1082" i="1"/>
  <c r="O3081" i="1"/>
  <c r="AA3081" i="1" s="1"/>
  <c r="AB1140" i="1"/>
  <c r="Z1140" i="1" s="1"/>
  <c r="AB1142" i="1"/>
  <c r="Z1142" i="1" s="1"/>
  <c r="R2396" i="1"/>
  <c r="AD2396" i="1" s="1"/>
  <c r="R2395" i="1"/>
  <c r="AD2395" i="1" s="1"/>
  <c r="R2390" i="1"/>
  <c r="AD2390" i="1" s="1"/>
  <c r="R390" i="1"/>
  <c r="AD390" i="1" s="1"/>
  <c r="R2394" i="1"/>
  <c r="AD2394" i="1" s="1"/>
  <c r="R2392" i="1"/>
  <c r="AD2392" i="1" s="1"/>
  <c r="R396" i="1"/>
  <c r="AD396" i="1" s="1"/>
  <c r="R395" i="1"/>
  <c r="AD395" i="1" s="1"/>
  <c r="R392" i="1"/>
  <c r="AD392" i="1" s="1"/>
  <c r="R2393" i="1"/>
  <c r="AD2393" i="1" s="1"/>
  <c r="R391" i="1"/>
  <c r="AD391" i="1" s="1"/>
  <c r="R393" i="1"/>
  <c r="AD393" i="1" s="1"/>
  <c r="R394" i="1"/>
  <c r="AD394" i="1" s="1"/>
  <c r="R2391" i="1"/>
  <c r="AD2391" i="1" s="1"/>
  <c r="AA2344" i="1"/>
  <c r="AA2348" i="1"/>
  <c r="AB3188" i="1"/>
  <c r="Z3188" i="1" s="1"/>
  <c r="AB3225" i="1"/>
  <c r="Z3225" i="1" s="1"/>
  <c r="AB118" i="1"/>
  <c r="Z118" i="1" s="1"/>
  <c r="AB30" i="1"/>
  <c r="Z30" i="1" s="1"/>
  <c r="AB2009" i="1"/>
  <c r="Z2009" i="1" s="1"/>
  <c r="AB1200" i="1"/>
  <c r="Z1200" i="1" s="1"/>
  <c r="AB3200" i="1"/>
  <c r="Z3200" i="1" s="1"/>
  <c r="AA2746" i="1"/>
  <c r="AB3125" i="1"/>
  <c r="Z3125" i="1" s="1"/>
  <c r="AB3128" i="1"/>
  <c r="Z3128" i="1" s="1"/>
  <c r="AB369" i="1"/>
  <c r="Z369" i="1" s="1"/>
  <c r="AB372" i="1"/>
  <c r="Z372" i="1" s="1"/>
  <c r="AB2936" i="1"/>
  <c r="Z2936" i="1" s="1"/>
  <c r="AB2938" i="1"/>
  <c r="Z2938" i="1" s="1"/>
  <c r="AA2366" i="1"/>
  <c r="AB2177" i="1"/>
  <c r="Z2177" i="1" s="1"/>
  <c r="AA2203" i="1"/>
  <c r="AA13" i="8"/>
  <c r="AB1087" i="1"/>
  <c r="Z1087" i="1" s="1"/>
  <c r="AB3085" i="1"/>
  <c r="Z3085" i="1" s="1"/>
  <c r="AB3119" i="1"/>
  <c r="Z3119" i="1" s="1"/>
  <c r="AB1118" i="1"/>
  <c r="Z1118" i="1" s="1"/>
  <c r="AA2639" i="1"/>
  <c r="AA3172" i="1"/>
  <c r="AA3171" i="1"/>
  <c r="S2091" i="1"/>
  <c r="AC2091" i="1" s="1"/>
  <c r="S91" i="1"/>
  <c r="AC91" i="1" s="1"/>
  <c r="AB2067" i="1"/>
  <c r="Z2067" i="1" s="1"/>
  <c r="AB2076" i="1"/>
  <c r="Z2076" i="1" s="1"/>
  <c r="AB2928" i="1"/>
  <c r="Z2928" i="1" s="1"/>
  <c r="AB2925" i="1"/>
  <c r="Z2925" i="1" s="1"/>
  <c r="AB2926" i="1"/>
  <c r="Z2926" i="1" s="1"/>
  <c r="AB460" i="1"/>
  <c r="Z460" i="1" s="1"/>
  <c r="AB2462" i="1"/>
  <c r="Z2462" i="1" s="1"/>
  <c r="AA2238" i="1"/>
  <c r="P191" i="1"/>
  <c r="P2191" i="1"/>
  <c r="AB2090" i="1"/>
  <c r="Z2090" i="1" s="1"/>
  <c r="AA3234" i="1"/>
  <c r="AB451" i="1"/>
  <c r="Z451" i="1" s="1"/>
  <c r="AB2453" i="1"/>
  <c r="Z2453" i="1" s="1"/>
  <c r="AB155" i="1"/>
  <c r="Z155" i="1" s="1"/>
  <c r="AA2146" i="1"/>
  <c r="AA2593" i="1"/>
  <c r="AA2589" i="1"/>
  <c r="AB2250" i="1"/>
  <c r="Z2250" i="1" s="1"/>
  <c r="AB2251" i="1"/>
  <c r="Z2251" i="1" s="1"/>
  <c r="AB2808" i="1"/>
  <c r="Z2808" i="1" s="1"/>
  <c r="AB809" i="1"/>
  <c r="Z809" i="1" s="1"/>
  <c r="AB811" i="1"/>
  <c r="Z811" i="1" s="1"/>
  <c r="AB2127" i="1"/>
  <c r="Z2127" i="1" s="1"/>
  <c r="AB301" i="1"/>
  <c r="Z301" i="1" s="1"/>
  <c r="AB304" i="1"/>
  <c r="Z304" i="1" s="1"/>
  <c r="AB2301" i="1"/>
  <c r="Z2301" i="1" s="1"/>
  <c r="AB959" i="1"/>
  <c r="Z959" i="1" s="1"/>
  <c r="AB960" i="1"/>
  <c r="Z960" i="1" s="1"/>
  <c r="AB2958" i="1"/>
  <c r="Z2958" i="1" s="1"/>
  <c r="AB42" i="1"/>
  <c r="Z42" i="1" s="1"/>
  <c r="AA2042" i="1"/>
  <c r="AB222" i="1"/>
  <c r="Z222" i="1" s="1"/>
  <c r="AA2152" i="1"/>
  <c r="AB78" i="1"/>
  <c r="Z78" i="1" s="1"/>
  <c r="AB754" i="1"/>
  <c r="Z754" i="1" s="1"/>
  <c r="AB2753" i="1"/>
  <c r="Z2753" i="1" s="1"/>
  <c r="AB2750" i="1"/>
  <c r="Z2750" i="1" s="1"/>
  <c r="AA2750" i="1"/>
  <c r="AA2176" i="1"/>
  <c r="AB1095" i="1"/>
  <c r="Z1095" i="1" s="1"/>
  <c r="AB1094" i="1"/>
  <c r="Z1094" i="1" s="1"/>
  <c r="AA3033" i="1"/>
  <c r="AB2107" i="1"/>
  <c r="Z2107" i="1" s="1"/>
  <c r="AB1218" i="1"/>
  <c r="Z1218" i="1" s="1"/>
  <c r="AB1219" i="1"/>
  <c r="Z1219" i="1" s="1"/>
  <c r="AB230" i="1"/>
  <c r="Z230" i="1" s="1"/>
  <c r="AA2138" i="1"/>
  <c r="AB340" i="1"/>
  <c r="Z340" i="1" s="1"/>
  <c r="AB343" i="1"/>
  <c r="Z343" i="1" s="1"/>
  <c r="AB339" i="1"/>
  <c r="Z339" i="1" s="1"/>
  <c r="AA2802" i="1"/>
  <c r="AA2803" i="1"/>
  <c r="AB194" i="1"/>
  <c r="Z194" i="1" s="1"/>
  <c r="AB652" i="1"/>
  <c r="Z652" i="1" s="1"/>
  <c r="AB2652" i="1"/>
  <c r="Z2652" i="1" s="1"/>
  <c r="AB651" i="1"/>
  <c r="Z651" i="1" s="1"/>
  <c r="AA2448" i="1"/>
  <c r="AB474" i="1"/>
  <c r="Z474" i="1" s="1"/>
  <c r="AB477" i="1"/>
  <c r="Z477" i="1" s="1"/>
  <c r="AB475" i="1"/>
  <c r="Z475" i="1" s="1"/>
  <c r="AA23" i="7"/>
  <c r="AA2353" i="1"/>
  <c r="AB692" i="1"/>
  <c r="Z692" i="1" s="1"/>
  <c r="AB2689" i="1"/>
  <c r="Z2689" i="1" s="1"/>
  <c r="AA2845" i="1"/>
  <c r="AA2221" i="1"/>
  <c r="AA2760" i="1"/>
  <c r="AA2755" i="1"/>
  <c r="AA3100" i="1"/>
  <c r="AB915" i="1"/>
  <c r="Z915" i="1" s="1"/>
  <c r="AB2917" i="1"/>
  <c r="Z2917" i="1" s="1"/>
  <c r="AB166" i="1"/>
  <c r="Z166" i="1" s="1"/>
  <c r="AA2732" i="1"/>
  <c r="AA2734" i="1"/>
  <c r="AB179" i="1"/>
  <c r="Z179" i="1" s="1"/>
  <c r="AB969" i="1"/>
  <c r="Z969" i="1" s="1"/>
  <c r="AB2969" i="1"/>
  <c r="Z2969" i="1" s="1"/>
  <c r="AA3195" i="1"/>
  <c r="AB2167" i="1"/>
  <c r="Z2167" i="1" s="1"/>
  <c r="AB272" i="1"/>
  <c r="Z272" i="1" s="1"/>
  <c r="AB2270" i="1"/>
  <c r="Z2270" i="1" s="1"/>
  <c r="AB186" i="1"/>
  <c r="Z186" i="1" s="1"/>
  <c r="AB882" i="1"/>
  <c r="Z882" i="1" s="1"/>
  <c r="AB2880" i="1"/>
  <c r="Z2880" i="1" s="1"/>
  <c r="AB2881" i="1"/>
  <c r="Z2881" i="1" s="1"/>
  <c r="AA2167" i="1"/>
  <c r="AA15" i="7"/>
  <c r="AA56" i="9"/>
  <c r="AA18" i="8"/>
  <c r="AA2234" i="1"/>
  <c r="AB3108" i="1"/>
  <c r="Z3108" i="1" s="1"/>
  <c r="AB1107" i="1"/>
  <c r="Z1107" i="1" s="1"/>
  <c r="AB864" i="1"/>
  <c r="Z864" i="1" s="1"/>
  <c r="AB862" i="1"/>
  <c r="Z862" i="1" s="1"/>
  <c r="AB2180" i="1"/>
  <c r="Z2180" i="1" s="1"/>
  <c r="AB2535" i="1"/>
  <c r="Z2535" i="1" s="1"/>
  <c r="AB2540" i="1"/>
  <c r="Z2540" i="1" s="1"/>
  <c r="AB2539" i="1"/>
  <c r="Z2539" i="1" s="1"/>
  <c r="AA2169" i="1"/>
  <c r="AB524" i="1"/>
  <c r="Z524" i="1" s="1"/>
  <c r="AB2524" i="1"/>
  <c r="Z2524" i="1" s="1"/>
  <c r="AB2521" i="1"/>
  <c r="Z2521" i="1" s="1"/>
  <c r="AB2518" i="1"/>
  <c r="Z2518" i="1" s="1"/>
  <c r="AB2520" i="1"/>
  <c r="Z2520" i="1" s="1"/>
  <c r="AB2183" i="1"/>
  <c r="Z2183" i="1" s="1"/>
  <c r="AA18" i="9"/>
  <c r="AA2619" i="1"/>
  <c r="AA2613" i="1"/>
  <c r="AB842" i="1"/>
  <c r="Z842" i="1" s="1"/>
  <c r="AB2839" i="1"/>
  <c r="Z2839" i="1" s="1"/>
  <c r="AB843" i="1"/>
  <c r="Z843" i="1" s="1"/>
  <c r="AA2025" i="1"/>
  <c r="AA2950" i="1"/>
  <c r="AB1221" i="1"/>
  <c r="Z1221" i="1" s="1"/>
  <c r="AB207" i="1"/>
  <c r="Z207" i="1" s="1"/>
  <c r="AA3075" i="1"/>
  <c r="AB3109" i="1"/>
  <c r="Z3109" i="1" s="1"/>
  <c r="AB316" i="1"/>
  <c r="Z316" i="1" s="1"/>
  <c r="AB318" i="1"/>
  <c r="Z318" i="1" s="1"/>
  <c r="AB2318" i="1"/>
  <c r="Z2318" i="1" s="1"/>
  <c r="AB2727" i="1"/>
  <c r="Z2727" i="1" s="1"/>
  <c r="AB726" i="1"/>
  <c r="Z726" i="1" s="1"/>
  <c r="AB2725" i="1"/>
  <c r="Z2725" i="1" s="1"/>
  <c r="AB2288" i="1"/>
  <c r="Z2288" i="1" s="1"/>
  <c r="AB286" i="1"/>
  <c r="Z286" i="1" s="1"/>
  <c r="AA2037" i="1"/>
  <c r="AB953" i="1"/>
  <c r="Z953" i="1" s="1"/>
  <c r="AB2956" i="1"/>
  <c r="Z2956" i="1" s="1"/>
  <c r="AB2955" i="1"/>
  <c r="Z2955" i="1"/>
  <c r="AB1245" i="1"/>
  <c r="Z1245" i="1" s="1"/>
  <c r="AB994" i="1"/>
  <c r="Z994" i="1" s="1"/>
  <c r="AB996" i="1"/>
  <c r="Z996" i="1" s="1"/>
  <c r="AA13" i="9"/>
  <c r="AA35" i="12"/>
  <c r="AA44" i="12"/>
  <c r="AA37" i="12"/>
  <c r="AA42" i="12"/>
  <c r="AA36" i="12"/>
  <c r="AA2889" i="1"/>
  <c r="AB146" i="1"/>
  <c r="Z146" i="1" s="1"/>
  <c r="AB2169" i="1"/>
  <c r="Z2169" i="1" s="1"/>
  <c r="AA2475" i="1"/>
  <c r="AB352" i="1"/>
  <c r="Z352" i="1" s="1"/>
  <c r="AB353" i="1"/>
  <c r="Z353" i="1" s="1"/>
  <c r="AB2354" i="1"/>
  <c r="Z2354" i="1" s="1"/>
  <c r="AB2769" i="1"/>
  <c r="Z2769" i="1" s="1"/>
  <c r="AB2772" i="1"/>
  <c r="Z2772" i="1" s="1"/>
  <c r="AB2773" i="1"/>
  <c r="Z2773" i="1"/>
  <c r="AA2323" i="1"/>
  <c r="AA115" i="12"/>
  <c r="AA122" i="12"/>
  <c r="AA124" i="12"/>
  <c r="AA112" i="12"/>
  <c r="AA111" i="12"/>
  <c r="AB2423" i="1"/>
  <c r="Z2423" i="1" s="1"/>
  <c r="AB422" i="1"/>
  <c r="Z422" i="1" s="1"/>
  <c r="AB420" i="1"/>
  <c r="Z420" i="1" s="1"/>
  <c r="AB2421" i="1"/>
  <c r="Z2421" i="1" s="1"/>
  <c r="AB104" i="1"/>
  <c r="Z104" i="1" s="1"/>
  <c r="AB1074" i="1"/>
  <c r="Z1074" i="1" s="1"/>
  <c r="AB3073" i="1"/>
  <c r="Z3073" i="1" s="1"/>
  <c r="AB345" i="1"/>
  <c r="Z345" i="1" s="1"/>
  <c r="AB2345" i="1"/>
  <c r="Z2345" i="1" s="1"/>
  <c r="AB2349" i="1"/>
  <c r="Z2349" i="1" s="1"/>
  <c r="AB213" i="1"/>
  <c r="Z213" i="1" s="1"/>
  <c r="AA2820" i="1"/>
  <c r="AB450" i="1"/>
  <c r="Z450" i="1" s="1"/>
  <c r="AB445" i="1"/>
  <c r="Z445" i="1" s="1"/>
  <c r="AA170" i="12" l="1"/>
  <c r="AA2966" i="1"/>
  <c r="AA2092" i="1"/>
  <c r="AA2096" i="1"/>
  <c r="AA3034" i="1"/>
  <c r="AA2860" i="1"/>
  <c r="AA2289" i="1"/>
  <c r="AA2828" i="1"/>
  <c r="AA2965" i="1"/>
  <c r="AA2986" i="1"/>
  <c r="AA182" i="12"/>
  <c r="AA10" i="2"/>
  <c r="AA2513" i="1"/>
  <c r="AA2033" i="1"/>
  <c r="AA7" i="3"/>
  <c r="AA2912" i="1"/>
  <c r="AA3208" i="1"/>
  <c r="AA3221" i="1"/>
  <c r="AA2409" i="1"/>
  <c r="AA2859" i="1"/>
  <c r="AA2878" i="1"/>
  <c r="AB2202" i="1"/>
  <c r="Z2202" i="1" s="1"/>
  <c r="AB911" i="1"/>
  <c r="Z911" i="1" s="1"/>
  <c r="AB2908" i="1"/>
  <c r="Z2908" i="1" s="1"/>
  <c r="AB2909" i="1"/>
  <c r="Z2909" i="1" s="1"/>
  <c r="AB9" i="9"/>
  <c r="AB532" i="1"/>
  <c r="Z532" i="1" s="1"/>
  <c r="AB2529" i="1"/>
  <c r="Z2529" i="1" s="1"/>
  <c r="AB2525" i="1"/>
  <c r="Z2525" i="1" s="1"/>
  <c r="AB151" i="1"/>
  <c r="Z151" i="1" s="1"/>
  <c r="AB209" i="1"/>
  <c r="Z209" i="1" s="1"/>
  <c r="AB3081" i="1"/>
  <c r="Z3081" i="1" s="1"/>
  <c r="AB1084" i="1"/>
  <c r="Z1084" i="1" s="1"/>
  <c r="AB3058" i="1"/>
  <c r="Z3058" i="1" s="1"/>
  <c r="AB3056" i="1"/>
  <c r="Z3056" i="1" s="1"/>
  <c r="AB234" i="1"/>
  <c r="Z234" i="1"/>
  <c r="AB1016" i="1"/>
  <c r="Z1016" i="1" s="1"/>
  <c r="AB3013" i="1"/>
  <c r="Z3013" i="1" s="1"/>
  <c r="AB249" i="1"/>
  <c r="Z249" i="1" s="1"/>
  <c r="AB1036" i="1"/>
  <c r="Z1036" i="1" s="1"/>
  <c r="AB3034" i="1"/>
  <c r="Z3034" i="1" s="1"/>
  <c r="AB1037" i="1"/>
  <c r="Z1037" i="1" s="1"/>
  <c r="AB2089" i="1"/>
  <c r="Z2089" i="1" s="1"/>
  <c r="AB2624" i="1"/>
  <c r="Z2624" i="1" s="1"/>
  <c r="AB2626" i="1"/>
  <c r="Z2626" i="1" s="1"/>
  <c r="AB620" i="1"/>
  <c r="Z620" i="1" s="1"/>
  <c r="AB2622" i="1"/>
  <c r="Z2622" i="1" s="1"/>
  <c r="AB492" i="1"/>
  <c r="Z492" i="1" s="1"/>
  <c r="AB2492" i="1"/>
  <c r="Z2492" i="1" s="1"/>
  <c r="AB496" i="1"/>
  <c r="Z496" i="1" s="1"/>
  <c r="AB36" i="9"/>
  <c r="AB38" i="9"/>
  <c r="AB127" i="12"/>
  <c r="Z127" i="12" s="1"/>
  <c r="AB1241" i="1"/>
  <c r="Z1241" i="1" s="1"/>
  <c r="AB2572" i="1"/>
  <c r="Z2572" i="1" s="1"/>
  <c r="AB2578" i="1"/>
  <c r="Z2578" i="1" s="1"/>
  <c r="AB2571" i="1"/>
  <c r="Z2571" i="1" s="1"/>
  <c r="AB2732" i="1"/>
  <c r="Z2732" i="1" s="1"/>
  <c r="AB2728" i="1"/>
  <c r="Z2728" i="1" s="1"/>
  <c r="AB731" i="1"/>
  <c r="Z731" i="1" s="1"/>
  <c r="AB2733" i="1"/>
  <c r="Z2733" i="1" s="1"/>
  <c r="AB546" i="1"/>
  <c r="Z546" i="1" s="1"/>
  <c r="AB2544" i="1"/>
  <c r="Z2544" i="1" s="1"/>
  <c r="AB548" i="1"/>
  <c r="Z548" i="1" s="1"/>
  <c r="AB282" i="1"/>
  <c r="Z282" i="1" s="1"/>
  <c r="AB2281" i="1"/>
  <c r="Z2281" i="1" s="1"/>
  <c r="AB676" i="1"/>
  <c r="Z676" i="1" s="1"/>
  <c r="AB2676" i="1"/>
  <c r="Z2676" i="1" s="1"/>
  <c r="AB672" i="1"/>
  <c r="Z672" i="1" s="1"/>
  <c r="AB2048" i="1"/>
  <c r="Z2048" i="1" s="1"/>
  <c r="AB2210" i="1"/>
  <c r="Z2210" i="1" s="1"/>
  <c r="AB902" i="1"/>
  <c r="Z902" i="1" s="1"/>
  <c r="AB28" i="1"/>
  <c r="Z28" i="1" s="1"/>
  <c r="AB3182" i="1"/>
  <c r="Z3182" i="1" s="1"/>
  <c r="AB10" i="9"/>
  <c r="AB775" i="1"/>
  <c r="Z775" i="1" s="1"/>
  <c r="AB780" i="1"/>
  <c r="Z780" i="1" s="1"/>
  <c r="AB779" i="1"/>
  <c r="Z779" i="1" s="1"/>
  <c r="AB2781" i="1"/>
  <c r="Z2781" i="1" s="1"/>
  <c r="AA2189" i="1"/>
  <c r="AB193" i="1"/>
  <c r="Z193" i="1"/>
  <c r="AB986" i="1"/>
  <c r="Z986" i="1" s="1"/>
  <c r="AB984" i="1"/>
  <c r="Z984" i="1" s="1"/>
  <c r="AB2984" i="1"/>
  <c r="Z2984" i="1" s="1"/>
  <c r="AB1176" i="1"/>
  <c r="Z1176" i="1" s="1"/>
  <c r="AB717" i="1"/>
  <c r="Z717" i="1" s="1"/>
  <c r="AB2721" i="1"/>
  <c r="Z2721" i="1" s="1"/>
  <c r="AB715" i="1"/>
  <c r="Z715" i="1" s="1"/>
  <c r="AB2717" i="1"/>
  <c r="Z2717" i="1" s="1"/>
  <c r="AB2831" i="1"/>
  <c r="Z2831" i="1" s="1"/>
  <c r="AB828" i="1"/>
  <c r="Z828" i="1" s="1"/>
  <c r="AB827" i="1"/>
  <c r="Z827" i="1" s="1"/>
  <c r="AB628" i="1"/>
  <c r="Z628" i="1" s="1"/>
  <c r="AB632" i="1"/>
  <c r="Z632" i="1" s="1"/>
  <c r="AB2634" i="1"/>
  <c r="Z2634" i="1" s="1"/>
  <c r="AB1007" i="1"/>
  <c r="Z1007" i="1" s="1"/>
  <c r="AB1003" i="1"/>
  <c r="Z1003" i="1" s="1"/>
  <c r="AB3005" i="1"/>
  <c r="Z3005" i="1" s="1"/>
  <c r="AB204" i="1"/>
  <c r="Z204" i="1" s="1"/>
  <c r="AB2991" i="1"/>
  <c r="Z2991" i="1" s="1"/>
  <c r="AB989" i="1"/>
  <c r="Z989" i="1" s="1"/>
  <c r="AB2988" i="1"/>
  <c r="Z2988" i="1" s="1"/>
  <c r="AB2583" i="1"/>
  <c r="Z2583" i="1" s="1"/>
  <c r="AB584" i="1"/>
  <c r="Z584" i="1" s="1"/>
  <c r="AB579" i="1"/>
  <c r="Z579" i="1" s="1"/>
  <c r="AB148" i="1"/>
  <c r="Z148" i="1" s="1"/>
  <c r="AB3100" i="1"/>
  <c r="Z3100" i="1" s="1"/>
  <c r="AB3099" i="1"/>
  <c r="Z3099" i="1" s="1"/>
  <c r="AA2027" i="1"/>
  <c r="AB559" i="1"/>
  <c r="Z559" i="1" s="1"/>
  <c r="AB558" i="1"/>
  <c r="Z558" i="1"/>
  <c r="AB2553" i="1"/>
  <c r="Z2553" i="1" s="1"/>
  <c r="AB2555" i="1"/>
  <c r="Z2555" i="1" s="1"/>
  <c r="AB2791" i="1"/>
  <c r="Z2791" i="1" s="1"/>
  <c r="AB2794" i="1"/>
  <c r="Z2794" i="1" s="1"/>
  <c r="AB54" i="1"/>
  <c r="Z54" i="1" s="1"/>
  <c r="AB850" i="1"/>
  <c r="Z850" i="1" s="1"/>
  <c r="AB2852" i="1"/>
  <c r="Z2852" i="1" s="1"/>
  <c r="AB1129" i="1"/>
  <c r="Z1129" i="1" s="1"/>
  <c r="AB3130" i="1"/>
  <c r="Z3130" i="1" s="1"/>
  <c r="AA2576" i="1"/>
  <c r="AA2573" i="1"/>
  <c r="AB2027" i="1"/>
  <c r="Z2027" i="1" s="1"/>
  <c r="AB263" i="1"/>
  <c r="Z263" i="1" s="1"/>
  <c r="AB2262" i="1"/>
  <c r="Z2262" i="1" s="1"/>
  <c r="AA3212" i="1"/>
  <c r="AB2139" i="1"/>
  <c r="Z2139" i="1" s="1"/>
  <c r="AB24" i="1"/>
  <c r="Z24" i="1" s="1"/>
  <c r="AB35" i="1"/>
  <c r="Z35" i="1" s="1"/>
  <c r="AB2108" i="1"/>
  <c r="Z2108" i="1"/>
  <c r="AB2135" i="1"/>
  <c r="Z2135" i="1" s="1"/>
  <c r="AB51" i="1"/>
  <c r="Z51" i="1" s="1"/>
  <c r="AB2053" i="1"/>
  <c r="Z2053" i="1" s="1"/>
  <c r="AB979" i="1"/>
  <c r="Z979" i="1" s="1"/>
  <c r="AB2981" i="1"/>
  <c r="Z2981" i="1" s="1"/>
  <c r="AB2145" i="1"/>
  <c r="Z2145" i="1" s="1"/>
  <c r="AA2997" i="1"/>
  <c r="AA50" i="9"/>
  <c r="AA51" i="9"/>
  <c r="AA194" i="12"/>
  <c r="AA197" i="12"/>
  <c r="AA198" i="12"/>
  <c r="AA205" i="12"/>
  <c r="AA200" i="12"/>
  <c r="AB2236" i="1"/>
  <c r="Z2236" i="1" s="1"/>
  <c r="AB2073" i="1"/>
  <c r="Z2073" i="1" s="1"/>
  <c r="AB199" i="1"/>
  <c r="Z199" i="1" s="1"/>
  <c r="AB872" i="1"/>
  <c r="Z872" i="1" s="1"/>
  <c r="AB2870" i="1"/>
  <c r="Z2870" i="1" s="1"/>
  <c r="AB1228" i="1"/>
  <c r="Z1228" i="1" s="1"/>
  <c r="AB3227" i="1"/>
  <c r="Z3227" i="1" s="1"/>
  <c r="AB94" i="1"/>
  <c r="Z94" i="1" s="1"/>
  <c r="AB2205" i="1"/>
  <c r="Z2205" i="1" s="1"/>
  <c r="AB2966" i="1"/>
  <c r="Z2966" i="1" s="1"/>
  <c r="AB2964" i="1"/>
  <c r="Z2964" i="1" s="1"/>
  <c r="AA2560" i="1"/>
  <c r="AA2554" i="1"/>
  <c r="AA2557" i="1"/>
  <c r="AB1033" i="1"/>
  <c r="Z1033" i="1" s="1"/>
  <c r="AB1031" i="1"/>
  <c r="Z1031" i="1" s="1"/>
  <c r="AB2203" i="1"/>
  <c r="Z2203" i="1" s="1"/>
  <c r="AB24" i="9"/>
  <c r="AB426" i="1"/>
  <c r="Z426" i="1" s="1"/>
  <c r="AB2425" i="1"/>
  <c r="Z2425" i="1" s="1"/>
  <c r="AB2424" i="1"/>
  <c r="Z2424" i="1" s="1"/>
  <c r="AA2074" i="1"/>
  <c r="AA2980" i="1"/>
  <c r="AA2981" i="1"/>
  <c r="AB435" i="1"/>
  <c r="Z435" i="1" s="1"/>
  <c r="AB87" i="1"/>
  <c r="Z87" i="1" s="1"/>
  <c r="AB2190" i="1"/>
  <c r="Z2190" i="1" s="1"/>
  <c r="AB2999" i="1"/>
  <c r="Z2999" i="1" s="1"/>
  <c r="AB3000" i="1"/>
  <c r="Z3000" i="1" s="1"/>
  <c r="AB2408" i="1"/>
  <c r="Z2408" i="1" s="1"/>
  <c r="AB409" i="1"/>
  <c r="Z409" i="1" s="1"/>
  <c r="AB2409" i="1"/>
  <c r="Z2409" i="1" s="1"/>
  <c r="AB3090" i="1"/>
  <c r="Z3090" i="1" s="1"/>
  <c r="AB3092" i="1"/>
  <c r="Z3092" i="1" s="1"/>
  <c r="AB1157" i="1"/>
  <c r="Z1157" i="1" s="1"/>
  <c r="AA3184" i="1"/>
  <c r="AB482" i="1"/>
  <c r="Z482" i="1" s="1"/>
  <c r="AB2487" i="1"/>
  <c r="Z2487" i="1" s="1"/>
  <c r="AB2483" i="1"/>
  <c r="Z2483" i="1" s="1"/>
  <c r="AB2099" i="1"/>
  <c r="Z2099" i="1" s="1"/>
  <c r="AB641" i="1"/>
  <c r="Z641" i="1" s="1"/>
  <c r="AB637" i="1"/>
  <c r="Z637" i="1" s="1"/>
  <c r="AB2640" i="1"/>
  <c r="Z2640" i="1"/>
  <c r="AB2636" i="1"/>
  <c r="Z2636" i="1" s="1"/>
  <c r="AB2295" i="1"/>
  <c r="Z2295" i="1" s="1"/>
  <c r="AB2296" i="1"/>
  <c r="Z2296" i="1" s="1"/>
  <c r="AB2299" i="1"/>
  <c r="Z2299" i="1" s="1"/>
  <c r="AA3186" i="1"/>
  <c r="AA2991" i="1"/>
  <c r="AB1103" i="1"/>
  <c r="Z1103" i="1" s="1"/>
  <c r="AB3102" i="1"/>
  <c r="Z3102" i="1" s="1"/>
  <c r="AB55" i="9"/>
  <c r="AA2273" i="1"/>
  <c r="AA2275" i="1"/>
  <c r="AB2919" i="1"/>
  <c r="Z2919" i="1" s="1"/>
  <c r="AB2921" i="1"/>
  <c r="Z2921" i="1" s="1"/>
  <c r="AB2923" i="1"/>
  <c r="Z2923" i="1" s="1"/>
  <c r="AB2385" i="1"/>
  <c r="Z2385" i="1" s="1"/>
  <c r="AB387" i="1"/>
  <c r="Z387" i="1" s="1"/>
  <c r="AB2065" i="1"/>
  <c r="Z2065" i="1"/>
  <c r="AA3110" i="1"/>
  <c r="AB2198" i="1"/>
  <c r="Z2198" i="1" s="1"/>
  <c r="AB2799" i="1"/>
  <c r="Z2799" i="1"/>
  <c r="AB798" i="1"/>
  <c r="Z798" i="1" s="1"/>
  <c r="AB2796" i="1"/>
  <c r="Z2796" i="1" s="1"/>
  <c r="AB1012" i="1"/>
  <c r="Z1012" i="1" s="1"/>
  <c r="AB3008" i="1"/>
  <c r="Z3008" i="1" s="1"/>
  <c r="AB2050" i="1"/>
  <c r="Z2050" i="1" s="1"/>
  <c r="AB279" i="1"/>
  <c r="Z279" i="1" s="1"/>
  <c r="AA69" i="12"/>
  <c r="AA70" i="12"/>
  <c r="AA67" i="12"/>
  <c r="AA77" i="12"/>
  <c r="AA78" i="12"/>
  <c r="AA48" i="9"/>
  <c r="AA12" i="3"/>
  <c r="AB1113" i="1"/>
  <c r="Z1113" i="1" s="1"/>
  <c r="AB1116" i="1"/>
  <c r="Z1116" i="1" s="1"/>
  <c r="AA3129" i="1"/>
  <c r="AA3177" i="1"/>
  <c r="AB201" i="1"/>
  <c r="Z201" i="1" s="1"/>
  <c r="AA3169" i="1"/>
  <c r="AB1178" i="1"/>
  <c r="Z1178" i="1" s="1"/>
  <c r="AB1179" i="1"/>
  <c r="Z1179" i="1" s="1"/>
  <c r="AA2388" i="1"/>
  <c r="AA2387" i="1"/>
  <c r="AB3079" i="1"/>
  <c r="Z3079" i="1" s="1"/>
  <c r="AB3078" i="1"/>
  <c r="Z3078" i="1" s="1"/>
  <c r="AB3077" i="1"/>
  <c r="Z3077" i="1" s="1"/>
  <c r="AA2779" i="1"/>
  <c r="AB2197" i="1"/>
  <c r="Z2197" i="1" s="1"/>
  <c r="AB2044" i="1"/>
  <c r="Z2044" i="1" s="1"/>
  <c r="AB2092" i="1"/>
  <c r="Z2092" i="1" s="1"/>
  <c r="AB23" i="9"/>
  <c r="AB21" i="9"/>
  <c r="AB79" i="12"/>
  <c r="Z79" i="12" s="1"/>
  <c r="AB345" i="12"/>
  <c r="Z345" i="12" s="1"/>
  <c r="AB2152" i="1"/>
  <c r="Z2152" i="1" s="1"/>
  <c r="AB700" i="1"/>
  <c r="Z700" i="1" s="1"/>
  <c r="AB2697" i="1"/>
  <c r="Z2697" i="1" s="1"/>
  <c r="AB2699" i="1"/>
  <c r="Z2699" i="1" s="1"/>
  <c r="AB42" i="9"/>
  <c r="AB41" i="9"/>
  <c r="AA2236" i="1"/>
  <c r="AB3167" i="1"/>
  <c r="Z3167" i="1" s="1"/>
  <c r="AB702" i="1"/>
  <c r="Z702" i="1" s="1"/>
  <c r="AB2707" i="1"/>
  <c r="Z2707" i="1" s="1"/>
  <c r="AA17" i="8"/>
  <c r="AB3210" i="1"/>
  <c r="Z3210" i="1" s="1"/>
  <c r="AB3212" i="1"/>
  <c r="Z3212" i="1" s="1"/>
  <c r="AB1239" i="1"/>
  <c r="Z1239" i="1" s="1"/>
  <c r="AB3238" i="1"/>
  <c r="Z3238" i="1" s="1"/>
  <c r="AB2170" i="1"/>
  <c r="Z2170" i="1" s="1"/>
  <c r="AA2439" i="1"/>
  <c r="AA2442" i="1"/>
  <c r="AA2438" i="1"/>
  <c r="AB3018" i="1"/>
  <c r="Z3018" i="1" s="1"/>
  <c r="AB3019" i="1"/>
  <c r="Z3019" i="1" s="1"/>
  <c r="AB291" i="1"/>
  <c r="Z291" i="1" s="1"/>
  <c r="AB293" i="1"/>
  <c r="Z293" i="1" s="1"/>
  <c r="AB2085" i="1"/>
  <c r="Z2085" i="1" s="1"/>
  <c r="AB42" i="12"/>
  <c r="Z42" i="12" s="1"/>
  <c r="AB2137" i="1"/>
  <c r="Z2137" i="1" s="1"/>
  <c r="AB860" i="1"/>
  <c r="Z860" i="1" s="1"/>
  <c r="AB2856" i="1"/>
  <c r="Z2856" i="1" s="1"/>
  <c r="AB2859" i="1"/>
  <c r="Z2859" i="1" s="1"/>
  <c r="AB47" i="9"/>
  <c r="AB350" i="12"/>
  <c r="Z350" i="12" s="1"/>
  <c r="AB2241" i="1"/>
  <c r="Z2241" i="1" s="1"/>
  <c r="AB404" i="1"/>
  <c r="Z404" i="1" s="1"/>
  <c r="AB401" i="1"/>
  <c r="Z401" i="1" s="1"/>
  <c r="AB2402" i="1"/>
  <c r="Z2402" i="1" s="1"/>
  <c r="AB2400" i="1"/>
  <c r="Z2400" i="1" s="1"/>
  <c r="AB442" i="1"/>
  <c r="Z442" i="1" s="1"/>
  <c r="AB514" i="1"/>
  <c r="Z514" i="1" s="1"/>
  <c r="AB513" i="1"/>
  <c r="Z513" i="1" s="1"/>
  <c r="AB512" i="1"/>
  <c r="Z512" i="1" s="1"/>
  <c r="AB507" i="1"/>
  <c r="Z507" i="1" s="1"/>
  <c r="AB2509" i="1"/>
  <c r="Z2509" i="1" s="1"/>
  <c r="AB564" i="1"/>
  <c r="Z564" i="1" s="1"/>
  <c r="AB2562" i="1"/>
  <c r="Z2562" i="1" s="1"/>
  <c r="AB568" i="1"/>
  <c r="Z568" i="1" s="1"/>
  <c r="AB2877" i="1"/>
  <c r="Z2877" i="1" s="1"/>
  <c r="AB2258" i="1"/>
  <c r="Z2258" i="1" s="1"/>
  <c r="AB2260" i="1"/>
  <c r="Z2260" i="1" s="1"/>
  <c r="AB2784" i="1"/>
  <c r="Z2784" i="1" s="1"/>
  <c r="AB2787" i="1"/>
  <c r="Z2787" i="1" s="1"/>
  <c r="AB806" i="1"/>
  <c r="Z806" i="1" s="1"/>
  <c r="AA2147" i="1"/>
  <c r="AA2904" i="1"/>
  <c r="AA2905" i="1"/>
  <c r="AA3238" i="1"/>
  <c r="AB3204" i="1"/>
  <c r="Z3204" i="1" s="1"/>
  <c r="AB3205" i="1"/>
  <c r="Z3205" i="1" s="1"/>
  <c r="AA3078" i="1"/>
  <c r="AB647" i="1"/>
  <c r="Z647" i="1" s="1"/>
  <c r="AB2648" i="1"/>
  <c r="Z2648" i="1" s="1"/>
  <c r="AB2643" i="1"/>
  <c r="Z2643" i="1" s="1"/>
  <c r="AB645" i="1"/>
  <c r="Z645" i="1" s="1"/>
  <c r="AB3052" i="1"/>
  <c r="Z3052" i="1" s="1"/>
  <c r="AB3054" i="1"/>
  <c r="Z3054" i="1" s="1"/>
  <c r="AB56" i="1"/>
  <c r="Z56" i="1" s="1"/>
  <c r="AB202" i="1"/>
  <c r="Z202" i="1" s="1"/>
  <c r="AB908" i="1"/>
  <c r="Z908" i="1" s="1"/>
  <c r="AB2907" i="1"/>
  <c r="Z2907" i="1" s="1"/>
  <c r="AB529" i="1"/>
  <c r="Z529" i="1" s="1"/>
  <c r="AB526" i="1"/>
  <c r="Z526" i="1" s="1"/>
  <c r="AB2533" i="1"/>
  <c r="Z2533" i="1" s="1"/>
  <c r="AB525" i="1"/>
  <c r="Z525" i="1" s="1"/>
  <c r="AB150" i="1"/>
  <c r="Z150" i="1" s="1"/>
  <c r="AB2209" i="1"/>
  <c r="Z2209" i="1" s="1"/>
  <c r="AB1029" i="1"/>
  <c r="Z1029" i="1" s="1"/>
  <c r="AB1027" i="1"/>
  <c r="Z1027" i="1" s="1"/>
  <c r="AB3082" i="1"/>
  <c r="Z3082" i="1" s="1"/>
  <c r="AB3083" i="1"/>
  <c r="Z3083" i="1" s="1"/>
  <c r="AB3057" i="1"/>
  <c r="Z3057" i="1" s="1"/>
  <c r="AB232" i="1"/>
  <c r="Z232" i="1"/>
  <c r="AB2233" i="1"/>
  <c r="Z2233" i="1" s="1"/>
  <c r="AB3016" i="1"/>
  <c r="Z3016" i="1" s="1"/>
  <c r="AB3014" i="1"/>
  <c r="Z3014" i="1" s="1"/>
  <c r="AB2248" i="1"/>
  <c r="Z2248" i="1" s="1"/>
  <c r="AB3036" i="1"/>
  <c r="Z3036" i="1" s="1"/>
  <c r="AB1035" i="1"/>
  <c r="Z1035" i="1" s="1"/>
  <c r="AB88" i="1"/>
  <c r="Z88" i="1" s="1"/>
  <c r="AB621" i="1"/>
  <c r="Z621" i="1" s="1"/>
  <c r="AB624" i="1"/>
  <c r="Z624" i="1" s="1"/>
  <c r="AB627" i="1"/>
  <c r="Z627" i="1" s="1"/>
  <c r="AB2621" i="1"/>
  <c r="Z2621" i="1" s="1"/>
  <c r="AB494" i="1"/>
  <c r="Z494" i="1" s="1"/>
  <c r="AB491" i="1"/>
  <c r="Z491" i="1" s="1"/>
  <c r="AB2493" i="1"/>
  <c r="Z2493" i="1" s="1"/>
  <c r="AB37" i="9"/>
  <c r="AB129" i="12"/>
  <c r="Z129" i="12" s="1"/>
  <c r="AB1242" i="1"/>
  <c r="Z1242" i="1" s="1"/>
  <c r="AB1243" i="1"/>
  <c r="Z1243" i="1" s="1"/>
  <c r="AB572" i="1"/>
  <c r="Z572" i="1" s="1"/>
  <c r="AB2577" i="1"/>
  <c r="Z2577" i="1" s="1"/>
  <c r="AB2570" i="1"/>
  <c r="Z2570" i="1" s="1"/>
  <c r="AB2574" i="1"/>
  <c r="Z2574" i="1" s="1"/>
  <c r="AB732" i="1"/>
  <c r="Z732" i="1" s="1"/>
  <c r="AB2731" i="1"/>
  <c r="Z2731" i="1" s="1"/>
  <c r="AB2546" i="1"/>
  <c r="Z2546" i="1" s="1"/>
  <c r="AB2547" i="1"/>
  <c r="Z2547" i="1" s="1"/>
  <c r="AB281" i="1"/>
  <c r="Z281" i="1" s="1"/>
  <c r="AB283" i="1"/>
  <c r="Z283" i="1" s="1"/>
  <c r="AB674" i="1"/>
  <c r="Z674" i="1" s="1"/>
  <c r="AB2674" i="1"/>
  <c r="Z2674" i="1" s="1"/>
  <c r="AB675" i="1"/>
  <c r="Z675" i="1" s="1"/>
  <c r="AB677" i="1"/>
  <c r="Z677" i="1" s="1"/>
  <c r="AB48" i="1"/>
  <c r="Z48" i="1" s="1"/>
  <c r="AB2211" i="1"/>
  <c r="Z2211" i="1" s="1"/>
  <c r="AB58" i="1"/>
  <c r="Z58" i="1" s="1"/>
  <c r="AB905" i="1"/>
  <c r="Z905" i="1" s="1"/>
  <c r="AB2906" i="1"/>
  <c r="Z2906" i="1" s="1"/>
  <c r="AB2028" i="1"/>
  <c r="Z2028" i="1" s="1"/>
  <c r="AB3185" i="1"/>
  <c r="Z3185" i="1" s="1"/>
  <c r="AA10" i="9"/>
  <c r="AB776" i="1"/>
  <c r="Z776" i="1" s="1"/>
  <c r="AB2193" i="1"/>
  <c r="Z2193" i="1" s="1"/>
  <c r="AB2983" i="1"/>
  <c r="Z2983" i="1" s="1"/>
  <c r="AB2986" i="1"/>
  <c r="Z2986" i="1" s="1"/>
  <c r="AB2987" i="1"/>
  <c r="Z2987" i="1" s="1"/>
  <c r="AB1175" i="1"/>
  <c r="Z1175" i="1" s="1"/>
  <c r="AB719" i="1"/>
  <c r="Z719" i="1" s="1"/>
  <c r="AB718" i="1"/>
  <c r="Z718" i="1" s="1"/>
  <c r="AB720" i="1"/>
  <c r="Z720" i="1" s="1"/>
  <c r="AB826" i="1"/>
  <c r="Z826" i="1" s="1"/>
  <c r="AB830" i="1"/>
  <c r="Z830" i="1" s="1"/>
  <c r="AB2829" i="1"/>
  <c r="Z2829" i="1" s="1"/>
  <c r="AB80" i="1"/>
  <c r="Z80" i="1" s="1"/>
  <c r="AB2632" i="1"/>
  <c r="Z2632" i="1" s="1"/>
  <c r="AB2633" i="1"/>
  <c r="Z2633" i="1" s="1"/>
  <c r="AB57" i="1"/>
  <c r="Z57" i="1"/>
  <c r="AB1004" i="1"/>
  <c r="Z1004" i="1" s="1"/>
  <c r="AB1005" i="1"/>
  <c r="Z1005" i="1" s="1"/>
  <c r="AB2204" i="1"/>
  <c r="Z2204" i="1" s="1"/>
  <c r="AB2992" i="1"/>
  <c r="Z2992" i="1" s="1"/>
  <c r="AB990" i="1"/>
  <c r="Z990" i="1" s="1"/>
  <c r="AB2989" i="1"/>
  <c r="Z2989" i="1" s="1"/>
  <c r="AB2580" i="1"/>
  <c r="Z2580" i="1" s="1"/>
  <c r="AB2584" i="1"/>
  <c r="Z2584" i="1" s="1"/>
  <c r="AB2148" i="1"/>
  <c r="Z2148" i="1" s="1"/>
  <c r="AB1098" i="1"/>
  <c r="Z1098" i="1" s="1"/>
  <c r="AB3098" i="1"/>
  <c r="Z3098" i="1" s="1"/>
  <c r="AB552" i="1"/>
  <c r="Z552" i="1" s="1"/>
  <c r="AB2558" i="1"/>
  <c r="Z2558" i="1" s="1"/>
  <c r="AB2793" i="1"/>
  <c r="Z2793" i="1" s="1"/>
  <c r="AB2054" i="1"/>
  <c r="Z2054" i="1" s="1"/>
  <c r="AB2855" i="1"/>
  <c r="Z2855" i="1" s="1"/>
  <c r="AB852" i="1"/>
  <c r="Z852" i="1" s="1"/>
  <c r="AB2851" i="1"/>
  <c r="Z2851" i="1" s="1"/>
  <c r="AB1132" i="1"/>
  <c r="Z1132" i="1" s="1"/>
  <c r="AB1131" i="1"/>
  <c r="Z1131" i="1" s="1"/>
  <c r="AA2572" i="1"/>
  <c r="AA2578" i="1"/>
  <c r="AB2263" i="1"/>
  <c r="Z2263" i="1" s="1"/>
  <c r="AB2261" i="1"/>
  <c r="Z2261" i="1" s="1"/>
  <c r="AB2140" i="1"/>
  <c r="Z2140" i="1" s="1"/>
  <c r="AB2024" i="1"/>
  <c r="Z2024" i="1" s="1"/>
  <c r="AB2035" i="1"/>
  <c r="Z2035" i="1" s="1"/>
  <c r="AB108" i="1"/>
  <c r="Z108" i="1" s="1"/>
  <c r="AB134" i="1"/>
  <c r="Z134" i="1" s="1"/>
  <c r="AB978" i="1"/>
  <c r="Z978" i="1" s="1"/>
  <c r="AB982" i="1"/>
  <c r="Z982" i="1" s="1"/>
  <c r="AB981" i="1"/>
  <c r="Z981" i="1" s="1"/>
  <c r="AA2993" i="1"/>
  <c r="AA2994" i="1"/>
  <c r="AA15" i="4"/>
  <c r="AA13" i="3"/>
  <c r="AA187" i="12"/>
  <c r="AA202" i="12"/>
  <c r="AA201" i="12"/>
  <c r="AA191" i="12"/>
  <c r="AA203" i="12"/>
  <c r="AB237" i="1"/>
  <c r="Z237" i="1" s="1"/>
  <c r="AB2235" i="1"/>
  <c r="Z2235" i="1" s="1"/>
  <c r="AB3207" i="1"/>
  <c r="Z3207" i="1" s="1"/>
  <c r="AB3209" i="1"/>
  <c r="Z3209" i="1" s="1"/>
  <c r="AB2199" i="1"/>
  <c r="Z2199" i="1" s="1"/>
  <c r="AB2871" i="1"/>
  <c r="Z2871" i="1" s="1"/>
  <c r="AB2872" i="1"/>
  <c r="Z2872" i="1" s="1"/>
  <c r="AB2868" i="1"/>
  <c r="Z2868" i="1" s="1"/>
  <c r="AB200" i="1"/>
  <c r="Z200" i="1" s="1"/>
  <c r="AB3228" i="1"/>
  <c r="Z3228" i="1" s="1"/>
  <c r="AB93" i="1"/>
  <c r="Z93" i="1" s="1"/>
  <c r="AB962" i="1"/>
  <c r="Z962" i="1" s="1"/>
  <c r="AB964" i="1"/>
  <c r="Z964" i="1" s="1"/>
  <c r="AB966" i="1"/>
  <c r="Z966" i="1" s="1"/>
  <c r="AA2559" i="1"/>
  <c r="AA2553" i="1"/>
  <c r="AB1032" i="1"/>
  <c r="Z1032" i="1" s="1"/>
  <c r="AB3033" i="1"/>
  <c r="Z3033" i="1" s="1"/>
  <c r="AB425" i="1"/>
  <c r="Z425" i="1" s="1"/>
  <c r="AB428" i="1"/>
  <c r="Z428" i="1" s="1"/>
  <c r="AB2427" i="1"/>
  <c r="Z2427" i="1" s="1"/>
  <c r="AA2978" i="1"/>
  <c r="AB432" i="1"/>
  <c r="Z432" i="1" s="1"/>
  <c r="AB157" i="1"/>
  <c r="Z157" i="1" s="1"/>
  <c r="AB999" i="1"/>
  <c r="Z999" i="1" s="1"/>
  <c r="AB3002" i="1"/>
  <c r="Z3002" i="1" s="1"/>
  <c r="AB408" i="1"/>
  <c r="Z408" i="1" s="1"/>
  <c r="AB407" i="1"/>
  <c r="Z407" i="1" s="1"/>
  <c r="AB3089" i="1"/>
  <c r="Z3089" i="1" s="1"/>
  <c r="AB3156" i="1"/>
  <c r="Z3156" i="1" s="1"/>
  <c r="AB3157" i="1"/>
  <c r="Z3157" i="1" s="1"/>
  <c r="AA3182" i="1"/>
  <c r="AB485" i="1"/>
  <c r="Z485" i="1" s="1"/>
  <c r="AB480" i="1"/>
  <c r="Z480" i="1" s="1"/>
  <c r="AB2481" i="1"/>
  <c r="Z2481" i="1" s="1"/>
  <c r="AB2486" i="1"/>
  <c r="Z2486" i="1" s="1"/>
  <c r="AB99" i="1"/>
  <c r="Z99" i="1" s="1"/>
  <c r="AB639" i="1"/>
  <c r="Z639" i="1" s="1"/>
  <c r="AB635" i="1"/>
  <c r="Z635" i="1" s="1"/>
  <c r="AB2637" i="1"/>
  <c r="Z2637" i="1" s="1"/>
  <c r="AB298" i="1"/>
  <c r="Z298" i="1" s="1"/>
  <c r="AB2297" i="1"/>
  <c r="Z2297" i="1" s="1"/>
  <c r="AA3188" i="1"/>
  <c r="AA2992" i="1"/>
  <c r="AA2988" i="1"/>
  <c r="AB58" i="9"/>
  <c r="AA2241" i="1"/>
  <c r="AB921" i="1"/>
  <c r="Z921" i="1" s="1"/>
  <c r="AB923" i="1"/>
  <c r="Z923" i="1" s="1"/>
  <c r="AB2383" i="1"/>
  <c r="Z2383" i="1" s="1"/>
  <c r="AB385" i="1"/>
  <c r="Z385" i="1" s="1"/>
  <c r="AB389" i="1"/>
  <c r="Z389" i="1" s="1"/>
  <c r="AB2387" i="1"/>
  <c r="Z2387" i="1" s="1"/>
  <c r="AA3109" i="1"/>
  <c r="AB799" i="1"/>
  <c r="Z799" i="1" s="1"/>
  <c r="AB2795" i="1"/>
  <c r="Z2795" i="1" s="1"/>
  <c r="AB1010" i="1"/>
  <c r="Z1010" i="1" s="1"/>
  <c r="AB1008" i="1"/>
  <c r="Z1008" i="1" s="1"/>
  <c r="AB3011" i="1"/>
  <c r="Z3011" i="1" s="1"/>
  <c r="AB2280" i="1"/>
  <c r="Z2280" i="1" s="1"/>
  <c r="AB2277" i="1"/>
  <c r="Z2277" i="1" s="1"/>
  <c r="AA73" i="12"/>
  <c r="AA80" i="12"/>
  <c r="AA71" i="12"/>
  <c r="AA81" i="12"/>
  <c r="AA68" i="12"/>
  <c r="AA9" i="6"/>
  <c r="AA13" i="7"/>
  <c r="AA45" i="9"/>
  <c r="AB3113" i="1"/>
  <c r="Z3113" i="1" s="1"/>
  <c r="AB3116" i="1"/>
  <c r="Z3116" i="1" s="1"/>
  <c r="AA3131" i="1"/>
  <c r="AB2142" i="1"/>
  <c r="Z2142" i="1" s="1"/>
  <c r="AB2201" i="1"/>
  <c r="Z2201" i="1" s="1"/>
  <c r="AA3226" i="1"/>
  <c r="AA3167" i="1"/>
  <c r="AA3170" i="1"/>
  <c r="AB3180" i="1"/>
  <c r="Z3180" i="1" s="1"/>
  <c r="AB1181" i="1"/>
  <c r="Z1181" i="1" s="1"/>
  <c r="AA2384" i="1"/>
  <c r="AA2389" i="1"/>
  <c r="AB3080" i="1"/>
  <c r="Z3080" i="1" s="1"/>
  <c r="AB1077" i="1"/>
  <c r="Z1077" i="1" s="1"/>
  <c r="AA2781" i="1"/>
  <c r="AB189" i="1"/>
  <c r="Z189" i="1" s="1"/>
  <c r="AB245" i="1"/>
  <c r="Z245" i="1" s="1"/>
  <c r="AB197" i="1"/>
  <c r="Z197" i="1" s="1"/>
  <c r="AB44" i="1"/>
  <c r="Z44" i="1" s="1"/>
  <c r="AA2260" i="1"/>
  <c r="AA2052" i="1"/>
  <c r="AB192" i="1"/>
  <c r="Z192" i="1" s="1"/>
  <c r="AB2153" i="1"/>
  <c r="Z2153" i="1" s="1"/>
  <c r="AB2074" i="1"/>
  <c r="Z2074" i="1"/>
  <c r="AB2695" i="1"/>
  <c r="Z2695" i="1" s="1"/>
  <c r="AB2696" i="1"/>
  <c r="Z2696" i="1" s="1"/>
  <c r="AB699" i="1"/>
  <c r="Z699" i="1" s="1"/>
  <c r="AB1168" i="1"/>
  <c r="Z1168" i="1" s="1"/>
  <c r="AB2031" i="1"/>
  <c r="Z2031" i="1" s="1"/>
  <c r="AB2702" i="1"/>
  <c r="Z2702" i="1" s="1"/>
  <c r="AB2096" i="1"/>
  <c r="Z2096" i="1"/>
  <c r="AA16" i="8"/>
  <c r="AA2089" i="1"/>
  <c r="AB1211" i="1"/>
  <c r="Z1211" i="1" s="1"/>
  <c r="AB3211" i="1"/>
  <c r="Z3211" i="1" s="1"/>
  <c r="AB1240" i="1"/>
  <c r="Z1240" i="1" s="1"/>
  <c r="AA2437" i="1"/>
  <c r="AB1018" i="1"/>
  <c r="Z1018" i="1" s="1"/>
  <c r="AB1020" i="1"/>
  <c r="Z1020" i="1" s="1"/>
  <c r="AB2291" i="1"/>
  <c r="Z2291" i="1" s="1"/>
  <c r="AB13" i="9"/>
  <c r="AB41" i="12"/>
  <c r="Z41" i="12" s="1"/>
  <c r="AB343" i="12"/>
  <c r="Z343" i="12" s="1"/>
  <c r="AB26" i="1"/>
  <c r="Z26" i="1" s="1"/>
  <c r="AB2138" i="1"/>
  <c r="Z2138" i="1" s="1"/>
  <c r="AB858" i="1"/>
  <c r="Z858" i="1" s="1"/>
  <c r="AB2860" i="1"/>
  <c r="Z2860" i="1" s="1"/>
  <c r="AB861" i="1"/>
  <c r="Z861" i="1" s="1"/>
  <c r="AB2242" i="1"/>
  <c r="Z2242" i="1" s="1"/>
  <c r="AA3001" i="1"/>
  <c r="AB397" i="1"/>
  <c r="Z397" i="1" s="1"/>
  <c r="AB2404" i="1"/>
  <c r="Z2404" i="1" s="1"/>
  <c r="AB400" i="1"/>
  <c r="Z400" i="1" s="1"/>
  <c r="AB2398" i="1"/>
  <c r="Z2398" i="1" s="1"/>
  <c r="AB2276" i="1"/>
  <c r="Z2276" i="1" s="1"/>
  <c r="AB441" i="1"/>
  <c r="Z441" i="1" s="1"/>
  <c r="AB438" i="1"/>
  <c r="Z438" i="1" s="1"/>
  <c r="AB2437" i="1"/>
  <c r="Z2437" i="1" s="1"/>
  <c r="AA2082" i="1"/>
  <c r="AA2194" i="1"/>
  <c r="AB2512" i="1"/>
  <c r="Z2512" i="1" s="1"/>
  <c r="AB2508" i="1"/>
  <c r="Z2508" i="1" s="1"/>
  <c r="AB2513" i="1"/>
  <c r="Z2513" i="1" s="1"/>
  <c r="AB2515" i="1"/>
  <c r="Z2515" i="1" s="1"/>
  <c r="AB562" i="1"/>
  <c r="Z562" i="1" s="1"/>
  <c r="AB569" i="1"/>
  <c r="Z569" i="1" s="1"/>
  <c r="AB2561" i="1"/>
  <c r="Z2561" i="1" s="1"/>
  <c r="AB2569" i="1"/>
  <c r="Z2569" i="1" s="1"/>
  <c r="AB2565" i="1"/>
  <c r="Z2565" i="1" s="1"/>
  <c r="AB877" i="1"/>
  <c r="Z877" i="1" s="1"/>
  <c r="AB2874" i="1"/>
  <c r="Z2874" i="1" s="1"/>
  <c r="AB2875" i="1"/>
  <c r="Z2875" i="1" s="1"/>
  <c r="AB260" i="1"/>
  <c r="Z260" i="1" s="1"/>
  <c r="AB783" i="1"/>
  <c r="Z783" i="1" s="1"/>
  <c r="AB2785" i="1"/>
  <c r="Z2785" i="1" s="1"/>
  <c r="AB2782" i="1"/>
  <c r="Z2782" i="1" s="1"/>
  <c r="AB1215" i="1"/>
  <c r="Z1215" i="1" s="1"/>
  <c r="AB3214" i="1"/>
  <c r="Z3214" i="1" s="1"/>
  <c r="AB805" i="1"/>
  <c r="Z805" i="1" s="1"/>
  <c r="AB803" i="1"/>
  <c r="Z803" i="1" s="1"/>
  <c r="AB2805" i="1"/>
  <c r="Z2805" i="1" s="1"/>
  <c r="AA2148" i="1"/>
  <c r="AA2903" i="1"/>
  <c r="AB1204" i="1"/>
  <c r="Z1204" i="1" s="1"/>
  <c r="AB2649" i="1"/>
  <c r="Z2649" i="1" s="1"/>
  <c r="AB2646" i="1"/>
  <c r="Z2646" i="1" s="1"/>
  <c r="AB3055" i="1"/>
  <c r="Z3055" i="1" s="1"/>
  <c r="AB1054" i="1"/>
  <c r="Z1054" i="1" s="1"/>
  <c r="AB3053" i="1"/>
  <c r="Z3053" i="1" s="1"/>
  <c r="AB2191" i="1"/>
  <c r="Z2191" i="1" s="1"/>
  <c r="AB191" i="1"/>
  <c r="Z191" i="1" s="1"/>
  <c r="AB2056" i="1"/>
  <c r="Z2056" i="1" s="1"/>
  <c r="AB912" i="1"/>
  <c r="Z912" i="1" s="1"/>
  <c r="AB2912" i="1"/>
  <c r="Z2912" i="1" s="1"/>
  <c r="AB2910" i="1"/>
  <c r="Z2910" i="1" s="1"/>
  <c r="AB25" i="1"/>
  <c r="Z25" i="1" s="1"/>
  <c r="AB530" i="1"/>
  <c r="Z530" i="1" s="1"/>
  <c r="AB2532" i="1"/>
  <c r="Z2532" i="1" s="1"/>
  <c r="AB2528" i="1"/>
  <c r="Z2528" i="1" s="1"/>
  <c r="AB2526" i="1"/>
  <c r="Z2526" i="1" s="1"/>
  <c r="AB2150" i="1"/>
  <c r="Z2150" i="1" s="1"/>
  <c r="AB3028" i="1"/>
  <c r="Z3028" i="1" s="1"/>
  <c r="AB52" i="1"/>
  <c r="Z52" i="1" s="1"/>
  <c r="AB1081" i="1"/>
  <c r="Z1081" i="1" s="1"/>
  <c r="AB3084" i="1"/>
  <c r="Z3084" i="1" s="1"/>
  <c r="AB1056" i="1"/>
  <c r="Z1056" i="1" s="1"/>
  <c r="AB233" i="1"/>
  <c r="Z233" i="1" s="1"/>
  <c r="AB3015" i="1"/>
  <c r="Z3015" i="1" s="1"/>
  <c r="AB1014" i="1"/>
  <c r="Z1014" i="1" s="1"/>
  <c r="AB248" i="1"/>
  <c r="Z248" i="1" s="1"/>
  <c r="AB247" i="1"/>
  <c r="Z247" i="1" s="1"/>
  <c r="AB1038" i="1"/>
  <c r="Z1038" i="1" s="1"/>
  <c r="AB3035" i="1"/>
  <c r="Z3035" i="1" s="1"/>
  <c r="AB89" i="1"/>
  <c r="Z89" i="1" s="1"/>
  <c r="AB2623" i="1"/>
  <c r="Z2623" i="1" s="1"/>
  <c r="AB623" i="1"/>
  <c r="Z623" i="1" s="1"/>
  <c r="AB2625" i="1"/>
  <c r="Z2625" i="1" s="1"/>
  <c r="AB2620" i="1"/>
  <c r="Z2620" i="1" s="1"/>
  <c r="AB490" i="1"/>
  <c r="Z490" i="1" s="1"/>
  <c r="AB2490" i="1"/>
  <c r="Z2490" i="1" s="1"/>
  <c r="AB488" i="1"/>
  <c r="Z488" i="1" s="1"/>
  <c r="AB2491" i="1"/>
  <c r="Z2491" i="1" s="1"/>
  <c r="AB493" i="1"/>
  <c r="Z493" i="1" s="1"/>
  <c r="AB348" i="12"/>
  <c r="Z348" i="12" s="1"/>
  <c r="AB3241" i="1"/>
  <c r="Z3241" i="1" s="1"/>
  <c r="AB3243" i="1"/>
  <c r="Z3243" i="1" s="1"/>
  <c r="AB578" i="1"/>
  <c r="Z578" i="1"/>
  <c r="AB577" i="1"/>
  <c r="Z577" i="1" s="1"/>
  <c r="AB573" i="1"/>
  <c r="Z573" i="1" s="1"/>
  <c r="AB571" i="1"/>
  <c r="Z571" i="1" s="1"/>
  <c r="AB2573" i="1"/>
  <c r="Z2573" i="1" s="1"/>
  <c r="P3249" i="1"/>
  <c r="P1249" i="1"/>
  <c r="P1247" i="1"/>
  <c r="P3248" i="1"/>
  <c r="P3247" i="1"/>
  <c r="P1248" i="1"/>
  <c r="AB1248" i="1" s="1"/>
  <c r="Z1248" i="1" s="1"/>
  <c r="AB729" i="1"/>
  <c r="Z729" i="1" s="1"/>
  <c r="AB2730" i="1"/>
  <c r="Z2730" i="1" s="1"/>
  <c r="AB2734" i="1"/>
  <c r="Z2734" i="1" s="1"/>
  <c r="AB2551" i="1"/>
  <c r="Z2551" i="1" s="1"/>
  <c r="AB2545" i="1"/>
  <c r="Z2545" i="1" s="1"/>
  <c r="AB544" i="1"/>
  <c r="Z544" i="1" s="1"/>
  <c r="AB2548" i="1"/>
  <c r="Z2548" i="1" s="1"/>
  <c r="AB284" i="1"/>
  <c r="Z284" i="1" s="1"/>
  <c r="AB2284" i="1"/>
  <c r="Z2284" i="1"/>
  <c r="AB2283" i="1"/>
  <c r="Z2283" i="1" s="1"/>
  <c r="AB2672" i="1"/>
  <c r="Z2672" i="1" s="1"/>
  <c r="AB2675" i="1"/>
  <c r="Z2675" i="1" s="1"/>
  <c r="AB2058" i="1"/>
  <c r="Z2058" i="1" s="1"/>
  <c r="AB154" i="1"/>
  <c r="Z154" i="1" s="1"/>
  <c r="AB906" i="1"/>
  <c r="Z906" i="1" s="1"/>
  <c r="AB2905" i="1"/>
  <c r="Z2905" i="1" s="1"/>
  <c r="AB1185" i="1"/>
  <c r="Z1185" i="1" s="1"/>
  <c r="AB1184" i="1"/>
  <c r="Z1184" i="1" s="1"/>
  <c r="AB39" i="1"/>
  <c r="Z39" i="1" s="1"/>
  <c r="AB2778" i="1"/>
  <c r="Z2778" i="1" s="1"/>
  <c r="AB2776" i="1"/>
  <c r="Z2776" i="1" s="1"/>
  <c r="AB985" i="1"/>
  <c r="Z985" i="1" s="1"/>
  <c r="AB2985" i="1"/>
  <c r="Z2985" i="1" s="1"/>
  <c r="AB1177" i="1"/>
  <c r="Z1177" i="1" s="1"/>
  <c r="AB3176" i="1"/>
  <c r="Z3176" i="1" s="1"/>
  <c r="AA2141" i="1"/>
  <c r="AB2716" i="1"/>
  <c r="Z2716" i="1"/>
  <c r="AB2715" i="1"/>
  <c r="Z2715" i="1" s="1"/>
  <c r="AB829" i="1"/>
  <c r="Z829" i="1" s="1"/>
  <c r="AB2828" i="1"/>
  <c r="Z2828" i="1" s="1"/>
  <c r="AB2827" i="1"/>
  <c r="Z2827" i="1" s="1"/>
  <c r="AB2080" i="1"/>
  <c r="Z2080" i="1" s="1"/>
  <c r="AB634" i="1"/>
  <c r="Z634" i="1" s="1"/>
  <c r="AB2631" i="1"/>
  <c r="Z2631" i="1" s="1"/>
  <c r="AB630" i="1"/>
  <c r="Z630" i="1" s="1"/>
  <c r="AB2057" i="1"/>
  <c r="Z2057" i="1" s="1"/>
  <c r="AB1006" i="1"/>
  <c r="Z1006" i="1" s="1"/>
  <c r="AB3003" i="1"/>
  <c r="Z3003" i="1" s="1"/>
  <c r="AB991" i="1"/>
  <c r="Z991" i="1" s="1"/>
  <c r="AB988" i="1"/>
  <c r="Z988" i="1" s="1"/>
  <c r="AB586" i="1"/>
  <c r="Z586" i="1" s="1"/>
  <c r="AB580" i="1"/>
  <c r="Z580" i="1" s="1"/>
  <c r="AB2586" i="1"/>
  <c r="Z2586" i="1" s="1"/>
  <c r="AB2579" i="1"/>
  <c r="Z2579" i="1" s="1"/>
  <c r="AB39" i="9"/>
  <c r="AB147" i="1"/>
  <c r="Z147" i="1" s="1"/>
  <c r="AB1100" i="1"/>
  <c r="Z1100" i="1" s="1"/>
  <c r="AB3097" i="1"/>
  <c r="Z3097" i="1" s="1"/>
  <c r="AB2559" i="1"/>
  <c r="Z2559" i="1" s="1"/>
  <c r="AB560" i="1"/>
  <c r="Z560" i="1" s="1"/>
  <c r="AB2552" i="1"/>
  <c r="Z2552" i="1" s="1"/>
  <c r="AB555" i="1"/>
  <c r="Z555" i="1" s="1"/>
  <c r="AB2557" i="1"/>
  <c r="Z2557" i="1" s="1"/>
  <c r="AB794" i="1"/>
  <c r="Z794" i="1" s="1"/>
  <c r="AB793" i="1"/>
  <c r="Z793" i="1" s="1"/>
  <c r="AB789" i="1"/>
  <c r="Z789" i="1" s="1"/>
  <c r="AB2790" i="1"/>
  <c r="Z2790" i="1" s="1"/>
  <c r="AA2065" i="1"/>
  <c r="AB853" i="1"/>
  <c r="Z853" i="1" s="1"/>
  <c r="AB2854" i="1"/>
  <c r="Z2854" i="1" s="1"/>
  <c r="AB3132" i="1"/>
  <c r="Z3132" i="1" s="1"/>
  <c r="AB3131" i="1"/>
  <c r="Z3131" i="1" s="1"/>
  <c r="AA2575" i="1"/>
  <c r="AA2577" i="1"/>
  <c r="AA2571" i="1"/>
  <c r="AB262" i="1"/>
  <c r="Z262" i="1" s="1"/>
  <c r="AB2264" i="1"/>
  <c r="Z2264" i="1" s="1"/>
  <c r="AA3210" i="1"/>
  <c r="AA3211" i="1"/>
  <c r="AB140" i="1"/>
  <c r="Z140" i="1" s="1"/>
  <c r="AB33" i="1"/>
  <c r="Z33" i="1" s="1"/>
  <c r="AA2231" i="1"/>
  <c r="AA2230" i="1"/>
  <c r="AB2134" i="1"/>
  <c r="Z2134" i="1" s="1"/>
  <c r="AB2980" i="1"/>
  <c r="Z2980" i="1" s="1"/>
  <c r="AB2982" i="1"/>
  <c r="Z2982" i="1"/>
  <c r="AB2144" i="1"/>
  <c r="Z2144" i="1" s="1"/>
  <c r="AA53" i="9"/>
  <c r="AA52" i="9"/>
  <c r="AA195" i="12"/>
  <c r="AA204" i="12"/>
  <c r="AA199" i="12"/>
  <c r="AA188" i="12"/>
  <c r="AA196" i="12"/>
  <c r="AB236" i="1"/>
  <c r="Z236" i="1" s="1"/>
  <c r="AB2237" i="1"/>
  <c r="Z2237" i="1" s="1"/>
  <c r="AB1209" i="1"/>
  <c r="Z1209" i="1" s="1"/>
  <c r="AB1208" i="1"/>
  <c r="Z1208" i="1" s="1"/>
  <c r="AB49" i="1"/>
  <c r="Z49" i="1" s="1"/>
  <c r="AB870" i="1"/>
  <c r="Z870" i="1" s="1"/>
  <c r="AB868" i="1"/>
  <c r="Z868" i="1" s="1"/>
  <c r="AB2869" i="1"/>
  <c r="Z2869" i="1" s="1"/>
  <c r="AB2200" i="1"/>
  <c r="Z2200" i="1" s="1"/>
  <c r="AB3226" i="1"/>
  <c r="Z3226" i="1" s="1"/>
  <c r="AB2094" i="1"/>
  <c r="Z2094" i="1" s="1"/>
  <c r="AB72" i="1"/>
  <c r="Z72" i="1" s="1"/>
  <c r="AB2962" i="1"/>
  <c r="Z2962" i="1" s="1"/>
  <c r="AB965" i="1"/>
  <c r="Z965" i="1" s="1"/>
  <c r="AB2965" i="1"/>
  <c r="Z2965" i="1" s="1"/>
  <c r="AA2555" i="1"/>
  <c r="AA2552" i="1"/>
  <c r="AB3030" i="1"/>
  <c r="Z3030" i="1" s="1"/>
  <c r="AB2426" i="1"/>
  <c r="Z2426" i="1" s="1"/>
  <c r="AB427" i="1"/>
  <c r="Z427" i="1" s="1"/>
  <c r="AB2429" i="1"/>
  <c r="Z2429" i="1" s="1"/>
  <c r="AA2982" i="1"/>
  <c r="AB433" i="1"/>
  <c r="Z433" i="1" s="1"/>
  <c r="AB2436" i="1"/>
  <c r="Z2436" i="1" s="1"/>
  <c r="AB2430" i="1"/>
  <c r="Z2430" i="1" s="1"/>
  <c r="AB2157" i="1"/>
  <c r="Z2157" i="1" s="1"/>
  <c r="AB1002" i="1"/>
  <c r="Z1002" i="1" s="1"/>
  <c r="AB3001" i="1"/>
  <c r="Z3001" i="1" s="1"/>
  <c r="AB1000" i="1"/>
  <c r="Z1000" i="1" s="1"/>
  <c r="AB2407" i="1"/>
  <c r="Z2407" i="1" s="1"/>
  <c r="AB2410" i="1"/>
  <c r="Z2410" i="1" s="1"/>
  <c r="AB2405" i="1"/>
  <c r="Z2405" i="1" s="1"/>
  <c r="AB1092" i="1"/>
  <c r="Z1092" i="1" s="1"/>
  <c r="AB1156" i="1"/>
  <c r="Z1156" i="1" s="1"/>
  <c r="AA3183" i="1"/>
  <c r="AB2484" i="1"/>
  <c r="Z2484" i="1" s="1"/>
  <c r="AB2485" i="1"/>
  <c r="Z2485" i="1" s="1"/>
  <c r="AB636" i="1"/>
  <c r="Z636" i="1" s="1"/>
  <c r="AB2635" i="1"/>
  <c r="Z2635" i="1" s="1"/>
  <c r="AB297" i="1"/>
  <c r="Z297" i="1" s="1"/>
  <c r="AB296" i="1"/>
  <c r="Z296" i="1" s="1"/>
  <c r="AA3187" i="1"/>
  <c r="AB2079" i="1"/>
  <c r="Z2079" i="1" s="1"/>
  <c r="AA2989" i="1"/>
  <c r="AB3103" i="1"/>
  <c r="Z3103" i="1" s="1"/>
  <c r="AB1101" i="1"/>
  <c r="Z1101" i="1" s="1"/>
  <c r="AB57" i="9"/>
  <c r="AA2243" i="1"/>
  <c r="AB919" i="1"/>
  <c r="Z919" i="1" s="1"/>
  <c r="AB920" i="1"/>
  <c r="Z920" i="1" s="1"/>
  <c r="AB384" i="1"/>
  <c r="Z384" i="1" s="1"/>
  <c r="AB2384" i="1"/>
  <c r="Z2384" i="1" s="1"/>
  <c r="AB2386" i="1"/>
  <c r="Z2386" i="1" s="1"/>
  <c r="AB2389" i="1"/>
  <c r="Z2389" i="1" s="1"/>
  <c r="AB64" i="1"/>
  <c r="Z64" i="1" s="1"/>
  <c r="AB2800" i="1"/>
  <c r="Z2800" i="1"/>
  <c r="AB795" i="1"/>
  <c r="Z795" i="1" s="1"/>
  <c r="AB2798" i="1"/>
  <c r="Z2798" i="1" s="1"/>
  <c r="AB1009" i="1"/>
  <c r="Z1009" i="1" s="1"/>
  <c r="AB3009" i="1"/>
  <c r="Z3009" i="1" s="1"/>
  <c r="AA75" i="12"/>
  <c r="AA83" i="12"/>
  <c r="AA79" i="12"/>
  <c r="AA85" i="12"/>
  <c r="AA76" i="12"/>
  <c r="AA47" i="9"/>
  <c r="AA15" i="2"/>
  <c r="AB3114" i="1"/>
  <c r="Z3114" i="1" s="1"/>
  <c r="AB3115" i="1"/>
  <c r="Z3115" i="1" s="1"/>
  <c r="AA3130" i="1"/>
  <c r="AB2143" i="1"/>
  <c r="Z2143" i="1" s="1"/>
  <c r="AB1180" i="1"/>
  <c r="Z1180" i="1" s="1"/>
  <c r="AB3179" i="1"/>
  <c r="Z3179" i="1" s="1"/>
  <c r="AA2385" i="1"/>
  <c r="AB1079" i="1"/>
  <c r="Z1079" i="1" s="1"/>
  <c r="AB3076" i="1"/>
  <c r="Z3076" i="1" s="1"/>
  <c r="AA2775" i="1"/>
  <c r="AA2778" i="1"/>
  <c r="AA2780" i="1"/>
  <c r="AB2189" i="1"/>
  <c r="Z2189" i="1" s="1"/>
  <c r="AB60" i="1"/>
  <c r="Z60" i="1" s="1"/>
  <c r="AA2258" i="1"/>
  <c r="AA2259" i="1"/>
  <c r="AB2192" i="1"/>
  <c r="Z2192" i="1" s="1"/>
  <c r="AB20" i="9"/>
  <c r="AB22" i="9"/>
  <c r="AB152" i="1"/>
  <c r="Z152" i="1" s="1"/>
  <c r="AB74" i="1"/>
  <c r="Z74" i="1" s="1"/>
  <c r="AB2047" i="1"/>
  <c r="Z2047" i="1"/>
  <c r="AB2095" i="1"/>
  <c r="Z2095" i="1" s="1"/>
  <c r="AB697" i="1"/>
  <c r="Z697" i="1" s="1"/>
  <c r="AB694" i="1"/>
  <c r="Z694" i="1" s="1"/>
  <c r="AB696" i="1"/>
  <c r="Z696" i="1" s="1"/>
  <c r="AB349" i="12"/>
  <c r="Z349" i="12" s="1"/>
  <c r="AA2235" i="1"/>
  <c r="AB1169" i="1"/>
  <c r="Z1169" i="1" s="1"/>
  <c r="AB31" i="1"/>
  <c r="Z31" i="1"/>
  <c r="AB2706" i="1"/>
  <c r="Z2706" i="1" s="1"/>
  <c r="AB707" i="1"/>
  <c r="Z707" i="1" s="1"/>
  <c r="AB704" i="1"/>
  <c r="Z704" i="1" s="1"/>
  <c r="AB96" i="1"/>
  <c r="Z96" i="1" s="1"/>
  <c r="AA2088" i="1"/>
  <c r="AB1212" i="1"/>
  <c r="Z1212" i="1" s="1"/>
  <c r="AB3213" i="1"/>
  <c r="Z3213" i="1" s="1"/>
  <c r="AB3240" i="1"/>
  <c r="Z3240" i="1" s="1"/>
  <c r="AA2441" i="1"/>
  <c r="AA2443" i="1"/>
  <c r="AB1017" i="1"/>
  <c r="Z1017" i="1" s="1"/>
  <c r="AB1019" i="1"/>
  <c r="Z1019" i="1" s="1"/>
  <c r="AB294" i="1"/>
  <c r="Z294" i="1" s="1"/>
  <c r="AB2294" i="1"/>
  <c r="Z2294" i="1" s="1"/>
  <c r="AB11" i="9"/>
  <c r="AB2026" i="1"/>
  <c r="Z2026" i="1" s="1"/>
  <c r="AB137" i="1"/>
  <c r="Z137" i="1" s="1"/>
  <c r="AB857" i="1"/>
  <c r="Z857" i="1" s="1"/>
  <c r="AB2857" i="1"/>
  <c r="Z2857" i="1" s="1"/>
  <c r="AB859" i="1"/>
  <c r="Z859" i="1" s="1"/>
  <c r="AB45" i="9"/>
  <c r="AB46" i="9"/>
  <c r="AB243" i="1"/>
  <c r="Z243" i="1" s="1"/>
  <c r="AA2998" i="1"/>
  <c r="AB399" i="1"/>
  <c r="Z399" i="1" s="1"/>
  <c r="AB403" i="1"/>
  <c r="Z403" i="1" s="1"/>
  <c r="AB2397" i="1"/>
  <c r="Z2397" i="1" s="1"/>
  <c r="AB274" i="1"/>
  <c r="Z274" i="1" s="1"/>
  <c r="AB2274" i="1"/>
  <c r="Z2274" i="1" s="1"/>
  <c r="AB440" i="1"/>
  <c r="Z440" i="1" s="1"/>
  <c r="AB2440" i="1"/>
  <c r="Z2440" i="1" s="1"/>
  <c r="AB2441" i="1"/>
  <c r="Z2441" i="1" s="1"/>
  <c r="AB2443" i="1"/>
  <c r="Z2443" i="1" s="1"/>
  <c r="AB509" i="1"/>
  <c r="Z509" i="1" s="1"/>
  <c r="AB511" i="1"/>
  <c r="Z511" i="1" s="1"/>
  <c r="AB2507" i="1"/>
  <c r="Z2507" i="1" s="1"/>
  <c r="AB565" i="1"/>
  <c r="Z565" i="1" s="1"/>
  <c r="AB561" i="1"/>
  <c r="Z561" i="1" s="1"/>
  <c r="AB566" i="1"/>
  <c r="Z566" i="1" s="1"/>
  <c r="AB563" i="1"/>
  <c r="Z563" i="1"/>
  <c r="AB2075" i="1"/>
  <c r="Z2075" i="1" s="1"/>
  <c r="AB878" i="1"/>
  <c r="Z878" i="1" s="1"/>
  <c r="AB2873" i="1"/>
  <c r="Z2873" i="1" s="1"/>
  <c r="AB2878" i="1"/>
  <c r="Z2878" i="1" s="1"/>
  <c r="AB86" i="1"/>
  <c r="Z86" i="1" s="1"/>
  <c r="AB259" i="1"/>
  <c r="Z259" i="1" s="1"/>
  <c r="AB784" i="1"/>
  <c r="Z784" i="1" s="1"/>
  <c r="AB782" i="1"/>
  <c r="Z782" i="1" s="1"/>
  <c r="AB1216" i="1"/>
  <c r="Z1216" i="1"/>
  <c r="AA2047" i="1"/>
  <c r="AB804" i="1"/>
  <c r="Z804" i="1" s="1"/>
  <c r="AB2804" i="1"/>
  <c r="Z2804" i="1" s="1"/>
  <c r="AA2902" i="1"/>
  <c r="AA3240" i="1"/>
  <c r="AB45" i="1"/>
  <c r="Z45" i="1" s="1"/>
  <c r="AA2099" i="1"/>
  <c r="AB3206" i="1"/>
  <c r="Z3206" i="1" s="1"/>
  <c r="AA3079" i="1"/>
  <c r="AA3076" i="1"/>
  <c r="AA3077" i="1"/>
  <c r="AB649" i="1"/>
  <c r="Z649" i="1" s="1"/>
  <c r="AB644" i="1"/>
  <c r="Z644" i="1"/>
  <c r="AB1055" i="1"/>
  <c r="Z1055" i="1" s="1"/>
  <c r="AB1051" i="1"/>
  <c r="Z1051" i="1" s="1"/>
  <c r="AB1053" i="1"/>
  <c r="Z1053" i="1" s="1"/>
  <c r="AB2911" i="1"/>
  <c r="Z2911" i="1" s="1"/>
  <c r="AB909" i="1"/>
  <c r="Z909" i="1" s="1"/>
  <c r="AB907" i="1"/>
  <c r="Z907" i="1" s="1"/>
  <c r="AB2025" i="1"/>
  <c r="Z2025" i="1" s="1"/>
  <c r="AB533" i="1"/>
  <c r="Z533" i="1" s="1"/>
  <c r="AB531" i="1"/>
  <c r="Z531" i="1" s="1"/>
  <c r="AB528" i="1"/>
  <c r="Z528" i="1" s="1"/>
  <c r="AB2151" i="1"/>
  <c r="Z2151" i="1" s="1"/>
  <c r="AB1028" i="1"/>
  <c r="Z1028" i="1" s="1"/>
  <c r="AB3029" i="1"/>
  <c r="Z3029" i="1" s="1"/>
  <c r="AB2052" i="1"/>
  <c r="Z2052" i="1" s="1"/>
  <c r="AB1083" i="1"/>
  <c r="Z1083" i="1" s="1"/>
  <c r="AB1057" i="1"/>
  <c r="Z1057" i="1" s="1"/>
  <c r="AB1059" i="1"/>
  <c r="Z1059" i="1" s="1"/>
  <c r="AB2234" i="1"/>
  <c r="Z2234" i="1" s="1"/>
  <c r="AB1015" i="1"/>
  <c r="Z1015" i="1" s="1"/>
  <c r="AB1013" i="1"/>
  <c r="Z1013" i="1" s="1"/>
  <c r="AB2247" i="1"/>
  <c r="Z2247" i="1" s="1"/>
  <c r="AB2249" i="1"/>
  <c r="Z2249" i="1" s="1"/>
  <c r="AB1034" i="1"/>
  <c r="Z1034" i="1" s="1"/>
  <c r="AB3038" i="1"/>
  <c r="Z3038" i="1" s="1"/>
  <c r="AB2088" i="1"/>
  <c r="Z2088" i="1" s="1"/>
  <c r="AB626" i="1"/>
  <c r="Z626" i="1" s="1"/>
  <c r="AB622" i="1"/>
  <c r="Z622" i="1" s="1"/>
  <c r="AB2627" i="1"/>
  <c r="Z2627" i="1" s="1"/>
  <c r="AB495" i="1"/>
  <c r="Z495" i="1" s="1"/>
  <c r="AB2489" i="1"/>
  <c r="Z2489" i="1" s="1"/>
  <c r="AB2496" i="1"/>
  <c r="Z2496" i="1" s="1"/>
  <c r="AB2494" i="1"/>
  <c r="Z2494" i="1" s="1"/>
  <c r="AB35" i="9"/>
  <c r="AB134" i="12"/>
  <c r="Z134" i="12" s="1"/>
  <c r="AB126" i="12"/>
  <c r="Z126" i="12" s="1"/>
  <c r="AB3242" i="1"/>
  <c r="Z3242" i="1" s="1"/>
  <c r="AB570" i="1"/>
  <c r="Z570" i="1" s="1"/>
  <c r="AB575" i="1"/>
  <c r="Z575" i="1" s="1"/>
  <c r="AB576" i="1"/>
  <c r="Z576" i="1"/>
  <c r="AB730" i="1"/>
  <c r="Z730" i="1" s="1"/>
  <c r="AB734" i="1"/>
  <c r="Z734" i="1" s="1"/>
  <c r="AB2729" i="1"/>
  <c r="Z2729" i="1" s="1"/>
  <c r="AB728" i="1"/>
  <c r="Z728" i="1"/>
  <c r="AB2543" i="1"/>
  <c r="Z2543" i="1" s="1"/>
  <c r="AB545" i="1"/>
  <c r="Z545" i="1" s="1"/>
  <c r="AB549" i="1"/>
  <c r="Z549" i="1" s="1"/>
  <c r="AB547" i="1"/>
  <c r="Z547" i="1"/>
  <c r="AB2550" i="1"/>
  <c r="Z2550" i="1" s="1"/>
  <c r="AB285" i="1"/>
  <c r="Z285" i="1" s="1"/>
  <c r="AB2282" i="1"/>
  <c r="Z2282" i="1" s="1"/>
  <c r="AB2285" i="1"/>
  <c r="Z2285" i="1"/>
  <c r="AB673" i="1"/>
  <c r="Z673" i="1" s="1"/>
  <c r="AB678" i="1"/>
  <c r="Z678" i="1" s="1"/>
  <c r="AB211" i="1"/>
  <c r="Z211" i="1"/>
  <c r="AB2154" i="1"/>
  <c r="Z2154" i="1" s="1"/>
  <c r="AB2904" i="1"/>
  <c r="Z2904" i="1" s="1"/>
  <c r="AB904" i="1"/>
  <c r="Z904" i="1" s="1"/>
  <c r="AB2902" i="1"/>
  <c r="Z2902" i="1"/>
  <c r="AB1183" i="1"/>
  <c r="Z1183" i="1" s="1"/>
  <c r="AB3184" i="1"/>
  <c r="Z3184" i="1" s="1"/>
  <c r="AB2039" i="1"/>
  <c r="Z2039" i="1" s="1"/>
  <c r="AB778" i="1"/>
  <c r="Z778" i="1"/>
  <c r="AB781" i="1"/>
  <c r="Z781" i="1" s="1"/>
  <c r="AB2777" i="1"/>
  <c r="Z2777" i="1"/>
  <c r="AB2779" i="1"/>
  <c r="Z2779" i="1" s="1"/>
  <c r="AA2048" i="1"/>
  <c r="AB983" i="1"/>
  <c r="Z983" i="1" s="1"/>
  <c r="AB987" i="1"/>
  <c r="Z987" i="1" s="1"/>
  <c r="AB3175" i="1"/>
  <c r="Z3175" i="1" s="1"/>
  <c r="AB3177" i="1"/>
  <c r="Z3177" i="1" s="1"/>
  <c r="AB2719" i="1"/>
  <c r="Z2719" i="1" s="1"/>
  <c r="AB721" i="1"/>
  <c r="Z721" i="1" s="1"/>
  <c r="AB2720" i="1"/>
  <c r="Z2720" i="1" s="1"/>
  <c r="AB2718" i="1"/>
  <c r="Z2718" i="1" s="1"/>
  <c r="AB2826" i="1"/>
  <c r="Z2826" i="1" s="1"/>
  <c r="AB2830" i="1"/>
  <c r="Z2830" i="1" s="1"/>
  <c r="AB2628" i="1"/>
  <c r="Z2628" i="1" s="1"/>
  <c r="AB633" i="1"/>
  <c r="Z633" i="1" s="1"/>
  <c r="AB629" i="1"/>
  <c r="Z629" i="1" s="1"/>
  <c r="AB2629" i="1"/>
  <c r="Z2629" i="1" s="1"/>
  <c r="AB3007" i="1"/>
  <c r="Z3007" i="1" s="1"/>
  <c r="AB3004" i="1"/>
  <c r="Z3004" i="1" s="1"/>
  <c r="AB3006" i="1"/>
  <c r="Z3006" i="1" s="1"/>
  <c r="AB992" i="1"/>
  <c r="Z992" i="1" s="1"/>
  <c r="AB583" i="1"/>
  <c r="Z583" i="1" s="1"/>
  <c r="AB2585" i="1"/>
  <c r="Z2585" i="1" s="1"/>
  <c r="AB2582" i="1"/>
  <c r="Z2582" i="1" s="1"/>
  <c r="AB2147" i="1"/>
  <c r="Z2147" i="1" s="1"/>
  <c r="AB1097" i="1"/>
  <c r="Z1097" i="1" s="1"/>
  <c r="AB1099" i="1"/>
  <c r="Z1099" i="1" s="1"/>
  <c r="AB554" i="1"/>
  <c r="Z554" i="1" s="1"/>
  <c r="AB2560" i="1"/>
  <c r="Z2560" i="1" s="1"/>
  <c r="AB2554" i="1"/>
  <c r="Z2554" i="1" s="1"/>
  <c r="AB2556" i="1"/>
  <c r="Z2556" i="1" s="1"/>
  <c r="AB557" i="1"/>
  <c r="Z557" i="1" s="1"/>
  <c r="AB2788" i="1"/>
  <c r="Z2788" i="1" s="1"/>
  <c r="AB788" i="1"/>
  <c r="Z788" i="1" s="1"/>
  <c r="AB855" i="1"/>
  <c r="Z855" i="1" s="1"/>
  <c r="AB851" i="1"/>
  <c r="Z851" i="1" s="1"/>
  <c r="AB2853" i="1"/>
  <c r="Z2853" i="1" s="1"/>
  <c r="AB1130" i="1"/>
  <c r="Z1130" i="1" s="1"/>
  <c r="AB3129" i="1"/>
  <c r="Z3129" i="1" s="1"/>
  <c r="AA2570" i="1"/>
  <c r="AA2574" i="1"/>
  <c r="AB27" i="1"/>
  <c r="Z27" i="1" s="1"/>
  <c r="AB261" i="1"/>
  <c r="Z261" i="1" s="1"/>
  <c r="AB264" i="1"/>
  <c r="Z264" i="1" s="1"/>
  <c r="AA3213" i="1"/>
  <c r="AA2045" i="1"/>
  <c r="AB139" i="1"/>
  <c r="Z139" i="1" s="1"/>
  <c r="AB2033" i="1"/>
  <c r="Z2033" i="1" s="1"/>
  <c r="AA2229" i="1"/>
  <c r="AB135" i="1"/>
  <c r="Z135" i="1" s="1"/>
  <c r="AB2051" i="1"/>
  <c r="Z2051" i="1" s="1"/>
  <c r="AB53" i="1"/>
  <c r="Z53" i="1" s="1"/>
  <c r="AB980" i="1"/>
  <c r="Z980" i="1" s="1"/>
  <c r="AB2979" i="1"/>
  <c r="Z2979" i="1" s="1"/>
  <c r="AB145" i="1"/>
  <c r="Z145" i="1" s="1"/>
  <c r="AA2202" i="1"/>
  <c r="AA2996" i="1"/>
  <c r="AA2995" i="1"/>
  <c r="AA14" i="7"/>
  <c r="AA16" i="2"/>
  <c r="AA186" i="12"/>
  <c r="AA193" i="12"/>
  <c r="AA190" i="12"/>
  <c r="AA189" i="12"/>
  <c r="AA192" i="12"/>
  <c r="AB235" i="1"/>
  <c r="Z235" i="1" s="1"/>
  <c r="AB1207" i="1"/>
  <c r="Z1207" i="1" s="1"/>
  <c r="AB73" i="1"/>
  <c r="Z73" i="1" s="1"/>
  <c r="AB2049" i="1"/>
  <c r="Z2049" i="1" s="1"/>
  <c r="AB871" i="1"/>
  <c r="Z871" i="1" s="1"/>
  <c r="AB869" i="1"/>
  <c r="Z869" i="1" s="1"/>
  <c r="AB1226" i="1"/>
  <c r="Z1226" i="1" s="1"/>
  <c r="AB1227" i="1"/>
  <c r="Z1227" i="1" s="1"/>
  <c r="AB2093" i="1"/>
  <c r="Z2093" i="1" s="1"/>
  <c r="AB205" i="1"/>
  <c r="Z205" i="1" s="1"/>
  <c r="AB2072" i="1"/>
  <c r="Z2072" i="1" s="1"/>
  <c r="AB963" i="1"/>
  <c r="Z963" i="1" s="1"/>
  <c r="AA2558" i="1"/>
  <c r="AA2556" i="1"/>
  <c r="AB3032" i="1"/>
  <c r="Z3032" i="1" s="1"/>
  <c r="AB1030" i="1"/>
  <c r="Z1030" i="1" s="1"/>
  <c r="AB429" i="1"/>
  <c r="Z429" i="1" s="1"/>
  <c r="AB2428" i="1"/>
  <c r="Z2428" i="1" s="1"/>
  <c r="AB424" i="1"/>
  <c r="Z424" i="1" s="1"/>
  <c r="AA2979" i="1"/>
  <c r="AB431" i="1"/>
  <c r="Z431" i="1" s="1"/>
  <c r="AB2434" i="1"/>
  <c r="Z2434" i="1" s="1"/>
  <c r="AB2087" i="1"/>
  <c r="Z2087" i="1" s="1"/>
  <c r="AB190" i="1"/>
  <c r="Z190" i="1" s="1"/>
  <c r="AB1001" i="1"/>
  <c r="Z1001" i="1" s="1"/>
  <c r="AB2998" i="1"/>
  <c r="Z2998" i="1" s="1"/>
  <c r="AB998" i="1"/>
  <c r="Z998" i="1" s="1"/>
  <c r="AB405" i="1"/>
  <c r="Z405" i="1" s="1"/>
  <c r="AB1091" i="1"/>
  <c r="Z1091" i="1" s="1"/>
  <c r="AA3185" i="1"/>
  <c r="AB487" i="1"/>
  <c r="Z487" i="1" s="1"/>
  <c r="AB2482" i="1"/>
  <c r="Z2482" i="1" s="1"/>
  <c r="AB483" i="1"/>
  <c r="Z483" i="1" s="1"/>
  <c r="AB642" i="1"/>
  <c r="Z642" i="1" s="1"/>
  <c r="AB2641" i="1"/>
  <c r="Z2641" i="1" s="1"/>
  <c r="AB640" i="1"/>
  <c r="Z640" i="1" s="1"/>
  <c r="AB2638" i="1"/>
  <c r="Z2638" i="1" s="1"/>
  <c r="AB295" i="1"/>
  <c r="Z295" i="1" s="1"/>
  <c r="AB2298" i="1"/>
  <c r="Z2298" i="1" s="1"/>
  <c r="AB299" i="1"/>
  <c r="Z299" i="1" s="1"/>
  <c r="AB79" i="1"/>
  <c r="Z79" i="1" s="1"/>
  <c r="AA2990" i="1"/>
  <c r="AB3104" i="1"/>
  <c r="Z3104" i="1" s="1"/>
  <c r="AB1102" i="1"/>
  <c r="Z1102" i="1" s="1"/>
  <c r="AB56" i="9"/>
  <c r="AB352" i="12"/>
  <c r="Z352" i="12" s="1"/>
  <c r="AA2242" i="1"/>
  <c r="AA2274" i="1"/>
  <c r="AA2276" i="1"/>
  <c r="AB922" i="1"/>
  <c r="Z922" i="1" s="1"/>
  <c r="AB2922" i="1"/>
  <c r="Z2922" i="1" s="1"/>
  <c r="AB2920" i="1"/>
  <c r="Z2920" i="1" s="1"/>
  <c r="AB386" i="1"/>
  <c r="Z386" i="1" s="1"/>
  <c r="AB383" i="1"/>
  <c r="Z383" i="1" s="1"/>
  <c r="AB2388" i="1"/>
  <c r="Z2388" i="1" s="1"/>
  <c r="AB34" i="9"/>
  <c r="AB2064" i="1"/>
  <c r="Z2064" i="1" s="1"/>
  <c r="AB65" i="1"/>
  <c r="Z65" i="1" s="1"/>
  <c r="AA3111" i="1"/>
  <c r="AA3112" i="1"/>
  <c r="AB198" i="1"/>
  <c r="Z198" i="1" s="1"/>
  <c r="AB796" i="1"/>
  <c r="Z796" i="1" s="1"/>
  <c r="AB800" i="1"/>
  <c r="Z800" i="1" s="1"/>
  <c r="AB2797" i="1"/>
  <c r="Z2797" i="1" s="1"/>
  <c r="AB3012" i="1"/>
  <c r="Z3012" i="1" s="1"/>
  <c r="AB1011" i="1"/>
  <c r="Z1011" i="1" s="1"/>
  <c r="AB50" i="1"/>
  <c r="Z50" i="1" s="1"/>
  <c r="AB2279" i="1"/>
  <c r="Z2279" i="1" s="1"/>
  <c r="AB277" i="1"/>
  <c r="Z277" i="1" s="1"/>
  <c r="AA2192" i="1"/>
  <c r="AA66" i="12"/>
  <c r="AA82" i="12"/>
  <c r="AA72" i="12"/>
  <c r="AA74" i="12"/>
  <c r="AA84" i="12"/>
  <c r="AA14" i="4"/>
  <c r="AA46" i="9"/>
  <c r="AB1115" i="1"/>
  <c r="Z1115" i="1" s="1"/>
  <c r="AA3132" i="1"/>
  <c r="AA3175" i="1"/>
  <c r="AA3176" i="1"/>
  <c r="AB143" i="1"/>
  <c r="Z143" i="1" s="1"/>
  <c r="AA2056" i="1"/>
  <c r="AA3228" i="1"/>
  <c r="AA3227" i="1"/>
  <c r="AA3168" i="1"/>
  <c r="AB3178" i="1"/>
  <c r="Z3178" i="1" s="1"/>
  <c r="AB3181" i="1"/>
  <c r="Z3181" i="1" s="1"/>
  <c r="AA2383" i="1"/>
  <c r="AA2386" i="1"/>
  <c r="AB1080" i="1"/>
  <c r="Z1080" i="1" s="1"/>
  <c r="AB1076" i="1"/>
  <c r="Z1076" i="1" s="1"/>
  <c r="AA2777" i="1"/>
  <c r="AA2776" i="1"/>
  <c r="S3251" i="1"/>
  <c r="AC3251" i="1" s="1"/>
  <c r="S1251" i="1"/>
  <c r="AC1251" i="1" s="1"/>
  <c r="S3250" i="1"/>
  <c r="AC3250" i="1" s="1"/>
  <c r="S1252" i="1"/>
  <c r="AC1252" i="1" s="1"/>
  <c r="S3252" i="1"/>
  <c r="AC3252" i="1" s="1"/>
  <c r="S1250" i="1"/>
  <c r="AC1250" i="1" s="1"/>
  <c r="AB2244" i="1"/>
  <c r="Z2244" i="1" s="1"/>
  <c r="AB196" i="1"/>
  <c r="Z196" i="1" s="1"/>
  <c r="AB2060" i="1"/>
  <c r="Z2060" i="1" s="1"/>
  <c r="AB92" i="1"/>
  <c r="Z92" i="1" s="1"/>
  <c r="AB78" i="12"/>
  <c r="Z78" i="12" s="1"/>
  <c r="AB153" i="1"/>
  <c r="Z153" i="1" s="1"/>
  <c r="AB47" i="1"/>
  <c r="Z47" i="1" s="1"/>
  <c r="AB95" i="1"/>
  <c r="Z95" i="1" s="1"/>
  <c r="AB698" i="1"/>
  <c r="Z698" i="1" s="1"/>
  <c r="AB2700" i="1"/>
  <c r="Z2700" i="1" s="1"/>
  <c r="AB2698" i="1"/>
  <c r="Z2698" i="1" s="1"/>
  <c r="AB2694" i="1"/>
  <c r="Z2694" i="1" s="1"/>
  <c r="AB43" i="9"/>
  <c r="AB40" i="9"/>
  <c r="AA2237" i="1"/>
  <c r="AB1167" i="1"/>
  <c r="Z1167" i="1" s="1"/>
  <c r="AB3169" i="1"/>
  <c r="Z3169" i="1" s="1"/>
  <c r="AB706" i="1"/>
  <c r="Z706" i="1" s="1"/>
  <c r="AB2705" i="1"/>
  <c r="Z2705" i="1" s="1"/>
  <c r="AB2704" i="1"/>
  <c r="Z2704" i="1" s="1"/>
  <c r="AB2701" i="1"/>
  <c r="Z2701" i="1" s="1"/>
  <c r="AA2073" i="1"/>
  <c r="AB1210" i="1"/>
  <c r="Z1210" i="1" s="1"/>
  <c r="AB1213" i="1"/>
  <c r="Z1213" i="1" s="1"/>
  <c r="AB3239" i="1"/>
  <c r="Z3239" i="1" s="1"/>
  <c r="AB1238" i="1"/>
  <c r="Z1238" i="1" s="1"/>
  <c r="AB170" i="1"/>
  <c r="Z170" i="1" s="1"/>
  <c r="AA2440" i="1"/>
  <c r="AB3017" i="1"/>
  <c r="Z3017" i="1" s="1"/>
  <c r="AB3020" i="1"/>
  <c r="Z3020" i="1" s="1"/>
  <c r="AB290" i="1"/>
  <c r="Z290" i="1" s="1"/>
  <c r="AB2290" i="1"/>
  <c r="Z2290" i="1" s="1"/>
  <c r="AB2293" i="1"/>
  <c r="Z2293" i="1" s="1"/>
  <c r="AB85" i="1"/>
  <c r="Z85" i="1" s="1"/>
  <c r="AB12" i="9"/>
  <c r="AB138" i="1"/>
  <c r="Z138" i="1" s="1"/>
  <c r="AB2858" i="1"/>
  <c r="Z2858" i="1" s="1"/>
  <c r="AB2861" i="1"/>
  <c r="Z2861" i="1" s="1"/>
  <c r="AB48" i="9"/>
  <c r="AB241" i="1"/>
  <c r="Z241" i="1" s="1"/>
  <c r="AB2243" i="1"/>
  <c r="Z2243" i="1" s="1"/>
  <c r="AA2999" i="1"/>
  <c r="AA3002" i="1"/>
  <c r="AA3000" i="1"/>
  <c r="AB273" i="1"/>
  <c r="Z273" i="1" s="1"/>
  <c r="AB275" i="1"/>
  <c r="Z275" i="1" s="1"/>
  <c r="AA2205" i="1"/>
  <c r="AB439" i="1"/>
  <c r="Z439" i="1" s="1"/>
  <c r="AB443" i="1"/>
  <c r="Z443" i="1" s="1"/>
  <c r="AB437" i="1"/>
  <c r="Z437" i="1" s="1"/>
  <c r="AB2511" i="1"/>
  <c r="Z2511" i="1" s="1"/>
  <c r="AB508" i="1"/>
  <c r="Z508" i="1" s="1"/>
  <c r="AB515" i="1"/>
  <c r="Z515" i="1" s="1"/>
  <c r="AB2510" i="1"/>
  <c r="Z2510" i="1" s="1"/>
  <c r="AB567" i="1"/>
  <c r="Z567" i="1" s="1"/>
  <c r="AB2564" i="1"/>
  <c r="Z2564" i="1" s="1"/>
  <c r="AB2563" i="1"/>
  <c r="Z2563" i="1" s="1"/>
  <c r="AB75" i="1"/>
  <c r="Z75" i="1" s="1"/>
  <c r="AB874" i="1"/>
  <c r="Z874" i="1" s="1"/>
  <c r="AB876" i="1"/>
  <c r="Z876" i="1" s="1"/>
  <c r="AB875" i="1"/>
  <c r="Z875" i="1" s="1"/>
  <c r="AB2086" i="1"/>
  <c r="Z2086" i="1" s="1"/>
  <c r="AB258" i="1"/>
  <c r="Z258" i="1" s="1"/>
  <c r="AB2259" i="1"/>
  <c r="Z2259" i="1" s="1"/>
  <c r="AB786" i="1"/>
  <c r="Z786" i="1" s="1"/>
  <c r="AB785" i="1"/>
  <c r="Z785" i="1" s="1"/>
  <c r="AB787" i="1"/>
  <c r="Z787" i="1" s="1"/>
  <c r="AB802" i="1"/>
  <c r="Z802" i="1" s="1"/>
  <c r="AB2801" i="1"/>
  <c r="Z2801" i="1" s="1"/>
  <c r="AB2803" i="1"/>
  <c r="Z2803" i="1" s="1"/>
  <c r="AA2906" i="1"/>
  <c r="AA3239" i="1"/>
  <c r="AB2045" i="1"/>
  <c r="Z2045" i="1" s="1"/>
  <c r="AB1206" i="1"/>
  <c r="Z1206" i="1" s="1"/>
  <c r="AA3080" i="1"/>
  <c r="AB648" i="1"/>
  <c r="Z648" i="1" s="1"/>
  <c r="AB643" i="1"/>
  <c r="Z643" i="1" s="1"/>
  <c r="AB2644" i="1"/>
  <c r="Z2644" i="1" s="1"/>
  <c r="AB1052" i="1"/>
  <c r="Z1052" i="1" s="1"/>
  <c r="AB3051" i="1"/>
  <c r="Z3051" i="1" s="1"/>
  <c r="O3251" i="1" l="1"/>
  <c r="O3250" i="1"/>
  <c r="O1251" i="1"/>
  <c r="O1250" i="1"/>
  <c r="O3252" i="1"/>
  <c r="O1252" i="1"/>
  <c r="AB1249" i="1"/>
  <c r="Z1249" i="1" s="1"/>
  <c r="Q3251" i="1"/>
  <c r="Q1251" i="1"/>
  <c r="AA1251" i="1" s="1"/>
  <c r="Q3250" i="1"/>
  <c r="Q3252" i="1"/>
  <c r="Q1252" i="1"/>
  <c r="AA1252" i="1" s="1"/>
  <c r="Q1250" i="1"/>
  <c r="AA1250" i="1" s="1"/>
  <c r="AB3247" i="1"/>
  <c r="Z3247" i="1" s="1"/>
  <c r="AB3249" i="1"/>
  <c r="Z3249" i="1" s="1"/>
  <c r="R3251" i="1"/>
  <c r="AD3251" i="1" s="1"/>
  <c r="R3250" i="1"/>
  <c r="AD3250" i="1" s="1"/>
  <c r="R3252" i="1"/>
  <c r="AD3252" i="1" s="1"/>
  <c r="R1251" i="1"/>
  <c r="AD1251" i="1" s="1"/>
  <c r="R1250" i="1"/>
  <c r="AD1250" i="1" s="1"/>
  <c r="R1252" i="1"/>
  <c r="AD1252" i="1" s="1"/>
  <c r="AB3248" i="1"/>
  <c r="Z3248" i="1" s="1"/>
  <c r="AB1247" i="1"/>
  <c r="Z1247" i="1" s="1"/>
  <c r="P3251" i="1" l="1"/>
  <c r="P1251" i="1"/>
  <c r="P3250" i="1"/>
  <c r="AB3250" i="1" s="1"/>
  <c r="Z3250" i="1" s="1"/>
  <c r="P1252" i="1"/>
  <c r="P3252" i="1"/>
  <c r="P1250" i="1"/>
  <c r="AA3250" i="1"/>
  <c r="S3253" i="1"/>
  <c r="AC3253" i="1" s="1"/>
  <c r="S1254" i="1"/>
  <c r="AC1254" i="1" s="1"/>
  <c r="S1253" i="1"/>
  <c r="AC1253" i="1" s="1"/>
  <c r="S3254" i="1"/>
  <c r="AC3254" i="1" s="1"/>
  <c r="S3255" i="1"/>
  <c r="AC3255" i="1" s="1"/>
  <c r="S1255" i="1"/>
  <c r="AC1255" i="1" s="1"/>
  <c r="AA3252" i="1"/>
  <c r="AA3251" i="1"/>
  <c r="O3253" i="1" l="1"/>
  <c r="O1254" i="1"/>
  <c r="O3254" i="1"/>
  <c r="O1253" i="1"/>
  <c r="O1255" i="1"/>
  <c r="O3255" i="1"/>
  <c r="P3253" i="1"/>
  <c r="AB3253" i="1" s="1"/>
  <c r="Z3253" i="1" s="1"/>
  <c r="P1254" i="1"/>
  <c r="AB1254" i="1" s="1"/>
  <c r="Z1254" i="1" s="1"/>
  <c r="P1253" i="1"/>
  <c r="P3254" i="1"/>
  <c r="AB3254" i="1" s="1"/>
  <c r="Z3254" i="1" s="1"/>
  <c r="P1255" i="1"/>
  <c r="P3255" i="1"/>
  <c r="Q1254" i="1"/>
  <c r="AA1254" i="1" s="1"/>
  <c r="Q3253" i="1"/>
  <c r="Q1253" i="1"/>
  <c r="AA1253" i="1" s="1"/>
  <c r="Q1255" i="1"/>
  <c r="AA1255" i="1" s="1"/>
  <c r="Q3254" i="1"/>
  <c r="Q3255" i="1"/>
  <c r="AB1250" i="1"/>
  <c r="Z1250" i="1" s="1"/>
  <c r="AB1251" i="1"/>
  <c r="Z1251" i="1" s="1"/>
  <c r="R3253" i="1"/>
  <c r="AD3253" i="1" s="1"/>
  <c r="R1254" i="1"/>
  <c r="AD1254" i="1" s="1"/>
  <c r="R3254" i="1"/>
  <c r="AD3254" i="1" s="1"/>
  <c r="R1253" i="1"/>
  <c r="AD1253" i="1" s="1"/>
  <c r="R1255" i="1"/>
  <c r="AD1255" i="1" s="1"/>
  <c r="R3255" i="1"/>
  <c r="AD3255" i="1" s="1"/>
  <c r="AB3252" i="1"/>
  <c r="Z3252" i="1" s="1"/>
  <c r="AB3251" i="1"/>
  <c r="Z3251" i="1" s="1"/>
  <c r="AB1252" i="1"/>
  <c r="Z1252" i="1" s="1"/>
  <c r="AB1253" i="1" l="1"/>
  <c r="Z1253" i="1" s="1"/>
  <c r="S3256" i="1"/>
  <c r="AC3256" i="1" s="1"/>
  <c r="S1256" i="1"/>
  <c r="AC1256" i="1" s="1"/>
  <c r="S3257" i="1"/>
  <c r="AC3257" i="1" s="1"/>
  <c r="S3258" i="1"/>
  <c r="AC3258" i="1" s="1"/>
  <c r="S1257" i="1"/>
  <c r="AC1257" i="1" s="1"/>
  <c r="S1258" i="1"/>
  <c r="AC1258" i="1" s="1"/>
  <c r="AB3255" i="1"/>
  <c r="Z3255" i="1"/>
  <c r="AA3254" i="1"/>
  <c r="AB1255" i="1"/>
  <c r="Z1255" i="1" s="1"/>
  <c r="AA3255" i="1"/>
  <c r="AA3253" i="1"/>
  <c r="Q3256" i="1" l="1"/>
  <c r="Q1256" i="1"/>
  <c r="AA1256" i="1" s="1"/>
  <c r="Q3257" i="1"/>
  <c r="Q3258" i="1"/>
  <c r="Q1257" i="1"/>
  <c r="AA1257" i="1" s="1"/>
  <c r="Q1258" i="1"/>
  <c r="AA1258" i="1" s="1"/>
  <c r="O3256" i="1"/>
  <c r="O1256" i="1"/>
  <c r="O3257" i="1"/>
  <c r="O3258" i="1"/>
  <c r="O1258" i="1"/>
  <c r="O1257" i="1"/>
  <c r="R3256" i="1"/>
  <c r="AD3256" i="1" s="1"/>
  <c r="R1256" i="1"/>
  <c r="AD1256" i="1" s="1"/>
  <c r="R3257" i="1"/>
  <c r="AD3257" i="1" s="1"/>
  <c r="R3258" i="1"/>
  <c r="AD3258" i="1" s="1"/>
  <c r="R1258" i="1"/>
  <c r="AD1258" i="1" s="1"/>
  <c r="R1257" i="1"/>
  <c r="AD1257" i="1" s="1"/>
  <c r="AA3256" i="1" l="1"/>
  <c r="AA3257" i="1"/>
  <c r="P3256" i="1"/>
  <c r="P1256" i="1"/>
  <c r="P3257" i="1"/>
  <c r="P3258" i="1"/>
  <c r="P1257" i="1"/>
  <c r="P1258" i="1"/>
  <c r="AA3258" i="1"/>
  <c r="S3261" i="1"/>
  <c r="AC3261" i="1" s="1"/>
  <c r="S3259" i="1"/>
  <c r="AC3259" i="1" s="1"/>
  <c r="S3260" i="1"/>
  <c r="AC3260" i="1" s="1"/>
  <c r="S1259" i="1"/>
  <c r="AC1259" i="1" s="1"/>
  <c r="S1260" i="1"/>
  <c r="AC1260" i="1" s="1"/>
  <c r="S1261" i="1"/>
  <c r="AC1261" i="1" s="1"/>
  <c r="O3261" i="1" l="1"/>
  <c r="O3259" i="1"/>
  <c r="O3260" i="1"/>
  <c r="O1260" i="1"/>
  <c r="O1261" i="1"/>
  <c r="O1259" i="1"/>
  <c r="R3261" i="1"/>
  <c r="AD3261" i="1" s="1"/>
  <c r="R3259" i="1"/>
  <c r="AD3259" i="1" s="1"/>
  <c r="R3260" i="1"/>
  <c r="AD3260" i="1" s="1"/>
  <c r="R1260" i="1"/>
  <c r="AD1260" i="1" s="1"/>
  <c r="R1261" i="1"/>
  <c r="AD1261" i="1" s="1"/>
  <c r="R1259" i="1"/>
  <c r="AD1259" i="1" s="1"/>
  <c r="AB3258" i="1"/>
  <c r="Z3258" i="1" s="1"/>
  <c r="AB3257" i="1"/>
  <c r="Z3257" i="1" s="1"/>
  <c r="AB1258" i="1"/>
  <c r="Z1258" i="1" s="1"/>
  <c r="AB1256" i="1"/>
  <c r="Z1256" i="1" s="1"/>
  <c r="Q3260" i="1"/>
  <c r="Q3261" i="1"/>
  <c r="Q3259" i="1"/>
  <c r="Q1259" i="1"/>
  <c r="AA1259" i="1" s="1"/>
  <c r="Q1260" i="1"/>
  <c r="AA1260" i="1" s="1"/>
  <c r="Q1261" i="1"/>
  <c r="AA1261" i="1" s="1"/>
  <c r="AB1257" i="1"/>
  <c r="Z1257" i="1" s="1"/>
  <c r="AB3256" i="1"/>
  <c r="Z3256" i="1" s="1"/>
  <c r="AA3260" i="1" l="1"/>
  <c r="S3262" i="1"/>
  <c r="AC3262" i="1" s="1"/>
  <c r="S1264" i="1"/>
  <c r="AC1264" i="1" s="1"/>
  <c r="S3264" i="1"/>
  <c r="AC3264" i="1" s="1"/>
  <c r="S1262" i="1"/>
  <c r="AC1262" i="1" s="1"/>
  <c r="S1263" i="1"/>
  <c r="AC1263" i="1" s="1"/>
  <c r="S3263" i="1"/>
  <c r="AC3263" i="1" s="1"/>
  <c r="AA3259" i="1"/>
  <c r="P3261" i="1"/>
  <c r="P3259" i="1"/>
  <c r="P1259" i="1"/>
  <c r="P3260" i="1"/>
  <c r="AB3260" i="1" s="1"/>
  <c r="Z3260" i="1" s="1"/>
  <c r="P1260" i="1"/>
  <c r="P1261" i="1"/>
  <c r="AA3261" i="1"/>
  <c r="AB1260" i="1" l="1"/>
  <c r="Z1260" i="1" s="1"/>
  <c r="AB3261" i="1"/>
  <c r="Z3261" i="1" s="1"/>
  <c r="R3262" i="1"/>
  <c r="AD3262" i="1" s="1"/>
  <c r="R3264" i="1"/>
  <c r="AD3264" i="1" s="1"/>
  <c r="R1262" i="1"/>
  <c r="AD1262" i="1" s="1"/>
  <c r="R1264" i="1"/>
  <c r="AD1264" i="1" s="1"/>
  <c r="R1263" i="1"/>
  <c r="AD1263" i="1" s="1"/>
  <c r="R3263" i="1"/>
  <c r="AD3263" i="1" s="1"/>
  <c r="AB1259" i="1"/>
  <c r="Z1259" i="1" s="1"/>
  <c r="AB1261" i="1"/>
  <c r="Z1261" i="1" s="1"/>
  <c r="AB3259" i="1"/>
  <c r="Z3259" i="1" s="1"/>
  <c r="Q3262" i="1"/>
  <c r="Q1264" i="1"/>
  <c r="AA1264" i="1" s="1"/>
  <c r="Q1263" i="1"/>
  <c r="AA1263" i="1" s="1"/>
  <c r="Q3264" i="1"/>
  <c r="Q1262" i="1"/>
  <c r="AA1262" i="1" s="1"/>
  <c r="Q3263" i="1"/>
  <c r="P3262" i="1" l="1"/>
  <c r="P1264" i="1"/>
  <c r="P3264" i="1"/>
  <c r="AB3264" i="1" s="1"/>
  <c r="Z3264" i="1" s="1"/>
  <c r="P1262" i="1"/>
  <c r="P1263" i="1"/>
  <c r="P3263" i="1"/>
  <c r="S1265" i="1"/>
  <c r="AC1265" i="1" s="1"/>
  <c r="S3266" i="1"/>
  <c r="AC3266" i="1" s="1"/>
  <c r="S3265" i="1"/>
  <c r="AC3265" i="1" s="1"/>
  <c r="S1266" i="1"/>
  <c r="AC1266" i="1" s="1"/>
  <c r="O3262" i="1"/>
  <c r="AA3262" i="1" s="1"/>
  <c r="O3264" i="1"/>
  <c r="AA3264" i="1" s="1"/>
  <c r="O1262" i="1"/>
  <c r="O1264" i="1"/>
  <c r="O3263" i="1"/>
  <c r="AA3263" i="1" s="1"/>
  <c r="O1263" i="1"/>
  <c r="O3266" i="1" l="1"/>
  <c r="O1265" i="1"/>
  <c r="O3265" i="1"/>
  <c r="O1266" i="1"/>
  <c r="Q1265" i="1"/>
  <c r="AA1265" i="1" s="1"/>
  <c r="Q3266" i="1"/>
  <c r="Q3265" i="1"/>
  <c r="Q1266" i="1"/>
  <c r="AA1266" i="1" s="1"/>
  <c r="AB3263" i="1"/>
  <c r="Z3263" i="1"/>
  <c r="AB1264" i="1"/>
  <c r="Z1264" i="1" s="1"/>
  <c r="P1265" i="1"/>
  <c r="P3266" i="1"/>
  <c r="AB3266" i="1" s="1"/>
  <c r="Z3266" i="1" s="1"/>
  <c r="P3265" i="1"/>
  <c r="P1266" i="1"/>
  <c r="AB1266" i="1" s="1"/>
  <c r="Z1266" i="1" s="1"/>
  <c r="AB1263" i="1"/>
  <c r="Z1263" i="1" s="1"/>
  <c r="AB3262" i="1"/>
  <c r="Z3262" i="1"/>
  <c r="R3266" i="1"/>
  <c r="AD3266" i="1" s="1"/>
  <c r="R1265" i="1"/>
  <c r="AD1265" i="1" s="1"/>
  <c r="R3265" i="1"/>
  <c r="AD3265" i="1" s="1"/>
  <c r="R1266" i="1"/>
  <c r="AD1266" i="1" s="1"/>
  <c r="AB1262" i="1"/>
  <c r="Z1262" i="1" s="1"/>
  <c r="S3269" i="1" l="1"/>
  <c r="AC3269" i="1" s="1"/>
  <c r="S3267" i="1"/>
  <c r="AC3267" i="1" s="1"/>
  <c r="S1267" i="1"/>
  <c r="AC1267" i="1" s="1"/>
  <c r="S3268" i="1"/>
  <c r="AC3268" i="1" s="1"/>
  <c r="S1268" i="1"/>
  <c r="AC1268" i="1" s="1"/>
  <c r="S1269" i="1"/>
  <c r="AC1269" i="1" s="1"/>
  <c r="AB3265" i="1"/>
  <c r="Z3265" i="1" s="1"/>
  <c r="AA3266" i="1"/>
  <c r="AB1265" i="1"/>
  <c r="Z1265" i="1" s="1"/>
  <c r="AA3265" i="1"/>
  <c r="O3269" i="1" l="1"/>
  <c r="O3267" i="1"/>
  <c r="O3268" i="1"/>
  <c r="O1267" i="1"/>
  <c r="O1269" i="1"/>
  <c r="O1268" i="1"/>
  <c r="Q3269" i="1"/>
  <c r="Q3267" i="1"/>
  <c r="Q1267" i="1"/>
  <c r="AA1267" i="1" s="1"/>
  <c r="Q3268" i="1"/>
  <c r="Q1268" i="1"/>
  <c r="AA1268" i="1" s="1"/>
  <c r="Q1269" i="1"/>
  <c r="AA1269" i="1" s="1"/>
  <c r="R3269" i="1"/>
  <c r="AD3269" i="1" s="1"/>
  <c r="R3267" i="1"/>
  <c r="AD3267" i="1" s="1"/>
  <c r="R3268" i="1"/>
  <c r="AD3268" i="1" s="1"/>
  <c r="R1267" i="1"/>
  <c r="AD1267" i="1" s="1"/>
  <c r="R1269" i="1"/>
  <c r="AD1269" i="1" s="1"/>
  <c r="R1268" i="1"/>
  <c r="AD1268" i="1" s="1"/>
  <c r="P3269" i="1"/>
  <c r="P3267" i="1"/>
  <c r="AB3267" i="1" s="1"/>
  <c r="Z3267" i="1" s="1"/>
  <c r="P1267" i="1"/>
  <c r="P3268" i="1"/>
  <c r="P1268" i="1"/>
  <c r="P1269" i="1"/>
  <c r="AB1269" i="1" l="1"/>
  <c r="Z1269" i="1" s="1"/>
  <c r="AB1268" i="1"/>
  <c r="Z1268" i="1" s="1"/>
  <c r="AB3269" i="1"/>
  <c r="Z3269" i="1" s="1"/>
  <c r="AA3268" i="1"/>
  <c r="S1270" i="1"/>
  <c r="AC1270" i="1" s="1"/>
  <c r="S3270" i="1"/>
  <c r="AC3270" i="1" s="1"/>
  <c r="S3272" i="1"/>
  <c r="AC3272" i="1" s="1"/>
  <c r="S3271" i="1"/>
  <c r="AC3271" i="1" s="1"/>
  <c r="S1272" i="1"/>
  <c r="AC1272" i="1" s="1"/>
  <c r="S1271" i="1"/>
  <c r="AC1271" i="1" s="1"/>
  <c r="AB3268" i="1"/>
  <c r="Z3268" i="1" s="1"/>
  <c r="AA3267" i="1"/>
  <c r="AB1267" i="1"/>
  <c r="Z1267" i="1" s="1"/>
  <c r="AA3269" i="1"/>
  <c r="Q1270" i="1" l="1"/>
  <c r="AA1270" i="1" s="1"/>
  <c r="Q3270" i="1"/>
  <c r="Q1271" i="1"/>
  <c r="AA1271" i="1" s="1"/>
  <c r="Q3272" i="1"/>
  <c r="Q3271" i="1"/>
  <c r="Q1272" i="1"/>
  <c r="AA1272" i="1" s="1"/>
  <c r="R1270" i="1"/>
  <c r="AD1270" i="1" s="1"/>
  <c r="R3270" i="1"/>
  <c r="AD3270" i="1" s="1"/>
  <c r="R1271" i="1"/>
  <c r="AD1271" i="1" s="1"/>
  <c r="R3272" i="1"/>
  <c r="AD3272" i="1" s="1"/>
  <c r="R3271" i="1"/>
  <c r="AD3271" i="1" s="1"/>
  <c r="R1272" i="1"/>
  <c r="AD1272" i="1" s="1"/>
  <c r="O1270" i="1"/>
  <c r="O3270" i="1"/>
  <c r="AA3270" i="1" s="1"/>
  <c r="O1271" i="1"/>
  <c r="O3272" i="1"/>
  <c r="AA3272" i="1" s="1"/>
  <c r="O1272" i="1"/>
  <c r="O3271" i="1"/>
  <c r="AA3271" i="1" l="1"/>
  <c r="S338" i="12"/>
  <c r="AC338" i="12" s="1"/>
  <c r="S354" i="12"/>
  <c r="AC354" i="12" s="1"/>
  <c r="S259" i="12"/>
  <c r="AC259" i="12" s="1"/>
  <c r="S256" i="12"/>
  <c r="AC256" i="12" s="1"/>
  <c r="S265" i="12"/>
  <c r="AC265" i="12" s="1"/>
  <c r="S261" i="12"/>
  <c r="AC261" i="12" s="1"/>
  <c r="S257" i="12"/>
  <c r="AC257" i="12" s="1"/>
  <c r="S263" i="12"/>
  <c r="AC263" i="12" s="1"/>
  <c r="S255" i="12"/>
  <c r="AC255" i="12" s="1"/>
  <c r="S251" i="12"/>
  <c r="AC251" i="12" s="1"/>
  <c r="S264" i="12"/>
  <c r="AC264" i="12" s="1"/>
  <c r="S252" i="12"/>
  <c r="AC252" i="12" s="1"/>
  <c r="S262" i="12"/>
  <c r="AC262" i="12" s="1"/>
  <c r="S249" i="12"/>
  <c r="AC249" i="12" s="1"/>
  <c r="S248" i="12"/>
  <c r="AC248" i="12" s="1"/>
  <c r="S246" i="12"/>
  <c r="AC246" i="12" s="1"/>
  <c r="S258" i="12"/>
  <c r="AC258" i="12" s="1"/>
  <c r="S250" i="12"/>
  <c r="AC250" i="12" s="1"/>
  <c r="S253" i="12"/>
  <c r="AC253" i="12" s="1"/>
  <c r="S247" i="12"/>
  <c r="AC247" i="12" s="1"/>
  <c r="S260" i="12"/>
  <c r="AC260" i="12" s="1"/>
  <c r="S254" i="12"/>
  <c r="AC254" i="12" s="1"/>
  <c r="S21" i="8"/>
  <c r="AC21" i="8" s="1"/>
  <c r="S11" i="6"/>
  <c r="AC11" i="6" s="1"/>
  <c r="S18" i="4"/>
  <c r="AC18" i="4" s="1"/>
  <c r="S67" i="9"/>
  <c r="AC67" i="9" s="1"/>
  <c r="S16" i="3"/>
  <c r="AC16" i="3" s="1"/>
  <c r="S65" i="9"/>
  <c r="AC65" i="9" s="1"/>
  <c r="S66" i="9"/>
  <c r="AC66" i="9" s="1"/>
  <c r="S17" i="7"/>
  <c r="AC17" i="7" s="1"/>
  <c r="S20" i="8"/>
  <c r="AC20" i="8" s="1"/>
  <c r="S68" i="9"/>
  <c r="AC68" i="9" s="1"/>
  <c r="S19" i="2"/>
  <c r="AC19" i="2" s="1"/>
  <c r="S26" i="7"/>
  <c r="AC26" i="7" s="1"/>
  <c r="S3277" i="1"/>
  <c r="AC3277" i="1" s="1"/>
  <c r="S3275" i="1"/>
  <c r="AC3275" i="1" s="1"/>
  <c r="S1277" i="1"/>
  <c r="AC1277" i="1" s="1"/>
  <c r="S3278" i="1"/>
  <c r="AC3278" i="1" s="1"/>
  <c r="S1278" i="1"/>
  <c r="AC1278" i="1" s="1"/>
  <c r="S1275" i="1"/>
  <c r="AC1275" i="1" s="1"/>
  <c r="S3274" i="1"/>
  <c r="AC3274" i="1" s="1"/>
  <c r="S3273" i="1"/>
  <c r="AC3273" i="1" s="1"/>
  <c r="S1276" i="1"/>
  <c r="AC1276" i="1" s="1"/>
  <c r="S3276" i="1"/>
  <c r="AC3276" i="1" s="1"/>
  <c r="S1273" i="1"/>
  <c r="AC1273" i="1" s="1"/>
  <c r="S1274" i="1"/>
  <c r="AC1274" i="1" s="1"/>
  <c r="P1270" i="1"/>
  <c r="P3270" i="1"/>
  <c r="P1272" i="1"/>
  <c r="P1271" i="1"/>
  <c r="P3271" i="1"/>
  <c r="P3272" i="1"/>
  <c r="O338" i="12" l="1"/>
  <c r="O354" i="12"/>
  <c r="O247" i="12"/>
  <c r="O246" i="12"/>
  <c r="O260" i="12"/>
  <c r="O254" i="12"/>
  <c r="O250" i="12"/>
  <c r="O257" i="12"/>
  <c r="O253" i="12"/>
  <c r="O261" i="12"/>
  <c r="O248" i="12"/>
  <c r="O259" i="12"/>
  <c r="O264" i="12"/>
  <c r="O258" i="12"/>
  <c r="O265" i="12"/>
  <c r="O263" i="12"/>
  <c r="O255" i="12"/>
  <c r="O251" i="12"/>
  <c r="O256" i="12"/>
  <c r="O252" i="12"/>
  <c r="O262" i="12"/>
  <c r="O249" i="12"/>
  <c r="O67" i="9"/>
  <c r="O18" i="4"/>
  <c r="O65" i="9"/>
  <c r="O66" i="9"/>
  <c r="O17" i="7"/>
  <c r="O26" i="7"/>
  <c r="O20" i="8"/>
  <c r="O68" i="9"/>
  <c r="O19" i="2"/>
  <c r="O21" i="8"/>
  <c r="O11" i="6"/>
  <c r="O16" i="3"/>
  <c r="O1277" i="1"/>
  <c r="O3278" i="1"/>
  <c r="O3277" i="1"/>
  <c r="O3275" i="1"/>
  <c r="O3273" i="1"/>
  <c r="O1278" i="1"/>
  <c r="O1275" i="1"/>
  <c r="O3274" i="1"/>
  <c r="O1276" i="1"/>
  <c r="O1273" i="1"/>
  <c r="O1274" i="1"/>
  <c r="O3276" i="1"/>
  <c r="AB1272" i="1"/>
  <c r="Z1272" i="1" s="1"/>
  <c r="Q338" i="12"/>
  <c r="AA338" i="12" s="1"/>
  <c r="Q354" i="12"/>
  <c r="AA354" i="12" s="1"/>
  <c r="Q250" i="12"/>
  <c r="Q265" i="12"/>
  <c r="Q261" i="12"/>
  <c r="Q257" i="12"/>
  <c r="Q249" i="12"/>
  <c r="Q251" i="12"/>
  <c r="Q256" i="12"/>
  <c r="Q247" i="12"/>
  <c r="Q248" i="12"/>
  <c r="Q246" i="12"/>
  <c r="Q262" i="12"/>
  <c r="Q258" i="12"/>
  <c r="Q253" i="12"/>
  <c r="Q263" i="12"/>
  <c r="Q255" i="12"/>
  <c r="Q259" i="12"/>
  <c r="Q264" i="12"/>
  <c r="Q260" i="12"/>
  <c r="Q252" i="12"/>
  <c r="Q254" i="12"/>
  <c r="Q21" i="8"/>
  <c r="AA21" i="8" s="1"/>
  <c r="Q11" i="6"/>
  <c r="Q16" i="3"/>
  <c r="AA16" i="3" s="1"/>
  <c r="Q26" i="7"/>
  <c r="AA26" i="7" s="1"/>
  <c r="Q67" i="9"/>
  <c r="Q18" i="4"/>
  <c r="AA18" i="4" s="1"/>
  <c r="Q65" i="9"/>
  <c r="Q66" i="9"/>
  <c r="AA66" i="9" s="1"/>
  <c r="Q17" i="7"/>
  <c r="Q20" i="8"/>
  <c r="Q68" i="9"/>
  <c r="AA68" i="9" s="1"/>
  <c r="Q19" i="2"/>
  <c r="Q1277" i="1"/>
  <c r="AA1277" i="1" s="1"/>
  <c r="Q3278" i="1"/>
  <c r="Q3277" i="1"/>
  <c r="Q3275" i="1"/>
  <c r="Q1278" i="1"/>
  <c r="AA1278" i="1" s="1"/>
  <c r="Q1275" i="1"/>
  <c r="AA1275" i="1" s="1"/>
  <c r="Q3274" i="1"/>
  <c r="Q3273" i="1"/>
  <c r="Q3276" i="1"/>
  <c r="Q1273" i="1"/>
  <c r="AA1273" i="1" s="1"/>
  <c r="Q1274" i="1"/>
  <c r="AA1274" i="1" s="1"/>
  <c r="Q1276" i="1"/>
  <c r="AA1276" i="1" s="1"/>
  <c r="AB3271" i="1"/>
  <c r="Z3271" i="1" s="1"/>
  <c r="AB1270" i="1"/>
  <c r="Z1270" i="1" s="1"/>
  <c r="AB1271" i="1"/>
  <c r="Z1271" i="1" s="1"/>
  <c r="R338" i="12"/>
  <c r="AD338" i="12" s="1"/>
  <c r="R354" i="12"/>
  <c r="AD354" i="12" s="1"/>
  <c r="R248" i="12"/>
  <c r="AD248" i="12" s="1"/>
  <c r="R246" i="12"/>
  <c r="AD246" i="12" s="1"/>
  <c r="R258" i="12"/>
  <c r="AD258" i="12" s="1"/>
  <c r="R247" i="12"/>
  <c r="AD247" i="12" s="1"/>
  <c r="R259" i="12"/>
  <c r="AD259" i="12" s="1"/>
  <c r="R260" i="12"/>
  <c r="AD260" i="12" s="1"/>
  <c r="R252" i="12"/>
  <c r="AD252" i="12" s="1"/>
  <c r="R254" i="12"/>
  <c r="AD254" i="12" s="1"/>
  <c r="R257" i="12"/>
  <c r="AD257" i="12" s="1"/>
  <c r="R253" i="12"/>
  <c r="AD253" i="12" s="1"/>
  <c r="R263" i="12"/>
  <c r="AD263" i="12" s="1"/>
  <c r="R256" i="12"/>
  <c r="AD256" i="12" s="1"/>
  <c r="R265" i="12"/>
  <c r="AD265" i="12" s="1"/>
  <c r="R261" i="12"/>
  <c r="AD261" i="12" s="1"/>
  <c r="R249" i="12"/>
  <c r="AD249" i="12" s="1"/>
  <c r="R255" i="12"/>
  <c r="AD255" i="12" s="1"/>
  <c r="R251" i="12"/>
  <c r="AD251" i="12" s="1"/>
  <c r="R264" i="12"/>
  <c r="AD264" i="12" s="1"/>
  <c r="R262" i="12"/>
  <c r="AD262" i="12" s="1"/>
  <c r="R250" i="12"/>
  <c r="AD250" i="12" s="1"/>
  <c r="R20" i="8"/>
  <c r="AD20" i="8" s="1"/>
  <c r="R26" i="7"/>
  <c r="AD26" i="7" s="1"/>
  <c r="R17" i="7"/>
  <c r="AD17" i="7" s="1"/>
  <c r="R65" i="9"/>
  <c r="AD65" i="9" s="1"/>
  <c r="R18" i="4"/>
  <c r="AD18" i="4" s="1"/>
  <c r="R68" i="9"/>
  <c r="AD68" i="9" s="1"/>
  <c r="R11" i="6"/>
  <c r="AD11" i="6" s="1"/>
  <c r="R67" i="9"/>
  <c r="AD67" i="9" s="1"/>
  <c r="R66" i="9"/>
  <c r="AD66" i="9" s="1"/>
  <c r="R16" i="3"/>
  <c r="AD16" i="3" s="1"/>
  <c r="R21" i="8"/>
  <c r="AD21" i="8" s="1"/>
  <c r="R19" i="2"/>
  <c r="AD19" i="2" s="1"/>
  <c r="R3277" i="1"/>
  <c r="AD3277" i="1" s="1"/>
  <c r="R3275" i="1"/>
  <c r="AD3275" i="1" s="1"/>
  <c r="R1277" i="1"/>
  <c r="AD1277" i="1" s="1"/>
  <c r="R3278" i="1"/>
  <c r="AD3278" i="1" s="1"/>
  <c r="R3273" i="1"/>
  <c r="AD3273" i="1" s="1"/>
  <c r="R1278" i="1"/>
  <c r="AD1278" i="1" s="1"/>
  <c r="R1275" i="1"/>
  <c r="AD1275" i="1" s="1"/>
  <c r="R3274" i="1"/>
  <c r="AD3274" i="1" s="1"/>
  <c r="R1273" i="1"/>
  <c r="AD1273" i="1" s="1"/>
  <c r="R1274" i="1"/>
  <c r="AD1274" i="1" s="1"/>
  <c r="R1276" i="1"/>
  <c r="AD1276" i="1" s="1"/>
  <c r="R3276" i="1"/>
  <c r="AD3276" i="1" s="1"/>
  <c r="AB3272" i="1"/>
  <c r="Z3272" i="1"/>
  <c r="AB3270" i="1"/>
  <c r="Z3270" i="1" s="1"/>
  <c r="AA65" i="9" l="1"/>
  <c r="AA20" i="8"/>
  <c r="AA11" i="6"/>
  <c r="AA3273" i="1"/>
  <c r="AA256" i="12"/>
  <c r="AA248" i="12"/>
  <c r="AA250" i="12"/>
  <c r="AA247" i="12"/>
  <c r="AA19" i="2"/>
  <c r="AA3277" i="1"/>
  <c r="AA262" i="12"/>
  <c r="AA255" i="12"/>
  <c r="AA264" i="12"/>
  <c r="AA253" i="12"/>
  <c r="AA260" i="12"/>
  <c r="S3280" i="1"/>
  <c r="AC3280" i="1" s="1"/>
  <c r="S3283" i="1"/>
  <c r="AC3283" i="1" s="1"/>
  <c r="S1280" i="1"/>
  <c r="AC1280" i="1" s="1"/>
  <c r="S1283" i="1"/>
  <c r="AC1283" i="1" s="1"/>
  <c r="S3281" i="1"/>
  <c r="AC3281" i="1" s="1"/>
  <c r="S3284" i="1"/>
  <c r="AC3284" i="1" s="1"/>
  <c r="S1284" i="1"/>
  <c r="AC1284" i="1" s="1"/>
  <c r="S3282" i="1"/>
  <c r="AC3282" i="1" s="1"/>
  <c r="S1279" i="1"/>
  <c r="AC1279" i="1" s="1"/>
  <c r="S1281" i="1"/>
  <c r="AC1281" i="1" s="1"/>
  <c r="S1282" i="1"/>
  <c r="AC1282" i="1" s="1"/>
  <c r="S3279" i="1"/>
  <c r="AC3279" i="1" s="1"/>
  <c r="AA3278" i="1"/>
  <c r="AA252" i="12"/>
  <c r="AA263" i="12"/>
  <c r="AA259" i="12"/>
  <c r="AA257" i="12"/>
  <c r="AA246" i="12"/>
  <c r="P354" i="12"/>
  <c r="P338" i="12"/>
  <c r="AB338" i="12" s="1"/>
  <c r="Z338" i="12" s="1"/>
  <c r="P260" i="12"/>
  <c r="AB260" i="12" s="1"/>
  <c r="Z260" i="12" s="1"/>
  <c r="P256" i="12"/>
  <c r="AB256" i="12" s="1"/>
  <c r="Z256" i="12" s="1"/>
  <c r="P262" i="12"/>
  <c r="AB262" i="12" s="1"/>
  <c r="Z262" i="12" s="1"/>
  <c r="P258" i="12"/>
  <c r="AB258" i="12" s="1"/>
  <c r="Z258" i="12" s="1"/>
  <c r="P253" i="12"/>
  <c r="AB253" i="12" s="1"/>
  <c r="Z253" i="12" s="1"/>
  <c r="P257" i="12"/>
  <c r="AB257" i="12" s="1"/>
  <c r="Z257" i="12" s="1"/>
  <c r="P249" i="12"/>
  <c r="AB249" i="12" s="1"/>
  <c r="Z249" i="12" s="1"/>
  <c r="P263" i="12"/>
  <c r="AB263" i="12" s="1"/>
  <c r="Z263" i="12" s="1"/>
  <c r="P254" i="12"/>
  <c r="AB254" i="12" s="1"/>
  <c r="Z254" i="12" s="1"/>
  <c r="P250" i="12"/>
  <c r="AB250" i="12" s="1"/>
  <c r="Z250" i="12" s="1"/>
  <c r="P247" i="12"/>
  <c r="AB247" i="12" s="1"/>
  <c r="Z247" i="12" s="1"/>
  <c r="P246" i="12"/>
  <c r="AB246" i="12" s="1"/>
  <c r="Z246" i="12" s="1"/>
  <c r="P264" i="12"/>
  <c r="AB264" i="12" s="1"/>
  <c r="Z264" i="12" s="1"/>
  <c r="P265" i="12"/>
  <c r="AB265" i="12" s="1"/>
  <c r="Z265" i="12" s="1"/>
  <c r="P261" i="12"/>
  <c r="AB261" i="12" s="1"/>
  <c r="Z261" i="12" s="1"/>
  <c r="P255" i="12"/>
  <c r="P251" i="12"/>
  <c r="P248" i="12"/>
  <c r="AB248" i="12" s="1"/>
  <c r="Z248" i="12" s="1"/>
  <c r="P259" i="12"/>
  <c r="AB259" i="12" s="1"/>
  <c r="Z259" i="12" s="1"/>
  <c r="P252" i="12"/>
  <c r="AB252" i="12" s="1"/>
  <c r="Z252" i="12" s="1"/>
  <c r="P26" i="7"/>
  <c r="AB26" i="7" s="1"/>
  <c r="Z26" i="7" s="1"/>
  <c r="P67" i="9"/>
  <c r="P16" i="3"/>
  <c r="AB16" i="3" s="1"/>
  <c r="Z16" i="3" s="1"/>
  <c r="P65" i="9"/>
  <c r="P66" i="9"/>
  <c r="P17" i="7"/>
  <c r="AB17" i="7" s="1"/>
  <c r="Z17" i="7" s="1"/>
  <c r="P20" i="8"/>
  <c r="AB20" i="8" s="1"/>
  <c r="Z20" i="8" s="1"/>
  <c r="P68" i="9"/>
  <c r="P19" i="2"/>
  <c r="AB19" i="2" s="1"/>
  <c r="Z19" i="2" s="1"/>
  <c r="P21" i="8"/>
  <c r="AB21" i="8" s="1"/>
  <c r="Z21" i="8" s="1"/>
  <c r="P11" i="6"/>
  <c r="AB11" i="6" s="1"/>
  <c r="Z11" i="6" s="1"/>
  <c r="P18" i="4"/>
  <c r="AB18" i="4" s="1"/>
  <c r="Z18" i="4" s="1"/>
  <c r="P3277" i="1"/>
  <c r="P3275" i="1"/>
  <c r="P1277" i="1"/>
  <c r="P3278" i="1"/>
  <c r="AB3278" i="1" s="1"/>
  <c r="Z3278" i="1" s="1"/>
  <c r="P1278" i="1"/>
  <c r="P1275" i="1"/>
  <c r="P3274" i="1"/>
  <c r="P3273" i="1"/>
  <c r="P3276" i="1"/>
  <c r="P1276" i="1"/>
  <c r="AB1276" i="1" s="1"/>
  <c r="Z1276" i="1" s="1"/>
  <c r="P1273" i="1"/>
  <c r="P1274" i="1"/>
  <c r="AA265" i="12"/>
  <c r="AA17" i="7"/>
  <c r="AA67" i="9"/>
  <c r="AA3276" i="1"/>
  <c r="AA3274" i="1"/>
  <c r="AA3275" i="1"/>
  <c r="AA249" i="12"/>
  <c r="AA251" i="12"/>
  <c r="AA258" i="12"/>
  <c r="AA261" i="12"/>
  <c r="AA254" i="12"/>
  <c r="O3283" i="1" l="1"/>
  <c r="O3280" i="1"/>
  <c r="O3284" i="1"/>
  <c r="O1284" i="1"/>
  <c r="O3282" i="1"/>
  <c r="O1280" i="1"/>
  <c r="O1283" i="1"/>
  <c r="O3281" i="1"/>
  <c r="O1281" i="1"/>
  <c r="O1282" i="1"/>
  <c r="O3279" i="1"/>
  <c r="O1279" i="1"/>
  <c r="AB1275" i="1"/>
  <c r="Z1275" i="1" s="1"/>
  <c r="AB3275" i="1"/>
  <c r="Z3275" i="1" s="1"/>
  <c r="AB67" i="9"/>
  <c r="AB3276" i="1"/>
  <c r="Z3276" i="1" s="1"/>
  <c r="AB1278" i="1"/>
  <c r="Z1278" i="1" s="1"/>
  <c r="AB3277" i="1"/>
  <c r="Z3277" i="1" s="1"/>
  <c r="AB66" i="9"/>
  <c r="AB251" i="12"/>
  <c r="Z251" i="12" s="1"/>
  <c r="AB1274" i="1"/>
  <c r="Z1274" i="1" s="1"/>
  <c r="AB3273" i="1"/>
  <c r="Z3273" i="1" s="1"/>
  <c r="AB68" i="9"/>
  <c r="AB65" i="9"/>
  <c r="AB255" i="12"/>
  <c r="Z255" i="12" s="1"/>
  <c r="R3280" i="1"/>
  <c r="AD3280" i="1" s="1"/>
  <c r="R3284" i="1"/>
  <c r="AD3284" i="1" s="1"/>
  <c r="R3283" i="1"/>
  <c r="AD3283" i="1" s="1"/>
  <c r="R1284" i="1"/>
  <c r="AD1284" i="1" s="1"/>
  <c r="R3282" i="1"/>
  <c r="AD3282" i="1" s="1"/>
  <c r="R1280" i="1"/>
  <c r="AD1280" i="1" s="1"/>
  <c r="R1283" i="1"/>
  <c r="AD1283" i="1" s="1"/>
  <c r="R3281" i="1"/>
  <c r="AD3281" i="1" s="1"/>
  <c r="R1279" i="1"/>
  <c r="AD1279" i="1" s="1"/>
  <c r="R1281" i="1"/>
  <c r="AD1281" i="1" s="1"/>
  <c r="R1282" i="1"/>
  <c r="AD1282" i="1" s="1"/>
  <c r="R3279" i="1"/>
  <c r="AD3279" i="1" s="1"/>
  <c r="Q3283" i="1"/>
  <c r="Q3280" i="1"/>
  <c r="Q3284" i="1"/>
  <c r="Q1280" i="1"/>
  <c r="AA1280" i="1" s="1"/>
  <c r="Q1283" i="1"/>
  <c r="AA1283" i="1" s="1"/>
  <c r="Q3281" i="1"/>
  <c r="Q1279" i="1"/>
  <c r="AA1279" i="1" s="1"/>
  <c r="Q1284" i="1"/>
  <c r="AA1284" i="1" s="1"/>
  <c r="Q3282" i="1"/>
  <c r="Q1281" i="1"/>
  <c r="AA1281" i="1" s="1"/>
  <c r="Q1282" i="1"/>
  <c r="AA1282" i="1" s="1"/>
  <c r="Q3279" i="1"/>
  <c r="AB1273" i="1"/>
  <c r="Z1273" i="1" s="1"/>
  <c r="AB3274" i="1"/>
  <c r="Z3274" i="1" s="1"/>
  <c r="AB1277" i="1"/>
  <c r="Z1277" i="1" s="1"/>
  <c r="AB354" i="12"/>
  <c r="Z354" i="12" s="1"/>
  <c r="AA3281" i="1" l="1"/>
  <c r="AA3279" i="1"/>
  <c r="AA3284" i="1"/>
  <c r="S3285" i="1"/>
  <c r="AC3285" i="1" s="1"/>
  <c r="S1286" i="1"/>
  <c r="AC1286" i="1" s="1"/>
  <c r="S3288" i="1"/>
  <c r="AC3288" i="1" s="1"/>
  <c r="S1288" i="1"/>
  <c r="AC1288" i="1" s="1"/>
  <c r="S1289" i="1"/>
  <c r="AC1289" i="1" s="1"/>
  <c r="S3286" i="1"/>
  <c r="AC3286" i="1" s="1"/>
  <c r="S3289" i="1"/>
  <c r="AC3289" i="1" s="1"/>
  <c r="S3287" i="1"/>
  <c r="AC3287" i="1" s="1"/>
  <c r="S1287" i="1"/>
  <c r="AC1287" i="1" s="1"/>
  <c r="S1285" i="1"/>
  <c r="AC1285" i="1" s="1"/>
  <c r="AA3280" i="1"/>
  <c r="P3280" i="1"/>
  <c r="P3283" i="1"/>
  <c r="P3284" i="1"/>
  <c r="P1280" i="1"/>
  <c r="P1283" i="1"/>
  <c r="P3281" i="1"/>
  <c r="P1284" i="1"/>
  <c r="P3282" i="1"/>
  <c r="P1279" i="1"/>
  <c r="P1281" i="1"/>
  <c r="P1282" i="1"/>
  <c r="P3279" i="1"/>
  <c r="AB3279" i="1" s="1"/>
  <c r="Z3279" i="1" s="1"/>
  <c r="AA3282" i="1"/>
  <c r="AA3283" i="1"/>
  <c r="Q3285" i="1" l="1"/>
  <c r="Q1286" i="1"/>
  <c r="AA1286" i="1" s="1"/>
  <c r="Q3286" i="1"/>
  <c r="Q3288" i="1"/>
  <c r="Q1288" i="1"/>
  <c r="AA1288" i="1" s="1"/>
  <c r="Q1289" i="1"/>
  <c r="AA1289" i="1" s="1"/>
  <c r="Q1287" i="1"/>
  <c r="AA1287" i="1" s="1"/>
  <c r="Q3287" i="1"/>
  <c r="Q1285" i="1"/>
  <c r="AA1285" i="1" s="1"/>
  <c r="Q3289" i="1"/>
  <c r="P3285" i="1"/>
  <c r="P1286" i="1"/>
  <c r="AB1286" i="1" s="1"/>
  <c r="Z1286" i="1" s="1"/>
  <c r="P3288" i="1"/>
  <c r="P1288" i="1"/>
  <c r="P1289" i="1"/>
  <c r="P3286" i="1"/>
  <c r="AB3286" i="1" s="1"/>
  <c r="Z3286" i="1" s="1"/>
  <c r="P1287" i="1"/>
  <c r="P3289" i="1"/>
  <c r="AB3289" i="1" s="1"/>
  <c r="Z3289" i="1" s="1"/>
  <c r="P3287" i="1"/>
  <c r="AB3287" i="1" s="1"/>
  <c r="Z3287" i="1" s="1"/>
  <c r="P1285" i="1"/>
  <c r="AB1282" i="1"/>
  <c r="Z1282" i="1" s="1"/>
  <c r="AB1284" i="1"/>
  <c r="Z1284" i="1" s="1"/>
  <c r="AB3284" i="1"/>
  <c r="Z3284" i="1" s="1"/>
  <c r="R3285" i="1"/>
  <c r="AD3285" i="1" s="1"/>
  <c r="R1286" i="1"/>
  <c r="AD1286" i="1" s="1"/>
  <c r="R3286" i="1"/>
  <c r="AD3286" i="1" s="1"/>
  <c r="R3288" i="1"/>
  <c r="AD3288" i="1" s="1"/>
  <c r="R1288" i="1"/>
  <c r="AD1288" i="1" s="1"/>
  <c r="R1289" i="1"/>
  <c r="AD1289" i="1" s="1"/>
  <c r="R1287" i="1"/>
  <c r="AD1287" i="1" s="1"/>
  <c r="R1285" i="1"/>
  <c r="AD1285" i="1" s="1"/>
  <c r="R3289" i="1"/>
  <c r="AD3289" i="1" s="1"/>
  <c r="R3287" i="1"/>
  <c r="AD3287" i="1" s="1"/>
  <c r="AB1281" i="1"/>
  <c r="Z1281" i="1" s="1"/>
  <c r="AB3281" i="1"/>
  <c r="Z3281" i="1" s="1"/>
  <c r="AB3283" i="1"/>
  <c r="Z3283" i="1" s="1"/>
  <c r="AB3282" i="1"/>
  <c r="Z3282" i="1" s="1"/>
  <c r="AB1280" i="1"/>
  <c r="Z1280" i="1" s="1"/>
  <c r="AB1279" i="1"/>
  <c r="Z1279" i="1" s="1"/>
  <c r="AB1283" i="1"/>
  <c r="Z1283" i="1" s="1"/>
  <c r="AB3280" i="1"/>
  <c r="Z3280" i="1" s="1"/>
  <c r="AB1289" i="1" l="1"/>
  <c r="Z1289" i="1" s="1"/>
  <c r="AB3285" i="1"/>
  <c r="Z3285" i="1" s="1"/>
  <c r="AB1288" i="1"/>
  <c r="Z1288" i="1" s="1"/>
  <c r="O1286" i="1"/>
  <c r="O3285" i="1"/>
  <c r="AA3285" i="1" s="1"/>
  <c r="O3288" i="1"/>
  <c r="AA3288" i="1" s="1"/>
  <c r="O1288" i="1"/>
  <c r="O1289" i="1"/>
  <c r="O1287" i="1"/>
  <c r="O3286" i="1"/>
  <c r="AA3286" i="1" s="1"/>
  <c r="O3289" i="1"/>
  <c r="AA3289" i="1" s="1"/>
  <c r="O1285" i="1"/>
  <c r="O3287" i="1"/>
  <c r="AA3287" i="1" s="1"/>
  <c r="AB1287" i="1"/>
  <c r="Z1287" i="1"/>
  <c r="AB3288" i="1"/>
  <c r="Z3288" i="1" s="1"/>
  <c r="S3293" i="1"/>
  <c r="AC3293" i="1" s="1"/>
  <c r="S3294" i="1"/>
  <c r="AC3294" i="1" s="1"/>
  <c r="S3291" i="1"/>
  <c r="AC3291" i="1" s="1"/>
  <c r="S1293" i="1"/>
  <c r="AC1293" i="1" s="1"/>
  <c r="S1291" i="1"/>
  <c r="AC1291" i="1" s="1"/>
  <c r="S3290" i="1"/>
  <c r="AC3290" i="1" s="1"/>
  <c r="S3292" i="1"/>
  <c r="AC3292" i="1" s="1"/>
  <c r="S1294" i="1"/>
  <c r="AC1294" i="1" s="1"/>
  <c r="S1295" i="1"/>
  <c r="AC1295" i="1" s="1"/>
  <c r="S1292" i="1"/>
  <c r="AC1292" i="1" s="1"/>
  <c r="S1290" i="1"/>
  <c r="AC1290" i="1" s="1"/>
  <c r="S3295" i="1"/>
  <c r="AC3295" i="1" s="1"/>
  <c r="AB1285" i="1"/>
  <c r="Z1285" i="1" s="1"/>
  <c r="P3293" i="1" l="1"/>
  <c r="P3294" i="1"/>
  <c r="P3291" i="1"/>
  <c r="P1293" i="1"/>
  <c r="P1291" i="1"/>
  <c r="P3290" i="1"/>
  <c r="P3292" i="1"/>
  <c r="P1294" i="1"/>
  <c r="P1292" i="1"/>
  <c r="P1295" i="1"/>
  <c r="P1290" i="1"/>
  <c r="P3295" i="1"/>
  <c r="Q3293" i="1"/>
  <c r="Q3294" i="1"/>
  <c r="Q3291" i="1"/>
  <c r="Q1293" i="1"/>
  <c r="AA1293" i="1" s="1"/>
  <c r="Q1291" i="1"/>
  <c r="AA1291" i="1" s="1"/>
  <c r="Q3290" i="1"/>
  <c r="Q3292" i="1"/>
  <c r="Q1295" i="1"/>
  <c r="AA1295" i="1" s="1"/>
  <c r="Q1294" i="1"/>
  <c r="AA1294" i="1" s="1"/>
  <c r="Q1292" i="1"/>
  <c r="AA1292" i="1" s="1"/>
  <c r="Q1290" i="1"/>
  <c r="AA1290" i="1" s="1"/>
  <c r="Q3295" i="1"/>
  <c r="R3293" i="1"/>
  <c r="AD3293" i="1" s="1"/>
  <c r="R3294" i="1"/>
  <c r="AD3294" i="1" s="1"/>
  <c r="R3291" i="1"/>
  <c r="AD3291" i="1" s="1"/>
  <c r="R1294" i="1"/>
  <c r="AD1294" i="1" s="1"/>
  <c r="R1293" i="1"/>
  <c r="AD1293" i="1" s="1"/>
  <c r="R1291" i="1"/>
  <c r="AD1291" i="1" s="1"/>
  <c r="R3290" i="1"/>
  <c r="AD3290" i="1" s="1"/>
  <c r="R3292" i="1"/>
  <c r="AD3292" i="1" s="1"/>
  <c r="R1295" i="1"/>
  <c r="AD1295" i="1" s="1"/>
  <c r="R1290" i="1"/>
  <c r="AD1290" i="1" s="1"/>
  <c r="R3295" i="1"/>
  <c r="AD3295" i="1" s="1"/>
  <c r="R1292" i="1"/>
  <c r="AD1292" i="1" s="1"/>
  <c r="O3293" i="1"/>
  <c r="O3294" i="1"/>
  <c r="O3291" i="1"/>
  <c r="O1294" i="1"/>
  <c r="O1293" i="1"/>
  <c r="O1291" i="1"/>
  <c r="O3290" i="1"/>
  <c r="O3292" i="1"/>
  <c r="AA3292" i="1" s="1"/>
  <c r="O1290" i="1"/>
  <c r="O3295" i="1"/>
  <c r="AA3295" i="1" s="1"/>
  <c r="O1295" i="1"/>
  <c r="O1292" i="1"/>
  <c r="AA3294" i="1" l="1"/>
  <c r="AA3293" i="1"/>
  <c r="AA3290" i="1"/>
  <c r="AA3291" i="1"/>
  <c r="AB3295" i="1"/>
  <c r="Z3295" i="1" s="1"/>
  <c r="AB1294" i="1"/>
  <c r="Z1294" i="1" s="1"/>
  <c r="AB1293" i="1"/>
  <c r="Z1293" i="1" s="1"/>
  <c r="AB1290" i="1"/>
  <c r="Z1290" i="1" s="1"/>
  <c r="AB3292" i="1"/>
  <c r="Z3292" i="1"/>
  <c r="AB3291" i="1"/>
  <c r="Z3291" i="1" s="1"/>
  <c r="AB1295" i="1"/>
  <c r="Z1295" i="1" s="1"/>
  <c r="AB3290" i="1"/>
  <c r="Z3290" i="1" s="1"/>
  <c r="AB3294" i="1"/>
  <c r="Z3294" i="1" s="1"/>
  <c r="AB1292" i="1"/>
  <c r="Z1292" i="1" s="1"/>
  <c r="AB1291" i="1"/>
  <c r="Z1291" i="1"/>
  <c r="AB3293" i="1"/>
  <c r="Z3293" i="1" s="1"/>
  <c r="S3301" i="1"/>
  <c r="AC3301" i="1" s="1"/>
  <c r="S3299" i="1"/>
  <c r="AC3299" i="1" s="1"/>
  <c r="S1299" i="1"/>
  <c r="AC1299" i="1" s="1"/>
  <c r="S1301" i="1"/>
  <c r="AC1301" i="1" s="1"/>
  <c r="S3297" i="1"/>
  <c r="AC3297" i="1" s="1"/>
  <c r="S3298" i="1"/>
  <c r="AC3298" i="1" s="1"/>
  <c r="S1296" i="1"/>
  <c r="AC1296" i="1" s="1"/>
  <c r="S1297" i="1"/>
  <c r="AC1297" i="1" s="1"/>
  <c r="S3296" i="1"/>
  <c r="AC3296" i="1" s="1"/>
  <c r="S3300" i="1"/>
  <c r="AC3300" i="1" s="1"/>
  <c r="S1298" i="1"/>
  <c r="AC1298" i="1" s="1"/>
  <c r="S1300" i="1"/>
  <c r="AC1300" i="1" s="1"/>
  <c r="R3301" i="1" l="1"/>
  <c r="AD3301" i="1" s="1"/>
  <c r="R3299" i="1"/>
  <c r="AD3299" i="1" s="1"/>
  <c r="R1301" i="1"/>
  <c r="AD1301" i="1" s="1"/>
  <c r="R3297" i="1"/>
  <c r="AD3297" i="1" s="1"/>
  <c r="R3298" i="1"/>
  <c r="AD3298" i="1" s="1"/>
  <c r="R3296" i="1"/>
  <c r="AD3296" i="1" s="1"/>
  <c r="R1299" i="1"/>
  <c r="AD1299" i="1" s="1"/>
  <c r="R3300" i="1"/>
  <c r="AD3300" i="1" s="1"/>
  <c r="R1298" i="1"/>
  <c r="AD1298" i="1" s="1"/>
  <c r="R1300" i="1"/>
  <c r="AD1300" i="1" s="1"/>
  <c r="R1297" i="1"/>
  <c r="AD1297" i="1" s="1"/>
  <c r="R1296" i="1"/>
  <c r="AD1296" i="1" s="1"/>
  <c r="Q3301" i="1"/>
  <c r="Q3299" i="1"/>
  <c r="Q1299" i="1"/>
  <c r="AA1299" i="1" s="1"/>
  <c r="Q1301" i="1"/>
  <c r="AA1301" i="1" s="1"/>
  <c r="Q3297" i="1"/>
  <c r="Q3298" i="1"/>
  <c r="Q3296" i="1"/>
  <c r="Q1297" i="1"/>
  <c r="AA1297" i="1" s="1"/>
  <c r="Q1296" i="1"/>
  <c r="AA1296" i="1" s="1"/>
  <c r="Q3300" i="1"/>
  <c r="Q1298" i="1"/>
  <c r="AA1298" i="1" s="1"/>
  <c r="Q1300" i="1"/>
  <c r="AA1300" i="1" s="1"/>
  <c r="S3302" i="1" l="1"/>
  <c r="AC3302" i="1" s="1"/>
  <c r="S3305" i="1"/>
  <c r="AC3305" i="1" s="1"/>
  <c r="S3306" i="1"/>
  <c r="AC3306" i="1" s="1"/>
  <c r="S3304" i="1"/>
  <c r="AC3304" i="1" s="1"/>
  <c r="S1302" i="1"/>
  <c r="AC1302" i="1" s="1"/>
  <c r="S1304" i="1"/>
  <c r="AC1304" i="1" s="1"/>
  <c r="S1305" i="1"/>
  <c r="AC1305" i="1" s="1"/>
  <c r="S3303" i="1"/>
  <c r="AC3303" i="1" s="1"/>
  <c r="S1303" i="1"/>
  <c r="AC1303" i="1" s="1"/>
  <c r="S1306" i="1"/>
  <c r="AC1306" i="1" s="1"/>
  <c r="P3301" i="1"/>
  <c r="P3299" i="1"/>
  <c r="AB3299" i="1" s="1"/>
  <c r="Z3299" i="1" s="1"/>
  <c r="P1299" i="1"/>
  <c r="P1301" i="1"/>
  <c r="P3297" i="1"/>
  <c r="P3298" i="1"/>
  <c r="AB3298" i="1" s="1"/>
  <c r="Z3298" i="1" s="1"/>
  <c r="P3296" i="1"/>
  <c r="AB3296" i="1" s="1"/>
  <c r="Z3296" i="1" s="1"/>
  <c r="P1297" i="1"/>
  <c r="AB1297" i="1" s="1"/>
  <c r="Z1297" i="1" s="1"/>
  <c r="P1296" i="1"/>
  <c r="P1300" i="1"/>
  <c r="P3300" i="1"/>
  <c r="P1298" i="1"/>
  <c r="AB1298" i="1" s="1"/>
  <c r="Z1298" i="1" s="1"/>
  <c r="O3301" i="1"/>
  <c r="AA3301" i="1" s="1"/>
  <c r="O3299" i="1"/>
  <c r="AA3299" i="1" s="1"/>
  <c r="O1301" i="1"/>
  <c r="O3297" i="1"/>
  <c r="AA3297" i="1" s="1"/>
  <c r="O3298" i="1"/>
  <c r="AA3298" i="1" s="1"/>
  <c r="O1299" i="1"/>
  <c r="O3300" i="1"/>
  <c r="AA3300" i="1" s="1"/>
  <c r="O1298" i="1"/>
  <c r="O1300" i="1"/>
  <c r="O3296" i="1"/>
  <c r="AA3296" i="1" s="1"/>
  <c r="O1297" i="1"/>
  <c r="O1296" i="1"/>
  <c r="Q3302" i="1" l="1"/>
  <c r="Q3304" i="1"/>
  <c r="Q3305" i="1"/>
  <c r="Q3306" i="1"/>
  <c r="Q1303" i="1"/>
  <c r="AA1303" i="1" s="1"/>
  <c r="Q1302" i="1"/>
  <c r="AA1302" i="1" s="1"/>
  <c r="Q1304" i="1"/>
  <c r="AA1304" i="1" s="1"/>
  <c r="Q1305" i="1"/>
  <c r="AA1305" i="1" s="1"/>
  <c r="Q3303" i="1"/>
  <c r="Q1306" i="1"/>
  <c r="AA1306" i="1" s="1"/>
  <c r="AB1301" i="1"/>
  <c r="Z1301" i="1" s="1"/>
  <c r="AB3300" i="1"/>
  <c r="Z3300" i="1" s="1"/>
  <c r="AB1299" i="1"/>
  <c r="Z1299" i="1" s="1"/>
  <c r="AB1300" i="1"/>
  <c r="Z1300" i="1"/>
  <c r="R3302" i="1"/>
  <c r="AD3302" i="1" s="1"/>
  <c r="R3304" i="1"/>
  <c r="AD3304" i="1" s="1"/>
  <c r="R1302" i="1"/>
  <c r="AD1302" i="1" s="1"/>
  <c r="R1304" i="1"/>
  <c r="AD1304" i="1" s="1"/>
  <c r="R3305" i="1"/>
  <c r="AD3305" i="1" s="1"/>
  <c r="R3306" i="1"/>
  <c r="AD3306" i="1" s="1"/>
  <c r="R1303" i="1"/>
  <c r="AD1303" i="1" s="1"/>
  <c r="R1306" i="1"/>
  <c r="AD1306" i="1" s="1"/>
  <c r="R1305" i="1"/>
  <c r="AD1305" i="1" s="1"/>
  <c r="R3303" i="1"/>
  <c r="AD3303" i="1" s="1"/>
  <c r="O3302" i="1"/>
  <c r="AA3302" i="1" s="1"/>
  <c r="O1302" i="1"/>
  <c r="O1304" i="1"/>
  <c r="O3304" i="1"/>
  <c r="O3305" i="1"/>
  <c r="AA3305" i="1" s="1"/>
  <c r="O3306" i="1"/>
  <c r="O1303" i="1"/>
  <c r="O1306" i="1"/>
  <c r="O1305" i="1"/>
  <c r="O3303" i="1"/>
  <c r="AA3303" i="1" s="1"/>
  <c r="AB1296" i="1"/>
  <c r="Z1296" i="1" s="1"/>
  <c r="AB3297" i="1"/>
  <c r="Z3297" i="1" s="1"/>
  <c r="AB3301" i="1"/>
  <c r="Z3301" i="1" s="1"/>
  <c r="AA3306" i="1" l="1"/>
  <c r="P3302" i="1"/>
  <c r="P3304" i="1"/>
  <c r="AB3304" i="1" s="1"/>
  <c r="Z3304" i="1" s="1"/>
  <c r="P3305" i="1"/>
  <c r="P3306" i="1"/>
  <c r="P1302" i="1"/>
  <c r="P1304" i="1"/>
  <c r="P1303" i="1"/>
  <c r="P1305" i="1"/>
  <c r="P3303" i="1"/>
  <c r="P1306" i="1"/>
  <c r="AA3304" i="1"/>
  <c r="S3309" i="1"/>
  <c r="AC3309" i="1" s="1"/>
  <c r="S3310" i="1"/>
  <c r="AC3310" i="1" s="1"/>
  <c r="S3307" i="1"/>
  <c r="AC3307" i="1" s="1"/>
  <c r="S3308" i="1"/>
  <c r="AC3308" i="1" s="1"/>
  <c r="S1308" i="1"/>
  <c r="AC1308" i="1" s="1"/>
  <c r="S1307" i="1"/>
  <c r="AC1307" i="1" s="1"/>
  <c r="S1312" i="1"/>
  <c r="AC1312" i="1" s="1"/>
  <c r="S3312" i="1"/>
  <c r="AC3312" i="1" s="1"/>
  <c r="S1310" i="1"/>
  <c r="AC1310" i="1" s="1"/>
  <c r="S1311" i="1"/>
  <c r="AC1311" i="1" s="1"/>
  <c r="S1309" i="1"/>
  <c r="AC1309" i="1" s="1"/>
  <c r="S3311" i="1"/>
  <c r="AC3311" i="1" s="1"/>
  <c r="AB1305" i="1" l="1"/>
  <c r="Z1305" i="1" s="1"/>
  <c r="AB3306" i="1"/>
  <c r="Z3306" i="1" s="1"/>
  <c r="AB1303" i="1"/>
  <c r="Z1303" i="1" s="1"/>
  <c r="AB3305" i="1"/>
  <c r="Z3305" i="1" s="1"/>
  <c r="AB1306" i="1"/>
  <c r="Z1306" i="1" s="1"/>
  <c r="AB1304" i="1"/>
  <c r="Z1304" i="1" s="1"/>
  <c r="Q3308" i="1"/>
  <c r="Q3309" i="1"/>
  <c r="Q3310" i="1"/>
  <c r="Q3307" i="1"/>
  <c r="Q1308" i="1"/>
  <c r="AA1308" i="1" s="1"/>
  <c r="Q1307" i="1"/>
  <c r="AA1307" i="1" s="1"/>
  <c r="Q1312" i="1"/>
  <c r="AA1312" i="1" s="1"/>
  <c r="Q1311" i="1"/>
  <c r="AA1311" i="1" s="1"/>
  <c r="Q3312" i="1"/>
  <c r="Q1310" i="1"/>
  <c r="AA1310" i="1" s="1"/>
  <c r="Q1309" i="1"/>
  <c r="AA1309" i="1" s="1"/>
  <c r="Q3311" i="1"/>
  <c r="R3309" i="1"/>
  <c r="AD3309" i="1" s="1"/>
  <c r="R3310" i="1"/>
  <c r="AD3310" i="1" s="1"/>
  <c r="R3307" i="1"/>
  <c r="AD3307" i="1" s="1"/>
  <c r="R3308" i="1"/>
  <c r="AD3308" i="1" s="1"/>
  <c r="R3312" i="1"/>
  <c r="AD3312" i="1" s="1"/>
  <c r="R1310" i="1"/>
  <c r="AD1310" i="1" s="1"/>
  <c r="R1308" i="1"/>
  <c r="AD1308" i="1" s="1"/>
  <c r="R1307" i="1"/>
  <c r="AD1307" i="1" s="1"/>
  <c r="R1312" i="1"/>
  <c r="AD1312" i="1" s="1"/>
  <c r="R1311" i="1"/>
  <c r="AD1311" i="1" s="1"/>
  <c r="R1309" i="1"/>
  <c r="AD1309" i="1" s="1"/>
  <c r="R3311" i="1"/>
  <c r="AD3311" i="1" s="1"/>
  <c r="AB3303" i="1"/>
  <c r="Z3303" i="1" s="1"/>
  <c r="AB1302" i="1"/>
  <c r="Z1302" i="1" s="1"/>
  <c r="AB3302" i="1"/>
  <c r="Z3302" i="1" s="1"/>
  <c r="P3309" i="1" l="1"/>
  <c r="P3310" i="1"/>
  <c r="P3307" i="1"/>
  <c r="P3308" i="1"/>
  <c r="P1308" i="1"/>
  <c r="P1307" i="1"/>
  <c r="P1312" i="1"/>
  <c r="P3312" i="1"/>
  <c r="P1310" i="1"/>
  <c r="AB1310" i="1" s="1"/>
  <c r="Z1310" i="1" s="1"/>
  <c r="P1311" i="1"/>
  <c r="P1309" i="1"/>
  <c r="P3311" i="1"/>
  <c r="AB3311" i="1" s="1"/>
  <c r="Z3311" i="1" s="1"/>
  <c r="O3308" i="1"/>
  <c r="AA3308" i="1" s="1"/>
  <c r="O3309" i="1"/>
  <c r="AA3309" i="1" s="1"/>
  <c r="O3310" i="1"/>
  <c r="AA3310" i="1" s="1"/>
  <c r="O3307" i="1"/>
  <c r="AA3307" i="1" s="1"/>
  <c r="O3312" i="1"/>
  <c r="AA3312" i="1" s="1"/>
  <c r="O1310" i="1"/>
  <c r="O1308" i="1"/>
  <c r="O1307" i="1"/>
  <c r="O1312" i="1"/>
  <c r="O1309" i="1"/>
  <c r="O3311" i="1"/>
  <c r="AA3311" i="1" s="1"/>
  <c r="O1311" i="1"/>
  <c r="S1318" i="1"/>
  <c r="AC1318" i="1" s="1"/>
  <c r="S1317" i="1"/>
  <c r="AC1317" i="1" s="1"/>
  <c r="S3317" i="1"/>
  <c r="AC3317" i="1" s="1"/>
  <c r="S3315" i="1"/>
  <c r="AC3315" i="1" s="1"/>
  <c r="S3318" i="1"/>
  <c r="AC3318" i="1" s="1"/>
  <c r="S1315" i="1"/>
  <c r="AC1315" i="1" s="1"/>
  <c r="S1313" i="1"/>
  <c r="AC1313" i="1" s="1"/>
  <c r="S3314" i="1"/>
  <c r="AC3314" i="1" s="1"/>
  <c r="S1316" i="1"/>
  <c r="AC1316" i="1" s="1"/>
  <c r="S3316" i="1"/>
  <c r="AC3316" i="1" s="1"/>
  <c r="S3313" i="1"/>
  <c r="AC3313" i="1" s="1"/>
  <c r="S1314" i="1"/>
  <c r="AC1314" i="1" s="1"/>
  <c r="O1317" i="1" l="1"/>
  <c r="O3317" i="1"/>
  <c r="O3315" i="1"/>
  <c r="O1318" i="1"/>
  <c r="O3314" i="1"/>
  <c r="O3318" i="1"/>
  <c r="O1315" i="1"/>
  <c r="O1313" i="1"/>
  <c r="O3313" i="1"/>
  <c r="O1314" i="1"/>
  <c r="O3316" i="1"/>
  <c r="O1316" i="1"/>
  <c r="AB1309" i="1"/>
  <c r="Z1309" i="1" s="1"/>
  <c r="AB1312" i="1"/>
  <c r="Z1312" i="1" s="1"/>
  <c r="AB3307" i="1"/>
  <c r="Z3307" i="1" s="1"/>
  <c r="P1318" i="1"/>
  <c r="P1317" i="1"/>
  <c r="P3317" i="1"/>
  <c r="P3315" i="1"/>
  <c r="P3318" i="1"/>
  <c r="P1315" i="1"/>
  <c r="P1313" i="1"/>
  <c r="P3314" i="1"/>
  <c r="AB3314" i="1" s="1"/>
  <c r="Z3314" i="1" s="1"/>
  <c r="P1316" i="1"/>
  <c r="P3316" i="1"/>
  <c r="P3313" i="1"/>
  <c r="P1314" i="1"/>
  <c r="AB1311" i="1"/>
  <c r="Z1311" i="1" s="1"/>
  <c r="AB1307" i="1"/>
  <c r="Z1307" i="1" s="1"/>
  <c r="AB3310" i="1"/>
  <c r="Z3310" i="1" s="1"/>
  <c r="AB1308" i="1"/>
  <c r="Z1308" i="1" s="1"/>
  <c r="AB3309" i="1"/>
  <c r="Z3309" i="1" s="1"/>
  <c r="R1318" i="1"/>
  <c r="AD1318" i="1" s="1"/>
  <c r="R1317" i="1"/>
  <c r="AD1317" i="1" s="1"/>
  <c r="R3317" i="1"/>
  <c r="AD3317" i="1" s="1"/>
  <c r="R3315" i="1"/>
  <c r="AD3315" i="1" s="1"/>
  <c r="R3314" i="1"/>
  <c r="AD3314" i="1" s="1"/>
  <c r="R3318" i="1"/>
  <c r="AD3318" i="1" s="1"/>
  <c r="R1315" i="1"/>
  <c r="AD1315" i="1" s="1"/>
  <c r="R1313" i="1"/>
  <c r="AD1313" i="1" s="1"/>
  <c r="R3316" i="1"/>
  <c r="AD3316" i="1" s="1"/>
  <c r="R3313" i="1"/>
  <c r="AD3313" i="1" s="1"/>
  <c r="R1314" i="1"/>
  <c r="AD1314" i="1" s="1"/>
  <c r="R1316" i="1"/>
  <c r="AD1316" i="1" s="1"/>
  <c r="Q1317" i="1"/>
  <c r="AA1317" i="1" s="1"/>
  <c r="Q3317" i="1"/>
  <c r="Q3315" i="1"/>
  <c r="Q1318" i="1"/>
  <c r="AA1318" i="1" s="1"/>
  <c r="Q3318" i="1"/>
  <c r="Q1315" i="1"/>
  <c r="AA1315" i="1" s="1"/>
  <c r="Q1313" i="1"/>
  <c r="AA1313" i="1" s="1"/>
  <c r="Q3316" i="1"/>
  <c r="Q3314" i="1"/>
  <c r="Q1316" i="1"/>
  <c r="AA1316" i="1" s="1"/>
  <c r="Q3313" i="1"/>
  <c r="Q1314" i="1"/>
  <c r="AA1314" i="1" s="1"/>
  <c r="AB3312" i="1"/>
  <c r="Z3312" i="1" s="1"/>
  <c r="AB3308" i="1"/>
  <c r="Z3308" i="1" s="1"/>
  <c r="AB3313" i="1" l="1"/>
  <c r="Z3313" i="1"/>
  <c r="AB1313" i="1"/>
  <c r="Z1313" i="1" s="1"/>
  <c r="AB3317" i="1"/>
  <c r="Z3317" i="1" s="1"/>
  <c r="AA3316" i="1"/>
  <c r="AA3315" i="1"/>
  <c r="AB1317" i="1"/>
  <c r="Z1317" i="1" s="1"/>
  <c r="S3323" i="1"/>
  <c r="AC3323" i="1" s="1"/>
  <c r="S1323" i="1"/>
  <c r="AC1323" i="1" s="1"/>
  <c r="S3322" i="1"/>
  <c r="AC3322" i="1" s="1"/>
  <c r="S3321" i="1"/>
  <c r="AC3321" i="1" s="1"/>
  <c r="S3320" i="1"/>
  <c r="AC3320" i="1" s="1"/>
  <c r="S1320" i="1"/>
  <c r="AC1320" i="1" s="1"/>
  <c r="S3319" i="1"/>
  <c r="AC3319" i="1" s="1"/>
  <c r="S1319" i="1"/>
  <c r="AC1319" i="1" s="1"/>
  <c r="S1321" i="1"/>
  <c r="AC1321" i="1" s="1"/>
  <c r="S1322" i="1"/>
  <c r="AC1322" i="1" s="1"/>
  <c r="AA3318" i="1"/>
  <c r="AA3317" i="1"/>
  <c r="AB1315" i="1"/>
  <c r="Z1315" i="1" s="1"/>
  <c r="AB1316" i="1"/>
  <c r="Z1316" i="1" s="1"/>
  <c r="AB3318" i="1"/>
  <c r="Z3318" i="1" s="1"/>
  <c r="AB1318" i="1"/>
  <c r="Z1318" i="1" s="1"/>
  <c r="AA3313" i="1"/>
  <c r="AA3314" i="1"/>
  <c r="AB3316" i="1"/>
  <c r="Z3316" i="1" s="1"/>
  <c r="AB1314" i="1"/>
  <c r="Z1314" i="1" s="1"/>
  <c r="AB3315" i="1"/>
  <c r="Z3315" i="1" s="1"/>
  <c r="R3323" i="1" l="1"/>
  <c r="AD3323" i="1" s="1"/>
  <c r="R3321" i="1"/>
  <c r="AD3321" i="1" s="1"/>
  <c r="R3320" i="1"/>
  <c r="AD3320" i="1" s="1"/>
  <c r="R1323" i="1"/>
  <c r="AD1323" i="1" s="1"/>
  <c r="R3322" i="1"/>
  <c r="AD3322" i="1" s="1"/>
  <c r="R1319" i="1"/>
  <c r="AD1319" i="1" s="1"/>
  <c r="R1321" i="1"/>
  <c r="AD1321" i="1" s="1"/>
  <c r="R1322" i="1"/>
  <c r="AD1322" i="1" s="1"/>
  <c r="R1320" i="1"/>
  <c r="AD1320" i="1" s="1"/>
  <c r="R3319" i="1"/>
  <c r="AD3319" i="1" s="1"/>
  <c r="Q3323" i="1"/>
  <c r="Q1323" i="1"/>
  <c r="AA1323" i="1" s="1"/>
  <c r="Q3322" i="1"/>
  <c r="Q1319" i="1"/>
  <c r="AA1319" i="1" s="1"/>
  <c r="Q3321" i="1"/>
  <c r="Q3320" i="1"/>
  <c r="Q1320" i="1"/>
  <c r="AA1320" i="1" s="1"/>
  <c r="Q3319" i="1"/>
  <c r="Q1321" i="1"/>
  <c r="AA1321" i="1" s="1"/>
  <c r="Q1322" i="1"/>
  <c r="AA1322" i="1" s="1"/>
  <c r="O3323" i="1"/>
  <c r="AA3323" i="1" s="1"/>
  <c r="O3321" i="1"/>
  <c r="AA3321" i="1" s="1"/>
  <c r="O3320" i="1"/>
  <c r="O1323" i="1"/>
  <c r="O3322" i="1"/>
  <c r="O1319" i="1"/>
  <c r="O1321" i="1"/>
  <c r="O1322" i="1"/>
  <c r="O1320" i="1"/>
  <c r="O3319" i="1"/>
  <c r="AA3320" i="1" l="1"/>
  <c r="AA3319" i="1"/>
  <c r="P3323" i="1"/>
  <c r="P1323" i="1"/>
  <c r="P3322" i="1"/>
  <c r="P3321" i="1"/>
  <c r="P3320" i="1"/>
  <c r="P1319" i="1"/>
  <c r="P1320" i="1"/>
  <c r="P3319" i="1"/>
  <c r="P1321" i="1"/>
  <c r="P1322" i="1"/>
  <c r="AA3322" i="1"/>
  <c r="S3325" i="1"/>
  <c r="AC3325" i="1" s="1"/>
  <c r="S3326" i="1"/>
  <c r="AC3326" i="1" s="1"/>
  <c r="S3328" i="1"/>
  <c r="AC3328" i="1" s="1"/>
  <c r="S1326" i="1"/>
  <c r="AC1326" i="1" s="1"/>
  <c r="S1328" i="1"/>
  <c r="AC1328" i="1" s="1"/>
  <c r="S1325" i="1"/>
  <c r="AC1325" i="1" s="1"/>
  <c r="S1329" i="1"/>
  <c r="AC1329" i="1" s="1"/>
  <c r="S1327" i="1"/>
  <c r="AC1327" i="1" s="1"/>
  <c r="S3324" i="1"/>
  <c r="AC3324" i="1" s="1"/>
  <c r="S3329" i="1"/>
  <c r="AC3329" i="1" s="1"/>
  <c r="S1324" i="1"/>
  <c r="AC1324" i="1" s="1"/>
  <c r="S3327" i="1"/>
  <c r="AC3327" i="1" s="1"/>
  <c r="O3326" i="1" l="1"/>
  <c r="O3325" i="1"/>
  <c r="O1328" i="1"/>
  <c r="O1325" i="1"/>
  <c r="O1329" i="1"/>
  <c r="O3328" i="1"/>
  <c r="O1326" i="1"/>
  <c r="O1324" i="1"/>
  <c r="O3327" i="1"/>
  <c r="O1327" i="1"/>
  <c r="O3324" i="1"/>
  <c r="O3329" i="1"/>
  <c r="R3325" i="1"/>
  <c r="AD3325" i="1" s="1"/>
  <c r="R3328" i="1"/>
  <c r="AD3328" i="1" s="1"/>
  <c r="R3326" i="1"/>
  <c r="AD3326" i="1" s="1"/>
  <c r="R1328" i="1"/>
  <c r="AD1328" i="1" s="1"/>
  <c r="R1325" i="1"/>
  <c r="AD1325" i="1" s="1"/>
  <c r="R1329" i="1"/>
  <c r="AD1329" i="1" s="1"/>
  <c r="R1326" i="1"/>
  <c r="AD1326" i="1" s="1"/>
  <c r="R1327" i="1"/>
  <c r="AD1327" i="1" s="1"/>
  <c r="R3327" i="1"/>
  <c r="AD3327" i="1" s="1"/>
  <c r="R1324" i="1"/>
  <c r="AD1324" i="1" s="1"/>
  <c r="R3324" i="1"/>
  <c r="AD3324" i="1" s="1"/>
  <c r="R3329" i="1"/>
  <c r="AD3329" i="1" s="1"/>
  <c r="AB1321" i="1"/>
  <c r="Z1321" i="1" s="1"/>
  <c r="AB3320" i="1"/>
  <c r="Z3320" i="1" s="1"/>
  <c r="AB3323" i="1"/>
  <c r="Z3323" i="1" s="1"/>
  <c r="Q3326" i="1"/>
  <c r="Q3325" i="1"/>
  <c r="Q3328" i="1"/>
  <c r="Q1326" i="1"/>
  <c r="AA1326" i="1" s="1"/>
  <c r="Q1327" i="1"/>
  <c r="AA1327" i="1" s="1"/>
  <c r="Q1328" i="1"/>
  <c r="AA1328" i="1" s="1"/>
  <c r="Q1325" i="1"/>
  <c r="AA1325" i="1" s="1"/>
  <c r="Q1329" i="1"/>
  <c r="AA1329" i="1" s="1"/>
  <c r="Q3324" i="1"/>
  <c r="Q3329" i="1"/>
  <c r="Q3327" i="1"/>
  <c r="Q1324" i="1"/>
  <c r="AA1324" i="1" s="1"/>
  <c r="AB3319" i="1"/>
  <c r="Z3319" i="1" s="1"/>
  <c r="AB3321" i="1"/>
  <c r="Z3321" i="1" s="1"/>
  <c r="AB1320" i="1"/>
  <c r="Z1320" i="1" s="1"/>
  <c r="AB3322" i="1"/>
  <c r="Z3322" i="1" s="1"/>
  <c r="P3325" i="1"/>
  <c r="P3326" i="1"/>
  <c r="P1326" i="1"/>
  <c r="P3328" i="1"/>
  <c r="P1328" i="1"/>
  <c r="P1325" i="1"/>
  <c r="P1329" i="1"/>
  <c r="P1324" i="1"/>
  <c r="P3324" i="1"/>
  <c r="P3329" i="1"/>
  <c r="AB3329" i="1" s="1"/>
  <c r="Z3329" i="1" s="1"/>
  <c r="P1327" i="1"/>
  <c r="P3327" i="1"/>
  <c r="AB1322" i="1"/>
  <c r="Z1322" i="1" s="1"/>
  <c r="AB1319" i="1"/>
  <c r="Z1319" i="1" s="1"/>
  <c r="AB1323" i="1"/>
  <c r="Z1323" i="1" s="1"/>
  <c r="AB1327" i="1" l="1"/>
  <c r="Z1327" i="1" s="1"/>
  <c r="AB1329" i="1"/>
  <c r="Z1329" i="1" s="1"/>
  <c r="AB1326" i="1"/>
  <c r="Z1326" i="1" s="1"/>
  <c r="AB3325" i="1"/>
  <c r="Z3325" i="1" s="1"/>
  <c r="AA3329" i="1"/>
  <c r="AB3324" i="1"/>
  <c r="Z3324" i="1" s="1"/>
  <c r="AB1328" i="1"/>
  <c r="Z1328" i="1" s="1"/>
  <c r="AB3327" i="1"/>
  <c r="Z3327" i="1" s="1"/>
  <c r="AB1324" i="1"/>
  <c r="Z1324" i="1" s="1"/>
  <c r="AB3328" i="1"/>
  <c r="Z3328" i="1" s="1"/>
  <c r="AA3324" i="1"/>
  <c r="S69" i="9"/>
  <c r="AC69" i="9" s="1"/>
  <c r="S3332" i="1"/>
  <c r="AC3332" i="1" s="1"/>
  <c r="S3333" i="1"/>
  <c r="AC3333" i="1" s="1"/>
  <c r="S1334" i="1"/>
  <c r="AC1334" i="1" s="1"/>
  <c r="S3331" i="1"/>
  <c r="AC3331" i="1" s="1"/>
  <c r="S1333" i="1"/>
  <c r="AC1333" i="1" s="1"/>
  <c r="S1332" i="1"/>
  <c r="AC1332" i="1" s="1"/>
  <c r="S1331" i="1"/>
  <c r="AC1331" i="1" s="1"/>
  <c r="S3334" i="1"/>
  <c r="AC3334" i="1" s="1"/>
  <c r="S3330" i="1"/>
  <c r="AC3330" i="1" s="1"/>
  <c r="S1330" i="1"/>
  <c r="AC1330" i="1" s="1"/>
  <c r="AA3328" i="1"/>
  <c r="AA3325" i="1"/>
  <c r="AB1325" i="1"/>
  <c r="Z1325" i="1" s="1"/>
  <c r="AB3326" i="1"/>
  <c r="Z3326" i="1" s="1"/>
  <c r="AA3327" i="1"/>
  <c r="AA3326" i="1"/>
  <c r="R69" i="9" l="1"/>
  <c r="AD69" i="9" s="1"/>
  <c r="R3332" i="1"/>
  <c r="AD3332" i="1" s="1"/>
  <c r="R3333" i="1"/>
  <c r="AD3333" i="1" s="1"/>
  <c r="R1334" i="1"/>
  <c r="AD1334" i="1" s="1"/>
  <c r="R3331" i="1"/>
  <c r="AD3331" i="1" s="1"/>
  <c r="R3334" i="1"/>
  <c r="AD3334" i="1" s="1"/>
  <c r="R3330" i="1"/>
  <c r="AD3330" i="1" s="1"/>
  <c r="R1333" i="1"/>
  <c r="AD1333" i="1" s="1"/>
  <c r="R1332" i="1"/>
  <c r="AD1332" i="1" s="1"/>
  <c r="R1331" i="1"/>
  <c r="AD1331" i="1" s="1"/>
  <c r="R1330" i="1"/>
  <c r="AD1330" i="1" s="1"/>
  <c r="Q69" i="9"/>
  <c r="Q3333" i="1"/>
  <c r="Q1334" i="1"/>
  <c r="AA1334" i="1" s="1"/>
  <c r="Q3331" i="1"/>
  <c r="Q3332" i="1"/>
  <c r="Q1333" i="1"/>
  <c r="AA1333" i="1" s="1"/>
  <c r="Q1332" i="1"/>
  <c r="AA1332" i="1" s="1"/>
  <c r="Q1331" i="1"/>
  <c r="AA1331" i="1" s="1"/>
  <c r="Q3334" i="1"/>
  <c r="Q3330" i="1"/>
  <c r="Q1330" i="1"/>
  <c r="AA1330" i="1" s="1"/>
  <c r="P69" i="9" l="1"/>
  <c r="P3332" i="1"/>
  <c r="P3333" i="1"/>
  <c r="AB3333" i="1" s="1"/>
  <c r="Z3333" i="1" s="1"/>
  <c r="P1334" i="1"/>
  <c r="P3331" i="1"/>
  <c r="AB3331" i="1" s="1"/>
  <c r="Z3331" i="1" s="1"/>
  <c r="P1333" i="1"/>
  <c r="P1332" i="1"/>
  <c r="P1331" i="1"/>
  <c r="P3334" i="1"/>
  <c r="P3330" i="1"/>
  <c r="AB3330" i="1" s="1"/>
  <c r="Z3330" i="1" s="1"/>
  <c r="P1330" i="1"/>
  <c r="AB1330" i="1" s="1"/>
  <c r="Z1330" i="1" s="1"/>
  <c r="S3339" i="1"/>
  <c r="AC3339" i="1" s="1"/>
  <c r="S1339" i="1"/>
  <c r="AC1339" i="1" s="1"/>
  <c r="S3337" i="1"/>
  <c r="AC3337" i="1" s="1"/>
  <c r="S3338" i="1"/>
  <c r="AC3338" i="1" s="1"/>
  <c r="S3336" i="1"/>
  <c r="AC3336" i="1" s="1"/>
  <c r="S1337" i="1"/>
  <c r="AC1337" i="1" s="1"/>
  <c r="S3335" i="1"/>
  <c r="AC3335" i="1" s="1"/>
  <c r="S1336" i="1"/>
  <c r="AC1336" i="1" s="1"/>
  <c r="S1335" i="1"/>
  <c r="AC1335" i="1" s="1"/>
  <c r="S1338" i="1"/>
  <c r="AC1338" i="1" s="1"/>
  <c r="O69" i="9"/>
  <c r="AA69" i="9" s="1"/>
  <c r="O3333" i="1"/>
  <c r="AA3333" i="1" s="1"/>
  <c r="O1334" i="1"/>
  <c r="O3331" i="1"/>
  <c r="AA3331" i="1" s="1"/>
  <c r="O3332" i="1"/>
  <c r="AA3332" i="1" s="1"/>
  <c r="O3334" i="1"/>
  <c r="AA3334" i="1" s="1"/>
  <c r="O3330" i="1"/>
  <c r="AA3330" i="1" s="1"/>
  <c r="O1333" i="1"/>
  <c r="O1332" i="1"/>
  <c r="O1331" i="1"/>
  <c r="O1330" i="1"/>
  <c r="O3339" i="1" l="1"/>
  <c r="O3338" i="1"/>
  <c r="O1339" i="1"/>
  <c r="O3337" i="1"/>
  <c r="O1335" i="1"/>
  <c r="O1337" i="1"/>
  <c r="O3336" i="1"/>
  <c r="O1338" i="1"/>
  <c r="O1336" i="1"/>
  <c r="O3335" i="1"/>
  <c r="P3339" i="1"/>
  <c r="P1339" i="1"/>
  <c r="P3337" i="1"/>
  <c r="P3338" i="1"/>
  <c r="P1336" i="1"/>
  <c r="P1335" i="1"/>
  <c r="P1337" i="1"/>
  <c r="P3335" i="1"/>
  <c r="P3336" i="1"/>
  <c r="P1338" i="1"/>
  <c r="AB1331" i="1"/>
  <c r="Z1331" i="1" s="1"/>
  <c r="AB1334" i="1"/>
  <c r="Z1334" i="1" s="1"/>
  <c r="AB1332" i="1"/>
  <c r="Z1332" i="1" s="1"/>
  <c r="Q3339" i="1"/>
  <c r="Q1339" i="1"/>
  <c r="AA1339" i="1" s="1"/>
  <c r="Q3337" i="1"/>
  <c r="Q1335" i="1"/>
  <c r="AA1335" i="1" s="1"/>
  <c r="Q3336" i="1"/>
  <c r="Q3338" i="1"/>
  <c r="Q3335" i="1"/>
  <c r="Q1336" i="1"/>
  <c r="AA1336" i="1" s="1"/>
  <c r="Q1338" i="1"/>
  <c r="AA1338" i="1" s="1"/>
  <c r="Q1337" i="1"/>
  <c r="AA1337" i="1" s="1"/>
  <c r="AB1333" i="1"/>
  <c r="Z1333" i="1" s="1"/>
  <c r="AB3332" i="1"/>
  <c r="Z3332" i="1" s="1"/>
  <c r="R3339" i="1"/>
  <c r="AD3339" i="1" s="1"/>
  <c r="R3336" i="1"/>
  <c r="AD3336" i="1" s="1"/>
  <c r="R1339" i="1"/>
  <c r="AD1339" i="1" s="1"/>
  <c r="R3337" i="1"/>
  <c r="AD3337" i="1" s="1"/>
  <c r="R3338" i="1"/>
  <c r="AD3338" i="1" s="1"/>
  <c r="R1335" i="1"/>
  <c r="AD1335" i="1" s="1"/>
  <c r="R1338" i="1"/>
  <c r="AD1338" i="1" s="1"/>
  <c r="R1337" i="1"/>
  <c r="AD1337" i="1" s="1"/>
  <c r="R3335" i="1"/>
  <c r="AD3335" i="1" s="1"/>
  <c r="R1336" i="1"/>
  <c r="AD1336" i="1" s="1"/>
  <c r="AB3334" i="1"/>
  <c r="Z3334" i="1" s="1"/>
  <c r="AB69" i="9"/>
  <c r="AB1337" i="1" l="1"/>
  <c r="Z1337" i="1" s="1"/>
  <c r="AB3337" i="1"/>
  <c r="Z3337" i="1" s="1"/>
  <c r="AA3337" i="1"/>
  <c r="S3341" i="1"/>
  <c r="AC3341" i="1" s="1"/>
  <c r="S3342" i="1"/>
  <c r="AC3342" i="1" s="1"/>
  <c r="S3344" i="1"/>
  <c r="AC3344" i="1" s="1"/>
  <c r="S1344" i="1"/>
  <c r="AC1344" i="1" s="1"/>
  <c r="S3340" i="1"/>
  <c r="AC3340" i="1" s="1"/>
  <c r="S1342" i="1"/>
  <c r="AC1342" i="1" s="1"/>
  <c r="S3345" i="1"/>
  <c r="AC3345" i="1" s="1"/>
  <c r="S1343" i="1"/>
  <c r="AC1343" i="1" s="1"/>
  <c r="S1345" i="1"/>
  <c r="AC1345" i="1" s="1"/>
  <c r="S1340" i="1"/>
  <c r="AC1340" i="1" s="1"/>
  <c r="S1341" i="1"/>
  <c r="AC1341" i="1" s="1"/>
  <c r="S3343" i="1"/>
  <c r="AC3343" i="1" s="1"/>
  <c r="AB1338" i="1"/>
  <c r="Z1338" i="1" s="1"/>
  <c r="AB1335" i="1"/>
  <c r="Z1335" i="1" s="1"/>
  <c r="AB1339" i="1"/>
  <c r="Z1339" i="1" s="1"/>
  <c r="AA3336" i="1"/>
  <c r="AB3336" i="1"/>
  <c r="Z3336" i="1" s="1"/>
  <c r="AB1336" i="1"/>
  <c r="Z1336" i="1" s="1"/>
  <c r="AB3339" i="1"/>
  <c r="Z3339" i="1" s="1"/>
  <c r="AA3335" i="1"/>
  <c r="AA3338" i="1"/>
  <c r="AB3335" i="1"/>
  <c r="Z3335" i="1" s="1"/>
  <c r="AB3338" i="1"/>
  <c r="Z3338" i="1" s="1"/>
  <c r="AA3339" i="1"/>
  <c r="O3341" i="1" l="1"/>
  <c r="O3342" i="1"/>
  <c r="O1342" i="1"/>
  <c r="O3345" i="1"/>
  <c r="O3344" i="1"/>
  <c r="O1344" i="1"/>
  <c r="O3340" i="1"/>
  <c r="O1341" i="1"/>
  <c r="O3343" i="1"/>
  <c r="O1343" i="1"/>
  <c r="O1345" i="1"/>
  <c r="O1340" i="1"/>
  <c r="R3341" i="1"/>
  <c r="AD3341" i="1" s="1"/>
  <c r="R3342" i="1"/>
  <c r="AD3342" i="1" s="1"/>
  <c r="R1342" i="1"/>
  <c r="AD1342" i="1" s="1"/>
  <c r="R3345" i="1"/>
  <c r="AD3345" i="1" s="1"/>
  <c r="R3344" i="1"/>
  <c r="AD3344" i="1" s="1"/>
  <c r="R1344" i="1"/>
  <c r="AD1344" i="1" s="1"/>
  <c r="R3340" i="1"/>
  <c r="AD3340" i="1" s="1"/>
  <c r="R1343" i="1"/>
  <c r="AD1343" i="1" s="1"/>
  <c r="R1341" i="1"/>
  <c r="AD1341" i="1" s="1"/>
  <c r="R3343" i="1"/>
  <c r="AD3343" i="1" s="1"/>
  <c r="R1345" i="1"/>
  <c r="AD1345" i="1" s="1"/>
  <c r="R1340" i="1"/>
  <c r="AD1340" i="1" s="1"/>
  <c r="Q3341" i="1"/>
  <c r="Q3342" i="1"/>
  <c r="Q3344" i="1"/>
  <c r="Q1344" i="1"/>
  <c r="AA1344" i="1" s="1"/>
  <c r="Q3340" i="1"/>
  <c r="Q1343" i="1"/>
  <c r="AA1343" i="1" s="1"/>
  <c r="Q1342" i="1"/>
  <c r="AA1342" i="1" s="1"/>
  <c r="Q3345" i="1"/>
  <c r="Q1345" i="1"/>
  <c r="AA1345" i="1" s="1"/>
  <c r="Q1340" i="1"/>
  <c r="AA1340" i="1" s="1"/>
  <c r="Q1341" i="1"/>
  <c r="AA1341" i="1" s="1"/>
  <c r="Q3343" i="1"/>
  <c r="P3341" i="1"/>
  <c r="P3342" i="1"/>
  <c r="P3344" i="1"/>
  <c r="P1344" i="1"/>
  <c r="P3340" i="1"/>
  <c r="P1342" i="1"/>
  <c r="AB1342" i="1" s="1"/>
  <c r="Z1342" i="1" s="1"/>
  <c r="P3345" i="1"/>
  <c r="AB3345" i="1" s="1"/>
  <c r="Z3345" i="1" s="1"/>
  <c r="P1345" i="1"/>
  <c r="P1340" i="1"/>
  <c r="P1343" i="1"/>
  <c r="P1341" i="1"/>
  <c r="P3343" i="1"/>
  <c r="AB3343" i="1" s="1"/>
  <c r="Z3343" i="1" s="1"/>
  <c r="AB1345" i="1" l="1"/>
  <c r="Z1345" i="1" s="1"/>
  <c r="AB1344" i="1"/>
  <c r="Z1344" i="1" s="1"/>
  <c r="AA3345" i="1"/>
  <c r="AA3340" i="1"/>
  <c r="AB1341" i="1"/>
  <c r="Z1341" i="1" s="1"/>
  <c r="AB3344" i="1"/>
  <c r="Z3344" i="1" s="1"/>
  <c r="AB3342" i="1"/>
  <c r="Z3342" i="1" s="1"/>
  <c r="AA3342" i="1"/>
  <c r="S1350" i="1"/>
  <c r="AC1350" i="1" s="1"/>
  <c r="S3349" i="1"/>
  <c r="AC3349" i="1" s="1"/>
  <c r="S3347" i="1"/>
  <c r="AC3347" i="1" s="1"/>
  <c r="S3348" i="1"/>
  <c r="AC3348" i="1" s="1"/>
  <c r="S3350" i="1"/>
  <c r="AC3350" i="1" s="1"/>
  <c r="S1347" i="1"/>
  <c r="AC1347" i="1" s="1"/>
  <c r="S1348" i="1"/>
  <c r="AC1348" i="1" s="1"/>
  <c r="S1349" i="1"/>
  <c r="AC1349" i="1" s="1"/>
  <c r="S3346" i="1"/>
  <c r="AC3346" i="1" s="1"/>
  <c r="S1346" i="1"/>
  <c r="AC1346" i="1" s="1"/>
  <c r="AB1343" i="1"/>
  <c r="Z1343" i="1" s="1"/>
  <c r="AB1340" i="1"/>
  <c r="Z1340" i="1" s="1"/>
  <c r="AB3340" i="1"/>
  <c r="Z3340" i="1" s="1"/>
  <c r="AB3341" i="1"/>
  <c r="Z3341" i="1" s="1"/>
  <c r="AA3343" i="1"/>
  <c r="AA3344" i="1"/>
  <c r="AA3341" i="1"/>
  <c r="P1350" i="1" l="1"/>
  <c r="P3349" i="1"/>
  <c r="P3347" i="1"/>
  <c r="P3350" i="1"/>
  <c r="P1347" i="1"/>
  <c r="P3348" i="1"/>
  <c r="P1348" i="1"/>
  <c r="P1349" i="1"/>
  <c r="P3346" i="1"/>
  <c r="P1346" i="1"/>
  <c r="R1350" i="1"/>
  <c r="AD1350" i="1" s="1"/>
  <c r="R3349" i="1"/>
  <c r="AD3349" i="1" s="1"/>
  <c r="R3347" i="1"/>
  <c r="AD3347" i="1" s="1"/>
  <c r="R3348" i="1"/>
  <c r="AD3348" i="1" s="1"/>
  <c r="R1348" i="1"/>
  <c r="AD1348" i="1" s="1"/>
  <c r="R1349" i="1"/>
  <c r="AD1349" i="1" s="1"/>
  <c r="R3346" i="1"/>
  <c r="AD3346" i="1" s="1"/>
  <c r="R3350" i="1"/>
  <c r="AD3350" i="1" s="1"/>
  <c r="R1347" i="1"/>
  <c r="AD1347" i="1" s="1"/>
  <c r="R1346" i="1"/>
  <c r="AD1346" i="1" s="1"/>
  <c r="Q3349" i="1"/>
  <c r="Q3347" i="1"/>
  <c r="Q3348" i="1"/>
  <c r="Q1350" i="1"/>
  <c r="AA1350" i="1" s="1"/>
  <c r="Q3350" i="1"/>
  <c r="Q1347" i="1"/>
  <c r="AA1347" i="1" s="1"/>
  <c r="Q1348" i="1"/>
  <c r="AA1348" i="1" s="1"/>
  <c r="Q1349" i="1"/>
  <c r="AA1349" i="1" s="1"/>
  <c r="Q3346" i="1"/>
  <c r="Q1346" i="1"/>
  <c r="AA1346" i="1" s="1"/>
  <c r="O3349" i="1"/>
  <c r="O3347" i="1"/>
  <c r="O1350" i="1"/>
  <c r="O3348" i="1"/>
  <c r="O1348" i="1"/>
  <c r="O1349" i="1"/>
  <c r="O3346" i="1"/>
  <c r="O3350" i="1"/>
  <c r="O1347" i="1"/>
  <c r="O1346" i="1"/>
  <c r="AA3346" i="1" l="1"/>
  <c r="AA3350" i="1"/>
  <c r="AA3348" i="1"/>
  <c r="AA3347" i="1"/>
  <c r="AB3346" i="1"/>
  <c r="Z3346" i="1" s="1"/>
  <c r="AB1347" i="1"/>
  <c r="Z1347" i="1" s="1"/>
  <c r="AB1350" i="1"/>
  <c r="Z1350" i="1" s="1"/>
  <c r="AA3349" i="1"/>
  <c r="AB1349" i="1"/>
  <c r="Z1349" i="1" s="1"/>
  <c r="AB3350" i="1"/>
  <c r="Z3350" i="1" s="1"/>
  <c r="AB1348" i="1"/>
  <c r="Z1348" i="1" s="1"/>
  <c r="AB3347" i="1"/>
  <c r="Z3347" i="1" s="1"/>
  <c r="S3355" i="1"/>
  <c r="AC3355" i="1" s="1"/>
  <c r="S3352" i="1"/>
  <c r="AC3352" i="1" s="1"/>
  <c r="S1352" i="1"/>
  <c r="AC1352" i="1" s="1"/>
  <c r="S1355" i="1"/>
  <c r="AC1355" i="1" s="1"/>
  <c r="S3354" i="1"/>
  <c r="AC3354" i="1" s="1"/>
  <c r="S1353" i="1"/>
  <c r="AC1353" i="1" s="1"/>
  <c r="S3351" i="1"/>
  <c r="AC3351" i="1" s="1"/>
  <c r="S1351" i="1"/>
  <c r="AC1351" i="1" s="1"/>
  <c r="S3353" i="1"/>
  <c r="AC3353" i="1" s="1"/>
  <c r="S1354" i="1"/>
  <c r="AC1354" i="1" s="1"/>
  <c r="AB1346" i="1"/>
  <c r="Z1346" i="1" s="1"/>
  <c r="AB3348" i="1"/>
  <c r="Z3348" i="1"/>
  <c r="AB3349" i="1"/>
  <c r="Z3349" i="1" s="1"/>
  <c r="O3352" i="1" l="1"/>
  <c r="O3355" i="1"/>
  <c r="O1353" i="1"/>
  <c r="O1352" i="1"/>
  <c r="O1355" i="1"/>
  <c r="O3354" i="1"/>
  <c r="O1351" i="1"/>
  <c r="O3353" i="1"/>
  <c r="O1354" i="1"/>
  <c r="O3351" i="1"/>
  <c r="P3355" i="1"/>
  <c r="P3352" i="1"/>
  <c r="P1352" i="1"/>
  <c r="P1355" i="1"/>
  <c r="P3354" i="1"/>
  <c r="P1353" i="1"/>
  <c r="P1351" i="1"/>
  <c r="P3351" i="1"/>
  <c r="P3353" i="1"/>
  <c r="P1354" i="1"/>
  <c r="Q3352" i="1"/>
  <c r="Q3355" i="1"/>
  <c r="Q1352" i="1"/>
  <c r="AA1352" i="1" s="1"/>
  <c r="Q1355" i="1"/>
  <c r="AA1355" i="1" s="1"/>
  <c r="Q3354" i="1"/>
  <c r="Q1351" i="1"/>
  <c r="AA1351" i="1" s="1"/>
  <c r="Q1353" i="1"/>
  <c r="AA1353" i="1" s="1"/>
  <c r="Q3351" i="1"/>
  <c r="Q3353" i="1"/>
  <c r="Q1354" i="1"/>
  <c r="AA1354" i="1" s="1"/>
  <c r="R3355" i="1"/>
  <c r="AD3355" i="1" s="1"/>
  <c r="R3352" i="1"/>
  <c r="AD3352" i="1" s="1"/>
  <c r="R1353" i="1"/>
  <c r="AD1353" i="1" s="1"/>
  <c r="R1352" i="1"/>
  <c r="AD1352" i="1" s="1"/>
  <c r="R1355" i="1"/>
  <c r="AD1355" i="1" s="1"/>
  <c r="R3354" i="1"/>
  <c r="AD3354" i="1" s="1"/>
  <c r="R1351" i="1"/>
  <c r="AD1351" i="1" s="1"/>
  <c r="R3353" i="1"/>
  <c r="AD3353" i="1" s="1"/>
  <c r="R1354" i="1"/>
  <c r="AD1354" i="1" s="1"/>
  <c r="R3351" i="1"/>
  <c r="AD3351" i="1" s="1"/>
  <c r="S3357" i="1" l="1"/>
  <c r="AC3357" i="1" s="1"/>
  <c r="S1357" i="1"/>
  <c r="AC1357" i="1" s="1"/>
  <c r="S3358" i="1"/>
  <c r="AC3358" i="1" s="1"/>
  <c r="S1358" i="1"/>
  <c r="AC1358" i="1" s="1"/>
  <c r="S3361" i="1"/>
  <c r="AC3361" i="1" s="1"/>
  <c r="S1360" i="1"/>
  <c r="AC1360" i="1" s="1"/>
  <c r="S1359" i="1"/>
  <c r="AC1359" i="1" s="1"/>
  <c r="S1356" i="1"/>
  <c r="AC1356" i="1" s="1"/>
  <c r="S3360" i="1"/>
  <c r="AC3360" i="1" s="1"/>
  <c r="S3356" i="1"/>
  <c r="AC3356" i="1" s="1"/>
  <c r="S1361" i="1"/>
  <c r="AC1361" i="1" s="1"/>
  <c r="S3359" i="1"/>
  <c r="AC3359" i="1" s="1"/>
  <c r="AB1351" i="1"/>
  <c r="Z1351" i="1" s="1"/>
  <c r="AB1352" i="1"/>
  <c r="Z1352" i="1" s="1"/>
  <c r="AA3353" i="1"/>
  <c r="AB1354" i="1"/>
  <c r="Z1354" i="1" s="1"/>
  <c r="AB1353" i="1"/>
  <c r="Z1353" i="1" s="1"/>
  <c r="AB3352" i="1"/>
  <c r="Z3352" i="1" s="1"/>
  <c r="AB3353" i="1"/>
  <c r="Z3353" i="1" s="1"/>
  <c r="AB3354" i="1"/>
  <c r="Z3354" i="1" s="1"/>
  <c r="AB3355" i="1"/>
  <c r="Z3355" i="1" s="1"/>
  <c r="AA3351" i="1"/>
  <c r="AA3354" i="1"/>
  <c r="AA3355" i="1"/>
  <c r="AB3351" i="1"/>
  <c r="Z3351" i="1" s="1"/>
  <c r="AB1355" i="1"/>
  <c r="Z1355" i="1" s="1"/>
  <c r="AA3352" i="1"/>
  <c r="O1357" i="1" l="1"/>
  <c r="O3358" i="1"/>
  <c r="O3357" i="1"/>
  <c r="O1358" i="1"/>
  <c r="O3361" i="1"/>
  <c r="O3360" i="1"/>
  <c r="O3356" i="1"/>
  <c r="O1361" i="1"/>
  <c r="O3359" i="1"/>
  <c r="O1356" i="1"/>
  <c r="O1359" i="1"/>
  <c r="O1360" i="1"/>
  <c r="Q1357" i="1"/>
  <c r="AA1357" i="1" s="1"/>
  <c r="Q3358" i="1"/>
  <c r="Q3357" i="1"/>
  <c r="Q1358" i="1"/>
  <c r="AA1358" i="1" s="1"/>
  <c r="Q3361" i="1"/>
  <c r="Q1359" i="1"/>
  <c r="AA1359" i="1" s="1"/>
  <c r="Q3360" i="1"/>
  <c r="Q1360" i="1"/>
  <c r="AA1360" i="1" s="1"/>
  <c r="Q3356" i="1"/>
  <c r="Q1361" i="1"/>
  <c r="AA1361" i="1" s="1"/>
  <c r="Q3359" i="1"/>
  <c r="Q1356" i="1"/>
  <c r="AA1356" i="1" s="1"/>
  <c r="R3357" i="1"/>
  <c r="AD3357" i="1" s="1"/>
  <c r="R1357" i="1"/>
  <c r="AD1357" i="1" s="1"/>
  <c r="R3358" i="1"/>
  <c r="AD3358" i="1" s="1"/>
  <c r="R1358" i="1"/>
  <c r="AD1358" i="1" s="1"/>
  <c r="R3361" i="1"/>
  <c r="AD3361" i="1" s="1"/>
  <c r="R1359" i="1"/>
  <c r="AD1359" i="1" s="1"/>
  <c r="R3360" i="1"/>
  <c r="AD3360" i="1" s="1"/>
  <c r="R3356" i="1"/>
  <c r="AD3356" i="1" s="1"/>
  <c r="R1361" i="1"/>
  <c r="AD1361" i="1" s="1"/>
  <c r="R3359" i="1"/>
  <c r="AD3359" i="1" s="1"/>
  <c r="R1356" i="1"/>
  <c r="AD1356" i="1" s="1"/>
  <c r="R1360" i="1"/>
  <c r="AD1360" i="1" s="1"/>
  <c r="P3357" i="1" l="1"/>
  <c r="P1357" i="1"/>
  <c r="P3358" i="1"/>
  <c r="P1358" i="1"/>
  <c r="P3361" i="1"/>
  <c r="P3360" i="1"/>
  <c r="P1360" i="1"/>
  <c r="P1359" i="1"/>
  <c r="P3356" i="1"/>
  <c r="P1361" i="1"/>
  <c r="P3359" i="1"/>
  <c r="P1356" i="1"/>
  <c r="AA3356" i="1"/>
  <c r="AA3357" i="1"/>
  <c r="S3366" i="1"/>
  <c r="AC3366" i="1" s="1"/>
  <c r="S3365" i="1"/>
  <c r="AC3365" i="1" s="1"/>
  <c r="S3363" i="1"/>
  <c r="AC3363" i="1" s="1"/>
  <c r="S1366" i="1"/>
  <c r="AC1366" i="1" s="1"/>
  <c r="S1363" i="1"/>
  <c r="AC1363" i="1" s="1"/>
  <c r="S3362" i="1"/>
  <c r="AC3362" i="1" s="1"/>
  <c r="S3364" i="1"/>
  <c r="AC3364" i="1" s="1"/>
  <c r="S1364" i="1"/>
  <c r="AC1364" i="1" s="1"/>
  <c r="S1365" i="1"/>
  <c r="AC1365" i="1" s="1"/>
  <c r="S1362" i="1"/>
  <c r="AC1362" i="1" s="1"/>
  <c r="AA3360" i="1"/>
  <c r="AA3358" i="1"/>
  <c r="AA3359" i="1"/>
  <c r="AA3361" i="1"/>
  <c r="O3365" i="1" l="1"/>
  <c r="O3363" i="1"/>
  <c r="O3366" i="1"/>
  <c r="O3362" i="1"/>
  <c r="O3364" i="1"/>
  <c r="O1366" i="1"/>
  <c r="O1363" i="1"/>
  <c r="O1365" i="1"/>
  <c r="O1362" i="1"/>
  <c r="O1364" i="1"/>
  <c r="AB1360" i="1"/>
  <c r="Z1360" i="1" s="1"/>
  <c r="AB3358" i="1"/>
  <c r="Z3358" i="1" s="1"/>
  <c r="Q3365" i="1"/>
  <c r="Q3363" i="1"/>
  <c r="Q3366" i="1"/>
  <c r="Q1366" i="1"/>
  <c r="AA1366" i="1" s="1"/>
  <c r="Q1363" i="1"/>
  <c r="AA1363" i="1" s="1"/>
  <c r="Q3362" i="1"/>
  <c r="Q3364" i="1"/>
  <c r="Q1364" i="1"/>
  <c r="AA1364" i="1" s="1"/>
  <c r="Q1365" i="1"/>
  <c r="AA1365" i="1" s="1"/>
  <c r="Q1362" i="1"/>
  <c r="AA1362" i="1" s="1"/>
  <c r="R3366" i="1"/>
  <c r="AD3366" i="1" s="1"/>
  <c r="R3365" i="1"/>
  <c r="AD3365" i="1" s="1"/>
  <c r="R3363" i="1"/>
  <c r="AD3363" i="1" s="1"/>
  <c r="R3362" i="1"/>
  <c r="AD3362" i="1" s="1"/>
  <c r="R3364" i="1"/>
  <c r="AD3364" i="1" s="1"/>
  <c r="R1366" i="1"/>
  <c r="AD1366" i="1" s="1"/>
  <c r="R1363" i="1"/>
  <c r="AD1363" i="1" s="1"/>
  <c r="R1365" i="1"/>
  <c r="AD1365" i="1" s="1"/>
  <c r="R1362" i="1"/>
  <c r="AD1362" i="1" s="1"/>
  <c r="R1364" i="1"/>
  <c r="AD1364" i="1" s="1"/>
  <c r="AB1361" i="1"/>
  <c r="Z1361" i="1" s="1"/>
  <c r="AB3360" i="1"/>
  <c r="Z3360" i="1" s="1"/>
  <c r="AB1357" i="1"/>
  <c r="Z1357" i="1" s="1"/>
  <c r="AB3356" i="1"/>
  <c r="Z3356" i="1" s="1"/>
  <c r="AB3361" i="1"/>
  <c r="Z3361" i="1" s="1"/>
  <c r="AB3357" i="1"/>
  <c r="Z3357" i="1" s="1"/>
  <c r="P3366" i="1"/>
  <c r="P3365" i="1"/>
  <c r="P3363" i="1"/>
  <c r="AB3363" i="1" s="1"/>
  <c r="Z3363" i="1" s="1"/>
  <c r="P1366" i="1"/>
  <c r="P1363" i="1"/>
  <c r="P3362" i="1"/>
  <c r="AB3362" i="1" s="1"/>
  <c r="Z3362" i="1" s="1"/>
  <c r="P3364" i="1"/>
  <c r="P1364" i="1"/>
  <c r="P1365" i="1"/>
  <c r="P1362" i="1"/>
  <c r="AB1362" i="1" s="1"/>
  <c r="Z1362" i="1" s="1"/>
  <c r="AB3359" i="1"/>
  <c r="Z3359" i="1" s="1"/>
  <c r="AB1356" i="1"/>
  <c r="Z1356" i="1" s="1"/>
  <c r="AB1359" i="1"/>
  <c r="Z1359" i="1" s="1"/>
  <c r="AB1358" i="1"/>
  <c r="Z1358" i="1" s="1"/>
  <c r="AB3365" i="1" l="1"/>
  <c r="Z3365" i="1" s="1"/>
  <c r="AA3362" i="1"/>
  <c r="AB1365" i="1"/>
  <c r="Z1365" i="1" s="1"/>
  <c r="AB1363" i="1"/>
  <c r="Z1363" i="1" s="1"/>
  <c r="AB3366" i="1"/>
  <c r="Z3366" i="1" s="1"/>
  <c r="AA3366" i="1"/>
  <c r="AB3364" i="1"/>
  <c r="Z3364" i="1" s="1"/>
  <c r="AB1364" i="1"/>
  <c r="Z1364" i="1" s="1"/>
  <c r="AB1366" i="1"/>
  <c r="Z1366" i="1" s="1"/>
  <c r="AA3363" i="1"/>
  <c r="S3371" i="1"/>
  <c r="AC3371" i="1" s="1"/>
  <c r="S1371" i="1"/>
  <c r="AC1371" i="1" s="1"/>
  <c r="S3370" i="1"/>
  <c r="AC3370" i="1" s="1"/>
  <c r="S3368" i="1"/>
  <c r="AC3368" i="1" s="1"/>
  <c r="S1368" i="1"/>
  <c r="AC1368" i="1" s="1"/>
  <c r="S3369" i="1"/>
  <c r="AC3369" i="1" s="1"/>
  <c r="S3367" i="1"/>
  <c r="AC3367" i="1" s="1"/>
  <c r="S1367" i="1"/>
  <c r="AC1367" i="1" s="1"/>
  <c r="S1369" i="1"/>
  <c r="AC1369" i="1" s="1"/>
  <c r="S1370" i="1"/>
  <c r="AC1370" i="1" s="1"/>
  <c r="AA3364" i="1"/>
  <c r="AA3365" i="1"/>
  <c r="O3371" i="1" l="1"/>
  <c r="O3368" i="1"/>
  <c r="O1368" i="1"/>
  <c r="O3369" i="1"/>
  <c r="O1371" i="1"/>
  <c r="O3370" i="1"/>
  <c r="O1367" i="1"/>
  <c r="O1369" i="1"/>
  <c r="O1370" i="1"/>
  <c r="O3367" i="1"/>
  <c r="P3371" i="1"/>
  <c r="P3368" i="1"/>
  <c r="P1371" i="1"/>
  <c r="P3370" i="1"/>
  <c r="P1368" i="1"/>
  <c r="P3369" i="1"/>
  <c r="P1367" i="1"/>
  <c r="P3367" i="1"/>
  <c r="P1369" i="1"/>
  <c r="P1370" i="1"/>
  <c r="R3371" i="1"/>
  <c r="AD3371" i="1" s="1"/>
  <c r="R3368" i="1"/>
  <c r="AD3368" i="1" s="1"/>
  <c r="R1368" i="1"/>
  <c r="AD1368" i="1" s="1"/>
  <c r="R3369" i="1"/>
  <c r="AD3369" i="1" s="1"/>
  <c r="R1371" i="1"/>
  <c r="AD1371" i="1" s="1"/>
  <c r="R3370" i="1"/>
  <c r="AD3370" i="1" s="1"/>
  <c r="R1367" i="1"/>
  <c r="AD1367" i="1" s="1"/>
  <c r="R1369" i="1"/>
  <c r="AD1369" i="1" s="1"/>
  <c r="R1370" i="1"/>
  <c r="AD1370" i="1" s="1"/>
  <c r="R3367" i="1"/>
  <c r="AD3367" i="1" s="1"/>
  <c r="Q3371" i="1"/>
  <c r="Q3368" i="1"/>
  <c r="Q1371" i="1"/>
  <c r="AA1371" i="1" s="1"/>
  <c r="Q3370" i="1"/>
  <c r="Q1367" i="1"/>
  <c r="AA1367" i="1" s="1"/>
  <c r="Q1368" i="1"/>
  <c r="AA1368" i="1" s="1"/>
  <c r="Q3369" i="1"/>
  <c r="Q3367" i="1"/>
  <c r="Q1369" i="1"/>
  <c r="AA1369" i="1" s="1"/>
  <c r="Q1370" i="1"/>
  <c r="AA1370" i="1" s="1"/>
  <c r="AB1369" i="1" l="1"/>
  <c r="Z1369" i="1" s="1"/>
  <c r="AB1368" i="1"/>
  <c r="Z1368" i="1" s="1"/>
  <c r="AB3371" i="1"/>
  <c r="Z3371" i="1" s="1"/>
  <c r="AA3371" i="1"/>
  <c r="AB3367" i="1"/>
  <c r="Z3367" i="1" s="1"/>
  <c r="AB3370" i="1"/>
  <c r="Z3370" i="1" s="1"/>
  <c r="AA3369" i="1"/>
  <c r="AB1367" i="1"/>
  <c r="Z1367" i="1" s="1"/>
  <c r="AB1371" i="1"/>
  <c r="Z1371" i="1" s="1"/>
  <c r="S3373" i="1"/>
  <c r="AC3373" i="1" s="1"/>
  <c r="S3376" i="1"/>
  <c r="AC3376" i="1" s="1"/>
  <c r="S3374" i="1"/>
  <c r="AC3374" i="1" s="1"/>
  <c r="S1374" i="1"/>
  <c r="AC1374" i="1" s="1"/>
  <c r="S1376" i="1"/>
  <c r="AC1376" i="1" s="1"/>
  <c r="S1372" i="1"/>
  <c r="AC1372" i="1" s="1"/>
  <c r="S3372" i="1"/>
  <c r="AC3372" i="1" s="1"/>
  <c r="S1373" i="1"/>
  <c r="AC1373" i="1" s="1"/>
  <c r="S1377" i="1"/>
  <c r="AC1377" i="1" s="1"/>
  <c r="S1375" i="1"/>
  <c r="AC1375" i="1" s="1"/>
  <c r="S3377" i="1"/>
  <c r="AC3377" i="1" s="1"/>
  <c r="S3375" i="1"/>
  <c r="AC3375" i="1" s="1"/>
  <c r="AB1370" i="1"/>
  <c r="Z1370" i="1" s="1"/>
  <c r="AB3369" i="1"/>
  <c r="Z3369" i="1" s="1"/>
  <c r="AB3368" i="1"/>
  <c r="Z3368" i="1" s="1"/>
  <c r="AA3367" i="1"/>
  <c r="AA3370" i="1"/>
  <c r="AA3368" i="1"/>
  <c r="R3373" i="1" l="1"/>
  <c r="AD3373" i="1" s="1"/>
  <c r="R3376" i="1"/>
  <c r="AD3376" i="1" s="1"/>
  <c r="R3374" i="1"/>
  <c r="AD3374" i="1" s="1"/>
  <c r="R3372" i="1"/>
  <c r="AD3372" i="1" s="1"/>
  <c r="R1373" i="1"/>
  <c r="AD1373" i="1" s="1"/>
  <c r="R1377" i="1"/>
  <c r="AD1377" i="1" s="1"/>
  <c r="R1374" i="1"/>
  <c r="AD1374" i="1" s="1"/>
  <c r="R1376" i="1"/>
  <c r="AD1376" i="1" s="1"/>
  <c r="R1372" i="1"/>
  <c r="AD1372" i="1" s="1"/>
  <c r="R1375" i="1"/>
  <c r="AD1375" i="1" s="1"/>
  <c r="R3375" i="1"/>
  <c r="AD3375" i="1" s="1"/>
  <c r="R3377" i="1"/>
  <c r="AD3377" i="1" s="1"/>
  <c r="Q3374" i="1"/>
  <c r="Q3373" i="1"/>
  <c r="Q3376" i="1"/>
  <c r="Q1374" i="1"/>
  <c r="AA1374" i="1" s="1"/>
  <c r="Q1376" i="1"/>
  <c r="AA1376" i="1" s="1"/>
  <c r="Q1372" i="1"/>
  <c r="AA1372" i="1" s="1"/>
  <c r="Q1375" i="1"/>
  <c r="AA1375" i="1" s="1"/>
  <c r="Q3372" i="1"/>
  <c r="Q1373" i="1"/>
  <c r="AA1373" i="1" s="1"/>
  <c r="Q1377" i="1"/>
  <c r="AA1377" i="1" s="1"/>
  <c r="Q3377" i="1"/>
  <c r="Q3375" i="1"/>
  <c r="O3374" i="1" l="1"/>
  <c r="AA3374" i="1" s="1"/>
  <c r="O3373" i="1"/>
  <c r="AA3373" i="1" s="1"/>
  <c r="O3376" i="1"/>
  <c r="AA3376" i="1" s="1"/>
  <c r="O3372" i="1"/>
  <c r="AA3372" i="1" s="1"/>
  <c r="O1373" i="1"/>
  <c r="O1377" i="1"/>
  <c r="O1374" i="1"/>
  <c r="O1376" i="1"/>
  <c r="O1372" i="1"/>
  <c r="O3375" i="1"/>
  <c r="AA3375" i="1" s="1"/>
  <c r="O1375" i="1"/>
  <c r="O3377" i="1"/>
  <c r="AA3377" i="1" s="1"/>
  <c r="P3373" i="1"/>
  <c r="P3376" i="1"/>
  <c r="P3374" i="1"/>
  <c r="AB3374" i="1" s="1"/>
  <c r="Z3374" i="1" s="1"/>
  <c r="P1374" i="1"/>
  <c r="P1376" i="1"/>
  <c r="P1372" i="1"/>
  <c r="P3372" i="1"/>
  <c r="P1373" i="1"/>
  <c r="P1377" i="1"/>
  <c r="P3377" i="1"/>
  <c r="AB3377" i="1" s="1"/>
  <c r="Z3377" i="1" s="1"/>
  <c r="P1375" i="1"/>
  <c r="P3375" i="1"/>
  <c r="S3381" i="1"/>
  <c r="AC3381" i="1" s="1"/>
  <c r="S1382" i="1"/>
  <c r="AC1382" i="1" s="1"/>
  <c r="S3379" i="1"/>
  <c r="AC3379" i="1" s="1"/>
  <c r="S1381" i="1"/>
  <c r="AC1381" i="1" s="1"/>
  <c r="S1379" i="1"/>
  <c r="AC1379" i="1" s="1"/>
  <c r="S3382" i="1"/>
  <c r="AC3382" i="1" s="1"/>
  <c r="S3378" i="1"/>
  <c r="AC3378" i="1" s="1"/>
  <c r="S1380" i="1"/>
  <c r="AC1380" i="1" s="1"/>
  <c r="S3380" i="1"/>
  <c r="AC3380" i="1" s="1"/>
  <c r="S1378" i="1"/>
  <c r="AC1378" i="1" s="1"/>
  <c r="AB3372" i="1" l="1"/>
  <c r="Z3372" i="1"/>
  <c r="R3381" i="1"/>
  <c r="AD3381" i="1" s="1"/>
  <c r="R1382" i="1"/>
  <c r="AD1382" i="1" s="1"/>
  <c r="R3379" i="1"/>
  <c r="AD3379" i="1" s="1"/>
  <c r="R3382" i="1"/>
  <c r="AD3382" i="1" s="1"/>
  <c r="R3378" i="1"/>
  <c r="AD3378" i="1" s="1"/>
  <c r="R3380" i="1"/>
  <c r="AD3380" i="1" s="1"/>
  <c r="R1381" i="1"/>
  <c r="AD1381" i="1" s="1"/>
  <c r="R1379" i="1"/>
  <c r="AD1379" i="1" s="1"/>
  <c r="R1378" i="1"/>
  <c r="AD1378" i="1" s="1"/>
  <c r="R1380" i="1"/>
  <c r="AD1380" i="1" s="1"/>
  <c r="AB1375" i="1"/>
  <c r="Z1375" i="1" s="1"/>
  <c r="AB1372" i="1"/>
  <c r="Z1372" i="1" s="1"/>
  <c r="AB3376" i="1"/>
  <c r="Z3376" i="1" s="1"/>
  <c r="AB1377" i="1"/>
  <c r="Z1377" i="1" s="1"/>
  <c r="AB1376" i="1"/>
  <c r="Z1376" i="1"/>
  <c r="AB3373" i="1"/>
  <c r="Z3373" i="1" s="1"/>
  <c r="AB3375" i="1"/>
  <c r="Z3375" i="1" s="1"/>
  <c r="AB1373" i="1"/>
  <c r="Z1373" i="1"/>
  <c r="AB1374" i="1"/>
  <c r="Z1374" i="1" s="1"/>
  <c r="P3381" i="1"/>
  <c r="P1382" i="1"/>
  <c r="AB1382" i="1" s="1"/>
  <c r="Z1382" i="1" s="1"/>
  <c r="P3379" i="1"/>
  <c r="P1381" i="1"/>
  <c r="P1379" i="1"/>
  <c r="P3382" i="1"/>
  <c r="AB3382" i="1" s="1"/>
  <c r="Z3382" i="1" s="1"/>
  <c r="P3378" i="1"/>
  <c r="P3380" i="1"/>
  <c r="P1380" i="1"/>
  <c r="P1378" i="1"/>
  <c r="Q3381" i="1"/>
  <c r="Q1382" i="1"/>
  <c r="AA1382" i="1" s="1"/>
  <c r="Q3379" i="1"/>
  <c r="Q1381" i="1"/>
  <c r="AA1381" i="1" s="1"/>
  <c r="Q1379" i="1"/>
  <c r="AA1379" i="1" s="1"/>
  <c r="Q3382" i="1"/>
  <c r="Q3378" i="1"/>
  <c r="Q3380" i="1"/>
  <c r="Q1380" i="1"/>
  <c r="AA1380" i="1" s="1"/>
  <c r="Q1378" i="1"/>
  <c r="AA1378" i="1" s="1"/>
  <c r="AB1380" i="1" l="1"/>
  <c r="Z1380" i="1" s="1"/>
  <c r="AB3380" i="1"/>
  <c r="Z3380" i="1" s="1"/>
  <c r="AB1381" i="1"/>
  <c r="Z1381" i="1" s="1"/>
  <c r="S3387" i="1"/>
  <c r="AC3387" i="1" s="1"/>
  <c r="S1387" i="1"/>
  <c r="AC1387" i="1" s="1"/>
  <c r="S3385" i="1"/>
  <c r="AC3385" i="1" s="1"/>
  <c r="S3386" i="1"/>
  <c r="AC3386" i="1" s="1"/>
  <c r="S1384" i="1"/>
  <c r="AC1384" i="1" s="1"/>
  <c r="S3384" i="1"/>
  <c r="AC3384" i="1" s="1"/>
  <c r="S1385" i="1"/>
  <c r="AC1385" i="1" s="1"/>
  <c r="S3383" i="1"/>
  <c r="AC3383" i="1" s="1"/>
  <c r="S1383" i="1"/>
  <c r="AC1383" i="1" s="1"/>
  <c r="S1386" i="1"/>
  <c r="AC1386" i="1" s="1"/>
  <c r="AB3378" i="1"/>
  <c r="Z3378" i="1" s="1"/>
  <c r="AB3379" i="1"/>
  <c r="Z3379" i="1" s="1"/>
  <c r="AB1378" i="1"/>
  <c r="Z1378" i="1" s="1"/>
  <c r="O3381" i="1"/>
  <c r="AA3381" i="1" s="1"/>
  <c r="O1382" i="1"/>
  <c r="O3379" i="1"/>
  <c r="AA3379" i="1" s="1"/>
  <c r="O3382" i="1"/>
  <c r="AA3382" i="1" s="1"/>
  <c r="O3378" i="1"/>
  <c r="AA3378" i="1" s="1"/>
  <c r="O1381" i="1"/>
  <c r="O1379" i="1"/>
  <c r="O1378" i="1"/>
  <c r="O1380" i="1"/>
  <c r="O3380" i="1"/>
  <c r="AA3380" i="1" s="1"/>
  <c r="AB1379" i="1"/>
  <c r="Z1379" i="1" s="1"/>
  <c r="AB3381" i="1"/>
  <c r="Z3381" i="1" s="1"/>
  <c r="O3387" i="1" l="1"/>
  <c r="O1387" i="1"/>
  <c r="O3385" i="1"/>
  <c r="O3386" i="1"/>
  <c r="O1383" i="1"/>
  <c r="O1384" i="1"/>
  <c r="O1386" i="1"/>
  <c r="O3384" i="1"/>
  <c r="O1385" i="1"/>
  <c r="O3383" i="1"/>
  <c r="R3387" i="1"/>
  <c r="AD3387" i="1" s="1"/>
  <c r="R1387" i="1"/>
  <c r="AD1387" i="1" s="1"/>
  <c r="R3385" i="1"/>
  <c r="AD3385" i="1" s="1"/>
  <c r="R3386" i="1"/>
  <c r="AD3386" i="1" s="1"/>
  <c r="R1383" i="1"/>
  <c r="AD1383" i="1" s="1"/>
  <c r="R1386" i="1"/>
  <c r="AD1386" i="1" s="1"/>
  <c r="R1384" i="1"/>
  <c r="AD1384" i="1" s="1"/>
  <c r="R3384" i="1"/>
  <c r="AD3384" i="1" s="1"/>
  <c r="R1385" i="1"/>
  <c r="AD1385" i="1" s="1"/>
  <c r="R3383" i="1"/>
  <c r="AD3383" i="1" s="1"/>
  <c r="P3387" i="1"/>
  <c r="P1387" i="1"/>
  <c r="P3385" i="1"/>
  <c r="P3386" i="1"/>
  <c r="P1383" i="1"/>
  <c r="P3384" i="1"/>
  <c r="P1385" i="1"/>
  <c r="P3383" i="1"/>
  <c r="P1384" i="1"/>
  <c r="AB1384" i="1" s="1"/>
  <c r="Z1384" i="1" s="1"/>
  <c r="P1386" i="1"/>
  <c r="Q3387" i="1"/>
  <c r="Q1387" i="1"/>
  <c r="AA1387" i="1" s="1"/>
  <c r="Q3385" i="1"/>
  <c r="Q3386" i="1"/>
  <c r="Q1383" i="1"/>
  <c r="AA1383" i="1" s="1"/>
  <c r="Q3384" i="1"/>
  <c r="Q1385" i="1"/>
  <c r="AA1385" i="1" s="1"/>
  <c r="Q3383" i="1"/>
  <c r="Q1386" i="1"/>
  <c r="AA1386" i="1" s="1"/>
  <c r="Q1384" i="1"/>
  <c r="AA1384" i="1" s="1"/>
  <c r="AB3383" i="1" l="1"/>
  <c r="Z3383" i="1" s="1"/>
  <c r="AA3384" i="1"/>
  <c r="AA3386" i="1"/>
  <c r="AB1385" i="1"/>
  <c r="Z1385" i="1" s="1"/>
  <c r="AB3385" i="1"/>
  <c r="Z3385" i="1" s="1"/>
  <c r="AA3385" i="1"/>
  <c r="AB1383" i="1"/>
  <c r="Z1383" i="1" s="1"/>
  <c r="AB3387" i="1"/>
  <c r="Z3387" i="1" s="1"/>
  <c r="AB3386" i="1"/>
  <c r="Z3386" i="1" s="1"/>
  <c r="AB1386" i="1"/>
  <c r="Z1386" i="1" s="1"/>
  <c r="AB3384" i="1"/>
  <c r="Z3384" i="1" s="1"/>
  <c r="AB1387" i="1"/>
  <c r="Z1387" i="1" s="1"/>
  <c r="AA3383" i="1"/>
  <c r="S3389" i="1"/>
  <c r="AC3389" i="1" s="1"/>
  <c r="S3390" i="1"/>
  <c r="AC3390" i="1" s="1"/>
  <c r="S1389" i="1"/>
  <c r="AC1389" i="1" s="1"/>
  <c r="S3388" i="1"/>
  <c r="AC3388" i="1" s="1"/>
  <c r="S3392" i="1"/>
  <c r="AC3392" i="1" s="1"/>
  <c r="S1390" i="1"/>
  <c r="AC1390" i="1" s="1"/>
  <c r="S1392" i="1"/>
  <c r="AC1392" i="1" s="1"/>
  <c r="S1391" i="1"/>
  <c r="AC1391" i="1" s="1"/>
  <c r="S1388" i="1"/>
  <c r="AC1388" i="1" s="1"/>
  <c r="S3391" i="1"/>
  <c r="AC3391" i="1" s="1"/>
  <c r="AA3387" i="1"/>
  <c r="Q1389" i="1" l="1"/>
  <c r="AA1389" i="1" s="1"/>
  <c r="Q3392" i="1"/>
  <c r="Q3389" i="1"/>
  <c r="Q3390" i="1"/>
  <c r="Q3388" i="1"/>
  <c r="Q1391" i="1"/>
  <c r="AA1391" i="1" s="1"/>
  <c r="Q1390" i="1"/>
  <c r="AA1390" i="1" s="1"/>
  <c r="Q1392" i="1"/>
  <c r="AA1392" i="1" s="1"/>
  <c r="Q1388" i="1"/>
  <c r="AA1388" i="1" s="1"/>
  <c r="Q3391" i="1"/>
  <c r="R3389" i="1"/>
  <c r="AD3389" i="1" s="1"/>
  <c r="R3390" i="1"/>
  <c r="AD3390" i="1" s="1"/>
  <c r="R1389" i="1"/>
  <c r="AD1389" i="1" s="1"/>
  <c r="R3392" i="1"/>
  <c r="AD3392" i="1" s="1"/>
  <c r="R1390" i="1"/>
  <c r="AD1390" i="1" s="1"/>
  <c r="R1392" i="1"/>
  <c r="AD1392" i="1" s="1"/>
  <c r="R3388" i="1"/>
  <c r="AD3388" i="1" s="1"/>
  <c r="R1391" i="1"/>
  <c r="AD1391" i="1" s="1"/>
  <c r="R3391" i="1"/>
  <c r="AD3391" i="1" s="1"/>
  <c r="R1388" i="1"/>
  <c r="AD1388" i="1" s="1"/>
  <c r="O1389" i="1" l="1"/>
  <c r="O3389" i="1"/>
  <c r="AA3389" i="1" s="1"/>
  <c r="O3390" i="1"/>
  <c r="AA3390" i="1" s="1"/>
  <c r="O1390" i="1"/>
  <c r="O1392" i="1"/>
  <c r="O3392" i="1"/>
  <c r="AA3392" i="1" s="1"/>
  <c r="O3388" i="1"/>
  <c r="AA3388" i="1" s="1"/>
  <c r="O3391" i="1"/>
  <c r="AA3391" i="1" s="1"/>
  <c r="O1391" i="1"/>
  <c r="O1388" i="1"/>
  <c r="S3397" i="1"/>
  <c r="AC3397" i="1" s="1"/>
  <c r="S3395" i="1"/>
  <c r="AC3395" i="1" s="1"/>
  <c r="S3396" i="1"/>
  <c r="AC3396" i="1" s="1"/>
  <c r="S1395" i="1"/>
  <c r="AC1395" i="1" s="1"/>
  <c r="S1396" i="1"/>
  <c r="AC1396" i="1" s="1"/>
  <c r="S3393" i="1"/>
  <c r="AC3393" i="1" s="1"/>
  <c r="S3394" i="1"/>
  <c r="AC3394" i="1" s="1"/>
  <c r="S1393" i="1"/>
  <c r="AC1393" i="1" s="1"/>
  <c r="S1397" i="1"/>
  <c r="AC1397" i="1" s="1"/>
  <c r="S1394" i="1"/>
  <c r="AC1394" i="1" s="1"/>
  <c r="P3389" i="1"/>
  <c r="P3390" i="1"/>
  <c r="P1389" i="1"/>
  <c r="P3392" i="1"/>
  <c r="P3388" i="1"/>
  <c r="P1390" i="1"/>
  <c r="AB1390" i="1" s="1"/>
  <c r="Z1390" i="1" s="1"/>
  <c r="P1392" i="1"/>
  <c r="P1388" i="1"/>
  <c r="P1391" i="1"/>
  <c r="P3391" i="1"/>
  <c r="AB1388" i="1" l="1"/>
  <c r="Z1388" i="1" s="1"/>
  <c r="AB3392" i="1"/>
  <c r="Z3392" i="1" s="1"/>
  <c r="AB1391" i="1"/>
  <c r="Z1391" i="1" s="1"/>
  <c r="AB1392" i="1"/>
  <c r="Z1392" i="1" s="1"/>
  <c r="AB1389" i="1"/>
  <c r="Z1389" i="1" s="1"/>
  <c r="Q3397" i="1"/>
  <c r="Q3395" i="1"/>
  <c r="Q3396" i="1"/>
  <c r="Q1395" i="1"/>
  <c r="AA1395" i="1" s="1"/>
  <c r="Q1396" i="1"/>
  <c r="AA1396" i="1" s="1"/>
  <c r="Q3393" i="1"/>
  <c r="Q3394" i="1"/>
  <c r="Q1393" i="1"/>
  <c r="AA1393" i="1" s="1"/>
  <c r="Q1397" i="1"/>
  <c r="AA1397" i="1" s="1"/>
  <c r="Q1394" i="1"/>
  <c r="AA1394" i="1" s="1"/>
  <c r="AB3391" i="1"/>
  <c r="Z3391" i="1" s="1"/>
  <c r="AB3390" i="1"/>
  <c r="Z3390" i="1" s="1"/>
  <c r="AB3388" i="1"/>
  <c r="Z3388" i="1" s="1"/>
  <c r="AB3389" i="1"/>
  <c r="Z3389" i="1" s="1"/>
  <c r="R3397" i="1"/>
  <c r="AD3397" i="1" s="1"/>
  <c r="R3395" i="1"/>
  <c r="AD3395" i="1" s="1"/>
  <c r="R3393" i="1"/>
  <c r="AD3393" i="1" s="1"/>
  <c r="R3394" i="1"/>
  <c r="AD3394" i="1" s="1"/>
  <c r="R3396" i="1"/>
  <c r="AD3396" i="1" s="1"/>
  <c r="R1395" i="1"/>
  <c r="AD1395" i="1" s="1"/>
  <c r="R1396" i="1"/>
  <c r="AD1396" i="1" s="1"/>
  <c r="R1397" i="1"/>
  <c r="AD1397" i="1" s="1"/>
  <c r="R1394" i="1"/>
  <c r="AD1394" i="1" s="1"/>
  <c r="R1393" i="1"/>
  <c r="AD1393" i="1" s="1"/>
  <c r="P3397" i="1" l="1"/>
  <c r="P3395" i="1"/>
  <c r="AB3395" i="1" s="1"/>
  <c r="Z3395" i="1" s="1"/>
  <c r="P3396" i="1"/>
  <c r="P1395" i="1"/>
  <c r="P1396" i="1"/>
  <c r="P3393" i="1"/>
  <c r="P3394" i="1"/>
  <c r="AB3394" i="1" s="1"/>
  <c r="Z3394" i="1" s="1"/>
  <c r="P1393" i="1"/>
  <c r="P1397" i="1"/>
  <c r="P1394" i="1"/>
  <c r="O3397" i="1"/>
  <c r="AA3397" i="1" s="1"/>
  <c r="O3395" i="1"/>
  <c r="AA3395" i="1" s="1"/>
  <c r="O3393" i="1"/>
  <c r="AA3393" i="1" s="1"/>
  <c r="O3394" i="1"/>
  <c r="AA3394" i="1" s="1"/>
  <c r="O3396" i="1"/>
  <c r="AA3396" i="1" s="1"/>
  <c r="O1395" i="1"/>
  <c r="O1396" i="1"/>
  <c r="O1397" i="1"/>
  <c r="O1394" i="1"/>
  <c r="O1393" i="1"/>
  <c r="S1398" i="1"/>
  <c r="AC1398" i="1" s="1"/>
  <c r="S3400" i="1"/>
  <c r="AC3400" i="1" s="1"/>
  <c r="S3398" i="1"/>
  <c r="AC3398" i="1" s="1"/>
  <c r="S1400" i="1"/>
  <c r="AC1400" i="1" s="1"/>
  <c r="S3402" i="1"/>
  <c r="AC3402" i="1" s="1"/>
  <c r="S1401" i="1"/>
  <c r="AC1401" i="1" s="1"/>
  <c r="S3399" i="1"/>
  <c r="AC3399" i="1" s="1"/>
  <c r="S1399" i="1"/>
  <c r="AC1399" i="1" s="1"/>
  <c r="S3401" i="1"/>
  <c r="AC3401" i="1" s="1"/>
  <c r="S1402" i="1"/>
  <c r="AC1402" i="1" s="1"/>
  <c r="AB3396" i="1" l="1"/>
  <c r="Z3396" i="1" s="1"/>
  <c r="AB1397" i="1"/>
  <c r="Z1397" i="1" s="1"/>
  <c r="AB1396" i="1"/>
  <c r="Z1396" i="1" s="1"/>
  <c r="AB3397" i="1"/>
  <c r="Z3397" i="1" s="1"/>
  <c r="AB1393" i="1"/>
  <c r="Z1393" i="1" s="1"/>
  <c r="AB1395" i="1"/>
  <c r="Z1395" i="1" s="1"/>
  <c r="R1398" i="1"/>
  <c r="AD1398" i="1" s="1"/>
  <c r="R3400" i="1"/>
  <c r="AD3400" i="1" s="1"/>
  <c r="R1401" i="1"/>
  <c r="AD1401" i="1" s="1"/>
  <c r="R3398" i="1"/>
  <c r="AD3398" i="1" s="1"/>
  <c r="R1400" i="1"/>
  <c r="AD1400" i="1" s="1"/>
  <c r="R3402" i="1"/>
  <c r="AD3402" i="1" s="1"/>
  <c r="R1399" i="1"/>
  <c r="AD1399" i="1" s="1"/>
  <c r="R3401" i="1"/>
  <c r="AD3401" i="1" s="1"/>
  <c r="R1402" i="1"/>
  <c r="AD1402" i="1" s="1"/>
  <c r="R3399" i="1"/>
  <c r="AD3399" i="1" s="1"/>
  <c r="Q3400" i="1"/>
  <c r="Q1398" i="1"/>
  <c r="AA1398" i="1" s="1"/>
  <c r="Q3398" i="1"/>
  <c r="Q1400" i="1"/>
  <c r="AA1400" i="1" s="1"/>
  <c r="Q3402" i="1"/>
  <c r="Q1399" i="1"/>
  <c r="AA1399" i="1" s="1"/>
  <c r="Q1401" i="1"/>
  <c r="AA1401" i="1" s="1"/>
  <c r="Q3399" i="1"/>
  <c r="Q3401" i="1"/>
  <c r="Q1402" i="1"/>
  <c r="AA1402" i="1" s="1"/>
  <c r="O3400" i="1"/>
  <c r="O1398" i="1"/>
  <c r="O1401" i="1"/>
  <c r="O3398" i="1"/>
  <c r="O1400" i="1"/>
  <c r="O3402" i="1"/>
  <c r="O1399" i="1"/>
  <c r="O3401" i="1"/>
  <c r="O1402" i="1"/>
  <c r="O3399" i="1"/>
  <c r="AB1394" i="1"/>
  <c r="Z1394" i="1" s="1"/>
  <c r="AB3393" i="1"/>
  <c r="Z3393" i="1" s="1"/>
  <c r="AA3402" i="1" l="1"/>
  <c r="AA3398" i="1"/>
  <c r="AA3399" i="1"/>
  <c r="P1398" i="1"/>
  <c r="P3400" i="1"/>
  <c r="AB3400" i="1" s="1"/>
  <c r="Z3400" i="1" s="1"/>
  <c r="P3398" i="1"/>
  <c r="P1400" i="1"/>
  <c r="P3402" i="1"/>
  <c r="P1401" i="1"/>
  <c r="P1399" i="1"/>
  <c r="P3399" i="1"/>
  <c r="P3401" i="1"/>
  <c r="P1402" i="1"/>
  <c r="AB1402" i="1" s="1"/>
  <c r="Z1402" i="1" s="1"/>
  <c r="AA3401" i="1"/>
  <c r="S3405" i="1"/>
  <c r="AC3405" i="1" s="1"/>
  <c r="S3403" i="1"/>
  <c r="AC3403" i="1" s="1"/>
  <c r="S3406" i="1"/>
  <c r="AC3406" i="1" s="1"/>
  <c r="S1406" i="1"/>
  <c r="AC1406" i="1" s="1"/>
  <c r="S1403" i="1"/>
  <c r="AC1403" i="1" s="1"/>
  <c r="S1405" i="1"/>
  <c r="AC1405" i="1" s="1"/>
  <c r="S1407" i="1"/>
  <c r="AC1407" i="1" s="1"/>
  <c r="S1404" i="1"/>
  <c r="AC1404" i="1" s="1"/>
  <c r="S3404" i="1"/>
  <c r="AC3404" i="1" s="1"/>
  <c r="S3407" i="1"/>
  <c r="AC3407" i="1" s="1"/>
  <c r="AA3400" i="1"/>
  <c r="O3406" i="1" l="1"/>
  <c r="O3405" i="1"/>
  <c r="O3403" i="1"/>
  <c r="O1405" i="1"/>
  <c r="O1406" i="1"/>
  <c r="O1403" i="1"/>
  <c r="O3404" i="1"/>
  <c r="O3407" i="1"/>
  <c r="O1404" i="1"/>
  <c r="O1407" i="1"/>
  <c r="AB1399" i="1"/>
  <c r="Z1399" i="1" s="1"/>
  <c r="AB3398" i="1"/>
  <c r="Z3398" i="1" s="1"/>
  <c r="AB1401" i="1"/>
  <c r="Z1401" i="1" s="1"/>
  <c r="R3405" i="1"/>
  <c r="AD3405" i="1" s="1"/>
  <c r="R3403" i="1"/>
  <c r="AD3403" i="1" s="1"/>
  <c r="R3406" i="1"/>
  <c r="AD3406" i="1" s="1"/>
  <c r="R1405" i="1"/>
  <c r="AD1405" i="1" s="1"/>
  <c r="R1406" i="1"/>
  <c r="AD1406" i="1" s="1"/>
  <c r="R1403" i="1"/>
  <c r="AD1403" i="1" s="1"/>
  <c r="R1407" i="1"/>
  <c r="AD1407" i="1" s="1"/>
  <c r="R3404" i="1"/>
  <c r="AD3404" i="1" s="1"/>
  <c r="R3407" i="1"/>
  <c r="AD3407" i="1" s="1"/>
  <c r="R1404" i="1"/>
  <c r="AD1404" i="1" s="1"/>
  <c r="AB3401" i="1"/>
  <c r="Z3401" i="1" s="1"/>
  <c r="AB3402" i="1"/>
  <c r="Z3402" i="1" s="1"/>
  <c r="AB1398" i="1"/>
  <c r="Z1398" i="1" s="1"/>
  <c r="Q3406" i="1"/>
  <c r="Q3405" i="1"/>
  <c r="Q3403" i="1"/>
  <c r="Q1406" i="1"/>
  <c r="AA1406" i="1" s="1"/>
  <c r="Q1403" i="1"/>
  <c r="AA1403" i="1" s="1"/>
  <c r="Q1407" i="1"/>
  <c r="AA1407" i="1" s="1"/>
  <c r="Q1405" i="1"/>
  <c r="AA1405" i="1" s="1"/>
  <c r="Q3404" i="1"/>
  <c r="Q3407" i="1"/>
  <c r="Q1404" i="1"/>
  <c r="AA1404" i="1" s="1"/>
  <c r="AB3399" i="1"/>
  <c r="Z3399" i="1" s="1"/>
  <c r="AB1400" i="1"/>
  <c r="Z1400" i="1" s="1"/>
  <c r="P3405" i="1" l="1"/>
  <c r="P3403" i="1"/>
  <c r="P3406" i="1"/>
  <c r="AB3406" i="1" s="1"/>
  <c r="Z3406" i="1" s="1"/>
  <c r="P1406" i="1"/>
  <c r="P1403" i="1"/>
  <c r="P1405" i="1"/>
  <c r="P1407" i="1"/>
  <c r="P3404" i="1"/>
  <c r="P3407" i="1"/>
  <c r="AB3407" i="1" s="1"/>
  <c r="Z3407" i="1" s="1"/>
  <c r="P1404" i="1"/>
  <c r="AB1404" i="1" s="1"/>
  <c r="Z1404" i="1" s="1"/>
  <c r="AA3407" i="1"/>
  <c r="AA3404" i="1"/>
  <c r="AA3403" i="1"/>
  <c r="S339" i="12"/>
  <c r="AC339" i="12" s="1"/>
  <c r="S355" i="12"/>
  <c r="AC355" i="12" s="1"/>
  <c r="S267" i="12"/>
  <c r="AC267" i="12" s="1"/>
  <c r="S280" i="12"/>
  <c r="AC280" i="12" s="1"/>
  <c r="S274" i="12"/>
  <c r="AC274" i="12" s="1"/>
  <c r="S270" i="12"/>
  <c r="AC270" i="12" s="1"/>
  <c r="S273" i="12"/>
  <c r="AC273" i="12" s="1"/>
  <c r="S283" i="12"/>
  <c r="AC283" i="12" s="1"/>
  <c r="S272" i="12"/>
  <c r="AC272" i="12" s="1"/>
  <c r="S268" i="12"/>
  <c r="AC268" i="12" s="1"/>
  <c r="S278" i="12"/>
  <c r="AC278" i="12" s="1"/>
  <c r="S281" i="12"/>
  <c r="AC281" i="12" s="1"/>
  <c r="S277" i="12"/>
  <c r="AC277" i="12" s="1"/>
  <c r="S269" i="12"/>
  <c r="AC269" i="12" s="1"/>
  <c r="S271" i="12"/>
  <c r="AC271" i="12" s="1"/>
  <c r="S275" i="12"/>
  <c r="AC275" i="12" s="1"/>
  <c r="S276" i="12"/>
  <c r="AC276" i="12" s="1"/>
  <c r="S282" i="12"/>
  <c r="AC282" i="12" s="1"/>
  <c r="S266" i="12"/>
  <c r="AC266" i="12" s="1"/>
  <c r="S285" i="12"/>
  <c r="AC285" i="12" s="1"/>
  <c r="S279" i="12"/>
  <c r="AC279" i="12" s="1"/>
  <c r="S284" i="12"/>
  <c r="AC284" i="12" s="1"/>
  <c r="S71" i="9"/>
  <c r="AC71" i="9" s="1"/>
  <c r="S19" i="4"/>
  <c r="AC19" i="4" s="1"/>
  <c r="S73" i="9"/>
  <c r="AC73" i="9" s="1"/>
  <c r="S17" i="3"/>
  <c r="AC17" i="3" s="1"/>
  <c r="S70" i="9"/>
  <c r="AC70" i="9" s="1"/>
  <c r="S18" i="7"/>
  <c r="AC18" i="7" s="1"/>
  <c r="S72" i="9"/>
  <c r="AC72" i="9" s="1"/>
  <c r="S20" i="2"/>
  <c r="AC20" i="2" s="1"/>
  <c r="S3411" i="1"/>
  <c r="AC3411" i="1" s="1"/>
  <c r="S1411" i="1"/>
  <c r="AC1411" i="1" s="1"/>
  <c r="S3409" i="1"/>
  <c r="AC3409" i="1" s="1"/>
  <c r="S3410" i="1"/>
  <c r="AC3410" i="1" s="1"/>
  <c r="S3412" i="1"/>
  <c r="AC3412" i="1" s="1"/>
  <c r="S3408" i="1"/>
  <c r="AC3408" i="1" s="1"/>
  <c r="S1412" i="1"/>
  <c r="AC1412" i="1" s="1"/>
  <c r="S1408" i="1"/>
  <c r="AC1408" i="1" s="1"/>
  <c r="S1409" i="1"/>
  <c r="AC1409" i="1" s="1"/>
  <c r="S1410" i="1"/>
  <c r="AC1410" i="1" s="1"/>
  <c r="AA3405" i="1"/>
  <c r="AA3406" i="1"/>
  <c r="Q339" i="12" l="1"/>
  <c r="AA339" i="12" s="1"/>
  <c r="Q355" i="12"/>
  <c r="AA355" i="12" s="1"/>
  <c r="Q271" i="12"/>
  <c r="Q275" i="12"/>
  <c r="Q282" i="12"/>
  <c r="Q285" i="12"/>
  <c r="Q269" i="12"/>
  <c r="Q272" i="12"/>
  <c r="Q268" i="12"/>
  <c r="Q278" i="12"/>
  <c r="Q273" i="12"/>
  <c r="Q281" i="12"/>
  <c r="Q277" i="12"/>
  <c r="Q279" i="12"/>
  <c r="Q283" i="12"/>
  <c r="Q267" i="12"/>
  <c r="Q284" i="12"/>
  <c r="Q280" i="12"/>
  <c r="Q276" i="12"/>
  <c r="Q274" i="12"/>
  <c r="Q270" i="12"/>
  <c r="Q266" i="12"/>
  <c r="Q73" i="9"/>
  <c r="Q17" i="3"/>
  <c r="Q70" i="9"/>
  <c r="Q20" i="2"/>
  <c r="Q71" i="9"/>
  <c r="Q18" i="7"/>
  <c r="Q72" i="9"/>
  <c r="Q19" i="4"/>
  <c r="Q3411" i="1"/>
  <c r="Q1411" i="1"/>
  <c r="AA1411" i="1" s="1"/>
  <c r="Q3409" i="1"/>
  <c r="Q3408" i="1"/>
  <c r="Q3410" i="1"/>
  <c r="Q3412" i="1"/>
  <c r="Q1412" i="1"/>
  <c r="AA1412" i="1" s="1"/>
  <c r="Q1408" i="1"/>
  <c r="AA1408" i="1" s="1"/>
  <c r="Q1409" i="1"/>
  <c r="AA1409" i="1" s="1"/>
  <c r="Q1410" i="1"/>
  <c r="AA1410" i="1" s="1"/>
  <c r="AB1407" i="1"/>
  <c r="Z1407" i="1" s="1"/>
  <c r="R339" i="12"/>
  <c r="AD339" i="12" s="1"/>
  <c r="R355" i="12"/>
  <c r="AD355" i="12" s="1"/>
  <c r="R276" i="12"/>
  <c r="AD276" i="12" s="1"/>
  <c r="R266" i="12"/>
  <c r="AD266" i="12" s="1"/>
  <c r="R285" i="12"/>
  <c r="AD285" i="12" s="1"/>
  <c r="R279" i="12"/>
  <c r="AD279" i="12" s="1"/>
  <c r="R284" i="12"/>
  <c r="AD284" i="12" s="1"/>
  <c r="R274" i="12"/>
  <c r="AD274" i="12" s="1"/>
  <c r="R270" i="12"/>
  <c r="AD270" i="12" s="1"/>
  <c r="R277" i="12"/>
  <c r="AD277" i="12" s="1"/>
  <c r="R269" i="12"/>
  <c r="AD269" i="12" s="1"/>
  <c r="R267" i="12"/>
  <c r="AD267" i="12" s="1"/>
  <c r="R280" i="12"/>
  <c r="AD280" i="12" s="1"/>
  <c r="R273" i="12"/>
  <c r="AD273" i="12" s="1"/>
  <c r="R271" i="12"/>
  <c r="AD271" i="12" s="1"/>
  <c r="R283" i="12"/>
  <c r="AD283" i="12" s="1"/>
  <c r="R275" i="12"/>
  <c r="AD275" i="12" s="1"/>
  <c r="R272" i="12"/>
  <c r="AD272" i="12" s="1"/>
  <c r="R268" i="12"/>
  <c r="AD268" i="12" s="1"/>
  <c r="R282" i="12"/>
  <c r="AD282" i="12" s="1"/>
  <c r="R278" i="12"/>
  <c r="AD278" i="12" s="1"/>
  <c r="R281" i="12"/>
  <c r="AD281" i="12" s="1"/>
  <c r="R73" i="9"/>
  <c r="AD73" i="9" s="1"/>
  <c r="R19" i="4"/>
  <c r="AD19" i="4" s="1"/>
  <c r="R70" i="9"/>
  <c r="AD70" i="9" s="1"/>
  <c r="R20" i="2"/>
  <c r="AD20" i="2" s="1"/>
  <c r="R72" i="9"/>
  <c r="AD72" i="9" s="1"/>
  <c r="R18" i="7"/>
  <c r="AD18" i="7" s="1"/>
  <c r="R71" i="9"/>
  <c r="AD71" i="9" s="1"/>
  <c r="R17" i="3"/>
  <c r="AD17" i="3" s="1"/>
  <c r="R3411" i="1"/>
  <c r="AD3411" i="1" s="1"/>
  <c r="R3410" i="1"/>
  <c r="AD3410" i="1" s="1"/>
  <c r="R3412" i="1"/>
  <c r="AD3412" i="1" s="1"/>
  <c r="R1411" i="1"/>
  <c r="AD1411" i="1" s="1"/>
  <c r="R3409" i="1"/>
  <c r="AD3409" i="1" s="1"/>
  <c r="R3408" i="1"/>
  <c r="AD3408" i="1" s="1"/>
  <c r="R1409" i="1"/>
  <c r="AD1409" i="1" s="1"/>
  <c r="R1410" i="1"/>
  <c r="AD1410" i="1" s="1"/>
  <c r="R1412" i="1"/>
  <c r="AD1412" i="1" s="1"/>
  <c r="R1408" i="1"/>
  <c r="AD1408" i="1" s="1"/>
  <c r="AB1405" i="1"/>
  <c r="Z1405" i="1"/>
  <c r="AB3403" i="1"/>
  <c r="Z3403" i="1" s="1"/>
  <c r="O339" i="12"/>
  <c r="O355" i="12"/>
  <c r="O279" i="12"/>
  <c r="AA279" i="12" s="1"/>
  <c r="O284" i="12"/>
  <c r="AA284" i="12" s="1"/>
  <c r="O268" i="12"/>
  <c r="AA268" i="12" s="1"/>
  <c r="O282" i="12"/>
  <c r="AA282" i="12" s="1"/>
  <c r="O281" i="12"/>
  <c r="AA281" i="12" s="1"/>
  <c r="O277" i="12"/>
  <c r="AA277" i="12" s="1"/>
  <c r="O269" i="12"/>
  <c r="AA269" i="12" s="1"/>
  <c r="O273" i="12"/>
  <c r="AA273" i="12" s="1"/>
  <c r="O275" i="12"/>
  <c r="AA275" i="12" s="1"/>
  <c r="O267" i="12"/>
  <c r="O270" i="12"/>
  <c r="AA270" i="12" s="1"/>
  <c r="O266" i="12"/>
  <c r="AA266" i="12" s="1"/>
  <c r="O283" i="12"/>
  <c r="AA283" i="12" s="1"/>
  <c r="O280" i="12"/>
  <c r="AA280" i="12" s="1"/>
  <c r="O272" i="12"/>
  <c r="AA272" i="12" s="1"/>
  <c r="O278" i="12"/>
  <c r="AA278" i="12" s="1"/>
  <c r="O274" i="12"/>
  <c r="AA274" i="12" s="1"/>
  <c r="O285" i="12"/>
  <c r="AA285" i="12" s="1"/>
  <c r="O271" i="12"/>
  <c r="AA271" i="12" s="1"/>
  <c r="O276" i="12"/>
  <c r="AA276" i="12" s="1"/>
  <c r="O73" i="9"/>
  <c r="O17" i="3"/>
  <c r="O70" i="9"/>
  <c r="O20" i="2"/>
  <c r="O71" i="9"/>
  <c r="O18" i="7"/>
  <c r="O72" i="9"/>
  <c r="O19" i="4"/>
  <c r="O3411" i="1"/>
  <c r="AA3411" i="1" s="1"/>
  <c r="O3410" i="1"/>
  <c r="AA3410" i="1" s="1"/>
  <c r="O3412" i="1"/>
  <c r="AA3412" i="1" s="1"/>
  <c r="O1411" i="1"/>
  <c r="O3409" i="1"/>
  <c r="AA3409" i="1" s="1"/>
  <c r="O1409" i="1"/>
  <c r="O1410" i="1"/>
  <c r="O3408" i="1"/>
  <c r="AA3408" i="1" s="1"/>
  <c r="O1412" i="1"/>
  <c r="O1408" i="1"/>
  <c r="AB1403" i="1"/>
  <c r="Z1403" i="1" s="1"/>
  <c r="AB3405" i="1"/>
  <c r="Z3405" i="1" s="1"/>
  <c r="P355" i="12"/>
  <c r="P339" i="12"/>
  <c r="AB339" i="12" s="1"/>
  <c r="Z339" i="12" s="1"/>
  <c r="P280" i="12"/>
  <c r="AB280" i="12" s="1"/>
  <c r="Z280" i="12" s="1"/>
  <c r="P277" i="12"/>
  <c r="AB277" i="12" s="1"/>
  <c r="Z277" i="12" s="1"/>
  <c r="P269" i="12"/>
  <c r="AB269" i="12" s="1"/>
  <c r="Z269" i="12" s="1"/>
  <c r="P279" i="12"/>
  <c r="AB279" i="12" s="1"/>
  <c r="Z279" i="12" s="1"/>
  <c r="P271" i="12"/>
  <c r="AB271" i="12" s="1"/>
  <c r="Z271" i="12" s="1"/>
  <c r="P276" i="12"/>
  <c r="AB276" i="12" s="1"/>
  <c r="Z276" i="12" s="1"/>
  <c r="P282" i="12"/>
  <c r="AB282" i="12" s="1"/>
  <c r="Z282" i="12" s="1"/>
  <c r="P266" i="12"/>
  <c r="AB266" i="12" s="1"/>
  <c r="Z266" i="12" s="1"/>
  <c r="P281" i="12"/>
  <c r="AB281" i="12" s="1"/>
  <c r="Z281" i="12" s="1"/>
  <c r="P275" i="12"/>
  <c r="AB275" i="12" s="1"/>
  <c r="Z275" i="12" s="1"/>
  <c r="P284" i="12"/>
  <c r="AB284" i="12" s="1"/>
  <c r="Z284" i="12" s="1"/>
  <c r="P278" i="12"/>
  <c r="AB278" i="12" s="1"/>
  <c r="Z278" i="12" s="1"/>
  <c r="P285" i="12"/>
  <c r="AB285" i="12" s="1"/>
  <c r="Z285" i="12" s="1"/>
  <c r="P273" i="12"/>
  <c r="AB273" i="12" s="1"/>
  <c r="Z273" i="12" s="1"/>
  <c r="P283" i="12"/>
  <c r="AB283" i="12" s="1"/>
  <c r="Z283" i="12" s="1"/>
  <c r="P267" i="12"/>
  <c r="AB267" i="12" s="1"/>
  <c r="Z267" i="12" s="1"/>
  <c r="P272" i="12"/>
  <c r="AB272" i="12" s="1"/>
  <c r="Z272" i="12" s="1"/>
  <c r="P268" i="12"/>
  <c r="AB268" i="12" s="1"/>
  <c r="Z268" i="12" s="1"/>
  <c r="P274" i="12"/>
  <c r="AB274" i="12" s="1"/>
  <c r="Z274" i="12" s="1"/>
  <c r="P270" i="12"/>
  <c r="AB270" i="12" s="1"/>
  <c r="Z270" i="12" s="1"/>
  <c r="P73" i="9"/>
  <c r="P19" i="4"/>
  <c r="AB19" i="4" s="1"/>
  <c r="Z19" i="4" s="1"/>
  <c r="P72" i="9"/>
  <c r="P70" i="9"/>
  <c r="P18" i="7"/>
  <c r="AB18" i="7" s="1"/>
  <c r="Z18" i="7" s="1"/>
  <c r="P17" i="3"/>
  <c r="AB17" i="3" s="1"/>
  <c r="Z17" i="3" s="1"/>
  <c r="P71" i="9"/>
  <c r="P20" i="2"/>
  <c r="AB20" i="2" s="1"/>
  <c r="Z20" i="2" s="1"/>
  <c r="P3411" i="1"/>
  <c r="P1411" i="1"/>
  <c r="P3409" i="1"/>
  <c r="P3410" i="1"/>
  <c r="P3412" i="1"/>
  <c r="P1408" i="1"/>
  <c r="P1412" i="1"/>
  <c r="P3408" i="1"/>
  <c r="P1409" i="1"/>
  <c r="P1410" i="1"/>
  <c r="AB3404" i="1"/>
  <c r="Z3404" i="1" s="1"/>
  <c r="AB1406" i="1"/>
  <c r="Z1406" i="1" s="1"/>
  <c r="AA267" i="12" l="1"/>
  <c r="AB1412" i="1"/>
  <c r="Z1412" i="1" s="1"/>
  <c r="AB3409" i="1"/>
  <c r="Z3409" i="1"/>
  <c r="AB71" i="9"/>
  <c r="AB72" i="9"/>
  <c r="AB355" i="12"/>
  <c r="Z355" i="12" s="1"/>
  <c r="AA18" i="7"/>
  <c r="AA17" i="3"/>
  <c r="AB3412" i="1"/>
  <c r="Z3412" i="1" s="1"/>
  <c r="AB73" i="9"/>
  <c r="AB1410" i="1"/>
  <c r="Z1410" i="1" s="1"/>
  <c r="AB1408" i="1"/>
  <c r="Z1408" i="1" s="1"/>
  <c r="AB1411" i="1"/>
  <c r="Z1411" i="1" s="1"/>
  <c r="AA71" i="9"/>
  <c r="AA73" i="9"/>
  <c r="S3413" i="1"/>
  <c r="AC3413" i="1" s="1"/>
  <c r="S1414" i="1"/>
  <c r="AC1414" i="1" s="1"/>
  <c r="S1413" i="1"/>
  <c r="AC1413" i="1" s="1"/>
  <c r="S1416" i="1"/>
  <c r="AC1416" i="1" s="1"/>
  <c r="S3416" i="1"/>
  <c r="AC3416" i="1" s="1"/>
  <c r="S3414" i="1"/>
  <c r="AC3414" i="1" s="1"/>
  <c r="S3415" i="1"/>
  <c r="AC3415" i="1" s="1"/>
  <c r="S1415" i="1"/>
  <c r="AC1415" i="1" s="1"/>
  <c r="AA19" i="4"/>
  <c r="AA20" i="2"/>
  <c r="AB1409" i="1"/>
  <c r="Z1409" i="1" s="1"/>
  <c r="AB3411" i="1"/>
  <c r="Z3411" i="1" s="1"/>
  <c r="AB3408" i="1"/>
  <c r="Z3408" i="1" s="1"/>
  <c r="AB3410" i="1"/>
  <c r="Z3410" i="1" s="1"/>
  <c r="AB70" i="9"/>
  <c r="AA72" i="9"/>
  <c r="AA70" i="9"/>
  <c r="O3413" i="1" l="1"/>
  <c r="O1414" i="1"/>
  <c r="O3416" i="1"/>
  <c r="O3414" i="1"/>
  <c r="O1413" i="1"/>
  <c r="O1416" i="1"/>
  <c r="O1415" i="1"/>
  <c r="O3415" i="1"/>
  <c r="Q3413" i="1"/>
  <c r="Q1414" i="1"/>
  <c r="AA1414" i="1" s="1"/>
  <c r="Q1413" i="1"/>
  <c r="AA1413" i="1" s="1"/>
  <c r="Q1416" i="1"/>
  <c r="AA1416" i="1" s="1"/>
  <c r="Q1415" i="1"/>
  <c r="AA1415" i="1" s="1"/>
  <c r="Q3416" i="1"/>
  <c r="Q3414" i="1"/>
  <c r="Q3415" i="1"/>
  <c r="R3413" i="1"/>
  <c r="AD3413" i="1" s="1"/>
  <c r="R1414" i="1"/>
  <c r="AD1414" i="1" s="1"/>
  <c r="R3416" i="1"/>
  <c r="AD3416" i="1" s="1"/>
  <c r="R3414" i="1"/>
  <c r="AD3414" i="1" s="1"/>
  <c r="R1413" i="1"/>
  <c r="AD1413" i="1" s="1"/>
  <c r="R1416" i="1"/>
  <c r="AD1416" i="1" s="1"/>
  <c r="R1415" i="1"/>
  <c r="AD1415" i="1" s="1"/>
  <c r="R3415" i="1"/>
  <c r="AD3415" i="1" s="1"/>
  <c r="P3413" i="1" l="1"/>
  <c r="AB3413" i="1" s="1"/>
  <c r="Z3413" i="1" s="1"/>
  <c r="P1414" i="1"/>
  <c r="P1413" i="1"/>
  <c r="P1416" i="1"/>
  <c r="P3416" i="1"/>
  <c r="P3414" i="1"/>
  <c r="AB3414" i="1" s="1"/>
  <c r="Z3414" i="1" s="1"/>
  <c r="P1415" i="1"/>
  <c r="P3415" i="1"/>
  <c r="AB3415" i="1" s="1"/>
  <c r="Z3415" i="1" s="1"/>
  <c r="AA3415" i="1"/>
  <c r="AA3414" i="1"/>
  <c r="AA3416" i="1"/>
  <c r="S3419" i="1"/>
  <c r="AC3419" i="1" s="1"/>
  <c r="S3420" i="1"/>
  <c r="AC3420" i="1" s="1"/>
  <c r="S1419" i="1"/>
  <c r="AC1419" i="1" s="1"/>
  <c r="S3418" i="1"/>
  <c r="AC3418" i="1" s="1"/>
  <c r="S1420" i="1"/>
  <c r="AC1420" i="1" s="1"/>
  <c r="S3417" i="1"/>
  <c r="AC3417" i="1" s="1"/>
  <c r="S1417" i="1"/>
  <c r="AC1417" i="1" s="1"/>
  <c r="S1418" i="1"/>
  <c r="AC1418" i="1" s="1"/>
  <c r="AA3413" i="1"/>
  <c r="R3419" i="1" l="1"/>
  <c r="AD3419" i="1" s="1"/>
  <c r="R3420" i="1"/>
  <c r="AD3420" i="1" s="1"/>
  <c r="R1420" i="1"/>
  <c r="AD1420" i="1" s="1"/>
  <c r="R3417" i="1"/>
  <c r="AD3417" i="1" s="1"/>
  <c r="R1419" i="1"/>
  <c r="AD1419" i="1" s="1"/>
  <c r="R3418" i="1"/>
  <c r="AD3418" i="1" s="1"/>
  <c r="R1417" i="1"/>
  <c r="AD1417" i="1" s="1"/>
  <c r="R1418" i="1"/>
  <c r="AD1418" i="1" s="1"/>
  <c r="AB1415" i="1"/>
  <c r="Z1415" i="1" s="1"/>
  <c r="AB1413" i="1"/>
  <c r="Z1413" i="1" s="1"/>
  <c r="P3419" i="1"/>
  <c r="P1419" i="1"/>
  <c r="P3418" i="1"/>
  <c r="P3420" i="1"/>
  <c r="P1420" i="1"/>
  <c r="P3417" i="1"/>
  <c r="AB3417" i="1" s="1"/>
  <c r="Z3417" i="1" s="1"/>
  <c r="P1417" i="1"/>
  <c r="P1418" i="1"/>
  <c r="AB1414" i="1"/>
  <c r="Z1414" i="1" s="1"/>
  <c r="AB3416" i="1"/>
  <c r="Z3416" i="1" s="1"/>
  <c r="O3419" i="1"/>
  <c r="O1420" i="1"/>
  <c r="O3417" i="1"/>
  <c r="O3420" i="1"/>
  <c r="O1419" i="1"/>
  <c r="O3418" i="1"/>
  <c r="O1417" i="1"/>
  <c r="O1418" i="1"/>
  <c r="Q3419" i="1"/>
  <c r="Q3420" i="1"/>
  <c r="Q1419" i="1"/>
  <c r="AA1419" i="1" s="1"/>
  <c r="Q3418" i="1"/>
  <c r="Q1420" i="1"/>
  <c r="AA1420" i="1" s="1"/>
  <c r="Q3417" i="1"/>
  <c r="Q1417" i="1"/>
  <c r="AA1417" i="1" s="1"/>
  <c r="Q1418" i="1"/>
  <c r="AA1418" i="1" s="1"/>
  <c r="AB1416" i="1"/>
  <c r="Z1416" i="1" s="1"/>
  <c r="AA3419" i="1" l="1"/>
  <c r="AA3420" i="1"/>
  <c r="AB1420" i="1"/>
  <c r="Z1420" i="1" s="1"/>
  <c r="AA3418" i="1"/>
  <c r="AB1417" i="1"/>
  <c r="Z1417" i="1" s="1"/>
  <c r="AB3418" i="1"/>
  <c r="Z3418" i="1" s="1"/>
  <c r="S3421" i="1"/>
  <c r="AC3421" i="1" s="1"/>
  <c r="S3422" i="1"/>
  <c r="AC3422" i="1" s="1"/>
  <c r="S3424" i="1"/>
  <c r="AC3424" i="1" s="1"/>
  <c r="S1421" i="1"/>
  <c r="AC1421" i="1" s="1"/>
  <c r="S1424" i="1"/>
  <c r="AC1424" i="1" s="1"/>
  <c r="S1422" i="1"/>
  <c r="AC1422" i="1" s="1"/>
  <c r="S1425" i="1"/>
  <c r="AC1425" i="1" s="1"/>
  <c r="S1423" i="1"/>
  <c r="AC1423" i="1" s="1"/>
  <c r="S3425" i="1"/>
  <c r="AC3425" i="1" s="1"/>
  <c r="S3423" i="1"/>
  <c r="AC3423" i="1" s="1"/>
  <c r="AB1419" i="1"/>
  <c r="Z1419" i="1" s="1"/>
  <c r="AB3419" i="1"/>
  <c r="Z3419" i="1" s="1"/>
  <c r="AA3417" i="1"/>
  <c r="AB1418" i="1"/>
  <c r="Z1418" i="1" s="1"/>
  <c r="AB3420" i="1"/>
  <c r="Z3420" i="1" s="1"/>
  <c r="O1421" i="1" l="1"/>
  <c r="O3421" i="1"/>
  <c r="O3422" i="1"/>
  <c r="O3424" i="1"/>
  <c r="O1422" i="1"/>
  <c r="O1425" i="1"/>
  <c r="O1424" i="1"/>
  <c r="O3423" i="1"/>
  <c r="O1423" i="1"/>
  <c r="O3425" i="1"/>
  <c r="R3421" i="1"/>
  <c r="AD3421" i="1" s="1"/>
  <c r="R3422" i="1"/>
  <c r="AD3422" i="1" s="1"/>
  <c r="R3424" i="1"/>
  <c r="AD3424" i="1" s="1"/>
  <c r="R1421" i="1"/>
  <c r="AD1421" i="1" s="1"/>
  <c r="R1422" i="1"/>
  <c r="AD1422" i="1" s="1"/>
  <c r="R1425" i="1"/>
  <c r="AD1425" i="1" s="1"/>
  <c r="R1424" i="1"/>
  <c r="AD1424" i="1" s="1"/>
  <c r="R1423" i="1"/>
  <c r="AD1423" i="1" s="1"/>
  <c r="R3423" i="1"/>
  <c r="AD3423" i="1" s="1"/>
  <c r="R3425" i="1"/>
  <c r="AD3425" i="1" s="1"/>
  <c r="Q1421" i="1"/>
  <c r="AA1421" i="1" s="1"/>
  <c r="Q3421" i="1"/>
  <c r="Q3422" i="1"/>
  <c r="Q3424" i="1"/>
  <c r="Q1424" i="1"/>
  <c r="AA1424" i="1" s="1"/>
  <c r="Q1423" i="1"/>
  <c r="AA1423" i="1" s="1"/>
  <c r="Q1422" i="1"/>
  <c r="AA1422" i="1" s="1"/>
  <c r="Q1425" i="1"/>
  <c r="AA1425" i="1" s="1"/>
  <c r="Q3425" i="1"/>
  <c r="Q3423" i="1"/>
  <c r="S3429" i="1" l="1"/>
  <c r="AC3429" i="1" s="1"/>
  <c r="S3427" i="1"/>
  <c r="AC3427" i="1" s="1"/>
  <c r="S1427" i="1"/>
  <c r="AC1427" i="1" s="1"/>
  <c r="S3426" i="1"/>
  <c r="AC3426" i="1" s="1"/>
  <c r="S1428" i="1"/>
  <c r="AC1428" i="1" s="1"/>
  <c r="S3428" i="1"/>
  <c r="AC3428" i="1" s="1"/>
  <c r="S1429" i="1"/>
  <c r="AC1429" i="1" s="1"/>
  <c r="S1426" i="1"/>
  <c r="AC1426" i="1" s="1"/>
  <c r="AA3423" i="1"/>
  <c r="AA3424" i="1"/>
  <c r="AA3422" i="1"/>
  <c r="AA3425" i="1"/>
  <c r="AA3421" i="1"/>
  <c r="P3421" i="1"/>
  <c r="P3422" i="1"/>
  <c r="P3424" i="1"/>
  <c r="P1421" i="1"/>
  <c r="P1424" i="1"/>
  <c r="P1422" i="1"/>
  <c r="AB1422" i="1" s="1"/>
  <c r="Z1422" i="1" s="1"/>
  <c r="P1425" i="1"/>
  <c r="P3425" i="1"/>
  <c r="P1423" i="1"/>
  <c r="P3423" i="1"/>
  <c r="O3429" i="1" l="1"/>
  <c r="O3427" i="1"/>
  <c r="O3426" i="1"/>
  <c r="O1427" i="1"/>
  <c r="O1428" i="1"/>
  <c r="O1429" i="1"/>
  <c r="O1426" i="1"/>
  <c r="O3428" i="1"/>
  <c r="AB1425" i="1"/>
  <c r="Z1425" i="1" s="1"/>
  <c r="AB3423" i="1"/>
  <c r="Z3423" i="1" s="1"/>
  <c r="AB3422" i="1"/>
  <c r="Z3422" i="1" s="1"/>
  <c r="AB1423" i="1"/>
  <c r="Z1423" i="1" s="1"/>
  <c r="AB1424" i="1"/>
  <c r="Z1424" i="1" s="1"/>
  <c r="AB3421" i="1"/>
  <c r="Z3421" i="1" s="1"/>
  <c r="P3429" i="1"/>
  <c r="AB3429" i="1" s="1"/>
  <c r="Z3429" i="1" s="1"/>
  <c r="P3427" i="1"/>
  <c r="AB3427" i="1" s="1"/>
  <c r="Z3427" i="1" s="1"/>
  <c r="P1427" i="1"/>
  <c r="P3426" i="1"/>
  <c r="AB3426" i="1" s="1"/>
  <c r="Z3426" i="1" s="1"/>
  <c r="P3428" i="1"/>
  <c r="P1428" i="1"/>
  <c r="P1429" i="1"/>
  <c r="P1426" i="1"/>
  <c r="AB3425" i="1"/>
  <c r="Z3425" i="1" s="1"/>
  <c r="AB1421" i="1"/>
  <c r="Z1421" i="1" s="1"/>
  <c r="R3429" i="1"/>
  <c r="AD3429" i="1" s="1"/>
  <c r="R3427" i="1"/>
  <c r="AD3427" i="1" s="1"/>
  <c r="R3426" i="1"/>
  <c r="AD3426" i="1" s="1"/>
  <c r="R1427" i="1"/>
  <c r="AD1427" i="1" s="1"/>
  <c r="R1429" i="1"/>
  <c r="AD1429" i="1" s="1"/>
  <c r="R1426" i="1"/>
  <c r="AD1426" i="1" s="1"/>
  <c r="R1428" i="1"/>
  <c r="AD1428" i="1" s="1"/>
  <c r="R3428" i="1"/>
  <c r="AD3428" i="1" s="1"/>
  <c r="AB3424" i="1"/>
  <c r="Z3424" i="1" s="1"/>
  <c r="Q3429" i="1"/>
  <c r="Q3427" i="1"/>
  <c r="Q1427" i="1"/>
  <c r="AA1427" i="1" s="1"/>
  <c r="Q3426" i="1"/>
  <c r="Q3428" i="1"/>
  <c r="Q1429" i="1"/>
  <c r="AA1429" i="1" s="1"/>
  <c r="Q1426" i="1"/>
  <c r="AA1426" i="1" s="1"/>
  <c r="Q1428" i="1"/>
  <c r="AA1428" i="1" s="1"/>
  <c r="S3430" i="1" l="1"/>
  <c r="AC3430" i="1" s="1"/>
  <c r="S3433" i="1"/>
  <c r="AC3433" i="1" s="1"/>
  <c r="S1430" i="1"/>
  <c r="AC1430" i="1" s="1"/>
  <c r="S3432" i="1"/>
  <c r="AC3432" i="1" s="1"/>
  <c r="S1432" i="1"/>
  <c r="AC1432" i="1" s="1"/>
  <c r="S1433" i="1"/>
  <c r="AC1433" i="1" s="1"/>
  <c r="S3431" i="1"/>
  <c r="AC3431" i="1" s="1"/>
  <c r="S1431" i="1"/>
  <c r="AC1431" i="1" s="1"/>
  <c r="AB1426" i="1"/>
  <c r="Z1426" i="1" s="1"/>
  <c r="AA3428" i="1"/>
  <c r="AB1429" i="1"/>
  <c r="Z1429" i="1" s="1"/>
  <c r="AB1427" i="1"/>
  <c r="Z1427" i="1" s="1"/>
  <c r="AA3426" i="1"/>
  <c r="AB1428" i="1"/>
  <c r="Z1428" i="1" s="1"/>
  <c r="AA3427" i="1"/>
  <c r="AB3428" i="1"/>
  <c r="Z3428" i="1" s="1"/>
  <c r="AA3429" i="1"/>
  <c r="Q3430" i="1" l="1"/>
  <c r="Q3433" i="1"/>
  <c r="Q1431" i="1"/>
  <c r="AA1431" i="1" s="1"/>
  <c r="Q1430" i="1"/>
  <c r="AA1430" i="1" s="1"/>
  <c r="Q3432" i="1"/>
  <c r="Q1433" i="1"/>
  <c r="AA1433" i="1" s="1"/>
  <c r="Q3431" i="1"/>
  <c r="Q1432" i="1"/>
  <c r="AA1432" i="1" s="1"/>
  <c r="P3430" i="1"/>
  <c r="P3433" i="1"/>
  <c r="P1430" i="1"/>
  <c r="P1431" i="1"/>
  <c r="P1433" i="1"/>
  <c r="AB1433" i="1" s="1"/>
  <c r="Z1433" i="1" s="1"/>
  <c r="P3431" i="1"/>
  <c r="P1432" i="1"/>
  <c r="P3432" i="1"/>
  <c r="O3430" i="1"/>
  <c r="O1430" i="1"/>
  <c r="O3433" i="1"/>
  <c r="O1431" i="1"/>
  <c r="O3432" i="1"/>
  <c r="O1432" i="1"/>
  <c r="O1433" i="1"/>
  <c r="O3431" i="1"/>
  <c r="AA3431" i="1" s="1"/>
  <c r="R3430" i="1"/>
  <c r="AD3430" i="1" s="1"/>
  <c r="R1430" i="1"/>
  <c r="AD1430" i="1" s="1"/>
  <c r="R3432" i="1"/>
  <c r="AD3432" i="1" s="1"/>
  <c r="R3433" i="1"/>
  <c r="AD3433" i="1" s="1"/>
  <c r="R1431" i="1"/>
  <c r="AD1431" i="1" s="1"/>
  <c r="R1433" i="1"/>
  <c r="AD1433" i="1" s="1"/>
  <c r="R3431" i="1"/>
  <c r="AD3431" i="1" s="1"/>
  <c r="R1432" i="1"/>
  <c r="AD1432" i="1" s="1"/>
  <c r="AA3433" i="1" l="1"/>
  <c r="AA3432" i="1"/>
  <c r="AA3430" i="1"/>
  <c r="AB1432" i="1"/>
  <c r="Z1432" i="1" s="1"/>
  <c r="AB1430" i="1"/>
  <c r="Z1430" i="1" s="1"/>
  <c r="S3437" i="1"/>
  <c r="AC3437" i="1" s="1"/>
  <c r="S3438" i="1"/>
  <c r="AC3438" i="1" s="1"/>
  <c r="S3435" i="1"/>
  <c r="AC3435" i="1" s="1"/>
  <c r="S1435" i="1"/>
  <c r="AC1435" i="1" s="1"/>
  <c r="S3434" i="1"/>
  <c r="AC3434" i="1" s="1"/>
  <c r="S3436" i="1"/>
  <c r="AC3436" i="1" s="1"/>
  <c r="S1438" i="1"/>
  <c r="AC1438" i="1" s="1"/>
  <c r="S1437" i="1"/>
  <c r="AC1437" i="1" s="1"/>
  <c r="S1436" i="1"/>
  <c r="AC1436" i="1" s="1"/>
  <c r="S1434" i="1"/>
  <c r="AC1434" i="1" s="1"/>
  <c r="AB3430" i="1"/>
  <c r="Z3430" i="1" s="1"/>
  <c r="AB3431" i="1"/>
  <c r="Z3431" i="1" s="1"/>
  <c r="AB3433" i="1"/>
  <c r="Z3433" i="1" s="1"/>
  <c r="AB3432" i="1"/>
  <c r="Z3432" i="1"/>
  <c r="AB1431" i="1"/>
  <c r="Z1431" i="1" s="1"/>
  <c r="Q3437" i="1" l="1"/>
  <c r="Q3438" i="1"/>
  <c r="Q3435" i="1"/>
  <c r="Q1435" i="1"/>
  <c r="AA1435" i="1" s="1"/>
  <c r="Q3434" i="1"/>
  <c r="Q3436" i="1"/>
  <c r="Q1438" i="1"/>
  <c r="AA1438" i="1" s="1"/>
  <c r="Q1437" i="1"/>
  <c r="AA1437" i="1" s="1"/>
  <c r="Q1436" i="1"/>
  <c r="AA1436" i="1" s="1"/>
  <c r="Q1434" i="1"/>
  <c r="AA1434" i="1" s="1"/>
  <c r="O3437" i="1"/>
  <c r="O3438" i="1"/>
  <c r="AA3438" i="1" s="1"/>
  <c r="O3435" i="1"/>
  <c r="O1438" i="1"/>
  <c r="O1437" i="1"/>
  <c r="O1435" i="1"/>
  <c r="O3434" i="1"/>
  <c r="O3436" i="1"/>
  <c r="O1434" i="1"/>
  <c r="O1436" i="1"/>
  <c r="R3437" i="1"/>
  <c r="AD3437" i="1" s="1"/>
  <c r="R3438" i="1"/>
  <c r="AD3438" i="1" s="1"/>
  <c r="R3435" i="1"/>
  <c r="AD3435" i="1" s="1"/>
  <c r="R1438" i="1"/>
  <c r="AD1438" i="1" s="1"/>
  <c r="R1437" i="1"/>
  <c r="AD1437" i="1" s="1"/>
  <c r="R1435" i="1"/>
  <c r="AD1435" i="1" s="1"/>
  <c r="R3434" i="1"/>
  <c r="AD3434" i="1" s="1"/>
  <c r="R3436" i="1"/>
  <c r="AD3436" i="1" s="1"/>
  <c r="R1434" i="1"/>
  <c r="AD1434" i="1" s="1"/>
  <c r="R1436" i="1"/>
  <c r="AD1436" i="1" s="1"/>
  <c r="AA3436" i="1" l="1"/>
  <c r="AA3434" i="1"/>
  <c r="AA3435" i="1"/>
  <c r="P3437" i="1"/>
  <c r="P3438" i="1"/>
  <c r="P3435" i="1"/>
  <c r="P1435" i="1"/>
  <c r="P3434" i="1"/>
  <c r="P3436" i="1"/>
  <c r="P1438" i="1"/>
  <c r="P1437" i="1"/>
  <c r="P1436" i="1"/>
  <c r="P1434" i="1"/>
  <c r="AB1434" i="1" s="1"/>
  <c r="Z1434" i="1" s="1"/>
  <c r="AA3437" i="1"/>
  <c r="S3440" i="1"/>
  <c r="AC3440" i="1" s="1"/>
  <c r="S1440" i="1"/>
  <c r="AC1440" i="1" s="1"/>
  <c r="S3441" i="1"/>
  <c r="AC3441" i="1" s="1"/>
  <c r="S3442" i="1"/>
  <c r="AC3442" i="1" s="1"/>
  <c r="S1439" i="1"/>
  <c r="AC1439" i="1" s="1"/>
  <c r="S1441" i="1"/>
  <c r="AC1441" i="1" s="1"/>
  <c r="S1442" i="1"/>
  <c r="AC1442" i="1" s="1"/>
  <c r="S3439" i="1"/>
  <c r="AC3439" i="1" s="1"/>
  <c r="P3440" i="1" l="1"/>
  <c r="AB3440" i="1" s="1"/>
  <c r="Z3440" i="1" s="1"/>
  <c r="P1440" i="1"/>
  <c r="P3441" i="1"/>
  <c r="P3442" i="1"/>
  <c r="AB3442" i="1" s="1"/>
  <c r="Z3442" i="1" s="1"/>
  <c r="P1441" i="1"/>
  <c r="AB1441" i="1" s="1"/>
  <c r="Z1441" i="1" s="1"/>
  <c r="P1439" i="1"/>
  <c r="P1442" i="1"/>
  <c r="P3439" i="1"/>
  <c r="AB3439" i="1" s="1"/>
  <c r="Z3439" i="1" s="1"/>
  <c r="AB1436" i="1"/>
  <c r="Z1436" i="1" s="1"/>
  <c r="AB3434" i="1"/>
  <c r="Z3434" i="1" s="1"/>
  <c r="AB3437" i="1"/>
  <c r="Z3437" i="1" s="1"/>
  <c r="AB1437" i="1"/>
  <c r="Z1437" i="1" s="1"/>
  <c r="AB1435" i="1"/>
  <c r="Z1435" i="1" s="1"/>
  <c r="Q3440" i="1"/>
  <c r="Q1439" i="1"/>
  <c r="AA1439" i="1" s="1"/>
  <c r="Q1440" i="1"/>
  <c r="AA1440" i="1" s="1"/>
  <c r="Q3441" i="1"/>
  <c r="Q3442" i="1"/>
  <c r="Q1441" i="1"/>
  <c r="AA1441" i="1" s="1"/>
  <c r="Q1442" i="1"/>
  <c r="AA1442" i="1" s="1"/>
  <c r="Q3439" i="1"/>
  <c r="O3440" i="1"/>
  <c r="O1440" i="1"/>
  <c r="O3441" i="1"/>
  <c r="AA3441" i="1" s="1"/>
  <c r="O3442" i="1"/>
  <c r="AA3442" i="1" s="1"/>
  <c r="O1442" i="1"/>
  <c r="O3439" i="1"/>
  <c r="O1439" i="1"/>
  <c r="O1441" i="1"/>
  <c r="AB1438" i="1"/>
  <c r="Z1438" i="1" s="1"/>
  <c r="AB3435" i="1"/>
  <c r="Z3435" i="1" s="1"/>
  <c r="R3440" i="1"/>
  <c r="AD3440" i="1" s="1"/>
  <c r="R1440" i="1"/>
  <c r="AD1440" i="1" s="1"/>
  <c r="R3441" i="1"/>
  <c r="AD3441" i="1" s="1"/>
  <c r="R3442" i="1"/>
  <c r="AD3442" i="1" s="1"/>
  <c r="R1439" i="1"/>
  <c r="AD1439" i="1" s="1"/>
  <c r="R1442" i="1"/>
  <c r="AD1442" i="1" s="1"/>
  <c r="R3439" i="1"/>
  <c r="AD3439" i="1" s="1"/>
  <c r="R1441" i="1"/>
  <c r="AD1441" i="1" s="1"/>
  <c r="AB3436" i="1"/>
  <c r="Z3436" i="1" s="1"/>
  <c r="AB3438" i="1"/>
  <c r="Z3438" i="1" s="1"/>
  <c r="AA3440" i="1" l="1"/>
  <c r="AA3439" i="1"/>
  <c r="AB1442" i="1"/>
  <c r="Z1442" i="1" s="1"/>
  <c r="AB3441" i="1"/>
  <c r="Z3441" i="1" s="1"/>
  <c r="S1446" i="1"/>
  <c r="AC1446" i="1" s="1"/>
  <c r="S3445" i="1"/>
  <c r="AC3445" i="1" s="1"/>
  <c r="S3443" i="1"/>
  <c r="AC3443" i="1" s="1"/>
  <c r="S3444" i="1"/>
  <c r="AC3444" i="1" s="1"/>
  <c r="S1445" i="1"/>
  <c r="AC1445" i="1" s="1"/>
  <c r="S3446" i="1"/>
  <c r="AC3446" i="1" s="1"/>
  <c r="S1443" i="1"/>
  <c r="AC1443" i="1" s="1"/>
  <c r="S1444" i="1"/>
  <c r="AC1444" i="1" s="1"/>
  <c r="AB1439" i="1"/>
  <c r="Z1439" i="1" s="1"/>
  <c r="AB1440" i="1"/>
  <c r="Z1440" i="1" s="1"/>
  <c r="O3445" i="1" l="1"/>
  <c r="O3443" i="1"/>
  <c r="O1446" i="1"/>
  <c r="O3446" i="1"/>
  <c r="O1443" i="1"/>
  <c r="O3444" i="1"/>
  <c r="O1445" i="1"/>
  <c r="O1444" i="1"/>
  <c r="Q3443" i="1"/>
  <c r="Q3445" i="1"/>
  <c r="Q1446" i="1"/>
  <c r="AA1446" i="1" s="1"/>
  <c r="Q3444" i="1"/>
  <c r="Q1445" i="1"/>
  <c r="AA1445" i="1" s="1"/>
  <c r="Q1444" i="1"/>
  <c r="AA1444" i="1" s="1"/>
  <c r="Q3446" i="1"/>
  <c r="Q1443" i="1"/>
  <c r="AA1443" i="1" s="1"/>
  <c r="R1446" i="1"/>
  <c r="AD1446" i="1" s="1"/>
  <c r="R3445" i="1"/>
  <c r="AD3445" i="1" s="1"/>
  <c r="R3443" i="1"/>
  <c r="AD3443" i="1" s="1"/>
  <c r="R3444" i="1"/>
  <c r="AD3444" i="1" s="1"/>
  <c r="R1445" i="1"/>
  <c r="AD1445" i="1" s="1"/>
  <c r="R3446" i="1"/>
  <c r="AD3446" i="1" s="1"/>
  <c r="R1443" i="1"/>
  <c r="AD1443" i="1" s="1"/>
  <c r="R1444" i="1"/>
  <c r="AD1444" i="1" s="1"/>
  <c r="S3448" i="1" l="1"/>
  <c r="AC3448" i="1" s="1"/>
  <c r="S1448" i="1"/>
  <c r="AC1448" i="1" s="1"/>
  <c r="S3450" i="1"/>
  <c r="AC3450" i="1" s="1"/>
  <c r="S1449" i="1"/>
  <c r="AC1449" i="1" s="1"/>
  <c r="S3447" i="1"/>
  <c r="AC3447" i="1" s="1"/>
  <c r="S1447" i="1"/>
  <c r="AC1447" i="1" s="1"/>
  <c r="S3449" i="1"/>
  <c r="AC3449" i="1" s="1"/>
  <c r="S1450" i="1"/>
  <c r="AC1450" i="1" s="1"/>
  <c r="AA3446" i="1"/>
  <c r="P1446" i="1"/>
  <c r="P3445" i="1"/>
  <c r="AB3445" i="1" s="1"/>
  <c r="Z3445" i="1" s="1"/>
  <c r="P3443" i="1"/>
  <c r="P3444" i="1"/>
  <c r="P1445" i="1"/>
  <c r="P3446" i="1"/>
  <c r="P1443" i="1"/>
  <c r="P1444" i="1"/>
  <c r="AA3444" i="1"/>
  <c r="AA3443" i="1"/>
  <c r="AA3445" i="1"/>
  <c r="AB1443" i="1" l="1"/>
  <c r="Z1443" i="1" s="1"/>
  <c r="AB3443" i="1"/>
  <c r="Z3443" i="1" s="1"/>
  <c r="R3448" i="1"/>
  <c r="AD3448" i="1" s="1"/>
  <c r="R1449" i="1"/>
  <c r="AD1449" i="1" s="1"/>
  <c r="R1448" i="1"/>
  <c r="AD1448" i="1" s="1"/>
  <c r="R3450" i="1"/>
  <c r="AD3450" i="1" s="1"/>
  <c r="R1447" i="1"/>
  <c r="AD1447" i="1" s="1"/>
  <c r="R3449" i="1"/>
  <c r="AD3449" i="1" s="1"/>
  <c r="R1450" i="1"/>
  <c r="AD1450" i="1" s="1"/>
  <c r="R3447" i="1"/>
  <c r="AD3447" i="1" s="1"/>
  <c r="Q3448" i="1"/>
  <c r="Q1448" i="1"/>
  <c r="AA1448" i="1" s="1"/>
  <c r="Q3450" i="1"/>
  <c r="Q1447" i="1"/>
  <c r="AA1447" i="1" s="1"/>
  <c r="Q1449" i="1"/>
  <c r="AA1449" i="1" s="1"/>
  <c r="Q3447" i="1"/>
  <c r="Q3449" i="1"/>
  <c r="Q1450" i="1"/>
  <c r="AA1450" i="1" s="1"/>
  <c r="AB1445" i="1"/>
  <c r="Z1445" i="1" s="1"/>
  <c r="AB1446" i="1"/>
  <c r="Z1446" i="1" s="1"/>
  <c r="O3448" i="1"/>
  <c r="O1449" i="1"/>
  <c r="O1448" i="1"/>
  <c r="O3450" i="1"/>
  <c r="O1447" i="1"/>
  <c r="O3449" i="1"/>
  <c r="O1450" i="1"/>
  <c r="O3447" i="1"/>
  <c r="AB3446" i="1"/>
  <c r="Z3446" i="1" s="1"/>
  <c r="AB1444" i="1"/>
  <c r="Z1444" i="1" s="1"/>
  <c r="AB3444" i="1"/>
  <c r="Z3444" i="1" s="1"/>
  <c r="AA3450" i="1" l="1"/>
  <c r="AA3449" i="1"/>
  <c r="AA3448" i="1"/>
  <c r="P3448" i="1"/>
  <c r="P1448" i="1"/>
  <c r="P3450" i="1"/>
  <c r="P1449" i="1"/>
  <c r="P1447" i="1"/>
  <c r="P3447" i="1"/>
  <c r="P3449" i="1"/>
  <c r="P1450" i="1"/>
  <c r="S74" i="9"/>
  <c r="AC74" i="9" s="1"/>
  <c r="S3453" i="1"/>
  <c r="AC3453" i="1" s="1"/>
  <c r="S3451" i="1"/>
  <c r="AC3451" i="1" s="1"/>
  <c r="S1453" i="1"/>
  <c r="AC1453" i="1" s="1"/>
  <c r="S3454" i="1"/>
  <c r="AC3454" i="1" s="1"/>
  <c r="S1454" i="1"/>
  <c r="AC1454" i="1" s="1"/>
  <c r="S1451" i="1"/>
  <c r="AC1451" i="1" s="1"/>
  <c r="S1455" i="1"/>
  <c r="AC1455" i="1" s="1"/>
  <c r="S1452" i="1"/>
  <c r="AC1452" i="1" s="1"/>
  <c r="S3452" i="1"/>
  <c r="AC3452" i="1" s="1"/>
  <c r="S3455" i="1"/>
  <c r="AC3455" i="1" s="1"/>
  <c r="AA3447" i="1"/>
  <c r="O74" i="9" l="1"/>
  <c r="O1453" i="1"/>
  <c r="O3454" i="1"/>
  <c r="O3453" i="1"/>
  <c r="O3451" i="1"/>
  <c r="O1454" i="1"/>
  <c r="O1451" i="1"/>
  <c r="O3452" i="1"/>
  <c r="O3455" i="1"/>
  <c r="O1455" i="1"/>
  <c r="O1452" i="1"/>
  <c r="AB3450" i="1"/>
  <c r="Z3450" i="1" s="1"/>
  <c r="AB3447" i="1"/>
  <c r="Z3447" i="1" s="1"/>
  <c r="AB1448" i="1"/>
  <c r="Z1448" i="1" s="1"/>
  <c r="AB3449" i="1"/>
  <c r="Z3449" i="1" s="1"/>
  <c r="AB1447" i="1"/>
  <c r="Z1447" i="1" s="1"/>
  <c r="AB3448" i="1"/>
  <c r="Z3448" i="1" s="1"/>
  <c r="P74" i="9"/>
  <c r="P3453" i="1"/>
  <c r="P3451" i="1"/>
  <c r="P1453" i="1"/>
  <c r="AB1453" i="1" s="1"/>
  <c r="Z1453" i="1" s="1"/>
  <c r="P3454" i="1"/>
  <c r="P1454" i="1"/>
  <c r="P1451" i="1"/>
  <c r="P1452" i="1"/>
  <c r="P3452" i="1"/>
  <c r="P1455" i="1"/>
  <c r="P3455" i="1"/>
  <c r="AB1450" i="1"/>
  <c r="Z1450" i="1" s="1"/>
  <c r="AB1449" i="1"/>
  <c r="Z1449" i="1" s="1"/>
  <c r="R74" i="9"/>
  <c r="AD74" i="9" s="1"/>
  <c r="R3453" i="1"/>
  <c r="AD3453" i="1" s="1"/>
  <c r="R3451" i="1"/>
  <c r="AD3451" i="1" s="1"/>
  <c r="R1453" i="1"/>
  <c r="AD1453" i="1" s="1"/>
  <c r="R3454" i="1"/>
  <c r="AD3454" i="1" s="1"/>
  <c r="R1454" i="1"/>
  <c r="AD1454" i="1" s="1"/>
  <c r="R1451" i="1"/>
  <c r="AD1451" i="1" s="1"/>
  <c r="R1455" i="1"/>
  <c r="AD1455" i="1" s="1"/>
  <c r="R3452" i="1"/>
  <c r="AD3452" i="1" s="1"/>
  <c r="R3455" i="1"/>
  <c r="AD3455" i="1" s="1"/>
  <c r="R1452" i="1"/>
  <c r="AD1452" i="1" s="1"/>
  <c r="Q74" i="9"/>
  <c r="Q1453" i="1"/>
  <c r="AA1453" i="1" s="1"/>
  <c r="Q3454" i="1"/>
  <c r="Q3453" i="1"/>
  <c r="Q3451" i="1"/>
  <c r="Q1454" i="1"/>
  <c r="AA1454" i="1" s="1"/>
  <c r="Q1451" i="1"/>
  <c r="AA1451" i="1" s="1"/>
  <c r="Q1455" i="1"/>
  <c r="AA1455" i="1" s="1"/>
  <c r="Q3452" i="1"/>
  <c r="Q1452" i="1"/>
  <c r="AA1452" i="1" s="1"/>
  <c r="Q3455" i="1"/>
  <c r="AA74" i="9" l="1"/>
  <c r="AB3455" i="1"/>
  <c r="Z3455" i="1" s="1"/>
  <c r="AB1451" i="1"/>
  <c r="Z1451" i="1" s="1"/>
  <c r="AB3451" i="1"/>
  <c r="Z3451" i="1" s="1"/>
  <c r="AA3452" i="1"/>
  <c r="AA3453" i="1"/>
  <c r="AB1455" i="1"/>
  <c r="Z1455" i="1" s="1"/>
  <c r="S3459" i="1"/>
  <c r="AC3459" i="1" s="1"/>
  <c r="S1459" i="1"/>
  <c r="AC1459" i="1" s="1"/>
  <c r="S3457" i="1"/>
  <c r="AC3457" i="1" s="1"/>
  <c r="S3458" i="1"/>
  <c r="AC3458" i="1" s="1"/>
  <c r="S3456" i="1"/>
  <c r="AC3456" i="1" s="1"/>
  <c r="S1456" i="1"/>
  <c r="AC1456" i="1" s="1"/>
  <c r="S1457" i="1"/>
  <c r="AC1457" i="1" s="1"/>
  <c r="S1458" i="1"/>
  <c r="AC1458" i="1" s="1"/>
  <c r="AA3454" i="1"/>
  <c r="AB3453" i="1"/>
  <c r="Z3453" i="1"/>
  <c r="AB3452" i="1"/>
  <c r="Z3452" i="1" s="1"/>
  <c r="AB3454" i="1"/>
  <c r="Z3454" i="1" s="1"/>
  <c r="AB74" i="9"/>
  <c r="AB1454" i="1"/>
  <c r="Z1454" i="1" s="1"/>
  <c r="AB1452" i="1"/>
  <c r="Z1452" i="1"/>
  <c r="AA3455" i="1"/>
  <c r="AA3451" i="1"/>
  <c r="R3459" i="1" l="1"/>
  <c r="AD3459" i="1" s="1"/>
  <c r="R3458" i="1"/>
  <c r="AD3458" i="1" s="1"/>
  <c r="R3456" i="1"/>
  <c r="AD3456" i="1" s="1"/>
  <c r="R1459" i="1"/>
  <c r="AD1459" i="1" s="1"/>
  <c r="R3457" i="1"/>
  <c r="AD3457" i="1" s="1"/>
  <c r="R1457" i="1"/>
  <c r="AD1457" i="1" s="1"/>
  <c r="R1458" i="1"/>
  <c r="AD1458" i="1" s="1"/>
  <c r="R1456" i="1"/>
  <c r="AD1456" i="1" s="1"/>
  <c r="Q3459" i="1"/>
  <c r="Q1459" i="1"/>
  <c r="AA1459" i="1" s="1"/>
  <c r="Q3457" i="1"/>
  <c r="Q3458" i="1"/>
  <c r="Q3456" i="1"/>
  <c r="Q1456" i="1"/>
  <c r="AA1456" i="1" s="1"/>
  <c r="Q1457" i="1"/>
  <c r="AA1457" i="1" s="1"/>
  <c r="Q1458" i="1"/>
  <c r="AA1458" i="1" s="1"/>
  <c r="P3459" i="1"/>
  <c r="AB3459" i="1" s="1"/>
  <c r="Z3459" i="1" s="1"/>
  <c r="P1459" i="1"/>
  <c r="P3457" i="1"/>
  <c r="P3458" i="1"/>
  <c r="AB3458" i="1" s="1"/>
  <c r="Z3458" i="1" s="1"/>
  <c r="P3456" i="1"/>
  <c r="P1456" i="1"/>
  <c r="P1457" i="1"/>
  <c r="P1458" i="1"/>
  <c r="S3461" i="1" l="1"/>
  <c r="AC3461" i="1" s="1"/>
  <c r="S1462" i="1"/>
  <c r="AC1462" i="1" s="1"/>
  <c r="S3462" i="1"/>
  <c r="AC3462" i="1" s="1"/>
  <c r="S3463" i="1"/>
  <c r="AC3463" i="1" s="1"/>
  <c r="S1463" i="1"/>
  <c r="AC1463" i="1" s="1"/>
  <c r="S3460" i="1"/>
  <c r="AC3460" i="1" s="1"/>
  <c r="S1461" i="1"/>
  <c r="AC1461" i="1" s="1"/>
  <c r="S1460" i="1"/>
  <c r="AC1460" i="1" s="1"/>
  <c r="AB1457" i="1"/>
  <c r="Z1457" i="1"/>
  <c r="AB3457" i="1"/>
  <c r="Z3457" i="1" s="1"/>
  <c r="AB1459" i="1"/>
  <c r="Z1459" i="1" s="1"/>
  <c r="O3459" i="1"/>
  <c r="AA3459" i="1" s="1"/>
  <c r="O3458" i="1"/>
  <c r="AA3458" i="1" s="1"/>
  <c r="O1459" i="1"/>
  <c r="O3457" i="1"/>
  <c r="AA3457" i="1" s="1"/>
  <c r="O3456" i="1"/>
  <c r="AA3456" i="1" s="1"/>
  <c r="O1457" i="1"/>
  <c r="O1458" i="1"/>
  <c r="O1456" i="1"/>
  <c r="AB1456" i="1"/>
  <c r="Z1456" i="1" s="1"/>
  <c r="AB3456" i="1"/>
  <c r="Z3456" i="1" s="1"/>
  <c r="AB1458" i="1"/>
  <c r="Z1458" i="1" s="1"/>
  <c r="R3461" i="1" l="1"/>
  <c r="AD3461" i="1" s="1"/>
  <c r="R1462" i="1"/>
  <c r="AD1462" i="1" s="1"/>
  <c r="R3462" i="1"/>
  <c r="AD3462" i="1" s="1"/>
  <c r="R1463" i="1"/>
  <c r="AD1463" i="1" s="1"/>
  <c r="R3460" i="1"/>
  <c r="AD3460" i="1" s="1"/>
  <c r="R1461" i="1"/>
  <c r="AD1461" i="1" s="1"/>
  <c r="R1460" i="1"/>
  <c r="AD1460" i="1" s="1"/>
  <c r="R3463" i="1"/>
  <c r="AD3463" i="1" s="1"/>
  <c r="Q3461" i="1"/>
  <c r="Q1462" i="1"/>
  <c r="AA1462" i="1" s="1"/>
  <c r="Q1463" i="1"/>
  <c r="AA1463" i="1" s="1"/>
  <c r="Q3462" i="1"/>
  <c r="Q3463" i="1"/>
  <c r="Q3460" i="1"/>
  <c r="Q1461" i="1"/>
  <c r="AA1461" i="1" s="1"/>
  <c r="Q1460" i="1"/>
  <c r="AA1460" i="1" s="1"/>
  <c r="O3461" i="1"/>
  <c r="O1462" i="1"/>
  <c r="O3462" i="1"/>
  <c r="O1463" i="1"/>
  <c r="O1460" i="1"/>
  <c r="O3460" i="1"/>
  <c r="O1461" i="1"/>
  <c r="O3463" i="1"/>
  <c r="AA3463" i="1" s="1"/>
  <c r="AA3461" i="1" l="1"/>
  <c r="AA3460" i="1"/>
  <c r="S3467" i="1"/>
  <c r="AC3467" i="1" s="1"/>
  <c r="S1467" i="1"/>
  <c r="AC1467" i="1" s="1"/>
  <c r="S3466" i="1"/>
  <c r="AC3466" i="1" s="1"/>
  <c r="S3464" i="1"/>
  <c r="AC3464" i="1" s="1"/>
  <c r="S1464" i="1"/>
  <c r="AC1464" i="1" s="1"/>
  <c r="S3465" i="1"/>
  <c r="AC3465" i="1" s="1"/>
  <c r="S1465" i="1"/>
  <c r="AC1465" i="1" s="1"/>
  <c r="S1466" i="1"/>
  <c r="AC1466" i="1" s="1"/>
  <c r="AA3462" i="1"/>
  <c r="P3461" i="1"/>
  <c r="P1462" i="1"/>
  <c r="P3462" i="1"/>
  <c r="P1463" i="1"/>
  <c r="P3463" i="1"/>
  <c r="P1460" i="1"/>
  <c r="P3460" i="1"/>
  <c r="P1461" i="1"/>
  <c r="AB3460" i="1" l="1"/>
  <c r="Z3460" i="1" s="1"/>
  <c r="AB3462" i="1"/>
  <c r="Z3462" i="1" s="1"/>
  <c r="AB1460" i="1"/>
  <c r="Z1460" i="1" s="1"/>
  <c r="AB1462" i="1"/>
  <c r="Z1462" i="1" s="1"/>
  <c r="AB3461" i="1"/>
  <c r="Z3461" i="1" s="1"/>
  <c r="Q3467" i="1"/>
  <c r="Q3464" i="1"/>
  <c r="Q1467" i="1"/>
  <c r="AA1467" i="1" s="1"/>
  <c r="Q3466" i="1"/>
  <c r="Q1464" i="1"/>
  <c r="AA1464" i="1" s="1"/>
  <c r="Q3465" i="1"/>
  <c r="Q1465" i="1"/>
  <c r="AA1465" i="1" s="1"/>
  <c r="Q1466" i="1"/>
  <c r="AA1466" i="1" s="1"/>
  <c r="AB3463" i="1"/>
  <c r="Z3463" i="1" s="1"/>
  <c r="AB1461" i="1"/>
  <c r="Z1461" i="1" s="1"/>
  <c r="AB1463" i="1"/>
  <c r="Z1463" i="1" s="1"/>
  <c r="O3467" i="1"/>
  <c r="O1464" i="1"/>
  <c r="O3465" i="1"/>
  <c r="O3464" i="1"/>
  <c r="AA3464" i="1" s="1"/>
  <c r="O1467" i="1"/>
  <c r="O3466" i="1"/>
  <c r="O1465" i="1"/>
  <c r="O1466" i="1"/>
  <c r="R3467" i="1"/>
  <c r="AD3467" i="1" s="1"/>
  <c r="R3464" i="1"/>
  <c r="AD3464" i="1" s="1"/>
  <c r="R1464" i="1"/>
  <c r="AD1464" i="1" s="1"/>
  <c r="R3465" i="1"/>
  <c r="AD3465" i="1" s="1"/>
  <c r="R1467" i="1"/>
  <c r="AD1467" i="1" s="1"/>
  <c r="R3466" i="1"/>
  <c r="AD3466" i="1" s="1"/>
  <c r="R1465" i="1"/>
  <c r="AD1465" i="1" s="1"/>
  <c r="R1466" i="1"/>
  <c r="AD1466" i="1" s="1"/>
  <c r="AA3465" i="1" l="1"/>
  <c r="AA3466" i="1"/>
  <c r="AA3467" i="1"/>
  <c r="P3467" i="1"/>
  <c r="P3464" i="1"/>
  <c r="P1467" i="1"/>
  <c r="P3466" i="1"/>
  <c r="P1464" i="1"/>
  <c r="P3465" i="1"/>
  <c r="P1465" i="1"/>
  <c r="P1466" i="1"/>
  <c r="AB1466" i="1" s="1"/>
  <c r="Z1466" i="1" s="1"/>
  <c r="S3469" i="1"/>
  <c r="AC3469" i="1" s="1"/>
  <c r="S3470" i="1"/>
  <c r="AC3470" i="1" s="1"/>
  <c r="S3468" i="1"/>
  <c r="AC3468" i="1" s="1"/>
  <c r="S1468" i="1"/>
  <c r="AC1468" i="1" s="1"/>
  <c r="S1470" i="1"/>
  <c r="AC1470" i="1" s="1"/>
  <c r="S1469" i="1"/>
  <c r="AC1469" i="1" s="1"/>
  <c r="S1471" i="1"/>
  <c r="AC1471" i="1" s="1"/>
  <c r="S3471" i="1"/>
  <c r="AC3471" i="1" s="1"/>
  <c r="O3470" i="1" l="1"/>
  <c r="O3468" i="1"/>
  <c r="O3469" i="1"/>
  <c r="O1471" i="1"/>
  <c r="O1470" i="1"/>
  <c r="O1469" i="1"/>
  <c r="O1468" i="1"/>
  <c r="O3471" i="1"/>
  <c r="P3469" i="1"/>
  <c r="P3470" i="1"/>
  <c r="P3468" i="1"/>
  <c r="P1468" i="1"/>
  <c r="P1470" i="1"/>
  <c r="P1469" i="1"/>
  <c r="P1471" i="1"/>
  <c r="P3471" i="1"/>
  <c r="AB3471" i="1" s="1"/>
  <c r="Z3471" i="1" s="1"/>
  <c r="AB3466" i="1"/>
  <c r="Z3466" i="1" s="1"/>
  <c r="Q3469" i="1"/>
  <c r="Q3470" i="1"/>
  <c r="Q3468" i="1"/>
  <c r="Q1468" i="1"/>
  <c r="AA1468" i="1" s="1"/>
  <c r="Q1470" i="1"/>
  <c r="AA1470" i="1" s="1"/>
  <c r="Q1469" i="1"/>
  <c r="AA1469" i="1" s="1"/>
  <c r="Q1471" i="1"/>
  <c r="AA1471" i="1" s="1"/>
  <c r="Q3471" i="1"/>
  <c r="AB1465" i="1"/>
  <c r="Z1465" i="1" s="1"/>
  <c r="AB1467" i="1"/>
  <c r="Z1467" i="1" s="1"/>
  <c r="AB3465" i="1"/>
  <c r="Z3465" i="1" s="1"/>
  <c r="AB3464" i="1"/>
  <c r="Z3464" i="1" s="1"/>
  <c r="R3469" i="1"/>
  <c r="AD3469" i="1" s="1"/>
  <c r="R3470" i="1"/>
  <c r="AD3470" i="1" s="1"/>
  <c r="R3468" i="1"/>
  <c r="AD3468" i="1" s="1"/>
  <c r="R1470" i="1"/>
  <c r="AD1470" i="1" s="1"/>
  <c r="R1469" i="1"/>
  <c r="AD1469" i="1" s="1"/>
  <c r="R1468" i="1"/>
  <c r="AD1468" i="1" s="1"/>
  <c r="R1471" i="1"/>
  <c r="AD1471" i="1" s="1"/>
  <c r="R3471" i="1"/>
  <c r="AD3471" i="1" s="1"/>
  <c r="AB1464" i="1"/>
  <c r="Z1464" i="1" s="1"/>
  <c r="AB3467" i="1"/>
  <c r="Z3467" i="1" s="1"/>
  <c r="AB1469" i="1" l="1"/>
  <c r="Z1469" i="1" s="1"/>
  <c r="AB3470" i="1"/>
  <c r="Z3470" i="1" s="1"/>
  <c r="AA3471" i="1"/>
  <c r="S3475" i="1"/>
  <c r="AC3475" i="1" s="1"/>
  <c r="S1475" i="1"/>
  <c r="AC1475" i="1" s="1"/>
  <c r="S1472" i="1"/>
  <c r="AC1472" i="1" s="1"/>
  <c r="S3472" i="1"/>
  <c r="AC3472" i="1" s="1"/>
  <c r="S1473" i="1"/>
  <c r="AC1473" i="1" s="1"/>
  <c r="S3474" i="1"/>
  <c r="AC3474" i="1" s="1"/>
  <c r="S3473" i="1"/>
  <c r="AC3473" i="1" s="1"/>
  <c r="S1474" i="1"/>
  <c r="AC1474" i="1" s="1"/>
  <c r="AB1470" i="1"/>
  <c r="Z1470" i="1" s="1"/>
  <c r="AB3469" i="1"/>
  <c r="Z3469" i="1" s="1"/>
  <c r="AA3469" i="1"/>
  <c r="AB1468" i="1"/>
  <c r="Z1468" i="1" s="1"/>
  <c r="AA3468" i="1"/>
  <c r="AB1471" i="1"/>
  <c r="Z1471" i="1" s="1"/>
  <c r="AB3468" i="1"/>
  <c r="Z3468" i="1" s="1"/>
  <c r="AA3470" i="1"/>
  <c r="R3475" i="1" l="1"/>
  <c r="AD3475" i="1" s="1"/>
  <c r="R3472" i="1"/>
  <c r="AD3472" i="1" s="1"/>
  <c r="R1473" i="1"/>
  <c r="AD1473" i="1" s="1"/>
  <c r="R3474" i="1"/>
  <c r="AD3474" i="1" s="1"/>
  <c r="R1475" i="1"/>
  <c r="AD1475" i="1" s="1"/>
  <c r="R1472" i="1"/>
  <c r="AD1472" i="1" s="1"/>
  <c r="R1474" i="1"/>
  <c r="AD1474" i="1" s="1"/>
  <c r="R3473" i="1"/>
  <c r="AD3473" i="1" s="1"/>
  <c r="Q3475" i="1"/>
  <c r="Q1475" i="1"/>
  <c r="AA1475" i="1" s="1"/>
  <c r="Q1472" i="1"/>
  <c r="AA1472" i="1" s="1"/>
  <c r="Q3472" i="1"/>
  <c r="Q1473" i="1"/>
  <c r="AA1473" i="1" s="1"/>
  <c r="Q3474" i="1"/>
  <c r="Q1474" i="1"/>
  <c r="AA1474" i="1" s="1"/>
  <c r="Q3473" i="1"/>
  <c r="P3475" i="1"/>
  <c r="P1475" i="1"/>
  <c r="P1472" i="1"/>
  <c r="P3472" i="1"/>
  <c r="P1473" i="1"/>
  <c r="P3474" i="1"/>
  <c r="P3473" i="1"/>
  <c r="AB3473" i="1" s="1"/>
  <c r="Z3473" i="1" s="1"/>
  <c r="P1474" i="1"/>
  <c r="AB1472" i="1" l="1"/>
  <c r="Z1472" i="1" s="1"/>
  <c r="AB1474" i="1"/>
  <c r="Z1474" i="1" s="1"/>
  <c r="AB3474" i="1"/>
  <c r="Z3474" i="1" s="1"/>
  <c r="AB1475" i="1"/>
  <c r="Z1475" i="1" s="1"/>
  <c r="O3475" i="1"/>
  <c r="AA3475" i="1" s="1"/>
  <c r="O3472" i="1"/>
  <c r="AA3472" i="1" s="1"/>
  <c r="O1473" i="1"/>
  <c r="O3474" i="1"/>
  <c r="AA3474" i="1" s="1"/>
  <c r="O1475" i="1"/>
  <c r="O1472" i="1"/>
  <c r="O3473" i="1"/>
  <c r="AA3473" i="1" s="1"/>
  <c r="O1474" i="1"/>
  <c r="AB1473" i="1"/>
  <c r="Z1473" i="1" s="1"/>
  <c r="AB3475" i="1"/>
  <c r="Z3475" i="1" s="1"/>
  <c r="AB3472" i="1"/>
  <c r="Z3472" i="1" s="1"/>
  <c r="S1478" i="1"/>
  <c r="AC1478" i="1" s="1"/>
  <c r="S1477" i="1"/>
  <c r="AC1477" i="1" s="1"/>
  <c r="S3477" i="1"/>
  <c r="AC3477" i="1" s="1"/>
  <c r="S3478" i="1"/>
  <c r="AC3478" i="1" s="1"/>
  <c r="S1476" i="1"/>
  <c r="AC1476" i="1" s="1"/>
  <c r="S1480" i="1"/>
  <c r="AC1480" i="1" s="1"/>
  <c r="S3479" i="1"/>
  <c r="AC3479" i="1" s="1"/>
  <c r="S3480" i="1"/>
  <c r="AC3480" i="1" s="1"/>
  <c r="S3476" i="1"/>
  <c r="AC3476" i="1" s="1"/>
  <c r="S1479" i="1"/>
  <c r="AC1479" i="1" s="1"/>
  <c r="O1477" i="1" l="1"/>
  <c r="O3477" i="1"/>
  <c r="O1478" i="1"/>
  <c r="O3478" i="1"/>
  <c r="O3480" i="1"/>
  <c r="O1479" i="1"/>
  <c r="O1476" i="1"/>
  <c r="O3476" i="1"/>
  <c r="O1480" i="1"/>
  <c r="O3479" i="1"/>
  <c r="R1478" i="1"/>
  <c r="AD1478" i="1" s="1"/>
  <c r="R1477" i="1"/>
  <c r="AD1477" i="1" s="1"/>
  <c r="R3477" i="1"/>
  <c r="AD3477" i="1" s="1"/>
  <c r="R3476" i="1"/>
  <c r="AD3476" i="1" s="1"/>
  <c r="R3478" i="1"/>
  <c r="AD3478" i="1" s="1"/>
  <c r="R3480" i="1"/>
  <c r="AD3480" i="1" s="1"/>
  <c r="R1479" i="1"/>
  <c r="AD1479" i="1" s="1"/>
  <c r="R1480" i="1"/>
  <c r="AD1480" i="1" s="1"/>
  <c r="R3479" i="1"/>
  <c r="AD3479" i="1" s="1"/>
  <c r="R1476" i="1"/>
  <c r="AD1476" i="1" s="1"/>
  <c r="Q1477" i="1"/>
  <c r="AA1477" i="1" s="1"/>
  <c r="Q3477" i="1"/>
  <c r="Q1478" i="1"/>
  <c r="AA1478" i="1" s="1"/>
  <c r="Q3478" i="1"/>
  <c r="Q3480" i="1"/>
  <c r="Q1479" i="1"/>
  <c r="AA1479" i="1" s="1"/>
  <c r="Q3476" i="1"/>
  <c r="Q1480" i="1"/>
  <c r="AA1480" i="1" s="1"/>
  <c r="Q3479" i="1"/>
  <c r="Q1476" i="1"/>
  <c r="AA1476" i="1" s="1"/>
  <c r="AA3476" i="1" l="1"/>
  <c r="AA3478" i="1"/>
  <c r="S3483" i="1"/>
  <c r="AC3483" i="1" s="1"/>
  <c r="S1483" i="1"/>
  <c r="AC1483" i="1" s="1"/>
  <c r="S3481" i="1"/>
  <c r="AC3481" i="1" s="1"/>
  <c r="S3482" i="1"/>
  <c r="AC3482" i="1" s="1"/>
  <c r="S3484" i="1"/>
  <c r="AC3484" i="1" s="1"/>
  <c r="S1481" i="1"/>
  <c r="AC1481" i="1" s="1"/>
  <c r="S1484" i="1"/>
  <c r="AC1484" i="1" s="1"/>
  <c r="S1482" i="1"/>
  <c r="AC1482" i="1" s="1"/>
  <c r="AA3479" i="1"/>
  <c r="AA3477" i="1"/>
  <c r="P1478" i="1"/>
  <c r="P1477" i="1"/>
  <c r="P3477" i="1"/>
  <c r="P3478" i="1"/>
  <c r="P3476" i="1"/>
  <c r="P3479" i="1"/>
  <c r="P1479" i="1"/>
  <c r="P1480" i="1"/>
  <c r="P1476" i="1"/>
  <c r="P3480" i="1"/>
  <c r="AA3480" i="1"/>
  <c r="AB1479" i="1" l="1"/>
  <c r="Z1479" i="1" s="1"/>
  <c r="AB3477" i="1"/>
  <c r="Z3477" i="1" s="1"/>
  <c r="AB3479" i="1"/>
  <c r="Z3479" i="1" s="1"/>
  <c r="R3483" i="1"/>
  <c r="AD3483" i="1" s="1"/>
  <c r="R1483" i="1"/>
  <c r="AD1483" i="1" s="1"/>
  <c r="R3481" i="1"/>
  <c r="AD3481" i="1" s="1"/>
  <c r="R3482" i="1"/>
  <c r="AD3482" i="1" s="1"/>
  <c r="R1482" i="1"/>
  <c r="AD1482" i="1" s="1"/>
  <c r="R1484" i="1"/>
  <c r="AD1484" i="1" s="1"/>
  <c r="R3484" i="1"/>
  <c r="AD3484" i="1" s="1"/>
  <c r="R1481" i="1"/>
  <c r="AD1481" i="1" s="1"/>
  <c r="AB1476" i="1"/>
  <c r="Z1476" i="1" s="1"/>
  <c r="AB3476" i="1"/>
  <c r="Z3476" i="1" s="1"/>
  <c r="AB1478" i="1"/>
  <c r="Z1478" i="1" s="1"/>
  <c r="P3483" i="1"/>
  <c r="P1483" i="1"/>
  <c r="P3481" i="1"/>
  <c r="P3482" i="1"/>
  <c r="P1484" i="1"/>
  <c r="P3484" i="1"/>
  <c r="P1481" i="1"/>
  <c r="P1482" i="1"/>
  <c r="AB3480" i="1"/>
  <c r="Z3480" i="1" s="1"/>
  <c r="AB1477" i="1"/>
  <c r="Z1477" i="1" s="1"/>
  <c r="AB1480" i="1"/>
  <c r="Z1480" i="1" s="1"/>
  <c r="AB3478" i="1"/>
  <c r="Z3478" i="1" s="1"/>
  <c r="Q3483" i="1"/>
  <c r="Q1483" i="1"/>
  <c r="AA1483" i="1" s="1"/>
  <c r="Q3481" i="1"/>
  <c r="Q3482" i="1"/>
  <c r="Q3484" i="1"/>
  <c r="Q1481" i="1"/>
  <c r="AA1481" i="1" s="1"/>
  <c r="Q1482" i="1"/>
  <c r="AA1482" i="1" s="1"/>
  <c r="Q1484" i="1"/>
  <c r="AA1484" i="1" s="1"/>
  <c r="AB1484" i="1" l="1"/>
  <c r="Z1484" i="1" s="1"/>
  <c r="AB3483" i="1"/>
  <c r="Z3483" i="1" s="1"/>
  <c r="S3485" i="1"/>
  <c r="AC3485" i="1" s="1"/>
  <c r="S3486" i="1"/>
  <c r="AC3486" i="1" s="1"/>
  <c r="S3488" i="1"/>
  <c r="AC3488" i="1" s="1"/>
  <c r="S1486" i="1"/>
  <c r="AC1486" i="1" s="1"/>
  <c r="S1488" i="1"/>
  <c r="AC1488" i="1" s="1"/>
  <c r="S1487" i="1"/>
  <c r="AC1487" i="1" s="1"/>
  <c r="S1485" i="1"/>
  <c r="AC1485" i="1" s="1"/>
  <c r="S3487" i="1"/>
  <c r="AC3487" i="1" s="1"/>
  <c r="AB3482" i="1"/>
  <c r="Z3482" i="1" s="1"/>
  <c r="AB1482" i="1"/>
  <c r="Z1482" i="1" s="1"/>
  <c r="AB1481" i="1"/>
  <c r="Z1481" i="1" s="1"/>
  <c r="AB3481" i="1"/>
  <c r="Z3481" i="1" s="1"/>
  <c r="O3483" i="1"/>
  <c r="AA3483" i="1" s="1"/>
  <c r="O1483" i="1"/>
  <c r="O3481" i="1"/>
  <c r="AA3481" i="1" s="1"/>
  <c r="O3482" i="1"/>
  <c r="AA3482" i="1" s="1"/>
  <c r="O1482" i="1"/>
  <c r="O1484" i="1"/>
  <c r="O3484" i="1"/>
  <c r="AA3484" i="1" s="1"/>
  <c r="O1481" i="1"/>
  <c r="AB3484" i="1"/>
  <c r="Z3484" i="1" s="1"/>
  <c r="AB1483" i="1"/>
  <c r="Z1483" i="1" s="1"/>
  <c r="O3486" i="1" l="1"/>
  <c r="O3488" i="1"/>
  <c r="O3485" i="1"/>
  <c r="O1486" i="1"/>
  <c r="O1488" i="1"/>
  <c r="O1485" i="1"/>
  <c r="O3487" i="1"/>
  <c r="O1487" i="1"/>
  <c r="Q3486" i="1"/>
  <c r="Q3488" i="1"/>
  <c r="Q3485" i="1"/>
  <c r="Q1486" i="1"/>
  <c r="AA1486" i="1" s="1"/>
  <c r="Q1488" i="1"/>
  <c r="AA1488" i="1" s="1"/>
  <c r="Q1487" i="1"/>
  <c r="AA1487" i="1" s="1"/>
  <c r="Q1485" i="1"/>
  <c r="AA1485" i="1" s="1"/>
  <c r="Q3487" i="1"/>
  <c r="P3485" i="1"/>
  <c r="P3486" i="1"/>
  <c r="P3488" i="1"/>
  <c r="P1486" i="1"/>
  <c r="P1488" i="1"/>
  <c r="P3487" i="1"/>
  <c r="P1487" i="1"/>
  <c r="P1485" i="1"/>
  <c r="R3485" i="1"/>
  <c r="AD3485" i="1" s="1"/>
  <c r="R3486" i="1"/>
  <c r="AD3486" i="1" s="1"/>
  <c r="R3488" i="1"/>
  <c r="AD3488" i="1" s="1"/>
  <c r="R1486" i="1"/>
  <c r="AD1486" i="1" s="1"/>
  <c r="R1488" i="1"/>
  <c r="AD1488" i="1" s="1"/>
  <c r="R1487" i="1"/>
  <c r="AD1487" i="1" s="1"/>
  <c r="R1485" i="1"/>
  <c r="AD1485" i="1" s="1"/>
  <c r="R3487" i="1"/>
  <c r="AD3487" i="1" s="1"/>
  <c r="AB3488" i="1" l="1"/>
  <c r="Z3488" i="1" s="1"/>
  <c r="AB3486" i="1"/>
  <c r="Z3486" i="1" s="1"/>
  <c r="AB1487" i="1"/>
  <c r="Z1487" i="1" s="1"/>
  <c r="AB3487" i="1"/>
  <c r="Z3487" i="1" s="1"/>
  <c r="AB1488" i="1"/>
  <c r="Z1488" i="1" s="1"/>
  <c r="AB3485" i="1"/>
  <c r="Z3485" i="1" s="1"/>
  <c r="AA3487" i="1"/>
  <c r="AA3485" i="1"/>
  <c r="S3491" i="1"/>
  <c r="AC3491" i="1" s="1"/>
  <c r="S3492" i="1"/>
  <c r="AC3492" i="1" s="1"/>
  <c r="S1491" i="1"/>
  <c r="AC1491" i="1" s="1"/>
  <c r="S1492" i="1"/>
  <c r="AC1492" i="1" s="1"/>
  <c r="S3489" i="1"/>
  <c r="AC3489" i="1" s="1"/>
  <c r="S3490" i="1"/>
  <c r="AC3490" i="1" s="1"/>
  <c r="S1489" i="1"/>
  <c r="AC1489" i="1" s="1"/>
  <c r="S1490" i="1"/>
  <c r="AC1490" i="1" s="1"/>
  <c r="AB1485" i="1"/>
  <c r="Z1485" i="1" s="1"/>
  <c r="AB1486" i="1"/>
  <c r="Z1486" i="1" s="1"/>
  <c r="AA3488" i="1"/>
  <c r="AA3486" i="1"/>
  <c r="O3491" i="1" l="1"/>
  <c r="O3492" i="1"/>
  <c r="O1492" i="1"/>
  <c r="O3489" i="1"/>
  <c r="O3490" i="1"/>
  <c r="O1491" i="1"/>
  <c r="O1489" i="1"/>
  <c r="O1490" i="1"/>
  <c r="R3491" i="1"/>
  <c r="AD3491" i="1" s="1"/>
  <c r="R3492" i="1"/>
  <c r="AD3492" i="1" s="1"/>
  <c r="R1492" i="1"/>
  <c r="AD1492" i="1" s="1"/>
  <c r="R3489" i="1"/>
  <c r="AD3489" i="1" s="1"/>
  <c r="R3490" i="1"/>
  <c r="AD3490" i="1" s="1"/>
  <c r="R1491" i="1"/>
  <c r="AD1491" i="1" s="1"/>
  <c r="R1490" i="1"/>
  <c r="AD1490" i="1" s="1"/>
  <c r="R1489" i="1"/>
  <c r="AD1489" i="1" s="1"/>
  <c r="Q3491" i="1"/>
  <c r="Q1491" i="1"/>
  <c r="AA1491" i="1" s="1"/>
  <c r="Q3489" i="1"/>
  <c r="Q3490" i="1"/>
  <c r="Q3492" i="1"/>
  <c r="Q1492" i="1"/>
  <c r="AA1492" i="1" s="1"/>
  <c r="Q1490" i="1"/>
  <c r="AA1490" i="1" s="1"/>
  <c r="Q1489" i="1"/>
  <c r="AA1489" i="1" s="1"/>
  <c r="P3491" i="1"/>
  <c r="AB3491" i="1" s="1"/>
  <c r="Z3491" i="1" s="1"/>
  <c r="P1491" i="1"/>
  <c r="P3492" i="1"/>
  <c r="P1492" i="1"/>
  <c r="P3489" i="1"/>
  <c r="P3490" i="1"/>
  <c r="AB3490" i="1" s="1"/>
  <c r="Z3490" i="1" s="1"/>
  <c r="P1489" i="1"/>
  <c r="P1490" i="1"/>
  <c r="AA3490" i="1" l="1"/>
  <c r="AA3491" i="1"/>
  <c r="AB1489" i="1"/>
  <c r="Z1489" i="1" s="1"/>
  <c r="AB3489" i="1"/>
  <c r="Z3489" i="1" s="1"/>
  <c r="AB1490" i="1"/>
  <c r="Z1490" i="1" s="1"/>
  <c r="AB1492" i="1"/>
  <c r="Z1492" i="1" s="1"/>
  <c r="AA3489" i="1"/>
  <c r="AB3492" i="1"/>
  <c r="Z3492" i="1" s="1"/>
  <c r="S1493" i="1"/>
  <c r="AC1493" i="1" s="1"/>
  <c r="S3494" i="1"/>
  <c r="AC3494" i="1" s="1"/>
  <c r="S3496" i="1"/>
  <c r="AC3496" i="1" s="1"/>
  <c r="S1494" i="1"/>
  <c r="AC1494" i="1" s="1"/>
  <c r="S1496" i="1"/>
  <c r="AC1496" i="1" s="1"/>
  <c r="S3493" i="1"/>
  <c r="AC3493" i="1" s="1"/>
  <c r="S3495" i="1"/>
  <c r="AC3495" i="1" s="1"/>
  <c r="S1495" i="1"/>
  <c r="AC1495" i="1" s="1"/>
  <c r="AB1491" i="1"/>
  <c r="Z1491" i="1" s="1"/>
  <c r="AA3492" i="1"/>
  <c r="R1493" i="1" l="1"/>
  <c r="AD1493" i="1" s="1"/>
  <c r="R3494" i="1"/>
  <c r="AD3494" i="1" s="1"/>
  <c r="R3493" i="1"/>
  <c r="AD3493" i="1" s="1"/>
  <c r="R3496" i="1"/>
  <c r="AD3496" i="1" s="1"/>
  <c r="R1494" i="1"/>
  <c r="AD1494" i="1" s="1"/>
  <c r="R1496" i="1"/>
  <c r="AD1496" i="1" s="1"/>
  <c r="R1495" i="1"/>
  <c r="AD1495" i="1" s="1"/>
  <c r="R3495" i="1"/>
  <c r="AD3495" i="1" s="1"/>
  <c r="Q1493" i="1"/>
  <c r="AA1493" i="1" s="1"/>
  <c r="Q3494" i="1"/>
  <c r="Q3496" i="1"/>
  <c r="Q1494" i="1"/>
  <c r="AA1494" i="1" s="1"/>
  <c r="Q1496" i="1"/>
  <c r="AA1496" i="1" s="1"/>
  <c r="Q1495" i="1"/>
  <c r="AA1495" i="1" s="1"/>
  <c r="Q3493" i="1"/>
  <c r="Q3495" i="1"/>
  <c r="O1493" i="1"/>
  <c r="O3494" i="1"/>
  <c r="O3493" i="1"/>
  <c r="O3496" i="1"/>
  <c r="O1494" i="1"/>
  <c r="O1496" i="1"/>
  <c r="O1495" i="1"/>
  <c r="O3495" i="1"/>
  <c r="AA3495" i="1" l="1"/>
  <c r="AA3494" i="1"/>
  <c r="AA3496" i="1"/>
  <c r="AA3493" i="1"/>
  <c r="S3499" i="1"/>
  <c r="AC3499" i="1" s="1"/>
  <c r="S1499" i="1"/>
  <c r="AC1499" i="1" s="1"/>
  <c r="S3497" i="1"/>
  <c r="AC3497" i="1" s="1"/>
  <c r="S3498" i="1"/>
  <c r="AC3498" i="1" s="1"/>
  <c r="S3500" i="1"/>
  <c r="AC3500" i="1" s="1"/>
  <c r="S1497" i="1"/>
  <c r="AC1497" i="1" s="1"/>
  <c r="S1500" i="1"/>
  <c r="AC1500" i="1" s="1"/>
  <c r="S1498" i="1"/>
  <c r="AC1498" i="1" s="1"/>
  <c r="P1493" i="1"/>
  <c r="P3494" i="1"/>
  <c r="P3496" i="1"/>
  <c r="P1494" i="1"/>
  <c r="P1496" i="1"/>
  <c r="P3493" i="1"/>
  <c r="P1495" i="1"/>
  <c r="P3495" i="1"/>
  <c r="Q3499" i="1" l="1"/>
  <c r="Q1499" i="1"/>
  <c r="AA1499" i="1" s="1"/>
  <c r="Q3497" i="1"/>
  <c r="Q3498" i="1"/>
  <c r="Q1497" i="1"/>
  <c r="AA1497" i="1" s="1"/>
  <c r="Q1500" i="1"/>
  <c r="AA1500" i="1" s="1"/>
  <c r="Q1498" i="1"/>
  <c r="AA1498" i="1" s="1"/>
  <c r="Q3500" i="1"/>
  <c r="O3499" i="1"/>
  <c r="O1499" i="1"/>
  <c r="O3497" i="1"/>
  <c r="O3498" i="1"/>
  <c r="O3500" i="1"/>
  <c r="O1498" i="1"/>
  <c r="O1497" i="1"/>
  <c r="O1500" i="1"/>
  <c r="R3499" i="1"/>
  <c r="AD3499" i="1" s="1"/>
  <c r="R3500" i="1"/>
  <c r="AD3500" i="1" s="1"/>
  <c r="R1499" i="1"/>
  <c r="AD1499" i="1" s="1"/>
  <c r="R3497" i="1"/>
  <c r="AD3497" i="1" s="1"/>
  <c r="R3498" i="1"/>
  <c r="AD3498" i="1" s="1"/>
  <c r="R1498" i="1"/>
  <c r="AD1498" i="1" s="1"/>
  <c r="R1497" i="1"/>
  <c r="AD1497" i="1" s="1"/>
  <c r="R1500" i="1"/>
  <c r="AD1500" i="1" s="1"/>
  <c r="AB3493" i="1"/>
  <c r="Z3493" i="1" s="1"/>
  <c r="AB3494" i="1"/>
  <c r="Z3494" i="1" s="1"/>
  <c r="AB1495" i="1"/>
  <c r="Z1495" i="1" s="1"/>
  <c r="AB1496" i="1"/>
  <c r="Z1496" i="1" s="1"/>
  <c r="AB1493" i="1"/>
  <c r="Z1493" i="1" s="1"/>
  <c r="AB3495" i="1"/>
  <c r="Z3495" i="1" s="1"/>
  <c r="AB1494" i="1"/>
  <c r="Z1494" i="1" s="1"/>
  <c r="AB3496" i="1"/>
  <c r="Z3496" i="1" s="1"/>
  <c r="AA3497" i="1" l="1"/>
  <c r="AA3499" i="1"/>
  <c r="AA3500" i="1"/>
  <c r="AA3498" i="1"/>
  <c r="P3499" i="1"/>
  <c r="P1499" i="1"/>
  <c r="P3497" i="1"/>
  <c r="P3498" i="1"/>
  <c r="P3500" i="1"/>
  <c r="P1497" i="1"/>
  <c r="AB1497" i="1" s="1"/>
  <c r="Z1497" i="1" s="1"/>
  <c r="P1500" i="1"/>
  <c r="P1498" i="1"/>
  <c r="AB1498" i="1" s="1"/>
  <c r="Z1498" i="1" s="1"/>
  <c r="S3501" i="1"/>
  <c r="AC3501" i="1" s="1"/>
  <c r="S3502" i="1"/>
  <c r="AC3502" i="1" s="1"/>
  <c r="S1502" i="1"/>
  <c r="AC1502" i="1" s="1"/>
  <c r="S1501" i="1"/>
  <c r="AC1501" i="1" s="1"/>
  <c r="S1504" i="1"/>
  <c r="AC1504" i="1" s="1"/>
  <c r="S1503" i="1"/>
  <c r="AC1503" i="1" s="1"/>
  <c r="S3504" i="1"/>
  <c r="AC3504" i="1" s="1"/>
  <c r="S3503" i="1"/>
  <c r="AC3503" i="1" s="1"/>
  <c r="R3501" i="1" l="1"/>
  <c r="AD3501" i="1" s="1"/>
  <c r="R3502" i="1"/>
  <c r="AD3502" i="1" s="1"/>
  <c r="R1501" i="1"/>
  <c r="AD1501" i="1" s="1"/>
  <c r="R1502" i="1"/>
  <c r="AD1502" i="1" s="1"/>
  <c r="R1503" i="1"/>
  <c r="AD1503" i="1" s="1"/>
  <c r="R3504" i="1"/>
  <c r="AD3504" i="1" s="1"/>
  <c r="R3503" i="1"/>
  <c r="AD3503" i="1" s="1"/>
  <c r="R1504" i="1"/>
  <c r="AD1504" i="1" s="1"/>
  <c r="O3501" i="1"/>
  <c r="O3502" i="1"/>
  <c r="O1501" i="1"/>
  <c r="O1502" i="1"/>
  <c r="O3503" i="1"/>
  <c r="O1503" i="1"/>
  <c r="O3504" i="1"/>
  <c r="O1504" i="1"/>
  <c r="AB1500" i="1"/>
  <c r="Z1500" i="1" s="1"/>
  <c r="AB3497" i="1"/>
  <c r="Z3497" i="1" s="1"/>
  <c r="AB3498" i="1"/>
  <c r="Z3498" i="1" s="1"/>
  <c r="Q3501" i="1"/>
  <c r="Q3502" i="1"/>
  <c r="Q1502" i="1"/>
  <c r="AA1502" i="1" s="1"/>
  <c r="Q1503" i="1"/>
  <c r="AA1503" i="1" s="1"/>
  <c r="Q3504" i="1"/>
  <c r="Q1501" i="1"/>
  <c r="AA1501" i="1" s="1"/>
  <c r="Q1504" i="1"/>
  <c r="AA1504" i="1" s="1"/>
  <c r="Q3503" i="1"/>
  <c r="AB1499" i="1"/>
  <c r="Z1499" i="1" s="1"/>
  <c r="AB3500" i="1"/>
  <c r="Z3500" i="1" s="1"/>
  <c r="AB3499" i="1"/>
  <c r="Z3499" i="1" s="1"/>
  <c r="P3501" i="1" l="1"/>
  <c r="AB3501" i="1" s="1"/>
  <c r="Z3501" i="1" s="1"/>
  <c r="P3502" i="1"/>
  <c r="AB3502" i="1" s="1"/>
  <c r="Z3502" i="1" s="1"/>
  <c r="P1502" i="1"/>
  <c r="P1501" i="1"/>
  <c r="P3504" i="1"/>
  <c r="P1504" i="1"/>
  <c r="P1503" i="1"/>
  <c r="P3503" i="1"/>
  <c r="AB3503" i="1" s="1"/>
  <c r="Z3503" i="1" s="1"/>
  <c r="AA3504" i="1"/>
  <c r="AA3502" i="1"/>
  <c r="AA3503" i="1"/>
  <c r="AA3501" i="1"/>
  <c r="S3507" i="1"/>
  <c r="AC3507" i="1" s="1"/>
  <c r="S1507" i="1"/>
  <c r="AC1507" i="1" s="1"/>
  <c r="S3505" i="1"/>
  <c r="AC3505" i="1" s="1"/>
  <c r="S3506" i="1"/>
  <c r="AC3506" i="1" s="1"/>
  <c r="S1505" i="1"/>
  <c r="AC1505" i="1" s="1"/>
  <c r="S1508" i="1"/>
  <c r="AC1508" i="1" s="1"/>
  <c r="S3508" i="1"/>
  <c r="AC3508" i="1" s="1"/>
  <c r="S1506" i="1"/>
  <c r="AC1506" i="1" s="1"/>
  <c r="AB1503" i="1" l="1"/>
  <c r="Z1503" i="1" s="1"/>
  <c r="AB1502" i="1"/>
  <c r="Z1502" i="1" s="1"/>
  <c r="O3507" i="1"/>
  <c r="O3505" i="1"/>
  <c r="O3506" i="1"/>
  <c r="O1507" i="1"/>
  <c r="O1508" i="1"/>
  <c r="O3508" i="1"/>
  <c r="O1506" i="1"/>
  <c r="O1505" i="1"/>
  <c r="AB1504" i="1"/>
  <c r="Z1504" i="1" s="1"/>
  <c r="Q3507" i="1"/>
  <c r="Q1507" i="1"/>
  <c r="AA1507" i="1" s="1"/>
  <c r="Q3505" i="1"/>
  <c r="Q3506" i="1"/>
  <c r="Q1505" i="1"/>
  <c r="AA1505" i="1" s="1"/>
  <c r="Q3508" i="1"/>
  <c r="Q1506" i="1"/>
  <c r="AA1506" i="1" s="1"/>
  <c r="Q1508" i="1"/>
  <c r="AA1508" i="1" s="1"/>
  <c r="AB3504" i="1"/>
  <c r="Z3504" i="1" s="1"/>
  <c r="R3507" i="1"/>
  <c r="AD3507" i="1" s="1"/>
  <c r="R3505" i="1"/>
  <c r="AD3505" i="1" s="1"/>
  <c r="R3506" i="1"/>
  <c r="AD3506" i="1" s="1"/>
  <c r="R1507" i="1"/>
  <c r="AD1507" i="1" s="1"/>
  <c r="R3508" i="1"/>
  <c r="AD3508" i="1" s="1"/>
  <c r="R1506" i="1"/>
  <c r="AD1506" i="1" s="1"/>
  <c r="R1508" i="1"/>
  <c r="AD1508" i="1" s="1"/>
  <c r="R1505" i="1"/>
  <c r="AD1505" i="1" s="1"/>
  <c r="AB1501" i="1"/>
  <c r="Z1501" i="1" s="1"/>
  <c r="P3507" i="1" l="1"/>
  <c r="P1507" i="1"/>
  <c r="P3505" i="1"/>
  <c r="P3506" i="1"/>
  <c r="AB3506" i="1" s="1"/>
  <c r="Z3506" i="1" s="1"/>
  <c r="P1508" i="1"/>
  <c r="AB1508" i="1" s="1"/>
  <c r="Z1508" i="1" s="1"/>
  <c r="P1505" i="1"/>
  <c r="AB1505" i="1" s="1"/>
  <c r="Z1505" i="1" s="1"/>
  <c r="P3508" i="1"/>
  <c r="P1506" i="1"/>
  <c r="S3509" i="1"/>
  <c r="AC3509" i="1" s="1"/>
  <c r="S3512" i="1"/>
  <c r="AC3512" i="1" s="1"/>
  <c r="S1509" i="1"/>
  <c r="AC1509" i="1" s="1"/>
  <c r="S1510" i="1"/>
  <c r="AC1510" i="1" s="1"/>
  <c r="S1512" i="1"/>
  <c r="AC1512" i="1" s="1"/>
  <c r="S3510" i="1"/>
  <c r="AC3510" i="1" s="1"/>
  <c r="S3511" i="1"/>
  <c r="AC3511" i="1" s="1"/>
  <c r="S1511" i="1"/>
  <c r="AC1511" i="1" s="1"/>
  <c r="AA3508" i="1"/>
  <c r="AA3505" i="1"/>
  <c r="AA3506" i="1"/>
  <c r="AA3507" i="1"/>
  <c r="O1509" i="1" l="1"/>
  <c r="O1510" i="1"/>
  <c r="O3509" i="1"/>
  <c r="O3512" i="1"/>
  <c r="O3510" i="1"/>
  <c r="O1512" i="1"/>
  <c r="O1511" i="1"/>
  <c r="O3511" i="1"/>
  <c r="AB1506" i="1"/>
  <c r="Z1506" i="1" s="1"/>
  <c r="AB3508" i="1"/>
  <c r="Z3508" i="1" s="1"/>
  <c r="AB3505" i="1"/>
  <c r="Z3505" i="1" s="1"/>
  <c r="AB1507" i="1"/>
  <c r="Z1507" i="1" s="1"/>
  <c r="R3509" i="1"/>
  <c r="AD3509" i="1" s="1"/>
  <c r="R3512" i="1"/>
  <c r="AD3512" i="1" s="1"/>
  <c r="R1509" i="1"/>
  <c r="AD1509" i="1" s="1"/>
  <c r="R1510" i="1"/>
  <c r="AD1510" i="1" s="1"/>
  <c r="R3510" i="1"/>
  <c r="AD3510" i="1" s="1"/>
  <c r="R1512" i="1"/>
  <c r="AD1512" i="1" s="1"/>
  <c r="R1511" i="1"/>
  <c r="AD1511" i="1" s="1"/>
  <c r="R3511" i="1"/>
  <c r="AD3511" i="1" s="1"/>
  <c r="Q1509" i="1"/>
  <c r="AA1509" i="1" s="1"/>
  <c r="Q1510" i="1"/>
  <c r="AA1510" i="1" s="1"/>
  <c r="Q3509" i="1"/>
  <c r="Q3512" i="1"/>
  <c r="Q1512" i="1"/>
  <c r="AA1512" i="1" s="1"/>
  <c r="Q1511" i="1"/>
  <c r="AA1511" i="1" s="1"/>
  <c r="Q3510" i="1"/>
  <c r="Q3511" i="1"/>
  <c r="AB3507" i="1"/>
  <c r="Z3507" i="1"/>
  <c r="P3509" i="1" l="1"/>
  <c r="P3512" i="1"/>
  <c r="P1509" i="1"/>
  <c r="P1510" i="1"/>
  <c r="P1512" i="1"/>
  <c r="P3510" i="1"/>
  <c r="AB3510" i="1" s="1"/>
  <c r="Z3510" i="1" s="1"/>
  <c r="P1511" i="1"/>
  <c r="P3511" i="1"/>
  <c r="AA3511" i="1"/>
  <c r="AA3512" i="1"/>
  <c r="AA3509" i="1"/>
  <c r="S340" i="12"/>
  <c r="AC340" i="12" s="1"/>
  <c r="S356" i="12"/>
  <c r="AC356" i="12" s="1"/>
  <c r="S296" i="12"/>
  <c r="AC296" i="12" s="1"/>
  <c r="S292" i="12"/>
  <c r="AC292" i="12" s="1"/>
  <c r="S299" i="12"/>
  <c r="AC299" i="12" s="1"/>
  <c r="S291" i="12"/>
  <c r="AC291" i="12" s="1"/>
  <c r="S287" i="12"/>
  <c r="AC287" i="12" s="1"/>
  <c r="S303" i="12"/>
  <c r="AC303" i="12" s="1"/>
  <c r="S305" i="12"/>
  <c r="AC305" i="12" s="1"/>
  <c r="S293" i="12"/>
  <c r="AC293" i="12" s="1"/>
  <c r="S286" i="12"/>
  <c r="AC286" i="12" s="1"/>
  <c r="S289" i="12"/>
  <c r="AC289" i="12" s="1"/>
  <c r="S304" i="12"/>
  <c r="AC304" i="12" s="1"/>
  <c r="S288" i="12"/>
  <c r="AC288" i="12" s="1"/>
  <c r="S301" i="12"/>
  <c r="AC301" i="12" s="1"/>
  <c r="S300" i="12"/>
  <c r="AC300" i="12" s="1"/>
  <c r="S295" i="12"/>
  <c r="AC295" i="12" s="1"/>
  <c r="S302" i="12"/>
  <c r="AC302" i="12" s="1"/>
  <c r="S298" i="12"/>
  <c r="AC298" i="12" s="1"/>
  <c r="S297" i="12"/>
  <c r="AC297" i="12" s="1"/>
  <c r="S294" i="12"/>
  <c r="AC294" i="12" s="1"/>
  <c r="S290" i="12"/>
  <c r="AC290" i="12" s="1"/>
  <c r="S75" i="9"/>
  <c r="AC75" i="9" s="1"/>
  <c r="S21" i="2"/>
  <c r="AC21" i="2" s="1"/>
  <c r="S18" i="3"/>
  <c r="AC18" i="3" s="1"/>
  <c r="S27" i="7"/>
  <c r="AC27" i="7" s="1"/>
  <c r="S77" i="9"/>
  <c r="AC77" i="9" s="1"/>
  <c r="S20" i="4"/>
  <c r="AC20" i="4" s="1"/>
  <c r="S78" i="9"/>
  <c r="AC78" i="9" s="1"/>
  <c r="S19" i="7"/>
  <c r="AC19" i="7" s="1"/>
  <c r="S76" i="9"/>
  <c r="AC76" i="9" s="1"/>
  <c r="S12" i="6"/>
  <c r="AC12" i="6" s="1"/>
  <c r="S3515" i="1"/>
  <c r="AC3515" i="1" s="1"/>
  <c r="S3516" i="1"/>
  <c r="AC3516" i="1" s="1"/>
  <c r="S1515" i="1"/>
  <c r="AC1515" i="1" s="1"/>
  <c r="S3513" i="1"/>
  <c r="AC3513" i="1" s="1"/>
  <c r="S3514" i="1"/>
  <c r="AC3514" i="1" s="1"/>
  <c r="S1516" i="1"/>
  <c r="AC1516" i="1" s="1"/>
  <c r="S1513" i="1"/>
  <c r="AC1513" i="1" s="1"/>
  <c r="S1514" i="1"/>
  <c r="AC1514" i="1" s="1"/>
  <c r="AA3510" i="1"/>
  <c r="P356" i="12" l="1"/>
  <c r="P340" i="12"/>
  <c r="AB340" i="12" s="1"/>
  <c r="Z340" i="12" s="1"/>
  <c r="P300" i="12"/>
  <c r="AB300" i="12" s="1"/>
  <c r="Z300" i="12" s="1"/>
  <c r="P292" i="12"/>
  <c r="AB292" i="12" s="1"/>
  <c r="Z292" i="12" s="1"/>
  <c r="P288" i="12"/>
  <c r="AB288" i="12" s="1"/>
  <c r="Z288" i="12" s="1"/>
  <c r="P299" i="12"/>
  <c r="AB299" i="12" s="1"/>
  <c r="Z299" i="12" s="1"/>
  <c r="P303" i="12"/>
  <c r="AB303" i="12" s="1"/>
  <c r="Z303" i="12" s="1"/>
  <c r="P305" i="12"/>
  <c r="AB305" i="12" s="1"/>
  <c r="Z305" i="12" s="1"/>
  <c r="P301" i="12"/>
  <c r="AB301" i="12" s="1"/>
  <c r="Z301" i="12" s="1"/>
  <c r="P287" i="12"/>
  <c r="AB287" i="12" s="1"/>
  <c r="Z287" i="12" s="1"/>
  <c r="P295" i="12"/>
  <c r="AB295" i="12" s="1"/>
  <c r="Z295" i="12" s="1"/>
  <c r="P297" i="12"/>
  <c r="AB297" i="12" s="1"/>
  <c r="Z297" i="12" s="1"/>
  <c r="P294" i="12"/>
  <c r="AB294" i="12" s="1"/>
  <c r="Z294" i="12" s="1"/>
  <c r="P290" i="12"/>
  <c r="AB290" i="12" s="1"/>
  <c r="Z290" i="12" s="1"/>
  <c r="P293" i="12"/>
  <c r="AB293" i="12" s="1"/>
  <c r="Z293" i="12" s="1"/>
  <c r="P302" i="12"/>
  <c r="AB302" i="12" s="1"/>
  <c r="Z302" i="12" s="1"/>
  <c r="P298" i="12"/>
  <c r="AB298" i="12" s="1"/>
  <c r="Z298" i="12" s="1"/>
  <c r="P286" i="12"/>
  <c r="AB286" i="12" s="1"/>
  <c r="Z286" i="12" s="1"/>
  <c r="P289" i="12"/>
  <c r="AB289" i="12" s="1"/>
  <c r="Z289" i="12" s="1"/>
  <c r="P304" i="12"/>
  <c r="AB304" i="12" s="1"/>
  <c r="Z304" i="12" s="1"/>
  <c r="P296" i="12"/>
  <c r="AB296" i="12" s="1"/>
  <c r="Z296" i="12" s="1"/>
  <c r="P291" i="12"/>
  <c r="AB291" i="12" s="1"/>
  <c r="Z291" i="12" s="1"/>
  <c r="P27" i="7"/>
  <c r="AB27" i="7" s="1"/>
  <c r="Z27" i="7" s="1"/>
  <c r="P78" i="9"/>
  <c r="P20" i="4"/>
  <c r="AB20" i="4" s="1"/>
  <c r="Z20" i="4" s="1"/>
  <c r="P77" i="9"/>
  <c r="P12" i="6"/>
  <c r="AB12" i="6" s="1"/>
  <c r="Z12" i="6" s="1"/>
  <c r="P19" i="7"/>
  <c r="AB19" i="7" s="1"/>
  <c r="Z19" i="7" s="1"/>
  <c r="P75" i="9"/>
  <c r="P21" i="2"/>
  <c r="AB21" i="2" s="1"/>
  <c r="Z21" i="2" s="1"/>
  <c r="P18" i="3"/>
  <c r="AB18" i="3" s="1"/>
  <c r="Z18" i="3" s="1"/>
  <c r="P76" i="9"/>
  <c r="P3515" i="1"/>
  <c r="P1515" i="1"/>
  <c r="P3513" i="1"/>
  <c r="P3514" i="1"/>
  <c r="P3516" i="1"/>
  <c r="P1516" i="1"/>
  <c r="P1513" i="1"/>
  <c r="AB1513" i="1" s="1"/>
  <c r="Z1513" i="1" s="1"/>
  <c r="P1514" i="1"/>
  <c r="AB1511" i="1"/>
  <c r="Z1511" i="1"/>
  <c r="AB1509" i="1"/>
  <c r="Z1509" i="1" s="1"/>
  <c r="Q340" i="12"/>
  <c r="AA340" i="12" s="1"/>
  <c r="Q356" i="12"/>
  <c r="AA356" i="12" s="1"/>
  <c r="Q296" i="12"/>
  <c r="Q292" i="12"/>
  <c r="Q287" i="12"/>
  <c r="Q295" i="12"/>
  <c r="Q301" i="12"/>
  <c r="Q293" i="12"/>
  <c r="Q302" i="12"/>
  <c r="Q298" i="12"/>
  <c r="Q286" i="12"/>
  <c r="Q304" i="12"/>
  <c r="Q288" i="12"/>
  <c r="Q291" i="12"/>
  <c r="Q297" i="12"/>
  <c r="Q294" i="12"/>
  <c r="Q300" i="12"/>
  <c r="Q299" i="12"/>
  <c r="Q303" i="12"/>
  <c r="Q305" i="12"/>
  <c r="Q289" i="12"/>
  <c r="Q290" i="12"/>
  <c r="Q77" i="9"/>
  <c r="Q19" i="7"/>
  <c r="Q27" i="7"/>
  <c r="Q76" i="9"/>
  <c r="Q12" i="6"/>
  <c r="Q75" i="9"/>
  <c r="Q21" i="2"/>
  <c r="Q18" i="3"/>
  <c r="Q78" i="9"/>
  <c r="Q20" i="4"/>
  <c r="Q3515" i="1"/>
  <c r="Q3516" i="1"/>
  <c r="Q1515" i="1"/>
  <c r="AA1515" i="1" s="1"/>
  <c r="Q3513" i="1"/>
  <c r="Q3514" i="1"/>
  <c r="Q1516" i="1"/>
  <c r="AA1516" i="1" s="1"/>
  <c r="Q1513" i="1"/>
  <c r="AA1513" i="1" s="1"/>
  <c r="Q1514" i="1"/>
  <c r="AA1514" i="1" s="1"/>
  <c r="AB3512" i="1"/>
  <c r="Z3512" i="1" s="1"/>
  <c r="R340" i="12"/>
  <c r="AD340" i="12" s="1"/>
  <c r="R356" i="12"/>
  <c r="AD356" i="12" s="1"/>
  <c r="R300" i="12"/>
  <c r="AD300" i="12" s="1"/>
  <c r="R299" i="12"/>
  <c r="AD299" i="12" s="1"/>
  <c r="R303" i="12"/>
  <c r="AD303" i="12" s="1"/>
  <c r="R298" i="12"/>
  <c r="AD298" i="12" s="1"/>
  <c r="R290" i="12"/>
  <c r="AD290" i="12" s="1"/>
  <c r="R289" i="12"/>
  <c r="AD289" i="12" s="1"/>
  <c r="R305" i="12"/>
  <c r="AD305" i="12" s="1"/>
  <c r="R296" i="12"/>
  <c r="AD296" i="12" s="1"/>
  <c r="R292" i="12"/>
  <c r="AD292" i="12" s="1"/>
  <c r="R291" i="12"/>
  <c r="AD291" i="12" s="1"/>
  <c r="R287" i="12"/>
  <c r="AD287" i="12" s="1"/>
  <c r="R295" i="12"/>
  <c r="AD295" i="12" s="1"/>
  <c r="R301" i="12"/>
  <c r="AD301" i="12" s="1"/>
  <c r="R293" i="12"/>
  <c r="AD293" i="12" s="1"/>
  <c r="R286" i="12"/>
  <c r="AD286" i="12" s="1"/>
  <c r="R304" i="12"/>
  <c r="AD304" i="12" s="1"/>
  <c r="R288" i="12"/>
  <c r="AD288" i="12" s="1"/>
  <c r="R297" i="12"/>
  <c r="AD297" i="12" s="1"/>
  <c r="R302" i="12"/>
  <c r="AD302" i="12" s="1"/>
  <c r="R294" i="12"/>
  <c r="AD294" i="12" s="1"/>
  <c r="R76" i="9"/>
  <c r="AD76" i="9" s="1"/>
  <c r="R19" i="7"/>
  <c r="AD19" i="7" s="1"/>
  <c r="R75" i="9"/>
  <c r="AD75" i="9" s="1"/>
  <c r="R21" i="2"/>
  <c r="AD21" i="2" s="1"/>
  <c r="R18" i="3"/>
  <c r="AD18" i="3" s="1"/>
  <c r="R78" i="9"/>
  <c r="AD78" i="9" s="1"/>
  <c r="R20" i="4"/>
  <c r="AD20" i="4" s="1"/>
  <c r="R77" i="9"/>
  <c r="AD77" i="9" s="1"/>
  <c r="R12" i="6"/>
  <c r="AD12" i="6" s="1"/>
  <c r="R27" i="7"/>
  <c r="AD27" i="7" s="1"/>
  <c r="R3515" i="1"/>
  <c r="AD3515" i="1" s="1"/>
  <c r="R3516" i="1"/>
  <c r="AD3516" i="1" s="1"/>
  <c r="R1516" i="1"/>
  <c r="AD1516" i="1" s="1"/>
  <c r="R1515" i="1"/>
  <c r="AD1515" i="1" s="1"/>
  <c r="R3513" i="1"/>
  <c r="AD3513" i="1" s="1"/>
  <c r="R3514" i="1"/>
  <c r="AD3514" i="1" s="1"/>
  <c r="R1514" i="1"/>
  <c r="AD1514" i="1" s="1"/>
  <c r="R1513" i="1"/>
  <c r="AD1513" i="1" s="1"/>
  <c r="AB1512" i="1"/>
  <c r="Z1512" i="1" s="1"/>
  <c r="AB3509" i="1"/>
  <c r="Z3509" i="1" s="1"/>
  <c r="O340" i="12"/>
  <c r="O356" i="12"/>
  <c r="O297" i="12"/>
  <c r="O298" i="12"/>
  <c r="AA298" i="12" s="1"/>
  <c r="O294" i="12"/>
  <c r="O290" i="12"/>
  <c r="AA290" i="12" s="1"/>
  <c r="O296" i="12"/>
  <c r="O295" i="12"/>
  <c r="AA295" i="12" s="1"/>
  <c r="O293" i="12"/>
  <c r="O302" i="12"/>
  <c r="AA302" i="12" s="1"/>
  <c r="O289" i="12"/>
  <c r="AA289" i="12" s="1"/>
  <c r="O292" i="12"/>
  <c r="AA292" i="12" s="1"/>
  <c r="O287" i="12"/>
  <c r="AA287" i="12" s="1"/>
  <c r="O301" i="12"/>
  <c r="AA301" i="12" s="1"/>
  <c r="O304" i="12"/>
  <c r="O300" i="12"/>
  <c r="O288" i="12"/>
  <c r="AA288" i="12" s="1"/>
  <c r="O299" i="12"/>
  <c r="O291" i="12"/>
  <c r="O303" i="12"/>
  <c r="O305" i="12"/>
  <c r="O286" i="12"/>
  <c r="AA286" i="12" s="1"/>
  <c r="O77" i="9"/>
  <c r="O20" i="4"/>
  <c r="O27" i="7"/>
  <c r="O78" i="9"/>
  <c r="O12" i="6"/>
  <c r="O76" i="9"/>
  <c r="O19" i="7"/>
  <c r="O75" i="9"/>
  <c r="O21" i="2"/>
  <c r="O18" i="3"/>
  <c r="O3515" i="1"/>
  <c r="O3516" i="1"/>
  <c r="O1516" i="1"/>
  <c r="O1515" i="1"/>
  <c r="O3513" i="1"/>
  <c r="O3514" i="1"/>
  <c r="AA3514" i="1" s="1"/>
  <c r="O1514" i="1"/>
  <c r="O1513" i="1"/>
  <c r="AB3511" i="1"/>
  <c r="Z3511" i="1" s="1"/>
  <c r="AB1510" i="1"/>
  <c r="Z1510" i="1"/>
  <c r="AA291" i="12" l="1"/>
  <c r="AA3516" i="1"/>
  <c r="AA299" i="12"/>
  <c r="AA3515" i="1"/>
  <c r="AA300" i="12"/>
  <c r="AA305" i="12"/>
  <c r="AA293" i="12"/>
  <c r="AA3513" i="1"/>
  <c r="AA303" i="12"/>
  <c r="AA294" i="12"/>
  <c r="AA304" i="12"/>
  <c r="AA296" i="12"/>
  <c r="AA297" i="12"/>
  <c r="S1517" i="1"/>
  <c r="AC1517" i="1" s="1"/>
  <c r="S3518" i="1"/>
  <c r="AC3518" i="1" s="1"/>
  <c r="S1520" i="1"/>
  <c r="AC1520" i="1" s="1"/>
  <c r="S3520" i="1"/>
  <c r="AC3520" i="1" s="1"/>
  <c r="S1518" i="1"/>
  <c r="AC1518" i="1" s="1"/>
  <c r="S1519" i="1"/>
  <c r="AC1519" i="1" s="1"/>
  <c r="S3517" i="1"/>
  <c r="AC3517" i="1" s="1"/>
  <c r="S3519" i="1"/>
  <c r="AC3519" i="1" s="1"/>
  <c r="AA78" i="9"/>
  <c r="AA12" i="6"/>
  <c r="AA77" i="9"/>
  <c r="AB1514" i="1"/>
  <c r="Z1514" i="1" s="1"/>
  <c r="AB3514" i="1"/>
  <c r="Z3514" i="1" s="1"/>
  <c r="AB76" i="9"/>
  <c r="AB78" i="9"/>
  <c r="AA18" i="3"/>
  <c r="AA76" i="9"/>
  <c r="AB3513" i="1"/>
  <c r="Z3513" i="1" s="1"/>
  <c r="AA21" i="2"/>
  <c r="AA27" i="7"/>
  <c r="AB1516" i="1"/>
  <c r="Z1516" i="1" s="1"/>
  <c r="AB1515" i="1"/>
  <c r="Z1515" i="1" s="1"/>
  <c r="AB77" i="9"/>
  <c r="AA20" i="4"/>
  <c r="AA75" i="9"/>
  <c r="AA19" i="7"/>
  <c r="AB3516" i="1"/>
  <c r="Z3516" i="1" s="1"/>
  <c r="AB3515" i="1"/>
  <c r="Z3515" i="1" s="1"/>
  <c r="AB75" i="9"/>
  <c r="AB356" i="12"/>
  <c r="Z356" i="12" s="1"/>
  <c r="Q1517" i="1" l="1"/>
  <c r="AA1517" i="1" s="1"/>
  <c r="Q3518" i="1"/>
  <c r="Q1520" i="1"/>
  <c r="AA1520" i="1" s="1"/>
  <c r="Q1519" i="1"/>
  <c r="AA1519" i="1" s="1"/>
  <c r="Q3520" i="1"/>
  <c r="Q1518" i="1"/>
  <c r="AA1518" i="1" s="1"/>
  <c r="Q3517" i="1"/>
  <c r="Q3519" i="1"/>
  <c r="R1517" i="1"/>
  <c r="AD1517" i="1" s="1"/>
  <c r="R3518" i="1"/>
  <c r="AD3518" i="1" s="1"/>
  <c r="R3520" i="1"/>
  <c r="AD3520" i="1" s="1"/>
  <c r="R1518" i="1"/>
  <c r="AD1518" i="1" s="1"/>
  <c r="R1520" i="1"/>
  <c r="AD1520" i="1" s="1"/>
  <c r="R1519" i="1"/>
  <c r="AD1519" i="1" s="1"/>
  <c r="R3519" i="1"/>
  <c r="AD3519" i="1" s="1"/>
  <c r="R3517" i="1"/>
  <c r="AD3517" i="1" s="1"/>
  <c r="S3523" i="1" l="1"/>
  <c r="AC3523" i="1" s="1"/>
  <c r="S1523" i="1"/>
  <c r="AC1523" i="1" s="1"/>
  <c r="S3521" i="1"/>
  <c r="AC3521" i="1" s="1"/>
  <c r="S3522" i="1"/>
  <c r="AC3522" i="1" s="1"/>
  <c r="S3524" i="1"/>
  <c r="AC3524" i="1" s="1"/>
  <c r="S1521" i="1"/>
  <c r="AC1521" i="1" s="1"/>
  <c r="S1524" i="1"/>
  <c r="AC1524" i="1" s="1"/>
  <c r="S1522" i="1"/>
  <c r="AC1522" i="1" s="1"/>
  <c r="O1517" i="1"/>
  <c r="O3518" i="1"/>
  <c r="AA3518" i="1" s="1"/>
  <c r="O3520" i="1"/>
  <c r="AA3520" i="1" s="1"/>
  <c r="O1518" i="1"/>
  <c r="O1520" i="1"/>
  <c r="O3519" i="1"/>
  <c r="AA3519" i="1" s="1"/>
  <c r="O1519" i="1"/>
  <c r="O3517" i="1"/>
  <c r="AA3517" i="1" s="1"/>
  <c r="P1517" i="1"/>
  <c r="P3518" i="1"/>
  <c r="P1520" i="1"/>
  <c r="P3520" i="1"/>
  <c r="P1518" i="1"/>
  <c r="AB1518" i="1" s="1"/>
  <c r="Z1518" i="1" s="1"/>
  <c r="P3517" i="1"/>
  <c r="P1519" i="1"/>
  <c r="P3519" i="1"/>
  <c r="Q3523" i="1" l="1"/>
  <c r="Q1523" i="1"/>
  <c r="AA1523" i="1" s="1"/>
  <c r="Q3524" i="1"/>
  <c r="Q3521" i="1"/>
  <c r="Q3522" i="1"/>
  <c r="Q1521" i="1"/>
  <c r="AA1521" i="1" s="1"/>
  <c r="Q1524" i="1"/>
  <c r="AA1524" i="1" s="1"/>
  <c r="Q1522" i="1"/>
  <c r="AA1522" i="1" s="1"/>
  <c r="R3523" i="1"/>
  <c r="AD3523" i="1" s="1"/>
  <c r="R3521" i="1"/>
  <c r="AD3521" i="1" s="1"/>
  <c r="R3522" i="1"/>
  <c r="AD3522" i="1" s="1"/>
  <c r="R1523" i="1"/>
  <c r="AD1523" i="1" s="1"/>
  <c r="R3524" i="1"/>
  <c r="AD3524" i="1" s="1"/>
  <c r="R1522" i="1"/>
  <c r="AD1522" i="1" s="1"/>
  <c r="R1521" i="1"/>
  <c r="AD1521" i="1" s="1"/>
  <c r="R1524" i="1"/>
  <c r="AD1524" i="1" s="1"/>
  <c r="AB1519" i="1"/>
  <c r="Z1519" i="1" s="1"/>
  <c r="AB3517" i="1"/>
  <c r="Z3517" i="1" s="1"/>
  <c r="AB1517" i="1"/>
  <c r="Z1517" i="1" s="1"/>
  <c r="AB1520" i="1"/>
  <c r="Z1520" i="1" s="1"/>
  <c r="AB3518" i="1"/>
  <c r="Z3518" i="1" s="1"/>
  <c r="AB3519" i="1"/>
  <c r="Z3519" i="1" s="1"/>
  <c r="AB3520" i="1"/>
  <c r="Z3520" i="1" s="1"/>
  <c r="O3523" i="1" l="1"/>
  <c r="AA3523" i="1" s="1"/>
  <c r="O3521" i="1"/>
  <c r="AA3521" i="1" s="1"/>
  <c r="O3522" i="1"/>
  <c r="AA3522" i="1" s="1"/>
  <c r="O1523" i="1"/>
  <c r="O3524" i="1"/>
  <c r="AA3524" i="1" s="1"/>
  <c r="O1522" i="1"/>
  <c r="O1521" i="1"/>
  <c r="O1524" i="1"/>
  <c r="P3523" i="1"/>
  <c r="AB3523" i="1" s="1"/>
  <c r="Z3523" i="1" s="1"/>
  <c r="P1523" i="1"/>
  <c r="P3521" i="1"/>
  <c r="P3522" i="1"/>
  <c r="AB3522" i="1" s="1"/>
  <c r="Z3522" i="1" s="1"/>
  <c r="P3524" i="1"/>
  <c r="P1521" i="1"/>
  <c r="P1524" i="1"/>
  <c r="P1522" i="1"/>
  <c r="S1526" i="1"/>
  <c r="AC1526" i="1" s="1"/>
  <c r="S3525" i="1"/>
  <c r="AC3525" i="1" s="1"/>
  <c r="S3526" i="1"/>
  <c r="AC3526" i="1" s="1"/>
  <c r="S1525" i="1"/>
  <c r="AC1525" i="1" s="1"/>
  <c r="S3528" i="1"/>
  <c r="AC3528" i="1" s="1"/>
  <c r="S3527" i="1"/>
  <c r="AC3527" i="1" s="1"/>
  <c r="S1528" i="1"/>
  <c r="AC1528" i="1" s="1"/>
  <c r="S1527" i="1"/>
  <c r="AC1527" i="1" s="1"/>
  <c r="O3525" i="1" l="1"/>
  <c r="O1526" i="1"/>
  <c r="O1525" i="1"/>
  <c r="O3526" i="1"/>
  <c r="O1527" i="1"/>
  <c r="O3528" i="1"/>
  <c r="O1528" i="1"/>
  <c r="O3527" i="1"/>
  <c r="AB3524" i="1"/>
  <c r="Z3524" i="1" s="1"/>
  <c r="R1526" i="1"/>
  <c r="AD1526" i="1" s="1"/>
  <c r="R3525" i="1"/>
  <c r="AD3525" i="1" s="1"/>
  <c r="R1525" i="1"/>
  <c r="AD1525" i="1" s="1"/>
  <c r="R3528" i="1"/>
  <c r="AD3528" i="1" s="1"/>
  <c r="R3526" i="1"/>
  <c r="AD3526" i="1" s="1"/>
  <c r="R1527" i="1"/>
  <c r="AD1527" i="1" s="1"/>
  <c r="R3527" i="1"/>
  <c r="AD3527" i="1" s="1"/>
  <c r="R1528" i="1"/>
  <c r="AD1528" i="1" s="1"/>
  <c r="AB1522" i="1"/>
  <c r="Z1522" i="1" s="1"/>
  <c r="AB1524" i="1"/>
  <c r="Z1524" i="1" s="1"/>
  <c r="AB3521" i="1"/>
  <c r="Z3521" i="1" s="1"/>
  <c r="Q3525" i="1"/>
  <c r="Q1526" i="1"/>
  <c r="AA1526" i="1" s="1"/>
  <c r="Q3526" i="1"/>
  <c r="Q1527" i="1"/>
  <c r="AA1527" i="1" s="1"/>
  <c r="Q1525" i="1"/>
  <c r="AA1525" i="1" s="1"/>
  <c r="Q3528" i="1"/>
  <c r="Q3527" i="1"/>
  <c r="Q1528" i="1"/>
  <c r="AA1528" i="1" s="1"/>
  <c r="AB1521" i="1"/>
  <c r="Z1521" i="1" s="1"/>
  <c r="AB1523" i="1"/>
  <c r="Z1523" i="1" s="1"/>
  <c r="S3531" i="1" l="1"/>
  <c r="AC3531" i="1" s="1"/>
  <c r="S1531" i="1"/>
  <c r="AC1531" i="1" s="1"/>
  <c r="S3529" i="1"/>
  <c r="AC3529" i="1" s="1"/>
  <c r="S3530" i="1"/>
  <c r="AC3530" i="1" s="1"/>
  <c r="S1529" i="1"/>
  <c r="AC1529" i="1" s="1"/>
  <c r="S1530" i="1"/>
  <c r="AC1530" i="1" s="1"/>
  <c r="AA3527" i="1"/>
  <c r="AA3526" i="1"/>
  <c r="P1526" i="1"/>
  <c r="P3525" i="1"/>
  <c r="AB3525" i="1" s="1"/>
  <c r="Z3525" i="1" s="1"/>
  <c r="P3526" i="1"/>
  <c r="P1525" i="1"/>
  <c r="P1528" i="1"/>
  <c r="P1527" i="1"/>
  <c r="P3527" i="1"/>
  <c r="P3528" i="1"/>
  <c r="AA3528" i="1"/>
  <c r="AA3525" i="1"/>
  <c r="P3531" i="1" l="1"/>
  <c r="P1531" i="1"/>
  <c r="P3529" i="1"/>
  <c r="P3530" i="1"/>
  <c r="P1529" i="1"/>
  <c r="AB1529" i="1" s="1"/>
  <c r="Z1529" i="1" s="1"/>
  <c r="P1530" i="1"/>
  <c r="AB1530" i="1" s="1"/>
  <c r="Z1530" i="1" s="1"/>
  <c r="AB1528" i="1"/>
  <c r="Z1528" i="1" s="1"/>
  <c r="AB1526" i="1"/>
  <c r="Z1526" i="1" s="1"/>
  <c r="AB1525" i="1"/>
  <c r="Z1525" i="1" s="1"/>
  <c r="Q3531" i="1"/>
  <c r="Q1531" i="1"/>
  <c r="AA1531" i="1" s="1"/>
  <c r="Q3529" i="1"/>
  <c r="Q3530" i="1"/>
  <c r="Q1529" i="1"/>
  <c r="AA1529" i="1" s="1"/>
  <c r="Q1530" i="1"/>
  <c r="AA1530" i="1" s="1"/>
  <c r="R3531" i="1"/>
  <c r="AD3531" i="1" s="1"/>
  <c r="R1531" i="1"/>
  <c r="AD1531" i="1" s="1"/>
  <c r="R3529" i="1"/>
  <c r="AD3529" i="1" s="1"/>
  <c r="R3530" i="1"/>
  <c r="AD3530" i="1" s="1"/>
  <c r="R1530" i="1"/>
  <c r="AD1530" i="1" s="1"/>
  <c r="R1529" i="1"/>
  <c r="AD1529" i="1" s="1"/>
  <c r="AB3528" i="1"/>
  <c r="Z3528" i="1" s="1"/>
  <c r="AB3527" i="1"/>
  <c r="Z3527" i="1" s="1"/>
  <c r="AB3526" i="1"/>
  <c r="Z3526" i="1" s="1"/>
  <c r="AB1527" i="1"/>
  <c r="Z1527" i="1" s="1"/>
  <c r="O3531" i="1" l="1"/>
  <c r="AA3531" i="1" s="1"/>
  <c r="O1531" i="1"/>
  <c r="O3529" i="1"/>
  <c r="AA3529" i="1" s="1"/>
  <c r="O3530" i="1"/>
  <c r="AA3530" i="1" s="1"/>
  <c r="O1530" i="1"/>
  <c r="O1529" i="1"/>
  <c r="AB3529" i="1"/>
  <c r="Z3529" i="1" s="1"/>
  <c r="S3533" i="1"/>
  <c r="AC3533" i="1" s="1"/>
  <c r="S1533" i="1"/>
  <c r="AC1533" i="1" s="1"/>
  <c r="S3534" i="1"/>
  <c r="AC3534" i="1" s="1"/>
  <c r="S1534" i="1"/>
  <c r="AC1534" i="1" s="1"/>
  <c r="S1535" i="1"/>
  <c r="AC1535" i="1" s="1"/>
  <c r="S3532" i="1"/>
  <c r="AC3532" i="1" s="1"/>
  <c r="S3535" i="1"/>
  <c r="AC3535" i="1" s="1"/>
  <c r="S1532" i="1"/>
  <c r="AC1532" i="1" s="1"/>
  <c r="AB1531" i="1"/>
  <c r="Z1531" i="1" s="1"/>
  <c r="AB3531" i="1"/>
  <c r="Z3531" i="1" s="1"/>
  <c r="AB3530" i="1"/>
  <c r="Z3530" i="1"/>
  <c r="O1533" i="1" l="1"/>
  <c r="O3534" i="1"/>
  <c r="O3533" i="1"/>
  <c r="O1534" i="1"/>
  <c r="O3535" i="1"/>
  <c r="O1532" i="1"/>
  <c r="O1535" i="1"/>
  <c r="O3532" i="1"/>
  <c r="Q1533" i="1"/>
  <c r="AA1533" i="1" s="1"/>
  <c r="Q3534" i="1"/>
  <c r="Q3533" i="1"/>
  <c r="Q1534" i="1"/>
  <c r="AA1534" i="1" s="1"/>
  <c r="Q1535" i="1"/>
  <c r="AA1535" i="1" s="1"/>
  <c r="Q3532" i="1"/>
  <c r="Q3535" i="1"/>
  <c r="Q1532" i="1"/>
  <c r="AA1532" i="1" s="1"/>
  <c r="R3533" i="1"/>
  <c r="AD3533" i="1" s="1"/>
  <c r="R1533" i="1"/>
  <c r="AD1533" i="1" s="1"/>
  <c r="R3534" i="1"/>
  <c r="AD3534" i="1" s="1"/>
  <c r="R1534" i="1"/>
  <c r="AD1534" i="1" s="1"/>
  <c r="R1535" i="1"/>
  <c r="AD1535" i="1" s="1"/>
  <c r="R3535" i="1"/>
  <c r="AD3535" i="1" s="1"/>
  <c r="R1532" i="1"/>
  <c r="AD1532" i="1" s="1"/>
  <c r="R3532" i="1"/>
  <c r="AD3532" i="1" s="1"/>
  <c r="P3533" i="1"/>
  <c r="P1533" i="1"/>
  <c r="P3534" i="1"/>
  <c r="AB3534" i="1" s="1"/>
  <c r="Z3534" i="1" s="1"/>
  <c r="P1534" i="1"/>
  <c r="P3532" i="1"/>
  <c r="P1532" i="1"/>
  <c r="AB1532" i="1" s="1"/>
  <c r="Z1532" i="1" s="1"/>
  <c r="P1535" i="1"/>
  <c r="P3535" i="1"/>
  <c r="AB3535" i="1" s="1"/>
  <c r="Z3535" i="1" s="1"/>
  <c r="AA3532" i="1" l="1"/>
  <c r="S3536" i="1"/>
  <c r="AC3536" i="1" s="1"/>
  <c r="S3539" i="1"/>
  <c r="AC3539" i="1" s="1"/>
  <c r="S1536" i="1"/>
  <c r="AC1536" i="1" s="1"/>
  <c r="S1539" i="1"/>
  <c r="AC1539" i="1" s="1"/>
  <c r="S1537" i="1"/>
  <c r="AC1537" i="1" s="1"/>
  <c r="S3538" i="1"/>
  <c r="AC3538" i="1" s="1"/>
  <c r="S3537" i="1"/>
  <c r="AC3537" i="1" s="1"/>
  <c r="S1538" i="1"/>
  <c r="AC1538" i="1" s="1"/>
  <c r="AB3532" i="1"/>
  <c r="Z3532" i="1" s="1"/>
  <c r="AA3533" i="1"/>
  <c r="AB1533" i="1"/>
  <c r="Z1533" i="1" s="1"/>
  <c r="AB3533" i="1"/>
  <c r="Z3533" i="1" s="1"/>
  <c r="AB1534" i="1"/>
  <c r="Z1534" i="1" s="1"/>
  <c r="AA3534" i="1"/>
  <c r="AB1535" i="1"/>
  <c r="Z1535" i="1" s="1"/>
  <c r="AA3535" i="1"/>
  <c r="R3536" i="1" l="1"/>
  <c r="AD3536" i="1" s="1"/>
  <c r="R3539" i="1"/>
  <c r="AD3539" i="1" s="1"/>
  <c r="R3538" i="1"/>
  <c r="AD3538" i="1" s="1"/>
  <c r="R1536" i="1"/>
  <c r="AD1536" i="1" s="1"/>
  <c r="R1539" i="1"/>
  <c r="AD1539" i="1" s="1"/>
  <c r="R1537" i="1"/>
  <c r="AD1537" i="1" s="1"/>
  <c r="R3537" i="1"/>
  <c r="AD3537" i="1" s="1"/>
  <c r="R1538" i="1"/>
  <c r="AD1538" i="1" s="1"/>
  <c r="O3536" i="1"/>
  <c r="O3539" i="1"/>
  <c r="O3538" i="1"/>
  <c r="O1536" i="1"/>
  <c r="O1539" i="1"/>
  <c r="O1537" i="1"/>
  <c r="O3537" i="1"/>
  <c r="O1538" i="1"/>
  <c r="P3536" i="1"/>
  <c r="P3539" i="1"/>
  <c r="P1536" i="1"/>
  <c r="P1539" i="1"/>
  <c r="P1537" i="1"/>
  <c r="P3538" i="1"/>
  <c r="P3537" i="1"/>
  <c r="P1538" i="1"/>
  <c r="Q3536" i="1"/>
  <c r="Q3539" i="1"/>
  <c r="Q1536" i="1"/>
  <c r="AA1536" i="1" s="1"/>
  <c r="Q1539" i="1"/>
  <c r="AA1539" i="1" s="1"/>
  <c r="Q1537" i="1"/>
  <c r="AA1537" i="1" s="1"/>
  <c r="Q3538" i="1"/>
  <c r="Q3537" i="1"/>
  <c r="Q1538" i="1"/>
  <c r="AA1538" i="1" s="1"/>
  <c r="AB1537" i="1" l="1"/>
  <c r="Z1537" i="1" s="1"/>
  <c r="AB3536" i="1"/>
  <c r="Z3536" i="1" s="1"/>
  <c r="AA3536" i="1"/>
  <c r="AB1538" i="1"/>
  <c r="Z1538" i="1" s="1"/>
  <c r="S3542" i="1"/>
  <c r="AC3542" i="1" s="1"/>
  <c r="S3541" i="1"/>
  <c r="AC3541" i="1" s="1"/>
  <c r="S1542" i="1"/>
  <c r="AC1542" i="1" s="1"/>
  <c r="S3540" i="1"/>
  <c r="AC3540" i="1" s="1"/>
  <c r="S1541" i="1"/>
  <c r="AC1541" i="1" s="1"/>
  <c r="S1540" i="1"/>
  <c r="AC1540" i="1" s="1"/>
  <c r="S3543" i="1"/>
  <c r="AC3543" i="1" s="1"/>
  <c r="S1543" i="1"/>
  <c r="AC1543" i="1" s="1"/>
  <c r="AB3537" i="1"/>
  <c r="Z3537" i="1" s="1"/>
  <c r="AB1536" i="1"/>
  <c r="Z1536" i="1" s="1"/>
  <c r="AA3537" i="1"/>
  <c r="AA3538" i="1"/>
  <c r="AB1539" i="1"/>
  <c r="Z1539" i="1" s="1"/>
  <c r="AB3538" i="1"/>
  <c r="Z3538" i="1" s="1"/>
  <c r="AB3539" i="1"/>
  <c r="Z3539" i="1" s="1"/>
  <c r="AA3539" i="1"/>
  <c r="O3541" i="1" l="1"/>
  <c r="O3540" i="1"/>
  <c r="O3542" i="1"/>
  <c r="O1542" i="1"/>
  <c r="O1541" i="1"/>
  <c r="O1540" i="1"/>
  <c r="O1543" i="1"/>
  <c r="O3543" i="1"/>
  <c r="Q3541" i="1"/>
  <c r="Q3542" i="1"/>
  <c r="Q3540" i="1"/>
  <c r="Q1543" i="1"/>
  <c r="AA1543" i="1" s="1"/>
  <c r="Q1541" i="1"/>
  <c r="AA1541" i="1" s="1"/>
  <c r="Q1540" i="1"/>
  <c r="AA1540" i="1" s="1"/>
  <c r="Q1542" i="1"/>
  <c r="AA1542" i="1" s="1"/>
  <c r="Q3543" i="1"/>
  <c r="R3542" i="1"/>
  <c r="AD3542" i="1" s="1"/>
  <c r="R3541" i="1"/>
  <c r="AD3541" i="1" s="1"/>
  <c r="R3540" i="1"/>
  <c r="AD3540" i="1" s="1"/>
  <c r="R1541" i="1"/>
  <c r="AD1541" i="1" s="1"/>
  <c r="R1540" i="1"/>
  <c r="AD1540" i="1" s="1"/>
  <c r="R1542" i="1"/>
  <c r="AD1542" i="1" s="1"/>
  <c r="R1543" i="1"/>
  <c r="AD1543" i="1" s="1"/>
  <c r="R3543" i="1"/>
  <c r="AD3543" i="1" s="1"/>
  <c r="P3542" i="1"/>
  <c r="P3541" i="1"/>
  <c r="AB3541" i="1" s="1"/>
  <c r="Z3541" i="1" s="1"/>
  <c r="P3540" i="1"/>
  <c r="P1542" i="1"/>
  <c r="P1541" i="1"/>
  <c r="AB1541" i="1" s="1"/>
  <c r="Z1541" i="1" s="1"/>
  <c r="P1540" i="1"/>
  <c r="P1543" i="1"/>
  <c r="P3543" i="1"/>
  <c r="AB3543" i="1" s="1"/>
  <c r="Z3543" i="1" s="1"/>
  <c r="AB1540" i="1" l="1"/>
  <c r="Z1540" i="1" s="1"/>
  <c r="AB1542" i="1"/>
  <c r="Z1542" i="1"/>
  <c r="AA3543" i="1"/>
  <c r="AB1543" i="1"/>
  <c r="Z1543" i="1" s="1"/>
  <c r="AB3540" i="1"/>
  <c r="Z3540" i="1" s="1"/>
  <c r="AA3542" i="1"/>
  <c r="S3547" i="1"/>
  <c r="AC3547" i="1" s="1"/>
  <c r="S3544" i="1"/>
  <c r="AC3544" i="1" s="1"/>
  <c r="S1547" i="1"/>
  <c r="AC1547" i="1" s="1"/>
  <c r="S1544" i="1"/>
  <c r="AC1544" i="1" s="1"/>
  <c r="S3546" i="1"/>
  <c r="AC3546" i="1" s="1"/>
  <c r="S3545" i="1"/>
  <c r="AC3545" i="1" s="1"/>
  <c r="S1545" i="1"/>
  <c r="AC1545" i="1" s="1"/>
  <c r="S1546" i="1"/>
  <c r="AC1546" i="1" s="1"/>
  <c r="AA3540" i="1"/>
  <c r="AB3542" i="1"/>
  <c r="Z3542" i="1" s="1"/>
  <c r="AA3541" i="1"/>
  <c r="Q3547" i="1" l="1"/>
  <c r="Q3544" i="1"/>
  <c r="Q1547" i="1"/>
  <c r="AA1547" i="1" s="1"/>
  <c r="Q1544" i="1"/>
  <c r="AA1544" i="1" s="1"/>
  <c r="Q3546" i="1"/>
  <c r="Q3545" i="1"/>
  <c r="Q1545" i="1"/>
  <c r="AA1545" i="1" s="1"/>
  <c r="Q1546" i="1"/>
  <c r="AA1546" i="1" s="1"/>
  <c r="R3547" i="1"/>
  <c r="AD3547" i="1" s="1"/>
  <c r="R3545" i="1"/>
  <c r="AD3545" i="1" s="1"/>
  <c r="R3544" i="1"/>
  <c r="AD3544" i="1" s="1"/>
  <c r="R1547" i="1"/>
  <c r="AD1547" i="1" s="1"/>
  <c r="R1544" i="1"/>
  <c r="AD1544" i="1" s="1"/>
  <c r="R3546" i="1"/>
  <c r="AD3546" i="1" s="1"/>
  <c r="R1545" i="1"/>
  <c r="AD1545" i="1" s="1"/>
  <c r="R1546" i="1"/>
  <c r="AD1546" i="1" s="1"/>
  <c r="O3547" i="1"/>
  <c r="AA3547" i="1" s="1"/>
  <c r="O3545" i="1"/>
  <c r="O3544" i="1"/>
  <c r="O1547" i="1"/>
  <c r="O1544" i="1"/>
  <c r="O3546" i="1"/>
  <c r="AA3546" i="1" s="1"/>
  <c r="O1545" i="1"/>
  <c r="O1546" i="1"/>
  <c r="P3547" i="1"/>
  <c r="P3544" i="1"/>
  <c r="P1547" i="1"/>
  <c r="P1544" i="1"/>
  <c r="P3546" i="1"/>
  <c r="P3545" i="1"/>
  <c r="P1545" i="1"/>
  <c r="P1546" i="1"/>
  <c r="AA3545" i="1" l="1"/>
  <c r="AA3544" i="1"/>
  <c r="AB1547" i="1"/>
  <c r="Z1547" i="1" s="1"/>
  <c r="AB3545" i="1"/>
  <c r="Z3545" i="1" s="1"/>
  <c r="AB3544" i="1"/>
  <c r="Z3544" i="1" s="1"/>
  <c r="AB1545" i="1"/>
  <c r="Z1545" i="1" s="1"/>
  <c r="AB3546" i="1"/>
  <c r="Z3546" i="1" s="1"/>
  <c r="AB3547" i="1"/>
  <c r="Z3547" i="1" s="1"/>
  <c r="AB1546" i="1"/>
  <c r="Z1546" i="1" s="1"/>
  <c r="AB1544" i="1"/>
  <c r="Z1544" i="1" s="1"/>
  <c r="S3549" i="1"/>
  <c r="AC3549" i="1" s="1"/>
  <c r="S3550" i="1"/>
  <c r="AC3550" i="1" s="1"/>
  <c r="S1550" i="1"/>
  <c r="AC1550" i="1" s="1"/>
  <c r="S3548" i="1"/>
  <c r="AC3548" i="1" s="1"/>
  <c r="S1551" i="1"/>
  <c r="AC1551" i="1" s="1"/>
  <c r="S1549" i="1"/>
  <c r="AC1549" i="1" s="1"/>
  <c r="S1548" i="1"/>
  <c r="AC1548" i="1" s="1"/>
  <c r="S3551" i="1"/>
  <c r="AC3551" i="1" s="1"/>
  <c r="O3550" i="1" l="1"/>
  <c r="O3549" i="1"/>
  <c r="O1550" i="1"/>
  <c r="O3551" i="1"/>
  <c r="O3548" i="1"/>
  <c r="O1551" i="1"/>
  <c r="O1549" i="1"/>
  <c r="O1548" i="1"/>
  <c r="Q3550" i="1"/>
  <c r="Q3549" i="1"/>
  <c r="Q1550" i="1"/>
  <c r="AA1550" i="1" s="1"/>
  <c r="Q1551" i="1"/>
  <c r="AA1551" i="1" s="1"/>
  <c r="Q3548" i="1"/>
  <c r="Q1549" i="1"/>
  <c r="AA1549" i="1" s="1"/>
  <c r="Q1548" i="1"/>
  <c r="AA1548" i="1" s="1"/>
  <c r="Q3551" i="1"/>
  <c r="R3549" i="1"/>
  <c r="AD3549" i="1" s="1"/>
  <c r="R3550" i="1"/>
  <c r="AD3550" i="1" s="1"/>
  <c r="R3548" i="1"/>
  <c r="AD3548" i="1" s="1"/>
  <c r="R1550" i="1"/>
  <c r="AD1550" i="1" s="1"/>
  <c r="R1551" i="1"/>
  <c r="AD1551" i="1" s="1"/>
  <c r="R3551" i="1"/>
  <c r="AD3551" i="1" s="1"/>
  <c r="R1549" i="1"/>
  <c r="AD1549" i="1" s="1"/>
  <c r="R1548" i="1"/>
  <c r="AD1548" i="1" s="1"/>
  <c r="AA3551" i="1" l="1"/>
  <c r="P3549" i="1"/>
  <c r="P3550" i="1"/>
  <c r="P1550" i="1"/>
  <c r="P3548" i="1"/>
  <c r="AB3548" i="1" s="1"/>
  <c r="Z3548" i="1" s="1"/>
  <c r="P1549" i="1"/>
  <c r="P1548" i="1"/>
  <c r="P1551" i="1"/>
  <c r="P3551" i="1"/>
  <c r="S79" i="9"/>
  <c r="AC79" i="9" s="1"/>
  <c r="S3555" i="1"/>
  <c r="AC3555" i="1" s="1"/>
  <c r="S1555" i="1"/>
  <c r="AC1555" i="1" s="1"/>
  <c r="S1553" i="1"/>
  <c r="AC1553" i="1" s="1"/>
  <c r="S3554" i="1"/>
  <c r="AC3554" i="1" s="1"/>
  <c r="S1552" i="1"/>
  <c r="AC1552" i="1" s="1"/>
  <c r="S3553" i="1"/>
  <c r="AC3553" i="1" s="1"/>
  <c r="S3552" i="1"/>
  <c r="AC3552" i="1" s="1"/>
  <c r="S1554" i="1"/>
  <c r="AC1554" i="1" s="1"/>
  <c r="AA3549" i="1"/>
  <c r="AA3548" i="1"/>
  <c r="AA3550" i="1"/>
  <c r="AB1548" i="1" l="1"/>
  <c r="Z1548" i="1" s="1"/>
  <c r="AB3550" i="1"/>
  <c r="Z3550" i="1" s="1"/>
  <c r="P79" i="9"/>
  <c r="P3555" i="1"/>
  <c r="AB3555" i="1" s="1"/>
  <c r="Z3555" i="1" s="1"/>
  <c r="P1555" i="1"/>
  <c r="P1553" i="1"/>
  <c r="P3554" i="1"/>
  <c r="AB3554" i="1" s="1"/>
  <c r="Z3554" i="1" s="1"/>
  <c r="P3552" i="1"/>
  <c r="P3553" i="1"/>
  <c r="AB3553" i="1" s="1"/>
  <c r="Z3553" i="1" s="1"/>
  <c r="P1552" i="1"/>
  <c r="P1554" i="1"/>
  <c r="AB1549" i="1"/>
  <c r="Z1549" i="1" s="1"/>
  <c r="AB3549" i="1"/>
  <c r="Z3549" i="1" s="1"/>
  <c r="Q79" i="9"/>
  <c r="Q3555" i="1"/>
  <c r="Q1555" i="1"/>
  <c r="AA1555" i="1" s="1"/>
  <c r="Q1553" i="1"/>
  <c r="AA1553" i="1" s="1"/>
  <c r="Q3554" i="1"/>
  <c r="Q1552" i="1"/>
  <c r="AA1552" i="1" s="1"/>
  <c r="Q1554" i="1"/>
  <c r="AA1554" i="1" s="1"/>
  <c r="Q3552" i="1"/>
  <c r="Q3553" i="1"/>
  <c r="AB3551" i="1"/>
  <c r="Z3551" i="1" s="1"/>
  <c r="R79" i="9"/>
  <c r="AD79" i="9" s="1"/>
  <c r="R3555" i="1"/>
  <c r="AD3555" i="1" s="1"/>
  <c r="R1553" i="1"/>
  <c r="AD1553" i="1" s="1"/>
  <c r="R3554" i="1"/>
  <c r="AD3554" i="1" s="1"/>
  <c r="R1555" i="1"/>
  <c r="AD1555" i="1" s="1"/>
  <c r="R3552" i="1"/>
  <c r="AD3552" i="1" s="1"/>
  <c r="R1554" i="1"/>
  <c r="AD1554" i="1" s="1"/>
  <c r="R3553" i="1"/>
  <c r="AD3553" i="1" s="1"/>
  <c r="R1552" i="1"/>
  <c r="AD1552" i="1" s="1"/>
  <c r="AB1551" i="1"/>
  <c r="Z1551" i="1" s="1"/>
  <c r="AB1550" i="1"/>
  <c r="Z1550" i="1" s="1"/>
  <c r="AB3552" i="1" l="1"/>
  <c r="Z3552" i="1" s="1"/>
  <c r="O79" i="9"/>
  <c r="AA79" i="9" s="1"/>
  <c r="O3555" i="1"/>
  <c r="AA3555" i="1" s="1"/>
  <c r="O3552" i="1"/>
  <c r="AA3552" i="1" s="1"/>
  <c r="O1553" i="1"/>
  <c r="O3554" i="1"/>
  <c r="AA3554" i="1" s="1"/>
  <c r="O1555" i="1"/>
  <c r="O3553" i="1"/>
  <c r="AA3553" i="1" s="1"/>
  <c r="O1554" i="1"/>
  <c r="O1552" i="1"/>
  <c r="AB1555" i="1"/>
  <c r="Z1555" i="1" s="1"/>
  <c r="AB1554" i="1"/>
  <c r="Z1554" i="1" s="1"/>
  <c r="AB79" i="9"/>
  <c r="AB1552" i="1"/>
  <c r="Z1552" i="1"/>
  <c r="AB1553" i="1"/>
  <c r="Z1553" i="1" s="1"/>
  <c r="S3558" i="1"/>
  <c r="AC3558" i="1" s="1"/>
  <c r="S1557" i="1"/>
  <c r="AC1557" i="1" s="1"/>
  <c r="S3557" i="1"/>
  <c r="AC3557" i="1" s="1"/>
  <c r="S1558" i="1"/>
  <c r="AC1558" i="1" s="1"/>
  <c r="S1556" i="1"/>
  <c r="AC1556" i="1" s="1"/>
  <c r="S3556" i="1"/>
  <c r="AC3556" i="1" s="1"/>
  <c r="R3558" i="1" l="1"/>
  <c r="AD3558" i="1" s="1"/>
  <c r="R1557" i="1"/>
  <c r="AD1557" i="1" s="1"/>
  <c r="R3557" i="1"/>
  <c r="AD3557" i="1" s="1"/>
  <c r="R1558" i="1"/>
  <c r="AD1558" i="1" s="1"/>
  <c r="R3556" i="1"/>
  <c r="AD3556" i="1" s="1"/>
  <c r="R1556" i="1"/>
  <c r="AD1556" i="1" s="1"/>
  <c r="O1557" i="1"/>
  <c r="O3557" i="1"/>
  <c r="O3558" i="1"/>
  <c r="O1558" i="1"/>
  <c r="O1556" i="1"/>
  <c r="O3556" i="1"/>
  <c r="Q1557" i="1"/>
  <c r="AA1557" i="1" s="1"/>
  <c r="Q3557" i="1"/>
  <c r="Q3558" i="1"/>
  <c r="Q1558" i="1"/>
  <c r="AA1558" i="1" s="1"/>
  <c r="Q3556" i="1"/>
  <c r="Q1556" i="1"/>
  <c r="AA1556" i="1" s="1"/>
  <c r="P3558" i="1"/>
  <c r="P1557" i="1"/>
  <c r="P3557" i="1"/>
  <c r="AB3557" i="1" s="1"/>
  <c r="Z3557" i="1" s="1"/>
  <c r="P1558" i="1"/>
  <c r="P1556" i="1"/>
  <c r="P3556" i="1"/>
  <c r="AA3556" i="1" l="1"/>
  <c r="AA3557" i="1"/>
  <c r="S3560" i="1"/>
  <c r="AC3560" i="1" s="1"/>
  <c r="S1560" i="1"/>
  <c r="AC1560" i="1" s="1"/>
  <c r="S3561" i="1"/>
  <c r="AC3561" i="1" s="1"/>
  <c r="S3562" i="1"/>
  <c r="AC3562" i="1" s="1"/>
  <c r="S3559" i="1"/>
  <c r="AC3559" i="1" s="1"/>
  <c r="S1561" i="1"/>
  <c r="AC1561" i="1" s="1"/>
  <c r="S1559" i="1"/>
  <c r="AC1559" i="1" s="1"/>
  <c r="S1562" i="1"/>
  <c r="AC1562" i="1" s="1"/>
  <c r="AB3556" i="1"/>
  <c r="Z3556" i="1" s="1"/>
  <c r="AB1557" i="1"/>
  <c r="Z1557" i="1" s="1"/>
  <c r="AB1558" i="1"/>
  <c r="Z1558" i="1" s="1"/>
  <c r="AB1556" i="1"/>
  <c r="Z1556" i="1" s="1"/>
  <c r="AB3558" i="1"/>
  <c r="Z3558" i="1" s="1"/>
  <c r="AA3558" i="1"/>
  <c r="Q3560" i="1" l="1"/>
  <c r="Q1560" i="1"/>
  <c r="AA1560" i="1" s="1"/>
  <c r="Q3561" i="1"/>
  <c r="Q3562" i="1"/>
  <c r="Q1559" i="1"/>
  <c r="AA1559" i="1" s="1"/>
  <c r="Q1561" i="1"/>
  <c r="AA1561" i="1" s="1"/>
  <c r="Q3559" i="1"/>
  <c r="Q1562" i="1"/>
  <c r="AA1562" i="1" s="1"/>
  <c r="P3560" i="1"/>
  <c r="P1560" i="1"/>
  <c r="P3561" i="1"/>
  <c r="P3562" i="1"/>
  <c r="P1559" i="1"/>
  <c r="P1561" i="1"/>
  <c r="P3559" i="1"/>
  <c r="P1562" i="1"/>
  <c r="AB1562" i="1" s="1"/>
  <c r="Z1562" i="1" s="1"/>
  <c r="R3560" i="1"/>
  <c r="AD3560" i="1" s="1"/>
  <c r="R1560" i="1"/>
  <c r="AD1560" i="1" s="1"/>
  <c r="R3561" i="1"/>
  <c r="AD3561" i="1" s="1"/>
  <c r="R3562" i="1"/>
  <c r="AD3562" i="1" s="1"/>
  <c r="R1559" i="1"/>
  <c r="AD1559" i="1" s="1"/>
  <c r="R1562" i="1"/>
  <c r="AD1562" i="1" s="1"/>
  <c r="R1561" i="1"/>
  <c r="AD1561" i="1" s="1"/>
  <c r="R3559" i="1"/>
  <c r="AD3559" i="1" s="1"/>
  <c r="O3560" i="1"/>
  <c r="AA3560" i="1" s="1"/>
  <c r="O1560" i="1"/>
  <c r="O3561" i="1"/>
  <c r="AA3561" i="1" s="1"/>
  <c r="O3562" i="1"/>
  <c r="O1559" i="1"/>
  <c r="O1562" i="1"/>
  <c r="O1561" i="1"/>
  <c r="O3559" i="1"/>
  <c r="AA3559" i="1" l="1"/>
  <c r="AA3562" i="1"/>
  <c r="AB3562" i="1"/>
  <c r="Z3562" i="1" s="1"/>
  <c r="AB3559" i="1"/>
  <c r="Z3559" i="1" s="1"/>
  <c r="AB3561" i="1"/>
  <c r="Z3561" i="1" s="1"/>
  <c r="S3565" i="1"/>
  <c r="AC3565" i="1" s="1"/>
  <c r="S3563" i="1"/>
  <c r="AC3563" i="1" s="1"/>
  <c r="S3564" i="1"/>
  <c r="AC3564" i="1" s="1"/>
  <c r="S3566" i="1"/>
  <c r="AC3566" i="1" s="1"/>
  <c r="S1564" i="1"/>
  <c r="AC1564" i="1" s="1"/>
  <c r="S1566" i="1"/>
  <c r="AC1566" i="1" s="1"/>
  <c r="S1563" i="1"/>
  <c r="AC1563" i="1" s="1"/>
  <c r="S1565" i="1"/>
  <c r="AC1565" i="1" s="1"/>
  <c r="AB1561" i="1"/>
  <c r="Z1561" i="1" s="1"/>
  <c r="AB1560" i="1"/>
  <c r="Z1560" i="1" s="1"/>
  <c r="AB1559" i="1"/>
  <c r="Z1559" i="1"/>
  <c r="AB3560" i="1"/>
  <c r="Z3560" i="1" s="1"/>
  <c r="O3564" i="1" l="1"/>
  <c r="O3566" i="1"/>
  <c r="O3565" i="1"/>
  <c r="O3563" i="1"/>
  <c r="O1563" i="1"/>
  <c r="O1565" i="1"/>
  <c r="O1564" i="1"/>
  <c r="O1566" i="1"/>
  <c r="R3565" i="1"/>
  <c r="AD3565" i="1" s="1"/>
  <c r="R3563" i="1"/>
  <c r="AD3563" i="1" s="1"/>
  <c r="R3564" i="1"/>
  <c r="AD3564" i="1" s="1"/>
  <c r="R3566" i="1"/>
  <c r="AD3566" i="1" s="1"/>
  <c r="R1565" i="1"/>
  <c r="AD1565" i="1" s="1"/>
  <c r="R1564" i="1"/>
  <c r="AD1564" i="1" s="1"/>
  <c r="R1566" i="1"/>
  <c r="AD1566" i="1" s="1"/>
  <c r="R1563" i="1"/>
  <c r="AD1563" i="1" s="1"/>
  <c r="Q3564" i="1"/>
  <c r="Q3566" i="1"/>
  <c r="Q3565" i="1"/>
  <c r="Q3563" i="1"/>
  <c r="Q1564" i="1"/>
  <c r="AA1564" i="1" s="1"/>
  <c r="Q1566" i="1"/>
  <c r="AA1566" i="1" s="1"/>
  <c r="Q1565" i="1"/>
  <c r="AA1565" i="1" s="1"/>
  <c r="Q1563" i="1"/>
  <c r="AA1563" i="1" s="1"/>
  <c r="P3565" i="1"/>
  <c r="P3563" i="1"/>
  <c r="P3564" i="1"/>
  <c r="P3566" i="1"/>
  <c r="AB3566" i="1" s="1"/>
  <c r="Z3566" i="1" s="1"/>
  <c r="P1564" i="1"/>
  <c r="P1566" i="1"/>
  <c r="P1563" i="1"/>
  <c r="P1565" i="1"/>
  <c r="AB1565" i="1" l="1"/>
  <c r="Z1565" i="1" s="1"/>
  <c r="AB1563" i="1"/>
  <c r="Z1563" i="1" s="1"/>
  <c r="AB3564" i="1"/>
  <c r="Z3564" i="1" s="1"/>
  <c r="AA3563" i="1"/>
  <c r="S1569" i="1"/>
  <c r="AC1569" i="1" s="1"/>
  <c r="S3568" i="1"/>
  <c r="AC3568" i="1" s="1"/>
  <c r="S1568" i="1"/>
  <c r="AC1568" i="1" s="1"/>
  <c r="S3570" i="1"/>
  <c r="AC3570" i="1" s="1"/>
  <c r="S1567" i="1"/>
  <c r="AC1567" i="1" s="1"/>
  <c r="S3567" i="1"/>
  <c r="AC3567" i="1" s="1"/>
  <c r="S3569" i="1"/>
  <c r="AC3569" i="1" s="1"/>
  <c r="S1570" i="1"/>
  <c r="AC1570" i="1" s="1"/>
  <c r="AA3565" i="1"/>
  <c r="AB3565" i="1"/>
  <c r="Z3565" i="1" s="1"/>
  <c r="AA3566" i="1"/>
  <c r="AB1566" i="1"/>
  <c r="Z1566" i="1" s="1"/>
  <c r="AB3563" i="1"/>
  <c r="Z3563" i="1" s="1"/>
  <c r="AB1564" i="1"/>
  <c r="Z1564" i="1" s="1"/>
  <c r="AA3564" i="1"/>
  <c r="R3568" i="1" l="1"/>
  <c r="AD3568" i="1" s="1"/>
  <c r="R1568" i="1"/>
  <c r="AD1568" i="1" s="1"/>
  <c r="R3570" i="1"/>
  <c r="AD3570" i="1" s="1"/>
  <c r="R1569" i="1"/>
  <c r="AD1569" i="1" s="1"/>
  <c r="R1567" i="1"/>
  <c r="AD1567" i="1" s="1"/>
  <c r="R3569" i="1"/>
  <c r="AD3569" i="1" s="1"/>
  <c r="R1570" i="1"/>
  <c r="AD1570" i="1" s="1"/>
  <c r="R3567" i="1"/>
  <c r="AD3567" i="1" s="1"/>
  <c r="O1568" i="1"/>
  <c r="O3570" i="1"/>
  <c r="O3568" i="1"/>
  <c r="O1569" i="1"/>
  <c r="O3569" i="1"/>
  <c r="O1570" i="1"/>
  <c r="O3567" i="1"/>
  <c r="O1567" i="1"/>
  <c r="Q3568" i="1"/>
  <c r="Q1569" i="1"/>
  <c r="AA1569" i="1" s="1"/>
  <c r="Q1567" i="1"/>
  <c r="AA1567" i="1" s="1"/>
  <c r="Q1568" i="1"/>
  <c r="AA1568" i="1" s="1"/>
  <c r="Q3570" i="1"/>
  <c r="Q3569" i="1"/>
  <c r="Q1570" i="1"/>
  <c r="AA1570" i="1" s="1"/>
  <c r="Q3567" i="1"/>
  <c r="P3568" i="1" l="1"/>
  <c r="P1569" i="1"/>
  <c r="P1568" i="1"/>
  <c r="P3570" i="1"/>
  <c r="AB3570" i="1" s="1"/>
  <c r="Z3570" i="1" s="1"/>
  <c r="P1567" i="1"/>
  <c r="P3569" i="1"/>
  <c r="P1570" i="1"/>
  <c r="P3567" i="1"/>
  <c r="AB3567" i="1" s="1"/>
  <c r="Z3567" i="1" s="1"/>
  <c r="AA3570" i="1"/>
  <c r="AA3569" i="1"/>
  <c r="S3573" i="1"/>
  <c r="AC3573" i="1" s="1"/>
  <c r="S3571" i="1"/>
  <c r="AC3571" i="1" s="1"/>
  <c r="S1571" i="1"/>
  <c r="AC1571" i="1" s="1"/>
  <c r="S1573" i="1"/>
  <c r="AC1573" i="1" s="1"/>
  <c r="S1572" i="1"/>
  <c r="AC1572" i="1" s="1"/>
  <c r="S3572" i="1"/>
  <c r="AC3572" i="1" s="1"/>
  <c r="AA3567" i="1"/>
  <c r="AA3568" i="1"/>
  <c r="O3573" i="1" l="1"/>
  <c r="O3571" i="1"/>
  <c r="O1571" i="1"/>
  <c r="O3572" i="1"/>
  <c r="O1573" i="1"/>
  <c r="O1572" i="1"/>
  <c r="Q3573" i="1"/>
  <c r="Q3571" i="1"/>
  <c r="Q1571" i="1"/>
  <c r="AA1571" i="1" s="1"/>
  <c r="Q3572" i="1"/>
  <c r="Q1573" i="1"/>
  <c r="AA1573" i="1" s="1"/>
  <c r="Q1572" i="1"/>
  <c r="AA1572" i="1" s="1"/>
  <c r="AB1570" i="1"/>
  <c r="Z1570" i="1" s="1"/>
  <c r="AB1568" i="1"/>
  <c r="Z1568" i="1" s="1"/>
  <c r="R3573" i="1"/>
  <c r="AD3573" i="1" s="1"/>
  <c r="R3571" i="1"/>
  <c r="AD3571" i="1" s="1"/>
  <c r="R1571" i="1"/>
  <c r="AD1571" i="1" s="1"/>
  <c r="R3572" i="1"/>
  <c r="AD3572" i="1" s="1"/>
  <c r="R1573" i="1"/>
  <c r="AD1573" i="1" s="1"/>
  <c r="R1572" i="1"/>
  <c r="AD1572" i="1" s="1"/>
  <c r="AB3569" i="1"/>
  <c r="Z3569" i="1" s="1"/>
  <c r="AB1569" i="1"/>
  <c r="Z1569" i="1"/>
  <c r="AB1567" i="1"/>
  <c r="Z1567" i="1" s="1"/>
  <c r="AB3568" i="1"/>
  <c r="Z3568" i="1" s="1"/>
  <c r="AA3572" i="1" l="1"/>
  <c r="S3574" i="1"/>
  <c r="AC3574" i="1" s="1"/>
  <c r="S1574" i="1"/>
  <c r="AC1574" i="1" s="1"/>
  <c r="S1576" i="1"/>
  <c r="AC1576" i="1" s="1"/>
  <c r="S3576" i="1"/>
  <c r="AC3576" i="1" s="1"/>
  <c r="S3577" i="1"/>
  <c r="AC3577" i="1" s="1"/>
  <c r="S3575" i="1"/>
  <c r="AC3575" i="1" s="1"/>
  <c r="S1575" i="1"/>
  <c r="AC1575" i="1" s="1"/>
  <c r="S1577" i="1"/>
  <c r="AC1577" i="1" s="1"/>
  <c r="AA3571" i="1"/>
  <c r="P3573" i="1"/>
  <c r="AB3573" i="1" s="1"/>
  <c r="Z3573" i="1" s="1"/>
  <c r="P3571" i="1"/>
  <c r="P1571" i="1"/>
  <c r="P1573" i="1"/>
  <c r="P1572" i="1"/>
  <c r="P3572" i="1"/>
  <c r="AA3573" i="1"/>
  <c r="AB1571" i="1" l="1"/>
  <c r="Z1571" i="1"/>
  <c r="AB1572" i="1"/>
  <c r="Z1572" i="1" s="1"/>
  <c r="P3574" i="1"/>
  <c r="P1574" i="1"/>
  <c r="P1576" i="1"/>
  <c r="P3576" i="1"/>
  <c r="P3577" i="1"/>
  <c r="P1575" i="1"/>
  <c r="P3575" i="1"/>
  <c r="P1577" i="1"/>
  <c r="AB1573" i="1"/>
  <c r="Z1573" i="1" s="1"/>
  <c r="R3574" i="1"/>
  <c r="AD3574" i="1" s="1"/>
  <c r="R3576" i="1"/>
  <c r="AD3576" i="1" s="1"/>
  <c r="R3577" i="1"/>
  <c r="AD3577" i="1" s="1"/>
  <c r="R1574" i="1"/>
  <c r="AD1574" i="1" s="1"/>
  <c r="R1576" i="1"/>
  <c r="AD1576" i="1" s="1"/>
  <c r="R1575" i="1"/>
  <c r="AD1575" i="1" s="1"/>
  <c r="R1577" i="1"/>
  <c r="AD1577" i="1" s="1"/>
  <c r="R3575" i="1"/>
  <c r="AD3575" i="1" s="1"/>
  <c r="O3574" i="1"/>
  <c r="O3576" i="1"/>
  <c r="O3577" i="1"/>
  <c r="O1574" i="1"/>
  <c r="O1576" i="1"/>
  <c r="O1575" i="1"/>
  <c r="O1577" i="1"/>
  <c r="O3575" i="1"/>
  <c r="AB3572" i="1"/>
  <c r="Z3572" i="1" s="1"/>
  <c r="AB3571" i="1"/>
  <c r="Z3571" i="1" s="1"/>
  <c r="Q3574" i="1"/>
  <c r="Q1574" i="1"/>
  <c r="AA1574" i="1" s="1"/>
  <c r="Q1576" i="1"/>
  <c r="AA1576" i="1" s="1"/>
  <c r="Q1575" i="1"/>
  <c r="AA1575" i="1" s="1"/>
  <c r="Q3576" i="1"/>
  <c r="Q3577" i="1"/>
  <c r="Q3575" i="1"/>
  <c r="Q1577" i="1"/>
  <c r="AA1577" i="1" s="1"/>
  <c r="AA3575" i="1" l="1"/>
  <c r="AA3577" i="1"/>
  <c r="AB3575" i="1"/>
  <c r="Z3575" i="1" s="1"/>
  <c r="AB1576" i="1"/>
  <c r="Z1576" i="1" s="1"/>
  <c r="AA3576" i="1"/>
  <c r="AB1575" i="1"/>
  <c r="Z1575" i="1" s="1"/>
  <c r="AB1574" i="1"/>
  <c r="Z1574" i="1" s="1"/>
  <c r="AA3574" i="1"/>
  <c r="AB3577" i="1"/>
  <c r="Z3577" i="1" s="1"/>
  <c r="AB3574" i="1"/>
  <c r="Z3574" i="1" s="1"/>
  <c r="S3581" i="1"/>
  <c r="AC3581" i="1" s="1"/>
  <c r="S3579" i="1"/>
  <c r="AC3579" i="1" s="1"/>
  <c r="S3580" i="1"/>
  <c r="AC3580" i="1" s="1"/>
  <c r="S1580" i="1"/>
  <c r="AC1580" i="1" s="1"/>
  <c r="S1579" i="1"/>
  <c r="AC1579" i="1" s="1"/>
  <c r="S3578" i="1"/>
  <c r="AC3578" i="1" s="1"/>
  <c r="S1581" i="1"/>
  <c r="AC1581" i="1" s="1"/>
  <c r="S1578" i="1"/>
  <c r="AC1578" i="1" s="1"/>
  <c r="AB1577" i="1"/>
  <c r="Z1577" i="1" s="1"/>
  <c r="AB3576" i="1"/>
  <c r="Z3576" i="1" s="1"/>
  <c r="O3580" i="1" l="1"/>
  <c r="O3581" i="1"/>
  <c r="O3579" i="1"/>
  <c r="O1581" i="1"/>
  <c r="O1580" i="1"/>
  <c r="O1579" i="1"/>
  <c r="O3578" i="1"/>
  <c r="O1578" i="1"/>
  <c r="R3581" i="1"/>
  <c r="AD3581" i="1" s="1"/>
  <c r="R3579" i="1"/>
  <c r="AD3579" i="1" s="1"/>
  <c r="R3580" i="1"/>
  <c r="AD3580" i="1" s="1"/>
  <c r="R1581" i="1"/>
  <c r="AD1581" i="1" s="1"/>
  <c r="R1580" i="1"/>
  <c r="AD1580" i="1" s="1"/>
  <c r="R1579" i="1"/>
  <c r="AD1579" i="1" s="1"/>
  <c r="R3578" i="1"/>
  <c r="AD3578" i="1" s="1"/>
  <c r="R1578" i="1"/>
  <c r="AD1578" i="1" s="1"/>
  <c r="Q3580" i="1"/>
  <c r="Q3581" i="1"/>
  <c r="Q3579" i="1"/>
  <c r="Q1580" i="1"/>
  <c r="AA1580" i="1" s="1"/>
  <c r="Q1579" i="1"/>
  <c r="AA1579" i="1" s="1"/>
  <c r="Q3578" i="1"/>
  <c r="Q1581" i="1"/>
  <c r="AA1581" i="1" s="1"/>
  <c r="Q1578" i="1"/>
  <c r="AA1578" i="1" s="1"/>
  <c r="S3582" i="1" l="1"/>
  <c r="AC3582" i="1" s="1"/>
  <c r="S1582" i="1"/>
  <c r="AC1582" i="1" s="1"/>
  <c r="S1585" i="1"/>
  <c r="AC1585" i="1" s="1"/>
  <c r="S3584" i="1"/>
  <c r="AC3584" i="1" s="1"/>
  <c r="S1583" i="1"/>
  <c r="AC1583" i="1" s="1"/>
  <c r="S3585" i="1"/>
  <c r="AC3585" i="1" s="1"/>
  <c r="S1584" i="1"/>
  <c r="AC1584" i="1" s="1"/>
  <c r="S3583" i="1"/>
  <c r="AC3583" i="1" s="1"/>
  <c r="AA3578" i="1"/>
  <c r="AA3579" i="1"/>
  <c r="P3581" i="1"/>
  <c r="P3579" i="1"/>
  <c r="P3580" i="1"/>
  <c r="AB3580" i="1" s="1"/>
  <c r="Z3580" i="1" s="1"/>
  <c r="P1580" i="1"/>
  <c r="P1579" i="1"/>
  <c r="P3578" i="1"/>
  <c r="P1581" i="1"/>
  <c r="P1578" i="1"/>
  <c r="AA3581" i="1"/>
  <c r="AA3580" i="1"/>
  <c r="O3582" i="1" l="1"/>
  <c r="O1585" i="1"/>
  <c r="O3584" i="1"/>
  <c r="O1582" i="1"/>
  <c r="O1584" i="1"/>
  <c r="O3583" i="1"/>
  <c r="O1583" i="1"/>
  <c r="O3585" i="1"/>
  <c r="AB3578" i="1"/>
  <c r="Z3578" i="1" s="1"/>
  <c r="AB3579" i="1"/>
  <c r="Z3579" i="1" s="1"/>
  <c r="R3582" i="1"/>
  <c r="AD3582" i="1" s="1"/>
  <c r="R1585" i="1"/>
  <c r="AD1585" i="1" s="1"/>
  <c r="R3584" i="1"/>
  <c r="AD3584" i="1" s="1"/>
  <c r="R1582" i="1"/>
  <c r="AD1582" i="1" s="1"/>
  <c r="R1583" i="1"/>
  <c r="AD1583" i="1" s="1"/>
  <c r="R3583" i="1"/>
  <c r="AD3583" i="1" s="1"/>
  <c r="R3585" i="1"/>
  <c r="AD3585" i="1" s="1"/>
  <c r="R1584" i="1"/>
  <c r="AD1584" i="1" s="1"/>
  <c r="AB1579" i="1"/>
  <c r="Z1579" i="1" s="1"/>
  <c r="AB3581" i="1"/>
  <c r="Z3581" i="1" s="1"/>
  <c r="Q3582" i="1"/>
  <c r="Q1582" i="1"/>
  <c r="AA1582" i="1" s="1"/>
  <c r="Q1583" i="1"/>
  <c r="AA1583" i="1" s="1"/>
  <c r="Q1585" i="1"/>
  <c r="AA1585" i="1" s="1"/>
  <c r="Q3585" i="1"/>
  <c r="Q3584" i="1"/>
  <c r="Q3583" i="1"/>
  <c r="Q1584" i="1"/>
  <c r="AA1584" i="1" s="1"/>
  <c r="AB1578" i="1"/>
  <c r="Z1578" i="1" s="1"/>
  <c r="AB1580" i="1"/>
  <c r="Z1580" i="1"/>
  <c r="AB1581" i="1"/>
  <c r="Z1581" i="1" s="1"/>
  <c r="AA3585" i="1" l="1"/>
  <c r="S3587" i="1"/>
  <c r="AC3587" i="1" s="1"/>
  <c r="S1587" i="1"/>
  <c r="AC1587" i="1" s="1"/>
  <c r="S3586" i="1"/>
  <c r="AC3586" i="1" s="1"/>
  <c r="S3588" i="1"/>
  <c r="AC3588" i="1" s="1"/>
  <c r="S1588" i="1"/>
  <c r="AC1588" i="1" s="1"/>
  <c r="S1586" i="1"/>
  <c r="AC1586" i="1" s="1"/>
  <c r="AA3584" i="1"/>
  <c r="P3582" i="1"/>
  <c r="P1582" i="1"/>
  <c r="P1585" i="1"/>
  <c r="P1584" i="1"/>
  <c r="P3585" i="1"/>
  <c r="AB3585" i="1" s="1"/>
  <c r="Z3585" i="1" s="1"/>
  <c r="P3584" i="1"/>
  <c r="P1583" i="1"/>
  <c r="P3583" i="1"/>
  <c r="AA3583" i="1"/>
  <c r="AA3582" i="1"/>
  <c r="AB3584" i="1" l="1"/>
  <c r="Z3584" i="1" s="1"/>
  <c r="AB1583" i="1"/>
  <c r="Z1583" i="1" s="1"/>
  <c r="AB1585" i="1"/>
  <c r="Z1585" i="1" s="1"/>
  <c r="AB1582" i="1"/>
  <c r="Z1582" i="1" s="1"/>
  <c r="Q3587" i="1"/>
  <c r="Q1587" i="1"/>
  <c r="AA1587" i="1" s="1"/>
  <c r="Q3586" i="1"/>
  <c r="Q3588" i="1"/>
  <c r="Q1586" i="1"/>
  <c r="AA1586" i="1" s="1"/>
  <c r="Q1588" i="1"/>
  <c r="AA1588" i="1" s="1"/>
  <c r="P3587" i="1"/>
  <c r="AB3587" i="1" s="1"/>
  <c r="Z3587" i="1" s="1"/>
  <c r="P1587" i="1"/>
  <c r="P3586" i="1"/>
  <c r="AB3586" i="1" s="1"/>
  <c r="Z3586" i="1" s="1"/>
  <c r="P3588" i="1"/>
  <c r="P1586" i="1"/>
  <c r="P1588" i="1"/>
  <c r="AB3582" i="1"/>
  <c r="Z3582" i="1" s="1"/>
  <c r="R3587" i="1"/>
  <c r="AD3587" i="1" s="1"/>
  <c r="R3586" i="1"/>
  <c r="AD3586" i="1" s="1"/>
  <c r="R1587" i="1"/>
  <c r="AD1587" i="1" s="1"/>
  <c r="R1586" i="1"/>
  <c r="AD1586" i="1" s="1"/>
  <c r="R1588" i="1"/>
  <c r="AD1588" i="1" s="1"/>
  <c r="R3588" i="1"/>
  <c r="AD3588" i="1" s="1"/>
  <c r="AB3583" i="1"/>
  <c r="Z3583" i="1"/>
  <c r="AB1584" i="1"/>
  <c r="Z1584" i="1"/>
  <c r="S1589" i="1" l="1"/>
  <c r="AC1589" i="1" s="1"/>
  <c r="S3589" i="1"/>
  <c r="AC3589" i="1" s="1"/>
  <c r="S1590" i="1"/>
  <c r="AC1590" i="1" s="1"/>
  <c r="S3592" i="1"/>
  <c r="AC3592" i="1" s="1"/>
  <c r="S3590" i="1"/>
  <c r="AC3590" i="1" s="1"/>
  <c r="S1592" i="1"/>
  <c r="AC1592" i="1" s="1"/>
  <c r="S3591" i="1"/>
  <c r="AC3591" i="1" s="1"/>
  <c r="S1591" i="1"/>
  <c r="AC1591" i="1" s="1"/>
  <c r="AB1588" i="1"/>
  <c r="Z1588" i="1" s="1"/>
  <c r="AB1587" i="1"/>
  <c r="Z1587" i="1" s="1"/>
  <c r="O3587" i="1"/>
  <c r="AA3587" i="1" s="1"/>
  <c r="O3586" i="1"/>
  <c r="AA3586" i="1" s="1"/>
  <c r="O1587" i="1"/>
  <c r="O1586" i="1"/>
  <c r="O1588" i="1"/>
  <c r="O3588" i="1"/>
  <c r="AA3588" i="1" s="1"/>
  <c r="AB1586" i="1"/>
  <c r="Z1586" i="1"/>
  <c r="AB3588" i="1"/>
  <c r="Z3588" i="1" s="1"/>
  <c r="O3589" i="1" l="1"/>
  <c r="O1590" i="1"/>
  <c r="O1589" i="1"/>
  <c r="O3592" i="1"/>
  <c r="O3590" i="1"/>
  <c r="O1592" i="1"/>
  <c r="O1591" i="1"/>
  <c r="O3591" i="1"/>
  <c r="Q1589" i="1"/>
  <c r="AA1589" i="1" s="1"/>
  <c r="Q3589" i="1"/>
  <c r="Q1590" i="1"/>
  <c r="AA1590" i="1" s="1"/>
  <c r="Q1591" i="1"/>
  <c r="AA1591" i="1" s="1"/>
  <c r="Q3590" i="1"/>
  <c r="Q1592" i="1"/>
  <c r="AA1592" i="1" s="1"/>
  <c r="Q3592" i="1"/>
  <c r="Q3591" i="1"/>
  <c r="R1589" i="1"/>
  <c r="AD1589" i="1" s="1"/>
  <c r="R3589" i="1"/>
  <c r="AD3589" i="1" s="1"/>
  <c r="R1590" i="1"/>
  <c r="AD1590" i="1" s="1"/>
  <c r="R3592" i="1"/>
  <c r="AD3592" i="1" s="1"/>
  <c r="R3590" i="1"/>
  <c r="AD3590" i="1" s="1"/>
  <c r="R1592" i="1"/>
  <c r="AD1592" i="1" s="1"/>
  <c r="R1591" i="1"/>
  <c r="AD1591" i="1" s="1"/>
  <c r="R3591" i="1"/>
  <c r="AD3591" i="1" s="1"/>
  <c r="P1589" i="1"/>
  <c r="P3589" i="1"/>
  <c r="P1590" i="1"/>
  <c r="P3592" i="1"/>
  <c r="AB3592" i="1" s="1"/>
  <c r="Z3592" i="1" s="1"/>
  <c r="P3590" i="1"/>
  <c r="P1592" i="1"/>
  <c r="P1591" i="1"/>
  <c r="P3591" i="1"/>
  <c r="AB3591" i="1" l="1"/>
  <c r="Z3591" i="1" s="1"/>
  <c r="AA3591" i="1"/>
  <c r="AA3592" i="1"/>
  <c r="AB1591" i="1"/>
  <c r="Z1591" i="1" s="1"/>
  <c r="AB1590" i="1"/>
  <c r="Z1590" i="1" s="1"/>
  <c r="S3595" i="1"/>
  <c r="AC3595" i="1" s="1"/>
  <c r="S1595" i="1"/>
  <c r="AC1595" i="1" s="1"/>
  <c r="S3593" i="1"/>
  <c r="AC3593" i="1" s="1"/>
  <c r="S3594" i="1"/>
  <c r="AC3594" i="1" s="1"/>
  <c r="S3596" i="1"/>
  <c r="AC3596" i="1" s="1"/>
  <c r="S1593" i="1"/>
  <c r="AC1593" i="1" s="1"/>
  <c r="S1596" i="1"/>
  <c r="AC1596" i="1" s="1"/>
  <c r="S1594" i="1"/>
  <c r="AC1594" i="1" s="1"/>
  <c r="AB3589" i="1"/>
  <c r="Z3589" i="1" s="1"/>
  <c r="AB1592" i="1"/>
  <c r="Z1592" i="1" s="1"/>
  <c r="AB3590" i="1"/>
  <c r="Z3590" i="1" s="1"/>
  <c r="AB1589" i="1"/>
  <c r="Z1589" i="1" s="1"/>
  <c r="AA3590" i="1"/>
  <c r="AA3589" i="1"/>
  <c r="O3595" i="1" l="1"/>
  <c r="O1595" i="1"/>
  <c r="O3593" i="1"/>
  <c r="O3594" i="1"/>
  <c r="O1594" i="1"/>
  <c r="O3596" i="1"/>
  <c r="O1593" i="1"/>
  <c r="O1596" i="1"/>
  <c r="Q3595" i="1"/>
  <c r="Q1595" i="1"/>
  <c r="AA1595" i="1" s="1"/>
  <c r="Q3593" i="1"/>
  <c r="Q3594" i="1"/>
  <c r="Q3596" i="1"/>
  <c r="Q1593" i="1"/>
  <c r="AA1593" i="1" s="1"/>
  <c r="Q1596" i="1"/>
  <c r="AA1596" i="1" s="1"/>
  <c r="Q1594" i="1"/>
  <c r="AA1594" i="1" s="1"/>
  <c r="P3595" i="1"/>
  <c r="P1595" i="1"/>
  <c r="P3593" i="1"/>
  <c r="P3594" i="1"/>
  <c r="P3596" i="1"/>
  <c r="P1593" i="1"/>
  <c r="AB1593" i="1" s="1"/>
  <c r="Z1593" i="1" s="1"/>
  <c r="P1596" i="1"/>
  <c r="P1594" i="1"/>
  <c r="AB1594" i="1" s="1"/>
  <c r="Z1594" i="1" s="1"/>
  <c r="R3595" i="1"/>
  <c r="AD3595" i="1" s="1"/>
  <c r="R3596" i="1"/>
  <c r="AD3596" i="1" s="1"/>
  <c r="R1595" i="1"/>
  <c r="AD1595" i="1" s="1"/>
  <c r="R3593" i="1"/>
  <c r="AD3593" i="1" s="1"/>
  <c r="R3594" i="1"/>
  <c r="AD3594" i="1" s="1"/>
  <c r="R1594" i="1"/>
  <c r="AD1594" i="1" s="1"/>
  <c r="R1593" i="1"/>
  <c r="AD1593" i="1" s="1"/>
  <c r="R1596" i="1"/>
  <c r="AD1596" i="1" s="1"/>
  <c r="S3597" i="1" l="1"/>
  <c r="AC3597" i="1" s="1"/>
  <c r="S3598" i="1"/>
  <c r="AC3598" i="1" s="1"/>
  <c r="S1598" i="1"/>
  <c r="AC1598" i="1" s="1"/>
  <c r="S1599" i="1"/>
  <c r="AC1599" i="1" s="1"/>
  <c r="S1597" i="1"/>
  <c r="AC1597" i="1" s="1"/>
  <c r="S3599" i="1"/>
  <c r="AC3599" i="1" s="1"/>
  <c r="AB3594" i="1"/>
  <c r="Z3594" i="1"/>
  <c r="AA3594" i="1"/>
  <c r="AB1596" i="1"/>
  <c r="Z1596" i="1" s="1"/>
  <c r="AB3593" i="1"/>
  <c r="Z3593" i="1" s="1"/>
  <c r="AA3593" i="1"/>
  <c r="AB1595" i="1"/>
  <c r="Z1595" i="1" s="1"/>
  <c r="AA3596" i="1"/>
  <c r="AB3596" i="1"/>
  <c r="Z3596" i="1" s="1"/>
  <c r="AB3595" i="1"/>
  <c r="Z3595" i="1" s="1"/>
  <c r="AA3595" i="1"/>
  <c r="O3597" i="1" l="1"/>
  <c r="O3598" i="1"/>
  <c r="O1598" i="1"/>
  <c r="O3599" i="1"/>
  <c r="O1599" i="1"/>
  <c r="O1597" i="1"/>
  <c r="R3597" i="1"/>
  <c r="AD3597" i="1" s="1"/>
  <c r="R3598" i="1"/>
  <c r="AD3598" i="1" s="1"/>
  <c r="R1598" i="1"/>
  <c r="AD1598" i="1" s="1"/>
  <c r="R1599" i="1"/>
  <c r="AD1599" i="1" s="1"/>
  <c r="R3599" i="1"/>
  <c r="AD3599" i="1" s="1"/>
  <c r="R1597" i="1"/>
  <c r="AD1597" i="1" s="1"/>
  <c r="P3597" i="1"/>
  <c r="P3598" i="1"/>
  <c r="P1598" i="1"/>
  <c r="P1597" i="1"/>
  <c r="P3599" i="1"/>
  <c r="AB3599" i="1" s="1"/>
  <c r="Z3599" i="1" s="1"/>
  <c r="P1599" i="1"/>
  <c r="Q3597" i="1"/>
  <c r="Q3598" i="1"/>
  <c r="Q1599" i="1"/>
  <c r="AA1599" i="1" s="1"/>
  <c r="Q1598" i="1"/>
  <c r="AA1598" i="1" s="1"/>
  <c r="Q1597" i="1"/>
  <c r="AA1597" i="1" s="1"/>
  <c r="Q3599" i="1"/>
  <c r="AB1599" i="1" l="1"/>
  <c r="Z1599" i="1" s="1"/>
  <c r="AB3598" i="1"/>
  <c r="Z3598" i="1" s="1"/>
  <c r="AA3599" i="1"/>
  <c r="S3603" i="1"/>
  <c r="AC3603" i="1" s="1"/>
  <c r="S3600" i="1"/>
  <c r="AC3600" i="1" s="1"/>
  <c r="S1603" i="1"/>
  <c r="AC1603" i="1" s="1"/>
  <c r="S1600" i="1"/>
  <c r="AC1600" i="1" s="1"/>
  <c r="S1601" i="1"/>
  <c r="AC1601" i="1" s="1"/>
  <c r="S3602" i="1"/>
  <c r="AC3602" i="1" s="1"/>
  <c r="S3601" i="1"/>
  <c r="AC3601" i="1" s="1"/>
  <c r="S1602" i="1"/>
  <c r="AC1602" i="1" s="1"/>
  <c r="AB3597" i="1"/>
  <c r="Z3597" i="1" s="1"/>
  <c r="AB1597" i="1"/>
  <c r="Z1597" i="1" s="1"/>
  <c r="AA3598" i="1"/>
  <c r="AB1598" i="1"/>
  <c r="Z1598" i="1" s="1"/>
  <c r="AA3597" i="1"/>
  <c r="R3603" i="1" l="1"/>
  <c r="AD3603" i="1" s="1"/>
  <c r="R3602" i="1"/>
  <c r="AD3602" i="1" s="1"/>
  <c r="R3600" i="1"/>
  <c r="AD3600" i="1" s="1"/>
  <c r="R1603" i="1"/>
  <c r="AD1603" i="1" s="1"/>
  <c r="R1600" i="1"/>
  <c r="AD1600" i="1" s="1"/>
  <c r="R1601" i="1"/>
  <c r="AD1601" i="1" s="1"/>
  <c r="R3601" i="1"/>
  <c r="AD3601" i="1" s="1"/>
  <c r="R1602" i="1"/>
  <c r="AD1602" i="1" s="1"/>
  <c r="Q3603" i="1"/>
  <c r="Q3600" i="1"/>
  <c r="Q1603" i="1"/>
  <c r="AA1603" i="1" s="1"/>
  <c r="Q1600" i="1"/>
  <c r="AA1600" i="1" s="1"/>
  <c r="Q1601" i="1"/>
  <c r="AA1601" i="1" s="1"/>
  <c r="Q3602" i="1"/>
  <c r="Q3601" i="1"/>
  <c r="Q1602" i="1"/>
  <c r="AA1602" i="1" s="1"/>
  <c r="O3603" i="1"/>
  <c r="O3602" i="1"/>
  <c r="O3600" i="1"/>
  <c r="O1603" i="1"/>
  <c r="O1600" i="1"/>
  <c r="O1601" i="1"/>
  <c r="O3601" i="1"/>
  <c r="O1602" i="1"/>
  <c r="AA3601" i="1" l="1"/>
  <c r="AA3603" i="1"/>
  <c r="AA3602" i="1"/>
  <c r="AA3600" i="1"/>
  <c r="P3603" i="1"/>
  <c r="P3600" i="1"/>
  <c r="P1603" i="1"/>
  <c r="P1600" i="1"/>
  <c r="P1601" i="1"/>
  <c r="P3602" i="1"/>
  <c r="P3601" i="1"/>
  <c r="P1602" i="1"/>
  <c r="S3605" i="1"/>
  <c r="AC3605" i="1" s="1"/>
  <c r="S3606" i="1"/>
  <c r="AC3606" i="1" s="1"/>
  <c r="S1606" i="1"/>
  <c r="AC1606" i="1" s="1"/>
  <c r="S1605" i="1"/>
  <c r="AC1605" i="1" s="1"/>
  <c r="S1604" i="1"/>
  <c r="AC1604" i="1" s="1"/>
  <c r="S3604" i="1"/>
  <c r="AC3604" i="1" s="1"/>
  <c r="AB1601" i="1" l="1"/>
  <c r="Z1601" i="1" s="1"/>
  <c r="AB3603" i="1"/>
  <c r="Z3603" i="1" s="1"/>
  <c r="R3605" i="1"/>
  <c r="AD3605" i="1" s="1"/>
  <c r="R3606" i="1"/>
  <c r="AD3606" i="1" s="1"/>
  <c r="R1606" i="1"/>
  <c r="AD1606" i="1" s="1"/>
  <c r="R1605" i="1"/>
  <c r="AD1605" i="1" s="1"/>
  <c r="R3604" i="1"/>
  <c r="AD3604" i="1" s="1"/>
  <c r="R1604" i="1"/>
  <c r="AD1604" i="1" s="1"/>
  <c r="O3605" i="1"/>
  <c r="O3606" i="1"/>
  <c r="O3604" i="1"/>
  <c r="O1606" i="1"/>
  <c r="O1605" i="1"/>
  <c r="O1604" i="1"/>
  <c r="Q3605" i="1"/>
  <c r="Q3606" i="1"/>
  <c r="Q1606" i="1"/>
  <c r="AA1606" i="1" s="1"/>
  <c r="Q1605" i="1"/>
  <c r="AA1605" i="1" s="1"/>
  <c r="Q3604" i="1"/>
  <c r="Q1604" i="1"/>
  <c r="AA1604" i="1" s="1"/>
  <c r="AB1602" i="1"/>
  <c r="Z1602" i="1" s="1"/>
  <c r="AB1600" i="1"/>
  <c r="Z1600" i="1" s="1"/>
  <c r="P3605" i="1"/>
  <c r="P3606" i="1"/>
  <c r="AB3606" i="1" s="1"/>
  <c r="Z3606" i="1" s="1"/>
  <c r="P1606" i="1"/>
  <c r="P1605" i="1"/>
  <c r="P3604" i="1"/>
  <c r="P1604" i="1"/>
  <c r="AB3601" i="1"/>
  <c r="Z3601" i="1" s="1"/>
  <c r="AB1603" i="1"/>
  <c r="Z1603" i="1" s="1"/>
  <c r="AB3602" i="1"/>
  <c r="Z3602" i="1" s="1"/>
  <c r="AB3600" i="1"/>
  <c r="Z3600" i="1" s="1"/>
  <c r="AB1604" i="1" l="1"/>
  <c r="Z1604" i="1" s="1"/>
  <c r="AB3604" i="1"/>
  <c r="Z3604" i="1" s="1"/>
  <c r="AB3605" i="1"/>
  <c r="Z3605" i="1" s="1"/>
  <c r="AA3604" i="1"/>
  <c r="AB1605" i="1"/>
  <c r="Z1605" i="1" s="1"/>
  <c r="AA3606" i="1"/>
  <c r="AB1606" i="1"/>
  <c r="Z1606" i="1" s="1"/>
  <c r="AA3605" i="1"/>
  <c r="S341" i="12"/>
  <c r="AC341" i="12" s="1"/>
  <c r="S357" i="12"/>
  <c r="AC357" i="12" s="1"/>
  <c r="S311" i="12"/>
  <c r="AC311" i="12" s="1"/>
  <c r="S306" i="12"/>
  <c r="AC306" i="12" s="1"/>
  <c r="S314" i="12"/>
  <c r="AC314" i="12" s="1"/>
  <c r="S310" i="12"/>
  <c r="AC310" i="12" s="1"/>
  <c r="S317" i="12"/>
  <c r="AC317" i="12" s="1"/>
  <c r="S325" i="12"/>
  <c r="AC325" i="12" s="1"/>
  <c r="S322" i="12"/>
  <c r="AC322" i="12" s="1"/>
  <c r="S321" i="12"/>
  <c r="AC321" i="12" s="1"/>
  <c r="S313" i="12"/>
  <c r="AC313" i="12" s="1"/>
  <c r="S307" i="12"/>
  <c r="AC307" i="12" s="1"/>
  <c r="S324" i="12"/>
  <c r="AC324" i="12" s="1"/>
  <c r="S316" i="12"/>
  <c r="AC316" i="12" s="1"/>
  <c r="S312" i="12"/>
  <c r="AC312" i="12" s="1"/>
  <c r="S308" i="12"/>
  <c r="AC308" i="12" s="1"/>
  <c r="S318" i="12"/>
  <c r="AC318" i="12" s="1"/>
  <c r="S309" i="12"/>
  <c r="AC309" i="12" s="1"/>
  <c r="S319" i="12"/>
  <c r="AC319" i="12" s="1"/>
  <c r="S315" i="12"/>
  <c r="AC315" i="12" s="1"/>
  <c r="S323" i="12"/>
  <c r="AC323" i="12" s="1"/>
  <c r="S320" i="12"/>
  <c r="AC320" i="12" s="1"/>
  <c r="S82" i="9"/>
  <c r="AC82" i="9" s="1"/>
  <c r="S19" i="3"/>
  <c r="AC19" i="3" s="1"/>
  <c r="S83" i="9"/>
  <c r="AC83" i="9" s="1"/>
  <c r="S80" i="9"/>
  <c r="AC80" i="9" s="1"/>
  <c r="S21" i="4"/>
  <c r="AC21" i="4" s="1"/>
  <c r="S22" i="2"/>
  <c r="AC22" i="2" s="1"/>
  <c r="S81" i="9"/>
  <c r="AC81" i="9" s="1"/>
  <c r="S20" i="7"/>
  <c r="AC20" i="7" s="1"/>
  <c r="S3608" i="1"/>
  <c r="AC3608" i="1" s="1"/>
  <c r="S1608" i="1"/>
  <c r="AC1608" i="1" s="1"/>
  <c r="S3609" i="1"/>
  <c r="AC3609" i="1" s="1"/>
  <c r="S3607" i="1"/>
  <c r="AC3607" i="1" s="1"/>
  <c r="S1607" i="1"/>
  <c r="AC1607" i="1" s="1"/>
  <c r="S1609" i="1"/>
  <c r="AC1609" i="1" s="1"/>
  <c r="P357" i="12" l="1"/>
  <c r="P341" i="12"/>
  <c r="AB341" i="12" s="1"/>
  <c r="Z341" i="12" s="1"/>
  <c r="P312" i="12"/>
  <c r="AB312" i="12" s="1"/>
  <c r="Z312" i="12" s="1"/>
  <c r="P306" i="12"/>
  <c r="AB306" i="12" s="1"/>
  <c r="Z306" i="12" s="1"/>
  <c r="P310" i="12"/>
  <c r="AB310" i="12" s="1"/>
  <c r="Z310" i="12" s="1"/>
  <c r="P317" i="12"/>
  <c r="AB317" i="12" s="1"/>
  <c r="Z317" i="12" s="1"/>
  <c r="P313" i="12"/>
  <c r="AB313" i="12" s="1"/>
  <c r="Z313" i="12" s="1"/>
  <c r="P325" i="12"/>
  <c r="AB325" i="12" s="1"/>
  <c r="Z325" i="12" s="1"/>
  <c r="P309" i="12"/>
  <c r="AB309" i="12" s="1"/>
  <c r="Z309" i="12" s="1"/>
  <c r="P321" i="12"/>
  <c r="AB321" i="12" s="1"/>
  <c r="Z321" i="12" s="1"/>
  <c r="P315" i="12"/>
  <c r="AB315" i="12" s="1"/>
  <c r="Z315" i="12" s="1"/>
  <c r="P324" i="12"/>
  <c r="AB324" i="12" s="1"/>
  <c r="Z324" i="12" s="1"/>
  <c r="P316" i="12"/>
  <c r="AB316" i="12" s="1"/>
  <c r="Z316" i="12" s="1"/>
  <c r="P322" i="12"/>
  <c r="AB322" i="12" s="1"/>
  <c r="Z322" i="12" s="1"/>
  <c r="P318" i="12"/>
  <c r="AB318" i="12" s="1"/>
  <c r="Z318" i="12" s="1"/>
  <c r="P314" i="12"/>
  <c r="AB314" i="12" s="1"/>
  <c r="Z314" i="12" s="1"/>
  <c r="P307" i="12"/>
  <c r="AB307" i="12" s="1"/>
  <c r="Z307" i="12" s="1"/>
  <c r="P308" i="12"/>
  <c r="AB308" i="12" s="1"/>
  <c r="Z308" i="12" s="1"/>
  <c r="P319" i="12"/>
  <c r="AB319" i="12" s="1"/>
  <c r="Z319" i="12" s="1"/>
  <c r="P311" i="12"/>
  <c r="AB311" i="12" s="1"/>
  <c r="Z311" i="12" s="1"/>
  <c r="P323" i="12"/>
  <c r="AB323" i="12" s="1"/>
  <c r="Z323" i="12" s="1"/>
  <c r="P320" i="12"/>
  <c r="AB320" i="12" s="1"/>
  <c r="Z320" i="12" s="1"/>
  <c r="P82" i="9"/>
  <c r="P19" i="3"/>
  <c r="AB19" i="3" s="1"/>
  <c r="Z19" i="3" s="1"/>
  <c r="P81" i="9"/>
  <c r="P80" i="9"/>
  <c r="P21" i="4"/>
  <c r="AB21" i="4" s="1"/>
  <c r="Z21" i="4" s="1"/>
  <c r="P83" i="9"/>
  <c r="P22" i="2"/>
  <c r="AB22" i="2" s="1"/>
  <c r="Z22" i="2" s="1"/>
  <c r="P20" i="7"/>
  <c r="AB20" i="7" s="1"/>
  <c r="Z20" i="7" s="1"/>
  <c r="P3608" i="1"/>
  <c r="P1608" i="1"/>
  <c r="P3609" i="1"/>
  <c r="P1607" i="1"/>
  <c r="P3607" i="1"/>
  <c r="AB3607" i="1" s="1"/>
  <c r="Z3607" i="1" s="1"/>
  <c r="P1609" i="1"/>
  <c r="O341" i="12"/>
  <c r="O357" i="12"/>
  <c r="O319" i="12"/>
  <c r="O315" i="12"/>
  <c r="O323" i="12"/>
  <c r="O320" i="12"/>
  <c r="O321" i="12"/>
  <c r="O313" i="12"/>
  <c r="O317" i="12"/>
  <c r="O310" i="12"/>
  <c r="O307" i="12"/>
  <c r="O324" i="12"/>
  <c r="O312" i="12"/>
  <c r="O308" i="12"/>
  <c r="O306" i="12"/>
  <c r="O311" i="12"/>
  <c r="O322" i="12"/>
  <c r="O314" i="12"/>
  <c r="O325" i="12"/>
  <c r="O309" i="12"/>
  <c r="O316" i="12"/>
  <c r="O318" i="12"/>
  <c r="O81" i="9"/>
  <c r="O22" i="2"/>
  <c r="O83" i="9"/>
  <c r="O20" i="7"/>
  <c r="O82" i="9"/>
  <c r="O19" i="3"/>
  <c r="O80" i="9"/>
  <c r="O21" i="4"/>
  <c r="O3608" i="1"/>
  <c r="O3609" i="1"/>
  <c r="O1608" i="1"/>
  <c r="O1607" i="1"/>
  <c r="O1609" i="1"/>
  <c r="O3607" i="1"/>
  <c r="Q341" i="12"/>
  <c r="AA341" i="12" s="1"/>
  <c r="Q357" i="12"/>
  <c r="AA357" i="12" s="1"/>
  <c r="Q319" i="12"/>
  <c r="Q324" i="12"/>
  <c r="Q316" i="12"/>
  <c r="Q308" i="12"/>
  <c r="Q306" i="12"/>
  <c r="Q310" i="12"/>
  <c r="Q321" i="12"/>
  <c r="Q323" i="12"/>
  <c r="Q320" i="12"/>
  <c r="Q314" i="12"/>
  <c r="Q325" i="12"/>
  <c r="Q311" i="12"/>
  <c r="Q312" i="12"/>
  <c r="Q318" i="12"/>
  <c r="Q317" i="12"/>
  <c r="Q313" i="12"/>
  <c r="Q315" i="12"/>
  <c r="Q307" i="12"/>
  <c r="Q322" i="12"/>
  <c r="Q309" i="12"/>
  <c r="Q83" i="9"/>
  <c r="AA83" i="9" s="1"/>
  <c r="Q20" i="7"/>
  <c r="Q82" i="9"/>
  <c r="Q19" i="3"/>
  <c r="Q80" i="9"/>
  <c r="AA80" i="9" s="1"/>
  <c r="Q21" i="4"/>
  <c r="Q81" i="9"/>
  <c r="Q22" i="2"/>
  <c r="Q3608" i="1"/>
  <c r="Q1608" i="1"/>
  <c r="AA1608" i="1" s="1"/>
  <c r="Q1607" i="1"/>
  <c r="AA1607" i="1" s="1"/>
  <c r="Q3609" i="1"/>
  <c r="Q3607" i="1"/>
  <c r="Q1609" i="1"/>
  <c r="AA1609" i="1" s="1"/>
  <c r="R341" i="12"/>
  <c r="AD341" i="12" s="1"/>
  <c r="R357" i="12"/>
  <c r="AD357" i="12" s="1"/>
  <c r="R307" i="12"/>
  <c r="AD307" i="12" s="1"/>
  <c r="R312" i="12"/>
  <c r="AD312" i="12" s="1"/>
  <c r="R318" i="12"/>
  <c r="AD318" i="12" s="1"/>
  <c r="R313" i="12"/>
  <c r="AD313" i="12" s="1"/>
  <c r="R319" i="12"/>
  <c r="AD319" i="12" s="1"/>
  <c r="R315" i="12"/>
  <c r="AD315" i="12" s="1"/>
  <c r="R323" i="12"/>
  <c r="AD323" i="12" s="1"/>
  <c r="R309" i="12"/>
  <c r="AD309" i="12" s="1"/>
  <c r="R321" i="12"/>
  <c r="AD321" i="12" s="1"/>
  <c r="R324" i="12"/>
  <c r="AD324" i="12" s="1"/>
  <c r="R316" i="12"/>
  <c r="AD316" i="12" s="1"/>
  <c r="R306" i="12"/>
  <c r="AD306" i="12" s="1"/>
  <c r="R314" i="12"/>
  <c r="AD314" i="12" s="1"/>
  <c r="R310" i="12"/>
  <c r="AD310" i="12" s="1"/>
  <c r="R317" i="12"/>
  <c r="AD317" i="12" s="1"/>
  <c r="R322" i="12"/>
  <c r="AD322" i="12" s="1"/>
  <c r="R311" i="12"/>
  <c r="AD311" i="12" s="1"/>
  <c r="R320" i="12"/>
  <c r="AD320" i="12" s="1"/>
  <c r="R308" i="12"/>
  <c r="AD308" i="12" s="1"/>
  <c r="R325" i="12"/>
  <c r="AD325" i="12" s="1"/>
  <c r="R80" i="9"/>
  <c r="AD80" i="9" s="1"/>
  <c r="R21" i="4"/>
  <c r="AD21" i="4" s="1"/>
  <c r="R81" i="9"/>
  <c r="AD81" i="9" s="1"/>
  <c r="R22" i="2"/>
  <c r="AD22" i="2" s="1"/>
  <c r="R83" i="9"/>
  <c r="AD83" i="9" s="1"/>
  <c r="R20" i="7"/>
  <c r="AD20" i="7" s="1"/>
  <c r="R82" i="9"/>
  <c r="AD82" i="9" s="1"/>
  <c r="R19" i="3"/>
  <c r="AD19" i="3" s="1"/>
  <c r="R3608" i="1"/>
  <c r="AD3608" i="1" s="1"/>
  <c r="R3609" i="1"/>
  <c r="AD3609" i="1" s="1"/>
  <c r="R1608" i="1"/>
  <c r="AD1608" i="1" s="1"/>
  <c r="R1607" i="1"/>
  <c r="AD1607" i="1" s="1"/>
  <c r="R1609" i="1"/>
  <c r="AD1609" i="1" s="1"/>
  <c r="R3607" i="1"/>
  <c r="AD3607" i="1" s="1"/>
  <c r="AA22" i="2" l="1"/>
  <c r="AA81" i="9"/>
  <c r="AA19" i="3"/>
  <c r="AA82" i="9"/>
  <c r="AA21" i="4"/>
  <c r="AA20" i="7"/>
  <c r="AA3608" i="1"/>
  <c r="AA325" i="12"/>
  <c r="AA306" i="12"/>
  <c r="AA307" i="12"/>
  <c r="AA321" i="12"/>
  <c r="AA319" i="12"/>
  <c r="AB1607" i="1"/>
  <c r="Z1607" i="1"/>
  <c r="AB80" i="9"/>
  <c r="S3613" i="1"/>
  <c r="AC3613" i="1" s="1"/>
  <c r="S3611" i="1"/>
  <c r="AC3611" i="1" s="1"/>
  <c r="S1611" i="1"/>
  <c r="AC1611" i="1" s="1"/>
  <c r="S3610" i="1"/>
  <c r="AC3610" i="1" s="1"/>
  <c r="S1613" i="1"/>
  <c r="AC1613" i="1" s="1"/>
  <c r="S1612" i="1"/>
  <c r="AC1612" i="1" s="1"/>
  <c r="S3612" i="1"/>
  <c r="AC3612" i="1" s="1"/>
  <c r="S1610" i="1"/>
  <c r="AC1610" i="1" s="1"/>
  <c r="AA318" i="12"/>
  <c r="AA314" i="12"/>
  <c r="AA308" i="12"/>
  <c r="AA310" i="12"/>
  <c r="AA320" i="12"/>
  <c r="AB3609" i="1"/>
  <c r="Z3609" i="1" s="1"/>
  <c r="AB81" i="9"/>
  <c r="AB357" i="12"/>
  <c r="Z357" i="12" s="1"/>
  <c r="AA316" i="12"/>
  <c r="AA322" i="12"/>
  <c r="AA312" i="12"/>
  <c r="AA317" i="12"/>
  <c r="AA323" i="12"/>
  <c r="AB1609" i="1"/>
  <c r="Z1609" i="1" s="1"/>
  <c r="AB1608" i="1"/>
  <c r="Z1608" i="1" s="1"/>
  <c r="AB83" i="9"/>
  <c r="AA3607" i="1"/>
  <c r="AA3609" i="1"/>
  <c r="AA309" i="12"/>
  <c r="AA311" i="12"/>
  <c r="AA324" i="12"/>
  <c r="AA313" i="12"/>
  <c r="AA315" i="12"/>
  <c r="AB3608" i="1"/>
  <c r="Z3608" i="1" s="1"/>
  <c r="AB82" i="9"/>
  <c r="O3613" i="1" l="1"/>
  <c r="O3611" i="1"/>
  <c r="O1611" i="1"/>
  <c r="O3610" i="1"/>
  <c r="O1613" i="1"/>
  <c r="O1612" i="1"/>
  <c r="O1610" i="1"/>
  <c r="O3612" i="1"/>
  <c r="R3613" i="1"/>
  <c r="AD3613" i="1" s="1"/>
  <c r="R3611" i="1"/>
  <c r="AD3611" i="1" s="1"/>
  <c r="R1613" i="1"/>
  <c r="AD1613" i="1" s="1"/>
  <c r="R1611" i="1"/>
  <c r="AD1611" i="1" s="1"/>
  <c r="R3610" i="1"/>
  <c r="AD3610" i="1" s="1"/>
  <c r="R3612" i="1"/>
  <c r="AD3612" i="1" s="1"/>
  <c r="R1610" i="1"/>
  <c r="AD1610" i="1" s="1"/>
  <c r="R1612" i="1"/>
  <c r="AD1612" i="1" s="1"/>
  <c r="Q3613" i="1"/>
  <c r="Q3611" i="1"/>
  <c r="Q1613" i="1"/>
  <c r="AA1613" i="1" s="1"/>
  <c r="Q1611" i="1"/>
  <c r="AA1611" i="1" s="1"/>
  <c r="Q3610" i="1"/>
  <c r="Q3612" i="1"/>
  <c r="Q1610" i="1"/>
  <c r="AA1610" i="1" s="1"/>
  <c r="Q1612" i="1"/>
  <c r="AA1612" i="1" s="1"/>
  <c r="AA3613" i="1" l="1"/>
  <c r="P3613" i="1"/>
  <c r="P3611" i="1"/>
  <c r="P1611" i="1"/>
  <c r="P3610" i="1"/>
  <c r="P1613" i="1"/>
  <c r="AB1613" i="1" s="1"/>
  <c r="Z1613" i="1" s="1"/>
  <c r="P1612" i="1"/>
  <c r="P3612" i="1"/>
  <c r="P1610" i="1"/>
  <c r="AA3612" i="1"/>
  <c r="AA3610" i="1"/>
  <c r="S3614" i="1"/>
  <c r="AC3614" i="1" s="1"/>
  <c r="S1614" i="1"/>
  <c r="AC1614" i="1" s="1"/>
  <c r="S3616" i="1"/>
  <c r="AC3616" i="1" s="1"/>
  <c r="S1615" i="1"/>
  <c r="AC1615" i="1" s="1"/>
  <c r="S1616" i="1"/>
  <c r="AC1616" i="1" s="1"/>
  <c r="S3615" i="1"/>
  <c r="AC3615" i="1" s="1"/>
  <c r="AA3611" i="1"/>
  <c r="O3614" i="1" l="1"/>
  <c r="O1614" i="1"/>
  <c r="O3616" i="1"/>
  <c r="O3615" i="1"/>
  <c r="O1615" i="1"/>
  <c r="O1616" i="1"/>
  <c r="AB3613" i="1"/>
  <c r="Z3613" i="1"/>
  <c r="R3614" i="1"/>
  <c r="AD3614" i="1" s="1"/>
  <c r="R1614" i="1"/>
  <c r="AD1614" i="1" s="1"/>
  <c r="R3616" i="1"/>
  <c r="AD3616" i="1" s="1"/>
  <c r="R1615" i="1"/>
  <c r="AD1615" i="1" s="1"/>
  <c r="R3615" i="1"/>
  <c r="AD3615" i="1" s="1"/>
  <c r="R1616" i="1"/>
  <c r="AD1616" i="1" s="1"/>
  <c r="AB1610" i="1"/>
  <c r="Z1610" i="1" s="1"/>
  <c r="AB3610" i="1"/>
  <c r="Z3610" i="1" s="1"/>
  <c r="AB3612" i="1"/>
  <c r="Z3612" i="1" s="1"/>
  <c r="AB1611" i="1"/>
  <c r="Z1611" i="1" s="1"/>
  <c r="P3614" i="1"/>
  <c r="P1614" i="1"/>
  <c r="AB1614" i="1" s="1"/>
  <c r="Z1614" i="1" s="1"/>
  <c r="P3616" i="1"/>
  <c r="P1616" i="1"/>
  <c r="P1615" i="1"/>
  <c r="P3615" i="1"/>
  <c r="Q3614" i="1"/>
  <c r="Q3616" i="1"/>
  <c r="Q1615" i="1"/>
  <c r="AA1615" i="1" s="1"/>
  <c r="Q1614" i="1"/>
  <c r="AA1614" i="1" s="1"/>
  <c r="Q1616" i="1"/>
  <c r="AA1616" i="1" s="1"/>
  <c r="Q3615" i="1"/>
  <c r="AB1612" i="1"/>
  <c r="Z1612" i="1" s="1"/>
  <c r="AB3611" i="1"/>
  <c r="Z3611" i="1" s="1"/>
  <c r="AB3615" i="1" l="1"/>
  <c r="Z3615" i="1" s="1"/>
  <c r="AA3615" i="1"/>
  <c r="AA3616" i="1"/>
  <c r="AB3616" i="1"/>
  <c r="Z3616" i="1" s="1"/>
  <c r="AB1615" i="1"/>
  <c r="Z1615" i="1" s="1"/>
  <c r="AB3614" i="1"/>
  <c r="Z3614" i="1" s="1"/>
  <c r="AB1616" i="1"/>
  <c r="Z1616" i="1" s="1"/>
  <c r="S3619" i="1"/>
  <c r="AC3619" i="1" s="1"/>
  <c r="S1619" i="1"/>
  <c r="AC1619" i="1" s="1"/>
  <c r="S1617" i="1"/>
  <c r="AC1617" i="1" s="1"/>
  <c r="S3618" i="1"/>
  <c r="AC3618" i="1" s="1"/>
  <c r="S3617" i="1"/>
  <c r="AC3617" i="1" s="1"/>
  <c r="S1618" i="1"/>
  <c r="AC1618" i="1" s="1"/>
  <c r="AA3614" i="1"/>
  <c r="Q3619" i="1" l="1"/>
  <c r="Q1619" i="1"/>
  <c r="AA1619" i="1" s="1"/>
  <c r="Q1617" i="1"/>
  <c r="AA1617" i="1" s="1"/>
  <c r="Q3618" i="1"/>
  <c r="Q3617" i="1"/>
  <c r="Q1618" i="1"/>
  <c r="AA1618" i="1" s="1"/>
  <c r="O3619" i="1"/>
  <c r="AA3619" i="1" s="1"/>
  <c r="O1617" i="1"/>
  <c r="O3618" i="1"/>
  <c r="O1619" i="1"/>
  <c r="O1618" i="1"/>
  <c r="O3617" i="1"/>
  <c r="AA3617" i="1" s="1"/>
  <c r="R3619" i="1"/>
  <c r="AD3619" i="1" s="1"/>
  <c r="R1617" i="1"/>
  <c r="AD1617" i="1" s="1"/>
  <c r="R3618" i="1"/>
  <c r="AD3618" i="1" s="1"/>
  <c r="R1619" i="1"/>
  <c r="AD1619" i="1" s="1"/>
  <c r="R1618" i="1"/>
  <c r="AD1618" i="1" s="1"/>
  <c r="R3617" i="1"/>
  <c r="AD3617" i="1" s="1"/>
  <c r="P3619" i="1"/>
  <c r="AB3619" i="1" s="1"/>
  <c r="Z3619" i="1" s="1"/>
  <c r="P1619" i="1"/>
  <c r="P1617" i="1"/>
  <c r="P3618" i="1"/>
  <c r="AB3618" i="1" s="1"/>
  <c r="Z3618" i="1" s="1"/>
  <c r="P3617" i="1"/>
  <c r="AB3617" i="1" s="1"/>
  <c r="Z3617" i="1" s="1"/>
  <c r="P1618" i="1"/>
  <c r="AB1617" i="1" l="1"/>
  <c r="Z1617" i="1" s="1"/>
  <c r="S3621" i="1"/>
  <c r="AC3621" i="1" s="1"/>
  <c r="S3622" i="1"/>
  <c r="AC3622" i="1" s="1"/>
  <c r="S3620" i="1"/>
  <c r="AC3620" i="1" s="1"/>
  <c r="S1622" i="1"/>
  <c r="AC1622" i="1" s="1"/>
  <c r="S1620" i="1"/>
  <c r="AC1620" i="1" s="1"/>
  <c r="S1621" i="1"/>
  <c r="AC1621" i="1" s="1"/>
  <c r="AB1618" i="1"/>
  <c r="Z1618" i="1"/>
  <c r="AB1619" i="1"/>
  <c r="Z1619" i="1" s="1"/>
  <c r="AA3618" i="1"/>
  <c r="R3620" i="1" l="1"/>
  <c r="AD3620" i="1" s="1"/>
  <c r="R3621" i="1"/>
  <c r="AD3621" i="1" s="1"/>
  <c r="R3622" i="1"/>
  <c r="AD3622" i="1" s="1"/>
  <c r="R1622" i="1"/>
  <c r="AD1622" i="1" s="1"/>
  <c r="R1620" i="1"/>
  <c r="AD1620" i="1" s="1"/>
  <c r="R1621" i="1"/>
  <c r="AD1621" i="1" s="1"/>
  <c r="Q3622" i="1"/>
  <c r="Q3621" i="1"/>
  <c r="Q3620" i="1"/>
  <c r="Q1622" i="1"/>
  <c r="AA1622" i="1" s="1"/>
  <c r="Q1620" i="1"/>
  <c r="AA1620" i="1" s="1"/>
  <c r="Q1621" i="1"/>
  <c r="AA1621" i="1" s="1"/>
  <c r="O3621" i="1" l="1"/>
  <c r="AA3621" i="1" s="1"/>
  <c r="O3622" i="1"/>
  <c r="AA3622" i="1" s="1"/>
  <c r="O3620" i="1"/>
  <c r="AA3620" i="1" s="1"/>
  <c r="O1622" i="1"/>
  <c r="O1620" i="1"/>
  <c r="O1621" i="1"/>
  <c r="S1624" i="1"/>
  <c r="AC1624" i="1" s="1"/>
  <c r="S3625" i="1"/>
  <c r="AC3625" i="1" s="1"/>
  <c r="S3624" i="1"/>
  <c r="AC3624" i="1" s="1"/>
  <c r="S3623" i="1"/>
  <c r="AC3623" i="1" s="1"/>
  <c r="S1625" i="1"/>
  <c r="AC1625" i="1" s="1"/>
  <c r="S1623" i="1"/>
  <c r="AC1623" i="1" s="1"/>
  <c r="P3621" i="1"/>
  <c r="P3622" i="1"/>
  <c r="P3620" i="1"/>
  <c r="P1622" i="1"/>
  <c r="P1620" i="1"/>
  <c r="P1621" i="1"/>
  <c r="AB1621" i="1" l="1"/>
  <c r="Z1621" i="1"/>
  <c r="AB3622" i="1"/>
  <c r="Z3622" i="1" s="1"/>
  <c r="AB3620" i="1"/>
  <c r="Z3620" i="1" s="1"/>
  <c r="R3624" i="1"/>
  <c r="AD3624" i="1" s="1"/>
  <c r="R1624" i="1"/>
  <c r="AD1624" i="1" s="1"/>
  <c r="R3625" i="1"/>
  <c r="AD3625" i="1" s="1"/>
  <c r="R1623" i="1"/>
  <c r="AD1623" i="1" s="1"/>
  <c r="R1625" i="1"/>
  <c r="AD1625" i="1" s="1"/>
  <c r="R3623" i="1"/>
  <c r="AD3623" i="1" s="1"/>
  <c r="Q1624" i="1"/>
  <c r="AA1624" i="1" s="1"/>
  <c r="Q3625" i="1"/>
  <c r="Q1623" i="1"/>
  <c r="AA1623" i="1" s="1"/>
  <c r="Q3624" i="1"/>
  <c r="Q1625" i="1"/>
  <c r="AA1625" i="1" s="1"/>
  <c r="Q3623" i="1"/>
  <c r="AB1620" i="1"/>
  <c r="Z1620" i="1" s="1"/>
  <c r="AB3621" i="1"/>
  <c r="Z3621" i="1" s="1"/>
  <c r="O3624" i="1"/>
  <c r="O1624" i="1"/>
  <c r="O3625" i="1"/>
  <c r="O1623" i="1"/>
  <c r="O3623" i="1"/>
  <c r="O1625" i="1"/>
  <c r="AB1622" i="1"/>
  <c r="Z1622" i="1" s="1"/>
  <c r="P1624" i="1" l="1"/>
  <c r="P3625" i="1"/>
  <c r="P3624" i="1"/>
  <c r="AB3624" i="1" s="1"/>
  <c r="Z3624" i="1" s="1"/>
  <c r="P1623" i="1"/>
  <c r="P1625" i="1"/>
  <c r="P3623" i="1"/>
  <c r="AA3623" i="1"/>
  <c r="AA3624" i="1"/>
  <c r="S3627" i="1"/>
  <c r="AC3627" i="1" s="1"/>
  <c r="S3628" i="1"/>
  <c r="AC3628" i="1" s="1"/>
  <c r="S1628" i="1"/>
  <c r="AC1628" i="1" s="1"/>
  <c r="S1627" i="1"/>
  <c r="AC1627" i="1" s="1"/>
  <c r="S3626" i="1"/>
  <c r="AC3626" i="1" s="1"/>
  <c r="S1626" i="1"/>
  <c r="AC1626" i="1" s="1"/>
  <c r="AA3625" i="1"/>
  <c r="O3628" i="1" l="1"/>
  <c r="O3627" i="1"/>
  <c r="O1628" i="1"/>
  <c r="O1627" i="1"/>
  <c r="O3626" i="1"/>
  <c r="O1626" i="1"/>
  <c r="AB3623" i="1"/>
  <c r="Z3623" i="1" s="1"/>
  <c r="AB3625" i="1"/>
  <c r="Z3625" i="1" s="1"/>
  <c r="Q3628" i="1"/>
  <c r="Q3627" i="1"/>
  <c r="Q1628" i="1"/>
  <c r="AA1628" i="1" s="1"/>
  <c r="Q1627" i="1"/>
  <c r="AA1627" i="1" s="1"/>
  <c r="Q3626" i="1"/>
  <c r="Q1626" i="1"/>
  <c r="AA1626" i="1" s="1"/>
  <c r="AB1625" i="1"/>
  <c r="Z1625" i="1" s="1"/>
  <c r="AB1624" i="1"/>
  <c r="Z1624" i="1" s="1"/>
  <c r="R3627" i="1"/>
  <c r="AD3627" i="1" s="1"/>
  <c r="R3628" i="1"/>
  <c r="AD3628" i="1" s="1"/>
  <c r="R1628" i="1"/>
  <c r="AD1628" i="1" s="1"/>
  <c r="R1627" i="1"/>
  <c r="AD1627" i="1" s="1"/>
  <c r="R3626" i="1"/>
  <c r="AD3626" i="1" s="1"/>
  <c r="R1626" i="1"/>
  <c r="AD1626" i="1" s="1"/>
  <c r="AB1623" i="1"/>
  <c r="Z1623" i="1" s="1"/>
  <c r="P3627" i="1" l="1"/>
  <c r="P3628" i="1"/>
  <c r="P1628" i="1"/>
  <c r="P1627" i="1"/>
  <c r="P3626" i="1"/>
  <c r="P1626" i="1"/>
  <c r="AB1626" i="1" s="1"/>
  <c r="Z1626" i="1" s="1"/>
  <c r="AA3627" i="1"/>
  <c r="S3629" i="1"/>
  <c r="AC3629" i="1" s="1"/>
  <c r="S3630" i="1"/>
  <c r="AC3630" i="1" s="1"/>
  <c r="S1629" i="1"/>
  <c r="AC1629" i="1" s="1"/>
  <c r="S1630" i="1"/>
  <c r="AC1630" i="1" s="1"/>
  <c r="S1631" i="1"/>
  <c r="AC1631" i="1" s="1"/>
  <c r="S3631" i="1"/>
  <c r="AC3631" i="1" s="1"/>
  <c r="AA3626" i="1"/>
  <c r="AA3628" i="1"/>
  <c r="O1629" i="1" l="1"/>
  <c r="O3630" i="1"/>
  <c r="O3629" i="1"/>
  <c r="O1631" i="1"/>
  <c r="O1630" i="1"/>
  <c r="O3631" i="1"/>
  <c r="AB1628" i="1"/>
  <c r="Z1628" i="1" s="1"/>
  <c r="Q1629" i="1"/>
  <c r="AA1629" i="1" s="1"/>
  <c r="Q3629" i="1"/>
  <c r="Q3630" i="1"/>
  <c r="Q1630" i="1"/>
  <c r="AA1630" i="1" s="1"/>
  <c r="Q3631" i="1"/>
  <c r="Q1631" i="1"/>
  <c r="AA1631" i="1" s="1"/>
  <c r="AB3628" i="1"/>
  <c r="Z3628" i="1" s="1"/>
  <c r="R3629" i="1"/>
  <c r="AD3629" i="1" s="1"/>
  <c r="R3630" i="1"/>
  <c r="AD3630" i="1" s="1"/>
  <c r="R1629" i="1"/>
  <c r="AD1629" i="1" s="1"/>
  <c r="R1630" i="1"/>
  <c r="AD1630" i="1" s="1"/>
  <c r="R1631" i="1"/>
  <c r="AD1631" i="1" s="1"/>
  <c r="R3631" i="1"/>
  <c r="AD3631" i="1" s="1"/>
  <c r="AB3626" i="1"/>
  <c r="Z3626" i="1"/>
  <c r="AB3627" i="1"/>
  <c r="Z3627" i="1" s="1"/>
  <c r="P3629" i="1"/>
  <c r="P3630" i="1"/>
  <c r="P1629" i="1"/>
  <c r="P1630" i="1"/>
  <c r="P1631" i="1"/>
  <c r="P3631" i="1"/>
  <c r="AB3631" i="1" s="1"/>
  <c r="Z3631" i="1" s="1"/>
  <c r="AB1627" i="1"/>
  <c r="Z1627" i="1" s="1"/>
  <c r="AB3629" i="1" l="1"/>
  <c r="Z3629" i="1" s="1"/>
  <c r="AB1629" i="1"/>
  <c r="Z1629" i="1" s="1"/>
  <c r="AB3630" i="1"/>
  <c r="Z3630" i="1" s="1"/>
  <c r="AA3629" i="1"/>
  <c r="S1633" i="1"/>
  <c r="AC1633" i="1" s="1"/>
  <c r="S3634" i="1"/>
  <c r="AC3634" i="1" s="1"/>
  <c r="S1632" i="1"/>
  <c r="AC1632" i="1" s="1"/>
  <c r="S3632" i="1"/>
  <c r="AC3632" i="1" s="1"/>
  <c r="S3633" i="1"/>
  <c r="AC3633" i="1" s="1"/>
  <c r="S1634" i="1"/>
  <c r="AC1634" i="1" s="1"/>
  <c r="AA3631" i="1"/>
  <c r="AA3630" i="1"/>
  <c r="AB1631" i="1"/>
  <c r="Z1631" i="1" s="1"/>
  <c r="AB1630" i="1"/>
  <c r="Z1630" i="1" s="1"/>
  <c r="O1633" i="1" l="1"/>
  <c r="O3634" i="1"/>
  <c r="O3632" i="1"/>
  <c r="O1632" i="1"/>
  <c r="O3633" i="1"/>
  <c r="O1634" i="1"/>
  <c r="Q3634" i="1"/>
  <c r="Q1633" i="1"/>
  <c r="AA1633" i="1" s="1"/>
  <c r="Q3632" i="1"/>
  <c r="Q3633" i="1"/>
  <c r="Q1634" i="1"/>
  <c r="AA1634" i="1" s="1"/>
  <c r="Q1632" i="1"/>
  <c r="AA1632" i="1" s="1"/>
  <c r="R3634" i="1"/>
  <c r="AD3634" i="1" s="1"/>
  <c r="R3632" i="1"/>
  <c r="AD3632" i="1" s="1"/>
  <c r="R1633" i="1"/>
  <c r="AD1633" i="1" s="1"/>
  <c r="R3633" i="1"/>
  <c r="AD3633" i="1" s="1"/>
  <c r="R1634" i="1"/>
  <c r="AD1634" i="1" s="1"/>
  <c r="R1632" i="1"/>
  <c r="AD1632" i="1" s="1"/>
  <c r="AA3632" i="1" l="1"/>
  <c r="S3637" i="1"/>
  <c r="AC3637" i="1" s="1"/>
  <c r="S3635" i="1"/>
  <c r="AC3635" i="1" s="1"/>
  <c r="S1635" i="1"/>
  <c r="AC1635" i="1" s="1"/>
  <c r="S1637" i="1"/>
  <c r="AC1637" i="1" s="1"/>
  <c r="S3636" i="1"/>
  <c r="AC3636" i="1" s="1"/>
  <c r="S1636" i="1"/>
  <c r="AC1636" i="1" s="1"/>
  <c r="AA3634" i="1"/>
  <c r="P1633" i="1"/>
  <c r="P3634" i="1"/>
  <c r="AB3634" i="1" s="1"/>
  <c r="Z3634" i="1" s="1"/>
  <c r="P3632" i="1"/>
  <c r="P1632" i="1"/>
  <c r="P3633" i="1"/>
  <c r="P1634" i="1"/>
  <c r="AA3633" i="1"/>
  <c r="AB1633" i="1" l="1"/>
  <c r="Z1633" i="1" s="1"/>
  <c r="P3637" i="1"/>
  <c r="AB3637" i="1" s="1"/>
  <c r="Z3637" i="1" s="1"/>
  <c r="P3635" i="1"/>
  <c r="P1635" i="1"/>
  <c r="P1637" i="1"/>
  <c r="P3636" i="1"/>
  <c r="P1636" i="1"/>
  <c r="AB3633" i="1"/>
  <c r="Z3633" i="1" s="1"/>
  <c r="Q3637" i="1"/>
  <c r="Q3635" i="1"/>
  <c r="Q1635" i="1"/>
  <c r="AA1635" i="1" s="1"/>
  <c r="Q1637" i="1"/>
  <c r="AA1637" i="1" s="1"/>
  <c r="Q3636" i="1"/>
  <c r="Q1636" i="1"/>
  <c r="AA1636" i="1" s="1"/>
  <c r="AB1632" i="1"/>
  <c r="Z1632" i="1" s="1"/>
  <c r="AB3632" i="1"/>
  <c r="Z3632" i="1" s="1"/>
  <c r="R3637" i="1"/>
  <c r="AD3637" i="1" s="1"/>
  <c r="R3635" i="1"/>
  <c r="AD3635" i="1" s="1"/>
  <c r="R1637" i="1"/>
  <c r="AD1637" i="1" s="1"/>
  <c r="R1635" i="1"/>
  <c r="AD1635" i="1" s="1"/>
  <c r="R1636" i="1"/>
  <c r="AD1636" i="1" s="1"/>
  <c r="R3636" i="1"/>
  <c r="AD3636" i="1" s="1"/>
  <c r="AB1634" i="1"/>
  <c r="Z1634" i="1" s="1"/>
  <c r="O3637" i="1"/>
  <c r="AA3637" i="1" s="1"/>
  <c r="O3635" i="1"/>
  <c r="O1637" i="1"/>
  <c r="O1635" i="1"/>
  <c r="O1636" i="1"/>
  <c r="O3636" i="1"/>
  <c r="AA3635" i="1" l="1"/>
  <c r="AA3636" i="1"/>
  <c r="AB1636" i="1"/>
  <c r="Z1636" i="1" s="1"/>
  <c r="AB3635" i="1"/>
  <c r="Z3635" i="1" s="1"/>
  <c r="S84" i="9"/>
  <c r="AC84" i="9" s="1"/>
  <c r="S1638" i="1"/>
  <c r="AC1638" i="1" s="1"/>
  <c r="S3638" i="1"/>
  <c r="AC3638" i="1" s="1"/>
  <c r="S3640" i="1"/>
  <c r="AC3640" i="1" s="1"/>
  <c r="S3639" i="1"/>
  <c r="AC3639" i="1" s="1"/>
  <c r="S1640" i="1"/>
  <c r="AC1640" i="1" s="1"/>
  <c r="S1639" i="1"/>
  <c r="AC1639" i="1" s="1"/>
  <c r="AB3636" i="1"/>
  <c r="Z3636" i="1" s="1"/>
  <c r="AB1637" i="1"/>
  <c r="Z1637" i="1" s="1"/>
  <c r="AB1635" i="1"/>
  <c r="Z1635" i="1" s="1"/>
  <c r="O84" i="9" l="1"/>
  <c r="O1638" i="1"/>
  <c r="O1639" i="1"/>
  <c r="O3640" i="1"/>
  <c r="O3638" i="1"/>
  <c r="O3639" i="1"/>
  <c r="O1640" i="1"/>
  <c r="Q84" i="9"/>
  <c r="Q1638" i="1"/>
  <c r="AA1638" i="1" s="1"/>
  <c r="Q3638" i="1"/>
  <c r="Q1639" i="1"/>
  <c r="AA1639" i="1" s="1"/>
  <c r="Q1640" i="1"/>
  <c r="AA1640" i="1" s="1"/>
  <c r="Q3640" i="1"/>
  <c r="Q3639" i="1"/>
  <c r="P84" i="9"/>
  <c r="P1638" i="1"/>
  <c r="P3638" i="1"/>
  <c r="P3640" i="1"/>
  <c r="P1639" i="1"/>
  <c r="P1640" i="1"/>
  <c r="P3639" i="1"/>
  <c r="R84" i="9"/>
  <c r="AD84" i="9" s="1"/>
  <c r="R1638" i="1"/>
  <c r="AD1638" i="1" s="1"/>
  <c r="R3640" i="1"/>
  <c r="AD3640" i="1" s="1"/>
  <c r="R3638" i="1"/>
  <c r="AD3638" i="1" s="1"/>
  <c r="R1639" i="1"/>
  <c r="AD1639" i="1" s="1"/>
  <c r="R1640" i="1"/>
  <c r="AD1640" i="1" s="1"/>
  <c r="R3639" i="1"/>
  <c r="AD3639" i="1" s="1"/>
  <c r="AB84" i="9" l="1"/>
  <c r="AA3640" i="1"/>
  <c r="AB1639" i="1"/>
  <c r="Z1639" i="1" s="1"/>
  <c r="AB3640" i="1"/>
  <c r="Z3640" i="1" s="1"/>
  <c r="AB3639" i="1"/>
  <c r="Z3639" i="1" s="1"/>
  <c r="AB3638" i="1"/>
  <c r="Z3638" i="1" s="1"/>
  <c r="AB1640" i="1"/>
  <c r="Z1640" i="1" s="1"/>
  <c r="AB1638" i="1"/>
  <c r="Z1638" i="1" s="1"/>
  <c r="AA3639" i="1"/>
  <c r="S3643" i="1"/>
  <c r="AC3643" i="1" s="1"/>
  <c r="S1643" i="1"/>
  <c r="AC1643" i="1" s="1"/>
  <c r="S3642" i="1"/>
  <c r="AC3642" i="1" s="1"/>
  <c r="S3641" i="1"/>
  <c r="AC3641" i="1" s="1"/>
  <c r="S1641" i="1"/>
  <c r="AC1641" i="1" s="1"/>
  <c r="S1642" i="1"/>
  <c r="AC1642" i="1" s="1"/>
  <c r="AA3638" i="1"/>
  <c r="AA84" i="9"/>
  <c r="O3643" i="1" l="1"/>
  <c r="O3641" i="1"/>
  <c r="O1643" i="1"/>
  <c r="O3642" i="1"/>
  <c r="O1641" i="1"/>
  <c r="O1642" i="1"/>
  <c r="R3643" i="1"/>
  <c r="AD3643" i="1" s="1"/>
  <c r="R3641" i="1"/>
  <c r="AD3641" i="1" s="1"/>
  <c r="R1643" i="1"/>
  <c r="AD1643" i="1" s="1"/>
  <c r="R3642" i="1"/>
  <c r="AD3642" i="1" s="1"/>
  <c r="R1641" i="1"/>
  <c r="AD1641" i="1" s="1"/>
  <c r="R1642" i="1"/>
  <c r="AD1642" i="1" s="1"/>
  <c r="Q3643" i="1"/>
  <c r="Q1643" i="1"/>
  <c r="AA1643" i="1" s="1"/>
  <c r="Q3642" i="1"/>
  <c r="Q3641" i="1"/>
  <c r="Q1641" i="1"/>
  <c r="AA1641" i="1" s="1"/>
  <c r="Q1642" i="1"/>
  <c r="AA1642" i="1" s="1"/>
  <c r="AA3642" i="1" l="1"/>
  <c r="P3643" i="1"/>
  <c r="P1643" i="1"/>
  <c r="P3642" i="1"/>
  <c r="P3641" i="1"/>
  <c r="P1641" i="1"/>
  <c r="P1642" i="1"/>
  <c r="AA3641" i="1"/>
  <c r="S3645" i="1"/>
  <c r="AC3645" i="1" s="1"/>
  <c r="S3646" i="1"/>
  <c r="AC3646" i="1" s="1"/>
  <c r="S1646" i="1"/>
  <c r="AC1646" i="1" s="1"/>
  <c r="S3644" i="1"/>
  <c r="AC3644" i="1" s="1"/>
  <c r="S1644" i="1"/>
  <c r="AC1644" i="1" s="1"/>
  <c r="S1645" i="1"/>
  <c r="AC1645" i="1" s="1"/>
  <c r="AA3643" i="1"/>
  <c r="Q3646" i="1" l="1"/>
  <c r="Q3644" i="1"/>
  <c r="Q3645" i="1"/>
  <c r="Q1646" i="1"/>
  <c r="AA1646" i="1" s="1"/>
  <c r="Q1644" i="1"/>
  <c r="AA1644" i="1" s="1"/>
  <c r="Q1645" i="1"/>
  <c r="AA1645" i="1" s="1"/>
  <c r="AB1641" i="1"/>
  <c r="Z1641" i="1"/>
  <c r="AB3643" i="1"/>
  <c r="Z3643" i="1" s="1"/>
  <c r="P3645" i="1"/>
  <c r="P3646" i="1"/>
  <c r="P3644" i="1"/>
  <c r="AB3644" i="1" s="1"/>
  <c r="Z3644" i="1" s="1"/>
  <c r="P1646" i="1"/>
  <c r="P1644" i="1"/>
  <c r="P1645" i="1"/>
  <c r="AB3641" i="1"/>
  <c r="Z3641" i="1" s="1"/>
  <c r="R3645" i="1"/>
  <c r="AD3645" i="1" s="1"/>
  <c r="R3646" i="1"/>
  <c r="AD3646" i="1" s="1"/>
  <c r="R3644" i="1"/>
  <c r="AD3644" i="1" s="1"/>
  <c r="R1644" i="1"/>
  <c r="AD1644" i="1" s="1"/>
  <c r="R1646" i="1"/>
  <c r="AD1646" i="1" s="1"/>
  <c r="R1645" i="1"/>
  <c r="AD1645" i="1" s="1"/>
  <c r="AB3642" i="1"/>
  <c r="Z3642" i="1" s="1"/>
  <c r="AB1642" i="1"/>
  <c r="Z1642" i="1" s="1"/>
  <c r="AB1643" i="1"/>
  <c r="Z1643" i="1" s="1"/>
  <c r="AB1644" i="1" l="1"/>
  <c r="Z1644" i="1" s="1"/>
  <c r="AB3645" i="1"/>
  <c r="Z3645" i="1" s="1"/>
  <c r="S3648" i="1"/>
  <c r="AC3648" i="1" s="1"/>
  <c r="S1648" i="1"/>
  <c r="AC1648" i="1" s="1"/>
  <c r="S1649" i="1"/>
  <c r="AC1649" i="1" s="1"/>
  <c r="S1647" i="1"/>
  <c r="AC1647" i="1" s="1"/>
  <c r="S3649" i="1"/>
  <c r="AC3649" i="1" s="1"/>
  <c r="S3647" i="1"/>
  <c r="AC3647" i="1" s="1"/>
  <c r="O3646" i="1"/>
  <c r="AA3646" i="1" s="1"/>
  <c r="O3645" i="1"/>
  <c r="AA3645" i="1" s="1"/>
  <c r="O3644" i="1"/>
  <c r="AA3644" i="1" s="1"/>
  <c r="O1644" i="1"/>
  <c r="O1646" i="1"/>
  <c r="O1645" i="1"/>
  <c r="AB1646" i="1"/>
  <c r="Z1646" i="1" s="1"/>
  <c r="AB1645" i="1"/>
  <c r="Z1645" i="1"/>
  <c r="AB3646" i="1"/>
  <c r="Z3646" i="1" s="1"/>
  <c r="O1649" i="1" l="1"/>
  <c r="O3648" i="1"/>
  <c r="O1648" i="1"/>
  <c r="O3647" i="1"/>
  <c r="O1647" i="1"/>
  <c r="O3649" i="1"/>
  <c r="R1649" i="1"/>
  <c r="AD1649" i="1" s="1"/>
  <c r="R3648" i="1"/>
  <c r="AD3648" i="1" s="1"/>
  <c r="R1648" i="1"/>
  <c r="AD1648" i="1" s="1"/>
  <c r="R1647" i="1"/>
  <c r="AD1647" i="1" s="1"/>
  <c r="R3647" i="1"/>
  <c r="AD3647" i="1" s="1"/>
  <c r="R3649" i="1"/>
  <c r="AD3649" i="1" s="1"/>
  <c r="Q3648" i="1"/>
  <c r="Q1648" i="1"/>
  <c r="AA1648" i="1" s="1"/>
  <c r="Q1647" i="1"/>
  <c r="AA1647" i="1" s="1"/>
  <c r="Q1649" i="1"/>
  <c r="AA1649" i="1" s="1"/>
  <c r="Q3649" i="1"/>
  <c r="Q3647" i="1"/>
  <c r="P3648" i="1"/>
  <c r="P1648" i="1"/>
  <c r="P1649" i="1"/>
  <c r="P3649" i="1"/>
  <c r="P1647" i="1"/>
  <c r="P3647" i="1"/>
  <c r="S3652" i="1" l="1"/>
  <c r="AC3652" i="1" s="1"/>
  <c r="S3651" i="1"/>
  <c r="AC3651" i="1" s="1"/>
  <c r="S1652" i="1"/>
  <c r="AC1652" i="1" s="1"/>
  <c r="S1651" i="1"/>
  <c r="AC1651" i="1" s="1"/>
  <c r="S3650" i="1"/>
  <c r="AC3650" i="1" s="1"/>
  <c r="S1650" i="1"/>
  <c r="AC1650" i="1" s="1"/>
  <c r="AA3647" i="1"/>
  <c r="AB3648" i="1"/>
  <c r="Z3648" i="1" s="1"/>
  <c r="AB3649" i="1"/>
  <c r="Z3649" i="1" s="1"/>
  <c r="AB1649" i="1"/>
  <c r="Z1649" i="1" s="1"/>
  <c r="AA3649" i="1"/>
  <c r="AA3648" i="1"/>
  <c r="AB1647" i="1"/>
  <c r="Z1647" i="1" s="1"/>
  <c r="AB3647" i="1"/>
  <c r="Z3647" i="1" s="1"/>
  <c r="AB1648" i="1"/>
  <c r="Z1648" i="1" s="1"/>
  <c r="O3651" i="1" l="1"/>
  <c r="O3652" i="1"/>
  <c r="O1652" i="1"/>
  <c r="O3650" i="1"/>
  <c r="O1651" i="1"/>
  <c r="O1650" i="1"/>
  <c r="Q3651" i="1"/>
  <c r="Q3652" i="1"/>
  <c r="Q1651" i="1"/>
  <c r="AA1651" i="1" s="1"/>
  <c r="Q3650" i="1"/>
  <c r="Q1652" i="1"/>
  <c r="AA1652" i="1" s="1"/>
  <c r="Q1650" i="1"/>
  <c r="AA1650" i="1" s="1"/>
  <c r="P3652" i="1"/>
  <c r="P3651" i="1"/>
  <c r="AB3651" i="1" s="1"/>
  <c r="Z3651" i="1" s="1"/>
  <c r="P1652" i="1"/>
  <c r="P1651" i="1"/>
  <c r="P3650" i="1"/>
  <c r="AB3650" i="1" s="1"/>
  <c r="Z3650" i="1" s="1"/>
  <c r="P1650" i="1"/>
  <c r="R3652" i="1"/>
  <c r="AD3652" i="1" s="1"/>
  <c r="R3651" i="1"/>
  <c r="AD3651" i="1" s="1"/>
  <c r="R3650" i="1"/>
  <c r="AD3650" i="1" s="1"/>
  <c r="R1652" i="1"/>
  <c r="AD1652" i="1" s="1"/>
  <c r="R1651" i="1"/>
  <c r="AD1651" i="1" s="1"/>
  <c r="R1650" i="1"/>
  <c r="AD1650" i="1" s="1"/>
  <c r="AB1651" i="1" l="1"/>
  <c r="Z1651" i="1" s="1"/>
  <c r="AA3650" i="1"/>
  <c r="AB1652" i="1"/>
  <c r="Z1652" i="1" s="1"/>
  <c r="AB1650" i="1"/>
  <c r="Z1650" i="1" s="1"/>
  <c r="AA3652" i="1"/>
  <c r="S3653" i="1"/>
  <c r="AC3653" i="1" s="1"/>
  <c r="S1654" i="1"/>
  <c r="AC1654" i="1" s="1"/>
  <c r="S1653" i="1"/>
  <c r="AC1653" i="1" s="1"/>
  <c r="S3654" i="1"/>
  <c r="AC3654" i="1" s="1"/>
  <c r="S3655" i="1"/>
  <c r="AC3655" i="1" s="1"/>
  <c r="S1655" i="1"/>
  <c r="AC1655" i="1" s="1"/>
  <c r="AB3652" i="1"/>
  <c r="Z3652" i="1" s="1"/>
  <c r="AA3651" i="1"/>
  <c r="O3653" i="1" l="1"/>
  <c r="O1654" i="1"/>
  <c r="O1653" i="1"/>
  <c r="O3654" i="1"/>
  <c r="O1655" i="1"/>
  <c r="O3655" i="1"/>
  <c r="Q3653" i="1"/>
  <c r="Q1654" i="1"/>
  <c r="AA1654" i="1" s="1"/>
  <c r="Q1655" i="1"/>
  <c r="AA1655" i="1" s="1"/>
  <c r="Q1653" i="1"/>
  <c r="AA1653" i="1" s="1"/>
  <c r="Q3654" i="1"/>
  <c r="Q3655" i="1"/>
  <c r="R3653" i="1"/>
  <c r="AD3653" i="1" s="1"/>
  <c r="R1654" i="1"/>
  <c r="AD1654" i="1" s="1"/>
  <c r="R1653" i="1"/>
  <c r="AD1653" i="1" s="1"/>
  <c r="R3654" i="1"/>
  <c r="AD3654" i="1" s="1"/>
  <c r="R1655" i="1"/>
  <c r="AD1655" i="1" s="1"/>
  <c r="R3655" i="1"/>
  <c r="AD3655" i="1" s="1"/>
  <c r="AA3653" i="1" l="1"/>
  <c r="P3653" i="1"/>
  <c r="P1654" i="1"/>
  <c r="P1653" i="1"/>
  <c r="P3654" i="1"/>
  <c r="P3655" i="1"/>
  <c r="P1655" i="1"/>
  <c r="AA3654" i="1"/>
  <c r="S3657" i="1"/>
  <c r="AC3657" i="1" s="1"/>
  <c r="S3658" i="1"/>
  <c r="AC3658" i="1" s="1"/>
  <c r="S3656" i="1"/>
  <c r="AC3656" i="1" s="1"/>
  <c r="S1657" i="1"/>
  <c r="AC1657" i="1" s="1"/>
  <c r="S1656" i="1"/>
  <c r="AC1656" i="1" s="1"/>
  <c r="S1658" i="1"/>
  <c r="AC1658" i="1" s="1"/>
  <c r="AA3655" i="1"/>
  <c r="O3657" i="1" l="1"/>
  <c r="O3656" i="1"/>
  <c r="O3658" i="1"/>
  <c r="O1656" i="1"/>
  <c r="O1658" i="1"/>
  <c r="O1657" i="1"/>
  <c r="AB3655" i="1"/>
  <c r="Z3655" i="1" s="1"/>
  <c r="AB3653" i="1"/>
  <c r="Z3653" i="1" s="1"/>
  <c r="AB3654" i="1"/>
  <c r="Z3654" i="1" s="1"/>
  <c r="P3657" i="1"/>
  <c r="P3658" i="1"/>
  <c r="P1656" i="1"/>
  <c r="P1657" i="1"/>
  <c r="AB1657" i="1" s="1"/>
  <c r="Z1657" i="1" s="1"/>
  <c r="P3656" i="1"/>
  <c r="P1658" i="1"/>
  <c r="AB1658" i="1" s="1"/>
  <c r="Z1658" i="1" s="1"/>
  <c r="AB1653" i="1"/>
  <c r="Z1653" i="1" s="1"/>
  <c r="R3657" i="1"/>
  <c r="AD3657" i="1" s="1"/>
  <c r="R3658" i="1"/>
  <c r="AD3658" i="1" s="1"/>
  <c r="R3656" i="1"/>
  <c r="AD3656" i="1" s="1"/>
  <c r="R1658" i="1"/>
  <c r="AD1658" i="1" s="1"/>
  <c r="R1657" i="1"/>
  <c r="AD1657" i="1" s="1"/>
  <c r="R1656" i="1"/>
  <c r="AD1656" i="1" s="1"/>
  <c r="AB1655" i="1"/>
  <c r="Z1655" i="1" s="1"/>
  <c r="AB1654" i="1"/>
  <c r="Z1654" i="1" s="1"/>
  <c r="Q3658" i="1"/>
  <c r="Q3657" i="1"/>
  <c r="Q1657" i="1"/>
  <c r="AA1657" i="1" s="1"/>
  <c r="Q3656" i="1"/>
  <c r="Q1658" i="1"/>
  <c r="AA1658" i="1" s="1"/>
  <c r="Q1656" i="1"/>
  <c r="AA1656" i="1" s="1"/>
  <c r="AB3658" i="1" l="1"/>
  <c r="Z3658" i="1" s="1"/>
  <c r="S3661" i="1"/>
  <c r="AC3661" i="1" s="1"/>
  <c r="S3659" i="1"/>
  <c r="AC3659" i="1" s="1"/>
  <c r="S1661" i="1"/>
  <c r="AC1661" i="1" s="1"/>
  <c r="S1659" i="1"/>
  <c r="AC1659" i="1" s="1"/>
  <c r="S1660" i="1"/>
  <c r="AC1660" i="1" s="1"/>
  <c r="S3660" i="1"/>
  <c r="AC3660" i="1" s="1"/>
  <c r="AB3656" i="1"/>
  <c r="Z3656" i="1" s="1"/>
  <c r="AB3657" i="1"/>
  <c r="Z3657" i="1" s="1"/>
  <c r="AA3658" i="1"/>
  <c r="AA3656" i="1"/>
  <c r="AB1656" i="1"/>
  <c r="Z1656" i="1" s="1"/>
  <c r="AA3657" i="1"/>
  <c r="Q1661" i="1" l="1"/>
  <c r="AA1661" i="1" s="1"/>
  <c r="Q3659" i="1"/>
  <c r="Q3661" i="1"/>
  <c r="Q1659" i="1"/>
  <c r="AA1659" i="1" s="1"/>
  <c r="Q1660" i="1"/>
  <c r="AA1660" i="1" s="1"/>
  <c r="Q3660" i="1"/>
  <c r="P3661" i="1"/>
  <c r="P3659" i="1"/>
  <c r="P1661" i="1"/>
  <c r="P1659" i="1"/>
  <c r="P1660" i="1"/>
  <c r="P3660" i="1"/>
  <c r="R3661" i="1"/>
  <c r="AD3661" i="1" s="1"/>
  <c r="R3659" i="1"/>
  <c r="AD3659" i="1" s="1"/>
  <c r="R1661" i="1"/>
  <c r="AD1661" i="1" s="1"/>
  <c r="R1659" i="1"/>
  <c r="AD1659" i="1" s="1"/>
  <c r="R3660" i="1"/>
  <c r="AD3660" i="1" s="1"/>
  <c r="R1660" i="1"/>
  <c r="AD1660" i="1" s="1"/>
  <c r="AB1660" i="1" l="1"/>
  <c r="Z1660" i="1" s="1"/>
  <c r="AB3661" i="1"/>
  <c r="Z3661" i="1" s="1"/>
  <c r="S3662" i="1"/>
  <c r="AC3662" i="1" s="1"/>
  <c r="S1662" i="1"/>
  <c r="AC1662" i="1" s="1"/>
  <c r="S1663" i="1"/>
  <c r="AC1663" i="1" s="1"/>
  <c r="S1664" i="1"/>
  <c r="AC1664" i="1" s="1"/>
  <c r="S3664" i="1"/>
  <c r="AC3664" i="1" s="1"/>
  <c r="S3663" i="1"/>
  <c r="AC3663" i="1" s="1"/>
  <c r="AB1659" i="1"/>
  <c r="Z1659" i="1" s="1"/>
  <c r="AB1661" i="1"/>
  <c r="Z1661" i="1" s="1"/>
  <c r="O1661" i="1"/>
  <c r="O3661" i="1"/>
  <c r="AA3661" i="1" s="1"/>
  <c r="O3659" i="1"/>
  <c r="AA3659" i="1" s="1"/>
  <c r="O1659" i="1"/>
  <c r="O3660" i="1"/>
  <c r="AA3660" i="1" s="1"/>
  <c r="O1660" i="1"/>
  <c r="AB3660" i="1"/>
  <c r="Z3660" i="1" s="1"/>
  <c r="AB3659" i="1"/>
  <c r="Z3659" i="1" s="1"/>
  <c r="O3662" i="1" l="1"/>
  <c r="O1662" i="1"/>
  <c r="O3664" i="1"/>
  <c r="O3663" i="1"/>
  <c r="O1663" i="1"/>
  <c r="O1664" i="1"/>
  <c r="P3662" i="1"/>
  <c r="P1662" i="1"/>
  <c r="P1664" i="1"/>
  <c r="P3664" i="1"/>
  <c r="P1663" i="1"/>
  <c r="P3663" i="1"/>
  <c r="AB3663" i="1" s="1"/>
  <c r="Z3663" i="1" s="1"/>
  <c r="Q3662" i="1"/>
  <c r="Q3664" i="1"/>
  <c r="Q1663" i="1"/>
  <c r="AA1663" i="1" s="1"/>
  <c r="Q1662" i="1"/>
  <c r="AA1662" i="1" s="1"/>
  <c r="Q1664" i="1"/>
  <c r="AA1664" i="1" s="1"/>
  <c r="Q3663" i="1"/>
  <c r="R3662" i="1"/>
  <c r="AD3662" i="1" s="1"/>
  <c r="R1662" i="1"/>
  <c r="AD1662" i="1" s="1"/>
  <c r="R3664" i="1"/>
  <c r="AD3664" i="1" s="1"/>
  <c r="R1663" i="1"/>
  <c r="AD1663" i="1" s="1"/>
  <c r="R3663" i="1"/>
  <c r="AD3663" i="1" s="1"/>
  <c r="R1664" i="1"/>
  <c r="AD1664" i="1" s="1"/>
  <c r="S3667" i="1" l="1"/>
  <c r="AC3667" i="1" s="1"/>
  <c r="S1667" i="1"/>
  <c r="AC1667" i="1" s="1"/>
  <c r="S1665" i="1"/>
  <c r="AC1665" i="1" s="1"/>
  <c r="S3666" i="1"/>
  <c r="AC3666" i="1" s="1"/>
  <c r="S3665" i="1"/>
  <c r="AC3665" i="1" s="1"/>
  <c r="S1666" i="1"/>
  <c r="AC1666" i="1" s="1"/>
  <c r="AA3663" i="1"/>
  <c r="AB1663" i="1"/>
  <c r="Z1663" i="1" s="1"/>
  <c r="AB3664" i="1"/>
  <c r="Z3664" i="1" s="1"/>
  <c r="AA3664" i="1"/>
  <c r="AB1664" i="1"/>
  <c r="Z1664" i="1" s="1"/>
  <c r="AB3662" i="1"/>
  <c r="Z3662" i="1" s="1"/>
  <c r="AB1662" i="1"/>
  <c r="Z1662" i="1" s="1"/>
  <c r="AA3662" i="1"/>
  <c r="Q3667" i="1" l="1"/>
  <c r="Q1665" i="1"/>
  <c r="AA1665" i="1" s="1"/>
  <c r="Q3666" i="1"/>
  <c r="Q1667" i="1"/>
  <c r="AA1667" i="1" s="1"/>
  <c r="Q1666" i="1"/>
  <c r="AA1666" i="1" s="1"/>
  <c r="Q3665" i="1"/>
  <c r="R3667" i="1"/>
  <c r="AD3667" i="1" s="1"/>
  <c r="R3666" i="1"/>
  <c r="AD3666" i="1" s="1"/>
  <c r="R1667" i="1"/>
  <c r="AD1667" i="1" s="1"/>
  <c r="R1665" i="1"/>
  <c r="AD1665" i="1" s="1"/>
  <c r="R3665" i="1"/>
  <c r="AD3665" i="1" s="1"/>
  <c r="R1666" i="1"/>
  <c r="AD1666" i="1" s="1"/>
  <c r="S1670" i="1" l="1"/>
  <c r="AC1670" i="1" s="1"/>
  <c r="S3669" i="1"/>
  <c r="AC3669" i="1" s="1"/>
  <c r="S3670" i="1"/>
  <c r="AC3670" i="1" s="1"/>
  <c r="S3668" i="1"/>
  <c r="AC3668" i="1" s="1"/>
  <c r="S1668" i="1"/>
  <c r="AC1668" i="1" s="1"/>
  <c r="S1669" i="1"/>
  <c r="AC1669" i="1" s="1"/>
  <c r="P3667" i="1"/>
  <c r="P1667" i="1"/>
  <c r="P1665" i="1"/>
  <c r="P3666" i="1"/>
  <c r="P3665" i="1"/>
  <c r="P1666" i="1"/>
  <c r="O3667" i="1"/>
  <c r="AA3667" i="1" s="1"/>
  <c r="O1667" i="1"/>
  <c r="O3666" i="1"/>
  <c r="AA3666" i="1" s="1"/>
  <c r="O1665" i="1"/>
  <c r="O3665" i="1"/>
  <c r="AA3665" i="1" s="1"/>
  <c r="O1666" i="1"/>
  <c r="O3669" i="1" l="1"/>
  <c r="O1670" i="1"/>
  <c r="O3668" i="1"/>
  <c r="O3670" i="1"/>
  <c r="O1668" i="1"/>
  <c r="O1669" i="1"/>
  <c r="AB1667" i="1"/>
  <c r="Z1667" i="1" s="1"/>
  <c r="Q3669" i="1"/>
  <c r="Q1670" i="1"/>
  <c r="AA1670" i="1" s="1"/>
  <c r="Q1668" i="1"/>
  <c r="AA1668" i="1" s="1"/>
  <c r="Q1669" i="1"/>
  <c r="AA1669" i="1" s="1"/>
  <c r="Q3668" i="1"/>
  <c r="Q3670" i="1"/>
  <c r="AB1666" i="1"/>
  <c r="Z1666" i="1" s="1"/>
  <c r="R1670" i="1"/>
  <c r="AD1670" i="1" s="1"/>
  <c r="R3668" i="1"/>
  <c r="AD3668" i="1" s="1"/>
  <c r="R3669" i="1"/>
  <c r="AD3669" i="1" s="1"/>
  <c r="R1668" i="1"/>
  <c r="AD1668" i="1" s="1"/>
  <c r="R1669" i="1"/>
  <c r="AD1669" i="1" s="1"/>
  <c r="R3670" i="1"/>
  <c r="AD3670" i="1" s="1"/>
  <c r="AB3665" i="1"/>
  <c r="Z3665" i="1" s="1"/>
  <c r="AB3667" i="1"/>
  <c r="Z3667" i="1"/>
  <c r="AB3666" i="1"/>
  <c r="Z3666" i="1" s="1"/>
  <c r="P1670" i="1"/>
  <c r="P3669" i="1"/>
  <c r="AB3669" i="1" s="1"/>
  <c r="Z3669" i="1" s="1"/>
  <c r="P3668" i="1"/>
  <c r="P3670" i="1"/>
  <c r="P1668" i="1"/>
  <c r="P1669" i="1"/>
  <c r="AB1665" i="1"/>
  <c r="Z1665" i="1" s="1"/>
  <c r="AB1668" i="1" l="1"/>
  <c r="Z1668" i="1" s="1"/>
  <c r="AB1670" i="1"/>
  <c r="Z1670" i="1" s="1"/>
  <c r="AA3670" i="1"/>
  <c r="S3673" i="1"/>
  <c r="AC3673" i="1" s="1"/>
  <c r="S3672" i="1"/>
  <c r="AC3672" i="1" s="1"/>
  <c r="S1672" i="1"/>
  <c r="AC1672" i="1" s="1"/>
  <c r="S3671" i="1"/>
  <c r="AC3671" i="1" s="1"/>
  <c r="S1671" i="1"/>
  <c r="AC1671" i="1" s="1"/>
  <c r="S1673" i="1"/>
  <c r="AC1673" i="1" s="1"/>
  <c r="AA3668" i="1"/>
  <c r="AB3670" i="1"/>
  <c r="Z3670" i="1" s="1"/>
  <c r="AB3668" i="1"/>
  <c r="Z3668" i="1" s="1"/>
  <c r="AB1669" i="1"/>
  <c r="Z1669" i="1" s="1"/>
  <c r="AA3669" i="1"/>
  <c r="Q1671" i="1" l="1"/>
  <c r="AA1671" i="1" s="1"/>
  <c r="Q3673" i="1"/>
  <c r="Q3672" i="1"/>
  <c r="Q1672" i="1"/>
  <c r="AA1672" i="1" s="1"/>
  <c r="Q3671" i="1"/>
  <c r="Q1673" i="1"/>
  <c r="AA1673" i="1" s="1"/>
  <c r="P3673" i="1"/>
  <c r="P3672" i="1"/>
  <c r="P3671" i="1"/>
  <c r="AB3671" i="1" s="1"/>
  <c r="Z3671" i="1" s="1"/>
  <c r="P1671" i="1"/>
  <c r="P1672" i="1"/>
  <c r="P1673" i="1"/>
  <c r="R3673" i="1"/>
  <c r="AD3673" i="1" s="1"/>
  <c r="R3672" i="1"/>
  <c r="AD3672" i="1" s="1"/>
  <c r="R1671" i="1"/>
  <c r="AD1671" i="1" s="1"/>
  <c r="R1673" i="1"/>
  <c r="AD1673" i="1" s="1"/>
  <c r="R1672" i="1"/>
  <c r="AD1672" i="1" s="1"/>
  <c r="R3671" i="1"/>
  <c r="AD3671" i="1" s="1"/>
  <c r="O3673" i="1"/>
  <c r="AA3673" i="1" s="1"/>
  <c r="O3672" i="1"/>
  <c r="AA3672" i="1" s="1"/>
  <c r="O1671" i="1"/>
  <c r="O1673" i="1"/>
  <c r="O1672" i="1"/>
  <c r="O3671" i="1"/>
  <c r="AA3671" i="1" s="1"/>
  <c r="S3675" i="1" l="1"/>
  <c r="AC3675" i="1" s="1"/>
  <c r="S3676" i="1"/>
  <c r="AC3676" i="1" s="1"/>
  <c r="S1676" i="1"/>
  <c r="AC1676" i="1" s="1"/>
  <c r="S1675" i="1"/>
  <c r="AC1675" i="1" s="1"/>
  <c r="S3674" i="1"/>
  <c r="AC3674" i="1" s="1"/>
  <c r="S1674" i="1"/>
  <c r="AC1674" i="1" s="1"/>
  <c r="AB1671" i="1"/>
  <c r="Z1671" i="1" s="1"/>
  <c r="AB1673" i="1"/>
  <c r="Z1673" i="1" s="1"/>
  <c r="AB3672" i="1"/>
  <c r="Z3672" i="1" s="1"/>
  <c r="AB1672" i="1"/>
  <c r="Z1672" i="1" s="1"/>
  <c r="AB3673" i="1"/>
  <c r="Z3673" i="1" s="1"/>
  <c r="O3676" i="1" l="1"/>
  <c r="O3675" i="1"/>
  <c r="O1676" i="1"/>
  <c r="O1675" i="1"/>
  <c r="O3674" i="1"/>
  <c r="O1674" i="1"/>
  <c r="P3675" i="1"/>
  <c r="P3676" i="1"/>
  <c r="AB3676" i="1" s="1"/>
  <c r="Z3676" i="1" s="1"/>
  <c r="P1676" i="1"/>
  <c r="P1675" i="1"/>
  <c r="P3674" i="1"/>
  <c r="P1674" i="1"/>
  <c r="R3675" i="1"/>
  <c r="AD3675" i="1" s="1"/>
  <c r="R3676" i="1"/>
  <c r="AD3676" i="1" s="1"/>
  <c r="R1676" i="1"/>
  <c r="AD1676" i="1" s="1"/>
  <c r="R1675" i="1"/>
  <c r="AD1675" i="1" s="1"/>
  <c r="R3674" i="1"/>
  <c r="AD3674" i="1" s="1"/>
  <c r="R1674" i="1"/>
  <c r="AD1674" i="1" s="1"/>
  <c r="Q3676" i="1"/>
  <c r="Q3675" i="1"/>
  <c r="Q3674" i="1"/>
  <c r="Q1676" i="1"/>
  <c r="AA1676" i="1" s="1"/>
  <c r="Q1675" i="1"/>
  <c r="AA1675" i="1" s="1"/>
  <c r="Q1674" i="1"/>
  <c r="AA1674" i="1" s="1"/>
  <c r="AB1676" i="1" l="1"/>
  <c r="Z1676" i="1" s="1"/>
  <c r="AB1674" i="1"/>
  <c r="Z1674" i="1" s="1"/>
  <c r="AB3674" i="1"/>
  <c r="Z3674" i="1" s="1"/>
  <c r="AB3675" i="1"/>
  <c r="Z3675" i="1" s="1"/>
  <c r="AA3675" i="1"/>
  <c r="S3677" i="1"/>
  <c r="AC3677" i="1" s="1"/>
  <c r="S3678" i="1"/>
  <c r="AC3678" i="1" s="1"/>
  <c r="S1678" i="1"/>
  <c r="AC1678" i="1" s="1"/>
  <c r="S1679" i="1"/>
  <c r="AC1679" i="1" s="1"/>
  <c r="S1677" i="1"/>
  <c r="AC1677" i="1" s="1"/>
  <c r="S3679" i="1"/>
  <c r="AC3679" i="1" s="1"/>
  <c r="AB1675" i="1"/>
  <c r="Z1675" i="1" s="1"/>
  <c r="AA3674" i="1"/>
  <c r="AA3676" i="1"/>
  <c r="O3678" i="1" l="1"/>
  <c r="O3677" i="1"/>
  <c r="O1678" i="1"/>
  <c r="O3679" i="1"/>
  <c r="O1679" i="1"/>
  <c r="O1677" i="1"/>
  <c r="R3677" i="1"/>
  <c r="AD3677" i="1" s="1"/>
  <c r="R3678" i="1"/>
  <c r="AD3678" i="1" s="1"/>
  <c r="R1678" i="1"/>
  <c r="AD1678" i="1" s="1"/>
  <c r="R1679" i="1"/>
  <c r="AD1679" i="1" s="1"/>
  <c r="R3679" i="1"/>
  <c r="AD3679" i="1" s="1"/>
  <c r="R1677" i="1"/>
  <c r="AD1677" i="1" s="1"/>
  <c r="Q3678" i="1"/>
  <c r="Q3677" i="1"/>
  <c r="Q1678" i="1"/>
  <c r="AA1678" i="1" s="1"/>
  <c r="Q1679" i="1"/>
  <c r="AA1679" i="1" s="1"/>
  <c r="Q1677" i="1"/>
  <c r="AA1677" i="1" s="1"/>
  <c r="Q3679" i="1"/>
  <c r="AA3679" i="1" l="1"/>
  <c r="S1680" i="1"/>
  <c r="AC1680" i="1" s="1"/>
  <c r="S3680" i="1"/>
  <c r="AC3680" i="1" s="1"/>
  <c r="S1681" i="1"/>
  <c r="AC1681" i="1" s="1"/>
  <c r="S3682" i="1"/>
  <c r="AC3682" i="1" s="1"/>
  <c r="S3681" i="1"/>
  <c r="AC3681" i="1" s="1"/>
  <c r="S1682" i="1"/>
  <c r="AC1682" i="1" s="1"/>
  <c r="P3677" i="1"/>
  <c r="P3678" i="1"/>
  <c r="P1678" i="1"/>
  <c r="P1677" i="1"/>
  <c r="P3679" i="1"/>
  <c r="P1679" i="1"/>
  <c r="AA3677" i="1"/>
  <c r="AA3678" i="1"/>
  <c r="O3680" i="1" l="1"/>
  <c r="O1681" i="1"/>
  <c r="O3682" i="1"/>
  <c r="O1680" i="1"/>
  <c r="O1682" i="1"/>
  <c r="O3681" i="1"/>
  <c r="AB1677" i="1"/>
  <c r="Z1677" i="1" s="1"/>
  <c r="AB1679" i="1"/>
  <c r="Z1679" i="1" s="1"/>
  <c r="AB3678" i="1"/>
  <c r="Z3678" i="1" s="1"/>
  <c r="Q1680" i="1"/>
  <c r="AA1680" i="1" s="1"/>
  <c r="Q3680" i="1"/>
  <c r="Q1681" i="1"/>
  <c r="AA1681" i="1" s="1"/>
  <c r="Q3682" i="1"/>
  <c r="Q3681" i="1"/>
  <c r="Q1682" i="1"/>
  <c r="AA1682" i="1" s="1"/>
  <c r="AB3679" i="1"/>
  <c r="Z3679" i="1"/>
  <c r="AB3677" i="1"/>
  <c r="Z3677" i="1" s="1"/>
  <c r="R3680" i="1"/>
  <c r="AD3680" i="1" s="1"/>
  <c r="R1681" i="1"/>
  <c r="AD1681" i="1" s="1"/>
  <c r="R3682" i="1"/>
  <c r="AD3682" i="1" s="1"/>
  <c r="R1680" i="1"/>
  <c r="AD1680" i="1" s="1"/>
  <c r="R1682" i="1"/>
  <c r="AD1682" i="1" s="1"/>
  <c r="R3681" i="1"/>
  <c r="AD3681" i="1" s="1"/>
  <c r="AB1678" i="1"/>
  <c r="Z1678" i="1" s="1"/>
  <c r="S28" i="7" l="1"/>
  <c r="AC28" i="7" s="1"/>
  <c r="S85" i="9"/>
  <c r="AC85" i="9" s="1"/>
  <c r="S90" i="9"/>
  <c r="AC90" i="9" s="1"/>
  <c r="S23" i="2"/>
  <c r="AC23" i="2" s="1"/>
  <c r="S13" i="6"/>
  <c r="AC13" i="6" s="1"/>
  <c r="S29" i="7"/>
  <c r="AC29" i="7" s="1"/>
  <c r="S86" i="9"/>
  <c r="AC86" i="9" s="1"/>
  <c r="S88" i="9"/>
  <c r="AC88" i="9" s="1"/>
  <c r="S89" i="9"/>
  <c r="AC89" i="9" s="1"/>
  <c r="S87" i="9"/>
  <c r="AC87" i="9" s="1"/>
  <c r="S22" i="4"/>
  <c r="AC22" i="4" s="1"/>
  <c r="S21" i="7"/>
  <c r="AC21" i="7" s="1"/>
  <c r="S20" i="3"/>
  <c r="AC20" i="3" s="1"/>
  <c r="S3693" i="1"/>
  <c r="AC3693" i="1" s="1"/>
  <c r="S3709" i="1"/>
  <c r="AC3709" i="1" s="1"/>
  <c r="S3725" i="1"/>
  <c r="AC3725" i="1" s="1"/>
  <c r="S3741" i="1"/>
  <c r="AC3741" i="1" s="1"/>
  <c r="S3757" i="1"/>
  <c r="AC3757" i="1" s="1"/>
  <c r="S3773" i="1"/>
  <c r="AC3773" i="1" s="1"/>
  <c r="S3789" i="1"/>
  <c r="AC3789" i="1" s="1"/>
  <c r="S3813" i="1"/>
  <c r="AC3813" i="1" s="1"/>
  <c r="S1821" i="1"/>
  <c r="AC1821" i="1" s="1"/>
  <c r="S3845" i="1"/>
  <c r="AC3845" i="1" s="1"/>
  <c r="S1853" i="1"/>
  <c r="AC1853" i="1" s="1"/>
  <c r="S3877" i="1"/>
  <c r="AC3877" i="1" s="1"/>
  <c r="S1885" i="1"/>
  <c r="AC1885" i="1" s="1"/>
  <c r="S3909" i="1"/>
  <c r="AC3909" i="1" s="1"/>
  <c r="S1917" i="1"/>
  <c r="AC1917" i="1" s="1"/>
  <c r="S3941" i="1"/>
  <c r="AC3941" i="1" s="1"/>
  <c r="S1949" i="1"/>
  <c r="AC1949" i="1" s="1"/>
  <c r="S3973" i="1"/>
  <c r="AC3973" i="1" s="1"/>
  <c r="S1981" i="1"/>
  <c r="AC1981" i="1" s="1"/>
  <c r="S3997" i="1"/>
  <c r="AC3997" i="1" s="1"/>
  <c r="S3696" i="1"/>
  <c r="AC3696" i="1" s="1"/>
  <c r="S3844" i="1"/>
  <c r="AC3844" i="1" s="1"/>
  <c r="S1872" i="1"/>
  <c r="AC1872" i="1" s="1"/>
  <c r="S3686" i="1"/>
  <c r="AC3686" i="1" s="1"/>
  <c r="S3702" i="1"/>
  <c r="AC3702" i="1" s="1"/>
  <c r="S3726" i="1"/>
  <c r="AC3726" i="1" s="1"/>
  <c r="S3742" i="1"/>
  <c r="AC3742" i="1" s="1"/>
  <c r="S3758" i="1"/>
  <c r="AC3758" i="1" s="1"/>
  <c r="S3774" i="1"/>
  <c r="AC3774" i="1" s="1"/>
  <c r="S3790" i="1"/>
  <c r="AC3790" i="1" s="1"/>
  <c r="S3806" i="1"/>
  <c r="AC3806" i="1" s="1"/>
  <c r="S3822" i="1"/>
  <c r="AC3822" i="1" s="1"/>
  <c r="S3838" i="1"/>
  <c r="AC3838" i="1" s="1"/>
  <c r="S3854" i="1"/>
  <c r="AC3854" i="1" s="1"/>
  <c r="S3870" i="1"/>
  <c r="AC3870" i="1" s="1"/>
  <c r="S3886" i="1"/>
  <c r="AC3886" i="1" s="1"/>
  <c r="S3902" i="1"/>
  <c r="AC3902" i="1" s="1"/>
  <c r="S3918" i="1"/>
  <c r="AC3918" i="1" s="1"/>
  <c r="S3934" i="1"/>
  <c r="AC3934" i="1" s="1"/>
  <c r="S3958" i="1"/>
  <c r="AC3958" i="1" s="1"/>
  <c r="S3974" i="1"/>
  <c r="AC3974" i="1" s="1"/>
  <c r="S3990" i="1"/>
  <c r="AC3990" i="1" s="1"/>
  <c r="S3704" i="1"/>
  <c r="AC3704" i="1" s="1"/>
  <c r="S3772" i="1"/>
  <c r="AC3772" i="1" s="1"/>
  <c r="S3876" i="1"/>
  <c r="AC3876" i="1" s="1"/>
  <c r="S1908" i="1"/>
  <c r="AC1908" i="1" s="1"/>
  <c r="S1940" i="1"/>
  <c r="AC1940" i="1" s="1"/>
  <c r="S1968" i="1"/>
  <c r="AC1968" i="1" s="1"/>
  <c r="S1992" i="1"/>
  <c r="AC1992" i="1" s="1"/>
  <c r="S3691" i="1"/>
  <c r="AC3691" i="1" s="1"/>
  <c r="S3707" i="1"/>
  <c r="AC3707" i="1" s="1"/>
  <c r="S3723" i="1"/>
  <c r="AC3723" i="1" s="1"/>
  <c r="S3739" i="1"/>
  <c r="AC3739" i="1" s="1"/>
  <c r="S3755" i="1"/>
  <c r="AC3755" i="1" s="1"/>
  <c r="S3771" i="1"/>
  <c r="AC3771" i="1" s="1"/>
  <c r="S3787" i="1"/>
  <c r="AC3787" i="1" s="1"/>
  <c r="S3803" i="1"/>
  <c r="AC3803" i="1" s="1"/>
  <c r="S3819" i="1"/>
  <c r="AC3819" i="1" s="1"/>
  <c r="S3835" i="1"/>
  <c r="AC3835" i="1" s="1"/>
  <c r="S3851" i="1"/>
  <c r="AC3851" i="1" s="1"/>
  <c r="S3867" i="1"/>
  <c r="AC3867" i="1" s="1"/>
  <c r="S3883" i="1"/>
  <c r="AC3883" i="1" s="1"/>
  <c r="S3899" i="1"/>
  <c r="AC3899" i="1" s="1"/>
  <c r="S3915" i="1"/>
  <c r="AC3915" i="1" s="1"/>
  <c r="S3931" i="1"/>
  <c r="AC3931" i="1" s="1"/>
  <c r="S3947" i="1"/>
  <c r="AC3947" i="1" s="1"/>
  <c r="S3963" i="1"/>
  <c r="AC3963" i="1" s="1"/>
  <c r="S3979" i="1"/>
  <c r="AC3979" i="1" s="1"/>
  <c r="S3995" i="1"/>
  <c r="AC3995" i="1" s="1"/>
  <c r="S1685" i="1"/>
  <c r="AC1685" i="1" s="1"/>
  <c r="S1717" i="1"/>
  <c r="AC1717" i="1" s="1"/>
  <c r="S1757" i="1"/>
  <c r="AC1757" i="1" s="1"/>
  <c r="S1789" i="1"/>
  <c r="AC1789" i="1" s="1"/>
  <c r="S1813" i="1"/>
  <c r="AC1813" i="1" s="1"/>
  <c r="S1845" i="1"/>
  <c r="AC1845" i="1" s="1"/>
  <c r="S1877" i="1"/>
  <c r="AC1877" i="1" s="1"/>
  <c r="S1909" i="1"/>
  <c r="AC1909" i="1" s="1"/>
  <c r="S1941" i="1"/>
  <c r="AC1941" i="1" s="1"/>
  <c r="S1973" i="1"/>
  <c r="AC1973" i="1" s="1"/>
  <c r="S1997" i="1"/>
  <c r="AC1997" i="1" s="1"/>
  <c r="S3685" i="1"/>
  <c r="AC3685" i="1" s="1"/>
  <c r="S3701" i="1"/>
  <c r="AC3701" i="1" s="1"/>
  <c r="S3717" i="1"/>
  <c r="AC3717" i="1" s="1"/>
  <c r="S3733" i="1"/>
  <c r="AC3733" i="1" s="1"/>
  <c r="S3749" i="1"/>
  <c r="AC3749" i="1" s="1"/>
  <c r="S3765" i="1"/>
  <c r="AC3765" i="1" s="1"/>
  <c r="S3781" i="1"/>
  <c r="AC3781" i="1" s="1"/>
  <c r="S3797" i="1"/>
  <c r="AC3797" i="1" s="1"/>
  <c r="S1805" i="1"/>
  <c r="AC1805" i="1" s="1"/>
  <c r="S3829" i="1"/>
  <c r="AC3829" i="1" s="1"/>
  <c r="S1837" i="1"/>
  <c r="AC1837" i="1" s="1"/>
  <c r="S3861" i="1"/>
  <c r="AC3861" i="1" s="1"/>
  <c r="S1869" i="1"/>
  <c r="AC1869" i="1" s="1"/>
  <c r="S3893" i="1"/>
  <c r="AC3893" i="1" s="1"/>
  <c r="S1901" i="1"/>
  <c r="AC1901" i="1" s="1"/>
  <c r="S3925" i="1"/>
  <c r="AC3925" i="1" s="1"/>
  <c r="S1933" i="1"/>
  <c r="AC1933" i="1" s="1"/>
  <c r="S3957" i="1"/>
  <c r="AC3957" i="1" s="1"/>
  <c r="S1965" i="1"/>
  <c r="AC1965" i="1" s="1"/>
  <c r="S3989" i="1"/>
  <c r="AC3989" i="1" s="1"/>
  <c r="S4005" i="1"/>
  <c r="AC4005" i="1" s="1"/>
  <c r="S3724" i="1"/>
  <c r="AC3724" i="1" s="1"/>
  <c r="S1752" i="1"/>
  <c r="AC1752" i="1" s="1"/>
  <c r="S1784" i="1"/>
  <c r="AC1784" i="1" s="1"/>
  <c r="S1816" i="1"/>
  <c r="AC1816" i="1" s="1"/>
  <c r="S3904" i="1"/>
  <c r="AC3904" i="1" s="1"/>
  <c r="S1928" i="1"/>
  <c r="AC1928" i="1" s="1"/>
  <c r="S1960" i="1"/>
  <c r="AC1960" i="1" s="1"/>
  <c r="S1988" i="1"/>
  <c r="AC1988" i="1" s="1"/>
  <c r="S3694" i="1"/>
  <c r="AC3694" i="1" s="1"/>
  <c r="S3710" i="1"/>
  <c r="AC3710" i="1" s="1"/>
  <c r="S1718" i="1"/>
  <c r="AC1718" i="1" s="1"/>
  <c r="S3734" i="1"/>
  <c r="AC3734" i="1" s="1"/>
  <c r="S3750" i="1"/>
  <c r="AC3750" i="1" s="1"/>
  <c r="S3766" i="1"/>
  <c r="AC3766" i="1" s="1"/>
  <c r="S3782" i="1"/>
  <c r="AC3782" i="1" s="1"/>
  <c r="S3798" i="1"/>
  <c r="AC3798" i="1" s="1"/>
  <c r="S3814" i="1"/>
  <c r="AC3814" i="1" s="1"/>
  <c r="S3830" i="1"/>
  <c r="AC3830" i="1" s="1"/>
  <c r="S3846" i="1"/>
  <c r="AC3846" i="1" s="1"/>
  <c r="S3862" i="1"/>
  <c r="AC3862" i="1" s="1"/>
  <c r="S3878" i="1"/>
  <c r="AC3878" i="1" s="1"/>
  <c r="S3894" i="1"/>
  <c r="AC3894" i="1" s="1"/>
  <c r="S3910" i="1"/>
  <c r="AC3910" i="1" s="1"/>
  <c r="S3926" i="1"/>
  <c r="AC3926" i="1" s="1"/>
  <c r="S3942" i="1"/>
  <c r="AC3942" i="1" s="1"/>
  <c r="S1950" i="1"/>
  <c r="AC1950" i="1" s="1"/>
  <c r="S3966" i="1"/>
  <c r="AC3966" i="1" s="1"/>
  <c r="S3982" i="1"/>
  <c r="AC3982" i="1" s="1"/>
  <c r="S3998" i="1"/>
  <c r="AC3998" i="1" s="1"/>
  <c r="S3732" i="1"/>
  <c r="AC3732" i="1" s="1"/>
  <c r="S3804" i="1"/>
  <c r="AC3804" i="1" s="1"/>
  <c r="S1840" i="1"/>
  <c r="AC1840" i="1" s="1"/>
  <c r="S3683" i="1"/>
  <c r="AC3683" i="1" s="1"/>
  <c r="S3699" i="1"/>
  <c r="AC3699" i="1" s="1"/>
  <c r="S3715" i="1"/>
  <c r="AC3715" i="1" s="1"/>
  <c r="S3731" i="1"/>
  <c r="AC3731" i="1" s="1"/>
  <c r="S3747" i="1"/>
  <c r="AC3747" i="1" s="1"/>
  <c r="S3763" i="1"/>
  <c r="AC3763" i="1" s="1"/>
  <c r="S3795" i="1"/>
  <c r="AC3795" i="1" s="1"/>
  <c r="S3827" i="1"/>
  <c r="AC3827" i="1" s="1"/>
  <c r="S3859" i="1"/>
  <c r="AC3859" i="1" s="1"/>
  <c r="S3891" i="1"/>
  <c r="AC3891" i="1" s="1"/>
  <c r="S3923" i="1"/>
  <c r="AC3923" i="1" s="1"/>
  <c r="S3955" i="1"/>
  <c r="AC3955" i="1" s="1"/>
  <c r="S3987" i="1"/>
  <c r="AC3987" i="1" s="1"/>
  <c r="S3736" i="1"/>
  <c r="AC3736" i="1" s="1"/>
  <c r="S1888" i="1"/>
  <c r="AC1888" i="1" s="1"/>
  <c r="S3700" i="1"/>
  <c r="AC3700" i="1" s="1"/>
  <c r="S1792" i="1"/>
  <c r="AC1792" i="1" s="1"/>
  <c r="S3980" i="1"/>
  <c r="AC3980" i="1" s="1"/>
  <c r="S3712" i="1"/>
  <c r="AC3712" i="1" s="1"/>
  <c r="S1744" i="1"/>
  <c r="AC1744" i="1" s="1"/>
  <c r="S1776" i="1"/>
  <c r="AC1776" i="1" s="1"/>
  <c r="S3912" i="1"/>
  <c r="AC3912" i="1" s="1"/>
  <c r="S1956" i="1"/>
  <c r="AC1956" i="1" s="1"/>
  <c r="S3805" i="1"/>
  <c r="AC3805" i="1" s="1"/>
  <c r="S3869" i="1"/>
  <c r="AC3869" i="1" s="1"/>
  <c r="S3933" i="1"/>
  <c r="AC3933" i="1" s="1"/>
  <c r="S1696" i="1"/>
  <c r="AC1696" i="1" s="1"/>
  <c r="S1724" i="1"/>
  <c r="AC1724" i="1" s="1"/>
  <c r="S3784" i="1"/>
  <c r="AC3784" i="1" s="1"/>
  <c r="S3872" i="1"/>
  <c r="AC3872" i="1" s="1"/>
  <c r="S1904" i="1"/>
  <c r="AC1904" i="1" s="1"/>
  <c r="S3960" i="1"/>
  <c r="AC3960" i="1" s="1"/>
  <c r="S1686" i="1"/>
  <c r="AC1686" i="1" s="1"/>
  <c r="S1694" i="1"/>
  <c r="AC1694" i="1" s="1"/>
  <c r="S1702" i="1"/>
  <c r="AC1702" i="1" s="1"/>
  <c r="S1710" i="1"/>
  <c r="AC1710" i="1" s="1"/>
  <c r="S3950" i="1"/>
  <c r="AC3950" i="1" s="1"/>
  <c r="S1958" i="1"/>
  <c r="AC1958" i="1" s="1"/>
  <c r="S1966" i="1"/>
  <c r="AC1966" i="1" s="1"/>
  <c r="S1974" i="1"/>
  <c r="AC1974" i="1" s="1"/>
  <c r="S1982" i="1"/>
  <c r="AC1982" i="1" s="1"/>
  <c r="S1990" i="1"/>
  <c r="AC1990" i="1" s="1"/>
  <c r="S1998" i="1"/>
  <c r="AC1998" i="1" s="1"/>
  <c r="S1704" i="1"/>
  <c r="AC1704" i="1" s="1"/>
  <c r="S1732" i="1"/>
  <c r="AC1732" i="1" s="1"/>
  <c r="S1772" i="1"/>
  <c r="AC1772" i="1" s="1"/>
  <c r="S1804" i="1"/>
  <c r="AC1804" i="1" s="1"/>
  <c r="S3908" i="1"/>
  <c r="AC3908" i="1" s="1"/>
  <c r="S3968" i="1"/>
  <c r="AC3968" i="1" s="1"/>
  <c r="S1683" i="1"/>
  <c r="AC1683" i="1" s="1"/>
  <c r="S1691" i="1"/>
  <c r="AC1691" i="1" s="1"/>
  <c r="S1699" i="1"/>
  <c r="AC1699" i="1" s="1"/>
  <c r="S1707" i="1"/>
  <c r="AC1707" i="1" s="1"/>
  <c r="S1715" i="1"/>
  <c r="AC1715" i="1" s="1"/>
  <c r="S1723" i="1"/>
  <c r="AC1723" i="1" s="1"/>
  <c r="S1731" i="1"/>
  <c r="AC1731" i="1" s="1"/>
  <c r="S1739" i="1"/>
  <c r="AC1739" i="1" s="1"/>
  <c r="S1747" i="1"/>
  <c r="AC1747" i="1" s="1"/>
  <c r="S1755" i="1"/>
  <c r="AC1755" i="1" s="1"/>
  <c r="S1763" i="1"/>
  <c r="AC1763" i="1" s="1"/>
  <c r="S1771" i="1"/>
  <c r="AC1771" i="1" s="1"/>
  <c r="S1779" i="1"/>
  <c r="AC1779" i="1" s="1"/>
  <c r="S1787" i="1"/>
  <c r="AC1787" i="1" s="1"/>
  <c r="S1795" i="1"/>
  <c r="AC1795" i="1" s="1"/>
  <c r="S1803" i="1"/>
  <c r="AC1803" i="1" s="1"/>
  <c r="S1811" i="1"/>
  <c r="AC1811" i="1" s="1"/>
  <c r="S1819" i="1"/>
  <c r="AC1819" i="1" s="1"/>
  <c r="S1827" i="1"/>
  <c r="AC1827" i="1" s="1"/>
  <c r="S1835" i="1"/>
  <c r="AC1835" i="1" s="1"/>
  <c r="S1843" i="1"/>
  <c r="AC1843" i="1" s="1"/>
  <c r="S1851" i="1"/>
  <c r="AC1851" i="1" s="1"/>
  <c r="S1859" i="1"/>
  <c r="AC1859" i="1" s="1"/>
  <c r="S1867" i="1"/>
  <c r="AC1867" i="1" s="1"/>
  <c r="S1875" i="1"/>
  <c r="AC1875" i="1" s="1"/>
  <c r="S1883" i="1"/>
  <c r="AC1883" i="1" s="1"/>
  <c r="S1891" i="1"/>
  <c r="AC1891" i="1" s="1"/>
  <c r="S1899" i="1"/>
  <c r="AC1899" i="1" s="1"/>
  <c r="S1907" i="1"/>
  <c r="AC1907" i="1" s="1"/>
  <c r="S1915" i="1"/>
  <c r="AC1915" i="1" s="1"/>
  <c r="S1923" i="1"/>
  <c r="AC1923" i="1" s="1"/>
  <c r="S1931" i="1"/>
  <c r="AC1931" i="1" s="1"/>
  <c r="S1939" i="1"/>
  <c r="AC1939" i="1" s="1"/>
  <c r="S1947" i="1"/>
  <c r="AC1947" i="1" s="1"/>
  <c r="S1955" i="1"/>
  <c r="AC1955" i="1" s="1"/>
  <c r="S1963" i="1"/>
  <c r="AC1963" i="1" s="1"/>
  <c r="S1971" i="1"/>
  <c r="AC1971" i="1" s="1"/>
  <c r="S1979" i="1"/>
  <c r="AC1979" i="1" s="1"/>
  <c r="S1987" i="1"/>
  <c r="AC1987" i="1" s="1"/>
  <c r="S1995" i="1"/>
  <c r="AC1995" i="1" s="1"/>
  <c r="S2003" i="1"/>
  <c r="AC2003" i="1" s="1"/>
  <c r="S3792" i="1"/>
  <c r="AC3792" i="1" s="1"/>
  <c r="S3888" i="1"/>
  <c r="AC3888" i="1" s="1"/>
  <c r="S1920" i="1"/>
  <c r="AC1920" i="1" s="1"/>
  <c r="S1948" i="1"/>
  <c r="AC1948" i="1" s="1"/>
  <c r="S1980" i="1"/>
  <c r="AC1980" i="1" s="1"/>
  <c r="S1712" i="1"/>
  <c r="AC1712" i="1" s="1"/>
  <c r="S3776" i="1"/>
  <c r="AC3776" i="1" s="1"/>
  <c r="S1812" i="1"/>
  <c r="AC1812" i="1" s="1"/>
  <c r="S3880" i="1"/>
  <c r="AC3880" i="1" s="1"/>
  <c r="S1912" i="1"/>
  <c r="AC1912" i="1" s="1"/>
  <c r="S3689" i="1"/>
  <c r="AC3689" i="1" s="1"/>
  <c r="S1697" i="1"/>
  <c r="AC1697" i="1" s="1"/>
  <c r="S3721" i="1"/>
  <c r="AC3721" i="1" s="1"/>
  <c r="S1729" i="1"/>
  <c r="AC1729" i="1" s="1"/>
  <c r="S3753" i="1"/>
  <c r="AC3753" i="1" s="1"/>
  <c r="S1761" i="1"/>
  <c r="AC1761" i="1" s="1"/>
  <c r="S3785" i="1"/>
  <c r="AC3785" i="1" s="1"/>
  <c r="S1793" i="1"/>
  <c r="AC1793" i="1" s="1"/>
  <c r="S3809" i="1"/>
  <c r="AC3809" i="1" s="1"/>
  <c r="S3825" i="1"/>
  <c r="AC3825" i="1" s="1"/>
  <c r="S3841" i="1"/>
  <c r="AC3841" i="1" s="1"/>
  <c r="S3857" i="1"/>
  <c r="AC3857" i="1" s="1"/>
  <c r="S3873" i="1"/>
  <c r="AC3873" i="1" s="1"/>
  <c r="S3889" i="1"/>
  <c r="AC3889" i="1" s="1"/>
  <c r="S3905" i="1"/>
  <c r="AC3905" i="1" s="1"/>
  <c r="S3921" i="1"/>
  <c r="AC3921" i="1" s="1"/>
  <c r="S3937" i="1"/>
  <c r="AC3937" i="1" s="1"/>
  <c r="S3953" i="1"/>
  <c r="AC3953" i="1" s="1"/>
  <c r="S3969" i="1"/>
  <c r="AC3969" i="1" s="1"/>
  <c r="S3985" i="1"/>
  <c r="AC3985" i="1" s="1"/>
  <c r="S1993" i="1"/>
  <c r="AC1993" i="1" s="1"/>
  <c r="S3708" i="1"/>
  <c r="AC3708" i="1" s="1"/>
  <c r="S3828" i="1"/>
  <c r="AC3828" i="1" s="1"/>
  <c r="S3884" i="1"/>
  <c r="AC3884" i="1" s="1"/>
  <c r="S3690" i="1"/>
  <c r="AC3690" i="1" s="1"/>
  <c r="S3706" i="1"/>
  <c r="AC3706" i="1" s="1"/>
  <c r="S3722" i="1"/>
  <c r="AC3722" i="1" s="1"/>
  <c r="S3738" i="1"/>
  <c r="AC3738" i="1" s="1"/>
  <c r="S3754" i="1"/>
  <c r="AC3754" i="1" s="1"/>
  <c r="S3770" i="1"/>
  <c r="AC3770" i="1" s="1"/>
  <c r="S3786" i="1"/>
  <c r="AC3786" i="1" s="1"/>
  <c r="S3802" i="1"/>
  <c r="AC3802" i="1" s="1"/>
  <c r="S3818" i="1"/>
  <c r="AC3818" i="1" s="1"/>
  <c r="S3834" i="1"/>
  <c r="AC3834" i="1" s="1"/>
  <c r="S3850" i="1"/>
  <c r="AC3850" i="1" s="1"/>
  <c r="S3866" i="1"/>
  <c r="AC3866" i="1" s="1"/>
  <c r="S3882" i="1"/>
  <c r="AC3882" i="1" s="1"/>
  <c r="S3898" i="1"/>
  <c r="AC3898" i="1" s="1"/>
  <c r="S3914" i="1"/>
  <c r="AC3914" i="1" s="1"/>
  <c r="S3930" i="1"/>
  <c r="AC3930" i="1" s="1"/>
  <c r="S3946" i="1"/>
  <c r="AC3946" i="1" s="1"/>
  <c r="S3962" i="1"/>
  <c r="AC3962" i="1" s="1"/>
  <c r="S3978" i="1"/>
  <c r="AC3978" i="1" s="1"/>
  <c r="S3994" i="1"/>
  <c r="AC3994" i="1" s="1"/>
  <c r="S3779" i="1"/>
  <c r="AC3779" i="1" s="1"/>
  <c r="S3811" i="1"/>
  <c r="AC3811" i="1" s="1"/>
  <c r="S3843" i="1"/>
  <c r="AC3843" i="1" s="1"/>
  <c r="S3875" i="1"/>
  <c r="AC3875" i="1" s="1"/>
  <c r="S3907" i="1"/>
  <c r="AC3907" i="1" s="1"/>
  <c r="S3939" i="1"/>
  <c r="AC3939" i="1" s="1"/>
  <c r="S3971" i="1"/>
  <c r="AC3971" i="1" s="1"/>
  <c r="S4003" i="1"/>
  <c r="AC4003" i="1" s="1"/>
  <c r="S3852" i="1"/>
  <c r="AC3852" i="1" s="1"/>
  <c r="S3948" i="1"/>
  <c r="AC3948" i="1" s="1"/>
  <c r="S3764" i="1"/>
  <c r="AC3764" i="1" s="1"/>
  <c r="S1824" i="1"/>
  <c r="AC1824" i="1" s="1"/>
  <c r="S3920" i="1"/>
  <c r="AC3920" i="1" s="1"/>
  <c r="S3812" i="1"/>
  <c r="AC3812" i="1" s="1"/>
  <c r="S1848" i="1"/>
  <c r="AC1848" i="1" s="1"/>
  <c r="S1880" i="1"/>
  <c r="AC1880" i="1" s="1"/>
  <c r="S3996" i="1"/>
  <c r="AC3996" i="1" s="1"/>
  <c r="S1701" i="1"/>
  <c r="AC1701" i="1" s="1"/>
  <c r="S1741" i="1"/>
  <c r="AC1741" i="1" s="1"/>
  <c r="S1773" i="1"/>
  <c r="AC1773" i="1" s="1"/>
  <c r="S3837" i="1"/>
  <c r="AC3837" i="1" s="1"/>
  <c r="S3901" i="1"/>
  <c r="AC3901" i="1" s="1"/>
  <c r="S3965" i="1"/>
  <c r="AC3965" i="1" s="1"/>
  <c r="S2005" i="1"/>
  <c r="AC2005" i="1" s="1"/>
  <c r="S3752" i="1"/>
  <c r="AC3752" i="1" s="1"/>
  <c r="S3816" i="1"/>
  <c r="AC3816" i="1" s="1"/>
  <c r="S1844" i="1"/>
  <c r="AC1844" i="1" s="1"/>
  <c r="S3928" i="1"/>
  <c r="AC3928" i="1" s="1"/>
  <c r="S3988" i="1"/>
  <c r="AC3988" i="1" s="1"/>
  <c r="S3718" i="1"/>
  <c r="AC3718" i="1" s="1"/>
  <c r="S1726" i="1"/>
  <c r="AC1726" i="1" s="1"/>
  <c r="S1734" i="1"/>
  <c r="AC1734" i="1" s="1"/>
  <c r="S1742" i="1"/>
  <c r="AC1742" i="1" s="1"/>
  <c r="S1750" i="1"/>
  <c r="AC1750" i="1" s="1"/>
  <c r="S1758" i="1"/>
  <c r="AC1758" i="1" s="1"/>
  <c r="S1766" i="1"/>
  <c r="AC1766" i="1" s="1"/>
  <c r="S1774" i="1"/>
  <c r="AC1774" i="1" s="1"/>
  <c r="S1782" i="1"/>
  <c r="AC1782" i="1" s="1"/>
  <c r="S1790" i="1"/>
  <c r="AC1790" i="1" s="1"/>
  <c r="S1798" i="1"/>
  <c r="AC1798" i="1" s="1"/>
  <c r="S1806" i="1"/>
  <c r="AC1806" i="1" s="1"/>
  <c r="S1814" i="1"/>
  <c r="AC1814" i="1" s="1"/>
  <c r="S1822" i="1"/>
  <c r="AC1822" i="1" s="1"/>
  <c r="S1830" i="1"/>
  <c r="AC1830" i="1" s="1"/>
  <c r="S1838" i="1"/>
  <c r="AC1838" i="1" s="1"/>
  <c r="S1846" i="1"/>
  <c r="AC1846" i="1" s="1"/>
  <c r="S1854" i="1"/>
  <c r="AC1854" i="1" s="1"/>
  <c r="S1862" i="1"/>
  <c r="AC1862" i="1" s="1"/>
  <c r="S1870" i="1"/>
  <c r="AC1870" i="1" s="1"/>
  <c r="S1878" i="1"/>
  <c r="AC1878" i="1" s="1"/>
  <c r="S1886" i="1"/>
  <c r="AC1886" i="1" s="1"/>
  <c r="S1894" i="1"/>
  <c r="AC1894" i="1" s="1"/>
  <c r="S1902" i="1"/>
  <c r="AC1902" i="1" s="1"/>
  <c r="S1910" i="1"/>
  <c r="AC1910" i="1" s="1"/>
  <c r="S1918" i="1"/>
  <c r="AC1918" i="1" s="1"/>
  <c r="S1926" i="1"/>
  <c r="AC1926" i="1" s="1"/>
  <c r="S1934" i="1"/>
  <c r="AC1934" i="1" s="1"/>
  <c r="S1942" i="1"/>
  <c r="AC1942" i="1" s="1"/>
  <c r="S3840" i="1"/>
  <c r="AC3840" i="1" s="1"/>
  <c r="S1876" i="1"/>
  <c r="AC1876" i="1" s="1"/>
  <c r="S3940" i="1"/>
  <c r="AC3940" i="1" s="1"/>
  <c r="S3992" i="1"/>
  <c r="AC3992" i="1" s="1"/>
  <c r="S1700" i="1"/>
  <c r="AC1700" i="1" s="1"/>
  <c r="S1736" i="1"/>
  <c r="AC1736" i="1" s="1"/>
  <c r="S1764" i="1"/>
  <c r="AC1764" i="1" s="1"/>
  <c r="S3824" i="1"/>
  <c r="AC3824" i="1" s="1"/>
  <c r="S1852" i="1"/>
  <c r="AC1852" i="1" s="1"/>
  <c r="S3744" i="1"/>
  <c r="AC3744" i="1" s="1"/>
  <c r="S3848" i="1"/>
  <c r="AC3848" i="1" s="1"/>
  <c r="S3956" i="1"/>
  <c r="AC3956" i="1" s="1"/>
  <c r="S1996" i="1"/>
  <c r="AC1996" i="1" s="1"/>
  <c r="S1693" i="1"/>
  <c r="AC1693" i="1" s="1"/>
  <c r="S1733" i="1"/>
  <c r="AC1733" i="1" s="1"/>
  <c r="S1765" i="1"/>
  <c r="AC1765" i="1" s="1"/>
  <c r="S1797" i="1"/>
  <c r="AC1797" i="1" s="1"/>
  <c r="S1829" i="1"/>
  <c r="AC1829" i="1" s="1"/>
  <c r="S1861" i="1"/>
  <c r="AC1861" i="1" s="1"/>
  <c r="S1893" i="1"/>
  <c r="AC1893" i="1" s="1"/>
  <c r="S1925" i="1"/>
  <c r="AC1925" i="1" s="1"/>
  <c r="S1957" i="1"/>
  <c r="AC1957" i="1" s="1"/>
  <c r="S1989" i="1"/>
  <c r="AC1989" i="1" s="1"/>
  <c r="S3705" i="1"/>
  <c r="AC3705" i="1" s="1"/>
  <c r="S1713" i="1"/>
  <c r="AC1713" i="1" s="1"/>
  <c r="S3737" i="1"/>
  <c r="AC3737" i="1" s="1"/>
  <c r="S1745" i="1"/>
  <c r="AC1745" i="1" s="1"/>
  <c r="S3769" i="1"/>
  <c r="AC3769" i="1" s="1"/>
  <c r="S1777" i="1"/>
  <c r="AC1777" i="1" s="1"/>
  <c r="S3801" i="1"/>
  <c r="AC3801" i="1" s="1"/>
  <c r="S3817" i="1"/>
  <c r="AC3817" i="1" s="1"/>
  <c r="S3833" i="1"/>
  <c r="AC3833" i="1" s="1"/>
  <c r="S3849" i="1"/>
  <c r="AC3849" i="1" s="1"/>
  <c r="S3865" i="1"/>
  <c r="AC3865" i="1" s="1"/>
  <c r="S3881" i="1"/>
  <c r="AC3881" i="1" s="1"/>
  <c r="S3897" i="1"/>
  <c r="AC3897" i="1" s="1"/>
  <c r="S3913" i="1"/>
  <c r="AC3913" i="1" s="1"/>
  <c r="S3929" i="1"/>
  <c r="AC3929" i="1" s="1"/>
  <c r="S3945" i="1"/>
  <c r="AC3945" i="1" s="1"/>
  <c r="S3961" i="1"/>
  <c r="AC3961" i="1" s="1"/>
  <c r="S3977" i="1"/>
  <c r="AC3977" i="1" s="1"/>
  <c r="S4001" i="1"/>
  <c r="AC4001" i="1" s="1"/>
  <c r="S3740" i="1"/>
  <c r="AC3740" i="1" s="1"/>
  <c r="S1768" i="1"/>
  <c r="AC1768" i="1" s="1"/>
  <c r="S1800" i="1"/>
  <c r="AC1800" i="1" s="1"/>
  <c r="S3860" i="1"/>
  <c r="AC3860" i="1" s="1"/>
  <c r="S3916" i="1"/>
  <c r="AC3916" i="1" s="1"/>
  <c r="S1944" i="1"/>
  <c r="AC1944" i="1" s="1"/>
  <c r="S1976" i="1"/>
  <c r="AC1976" i="1" s="1"/>
  <c r="S2004" i="1"/>
  <c r="AC2004" i="1" s="1"/>
  <c r="S3698" i="1"/>
  <c r="AC3698" i="1" s="1"/>
  <c r="S3714" i="1"/>
  <c r="AC3714" i="1" s="1"/>
  <c r="S3730" i="1"/>
  <c r="AC3730" i="1" s="1"/>
  <c r="S3746" i="1"/>
  <c r="AC3746" i="1" s="1"/>
  <c r="S3762" i="1"/>
  <c r="AC3762" i="1" s="1"/>
  <c r="S3778" i="1"/>
  <c r="AC3778" i="1" s="1"/>
  <c r="S3794" i="1"/>
  <c r="AC3794" i="1" s="1"/>
  <c r="S3810" i="1"/>
  <c r="AC3810" i="1" s="1"/>
  <c r="S3826" i="1"/>
  <c r="AC3826" i="1" s="1"/>
  <c r="S3842" i="1"/>
  <c r="AC3842" i="1" s="1"/>
  <c r="S3858" i="1"/>
  <c r="AC3858" i="1" s="1"/>
  <c r="S3874" i="1"/>
  <c r="AC3874" i="1" s="1"/>
  <c r="S3890" i="1"/>
  <c r="AC3890" i="1" s="1"/>
  <c r="S3906" i="1"/>
  <c r="AC3906" i="1" s="1"/>
  <c r="S3922" i="1"/>
  <c r="AC3922" i="1" s="1"/>
  <c r="S3938" i="1"/>
  <c r="AC3938" i="1" s="1"/>
  <c r="S3954" i="1"/>
  <c r="AC3954" i="1" s="1"/>
  <c r="S3970" i="1"/>
  <c r="AC3970" i="1" s="1"/>
  <c r="S3986" i="1"/>
  <c r="AC3986" i="1" s="1"/>
  <c r="S4002" i="1"/>
  <c r="AC4002" i="1" s="1"/>
  <c r="S3688" i="1"/>
  <c r="AC3688" i="1" s="1"/>
  <c r="S3756" i="1"/>
  <c r="AC3756" i="1" s="1"/>
  <c r="S3820" i="1"/>
  <c r="AC3820" i="1" s="1"/>
  <c r="S1856" i="1"/>
  <c r="AC1856" i="1" s="1"/>
  <c r="S3716" i="1"/>
  <c r="AC3716" i="1" s="1"/>
  <c r="S3892" i="1"/>
  <c r="AC3892" i="1" s="1"/>
  <c r="S3684" i="1"/>
  <c r="AC3684" i="1" s="1"/>
  <c r="S3687" i="1"/>
  <c r="AC3687" i="1" s="1"/>
  <c r="S3703" i="1"/>
  <c r="AC3703" i="1" s="1"/>
  <c r="S3719" i="1"/>
  <c r="AC3719" i="1" s="1"/>
  <c r="S3751" i="1"/>
  <c r="AC3751" i="1" s="1"/>
  <c r="S3767" i="1"/>
  <c r="AC3767" i="1" s="1"/>
  <c r="S3799" i="1"/>
  <c r="AC3799" i="1" s="1"/>
  <c r="S3815" i="1"/>
  <c r="AC3815" i="1" s="1"/>
  <c r="S3831" i="1"/>
  <c r="AC3831" i="1" s="1"/>
  <c r="S3847" i="1"/>
  <c r="AC3847" i="1" s="1"/>
  <c r="S3863" i="1"/>
  <c r="AC3863" i="1" s="1"/>
  <c r="S3879" i="1"/>
  <c r="AC3879" i="1" s="1"/>
  <c r="S3895" i="1"/>
  <c r="AC3895" i="1" s="1"/>
  <c r="S3943" i="1"/>
  <c r="AC3943" i="1" s="1"/>
  <c r="S3959" i="1"/>
  <c r="AC3959" i="1" s="1"/>
  <c r="S3991" i="1"/>
  <c r="AC3991" i="1" s="1"/>
  <c r="S1684" i="1"/>
  <c r="AC1684" i="1" s="1"/>
  <c r="S1748" i="1"/>
  <c r="AC1748" i="1" s="1"/>
  <c r="S1780" i="1"/>
  <c r="AC1780" i="1" s="1"/>
  <c r="S3936" i="1"/>
  <c r="AC3936" i="1" s="1"/>
  <c r="S1964" i="1"/>
  <c r="AC1964" i="1" s="1"/>
  <c r="S3760" i="1"/>
  <c r="AC3760" i="1" s="1"/>
  <c r="S3864" i="1"/>
  <c r="AC3864" i="1" s="1"/>
  <c r="S3832" i="1"/>
  <c r="AC3832" i="1" s="1"/>
  <c r="S1924" i="1"/>
  <c r="AC1924" i="1" s="1"/>
  <c r="S1695" i="1"/>
  <c r="AC1695" i="1" s="1"/>
  <c r="S1711" i="1"/>
  <c r="AC1711" i="1" s="1"/>
  <c r="S1727" i="1"/>
  <c r="AC1727" i="1" s="1"/>
  <c r="S1743" i="1"/>
  <c r="AC1743" i="1" s="1"/>
  <c r="S1759" i="1"/>
  <c r="AC1759" i="1" s="1"/>
  <c r="S1775" i="1"/>
  <c r="AC1775" i="1" s="1"/>
  <c r="S1791" i="1"/>
  <c r="AC1791" i="1" s="1"/>
  <c r="S1807" i="1"/>
  <c r="AC1807" i="1" s="1"/>
  <c r="S1823" i="1"/>
  <c r="AC1823" i="1" s="1"/>
  <c r="S1839" i="1"/>
  <c r="AC1839" i="1" s="1"/>
  <c r="S1855" i="1"/>
  <c r="AC1855" i="1" s="1"/>
  <c r="S1871" i="1"/>
  <c r="AC1871" i="1" s="1"/>
  <c r="S1887" i="1"/>
  <c r="AC1887" i="1" s="1"/>
  <c r="S1903" i="1"/>
  <c r="AC1903" i="1" s="1"/>
  <c r="S1919" i="1"/>
  <c r="AC1919" i="1" s="1"/>
  <c r="S1935" i="1"/>
  <c r="AC1935" i="1" s="1"/>
  <c r="S1951" i="1"/>
  <c r="AC1951" i="1" s="1"/>
  <c r="S1967" i="1"/>
  <c r="AC1967" i="1" s="1"/>
  <c r="S1983" i="1"/>
  <c r="AC1983" i="1" s="1"/>
  <c r="S1999" i="1"/>
  <c r="AC1999" i="1" s="1"/>
  <c r="S3900" i="1"/>
  <c r="AC3900" i="1" s="1"/>
  <c r="S1936" i="1"/>
  <c r="AC1936" i="1" s="1"/>
  <c r="S3692" i="1"/>
  <c r="AC3692" i="1" s="1"/>
  <c r="S3796" i="1"/>
  <c r="AC3796" i="1" s="1"/>
  <c r="S1832" i="1"/>
  <c r="AC1832" i="1" s="1"/>
  <c r="S1864" i="1"/>
  <c r="AC1864" i="1" s="1"/>
  <c r="S1896" i="1"/>
  <c r="AC1896" i="1" s="1"/>
  <c r="S1709" i="1"/>
  <c r="AC1709" i="1" s="1"/>
  <c r="S1725" i="1"/>
  <c r="AC1725" i="1" s="1"/>
  <c r="S1749" i="1"/>
  <c r="AC1749" i="1" s="1"/>
  <c r="S1781" i="1"/>
  <c r="AC1781" i="1" s="1"/>
  <c r="S3853" i="1"/>
  <c r="AC3853" i="1" s="1"/>
  <c r="S3917" i="1"/>
  <c r="AC3917" i="1" s="1"/>
  <c r="S3981" i="1"/>
  <c r="AC3981" i="1" s="1"/>
  <c r="S1689" i="1"/>
  <c r="AC1689" i="1" s="1"/>
  <c r="S3713" i="1"/>
  <c r="AC3713" i="1" s="1"/>
  <c r="S1721" i="1"/>
  <c r="AC1721" i="1" s="1"/>
  <c r="S3745" i="1"/>
  <c r="AC3745" i="1" s="1"/>
  <c r="S1753" i="1"/>
  <c r="AC1753" i="1" s="1"/>
  <c r="S3777" i="1"/>
  <c r="AC3777" i="1" s="1"/>
  <c r="S1785" i="1"/>
  <c r="AC1785" i="1" s="1"/>
  <c r="S3993" i="1"/>
  <c r="AC3993" i="1" s="1"/>
  <c r="S2001" i="1"/>
  <c r="AC2001" i="1" s="1"/>
  <c r="S1708" i="1"/>
  <c r="AC1708" i="1" s="1"/>
  <c r="S1740" i="1"/>
  <c r="AC1740" i="1" s="1"/>
  <c r="S3800" i="1"/>
  <c r="AC3800" i="1" s="1"/>
  <c r="S1828" i="1"/>
  <c r="AC1828" i="1" s="1"/>
  <c r="S1860" i="1"/>
  <c r="AC1860" i="1" s="1"/>
  <c r="S1884" i="1"/>
  <c r="AC1884" i="1" s="1"/>
  <c r="S1916" i="1"/>
  <c r="AC1916" i="1" s="1"/>
  <c r="S3976" i="1"/>
  <c r="AC3976" i="1" s="1"/>
  <c r="S1688" i="1"/>
  <c r="AC1688" i="1" s="1"/>
  <c r="S1716" i="1"/>
  <c r="AC1716" i="1" s="1"/>
  <c r="S1756" i="1"/>
  <c r="AC1756" i="1" s="1"/>
  <c r="S1788" i="1"/>
  <c r="AC1788" i="1" s="1"/>
  <c r="S1820" i="1"/>
  <c r="AC1820" i="1" s="1"/>
  <c r="S3924" i="1"/>
  <c r="AC3924" i="1" s="1"/>
  <c r="S3984" i="1"/>
  <c r="AC3984" i="1" s="1"/>
  <c r="S3735" i="1"/>
  <c r="AC3735" i="1" s="1"/>
  <c r="S3783" i="1"/>
  <c r="AC3783" i="1" s="1"/>
  <c r="S3911" i="1"/>
  <c r="AC3911" i="1" s="1"/>
  <c r="S3927" i="1"/>
  <c r="AC3927" i="1" s="1"/>
  <c r="S3975" i="1"/>
  <c r="AC3975" i="1" s="1"/>
  <c r="S1720" i="1"/>
  <c r="AC1720" i="1" s="1"/>
  <c r="S1796" i="1"/>
  <c r="AC1796" i="1" s="1"/>
  <c r="S3972" i="1"/>
  <c r="AC3972" i="1" s="1"/>
  <c r="S3896" i="1"/>
  <c r="AC3896" i="1" s="1"/>
  <c r="S3788" i="1"/>
  <c r="AC3788" i="1" s="1"/>
  <c r="S1952" i="1"/>
  <c r="AC1952" i="1" s="1"/>
  <c r="S1808" i="1"/>
  <c r="AC1808" i="1" s="1"/>
  <c r="S3711" i="1"/>
  <c r="AC3711" i="1" s="1"/>
  <c r="S3743" i="1"/>
  <c r="AC3743" i="1" s="1"/>
  <c r="S3759" i="1"/>
  <c r="AC3759" i="1" s="1"/>
  <c r="S3791" i="1"/>
  <c r="AC3791" i="1" s="1"/>
  <c r="S3823" i="1"/>
  <c r="AC3823" i="1" s="1"/>
  <c r="S3887" i="1"/>
  <c r="AC3887" i="1" s="1"/>
  <c r="S3919" i="1"/>
  <c r="AC3919" i="1" s="1"/>
  <c r="S3967" i="1"/>
  <c r="AC3967" i="1" s="1"/>
  <c r="S3808" i="1"/>
  <c r="AC3808" i="1" s="1"/>
  <c r="S1836" i="1"/>
  <c r="AC1836" i="1" s="1"/>
  <c r="S1692" i="1"/>
  <c r="AC1692" i="1" s="1"/>
  <c r="S1984" i="1"/>
  <c r="AC1984" i="1" s="1"/>
  <c r="S1687" i="1"/>
  <c r="AC1687" i="1" s="1"/>
  <c r="S1703" i="1"/>
  <c r="AC1703" i="1" s="1"/>
  <c r="S1719" i="1"/>
  <c r="AC1719" i="1" s="1"/>
  <c r="S1735" i="1"/>
  <c r="AC1735" i="1" s="1"/>
  <c r="S1751" i="1"/>
  <c r="AC1751" i="1" s="1"/>
  <c r="S1767" i="1"/>
  <c r="AC1767" i="1" s="1"/>
  <c r="S1783" i="1"/>
  <c r="AC1783" i="1" s="1"/>
  <c r="S1799" i="1"/>
  <c r="AC1799" i="1" s="1"/>
  <c r="S1815" i="1"/>
  <c r="AC1815" i="1" s="1"/>
  <c r="S1831" i="1"/>
  <c r="AC1831" i="1" s="1"/>
  <c r="S1847" i="1"/>
  <c r="AC1847" i="1" s="1"/>
  <c r="S1863" i="1"/>
  <c r="AC1863" i="1" s="1"/>
  <c r="S1879" i="1"/>
  <c r="AC1879" i="1" s="1"/>
  <c r="S1895" i="1"/>
  <c r="AC1895" i="1" s="1"/>
  <c r="S1911" i="1"/>
  <c r="AC1911" i="1" s="1"/>
  <c r="S1927" i="1"/>
  <c r="AC1927" i="1" s="1"/>
  <c r="S1943" i="1"/>
  <c r="AC1943" i="1" s="1"/>
  <c r="S1959" i="1"/>
  <c r="AC1959" i="1" s="1"/>
  <c r="S1975" i="1"/>
  <c r="AC1975" i="1" s="1"/>
  <c r="S1991" i="1"/>
  <c r="AC1991" i="1" s="1"/>
  <c r="S3720" i="1"/>
  <c r="AC3720" i="1" s="1"/>
  <c r="S3748" i="1"/>
  <c r="AC3748" i="1" s="1"/>
  <c r="S3780" i="1"/>
  <c r="AC3780" i="1" s="1"/>
  <c r="S3836" i="1"/>
  <c r="AC3836" i="1" s="1"/>
  <c r="S3868" i="1"/>
  <c r="AC3868" i="1" s="1"/>
  <c r="S3964" i="1"/>
  <c r="AC3964" i="1" s="1"/>
  <c r="S2000" i="1"/>
  <c r="AC2000" i="1" s="1"/>
  <c r="S3728" i="1"/>
  <c r="AC3728" i="1" s="1"/>
  <c r="S1760" i="1"/>
  <c r="AC1760" i="1" s="1"/>
  <c r="S3932" i="1"/>
  <c r="AC3932" i="1" s="1"/>
  <c r="S1972" i="1"/>
  <c r="AC1972" i="1" s="1"/>
  <c r="S3821" i="1"/>
  <c r="AC3821" i="1" s="1"/>
  <c r="S3885" i="1"/>
  <c r="AC3885" i="1" s="1"/>
  <c r="S3949" i="1"/>
  <c r="AC3949" i="1" s="1"/>
  <c r="S3697" i="1"/>
  <c r="AC3697" i="1" s="1"/>
  <c r="S1705" i="1"/>
  <c r="AC1705" i="1" s="1"/>
  <c r="S3729" i="1"/>
  <c r="AC3729" i="1" s="1"/>
  <c r="S1737" i="1"/>
  <c r="AC1737" i="1" s="1"/>
  <c r="S3761" i="1"/>
  <c r="AC3761" i="1" s="1"/>
  <c r="S1769" i="1"/>
  <c r="AC1769" i="1" s="1"/>
  <c r="S3793" i="1"/>
  <c r="AC3793" i="1" s="1"/>
  <c r="S1801" i="1"/>
  <c r="AC1801" i="1" s="1"/>
  <c r="S1809" i="1"/>
  <c r="AC1809" i="1" s="1"/>
  <c r="S1817" i="1"/>
  <c r="AC1817" i="1" s="1"/>
  <c r="S1825" i="1"/>
  <c r="AC1825" i="1" s="1"/>
  <c r="S1833" i="1"/>
  <c r="AC1833" i="1" s="1"/>
  <c r="S1841" i="1"/>
  <c r="AC1841" i="1" s="1"/>
  <c r="S1849" i="1"/>
  <c r="AC1849" i="1" s="1"/>
  <c r="S1857" i="1"/>
  <c r="AC1857" i="1" s="1"/>
  <c r="S1865" i="1"/>
  <c r="AC1865" i="1" s="1"/>
  <c r="S1873" i="1"/>
  <c r="AC1873" i="1" s="1"/>
  <c r="S1881" i="1"/>
  <c r="AC1881" i="1" s="1"/>
  <c r="S1889" i="1"/>
  <c r="AC1889" i="1" s="1"/>
  <c r="S1897" i="1"/>
  <c r="AC1897" i="1" s="1"/>
  <c r="S1905" i="1"/>
  <c r="AC1905" i="1" s="1"/>
  <c r="S1913" i="1"/>
  <c r="AC1913" i="1" s="1"/>
  <c r="S1921" i="1"/>
  <c r="AC1921" i="1" s="1"/>
  <c r="S1929" i="1"/>
  <c r="AC1929" i="1" s="1"/>
  <c r="S1937" i="1"/>
  <c r="AC1937" i="1" s="1"/>
  <c r="S1945" i="1"/>
  <c r="AC1945" i="1" s="1"/>
  <c r="S1953" i="1"/>
  <c r="AC1953" i="1" s="1"/>
  <c r="S1961" i="1"/>
  <c r="AC1961" i="1" s="1"/>
  <c r="S1969" i="1"/>
  <c r="AC1969" i="1" s="1"/>
  <c r="S1977" i="1"/>
  <c r="AC1977" i="1" s="1"/>
  <c r="S1985" i="1"/>
  <c r="AC1985" i="1" s="1"/>
  <c r="S3768" i="1"/>
  <c r="AC3768" i="1" s="1"/>
  <c r="S3944" i="1"/>
  <c r="AC3944" i="1" s="1"/>
  <c r="S4004" i="1"/>
  <c r="AC4004" i="1" s="1"/>
  <c r="S1690" i="1"/>
  <c r="AC1690" i="1" s="1"/>
  <c r="S1698" i="1"/>
  <c r="AC1698" i="1" s="1"/>
  <c r="S1706" i="1"/>
  <c r="AC1706" i="1" s="1"/>
  <c r="S1714" i="1"/>
  <c r="AC1714" i="1" s="1"/>
  <c r="S1722" i="1"/>
  <c r="AC1722" i="1" s="1"/>
  <c r="S1730" i="1"/>
  <c r="AC1730" i="1" s="1"/>
  <c r="S1738" i="1"/>
  <c r="AC1738" i="1" s="1"/>
  <c r="S1746" i="1"/>
  <c r="AC1746" i="1" s="1"/>
  <c r="S1754" i="1"/>
  <c r="AC1754" i="1" s="1"/>
  <c r="S1762" i="1"/>
  <c r="AC1762" i="1" s="1"/>
  <c r="S1770" i="1"/>
  <c r="AC1770" i="1" s="1"/>
  <c r="S1778" i="1"/>
  <c r="AC1778" i="1" s="1"/>
  <c r="S1786" i="1"/>
  <c r="AC1786" i="1" s="1"/>
  <c r="S1794" i="1"/>
  <c r="AC1794" i="1" s="1"/>
  <c r="S1802" i="1"/>
  <c r="AC1802" i="1" s="1"/>
  <c r="S1810" i="1"/>
  <c r="AC1810" i="1" s="1"/>
  <c r="S1818" i="1"/>
  <c r="AC1818" i="1" s="1"/>
  <c r="S1826" i="1"/>
  <c r="AC1826" i="1" s="1"/>
  <c r="S1834" i="1"/>
  <c r="AC1834" i="1" s="1"/>
  <c r="S1842" i="1"/>
  <c r="AC1842" i="1" s="1"/>
  <c r="S1850" i="1"/>
  <c r="AC1850" i="1" s="1"/>
  <c r="S1858" i="1"/>
  <c r="AC1858" i="1" s="1"/>
  <c r="S1866" i="1"/>
  <c r="AC1866" i="1" s="1"/>
  <c r="S1874" i="1"/>
  <c r="AC1874" i="1" s="1"/>
  <c r="S1882" i="1"/>
  <c r="AC1882" i="1" s="1"/>
  <c r="S1890" i="1"/>
  <c r="AC1890" i="1" s="1"/>
  <c r="S1898" i="1"/>
  <c r="AC1898" i="1" s="1"/>
  <c r="S1906" i="1"/>
  <c r="AC1906" i="1" s="1"/>
  <c r="S1914" i="1"/>
  <c r="AC1914" i="1" s="1"/>
  <c r="S1922" i="1"/>
  <c r="AC1922" i="1" s="1"/>
  <c r="S1930" i="1"/>
  <c r="AC1930" i="1" s="1"/>
  <c r="S1938" i="1"/>
  <c r="AC1938" i="1" s="1"/>
  <c r="S1946" i="1"/>
  <c r="AC1946" i="1" s="1"/>
  <c r="S1954" i="1"/>
  <c r="AC1954" i="1" s="1"/>
  <c r="S1962" i="1"/>
  <c r="AC1962" i="1" s="1"/>
  <c r="S1970" i="1"/>
  <c r="AC1970" i="1" s="1"/>
  <c r="S1978" i="1"/>
  <c r="AC1978" i="1" s="1"/>
  <c r="S1986" i="1"/>
  <c r="AC1986" i="1" s="1"/>
  <c r="S1994" i="1"/>
  <c r="AC1994" i="1" s="1"/>
  <c r="S2002" i="1"/>
  <c r="AC2002" i="1" s="1"/>
  <c r="S3856" i="1"/>
  <c r="AC3856" i="1" s="1"/>
  <c r="S1892" i="1"/>
  <c r="AC1892" i="1" s="1"/>
  <c r="S3952" i="1"/>
  <c r="AC3952" i="1" s="1"/>
  <c r="S3695" i="1"/>
  <c r="AC3695" i="1" s="1"/>
  <c r="S3727" i="1"/>
  <c r="AC3727" i="1" s="1"/>
  <c r="S3775" i="1"/>
  <c r="AC3775" i="1" s="1"/>
  <c r="S3807" i="1"/>
  <c r="AC3807" i="1" s="1"/>
  <c r="S3839" i="1"/>
  <c r="AC3839" i="1" s="1"/>
  <c r="S3855" i="1"/>
  <c r="AC3855" i="1" s="1"/>
  <c r="S3871" i="1"/>
  <c r="AC3871" i="1" s="1"/>
  <c r="S3903" i="1"/>
  <c r="AC3903" i="1" s="1"/>
  <c r="S3935" i="1"/>
  <c r="AC3935" i="1" s="1"/>
  <c r="S3951" i="1"/>
  <c r="AC3951" i="1" s="1"/>
  <c r="S3983" i="1"/>
  <c r="AC3983" i="1" s="1"/>
  <c r="S3999" i="1"/>
  <c r="AC3999" i="1" s="1"/>
  <c r="S1868" i="1"/>
  <c r="AC1868" i="1" s="1"/>
  <c r="S1900" i="1"/>
  <c r="AC1900" i="1" s="1"/>
  <c r="S4000" i="1"/>
  <c r="AC4000" i="1" s="1"/>
  <c r="S1728" i="1"/>
  <c r="AC1728" i="1" s="1"/>
  <c r="S1932" i="1"/>
  <c r="AC1932" i="1" s="1"/>
  <c r="AA3682" i="1"/>
  <c r="AA3681" i="1"/>
  <c r="P1680" i="1"/>
  <c r="P3680" i="1"/>
  <c r="AB3680" i="1" s="1"/>
  <c r="Z3680" i="1" s="1"/>
  <c r="P1681" i="1"/>
  <c r="P3682" i="1"/>
  <c r="AB3682" i="1" s="1"/>
  <c r="Z3682" i="1" s="1"/>
  <c r="P3681" i="1"/>
  <c r="AB3681" i="1" s="1"/>
  <c r="Z3681" i="1" s="1"/>
  <c r="P1682" i="1"/>
  <c r="AA3680" i="1"/>
  <c r="AB1680" i="1" l="1"/>
  <c r="Z1680" i="1" s="1"/>
  <c r="AB1682" i="1"/>
  <c r="Z1682" i="1" s="1"/>
  <c r="R28" i="7"/>
  <c r="AD28" i="7" s="1"/>
  <c r="R85" i="9"/>
  <c r="AD85" i="9" s="1"/>
  <c r="R88" i="9"/>
  <c r="AD88" i="9" s="1"/>
  <c r="R23" i="2"/>
  <c r="AD23" i="2" s="1"/>
  <c r="R87" i="9"/>
  <c r="AD87" i="9" s="1"/>
  <c r="R13" i="6"/>
  <c r="AD13" i="6" s="1"/>
  <c r="R90" i="9"/>
  <c r="AD90" i="9" s="1"/>
  <c r="R89" i="9"/>
  <c r="AD89" i="9" s="1"/>
  <c r="R29" i="7"/>
  <c r="AD29" i="7" s="1"/>
  <c r="R22" i="4"/>
  <c r="AD22" i="4" s="1"/>
  <c r="R86" i="9"/>
  <c r="AD86" i="9" s="1"/>
  <c r="R20" i="3"/>
  <c r="AD20" i="3" s="1"/>
  <c r="R21" i="7"/>
  <c r="AD21" i="7" s="1"/>
  <c r="R3693" i="1"/>
  <c r="AD3693" i="1" s="1"/>
  <c r="R3709" i="1"/>
  <c r="AD3709" i="1" s="1"/>
  <c r="R3725" i="1"/>
  <c r="AD3725" i="1" s="1"/>
  <c r="R3741" i="1"/>
  <c r="AD3741" i="1" s="1"/>
  <c r="R3757" i="1"/>
  <c r="AD3757" i="1" s="1"/>
  <c r="R3773" i="1"/>
  <c r="AD3773" i="1" s="1"/>
  <c r="R3789" i="1"/>
  <c r="AD3789" i="1" s="1"/>
  <c r="R3813" i="1"/>
  <c r="AD3813" i="1" s="1"/>
  <c r="R1821" i="1"/>
  <c r="AD1821" i="1" s="1"/>
  <c r="R3845" i="1"/>
  <c r="AD3845" i="1" s="1"/>
  <c r="R1853" i="1"/>
  <c r="AD1853" i="1" s="1"/>
  <c r="R3877" i="1"/>
  <c r="AD3877" i="1" s="1"/>
  <c r="R1885" i="1"/>
  <c r="AD1885" i="1" s="1"/>
  <c r="R3909" i="1"/>
  <c r="AD3909" i="1" s="1"/>
  <c r="R1917" i="1"/>
  <c r="AD1917" i="1" s="1"/>
  <c r="R3941" i="1"/>
  <c r="AD3941" i="1" s="1"/>
  <c r="R1949" i="1"/>
  <c r="AD1949" i="1" s="1"/>
  <c r="R3973" i="1"/>
  <c r="AD3973" i="1" s="1"/>
  <c r="R1981" i="1"/>
  <c r="AD1981" i="1" s="1"/>
  <c r="R3997" i="1"/>
  <c r="AD3997" i="1" s="1"/>
  <c r="R3696" i="1"/>
  <c r="AD3696" i="1" s="1"/>
  <c r="R3844" i="1"/>
  <c r="AD3844" i="1" s="1"/>
  <c r="R1872" i="1"/>
  <c r="AD1872" i="1" s="1"/>
  <c r="R3686" i="1"/>
  <c r="AD3686" i="1" s="1"/>
  <c r="R3702" i="1"/>
  <c r="AD3702" i="1" s="1"/>
  <c r="R3726" i="1"/>
  <c r="AD3726" i="1" s="1"/>
  <c r="R3742" i="1"/>
  <c r="AD3742" i="1" s="1"/>
  <c r="R3758" i="1"/>
  <c r="AD3758" i="1" s="1"/>
  <c r="R3774" i="1"/>
  <c r="AD3774" i="1" s="1"/>
  <c r="R3790" i="1"/>
  <c r="AD3790" i="1" s="1"/>
  <c r="R3806" i="1"/>
  <c r="AD3806" i="1" s="1"/>
  <c r="R3822" i="1"/>
  <c r="AD3822" i="1" s="1"/>
  <c r="R3838" i="1"/>
  <c r="AD3838" i="1" s="1"/>
  <c r="R3854" i="1"/>
  <c r="AD3854" i="1" s="1"/>
  <c r="R3870" i="1"/>
  <c r="AD3870" i="1" s="1"/>
  <c r="R3886" i="1"/>
  <c r="AD3886" i="1" s="1"/>
  <c r="R3902" i="1"/>
  <c r="AD3902" i="1" s="1"/>
  <c r="R3918" i="1"/>
  <c r="AD3918" i="1" s="1"/>
  <c r="R3934" i="1"/>
  <c r="AD3934" i="1" s="1"/>
  <c r="R3958" i="1"/>
  <c r="AD3958" i="1" s="1"/>
  <c r="R3974" i="1"/>
  <c r="AD3974" i="1" s="1"/>
  <c r="R3990" i="1"/>
  <c r="AD3990" i="1" s="1"/>
  <c r="R3704" i="1"/>
  <c r="AD3704" i="1" s="1"/>
  <c r="R3772" i="1"/>
  <c r="AD3772" i="1" s="1"/>
  <c r="R3876" i="1"/>
  <c r="AD3876" i="1" s="1"/>
  <c r="R1908" i="1"/>
  <c r="AD1908" i="1" s="1"/>
  <c r="R1940" i="1"/>
  <c r="AD1940" i="1" s="1"/>
  <c r="R1968" i="1"/>
  <c r="AD1968" i="1" s="1"/>
  <c r="R1992" i="1"/>
  <c r="AD1992" i="1" s="1"/>
  <c r="R3691" i="1"/>
  <c r="AD3691" i="1" s="1"/>
  <c r="R3707" i="1"/>
  <c r="AD3707" i="1" s="1"/>
  <c r="R3723" i="1"/>
  <c r="AD3723" i="1" s="1"/>
  <c r="R3739" i="1"/>
  <c r="AD3739" i="1" s="1"/>
  <c r="R3755" i="1"/>
  <c r="AD3755" i="1" s="1"/>
  <c r="R3771" i="1"/>
  <c r="AD3771" i="1" s="1"/>
  <c r="R3787" i="1"/>
  <c r="AD3787" i="1" s="1"/>
  <c r="R3803" i="1"/>
  <c r="AD3803" i="1" s="1"/>
  <c r="R3819" i="1"/>
  <c r="AD3819" i="1" s="1"/>
  <c r="R3835" i="1"/>
  <c r="AD3835" i="1" s="1"/>
  <c r="R3851" i="1"/>
  <c r="AD3851" i="1" s="1"/>
  <c r="R3867" i="1"/>
  <c r="AD3867" i="1" s="1"/>
  <c r="R3883" i="1"/>
  <c r="AD3883" i="1" s="1"/>
  <c r="R3899" i="1"/>
  <c r="AD3899" i="1" s="1"/>
  <c r="R3915" i="1"/>
  <c r="AD3915" i="1" s="1"/>
  <c r="R3931" i="1"/>
  <c r="AD3931" i="1" s="1"/>
  <c r="R3947" i="1"/>
  <c r="AD3947" i="1" s="1"/>
  <c r="R3963" i="1"/>
  <c r="AD3963" i="1" s="1"/>
  <c r="R3979" i="1"/>
  <c r="AD3979" i="1" s="1"/>
  <c r="R3995" i="1"/>
  <c r="AD3995" i="1" s="1"/>
  <c r="R3736" i="1"/>
  <c r="AD3736" i="1" s="1"/>
  <c r="R3852" i="1"/>
  <c r="AD3852" i="1" s="1"/>
  <c r="R1888" i="1"/>
  <c r="AD1888" i="1" s="1"/>
  <c r="R3948" i="1"/>
  <c r="AD3948" i="1" s="1"/>
  <c r="R1685" i="1"/>
  <c r="AD1685" i="1" s="1"/>
  <c r="R1717" i="1"/>
  <c r="AD1717" i="1" s="1"/>
  <c r="R1757" i="1"/>
  <c r="AD1757" i="1" s="1"/>
  <c r="R1789" i="1"/>
  <c r="AD1789" i="1" s="1"/>
  <c r="R1813" i="1"/>
  <c r="AD1813" i="1" s="1"/>
  <c r="R1845" i="1"/>
  <c r="AD1845" i="1" s="1"/>
  <c r="R1877" i="1"/>
  <c r="AD1877" i="1" s="1"/>
  <c r="R1909" i="1"/>
  <c r="AD1909" i="1" s="1"/>
  <c r="R1941" i="1"/>
  <c r="AD1941" i="1" s="1"/>
  <c r="R1973" i="1"/>
  <c r="AD1973" i="1" s="1"/>
  <c r="R1997" i="1"/>
  <c r="AD1997" i="1" s="1"/>
  <c r="R3685" i="1"/>
  <c r="AD3685" i="1" s="1"/>
  <c r="R3701" i="1"/>
  <c r="AD3701" i="1" s="1"/>
  <c r="R3717" i="1"/>
  <c r="AD3717" i="1" s="1"/>
  <c r="R3733" i="1"/>
  <c r="AD3733" i="1" s="1"/>
  <c r="R3749" i="1"/>
  <c r="AD3749" i="1" s="1"/>
  <c r="R3765" i="1"/>
  <c r="AD3765" i="1" s="1"/>
  <c r="R3781" i="1"/>
  <c r="AD3781" i="1" s="1"/>
  <c r="R3797" i="1"/>
  <c r="AD3797" i="1" s="1"/>
  <c r="R1805" i="1"/>
  <c r="AD1805" i="1" s="1"/>
  <c r="R3829" i="1"/>
  <c r="AD3829" i="1" s="1"/>
  <c r="R1837" i="1"/>
  <c r="AD1837" i="1" s="1"/>
  <c r="R3861" i="1"/>
  <c r="AD3861" i="1" s="1"/>
  <c r="R1869" i="1"/>
  <c r="AD1869" i="1" s="1"/>
  <c r="R3893" i="1"/>
  <c r="AD3893" i="1" s="1"/>
  <c r="R1901" i="1"/>
  <c r="AD1901" i="1" s="1"/>
  <c r="R3925" i="1"/>
  <c r="AD3925" i="1" s="1"/>
  <c r="R1933" i="1"/>
  <c r="AD1933" i="1" s="1"/>
  <c r="R3957" i="1"/>
  <c r="AD3957" i="1" s="1"/>
  <c r="R1965" i="1"/>
  <c r="AD1965" i="1" s="1"/>
  <c r="R3989" i="1"/>
  <c r="AD3989" i="1" s="1"/>
  <c r="R4005" i="1"/>
  <c r="AD4005" i="1" s="1"/>
  <c r="R3724" i="1"/>
  <c r="AD3724" i="1" s="1"/>
  <c r="R1752" i="1"/>
  <c r="AD1752" i="1" s="1"/>
  <c r="R1784" i="1"/>
  <c r="AD1784" i="1" s="1"/>
  <c r="R1816" i="1"/>
  <c r="AD1816" i="1" s="1"/>
  <c r="R3904" i="1"/>
  <c r="AD3904" i="1" s="1"/>
  <c r="R1928" i="1"/>
  <c r="AD1928" i="1" s="1"/>
  <c r="R1960" i="1"/>
  <c r="AD1960" i="1" s="1"/>
  <c r="R1988" i="1"/>
  <c r="AD1988" i="1" s="1"/>
  <c r="R3694" i="1"/>
  <c r="AD3694" i="1" s="1"/>
  <c r="R3710" i="1"/>
  <c r="AD3710" i="1" s="1"/>
  <c r="R1718" i="1"/>
  <c r="AD1718" i="1" s="1"/>
  <c r="R3734" i="1"/>
  <c r="AD3734" i="1" s="1"/>
  <c r="R3750" i="1"/>
  <c r="AD3750" i="1" s="1"/>
  <c r="R3766" i="1"/>
  <c r="AD3766" i="1" s="1"/>
  <c r="R3782" i="1"/>
  <c r="AD3782" i="1" s="1"/>
  <c r="R3798" i="1"/>
  <c r="AD3798" i="1" s="1"/>
  <c r="R3814" i="1"/>
  <c r="AD3814" i="1" s="1"/>
  <c r="R3830" i="1"/>
  <c r="AD3830" i="1" s="1"/>
  <c r="R3846" i="1"/>
  <c r="AD3846" i="1" s="1"/>
  <c r="R3862" i="1"/>
  <c r="AD3862" i="1" s="1"/>
  <c r="R3878" i="1"/>
  <c r="AD3878" i="1" s="1"/>
  <c r="R3894" i="1"/>
  <c r="AD3894" i="1" s="1"/>
  <c r="R3910" i="1"/>
  <c r="AD3910" i="1" s="1"/>
  <c r="R3926" i="1"/>
  <c r="AD3926" i="1" s="1"/>
  <c r="R3942" i="1"/>
  <c r="AD3942" i="1" s="1"/>
  <c r="R1950" i="1"/>
  <c r="AD1950" i="1" s="1"/>
  <c r="R3966" i="1"/>
  <c r="AD3966" i="1" s="1"/>
  <c r="R3982" i="1"/>
  <c r="AD3982" i="1" s="1"/>
  <c r="R3998" i="1"/>
  <c r="AD3998" i="1" s="1"/>
  <c r="R3732" i="1"/>
  <c r="AD3732" i="1" s="1"/>
  <c r="R3804" i="1"/>
  <c r="AD3804" i="1" s="1"/>
  <c r="R1840" i="1"/>
  <c r="AD1840" i="1" s="1"/>
  <c r="R3683" i="1"/>
  <c r="AD3683" i="1" s="1"/>
  <c r="R3699" i="1"/>
  <c r="AD3699" i="1" s="1"/>
  <c r="R3715" i="1"/>
  <c r="AD3715" i="1" s="1"/>
  <c r="R3731" i="1"/>
  <c r="AD3731" i="1" s="1"/>
  <c r="R3747" i="1"/>
  <c r="AD3747" i="1" s="1"/>
  <c r="R3763" i="1"/>
  <c r="AD3763" i="1" s="1"/>
  <c r="R3779" i="1"/>
  <c r="AD3779" i="1" s="1"/>
  <c r="R3795" i="1"/>
  <c r="AD3795" i="1" s="1"/>
  <c r="R3811" i="1"/>
  <c r="AD3811" i="1" s="1"/>
  <c r="R3827" i="1"/>
  <c r="AD3827" i="1" s="1"/>
  <c r="R3843" i="1"/>
  <c r="AD3843" i="1" s="1"/>
  <c r="R3859" i="1"/>
  <c r="AD3859" i="1" s="1"/>
  <c r="R3875" i="1"/>
  <c r="AD3875" i="1" s="1"/>
  <c r="R3891" i="1"/>
  <c r="AD3891" i="1" s="1"/>
  <c r="R3907" i="1"/>
  <c r="AD3907" i="1" s="1"/>
  <c r="R3923" i="1"/>
  <c r="AD3923" i="1" s="1"/>
  <c r="R3939" i="1"/>
  <c r="AD3939" i="1" s="1"/>
  <c r="R3955" i="1"/>
  <c r="AD3955" i="1" s="1"/>
  <c r="R3971" i="1"/>
  <c r="AD3971" i="1" s="1"/>
  <c r="R3987" i="1"/>
  <c r="AD3987" i="1" s="1"/>
  <c r="R4003" i="1"/>
  <c r="AD4003" i="1" s="1"/>
  <c r="R3700" i="1"/>
  <c r="AD3700" i="1" s="1"/>
  <c r="R3764" i="1"/>
  <c r="AD3764" i="1" s="1"/>
  <c r="R1792" i="1"/>
  <c r="AD1792" i="1" s="1"/>
  <c r="R1824" i="1"/>
  <c r="AD1824" i="1" s="1"/>
  <c r="R3920" i="1"/>
  <c r="AD3920" i="1" s="1"/>
  <c r="R3980" i="1"/>
  <c r="AD3980" i="1" s="1"/>
  <c r="R3812" i="1"/>
  <c r="AD3812" i="1" s="1"/>
  <c r="R1848" i="1"/>
  <c r="AD1848" i="1" s="1"/>
  <c r="R1880" i="1"/>
  <c r="AD1880" i="1" s="1"/>
  <c r="R3996" i="1"/>
  <c r="AD3996" i="1" s="1"/>
  <c r="R1701" i="1"/>
  <c r="AD1701" i="1" s="1"/>
  <c r="R1741" i="1"/>
  <c r="AD1741" i="1" s="1"/>
  <c r="R1773" i="1"/>
  <c r="AD1773" i="1" s="1"/>
  <c r="R3837" i="1"/>
  <c r="AD3837" i="1" s="1"/>
  <c r="R3901" i="1"/>
  <c r="AD3901" i="1" s="1"/>
  <c r="R3965" i="1"/>
  <c r="AD3965" i="1" s="1"/>
  <c r="R2005" i="1"/>
  <c r="AD2005" i="1" s="1"/>
  <c r="R3752" i="1"/>
  <c r="AD3752" i="1" s="1"/>
  <c r="R3816" i="1"/>
  <c r="AD3816" i="1" s="1"/>
  <c r="R1844" i="1"/>
  <c r="AD1844" i="1" s="1"/>
  <c r="R3928" i="1"/>
  <c r="AD3928" i="1" s="1"/>
  <c r="R3988" i="1"/>
  <c r="AD3988" i="1" s="1"/>
  <c r="R3718" i="1"/>
  <c r="AD3718" i="1" s="1"/>
  <c r="R1726" i="1"/>
  <c r="AD1726" i="1" s="1"/>
  <c r="R1734" i="1"/>
  <c r="AD1734" i="1" s="1"/>
  <c r="R1742" i="1"/>
  <c r="AD1742" i="1" s="1"/>
  <c r="R1750" i="1"/>
  <c r="AD1750" i="1" s="1"/>
  <c r="R1758" i="1"/>
  <c r="AD1758" i="1" s="1"/>
  <c r="R1766" i="1"/>
  <c r="AD1766" i="1" s="1"/>
  <c r="R1774" i="1"/>
  <c r="AD1774" i="1" s="1"/>
  <c r="R1782" i="1"/>
  <c r="AD1782" i="1" s="1"/>
  <c r="R1790" i="1"/>
  <c r="AD1790" i="1" s="1"/>
  <c r="R1798" i="1"/>
  <c r="AD1798" i="1" s="1"/>
  <c r="R1806" i="1"/>
  <c r="AD1806" i="1" s="1"/>
  <c r="R1814" i="1"/>
  <c r="AD1814" i="1" s="1"/>
  <c r="R1822" i="1"/>
  <c r="AD1822" i="1" s="1"/>
  <c r="R1830" i="1"/>
  <c r="AD1830" i="1" s="1"/>
  <c r="R1838" i="1"/>
  <c r="AD1838" i="1" s="1"/>
  <c r="R1846" i="1"/>
  <c r="AD1846" i="1" s="1"/>
  <c r="R1854" i="1"/>
  <c r="AD1854" i="1" s="1"/>
  <c r="R1862" i="1"/>
  <c r="AD1862" i="1" s="1"/>
  <c r="R1870" i="1"/>
  <c r="AD1870" i="1" s="1"/>
  <c r="R1878" i="1"/>
  <c r="AD1878" i="1" s="1"/>
  <c r="R1886" i="1"/>
  <c r="AD1886" i="1" s="1"/>
  <c r="R1894" i="1"/>
  <c r="AD1894" i="1" s="1"/>
  <c r="R1902" i="1"/>
  <c r="AD1902" i="1" s="1"/>
  <c r="R1910" i="1"/>
  <c r="AD1910" i="1" s="1"/>
  <c r="R1918" i="1"/>
  <c r="AD1918" i="1" s="1"/>
  <c r="R1926" i="1"/>
  <c r="AD1926" i="1" s="1"/>
  <c r="R1934" i="1"/>
  <c r="AD1934" i="1" s="1"/>
  <c r="R1942" i="1"/>
  <c r="AD1942" i="1" s="1"/>
  <c r="R3840" i="1"/>
  <c r="AD3840" i="1" s="1"/>
  <c r="R1876" i="1"/>
  <c r="AD1876" i="1" s="1"/>
  <c r="R3940" i="1"/>
  <c r="AD3940" i="1" s="1"/>
  <c r="R3992" i="1"/>
  <c r="AD3992" i="1" s="1"/>
  <c r="R1700" i="1"/>
  <c r="AD1700" i="1" s="1"/>
  <c r="R1736" i="1"/>
  <c r="AD1736" i="1" s="1"/>
  <c r="R1764" i="1"/>
  <c r="AD1764" i="1" s="1"/>
  <c r="R3824" i="1"/>
  <c r="AD3824" i="1" s="1"/>
  <c r="R1852" i="1"/>
  <c r="AD1852" i="1" s="1"/>
  <c r="R3744" i="1"/>
  <c r="AD3744" i="1" s="1"/>
  <c r="R3848" i="1"/>
  <c r="AD3848" i="1" s="1"/>
  <c r="R3956" i="1"/>
  <c r="AD3956" i="1" s="1"/>
  <c r="R1996" i="1"/>
  <c r="AD1996" i="1" s="1"/>
  <c r="R1693" i="1"/>
  <c r="AD1693" i="1" s="1"/>
  <c r="R1733" i="1"/>
  <c r="AD1733" i="1" s="1"/>
  <c r="R1765" i="1"/>
  <c r="AD1765" i="1" s="1"/>
  <c r="R1797" i="1"/>
  <c r="AD1797" i="1" s="1"/>
  <c r="R1829" i="1"/>
  <c r="AD1829" i="1" s="1"/>
  <c r="R1861" i="1"/>
  <c r="AD1861" i="1" s="1"/>
  <c r="R1893" i="1"/>
  <c r="AD1893" i="1" s="1"/>
  <c r="R1925" i="1"/>
  <c r="AD1925" i="1" s="1"/>
  <c r="R1957" i="1"/>
  <c r="AD1957" i="1" s="1"/>
  <c r="R1989" i="1"/>
  <c r="AD1989" i="1" s="1"/>
  <c r="R3705" i="1"/>
  <c r="AD3705" i="1" s="1"/>
  <c r="R1713" i="1"/>
  <c r="AD1713" i="1" s="1"/>
  <c r="R3737" i="1"/>
  <c r="AD3737" i="1" s="1"/>
  <c r="R1745" i="1"/>
  <c r="AD1745" i="1" s="1"/>
  <c r="R3769" i="1"/>
  <c r="AD3769" i="1" s="1"/>
  <c r="R1777" i="1"/>
  <c r="AD1777" i="1" s="1"/>
  <c r="R3801" i="1"/>
  <c r="AD3801" i="1" s="1"/>
  <c r="R3817" i="1"/>
  <c r="AD3817" i="1" s="1"/>
  <c r="R3833" i="1"/>
  <c r="AD3833" i="1" s="1"/>
  <c r="R3849" i="1"/>
  <c r="AD3849" i="1" s="1"/>
  <c r="R3865" i="1"/>
  <c r="AD3865" i="1" s="1"/>
  <c r="R3881" i="1"/>
  <c r="AD3881" i="1" s="1"/>
  <c r="R3897" i="1"/>
  <c r="AD3897" i="1" s="1"/>
  <c r="R3913" i="1"/>
  <c r="AD3913" i="1" s="1"/>
  <c r="R3929" i="1"/>
  <c r="AD3929" i="1" s="1"/>
  <c r="R3945" i="1"/>
  <c r="AD3945" i="1" s="1"/>
  <c r="R3961" i="1"/>
  <c r="AD3961" i="1" s="1"/>
  <c r="R3977" i="1"/>
  <c r="AD3977" i="1" s="1"/>
  <c r="R4001" i="1"/>
  <c r="AD4001" i="1" s="1"/>
  <c r="R3740" i="1"/>
  <c r="AD3740" i="1" s="1"/>
  <c r="R1768" i="1"/>
  <c r="AD1768" i="1" s="1"/>
  <c r="R1800" i="1"/>
  <c r="AD1800" i="1" s="1"/>
  <c r="R3860" i="1"/>
  <c r="AD3860" i="1" s="1"/>
  <c r="R3916" i="1"/>
  <c r="AD3916" i="1" s="1"/>
  <c r="R1944" i="1"/>
  <c r="AD1944" i="1" s="1"/>
  <c r="R1976" i="1"/>
  <c r="AD1976" i="1" s="1"/>
  <c r="R2004" i="1"/>
  <c r="AD2004" i="1" s="1"/>
  <c r="R3698" i="1"/>
  <c r="AD3698" i="1" s="1"/>
  <c r="R3714" i="1"/>
  <c r="AD3714" i="1" s="1"/>
  <c r="R3730" i="1"/>
  <c r="AD3730" i="1" s="1"/>
  <c r="R3746" i="1"/>
  <c r="AD3746" i="1" s="1"/>
  <c r="R3762" i="1"/>
  <c r="AD3762" i="1" s="1"/>
  <c r="R3778" i="1"/>
  <c r="AD3778" i="1" s="1"/>
  <c r="R3794" i="1"/>
  <c r="AD3794" i="1" s="1"/>
  <c r="R3810" i="1"/>
  <c r="AD3810" i="1" s="1"/>
  <c r="R3826" i="1"/>
  <c r="AD3826" i="1" s="1"/>
  <c r="R3842" i="1"/>
  <c r="AD3842" i="1" s="1"/>
  <c r="R3858" i="1"/>
  <c r="AD3858" i="1" s="1"/>
  <c r="R3874" i="1"/>
  <c r="AD3874" i="1" s="1"/>
  <c r="R3890" i="1"/>
  <c r="AD3890" i="1" s="1"/>
  <c r="R3906" i="1"/>
  <c r="AD3906" i="1" s="1"/>
  <c r="R3922" i="1"/>
  <c r="AD3922" i="1" s="1"/>
  <c r="R3938" i="1"/>
  <c r="AD3938" i="1" s="1"/>
  <c r="R3954" i="1"/>
  <c r="AD3954" i="1" s="1"/>
  <c r="R3970" i="1"/>
  <c r="AD3970" i="1" s="1"/>
  <c r="R3986" i="1"/>
  <c r="AD3986" i="1" s="1"/>
  <c r="R4002" i="1"/>
  <c r="AD4002" i="1" s="1"/>
  <c r="R3688" i="1"/>
  <c r="AD3688" i="1" s="1"/>
  <c r="R3756" i="1"/>
  <c r="AD3756" i="1" s="1"/>
  <c r="R3820" i="1"/>
  <c r="AD3820" i="1" s="1"/>
  <c r="R1856" i="1"/>
  <c r="AD1856" i="1" s="1"/>
  <c r="R3684" i="1"/>
  <c r="AD3684" i="1" s="1"/>
  <c r="R3748" i="1"/>
  <c r="AD3748" i="1" s="1"/>
  <c r="R3836" i="1"/>
  <c r="AD3836" i="1" s="1"/>
  <c r="R3712" i="1"/>
  <c r="AD3712" i="1" s="1"/>
  <c r="R1744" i="1"/>
  <c r="AD1744" i="1" s="1"/>
  <c r="R1776" i="1"/>
  <c r="AD1776" i="1" s="1"/>
  <c r="R3912" i="1"/>
  <c r="AD3912" i="1" s="1"/>
  <c r="R1956" i="1"/>
  <c r="AD1956" i="1" s="1"/>
  <c r="R3805" i="1"/>
  <c r="AD3805" i="1" s="1"/>
  <c r="R3869" i="1"/>
  <c r="AD3869" i="1" s="1"/>
  <c r="R3933" i="1"/>
  <c r="AD3933" i="1" s="1"/>
  <c r="R1696" i="1"/>
  <c r="AD1696" i="1" s="1"/>
  <c r="R1724" i="1"/>
  <c r="AD1724" i="1" s="1"/>
  <c r="R3784" i="1"/>
  <c r="AD3784" i="1" s="1"/>
  <c r="R3872" i="1"/>
  <c r="AD3872" i="1" s="1"/>
  <c r="R1904" i="1"/>
  <c r="AD1904" i="1" s="1"/>
  <c r="R3960" i="1"/>
  <c r="AD3960" i="1" s="1"/>
  <c r="R1686" i="1"/>
  <c r="AD1686" i="1" s="1"/>
  <c r="R1694" i="1"/>
  <c r="AD1694" i="1" s="1"/>
  <c r="R1702" i="1"/>
  <c r="AD1702" i="1" s="1"/>
  <c r="R1710" i="1"/>
  <c r="AD1710" i="1" s="1"/>
  <c r="R3950" i="1"/>
  <c r="AD3950" i="1" s="1"/>
  <c r="R1958" i="1"/>
  <c r="AD1958" i="1" s="1"/>
  <c r="R1966" i="1"/>
  <c r="AD1966" i="1" s="1"/>
  <c r="R1974" i="1"/>
  <c r="AD1974" i="1" s="1"/>
  <c r="R1982" i="1"/>
  <c r="AD1982" i="1" s="1"/>
  <c r="R1990" i="1"/>
  <c r="AD1990" i="1" s="1"/>
  <c r="R1998" i="1"/>
  <c r="AD1998" i="1" s="1"/>
  <c r="R1704" i="1"/>
  <c r="AD1704" i="1" s="1"/>
  <c r="R1732" i="1"/>
  <c r="AD1732" i="1" s="1"/>
  <c r="R1772" i="1"/>
  <c r="AD1772" i="1" s="1"/>
  <c r="R1804" i="1"/>
  <c r="AD1804" i="1" s="1"/>
  <c r="R3908" i="1"/>
  <c r="AD3908" i="1" s="1"/>
  <c r="R3968" i="1"/>
  <c r="AD3968" i="1" s="1"/>
  <c r="R1683" i="1"/>
  <c r="AD1683" i="1" s="1"/>
  <c r="R1691" i="1"/>
  <c r="AD1691" i="1" s="1"/>
  <c r="R1699" i="1"/>
  <c r="AD1699" i="1" s="1"/>
  <c r="R1707" i="1"/>
  <c r="AD1707" i="1" s="1"/>
  <c r="R1715" i="1"/>
  <c r="AD1715" i="1" s="1"/>
  <c r="R1723" i="1"/>
  <c r="AD1723" i="1" s="1"/>
  <c r="R1731" i="1"/>
  <c r="AD1731" i="1" s="1"/>
  <c r="R1739" i="1"/>
  <c r="AD1739" i="1" s="1"/>
  <c r="R1747" i="1"/>
  <c r="AD1747" i="1" s="1"/>
  <c r="R1755" i="1"/>
  <c r="AD1755" i="1" s="1"/>
  <c r="R1763" i="1"/>
  <c r="AD1763" i="1" s="1"/>
  <c r="R1771" i="1"/>
  <c r="AD1771" i="1" s="1"/>
  <c r="R1779" i="1"/>
  <c r="AD1779" i="1" s="1"/>
  <c r="R1787" i="1"/>
  <c r="AD1787" i="1" s="1"/>
  <c r="R1795" i="1"/>
  <c r="AD1795" i="1" s="1"/>
  <c r="R1803" i="1"/>
  <c r="AD1803" i="1" s="1"/>
  <c r="R1811" i="1"/>
  <c r="AD1811" i="1" s="1"/>
  <c r="R1819" i="1"/>
  <c r="AD1819" i="1" s="1"/>
  <c r="R1827" i="1"/>
  <c r="AD1827" i="1" s="1"/>
  <c r="R1835" i="1"/>
  <c r="AD1835" i="1" s="1"/>
  <c r="R1843" i="1"/>
  <c r="AD1843" i="1" s="1"/>
  <c r="R1851" i="1"/>
  <c r="AD1851" i="1" s="1"/>
  <c r="R1859" i="1"/>
  <c r="AD1859" i="1" s="1"/>
  <c r="R1867" i="1"/>
  <c r="AD1867" i="1" s="1"/>
  <c r="R1875" i="1"/>
  <c r="AD1875" i="1" s="1"/>
  <c r="R1883" i="1"/>
  <c r="AD1883" i="1" s="1"/>
  <c r="R1891" i="1"/>
  <c r="AD1891" i="1" s="1"/>
  <c r="R1899" i="1"/>
  <c r="AD1899" i="1" s="1"/>
  <c r="R1907" i="1"/>
  <c r="AD1907" i="1" s="1"/>
  <c r="R1915" i="1"/>
  <c r="AD1915" i="1" s="1"/>
  <c r="R1923" i="1"/>
  <c r="AD1923" i="1" s="1"/>
  <c r="R1931" i="1"/>
  <c r="AD1931" i="1" s="1"/>
  <c r="R1939" i="1"/>
  <c r="AD1939" i="1" s="1"/>
  <c r="R1947" i="1"/>
  <c r="AD1947" i="1" s="1"/>
  <c r="R1955" i="1"/>
  <c r="AD1955" i="1" s="1"/>
  <c r="R1963" i="1"/>
  <c r="AD1963" i="1" s="1"/>
  <c r="R1971" i="1"/>
  <c r="AD1971" i="1" s="1"/>
  <c r="R1979" i="1"/>
  <c r="AD1979" i="1" s="1"/>
  <c r="R1987" i="1"/>
  <c r="AD1987" i="1" s="1"/>
  <c r="R1995" i="1"/>
  <c r="AD1995" i="1" s="1"/>
  <c r="R2003" i="1"/>
  <c r="AD2003" i="1" s="1"/>
  <c r="R3792" i="1"/>
  <c r="AD3792" i="1" s="1"/>
  <c r="R3888" i="1"/>
  <c r="AD3888" i="1" s="1"/>
  <c r="R1920" i="1"/>
  <c r="AD1920" i="1" s="1"/>
  <c r="R1948" i="1"/>
  <c r="AD1948" i="1" s="1"/>
  <c r="R1980" i="1"/>
  <c r="AD1980" i="1" s="1"/>
  <c r="R1712" i="1"/>
  <c r="AD1712" i="1" s="1"/>
  <c r="R3776" i="1"/>
  <c r="AD3776" i="1" s="1"/>
  <c r="R1812" i="1"/>
  <c r="AD1812" i="1" s="1"/>
  <c r="R3880" i="1"/>
  <c r="AD3880" i="1" s="1"/>
  <c r="R1912" i="1"/>
  <c r="AD1912" i="1" s="1"/>
  <c r="R3689" i="1"/>
  <c r="AD3689" i="1" s="1"/>
  <c r="R1697" i="1"/>
  <c r="AD1697" i="1" s="1"/>
  <c r="R3721" i="1"/>
  <c r="AD3721" i="1" s="1"/>
  <c r="R1729" i="1"/>
  <c r="AD1729" i="1" s="1"/>
  <c r="R3753" i="1"/>
  <c r="AD3753" i="1" s="1"/>
  <c r="R1761" i="1"/>
  <c r="AD1761" i="1" s="1"/>
  <c r="R3785" i="1"/>
  <c r="AD3785" i="1" s="1"/>
  <c r="R1793" i="1"/>
  <c r="AD1793" i="1" s="1"/>
  <c r="R3809" i="1"/>
  <c r="AD3809" i="1" s="1"/>
  <c r="R3825" i="1"/>
  <c r="AD3825" i="1" s="1"/>
  <c r="R3841" i="1"/>
  <c r="AD3841" i="1" s="1"/>
  <c r="R3857" i="1"/>
  <c r="AD3857" i="1" s="1"/>
  <c r="R3873" i="1"/>
  <c r="AD3873" i="1" s="1"/>
  <c r="R3889" i="1"/>
  <c r="AD3889" i="1" s="1"/>
  <c r="R3905" i="1"/>
  <c r="AD3905" i="1" s="1"/>
  <c r="R3921" i="1"/>
  <c r="AD3921" i="1" s="1"/>
  <c r="R3937" i="1"/>
  <c r="AD3937" i="1" s="1"/>
  <c r="R3953" i="1"/>
  <c r="AD3953" i="1" s="1"/>
  <c r="R3969" i="1"/>
  <c r="AD3969" i="1" s="1"/>
  <c r="R3985" i="1"/>
  <c r="AD3985" i="1" s="1"/>
  <c r="R1993" i="1"/>
  <c r="AD1993" i="1" s="1"/>
  <c r="R3708" i="1"/>
  <c r="AD3708" i="1" s="1"/>
  <c r="R3828" i="1"/>
  <c r="AD3828" i="1" s="1"/>
  <c r="R3884" i="1"/>
  <c r="AD3884" i="1" s="1"/>
  <c r="R3690" i="1"/>
  <c r="AD3690" i="1" s="1"/>
  <c r="R3706" i="1"/>
  <c r="AD3706" i="1" s="1"/>
  <c r="R3722" i="1"/>
  <c r="AD3722" i="1" s="1"/>
  <c r="R3738" i="1"/>
  <c r="AD3738" i="1" s="1"/>
  <c r="R3754" i="1"/>
  <c r="AD3754" i="1" s="1"/>
  <c r="R3770" i="1"/>
  <c r="AD3770" i="1" s="1"/>
  <c r="R3786" i="1"/>
  <c r="AD3786" i="1" s="1"/>
  <c r="R3802" i="1"/>
  <c r="AD3802" i="1" s="1"/>
  <c r="R3818" i="1"/>
  <c r="AD3818" i="1" s="1"/>
  <c r="R3834" i="1"/>
  <c r="AD3834" i="1" s="1"/>
  <c r="R3850" i="1"/>
  <c r="AD3850" i="1" s="1"/>
  <c r="R3866" i="1"/>
  <c r="AD3866" i="1" s="1"/>
  <c r="R3882" i="1"/>
  <c r="AD3882" i="1" s="1"/>
  <c r="R3898" i="1"/>
  <c r="AD3898" i="1" s="1"/>
  <c r="R3914" i="1"/>
  <c r="AD3914" i="1" s="1"/>
  <c r="R3930" i="1"/>
  <c r="AD3930" i="1" s="1"/>
  <c r="R3946" i="1"/>
  <c r="AD3946" i="1" s="1"/>
  <c r="R3962" i="1"/>
  <c r="AD3962" i="1" s="1"/>
  <c r="R3978" i="1"/>
  <c r="AD3978" i="1" s="1"/>
  <c r="R3994" i="1"/>
  <c r="AD3994" i="1" s="1"/>
  <c r="R3716" i="1"/>
  <c r="AD3716" i="1" s="1"/>
  <c r="R3788" i="1"/>
  <c r="AD3788" i="1" s="1"/>
  <c r="R3892" i="1"/>
  <c r="AD3892" i="1" s="1"/>
  <c r="R1924" i="1"/>
  <c r="AD1924" i="1" s="1"/>
  <c r="R1952" i="1"/>
  <c r="AD1952" i="1" s="1"/>
  <c r="R1984" i="1"/>
  <c r="AD1984" i="1" s="1"/>
  <c r="R1687" i="1"/>
  <c r="AD1687" i="1" s="1"/>
  <c r="R1695" i="1"/>
  <c r="AD1695" i="1" s="1"/>
  <c r="R1703" i="1"/>
  <c r="AD1703" i="1" s="1"/>
  <c r="R1711" i="1"/>
  <c r="AD1711" i="1" s="1"/>
  <c r="R1719" i="1"/>
  <c r="AD1719" i="1" s="1"/>
  <c r="R1727" i="1"/>
  <c r="AD1727" i="1" s="1"/>
  <c r="R1735" i="1"/>
  <c r="AD1735" i="1" s="1"/>
  <c r="R1743" i="1"/>
  <c r="AD1743" i="1" s="1"/>
  <c r="R1751" i="1"/>
  <c r="AD1751" i="1" s="1"/>
  <c r="R1759" i="1"/>
  <c r="AD1759" i="1" s="1"/>
  <c r="R1767" i="1"/>
  <c r="AD1767" i="1" s="1"/>
  <c r="R1775" i="1"/>
  <c r="AD1775" i="1" s="1"/>
  <c r="R1783" i="1"/>
  <c r="AD1783" i="1" s="1"/>
  <c r="R1791" i="1"/>
  <c r="AD1791" i="1" s="1"/>
  <c r="R1799" i="1"/>
  <c r="AD1799" i="1" s="1"/>
  <c r="R1807" i="1"/>
  <c r="AD1807" i="1" s="1"/>
  <c r="R1815" i="1"/>
  <c r="AD1815" i="1" s="1"/>
  <c r="R1823" i="1"/>
  <c r="AD1823" i="1" s="1"/>
  <c r="R1831" i="1"/>
  <c r="AD1831" i="1" s="1"/>
  <c r="R1839" i="1"/>
  <c r="AD1839" i="1" s="1"/>
  <c r="R1847" i="1"/>
  <c r="AD1847" i="1" s="1"/>
  <c r="R1855" i="1"/>
  <c r="AD1855" i="1" s="1"/>
  <c r="R1863" i="1"/>
  <c r="AD1863" i="1" s="1"/>
  <c r="R1871" i="1"/>
  <c r="AD1871" i="1" s="1"/>
  <c r="R1879" i="1"/>
  <c r="AD1879" i="1" s="1"/>
  <c r="R1887" i="1"/>
  <c r="AD1887" i="1" s="1"/>
  <c r="R1895" i="1"/>
  <c r="AD1895" i="1" s="1"/>
  <c r="R1903" i="1"/>
  <c r="AD1903" i="1" s="1"/>
  <c r="R1911" i="1"/>
  <c r="AD1911" i="1" s="1"/>
  <c r="R1919" i="1"/>
  <c r="AD1919" i="1" s="1"/>
  <c r="R1927" i="1"/>
  <c r="AD1927" i="1" s="1"/>
  <c r="R1935" i="1"/>
  <c r="AD1935" i="1" s="1"/>
  <c r="R1943" i="1"/>
  <c r="AD1943" i="1" s="1"/>
  <c r="R1951" i="1"/>
  <c r="AD1951" i="1" s="1"/>
  <c r="R1959" i="1"/>
  <c r="AD1959" i="1" s="1"/>
  <c r="R1967" i="1"/>
  <c r="AD1967" i="1" s="1"/>
  <c r="R1975" i="1"/>
  <c r="AD1975" i="1" s="1"/>
  <c r="R1983" i="1"/>
  <c r="AD1983" i="1" s="1"/>
  <c r="R1991" i="1"/>
  <c r="AD1991" i="1" s="1"/>
  <c r="R1999" i="1"/>
  <c r="AD1999" i="1" s="1"/>
  <c r="R3720" i="1"/>
  <c r="AD3720" i="1" s="1"/>
  <c r="R3780" i="1"/>
  <c r="AD3780" i="1" s="1"/>
  <c r="R3868" i="1"/>
  <c r="AD3868" i="1" s="1"/>
  <c r="R3964" i="1"/>
  <c r="AD3964" i="1" s="1"/>
  <c r="R2000" i="1"/>
  <c r="AD2000" i="1" s="1"/>
  <c r="R3728" i="1"/>
  <c r="AD3728" i="1" s="1"/>
  <c r="R1760" i="1"/>
  <c r="AD1760" i="1" s="1"/>
  <c r="R3932" i="1"/>
  <c r="AD3932" i="1" s="1"/>
  <c r="R1972" i="1"/>
  <c r="AD1972" i="1" s="1"/>
  <c r="R3821" i="1"/>
  <c r="AD3821" i="1" s="1"/>
  <c r="R3885" i="1"/>
  <c r="AD3885" i="1" s="1"/>
  <c r="R3949" i="1"/>
  <c r="AD3949" i="1" s="1"/>
  <c r="R3697" i="1"/>
  <c r="AD3697" i="1" s="1"/>
  <c r="R1705" i="1"/>
  <c r="AD1705" i="1" s="1"/>
  <c r="R3729" i="1"/>
  <c r="AD3729" i="1" s="1"/>
  <c r="R1737" i="1"/>
  <c r="AD1737" i="1" s="1"/>
  <c r="R3761" i="1"/>
  <c r="AD3761" i="1" s="1"/>
  <c r="R1769" i="1"/>
  <c r="AD1769" i="1" s="1"/>
  <c r="R3793" i="1"/>
  <c r="AD3793" i="1" s="1"/>
  <c r="R1801" i="1"/>
  <c r="AD1801" i="1" s="1"/>
  <c r="R1809" i="1"/>
  <c r="AD1809" i="1" s="1"/>
  <c r="R1817" i="1"/>
  <c r="AD1817" i="1" s="1"/>
  <c r="R1825" i="1"/>
  <c r="AD1825" i="1" s="1"/>
  <c r="R1833" i="1"/>
  <c r="AD1833" i="1" s="1"/>
  <c r="R1841" i="1"/>
  <c r="AD1841" i="1" s="1"/>
  <c r="R1849" i="1"/>
  <c r="AD1849" i="1" s="1"/>
  <c r="R1857" i="1"/>
  <c r="AD1857" i="1" s="1"/>
  <c r="R1865" i="1"/>
  <c r="AD1865" i="1" s="1"/>
  <c r="R1873" i="1"/>
  <c r="AD1873" i="1" s="1"/>
  <c r="R1881" i="1"/>
  <c r="AD1881" i="1" s="1"/>
  <c r="R1889" i="1"/>
  <c r="AD1889" i="1" s="1"/>
  <c r="R1897" i="1"/>
  <c r="AD1897" i="1" s="1"/>
  <c r="R1905" i="1"/>
  <c r="AD1905" i="1" s="1"/>
  <c r="R1913" i="1"/>
  <c r="AD1913" i="1" s="1"/>
  <c r="R1921" i="1"/>
  <c r="AD1921" i="1" s="1"/>
  <c r="R1929" i="1"/>
  <c r="AD1929" i="1" s="1"/>
  <c r="R1937" i="1"/>
  <c r="AD1937" i="1" s="1"/>
  <c r="R1945" i="1"/>
  <c r="AD1945" i="1" s="1"/>
  <c r="R1953" i="1"/>
  <c r="AD1953" i="1" s="1"/>
  <c r="R1961" i="1"/>
  <c r="AD1961" i="1" s="1"/>
  <c r="R1969" i="1"/>
  <c r="AD1969" i="1" s="1"/>
  <c r="R1977" i="1"/>
  <c r="AD1977" i="1" s="1"/>
  <c r="R1985" i="1"/>
  <c r="AD1985" i="1" s="1"/>
  <c r="R3768" i="1"/>
  <c r="AD3768" i="1" s="1"/>
  <c r="R3944" i="1"/>
  <c r="AD3944" i="1" s="1"/>
  <c r="R4004" i="1"/>
  <c r="AD4004" i="1" s="1"/>
  <c r="R1690" i="1"/>
  <c r="AD1690" i="1" s="1"/>
  <c r="R1698" i="1"/>
  <c r="AD1698" i="1" s="1"/>
  <c r="R1706" i="1"/>
  <c r="AD1706" i="1" s="1"/>
  <c r="R1714" i="1"/>
  <c r="AD1714" i="1" s="1"/>
  <c r="R1722" i="1"/>
  <c r="AD1722" i="1" s="1"/>
  <c r="R1730" i="1"/>
  <c r="AD1730" i="1" s="1"/>
  <c r="R1738" i="1"/>
  <c r="AD1738" i="1" s="1"/>
  <c r="R1746" i="1"/>
  <c r="AD1746" i="1" s="1"/>
  <c r="R1754" i="1"/>
  <c r="AD1754" i="1" s="1"/>
  <c r="R1762" i="1"/>
  <c r="AD1762" i="1" s="1"/>
  <c r="R1770" i="1"/>
  <c r="AD1770" i="1" s="1"/>
  <c r="R1778" i="1"/>
  <c r="AD1778" i="1" s="1"/>
  <c r="R1786" i="1"/>
  <c r="AD1786" i="1" s="1"/>
  <c r="R1794" i="1"/>
  <c r="AD1794" i="1" s="1"/>
  <c r="R1802" i="1"/>
  <c r="AD1802" i="1" s="1"/>
  <c r="R1810" i="1"/>
  <c r="AD1810" i="1" s="1"/>
  <c r="R1818" i="1"/>
  <c r="AD1818" i="1" s="1"/>
  <c r="R1826" i="1"/>
  <c r="AD1826" i="1" s="1"/>
  <c r="R1834" i="1"/>
  <c r="AD1834" i="1" s="1"/>
  <c r="R1842" i="1"/>
  <c r="AD1842" i="1" s="1"/>
  <c r="R1850" i="1"/>
  <c r="AD1850" i="1" s="1"/>
  <c r="R1858" i="1"/>
  <c r="AD1858" i="1" s="1"/>
  <c r="R1866" i="1"/>
  <c r="AD1866" i="1" s="1"/>
  <c r="R1874" i="1"/>
  <c r="AD1874" i="1" s="1"/>
  <c r="R1882" i="1"/>
  <c r="AD1882" i="1" s="1"/>
  <c r="R1890" i="1"/>
  <c r="AD1890" i="1" s="1"/>
  <c r="R1898" i="1"/>
  <c r="AD1898" i="1" s="1"/>
  <c r="R1906" i="1"/>
  <c r="AD1906" i="1" s="1"/>
  <c r="R1914" i="1"/>
  <c r="AD1914" i="1" s="1"/>
  <c r="R1922" i="1"/>
  <c r="AD1922" i="1" s="1"/>
  <c r="R1930" i="1"/>
  <c r="AD1930" i="1" s="1"/>
  <c r="R1938" i="1"/>
  <c r="AD1938" i="1" s="1"/>
  <c r="R1946" i="1"/>
  <c r="AD1946" i="1" s="1"/>
  <c r="R1954" i="1"/>
  <c r="AD1954" i="1" s="1"/>
  <c r="R1962" i="1"/>
  <c r="AD1962" i="1" s="1"/>
  <c r="R1970" i="1"/>
  <c r="AD1970" i="1" s="1"/>
  <c r="R1978" i="1"/>
  <c r="AD1978" i="1" s="1"/>
  <c r="R1986" i="1"/>
  <c r="AD1986" i="1" s="1"/>
  <c r="R1994" i="1"/>
  <c r="AD1994" i="1" s="1"/>
  <c r="R2002" i="1"/>
  <c r="AD2002" i="1" s="1"/>
  <c r="R3856" i="1"/>
  <c r="AD3856" i="1" s="1"/>
  <c r="R1892" i="1"/>
  <c r="AD1892" i="1" s="1"/>
  <c r="R3952" i="1"/>
  <c r="AD3952" i="1" s="1"/>
  <c r="R3695" i="1"/>
  <c r="AD3695" i="1" s="1"/>
  <c r="R3711" i="1"/>
  <c r="AD3711" i="1" s="1"/>
  <c r="R3727" i="1"/>
  <c r="AD3727" i="1" s="1"/>
  <c r="R3743" i="1"/>
  <c r="AD3743" i="1" s="1"/>
  <c r="R3759" i="1"/>
  <c r="AD3759" i="1" s="1"/>
  <c r="R3775" i="1"/>
  <c r="AD3775" i="1" s="1"/>
  <c r="R3791" i="1"/>
  <c r="AD3791" i="1" s="1"/>
  <c r="R3807" i="1"/>
  <c r="AD3807" i="1" s="1"/>
  <c r="R3823" i="1"/>
  <c r="AD3823" i="1" s="1"/>
  <c r="R3839" i="1"/>
  <c r="AD3839" i="1" s="1"/>
  <c r="R3855" i="1"/>
  <c r="AD3855" i="1" s="1"/>
  <c r="R3871" i="1"/>
  <c r="AD3871" i="1" s="1"/>
  <c r="R3887" i="1"/>
  <c r="AD3887" i="1" s="1"/>
  <c r="R3903" i="1"/>
  <c r="AD3903" i="1" s="1"/>
  <c r="R3919" i="1"/>
  <c r="AD3919" i="1" s="1"/>
  <c r="R3935" i="1"/>
  <c r="AD3935" i="1" s="1"/>
  <c r="R3951" i="1"/>
  <c r="AD3951" i="1" s="1"/>
  <c r="R3967" i="1"/>
  <c r="AD3967" i="1" s="1"/>
  <c r="R3983" i="1"/>
  <c r="AD3983" i="1" s="1"/>
  <c r="R3999" i="1"/>
  <c r="AD3999" i="1" s="1"/>
  <c r="R3808" i="1"/>
  <c r="AD3808" i="1" s="1"/>
  <c r="R1836" i="1"/>
  <c r="AD1836" i="1" s="1"/>
  <c r="R1868" i="1"/>
  <c r="AD1868" i="1" s="1"/>
  <c r="R1900" i="1"/>
  <c r="AD1900" i="1" s="1"/>
  <c r="R4000" i="1"/>
  <c r="AD4000" i="1" s="1"/>
  <c r="R1692" i="1"/>
  <c r="AD1692" i="1" s="1"/>
  <c r="R1728" i="1"/>
  <c r="AD1728" i="1" s="1"/>
  <c r="R3832" i="1"/>
  <c r="AD3832" i="1" s="1"/>
  <c r="R3896" i="1"/>
  <c r="AD3896" i="1" s="1"/>
  <c r="R1932" i="1"/>
  <c r="AD1932" i="1" s="1"/>
  <c r="R3900" i="1"/>
  <c r="AD3900" i="1" s="1"/>
  <c r="R1936" i="1"/>
  <c r="AD1936" i="1" s="1"/>
  <c r="R3692" i="1"/>
  <c r="AD3692" i="1" s="1"/>
  <c r="R3796" i="1"/>
  <c r="AD3796" i="1" s="1"/>
  <c r="R1832" i="1"/>
  <c r="AD1832" i="1" s="1"/>
  <c r="R1864" i="1"/>
  <c r="AD1864" i="1" s="1"/>
  <c r="R1896" i="1"/>
  <c r="AD1896" i="1" s="1"/>
  <c r="R1709" i="1"/>
  <c r="AD1709" i="1" s="1"/>
  <c r="R1725" i="1"/>
  <c r="AD1725" i="1" s="1"/>
  <c r="R1749" i="1"/>
  <c r="AD1749" i="1" s="1"/>
  <c r="R1781" i="1"/>
  <c r="AD1781" i="1" s="1"/>
  <c r="R3853" i="1"/>
  <c r="AD3853" i="1" s="1"/>
  <c r="R3917" i="1"/>
  <c r="AD3917" i="1" s="1"/>
  <c r="R3981" i="1"/>
  <c r="AD3981" i="1" s="1"/>
  <c r="R1689" i="1"/>
  <c r="AD1689" i="1" s="1"/>
  <c r="R3713" i="1"/>
  <c r="AD3713" i="1" s="1"/>
  <c r="R1721" i="1"/>
  <c r="AD1721" i="1" s="1"/>
  <c r="R3745" i="1"/>
  <c r="AD3745" i="1" s="1"/>
  <c r="R1753" i="1"/>
  <c r="AD1753" i="1" s="1"/>
  <c r="R3777" i="1"/>
  <c r="AD3777" i="1" s="1"/>
  <c r="R1785" i="1"/>
  <c r="AD1785" i="1" s="1"/>
  <c r="R3993" i="1"/>
  <c r="AD3993" i="1" s="1"/>
  <c r="R2001" i="1"/>
  <c r="AD2001" i="1" s="1"/>
  <c r="R1708" i="1"/>
  <c r="AD1708" i="1" s="1"/>
  <c r="R1740" i="1"/>
  <c r="AD1740" i="1" s="1"/>
  <c r="R3800" i="1"/>
  <c r="AD3800" i="1" s="1"/>
  <c r="R1828" i="1"/>
  <c r="AD1828" i="1" s="1"/>
  <c r="R1860" i="1"/>
  <c r="AD1860" i="1" s="1"/>
  <c r="R1884" i="1"/>
  <c r="AD1884" i="1" s="1"/>
  <c r="R1916" i="1"/>
  <c r="AD1916" i="1" s="1"/>
  <c r="R3976" i="1"/>
  <c r="AD3976" i="1" s="1"/>
  <c r="R1688" i="1"/>
  <c r="AD1688" i="1" s="1"/>
  <c r="R1716" i="1"/>
  <c r="AD1716" i="1" s="1"/>
  <c r="R1756" i="1"/>
  <c r="AD1756" i="1" s="1"/>
  <c r="R1788" i="1"/>
  <c r="AD1788" i="1" s="1"/>
  <c r="R1820" i="1"/>
  <c r="AD1820" i="1" s="1"/>
  <c r="R3924" i="1"/>
  <c r="AD3924" i="1" s="1"/>
  <c r="R3984" i="1"/>
  <c r="AD3984" i="1" s="1"/>
  <c r="R3687" i="1"/>
  <c r="AD3687" i="1" s="1"/>
  <c r="R3703" i="1"/>
  <c r="AD3703" i="1" s="1"/>
  <c r="R3719" i="1"/>
  <c r="AD3719" i="1" s="1"/>
  <c r="R3735" i="1"/>
  <c r="AD3735" i="1" s="1"/>
  <c r="R3751" i="1"/>
  <c r="AD3751" i="1" s="1"/>
  <c r="R3767" i="1"/>
  <c r="AD3767" i="1" s="1"/>
  <c r="R3783" i="1"/>
  <c r="AD3783" i="1" s="1"/>
  <c r="R3799" i="1"/>
  <c r="AD3799" i="1" s="1"/>
  <c r="R3815" i="1"/>
  <c r="AD3815" i="1" s="1"/>
  <c r="R3831" i="1"/>
  <c r="AD3831" i="1" s="1"/>
  <c r="R3847" i="1"/>
  <c r="AD3847" i="1" s="1"/>
  <c r="R3863" i="1"/>
  <c r="AD3863" i="1" s="1"/>
  <c r="R3879" i="1"/>
  <c r="AD3879" i="1" s="1"/>
  <c r="R3895" i="1"/>
  <c r="AD3895" i="1" s="1"/>
  <c r="R3911" i="1"/>
  <c r="AD3911" i="1" s="1"/>
  <c r="R3927" i="1"/>
  <c r="AD3927" i="1" s="1"/>
  <c r="R3943" i="1"/>
  <c r="AD3943" i="1" s="1"/>
  <c r="R3959" i="1"/>
  <c r="AD3959" i="1" s="1"/>
  <c r="R3975" i="1"/>
  <c r="AD3975" i="1" s="1"/>
  <c r="R3991" i="1"/>
  <c r="AD3991" i="1" s="1"/>
  <c r="R1684" i="1"/>
  <c r="AD1684" i="1" s="1"/>
  <c r="R1720" i="1"/>
  <c r="AD1720" i="1" s="1"/>
  <c r="R1748" i="1"/>
  <c r="AD1748" i="1" s="1"/>
  <c r="R1780" i="1"/>
  <c r="AD1780" i="1" s="1"/>
  <c r="R3936" i="1"/>
  <c r="AD3936" i="1" s="1"/>
  <c r="R1964" i="1"/>
  <c r="AD1964" i="1" s="1"/>
  <c r="R3760" i="1"/>
  <c r="AD3760" i="1" s="1"/>
  <c r="R1796" i="1"/>
  <c r="AD1796" i="1" s="1"/>
  <c r="R3864" i="1"/>
  <c r="AD3864" i="1" s="1"/>
  <c r="R3972" i="1"/>
  <c r="AD3972" i="1" s="1"/>
  <c r="R1808" i="1"/>
  <c r="AD1808" i="1" s="1"/>
  <c r="P89" i="9"/>
  <c r="P20" i="3"/>
  <c r="AB20" i="3" s="1"/>
  <c r="Z20" i="3" s="1"/>
  <c r="P21" i="7"/>
  <c r="AB21" i="7" s="1"/>
  <c r="Z21" i="7" s="1"/>
  <c r="P85" i="9"/>
  <c r="P90" i="9"/>
  <c r="P13" i="6"/>
  <c r="AB13" i="6" s="1"/>
  <c r="Z13" i="6" s="1"/>
  <c r="P86" i="9"/>
  <c r="P88" i="9"/>
  <c r="P23" i="2"/>
  <c r="AB23" i="2" s="1"/>
  <c r="Z23" i="2" s="1"/>
  <c r="P87" i="9"/>
  <c r="P29" i="7"/>
  <c r="AB29" i="7" s="1"/>
  <c r="Z29" i="7" s="1"/>
  <c r="P22" i="4"/>
  <c r="AB22" i="4" s="1"/>
  <c r="Z22" i="4" s="1"/>
  <c r="P28" i="7"/>
  <c r="AB28" i="7" s="1"/>
  <c r="Z28" i="7" s="1"/>
  <c r="P3693" i="1"/>
  <c r="P3709" i="1"/>
  <c r="P3725" i="1"/>
  <c r="P3741" i="1"/>
  <c r="P3757" i="1"/>
  <c r="P3773" i="1"/>
  <c r="P3789" i="1"/>
  <c r="P3813" i="1"/>
  <c r="P1821" i="1"/>
  <c r="P3845" i="1"/>
  <c r="P1853" i="1"/>
  <c r="P3877" i="1"/>
  <c r="P1885" i="1"/>
  <c r="P3909" i="1"/>
  <c r="P1917" i="1"/>
  <c r="P3941" i="1"/>
  <c r="P1949" i="1"/>
  <c r="P3973" i="1"/>
  <c r="P1981" i="1"/>
  <c r="P3997" i="1"/>
  <c r="P3696" i="1"/>
  <c r="P3844" i="1"/>
  <c r="P1872" i="1"/>
  <c r="P3686" i="1"/>
  <c r="P3702" i="1"/>
  <c r="P3726" i="1"/>
  <c r="P3742" i="1"/>
  <c r="P3758" i="1"/>
  <c r="P3774" i="1"/>
  <c r="P3790" i="1"/>
  <c r="P3806" i="1"/>
  <c r="P3822" i="1"/>
  <c r="P3838" i="1"/>
  <c r="P3854" i="1"/>
  <c r="P3870" i="1"/>
  <c r="P3886" i="1"/>
  <c r="P3902" i="1"/>
  <c r="P3918" i="1"/>
  <c r="P3934" i="1"/>
  <c r="P3958" i="1"/>
  <c r="P3974" i="1"/>
  <c r="P3990" i="1"/>
  <c r="P3704" i="1"/>
  <c r="P3772" i="1"/>
  <c r="P3876" i="1"/>
  <c r="P1908" i="1"/>
  <c r="P1940" i="1"/>
  <c r="P1968" i="1"/>
  <c r="P1992" i="1"/>
  <c r="P3691" i="1"/>
  <c r="P3707" i="1"/>
  <c r="P3723" i="1"/>
  <c r="P3739" i="1"/>
  <c r="P3755" i="1"/>
  <c r="P3771" i="1"/>
  <c r="P3787" i="1"/>
  <c r="P3803" i="1"/>
  <c r="P3819" i="1"/>
  <c r="P3835" i="1"/>
  <c r="P3851" i="1"/>
  <c r="P3867" i="1"/>
  <c r="P3883" i="1"/>
  <c r="P3899" i="1"/>
  <c r="P3915" i="1"/>
  <c r="P3931" i="1"/>
  <c r="P3947" i="1"/>
  <c r="P3963" i="1"/>
  <c r="P3979" i="1"/>
  <c r="P3995" i="1"/>
  <c r="P1685" i="1"/>
  <c r="P1717" i="1"/>
  <c r="P1757" i="1"/>
  <c r="P1789" i="1"/>
  <c r="P1813" i="1"/>
  <c r="P1845" i="1"/>
  <c r="P1877" i="1"/>
  <c r="P1909" i="1"/>
  <c r="P1941" i="1"/>
  <c r="P1973" i="1"/>
  <c r="P1997" i="1"/>
  <c r="P3685" i="1"/>
  <c r="AB3685" i="1" s="1"/>
  <c r="Z3685" i="1" s="1"/>
  <c r="P3701" i="1"/>
  <c r="AB3701" i="1" s="1"/>
  <c r="Z3701" i="1" s="1"/>
  <c r="P3717" i="1"/>
  <c r="P3733" i="1"/>
  <c r="P3749" i="1"/>
  <c r="AB3749" i="1" s="1"/>
  <c r="Z3749" i="1" s="1"/>
  <c r="P3765" i="1"/>
  <c r="AB3765" i="1" s="1"/>
  <c r="Z3765" i="1" s="1"/>
  <c r="P3781" i="1"/>
  <c r="P3797" i="1"/>
  <c r="P1805" i="1"/>
  <c r="P3829" i="1"/>
  <c r="AB3829" i="1" s="1"/>
  <c r="Z3829" i="1" s="1"/>
  <c r="P1837" i="1"/>
  <c r="AB1837" i="1" s="1"/>
  <c r="Z1837" i="1" s="1"/>
  <c r="P3861" i="1"/>
  <c r="P1869" i="1"/>
  <c r="P3893" i="1"/>
  <c r="AB3893" i="1" s="1"/>
  <c r="Z3893" i="1" s="1"/>
  <c r="P1901" i="1"/>
  <c r="AB1901" i="1" s="1"/>
  <c r="Z1901" i="1" s="1"/>
  <c r="P3925" i="1"/>
  <c r="P1933" i="1"/>
  <c r="P3957" i="1"/>
  <c r="AB3957" i="1" s="1"/>
  <c r="Z3957" i="1" s="1"/>
  <c r="P1965" i="1"/>
  <c r="AB1965" i="1" s="1"/>
  <c r="Z1965" i="1" s="1"/>
  <c r="P3989" i="1"/>
  <c r="AB3989" i="1" s="1"/>
  <c r="Z3989" i="1" s="1"/>
  <c r="P4005" i="1"/>
  <c r="AB4005" i="1" s="1"/>
  <c r="Z4005" i="1" s="1"/>
  <c r="P3724" i="1"/>
  <c r="P1752" i="1"/>
  <c r="P1784" i="1"/>
  <c r="P1816" i="1"/>
  <c r="P3904" i="1"/>
  <c r="AB3904" i="1" s="1"/>
  <c r="Z3904" i="1" s="1"/>
  <c r="P1928" i="1"/>
  <c r="P1960" i="1"/>
  <c r="P1988" i="1"/>
  <c r="P3694" i="1"/>
  <c r="AB3694" i="1" s="1"/>
  <c r="Z3694" i="1" s="1"/>
  <c r="P3710" i="1"/>
  <c r="P1718" i="1"/>
  <c r="P3734" i="1"/>
  <c r="AB3734" i="1" s="1"/>
  <c r="Z3734" i="1" s="1"/>
  <c r="P3750" i="1"/>
  <c r="P3766" i="1"/>
  <c r="AB3766" i="1" s="1"/>
  <c r="Z3766" i="1" s="1"/>
  <c r="P3782" i="1"/>
  <c r="P3798" i="1"/>
  <c r="AB3798" i="1" s="1"/>
  <c r="Z3798" i="1" s="1"/>
  <c r="P3814" i="1"/>
  <c r="AB3814" i="1" s="1"/>
  <c r="Z3814" i="1" s="1"/>
  <c r="P3830" i="1"/>
  <c r="P3846" i="1"/>
  <c r="AB3846" i="1" s="1"/>
  <c r="Z3846" i="1" s="1"/>
  <c r="P3862" i="1"/>
  <c r="P3878" i="1"/>
  <c r="AB3878" i="1" s="1"/>
  <c r="Z3878" i="1" s="1"/>
  <c r="P3894" i="1"/>
  <c r="P3910" i="1"/>
  <c r="AB3910" i="1" s="1"/>
  <c r="Z3910" i="1" s="1"/>
  <c r="P3926" i="1"/>
  <c r="P3942" i="1"/>
  <c r="AB3942" i="1" s="1"/>
  <c r="Z3942" i="1" s="1"/>
  <c r="P1950" i="1"/>
  <c r="P3966" i="1"/>
  <c r="P3982" i="1"/>
  <c r="P3998" i="1"/>
  <c r="P3732" i="1"/>
  <c r="P3804" i="1"/>
  <c r="AB3804" i="1" s="1"/>
  <c r="Z3804" i="1" s="1"/>
  <c r="P1840" i="1"/>
  <c r="P3683" i="1"/>
  <c r="AB3683" i="1" s="1"/>
  <c r="Z3683" i="1" s="1"/>
  <c r="P3699" i="1"/>
  <c r="P3715" i="1"/>
  <c r="AB3715" i="1" s="1"/>
  <c r="Z3715" i="1" s="1"/>
  <c r="P3731" i="1"/>
  <c r="P3852" i="1"/>
  <c r="P3948" i="1"/>
  <c r="P3763" i="1"/>
  <c r="P3795" i="1"/>
  <c r="P3827" i="1"/>
  <c r="P3859" i="1"/>
  <c r="P3891" i="1"/>
  <c r="P3923" i="1"/>
  <c r="P3955" i="1"/>
  <c r="P3987" i="1"/>
  <c r="P3764" i="1"/>
  <c r="P1824" i="1"/>
  <c r="AB1824" i="1" s="1"/>
  <c r="Z1824" i="1" s="1"/>
  <c r="P3920" i="1"/>
  <c r="P3712" i="1"/>
  <c r="P1744" i="1"/>
  <c r="P1776" i="1"/>
  <c r="P3912" i="1"/>
  <c r="P1956" i="1"/>
  <c r="P3805" i="1"/>
  <c r="P3869" i="1"/>
  <c r="P3933" i="1"/>
  <c r="P1696" i="1"/>
  <c r="P1724" i="1"/>
  <c r="P3784" i="1"/>
  <c r="P3872" i="1"/>
  <c r="P1904" i="1"/>
  <c r="P3960" i="1"/>
  <c r="P1686" i="1"/>
  <c r="P1694" i="1"/>
  <c r="P1702" i="1"/>
  <c r="P1710" i="1"/>
  <c r="P3950" i="1"/>
  <c r="P1958" i="1"/>
  <c r="P1966" i="1"/>
  <c r="P1974" i="1"/>
  <c r="P1982" i="1"/>
  <c r="P1990" i="1"/>
  <c r="P1998" i="1"/>
  <c r="P1704" i="1"/>
  <c r="P1732" i="1"/>
  <c r="P1772" i="1"/>
  <c r="P1804" i="1"/>
  <c r="P3908" i="1"/>
  <c r="P3968" i="1"/>
  <c r="P1683" i="1"/>
  <c r="P1691" i="1"/>
  <c r="P1699" i="1"/>
  <c r="P1707" i="1"/>
  <c r="P1715" i="1"/>
  <c r="P1723" i="1"/>
  <c r="P1731" i="1"/>
  <c r="P1739" i="1"/>
  <c r="P1747" i="1"/>
  <c r="P1755" i="1"/>
  <c r="P1763" i="1"/>
  <c r="P1771" i="1"/>
  <c r="P1779" i="1"/>
  <c r="P1787" i="1"/>
  <c r="P1795" i="1"/>
  <c r="P1803" i="1"/>
  <c r="P1811" i="1"/>
  <c r="P1819" i="1"/>
  <c r="P1827" i="1"/>
  <c r="P1835" i="1"/>
  <c r="P1843" i="1"/>
  <c r="P1851" i="1"/>
  <c r="P1859" i="1"/>
  <c r="P1867" i="1"/>
  <c r="P1875" i="1"/>
  <c r="P1883" i="1"/>
  <c r="P1891" i="1"/>
  <c r="P1899" i="1"/>
  <c r="P1907" i="1"/>
  <c r="P1915" i="1"/>
  <c r="P1923" i="1"/>
  <c r="P1931" i="1"/>
  <c r="P1939" i="1"/>
  <c r="P1947" i="1"/>
  <c r="P1955" i="1"/>
  <c r="P1963" i="1"/>
  <c r="P1971" i="1"/>
  <c r="P1979" i="1"/>
  <c r="P1987" i="1"/>
  <c r="P1995" i="1"/>
  <c r="P2003" i="1"/>
  <c r="P3792" i="1"/>
  <c r="P3888" i="1"/>
  <c r="P1920" i="1"/>
  <c r="P1948" i="1"/>
  <c r="P1980" i="1"/>
  <c r="P1712" i="1"/>
  <c r="P3776" i="1"/>
  <c r="P1812" i="1"/>
  <c r="P3880" i="1"/>
  <c r="P1912" i="1"/>
  <c r="P3689" i="1"/>
  <c r="P1697" i="1"/>
  <c r="P3721" i="1"/>
  <c r="P1729" i="1"/>
  <c r="P3753" i="1"/>
  <c r="P1761" i="1"/>
  <c r="P3785" i="1"/>
  <c r="P1793" i="1"/>
  <c r="P3809" i="1"/>
  <c r="P3825" i="1"/>
  <c r="P3841" i="1"/>
  <c r="P3857" i="1"/>
  <c r="P3873" i="1"/>
  <c r="P3889" i="1"/>
  <c r="P3905" i="1"/>
  <c r="P3921" i="1"/>
  <c r="P3937" i="1"/>
  <c r="P3953" i="1"/>
  <c r="P3969" i="1"/>
  <c r="P3985" i="1"/>
  <c r="P1993" i="1"/>
  <c r="P3708" i="1"/>
  <c r="P3828" i="1"/>
  <c r="P3884" i="1"/>
  <c r="P3690" i="1"/>
  <c r="P3706" i="1"/>
  <c r="P3722" i="1"/>
  <c r="P3738" i="1"/>
  <c r="P3754" i="1"/>
  <c r="P3770" i="1"/>
  <c r="P3786" i="1"/>
  <c r="P3802" i="1"/>
  <c r="P3818" i="1"/>
  <c r="P3834" i="1"/>
  <c r="P3850" i="1"/>
  <c r="P3866" i="1"/>
  <c r="P3882" i="1"/>
  <c r="P3898" i="1"/>
  <c r="P3914" i="1"/>
  <c r="P3930" i="1"/>
  <c r="P3946" i="1"/>
  <c r="P3962" i="1"/>
  <c r="P3978" i="1"/>
  <c r="P3994" i="1"/>
  <c r="P3736" i="1"/>
  <c r="P1888" i="1"/>
  <c r="P3747" i="1"/>
  <c r="AB3747" i="1" s="1"/>
  <c r="Z3747" i="1" s="1"/>
  <c r="P3779" i="1"/>
  <c r="AB3779" i="1" s="1"/>
  <c r="Z3779" i="1" s="1"/>
  <c r="P3811" i="1"/>
  <c r="P3843" i="1"/>
  <c r="P3875" i="1"/>
  <c r="P3907" i="1"/>
  <c r="P3939" i="1"/>
  <c r="P3971" i="1"/>
  <c r="P4003" i="1"/>
  <c r="P3700" i="1"/>
  <c r="P1792" i="1"/>
  <c r="AB1792" i="1" s="1"/>
  <c r="Z1792" i="1" s="1"/>
  <c r="P3980" i="1"/>
  <c r="AB3980" i="1" s="1"/>
  <c r="Z3980" i="1" s="1"/>
  <c r="P3812" i="1"/>
  <c r="P1848" i="1"/>
  <c r="P1880" i="1"/>
  <c r="P3996" i="1"/>
  <c r="P1701" i="1"/>
  <c r="P1741" i="1"/>
  <c r="AB1741" i="1" s="1"/>
  <c r="Z1741" i="1" s="1"/>
  <c r="P1773" i="1"/>
  <c r="P3837" i="1"/>
  <c r="P3901" i="1"/>
  <c r="AB3901" i="1" s="1"/>
  <c r="Z3901" i="1" s="1"/>
  <c r="P3965" i="1"/>
  <c r="P2005" i="1"/>
  <c r="AB2005" i="1" s="1"/>
  <c r="Z2005" i="1" s="1"/>
  <c r="P3752" i="1"/>
  <c r="P3816" i="1"/>
  <c r="P1844" i="1"/>
  <c r="P3928" i="1"/>
  <c r="AB3928" i="1" s="1"/>
  <c r="Z3928" i="1" s="1"/>
  <c r="P3988" i="1"/>
  <c r="AB3988" i="1" s="1"/>
  <c r="Z3988" i="1" s="1"/>
  <c r="P3718" i="1"/>
  <c r="P1726" i="1"/>
  <c r="P1734" i="1"/>
  <c r="P1742" i="1"/>
  <c r="AB1742" i="1" s="1"/>
  <c r="Z1742" i="1" s="1"/>
  <c r="P1750" i="1"/>
  <c r="P1758" i="1"/>
  <c r="P1766" i="1"/>
  <c r="P1774" i="1"/>
  <c r="AB1774" i="1" s="1"/>
  <c r="Z1774" i="1" s="1"/>
  <c r="P1782" i="1"/>
  <c r="P1790" i="1"/>
  <c r="P1798" i="1"/>
  <c r="P1806" i="1"/>
  <c r="AB1806" i="1" s="1"/>
  <c r="Z1806" i="1" s="1"/>
  <c r="P1814" i="1"/>
  <c r="P1822" i="1"/>
  <c r="P1830" i="1"/>
  <c r="P1838" i="1"/>
  <c r="AB1838" i="1" s="1"/>
  <c r="Z1838" i="1" s="1"/>
  <c r="P1846" i="1"/>
  <c r="P1854" i="1"/>
  <c r="P1862" i="1"/>
  <c r="P1870" i="1"/>
  <c r="AB1870" i="1" s="1"/>
  <c r="Z1870" i="1" s="1"/>
  <c r="P1878" i="1"/>
  <c r="P1886" i="1"/>
  <c r="P1894" i="1"/>
  <c r="P1902" i="1"/>
  <c r="AB1902" i="1" s="1"/>
  <c r="Z1902" i="1" s="1"/>
  <c r="P1910" i="1"/>
  <c r="P1918" i="1"/>
  <c r="P1926" i="1"/>
  <c r="P1934" i="1"/>
  <c r="AB1934" i="1" s="1"/>
  <c r="Z1934" i="1" s="1"/>
  <c r="P1942" i="1"/>
  <c r="P3840" i="1"/>
  <c r="P1876" i="1"/>
  <c r="P3940" i="1"/>
  <c r="P3992" i="1"/>
  <c r="AB3992" i="1" s="1"/>
  <c r="Z3992" i="1" s="1"/>
  <c r="P1700" i="1"/>
  <c r="P1736" i="1"/>
  <c r="P1764" i="1"/>
  <c r="P3824" i="1"/>
  <c r="P1852" i="1"/>
  <c r="P3744" i="1"/>
  <c r="P3848" i="1"/>
  <c r="P3956" i="1"/>
  <c r="P1996" i="1"/>
  <c r="P1693" i="1"/>
  <c r="P1733" i="1"/>
  <c r="P1765" i="1"/>
  <c r="P1797" i="1"/>
  <c r="P1829" i="1"/>
  <c r="P1861" i="1"/>
  <c r="P1893" i="1"/>
  <c r="P1925" i="1"/>
  <c r="P1957" i="1"/>
  <c r="P1989" i="1"/>
  <c r="P3705" i="1"/>
  <c r="P1713" i="1"/>
  <c r="AB1713" i="1" s="1"/>
  <c r="Z1713" i="1" s="1"/>
  <c r="P3737" i="1"/>
  <c r="P1745" i="1"/>
  <c r="P3769" i="1"/>
  <c r="P1777" i="1"/>
  <c r="AB1777" i="1" s="1"/>
  <c r="Z1777" i="1" s="1"/>
  <c r="P3801" i="1"/>
  <c r="AB3801" i="1" s="1"/>
  <c r="Z3801" i="1" s="1"/>
  <c r="P3817" i="1"/>
  <c r="AB3817" i="1" s="1"/>
  <c r="Z3817" i="1" s="1"/>
  <c r="P3833" i="1"/>
  <c r="AB3833" i="1" s="1"/>
  <c r="Z3833" i="1" s="1"/>
  <c r="P3849" i="1"/>
  <c r="AB3849" i="1" s="1"/>
  <c r="Z3849" i="1" s="1"/>
  <c r="P3865" i="1"/>
  <c r="P3881" i="1"/>
  <c r="P3897" i="1"/>
  <c r="AB3897" i="1" s="1"/>
  <c r="Z3897" i="1" s="1"/>
  <c r="P3913" i="1"/>
  <c r="P3929" i="1"/>
  <c r="AB3929" i="1" s="1"/>
  <c r="Z3929" i="1" s="1"/>
  <c r="P3945" i="1"/>
  <c r="AB3945" i="1" s="1"/>
  <c r="Z3945" i="1" s="1"/>
  <c r="P3961" i="1"/>
  <c r="AB3961" i="1" s="1"/>
  <c r="Z3961" i="1" s="1"/>
  <c r="P3977" i="1"/>
  <c r="AB3977" i="1" s="1"/>
  <c r="Z3977" i="1" s="1"/>
  <c r="P4001" i="1"/>
  <c r="P3740" i="1"/>
  <c r="AB3740" i="1" s="1"/>
  <c r="Z3740" i="1" s="1"/>
  <c r="P1768" i="1"/>
  <c r="P1800" i="1"/>
  <c r="P3860" i="1"/>
  <c r="AB3860" i="1" s="1"/>
  <c r="Z3860" i="1" s="1"/>
  <c r="P3916" i="1"/>
  <c r="AB3916" i="1" s="1"/>
  <c r="Z3916" i="1" s="1"/>
  <c r="P1944" i="1"/>
  <c r="P1976" i="1"/>
  <c r="P2004" i="1"/>
  <c r="P3698" i="1"/>
  <c r="AB3698" i="1" s="1"/>
  <c r="Z3698" i="1" s="1"/>
  <c r="P3714" i="1"/>
  <c r="AB3714" i="1" s="1"/>
  <c r="Z3714" i="1" s="1"/>
  <c r="P3730" i="1"/>
  <c r="P3746" i="1"/>
  <c r="AB3746" i="1" s="1"/>
  <c r="Z3746" i="1" s="1"/>
  <c r="P3762" i="1"/>
  <c r="AB3762" i="1" s="1"/>
  <c r="Z3762" i="1" s="1"/>
  <c r="P3778" i="1"/>
  <c r="AB3778" i="1" s="1"/>
  <c r="Z3778" i="1" s="1"/>
  <c r="P3794" i="1"/>
  <c r="P3810" i="1"/>
  <c r="AB3810" i="1" s="1"/>
  <c r="Z3810" i="1" s="1"/>
  <c r="P3826" i="1"/>
  <c r="AB3826" i="1" s="1"/>
  <c r="Z3826" i="1" s="1"/>
  <c r="P3842" i="1"/>
  <c r="P3858" i="1"/>
  <c r="AB3858" i="1" s="1"/>
  <c r="Z3858" i="1" s="1"/>
  <c r="P3874" i="1"/>
  <c r="P3890" i="1"/>
  <c r="AB3890" i="1" s="1"/>
  <c r="Z3890" i="1" s="1"/>
  <c r="P3906" i="1"/>
  <c r="AB3906" i="1" s="1"/>
  <c r="Z3906" i="1" s="1"/>
  <c r="P3922" i="1"/>
  <c r="AB3922" i="1" s="1"/>
  <c r="Z3922" i="1" s="1"/>
  <c r="P3938" i="1"/>
  <c r="P3954" i="1"/>
  <c r="AB3954" i="1" s="1"/>
  <c r="Z3954" i="1" s="1"/>
  <c r="P3970" i="1"/>
  <c r="P3986" i="1"/>
  <c r="AB3986" i="1" s="1"/>
  <c r="Z3986" i="1" s="1"/>
  <c r="P4002" i="1"/>
  <c r="P3688" i="1"/>
  <c r="AB3688" i="1" s="1"/>
  <c r="Z3688" i="1" s="1"/>
  <c r="P3756" i="1"/>
  <c r="P3820" i="1"/>
  <c r="AB3820" i="1" s="1"/>
  <c r="Z3820" i="1" s="1"/>
  <c r="P1856" i="1"/>
  <c r="AB1856" i="1" s="1"/>
  <c r="Z1856" i="1" s="1"/>
  <c r="P1984" i="1"/>
  <c r="P3735" i="1"/>
  <c r="AB3735" i="1" s="1"/>
  <c r="Z3735" i="1" s="1"/>
  <c r="P3783" i="1"/>
  <c r="P3911" i="1"/>
  <c r="P3927" i="1"/>
  <c r="P3975" i="1"/>
  <c r="P1720" i="1"/>
  <c r="P1796" i="1"/>
  <c r="P3972" i="1"/>
  <c r="P1692" i="1"/>
  <c r="P3896" i="1"/>
  <c r="P3716" i="1"/>
  <c r="P3892" i="1"/>
  <c r="P1687" i="1"/>
  <c r="P1703" i="1"/>
  <c r="P1719" i="1"/>
  <c r="P1735" i="1"/>
  <c r="P1751" i="1"/>
  <c r="P1767" i="1"/>
  <c r="P1783" i="1"/>
  <c r="P1799" i="1"/>
  <c r="P1815" i="1"/>
  <c r="P1831" i="1"/>
  <c r="P1847" i="1"/>
  <c r="P1863" i="1"/>
  <c r="P1879" i="1"/>
  <c r="P1895" i="1"/>
  <c r="P1911" i="1"/>
  <c r="P1927" i="1"/>
  <c r="P1943" i="1"/>
  <c r="P1959" i="1"/>
  <c r="P1975" i="1"/>
  <c r="P1991" i="1"/>
  <c r="P3720" i="1"/>
  <c r="P1808" i="1"/>
  <c r="P3900" i="1"/>
  <c r="P1936" i="1"/>
  <c r="P3692" i="1"/>
  <c r="P3796" i="1"/>
  <c r="P1832" i="1"/>
  <c r="P1864" i="1"/>
  <c r="P1896" i="1"/>
  <c r="P1709" i="1"/>
  <c r="P1725" i="1"/>
  <c r="P1749" i="1"/>
  <c r="P1781" i="1"/>
  <c r="P3853" i="1"/>
  <c r="P3917" i="1"/>
  <c r="P3981" i="1"/>
  <c r="P1689" i="1"/>
  <c r="P3713" i="1"/>
  <c r="AB3713" i="1" s="1"/>
  <c r="Z3713" i="1" s="1"/>
  <c r="P1721" i="1"/>
  <c r="AB1721" i="1" s="1"/>
  <c r="Z1721" i="1" s="1"/>
  <c r="P3745" i="1"/>
  <c r="AB3745" i="1" s="1"/>
  <c r="Z3745" i="1" s="1"/>
  <c r="P1753" i="1"/>
  <c r="P3777" i="1"/>
  <c r="P1785" i="1"/>
  <c r="AB1785" i="1" s="1"/>
  <c r="Z1785" i="1" s="1"/>
  <c r="P3993" i="1"/>
  <c r="AB3993" i="1" s="1"/>
  <c r="Z3993" i="1" s="1"/>
  <c r="P2001" i="1"/>
  <c r="P1708" i="1"/>
  <c r="P1740" i="1"/>
  <c r="P3800" i="1"/>
  <c r="P1828" i="1"/>
  <c r="P1860" i="1"/>
  <c r="P1884" i="1"/>
  <c r="P1916" i="1"/>
  <c r="P3976" i="1"/>
  <c r="P1688" i="1"/>
  <c r="P1716" i="1"/>
  <c r="P1756" i="1"/>
  <c r="P1788" i="1"/>
  <c r="P1820" i="1"/>
  <c r="P3924" i="1"/>
  <c r="P3984" i="1"/>
  <c r="P3687" i="1"/>
  <c r="P3703" i="1"/>
  <c r="P3719" i="1"/>
  <c r="P3751" i="1"/>
  <c r="P3767" i="1"/>
  <c r="P3799" i="1"/>
  <c r="P3815" i="1"/>
  <c r="P3831" i="1"/>
  <c r="P3847" i="1"/>
  <c r="P3863" i="1"/>
  <c r="P3879" i="1"/>
  <c r="P3895" i="1"/>
  <c r="P3943" i="1"/>
  <c r="P3959" i="1"/>
  <c r="P3991" i="1"/>
  <c r="P1684" i="1"/>
  <c r="P1748" i="1"/>
  <c r="P1780" i="1"/>
  <c r="P3936" i="1"/>
  <c r="P1964" i="1"/>
  <c r="P3760" i="1"/>
  <c r="P3864" i="1"/>
  <c r="P1728" i="1"/>
  <c r="AB1728" i="1" s="1"/>
  <c r="Z1728" i="1" s="1"/>
  <c r="P1924" i="1"/>
  <c r="P3684" i="1"/>
  <c r="P3748" i="1"/>
  <c r="P3780" i="1"/>
  <c r="P3836" i="1"/>
  <c r="P3695" i="1"/>
  <c r="AB3695" i="1" s="1"/>
  <c r="Z3695" i="1" s="1"/>
  <c r="P3727" i="1"/>
  <c r="AB3727" i="1" s="1"/>
  <c r="Z3727" i="1" s="1"/>
  <c r="P3775" i="1"/>
  <c r="P3807" i="1"/>
  <c r="P3839" i="1"/>
  <c r="AB3839" i="1" s="1"/>
  <c r="Z3839" i="1" s="1"/>
  <c r="P3855" i="1"/>
  <c r="P3871" i="1"/>
  <c r="AB3871" i="1" s="1"/>
  <c r="Z3871" i="1" s="1"/>
  <c r="P3903" i="1"/>
  <c r="P3935" i="1"/>
  <c r="AB3935" i="1" s="1"/>
  <c r="Z3935" i="1" s="1"/>
  <c r="P3951" i="1"/>
  <c r="P3983" i="1"/>
  <c r="P3999" i="1"/>
  <c r="P1868" i="1"/>
  <c r="P1900" i="1"/>
  <c r="P4000" i="1"/>
  <c r="AB4000" i="1" s="1"/>
  <c r="Z4000" i="1" s="1"/>
  <c r="P1932" i="1"/>
  <c r="P3788" i="1"/>
  <c r="P1952" i="1"/>
  <c r="P1695" i="1"/>
  <c r="P1711" i="1"/>
  <c r="P1727" i="1"/>
  <c r="P1743" i="1"/>
  <c r="P1759" i="1"/>
  <c r="P1775" i="1"/>
  <c r="P1791" i="1"/>
  <c r="P1807" i="1"/>
  <c r="P1823" i="1"/>
  <c r="P1839" i="1"/>
  <c r="P1855" i="1"/>
  <c r="P1871" i="1"/>
  <c r="P1887" i="1"/>
  <c r="P1903" i="1"/>
  <c r="P1919" i="1"/>
  <c r="P1935" i="1"/>
  <c r="P1951" i="1"/>
  <c r="P1967" i="1"/>
  <c r="P1983" i="1"/>
  <c r="P1999" i="1"/>
  <c r="P3868" i="1"/>
  <c r="P3964" i="1"/>
  <c r="P2000" i="1"/>
  <c r="P3728" i="1"/>
  <c r="P1760" i="1"/>
  <c r="P3932" i="1"/>
  <c r="P1972" i="1"/>
  <c r="P3821" i="1"/>
  <c r="P3885" i="1"/>
  <c r="P3949" i="1"/>
  <c r="P3697" i="1"/>
  <c r="P1705" i="1"/>
  <c r="P3729" i="1"/>
  <c r="P1737" i="1"/>
  <c r="P3761" i="1"/>
  <c r="P1769" i="1"/>
  <c r="P3793" i="1"/>
  <c r="P1801" i="1"/>
  <c r="P1809" i="1"/>
  <c r="P1817" i="1"/>
  <c r="P1825" i="1"/>
  <c r="P1833" i="1"/>
  <c r="P1841" i="1"/>
  <c r="P1849" i="1"/>
  <c r="P1857" i="1"/>
  <c r="P1865" i="1"/>
  <c r="P1873" i="1"/>
  <c r="P1881" i="1"/>
  <c r="P1889" i="1"/>
  <c r="P1897" i="1"/>
  <c r="P1905" i="1"/>
  <c r="P1913" i="1"/>
  <c r="P1921" i="1"/>
  <c r="P1929" i="1"/>
  <c r="P1937" i="1"/>
  <c r="P1945" i="1"/>
  <c r="P1953" i="1"/>
  <c r="P1961" i="1"/>
  <c r="P1969" i="1"/>
  <c r="P1977" i="1"/>
  <c r="P1985" i="1"/>
  <c r="P3768" i="1"/>
  <c r="P3944" i="1"/>
  <c r="P4004" i="1"/>
  <c r="P1690" i="1"/>
  <c r="AB1690" i="1" s="1"/>
  <c r="Z1690" i="1" s="1"/>
  <c r="P1698" i="1"/>
  <c r="P1706" i="1"/>
  <c r="P1714" i="1"/>
  <c r="P1722" i="1"/>
  <c r="AB1722" i="1" s="1"/>
  <c r="Z1722" i="1" s="1"/>
  <c r="P1730" i="1"/>
  <c r="P1738" i="1"/>
  <c r="P1746" i="1"/>
  <c r="P1754" i="1"/>
  <c r="AB1754" i="1" s="1"/>
  <c r="Z1754" i="1" s="1"/>
  <c r="P1762" i="1"/>
  <c r="P1770" i="1"/>
  <c r="P1778" i="1"/>
  <c r="P1786" i="1"/>
  <c r="AB1786" i="1" s="1"/>
  <c r="Z1786" i="1" s="1"/>
  <c r="P1794" i="1"/>
  <c r="P1802" i="1"/>
  <c r="P1810" i="1"/>
  <c r="P1818" i="1"/>
  <c r="AB1818" i="1" s="1"/>
  <c r="Z1818" i="1" s="1"/>
  <c r="P1826" i="1"/>
  <c r="P1834" i="1"/>
  <c r="P1842" i="1"/>
  <c r="P1850" i="1"/>
  <c r="AB1850" i="1" s="1"/>
  <c r="Z1850" i="1" s="1"/>
  <c r="P1858" i="1"/>
  <c r="P1866" i="1"/>
  <c r="P1874" i="1"/>
  <c r="P1882" i="1"/>
  <c r="AB1882" i="1" s="1"/>
  <c r="Z1882" i="1" s="1"/>
  <c r="P1890" i="1"/>
  <c r="P1898" i="1"/>
  <c r="P1906" i="1"/>
  <c r="P1914" i="1"/>
  <c r="AB1914" i="1" s="1"/>
  <c r="Z1914" i="1" s="1"/>
  <c r="P1922" i="1"/>
  <c r="P1930" i="1"/>
  <c r="P1938" i="1"/>
  <c r="P1946" i="1"/>
  <c r="AB1946" i="1" s="1"/>
  <c r="Z1946" i="1" s="1"/>
  <c r="P1954" i="1"/>
  <c r="P1962" i="1"/>
  <c r="P1970" i="1"/>
  <c r="P1978" i="1"/>
  <c r="AB1978" i="1" s="1"/>
  <c r="Z1978" i="1" s="1"/>
  <c r="P1986" i="1"/>
  <c r="P1994" i="1"/>
  <c r="P2002" i="1"/>
  <c r="P3856" i="1"/>
  <c r="P1892" i="1"/>
  <c r="P3952" i="1"/>
  <c r="P3711" i="1"/>
  <c r="P3743" i="1"/>
  <c r="P3759" i="1"/>
  <c r="P3791" i="1"/>
  <c r="AB3791" i="1" s="1"/>
  <c r="Z3791" i="1" s="1"/>
  <c r="P3823" i="1"/>
  <c r="P3887" i="1"/>
  <c r="P3919" i="1"/>
  <c r="P3967" i="1"/>
  <c r="AB3967" i="1" s="1"/>
  <c r="Z3967" i="1" s="1"/>
  <c r="P3808" i="1"/>
  <c r="P1836" i="1"/>
  <c r="P3832" i="1"/>
  <c r="Q28" i="7"/>
  <c r="Q85" i="9"/>
  <c r="Q90" i="9"/>
  <c r="Q13" i="6"/>
  <c r="Q89" i="9"/>
  <c r="Q88" i="9"/>
  <c r="Q23" i="2"/>
  <c r="Q86" i="9"/>
  <c r="Q29" i="7"/>
  <c r="Q22" i="4"/>
  <c r="Q87" i="9"/>
  <c r="Q20" i="3"/>
  <c r="Q21" i="7"/>
  <c r="Q1685" i="1"/>
  <c r="AA1685" i="1" s="1"/>
  <c r="Q1717" i="1"/>
  <c r="AA1717" i="1" s="1"/>
  <c r="Q1757" i="1"/>
  <c r="AA1757" i="1" s="1"/>
  <c r="Q1789" i="1"/>
  <c r="AA1789" i="1" s="1"/>
  <c r="Q1813" i="1"/>
  <c r="AA1813" i="1" s="1"/>
  <c r="Q1845" i="1"/>
  <c r="AA1845" i="1" s="1"/>
  <c r="Q1877" i="1"/>
  <c r="AA1877" i="1" s="1"/>
  <c r="Q1909" i="1"/>
  <c r="AA1909" i="1" s="1"/>
  <c r="Q1941" i="1"/>
  <c r="AA1941" i="1" s="1"/>
  <c r="Q1973" i="1"/>
  <c r="AA1973" i="1" s="1"/>
  <c r="Q1997" i="1"/>
  <c r="AA1997" i="1" s="1"/>
  <c r="Q3685" i="1"/>
  <c r="Q3701" i="1"/>
  <c r="Q3717" i="1"/>
  <c r="Q3733" i="1"/>
  <c r="Q3749" i="1"/>
  <c r="Q3765" i="1"/>
  <c r="Q3781" i="1"/>
  <c r="Q3797" i="1"/>
  <c r="Q1805" i="1"/>
  <c r="AA1805" i="1" s="1"/>
  <c r="Q3829" i="1"/>
  <c r="Q1837" i="1"/>
  <c r="AA1837" i="1" s="1"/>
  <c r="Q3861" i="1"/>
  <c r="Q1869" i="1"/>
  <c r="AA1869" i="1" s="1"/>
  <c r="Q3893" i="1"/>
  <c r="Q1901" i="1"/>
  <c r="AA1901" i="1" s="1"/>
  <c r="Q3925" i="1"/>
  <c r="Q1933" i="1"/>
  <c r="AA1933" i="1" s="1"/>
  <c r="Q3957" i="1"/>
  <c r="Q1965" i="1"/>
  <c r="AA1965" i="1" s="1"/>
  <c r="Q3989" i="1"/>
  <c r="Q4005" i="1"/>
  <c r="Q3724" i="1"/>
  <c r="Q1752" i="1"/>
  <c r="AA1752" i="1" s="1"/>
  <c r="Q1784" i="1"/>
  <c r="AA1784" i="1" s="1"/>
  <c r="Q1816" i="1"/>
  <c r="AA1816" i="1" s="1"/>
  <c r="Q3904" i="1"/>
  <c r="Q1928" i="1"/>
  <c r="AA1928" i="1" s="1"/>
  <c r="Q1960" i="1"/>
  <c r="AA1960" i="1" s="1"/>
  <c r="Q1988" i="1"/>
  <c r="AA1988" i="1" s="1"/>
  <c r="Q3694" i="1"/>
  <c r="Q3710" i="1"/>
  <c r="Q1718" i="1"/>
  <c r="AA1718" i="1" s="1"/>
  <c r="Q3734" i="1"/>
  <c r="Q3750" i="1"/>
  <c r="Q3766" i="1"/>
  <c r="Q3782" i="1"/>
  <c r="Q3798" i="1"/>
  <c r="Q3814" i="1"/>
  <c r="Q3830" i="1"/>
  <c r="Q3846" i="1"/>
  <c r="Q3862" i="1"/>
  <c r="Q3878" i="1"/>
  <c r="Q3894" i="1"/>
  <c r="Q3910" i="1"/>
  <c r="Q3926" i="1"/>
  <c r="Q3942" i="1"/>
  <c r="Q1950" i="1"/>
  <c r="AA1950" i="1" s="1"/>
  <c r="Q3966" i="1"/>
  <c r="Q3982" i="1"/>
  <c r="Q3998" i="1"/>
  <c r="Q3732" i="1"/>
  <c r="Q3804" i="1"/>
  <c r="Q1840" i="1"/>
  <c r="AA1840" i="1" s="1"/>
  <c r="Q3683" i="1"/>
  <c r="Q3699" i="1"/>
  <c r="Q3715" i="1"/>
  <c r="Q3731" i="1"/>
  <c r="Q3747" i="1"/>
  <c r="Q3763" i="1"/>
  <c r="Q3779" i="1"/>
  <c r="Q3795" i="1"/>
  <c r="Q3811" i="1"/>
  <c r="Q3827" i="1"/>
  <c r="Q3843" i="1"/>
  <c r="Q3859" i="1"/>
  <c r="Q3875" i="1"/>
  <c r="Q3891" i="1"/>
  <c r="Q3907" i="1"/>
  <c r="Q3923" i="1"/>
  <c r="Q3939" i="1"/>
  <c r="Q3955" i="1"/>
  <c r="Q3971" i="1"/>
  <c r="Q3987" i="1"/>
  <c r="Q4003" i="1"/>
  <c r="Q3700" i="1"/>
  <c r="Q3764" i="1"/>
  <c r="Q1792" i="1"/>
  <c r="AA1792" i="1" s="1"/>
  <c r="Q1824" i="1"/>
  <c r="AA1824" i="1" s="1"/>
  <c r="Q3920" i="1"/>
  <c r="Q3980" i="1"/>
  <c r="Q3693" i="1"/>
  <c r="Q3709" i="1"/>
  <c r="Q3725" i="1"/>
  <c r="Q3741" i="1"/>
  <c r="Q3757" i="1"/>
  <c r="Q3773" i="1"/>
  <c r="Q3789" i="1"/>
  <c r="Q3813" i="1"/>
  <c r="Q1821" i="1"/>
  <c r="AA1821" i="1" s="1"/>
  <c r="Q3845" i="1"/>
  <c r="Q1853" i="1"/>
  <c r="AA1853" i="1" s="1"/>
  <c r="Q3877" i="1"/>
  <c r="Q1885" i="1"/>
  <c r="AA1885" i="1" s="1"/>
  <c r="Q3909" i="1"/>
  <c r="Q1917" i="1"/>
  <c r="AA1917" i="1" s="1"/>
  <c r="Q3941" i="1"/>
  <c r="Q1949" i="1"/>
  <c r="AA1949" i="1" s="1"/>
  <c r="Q3973" i="1"/>
  <c r="Q1981" i="1"/>
  <c r="AA1981" i="1" s="1"/>
  <c r="Q3997" i="1"/>
  <c r="Q3696" i="1"/>
  <c r="Q3844" i="1"/>
  <c r="Q1872" i="1"/>
  <c r="AA1872" i="1" s="1"/>
  <c r="Q3686" i="1"/>
  <c r="Q3702" i="1"/>
  <c r="Q3726" i="1"/>
  <c r="Q3742" i="1"/>
  <c r="Q3758" i="1"/>
  <c r="Q3774" i="1"/>
  <c r="Q3790" i="1"/>
  <c r="Q3806" i="1"/>
  <c r="Q3822" i="1"/>
  <c r="Q3838" i="1"/>
  <c r="Q3854" i="1"/>
  <c r="Q3870" i="1"/>
  <c r="Q3886" i="1"/>
  <c r="Q3902" i="1"/>
  <c r="Q3918" i="1"/>
  <c r="Q3934" i="1"/>
  <c r="Q3958" i="1"/>
  <c r="Q3974" i="1"/>
  <c r="Q3990" i="1"/>
  <c r="Q3704" i="1"/>
  <c r="Q3772" i="1"/>
  <c r="Q3876" i="1"/>
  <c r="Q1908" i="1"/>
  <c r="AA1908" i="1" s="1"/>
  <c r="Q1940" i="1"/>
  <c r="AA1940" i="1" s="1"/>
  <c r="Q1968" i="1"/>
  <c r="AA1968" i="1" s="1"/>
  <c r="Q1992" i="1"/>
  <c r="AA1992" i="1" s="1"/>
  <c r="Q3691" i="1"/>
  <c r="Q3707" i="1"/>
  <c r="Q3723" i="1"/>
  <c r="Q3739" i="1"/>
  <c r="Q3755" i="1"/>
  <c r="Q3771" i="1"/>
  <c r="Q3787" i="1"/>
  <c r="Q3803" i="1"/>
  <c r="Q3819" i="1"/>
  <c r="Q3835" i="1"/>
  <c r="Q3851" i="1"/>
  <c r="Q3867" i="1"/>
  <c r="Q3883" i="1"/>
  <c r="Q3899" i="1"/>
  <c r="Q3915" i="1"/>
  <c r="Q3931" i="1"/>
  <c r="Q3947" i="1"/>
  <c r="Q3963" i="1"/>
  <c r="Q3979" i="1"/>
  <c r="Q3995" i="1"/>
  <c r="Q3736" i="1"/>
  <c r="Q3852" i="1"/>
  <c r="Q1888" i="1"/>
  <c r="AA1888" i="1" s="1"/>
  <c r="Q3948" i="1"/>
  <c r="Q3712" i="1"/>
  <c r="Q1744" i="1"/>
  <c r="AA1744" i="1" s="1"/>
  <c r="Q1776" i="1"/>
  <c r="AA1776" i="1" s="1"/>
  <c r="Q3912" i="1"/>
  <c r="Q1956" i="1"/>
  <c r="AA1956" i="1" s="1"/>
  <c r="Q3805" i="1"/>
  <c r="Q3869" i="1"/>
  <c r="Q3933" i="1"/>
  <c r="Q1696" i="1"/>
  <c r="AA1696" i="1" s="1"/>
  <c r="Q1724" i="1"/>
  <c r="AA1724" i="1" s="1"/>
  <c r="Q3784" i="1"/>
  <c r="Q3872" i="1"/>
  <c r="Q1904" i="1"/>
  <c r="AA1904" i="1" s="1"/>
  <c r="Q3960" i="1"/>
  <c r="Q1686" i="1"/>
  <c r="AA1686" i="1" s="1"/>
  <c r="Q1694" i="1"/>
  <c r="AA1694" i="1" s="1"/>
  <c r="Q1702" i="1"/>
  <c r="AA1702" i="1" s="1"/>
  <c r="Q1710" i="1"/>
  <c r="AA1710" i="1" s="1"/>
  <c r="Q3950" i="1"/>
  <c r="Q1958" i="1"/>
  <c r="AA1958" i="1" s="1"/>
  <c r="Q1966" i="1"/>
  <c r="AA1966" i="1" s="1"/>
  <c r="Q1974" i="1"/>
  <c r="AA1974" i="1" s="1"/>
  <c r="Q1982" i="1"/>
  <c r="AA1982" i="1" s="1"/>
  <c r="Q1990" i="1"/>
  <c r="AA1990" i="1" s="1"/>
  <c r="Q1998" i="1"/>
  <c r="AA1998" i="1" s="1"/>
  <c r="Q1704" i="1"/>
  <c r="AA1704" i="1" s="1"/>
  <c r="Q1732" i="1"/>
  <c r="AA1732" i="1" s="1"/>
  <c r="Q1772" i="1"/>
  <c r="AA1772" i="1" s="1"/>
  <c r="Q1804" i="1"/>
  <c r="AA1804" i="1" s="1"/>
  <c r="Q3908" i="1"/>
  <c r="Q3968" i="1"/>
  <c r="Q1683" i="1"/>
  <c r="AA1683" i="1" s="1"/>
  <c r="Q1691" i="1"/>
  <c r="AA1691" i="1" s="1"/>
  <c r="Q1699" i="1"/>
  <c r="AA1699" i="1" s="1"/>
  <c r="Q1707" i="1"/>
  <c r="AA1707" i="1" s="1"/>
  <c r="Q1715" i="1"/>
  <c r="AA1715" i="1" s="1"/>
  <c r="Q1723" i="1"/>
  <c r="AA1723" i="1" s="1"/>
  <c r="Q1731" i="1"/>
  <c r="AA1731" i="1" s="1"/>
  <c r="Q1739" i="1"/>
  <c r="AA1739" i="1" s="1"/>
  <c r="Q1747" i="1"/>
  <c r="AA1747" i="1" s="1"/>
  <c r="Q1755" i="1"/>
  <c r="AA1755" i="1" s="1"/>
  <c r="Q1763" i="1"/>
  <c r="AA1763" i="1" s="1"/>
  <c r="Q1771" i="1"/>
  <c r="AA1771" i="1" s="1"/>
  <c r="Q1779" i="1"/>
  <c r="AA1779" i="1" s="1"/>
  <c r="Q1787" i="1"/>
  <c r="AA1787" i="1" s="1"/>
  <c r="Q1795" i="1"/>
  <c r="AA1795" i="1" s="1"/>
  <c r="Q1803" i="1"/>
  <c r="AA1803" i="1" s="1"/>
  <c r="Q1811" i="1"/>
  <c r="AA1811" i="1" s="1"/>
  <c r="Q1819" i="1"/>
  <c r="AA1819" i="1" s="1"/>
  <c r="Q1827" i="1"/>
  <c r="AA1827" i="1" s="1"/>
  <c r="Q1835" i="1"/>
  <c r="AA1835" i="1" s="1"/>
  <c r="Q1843" i="1"/>
  <c r="AA1843" i="1" s="1"/>
  <c r="Q1851" i="1"/>
  <c r="AA1851" i="1" s="1"/>
  <c r="Q1859" i="1"/>
  <c r="AA1859" i="1" s="1"/>
  <c r="Q1867" i="1"/>
  <c r="AA1867" i="1" s="1"/>
  <c r="Q1875" i="1"/>
  <c r="AA1875" i="1" s="1"/>
  <c r="Q1883" i="1"/>
  <c r="AA1883" i="1" s="1"/>
  <c r="Q1891" i="1"/>
  <c r="AA1891" i="1" s="1"/>
  <c r="Q1899" i="1"/>
  <c r="AA1899" i="1" s="1"/>
  <c r="Q1907" i="1"/>
  <c r="AA1907" i="1" s="1"/>
  <c r="Q1915" i="1"/>
  <c r="AA1915" i="1" s="1"/>
  <c r="Q1923" i="1"/>
  <c r="AA1923" i="1" s="1"/>
  <c r="Q1931" i="1"/>
  <c r="AA1931" i="1" s="1"/>
  <c r="Q1939" i="1"/>
  <c r="AA1939" i="1" s="1"/>
  <c r="Q1947" i="1"/>
  <c r="AA1947" i="1" s="1"/>
  <c r="Q1955" i="1"/>
  <c r="AA1955" i="1" s="1"/>
  <c r="Q1963" i="1"/>
  <c r="AA1963" i="1" s="1"/>
  <c r="Q1971" i="1"/>
  <c r="AA1971" i="1" s="1"/>
  <c r="Q1979" i="1"/>
  <c r="AA1979" i="1" s="1"/>
  <c r="Q1987" i="1"/>
  <c r="AA1987" i="1" s="1"/>
  <c r="Q1995" i="1"/>
  <c r="AA1995" i="1" s="1"/>
  <c r="Q2003" i="1"/>
  <c r="AA2003" i="1" s="1"/>
  <c r="Q3792" i="1"/>
  <c r="Q3888" i="1"/>
  <c r="Q1920" i="1"/>
  <c r="AA1920" i="1" s="1"/>
  <c r="Q1948" i="1"/>
  <c r="AA1948" i="1" s="1"/>
  <c r="Q1980" i="1"/>
  <c r="AA1980" i="1" s="1"/>
  <c r="Q1712" i="1"/>
  <c r="AA1712" i="1" s="1"/>
  <c r="Q3776" i="1"/>
  <c r="Q1812" i="1"/>
  <c r="AA1812" i="1" s="1"/>
  <c r="Q3880" i="1"/>
  <c r="Q1912" i="1"/>
  <c r="AA1912" i="1" s="1"/>
  <c r="Q3689" i="1"/>
  <c r="Q1697" i="1"/>
  <c r="AA1697" i="1" s="1"/>
  <c r="Q3721" i="1"/>
  <c r="Q1729" i="1"/>
  <c r="AA1729" i="1" s="1"/>
  <c r="Q3753" i="1"/>
  <c r="Q1761" i="1"/>
  <c r="AA1761" i="1" s="1"/>
  <c r="Q3785" i="1"/>
  <c r="Q1793" i="1"/>
  <c r="AA1793" i="1" s="1"/>
  <c r="Q3809" i="1"/>
  <c r="Q3825" i="1"/>
  <c r="Q3841" i="1"/>
  <c r="Q3857" i="1"/>
  <c r="Q3873" i="1"/>
  <c r="Q3889" i="1"/>
  <c r="Q3905" i="1"/>
  <c r="Q3921" i="1"/>
  <c r="Q3937" i="1"/>
  <c r="Q3953" i="1"/>
  <c r="Q3969" i="1"/>
  <c r="Q3985" i="1"/>
  <c r="Q1993" i="1"/>
  <c r="AA1993" i="1" s="1"/>
  <c r="Q3708" i="1"/>
  <c r="Q3828" i="1"/>
  <c r="Q3884" i="1"/>
  <c r="Q3690" i="1"/>
  <c r="Q3706" i="1"/>
  <c r="Q3722" i="1"/>
  <c r="Q3738" i="1"/>
  <c r="Q3754" i="1"/>
  <c r="Q3770" i="1"/>
  <c r="Q3786" i="1"/>
  <c r="Q3802" i="1"/>
  <c r="Q3818" i="1"/>
  <c r="Q3834" i="1"/>
  <c r="Q3850" i="1"/>
  <c r="Q3866" i="1"/>
  <c r="Q3882" i="1"/>
  <c r="Q3898" i="1"/>
  <c r="Q3914" i="1"/>
  <c r="Q3930" i="1"/>
  <c r="Q3946" i="1"/>
  <c r="Q3962" i="1"/>
  <c r="Q3978" i="1"/>
  <c r="Q3994" i="1"/>
  <c r="Q3716" i="1"/>
  <c r="Q3788" i="1"/>
  <c r="Q3892" i="1"/>
  <c r="Q1924" i="1"/>
  <c r="AA1924" i="1" s="1"/>
  <c r="Q1952" i="1"/>
  <c r="AA1952" i="1" s="1"/>
  <c r="Q1984" i="1"/>
  <c r="AA1984" i="1" s="1"/>
  <c r="Q1687" i="1"/>
  <c r="AA1687" i="1" s="1"/>
  <c r="Q1695" i="1"/>
  <c r="AA1695" i="1" s="1"/>
  <c r="Q1703" i="1"/>
  <c r="AA1703" i="1" s="1"/>
  <c r="Q1711" i="1"/>
  <c r="AA1711" i="1" s="1"/>
  <c r="Q1719" i="1"/>
  <c r="AA1719" i="1" s="1"/>
  <c r="Q1727" i="1"/>
  <c r="AA1727" i="1" s="1"/>
  <c r="Q1735" i="1"/>
  <c r="AA1735" i="1" s="1"/>
  <c r="Q1743" i="1"/>
  <c r="AA1743" i="1" s="1"/>
  <c r="Q1751" i="1"/>
  <c r="AA1751" i="1" s="1"/>
  <c r="Q1759" i="1"/>
  <c r="AA1759" i="1" s="1"/>
  <c r="Q1767" i="1"/>
  <c r="AA1767" i="1" s="1"/>
  <c r="Q1775" i="1"/>
  <c r="AA1775" i="1" s="1"/>
  <c r="Q1783" i="1"/>
  <c r="AA1783" i="1" s="1"/>
  <c r="Q1791" i="1"/>
  <c r="AA1791" i="1" s="1"/>
  <c r="Q1799" i="1"/>
  <c r="AA1799" i="1" s="1"/>
  <c r="Q1807" i="1"/>
  <c r="AA1807" i="1" s="1"/>
  <c r="Q1815" i="1"/>
  <c r="AA1815" i="1" s="1"/>
  <c r="Q1823" i="1"/>
  <c r="AA1823" i="1" s="1"/>
  <c r="Q1831" i="1"/>
  <c r="AA1831" i="1" s="1"/>
  <c r="Q1839" i="1"/>
  <c r="AA1839" i="1" s="1"/>
  <c r="Q1847" i="1"/>
  <c r="AA1847" i="1" s="1"/>
  <c r="Q1855" i="1"/>
  <c r="AA1855" i="1" s="1"/>
  <c r="Q1863" i="1"/>
  <c r="AA1863" i="1" s="1"/>
  <c r="Q1871" i="1"/>
  <c r="AA1871" i="1" s="1"/>
  <c r="Q1879" i="1"/>
  <c r="AA1879" i="1" s="1"/>
  <c r="Q1887" i="1"/>
  <c r="AA1887" i="1" s="1"/>
  <c r="Q1895" i="1"/>
  <c r="AA1895" i="1" s="1"/>
  <c r="Q1903" i="1"/>
  <c r="AA1903" i="1" s="1"/>
  <c r="Q1911" i="1"/>
  <c r="AA1911" i="1" s="1"/>
  <c r="Q1919" i="1"/>
  <c r="AA1919" i="1" s="1"/>
  <c r="Q1927" i="1"/>
  <c r="AA1927" i="1" s="1"/>
  <c r="Q1935" i="1"/>
  <c r="AA1935" i="1" s="1"/>
  <c r="Q1943" i="1"/>
  <c r="AA1943" i="1" s="1"/>
  <c r="Q1951" i="1"/>
  <c r="AA1951" i="1" s="1"/>
  <c r="Q1959" i="1"/>
  <c r="AA1959" i="1" s="1"/>
  <c r="Q1967" i="1"/>
  <c r="AA1967" i="1" s="1"/>
  <c r="Q1975" i="1"/>
  <c r="AA1975" i="1" s="1"/>
  <c r="Q1983" i="1"/>
  <c r="AA1983" i="1" s="1"/>
  <c r="Q1991" i="1"/>
  <c r="AA1991" i="1" s="1"/>
  <c r="Q1999" i="1"/>
  <c r="AA1999" i="1" s="1"/>
  <c r="Q3720" i="1"/>
  <c r="Q3780" i="1"/>
  <c r="Q1808" i="1"/>
  <c r="AA1808" i="1" s="1"/>
  <c r="Q3812" i="1"/>
  <c r="Q1848" i="1"/>
  <c r="AA1848" i="1" s="1"/>
  <c r="Q1880" i="1"/>
  <c r="AA1880" i="1" s="1"/>
  <c r="Q3996" i="1"/>
  <c r="Q1701" i="1"/>
  <c r="AA1701" i="1" s="1"/>
  <c r="Q1741" i="1"/>
  <c r="AA1741" i="1" s="1"/>
  <c r="Q1773" i="1"/>
  <c r="AA1773" i="1" s="1"/>
  <c r="Q3837" i="1"/>
  <c r="Q3901" i="1"/>
  <c r="Q3965" i="1"/>
  <c r="Q2005" i="1"/>
  <c r="AA2005" i="1" s="1"/>
  <c r="Q3752" i="1"/>
  <c r="Q3816" i="1"/>
  <c r="Q1844" i="1"/>
  <c r="AA1844" i="1" s="1"/>
  <c r="Q3928" i="1"/>
  <c r="Q3988" i="1"/>
  <c r="Q3718" i="1"/>
  <c r="Q1726" i="1"/>
  <c r="AA1726" i="1" s="1"/>
  <c r="Q1734" i="1"/>
  <c r="AA1734" i="1" s="1"/>
  <c r="Q1742" i="1"/>
  <c r="AA1742" i="1" s="1"/>
  <c r="Q1750" i="1"/>
  <c r="AA1750" i="1" s="1"/>
  <c r="Q1758" i="1"/>
  <c r="AA1758" i="1" s="1"/>
  <c r="Q1766" i="1"/>
  <c r="AA1766" i="1" s="1"/>
  <c r="Q1774" i="1"/>
  <c r="AA1774" i="1" s="1"/>
  <c r="Q1782" i="1"/>
  <c r="AA1782" i="1" s="1"/>
  <c r="Q1790" i="1"/>
  <c r="AA1790" i="1" s="1"/>
  <c r="Q1798" i="1"/>
  <c r="AA1798" i="1" s="1"/>
  <c r="Q1806" i="1"/>
  <c r="AA1806" i="1" s="1"/>
  <c r="Q1814" i="1"/>
  <c r="AA1814" i="1" s="1"/>
  <c r="Q1822" i="1"/>
  <c r="AA1822" i="1" s="1"/>
  <c r="Q1830" i="1"/>
  <c r="AA1830" i="1" s="1"/>
  <c r="Q1838" i="1"/>
  <c r="AA1838" i="1" s="1"/>
  <c r="Q1846" i="1"/>
  <c r="AA1846" i="1" s="1"/>
  <c r="Q1854" i="1"/>
  <c r="AA1854" i="1" s="1"/>
  <c r="Q1862" i="1"/>
  <c r="AA1862" i="1" s="1"/>
  <c r="Q1870" i="1"/>
  <c r="AA1870" i="1" s="1"/>
  <c r="Q1878" i="1"/>
  <c r="AA1878" i="1" s="1"/>
  <c r="Q1886" i="1"/>
  <c r="AA1886" i="1" s="1"/>
  <c r="Q1894" i="1"/>
  <c r="AA1894" i="1" s="1"/>
  <c r="Q1902" i="1"/>
  <c r="AA1902" i="1" s="1"/>
  <c r="Q1910" i="1"/>
  <c r="AA1910" i="1" s="1"/>
  <c r="Q1918" i="1"/>
  <c r="AA1918" i="1" s="1"/>
  <c r="Q1926" i="1"/>
  <c r="AA1926" i="1" s="1"/>
  <c r="Q1934" i="1"/>
  <c r="AA1934" i="1" s="1"/>
  <c r="Q1942" i="1"/>
  <c r="AA1942" i="1" s="1"/>
  <c r="Q3840" i="1"/>
  <c r="Q1876" i="1"/>
  <c r="AA1876" i="1" s="1"/>
  <c r="Q3940" i="1"/>
  <c r="Q3992" i="1"/>
  <c r="Q1700" i="1"/>
  <c r="AA1700" i="1" s="1"/>
  <c r="Q1736" i="1"/>
  <c r="AA1736" i="1" s="1"/>
  <c r="Q1764" i="1"/>
  <c r="AA1764" i="1" s="1"/>
  <c r="Q3824" i="1"/>
  <c r="Q1852" i="1"/>
  <c r="AA1852" i="1" s="1"/>
  <c r="Q3744" i="1"/>
  <c r="Q3848" i="1"/>
  <c r="Q3956" i="1"/>
  <c r="Q1996" i="1"/>
  <c r="AA1996" i="1" s="1"/>
  <c r="Q1693" i="1"/>
  <c r="AA1693" i="1" s="1"/>
  <c r="Q1733" i="1"/>
  <c r="AA1733" i="1" s="1"/>
  <c r="Q1765" i="1"/>
  <c r="AA1765" i="1" s="1"/>
  <c r="Q1797" i="1"/>
  <c r="AA1797" i="1" s="1"/>
  <c r="Q1829" i="1"/>
  <c r="AA1829" i="1" s="1"/>
  <c r="Q1861" i="1"/>
  <c r="AA1861" i="1" s="1"/>
  <c r="Q1893" i="1"/>
  <c r="AA1893" i="1" s="1"/>
  <c r="Q1925" i="1"/>
  <c r="AA1925" i="1" s="1"/>
  <c r="Q1957" i="1"/>
  <c r="AA1957" i="1" s="1"/>
  <c r="Q1989" i="1"/>
  <c r="AA1989" i="1" s="1"/>
  <c r="Q3705" i="1"/>
  <c r="Q1713" i="1"/>
  <c r="AA1713" i="1" s="1"/>
  <c r="Q3737" i="1"/>
  <c r="Q1745" i="1"/>
  <c r="AA1745" i="1" s="1"/>
  <c r="Q3769" i="1"/>
  <c r="Q1777" i="1"/>
  <c r="AA1777" i="1" s="1"/>
  <c r="Q3801" i="1"/>
  <c r="Q3817" i="1"/>
  <c r="Q3833" i="1"/>
  <c r="Q3849" i="1"/>
  <c r="Q3865" i="1"/>
  <c r="Q3881" i="1"/>
  <c r="Q3897" i="1"/>
  <c r="Q3913" i="1"/>
  <c r="Q3929" i="1"/>
  <c r="Q3945" i="1"/>
  <c r="Q3961" i="1"/>
  <c r="Q3977" i="1"/>
  <c r="Q4001" i="1"/>
  <c r="Q3740" i="1"/>
  <c r="Q1768" i="1"/>
  <c r="AA1768" i="1" s="1"/>
  <c r="Q1800" i="1"/>
  <c r="AA1800" i="1" s="1"/>
  <c r="Q3860" i="1"/>
  <c r="Q3916" i="1"/>
  <c r="Q1944" i="1"/>
  <c r="AA1944" i="1" s="1"/>
  <c r="Q1976" i="1"/>
  <c r="AA1976" i="1" s="1"/>
  <c r="Q2004" i="1"/>
  <c r="AA2004" i="1" s="1"/>
  <c r="Q3698" i="1"/>
  <c r="Q3714" i="1"/>
  <c r="Q3730" i="1"/>
  <c r="Q3746" i="1"/>
  <c r="Q3762" i="1"/>
  <c r="Q3778" i="1"/>
  <c r="Q3794" i="1"/>
  <c r="Q3810" i="1"/>
  <c r="Q3826" i="1"/>
  <c r="Q3842" i="1"/>
  <c r="Q3858" i="1"/>
  <c r="Q3874" i="1"/>
  <c r="Q3890" i="1"/>
  <c r="Q3906" i="1"/>
  <c r="Q3922" i="1"/>
  <c r="Q3938" i="1"/>
  <c r="Q3954" i="1"/>
  <c r="Q3970" i="1"/>
  <c r="Q3986" i="1"/>
  <c r="Q4002" i="1"/>
  <c r="Q3688" i="1"/>
  <c r="Q3756" i="1"/>
  <c r="Q3820" i="1"/>
  <c r="Q1856" i="1"/>
  <c r="AA1856" i="1" s="1"/>
  <c r="Q3684" i="1"/>
  <c r="Q3900" i="1"/>
  <c r="Q1936" i="1"/>
  <c r="AA1936" i="1" s="1"/>
  <c r="Q3692" i="1"/>
  <c r="Q3796" i="1"/>
  <c r="Q1832" i="1"/>
  <c r="AA1832" i="1" s="1"/>
  <c r="Q1864" i="1"/>
  <c r="AA1864" i="1" s="1"/>
  <c r="Q1896" i="1"/>
  <c r="AA1896" i="1" s="1"/>
  <c r="Q1709" i="1"/>
  <c r="AA1709" i="1" s="1"/>
  <c r="Q1725" i="1"/>
  <c r="AA1725" i="1" s="1"/>
  <c r="Q1749" i="1"/>
  <c r="AA1749" i="1" s="1"/>
  <c r="Q1781" i="1"/>
  <c r="AA1781" i="1" s="1"/>
  <c r="Q3853" i="1"/>
  <c r="Q3917" i="1"/>
  <c r="Q3981" i="1"/>
  <c r="Q1689" i="1"/>
  <c r="AA1689" i="1" s="1"/>
  <c r="Q3713" i="1"/>
  <c r="Q1721" i="1"/>
  <c r="AA1721" i="1" s="1"/>
  <c r="Q3745" i="1"/>
  <c r="Q1753" i="1"/>
  <c r="AA1753" i="1" s="1"/>
  <c r="Q3777" i="1"/>
  <c r="Q1785" i="1"/>
  <c r="AA1785" i="1" s="1"/>
  <c r="Q3993" i="1"/>
  <c r="Q2001" i="1"/>
  <c r="AA2001" i="1" s="1"/>
  <c r="Q1708" i="1"/>
  <c r="AA1708" i="1" s="1"/>
  <c r="Q1740" i="1"/>
  <c r="AA1740" i="1" s="1"/>
  <c r="Q3800" i="1"/>
  <c r="Q1828" i="1"/>
  <c r="AA1828" i="1" s="1"/>
  <c r="Q1860" i="1"/>
  <c r="AA1860" i="1" s="1"/>
  <c r="Q1884" i="1"/>
  <c r="AA1884" i="1" s="1"/>
  <c r="Q1916" i="1"/>
  <c r="AA1916" i="1" s="1"/>
  <c r="Q3976" i="1"/>
  <c r="Q1688" i="1"/>
  <c r="AA1688" i="1" s="1"/>
  <c r="Q1716" i="1"/>
  <c r="AA1716" i="1" s="1"/>
  <c r="Q1756" i="1"/>
  <c r="AA1756" i="1" s="1"/>
  <c r="Q1788" i="1"/>
  <c r="AA1788" i="1" s="1"/>
  <c r="Q1820" i="1"/>
  <c r="AA1820" i="1" s="1"/>
  <c r="Q3924" i="1"/>
  <c r="Q3984" i="1"/>
  <c r="Q3687" i="1"/>
  <c r="Q3703" i="1"/>
  <c r="Q3719" i="1"/>
  <c r="Q3735" i="1"/>
  <c r="Q3751" i="1"/>
  <c r="Q3767" i="1"/>
  <c r="Q3783" i="1"/>
  <c r="Q3799" i="1"/>
  <c r="Q3815" i="1"/>
  <c r="Q3831" i="1"/>
  <c r="Q3847" i="1"/>
  <c r="Q3863" i="1"/>
  <c r="Q3879" i="1"/>
  <c r="Q3895" i="1"/>
  <c r="Q3911" i="1"/>
  <c r="Q3927" i="1"/>
  <c r="Q3943" i="1"/>
  <c r="Q3959" i="1"/>
  <c r="Q3975" i="1"/>
  <c r="Q3991" i="1"/>
  <c r="Q1684" i="1"/>
  <c r="AA1684" i="1" s="1"/>
  <c r="Q1720" i="1"/>
  <c r="AA1720" i="1" s="1"/>
  <c r="Q1748" i="1"/>
  <c r="AA1748" i="1" s="1"/>
  <c r="Q1780" i="1"/>
  <c r="AA1780" i="1" s="1"/>
  <c r="Q3936" i="1"/>
  <c r="Q1964" i="1"/>
  <c r="AA1964" i="1" s="1"/>
  <c r="Q3760" i="1"/>
  <c r="Q1796" i="1"/>
  <c r="AA1796" i="1" s="1"/>
  <c r="Q3864" i="1"/>
  <c r="Q3972" i="1"/>
  <c r="Q3748" i="1"/>
  <c r="Q3836" i="1"/>
  <c r="Q3868" i="1"/>
  <c r="Q3964" i="1"/>
  <c r="Q2000" i="1"/>
  <c r="AA2000" i="1" s="1"/>
  <c r="Q3728" i="1"/>
  <c r="Q1760" i="1"/>
  <c r="AA1760" i="1" s="1"/>
  <c r="Q3932" i="1"/>
  <c r="Q1972" i="1"/>
  <c r="AA1972" i="1" s="1"/>
  <c r="Q3821" i="1"/>
  <c r="Q3885" i="1"/>
  <c r="Q3949" i="1"/>
  <c r="Q3697" i="1"/>
  <c r="Q1705" i="1"/>
  <c r="AA1705" i="1" s="1"/>
  <c r="Q3729" i="1"/>
  <c r="Q1737" i="1"/>
  <c r="AA1737" i="1" s="1"/>
  <c r="Q3761" i="1"/>
  <c r="Q1769" i="1"/>
  <c r="AA1769" i="1" s="1"/>
  <c r="Q3793" i="1"/>
  <c r="Q1801" i="1"/>
  <c r="AA1801" i="1" s="1"/>
  <c r="Q1809" i="1"/>
  <c r="AA1809" i="1" s="1"/>
  <c r="Q1817" i="1"/>
  <c r="AA1817" i="1" s="1"/>
  <c r="Q1825" i="1"/>
  <c r="AA1825" i="1" s="1"/>
  <c r="Q1833" i="1"/>
  <c r="AA1833" i="1" s="1"/>
  <c r="Q1841" i="1"/>
  <c r="AA1841" i="1" s="1"/>
  <c r="Q1849" i="1"/>
  <c r="AA1849" i="1" s="1"/>
  <c r="Q1857" i="1"/>
  <c r="AA1857" i="1" s="1"/>
  <c r="Q1865" i="1"/>
  <c r="AA1865" i="1" s="1"/>
  <c r="Q1873" i="1"/>
  <c r="AA1873" i="1" s="1"/>
  <c r="Q1881" i="1"/>
  <c r="AA1881" i="1" s="1"/>
  <c r="Q1889" i="1"/>
  <c r="AA1889" i="1" s="1"/>
  <c r="Q1897" i="1"/>
  <c r="AA1897" i="1" s="1"/>
  <c r="Q1905" i="1"/>
  <c r="AA1905" i="1" s="1"/>
  <c r="Q1913" i="1"/>
  <c r="AA1913" i="1" s="1"/>
  <c r="Q1921" i="1"/>
  <c r="AA1921" i="1" s="1"/>
  <c r="Q1929" i="1"/>
  <c r="AA1929" i="1" s="1"/>
  <c r="Q1937" i="1"/>
  <c r="AA1937" i="1" s="1"/>
  <c r="Q1945" i="1"/>
  <c r="AA1945" i="1" s="1"/>
  <c r="Q1953" i="1"/>
  <c r="AA1953" i="1" s="1"/>
  <c r="Q1961" i="1"/>
  <c r="AA1961" i="1" s="1"/>
  <c r="Q1969" i="1"/>
  <c r="AA1969" i="1" s="1"/>
  <c r="Q1977" i="1"/>
  <c r="AA1977" i="1" s="1"/>
  <c r="Q1985" i="1"/>
  <c r="AA1985" i="1" s="1"/>
  <c r="Q3768" i="1"/>
  <c r="Q3944" i="1"/>
  <c r="Q4004" i="1"/>
  <c r="Q1690" i="1"/>
  <c r="AA1690" i="1" s="1"/>
  <c r="Q1698" i="1"/>
  <c r="AA1698" i="1" s="1"/>
  <c r="Q1706" i="1"/>
  <c r="AA1706" i="1" s="1"/>
  <c r="Q1714" i="1"/>
  <c r="AA1714" i="1" s="1"/>
  <c r="Q1722" i="1"/>
  <c r="AA1722" i="1" s="1"/>
  <c r="Q1730" i="1"/>
  <c r="AA1730" i="1" s="1"/>
  <c r="Q1738" i="1"/>
  <c r="AA1738" i="1" s="1"/>
  <c r="Q1746" i="1"/>
  <c r="AA1746" i="1" s="1"/>
  <c r="Q1754" i="1"/>
  <c r="AA1754" i="1" s="1"/>
  <c r="Q1762" i="1"/>
  <c r="AA1762" i="1" s="1"/>
  <c r="Q1770" i="1"/>
  <c r="AA1770" i="1" s="1"/>
  <c r="Q1778" i="1"/>
  <c r="AA1778" i="1" s="1"/>
  <c r="Q1786" i="1"/>
  <c r="AA1786" i="1" s="1"/>
  <c r="Q1794" i="1"/>
  <c r="AA1794" i="1" s="1"/>
  <c r="Q1802" i="1"/>
  <c r="AA1802" i="1" s="1"/>
  <c r="Q1810" i="1"/>
  <c r="AA1810" i="1" s="1"/>
  <c r="Q1818" i="1"/>
  <c r="AA1818" i="1" s="1"/>
  <c r="Q1826" i="1"/>
  <c r="AA1826" i="1" s="1"/>
  <c r="Q1834" i="1"/>
  <c r="AA1834" i="1" s="1"/>
  <c r="Q1842" i="1"/>
  <c r="AA1842" i="1" s="1"/>
  <c r="Q1850" i="1"/>
  <c r="AA1850" i="1" s="1"/>
  <c r="Q1858" i="1"/>
  <c r="AA1858" i="1" s="1"/>
  <c r="Q1866" i="1"/>
  <c r="AA1866" i="1" s="1"/>
  <c r="Q1874" i="1"/>
  <c r="AA1874" i="1" s="1"/>
  <c r="Q1882" i="1"/>
  <c r="AA1882" i="1" s="1"/>
  <c r="Q1890" i="1"/>
  <c r="AA1890" i="1" s="1"/>
  <c r="Q1898" i="1"/>
  <c r="AA1898" i="1" s="1"/>
  <c r="Q1906" i="1"/>
  <c r="AA1906" i="1" s="1"/>
  <c r="Q1914" i="1"/>
  <c r="AA1914" i="1" s="1"/>
  <c r="Q1922" i="1"/>
  <c r="AA1922" i="1" s="1"/>
  <c r="Q1930" i="1"/>
  <c r="AA1930" i="1" s="1"/>
  <c r="Q1938" i="1"/>
  <c r="AA1938" i="1" s="1"/>
  <c r="Q1946" i="1"/>
  <c r="AA1946" i="1" s="1"/>
  <c r="Q1954" i="1"/>
  <c r="AA1954" i="1" s="1"/>
  <c r="Q1962" i="1"/>
  <c r="AA1962" i="1" s="1"/>
  <c r="Q1970" i="1"/>
  <c r="AA1970" i="1" s="1"/>
  <c r="Q1978" i="1"/>
  <c r="AA1978" i="1" s="1"/>
  <c r="Q1986" i="1"/>
  <c r="AA1986" i="1" s="1"/>
  <c r="Q1994" i="1"/>
  <c r="AA1994" i="1" s="1"/>
  <c r="Q2002" i="1"/>
  <c r="AA2002" i="1" s="1"/>
  <c r="Q3856" i="1"/>
  <c r="Q1892" i="1"/>
  <c r="AA1892" i="1" s="1"/>
  <c r="Q3952" i="1"/>
  <c r="Q3695" i="1"/>
  <c r="Q3711" i="1"/>
  <c r="Q3727" i="1"/>
  <c r="Q3743" i="1"/>
  <c r="Q3759" i="1"/>
  <c r="Q3775" i="1"/>
  <c r="Q3791" i="1"/>
  <c r="Q3807" i="1"/>
  <c r="Q3823" i="1"/>
  <c r="Q3839" i="1"/>
  <c r="Q3855" i="1"/>
  <c r="Q3871" i="1"/>
  <c r="Q3887" i="1"/>
  <c r="Q3903" i="1"/>
  <c r="Q3919" i="1"/>
  <c r="Q3935" i="1"/>
  <c r="Q3951" i="1"/>
  <c r="Q3967" i="1"/>
  <c r="Q3983" i="1"/>
  <c r="Q3999" i="1"/>
  <c r="Q3808" i="1"/>
  <c r="Q1836" i="1"/>
  <c r="AA1836" i="1" s="1"/>
  <c r="Q1868" i="1"/>
  <c r="AA1868" i="1" s="1"/>
  <c r="Q1900" i="1"/>
  <c r="AA1900" i="1" s="1"/>
  <c r="Q4000" i="1"/>
  <c r="Q1692" i="1"/>
  <c r="AA1692" i="1" s="1"/>
  <c r="Q1728" i="1"/>
  <c r="AA1728" i="1" s="1"/>
  <c r="Q3832" i="1"/>
  <c r="Q3896" i="1"/>
  <c r="Q1932" i="1"/>
  <c r="AA1932" i="1" s="1"/>
  <c r="AB1681" i="1"/>
  <c r="Z1681" i="1" s="1"/>
  <c r="AB1836" i="1" l="1"/>
  <c r="Z1836" i="1" s="1"/>
  <c r="AB3887" i="1"/>
  <c r="Z3887" i="1"/>
  <c r="AB3743" i="1"/>
  <c r="Z3743" i="1" s="1"/>
  <c r="AB3856" i="1"/>
  <c r="Z3856" i="1" s="1"/>
  <c r="AB1985" i="1"/>
  <c r="Z1985" i="1" s="1"/>
  <c r="AB1953" i="1"/>
  <c r="Z1953" i="1" s="1"/>
  <c r="AB1921" i="1"/>
  <c r="Z1921" i="1" s="1"/>
  <c r="AB1889" i="1"/>
  <c r="Z1889" i="1" s="1"/>
  <c r="AB1857" i="1"/>
  <c r="Z1857" i="1" s="1"/>
  <c r="AB1825" i="1"/>
  <c r="Z1825" i="1" s="1"/>
  <c r="AB3793" i="1"/>
  <c r="Z3793" i="1" s="1"/>
  <c r="AB3729" i="1"/>
  <c r="Z3729" i="1" s="1"/>
  <c r="AB3885" i="1"/>
  <c r="Z3885" i="1" s="1"/>
  <c r="AB1760" i="1"/>
  <c r="Z1760" i="1" s="1"/>
  <c r="AB3868" i="1"/>
  <c r="Z3868" i="1" s="1"/>
  <c r="AB1951" i="1"/>
  <c r="Z1951" i="1" s="1"/>
  <c r="AB1887" i="1"/>
  <c r="Z1887" i="1" s="1"/>
  <c r="AB1823" i="1"/>
  <c r="Z1823" i="1"/>
  <c r="AB1759" i="1"/>
  <c r="Z1759" i="1" s="1"/>
  <c r="AB1695" i="1"/>
  <c r="Z1695" i="1" s="1"/>
  <c r="AB3983" i="1"/>
  <c r="Z3983" i="1" s="1"/>
  <c r="AB3775" i="1"/>
  <c r="Z3775" i="1" s="1"/>
  <c r="AB3780" i="1"/>
  <c r="Z3780" i="1" s="1"/>
  <c r="AB3936" i="1"/>
  <c r="Z3936" i="1" s="1"/>
  <c r="AB3991" i="1"/>
  <c r="Z3991" i="1" s="1"/>
  <c r="AB3879" i="1"/>
  <c r="Z3879" i="1" s="1"/>
  <c r="AB3815" i="1"/>
  <c r="Z3815" i="1" s="1"/>
  <c r="AB3719" i="1"/>
  <c r="Z3719" i="1" s="1"/>
  <c r="AB3924" i="1"/>
  <c r="Z3924" i="1" s="1"/>
  <c r="AB1716" i="1"/>
  <c r="Z1716" i="1" s="1"/>
  <c r="AB1884" i="1"/>
  <c r="Z1884" i="1" s="1"/>
  <c r="AB1740" i="1"/>
  <c r="Z1740" i="1" s="1"/>
  <c r="AB3917" i="1"/>
  <c r="Z3917" i="1" s="1"/>
  <c r="AB1725" i="1"/>
  <c r="Z1725" i="1" s="1"/>
  <c r="AB1832" i="1"/>
  <c r="Z1832" i="1" s="1"/>
  <c r="AB3900" i="1"/>
  <c r="Z3900" i="1" s="1"/>
  <c r="AB1975" i="1"/>
  <c r="Z1975" i="1" s="1"/>
  <c r="AB1911" i="1"/>
  <c r="Z1911" i="1" s="1"/>
  <c r="AB1847" i="1"/>
  <c r="Z1847" i="1" s="1"/>
  <c r="AB1783" i="1"/>
  <c r="Z1783" i="1" s="1"/>
  <c r="AB1719" i="1"/>
  <c r="Z1719" i="1" s="1"/>
  <c r="AB3716" i="1"/>
  <c r="Z3716" i="1" s="1"/>
  <c r="AB1796" i="1"/>
  <c r="Z1796" i="1" s="1"/>
  <c r="AB3911" i="1"/>
  <c r="Z3911" i="1" s="1"/>
  <c r="AB4002" i="1"/>
  <c r="Z4002" i="1" s="1"/>
  <c r="AB3938" i="1"/>
  <c r="Z3938" i="1" s="1"/>
  <c r="AB3874" i="1"/>
  <c r="Z3874" i="1" s="1"/>
  <c r="AB2004" i="1"/>
  <c r="Z2004" i="1" s="1"/>
  <c r="AB4001" i="1"/>
  <c r="Z4001" i="1" s="1"/>
  <c r="AB3865" i="1"/>
  <c r="Z3865" i="1"/>
  <c r="AB3737" i="1"/>
  <c r="Z3737" i="1" s="1"/>
  <c r="AB1957" i="1"/>
  <c r="Z1957" i="1" s="1"/>
  <c r="AB1829" i="1"/>
  <c r="Z1829" i="1" s="1"/>
  <c r="AB1693" i="1"/>
  <c r="Z1693" i="1" s="1"/>
  <c r="AB3744" i="1"/>
  <c r="Z3744" i="1" s="1"/>
  <c r="AB1736" i="1"/>
  <c r="Z1736" i="1" s="1"/>
  <c r="AB1876" i="1"/>
  <c r="Z1876" i="1" s="1"/>
  <c r="AB1926" i="1"/>
  <c r="Z1926" i="1" s="1"/>
  <c r="AB1894" i="1"/>
  <c r="Z1894" i="1" s="1"/>
  <c r="AB1862" i="1"/>
  <c r="Z1862" i="1" s="1"/>
  <c r="AB1830" i="1"/>
  <c r="Z1830" i="1" s="1"/>
  <c r="AB1798" i="1"/>
  <c r="Z1798" i="1" s="1"/>
  <c r="AB1766" i="1"/>
  <c r="Z1766" i="1" s="1"/>
  <c r="AB1734" i="1"/>
  <c r="Z1734" i="1" s="1"/>
  <c r="AB1773" i="1"/>
  <c r="Z1773" i="1" s="1"/>
  <c r="AB1880" i="1"/>
  <c r="Z1880" i="1" s="1"/>
  <c r="AB3939" i="1"/>
  <c r="Z3939" i="1" s="1"/>
  <c r="AB3811" i="1"/>
  <c r="Z3811" i="1" s="1"/>
  <c r="AB3736" i="1"/>
  <c r="Z3736" i="1" s="1"/>
  <c r="AB3946" i="1"/>
  <c r="Z3946" i="1" s="1"/>
  <c r="AB3882" i="1"/>
  <c r="Z3882" i="1" s="1"/>
  <c r="AB3818" i="1"/>
  <c r="Z3818" i="1" s="1"/>
  <c r="AB3754" i="1"/>
  <c r="Z3754" i="1" s="1"/>
  <c r="AB3690" i="1"/>
  <c r="Z3690" i="1" s="1"/>
  <c r="AB1993" i="1"/>
  <c r="Z1993" i="1" s="1"/>
  <c r="AB3937" i="1"/>
  <c r="Z3937" i="1" s="1"/>
  <c r="AB3873" i="1"/>
  <c r="Z3873" i="1" s="1"/>
  <c r="AB3809" i="1"/>
  <c r="Z3809" i="1"/>
  <c r="AB3753" i="1"/>
  <c r="Z3753" i="1" s="1"/>
  <c r="AB3689" i="1"/>
  <c r="Z3689" i="1" s="1"/>
  <c r="AB3776" i="1"/>
  <c r="Z3776" i="1" s="1"/>
  <c r="AB1920" i="1"/>
  <c r="Z1920" i="1"/>
  <c r="AB1995" i="1"/>
  <c r="Z1995" i="1" s="1"/>
  <c r="AB1963" i="1"/>
  <c r="Z1963" i="1" s="1"/>
  <c r="AB1931" i="1"/>
  <c r="Z1931" i="1" s="1"/>
  <c r="AB1899" i="1"/>
  <c r="Z1899" i="1" s="1"/>
  <c r="AB1867" i="1"/>
  <c r="Z1867" i="1" s="1"/>
  <c r="AB1835" i="1"/>
  <c r="Z1835" i="1" s="1"/>
  <c r="AB1803" i="1"/>
  <c r="Z1803" i="1" s="1"/>
  <c r="AB1771" i="1"/>
  <c r="Z1771" i="1" s="1"/>
  <c r="AB1739" i="1"/>
  <c r="Z1739" i="1" s="1"/>
  <c r="AB1707" i="1"/>
  <c r="Z1707" i="1" s="1"/>
  <c r="AB3968" i="1"/>
  <c r="Z3968" i="1" s="1"/>
  <c r="AB1732" i="1"/>
  <c r="Z1732" i="1" s="1"/>
  <c r="AB1982" i="1"/>
  <c r="Z1982" i="1" s="1"/>
  <c r="AB3950" i="1"/>
  <c r="Z3950" i="1" s="1"/>
  <c r="AB1686" i="1"/>
  <c r="Z1686" i="1" s="1"/>
  <c r="AB3784" i="1"/>
  <c r="Z3784" i="1" s="1"/>
  <c r="AB3869" i="1"/>
  <c r="Z3869" i="1" s="1"/>
  <c r="AB1776" i="1"/>
  <c r="Z1776" i="1" s="1"/>
  <c r="AB3923" i="1"/>
  <c r="Z3923" i="1" s="1"/>
  <c r="AB3795" i="1"/>
  <c r="Z3795" i="1" s="1"/>
  <c r="AB3731" i="1"/>
  <c r="Z3731" i="1" s="1"/>
  <c r="AB1840" i="1"/>
  <c r="Z1840" i="1" s="1"/>
  <c r="AB3982" i="1"/>
  <c r="Z3982" i="1" s="1"/>
  <c r="AB3926" i="1"/>
  <c r="Z3926" i="1" s="1"/>
  <c r="AB3862" i="1"/>
  <c r="Z3862" i="1" s="1"/>
  <c r="AB1988" i="1"/>
  <c r="Z1988" i="1" s="1"/>
  <c r="AB1816" i="1"/>
  <c r="Z1816" i="1" s="1"/>
  <c r="AB1933" i="1"/>
  <c r="Z1933" i="1" s="1"/>
  <c r="AB1869" i="1"/>
  <c r="Z1869" i="1" s="1"/>
  <c r="AB1805" i="1"/>
  <c r="Z1805" i="1" s="1"/>
  <c r="AB1909" i="1"/>
  <c r="Z1909" i="1" s="1"/>
  <c r="AB1789" i="1"/>
  <c r="Z1789" i="1"/>
  <c r="AB3995" i="1"/>
  <c r="Z3995" i="1" s="1"/>
  <c r="AB3931" i="1"/>
  <c r="Z3931" i="1" s="1"/>
  <c r="AB3867" i="1"/>
  <c r="Z3867" i="1" s="1"/>
  <c r="AB3803" i="1"/>
  <c r="Z3803" i="1" s="1"/>
  <c r="AB3739" i="1"/>
  <c r="Z3739" i="1" s="1"/>
  <c r="AB1992" i="1"/>
  <c r="Z1992" i="1" s="1"/>
  <c r="AB3876" i="1"/>
  <c r="Z3876" i="1" s="1"/>
  <c r="AB3974" i="1"/>
  <c r="Z3974" i="1" s="1"/>
  <c r="AB3902" i="1"/>
  <c r="Z3902" i="1" s="1"/>
  <c r="AB3838" i="1"/>
  <c r="Z3838" i="1" s="1"/>
  <c r="AB3774" i="1"/>
  <c r="Z3774" i="1" s="1"/>
  <c r="AB3702" i="1"/>
  <c r="Z3702" i="1" s="1"/>
  <c r="AB3696" i="1"/>
  <c r="Z3696" i="1" s="1"/>
  <c r="AB1949" i="1"/>
  <c r="Z1949" i="1" s="1"/>
  <c r="AB1885" i="1"/>
  <c r="Z1885" i="1" s="1"/>
  <c r="AB1821" i="1"/>
  <c r="Z1821" i="1" s="1"/>
  <c r="AB3757" i="1"/>
  <c r="Z3757" i="1" s="1"/>
  <c r="AB3693" i="1"/>
  <c r="Z3693" i="1" s="1"/>
  <c r="AB87" i="9"/>
  <c r="AB3808" i="1"/>
  <c r="Z3808" i="1" s="1"/>
  <c r="AB3823" i="1"/>
  <c r="Z3823" i="1" s="1"/>
  <c r="AB3711" i="1"/>
  <c r="Z3711" i="1" s="1"/>
  <c r="AB2002" i="1"/>
  <c r="Z2002" i="1" s="1"/>
  <c r="AB1970" i="1"/>
  <c r="Z1970" i="1" s="1"/>
  <c r="AB1938" i="1"/>
  <c r="Z1938" i="1" s="1"/>
  <c r="AB1906" i="1"/>
  <c r="Z1906" i="1" s="1"/>
  <c r="AB1874" i="1"/>
  <c r="Z1874" i="1" s="1"/>
  <c r="AB1842" i="1"/>
  <c r="Z1842" i="1" s="1"/>
  <c r="AB1810" i="1"/>
  <c r="Z1810" i="1" s="1"/>
  <c r="AB1778" i="1"/>
  <c r="Z1778" i="1" s="1"/>
  <c r="AB1746" i="1"/>
  <c r="Z1746" i="1" s="1"/>
  <c r="AB1714" i="1"/>
  <c r="Z1714" i="1" s="1"/>
  <c r="AB4004" i="1"/>
  <c r="Z4004" i="1" s="1"/>
  <c r="AB1977" i="1"/>
  <c r="Z1977" i="1"/>
  <c r="AB1945" i="1"/>
  <c r="Z1945" i="1" s="1"/>
  <c r="AB1913" i="1"/>
  <c r="Z1913" i="1" s="1"/>
  <c r="AB1881" i="1"/>
  <c r="Z1881" i="1" s="1"/>
  <c r="AB1849" i="1"/>
  <c r="Z1849" i="1"/>
  <c r="AB1817" i="1"/>
  <c r="Z1817" i="1" s="1"/>
  <c r="AB1769" i="1"/>
  <c r="Z1769" i="1" s="1"/>
  <c r="AB1705" i="1"/>
  <c r="Z1705" i="1" s="1"/>
  <c r="AB3821" i="1"/>
  <c r="Z3821" i="1" s="1"/>
  <c r="AB3728" i="1"/>
  <c r="Z3728" i="1" s="1"/>
  <c r="AB1999" i="1"/>
  <c r="Z1999" i="1" s="1"/>
  <c r="AB1935" i="1"/>
  <c r="Z1935" i="1" s="1"/>
  <c r="AB1871" i="1"/>
  <c r="Z1871" i="1" s="1"/>
  <c r="AB1807" i="1"/>
  <c r="Z1807" i="1" s="1"/>
  <c r="AB1743" i="1"/>
  <c r="Z1743" i="1" s="1"/>
  <c r="AB1952" i="1"/>
  <c r="Z1952" i="1" s="1"/>
  <c r="AB1900" i="1"/>
  <c r="Z1900" i="1" s="1"/>
  <c r="AB3951" i="1"/>
  <c r="Z3951" i="1" s="1"/>
  <c r="AB3855" i="1"/>
  <c r="Z3855" i="1" s="1"/>
  <c r="AB3748" i="1"/>
  <c r="Z3748" i="1" s="1"/>
  <c r="AB3864" i="1"/>
  <c r="Z3864" i="1"/>
  <c r="AB1780" i="1"/>
  <c r="Z1780" i="1" s="1"/>
  <c r="AB3959" i="1"/>
  <c r="Z3959" i="1" s="1"/>
  <c r="AB3863" i="1"/>
  <c r="Z3863" i="1" s="1"/>
  <c r="AB3799" i="1"/>
  <c r="Z3799" i="1" s="1"/>
  <c r="AB3703" i="1"/>
  <c r="Z3703" i="1" s="1"/>
  <c r="AB1820" i="1"/>
  <c r="Z1820" i="1" s="1"/>
  <c r="AB1688" i="1"/>
  <c r="Z1688" i="1" s="1"/>
  <c r="AB1860" i="1"/>
  <c r="Z1860" i="1" s="1"/>
  <c r="AB1708" i="1"/>
  <c r="Z1708" i="1" s="1"/>
  <c r="AB3777" i="1"/>
  <c r="Z3777" i="1" s="1"/>
  <c r="AB3853" i="1"/>
  <c r="Z3853" i="1" s="1"/>
  <c r="AB1709" i="1"/>
  <c r="Z1709" i="1" s="1"/>
  <c r="AB3796" i="1"/>
  <c r="Z3796" i="1" s="1"/>
  <c r="AB1808" i="1"/>
  <c r="Z1808" i="1" s="1"/>
  <c r="AB1959" i="1"/>
  <c r="Z1959" i="1" s="1"/>
  <c r="AB1895" i="1"/>
  <c r="Z1895" i="1"/>
  <c r="AB1831" i="1"/>
  <c r="Z1831" i="1" s="1"/>
  <c r="AB1767" i="1"/>
  <c r="Z1767" i="1" s="1"/>
  <c r="AB1703" i="1"/>
  <c r="Z1703" i="1" s="1"/>
  <c r="AB3896" i="1"/>
  <c r="Z3896" i="1" s="1"/>
  <c r="AB1720" i="1"/>
  <c r="Z1720" i="1" s="1"/>
  <c r="AB3783" i="1"/>
  <c r="Z3783" i="1" s="1"/>
  <c r="AB3794" i="1"/>
  <c r="Z3794" i="1" s="1"/>
  <c r="AB3730" i="1"/>
  <c r="Z3730" i="1" s="1"/>
  <c r="AB1976" i="1"/>
  <c r="Z1976" i="1" s="1"/>
  <c r="AB1800" i="1"/>
  <c r="Z1800" i="1" s="1"/>
  <c r="AB3913" i="1"/>
  <c r="Z3913" i="1" s="1"/>
  <c r="AB1925" i="1"/>
  <c r="Z1925" i="1" s="1"/>
  <c r="AB1797" i="1"/>
  <c r="Z1797" i="1" s="1"/>
  <c r="AB1996" i="1"/>
  <c r="Z1996" i="1" s="1"/>
  <c r="AB1852" i="1"/>
  <c r="Z1852" i="1" s="1"/>
  <c r="AB1700" i="1"/>
  <c r="Z1700" i="1" s="1"/>
  <c r="AB3840" i="1"/>
  <c r="Z3840" i="1" s="1"/>
  <c r="AB1918" i="1"/>
  <c r="Z1918" i="1" s="1"/>
  <c r="AB1886" i="1"/>
  <c r="Z1886" i="1" s="1"/>
  <c r="AB1854" i="1"/>
  <c r="Z1854" i="1" s="1"/>
  <c r="AB1822" i="1"/>
  <c r="Z1822" i="1" s="1"/>
  <c r="AB1790" i="1"/>
  <c r="Z1790" i="1" s="1"/>
  <c r="AB1758" i="1"/>
  <c r="Z1758" i="1" s="1"/>
  <c r="AB1726" i="1"/>
  <c r="Z1726" i="1" s="1"/>
  <c r="AB1844" i="1"/>
  <c r="Z1844" i="1" s="1"/>
  <c r="AB3965" i="1"/>
  <c r="Z3965" i="1" s="1"/>
  <c r="AB1848" i="1"/>
  <c r="Z1848" i="1" s="1"/>
  <c r="AB3700" i="1"/>
  <c r="Z3700" i="1"/>
  <c r="AB3907" i="1"/>
  <c r="Z3907" i="1" s="1"/>
  <c r="AB3994" i="1"/>
  <c r="Z3994" i="1" s="1"/>
  <c r="AB3930" i="1"/>
  <c r="Z3930" i="1" s="1"/>
  <c r="AB3866" i="1"/>
  <c r="Z3866" i="1" s="1"/>
  <c r="AB3802" i="1"/>
  <c r="Z3802" i="1" s="1"/>
  <c r="AB3738" i="1"/>
  <c r="Z3738" i="1" s="1"/>
  <c r="AB3884" i="1"/>
  <c r="Z3884" i="1" s="1"/>
  <c r="AB3985" i="1"/>
  <c r="Z3985" i="1" s="1"/>
  <c r="AB3921" i="1"/>
  <c r="Z3921" i="1" s="1"/>
  <c r="AB3857" i="1"/>
  <c r="Z3857" i="1" s="1"/>
  <c r="AB1793" i="1"/>
  <c r="Z1793" i="1" s="1"/>
  <c r="AB1729" i="1"/>
  <c r="Z1729" i="1" s="1"/>
  <c r="AB1912" i="1"/>
  <c r="Z1912" i="1" s="1"/>
  <c r="AB1712" i="1"/>
  <c r="Z1712" i="1" s="1"/>
  <c r="AB3888" i="1"/>
  <c r="Z3888" i="1" s="1"/>
  <c r="AB1987" i="1"/>
  <c r="Z1987" i="1" s="1"/>
  <c r="AB1955" i="1"/>
  <c r="Z1955" i="1" s="1"/>
  <c r="AB1923" i="1"/>
  <c r="Z1923" i="1" s="1"/>
  <c r="AB1891" i="1"/>
  <c r="Z1891" i="1" s="1"/>
  <c r="AB1859" i="1"/>
  <c r="Z1859" i="1" s="1"/>
  <c r="AB1827" i="1"/>
  <c r="Z1827" i="1" s="1"/>
  <c r="AB1795" i="1"/>
  <c r="Z1795" i="1" s="1"/>
  <c r="AB1763" i="1"/>
  <c r="Z1763" i="1" s="1"/>
  <c r="AB1731" i="1"/>
  <c r="Z1731" i="1" s="1"/>
  <c r="AB1699" i="1"/>
  <c r="Z1699" i="1" s="1"/>
  <c r="AB3908" i="1"/>
  <c r="Z3908" i="1" s="1"/>
  <c r="AB1704" i="1"/>
  <c r="Z1704" i="1" s="1"/>
  <c r="AB1974" i="1"/>
  <c r="Z1974" i="1" s="1"/>
  <c r="AB1710" i="1"/>
  <c r="Z1710" i="1" s="1"/>
  <c r="AB3960" i="1"/>
  <c r="Z3960" i="1" s="1"/>
  <c r="AB1724" i="1"/>
  <c r="Z1724" i="1" s="1"/>
  <c r="AB3805" i="1"/>
  <c r="Z3805" i="1" s="1"/>
  <c r="AB1744" i="1"/>
  <c r="Z1744" i="1" s="1"/>
  <c r="AB3764" i="1"/>
  <c r="Z3764" i="1" s="1"/>
  <c r="AB3891" i="1"/>
  <c r="Z3891" i="1" s="1"/>
  <c r="AB3763" i="1"/>
  <c r="Z3763" i="1" s="1"/>
  <c r="AB3966" i="1"/>
  <c r="Z3966" i="1" s="1"/>
  <c r="AB3782" i="1"/>
  <c r="Z3782" i="1" s="1"/>
  <c r="AB1718" i="1"/>
  <c r="Z1718" i="1" s="1"/>
  <c r="AB1960" i="1"/>
  <c r="Z1960" i="1" s="1"/>
  <c r="AB1784" i="1"/>
  <c r="Z1784" i="1" s="1"/>
  <c r="AB3925" i="1"/>
  <c r="Z3925" i="1" s="1"/>
  <c r="AB3861" i="1"/>
  <c r="Z3861" i="1" s="1"/>
  <c r="AB3797" i="1"/>
  <c r="Z3797" i="1" s="1"/>
  <c r="AB3733" i="1"/>
  <c r="Z3733" i="1" s="1"/>
  <c r="AB1997" i="1"/>
  <c r="Z1997" i="1" s="1"/>
  <c r="AB1877" i="1"/>
  <c r="Z1877" i="1" s="1"/>
  <c r="AB1757" i="1"/>
  <c r="Z1757" i="1" s="1"/>
  <c r="AB3979" i="1"/>
  <c r="Z3979" i="1" s="1"/>
  <c r="AB3915" i="1"/>
  <c r="Z3915" i="1" s="1"/>
  <c r="AB3851" i="1"/>
  <c r="Z3851" i="1" s="1"/>
  <c r="AB3787" i="1"/>
  <c r="Z3787" i="1"/>
  <c r="AB3723" i="1"/>
  <c r="Z3723" i="1" s="1"/>
  <c r="AB1968" i="1"/>
  <c r="Z1968" i="1" s="1"/>
  <c r="AB3772" i="1"/>
  <c r="Z3772" i="1" s="1"/>
  <c r="AB3958" i="1"/>
  <c r="Z3958" i="1" s="1"/>
  <c r="AB3886" i="1"/>
  <c r="Z3886" i="1" s="1"/>
  <c r="AB3822" i="1"/>
  <c r="Z3822" i="1" s="1"/>
  <c r="AB3758" i="1"/>
  <c r="Z3758" i="1" s="1"/>
  <c r="AB3686" i="1"/>
  <c r="Z3686" i="1" s="1"/>
  <c r="AB3997" i="1"/>
  <c r="Z3997" i="1" s="1"/>
  <c r="AB3941" i="1"/>
  <c r="Z3941" i="1" s="1"/>
  <c r="AB3877" i="1"/>
  <c r="Z3877" i="1" s="1"/>
  <c r="AB3813" i="1"/>
  <c r="Z3813" i="1" s="1"/>
  <c r="AB3741" i="1"/>
  <c r="Z3741" i="1" s="1"/>
  <c r="AB90" i="9"/>
  <c r="AB89" i="9"/>
  <c r="AB3952" i="1"/>
  <c r="Z3952" i="1" s="1"/>
  <c r="AB1994" i="1"/>
  <c r="Z1994" i="1" s="1"/>
  <c r="AB1962" i="1"/>
  <c r="Z1962" i="1" s="1"/>
  <c r="AB1930" i="1"/>
  <c r="Z1930" i="1" s="1"/>
  <c r="AB1898" i="1"/>
  <c r="Z1898" i="1" s="1"/>
  <c r="AB1866" i="1"/>
  <c r="Z1866" i="1" s="1"/>
  <c r="AB1834" i="1"/>
  <c r="Z1834" i="1" s="1"/>
  <c r="AB1802" i="1"/>
  <c r="Z1802" i="1" s="1"/>
  <c r="AB1770" i="1"/>
  <c r="Z1770" i="1" s="1"/>
  <c r="AB1738" i="1"/>
  <c r="Z1738" i="1" s="1"/>
  <c r="AB1706" i="1"/>
  <c r="Z1706" i="1" s="1"/>
  <c r="AB3944" i="1"/>
  <c r="Z3944" i="1" s="1"/>
  <c r="AB1969" i="1"/>
  <c r="Z1969" i="1" s="1"/>
  <c r="AB1937" i="1"/>
  <c r="Z1937" i="1" s="1"/>
  <c r="AB1905" i="1"/>
  <c r="Z1905" i="1" s="1"/>
  <c r="AB1873" i="1"/>
  <c r="Z1873" i="1" s="1"/>
  <c r="AB1841" i="1"/>
  <c r="Z1841" i="1" s="1"/>
  <c r="AB1809" i="1"/>
  <c r="Z1809" i="1" s="1"/>
  <c r="AB3761" i="1"/>
  <c r="Z3761" i="1" s="1"/>
  <c r="AB3697" i="1"/>
  <c r="Z3697" i="1" s="1"/>
  <c r="AB1972" i="1"/>
  <c r="Z1972" i="1" s="1"/>
  <c r="AB2000" i="1"/>
  <c r="Z2000" i="1" s="1"/>
  <c r="AB1983" i="1"/>
  <c r="Z1983" i="1" s="1"/>
  <c r="AB1919" i="1"/>
  <c r="Z1919" i="1" s="1"/>
  <c r="AB1855" i="1"/>
  <c r="Z1855" i="1" s="1"/>
  <c r="AB1791" i="1"/>
  <c r="Z1791" i="1" s="1"/>
  <c r="AB1727" i="1"/>
  <c r="Z1727" i="1" s="1"/>
  <c r="AB3788" i="1"/>
  <c r="Z3788" i="1" s="1"/>
  <c r="AB1868" i="1"/>
  <c r="Z1868" i="1" s="1"/>
  <c r="AB3684" i="1"/>
  <c r="Z3684" i="1" s="1"/>
  <c r="AB3760" i="1"/>
  <c r="Z3760" i="1" s="1"/>
  <c r="AB1748" i="1"/>
  <c r="Z1748" i="1" s="1"/>
  <c r="AB3943" i="1"/>
  <c r="Z3943" i="1"/>
  <c r="AB3847" i="1"/>
  <c r="Z3847" i="1" s="1"/>
  <c r="AB3767" i="1"/>
  <c r="Z3767" i="1" s="1"/>
  <c r="AB3687" i="1"/>
  <c r="Z3687" i="1" s="1"/>
  <c r="AB1788" i="1"/>
  <c r="Z1788" i="1" s="1"/>
  <c r="AB3976" i="1"/>
  <c r="Z3976" i="1" s="1"/>
  <c r="AB1828" i="1"/>
  <c r="Z1828" i="1" s="1"/>
  <c r="AB2001" i="1"/>
  <c r="Z2001" i="1" s="1"/>
  <c r="AB1753" i="1"/>
  <c r="Z1753" i="1" s="1"/>
  <c r="AB1689" i="1"/>
  <c r="Z1689" i="1" s="1"/>
  <c r="AB1781" i="1"/>
  <c r="Z1781" i="1" s="1"/>
  <c r="AB1896" i="1"/>
  <c r="Z1896" i="1" s="1"/>
  <c r="AB3692" i="1"/>
  <c r="Z3692" i="1"/>
  <c r="AB3720" i="1"/>
  <c r="Z3720" i="1" s="1"/>
  <c r="AB1943" i="1"/>
  <c r="Z1943" i="1" s="1"/>
  <c r="AB1879" i="1"/>
  <c r="Z1879" i="1" s="1"/>
  <c r="AB1815" i="1"/>
  <c r="Z1815" i="1"/>
  <c r="AB1751" i="1"/>
  <c r="Z1751" i="1" s="1"/>
  <c r="AB1687" i="1"/>
  <c r="Z1687" i="1" s="1"/>
  <c r="AB1692" i="1"/>
  <c r="Z1692" i="1" s="1"/>
  <c r="AB3975" i="1"/>
  <c r="Z3975" i="1" s="1"/>
  <c r="AB3756" i="1"/>
  <c r="Z3756" i="1" s="1"/>
  <c r="AB3970" i="1"/>
  <c r="Z3970" i="1" s="1"/>
  <c r="AB3842" i="1"/>
  <c r="Z3842" i="1" s="1"/>
  <c r="AB1944" i="1"/>
  <c r="Z1944" i="1" s="1"/>
  <c r="AB1768" i="1"/>
  <c r="Z1768" i="1" s="1"/>
  <c r="AB3769" i="1"/>
  <c r="Z3769" i="1" s="1"/>
  <c r="AB3705" i="1"/>
  <c r="Z3705" i="1" s="1"/>
  <c r="AB1893" i="1"/>
  <c r="Z1893" i="1" s="1"/>
  <c r="AB1765" i="1"/>
  <c r="Z1765" i="1" s="1"/>
  <c r="AB3956" i="1"/>
  <c r="Z3956" i="1" s="1"/>
  <c r="AB3824" i="1"/>
  <c r="Z3824" i="1" s="1"/>
  <c r="AB1942" i="1"/>
  <c r="Z1942" i="1" s="1"/>
  <c r="AB1910" i="1"/>
  <c r="Z1910" i="1" s="1"/>
  <c r="AB1878" i="1"/>
  <c r="Z1878" i="1" s="1"/>
  <c r="AB1846" i="1"/>
  <c r="Z1846" i="1" s="1"/>
  <c r="AB1814" i="1"/>
  <c r="Z1814" i="1" s="1"/>
  <c r="AB1782" i="1"/>
  <c r="Z1782" i="1" s="1"/>
  <c r="AB1750" i="1"/>
  <c r="Z1750" i="1" s="1"/>
  <c r="AB3718" i="1"/>
  <c r="Z3718" i="1" s="1"/>
  <c r="AB3816" i="1"/>
  <c r="Z3816" i="1" s="1"/>
  <c r="AB1701" i="1"/>
  <c r="Z1701" i="1" s="1"/>
  <c r="AB3812" i="1"/>
  <c r="Z3812" i="1" s="1"/>
  <c r="AB4003" i="1"/>
  <c r="Z4003" i="1" s="1"/>
  <c r="AB3875" i="1"/>
  <c r="Z3875" i="1" s="1"/>
  <c r="AB3978" i="1"/>
  <c r="Z3978" i="1" s="1"/>
  <c r="AB3914" i="1"/>
  <c r="Z3914" i="1" s="1"/>
  <c r="AB3850" i="1"/>
  <c r="Z3850" i="1" s="1"/>
  <c r="AB3786" i="1"/>
  <c r="Z3786" i="1" s="1"/>
  <c r="AB3722" i="1"/>
  <c r="Z3722" i="1" s="1"/>
  <c r="AB3828" i="1"/>
  <c r="Z3828" i="1" s="1"/>
  <c r="AB3969" i="1"/>
  <c r="Z3969" i="1" s="1"/>
  <c r="AB3905" i="1"/>
  <c r="Z3905" i="1" s="1"/>
  <c r="AB3841" i="1"/>
  <c r="Z3841" i="1" s="1"/>
  <c r="AB3785" i="1"/>
  <c r="Z3785" i="1" s="1"/>
  <c r="AB3721" i="1"/>
  <c r="Z3721" i="1" s="1"/>
  <c r="AB3880" i="1"/>
  <c r="Z3880" i="1"/>
  <c r="AB1980" i="1"/>
  <c r="Z1980" i="1" s="1"/>
  <c r="AB3792" i="1"/>
  <c r="Z3792" i="1" s="1"/>
  <c r="AB1979" i="1"/>
  <c r="Z1979" i="1" s="1"/>
  <c r="AB1947" i="1"/>
  <c r="Z1947" i="1"/>
  <c r="AB1915" i="1"/>
  <c r="Z1915" i="1" s="1"/>
  <c r="AB1883" i="1"/>
  <c r="Z1883" i="1" s="1"/>
  <c r="AB1851" i="1"/>
  <c r="Z1851" i="1" s="1"/>
  <c r="AB1819" i="1"/>
  <c r="Z1819" i="1" s="1"/>
  <c r="AB1787" i="1"/>
  <c r="Z1787" i="1" s="1"/>
  <c r="AB1755" i="1"/>
  <c r="Z1755" i="1" s="1"/>
  <c r="AB1723" i="1"/>
  <c r="Z1723" i="1" s="1"/>
  <c r="AB1691" i="1"/>
  <c r="Z1691" i="1" s="1"/>
  <c r="AB1804" i="1"/>
  <c r="Z1804" i="1" s="1"/>
  <c r="AB1998" i="1"/>
  <c r="Z1998" i="1" s="1"/>
  <c r="AB1966" i="1"/>
  <c r="Z1966" i="1" s="1"/>
  <c r="AB1702" i="1"/>
  <c r="Z1702" i="1" s="1"/>
  <c r="AB1904" i="1"/>
  <c r="Z1904" i="1" s="1"/>
  <c r="AB1696" i="1"/>
  <c r="Z1696" i="1" s="1"/>
  <c r="AB1956" i="1"/>
  <c r="Z1956" i="1" s="1"/>
  <c r="AB3712" i="1"/>
  <c r="Z3712" i="1" s="1"/>
  <c r="AB3987" i="1"/>
  <c r="Z3987" i="1" s="1"/>
  <c r="AB3859" i="1"/>
  <c r="Z3859" i="1" s="1"/>
  <c r="AB3948" i="1"/>
  <c r="Z3948" i="1" s="1"/>
  <c r="AB3699" i="1"/>
  <c r="Z3699" i="1"/>
  <c r="AB3732" i="1"/>
  <c r="Z3732" i="1" s="1"/>
  <c r="AB1950" i="1"/>
  <c r="Z1950" i="1" s="1"/>
  <c r="AB3894" i="1"/>
  <c r="Z3894" i="1" s="1"/>
  <c r="AB3830" i="1"/>
  <c r="Z3830" i="1" s="1"/>
  <c r="AB3710" i="1"/>
  <c r="Z3710" i="1" s="1"/>
  <c r="AB1928" i="1"/>
  <c r="Z1928" i="1" s="1"/>
  <c r="AB1752" i="1"/>
  <c r="Z1752" i="1" s="1"/>
  <c r="AB3781" i="1"/>
  <c r="Z3781" i="1"/>
  <c r="AB3717" i="1"/>
  <c r="Z3717" i="1" s="1"/>
  <c r="AB1973" i="1"/>
  <c r="Z1973" i="1" s="1"/>
  <c r="AB1845" i="1"/>
  <c r="Z1845" i="1" s="1"/>
  <c r="AB1717" i="1"/>
  <c r="Z1717" i="1" s="1"/>
  <c r="AB3963" i="1"/>
  <c r="Z3963" i="1" s="1"/>
  <c r="AB3899" i="1"/>
  <c r="Z3899" i="1" s="1"/>
  <c r="AB3835" i="1"/>
  <c r="Z3835" i="1" s="1"/>
  <c r="AB3771" i="1"/>
  <c r="Z3771" i="1"/>
  <c r="AB3707" i="1"/>
  <c r="Z3707" i="1" s="1"/>
  <c r="AB1940" i="1"/>
  <c r="Z1940" i="1" s="1"/>
  <c r="AB3704" i="1"/>
  <c r="Z3704" i="1" s="1"/>
  <c r="AB3934" i="1"/>
  <c r="Z3934" i="1" s="1"/>
  <c r="AB3870" i="1"/>
  <c r="Z3870" i="1" s="1"/>
  <c r="AB3806" i="1"/>
  <c r="Z3806" i="1" s="1"/>
  <c r="AB3742" i="1"/>
  <c r="Z3742" i="1" s="1"/>
  <c r="AB1872" i="1"/>
  <c r="Z1872" i="1" s="1"/>
  <c r="AB1981" i="1"/>
  <c r="Z1981" i="1" s="1"/>
  <c r="AB1917" i="1"/>
  <c r="Z1917" i="1" s="1"/>
  <c r="AB1853" i="1"/>
  <c r="Z1853" i="1" s="1"/>
  <c r="AB3789" i="1"/>
  <c r="Z3789" i="1" s="1"/>
  <c r="AB3725" i="1"/>
  <c r="Z3725" i="1" s="1"/>
  <c r="AB88" i="9"/>
  <c r="AB85" i="9"/>
  <c r="AB3832" i="1"/>
  <c r="Z3832" i="1" s="1"/>
  <c r="AB3919" i="1"/>
  <c r="Z3919" i="1" s="1"/>
  <c r="AB3759" i="1"/>
  <c r="Z3759" i="1" s="1"/>
  <c r="AB1892" i="1"/>
  <c r="Z1892" i="1" s="1"/>
  <c r="AB1986" i="1"/>
  <c r="Z1986" i="1" s="1"/>
  <c r="AB1954" i="1"/>
  <c r="Z1954" i="1" s="1"/>
  <c r="AB1922" i="1"/>
  <c r="Z1922" i="1" s="1"/>
  <c r="AB1890" i="1"/>
  <c r="Z1890" i="1" s="1"/>
  <c r="AB1858" i="1"/>
  <c r="Z1858" i="1" s="1"/>
  <c r="AB1826" i="1"/>
  <c r="Z1826" i="1" s="1"/>
  <c r="AB1794" i="1"/>
  <c r="Z1794" i="1" s="1"/>
  <c r="AB1762" i="1"/>
  <c r="Z1762" i="1" s="1"/>
  <c r="AB1730" i="1"/>
  <c r="Z1730" i="1" s="1"/>
  <c r="AB1698" i="1"/>
  <c r="Z1698" i="1" s="1"/>
  <c r="AB3768" i="1"/>
  <c r="Z3768" i="1" s="1"/>
  <c r="AB1961" i="1"/>
  <c r="Z1961" i="1" s="1"/>
  <c r="AB1929" i="1"/>
  <c r="Z1929" i="1" s="1"/>
  <c r="AB1897" i="1"/>
  <c r="Z1897" i="1" s="1"/>
  <c r="AB1865" i="1"/>
  <c r="Z1865" i="1" s="1"/>
  <c r="AB1833" i="1"/>
  <c r="Z1833" i="1"/>
  <c r="AB1801" i="1"/>
  <c r="Z1801" i="1" s="1"/>
  <c r="AB1737" i="1"/>
  <c r="Z1737" i="1" s="1"/>
  <c r="AB3949" i="1"/>
  <c r="Z3949" i="1" s="1"/>
  <c r="AB3932" i="1"/>
  <c r="Z3932" i="1" s="1"/>
  <c r="AB3964" i="1"/>
  <c r="Z3964" i="1" s="1"/>
  <c r="AB1967" i="1"/>
  <c r="Z1967" i="1" s="1"/>
  <c r="AB1903" i="1"/>
  <c r="Z1903" i="1" s="1"/>
  <c r="AB1839" i="1"/>
  <c r="Z1839" i="1" s="1"/>
  <c r="AB1775" i="1"/>
  <c r="Z1775" i="1" s="1"/>
  <c r="AB1711" i="1"/>
  <c r="Z1711" i="1" s="1"/>
  <c r="AB1932" i="1"/>
  <c r="Z1932" i="1" s="1"/>
  <c r="AB3999" i="1"/>
  <c r="Z3999" i="1" s="1"/>
  <c r="AB3903" i="1"/>
  <c r="Z3903" i="1" s="1"/>
  <c r="AB3807" i="1"/>
  <c r="Z3807" i="1" s="1"/>
  <c r="AB3836" i="1"/>
  <c r="Z3836" i="1" s="1"/>
  <c r="AB1924" i="1"/>
  <c r="Z1924" i="1" s="1"/>
  <c r="AB1964" i="1"/>
  <c r="Z1964" i="1" s="1"/>
  <c r="AB1684" i="1"/>
  <c r="Z1684" i="1" s="1"/>
  <c r="AB3895" i="1"/>
  <c r="Z3895" i="1" s="1"/>
  <c r="AB3831" i="1"/>
  <c r="Z3831" i="1" s="1"/>
  <c r="AB3751" i="1"/>
  <c r="Z3751" i="1" s="1"/>
  <c r="AB3984" i="1"/>
  <c r="Z3984" i="1" s="1"/>
  <c r="AB1756" i="1"/>
  <c r="Z1756" i="1" s="1"/>
  <c r="AB1916" i="1"/>
  <c r="Z1916" i="1" s="1"/>
  <c r="AB3800" i="1"/>
  <c r="Z3800" i="1" s="1"/>
  <c r="AB3981" i="1"/>
  <c r="Z3981" i="1" s="1"/>
  <c r="AB1749" i="1"/>
  <c r="Z1749" i="1" s="1"/>
  <c r="AB1864" i="1"/>
  <c r="Z1864" i="1" s="1"/>
  <c r="AB1936" i="1"/>
  <c r="Z1936" i="1" s="1"/>
  <c r="AB1991" i="1"/>
  <c r="Z1991" i="1" s="1"/>
  <c r="AB1927" i="1"/>
  <c r="Z1927" i="1" s="1"/>
  <c r="AB1863" i="1"/>
  <c r="Z1863" i="1"/>
  <c r="AB1799" i="1"/>
  <c r="Z1799" i="1" s="1"/>
  <c r="AB1735" i="1"/>
  <c r="Z1735" i="1" s="1"/>
  <c r="AB3892" i="1"/>
  <c r="Z3892" i="1" s="1"/>
  <c r="AB3972" i="1"/>
  <c r="Z3972" i="1" s="1"/>
  <c r="AB3927" i="1"/>
  <c r="Z3927" i="1" s="1"/>
  <c r="AB1984" i="1"/>
  <c r="Z1984" i="1" s="1"/>
  <c r="AB3881" i="1"/>
  <c r="Z3881" i="1" s="1"/>
  <c r="AB1745" i="1"/>
  <c r="Z1745" i="1" s="1"/>
  <c r="AB1989" i="1"/>
  <c r="Z1989" i="1" s="1"/>
  <c r="AB1861" i="1"/>
  <c r="Z1861" i="1" s="1"/>
  <c r="AB1733" i="1"/>
  <c r="Z1733" i="1" s="1"/>
  <c r="AB3848" i="1"/>
  <c r="Z3848" i="1" s="1"/>
  <c r="AB1764" i="1"/>
  <c r="Z1764" i="1" s="1"/>
  <c r="AB3940" i="1"/>
  <c r="Z3940" i="1" s="1"/>
  <c r="AB3752" i="1"/>
  <c r="Z3752" i="1" s="1"/>
  <c r="AB3837" i="1"/>
  <c r="Z3837" i="1"/>
  <c r="AB3996" i="1"/>
  <c r="Z3996" i="1" s="1"/>
  <c r="AB3971" i="1"/>
  <c r="Z3971" i="1" s="1"/>
  <c r="AB3843" i="1"/>
  <c r="Z3843" i="1" s="1"/>
  <c r="AB1888" i="1"/>
  <c r="Z1888" i="1" s="1"/>
  <c r="AB3962" i="1"/>
  <c r="Z3962" i="1" s="1"/>
  <c r="AB3898" i="1"/>
  <c r="Z3898" i="1" s="1"/>
  <c r="AB3834" i="1"/>
  <c r="Z3834" i="1" s="1"/>
  <c r="AB3770" i="1"/>
  <c r="Z3770" i="1" s="1"/>
  <c r="AB3706" i="1"/>
  <c r="Z3706" i="1" s="1"/>
  <c r="AB3708" i="1"/>
  <c r="Z3708" i="1" s="1"/>
  <c r="AB3953" i="1"/>
  <c r="Z3953" i="1" s="1"/>
  <c r="AB3889" i="1"/>
  <c r="Z3889" i="1" s="1"/>
  <c r="AB3825" i="1"/>
  <c r="Z3825" i="1" s="1"/>
  <c r="AB1761" i="1"/>
  <c r="Z1761" i="1" s="1"/>
  <c r="AB1697" i="1"/>
  <c r="Z1697" i="1" s="1"/>
  <c r="AB1812" i="1"/>
  <c r="Z1812" i="1" s="1"/>
  <c r="AB1948" i="1"/>
  <c r="Z1948" i="1" s="1"/>
  <c r="AB2003" i="1"/>
  <c r="Z2003" i="1" s="1"/>
  <c r="AB1971" i="1"/>
  <c r="Z1971" i="1" s="1"/>
  <c r="AB1939" i="1"/>
  <c r="Z1939" i="1" s="1"/>
  <c r="AB1907" i="1"/>
  <c r="Z1907" i="1" s="1"/>
  <c r="AB1875" i="1"/>
  <c r="Z1875" i="1" s="1"/>
  <c r="AB1843" i="1"/>
  <c r="Z1843" i="1" s="1"/>
  <c r="AB1811" i="1"/>
  <c r="Z1811" i="1"/>
  <c r="AB1779" i="1"/>
  <c r="Z1779" i="1" s="1"/>
  <c r="AB1747" i="1"/>
  <c r="Z1747" i="1" s="1"/>
  <c r="AB1715" i="1"/>
  <c r="Z1715" i="1" s="1"/>
  <c r="AB1683" i="1"/>
  <c r="Z1683" i="1" s="1"/>
  <c r="AB1772" i="1"/>
  <c r="Z1772" i="1" s="1"/>
  <c r="AB1990" i="1"/>
  <c r="Z1990" i="1" s="1"/>
  <c r="AB1958" i="1"/>
  <c r="Z1958" i="1" s="1"/>
  <c r="AB1694" i="1"/>
  <c r="Z1694" i="1"/>
  <c r="AB3872" i="1"/>
  <c r="Z3872" i="1" s="1"/>
  <c r="AB3933" i="1"/>
  <c r="Z3933" i="1" s="1"/>
  <c r="AB3912" i="1"/>
  <c r="Z3912" i="1" s="1"/>
  <c r="AB3920" i="1"/>
  <c r="Z3920" i="1" s="1"/>
  <c r="AB3955" i="1"/>
  <c r="Z3955" i="1" s="1"/>
  <c r="AB3827" i="1"/>
  <c r="Z3827" i="1" s="1"/>
  <c r="AB3852" i="1"/>
  <c r="Z3852" i="1" s="1"/>
  <c r="AB3998" i="1"/>
  <c r="Z3998" i="1" s="1"/>
  <c r="AB3750" i="1"/>
  <c r="Z3750" i="1" s="1"/>
  <c r="AB3724" i="1"/>
  <c r="Z3724" i="1" s="1"/>
  <c r="AB1941" i="1"/>
  <c r="Z1941" i="1" s="1"/>
  <c r="AB1813" i="1"/>
  <c r="Z1813" i="1" s="1"/>
  <c r="AB1685" i="1"/>
  <c r="Z1685" i="1" s="1"/>
  <c r="AB3947" i="1"/>
  <c r="Z3947" i="1" s="1"/>
  <c r="AB3883" i="1"/>
  <c r="Z3883" i="1" s="1"/>
  <c r="AB3819" i="1"/>
  <c r="Z3819" i="1"/>
  <c r="AB3755" i="1"/>
  <c r="Z3755" i="1" s="1"/>
  <c r="AB3691" i="1"/>
  <c r="Z3691" i="1" s="1"/>
  <c r="AB1908" i="1"/>
  <c r="Z1908" i="1" s="1"/>
  <c r="AB3990" i="1"/>
  <c r="Z3990" i="1" s="1"/>
  <c r="AB3918" i="1"/>
  <c r="Z3918" i="1" s="1"/>
  <c r="AB3854" i="1"/>
  <c r="Z3854" i="1" s="1"/>
  <c r="AB3790" i="1"/>
  <c r="Z3790" i="1" s="1"/>
  <c r="AB3726" i="1"/>
  <c r="Z3726" i="1" s="1"/>
  <c r="AB3844" i="1"/>
  <c r="Z3844" i="1" s="1"/>
  <c r="AB3973" i="1"/>
  <c r="Z3973" i="1" s="1"/>
  <c r="AB3909" i="1"/>
  <c r="Z3909" i="1" s="1"/>
  <c r="AB3845" i="1"/>
  <c r="Z3845" i="1" s="1"/>
  <c r="AB3773" i="1"/>
  <c r="Z3773" i="1" s="1"/>
  <c r="AB3709" i="1"/>
  <c r="Z3709" i="1" s="1"/>
  <c r="AB86" i="9"/>
  <c r="O28" i="7"/>
  <c r="AA28" i="7" s="1"/>
  <c r="O86" i="9"/>
  <c r="AA86" i="9" s="1"/>
  <c r="O20" i="3"/>
  <c r="AA20" i="3" s="1"/>
  <c r="O21" i="7"/>
  <c r="AA21" i="7" s="1"/>
  <c r="O90" i="9"/>
  <c r="AA90" i="9" s="1"/>
  <c r="O89" i="9"/>
  <c r="AA89" i="9" s="1"/>
  <c r="O85" i="9"/>
  <c r="AA85" i="9" s="1"/>
  <c r="O88" i="9"/>
  <c r="AA88" i="9" s="1"/>
  <c r="O13" i="6"/>
  <c r="AA13" i="6" s="1"/>
  <c r="O29" i="7"/>
  <c r="AA29" i="7" s="1"/>
  <c r="O87" i="9"/>
  <c r="AA87" i="9" s="1"/>
  <c r="O23" i="2"/>
  <c r="AA23" i="2" s="1"/>
  <c r="O22" i="4"/>
  <c r="AA22" i="4" s="1"/>
  <c r="O1685" i="1"/>
  <c r="O1717" i="1"/>
  <c r="O1757" i="1"/>
  <c r="O1789" i="1"/>
  <c r="O1813" i="1"/>
  <c r="O1845" i="1"/>
  <c r="O1877" i="1"/>
  <c r="O1909" i="1"/>
  <c r="O1941" i="1"/>
  <c r="O1973" i="1"/>
  <c r="O1997" i="1"/>
  <c r="O3685" i="1"/>
  <c r="AA3685" i="1" s="1"/>
  <c r="O3701" i="1"/>
  <c r="AA3701" i="1" s="1"/>
  <c r="O3717" i="1"/>
  <c r="AA3717" i="1" s="1"/>
  <c r="O3733" i="1"/>
  <c r="AA3733" i="1" s="1"/>
  <c r="O3749" i="1"/>
  <c r="AA3749" i="1" s="1"/>
  <c r="O3765" i="1"/>
  <c r="AA3765" i="1" s="1"/>
  <c r="O3781" i="1"/>
  <c r="AA3781" i="1" s="1"/>
  <c r="O3797" i="1"/>
  <c r="AA3797" i="1" s="1"/>
  <c r="O1805" i="1"/>
  <c r="O3829" i="1"/>
  <c r="AA3829" i="1" s="1"/>
  <c r="O1837" i="1"/>
  <c r="O3861" i="1"/>
  <c r="AA3861" i="1" s="1"/>
  <c r="O1869" i="1"/>
  <c r="O3893" i="1"/>
  <c r="AA3893" i="1" s="1"/>
  <c r="O1901" i="1"/>
  <c r="O3925" i="1"/>
  <c r="AA3925" i="1" s="1"/>
  <c r="O1933" i="1"/>
  <c r="O3957" i="1"/>
  <c r="AA3957" i="1" s="1"/>
  <c r="O1965" i="1"/>
  <c r="O3989" i="1"/>
  <c r="AA3989" i="1" s="1"/>
  <c r="O4005" i="1"/>
  <c r="AA4005" i="1" s="1"/>
  <c r="O3724" i="1"/>
  <c r="AA3724" i="1" s="1"/>
  <c r="O1752" i="1"/>
  <c r="O1784" i="1"/>
  <c r="O1816" i="1"/>
  <c r="O3904" i="1"/>
  <c r="AA3904" i="1" s="1"/>
  <c r="O1928" i="1"/>
  <c r="O1960" i="1"/>
  <c r="O1988" i="1"/>
  <c r="O3694" i="1"/>
  <c r="AA3694" i="1" s="1"/>
  <c r="O3710" i="1"/>
  <c r="AA3710" i="1" s="1"/>
  <c r="O1718" i="1"/>
  <c r="O3734" i="1"/>
  <c r="AA3734" i="1" s="1"/>
  <c r="O3750" i="1"/>
  <c r="AA3750" i="1" s="1"/>
  <c r="O3766" i="1"/>
  <c r="AA3766" i="1" s="1"/>
  <c r="O3782" i="1"/>
  <c r="AA3782" i="1" s="1"/>
  <c r="O3798" i="1"/>
  <c r="AA3798" i="1" s="1"/>
  <c r="O3814" i="1"/>
  <c r="AA3814" i="1" s="1"/>
  <c r="O3830" i="1"/>
  <c r="AA3830" i="1" s="1"/>
  <c r="O3846" i="1"/>
  <c r="AA3846" i="1" s="1"/>
  <c r="O3862" i="1"/>
  <c r="AA3862" i="1" s="1"/>
  <c r="O3878" i="1"/>
  <c r="AA3878" i="1" s="1"/>
  <c r="O3894" i="1"/>
  <c r="AA3894" i="1" s="1"/>
  <c r="O3910" i="1"/>
  <c r="AA3910" i="1" s="1"/>
  <c r="O3926" i="1"/>
  <c r="AA3926" i="1" s="1"/>
  <c r="O3942" i="1"/>
  <c r="AA3942" i="1" s="1"/>
  <c r="O1950" i="1"/>
  <c r="O3966" i="1"/>
  <c r="AA3966" i="1" s="1"/>
  <c r="O3982" i="1"/>
  <c r="AA3982" i="1" s="1"/>
  <c r="O3998" i="1"/>
  <c r="AA3998" i="1" s="1"/>
  <c r="O3732" i="1"/>
  <c r="AA3732" i="1" s="1"/>
  <c r="O3804" i="1"/>
  <c r="AA3804" i="1" s="1"/>
  <c r="O1840" i="1"/>
  <c r="O3683" i="1"/>
  <c r="AA3683" i="1" s="1"/>
  <c r="O3699" i="1"/>
  <c r="AA3699" i="1" s="1"/>
  <c r="O3715" i="1"/>
  <c r="AA3715" i="1" s="1"/>
  <c r="O3731" i="1"/>
  <c r="AA3731" i="1" s="1"/>
  <c r="O3747" i="1"/>
  <c r="AA3747" i="1" s="1"/>
  <c r="O3763" i="1"/>
  <c r="AA3763" i="1" s="1"/>
  <c r="O3779" i="1"/>
  <c r="AA3779" i="1" s="1"/>
  <c r="O3795" i="1"/>
  <c r="AA3795" i="1" s="1"/>
  <c r="O3811" i="1"/>
  <c r="AA3811" i="1" s="1"/>
  <c r="O3827" i="1"/>
  <c r="AA3827" i="1" s="1"/>
  <c r="O3843" i="1"/>
  <c r="AA3843" i="1" s="1"/>
  <c r="O3859" i="1"/>
  <c r="AA3859" i="1" s="1"/>
  <c r="O3875" i="1"/>
  <c r="AA3875" i="1" s="1"/>
  <c r="O3891" i="1"/>
  <c r="AA3891" i="1" s="1"/>
  <c r="O3907" i="1"/>
  <c r="AA3907" i="1" s="1"/>
  <c r="O3923" i="1"/>
  <c r="AA3923" i="1" s="1"/>
  <c r="O3939" i="1"/>
  <c r="AA3939" i="1" s="1"/>
  <c r="O3955" i="1"/>
  <c r="AA3955" i="1" s="1"/>
  <c r="O3971" i="1"/>
  <c r="AA3971" i="1" s="1"/>
  <c r="O3987" i="1"/>
  <c r="AA3987" i="1" s="1"/>
  <c r="O4003" i="1"/>
  <c r="AA4003" i="1" s="1"/>
  <c r="O3693" i="1"/>
  <c r="AA3693" i="1" s="1"/>
  <c r="O3709" i="1"/>
  <c r="AA3709" i="1" s="1"/>
  <c r="O3725" i="1"/>
  <c r="AA3725" i="1" s="1"/>
  <c r="O3741" i="1"/>
  <c r="AA3741" i="1" s="1"/>
  <c r="O3757" i="1"/>
  <c r="AA3757" i="1" s="1"/>
  <c r="O3773" i="1"/>
  <c r="AA3773" i="1" s="1"/>
  <c r="O3789" i="1"/>
  <c r="AA3789" i="1" s="1"/>
  <c r="O3813" i="1"/>
  <c r="AA3813" i="1" s="1"/>
  <c r="O1821" i="1"/>
  <c r="O3845" i="1"/>
  <c r="AA3845" i="1" s="1"/>
  <c r="O1853" i="1"/>
  <c r="O3877" i="1"/>
  <c r="AA3877" i="1" s="1"/>
  <c r="O1885" i="1"/>
  <c r="O3909" i="1"/>
  <c r="AA3909" i="1" s="1"/>
  <c r="O1917" i="1"/>
  <c r="O3941" i="1"/>
  <c r="AA3941" i="1" s="1"/>
  <c r="O1949" i="1"/>
  <c r="O3973" i="1"/>
  <c r="AA3973" i="1" s="1"/>
  <c r="O1981" i="1"/>
  <c r="O3997" i="1"/>
  <c r="AA3997" i="1" s="1"/>
  <c r="O3696" i="1"/>
  <c r="AA3696" i="1" s="1"/>
  <c r="O3844" i="1"/>
  <c r="AA3844" i="1" s="1"/>
  <c r="O1872" i="1"/>
  <c r="O3686" i="1"/>
  <c r="AA3686" i="1" s="1"/>
  <c r="O3702" i="1"/>
  <c r="AA3702" i="1" s="1"/>
  <c r="O3726" i="1"/>
  <c r="AA3726" i="1" s="1"/>
  <c r="O3742" i="1"/>
  <c r="AA3742" i="1" s="1"/>
  <c r="O3758" i="1"/>
  <c r="AA3758" i="1" s="1"/>
  <c r="O3774" i="1"/>
  <c r="AA3774" i="1" s="1"/>
  <c r="O3790" i="1"/>
  <c r="AA3790" i="1" s="1"/>
  <c r="O3806" i="1"/>
  <c r="AA3806" i="1" s="1"/>
  <c r="O3822" i="1"/>
  <c r="AA3822" i="1" s="1"/>
  <c r="O3838" i="1"/>
  <c r="AA3838" i="1" s="1"/>
  <c r="O3854" i="1"/>
  <c r="AA3854" i="1" s="1"/>
  <c r="O3870" i="1"/>
  <c r="AA3870" i="1" s="1"/>
  <c r="O3886" i="1"/>
  <c r="AA3886" i="1" s="1"/>
  <c r="O3902" i="1"/>
  <c r="AA3902" i="1" s="1"/>
  <c r="O3918" i="1"/>
  <c r="AA3918" i="1" s="1"/>
  <c r="O3934" i="1"/>
  <c r="AA3934" i="1" s="1"/>
  <c r="O3958" i="1"/>
  <c r="AA3958" i="1" s="1"/>
  <c r="O3974" i="1"/>
  <c r="AA3974" i="1" s="1"/>
  <c r="O3990" i="1"/>
  <c r="AA3990" i="1" s="1"/>
  <c r="O3704" i="1"/>
  <c r="AA3704" i="1" s="1"/>
  <c r="O3772" i="1"/>
  <c r="AA3772" i="1" s="1"/>
  <c r="O3876" i="1"/>
  <c r="AA3876" i="1" s="1"/>
  <c r="O1908" i="1"/>
  <c r="O1940" i="1"/>
  <c r="O1968" i="1"/>
  <c r="O1992" i="1"/>
  <c r="O3691" i="1"/>
  <c r="AA3691" i="1" s="1"/>
  <c r="O3707" i="1"/>
  <c r="AA3707" i="1" s="1"/>
  <c r="O3723" i="1"/>
  <c r="AA3723" i="1" s="1"/>
  <c r="O3739" i="1"/>
  <c r="AA3739" i="1" s="1"/>
  <c r="O3764" i="1"/>
  <c r="AA3764" i="1" s="1"/>
  <c r="O1824" i="1"/>
  <c r="O3920" i="1"/>
  <c r="AA3920" i="1" s="1"/>
  <c r="O3771" i="1"/>
  <c r="AA3771" i="1" s="1"/>
  <c r="O3803" i="1"/>
  <c r="AA3803" i="1" s="1"/>
  <c r="O3835" i="1"/>
  <c r="AA3835" i="1" s="1"/>
  <c r="O3867" i="1"/>
  <c r="AA3867" i="1" s="1"/>
  <c r="O3899" i="1"/>
  <c r="AA3899" i="1" s="1"/>
  <c r="O3931" i="1"/>
  <c r="AA3931" i="1" s="1"/>
  <c r="O3963" i="1"/>
  <c r="AA3963" i="1" s="1"/>
  <c r="O3995" i="1"/>
  <c r="AA3995" i="1" s="1"/>
  <c r="O3736" i="1"/>
  <c r="AA3736" i="1" s="1"/>
  <c r="O1888" i="1"/>
  <c r="O3812" i="1"/>
  <c r="AA3812" i="1" s="1"/>
  <c r="O1848" i="1"/>
  <c r="O1880" i="1"/>
  <c r="O3996" i="1"/>
  <c r="AA3996" i="1" s="1"/>
  <c r="O1701" i="1"/>
  <c r="O1741" i="1"/>
  <c r="O1773" i="1"/>
  <c r="O3837" i="1"/>
  <c r="AA3837" i="1" s="1"/>
  <c r="O3901" i="1"/>
  <c r="AA3901" i="1" s="1"/>
  <c r="O3965" i="1"/>
  <c r="AA3965" i="1" s="1"/>
  <c r="O2005" i="1"/>
  <c r="O3752" i="1"/>
  <c r="AA3752" i="1" s="1"/>
  <c r="O3816" i="1"/>
  <c r="AA3816" i="1" s="1"/>
  <c r="O1844" i="1"/>
  <c r="O3928" i="1"/>
  <c r="AA3928" i="1" s="1"/>
  <c r="O3988" i="1"/>
  <c r="AA3988" i="1" s="1"/>
  <c r="O3718" i="1"/>
  <c r="AA3718" i="1" s="1"/>
  <c r="O1726" i="1"/>
  <c r="O1734" i="1"/>
  <c r="O1742" i="1"/>
  <c r="O1750" i="1"/>
  <c r="O1758" i="1"/>
  <c r="O1766" i="1"/>
  <c r="O1774" i="1"/>
  <c r="O1782" i="1"/>
  <c r="O1790" i="1"/>
  <c r="O1798" i="1"/>
  <c r="O1806" i="1"/>
  <c r="O1814" i="1"/>
  <c r="O1822" i="1"/>
  <c r="O1830" i="1"/>
  <c r="O1838" i="1"/>
  <c r="O1846" i="1"/>
  <c r="O1854" i="1"/>
  <c r="O1862" i="1"/>
  <c r="O1870" i="1"/>
  <c r="O1878" i="1"/>
  <c r="O1886" i="1"/>
  <c r="O1894" i="1"/>
  <c r="O1902" i="1"/>
  <c r="O1910" i="1"/>
  <c r="O1918" i="1"/>
  <c r="O1926" i="1"/>
  <c r="O1934" i="1"/>
  <c r="O1942" i="1"/>
  <c r="O3840" i="1"/>
  <c r="AA3840" i="1" s="1"/>
  <c r="O1876" i="1"/>
  <c r="O3940" i="1"/>
  <c r="AA3940" i="1" s="1"/>
  <c r="O3992" i="1"/>
  <c r="AA3992" i="1" s="1"/>
  <c r="O1700" i="1"/>
  <c r="O1736" i="1"/>
  <c r="O1764" i="1"/>
  <c r="O3824" i="1"/>
  <c r="AA3824" i="1" s="1"/>
  <c r="O1852" i="1"/>
  <c r="O3744" i="1"/>
  <c r="AA3744" i="1" s="1"/>
  <c r="O3848" i="1"/>
  <c r="AA3848" i="1" s="1"/>
  <c r="O3956" i="1"/>
  <c r="AA3956" i="1" s="1"/>
  <c r="O1996" i="1"/>
  <c r="O1693" i="1"/>
  <c r="O1733" i="1"/>
  <c r="O1765" i="1"/>
  <c r="O1797" i="1"/>
  <c r="O1829" i="1"/>
  <c r="O1861" i="1"/>
  <c r="O1893" i="1"/>
  <c r="O1925" i="1"/>
  <c r="O1957" i="1"/>
  <c r="O1989" i="1"/>
  <c r="O3705" i="1"/>
  <c r="AA3705" i="1" s="1"/>
  <c r="O1713" i="1"/>
  <c r="O3737" i="1"/>
  <c r="AA3737" i="1" s="1"/>
  <c r="O1745" i="1"/>
  <c r="O3769" i="1"/>
  <c r="AA3769" i="1" s="1"/>
  <c r="O1777" i="1"/>
  <c r="O3801" i="1"/>
  <c r="AA3801" i="1" s="1"/>
  <c r="O3817" i="1"/>
  <c r="AA3817" i="1" s="1"/>
  <c r="O3833" i="1"/>
  <c r="AA3833" i="1" s="1"/>
  <c r="O3849" i="1"/>
  <c r="AA3849" i="1" s="1"/>
  <c r="O3865" i="1"/>
  <c r="AA3865" i="1" s="1"/>
  <c r="O3881" i="1"/>
  <c r="AA3881" i="1" s="1"/>
  <c r="O3897" i="1"/>
  <c r="AA3897" i="1" s="1"/>
  <c r="O3913" i="1"/>
  <c r="AA3913" i="1" s="1"/>
  <c r="O3929" i="1"/>
  <c r="AA3929" i="1" s="1"/>
  <c r="O3945" i="1"/>
  <c r="AA3945" i="1" s="1"/>
  <c r="O3961" i="1"/>
  <c r="AA3961" i="1" s="1"/>
  <c r="O3977" i="1"/>
  <c r="AA3977" i="1" s="1"/>
  <c r="O4001" i="1"/>
  <c r="AA4001" i="1" s="1"/>
  <c r="O3740" i="1"/>
  <c r="AA3740" i="1" s="1"/>
  <c r="O1768" i="1"/>
  <c r="O1800" i="1"/>
  <c r="O3860" i="1"/>
  <c r="AA3860" i="1" s="1"/>
  <c r="O3916" i="1"/>
  <c r="AA3916" i="1" s="1"/>
  <c r="O1944" i="1"/>
  <c r="O1976" i="1"/>
  <c r="O2004" i="1"/>
  <c r="O3698" i="1"/>
  <c r="AA3698" i="1" s="1"/>
  <c r="O3714" i="1"/>
  <c r="AA3714" i="1" s="1"/>
  <c r="O3730" i="1"/>
  <c r="AA3730" i="1" s="1"/>
  <c r="O3746" i="1"/>
  <c r="AA3746" i="1" s="1"/>
  <c r="O3762" i="1"/>
  <c r="AA3762" i="1" s="1"/>
  <c r="O3778" i="1"/>
  <c r="AA3778" i="1" s="1"/>
  <c r="O3794" i="1"/>
  <c r="AA3794" i="1" s="1"/>
  <c r="O3810" i="1"/>
  <c r="AA3810" i="1" s="1"/>
  <c r="O3826" i="1"/>
  <c r="AA3826" i="1" s="1"/>
  <c r="O3842" i="1"/>
  <c r="AA3842" i="1" s="1"/>
  <c r="O3858" i="1"/>
  <c r="AA3858" i="1" s="1"/>
  <c r="O3874" i="1"/>
  <c r="AA3874" i="1" s="1"/>
  <c r="O3890" i="1"/>
  <c r="AA3890" i="1" s="1"/>
  <c r="O3906" i="1"/>
  <c r="AA3906" i="1" s="1"/>
  <c r="O3922" i="1"/>
  <c r="AA3922" i="1" s="1"/>
  <c r="O3938" i="1"/>
  <c r="AA3938" i="1" s="1"/>
  <c r="O3954" i="1"/>
  <c r="AA3954" i="1" s="1"/>
  <c r="O3970" i="1"/>
  <c r="AA3970" i="1" s="1"/>
  <c r="O3986" i="1"/>
  <c r="AA3986" i="1" s="1"/>
  <c r="O4002" i="1"/>
  <c r="AA4002" i="1" s="1"/>
  <c r="O3700" i="1"/>
  <c r="AA3700" i="1" s="1"/>
  <c r="O1792" i="1"/>
  <c r="O3980" i="1"/>
  <c r="AA3980" i="1" s="1"/>
  <c r="O3755" i="1"/>
  <c r="AA3755" i="1" s="1"/>
  <c r="O3787" i="1"/>
  <c r="AA3787" i="1" s="1"/>
  <c r="O3819" i="1"/>
  <c r="AA3819" i="1" s="1"/>
  <c r="O3851" i="1"/>
  <c r="AA3851" i="1" s="1"/>
  <c r="O3883" i="1"/>
  <c r="AA3883" i="1" s="1"/>
  <c r="O3915" i="1"/>
  <c r="AA3915" i="1" s="1"/>
  <c r="O3947" i="1"/>
  <c r="AA3947" i="1" s="1"/>
  <c r="O3979" i="1"/>
  <c r="AA3979" i="1" s="1"/>
  <c r="O3852" i="1"/>
  <c r="AA3852" i="1" s="1"/>
  <c r="O3948" i="1"/>
  <c r="AA3948" i="1" s="1"/>
  <c r="O3712" i="1"/>
  <c r="AA3712" i="1" s="1"/>
  <c r="O1744" i="1"/>
  <c r="O1776" i="1"/>
  <c r="O3912" i="1"/>
  <c r="AA3912" i="1" s="1"/>
  <c r="O1956" i="1"/>
  <c r="O3805" i="1"/>
  <c r="AA3805" i="1" s="1"/>
  <c r="O3869" i="1"/>
  <c r="AA3869" i="1" s="1"/>
  <c r="O3933" i="1"/>
  <c r="AA3933" i="1" s="1"/>
  <c r="O1696" i="1"/>
  <c r="O1724" i="1"/>
  <c r="O3784" i="1"/>
  <c r="AA3784" i="1" s="1"/>
  <c r="O3872" i="1"/>
  <c r="AA3872" i="1" s="1"/>
  <c r="O1904" i="1"/>
  <c r="O3960" i="1"/>
  <c r="AA3960" i="1" s="1"/>
  <c r="O1686" i="1"/>
  <c r="O1694" i="1"/>
  <c r="O1702" i="1"/>
  <c r="O1710" i="1"/>
  <c r="O3950" i="1"/>
  <c r="AA3950" i="1" s="1"/>
  <c r="O1958" i="1"/>
  <c r="O1966" i="1"/>
  <c r="O1974" i="1"/>
  <c r="O1982" i="1"/>
  <c r="O1990" i="1"/>
  <c r="O1998" i="1"/>
  <c r="O1704" i="1"/>
  <c r="O1732" i="1"/>
  <c r="O1772" i="1"/>
  <c r="O1804" i="1"/>
  <c r="O3908" i="1"/>
  <c r="AA3908" i="1" s="1"/>
  <c r="O3968" i="1"/>
  <c r="AA3968" i="1" s="1"/>
  <c r="O1683" i="1"/>
  <c r="O1691" i="1"/>
  <c r="O1699" i="1"/>
  <c r="O1707" i="1"/>
  <c r="O1715" i="1"/>
  <c r="O1723" i="1"/>
  <c r="O1731" i="1"/>
  <c r="O1739" i="1"/>
  <c r="O1747" i="1"/>
  <c r="O1755" i="1"/>
  <c r="O1763" i="1"/>
  <c r="O1771" i="1"/>
  <c r="O1779" i="1"/>
  <c r="O1787" i="1"/>
  <c r="O1795" i="1"/>
  <c r="O1803" i="1"/>
  <c r="O1811" i="1"/>
  <c r="O1819" i="1"/>
  <c r="O1827" i="1"/>
  <c r="O1835" i="1"/>
  <c r="O1843" i="1"/>
  <c r="O1851" i="1"/>
  <c r="O1859" i="1"/>
  <c r="O1867" i="1"/>
  <c r="O1875" i="1"/>
  <c r="O1883" i="1"/>
  <c r="O1891" i="1"/>
  <c r="O1899" i="1"/>
  <c r="O1907" i="1"/>
  <c r="O1915" i="1"/>
  <c r="O1923" i="1"/>
  <c r="O1931" i="1"/>
  <c r="O1939" i="1"/>
  <c r="O1947" i="1"/>
  <c r="O1955" i="1"/>
  <c r="O1963" i="1"/>
  <c r="O1971" i="1"/>
  <c r="O1979" i="1"/>
  <c r="O1987" i="1"/>
  <c r="O1995" i="1"/>
  <c r="O2003" i="1"/>
  <c r="O3792" i="1"/>
  <c r="AA3792" i="1" s="1"/>
  <c r="O3888" i="1"/>
  <c r="AA3888" i="1" s="1"/>
  <c r="O1920" i="1"/>
  <c r="O1948" i="1"/>
  <c r="O1980" i="1"/>
  <c r="O1712" i="1"/>
  <c r="O3776" i="1"/>
  <c r="AA3776" i="1" s="1"/>
  <c r="O1812" i="1"/>
  <c r="O3880" i="1"/>
  <c r="AA3880" i="1" s="1"/>
  <c r="O1912" i="1"/>
  <c r="O3689" i="1"/>
  <c r="AA3689" i="1" s="1"/>
  <c r="O1697" i="1"/>
  <c r="O3721" i="1"/>
  <c r="AA3721" i="1" s="1"/>
  <c r="O1729" i="1"/>
  <c r="O3753" i="1"/>
  <c r="AA3753" i="1" s="1"/>
  <c r="O1761" i="1"/>
  <c r="O3785" i="1"/>
  <c r="AA3785" i="1" s="1"/>
  <c r="O1793" i="1"/>
  <c r="O3809" i="1"/>
  <c r="AA3809" i="1" s="1"/>
  <c r="O3825" i="1"/>
  <c r="AA3825" i="1" s="1"/>
  <c r="O3841" i="1"/>
  <c r="AA3841" i="1" s="1"/>
  <c r="O3857" i="1"/>
  <c r="AA3857" i="1" s="1"/>
  <c r="O3873" i="1"/>
  <c r="AA3873" i="1" s="1"/>
  <c r="O3889" i="1"/>
  <c r="AA3889" i="1" s="1"/>
  <c r="O3905" i="1"/>
  <c r="AA3905" i="1" s="1"/>
  <c r="O3921" i="1"/>
  <c r="AA3921" i="1" s="1"/>
  <c r="O3937" i="1"/>
  <c r="AA3937" i="1" s="1"/>
  <c r="O3953" i="1"/>
  <c r="AA3953" i="1" s="1"/>
  <c r="O3969" i="1"/>
  <c r="AA3969" i="1" s="1"/>
  <c r="O3985" i="1"/>
  <c r="AA3985" i="1" s="1"/>
  <c r="O1993" i="1"/>
  <c r="O3708" i="1"/>
  <c r="AA3708" i="1" s="1"/>
  <c r="O3828" i="1"/>
  <c r="AA3828" i="1" s="1"/>
  <c r="O3884" i="1"/>
  <c r="AA3884" i="1" s="1"/>
  <c r="O3690" i="1"/>
  <c r="AA3690" i="1" s="1"/>
  <c r="O3706" i="1"/>
  <c r="AA3706" i="1" s="1"/>
  <c r="O3722" i="1"/>
  <c r="AA3722" i="1" s="1"/>
  <c r="O3738" i="1"/>
  <c r="AA3738" i="1" s="1"/>
  <c r="O3754" i="1"/>
  <c r="AA3754" i="1" s="1"/>
  <c r="O3770" i="1"/>
  <c r="AA3770" i="1" s="1"/>
  <c r="O3786" i="1"/>
  <c r="AA3786" i="1" s="1"/>
  <c r="O3802" i="1"/>
  <c r="AA3802" i="1" s="1"/>
  <c r="O3818" i="1"/>
  <c r="AA3818" i="1" s="1"/>
  <c r="O3834" i="1"/>
  <c r="AA3834" i="1" s="1"/>
  <c r="O3850" i="1"/>
  <c r="AA3850" i="1" s="1"/>
  <c r="O3866" i="1"/>
  <c r="AA3866" i="1" s="1"/>
  <c r="O3882" i="1"/>
  <c r="AA3882" i="1" s="1"/>
  <c r="O3898" i="1"/>
  <c r="AA3898" i="1" s="1"/>
  <c r="O3914" i="1"/>
  <c r="AA3914" i="1" s="1"/>
  <c r="O3930" i="1"/>
  <c r="AA3930" i="1" s="1"/>
  <c r="O3946" i="1"/>
  <c r="AA3946" i="1" s="1"/>
  <c r="O3962" i="1"/>
  <c r="AA3962" i="1" s="1"/>
  <c r="O3978" i="1"/>
  <c r="AA3978" i="1" s="1"/>
  <c r="O3994" i="1"/>
  <c r="AA3994" i="1" s="1"/>
  <c r="O3716" i="1"/>
  <c r="AA3716" i="1" s="1"/>
  <c r="O3788" i="1"/>
  <c r="AA3788" i="1" s="1"/>
  <c r="O3892" i="1"/>
  <c r="AA3892" i="1" s="1"/>
  <c r="O1924" i="1"/>
  <c r="O1952" i="1"/>
  <c r="O1984" i="1"/>
  <c r="O1687" i="1"/>
  <c r="O1703" i="1"/>
  <c r="O1719" i="1"/>
  <c r="O1735" i="1"/>
  <c r="O1751" i="1"/>
  <c r="O1767" i="1"/>
  <c r="O1783" i="1"/>
  <c r="O1799" i="1"/>
  <c r="O1815" i="1"/>
  <c r="O1831" i="1"/>
  <c r="O1847" i="1"/>
  <c r="O1863" i="1"/>
  <c r="O1879" i="1"/>
  <c r="O1895" i="1"/>
  <c r="O1911" i="1"/>
  <c r="O1927" i="1"/>
  <c r="O1943" i="1"/>
  <c r="O1959" i="1"/>
  <c r="O1975" i="1"/>
  <c r="O1991" i="1"/>
  <c r="O3720" i="1"/>
  <c r="AA3720" i="1" s="1"/>
  <c r="O3748" i="1"/>
  <c r="AA3748" i="1" s="1"/>
  <c r="O1808" i="1"/>
  <c r="O3836" i="1"/>
  <c r="AA3836" i="1" s="1"/>
  <c r="O3695" i="1"/>
  <c r="AA3695" i="1" s="1"/>
  <c r="O3711" i="1"/>
  <c r="AA3711" i="1" s="1"/>
  <c r="O3727" i="1"/>
  <c r="AA3727" i="1" s="1"/>
  <c r="O3743" i="1"/>
  <c r="AA3743" i="1" s="1"/>
  <c r="O3791" i="1"/>
  <c r="AA3791" i="1" s="1"/>
  <c r="O3839" i="1"/>
  <c r="AA3839" i="1" s="1"/>
  <c r="O3855" i="1"/>
  <c r="AA3855" i="1" s="1"/>
  <c r="O3871" i="1"/>
  <c r="AA3871" i="1" s="1"/>
  <c r="O3887" i="1"/>
  <c r="AA3887" i="1" s="1"/>
  <c r="O3919" i="1"/>
  <c r="AA3919" i="1" s="1"/>
  <c r="O3935" i="1"/>
  <c r="AA3935" i="1" s="1"/>
  <c r="O3983" i="1"/>
  <c r="AA3983" i="1" s="1"/>
  <c r="O1836" i="1"/>
  <c r="O1900" i="1"/>
  <c r="O1728" i="1"/>
  <c r="O3832" i="1"/>
  <c r="AA3832" i="1" s="1"/>
  <c r="O3896" i="1"/>
  <c r="AA3896" i="1" s="1"/>
  <c r="O3760" i="1"/>
  <c r="AA3760" i="1" s="1"/>
  <c r="O3972" i="1"/>
  <c r="AA3972" i="1" s="1"/>
  <c r="O3756" i="1"/>
  <c r="AA3756" i="1" s="1"/>
  <c r="O3684" i="1"/>
  <c r="AA3684" i="1" s="1"/>
  <c r="O3780" i="1"/>
  <c r="AA3780" i="1" s="1"/>
  <c r="O3868" i="1"/>
  <c r="AA3868" i="1" s="1"/>
  <c r="O3964" i="1"/>
  <c r="AA3964" i="1" s="1"/>
  <c r="O2000" i="1"/>
  <c r="O3728" i="1"/>
  <c r="AA3728" i="1" s="1"/>
  <c r="O1760" i="1"/>
  <c r="O3932" i="1"/>
  <c r="AA3932" i="1" s="1"/>
  <c r="O1972" i="1"/>
  <c r="O3821" i="1"/>
  <c r="AA3821" i="1" s="1"/>
  <c r="O3885" i="1"/>
  <c r="AA3885" i="1" s="1"/>
  <c r="O3949" i="1"/>
  <c r="AA3949" i="1" s="1"/>
  <c r="O3697" i="1"/>
  <c r="AA3697" i="1" s="1"/>
  <c r="O1705" i="1"/>
  <c r="O3729" i="1"/>
  <c r="AA3729" i="1" s="1"/>
  <c r="O1737" i="1"/>
  <c r="O3761" i="1"/>
  <c r="AA3761" i="1" s="1"/>
  <c r="O1769" i="1"/>
  <c r="O3793" i="1"/>
  <c r="AA3793" i="1" s="1"/>
  <c r="O1801" i="1"/>
  <c r="O1809" i="1"/>
  <c r="O1817" i="1"/>
  <c r="O1825" i="1"/>
  <c r="O1833" i="1"/>
  <c r="O1841" i="1"/>
  <c r="O1849" i="1"/>
  <c r="O1857" i="1"/>
  <c r="O1865" i="1"/>
  <c r="O1873" i="1"/>
  <c r="O1881" i="1"/>
  <c r="O1889" i="1"/>
  <c r="O1897" i="1"/>
  <c r="O1905" i="1"/>
  <c r="O1913" i="1"/>
  <c r="O1921" i="1"/>
  <c r="O1929" i="1"/>
  <c r="O1937" i="1"/>
  <c r="O1945" i="1"/>
  <c r="O1953" i="1"/>
  <c r="O1961" i="1"/>
  <c r="O1969" i="1"/>
  <c r="O1977" i="1"/>
  <c r="O1985" i="1"/>
  <c r="O3768" i="1"/>
  <c r="AA3768" i="1" s="1"/>
  <c r="O3944" i="1"/>
  <c r="AA3944" i="1" s="1"/>
  <c r="O4004" i="1"/>
  <c r="AA4004" i="1" s="1"/>
  <c r="O1690" i="1"/>
  <c r="O1698" i="1"/>
  <c r="O1706" i="1"/>
  <c r="O1714" i="1"/>
  <c r="O1722" i="1"/>
  <c r="O1730" i="1"/>
  <c r="O1738" i="1"/>
  <c r="O1746" i="1"/>
  <c r="O1754" i="1"/>
  <c r="O1762" i="1"/>
  <c r="O1770" i="1"/>
  <c r="O1778" i="1"/>
  <c r="O1786" i="1"/>
  <c r="O1794" i="1"/>
  <c r="O1802" i="1"/>
  <c r="O1810" i="1"/>
  <c r="O1818" i="1"/>
  <c r="O1826" i="1"/>
  <c r="O1834" i="1"/>
  <c r="O1842" i="1"/>
  <c r="O1850" i="1"/>
  <c r="O1858" i="1"/>
  <c r="O1866" i="1"/>
  <c r="O1874" i="1"/>
  <c r="O1882" i="1"/>
  <c r="O1890" i="1"/>
  <c r="O1898" i="1"/>
  <c r="O1906" i="1"/>
  <c r="O1914" i="1"/>
  <c r="O1922" i="1"/>
  <c r="O1930" i="1"/>
  <c r="O1938" i="1"/>
  <c r="O1946" i="1"/>
  <c r="O1954" i="1"/>
  <c r="O1962" i="1"/>
  <c r="O1970" i="1"/>
  <c r="O1978" i="1"/>
  <c r="O1986" i="1"/>
  <c r="O1994" i="1"/>
  <c r="O2002" i="1"/>
  <c r="O3856" i="1"/>
  <c r="AA3856" i="1" s="1"/>
  <c r="O1892" i="1"/>
  <c r="O3952" i="1"/>
  <c r="AA3952" i="1" s="1"/>
  <c r="O3759" i="1"/>
  <c r="AA3759" i="1" s="1"/>
  <c r="O3775" i="1"/>
  <c r="AA3775" i="1" s="1"/>
  <c r="O3807" i="1"/>
  <c r="AA3807" i="1" s="1"/>
  <c r="O3823" i="1"/>
  <c r="AA3823" i="1" s="1"/>
  <c r="O3903" i="1"/>
  <c r="AA3903" i="1" s="1"/>
  <c r="O3951" i="1"/>
  <c r="AA3951" i="1" s="1"/>
  <c r="O3967" i="1"/>
  <c r="AA3967" i="1" s="1"/>
  <c r="O3999" i="1"/>
  <c r="AA3999" i="1" s="1"/>
  <c r="O3808" i="1"/>
  <c r="AA3808" i="1" s="1"/>
  <c r="O1868" i="1"/>
  <c r="O4000" i="1"/>
  <c r="AA4000" i="1" s="1"/>
  <c r="O1692" i="1"/>
  <c r="O1932" i="1"/>
  <c r="O1796" i="1"/>
  <c r="O3864" i="1"/>
  <c r="AA3864" i="1" s="1"/>
  <c r="O1695" i="1"/>
  <c r="O1711" i="1"/>
  <c r="O1727" i="1"/>
  <c r="O1743" i="1"/>
  <c r="O1759" i="1"/>
  <c r="O1775" i="1"/>
  <c r="O1791" i="1"/>
  <c r="O1807" i="1"/>
  <c r="O1823" i="1"/>
  <c r="O1839" i="1"/>
  <c r="O1855" i="1"/>
  <c r="O1871" i="1"/>
  <c r="O1887" i="1"/>
  <c r="O1903" i="1"/>
  <c r="O1919" i="1"/>
  <c r="O1935" i="1"/>
  <c r="O1951" i="1"/>
  <c r="O1967" i="1"/>
  <c r="O1983" i="1"/>
  <c r="O1999" i="1"/>
  <c r="O3687" i="1"/>
  <c r="AA3687" i="1" s="1"/>
  <c r="O3703" i="1"/>
  <c r="AA3703" i="1" s="1"/>
  <c r="O3735" i="1"/>
  <c r="AA3735" i="1" s="1"/>
  <c r="O3767" i="1"/>
  <c r="AA3767" i="1" s="1"/>
  <c r="O3783" i="1"/>
  <c r="AA3783" i="1" s="1"/>
  <c r="O3815" i="1"/>
  <c r="AA3815" i="1" s="1"/>
  <c r="O3847" i="1"/>
  <c r="AA3847" i="1" s="1"/>
  <c r="O3879" i="1"/>
  <c r="AA3879" i="1" s="1"/>
  <c r="O3911" i="1"/>
  <c r="AA3911" i="1" s="1"/>
  <c r="O3943" i="1"/>
  <c r="AA3943" i="1" s="1"/>
  <c r="O3959" i="1"/>
  <c r="AA3959" i="1" s="1"/>
  <c r="O3991" i="1"/>
  <c r="AA3991" i="1" s="1"/>
  <c r="O1720" i="1"/>
  <c r="O1780" i="1"/>
  <c r="O3936" i="1"/>
  <c r="AA3936" i="1" s="1"/>
  <c r="O3688" i="1"/>
  <c r="AA3688" i="1" s="1"/>
  <c r="O3820" i="1"/>
  <c r="AA3820" i="1" s="1"/>
  <c r="O1856" i="1"/>
  <c r="O3900" i="1"/>
  <c r="AA3900" i="1" s="1"/>
  <c r="O1936" i="1"/>
  <c r="O3692" i="1"/>
  <c r="AA3692" i="1" s="1"/>
  <c r="O3796" i="1"/>
  <c r="AA3796" i="1" s="1"/>
  <c r="O1832" i="1"/>
  <c r="O1864" i="1"/>
  <c r="O1896" i="1"/>
  <c r="O1709" i="1"/>
  <c r="O1725" i="1"/>
  <c r="O1749" i="1"/>
  <c r="O1781" i="1"/>
  <c r="O3853" i="1"/>
  <c r="AA3853" i="1" s="1"/>
  <c r="O3917" i="1"/>
  <c r="AA3917" i="1" s="1"/>
  <c r="O3981" i="1"/>
  <c r="AA3981" i="1" s="1"/>
  <c r="O1689" i="1"/>
  <c r="O3713" i="1"/>
  <c r="AA3713" i="1" s="1"/>
  <c r="O1721" i="1"/>
  <c r="O3745" i="1"/>
  <c r="AA3745" i="1" s="1"/>
  <c r="O1753" i="1"/>
  <c r="O3777" i="1"/>
  <c r="AA3777" i="1" s="1"/>
  <c r="O1785" i="1"/>
  <c r="O3993" i="1"/>
  <c r="AA3993" i="1" s="1"/>
  <c r="O2001" i="1"/>
  <c r="O1708" i="1"/>
  <c r="O1740" i="1"/>
  <c r="O3800" i="1"/>
  <c r="AA3800" i="1" s="1"/>
  <c r="O1828" i="1"/>
  <c r="O1860" i="1"/>
  <c r="O1884" i="1"/>
  <c r="O1916" i="1"/>
  <c r="O3976" i="1"/>
  <c r="AA3976" i="1" s="1"/>
  <c r="O1688" i="1"/>
  <c r="O1716" i="1"/>
  <c r="O1756" i="1"/>
  <c r="O1788" i="1"/>
  <c r="O1820" i="1"/>
  <c r="O3924" i="1"/>
  <c r="AA3924" i="1" s="1"/>
  <c r="O3984" i="1"/>
  <c r="AA3984" i="1" s="1"/>
  <c r="O3719" i="1"/>
  <c r="AA3719" i="1" s="1"/>
  <c r="O3751" i="1"/>
  <c r="AA3751" i="1" s="1"/>
  <c r="O3799" i="1"/>
  <c r="AA3799" i="1" s="1"/>
  <c r="O3831" i="1"/>
  <c r="AA3831" i="1" s="1"/>
  <c r="O3863" i="1"/>
  <c r="AA3863" i="1" s="1"/>
  <c r="O3895" i="1"/>
  <c r="AA3895" i="1" s="1"/>
  <c r="O3927" i="1"/>
  <c r="AA3927" i="1" s="1"/>
  <c r="O3975" i="1"/>
  <c r="AA3975" i="1" s="1"/>
  <c r="O1684" i="1"/>
  <c r="O1748" i="1"/>
  <c r="O1964" i="1"/>
  <c r="G7" i="9" l="1"/>
  <c r="Z7" i="9" s="1"/>
  <c r="G62" i="9"/>
  <c r="Z62" i="9" s="1"/>
  <c r="G22" i="9"/>
  <c r="Z22" i="9" s="1"/>
  <c r="G27" i="9"/>
  <c r="Z27" i="9" s="1"/>
  <c r="G42" i="9"/>
  <c r="Z42" i="9" s="1"/>
  <c r="G57" i="9"/>
  <c r="Z57" i="9" s="1"/>
  <c r="G47" i="9"/>
  <c r="Z47" i="9" s="1"/>
  <c r="G77" i="9"/>
  <c r="Z77" i="9" s="1"/>
  <c r="G12" i="9"/>
  <c r="Z12" i="9" s="1"/>
  <c r="G72" i="9"/>
  <c r="Z72" i="9" s="1"/>
  <c r="G82" i="9"/>
  <c r="Z82" i="9" s="1"/>
  <c r="G37" i="9"/>
  <c r="Z37" i="9" s="1"/>
  <c r="G52" i="9"/>
  <c r="Z52" i="9" s="1"/>
  <c r="G17" i="9"/>
  <c r="Z17" i="9" s="1"/>
  <c r="G87" i="9"/>
  <c r="Z87" i="9" s="1"/>
  <c r="G67" i="9"/>
  <c r="Z67" i="9" s="1"/>
  <c r="G32" i="9"/>
  <c r="Z32" i="9" s="1"/>
  <c r="G65" i="9"/>
  <c r="Z65" i="9" s="1"/>
  <c r="G40" i="9"/>
  <c r="Z40" i="9" s="1"/>
  <c r="G80" i="9"/>
  <c r="Z80" i="9" s="1"/>
  <c r="G25" i="9"/>
  <c r="Z25" i="9" s="1"/>
  <c r="G45" i="9"/>
  <c r="Z45" i="9" s="1"/>
  <c r="G85" i="9"/>
  <c r="Z85" i="9" s="1"/>
  <c r="G10" i="9"/>
  <c r="Z10" i="9" s="1"/>
  <c r="G55" i="9"/>
  <c r="Z55" i="9" s="1"/>
  <c r="G35" i="9"/>
  <c r="Z35" i="9" s="1"/>
  <c r="G90" i="9"/>
  <c r="Z90" i="9" s="1"/>
  <c r="G50" i="9"/>
  <c r="Z50" i="9" s="1"/>
  <c r="G75" i="9"/>
  <c r="Z75" i="9" s="1"/>
  <c r="G20" i="9"/>
  <c r="Z20" i="9" s="1"/>
  <c r="G30" i="9"/>
  <c r="Z30" i="9" s="1"/>
  <c r="G15" i="9"/>
  <c r="Z15" i="9" s="1"/>
  <c r="G60" i="9"/>
  <c r="Z60" i="9" s="1"/>
  <c r="G70" i="9"/>
  <c r="Z70" i="9" s="1"/>
  <c r="G33" i="9"/>
  <c r="Z33" i="9" s="1"/>
  <c r="G53" i="9"/>
  <c r="Z53" i="9" s="1"/>
  <c r="G48" i="9"/>
  <c r="Z48" i="9" s="1"/>
  <c r="G8" i="9"/>
  <c r="Z8" i="9" s="1"/>
  <c r="G43" i="9"/>
  <c r="Z43" i="9" s="1"/>
  <c r="G73" i="9"/>
  <c r="Z73" i="9" s="1"/>
  <c r="G83" i="9"/>
  <c r="Z83" i="9" s="1"/>
  <c r="G78" i="9"/>
  <c r="Z78" i="9" s="1"/>
  <c r="G88" i="9"/>
  <c r="Z88" i="9" s="1"/>
  <c r="G23" i="9"/>
  <c r="Z23" i="9" s="1"/>
  <c r="G68" i="9"/>
  <c r="Z68" i="9" s="1"/>
  <c r="G58" i="9"/>
  <c r="Z58" i="9" s="1"/>
  <c r="G28" i="9"/>
  <c r="Z28" i="9" s="1"/>
  <c r="G18" i="9"/>
  <c r="Z18" i="9" s="1"/>
  <c r="G38" i="9"/>
  <c r="Z38" i="9" s="1"/>
  <c r="G13" i="9"/>
  <c r="Z13" i="9" s="1"/>
  <c r="G63" i="9"/>
  <c r="Z63" i="9" s="1"/>
  <c r="G16" i="9"/>
  <c r="Z16" i="9" s="1"/>
  <c r="G76" i="9"/>
  <c r="Z76" i="9" s="1"/>
  <c r="G21" i="9"/>
  <c r="Z21" i="9" s="1"/>
  <c r="G56" i="9"/>
  <c r="Z56" i="9" s="1"/>
  <c r="G6" i="9"/>
  <c r="Z6" i="9" s="1"/>
  <c r="G41" i="9"/>
  <c r="Z41" i="9" s="1"/>
  <c r="G31" i="9"/>
  <c r="Z31" i="9" s="1"/>
  <c r="G36" i="9"/>
  <c r="Z36" i="9" s="1"/>
  <c r="G86" i="9"/>
  <c r="Z86" i="9" s="1"/>
  <c r="G51" i="9"/>
  <c r="Z51" i="9" s="1"/>
  <c r="G26" i="9"/>
  <c r="Z26" i="9" s="1"/>
  <c r="G46" i="9"/>
  <c r="Z46" i="9" s="1"/>
  <c r="G81" i="9"/>
  <c r="Z81" i="9" s="1"/>
  <c r="G61" i="9"/>
  <c r="Z61" i="9" s="1"/>
  <c r="G11" i="9"/>
  <c r="Z11" i="9" s="1"/>
  <c r="G71" i="9"/>
  <c r="Z71" i="9" s="1"/>
  <c r="G66" i="9"/>
  <c r="Z66" i="9" s="1"/>
  <c r="G44" i="9"/>
  <c r="Z44" i="9" s="1"/>
  <c r="G89" i="9"/>
  <c r="Z89" i="9" s="1"/>
  <c r="G39" i="9"/>
  <c r="Z39" i="9" s="1"/>
  <c r="G79" i="9"/>
  <c r="Z79" i="9" s="1"/>
  <c r="G29" i="9"/>
  <c r="Z29" i="9" s="1"/>
  <c r="G9" i="9"/>
  <c r="Z9" i="9" s="1"/>
  <c r="G24" i="9"/>
  <c r="Z24" i="9" s="1"/>
  <c r="G74" i="9"/>
  <c r="Z74" i="9" s="1"/>
  <c r="G14" i="9"/>
  <c r="Z14" i="9" s="1"/>
  <c r="G19" i="9"/>
  <c r="Z19" i="9" s="1"/>
  <c r="G64" i="9"/>
  <c r="Z64" i="9" s="1"/>
  <c r="G34" i="9"/>
  <c r="Z34" i="9" s="1"/>
  <c r="G59" i="9"/>
  <c r="Z59" i="9" s="1"/>
  <c r="G54" i="9"/>
  <c r="Z54" i="9" s="1"/>
  <c r="G84" i="9"/>
  <c r="Z84" i="9" s="1"/>
  <c r="G49" i="9"/>
  <c r="Z49" i="9" s="1"/>
  <c r="G69" i="9"/>
  <c r="Z69" i="9" s="1"/>
  <c r="C41" i="5" l="1"/>
  <c r="D41" i="5" s="1"/>
  <c r="C42" i="5"/>
  <c r="D42" i="5" s="1"/>
  <c r="C43" i="5"/>
  <c r="D43" i="5" s="1"/>
  <c r="C44" i="5"/>
  <c r="D44" i="5" s="1"/>
  <c r="C45" i="5"/>
  <c r="D45" i="5" s="1"/>
  <c r="C46" i="5"/>
  <c r="D46" i="5" s="1"/>
  <c r="C47" i="5"/>
  <c r="D47" i="5" s="1"/>
  <c r="C48" i="5"/>
  <c r="D48" i="5" s="1"/>
  <c r="C49" i="5"/>
  <c r="D49" i="5" s="1"/>
  <c r="C50" i="5"/>
  <c r="D50" i="5" s="1"/>
  <c r="C51" i="5"/>
  <c r="D51" i="5" s="1"/>
  <c r="C52" i="5"/>
  <c r="D52" i="5" s="1"/>
  <c r="C53" i="5"/>
  <c r="D53" i="5" s="1"/>
  <c r="C54" i="5"/>
  <c r="D54" i="5" s="1"/>
  <c r="C55" i="5"/>
  <c r="D55" i="5" s="1"/>
  <c r="C56" i="5"/>
  <c r="D56" i="5" s="1"/>
  <c r="C57" i="5"/>
  <c r="D57" i="5" s="1"/>
  <c r="C58" i="5"/>
  <c r="D58" i="5" s="1"/>
  <c r="C59" i="5"/>
  <c r="D59" i="5" s="1"/>
  <c r="C60" i="5"/>
  <c r="D60" i="5" s="1"/>
  <c r="C61" i="5"/>
  <c r="D61" i="5" s="1"/>
  <c r="C62" i="5"/>
  <c r="D62" i="5" s="1"/>
  <c r="C63" i="5"/>
  <c r="D63" i="5" s="1"/>
  <c r="C64" i="5"/>
  <c r="D64" i="5" s="1"/>
  <c r="C65" i="5"/>
  <c r="D65" i="5" s="1"/>
  <c r="C66" i="5"/>
  <c r="D66" i="5" s="1"/>
  <c r="C67" i="5"/>
  <c r="D67" i="5" s="1"/>
  <c r="C68" i="5"/>
  <c r="D68" i="5" s="1"/>
  <c r="C69" i="5"/>
  <c r="D69" i="5" s="1"/>
  <c r="C70" i="5"/>
  <c r="D70" i="5" s="1"/>
  <c r="C71" i="5"/>
  <c r="D71" i="5" s="1"/>
  <c r="C72" i="5"/>
  <c r="D72" i="5" s="1"/>
  <c r="C73" i="5"/>
  <c r="D73" i="5" s="1"/>
  <c r="C74" i="5"/>
  <c r="D74" i="5" s="1"/>
  <c r="C75" i="5"/>
  <c r="D75" i="5" s="1"/>
  <c r="Y72" i="5" l="1"/>
  <c r="X72" i="5"/>
  <c r="W72" i="5"/>
  <c r="V72" i="5"/>
  <c r="U72" i="5"/>
  <c r="T72" i="5"/>
  <c r="R72" i="5"/>
  <c r="AD72" i="5" s="1"/>
  <c r="O72" i="5"/>
  <c r="S72" i="5"/>
  <c r="AC72" i="5" s="1"/>
  <c r="P72" i="5"/>
  <c r="AB72" i="5" s="1"/>
  <c r="Z72" i="5" s="1"/>
  <c r="Q72" i="5"/>
  <c r="Y55" i="5"/>
  <c r="X55" i="5"/>
  <c r="W55" i="5"/>
  <c r="U55" i="5"/>
  <c r="V55" i="5"/>
  <c r="T55" i="5"/>
  <c r="P55" i="5"/>
  <c r="AB55" i="5" s="1"/>
  <c r="R55" i="5"/>
  <c r="AD55" i="5" s="1"/>
  <c r="O55" i="5"/>
  <c r="S55" i="5"/>
  <c r="AC55" i="5" s="1"/>
  <c r="Q55" i="5"/>
  <c r="W51" i="5"/>
  <c r="X51" i="5"/>
  <c r="Y51" i="5"/>
  <c r="U51" i="5"/>
  <c r="V51" i="5"/>
  <c r="T51" i="5"/>
  <c r="R51" i="5"/>
  <c r="AD51" i="5" s="1"/>
  <c r="Q51" i="5"/>
  <c r="O51" i="5"/>
  <c r="S51" i="5"/>
  <c r="AC51" i="5" s="1"/>
  <c r="P51" i="5"/>
  <c r="AB51" i="5" s="1"/>
  <c r="W70" i="5"/>
  <c r="Y70" i="5"/>
  <c r="X70" i="5"/>
  <c r="U70" i="5"/>
  <c r="V70" i="5"/>
  <c r="T70" i="5"/>
  <c r="O70" i="5"/>
  <c r="R70" i="5"/>
  <c r="AD70" i="5" s="1"/>
  <c r="Q70" i="5"/>
  <c r="S70" i="5"/>
  <c r="AC70" i="5" s="1"/>
  <c r="P70" i="5"/>
  <c r="AB70" i="5" s="1"/>
  <c r="Z70" i="5" s="1"/>
  <c r="X54" i="5"/>
  <c r="Y54" i="5"/>
  <c r="W54" i="5"/>
  <c r="V54" i="5"/>
  <c r="U54" i="5"/>
  <c r="T54" i="5"/>
  <c r="Q54" i="5"/>
  <c r="P54" i="5"/>
  <c r="AB54" i="5" s="1"/>
  <c r="S54" i="5"/>
  <c r="AC54" i="5" s="1"/>
  <c r="R54" i="5"/>
  <c r="AD54" i="5" s="1"/>
  <c r="O54" i="5"/>
  <c r="Y56" i="5"/>
  <c r="W56" i="5"/>
  <c r="X56" i="5"/>
  <c r="V56" i="5"/>
  <c r="U56" i="5"/>
  <c r="T56" i="5"/>
  <c r="R56" i="5"/>
  <c r="AD56" i="5" s="1"/>
  <c r="Q56" i="5"/>
  <c r="S56" i="5"/>
  <c r="AC56" i="5" s="1"/>
  <c r="P56" i="5"/>
  <c r="AB56" i="5" s="1"/>
  <c r="O56" i="5"/>
  <c r="Y69" i="5"/>
  <c r="X69" i="5"/>
  <c r="W69" i="5"/>
  <c r="U69" i="5"/>
  <c r="V69" i="5"/>
  <c r="T69" i="5"/>
  <c r="R69" i="5"/>
  <c r="AD69" i="5" s="1"/>
  <c r="O69" i="5"/>
  <c r="Q69" i="5"/>
  <c r="S69" i="5"/>
  <c r="AC69" i="5" s="1"/>
  <c r="P69" i="5"/>
  <c r="AB69" i="5" s="1"/>
  <c r="Z69" i="5" s="1"/>
  <c r="Y53" i="5"/>
  <c r="X53" i="5"/>
  <c r="W53" i="5"/>
  <c r="U53" i="5"/>
  <c r="V53" i="5"/>
  <c r="T53" i="5"/>
  <c r="S53" i="5"/>
  <c r="AC53" i="5" s="1"/>
  <c r="P53" i="5"/>
  <c r="AB53" i="5" s="1"/>
  <c r="O53" i="5"/>
  <c r="R53" i="5"/>
  <c r="AD53" i="5" s="1"/>
  <c r="Q53" i="5"/>
  <c r="W71" i="5"/>
  <c r="X71" i="5"/>
  <c r="Y71" i="5"/>
  <c r="U71" i="5"/>
  <c r="V71" i="5"/>
  <c r="T71" i="5"/>
  <c r="O71" i="5"/>
  <c r="Q71" i="5"/>
  <c r="P71" i="5"/>
  <c r="AB71" i="5" s="1"/>
  <c r="S71" i="5"/>
  <c r="AC71" i="5" s="1"/>
  <c r="R71" i="5"/>
  <c r="AD71" i="5" s="1"/>
  <c r="W68" i="5"/>
  <c r="X68" i="5"/>
  <c r="Y68" i="5"/>
  <c r="V68" i="5"/>
  <c r="U68" i="5"/>
  <c r="T68" i="5"/>
  <c r="P68" i="5"/>
  <c r="AB68" i="5" s="1"/>
  <c r="Z68" i="5" s="1"/>
  <c r="S68" i="5"/>
  <c r="AC68" i="5" s="1"/>
  <c r="Q68" i="5"/>
  <c r="R68" i="5"/>
  <c r="AD68" i="5" s="1"/>
  <c r="O68" i="5"/>
  <c r="X52" i="5"/>
  <c r="W52" i="5"/>
  <c r="Y52" i="5"/>
  <c r="V52" i="5"/>
  <c r="U52" i="5"/>
  <c r="T52" i="5"/>
  <c r="R52" i="5"/>
  <c r="AD52" i="5" s="1"/>
  <c r="S52" i="5"/>
  <c r="AC52" i="5" s="1"/>
  <c r="Q52" i="5"/>
  <c r="P52" i="5"/>
  <c r="AB52" i="5" s="1"/>
  <c r="O52" i="5"/>
  <c r="Y64" i="5"/>
  <c r="X64" i="5"/>
  <c r="W64" i="5"/>
  <c r="V64" i="5"/>
  <c r="U64" i="5"/>
  <c r="T64" i="5"/>
  <c r="S64" i="5"/>
  <c r="AC64" i="5" s="1"/>
  <c r="R64" i="5"/>
  <c r="AD64" i="5" s="1"/>
  <c r="Q64" i="5"/>
  <c r="O64" i="5"/>
  <c r="P64" i="5"/>
  <c r="AB64" i="5" s="1"/>
  <c r="Y48" i="5"/>
  <c r="X48" i="5"/>
  <c r="W48" i="5"/>
  <c r="U48" i="5"/>
  <c r="V48" i="5"/>
  <c r="T48" i="5"/>
  <c r="Q48" i="5"/>
  <c r="S48" i="5"/>
  <c r="AC48" i="5" s="1"/>
  <c r="P48" i="5"/>
  <c r="AB48" i="5" s="1"/>
  <c r="O48" i="5"/>
  <c r="R48" i="5"/>
  <c r="AD48" i="5" s="1"/>
  <c r="W63" i="5"/>
  <c r="X63" i="5"/>
  <c r="Y63" i="5"/>
  <c r="U63" i="5"/>
  <c r="V63" i="5"/>
  <c r="T63" i="5"/>
  <c r="O63" i="5"/>
  <c r="P63" i="5"/>
  <c r="AB63" i="5" s="1"/>
  <c r="S63" i="5"/>
  <c r="AC63" i="5" s="1"/>
  <c r="Q63" i="5"/>
  <c r="R63" i="5"/>
  <c r="AD63" i="5" s="1"/>
  <c r="Y47" i="5"/>
  <c r="X47" i="5"/>
  <c r="W47" i="5"/>
  <c r="U47" i="5"/>
  <c r="AA47" i="5" s="1"/>
  <c r="V47" i="5"/>
  <c r="T47" i="5"/>
  <c r="O47" i="5"/>
  <c r="S47" i="5"/>
  <c r="AC47" i="5" s="1"/>
  <c r="Q47" i="5"/>
  <c r="R47" i="5"/>
  <c r="AD47" i="5" s="1"/>
  <c r="P47" i="5"/>
  <c r="AB47" i="5" s="1"/>
  <c r="X66" i="5"/>
  <c r="Y66" i="5"/>
  <c r="W66" i="5"/>
  <c r="U66" i="5"/>
  <c r="V66" i="5"/>
  <c r="T66" i="5"/>
  <c r="P66" i="5"/>
  <c r="AB66" i="5" s="1"/>
  <c r="Q66" i="5"/>
  <c r="O66" i="5"/>
  <c r="R66" i="5"/>
  <c r="AD66" i="5" s="1"/>
  <c r="S66" i="5"/>
  <c r="AC66" i="5" s="1"/>
  <c r="W62" i="5"/>
  <c r="X62" i="5"/>
  <c r="Y62" i="5"/>
  <c r="V62" i="5"/>
  <c r="U62" i="5"/>
  <c r="T62" i="5"/>
  <c r="R62" i="5"/>
  <c r="AD62" i="5" s="1"/>
  <c r="Q62" i="5"/>
  <c r="O62" i="5"/>
  <c r="P62" i="5"/>
  <c r="AB62" i="5" s="1"/>
  <c r="Z62" i="5" s="1"/>
  <c r="S62" i="5"/>
  <c r="AC62" i="5" s="1"/>
  <c r="Y46" i="5"/>
  <c r="W46" i="5"/>
  <c r="X46" i="5"/>
  <c r="U46" i="5"/>
  <c r="V46" i="5"/>
  <c r="T46" i="5"/>
  <c r="O46" i="5"/>
  <c r="P46" i="5"/>
  <c r="AB46" i="5" s="1"/>
  <c r="Q46" i="5"/>
  <c r="R46" i="5"/>
  <c r="AD46" i="5" s="1"/>
  <c r="S46" i="5"/>
  <c r="AC46" i="5" s="1"/>
  <c r="X50" i="5"/>
  <c r="W50" i="5"/>
  <c r="Y50" i="5"/>
  <c r="U50" i="5"/>
  <c r="V50" i="5"/>
  <c r="T50" i="5"/>
  <c r="Q50" i="5"/>
  <c r="R50" i="5"/>
  <c r="AD50" i="5" s="1"/>
  <c r="S50" i="5"/>
  <c r="AC50" i="5" s="1"/>
  <c r="O50" i="5"/>
  <c r="P50" i="5"/>
  <c r="AB50" i="5" s="1"/>
  <c r="Y49" i="5"/>
  <c r="W49" i="5"/>
  <c r="X49" i="5"/>
  <c r="V49" i="5"/>
  <c r="U49" i="5"/>
  <c r="T49" i="5"/>
  <c r="Q49" i="5"/>
  <c r="O49" i="5"/>
  <c r="P49" i="5"/>
  <c r="AB49" i="5" s="1"/>
  <c r="Z49" i="5" s="1"/>
  <c r="S49" i="5"/>
  <c r="AC49" i="5" s="1"/>
  <c r="R49" i="5"/>
  <c r="AD49" i="5" s="1"/>
  <c r="Y61" i="5"/>
  <c r="W61" i="5"/>
  <c r="X61" i="5"/>
  <c r="U61" i="5"/>
  <c r="V61" i="5"/>
  <c r="T61" i="5"/>
  <c r="S61" i="5"/>
  <c r="AC61" i="5" s="1"/>
  <c r="R61" i="5"/>
  <c r="AD61" i="5" s="1"/>
  <c r="O61" i="5"/>
  <c r="P61" i="5"/>
  <c r="AB61" i="5" s="1"/>
  <c r="Q61" i="5"/>
  <c r="X45" i="5"/>
  <c r="Y45" i="5"/>
  <c r="W45" i="5"/>
  <c r="U45" i="5"/>
  <c r="AA45" i="5" s="1"/>
  <c r="V45" i="5"/>
  <c r="T45" i="5"/>
  <c r="O45" i="5"/>
  <c r="Q45" i="5"/>
  <c r="S45" i="5"/>
  <c r="AC45" i="5" s="1"/>
  <c r="R45" i="5"/>
  <c r="AD45" i="5" s="1"/>
  <c r="P45" i="5"/>
  <c r="AB45" i="5" s="1"/>
  <c r="X65" i="5"/>
  <c r="Y65" i="5"/>
  <c r="W65" i="5"/>
  <c r="V65" i="5"/>
  <c r="U65" i="5"/>
  <c r="T65" i="5"/>
  <c r="R65" i="5"/>
  <c r="AD65" i="5" s="1"/>
  <c r="P65" i="5"/>
  <c r="AB65" i="5" s="1"/>
  <c r="Z65" i="5" s="1"/>
  <c r="S65" i="5"/>
  <c r="AC65" i="5" s="1"/>
  <c r="O65" i="5"/>
  <c r="Q65" i="5"/>
  <c r="Y60" i="5"/>
  <c r="X60" i="5"/>
  <c r="W60" i="5"/>
  <c r="U60" i="5"/>
  <c r="AA60" i="5" s="1"/>
  <c r="V60" i="5"/>
  <c r="T60" i="5"/>
  <c r="O60" i="5"/>
  <c r="P60" i="5"/>
  <c r="AB60" i="5" s="1"/>
  <c r="S60" i="5"/>
  <c r="AC60" i="5" s="1"/>
  <c r="Q60" i="5"/>
  <c r="R60" i="5"/>
  <c r="AD60" i="5" s="1"/>
  <c r="W44" i="5"/>
  <c r="X44" i="5"/>
  <c r="Y44" i="5"/>
  <c r="V44" i="5"/>
  <c r="U44" i="5"/>
  <c r="T44" i="5"/>
  <c r="O44" i="5"/>
  <c r="P44" i="5"/>
  <c r="AB44" i="5" s="1"/>
  <c r="R44" i="5"/>
  <c r="AD44" i="5" s="1"/>
  <c r="S44" i="5"/>
  <c r="AC44" i="5" s="1"/>
  <c r="Q44" i="5"/>
  <c r="W59" i="5"/>
  <c r="X59" i="5"/>
  <c r="Y59" i="5"/>
  <c r="V59" i="5"/>
  <c r="U59" i="5"/>
  <c r="T59" i="5"/>
  <c r="O59" i="5"/>
  <c r="R59" i="5"/>
  <c r="AD59" i="5" s="1"/>
  <c r="P59" i="5"/>
  <c r="AB59" i="5" s="1"/>
  <c r="Q59" i="5"/>
  <c r="S59" i="5"/>
  <c r="AC59" i="5" s="1"/>
  <c r="X43" i="5"/>
  <c r="Y43" i="5"/>
  <c r="W43" i="5"/>
  <c r="V43" i="5"/>
  <c r="U43" i="5"/>
  <c r="AA43" i="5" s="1"/>
  <c r="T43" i="5"/>
  <c r="R43" i="5"/>
  <c r="AD43" i="5" s="1"/>
  <c r="S43" i="5"/>
  <c r="AC43" i="5" s="1"/>
  <c r="Q43" i="5"/>
  <c r="O43" i="5"/>
  <c r="P43" i="5"/>
  <c r="AB43" i="5" s="1"/>
  <c r="Y75" i="5"/>
  <c r="X75" i="5"/>
  <c r="W75" i="5"/>
  <c r="V75" i="5"/>
  <c r="U75" i="5"/>
  <c r="T75" i="5"/>
  <c r="O75" i="5"/>
  <c r="Q75" i="5"/>
  <c r="R75" i="5"/>
  <c r="AD75" i="5" s="1"/>
  <c r="P75" i="5"/>
  <c r="AB75" i="5" s="1"/>
  <c r="S75" i="5"/>
  <c r="AC75" i="5" s="1"/>
  <c r="Y74" i="5"/>
  <c r="X74" i="5"/>
  <c r="W74" i="5"/>
  <c r="V74" i="5"/>
  <c r="U74" i="5"/>
  <c r="T74" i="5"/>
  <c r="O74" i="5"/>
  <c r="S74" i="5"/>
  <c r="AC74" i="5" s="1"/>
  <c r="R74" i="5"/>
  <c r="AD74" i="5" s="1"/>
  <c r="P74" i="5"/>
  <c r="AB74" i="5" s="1"/>
  <c r="Q74" i="5"/>
  <c r="X58" i="5"/>
  <c r="Y58" i="5"/>
  <c r="W58" i="5"/>
  <c r="U58" i="5"/>
  <c r="V58" i="5"/>
  <c r="T58" i="5"/>
  <c r="R58" i="5"/>
  <c r="AD58" i="5" s="1"/>
  <c r="S58" i="5"/>
  <c r="AC58" i="5" s="1"/>
  <c r="O58" i="5"/>
  <c r="P58" i="5"/>
  <c r="AB58" i="5" s="1"/>
  <c r="Q58" i="5"/>
  <c r="Y42" i="5"/>
  <c r="W42" i="5"/>
  <c r="X42" i="5"/>
  <c r="V42" i="5"/>
  <c r="U42" i="5"/>
  <c r="T42" i="5"/>
  <c r="Q42" i="5"/>
  <c r="P42" i="5"/>
  <c r="AB42" i="5" s="1"/>
  <c r="O42" i="5"/>
  <c r="S42" i="5"/>
  <c r="AC42" i="5" s="1"/>
  <c r="R42" i="5"/>
  <c r="AD42" i="5" s="1"/>
  <c r="X67" i="5"/>
  <c r="Y67" i="5"/>
  <c r="W67" i="5"/>
  <c r="V67" i="5"/>
  <c r="U67" i="5"/>
  <c r="AA67" i="5" s="1"/>
  <c r="T67" i="5"/>
  <c r="P67" i="5"/>
  <c r="AB67" i="5" s="1"/>
  <c r="O67" i="5"/>
  <c r="Q67" i="5"/>
  <c r="S67" i="5"/>
  <c r="AC67" i="5" s="1"/>
  <c r="R67" i="5"/>
  <c r="AD67" i="5" s="1"/>
  <c r="Y73" i="5"/>
  <c r="X73" i="5"/>
  <c r="W73" i="5"/>
  <c r="U73" i="5"/>
  <c r="V73" i="5"/>
  <c r="T73" i="5"/>
  <c r="O73" i="5"/>
  <c r="Q73" i="5"/>
  <c r="P73" i="5"/>
  <c r="AB73" i="5" s="1"/>
  <c r="Z73" i="5" s="1"/>
  <c r="S73" i="5"/>
  <c r="AC73" i="5" s="1"/>
  <c r="R73" i="5"/>
  <c r="AD73" i="5" s="1"/>
  <c r="X57" i="5"/>
  <c r="W57" i="5"/>
  <c r="Y57" i="5"/>
  <c r="V57" i="5"/>
  <c r="U57" i="5"/>
  <c r="AA57" i="5" s="1"/>
  <c r="T57" i="5"/>
  <c r="Q57" i="5"/>
  <c r="S57" i="5"/>
  <c r="AC57" i="5" s="1"/>
  <c r="O57" i="5"/>
  <c r="P57" i="5"/>
  <c r="AB57" i="5" s="1"/>
  <c r="R57" i="5"/>
  <c r="AD57" i="5" s="1"/>
  <c r="W41" i="5"/>
  <c r="Y41" i="5"/>
  <c r="X41" i="5"/>
  <c r="V41" i="5"/>
  <c r="U41" i="5"/>
  <c r="AA41" i="5" s="1"/>
  <c r="T41" i="5"/>
  <c r="S41" i="5"/>
  <c r="AC41" i="5" s="1"/>
  <c r="O41" i="5"/>
  <c r="P41" i="5"/>
  <c r="AB41" i="5" s="1"/>
  <c r="R41" i="5"/>
  <c r="AD41" i="5" s="1"/>
  <c r="Q41" i="5"/>
  <c r="Z41" i="5" l="1"/>
  <c r="AA42" i="5"/>
  <c r="AA46" i="5"/>
  <c r="AA55" i="5"/>
  <c r="Z74" i="5"/>
  <c r="AA75" i="5"/>
  <c r="AA66" i="5"/>
  <c r="AA48" i="5"/>
  <c r="AA68" i="5"/>
  <c r="Z44" i="5"/>
  <c r="AA44" i="5"/>
  <c r="Z48" i="5"/>
  <c r="Z67" i="5"/>
  <c r="Z59" i="5"/>
  <c r="Z66" i="5"/>
  <c r="AA71" i="5"/>
  <c r="AA56" i="5"/>
  <c r="AA51" i="5"/>
  <c r="AA74" i="5"/>
  <c r="AA59" i="5"/>
  <c r="Z52" i="5"/>
  <c r="AA72" i="5"/>
  <c r="AA73" i="5"/>
  <c r="AA65" i="5"/>
  <c r="Z63" i="5"/>
  <c r="Z61" i="5"/>
  <c r="AA49" i="5"/>
  <c r="AA63" i="5"/>
  <c r="AA69" i="5"/>
  <c r="Z58" i="5"/>
  <c r="Z60" i="5"/>
  <c r="AA61" i="5"/>
  <c r="AA62" i="5"/>
  <c r="Z47" i="5"/>
  <c r="Z53" i="5"/>
  <c r="AA70" i="5"/>
  <c r="Z43" i="5"/>
  <c r="Z57" i="5"/>
  <c r="Z64" i="5"/>
  <c r="Z54" i="5"/>
  <c r="AA58" i="5"/>
  <c r="Z46" i="5"/>
  <c r="AA64" i="5"/>
  <c r="AA52" i="5"/>
  <c r="AA50" i="5"/>
  <c r="Z42" i="5"/>
  <c r="Z45" i="5"/>
  <c r="Z55" i="5"/>
  <c r="Z75" i="5"/>
  <c r="Z50" i="5"/>
  <c r="Z71" i="5"/>
  <c r="AA53" i="5"/>
  <c r="Z56" i="5"/>
  <c r="AA54" i="5"/>
  <c r="Z51" i="5"/>
  <c r="C82" i="5" l="1"/>
  <c r="D82" i="5" s="1"/>
  <c r="C79" i="5"/>
  <c r="D79" i="5" s="1"/>
  <c r="C83" i="5"/>
  <c r="D83" i="5" s="1"/>
  <c r="C100" i="5"/>
  <c r="D100" i="5" s="1"/>
  <c r="C92" i="5"/>
  <c r="D92" i="5" s="1"/>
  <c r="C97" i="5"/>
  <c r="D97" i="5" s="1"/>
  <c r="C106" i="5"/>
  <c r="D106" i="5" s="1"/>
  <c r="C89" i="5"/>
  <c r="D89" i="5" s="1"/>
  <c r="C86" i="5"/>
  <c r="D86" i="5" s="1"/>
  <c r="C84" i="5"/>
  <c r="D84" i="5" s="1"/>
  <c r="C81" i="5"/>
  <c r="D81" i="5" s="1"/>
  <c r="C90" i="5"/>
  <c r="D90" i="5" s="1"/>
  <c r="C87" i="5"/>
  <c r="D87" i="5" s="1"/>
  <c r="C95" i="5"/>
  <c r="D95" i="5" s="1"/>
  <c r="C94" i="5"/>
  <c r="D94" i="5" s="1"/>
  <c r="C102" i="5"/>
  <c r="D102" i="5" s="1"/>
  <c r="C103" i="5"/>
  <c r="D103" i="5" s="1"/>
  <c r="C77" i="5"/>
  <c r="D77" i="5" s="1"/>
  <c r="C76" i="5"/>
  <c r="D76" i="5" s="1"/>
  <c r="C78" i="5"/>
  <c r="D78" i="5" s="1"/>
  <c r="C109" i="5"/>
  <c r="D109" i="5" s="1"/>
  <c r="C114" i="5"/>
  <c r="D114" i="5" s="1"/>
  <c r="C156" i="5"/>
  <c r="D156" i="5" s="1"/>
  <c r="W156" i="5" l="1"/>
  <c r="X156" i="5"/>
  <c r="Y156" i="5"/>
  <c r="V156" i="5"/>
  <c r="U156" i="5"/>
  <c r="T156" i="5"/>
  <c r="P156" i="5"/>
  <c r="AB156" i="5" s="1"/>
  <c r="Z156" i="5" s="1"/>
  <c r="R156" i="5"/>
  <c r="AD156" i="5" s="1"/>
  <c r="Q156" i="5"/>
  <c r="S156" i="5"/>
  <c r="AC156" i="5" s="1"/>
  <c r="O156" i="5"/>
  <c r="AA156" i="5" s="1"/>
  <c r="W76" i="5"/>
  <c r="X76" i="5"/>
  <c r="Y76" i="5"/>
  <c r="U76" i="5"/>
  <c r="V76" i="5"/>
  <c r="T76" i="5"/>
  <c r="R76" i="5"/>
  <c r="AD76" i="5" s="1"/>
  <c r="Q76" i="5"/>
  <c r="P76" i="5"/>
  <c r="AB76" i="5" s="1"/>
  <c r="S76" i="5"/>
  <c r="AC76" i="5" s="1"/>
  <c r="O76" i="5"/>
  <c r="X86" i="5"/>
  <c r="Y86" i="5"/>
  <c r="W86" i="5"/>
  <c r="U86" i="5"/>
  <c r="V86" i="5"/>
  <c r="T86" i="5"/>
  <c r="P86" i="5"/>
  <c r="AB86" i="5" s="1"/>
  <c r="Z86" i="5" s="1"/>
  <c r="R86" i="5"/>
  <c r="AD86" i="5" s="1"/>
  <c r="S86" i="5"/>
  <c r="AC86" i="5" s="1"/>
  <c r="Q86" i="5"/>
  <c r="O86" i="5"/>
  <c r="W109" i="5"/>
  <c r="Y109" i="5"/>
  <c r="X109" i="5"/>
  <c r="U109" i="5"/>
  <c r="V109" i="5"/>
  <c r="T109" i="5"/>
  <c r="O109" i="5"/>
  <c r="S109" i="5"/>
  <c r="AC109" i="5" s="1"/>
  <c r="R109" i="5"/>
  <c r="AD109" i="5" s="1"/>
  <c r="Q109" i="5"/>
  <c r="P109" i="5"/>
  <c r="AB109" i="5" s="1"/>
  <c r="Z109" i="5" s="1"/>
  <c r="W89" i="5"/>
  <c r="X89" i="5"/>
  <c r="Y89" i="5"/>
  <c r="U89" i="5"/>
  <c r="V89" i="5"/>
  <c r="T89" i="5"/>
  <c r="O89" i="5"/>
  <c r="P89" i="5"/>
  <c r="AB89" i="5" s="1"/>
  <c r="R89" i="5"/>
  <c r="AD89" i="5" s="1"/>
  <c r="Q89" i="5"/>
  <c r="S89" i="5"/>
  <c r="AC89" i="5" s="1"/>
  <c r="W106" i="5"/>
  <c r="X106" i="5"/>
  <c r="Y106" i="5"/>
  <c r="V106" i="5"/>
  <c r="U106" i="5"/>
  <c r="T106" i="5"/>
  <c r="R106" i="5"/>
  <c r="AD106" i="5" s="1"/>
  <c r="S106" i="5"/>
  <c r="AC106" i="5" s="1"/>
  <c r="P106" i="5"/>
  <c r="AB106" i="5" s="1"/>
  <c r="Z106" i="5" s="1"/>
  <c r="Q106" i="5"/>
  <c r="O106" i="5"/>
  <c r="Y83" i="5"/>
  <c r="W83" i="5"/>
  <c r="X83" i="5"/>
  <c r="V83" i="5"/>
  <c r="U83" i="5"/>
  <c r="T83" i="5"/>
  <c r="O83" i="5"/>
  <c r="S83" i="5"/>
  <c r="AC83" i="5" s="1"/>
  <c r="P83" i="5"/>
  <c r="AB83" i="5" s="1"/>
  <c r="Z83" i="5" s="1"/>
  <c r="Q83" i="5"/>
  <c r="R83" i="5"/>
  <c r="AD83" i="5" s="1"/>
  <c r="W103" i="5"/>
  <c r="Y103" i="5"/>
  <c r="X103" i="5"/>
  <c r="U103" i="5"/>
  <c r="V103" i="5"/>
  <c r="T103" i="5"/>
  <c r="Q103" i="5"/>
  <c r="R103" i="5"/>
  <c r="AD103" i="5" s="1"/>
  <c r="S103" i="5"/>
  <c r="AC103" i="5" s="1"/>
  <c r="O103" i="5"/>
  <c r="P103" i="5"/>
  <c r="AB103" i="5" s="1"/>
  <c r="X97" i="5"/>
  <c r="Y97" i="5"/>
  <c r="W97" i="5"/>
  <c r="V97" i="5"/>
  <c r="U97" i="5"/>
  <c r="T97" i="5"/>
  <c r="S97" i="5"/>
  <c r="AC97" i="5" s="1"/>
  <c r="R97" i="5"/>
  <c r="AD97" i="5" s="1"/>
  <c r="P97" i="5"/>
  <c r="AB97" i="5" s="1"/>
  <c r="Q97" i="5"/>
  <c r="O97" i="5"/>
  <c r="X79" i="5"/>
  <c r="W79" i="5"/>
  <c r="Y79" i="5"/>
  <c r="U79" i="5"/>
  <c r="V79" i="5"/>
  <c r="T79" i="5"/>
  <c r="S79" i="5"/>
  <c r="AC79" i="5" s="1"/>
  <c r="R79" i="5"/>
  <c r="AD79" i="5" s="1"/>
  <c r="Q79" i="5"/>
  <c r="P79" i="5"/>
  <c r="AB79" i="5" s="1"/>
  <c r="Z79" i="5" s="1"/>
  <c r="O79" i="5"/>
  <c r="AA79" i="5" s="1"/>
  <c r="W84" i="5"/>
  <c r="Y84" i="5"/>
  <c r="X84" i="5"/>
  <c r="V84" i="5"/>
  <c r="U84" i="5"/>
  <c r="T84" i="5"/>
  <c r="O84" i="5"/>
  <c r="S84" i="5"/>
  <c r="AC84" i="5" s="1"/>
  <c r="Q84" i="5"/>
  <c r="R84" i="5"/>
  <c r="AD84" i="5" s="1"/>
  <c r="P84" i="5"/>
  <c r="AB84" i="5" s="1"/>
  <c r="X102" i="5"/>
  <c r="Y102" i="5"/>
  <c r="W102" i="5"/>
  <c r="U102" i="5"/>
  <c r="V102" i="5"/>
  <c r="T102" i="5"/>
  <c r="Q102" i="5"/>
  <c r="R102" i="5"/>
  <c r="AD102" i="5" s="1"/>
  <c r="S102" i="5"/>
  <c r="AC102" i="5" s="1"/>
  <c r="O102" i="5"/>
  <c r="P102" i="5"/>
  <c r="AB102" i="5" s="1"/>
  <c r="X92" i="5"/>
  <c r="W92" i="5"/>
  <c r="Y92" i="5"/>
  <c r="U92" i="5"/>
  <c r="V92" i="5"/>
  <c r="T92" i="5"/>
  <c r="O92" i="5"/>
  <c r="AA92" i="5" s="1"/>
  <c r="R92" i="5"/>
  <c r="AD92" i="5" s="1"/>
  <c r="S92" i="5"/>
  <c r="AC92" i="5" s="1"/>
  <c r="Q92" i="5"/>
  <c r="P92" i="5"/>
  <c r="AB92" i="5" s="1"/>
  <c r="Z92" i="5" s="1"/>
  <c r="X77" i="5"/>
  <c r="W77" i="5"/>
  <c r="Y77" i="5"/>
  <c r="U77" i="5"/>
  <c r="V77" i="5"/>
  <c r="T77" i="5"/>
  <c r="S77" i="5"/>
  <c r="AC77" i="5" s="1"/>
  <c r="O77" i="5"/>
  <c r="P77" i="5"/>
  <c r="AB77" i="5" s="1"/>
  <c r="R77" i="5"/>
  <c r="AD77" i="5" s="1"/>
  <c r="Q77" i="5"/>
  <c r="W100" i="5"/>
  <c r="X100" i="5"/>
  <c r="Y100" i="5"/>
  <c r="U100" i="5"/>
  <c r="V100" i="5"/>
  <c r="T100" i="5"/>
  <c r="S100" i="5"/>
  <c r="AC100" i="5" s="1"/>
  <c r="Q100" i="5"/>
  <c r="R100" i="5"/>
  <c r="AD100" i="5" s="1"/>
  <c r="P100" i="5"/>
  <c r="AB100" i="5" s="1"/>
  <c r="O100" i="5"/>
  <c r="W78" i="5"/>
  <c r="Y78" i="5"/>
  <c r="X78" i="5"/>
  <c r="V78" i="5"/>
  <c r="U78" i="5"/>
  <c r="T78" i="5"/>
  <c r="R78" i="5"/>
  <c r="AD78" i="5" s="1"/>
  <c r="O78" i="5"/>
  <c r="S78" i="5"/>
  <c r="AC78" i="5" s="1"/>
  <c r="Q78" i="5"/>
  <c r="P78" i="5"/>
  <c r="AB78" i="5" s="1"/>
  <c r="Y94" i="5"/>
  <c r="W94" i="5"/>
  <c r="X94" i="5"/>
  <c r="V94" i="5"/>
  <c r="U94" i="5"/>
  <c r="T94" i="5"/>
  <c r="P94" i="5"/>
  <c r="AB94" i="5" s="1"/>
  <c r="Z94" i="5" s="1"/>
  <c r="R94" i="5"/>
  <c r="AD94" i="5" s="1"/>
  <c r="O94" i="5"/>
  <c r="S94" i="5"/>
  <c r="AC94" i="5" s="1"/>
  <c r="Q94" i="5"/>
  <c r="AA94" i="5" s="1"/>
  <c r="W95" i="5"/>
  <c r="X95" i="5"/>
  <c r="Y95" i="5"/>
  <c r="V95" i="5"/>
  <c r="U95" i="5"/>
  <c r="AA95" i="5" s="1"/>
  <c r="T95" i="5"/>
  <c r="P95" i="5"/>
  <c r="AB95" i="5" s="1"/>
  <c r="R95" i="5"/>
  <c r="AD95" i="5" s="1"/>
  <c r="O95" i="5"/>
  <c r="S95" i="5"/>
  <c r="AC95" i="5" s="1"/>
  <c r="Q95" i="5"/>
  <c r="Y87" i="5"/>
  <c r="W87" i="5"/>
  <c r="X87" i="5"/>
  <c r="V87" i="5"/>
  <c r="U87" i="5"/>
  <c r="T87" i="5"/>
  <c r="O87" i="5"/>
  <c r="S87" i="5"/>
  <c r="AC87" i="5" s="1"/>
  <c r="P87" i="5"/>
  <c r="AB87" i="5" s="1"/>
  <c r="Z87" i="5" s="1"/>
  <c r="R87" i="5"/>
  <c r="AD87" i="5" s="1"/>
  <c r="Q87" i="5"/>
  <c r="Y114" i="5"/>
  <c r="X114" i="5"/>
  <c r="W114" i="5"/>
  <c r="V114" i="5"/>
  <c r="U114" i="5"/>
  <c r="T114" i="5"/>
  <c r="Q114" i="5"/>
  <c r="R114" i="5"/>
  <c r="AD114" i="5" s="1"/>
  <c r="P114" i="5"/>
  <c r="AB114" i="5" s="1"/>
  <c r="Z114" i="5" s="1"/>
  <c r="O114" i="5"/>
  <c r="AA114" i="5" s="1"/>
  <c r="S114" i="5"/>
  <c r="AC114" i="5" s="1"/>
  <c r="W90" i="5"/>
  <c r="Y90" i="5"/>
  <c r="X90" i="5"/>
  <c r="U90" i="5"/>
  <c r="AA90" i="5" s="1"/>
  <c r="V90" i="5"/>
  <c r="T90" i="5"/>
  <c r="R90" i="5"/>
  <c r="AD90" i="5" s="1"/>
  <c r="Q90" i="5"/>
  <c r="S90" i="5"/>
  <c r="AC90" i="5" s="1"/>
  <c r="O90" i="5"/>
  <c r="P90" i="5"/>
  <c r="AB90" i="5" s="1"/>
  <c r="W81" i="5"/>
  <c r="X81" i="5"/>
  <c r="Y81" i="5"/>
  <c r="U81" i="5"/>
  <c r="AA81" i="5" s="1"/>
  <c r="V81" i="5"/>
  <c r="T81" i="5"/>
  <c r="O81" i="5"/>
  <c r="P81" i="5"/>
  <c r="AB81" i="5" s="1"/>
  <c r="Z81" i="5" s="1"/>
  <c r="R81" i="5"/>
  <c r="AD81" i="5" s="1"/>
  <c r="Q81" i="5"/>
  <c r="S81" i="5"/>
  <c r="AC81" i="5" s="1"/>
  <c r="Y82" i="5"/>
  <c r="W82" i="5"/>
  <c r="X82" i="5"/>
  <c r="V82" i="5"/>
  <c r="U82" i="5"/>
  <c r="T82" i="5"/>
  <c r="P82" i="5"/>
  <c r="AB82" i="5" s="1"/>
  <c r="O82" i="5"/>
  <c r="S82" i="5"/>
  <c r="AC82" i="5" s="1"/>
  <c r="R82" i="5"/>
  <c r="AD82" i="5" s="1"/>
  <c r="Q82" i="5"/>
  <c r="C88" i="5"/>
  <c r="D88" i="5" s="1"/>
  <c r="C533" i="5"/>
  <c r="D533" i="5" s="1"/>
  <c r="C542" i="5"/>
  <c r="D542" i="5" s="1"/>
  <c r="C532" i="5"/>
  <c r="D532" i="5" s="1"/>
  <c r="C80" i="5"/>
  <c r="D80" i="5" s="1"/>
  <c r="C105" i="5"/>
  <c r="D105" i="5" s="1"/>
  <c r="C101" i="5"/>
  <c r="D101" i="5" s="1"/>
  <c r="C545" i="5"/>
  <c r="D545" i="5" s="1"/>
  <c r="C544" i="5"/>
  <c r="D544" i="5" s="1"/>
  <c r="C528" i="5"/>
  <c r="D528" i="5" s="1"/>
  <c r="C551" i="5"/>
  <c r="D551" i="5" s="1"/>
  <c r="C555" i="5"/>
  <c r="D555" i="5" s="1"/>
  <c r="C527" i="5"/>
  <c r="D527" i="5" s="1"/>
  <c r="C556" i="5"/>
  <c r="D556" i="5" s="1"/>
  <c r="C541" i="5"/>
  <c r="D541" i="5" s="1"/>
  <c r="C85" i="5"/>
  <c r="D85" i="5" s="1"/>
  <c r="C537" i="5"/>
  <c r="D537" i="5" s="1"/>
  <c r="C540" i="5"/>
  <c r="D540" i="5" s="1"/>
  <c r="C536" i="5"/>
  <c r="D536" i="5" s="1"/>
  <c r="C552" i="5"/>
  <c r="D552" i="5" s="1"/>
  <c r="C548" i="5"/>
  <c r="D548" i="5" s="1"/>
  <c r="C98" i="5"/>
  <c r="D98" i="5" s="1"/>
  <c r="C96" i="5"/>
  <c r="D96" i="5" s="1"/>
  <c r="C99" i="5"/>
  <c r="D99" i="5" s="1"/>
  <c r="C91" i="5"/>
  <c r="D91" i="5" s="1"/>
  <c r="C104" i="5"/>
  <c r="D104" i="5" s="1"/>
  <c r="C93" i="5"/>
  <c r="D93" i="5" s="1"/>
  <c r="C108" i="5"/>
  <c r="D108" i="5" s="1"/>
  <c r="C107" i="5"/>
  <c r="D107" i="5" s="1"/>
  <c r="C122" i="5"/>
  <c r="D122" i="5" s="1"/>
  <c r="C113" i="5"/>
  <c r="D113" i="5" s="1"/>
  <c r="C133" i="5"/>
  <c r="D133" i="5" s="1"/>
  <c r="C116" i="5"/>
  <c r="D116" i="5" s="1"/>
  <c r="C124" i="5"/>
  <c r="D124" i="5" s="1"/>
  <c r="C126" i="5"/>
  <c r="D126" i="5" s="1"/>
  <c r="C137" i="5"/>
  <c r="D137" i="5" s="1"/>
  <c r="C136" i="5"/>
  <c r="D136" i="5" s="1"/>
  <c r="C117" i="5"/>
  <c r="D117" i="5" s="1"/>
  <c r="C115" i="5"/>
  <c r="D115" i="5" s="1"/>
  <c r="C123" i="5"/>
  <c r="D123" i="5" s="1"/>
  <c r="C125" i="5"/>
  <c r="D125" i="5" s="1"/>
  <c r="C130" i="5"/>
  <c r="D130" i="5" s="1"/>
  <c r="C144" i="5"/>
  <c r="D144" i="5" s="1"/>
  <c r="C148" i="5"/>
  <c r="D148" i="5" s="1"/>
  <c r="C153" i="5"/>
  <c r="D153" i="5" s="1"/>
  <c r="C154" i="5"/>
  <c r="D154" i="5" s="1"/>
  <c r="C112" i="5"/>
  <c r="D112" i="5" s="1"/>
  <c r="C119" i="5"/>
  <c r="D119" i="5" s="1"/>
  <c r="C111" i="5"/>
  <c r="D111" i="5" s="1"/>
  <c r="C155" i="5"/>
  <c r="D155" i="5" s="1"/>
  <c r="C134" i="5"/>
  <c r="D134" i="5" s="1"/>
  <c r="C135" i="5"/>
  <c r="D135" i="5" s="1"/>
  <c r="C129" i="5"/>
  <c r="D129" i="5" s="1"/>
  <c r="C150" i="5"/>
  <c r="D150" i="5" s="1"/>
  <c r="C128" i="5"/>
  <c r="D128" i="5" s="1"/>
  <c r="C120" i="5"/>
  <c r="D120" i="5" s="1"/>
  <c r="C149" i="5"/>
  <c r="D149" i="5" s="1"/>
  <c r="C152" i="5"/>
  <c r="D152" i="5" s="1"/>
  <c r="C142" i="5"/>
  <c r="D142" i="5" s="1"/>
  <c r="C132" i="5"/>
  <c r="D132" i="5" s="1"/>
  <c r="C131" i="5"/>
  <c r="D131" i="5" s="1"/>
  <c r="C118" i="5"/>
  <c r="D118" i="5" s="1"/>
  <c r="C143" i="5"/>
  <c r="D143" i="5" s="1"/>
  <c r="C138" i="5"/>
  <c r="D138" i="5" s="1"/>
  <c r="C140" i="5"/>
  <c r="D140" i="5" s="1"/>
  <c r="C139" i="5"/>
  <c r="D139" i="5" s="1"/>
  <c r="C147" i="5"/>
  <c r="D147" i="5" s="1"/>
  <c r="C141" i="5"/>
  <c r="D141" i="5" s="1"/>
  <c r="C146" i="5"/>
  <c r="D146" i="5" s="1"/>
  <c r="C121" i="5"/>
  <c r="D121" i="5" s="1"/>
  <c r="C110" i="5"/>
  <c r="D110" i="5" s="1"/>
  <c r="C127" i="5"/>
  <c r="D127" i="5" s="1"/>
  <c r="C145" i="5"/>
  <c r="D145" i="5" s="1"/>
  <c r="C151" i="5"/>
  <c r="D151" i="5" s="1"/>
  <c r="C559" i="5"/>
  <c r="D559" i="5" s="1"/>
  <c r="C408" i="5"/>
  <c r="D408" i="5" s="1"/>
  <c r="C287" i="5"/>
  <c r="D287" i="5" s="1"/>
  <c r="C375" i="5"/>
  <c r="D375" i="5" s="1"/>
  <c r="C247" i="5"/>
  <c r="D247" i="5" s="1"/>
  <c r="C390" i="5"/>
  <c r="D390" i="5" s="1"/>
  <c r="C239" i="5"/>
  <c r="D239" i="5" s="1"/>
  <c r="C278" i="5"/>
  <c r="D278" i="5" s="1"/>
  <c r="C215" i="5"/>
  <c r="D215" i="5" s="1"/>
  <c r="C396" i="5"/>
  <c r="D396" i="5" s="1"/>
  <c r="C322" i="5"/>
  <c r="D322" i="5" s="1"/>
  <c r="C289" i="5"/>
  <c r="D289" i="5" s="1"/>
  <c r="C385" i="5"/>
  <c r="D385" i="5" s="1"/>
  <c r="C268" i="5"/>
  <c r="D268" i="5" s="1"/>
  <c r="C394" i="5"/>
  <c r="D394" i="5" s="1"/>
  <c r="C277" i="5"/>
  <c r="D277" i="5" s="1"/>
  <c r="C355" i="5"/>
  <c r="D355" i="5" s="1"/>
  <c r="C232" i="5"/>
  <c r="D232" i="5" s="1"/>
  <c r="C251" i="5"/>
  <c r="D251" i="5" s="1"/>
  <c r="C506" i="5"/>
  <c r="D506" i="5" s="1"/>
  <c r="C482" i="5"/>
  <c r="D482" i="5" s="1"/>
  <c r="C459" i="5"/>
  <c r="D459" i="5" s="1"/>
  <c r="C320" i="5"/>
  <c r="D320" i="5" s="1"/>
  <c r="C496" i="5"/>
  <c r="D496" i="5" s="1"/>
  <c r="C307" i="5"/>
  <c r="D307" i="5" s="1"/>
  <c r="C195" i="5"/>
  <c r="D195" i="5" s="1"/>
  <c r="C368" i="5"/>
  <c r="D368" i="5" s="1"/>
  <c r="C231" i="5"/>
  <c r="D231" i="5" s="1"/>
  <c r="C186" i="5"/>
  <c r="D186" i="5" s="1"/>
  <c r="C259" i="5"/>
  <c r="D259" i="5" s="1"/>
  <c r="C184" i="5"/>
  <c r="D184" i="5" s="1"/>
  <c r="C520" i="5"/>
  <c r="D520" i="5" s="1"/>
  <c r="C283" i="5"/>
  <c r="D283" i="5" s="1"/>
  <c r="C512" i="5"/>
  <c r="D512" i="5" s="1"/>
  <c r="C521" i="5"/>
  <c r="D521" i="5" s="1"/>
  <c r="C216" i="5"/>
  <c r="D216" i="5" s="1"/>
  <c r="C494" i="5"/>
  <c r="D494" i="5" s="1"/>
  <c r="C313" i="5"/>
  <c r="D313" i="5" s="1"/>
  <c r="C316" i="5"/>
  <c r="D316" i="5" s="1"/>
  <c r="C386" i="5"/>
  <c r="D386" i="5" s="1"/>
  <c r="C223" i="5"/>
  <c r="D223" i="5" s="1"/>
  <c r="C328" i="5"/>
  <c r="D328" i="5" s="1"/>
  <c r="C346" i="5"/>
  <c r="D346" i="5" s="1"/>
  <c r="C312" i="5"/>
  <c r="D312" i="5" s="1"/>
  <c r="C433" i="5"/>
  <c r="D433" i="5" s="1"/>
  <c r="C290" i="5"/>
  <c r="D290" i="5" s="1"/>
  <c r="C490" i="5"/>
  <c r="D490" i="5" s="1"/>
  <c r="C406" i="5"/>
  <c r="D406" i="5" s="1"/>
  <c r="C158" i="5"/>
  <c r="D158" i="5" s="1"/>
  <c r="C517" i="5"/>
  <c r="D517" i="5" s="1"/>
  <c r="C256" i="5"/>
  <c r="D256" i="5" s="1"/>
  <c r="C467" i="5"/>
  <c r="D467" i="5" s="1"/>
  <c r="C423" i="5"/>
  <c r="D423" i="5" s="1"/>
  <c r="C285" i="5"/>
  <c r="D285" i="5" s="1"/>
  <c r="C194" i="5"/>
  <c r="D194" i="5" s="1"/>
  <c r="C261" i="5"/>
  <c r="D261" i="5" s="1"/>
  <c r="C444" i="5"/>
  <c r="D444" i="5" s="1"/>
  <c r="C267" i="5"/>
  <c r="D267" i="5" s="1"/>
  <c r="C437" i="5"/>
  <c r="D437" i="5" s="1"/>
  <c r="C451" i="5"/>
  <c r="D451" i="5" s="1"/>
  <c r="C425" i="5"/>
  <c r="D425" i="5" s="1"/>
  <c r="C438" i="5"/>
  <c r="D438" i="5" s="1"/>
  <c r="C205" i="5"/>
  <c r="D205" i="5" s="1"/>
  <c r="C286" i="5"/>
  <c r="D286" i="5" s="1"/>
  <c r="C297" i="5"/>
  <c r="D297" i="5" s="1"/>
  <c r="C480" i="5"/>
  <c r="D480" i="5" s="1"/>
  <c r="C473" i="5"/>
  <c r="D473" i="5" s="1"/>
  <c r="C486" i="5"/>
  <c r="D486" i="5" s="1"/>
  <c r="C388" i="5"/>
  <c r="D388" i="5" s="1"/>
  <c r="C345" i="5"/>
  <c r="D345" i="5" s="1"/>
  <c r="C376" i="5"/>
  <c r="D376" i="5" s="1"/>
  <c r="C499" i="5"/>
  <c r="D499" i="5" s="1"/>
  <c r="C272" i="5"/>
  <c r="D272" i="5" s="1"/>
  <c r="C491" i="5"/>
  <c r="D491" i="5" s="1"/>
  <c r="C166" i="5"/>
  <c r="D166" i="5" s="1"/>
  <c r="C236" i="5"/>
  <c r="D236" i="5" s="1"/>
  <c r="C170" i="5"/>
  <c r="D170" i="5" s="1"/>
  <c r="C188" i="5"/>
  <c r="D188" i="5" s="1"/>
  <c r="C335" i="5"/>
  <c r="D335" i="5" s="1"/>
  <c r="C463" i="5"/>
  <c r="D463" i="5" s="1"/>
  <c r="C519" i="5"/>
  <c r="D519" i="5" s="1"/>
  <c r="C230" i="5"/>
  <c r="D230" i="5" s="1"/>
  <c r="C361" i="5"/>
  <c r="D361" i="5" s="1"/>
  <c r="C382" i="5"/>
  <c r="D382" i="5" s="1"/>
  <c r="C398" i="5"/>
  <c r="D398" i="5" s="1"/>
  <c r="C221" i="5"/>
  <c r="D221" i="5" s="1"/>
  <c r="C357" i="5"/>
  <c r="D357" i="5" s="1"/>
  <c r="C180" i="5"/>
  <c r="D180" i="5" s="1"/>
  <c r="C435" i="5"/>
  <c r="D435" i="5" s="1"/>
  <c r="C481" i="5"/>
  <c r="D481" i="5" s="1"/>
  <c r="C445" i="5"/>
  <c r="D445" i="5" s="1"/>
  <c r="C202" i="5"/>
  <c r="D202" i="5" s="1"/>
  <c r="C161" i="5"/>
  <c r="D161" i="5" s="1"/>
  <c r="C291" i="5"/>
  <c r="D291" i="5" s="1"/>
  <c r="C213" i="5"/>
  <c r="D213" i="5" s="1"/>
  <c r="C347" i="5"/>
  <c r="D347" i="5" s="1"/>
  <c r="C485" i="5"/>
  <c r="D485" i="5" s="1"/>
  <c r="C204" i="5"/>
  <c r="D204" i="5" s="1"/>
  <c r="C227" i="5"/>
  <c r="D227" i="5" s="1"/>
  <c r="C200" i="5"/>
  <c r="D200" i="5" s="1"/>
  <c r="C450" i="5"/>
  <c r="D450" i="5" s="1"/>
  <c r="C187" i="5"/>
  <c r="D187" i="5" s="1"/>
  <c r="C389" i="5"/>
  <c r="D389" i="5" s="1"/>
  <c r="C442" i="5"/>
  <c r="D442" i="5" s="1"/>
  <c r="C338" i="5"/>
  <c r="D338" i="5" s="1"/>
  <c r="C298" i="5"/>
  <c r="D298" i="5" s="1"/>
  <c r="C418" i="5"/>
  <c r="D418" i="5" s="1"/>
  <c r="C265" i="5"/>
  <c r="D265" i="5" s="1"/>
  <c r="C207" i="5"/>
  <c r="D207" i="5" s="1"/>
  <c r="C429" i="5"/>
  <c r="D429" i="5" s="1"/>
  <c r="C263" i="5"/>
  <c r="D263" i="5" s="1"/>
  <c r="C458" i="5"/>
  <c r="D458" i="5" s="1"/>
  <c r="C501" i="5"/>
  <c r="D501" i="5" s="1"/>
  <c r="C508" i="5"/>
  <c r="D508" i="5" s="1"/>
  <c r="C225" i="5"/>
  <c r="D225" i="5" s="1"/>
  <c r="C466" i="5"/>
  <c r="D466" i="5" s="1"/>
  <c r="C373" i="5"/>
  <c r="D373" i="5" s="1"/>
  <c r="C274" i="5"/>
  <c r="D274" i="5" s="1"/>
  <c r="C323" i="5"/>
  <c r="D323" i="5" s="1"/>
  <c r="C472" i="5"/>
  <c r="D472" i="5" s="1"/>
  <c r="C412" i="5"/>
  <c r="D412" i="5" s="1"/>
  <c r="C362" i="5"/>
  <c r="D362" i="5" s="1"/>
  <c r="C363" i="5"/>
  <c r="D363" i="5" s="1"/>
  <c r="C177" i="5"/>
  <c r="D177" i="5" s="1"/>
  <c r="C488" i="5"/>
  <c r="D488" i="5" s="1"/>
  <c r="C454" i="5"/>
  <c r="D454" i="5" s="1"/>
  <c r="C178" i="5"/>
  <c r="D178" i="5" s="1"/>
  <c r="C395" i="5"/>
  <c r="D395" i="5" s="1"/>
  <c r="C308" i="5"/>
  <c r="D308" i="5" s="1"/>
  <c r="C279" i="5"/>
  <c r="D279" i="5" s="1"/>
  <c r="C460" i="5"/>
  <c r="D460" i="5" s="1"/>
  <c r="C448" i="5"/>
  <c r="D448" i="5" s="1"/>
  <c r="C372" i="5"/>
  <c r="D372" i="5" s="1"/>
  <c r="C419" i="5"/>
  <c r="D419" i="5" s="1"/>
  <c r="C168" i="5"/>
  <c r="D168" i="5" s="1"/>
  <c r="C185" i="5"/>
  <c r="D185" i="5" s="1"/>
  <c r="C369" i="5"/>
  <c r="D369" i="5" s="1"/>
  <c r="C478" i="5"/>
  <c r="D478" i="5" s="1"/>
  <c r="C504" i="5"/>
  <c r="D504" i="5" s="1"/>
  <c r="C497" i="5"/>
  <c r="D497" i="5" s="1"/>
  <c r="C339" i="5"/>
  <c r="D339" i="5" s="1"/>
  <c r="C220" i="5"/>
  <c r="D220" i="5" s="1"/>
  <c r="C281" i="5"/>
  <c r="D281" i="5" s="1"/>
  <c r="C426" i="5"/>
  <c r="D426" i="5" s="1"/>
  <c r="C465" i="5"/>
  <c r="D465" i="5" s="1"/>
  <c r="C193" i="5"/>
  <c r="D193" i="5" s="1"/>
  <c r="C165" i="5"/>
  <c r="D165" i="5" s="1"/>
  <c r="C379" i="5"/>
  <c r="D379" i="5" s="1"/>
  <c r="C492" i="5"/>
  <c r="D492" i="5" s="1"/>
  <c r="C365" i="5"/>
  <c r="D365" i="5" s="1"/>
  <c r="C273" i="5"/>
  <c r="D273" i="5" s="1"/>
  <c r="C524" i="5"/>
  <c r="D524" i="5" s="1"/>
  <c r="C294" i="5"/>
  <c r="D294" i="5" s="1"/>
  <c r="C196" i="5"/>
  <c r="D196" i="5" s="1"/>
  <c r="C224" i="5"/>
  <c r="D224" i="5" s="1"/>
  <c r="C457" i="5"/>
  <c r="D457" i="5" s="1"/>
  <c r="C319" i="5"/>
  <c r="D319" i="5" s="1"/>
  <c r="C244" i="5"/>
  <c r="D244" i="5" s="1"/>
  <c r="C327" i="5"/>
  <c r="D327" i="5" s="1"/>
  <c r="C397" i="5"/>
  <c r="D397" i="5" s="1"/>
  <c r="C484" i="5"/>
  <c r="D484" i="5" s="1"/>
  <c r="C331" i="5"/>
  <c r="D331" i="5" s="1"/>
  <c r="C181" i="5"/>
  <c r="D181" i="5" s="1"/>
  <c r="C255" i="5"/>
  <c r="D255" i="5" s="1"/>
  <c r="C510" i="5"/>
  <c r="D510" i="5" s="1"/>
  <c r="C249" i="5"/>
  <c r="D249" i="5" s="1"/>
  <c r="C420" i="5"/>
  <c r="D420" i="5" s="1"/>
  <c r="C243" i="5"/>
  <c r="D243" i="5" s="1"/>
  <c r="C439" i="5"/>
  <c r="D439" i="5" s="1"/>
  <c r="C453" i="5"/>
  <c r="D453" i="5" s="1"/>
  <c r="C321" i="5"/>
  <c r="D321" i="5" s="1"/>
  <c r="C260" i="5"/>
  <c r="D260" i="5" s="1"/>
  <c r="C275" i="5"/>
  <c r="D275" i="5" s="1"/>
  <c r="C280" i="5"/>
  <c r="D280" i="5" s="1"/>
  <c r="C295" i="5"/>
  <c r="D295" i="5" s="1"/>
  <c r="C403" i="5"/>
  <c r="D403" i="5" s="1"/>
  <c r="C284" i="5"/>
  <c r="D284" i="5" s="1"/>
  <c r="C487" i="5"/>
  <c r="D487" i="5" s="1"/>
  <c r="C493" i="5"/>
  <c r="D493" i="5" s="1"/>
  <c r="C360" i="5"/>
  <c r="D360" i="5" s="1"/>
  <c r="C333" i="5"/>
  <c r="D333" i="5" s="1"/>
  <c r="C301" i="5"/>
  <c r="D301" i="5" s="1"/>
  <c r="C495" i="5"/>
  <c r="D495" i="5" s="1"/>
  <c r="C197" i="5"/>
  <c r="D197" i="5" s="1"/>
  <c r="C182" i="5"/>
  <c r="D182" i="5" s="1"/>
  <c r="C228" i="5"/>
  <c r="D228" i="5" s="1"/>
  <c r="C173" i="5"/>
  <c r="D173" i="5" s="1"/>
  <c r="C175" i="5"/>
  <c r="D175" i="5" s="1"/>
  <c r="C164" i="5"/>
  <c r="D164" i="5" s="1"/>
  <c r="C350" i="5"/>
  <c r="D350" i="5" s="1"/>
  <c r="C374" i="5"/>
  <c r="D374" i="5" s="1"/>
  <c r="C452" i="5"/>
  <c r="D452" i="5" s="1"/>
  <c r="C509" i="5"/>
  <c r="D509" i="5" s="1"/>
  <c r="C526" i="5"/>
  <c r="D526" i="5" s="1"/>
  <c r="C410" i="5"/>
  <c r="D410" i="5" s="1"/>
  <c r="C226" i="5"/>
  <c r="D226" i="5" s="1"/>
  <c r="C402" i="5"/>
  <c r="D402" i="5" s="1"/>
  <c r="C449" i="5"/>
  <c r="D449" i="5" s="1"/>
  <c r="C515" i="5"/>
  <c r="D515" i="5" s="1"/>
  <c r="C257" i="5"/>
  <c r="D257" i="5" s="1"/>
  <c r="C217" i="5"/>
  <c r="D217" i="5" s="1"/>
  <c r="C461" i="5"/>
  <c r="D461" i="5" s="1"/>
  <c r="C176" i="5"/>
  <c r="D176" i="5" s="1"/>
  <c r="C516" i="5"/>
  <c r="D516" i="5" s="1"/>
  <c r="C206" i="5"/>
  <c r="D206" i="5" s="1"/>
  <c r="C214" i="5"/>
  <c r="D214" i="5" s="1"/>
  <c r="C329" i="5"/>
  <c r="D329" i="5" s="1"/>
  <c r="C317" i="5"/>
  <c r="D317" i="5" s="1"/>
  <c r="C314" i="5"/>
  <c r="D314" i="5" s="1"/>
  <c r="C440" i="5"/>
  <c r="D440" i="5" s="1"/>
  <c r="C415" i="5"/>
  <c r="D415" i="5" s="1"/>
  <c r="C366" i="5"/>
  <c r="D366" i="5" s="1"/>
  <c r="C476" i="5"/>
  <c r="D476" i="5" s="1"/>
  <c r="C468" i="5"/>
  <c r="D468" i="5" s="1"/>
  <c r="C252" i="5"/>
  <c r="D252" i="5" s="1"/>
  <c r="C288" i="5"/>
  <c r="D288" i="5" s="1"/>
  <c r="C414" i="5"/>
  <c r="D414" i="5" s="1"/>
  <c r="C240" i="5"/>
  <c r="D240" i="5" s="1"/>
  <c r="C367" i="5"/>
  <c r="D367" i="5" s="1"/>
  <c r="C203" i="5"/>
  <c r="D203" i="5" s="1"/>
  <c r="C427" i="5"/>
  <c r="D427" i="5" s="1"/>
  <c r="C523" i="5"/>
  <c r="D523" i="5" s="1"/>
  <c r="C211" i="5"/>
  <c r="D211" i="5" s="1"/>
  <c r="C446" i="5"/>
  <c r="D446" i="5" s="1"/>
  <c r="C282" i="5"/>
  <c r="D282" i="5" s="1"/>
  <c r="C300" i="5"/>
  <c r="D300" i="5" s="1"/>
  <c r="C352" i="5"/>
  <c r="D352" i="5" s="1"/>
  <c r="C344" i="5"/>
  <c r="D344" i="5" s="1"/>
  <c r="C309" i="5"/>
  <c r="D309" i="5" s="1"/>
  <c r="C417" i="5"/>
  <c r="D417" i="5" s="1"/>
  <c r="C262" i="5"/>
  <c r="D262" i="5" s="1"/>
  <c r="C407" i="5"/>
  <c r="D407" i="5" s="1"/>
  <c r="C229" i="5"/>
  <c r="D229" i="5" s="1"/>
  <c r="C391" i="5"/>
  <c r="D391" i="5" s="1"/>
  <c r="C162" i="5"/>
  <c r="D162" i="5" s="1"/>
  <c r="C163" i="5"/>
  <c r="D163" i="5" s="1"/>
  <c r="C241" i="5"/>
  <c r="D241" i="5" s="1"/>
  <c r="C348" i="5"/>
  <c r="D348" i="5" s="1"/>
  <c r="C511" i="5"/>
  <c r="D511" i="5" s="1"/>
  <c r="C293" i="5"/>
  <c r="D293" i="5" s="1"/>
  <c r="C364" i="5"/>
  <c r="D364" i="5" s="1"/>
  <c r="C377" i="5"/>
  <c r="D377" i="5" s="1"/>
  <c r="C443" i="5"/>
  <c r="D443" i="5" s="1"/>
  <c r="C384" i="5"/>
  <c r="D384" i="5" s="1"/>
  <c r="C351" i="5"/>
  <c r="D351" i="5" s="1"/>
  <c r="C191" i="5"/>
  <c r="D191" i="5" s="1"/>
  <c r="C462" i="5"/>
  <c r="D462" i="5" s="1"/>
  <c r="C498" i="5"/>
  <c r="D498" i="5" s="1"/>
  <c r="C503" i="5"/>
  <c r="D503" i="5" s="1"/>
  <c r="C514" i="5"/>
  <c r="D514" i="5" s="1"/>
  <c r="C483" i="5"/>
  <c r="D483" i="5" s="1"/>
  <c r="C456" i="5"/>
  <c r="D456" i="5" s="1"/>
  <c r="C474" i="5"/>
  <c r="D474" i="5" s="1"/>
  <c r="C246" i="5"/>
  <c r="D246" i="5" s="1"/>
  <c r="C199" i="5"/>
  <c r="D199" i="5" s="1"/>
  <c r="C356" i="5"/>
  <c r="D356" i="5" s="1"/>
  <c r="C505" i="5"/>
  <c r="D505" i="5" s="1"/>
  <c r="C171" i="5"/>
  <c r="D171" i="5" s="1"/>
  <c r="C269" i="5"/>
  <c r="D269" i="5" s="1"/>
  <c r="C479" i="5"/>
  <c r="D479" i="5" s="1"/>
  <c r="C518" i="5"/>
  <c r="D518" i="5" s="1"/>
  <c r="C276" i="5"/>
  <c r="D276" i="5" s="1"/>
  <c r="C248" i="5"/>
  <c r="D248" i="5" s="1"/>
  <c r="C337" i="5"/>
  <c r="D337" i="5" s="1"/>
  <c r="C330" i="5"/>
  <c r="D330" i="5" s="1"/>
  <c r="C296" i="5"/>
  <c r="D296" i="5" s="1"/>
  <c r="C234" i="5"/>
  <c r="D234" i="5" s="1"/>
  <c r="C306" i="5"/>
  <c r="D306" i="5" s="1"/>
  <c r="C436" i="5"/>
  <c r="D436" i="5" s="1"/>
  <c r="C370" i="5"/>
  <c r="D370" i="5" s="1"/>
  <c r="C222" i="5"/>
  <c r="D222" i="5" s="1"/>
  <c r="C324" i="5"/>
  <c r="D324" i="5" s="1"/>
  <c r="C507" i="5"/>
  <c r="D507" i="5" s="1"/>
  <c r="C190" i="5"/>
  <c r="D190" i="5" s="1"/>
  <c r="C189" i="5"/>
  <c r="D189" i="5" s="1"/>
  <c r="C378" i="5"/>
  <c r="D378" i="5" s="1"/>
  <c r="C441" i="5"/>
  <c r="D441" i="5" s="1"/>
  <c r="C157" i="5"/>
  <c r="D157" i="5" s="1"/>
  <c r="C434" i="5"/>
  <c r="D434" i="5" s="1"/>
  <c r="C299" i="5"/>
  <c r="D299" i="5" s="1"/>
  <c r="C399" i="5"/>
  <c r="D399" i="5" s="1"/>
  <c r="C326" i="5"/>
  <c r="D326" i="5" s="1"/>
  <c r="C210" i="5"/>
  <c r="D210" i="5" s="1"/>
  <c r="C401" i="5"/>
  <c r="D401" i="5" s="1"/>
  <c r="C424" i="5"/>
  <c r="D424" i="5" s="1"/>
  <c r="C233" i="5"/>
  <c r="D233" i="5" s="1"/>
  <c r="C431" i="5"/>
  <c r="D431" i="5" s="1"/>
  <c r="C416" i="5"/>
  <c r="D416" i="5" s="1"/>
  <c r="C254" i="5"/>
  <c r="D254" i="5" s="1"/>
  <c r="C305" i="5"/>
  <c r="D305" i="5" s="1"/>
  <c r="C392" i="5"/>
  <c r="D392" i="5" s="1"/>
  <c r="C422" i="5"/>
  <c r="D422" i="5" s="1"/>
  <c r="C253" i="5"/>
  <c r="D253" i="5" s="1"/>
  <c r="C471" i="5"/>
  <c r="D471" i="5" s="1"/>
  <c r="C174" i="5"/>
  <c r="D174" i="5" s="1"/>
  <c r="C404" i="5"/>
  <c r="D404" i="5" s="1"/>
  <c r="C192" i="5"/>
  <c r="D192" i="5" s="1"/>
  <c r="C270" i="5"/>
  <c r="D270" i="5" s="1"/>
  <c r="C341" i="5"/>
  <c r="D341" i="5" s="1"/>
  <c r="C380" i="5"/>
  <c r="D380" i="5" s="1"/>
  <c r="C353" i="5"/>
  <c r="D353" i="5" s="1"/>
  <c r="C212" i="5"/>
  <c r="D212" i="5" s="1"/>
  <c r="C167" i="5"/>
  <c r="D167" i="5" s="1"/>
  <c r="C475" i="5"/>
  <c r="D475" i="5" s="1"/>
  <c r="C522" i="5"/>
  <c r="D522" i="5" s="1"/>
  <c r="C332" i="5"/>
  <c r="D332" i="5" s="1"/>
  <c r="C489" i="5"/>
  <c r="D489" i="5" s="1"/>
  <c r="C311" i="5"/>
  <c r="D311" i="5" s="1"/>
  <c r="C428" i="5"/>
  <c r="D428" i="5" s="1"/>
  <c r="C303" i="5"/>
  <c r="D303" i="5" s="1"/>
  <c r="C430" i="5"/>
  <c r="D430" i="5" s="1"/>
  <c r="C409" i="5"/>
  <c r="D409" i="5" s="1"/>
  <c r="C325" i="5"/>
  <c r="D325" i="5" s="1"/>
  <c r="C219" i="5"/>
  <c r="D219" i="5" s="1"/>
  <c r="C271" i="5"/>
  <c r="D271" i="5" s="1"/>
  <c r="C245" i="5"/>
  <c r="D245" i="5" s="1"/>
  <c r="C432" i="5"/>
  <c r="D432" i="5" s="1"/>
  <c r="C318" i="5"/>
  <c r="D318" i="5" s="1"/>
  <c r="C421" i="5"/>
  <c r="D421" i="5" s="1"/>
  <c r="C447" i="5"/>
  <c r="D447" i="5" s="1"/>
  <c r="C469" i="5"/>
  <c r="D469" i="5" s="1"/>
  <c r="C242" i="5"/>
  <c r="D242" i="5" s="1"/>
  <c r="C334" i="5"/>
  <c r="D334" i="5" s="1"/>
  <c r="C500" i="5"/>
  <c r="D500" i="5" s="1"/>
  <c r="C349" i="5"/>
  <c r="D349" i="5" s="1"/>
  <c r="C502" i="5"/>
  <c r="D502" i="5" s="1"/>
  <c r="C400" i="5"/>
  <c r="D400" i="5" s="1"/>
  <c r="C525" i="5"/>
  <c r="D525" i="5" s="1"/>
  <c r="C304" i="5"/>
  <c r="D304" i="5" s="1"/>
  <c r="C315" i="5"/>
  <c r="D315" i="5" s="1"/>
  <c r="C387" i="5"/>
  <c r="D387" i="5" s="1"/>
  <c r="C218" i="5"/>
  <c r="D218" i="5" s="1"/>
  <c r="C238" i="5"/>
  <c r="D238" i="5" s="1"/>
  <c r="C343" i="5"/>
  <c r="D343" i="5" s="1"/>
  <c r="C359" i="5"/>
  <c r="D359" i="5" s="1"/>
  <c r="C310" i="5"/>
  <c r="D310" i="5" s="1"/>
  <c r="C172" i="5"/>
  <c r="D172" i="5" s="1"/>
  <c r="C336" i="5"/>
  <c r="D336" i="5" s="1"/>
  <c r="C198" i="5"/>
  <c r="D198" i="5" s="1"/>
  <c r="C292" i="5"/>
  <c r="D292" i="5" s="1"/>
  <c r="C411" i="5"/>
  <c r="D411" i="5" s="1"/>
  <c r="C393" i="5"/>
  <c r="D393" i="5" s="1"/>
  <c r="C383" i="5"/>
  <c r="D383" i="5" s="1"/>
  <c r="C302" i="5"/>
  <c r="D302" i="5" s="1"/>
  <c r="C413" i="5"/>
  <c r="D413" i="5" s="1"/>
  <c r="C258" i="5"/>
  <c r="D258" i="5" s="1"/>
  <c r="C208" i="5"/>
  <c r="D208" i="5" s="1"/>
  <c r="C237" i="5"/>
  <c r="D237" i="5" s="1"/>
  <c r="C405" i="5"/>
  <c r="D405" i="5" s="1"/>
  <c r="C470" i="5"/>
  <c r="D470" i="5" s="1"/>
  <c r="C201" i="5"/>
  <c r="D201" i="5" s="1"/>
  <c r="C250" i="5"/>
  <c r="D250" i="5" s="1"/>
  <c r="C464" i="5"/>
  <c r="D464" i="5" s="1"/>
  <c r="C477" i="5"/>
  <c r="D477" i="5" s="1"/>
  <c r="C371" i="5"/>
  <c r="D371" i="5" s="1"/>
  <c r="C209" i="5"/>
  <c r="D209" i="5" s="1"/>
  <c r="C342" i="5"/>
  <c r="D342" i="5" s="1"/>
  <c r="C354" i="5"/>
  <c r="D354" i="5" s="1"/>
  <c r="C266" i="5"/>
  <c r="D266" i="5" s="1"/>
  <c r="C183" i="5"/>
  <c r="D183" i="5" s="1"/>
  <c r="C455" i="5"/>
  <c r="D455" i="5" s="1"/>
  <c r="C358" i="5"/>
  <c r="D358" i="5" s="1"/>
  <c r="C340" i="5"/>
  <c r="D340" i="5" s="1"/>
  <c r="C381" i="5"/>
  <c r="D381" i="5" s="1"/>
  <c r="C264" i="5"/>
  <c r="D264" i="5" s="1"/>
  <c r="C235" i="5"/>
  <c r="D235" i="5" s="1"/>
  <c r="C513" i="5"/>
  <c r="D513" i="5" s="1"/>
  <c r="C169" i="5"/>
  <c r="D169" i="5" s="1"/>
  <c r="C179" i="5"/>
  <c r="D179" i="5" s="1"/>
  <c r="C159" i="5"/>
  <c r="D159" i="5" s="1"/>
  <c r="C160" i="5"/>
  <c r="D160" i="5" s="1"/>
  <c r="X151" i="5" l="1"/>
  <c r="Y151" i="5"/>
  <c r="W151" i="5"/>
  <c r="U151" i="5"/>
  <c r="V151" i="5"/>
  <c r="T151" i="5"/>
  <c r="P151" i="5"/>
  <c r="AB151" i="5" s="1"/>
  <c r="Z151" i="5" s="1"/>
  <c r="Q151" i="5"/>
  <c r="R151" i="5"/>
  <c r="AD151" i="5" s="1"/>
  <c r="O151" i="5"/>
  <c r="AA151" i="5" s="1"/>
  <c r="S151" i="5"/>
  <c r="AC151" i="5" s="1"/>
  <c r="W139" i="5"/>
  <c r="X139" i="5"/>
  <c r="Y139" i="5"/>
  <c r="V139" i="5"/>
  <c r="U139" i="5"/>
  <c r="T139" i="5"/>
  <c r="O139" i="5"/>
  <c r="Q139" i="5"/>
  <c r="R139" i="5"/>
  <c r="AD139" i="5" s="1"/>
  <c r="P139" i="5"/>
  <c r="AB139" i="5" s="1"/>
  <c r="S139" i="5"/>
  <c r="AC139" i="5" s="1"/>
  <c r="X152" i="5"/>
  <c r="W152" i="5"/>
  <c r="Y152" i="5"/>
  <c r="V152" i="5"/>
  <c r="U152" i="5"/>
  <c r="T152" i="5"/>
  <c r="P152" i="5"/>
  <c r="AB152" i="5" s="1"/>
  <c r="Q152" i="5"/>
  <c r="O152" i="5"/>
  <c r="AA152" i="5" s="1"/>
  <c r="R152" i="5"/>
  <c r="AD152" i="5" s="1"/>
  <c r="S152" i="5"/>
  <c r="AC152" i="5" s="1"/>
  <c r="Y155" i="5"/>
  <c r="X155" i="5"/>
  <c r="W155" i="5"/>
  <c r="U155" i="5"/>
  <c r="V155" i="5"/>
  <c r="T155" i="5"/>
  <c r="O155" i="5"/>
  <c r="R155" i="5"/>
  <c r="AD155" i="5" s="1"/>
  <c r="P155" i="5"/>
  <c r="AB155" i="5" s="1"/>
  <c r="Q155" i="5"/>
  <c r="S155" i="5"/>
  <c r="AC155" i="5" s="1"/>
  <c r="X96" i="5"/>
  <c r="W96" i="5"/>
  <c r="Y96" i="5"/>
  <c r="V96" i="5"/>
  <c r="U96" i="5"/>
  <c r="T96" i="5"/>
  <c r="P96" i="5"/>
  <c r="AB96" i="5" s="1"/>
  <c r="R96" i="5"/>
  <c r="AD96" i="5" s="1"/>
  <c r="S96" i="5"/>
  <c r="AC96" i="5" s="1"/>
  <c r="Q96" i="5"/>
  <c r="O96" i="5"/>
  <c r="W537" i="5"/>
  <c r="X537" i="5"/>
  <c r="Y537" i="5"/>
  <c r="U537" i="5"/>
  <c r="V537" i="5"/>
  <c r="T537" i="5"/>
  <c r="S537" i="5"/>
  <c r="AC537" i="5" s="1"/>
  <c r="P537" i="5"/>
  <c r="AB537" i="5" s="1"/>
  <c r="Z537" i="5" s="1"/>
  <c r="Q537" i="5"/>
  <c r="R537" i="5"/>
  <c r="AD537" i="5" s="1"/>
  <c r="O537" i="5"/>
  <c r="Y545" i="5"/>
  <c r="X545" i="5"/>
  <c r="W545" i="5"/>
  <c r="U545" i="5"/>
  <c r="V545" i="5"/>
  <c r="T545" i="5"/>
  <c r="S545" i="5"/>
  <c r="AC545" i="5" s="1"/>
  <c r="P545" i="5"/>
  <c r="AB545" i="5" s="1"/>
  <c r="Z545" i="5" s="1"/>
  <c r="R545" i="5"/>
  <c r="AD545" i="5" s="1"/>
  <c r="O545" i="5"/>
  <c r="Q545" i="5"/>
  <c r="Z78" i="5"/>
  <c r="Y340" i="5"/>
  <c r="X340" i="5"/>
  <c r="W340" i="5"/>
  <c r="V340" i="5"/>
  <c r="U340" i="5"/>
  <c r="AA340" i="5" s="1"/>
  <c r="T340" i="5"/>
  <c r="R340" i="5"/>
  <c r="AD340" i="5" s="1"/>
  <c r="P340" i="5"/>
  <c r="AB340" i="5" s="1"/>
  <c r="S340" i="5"/>
  <c r="AC340" i="5" s="1"/>
  <c r="O340" i="5"/>
  <c r="Q340" i="5"/>
  <c r="Y208" i="5"/>
  <c r="X208" i="5"/>
  <c r="W208" i="5"/>
  <c r="U208" i="5"/>
  <c r="V208" i="5"/>
  <c r="T208" i="5"/>
  <c r="S208" i="5"/>
  <c r="AC208" i="5" s="1"/>
  <c r="R208" i="5"/>
  <c r="AD208" i="5" s="1"/>
  <c r="P208" i="5"/>
  <c r="AB208" i="5" s="1"/>
  <c r="Q208" i="5"/>
  <c r="O208" i="5"/>
  <c r="X387" i="5"/>
  <c r="Y387" i="5"/>
  <c r="W387" i="5"/>
  <c r="V387" i="5"/>
  <c r="U387" i="5"/>
  <c r="T387" i="5"/>
  <c r="S387" i="5"/>
  <c r="AC387" i="5" s="1"/>
  <c r="O387" i="5"/>
  <c r="R387" i="5"/>
  <c r="AD387" i="5" s="1"/>
  <c r="Q387" i="5"/>
  <c r="P387" i="5"/>
  <c r="AB387" i="5" s="1"/>
  <c r="Z387" i="5" s="1"/>
  <c r="Y271" i="5"/>
  <c r="W271" i="5"/>
  <c r="X271" i="5"/>
  <c r="V271" i="5"/>
  <c r="U271" i="5"/>
  <c r="T271" i="5"/>
  <c r="O271" i="5"/>
  <c r="Q271" i="5"/>
  <c r="S271" i="5"/>
  <c r="AC271" i="5" s="1"/>
  <c r="P271" i="5"/>
  <c r="AB271" i="5" s="1"/>
  <c r="R271" i="5"/>
  <c r="AD271" i="5" s="1"/>
  <c r="X341" i="5"/>
  <c r="Y341" i="5"/>
  <c r="W341" i="5"/>
  <c r="U341" i="5"/>
  <c r="V341" i="5"/>
  <c r="T341" i="5"/>
  <c r="P341" i="5"/>
  <c r="AB341" i="5" s="1"/>
  <c r="R341" i="5"/>
  <c r="AD341" i="5" s="1"/>
  <c r="O341" i="5"/>
  <c r="S341" i="5"/>
  <c r="AC341" i="5" s="1"/>
  <c r="Q341" i="5"/>
  <c r="Y210" i="5"/>
  <c r="X210" i="5"/>
  <c r="W210" i="5"/>
  <c r="U210" i="5"/>
  <c r="V210" i="5"/>
  <c r="T210" i="5"/>
  <c r="S210" i="5"/>
  <c r="AC210" i="5" s="1"/>
  <c r="R210" i="5"/>
  <c r="AD210" i="5" s="1"/>
  <c r="O210" i="5"/>
  <c r="P210" i="5"/>
  <c r="AB210" i="5" s="1"/>
  <c r="Z210" i="5" s="1"/>
  <c r="Q210" i="5"/>
  <c r="Y234" i="5"/>
  <c r="X234" i="5"/>
  <c r="W234" i="5"/>
  <c r="V234" i="5"/>
  <c r="U234" i="5"/>
  <c r="T234" i="5"/>
  <c r="R234" i="5"/>
  <c r="AD234" i="5" s="1"/>
  <c r="Q234" i="5"/>
  <c r="O234" i="5"/>
  <c r="AA234" i="5" s="1"/>
  <c r="S234" i="5"/>
  <c r="AC234" i="5" s="1"/>
  <c r="P234" i="5"/>
  <c r="AB234" i="5" s="1"/>
  <c r="Z234" i="5" s="1"/>
  <c r="W269" i="5"/>
  <c r="Y269" i="5"/>
  <c r="X269" i="5"/>
  <c r="V269" i="5"/>
  <c r="U269" i="5"/>
  <c r="T269" i="5"/>
  <c r="R269" i="5"/>
  <c r="AD269" i="5" s="1"/>
  <c r="P269" i="5"/>
  <c r="AB269" i="5" s="1"/>
  <c r="S269" i="5"/>
  <c r="AC269" i="5" s="1"/>
  <c r="O269" i="5"/>
  <c r="Q269" i="5"/>
  <c r="X483" i="5"/>
  <c r="Y483" i="5"/>
  <c r="W483" i="5"/>
  <c r="V483" i="5"/>
  <c r="U483" i="5"/>
  <c r="T483" i="5"/>
  <c r="S483" i="5"/>
  <c r="AC483" i="5" s="1"/>
  <c r="Q483" i="5"/>
  <c r="P483" i="5"/>
  <c r="AB483" i="5" s="1"/>
  <c r="Z483" i="5" s="1"/>
  <c r="R483" i="5"/>
  <c r="AD483" i="5" s="1"/>
  <c r="O483" i="5"/>
  <c r="X443" i="5"/>
  <c r="W443" i="5"/>
  <c r="Y443" i="5"/>
  <c r="V443" i="5"/>
  <c r="U443" i="5"/>
  <c r="T443" i="5"/>
  <c r="S443" i="5"/>
  <c r="AC443" i="5" s="1"/>
  <c r="R443" i="5"/>
  <c r="AD443" i="5" s="1"/>
  <c r="Q443" i="5"/>
  <c r="P443" i="5"/>
  <c r="AB443" i="5" s="1"/>
  <c r="Z443" i="5" s="1"/>
  <c r="O443" i="5"/>
  <c r="W352" i="5"/>
  <c r="X352" i="5"/>
  <c r="Y352" i="5"/>
  <c r="U352" i="5"/>
  <c r="V352" i="5"/>
  <c r="T352" i="5"/>
  <c r="S352" i="5"/>
  <c r="AC352" i="5" s="1"/>
  <c r="Q352" i="5"/>
  <c r="R352" i="5"/>
  <c r="AD352" i="5" s="1"/>
  <c r="P352" i="5"/>
  <c r="AB352" i="5" s="1"/>
  <c r="O352" i="5"/>
  <c r="X367" i="5"/>
  <c r="W367" i="5"/>
  <c r="Y367" i="5"/>
  <c r="V367" i="5"/>
  <c r="U367" i="5"/>
  <c r="T367" i="5"/>
  <c r="O367" i="5"/>
  <c r="Q367" i="5"/>
  <c r="P367" i="5"/>
  <c r="AB367" i="5" s="1"/>
  <c r="Z367" i="5" s="1"/>
  <c r="R367" i="5"/>
  <c r="AD367" i="5" s="1"/>
  <c r="S367" i="5"/>
  <c r="AC367" i="5" s="1"/>
  <c r="Y415" i="5"/>
  <c r="W415" i="5"/>
  <c r="X415" i="5"/>
  <c r="U415" i="5"/>
  <c r="V415" i="5"/>
  <c r="T415" i="5"/>
  <c r="Q415" i="5"/>
  <c r="P415" i="5"/>
  <c r="AB415" i="5" s="1"/>
  <c r="Z415" i="5" s="1"/>
  <c r="R415" i="5"/>
  <c r="AD415" i="5" s="1"/>
  <c r="S415" i="5"/>
  <c r="AC415" i="5" s="1"/>
  <c r="O415" i="5"/>
  <c r="W176" i="5"/>
  <c r="X176" i="5"/>
  <c r="Y176" i="5"/>
  <c r="U176" i="5"/>
  <c r="V176" i="5"/>
  <c r="T176" i="5"/>
  <c r="Q176" i="5"/>
  <c r="S176" i="5"/>
  <c r="AC176" i="5" s="1"/>
  <c r="O176" i="5"/>
  <c r="R176" i="5"/>
  <c r="AD176" i="5" s="1"/>
  <c r="P176" i="5"/>
  <c r="AB176" i="5" s="1"/>
  <c r="Y410" i="5"/>
  <c r="W410" i="5"/>
  <c r="X410" i="5"/>
  <c r="U410" i="5"/>
  <c r="V410" i="5"/>
  <c r="T410" i="5"/>
  <c r="R410" i="5"/>
  <c r="AD410" i="5" s="1"/>
  <c r="Q410" i="5"/>
  <c r="P410" i="5"/>
  <c r="AB410" i="5" s="1"/>
  <c r="S410" i="5"/>
  <c r="AC410" i="5" s="1"/>
  <c r="O410" i="5"/>
  <c r="X173" i="5"/>
  <c r="Y173" i="5"/>
  <c r="W173" i="5"/>
  <c r="V173" i="5"/>
  <c r="U173" i="5"/>
  <c r="T173" i="5"/>
  <c r="P173" i="5"/>
  <c r="AB173" i="5" s="1"/>
  <c r="Z173" i="5" s="1"/>
  <c r="S173" i="5"/>
  <c r="AC173" i="5" s="1"/>
  <c r="R173" i="5"/>
  <c r="AD173" i="5" s="1"/>
  <c r="Q173" i="5"/>
  <c r="O173" i="5"/>
  <c r="Y493" i="5"/>
  <c r="W493" i="5"/>
  <c r="X493" i="5"/>
  <c r="U493" i="5"/>
  <c r="AA493" i="5" s="1"/>
  <c r="V493" i="5"/>
  <c r="T493" i="5"/>
  <c r="S493" i="5"/>
  <c r="AC493" i="5" s="1"/>
  <c r="O493" i="5"/>
  <c r="R493" i="5"/>
  <c r="AD493" i="5" s="1"/>
  <c r="Q493" i="5"/>
  <c r="P493" i="5"/>
  <c r="X321" i="5"/>
  <c r="W321" i="5"/>
  <c r="Y321" i="5"/>
  <c r="U321" i="5"/>
  <c r="V321" i="5"/>
  <c r="T321" i="5"/>
  <c r="R321" i="5"/>
  <c r="AD321" i="5" s="1"/>
  <c r="O321" i="5"/>
  <c r="P321" i="5"/>
  <c r="AB321" i="5" s="1"/>
  <c r="Q321" i="5"/>
  <c r="S321" i="5"/>
  <c r="AC321" i="5" s="1"/>
  <c r="W181" i="5"/>
  <c r="Y181" i="5"/>
  <c r="X181" i="5"/>
  <c r="V181" i="5"/>
  <c r="U181" i="5"/>
  <c r="T181" i="5"/>
  <c r="Q181" i="5"/>
  <c r="P181" i="5"/>
  <c r="AB181" i="5" s="1"/>
  <c r="Z181" i="5" s="1"/>
  <c r="O181" i="5"/>
  <c r="S181" i="5"/>
  <c r="AC181" i="5" s="1"/>
  <c r="R181" i="5"/>
  <c r="AD181" i="5" s="1"/>
  <c r="X224" i="5"/>
  <c r="Y224" i="5"/>
  <c r="W224" i="5"/>
  <c r="U224" i="5"/>
  <c r="V224" i="5"/>
  <c r="T224" i="5"/>
  <c r="Q224" i="5"/>
  <c r="P224" i="5"/>
  <c r="AB224" i="5" s="1"/>
  <c r="R224" i="5"/>
  <c r="AD224" i="5" s="1"/>
  <c r="S224" i="5"/>
  <c r="AC224" i="5" s="1"/>
  <c r="O224" i="5"/>
  <c r="AA224" i="5" s="1"/>
  <c r="Y165" i="5"/>
  <c r="X165" i="5"/>
  <c r="W165" i="5"/>
  <c r="U165" i="5"/>
  <c r="V165" i="5"/>
  <c r="T165" i="5"/>
  <c r="P165" i="5"/>
  <c r="AB165" i="5" s="1"/>
  <c r="S165" i="5"/>
  <c r="AC165" i="5" s="1"/>
  <c r="O165" i="5"/>
  <c r="R165" i="5"/>
  <c r="AD165" i="5" s="1"/>
  <c r="Q165" i="5"/>
  <c r="W504" i="5"/>
  <c r="X504" i="5"/>
  <c r="Y504" i="5"/>
  <c r="U504" i="5"/>
  <c r="V504" i="5"/>
  <c r="T504" i="5"/>
  <c r="S504" i="5"/>
  <c r="AC504" i="5" s="1"/>
  <c r="R504" i="5"/>
  <c r="AD504" i="5" s="1"/>
  <c r="O504" i="5"/>
  <c r="P504" i="5"/>
  <c r="AB504" i="5" s="1"/>
  <c r="Z504" i="5" s="1"/>
  <c r="Q504" i="5"/>
  <c r="W460" i="5"/>
  <c r="X460" i="5"/>
  <c r="Y460" i="5"/>
  <c r="V460" i="5"/>
  <c r="U460" i="5"/>
  <c r="T460" i="5"/>
  <c r="S460" i="5"/>
  <c r="AC460" i="5" s="1"/>
  <c r="Q460" i="5"/>
  <c r="R460" i="5"/>
  <c r="AD460" i="5" s="1"/>
  <c r="P460" i="5"/>
  <c r="AB460" i="5" s="1"/>
  <c r="Z460" i="5" s="1"/>
  <c r="O460" i="5"/>
  <c r="AA460" i="5" s="1"/>
  <c r="X363" i="5"/>
  <c r="W363" i="5"/>
  <c r="Y363" i="5"/>
  <c r="U363" i="5"/>
  <c r="V363" i="5"/>
  <c r="T363" i="5"/>
  <c r="S363" i="5"/>
  <c r="AC363" i="5" s="1"/>
  <c r="Q363" i="5"/>
  <c r="O363" i="5"/>
  <c r="R363" i="5"/>
  <c r="AD363" i="5" s="1"/>
  <c r="P363" i="5"/>
  <c r="AB363" i="5" s="1"/>
  <c r="Y225" i="5"/>
  <c r="X225" i="5"/>
  <c r="W225" i="5"/>
  <c r="U225" i="5"/>
  <c r="V225" i="5"/>
  <c r="T225" i="5"/>
  <c r="R225" i="5"/>
  <c r="AD225" i="5" s="1"/>
  <c r="S225" i="5"/>
  <c r="AC225" i="5" s="1"/>
  <c r="O225" i="5"/>
  <c r="P225" i="5"/>
  <c r="AB225" i="5" s="1"/>
  <c r="Z225" i="5" s="1"/>
  <c r="Q225" i="5"/>
  <c r="W418" i="5"/>
  <c r="X418" i="5"/>
  <c r="Y418" i="5"/>
  <c r="V418" i="5"/>
  <c r="U418" i="5"/>
  <c r="T418" i="5"/>
  <c r="P418" i="5"/>
  <c r="AB418" i="5" s="1"/>
  <c r="Q418" i="5"/>
  <c r="S418" i="5"/>
  <c r="AC418" i="5" s="1"/>
  <c r="R418" i="5"/>
  <c r="AD418" i="5" s="1"/>
  <c r="O418" i="5"/>
  <c r="AA418" i="5" s="1"/>
  <c r="W227" i="5"/>
  <c r="X227" i="5"/>
  <c r="Y227" i="5"/>
  <c r="U227" i="5"/>
  <c r="V227" i="5"/>
  <c r="T227" i="5"/>
  <c r="R227" i="5"/>
  <c r="AD227" i="5" s="1"/>
  <c r="S227" i="5"/>
  <c r="AC227" i="5" s="1"/>
  <c r="O227" i="5"/>
  <c r="P227" i="5"/>
  <c r="Q227" i="5"/>
  <c r="X445" i="5"/>
  <c r="Y445" i="5"/>
  <c r="W445" i="5"/>
  <c r="U445" i="5"/>
  <c r="V445" i="5"/>
  <c r="T445" i="5"/>
  <c r="S445" i="5"/>
  <c r="AC445" i="5" s="1"/>
  <c r="Q445" i="5"/>
  <c r="R445" i="5"/>
  <c r="AD445" i="5" s="1"/>
  <c r="O445" i="5"/>
  <c r="P445" i="5"/>
  <c r="AB445" i="5" s="1"/>
  <c r="W361" i="5"/>
  <c r="Y361" i="5"/>
  <c r="X361" i="5"/>
  <c r="U361" i="5"/>
  <c r="V361" i="5"/>
  <c r="T361" i="5"/>
  <c r="R361" i="5"/>
  <c r="AD361" i="5" s="1"/>
  <c r="Q361" i="5"/>
  <c r="P361" i="5"/>
  <c r="AB361" i="5" s="1"/>
  <c r="Z361" i="5" s="1"/>
  <c r="O361" i="5"/>
  <c r="S361" i="5"/>
  <c r="AC361" i="5" s="1"/>
  <c r="X166" i="5"/>
  <c r="W166" i="5"/>
  <c r="Y166" i="5"/>
  <c r="V166" i="5"/>
  <c r="U166" i="5"/>
  <c r="T166" i="5"/>
  <c r="P166" i="5"/>
  <c r="AB166" i="5" s="1"/>
  <c r="Q166" i="5"/>
  <c r="S166" i="5"/>
  <c r="AC166" i="5" s="1"/>
  <c r="O166" i="5"/>
  <c r="R166" i="5"/>
  <c r="AD166" i="5" s="1"/>
  <c r="W473" i="5"/>
  <c r="X473" i="5"/>
  <c r="Y473" i="5"/>
  <c r="U473" i="5"/>
  <c r="V473" i="5"/>
  <c r="T473" i="5"/>
  <c r="S473" i="5"/>
  <c r="AC473" i="5" s="1"/>
  <c r="Q473" i="5"/>
  <c r="O473" i="5"/>
  <c r="R473" i="5"/>
  <c r="AD473" i="5" s="1"/>
  <c r="P473" i="5"/>
  <c r="AB473" i="5" s="1"/>
  <c r="Y437" i="5"/>
  <c r="W437" i="5"/>
  <c r="X437" i="5"/>
  <c r="U437" i="5"/>
  <c r="AA437" i="5" s="1"/>
  <c r="V437" i="5"/>
  <c r="T437" i="5"/>
  <c r="S437" i="5"/>
  <c r="AC437" i="5" s="1"/>
  <c r="O437" i="5"/>
  <c r="R437" i="5"/>
  <c r="AD437" i="5" s="1"/>
  <c r="Q437" i="5"/>
  <c r="P437" i="5"/>
  <c r="AB437" i="5" s="1"/>
  <c r="Z437" i="5" s="1"/>
  <c r="X256" i="5"/>
  <c r="W256" i="5"/>
  <c r="Y256" i="5"/>
  <c r="V256" i="5"/>
  <c r="U256" i="5"/>
  <c r="T256" i="5"/>
  <c r="Q256" i="5"/>
  <c r="P256" i="5"/>
  <c r="AB256" i="5" s="1"/>
  <c r="O256" i="5"/>
  <c r="AA256" i="5" s="1"/>
  <c r="S256" i="5"/>
  <c r="AC256" i="5" s="1"/>
  <c r="R256" i="5"/>
  <c r="AD256" i="5" s="1"/>
  <c r="Y346" i="5"/>
  <c r="X346" i="5"/>
  <c r="W346" i="5"/>
  <c r="V346" i="5"/>
  <c r="U346" i="5"/>
  <c r="AA346" i="5" s="1"/>
  <c r="T346" i="5"/>
  <c r="P346" i="5"/>
  <c r="AB346" i="5" s="1"/>
  <c r="Z346" i="5" s="1"/>
  <c r="O346" i="5"/>
  <c r="Q346" i="5"/>
  <c r="S346" i="5"/>
  <c r="AC346" i="5" s="1"/>
  <c r="R346" i="5"/>
  <c r="AD346" i="5" s="1"/>
  <c r="Y521" i="5"/>
  <c r="X521" i="5"/>
  <c r="W521" i="5"/>
  <c r="U521" i="5"/>
  <c r="V521" i="5"/>
  <c r="T521" i="5"/>
  <c r="S521" i="5"/>
  <c r="AC521" i="5" s="1"/>
  <c r="O521" i="5"/>
  <c r="R521" i="5"/>
  <c r="AD521" i="5" s="1"/>
  <c r="Q521" i="5"/>
  <c r="P521" i="5"/>
  <c r="AB521" i="5" s="1"/>
  <c r="Z521" i="5" s="1"/>
  <c r="W368" i="5"/>
  <c r="X368" i="5"/>
  <c r="Y368" i="5"/>
  <c r="U368" i="5"/>
  <c r="V368" i="5"/>
  <c r="T368" i="5"/>
  <c r="P368" i="5"/>
  <c r="AB368" i="5" s="1"/>
  <c r="O368" i="5"/>
  <c r="R368" i="5"/>
  <c r="AD368" i="5" s="1"/>
  <c r="S368" i="5"/>
  <c r="AC368" i="5" s="1"/>
  <c r="Q368" i="5"/>
  <c r="W251" i="5"/>
  <c r="X251" i="5"/>
  <c r="Y251" i="5"/>
  <c r="U251" i="5"/>
  <c r="V251" i="5"/>
  <c r="T251" i="5"/>
  <c r="R251" i="5"/>
  <c r="AD251" i="5" s="1"/>
  <c r="Q251" i="5"/>
  <c r="S251" i="5"/>
  <c r="AC251" i="5" s="1"/>
  <c r="O251" i="5"/>
  <c r="P251" i="5"/>
  <c r="AB251" i="5" s="1"/>
  <c r="W322" i="5"/>
  <c r="Y322" i="5"/>
  <c r="X322" i="5"/>
  <c r="U322" i="5"/>
  <c r="V322" i="5"/>
  <c r="T322" i="5"/>
  <c r="Q322" i="5"/>
  <c r="O322" i="5"/>
  <c r="P322" i="5"/>
  <c r="AB322" i="5" s="1"/>
  <c r="Z322" i="5" s="1"/>
  <c r="R322" i="5"/>
  <c r="AD322" i="5" s="1"/>
  <c r="S322" i="5"/>
  <c r="AC322" i="5" s="1"/>
  <c r="W287" i="5"/>
  <c r="X287" i="5"/>
  <c r="Y287" i="5"/>
  <c r="V287" i="5"/>
  <c r="U287" i="5"/>
  <c r="T287" i="5"/>
  <c r="O287" i="5"/>
  <c r="R287" i="5"/>
  <c r="AD287" i="5" s="1"/>
  <c r="P287" i="5"/>
  <c r="AB287" i="5" s="1"/>
  <c r="S287" i="5"/>
  <c r="AC287" i="5" s="1"/>
  <c r="Q287" i="5"/>
  <c r="W145" i="5"/>
  <c r="X145" i="5"/>
  <c r="Y145" i="5"/>
  <c r="U145" i="5"/>
  <c r="V145" i="5"/>
  <c r="T145" i="5"/>
  <c r="S145" i="5"/>
  <c r="AC145" i="5" s="1"/>
  <c r="P145" i="5"/>
  <c r="AB145" i="5" s="1"/>
  <c r="O145" i="5"/>
  <c r="Q145" i="5"/>
  <c r="R145" i="5"/>
  <c r="AD145" i="5" s="1"/>
  <c r="X140" i="5"/>
  <c r="Y140" i="5"/>
  <c r="W140" i="5"/>
  <c r="U140" i="5"/>
  <c r="V140" i="5"/>
  <c r="T140" i="5"/>
  <c r="S140" i="5"/>
  <c r="AC140" i="5" s="1"/>
  <c r="P140" i="5"/>
  <c r="AB140" i="5" s="1"/>
  <c r="Z140" i="5" s="1"/>
  <c r="O140" i="5"/>
  <c r="Q140" i="5"/>
  <c r="R140" i="5"/>
  <c r="AD140" i="5" s="1"/>
  <c r="W149" i="5"/>
  <c r="Y149" i="5"/>
  <c r="X149" i="5"/>
  <c r="V149" i="5"/>
  <c r="U149" i="5"/>
  <c r="T149" i="5"/>
  <c r="O149" i="5"/>
  <c r="R149" i="5"/>
  <c r="AD149" i="5" s="1"/>
  <c r="P149" i="5"/>
  <c r="AB149" i="5" s="1"/>
  <c r="Z149" i="5" s="1"/>
  <c r="S149" i="5"/>
  <c r="AC149" i="5" s="1"/>
  <c r="Q149" i="5"/>
  <c r="AA149" i="5" s="1"/>
  <c r="W116" i="5"/>
  <c r="X116" i="5"/>
  <c r="Y116" i="5"/>
  <c r="V116" i="5"/>
  <c r="U116" i="5"/>
  <c r="T116" i="5"/>
  <c r="Q116" i="5"/>
  <c r="O116" i="5"/>
  <c r="P116" i="5"/>
  <c r="AB116" i="5" s="1"/>
  <c r="S116" i="5"/>
  <c r="AC116" i="5" s="1"/>
  <c r="R116" i="5"/>
  <c r="AD116" i="5" s="1"/>
  <c r="Y533" i="5"/>
  <c r="W533" i="5"/>
  <c r="X533" i="5"/>
  <c r="V533" i="5"/>
  <c r="U533" i="5"/>
  <c r="T533" i="5"/>
  <c r="S533" i="5"/>
  <c r="AC533" i="5" s="1"/>
  <c r="P533" i="5"/>
  <c r="AB533" i="5" s="1"/>
  <c r="Z533" i="5" s="1"/>
  <c r="Q533" i="5"/>
  <c r="O533" i="5"/>
  <c r="R533" i="5"/>
  <c r="AD533" i="5" s="1"/>
  <c r="AA76" i="5"/>
  <c r="X111" i="5"/>
  <c r="Y111" i="5"/>
  <c r="W111" i="5"/>
  <c r="U111" i="5"/>
  <c r="V111" i="5"/>
  <c r="T111" i="5"/>
  <c r="S111" i="5"/>
  <c r="AC111" i="5" s="1"/>
  <c r="P111" i="5"/>
  <c r="AB111" i="5" s="1"/>
  <c r="Z111" i="5" s="1"/>
  <c r="Q111" i="5"/>
  <c r="R111" i="5"/>
  <c r="AD111" i="5" s="1"/>
  <c r="O111" i="5"/>
  <c r="AA111" i="5" s="1"/>
  <c r="Y125" i="5"/>
  <c r="W125" i="5"/>
  <c r="X125" i="5"/>
  <c r="U125" i="5"/>
  <c r="AA125" i="5" s="1"/>
  <c r="V125" i="5"/>
  <c r="T125" i="5"/>
  <c r="P125" i="5"/>
  <c r="AB125" i="5" s="1"/>
  <c r="O125" i="5"/>
  <c r="R125" i="5"/>
  <c r="AD125" i="5" s="1"/>
  <c r="S125" i="5"/>
  <c r="AC125" i="5" s="1"/>
  <c r="Q125" i="5"/>
  <c r="Y98" i="5"/>
  <c r="W98" i="5"/>
  <c r="X98" i="5"/>
  <c r="U98" i="5"/>
  <c r="V98" i="5"/>
  <c r="T98" i="5"/>
  <c r="P98" i="5"/>
  <c r="AB98" i="5" s="1"/>
  <c r="Z98" i="5" s="1"/>
  <c r="Q98" i="5"/>
  <c r="O98" i="5"/>
  <c r="R98" i="5"/>
  <c r="AD98" i="5" s="1"/>
  <c r="S98" i="5"/>
  <c r="AC98" i="5" s="1"/>
  <c r="W101" i="5"/>
  <c r="X101" i="5"/>
  <c r="Y101" i="5"/>
  <c r="U101" i="5"/>
  <c r="V101" i="5"/>
  <c r="T101" i="5"/>
  <c r="S101" i="5"/>
  <c r="AC101" i="5" s="1"/>
  <c r="R101" i="5"/>
  <c r="AD101" i="5" s="1"/>
  <c r="P101" i="5"/>
  <c r="AB101" i="5" s="1"/>
  <c r="Q101" i="5"/>
  <c r="O101" i="5"/>
  <c r="X88" i="5"/>
  <c r="Y88" i="5"/>
  <c r="W88" i="5"/>
  <c r="U88" i="5"/>
  <c r="V88" i="5"/>
  <c r="T88" i="5"/>
  <c r="S88" i="5"/>
  <c r="AC88" i="5" s="1"/>
  <c r="O88" i="5"/>
  <c r="R88" i="5"/>
  <c r="AD88" i="5" s="1"/>
  <c r="Q88" i="5"/>
  <c r="P88" i="5"/>
  <c r="AB88" i="5" s="1"/>
  <c r="W160" i="5"/>
  <c r="X160" i="5"/>
  <c r="Y160" i="5"/>
  <c r="U160" i="5"/>
  <c r="V160" i="5"/>
  <c r="T160" i="5"/>
  <c r="Q160" i="5"/>
  <c r="P160" i="5"/>
  <c r="AB160" i="5" s="1"/>
  <c r="O160" i="5"/>
  <c r="R160" i="5"/>
  <c r="AD160" i="5" s="1"/>
  <c r="S160" i="5"/>
  <c r="AC160" i="5" s="1"/>
  <c r="X371" i="5"/>
  <c r="W371" i="5"/>
  <c r="Y371" i="5"/>
  <c r="U371" i="5"/>
  <c r="V371" i="5"/>
  <c r="T371" i="5"/>
  <c r="R371" i="5"/>
  <c r="AD371" i="5" s="1"/>
  <c r="P371" i="5"/>
  <c r="AB371" i="5" s="1"/>
  <c r="Q371" i="5"/>
  <c r="O371" i="5"/>
  <c r="AA371" i="5" s="1"/>
  <c r="S371" i="5"/>
  <c r="AC371" i="5" s="1"/>
  <c r="Y198" i="5"/>
  <c r="X198" i="5"/>
  <c r="W198" i="5"/>
  <c r="U198" i="5"/>
  <c r="V198" i="5"/>
  <c r="T198" i="5"/>
  <c r="O198" i="5"/>
  <c r="S198" i="5"/>
  <c r="AC198" i="5" s="1"/>
  <c r="R198" i="5"/>
  <c r="AD198" i="5" s="1"/>
  <c r="P198" i="5"/>
  <c r="AB198" i="5" s="1"/>
  <c r="Z198" i="5" s="1"/>
  <c r="Q198" i="5"/>
  <c r="Y334" i="5"/>
  <c r="X334" i="5"/>
  <c r="W334" i="5"/>
  <c r="V334" i="5"/>
  <c r="U334" i="5"/>
  <c r="T334" i="5"/>
  <c r="S334" i="5"/>
  <c r="AC334" i="5" s="1"/>
  <c r="R334" i="5"/>
  <c r="AD334" i="5" s="1"/>
  <c r="P334" i="5"/>
  <c r="AB334" i="5" s="1"/>
  <c r="O334" i="5"/>
  <c r="Q334" i="5"/>
  <c r="X489" i="5"/>
  <c r="Y489" i="5"/>
  <c r="W489" i="5"/>
  <c r="V489" i="5"/>
  <c r="U489" i="5"/>
  <c r="T489" i="5"/>
  <c r="S489" i="5"/>
  <c r="AC489" i="5" s="1"/>
  <c r="R489" i="5"/>
  <c r="AD489" i="5" s="1"/>
  <c r="O489" i="5"/>
  <c r="P489" i="5"/>
  <c r="AB489" i="5" s="1"/>
  <c r="Z489" i="5" s="1"/>
  <c r="Q489" i="5"/>
  <c r="Y392" i="5"/>
  <c r="W392" i="5"/>
  <c r="X392" i="5"/>
  <c r="V392" i="5"/>
  <c r="U392" i="5"/>
  <c r="T392" i="5"/>
  <c r="S392" i="5"/>
  <c r="AC392" i="5" s="1"/>
  <c r="R392" i="5"/>
  <c r="AD392" i="5" s="1"/>
  <c r="P392" i="5"/>
  <c r="AB392" i="5" s="1"/>
  <c r="Z392" i="5" s="1"/>
  <c r="Q392" i="5"/>
  <c r="O392" i="5"/>
  <c r="AA392" i="5" s="1"/>
  <c r="X189" i="5"/>
  <c r="W189" i="5"/>
  <c r="Y189" i="5"/>
  <c r="V189" i="5"/>
  <c r="U189" i="5"/>
  <c r="T189" i="5"/>
  <c r="Q189" i="5"/>
  <c r="R189" i="5"/>
  <c r="AD189" i="5" s="1"/>
  <c r="O189" i="5"/>
  <c r="P189" i="5"/>
  <c r="AB189" i="5" s="1"/>
  <c r="S189" i="5"/>
  <c r="AC189" i="5" s="1"/>
  <c r="X162" i="5"/>
  <c r="Y162" i="5"/>
  <c r="W162" i="5"/>
  <c r="V162" i="5"/>
  <c r="U162" i="5"/>
  <c r="T162" i="5"/>
  <c r="P162" i="5"/>
  <c r="AB162" i="5" s="1"/>
  <c r="Z162" i="5" s="1"/>
  <c r="O162" i="5"/>
  <c r="S162" i="5"/>
  <c r="AC162" i="5" s="1"/>
  <c r="R162" i="5"/>
  <c r="AD162" i="5" s="1"/>
  <c r="Q162" i="5"/>
  <c r="W159" i="5"/>
  <c r="X159" i="5"/>
  <c r="Y159" i="5"/>
  <c r="U159" i="5"/>
  <c r="V159" i="5"/>
  <c r="T159" i="5"/>
  <c r="Q159" i="5"/>
  <c r="R159" i="5"/>
  <c r="AD159" i="5" s="1"/>
  <c r="S159" i="5"/>
  <c r="AC159" i="5" s="1"/>
  <c r="P159" i="5"/>
  <c r="AB159" i="5" s="1"/>
  <c r="Z159" i="5" s="1"/>
  <c r="O159" i="5"/>
  <c r="Y358" i="5"/>
  <c r="W358" i="5"/>
  <c r="X358" i="5"/>
  <c r="U358" i="5"/>
  <c r="V358" i="5"/>
  <c r="T358" i="5"/>
  <c r="Q358" i="5"/>
  <c r="O358" i="5"/>
  <c r="S358" i="5"/>
  <c r="AC358" i="5" s="1"/>
  <c r="P358" i="5"/>
  <c r="AB358" i="5" s="1"/>
  <c r="R358" i="5"/>
  <c r="AD358" i="5" s="1"/>
  <c r="Y477" i="5"/>
  <c r="W477" i="5"/>
  <c r="X477" i="5"/>
  <c r="U477" i="5"/>
  <c r="V477" i="5"/>
  <c r="T477" i="5"/>
  <c r="S477" i="5"/>
  <c r="AC477" i="5" s="1"/>
  <c r="Q477" i="5"/>
  <c r="P477" i="5"/>
  <c r="R477" i="5"/>
  <c r="AD477" i="5" s="1"/>
  <c r="O477" i="5"/>
  <c r="X258" i="5"/>
  <c r="Y258" i="5"/>
  <c r="W258" i="5"/>
  <c r="U258" i="5"/>
  <c r="V258" i="5"/>
  <c r="T258" i="5"/>
  <c r="O258" i="5"/>
  <c r="R258" i="5"/>
  <c r="AD258" i="5" s="1"/>
  <c r="P258" i="5"/>
  <c r="AB258" i="5" s="1"/>
  <c r="Z258" i="5" s="1"/>
  <c r="S258" i="5"/>
  <c r="AC258" i="5" s="1"/>
  <c r="Q258" i="5"/>
  <c r="Y336" i="5"/>
  <c r="X336" i="5"/>
  <c r="W336" i="5"/>
  <c r="V336" i="5"/>
  <c r="U336" i="5"/>
  <c r="T336" i="5"/>
  <c r="Q336" i="5"/>
  <c r="O336" i="5"/>
  <c r="P336" i="5"/>
  <c r="AB336" i="5" s="1"/>
  <c r="R336" i="5"/>
  <c r="AD336" i="5" s="1"/>
  <c r="S336" i="5"/>
  <c r="AC336" i="5" s="1"/>
  <c r="Y315" i="5"/>
  <c r="W315" i="5"/>
  <c r="X315" i="5"/>
  <c r="V315" i="5"/>
  <c r="U315" i="5"/>
  <c r="AA315" i="5" s="1"/>
  <c r="T315" i="5"/>
  <c r="R315" i="5"/>
  <c r="AD315" i="5" s="1"/>
  <c r="O315" i="5"/>
  <c r="Q315" i="5"/>
  <c r="S315" i="5"/>
  <c r="AC315" i="5" s="1"/>
  <c r="P315" i="5"/>
  <c r="AB315" i="5" s="1"/>
  <c r="W242" i="5"/>
  <c r="Y242" i="5"/>
  <c r="X242" i="5"/>
  <c r="V242" i="5"/>
  <c r="U242" i="5"/>
  <c r="T242" i="5"/>
  <c r="Q242" i="5"/>
  <c r="S242" i="5"/>
  <c r="AC242" i="5" s="1"/>
  <c r="O242" i="5"/>
  <c r="R242" i="5"/>
  <c r="AD242" i="5" s="1"/>
  <c r="P242" i="5"/>
  <c r="AB242" i="5" s="1"/>
  <c r="Z242" i="5" s="1"/>
  <c r="Y326" i="5"/>
  <c r="W326" i="5"/>
  <c r="X326" i="5"/>
  <c r="V326" i="5"/>
  <c r="U326" i="5"/>
  <c r="T326" i="5"/>
  <c r="P326" i="5"/>
  <c r="AB326" i="5" s="1"/>
  <c r="R326" i="5"/>
  <c r="AD326" i="5" s="1"/>
  <c r="O326" i="5"/>
  <c r="S326" i="5"/>
  <c r="AC326" i="5" s="1"/>
  <c r="Q326" i="5"/>
  <c r="W296" i="5"/>
  <c r="X296" i="5"/>
  <c r="Y296" i="5"/>
  <c r="V296" i="5"/>
  <c r="U296" i="5"/>
  <c r="AA296" i="5" s="1"/>
  <c r="T296" i="5"/>
  <c r="R296" i="5"/>
  <c r="AD296" i="5" s="1"/>
  <c r="S296" i="5"/>
  <c r="AC296" i="5" s="1"/>
  <c r="P296" i="5"/>
  <c r="AB296" i="5" s="1"/>
  <c r="O296" i="5"/>
  <c r="Q296" i="5"/>
  <c r="Y171" i="5"/>
  <c r="W171" i="5"/>
  <c r="X171" i="5"/>
  <c r="U171" i="5"/>
  <c r="V171" i="5"/>
  <c r="T171" i="5"/>
  <c r="P171" i="5"/>
  <c r="AB171" i="5" s="1"/>
  <c r="Z171" i="5" s="1"/>
  <c r="O171" i="5"/>
  <c r="Q171" i="5"/>
  <c r="R171" i="5"/>
  <c r="AD171" i="5" s="1"/>
  <c r="S171" i="5"/>
  <c r="AC171" i="5" s="1"/>
  <c r="Y514" i="5"/>
  <c r="W514" i="5"/>
  <c r="X514" i="5"/>
  <c r="U514" i="5"/>
  <c r="V514" i="5"/>
  <c r="T514" i="5"/>
  <c r="S514" i="5"/>
  <c r="AC514" i="5" s="1"/>
  <c r="R514" i="5"/>
  <c r="AD514" i="5" s="1"/>
  <c r="P514" i="5"/>
  <c r="AB514" i="5" s="1"/>
  <c r="Z514" i="5" s="1"/>
  <c r="Q514" i="5"/>
  <c r="O514" i="5"/>
  <c r="W377" i="5"/>
  <c r="X377" i="5"/>
  <c r="Y377" i="5"/>
  <c r="V377" i="5"/>
  <c r="U377" i="5"/>
  <c r="AA377" i="5" s="1"/>
  <c r="T377" i="5"/>
  <c r="R377" i="5"/>
  <c r="AD377" i="5" s="1"/>
  <c r="O377" i="5"/>
  <c r="Q377" i="5"/>
  <c r="S377" i="5"/>
  <c r="AC377" i="5" s="1"/>
  <c r="P377" i="5"/>
  <c r="AB377" i="5" s="1"/>
  <c r="W391" i="5"/>
  <c r="Y391" i="5"/>
  <c r="X391" i="5"/>
  <c r="V391" i="5"/>
  <c r="U391" i="5"/>
  <c r="T391" i="5"/>
  <c r="S391" i="5"/>
  <c r="AC391" i="5" s="1"/>
  <c r="R391" i="5"/>
  <c r="AD391" i="5" s="1"/>
  <c r="Q391" i="5"/>
  <c r="P391" i="5"/>
  <c r="AB391" i="5" s="1"/>
  <c r="Z391" i="5" s="1"/>
  <c r="O391" i="5"/>
  <c r="W300" i="5"/>
  <c r="Y300" i="5"/>
  <c r="X300" i="5"/>
  <c r="V300" i="5"/>
  <c r="U300" i="5"/>
  <c r="T300" i="5"/>
  <c r="P300" i="5"/>
  <c r="AB300" i="5" s="1"/>
  <c r="Q300" i="5"/>
  <c r="S300" i="5"/>
  <c r="AC300" i="5" s="1"/>
  <c r="O300" i="5"/>
  <c r="AA300" i="5" s="1"/>
  <c r="R300" i="5"/>
  <c r="AD300" i="5" s="1"/>
  <c r="Y240" i="5"/>
  <c r="X240" i="5"/>
  <c r="W240" i="5"/>
  <c r="V240" i="5"/>
  <c r="U240" i="5"/>
  <c r="T240" i="5"/>
  <c r="P240" i="5"/>
  <c r="AB240" i="5" s="1"/>
  <c r="Q240" i="5"/>
  <c r="S240" i="5"/>
  <c r="AC240" i="5" s="1"/>
  <c r="O240" i="5"/>
  <c r="R240" i="5"/>
  <c r="AD240" i="5" s="1"/>
  <c r="X440" i="5"/>
  <c r="Y440" i="5"/>
  <c r="W440" i="5"/>
  <c r="V440" i="5"/>
  <c r="U440" i="5"/>
  <c r="T440" i="5"/>
  <c r="S440" i="5"/>
  <c r="AC440" i="5" s="1"/>
  <c r="R440" i="5"/>
  <c r="AD440" i="5" s="1"/>
  <c r="Q440" i="5"/>
  <c r="O440" i="5"/>
  <c r="P440" i="5"/>
  <c r="AB440" i="5" s="1"/>
  <c r="W461" i="5"/>
  <c r="Y461" i="5"/>
  <c r="X461" i="5"/>
  <c r="V461" i="5"/>
  <c r="U461" i="5"/>
  <c r="T461" i="5"/>
  <c r="S461" i="5"/>
  <c r="AC461" i="5" s="1"/>
  <c r="Q461" i="5"/>
  <c r="R461" i="5"/>
  <c r="AD461" i="5" s="1"/>
  <c r="O461" i="5"/>
  <c r="AA461" i="5" s="1"/>
  <c r="P461" i="5"/>
  <c r="AB461" i="5" s="1"/>
  <c r="Z461" i="5" s="1"/>
  <c r="W526" i="5"/>
  <c r="Y526" i="5"/>
  <c r="X526" i="5"/>
  <c r="V526" i="5"/>
  <c r="U526" i="5"/>
  <c r="T526" i="5"/>
  <c r="S526" i="5"/>
  <c r="AC526" i="5" s="1"/>
  <c r="Q526" i="5"/>
  <c r="P526" i="5"/>
  <c r="AB526" i="5" s="1"/>
  <c r="O526" i="5"/>
  <c r="R526" i="5"/>
  <c r="AD526" i="5" s="1"/>
  <c r="X228" i="5"/>
  <c r="Y228" i="5"/>
  <c r="W228" i="5"/>
  <c r="U228" i="5"/>
  <c r="V228" i="5"/>
  <c r="T228" i="5"/>
  <c r="R228" i="5"/>
  <c r="AD228" i="5" s="1"/>
  <c r="S228" i="5"/>
  <c r="AC228" i="5" s="1"/>
  <c r="O228" i="5"/>
  <c r="P228" i="5"/>
  <c r="AB228" i="5" s="1"/>
  <c r="Q228" i="5"/>
  <c r="X487" i="5"/>
  <c r="Y487" i="5"/>
  <c r="W487" i="5"/>
  <c r="U487" i="5"/>
  <c r="V487" i="5"/>
  <c r="T487" i="5"/>
  <c r="S487" i="5"/>
  <c r="AC487" i="5" s="1"/>
  <c r="Q487" i="5"/>
  <c r="R487" i="5"/>
  <c r="AD487" i="5" s="1"/>
  <c r="P487" i="5"/>
  <c r="AB487" i="5" s="1"/>
  <c r="Z487" i="5" s="1"/>
  <c r="O487" i="5"/>
  <c r="W453" i="5"/>
  <c r="Y453" i="5"/>
  <c r="X453" i="5"/>
  <c r="V453" i="5"/>
  <c r="U453" i="5"/>
  <c r="T453" i="5"/>
  <c r="S453" i="5"/>
  <c r="AC453" i="5" s="1"/>
  <c r="R453" i="5"/>
  <c r="AD453" i="5" s="1"/>
  <c r="Q453" i="5"/>
  <c r="P453" i="5"/>
  <c r="AB453" i="5" s="1"/>
  <c r="O453" i="5"/>
  <c r="W331" i="5"/>
  <c r="Y331" i="5"/>
  <c r="X331" i="5"/>
  <c r="V331" i="5"/>
  <c r="U331" i="5"/>
  <c r="T331" i="5"/>
  <c r="O331" i="5"/>
  <c r="Q331" i="5"/>
  <c r="R331" i="5"/>
  <c r="AD331" i="5" s="1"/>
  <c r="S331" i="5"/>
  <c r="AC331" i="5" s="1"/>
  <c r="P331" i="5"/>
  <c r="AB331" i="5" s="1"/>
  <c r="W196" i="5"/>
  <c r="X196" i="5"/>
  <c r="Y196" i="5"/>
  <c r="V196" i="5"/>
  <c r="U196" i="5"/>
  <c r="T196" i="5"/>
  <c r="R196" i="5"/>
  <c r="AD196" i="5" s="1"/>
  <c r="O196" i="5"/>
  <c r="Q196" i="5"/>
  <c r="S196" i="5"/>
  <c r="AC196" i="5" s="1"/>
  <c r="P196" i="5"/>
  <c r="AB196" i="5" s="1"/>
  <c r="Z196" i="5" s="1"/>
  <c r="Y193" i="5"/>
  <c r="X193" i="5"/>
  <c r="W193" i="5"/>
  <c r="V193" i="5"/>
  <c r="U193" i="5"/>
  <c r="T193" i="5"/>
  <c r="R193" i="5"/>
  <c r="AD193" i="5" s="1"/>
  <c r="O193" i="5"/>
  <c r="Q193" i="5"/>
  <c r="S193" i="5"/>
  <c r="AC193" i="5" s="1"/>
  <c r="P193" i="5"/>
  <c r="AB193" i="5" s="1"/>
  <c r="Y478" i="5"/>
  <c r="X478" i="5"/>
  <c r="W478" i="5"/>
  <c r="U478" i="5"/>
  <c r="V478" i="5"/>
  <c r="T478" i="5"/>
  <c r="S478" i="5"/>
  <c r="AC478" i="5" s="1"/>
  <c r="Q478" i="5"/>
  <c r="R478" i="5"/>
  <c r="AD478" i="5" s="1"/>
  <c r="P478" i="5"/>
  <c r="AB478" i="5" s="1"/>
  <c r="O478" i="5"/>
  <c r="Y279" i="5"/>
  <c r="W279" i="5"/>
  <c r="X279" i="5"/>
  <c r="U279" i="5"/>
  <c r="V279" i="5"/>
  <c r="T279" i="5"/>
  <c r="O279" i="5"/>
  <c r="P279" i="5"/>
  <c r="AB279" i="5" s="1"/>
  <c r="Q279" i="5"/>
  <c r="S279" i="5"/>
  <c r="AC279" i="5" s="1"/>
  <c r="R279" i="5"/>
  <c r="AD279" i="5" s="1"/>
  <c r="W362" i="5"/>
  <c r="Y362" i="5"/>
  <c r="X362" i="5"/>
  <c r="U362" i="5"/>
  <c r="V362" i="5"/>
  <c r="T362" i="5"/>
  <c r="Q362" i="5"/>
  <c r="O362" i="5"/>
  <c r="R362" i="5"/>
  <c r="AD362" i="5" s="1"/>
  <c r="S362" i="5"/>
  <c r="AC362" i="5" s="1"/>
  <c r="P362" i="5"/>
  <c r="AB362" i="5" s="1"/>
  <c r="Z362" i="5" s="1"/>
  <c r="Y508" i="5"/>
  <c r="W508" i="5"/>
  <c r="X508" i="5"/>
  <c r="V508" i="5"/>
  <c r="U508" i="5"/>
  <c r="T508" i="5"/>
  <c r="S508" i="5"/>
  <c r="AC508" i="5" s="1"/>
  <c r="P508" i="5"/>
  <c r="AB508" i="5" s="1"/>
  <c r="R508" i="5"/>
  <c r="AD508" i="5" s="1"/>
  <c r="O508" i="5"/>
  <c r="Q508" i="5"/>
  <c r="Y298" i="5"/>
  <c r="W298" i="5"/>
  <c r="X298" i="5"/>
  <c r="U298" i="5"/>
  <c r="V298" i="5"/>
  <c r="T298" i="5"/>
  <c r="Q298" i="5"/>
  <c r="R298" i="5"/>
  <c r="AD298" i="5" s="1"/>
  <c r="O298" i="5"/>
  <c r="AA298" i="5" s="1"/>
  <c r="P298" i="5"/>
  <c r="AB298" i="5" s="1"/>
  <c r="Z298" i="5" s="1"/>
  <c r="S298" i="5"/>
  <c r="AC298" i="5" s="1"/>
  <c r="Y204" i="5"/>
  <c r="W204" i="5"/>
  <c r="X204" i="5"/>
  <c r="U204" i="5"/>
  <c r="V204" i="5"/>
  <c r="T204" i="5"/>
  <c r="R204" i="5"/>
  <c r="AD204" i="5" s="1"/>
  <c r="Q204" i="5"/>
  <c r="S204" i="5"/>
  <c r="AC204" i="5" s="1"/>
  <c r="P204" i="5"/>
  <c r="AB204" i="5" s="1"/>
  <c r="Z204" i="5" s="1"/>
  <c r="O204" i="5"/>
  <c r="Y481" i="5"/>
  <c r="W481" i="5"/>
  <c r="X481" i="5"/>
  <c r="V481" i="5"/>
  <c r="U481" i="5"/>
  <c r="T481" i="5"/>
  <c r="S481" i="5"/>
  <c r="AC481" i="5" s="1"/>
  <c r="R481" i="5"/>
  <c r="AD481" i="5" s="1"/>
  <c r="O481" i="5"/>
  <c r="Q481" i="5"/>
  <c r="P481" i="5"/>
  <c r="AB481" i="5" s="1"/>
  <c r="Y230" i="5"/>
  <c r="W230" i="5"/>
  <c r="X230" i="5"/>
  <c r="U230" i="5"/>
  <c r="V230" i="5"/>
  <c r="T230" i="5"/>
  <c r="S230" i="5"/>
  <c r="AC230" i="5" s="1"/>
  <c r="O230" i="5"/>
  <c r="P230" i="5"/>
  <c r="AB230" i="5" s="1"/>
  <c r="Z230" i="5" s="1"/>
  <c r="R230" i="5"/>
  <c r="AD230" i="5" s="1"/>
  <c r="Q230" i="5"/>
  <c r="X491" i="5"/>
  <c r="W491" i="5"/>
  <c r="Y491" i="5"/>
  <c r="V491" i="5"/>
  <c r="U491" i="5"/>
  <c r="T491" i="5"/>
  <c r="S491" i="5"/>
  <c r="AC491" i="5" s="1"/>
  <c r="O491" i="5"/>
  <c r="Q491" i="5"/>
  <c r="R491" i="5"/>
  <c r="AD491" i="5" s="1"/>
  <c r="P491" i="5"/>
  <c r="AB491" i="5" s="1"/>
  <c r="Z491" i="5" s="1"/>
  <c r="Y480" i="5"/>
  <c r="X480" i="5"/>
  <c r="W480" i="5"/>
  <c r="V480" i="5"/>
  <c r="U480" i="5"/>
  <c r="T480" i="5"/>
  <c r="S480" i="5"/>
  <c r="AC480" i="5" s="1"/>
  <c r="R480" i="5"/>
  <c r="AD480" i="5" s="1"/>
  <c r="Q480" i="5"/>
  <c r="O480" i="5"/>
  <c r="P480" i="5"/>
  <c r="AB480" i="5" s="1"/>
  <c r="X267" i="5"/>
  <c r="Y267" i="5"/>
  <c r="W267" i="5"/>
  <c r="V267" i="5"/>
  <c r="U267" i="5"/>
  <c r="T267" i="5"/>
  <c r="S267" i="5"/>
  <c r="AC267" i="5" s="1"/>
  <c r="P267" i="5"/>
  <c r="AB267" i="5" s="1"/>
  <c r="Z267" i="5" s="1"/>
  <c r="Q267" i="5"/>
  <c r="O267" i="5"/>
  <c r="R267" i="5"/>
  <c r="AD267" i="5" s="1"/>
  <c r="Y517" i="5"/>
  <c r="W517" i="5"/>
  <c r="X517" i="5"/>
  <c r="V517" i="5"/>
  <c r="U517" i="5"/>
  <c r="T517" i="5"/>
  <c r="S517" i="5"/>
  <c r="AC517" i="5" s="1"/>
  <c r="Q517" i="5"/>
  <c r="O517" i="5"/>
  <c r="AA517" i="5" s="1"/>
  <c r="R517" i="5"/>
  <c r="AD517" i="5" s="1"/>
  <c r="P517" i="5"/>
  <c r="AB517" i="5" s="1"/>
  <c r="Z517" i="5" s="1"/>
  <c r="X328" i="5"/>
  <c r="W328" i="5"/>
  <c r="Y328" i="5"/>
  <c r="U328" i="5"/>
  <c r="AA328" i="5" s="1"/>
  <c r="V328" i="5"/>
  <c r="T328" i="5"/>
  <c r="O328" i="5"/>
  <c r="P328" i="5"/>
  <c r="AB328" i="5" s="1"/>
  <c r="S328" i="5"/>
  <c r="AC328" i="5" s="1"/>
  <c r="R328" i="5"/>
  <c r="AD328" i="5" s="1"/>
  <c r="Q328" i="5"/>
  <c r="Y512" i="5"/>
  <c r="W512" i="5"/>
  <c r="X512" i="5"/>
  <c r="V512" i="5"/>
  <c r="U512" i="5"/>
  <c r="AA512" i="5" s="1"/>
  <c r="T512" i="5"/>
  <c r="S512" i="5"/>
  <c r="AC512" i="5" s="1"/>
  <c r="R512" i="5"/>
  <c r="AD512" i="5" s="1"/>
  <c r="O512" i="5"/>
  <c r="Q512" i="5"/>
  <c r="P512" i="5"/>
  <c r="AB512" i="5" s="1"/>
  <c r="X195" i="5"/>
  <c r="Y195" i="5"/>
  <c r="W195" i="5"/>
  <c r="V195" i="5"/>
  <c r="U195" i="5"/>
  <c r="T195" i="5"/>
  <c r="R195" i="5"/>
  <c r="AD195" i="5" s="1"/>
  <c r="O195" i="5"/>
  <c r="Q195" i="5"/>
  <c r="S195" i="5"/>
  <c r="AC195" i="5" s="1"/>
  <c r="P195" i="5"/>
  <c r="AB195" i="5" s="1"/>
  <c r="Z195" i="5" s="1"/>
  <c r="Y232" i="5"/>
  <c r="X232" i="5"/>
  <c r="W232" i="5"/>
  <c r="V232" i="5"/>
  <c r="U232" i="5"/>
  <c r="T232" i="5"/>
  <c r="R232" i="5"/>
  <c r="AD232" i="5" s="1"/>
  <c r="O232" i="5"/>
  <c r="AA232" i="5" s="1"/>
  <c r="Q232" i="5"/>
  <c r="S232" i="5"/>
  <c r="AC232" i="5" s="1"/>
  <c r="P232" i="5"/>
  <c r="AB232" i="5" s="1"/>
  <c r="X396" i="5"/>
  <c r="Y396" i="5"/>
  <c r="W396" i="5"/>
  <c r="U396" i="5"/>
  <c r="V396" i="5"/>
  <c r="T396" i="5"/>
  <c r="O396" i="5"/>
  <c r="S396" i="5"/>
  <c r="AC396" i="5" s="1"/>
  <c r="R396" i="5"/>
  <c r="AD396" i="5" s="1"/>
  <c r="Q396" i="5"/>
  <c r="P396" i="5"/>
  <c r="AB396" i="5" s="1"/>
  <c r="Y408" i="5"/>
  <c r="W408" i="5"/>
  <c r="X408" i="5"/>
  <c r="U408" i="5"/>
  <c r="V408" i="5"/>
  <c r="T408" i="5"/>
  <c r="P408" i="5"/>
  <c r="AB408" i="5" s="1"/>
  <c r="Z408" i="5" s="1"/>
  <c r="S408" i="5"/>
  <c r="AC408" i="5" s="1"/>
  <c r="Q408" i="5"/>
  <c r="O408" i="5"/>
  <c r="AA408" i="5" s="1"/>
  <c r="R408" i="5"/>
  <c r="AD408" i="5" s="1"/>
  <c r="W127" i="5"/>
  <c r="Y127" i="5"/>
  <c r="X127" i="5"/>
  <c r="U127" i="5"/>
  <c r="V127" i="5"/>
  <c r="T127" i="5"/>
  <c r="P127" i="5"/>
  <c r="O127" i="5"/>
  <c r="R127" i="5"/>
  <c r="AD127" i="5" s="1"/>
  <c r="S127" i="5"/>
  <c r="AC127" i="5" s="1"/>
  <c r="Q127" i="5"/>
  <c r="AA127" i="5" s="1"/>
  <c r="X119" i="5"/>
  <c r="W119" i="5"/>
  <c r="Y119" i="5"/>
  <c r="V119" i="5"/>
  <c r="U119" i="5"/>
  <c r="T119" i="5"/>
  <c r="Q119" i="5"/>
  <c r="S119" i="5"/>
  <c r="AC119" i="5" s="1"/>
  <c r="P119" i="5"/>
  <c r="AB119" i="5" s="1"/>
  <c r="R119" i="5"/>
  <c r="AD119" i="5" s="1"/>
  <c r="O119" i="5"/>
  <c r="W133" i="5"/>
  <c r="Y133" i="5"/>
  <c r="X133" i="5"/>
  <c r="V133" i="5"/>
  <c r="U133" i="5"/>
  <c r="T133" i="5"/>
  <c r="O133" i="5"/>
  <c r="R133" i="5"/>
  <c r="AD133" i="5" s="1"/>
  <c r="S133" i="5"/>
  <c r="AC133" i="5" s="1"/>
  <c r="Q133" i="5"/>
  <c r="P133" i="5"/>
  <c r="AB133" i="5" s="1"/>
  <c r="X85" i="5"/>
  <c r="W85" i="5"/>
  <c r="Y85" i="5"/>
  <c r="V85" i="5"/>
  <c r="U85" i="5"/>
  <c r="T85" i="5"/>
  <c r="O85" i="5"/>
  <c r="Q85" i="5"/>
  <c r="R85" i="5"/>
  <c r="AD85" i="5" s="1"/>
  <c r="P85" i="5"/>
  <c r="AB85" i="5" s="1"/>
  <c r="Z85" i="5" s="1"/>
  <c r="S85" i="5"/>
  <c r="AC85" i="5" s="1"/>
  <c r="X105" i="5"/>
  <c r="W105" i="5"/>
  <c r="Y105" i="5"/>
  <c r="V105" i="5"/>
  <c r="U105" i="5"/>
  <c r="T105" i="5"/>
  <c r="R105" i="5"/>
  <c r="AD105" i="5" s="1"/>
  <c r="S105" i="5"/>
  <c r="AC105" i="5" s="1"/>
  <c r="P105" i="5"/>
  <c r="AB105" i="5" s="1"/>
  <c r="Q105" i="5"/>
  <c r="O105" i="5"/>
  <c r="Y219" i="5"/>
  <c r="W219" i="5"/>
  <c r="X219" i="5"/>
  <c r="U219" i="5"/>
  <c r="V219" i="5"/>
  <c r="T219" i="5"/>
  <c r="R219" i="5"/>
  <c r="AD219" i="5" s="1"/>
  <c r="Q219" i="5"/>
  <c r="P219" i="5"/>
  <c r="AB219" i="5" s="1"/>
  <c r="Z219" i="5" s="1"/>
  <c r="S219" i="5"/>
  <c r="AC219" i="5" s="1"/>
  <c r="O219" i="5"/>
  <c r="X332" i="5"/>
  <c r="Y332" i="5"/>
  <c r="W332" i="5"/>
  <c r="V332" i="5"/>
  <c r="U332" i="5"/>
  <c r="T332" i="5"/>
  <c r="Q332" i="5"/>
  <c r="P332" i="5"/>
  <c r="AB332" i="5" s="1"/>
  <c r="Z332" i="5" s="1"/>
  <c r="O332" i="5"/>
  <c r="AA332" i="5" s="1"/>
  <c r="S332" i="5"/>
  <c r="AC332" i="5" s="1"/>
  <c r="R332" i="5"/>
  <c r="AD332" i="5" s="1"/>
  <c r="X270" i="5"/>
  <c r="W270" i="5"/>
  <c r="Y270" i="5"/>
  <c r="V270" i="5"/>
  <c r="U270" i="5"/>
  <c r="T270" i="5"/>
  <c r="Q270" i="5"/>
  <c r="P270" i="5"/>
  <c r="AB270" i="5" s="1"/>
  <c r="S270" i="5"/>
  <c r="AC270" i="5" s="1"/>
  <c r="O270" i="5"/>
  <c r="R270" i="5"/>
  <c r="AD270" i="5" s="1"/>
  <c r="X305" i="5"/>
  <c r="Y305" i="5"/>
  <c r="W305" i="5"/>
  <c r="U305" i="5"/>
  <c r="V305" i="5"/>
  <c r="T305" i="5"/>
  <c r="S305" i="5"/>
  <c r="AC305" i="5" s="1"/>
  <c r="O305" i="5"/>
  <c r="AA305" i="5" s="1"/>
  <c r="Q305" i="5"/>
  <c r="P305" i="5"/>
  <c r="AB305" i="5" s="1"/>
  <c r="R305" i="5"/>
  <c r="AD305" i="5" s="1"/>
  <c r="W190" i="5"/>
  <c r="X190" i="5"/>
  <c r="Y190" i="5"/>
  <c r="U190" i="5"/>
  <c r="V190" i="5"/>
  <c r="T190" i="5"/>
  <c r="Q190" i="5"/>
  <c r="O190" i="5"/>
  <c r="S190" i="5"/>
  <c r="AC190" i="5" s="1"/>
  <c r="R190" i="5"/>
  <c r="AD190" i="5" s="1"/>
  <c r="P190" i="5"/>
  <c r="AB190" i="5" s="1"/>
  <c r="Z190" i="5" s="1"/>
  <c r="X138" i="5"/>
  <c r="Y138" i="5"/>
  <c r="W138" i="5"/>
  <c r="V138" i="5"/>
  <c r="U138" i="5"/>
  <c r="T138" i="5"/>
  <c r="S138" i="5"/>
  <c r="AC138" i="5" s="1"/>
  <c r="O138" i="5"/>
  <c r="Q138" i="5"/>
  <c r="P138" i="5"/>
  <c r="AB138" i="5" s="1"/>
  <c r="R138" i="5"/>
  <c r="AD138" i="5" s="1"/>
  <c r="W120" i="5"/>
  <c r="X120" i="5"/>
  <c r="Y120" i="5"/>
  <c r="V120" i="5"/>
  <c r="U120" i="5"/>
  <c r="T120" i="5"/>
  <c r="O120" i="5"/>
  <c r="AA120" i="5" s="1"/>
  <c r="R120" i="5"/>
  <c r="AD120" i="5" s="1"/>
  <c r="P120" i="5"/>
  <c r="AB120" i="5" s="1"/>
  <c r="S120" i="5"/>
  <c r="AC120" i="5" s="1"/>
  <c r="Q120" i="5"/>
  <c r="X123" i="5"/>
  <c r="W123" i="5"/>
  <c r="Y123" i="5"/>
  <c r="U123" i="5"/>
  <c r="V123" i="5"/>
  <c r="T123" i="5"/>
  <c r="R123" i="5"/>
  <c r="AD123" i="5" s="1"/>
  <c r="P123" i="5"/>
  <c r="AB123" i="5" s="1"/>
  <c r="Z123" i="5" s="1"/>
  <c r="Q123" i="5"/>
  <c r="O123" i="5"/>
  <c r="S123" i="5"/>
  <c r="AC123" i="5" s="1"/>
  <c r="X107" i="5"/>
  <c r="Y107" i="5"/>
  <c r="W107" i="5"/>
  <c r="U107" i="5"/>
  <c r="V107" i="5"/>
  <c r="T107" i="5"/>
  <c r="O107" i="5"/>
  <c r="S107" i="5"/>
  <c r="AC107" i="5" s="1"/>
  <c r="P107" i="5"/>
  <c r="AB107" i="5" s="1"/>
  <c r="R107" i="5"/>
  <c r="AD107" i="5" s="1"/>
  <c r="Q107" i="5"/>
  <c r="X548" i="5"/>
  <c r="Y548" i="5"/>
  <c r="W548" i="5"/>
  <c r="U548" i="5"/>
  <c r="V548" i="5"/>
  <c r="T548" i="5"/>
  <c r="S548" i="5"/>
  <c r="AC548" i="5" s="1"/>
  <c r="Q548" i="5"/>
  <c r="O548" i="5"/>
  <c r="R548" i="5"/>
  <c r="AD548" i="5" s="1"/>
  <c r="P548" i="5"/>
  <c r="AB548" i="5" s="1"/>
  <c r="W399" i="5"/>
  <c r="X399" i="5"/>
  <c r="Y399" i="5"/>
  <c r="V399" i="5"/>
  <c r="U399" i="5"/>
  <c r="T399" i="5"/>
  <c r="P399" i="5"/>
  <c r="AB399" i="5" s="1"/>
  <c r="Z399" i="5" s="1"/>
  <c r="Q399" i="5"/>
  <c r="S399" i="5"/>
  <c r="AC399" i="5" s="1"/>
  <c r="R399" i="5"/>
  <c r="AD399" i="5" s="1"/>
  <c r="O399" i="5"/>
  <c r="Y505" i="5"/>
  <c r="W505" i="5"/>
  <c r="X505" i="5"/>
  <c r="U505" i="5"/>
  <c r="V505" i="5"/>
  <c r="T505" i="5"/>
  <c r="S505" i="5"/>
  <c r="AC505" i="5" s="1"/>
  <c r="Q505" i="5"/>
  <c r="R505" i="5"/>
  <c r="AD505" i="5" s="1"/>
  <c r="O505" i="5"/>
  <c r="P505" i="5"/>
  <c r="AB505" i="5" s="1"/>
  <c r="Z505" i="5" s="1"/>
  <c r="W364" i="5"/>
  <c r="X364" i="5"/>
  <c r="Y364" i="5"/>
  <c r="U364" i="5"/>
  <c r="V364" i="5"/>
  <c r="T364" i="5"/>
  <c r="S364" i="5"/>
  <c r="AC364" i="5" s="1"/>
  <c r="Q364" i="5"/>
  <c r="O364" i="5"/>
  <c r="R364" i="5"/>
  <c r="AD364" i="5" s="1"/>
  <c r="P364" i="5"/>
  <c r="AB364" i="5" s="1"/>
  <c r="W414" i="5"/>
  <c r="X414" i="5"/>
  <c r="Y414" i="5"/>
  <c r="U414" i="5"/>
  <c r="V414" i="5"/>
  <c r="T414" i="5"/>
  <c r="O414" i="5"/>
  <c r="P414" i="5"/>
  <c r="AB414" i="5" s="1"/>
  <c r="Q414" i="5"/>
  <c r="R414" i="5"/>
  <c r="AD414" i="5" s="1"/>
  <c r="S414" i="5"/>
  <c r="AC414" i="5" s="1"/>
  <c r="Y314" i="5"/>
  <c r="W314" i="5"/>
  <c r="X314" i="5"/>
  <c r="V314" i="5"/>
  <c r="U314" i="5"/>
  <c r="T314" i="5"/>
  <c r="O314" i="5"/>
  <c r="S314" i="5"/>
  <c r="AC314" i="5" s="1"/>
  <c r="P314" i="5"/>
  <c r="AB314" i="5" s="1"/>
  <c r="Z314" i="5" s="1"/>
  <c r="Q314" i="5"/>
  <c r="R314" i="5"/>
  <c r="AD314" i="5" s="1"/>
  <c r="W217" i="5"/>
  <c r="Y217" i="5"/>
  <c r="X217" i="5"/>
  <c r="U217" i="5"/>
  <c r="AA217" i="5" s="1"/>
  <c r="V217" i="5"/>
  <c r="T217" i="5"/>
  <c r="Q217" i="5"/>
  <c r="R217" i="5"/>
  <c r="AD217" i="5" s="1"/>
  <c r="S217" i="5"/>
  <c r="AC217" i="5" s="1"/>
  <c r="O217" i="5"/>
  <c r="P217" i="5"/>
  <c r="AB217" i="5" s="1"/>
  <c r="W509" i="5"/>
  <c r="X509" i="5"/>
  <c r="Y509" i="5"/>
  <c r="U509" i="5"/>
  <c r="V509" i="5"/>
  <c r="T509" i="5"/>
  <c r="S509" i="5"/>
  <c r="AC509" i="5" s="1"/>
  <c r="O509" i="5"/>
  <c r="Q509" i="5"/>
  <c r="R509" i="5"/>
  <c r="AD509" i="5" s="1"/>
  <c r="P509" i="5"/>
  <c r="AB509" i="5" s="1"/>
  <c r="X182" i="5"/>
  <c r="W182" i="5"/>
  <c r="Y182" i="5"/>
  <c r="V182" i="5"/>
  <c r="U182" i="5"/>
  <c r="T182" i="5"/>
  <c r="S182" i="5"/>
  <c r="AC182" i="5" s="1"/>
  <c r="Q182" i="5"/>
  <c r="P182" i="5"/>
  <c r="AB182" i="5" s="1"/>
  <c r="Z182" i="5" s="1"/>
  <c r="R182" i="5"/>
  <c r="AD182" i="5" s="1"/>
  <c r="O182" i="5"/>
  <c r="Y284" i="5"/>
  <c r="W284" i="5"/>
  <c r="X284" i="5"/>
  <c r="U284" i="5"/>
  <c r="V284" i="5"/>
  <c r="T284" i="5"/>
  <c r="R284" i="5"/>
  <c r="AD284" i="5" s="1"/>
  <c r="O284" i="5"/>
  <c r="S284" i="5"/>
  <c r="AC284" i="5" s="1"/>
  <c r="Q284" i="5"/>
  <c r="P284" i="5"/>
  <c r="Y439" i="5"/>
  <c r="W439" i="5"/>
  <c r="X439" i="5"/>
  <c r="V439" i="5"/>
  <c r="U439" i="5"/>
  <c r="T439" i="5"/>
  <c r="S439" i="5"/>
  <c r="AC439" i="5" s="1"/>
  <c r="R439" i="5"/>
  <c r="AD439" i="5" s="1"/>
  <c r="Q439" i="5"/>
  <c r="O439" i="5"/>
  <c r="P439" i="5"/>
  <c r="AB439" i="5" s="1"/>
  <c r="W484" i="5"/>
  <c r="Y484" i="5"/>
  <c r="X484" i="5"/>
  <c r="V484" i="5"/>
  <c r="U484" i="5"/>
  <c r="T484" i="5"/>
  <c r="S484" i="5"/>
  <c r="AC484" i="5" s="1"/>
  <c r="Q484" i="5"/>
  <c r="P484" i="5"/>
  <c r="AB484" i="5" s="1"/>
  <c r="Z484" i="5" s="1"/>
  <c r="R484" i="5"/>
  <c r="AD484" i="5" s="1"/>
  <c r="O484" i="5"/>
  <c r="AA484" i="5" s="1"/>
  <c r="W294" i="5"/>
  <c r="Y294" i="5"/>
  <c r="X294" i="5"/>
  <c r="U294" i="5"/>
  <c r="V294" i="5"/>
  <c r="T294" i="5"/>
  <c r="Q294" i="5"/>
  <c r="S294" i="5"/>
  <c r="AC294" i="5" s="1"/>
  <c r="P294" i="5"/>
  <c r="AB294" i="5" s="1"/>
  <c r="O294" i="5"/>
  <c r="R294" i="5"/>
  <c r="AD294" i="5" s="1"/>
  <c r="W465" i="5"/>
  <c r="Y465" i="5"/>
  <c r="X465" i="5"/>
  <c r="U465" i="5"/>
  <c r="V465" i="5"/>
  <c r="T465" i="5"/>
  <c r="S465" i="5"/>
  <c r="AC465" i="5" s="1"/>
  <c r="R465" i="5"/>
  <c r="AD465" i="5" s="1"/>
  <c r="P465" i="5"/>
  <c r="AB465" i="5" s="1"/>
  <c r="O465" i="5"/>
  <c r="Q465" i="5"/>
  <c r="Y369" i="5"/>
  <c r="W369" i="5"/>
  <c r="X369" i="5"/>
  <c r="U369" i="5"/>
  <c r="V369" i="5"/>
  <c r="T369" i="5"/>
  <c r="Q369" i="5"/>
  <c r="P369" i="5"/>
  <c r="AB369" i="5" s="1"/>
  <c r="Z369" i="5" s="1"/>
  <c r="R369" i="5"/>
  <c r="AD369" i="5" s="1"/>
  <c r="O369" i="5"/>
  <c r="S369" i="5"/>
  <c r="AC369" i="5" s="1"/>
  <c r="W308" i="5"/>
  <c r="Y308" i="5"/>
  <c r="X308" i="5"/>
  <c r="U308" i="5"/>
  <c r="V308" i="5"/>
  <c r="T308" i="5"/>
  <c r="P308" i="5"/>
  <c r="AB308" i="5" s="1"/>
  <c r="Q308" i="5"/>
  <c r="O308" i="5"/>
  <c r="R308" i="5"/>
  <c r="AD308" i="5" s="1"/>
  <c r="S308" i="5"/>
  <c r="AC308" i="5" s="1"/>
  <c r="X412" i="5"/>
  <c r="Y412" i="5"/>
  <c r="W412" i="5"/>
  <c r="V412" i="5"/>
  <c r="U412" i="5"/>
  <c r="AA412" i="5" s="1"/>
  <c r="T412" i="5"/>
  <c r="P412" i="5"/>
  <c r="AB412" i="5" s="1"/>
  <c r="O412" i="5"/>
  <c r="R412" i="5"/>
  <c r="AD412" i="5" s="1"/>
  <c r="S412" i="5"/>
  <c r="AC412" i="5" s="1"/>
  <c r="Q412" i="5"/>
  <c r="Y501" i="5"/>
  <c r="W501" i="5"/>
  <c r="X501" i="5"/>
  <c r="V501" i="5"/>
  <c r="U501" i="5"/>
  <c r="T501" i="5"/>
  <c r="S501" i="5"/>
  <c r="AC501" i="5" s="1"/>
  <c r="O501" i="5"/>
  <c r="R501" i="5"/>
  <c r="AD501" i="5" s="1"/>
  <c r="Q501" i="5"/>
  <c r="P501" i="5"/>
  <c r="AB501" i="5" s="1"/>
  <c r="Z501" i="5" s="1"/>
  <c r="Y338" i="5"/>
  <c r="X338" i="5"/>
  <c r="W338" i="5"/>
  <c r="U338" i="5"/>
  <c r="V338" i="5"/>
  <c r="T338" i="5"/>
  <c r="S338" i="5"/>
  <c r="AC338" i="5" s="1"/>
  <c r="P338" i="5"/>
  <c r="AB338" i="5" s="1"/>
  <c r="Q338" i="5"/>
  <c r="R338" i="5"/>
  <c r="AD338" i="5" s="1"/>
  <c r="O338" i="5"/>
  <c r="AA338" i="5" s="1"/>
  <c r="X485" i="5"/>
  <c r="Y485" i="5"/>
  <c r="W485" i="5"/>
  <c r="V485" i="5"/>
  <c r="U485" i="5"/>
  <c r="AA485" i="5" s="1"/>
  <c r="T485" i="5"/>
  <c r="S485" i="5"/>
  <c r="AC485" i="5" s="1"/>
  <c r="Q485" i="5"/>
  <c r="R485" i="5"/>
  <c r="AD485" i="5" s="1"/>
  <c r="O485" i="5"/>
  <c r="P485" i="5"/>
  <c r="AB485" i="5" s="1"/>
  <c r="Y435" i="5"/>
  <c r="X435" i="5"/>
  <c r="W435" i="5"/>
  <c r="U435" i="5"/>
  <c r="V435" i="5"/>
  <c r="T435" i="5"/>
  <c r="S435" i="5"/>
  <c r="AC435" i="5" s="1"/>
  <c r="R435" i="5"/>
  <c r="AD435" i="5" s="1"/>
  <c r="Q435" i="5"/>
  <c r="O435" i="5"/>
  <c r="AA435" i="5" s="1"/>
  <c r="P435" i="5"/>
  <c r="AB435" i="5" s="1"/>
  <c r="X519" i="5"/>
  <c r="Y519" i="5"/>
  <c r="W519" i="5"/>
  <c r="U519" i="5"/>
  <c r="V519" i="5"/>
  <c r="T519" i="5"/>
  <c r="S519" i="5"/>
  <c r="AC519" i="5" s="1"/>
  <c r="R519" i="5"/>
  <c r="AD519" i="5" s="1"/>
  <c r="O519" i="5"/>
  <c r="Q519" i="5"/>
  <c r="P519" i="5"/>
  <c r="AB519" i="5" s="1"/>
  <c r="Z519" i="5" s="1"/>
  <c r="Y272" i="5"/>
  <c r="X272" i="5"/>
  <c r="W272" i="5"/>
  <c r="V272" i="5"/>
  <c r="U272" i="5"/>
  <c r="T272" i="5"/>
  <c r="P272" i="5"/>
  <c r="AB272" i="5" s="1"/>
  <c r="Q272" i="5"/>
  <c r="R272" i="5"/>
  <c r="AD272" i="5" s="1"/>
  <c r="O272" i="5"/>
  <c r="S272" i="5"/>
  <c r="AC272" i="5" s="1"/>
  <c r="X297" i="5"/>
  <c r="W297" i="5"/>
  <c r="Y297" i="5"/>
  <c r="U297" i="5"/>
  <c r="V297" i="5"/>
  <c r="T297" i="5"/>
  <c r="R297" i="5"/>
  <c r="AD297" i="5" s="1"/>
  <c r="S297" i="5"/>
  <c r="AC297" i="5" s="1"/>
  <c r="O297" i="5"/>
  <c r="P297" i="5"/>
  <c r="AB297" i="5" s="1"/>
  <c r="Q297" i="5"/>
  <c r="Y444" i="5"/>
  <c r="W444" i="5"/>
  <c r="X444" i="5"/>
  <c r="U444" i="5"/>
  <c r="V444" i="5"/>
  <c r="T444" i="5"/>
  <c r="S444" i="5"/>
  <c r="AC444" i="5" s="1"/>
  <c r="R444" i="5"/>
  <c r="AD444" i="5" s="1"/>
  <c r="Q444" i="5"/>
  <c r="O444" i="5"/>
  <c r="AA444" i="5" s="1"/>
  <c r="P444" i="5"/>
  <c r="Y158" i="5"/>
  <c r="X158" i="5"/>
  <c r="W158" i="5"/>
  <c r="V158" i="5"/>
  <c r="U158" i="5"/>
  <c r="T158" i="5"/>
  <c r="R158" i="5"/>
  <c r="AD158" i="5" s="1"/>
  <c r="S158" i="5"/>
  <c r="AC158" i="5" s="1"/>
  <c r="Q158" i="5"/>
  <c r="O158" i="5"/>
  <c r="AA158" i="5" s="1"/>
  <c r="P158" i="5"/>
  <c r="AB158" i="5" s="1"/>
  <c r="W223" i="5"/>
  <c r="X223" i="5"/>
  <c r="Y223" i="5"/>
  <c r="U223" i="5"/>
  <c r="V223" i="5"/>
  <c r="T223" i="5"/>
  <c r="Q223" i="5"/>
  <c r="R223" i="5"/>
  <c r="AD223" i="5" s="1"/>
  <c r="O223" i="5"/>
  <c r="S223" i="5"/>
  <c r="AC223" i="5" s="1"/>
  <c r="P223" i="5"/>
  <c r="AB223" i="5" s="1"/>
  <c r="X283" i="5"/>
  <c r="W283" i="5"/>
  <c r="Y283" i="5"/>
  <c r="V283" i="5"/>
  <c r="U283" i="5"/>
  <c r="T283" i="5"/>
  <c r="S283" i="5"/>
  <c r="AC283" i="5" s="1"/>
  <c r="P283" i="5"/>
  <c r="AB283" i="5" s="1"/>
  <c r="Z283" i="5" s="1"/>
  <c r="Q283" i="5"/>
  <c r="R283" i="5"/>
  <c r="AD283" i="5" s="1"/>
  <c r="O283" i="5"/>
  <c r="X307" i="5"/>
  <c r="W307" i="5"/>
  <c r="Y307" i="5"/>
  <c r="V307" i="5"/>
  <c r="U307" i="5"/>
  <c r="T307" i="5"/>
  <c r="Q307" i="5"/>
  <c r="R307" i="5"/>
  <c r="AD307" i="5" s="1"/>
  <c r="S307" i="5"/>
  <c r="AC307" i="5" s="1"/>
  <c r="P307" i="5"/>
  <c r="AB307" i="5" s="1"/>
  <c r="O307" i="5"/>
  <c r="X355" i="5"/>
  <c r="Y355" i="5"/>
  <c r="W355" i="5"/>
  <c r="U355" i="5"/>
  <c r="V355" i="5"/>
  <c r="T355" i="5"/>
  <c r="R355" i="5"/>
  <c r="AD355" i="5" s="1"/>
  <c r="Q355" i="5"/>
  <c r="P355" i="5"/>
  <c r="AB355" i="5" s="1"/>
  <c r="S355" i="5"/>
  <c r="AC355" i="5" s="1"/>
  <c r="O355" i="5"/>
  <c r="X215" i="5"/>
  <c r="Y215" i="5"/>
  <c r="W215" i="5"/>
  <c r="U215" i="5"/>
  <c r="V215" i="5"/>
  <c r="T215" i="5"/>
  <c r="P215" i="5"/>
  <c r="AB215" i="5" s="1"/>
  <c r="R215" i="5"/>
  <c r="AD215" i="5" s="1"/>
  <c r="Q215" i="5"/>
  <c r="S215" i="5"/>
  <c r="AC215" i="5" s="1"/>
  <c r="O215" i="5"/>
  <c r="W110" i="5"/>
  <c r="X110" i="5"/>
  <c r="Y110" i="5"/>
  <c r="V110" i="5"/>
  <c r="U110" i="5"/>
  <c r="T110" i="5"/>
  <c r="P110" i="5"/>
  <c r="AB110" i="5" s="1"/>
  <c r="R110" i="5"/>
  <c r="AD110" i="5" s="1"/>
  <c r="S110" i="5"/>
  <c r="AC110" i="5" s="1"/>
  <c r="Q110" i="5"/>
  <c r="O110" i="5"/>
  <c r="W143" i="5"/>
  <c r="X143" i="5"/>
  <c r="Y143" i="5"/>
  <c r="V143" i="5"/>
  <c r="U143" i="5"/>
  <c r="AA143" i="5" s="1"/>
  <c r="T143" i="5"/>
  <c r="S143" i="5"/>
  <c r="AC143" i="5" s="1"/>
  <c r="R143" i="5"/>
  <c r="AD143" i="5" s="1"/>
  <c r="P143" i="5"/>
  <c r="AB143" i="5" s="1"/>
  <c r="O143" i="5"/>
  <c r="Q143" i="5"/>
  <c r="X108" i="5"/>
  <c r="Y108" i="5"/>
  <c r="W108" i="5"/>
  <c r="U108" i="5"/>
  <c r="V108" i="5"/>
  <c r="T108" i="5"/>
  <c r="O108" i="5"/>
  <c r="S108" i="5"/>
  <c r="AC108" i="5" s="1"/>
  <c r="R108" i="5"/>
  <c r="AD108" i="5" s="1"/>
  <c r="P108" i="5"/>
  <c r="AB108" i="5" s="1"/>
  <c r="Z108" i="5" s="1"/>
  <c r="Q108" i="5"/>
  <c r="X304" i="5"/>
  <c r="Y304" i="5"/>
  <c r="W304" i="5"/>
  <c r="V304" i="5"/>
  <c r="U304" i="5"/>
  <c r="T304" i="5"/>
  <c r="R304" i="5"/>
  <c r="AD304" i="5" s="1"/>
  <c r="S304" i="5"/>
  <c r="AC304" i="5" s="1"/>
  <c r="O304" i="5"/>
  <c r="P304" i="5"/>
  <c r="AB304" i="5" s="1"/>
  <c r="Z304" i="5" s="1"/>
  <c r="Q304" i="5"/>
  <c r="X469" i="5"/>
  <c r="W469" i="5"/>
  <c r="Y469" i="5"/>
  <c r="V469" i="5"/>
  <c r="U469" i="5"/>
  <c r="AA469" i="5" s="1"/>
  <c r="T469" i="5"/>
  <c r="S469" i="5"/>
  <c r="AC469" i="5" s="1"/>
  <c r="R469" i="5"/>
  <c r="AD469" i="5" s="1"/>
  <c r="Q469" i="5"/>
  <c r="P469" i="5"/>
  <c r="AB469" i="5" s="1"/>
  <c r="O469" i="5"/>
  <c r="Y229" i="5"/>
  <c r="W229" i="5"/>
  <c r="X229" i="5"/>
  <c r="V229" i="5"/>
  <c r="U229" i="5"/>
  <c r="T229" i="5"/>
  <c r="O229" i="5"/>
  <c r="S229" i="5"/>
  <c r="AC229" i="5" s="1"/>
  <c r="P229" i="5"/>
  <c r="AB229" i="5" s="1"/>
  <c r="Z229" i="5" s="1"/>
  <c r="R229" i="5"/>
  <c r="AD229" i="5" s="1"/>
  <c r="Q229" i="5"/>
  <c r="Y128" i="5"/>
  <c r="X128" i="5"/>
  <c r="W128" i="5"/>
  <c r="U128" i="5"/>
  <c r="V128" i="5"/>
  <c r="T128" i="5"/>
  <c r="P128" i="5"/>
  <c r="AB128" i="5" s="1"/>
  <c r="O128" i="5"/>
  <c r="S128" i="5"/>
  <c r="AC128" i="5" s="1"/>
  <c r="Q128" i="5"/>
  <c r="R128" i="5"/>
  <c r="AD128" i="5" s="1"/>
  <c r="Y112" i="5"/>
  <c r="W112" i="5"/>
  <c r="X112" i="5"/>
  <c r="U112" i="5"/>
  <c r="V112" i="5"/>
  <c r="T112" i="5"/>
  <c r="S112" i="5"/>
  <c r="AC112" i="5" s="1"/>
  <c r="Q112" i="5"/>
  <c r="P112" i="5"/>
  <c r="AB112" i="5" s="1"/>
  <c r="R112" i="5"/>
  <c r="AD112" i="5" s="1"/>
  <c r="O112" i="5"/>
  <c r="W115" i="5"/>
  <c r="X115" i="5"/>
  <c r="Y115" i="5"/>
  <c r="V115" i="5"/>
  <c r="U115" i="5"/>
  <c r="AA115" i="5" s="1"/>
  <c r="T115" i="5"/>
  <c r="Q115" i="5"/>
  <c r="R115" i="5"/>
  <c r="AD115" i="5" s="1"/>
  <c r="P115" i="5"/>
  <c r="AB115" i="5" s="1"/>
  <c r="Z115" i="5" s="1"/>
  <c r="S115" i="5"/>
  <c r="AC115" i="5" s="1"/>
  <c r="O115" i="5"/>
  <c r="Y113" i="5"/>
  <c r="W113" i="5"/>
  <c r="X113" i="5"/>
  <c r="V113" i="5"/>
  <c r="U113" i="5"/>
  <c r="T113" i="5"/>
  <c r="Q113" i="5"/>
  <c r="R113" i="5"/>
  <c r="AD113" i="5" s="1"/>
  <c r="P113" i="5"/>
  <c r="AB113" i="5" s="1"/>
  <c r="Z113" i="5" s="1"/>
  <c r="O113" i="5"/>
  <c r="AA113" i="5" s="1"/>
  <c r="S113" i="5"/>
  <c r="AC113" i="5" s="1"/>
  <c r="Y552" i="5"/>
  <c r="X552" i="5"/>
  <c r="W552" i="5"/>
  <c r="U552" i="5"/>
  <c r="V552" i="5"/>
  <c r="T552" i="5"/>
  <c r="S552" i="5"/>
  <c r="AC552" i="5" s="1"/>
  <c r="Q552" i="5"/>
  <c r="P552" i="5"/>
  <c r="AB552" i="5" s="1"/>
  <c r="R552" i="5"/>
  <c r="AD552" i="5" s="1"/>
  <c r="O552" i="5"/>
  <c r="W80" i="5"/>
  <c r="Y80" i="5"/>
  <c r="X80" i="5"/>
  <c r="V80" i="5"/>
  <c r="U80" i="5"/>
  <c r="T80" i="5"/>
  <c r="S80" i="5"/>
  <c r="AC80" i="5" s="1"/>
  <c r="P80" i="5"/>
  <c r="AB80" i="5" s="1"/>
  <c r="Z80" i="5" s="1"/>
  <c r="Q80" i="5"/>
  <c r="R80" i="5"/>
  <c r="AD80" i="5" s="1"/>
  <c r="O80" i="5"/>
  <c r="AA78" i="5"/>
  <c r="AA86" i="5"/>
  <c r="Y503" i="5"/>
  <c r="W503" i="5"/>
  <c r="X503" i="5"/>
  <c r="U503" i="5"/>
  <c r="V503" i="5"/>
  <c r="T503" i="5"/>
  <c r="S503" i="5"/>
  <c r="AC503" i="5" s="1"/>
  <c r="P503" i="5"/>
  <c r="Q503" i="5"/>
  <c r="O503" i="5"/>
  <c r="R503" i="5"/>
  <c r="AD503" i="5" s="1"/>
  <c r="Y169" i="5"/>
  <c r="X169" i="5"/>
  <c r="W169" i="5"/>
  <c r="U169" i="5"/>
  <c r="V169" i="5"/>
  <c r="T169" i="5"/>
  <c r="P169" i="5"/>
  <c r="AB169" i="5" s="1"/>
  <c r="Z169" i="5" s="1"/>
  <c r="O169" i="5"/>
  <c r="Q169" i="5"/>
  <c r="S169" i="5"/>
  <c r="AC169" i="5" s="1"/>
  <c r="R169" i="5"/>
  <c r="AD169" i="5" s="1"/>
  <c r="Y250" i="5"/>
  <c r="W250" i="5"/>
  <c r="X250" i="5"/>
  <c r="U250" i="5"/>
  <c r="V250" i="5"/>
  <c r="T250" i="5"/>
  <c r="O250" i="5"/>
  <c r="Q250" i="5"/>
  <c r="S250" i="5"/>
  <c r="AC250" i="5" s="1"/>
  <c r="R250" i="5"/>
  <c r="AD250" i="5" s="1"/>
  <c r="P250" i="5"/>
  <c r="AB250" i="5" s="1"/>
  <c r="X310" i="5"/>
  <c r="Y310" i="5"/>
  <c r="W310" i="5"/>
  <c r="V310" i="5"/>
  <c r="U310" i="5"/>
  <c r="T310" i="5"/>
  <c r="S310" i="5"/>
  <c r="AC310" i="5" s="1"/>
  <c r="P310" i="5"/>
  <c r="AB310" i="5" s="1"/>
  <c r="O310" i="5"/>
  <c r="Q310" i="5"/>
  <c r="AA310" i="5" s="1"/>
  <c r="R310" i="5"/>
  <c r="AD310" i="5" s="1"/>
  <c r="W525" i="5"/>
  <c r="Y525" i="5"/>
  <c r="X525" i="5"/>
  <c r="U525" i="5"/>
  <c r="V525" i="5"/>
  <c r="T525" i="5"/>
  <c r="S525" i="5"/>
  <c r="AC525" i="5" s="1"/>
  <c r="Q525" i="5"/>
  <c r="O525" i="5"/>
  <c r="R525" i="5"/>
  <c r="AD525" i="5" s="1"/>
  <c r="P525" i="5"/>
  <c r="AB525" i="5" s="1"/>
  <c r="Z525" i="5" s="1"/>
  <c r="Y447" i="5"/>
  <c r="W447" i="5"/>
  <c r="X447" i="5"/>
  <c r="U447" i="5"/>
  <c r="AA447" i="5" s="1"/>
  <c r="V447" i="5"/>
  <c r="T447" i="5"/>
  <c r="S447" i="5"/>
  <c r="AC447" i="5" s="1"/>
  <c r="R447" i="5"/>
  <c r="AD447" i="5" s="1"/>
  <c r="Q447" i="5"/>
  <c r="P447" i="5"/>
  <c r="AB447" i="5" s="1"/>
  <c r="O447" i="5"/>
  <c r="X409" i="5"/>
  <c r="W409" i="5"/>
  <c r="Y409" i="5"/>
  <c r="V409" i="5"/>
  <c r="U409" i="5"/>
  <c r="T409" i="5"/>
  <c r="S409" i="5"/>
  <c r="AC409" i="5" s="1"/>
  <c r="Q409" i="5"/>
  <c r="R409" i="5"/>
  <c r="AD409" i="5" s="1"/>
  <c r="P409" i="5"/>
  <c r="AB409" i="5" s="1"/>
  <c r="O409" i="5"/>
  <c r="Y475" i="5"/>
  <c r="X475" i="5"/>
  <c r="W475" i="5"/>
  <c r="V475" i="5"/>
  <c r="U475" i="5"/>
  <c r="T475" i="5"/>
  <c r="S475" i="5"/>
  <c r="AC475" i="5" s="1"/>
  <c r="Q475" i="5"/>
  <c r="P475" i="5"/>
  <c r="AB475" i="5" s="1"/>
  <c r="Z475" i="5" s="1"/>
  <c r="R475" i="5"/>
  <c r="AD475" i="5" s="1"/>
  <c r="O475" i="5"/>
  <c r="W404" i="5"/>
  <c r="X404" i="5"/>
  <c r="Y404" i="5"/>
  <c r="U404" i="5"/>
  <c r="V404" i="5"/>
  <c r="T404" i="5"/>
  <c r="S404" i="5"/>
  <c r="AC404" i="5" s="1"/>
  <c r="Q404" i="5"/>
  <c r="P404" i="5"/>
  <c r="AB404" i="5" s="1"/>
  <c r="O404" i="5"/>
  <c r="R404" i="5"/>
  <c r="AD404" i="5" s="1"/>
  <c r="X416" i="5"/>
  <c r="Y416" i="5"/>
  <c r="W416" i="5"/>
  <c r="V416" i="5"/>
  <c r="U416" i="5"/>
  <c r="T416" i="5"/>
  <c r="P416" i="5"/>
  <c r="AB416" i="5" s="1"/>
  <c r="Z416" i="5" s="1"/>
  <c r="S416" i="5"/>
  <c r="AC416" i="5" s="1"/>
  <c r="R416" i="5"/>
  <c r="AD416" i="5" s="1"/>
  <c r="O416" i="5"/>
  <c r="Q416" i="5"/>
  <c r="X324" i="5"/>
  <c r="Y324" i="5"/>
  <c r="W324" i="5"/>
  <c r="U324" i="5"/>
  <c r="V324" i="5"/>
  <c r="T324" i="5"/>
  <c r="S324" i="5"/>
  <c r="AC324" i="5" s="1"/>
  <c r="P324" i="5"/>
  <c r="AB324" i="5" s="1"/>
  <c r="Z324" i="5" s="1"/>
  <c r="O324" i="5"/>
  <c r="Q324" i="5"/>
  <c r="R324" i="5"/>
  <c r="AD324" i="5" s="1"/>
  <c r="Y356" i="5"/>
  <c r="W356" i="5"/>
  <c r="X356" i="5"/>
  <c r="V356" i="5"/>
  <c r="U356" i="5"/>
  <c r="T356" i="5"/>
  <c r="R356" i="5"/>
  <c r="AD356" i="5" s="1"/>
  <c r="O356" i="5"/>
  <c r="Q356" i="5"/>
  <c r="S356" i="5"/>
  <c r="AC356" i="5" s="1"/>
  <c r="P356" i="5"/>
  <c r="AB356" i="5" s="1"/>
  <c r="W317" i="5"/>
  <c r="Y317" i="5"/>
  <c r="X317" i="5"/>
  <c r="U317" i="5"/>
  <c r="V317" i="5"/>
  <c r="T317" i="5"/>
  <c r="Q317" i="5"/>
  <c r="P317" i="5"/>
  <c r="R317" i="5"/>
  <c r="AD317" i="5" s="1"/>
  <c r="S317" i="5"/>
  <c r="AC317" i="5" s="1"/>
  <c r="O317" i="5"/>
  <c r="X403" i="5"/>
  <c r="W403" i="5"/>
  <c r="Y403" i="5"/>
  <c r="V403" i="5"/>
  <c r="U403" i="5"/>
  <c r="T403" i="5"/>
  <c r="R403" i="5"/>
  <c r="AD403" i="5" s="1"/>
  <c r="Q403" i="5"/>
  <c r="S403" i="5"/>
  <c r="AC403" i="5" s="1"/>
  <c r="P403" i="5"/>
  <c r="AB403" i="5" s="1"/>
  <c r="O403" i="5"/>
  <c r="AA403" i="5" s="1"/>
  <c r="X243" i="5"/>
  <c r="Y243" i="5"/>
  <c r="W243" i="5"/>
  <c r="V243" i="5"/>
  <c r="U243" i="5"/>
  <c r="T243" i="5"/>
  <c r="R243" i="5"/>
  <c r="AD243" i="5" s="1"/>
  <c r="P243" i="5"/>
  <c r="AB243" i="5" s="1"/>
  <c r="S243" i="5"/>
  <c r="AC243" i="5" s="1"/>
  <c r="O243" i="5"/>
  <c r="Q243" i="5"/>
  <c r="AA243" i="5" s="1"/>
  <c r="Y397" i="5"/>
  <c r="X397" i="5"/>
  <c r="W397" i="5"/>
  <c r="V397" i="5"/>
  <c r="U397" i="5"/>
  <c r="AA397" i="5" s="1"/>
  <c r="T397" i="5"/>
  <c r="R397" i="5"/>
  <c r="AD397" i="5" s="1"/>
  <c r="O397" i="5"/>
  <c r="Q397" i="5"/>
  <c r="P397" i="5"/>
  <c r="AB397" i="5" s="1"/>
  <c r="S397" i="5"/>
  <c r="AC397" i="5" s="1"/>
  <c r="W524" i="5"/>
  <c r="Y524" i="5"/>
  <c r="X524" i="5"/>
  <c r="V524" i="5"/>
  <c r="U524" i="5"/>
  <c r="T524" i="5"/>
  <c r="S524" i="5"/>
  <c r="AC524" i="5" s="1"/>
  <c r="P524" i="5"/>
  <c r="AB524" i="5" s="1"/>
  <c r="Q524" i="5"/>
  <c r="R524" i="5"/>
  <c r="AD524" i="5" s="1"/>
  <c r="O524" i="5"/>
  <c r="Y426" i="5"/>
  <c r="W426" i="5"/>
  <c r="X426" i="5"/>
  <c r="U426" i="5"/>
  <c r="V426" i="5"/>
  <c r="T426" i="5"/>
  <c r="S426" i="5"/>
  <c r="AC426" i="5" s="1"/>
  <c r="O426" i="5"/>
  <c r="Q426" i="5"/>
  <c r="R426" i="5"/>
  <c r="AD426" i="5" s="1"/>
  <c r="P426" i="5"/>
  <c r="AB426" i="5" s="1"/>
  <c r="Z426" i="5" s="1"/>
  <c r="X185" i="5"/>
  <c r="W185" i="5"/>
  <c r="Y185" i="5"/>
  <c r="V185" i="5"/>
  <c r="U185" i="5"/>
  <c r="T185" i="5"/>
  <c r="R185" i="5"/>
  <c r="AD185" i="5" s="1"/>
  <c r="Q185" i="5"/>
  <c r="O185" i="5"/>
  <c r="S185" i="5"/>
  <c r="AC185" i="5" s="1"/>
  <c r="P185" i="5"/>
  <c r="AB185" i="5" s="1"/>
  <c r="X395" i="5"/>
  <c r="W395" i="5"/>
  <c r="Y395" i="5"/>
  <c r="V395" i="5"/>
  <c r="U395" i="5"/>
  <c r="T395" i="5"/>
  <c r="R395" i="5"/>
  <c r="AD395" i="5" s="1"/>
  <c r="S395" i="5"/>
  <c r="AC395" i="5" s="1"/>
  <c r="P395" i="5"/>
  <c r="AB395" i="5" s="1"/>
  <c r="Z395" i="5" s="1"/>
  <c r="O395" i="5"/>
  <c r="AA395" i="5" s="1"/>
  <c r="Q395" i="5"/>
  <c r="W472" i="5"/>
  <c r="X472" i="5"/>
  <c r="Y472" i="5"/>
  <c r="U472" i="5"/>
  <c r="V472" i="5"/>
  <c r="T472" i="5"/>
  <c r="S472" i="5"/>
  <c r="AC472" i="5" s="1"/>
  <c r="Q472" i="5"/>
  <c r="O472" i="5"/>
  <c r="AA472" i="5" s="1"/>
  <c r="P472" i="5"/>
  <c r="AB472" i="5" s="1"/>
  <c r="Z472" i="5" s="1"/>
  <c r="R472" i="5"/>
  <c r="AD472" i="5" s="1"/>
  <c r="W458" i="5"/>
  <c r="X458" i="5"/>
  <c r="Y458" i="5"/>
  <c r="V458" i="5"/>
  <c r="U458" i="5"/>
  <c r="T458" i="5"/>
  <c r="S458" i="5"/>
  <c r="AC458" i="5" s="1"/>
  <c r="Q458" i="5"/>
  <c r="R458" i="5"/>
  <c r="AD458" i="5" s="1"/>
  <c r="P458" i="5"/>
  <c r="AB458" i="5" s="1"/>
  <c r="O458" i="5"/>
  <c r="Y442" i="5"/>
  <c r="W442" i="5"/>
  <c r="X442" i="5"/>
  <c r="U442" i="5"/>
  <c r="V442" i="5"/>
  <c r="T442" i="5"/>
  <c r="S442" i="5"/>
  <c r="AC442" i="5" s="1"/>
  <c r="Q442" i="5"/>
  <c r="O442" i="5"/>
  <c r="R442" i="5"/>
  <c r="AD442" i="5" s="1"/>
  <c r="P442" i="5"/>
  <c r="AB442" i="5" s="1"/>
  <c r="Y347" i="5"/>
  <c r="W347" i="5"/>
  <c r="X347" i="5"/>
  <c r="U347" i="5"/>
  <c r="V347" i="5"/>
  <c r="T347" i="5"/>
  <c r="O347" i="5"/>
  <c r="Q347" i="5"/>
  <c r="S347" i="5"/>
  <c r="AC347" i="5" s="1"/>
  <c r="R347" i="5"/>
  <c r="AD347" i="5" s="1"/>
  <c r="P347" i="5"/>
  <c r="AB347" i="5" s="1"/>
  <c r="Z347" i="5" s="1"/>
  <c r="Y180" i="5"/>
  <c r="W180" i="5"/>
  <c r="X180" i="5"/>
  <c r="U180" i="5"/>
  <c r="V180" i="5"/>
  <c r="T180" i="5"/>
  <c r="Q180" i="5"/>
  <c r="S180" i="5"/>
  <c r="AC180" i="5" s="1"/>
  <c r="P180" i="5"/>
  <c r="AB180" i="5" s="1"/>
  <c r="O180" i="5"/>
  <c r="AA180" i="5" s="1"/>
  <c r="R180" i="5"/>
  <c r="AD180" i="5" s="1"/>
  <c r="X463" i="5"/>
  <c r="W463" i="5"/>
  <c r="Y463" i="5"/>
  <c r="V463" i="5"/>
  <c r="U463" i="5"/>
  <c r="T463" i="5"/>
  <c r="S463" i="5"/>
  <c r="AC463" i="5" s="1"/>
  <c r="R463" i="5"/>
  <c r="AD463" i="5" s="1"/>
  <c r="Q463" i="5"/>
  <c r="O463" i="5"/>
  <c r="P463" i="5"/>
  <c r="AB463" i="5" s="1"/>
  <c r="Y499" i="5"/>
  <c r="X499" i="5"/>
  <c r="W499" i="5"/>
  <c r="V499" i="5"/>
  <c r="U499" i="5"/>
  <c r="T499" i="5"/>
  <c r="S499" i="5"/>
  <c r="AC499" i="5" s="1"/>
  <c r="O499" i="5"/>
  <c r="R499" i="5"/>
  <c r="AD499" i="5" s="1"/>
  <c r="Q499" i="5"/>
  <c r="P499" i="5"/>
  <c r="W286" i="5"/>
  <c r="X286" i="5"/>
  <c r="Y286" i="5"/>
  <c r="V286" i="5"/>
  <c r="U286" i="5"/>
  <c r="T286" i="5"/>
  <c r="R286" i="5"/>
  <c r="AD286" i="5" s="1"/>
  <c r="O286" i="5"/>
  <c r="Q286" i="5"/>
  <c r="S286" i="5"/>
  <c r="AC286" i="5" s="1"/>
  <c r="P286" i="5"/>
  <c r="AB286" i="5" s="1"/>
  <c r="W261" i="5"/>
  <c r="X261" i="5"/>
  <c r="Y261" i="5"/>
  <c r="V261" i="5"/>
  <c r="U261" i="5"/>
  <c r="AA261" i="5" s="1"/>
  <c r="T261" i="5"/>
  <c r="P261" i="5"/>
  <c r="AB261" i="5" s="1"/>
  <c r="Z261" i="5" s="1"/>
  <c r="Q261" i="5"/>
  <c r="O261" i="5"/>
  <c r="S261" i="5"/>
  <c r="AC261" i="5" s="1"/>
  <c r="R261" i="5"/>
  <c r="AD261" i="5" s="1"/>
  <c r="X406" i="5"/>
  <c r="W406" i="5"/>
  <c r="Y406" i="5"/>
  <c r="V406" i="5"/>
  <c r="U406" i="5"/>
  <c r="T406" i="5"/>
  <c r="P406" i="5"/>
  <c r="AB406" i="5" s="1"/>
  <c r="Q406" i="5"/>
  <c r="S406" i="5"/>
  <c r="AC406" i="5" s="1"/>
  <c r="R406" i="5"/>
  <c r="AD406" i="5" s="1"/>
  <c r="O406" i="5"/>
  <c r="AA406" i="5" s="1"/>
  <c r="W386" i="5"/>
  <c r="X386" i="5"/>
  <c r="Y386" i="5"/>
  <c r="U386" i="5"/>
  <c r="AA386" i="5" s="1"/>
  <c r="V386" i="5"/>
  <c r="T386" i="5"/>
  <c r="O386" i="5"/>
  <c r="S386" i="5"/>
  <c r="AC386" i="5" s="1"/>
  <c r="R386" i="5"/>
  <c r="AD386" i="5" s="1"/>
  <c r="Q386" i="5"/>
  <c r="P386" i="5"/>
  <c r="AB386" i="5" s="1"/>
  <c r="Z386" i="5" s="1"/>
  <c r="X520" i="5"/>
  <c r="Y520" i="5"/>
  <c r="W520" i="5"/>
  <c r="U520" i="5"/>
  <c r="V520" i="5"/>
  <c r="T520" i="5"/>
  <c r="S520" i="5"/>
  <c r="AC520" i="5" s="1"/>
  <c r="R520" i="5"/>
  <c r="AD520" i="5" s="1"/>
  <c r="Q520" i="5"/>
  <c r="P520" i="5"/>
  <c r="O520" i="5"/>
  <c r="X496" i="5"/>
  <c r="Y496" i="5"/>
  <c r="W496" i="5"/>
  <c r="V496" i="5"/>
  <c r="U496" i="5"/>
  <c r="T496" i="5"/>
  <c r="S496" i="5"/>
  <c r="AC496" i="5" s="1"/>
  <c r="O496" i="5"/>
  <c r="R496" i="5"/>
  <c r="AD496" i="5" s="1"/>
  <c r="Q496" i="5"/>
  <c r="P496" i="5"/>
  <c r="AB496" i="5" s="1"/>
  <c r="Z496" i="5" s="1"/>
  <c r="X277" i="5"/>
  <c r="Y277" i="5"/>
  <c r="W277" i="5"/>
  <c r="U277" i="5"/>
  <c r="V277" i="5"/>
  <c r="T277" i="5"/>
  <c r="S277" i="5"/>
  <c r="AC277" i="5" s="1"/>
  <c r="R277" i="5"/>
  <c r="AD277" i="5" s="1"/>
  <c r="P277" i="5"/>
  <c r="AB277" i="5" s="1"/>
  <c r="Q277" i="5"/>
  <c r="O277" i="5"/>
  <c r="X278" i="5"/>
  <c r="W278" i="5"/>
  <c r="Y278" i="5"/>
  <c r="U278" i="5"/>
  <c r="V278" i="5"/>
  <c r="T278" i="5"/>
  <c r="S278" i="5"/>
  <c r="AC278" i="5" s="1"/>
  <c r="P278" i="5"/>
  <c r="AB278" i="5" s="1"/>
  <c r="Q278" i="5"/>
  <c r="O278" i="5"/>
  <c r="R278" i="5"/>
  <c r="AD278" i="5" s="1"/>
  <c r="Y118" i="5"/>
  <c r="W118" i="5"/>
  <c r="X118" i="5"/>
  <c r="V118" i="5"/>
  <c r="U118" i="5"/>
  <c r="T118" i="5"/>
  <c r="S118" i="5"/>
  <c r="AC118" i="5" s="1"/>
  <c r="Q118" i="5"/>
  <c r="P118" i="5"/>
  <c r="AB118" i="5" s="1"/>
  <c r="Z118" i="5" s="1"/>
  <c r="R118" i="5"/>
  <c r="AD118" i="5" s="1"/>
  <c r="O118" i="5"/>
  <c r="W150" i="5"/>
  <c r="Y150" i="5"/>
  <c r="X150" i="5"/>
  <c r="V150" i="5"/>
  <c r="U150" i="5"/>
  <c r="T150" i="5"/>
  <c r="O150" i="5"/>
  <c r="R150" i="5"/>
  <c r="AD150" i="5" s="1"/>
  <c r="P150" i="5"/>
  <c r="AB150" i="5" s="1"/>
  <c r="Z150" i="5" s="1"/>
  <c r="S150" i="5"/>
  <c r="AC150" i="5" s="1"/>
  <c r="Q150" i="5"/>
  <c r="AA150" i="5" s="1"/>
  <c r="Y154" i="5"/>
  <c r="X154" i="5"/>
  <c r="W154" i="5"/>
  <c r="U154" i="5"/>
  <c r="AA154" i="5" s="1"/>
  <c r="V154" i="5"/>
  <c r="T154" i="5"/>
  <c r="P154" i="5"/>
  <c r="AB154" i="5" s="1"/>
  <c r="Z154" i="5" s="1"/>
  <c r="R154" i="5"/>
  <c r="AD154" i="5" s="1"/>
  <c r="O154" i="5"/>
  <c r="Q154" i="5"/>
  <c r="S154" i="5"/>
  <c r="AC154" i="5" s="1"/>
  <c r="Y117" i="5"/>
  <c r="W117" i="5"/>
  <c r="X117" i="5"/>
  <c r="V117" i="5"/>
  <c r="U117" i="5"/>
  <c r="T117" i="5"/>
  <c r="Q117" i="5"/>
  <c r="O117" i="5"/>
  <c r="P117" i="5"/>
  <c r="AB117" i="5" s="1"/>
  <c r="Z117" i="5" s="1"/>
  <c r="S117" i="5"/>
  <c r="AC117" i="5" s="1"/>
  <c r="R117" i="5"/>
  <c r="AD117" i="5" s="1"/>
  <c r="Z82" i="5"/>
  <c r="Z84" i="5"/>
  <c r="W522" i="5"/>
  <c r="X522" i="5"/>
  <c r="Y522" i="5"/>
  <c r="V522" i="5"/>
  <c r="U522" i="5"/>
  <c r="T522" i="5"/>
  <c r="S522" i="5"/>
  <c r="AC522" i="5" s="1"/>
  <c r="Q522" i="5"/>
  <c r="R522" i="5"/>
  <c r="AD522" i="5" s="1"/>
  <c r="P522" i="5"/>
  <c r="AB522" i="5" s="1"/>
  <c r="O522" i="5"/>
  <c r="AA522" i="5" s="1"/>
  <c r="X282" i="5"/>
  <c r="Y282" i="5"/>
  <c r="W282" i="5"/>
  <c r="V282" i="5"/>
  <c r="U282" i="5"/>
  <c r="T282" i="5"/>
  <c r="S282" i="5"/>
  <c r="AC282" i="5" s="1"/>
  <c r="P282" i="5"/>
  <c r="AB282" i="5" s="1"/>
  <c r="Q282" i="5"/>
  <c r="O282" i="5"/>
  <c r="R282" i="5"/>
  <c r="AD282" i="5" s="1"/>
  <c r="X183" i="5"/>
  <c r="Y183" i="5"/>
  <c r="W183" i="5"/>
  <c r="V183" i="5"/>
  <c r="U183" i="5"/>
  <c r="T183" i="5"/>
  <c r="Q183" i="5"/>
  <c r="P183" i="5"/>
  <c r="AB183" i="5" s="1"/>
  <c r="O183" i="5"/>
  <c r="R183" i="5"/>
  <c r="AD183" i="5" s="1"/>
  <c r="S183" i="5"/>
  <c r="AC183" i="5" s="1"/>
  <c r="Y302" i="5"/>
  <c r="W302" i="5"/>
  <c r="X302" i="5"/>
  <c r="U302" i="5"/>
  <c r="V302" i="5"/>
  <c r="T302" i="5"/>
  <c r="S302" i="5"/>
  <c r="AC302" i="5" s="1"/>
  <c r="O302" i="5"/>
  <c r="Q302" i="5"/>
  <c r="P302" i="5"/>
  <c r="AB302" i="5" s="1"/>
  <c r="Z302" i="5" s="1"/>
  <c r="R302" i="5"/>
  <c r="AD302" i="5" s="1"/>
  <c r="Y299" i="5"/>
  <c r="X299" i="5"/>
  <c r="W299" i="5"/>
  <c r="U299" i="5"/>
  <c r="V299" i="5"/>
  <c r="T299" i="5"/>
  <c r="Q299" i="5"/>
  <c r="O299" i="5"/>
  <c r="P299" i="5"/>
  <c r="AB299" i="5" s="1"/>
  <c r="S299" i="5"/>
  <c r="AC299" i="5" s="1"/>
  <c r="R299" i="5"/>
  <c r="AD299" i="5" s="1"/>
  <c r="W337" i="5"/>
  <c r="Y337" i="5"/>
  <c r="X337" i="5"/>
  <c r="U337" i="5"/>
  <c r="V337" i="5"/>
  <c r="T337" i="5"/>
  <c r="Q337" i="5"/>
  <c r="O337" i="5"/>
  <c r="P337" i="5"/>
  <c r="AB337" i="5" s="1"/>
  <c r="R337" i="5"/>
  <c r="AD337" i="5" s="1"/>
  <c r="S337" i="5"/>
  <c r="AC337" i="5" s="1"/>
  <c r="W498" i="5"/>
  <c r="Y498" i="5"/>
  <c r="X498" i="5"/>
  <c r="V498" i="5"/>
  <c r="U498" i="5"/>
  <c r="T498" i="5"/>
  <c r="S498" i="5"/>
  <c r="AC498" i="5" s="1"/>
  <c r="R498" i="5"/>
  <c r="AD498" i="5" s="1"/>
  <c r="Q498" i="5"/>
  <c r="P498" i="5"/>
  <c r="AB498" i="5" s="1"/>
  <c r="Z498" i="5" s="1"/>
  <c r="O498" i="5"/>
  <c r="W293" i="5"/>
  <c r="X293" i="5"/>
  <c r="Y293" i="5"/>
  <c r="V293" i="5"/>
  <c r="U293" i="5"/>
  <c r="T293" i="5"/>
  <c r="P293" i="5"/>
  <c r="AB293" i="5" s="1"/>
  <c r="Q293" i="5"/>
  <c r="S293" i="5"/>
  <c r="AC293" i="5" s="1"/>
  <c r="R293" i="5"/>
  <c r="AD293" i="5" s="1"/>
  <c r="O293" i="5"/>
  <c r="W407" i="5"/>
  <c r="Y407" i="5"/>
  <c r="X407" i="5"/>
  <c r="U407" i="5"/>
  <c r="V407" i="5"/>
  <c r="T407" i="5"/>
  <c r="P407" i="5"/>
  <c r="AB407" i="5" s="1"/>
  <c r="O407" i="5"/>
  <c r="R407" i="5"/>
  <c r="AD407" i="5" s="1"/>
  <c r="S407" i="5"/>
  <c r="AC407" i="5" s="1"/>
  <c r="Q407" i="5"/>
  <c r="Y446" i="5"/>
  <c r="X446" i="5"/>
  <c r="W446" i="5"/>
  <c r="U446" i="5"/>
  <c r="V446" i="5"/>
  <c r="T446" i="5"/>
  <c r="S446" i="5"/>
  <c r="AC446" i="5" s="1"/>
  <c r="R446" i="5"/>
  <c r="AD446" i="5" s="1"/>
  <c r="P446" i="5"/>
  <c r="AB446" i="5" s="1"/>
  <c r="Z446" i="5" s="1"/>
  <c r="Q446" i="5"/>
  <c r="O446" i="5"/>
  <c r="Y288" i="5"/>
  <c r="X288" i="5"/>
  <c r="W288" i="5"/>
  <c r="V288" i="5"/>
  <c r="U288" i="5"/>
  <c r="T288" i="5"/>
  <c r="O288" i="5"/>
  <c r="R288" i="5"/>
  <c r="AD288" i="5" s="1"/>
  <c r="P288" i="5"/>
  <c r="AB288" i="5" s="1"/>
  <c r="S288" i="5"/>
  <c r="AC288" i="5" s="1"/>
  <c r="Q288" i="5"/>
  <c r="Y257" i="5"/>
  <c r="X257" i="5"/>
  <c r="W257" i="5"/>
  <c r="V257" i="5"/>
  <c r="U257" i="5"/>
  <c r="AA257" i="5" s="1"/>
  <c r="T257" i="5"/>
  <c r="Q257" i="5"/>
  <c r="P257" i="5"/>
  <c r="AB257" i="5" s="1"/>
  <c r="O257" i="5"/>
  <c r="S257" i="5"/>
  <c r="AC257" i="5" s="1"/>
  <c r="R257" i="5"/>
  <c r="AD257" i="5" s="1"/>
  <c r="Y452" i="5"/>
  <c r="W452" i="5"/>
  <c r="X452" i="5"/>
  <c r="V452" i="5"/>
  <c r="U452" i="5"/>
  <c r="T452" i="5"/>
  <c r="S452" i="5"/>
  <c r="AC452" i="5" s="1"/>
  <c r="O452" i="5"/>
  <c r="R452" i="5"/>
  <c r="AD452" i="5" s="1"/>
  <c r="Q452" i="5"/>
  <c r="P452" i="5"/>
  <c r="AB452" i="5" s="1"/>
  <c r="Z452" i="5" s="1"/>
  <c r="Y197" i="5"/>
  <c r="X197" i="5"/>
  <c r="W197" i="5"/>
  <c r="U197" i="5"/>
  <c r="V197" i="5"/>
  <c r="T197" i="5"/>
  <c r="Q197" i="5"/>
  <c r="R197" i="5"/>
  <c r="AD197" i="5" s="1"/>
  <c r="O197" i="5"/>
  <c r="AA197" i="5" s="1"/>
  <c r="S197" i="5"/>
  <c r="AC197" i="5" s="1"/>
  <c r="P197" i="5"/>
  <c r="AB197" i="5" s="1"/>
  <c r="Z197" i="5" s="1"/>
  <c r="X121" i="5"/>
  <c r="W121" i="5"/>
  <c r="Y121" i="5"/>
  <c r="V121" i="5"/>
  <c r="U121" i="5"/>
  <c r="T121" i="5"/>
  <c r="Q121" i="5"/>
  <c r="O121" i="5"/>
  <c r="R121" i="5"/>
  <c r="AD121" i="5" s="1"/>
  <c r="P121" i="5"/>
  <c r="AB121" i="5" s="1"/>
  <c r="S121" i="5"/>
  <c r="AC121" i="5" s="1"/>
  <c r="X122" i="5"/>
  <c r="Y122" i="5"/>
  <c r="W122" i="5"/>
  <c r="V122" i="5"/>
  <c r="U122" i="5"/>
  <c r="T122" i="5"/>
  <c r="R122" i="5"/>
  <c r="AD122" i="5" s="1"/>
  <c r="S122" i="5"/>
  <c r="AC122" i="5" s="1"/>
  <c r="Q122" i="5"/>
  <c r="O122" i="5"/>
  <c r="P122" i="5"/>
  <c r="AB122" i="5" s="1"/>
  <c r="X93" i="5"/>
  <c r="W93" i="5"/>
  <c r="Y93" i="5"/>
  <c r="V93" i="5"/>
  <c r="U93" i="5"/>
  <c r="T93" i="5"/>
  <c r="O93" i="5"/>
  <c r="P93" i="5"/>
  <c r="AB93" i="5" s="1"/>
  <c r="Z93" i="5" s="1"/>
  <c r="R93" i="5"/>
  <c r="AD93" i="5" s="1"/>
  <c r="S93" i="5"/>
  <c r="AC93" i="5" s="1"/>
  <c r="Q93" i="5"/>
  <c r="AA93" i="5" s="1"/>
  <c r="W536" i="5"/>
  <c r="X536" i="5"/>
  <c r="Y536" i="5"/>
  <c r="U536" i="5"/>
  <c r="AA536" i="5" s="1"/>
  <c r="V536" i="5"/>
  <c r="T536" i="5"/>
  <c r="S536" i="5"/>
  <c r="AC536" i="5" s="1"/>
  <c r="P536" i="5"/>
  <c r="AB536" i="5" s="1"/>
  <c r="Z536" i="5" s="1"/>
  <c r="Q536" i="5"/>
  <c r="O536" i="5"/>
  <c r="R536" i="5"/>
  <c r="AD536" i="5" s="1"/>
  <c r="W541" i="5"/>
  <c r="Y541" i="5"/>
  <c r="X541" i="5"/>
  <c r="U541" i="5"/>
  <c r="V541" i="5"/>
  <c r="T541" i="5"/>
  <c r="S541" i="5"/>
  <c r="AC541" i="5" s="1"/>
  <c r="Q541" i="5"/>
  <c r="R541" i="5"/>
  <c r="AD541" i="5" s="1"/>
  <c r="O541" i="5"/>
  <c r="P541" i="5"/>
  <c r="AB541" i="5" s="1"/>
  <c r="X532" i="5"/>
  <c r="W532" i="5"/>
  <c r="Y532" i="5"/>
  <c r="V532" i="5"/>
  <c r="U532" i="5"/>
  <c r="T532" i="5"/>
  <c r="S532" i="5"/>
  <c r="AC532" i="5" s="1"/>
  <c r="Q532" i="5"/>
  <c r="P532" i="5"/>
  <c r="AB532" i="5" s="1"/>
  <c r="Z532" i="5" s="1"/>
  <c r="R532" i="5"/>
  <c r="AD532" i="5" s="1"/>
  <c r="O532" i="5"/>
  <c r="Z77" i="5"/>
  <c r="Z103" i="5"/>
  <c r="Y430" i="5"/>
  <c r="W430" i="5"/>
  <c r="X430" i="5"/>
  <c r="V430" i="5"/>
  <c r="U430" i="5"/>
  <c r="T430" i="5"/>
  <c r="S430" i="5"/>
  <c r="AC430" i="5" s="1"/>
  <c r="R430" i="5"/>
  <c r="AD430" i="5" s="1"/>
  <c r="P430" i="5"/>
  <c r="AB430" i="5" s="1"/>
  <c r="Q430" i="5"/>
  <c r="O430" i="5"/>
  <c r="X167" i="5"/>
  <c r="W167" i="5"/>
  <c r="Y167" i="5"/>
  <c r="V167" i="5"/>
  <c r="U167" i="5"/>
  <c r="T167" i="5"/>
  <c r="O167" i="5"/>
  <c r="P167" i="5"/>
  <c r="AB167" i="5" s="1"/>
  <c r="S167" i="5"/>
  <c r="AC167" i="5" s="1"/>
  <c r="Q167" i="5"/>
  <c r="R167" i="5"/>
  <c r="AD167" i="5" s="1"/>
  <c r="X174" i="5"/>
  <c r="W174" i="5"/>
  <c r="Y174" i="5"/>
  <c r="V174" i="5"/>
  <c r="U174" i="5"/>
  <c r="T174" i="5"/>
  <c r="S174" i="5"/>
  <c r="AC174" i="5" s="1"/>
  <c r="Q174" i="5"/>
  <c r="O174" i="5"/>
  <c r="R174" i="5"/>
  <c r="AD174" i="5" s="1"/>
  <c r="P174" i="5"/>
  <c r="AB174" i="5" s="1"/>
  <c r="Z174" i="5" s="1"/>
  <c r="Y431" i="5"/>
  <c r="W431" i="5"/>
  <c r="X431" i="5"/>
  <c r="V431" i="5"/>
  <c r="U431" i="5"/>
  <c r="T431" i="5"/>
  <c r="S431" i="5"/>
  <c r="AC431" i="5" s="1"/>
  <c r="R431" i="5"/>
  <c r="AD431" i="5" s="1"/>
  <c r="P431" i="5"/>
  <c r="AB431" i="5" s="1"/>
  <c r="Z431" i="5" s="1"/>
  <c r="Q431" i="5"/>
  <c r="O431" i="5"/>
  <c r="AA431" i="5" s="1"/>
  <c r="X434" i="5"/>
  <c r="W434" i="5"/>
  <c r="Y434" i="5"/>
  <c r="U434" i="5"/>
  <c r="V434" i="5"/>
  <c r="T434" i="5"/>
  <c r="S434" i="5"/>
  <c r="AC434" i="5" s="1"/>
  <c r="R434" i="5"/>
  <c r="AD434" i="5" s="1"/>
  <c r="Q434" i="5"/>
  <c r="O434" i="5"/>
  <c r="P434" i="5"/>
  <c r="AB434" i="5" s="1"/>
  <c r="X222" i="5"/>
  <c r="W222" i="5"/>
  <c r="Y222" i="5"/>
  <c r="U222" i="5"/>
  <c r="V222" i="5"/>
  <c r="T222" i="5"/>
  <c r="Q222" i="5"/>
  <c r="R222" i="5"/>
  <c r="AD222" i="5" s="1"/>
  <c r="O222" i="5"/>
  <c r="S222" i="5"/>
  <c r="AC222" i="5" s="1"/>
  <c r="P222" i="5"/>
  <c r="AB222" i="5" s="1"/>
  <c r="Y248" i="5"/>
  <c r="X248" i="5"/>
  <c r="W248" i="5"/>
  <c r="U248" i="5"/>
  <c r="V248" i="5"/>
  <c r="T248" i="5"/>
  <c r="Q248" i="5"/>
  <c r="S248" i="5"/>
  <c r="AC248" i="5" s="1"/>
  <c r="O248" i="5"/>
  <c r="P248" i="5"/>
  <c r="AB248" i="5" s="1"/>
  <c r="R248" i="5"/>
  <c r="AD248" i="5" s="1"/>
  <c r="W199" i="5"/>
  <c r="X199" i="5"/>
  <c r="Y199" i="5"/>
  <c r="U199" i="5"/>
  <c r="V199" i="5"/>
  <c r="T199" i="5"/>
  <c r="O199" i="5"/>
  <c r="S199" i="5"/>
  <c r="AC199" i="5" s="1"/>
  <c r="P199" i="5"/>
  <c r="AB199" i="5" s="1"/>
  <c r="R199" i="5"/>
  <c r="AD199" i="5" s="1"/>
  <c r="Q199" i="5"/>
  <c r="W462" i="5"/>
  <c r="Y462" i="5"/>
  <c r="X462" i="5"/>
  <c r="U462" i="5"/>
  <c r="V462" i="5"/>
  <c r="T462" i="5"/>
  <c r="S462" i="5"/>
  <c r="AC462" i="5" s="1"/>
  <c r="R462" i="5"/>
  <c r="AD462" i="5" s="1"/>
  <c r="Q462" i="5"/>
  <c r="O462" i="5"/>
  <c r="P462" i="5"/>
  <c r="AB462" i="5" s="1"/>
  <c r="W511" i="5"/>
  <c r="X511" i="5"/>
  <c r="Y511" i="5"/>
  <c r="U511" i="5"/>
  <c r="V511" i="5"/>
  <c r="T511" i="5"/>
  <c r="S511" i="5"/>
  <c r="AC511" i="5" s="1"/>
  <c r="O511" i="5"/>
  <c r="R511" i="5"/>
  <c r="AD511" i="5" s="1"/>
  <c r="Q511" i="5"/>
  <c r="P511" i="5"/>
  <c r="AB511" i="5" s="1"/>
  <c r="Z511" i="5" s="1"/>
  <c r="X262" i="5"/>
  <c r="W262" i="5"/>
  <c r="Y262" i="5"/>
  <c r="U262" i="5"/>
  <c r="V262" i="5"/>
  <c r="T262" i="5"/>
  <c r="Q262" i="5"/>
  <c r="P262" i="5"/>
  <c r="AB262" i="5" s="1"/>
  <c r="O262" i="5"/>
  <c r="R262" i="5"/>
  <c r="AD262" i="5" s="1"/>
  <c r="S262" i="5"/>
  <c r="AC262" i="5" s="1"/>
  <c r="X211" i="5"/>
  <c r="Y211" i="5"/>
  <c r="W211" i="5"/>
  <c r="U211" i="5"/>
  <c r="V211" i="5"/>
  <c r="T211" i="5"/>
  <c r="Q211" i="5"/>
  <c r="S211" i="5"/>
  <c r="AC211" i="5" s="1"/>
  <c r="P211" i="5"/>
  <c r="AB211" i="5" s="1"/>
  <c r="R211" i="5"/>
  <c r="AD211" i="5" s="1"/>
  <c r="O211" i="5"/>
  <c r="W252" i="5"/>
  <c r="Y252" i="5"/>
  <c r="X252" i="5"/>
  <c r="U252" i="5"/>
  <c r="V252" i="5"/>
  <c r="T252" i="5"/>
  <c r="Q252" i="5"/>
  <c r="S252" i="5"/>
  <c r="AC252" i="5" s="1"/>
  <c r="P252" i="5"/>
  <c r="AB252" i="5" s="1"/>
  <c r="Z252" i="5" s="1"/>
  <c r="O252" i="5"/>
  <c r="AA252" i="5" s="1"/>
  <c r="R252" i="5"/>
  <c r="AD252" i="5" s="1"/>
  <c r="X329" i="5"/>
  <c r="W329" i="5"/>
  <c r="Y329" i="5"/>
  <c r="U329" i="5"/>
  <c r="V329" i="5"/>
  <c r="T329" i="5"/>
  <c r="O329" i="5"/>
  <c r="P329" i="5"/>
  <c r="AB329" i="5" s="1"/>
  <c r="S329" i="5"/>
  <c r="AC329" i="5" s="1"/>
  <c r="Q329" i="5"/>
  <c r="R329" i="5"/>
  <c r="AD329" i="5" s="1"/>
  <c r="X515" i="5"/>
  <c r="Y515" i="5"/>
  <c r="W515" i="5"/>
  <c r="U515" i="5"/>
  <c r="AA515" i="5" s="1"/>
  <c r="V515" i="5"/>
  <c r="T515" i="5"/>
  <c r="S515" i="5"/>
  <c r="AC515" i="5" s="1"/>
  <c r="Q515" i="5"/>
  <c r="R515" i="5"/>
  <c r="AD515" i="5" s="1"/>
  <c r="P515" i="5"/>
  <c r="AB515" i="5" s="1"/>
  <c r="O515" i="5"/>
  <c r="X374" i="5"/>
  <c r="W374" i="5"/>
  <c r="Y374" i="5"/>
  <c r="U374" i="5"/>
  <c r="V374" i="5"/>
  <c r="T374" i="5"/>
  <c r="Q374" i="5"/>
  <c r="O374" i="5"/>
  <c r="S374" i="5"/>
  <c r="AC374" i="5" s="1"/>
  <c r="R374" i="5"/>
  <c r="AD374" i="5" s="1"/>
  <c r="P374" i="5"/>
  <c r="AB374" i="5" s="1"/>
  <c r="Y495" i="5"/>
  <c r="W495" i="5"/>
  <c r="X495" i="5"/>
  <c r="V495" i="5"/>
  <c r="U495" i="5"/>
  <c r="T495" i="5"/>
  <c r="S495" i="5"/>
  <c r="AC495" i="5" s="1"/>
  <c r="Q495" i="5"/>
  <c r="O495" i="5"/>
  <c r="R495" i="5"/>
  <c r="AD495" i="5" s="1"/>
  <c r="P495" i="5"/>
  <c r="AB495" i="5" s="1"/>
  <c r="W295" i="5"/>
  <c r="Y295" i="5"/>
  <c r="X295" i="5"/>
  <c r="U295" i="5"/>
  <c r="V295" i="5"/>
  <c r="T295" i="5"/>
  <c r="Q295" i="5"/>
  <c r="P295" i="5"/>
  <c r="AB295" i="5" s="1"/>
  <c r="S295" i="5"/>
  <c r="AC295" i="5" s="1"/>
  <c r="O295" i="5"/>
  <c r="AA295" i="5" s="1"/>
  <c r="R295" i="5"/>
  <c r="AD295" i="5" s="1"/>
  <c r="X420" i="5"/>
  <c r="Y420" i="5"/>
  <c r="W420" i="5"/>
  <c r="U420" i="5"/>
  <c r="V420" i="5"/>
  <c r="T420" i="5"/>
  <c r="S420" i="5"/>
  <c r="AC420" i="5" s="1"/>
  <c r="Q420" i="5"/>
  <c r="P420" i="5"/>
  <c r="AB420" i="5" s="1"/>
  <c r="R420" i="5"/>
  <c r="AD420" i="5" s="1"/>
  <c r="O420" i="5"/>
  <c r="Y327" i="5"/>
  <c r="W327" i="5"/>
  <c r="X327" i="5"/>
  <c r="V327" i="5"/>
  <c r="U327" i="5"/>
  <c r="T327" i="5"/>
  <c r="S327" i="5"/>
  <c r="AC327" i="5" s="1"/>
  <c r="R327" i="5"/>
  <c r="AD327" i="5" s="1"/>
  <c r="P327" i="5"/>
  <c r="AB327" i="5" s="1"/>
  <c r="Z327" i="5" s="1"/>
  <c r="O327" i="5"/>
  <c r="Q327" i="5"/>
  <c r="X273" i="5"/>
  <c r="Y273" i="5"/>
  <c r="W273" i="5"/>
  <c r="U273" i="5"/>
  <c r="V273" i="5"/>
  <c r="T273" i="5"/>
  <c r="P273" i="5"/>
  <c r="AB273" i="5" s="1"/>
  <c r="Q273" i="5"/>
  <c r="R273" i="5"/>
  <c r="AD273" i="5" s="1"/>
  <c r="S273" i="5"/>
  <c r="AC273" i="5" s="1"/>
  <c r="O273" i="5"/>
  <c r="Y281" i="5"/>
  <c r="W281" i="5"/>
  <c r="X281" i="5"/>
  <c r="U281" i="5"/>
  <c r="V281" i="5"/>
  <c r="T281" i="5"/>
  <c r="O281" i="5"/>
  <c r="P281" i="5"/>
  <c r="AB281" i="5" s="1"/>
  <c r="Q281" i="5"/>
  <c r="S281" i="5"/>
  <c r="AC281" i="5" s="1"/>
  <c r="R281" i="5"/>
  <c r="AD281" i="5" s="1"/>
  <c r="Y168" i="5"/>
  <c r="W168" i="5"/>
  <c r="X168" i="5"/>
  <c r="U168" i="5"/>
  <c r="V168" i="5"/>
  <c r="T168" i="5"/>
  <c r="P168" i="5"/>
  <c r="AB168" i="5" s="1"/>
  <c r="O168" i="5"/>
  <c r="S168" i="5"/>
  <c r="AC168" i="5" s="1"/>
  <c r="Q168" i="5"/>
  <c r="R168" i="5"/>
  <c r="AD168" i="5" s="1"/>
  <c r="W178" i="5"/>
  <c r="Y178" i="5"/>
  <c r="X178" i="5"/>
  <c r="U178" i="5"/>
  <c r="V178" i="5"/>
  <c r="T178" i="5"/>
  <c r="Q178" i="5"/>
  <c r="S178" i="5"/>
  <c r="AC178" i="5" s="1"/>
  <c r="P178" i="5"/>
  <c r="AB178" i="5" s="1"/>
  <c r="R178" i="5"/>
  <c r="AD178" i="5" s="1"/>
  <c r="O178" i="5"/>
  <c r="AA178" i="5" s="1"/>
  <c r="W323" i="5"/>
  <c r="Y323" i="5"/>
  <c r="X323" i="5"/>
  <c r="U323" i="5"/>
  <c r="V323" i="5"/>
  <c r="T323" i="5"/>
  <c r="P323" i="5"/>
  <c r="AB323" i="5" s="1"/>
  <c r="Q323" i="5"/>
  <c r="R323" i="5"/>
  <c r="AD323" i="5" s="1"/>
  <c r="O323" i="5"/>
  <c r="S323" i="5"/>
  <c r="AC323" i="5" s="1"/>
  <c r="Y263" i="5"/>
  <c r="X263" i="5"/>
  <c r="W263" i="5"/>
  <c r="V263" i="5"/>
  <c r="U263" i="5"/>
  <c r="T263" i="5"/>
  <c r="Q263" i="5"/>
  <c r="P263" i="5"/>
  <c r="AB263" i="5" s="1"/>
  <c r="O263" i="5"/>
  <c r="S263" i="5"/>
  <c r="AC263" i="5" s="1"/>
  <c r="R263" i="5"/>
  <c r="AD263" i="5" s="1"/>
  <c r="Y389" i="5"/>
  <c r="X389" i="5"/>
  <c r="W389" i="5"/>
  <c r="U389" i="5"/>
  <c r="V389" i="5"/>
  <c r="T389" i="5"/>
  <c r="P389" i="5"/>
  <c r="AB389" i="5" s="1"/>
  <c r="Z389" i="5" s="1"/>
  <c r="Q389" i="5"/>
  <c r="O389" i="5"/>
  <c r="S389" i="5"/>
  <c r="AC389" i="5" s="1"/>
  <c r="R389" i="5"/>
  <c r="AD389" i="5" s="1"/>
  <c r="W213" i="5"/>
  <c r="Y213" i="5"/>
  <c r="X213" i="5"/>
  <c r="V213" i="5"/>
  <c r="U213" i="5"/>
  <c r="AA213" i="5" s="1"/>
  <c r="T213" i="5"/>
  <c r="R213" i="5"/>
  <c r="AD213" i="5" s="1"/>
  <c r="Q213" i="5"/>
  <c r="O213" i="5"/>
  <c r="S213" i="5"/>
  <c r="AC213" i="5" s="1"/>
  <c r="P213" i="5"/>
  <c r="AB213" i="5" s="1"/>
  <c r="Y357" i="5"/>
  <c r="X357" i="5"/>
  <c r="W357" i="5"/>
  <c r="U357" i="5"/>
  <c r="V357" i="5"/>
  <c r="T357" i="5"/>
  <c r="Q357" i="5"/>
  <c r="O357" i="5"/>
  <c r="S357" i="5"/>
  <c r="AC357" i="5" s="1"/>
  <c r="P357" i="5"/>
  <c r="AB357" i="5" s="1"/>
  <c r="Z357" i="5" s="1"/>
  <c r="R357" i="5"/>
  <c r="AD357" i="5" s="1"/>
  <c r="W335" i="5"/>
  <c r="Y335" i="5"/>
  <c r="X335" i="5"/>
  <c r="V335" i="5"/>
  <c r="U335" i="5"/>
  <c r="T335" i="5"/>
  <c r="S335" i="5"/>
  <c r="AC335" i="5" s="1"/>
  <c r="Q335" i="5"/>
  <c r="O335" i="5"/>
  <c r="AA335" i="5" s="1"/>
  <c r="R335" i="5"/>
  <c r="AD335" i="5" s="1"/>
  <c r="P335" i="5"/>
  <c r="AB335" i="5" s="1"/>
  <c r="Z335" i="5" s="1"/>
  <c r="W376" i="5"/>
  <c r="X376" i="5"/>
  <c r="Y376" i="5"/>
  <c r="U376" i="5"/>
  <c r="AA376" i="5" s="1"/>
  <c r="V376" i="5"/>
  <c r="T376" i="5"/>
  <c r="S376" i="5"/>
  <c r="AC376" i="5" s="1"/>
  <c r="R376" i="5"/>
  <c r="AD376" i="5" s="1"/>
  <c r="O376" i="5"/>
  <c r="Q376" i="5"/>
  <c r="P376" i="5"/>
  <c r="AB376" i="5" s="1"/>
  <c r="W205" i="5"/>
  <c r="Y205" i="5"/>
  <c r="X205" i="5"/>
  <c r="U205" i="5"/>
  <c r="V205" i="5"/>
  <c r="T205" i="5"/>
  <c r="O205" i="5"/>
  <c r="R205" i="5"/>
  <c r="AD205" i="5" s="1"/>
  <c r="Q205" i="5"/>
  <c r="S205" i="5"/>
  <c r="AC205" i="5" s="1"/>
  <c r="P205" i="5"/>
  <c r="AB205" i="5" s="1"/>
  <c r="W194" i="5"/>
  <c r="X194" i="5"/>
  <c r="Y194" i="5"/>
  <c r="U194" i="5"/>
  <c r="V194" i="5"/>
  <c r="T194" i="5"/>
  <c r="R194" i="5"/>
  <c r="AD194" i="5" s="1"/>
  <c r="O194" i="5"/>
  <c r="Q194" i="5"/>
  <c r="S194" i="5"/>
  <c r="AC194" i="5" s="1"/>
  <c r="P194" i="5"/>
  <c r="AB194" i="5" s="1"/>
  <c r="Z194" i="5" s="1"/>
  <c r="W490" i="5"/>
  <c r="X490" i="5"/>
  <c r="Y490" i="5"/>
  <c r="V490" i="5"/>
  <c r="U490" i="5"/>
  <c r="T490" i="5"/>
  <c r="S490" i="5"/>
  <c r="AC490" i="5" s="1"/>
  <c r="Q490" i="5"/>
  <c r="O490" i="5"/>
  <c r="R490" i="5"/>
  <c r="AD490" i="5" s="1"/>
  <c r="P490" i="5"/>
  <c r="AB490" i="5" s="1"/>
  <c r="X316" i="5"/>
  <c r="Y316" i="5"/>
  <c r="W316" i="5"/>
  <c r="U316" i="5"/>
  <c r="V316" i="5"/>
  <c r="T316" i="5"/>
  <c r="R316" i="5"/>
  <c r="AD316" i="5" s="1"/>
  <c r="P316" i="5"/>
  <c r="AB316" i="5" s="1"/>
  <c r="Z316" i="5" s="1"/>
  <c r="S316" i="5"/>
  <c r="AC316" i="5" s="1"/>
  <c r="O316" i="5"/>
  <c r="Q316" i="5"/>
  <c r="W184" i="5"/>
  <c r="X184" i="5"/>
  <c r="Y184" i="5"/>
  <c r="V184" i="5"/>
  <c r="U184" i="5"/>
  <c r="T184" i="5"/>
  <c r="S184" i="5"/>
  <c r="AC184" i="5" s="1"/>
  <c r="Q184" i="5"/>
  <c r="O184" i="5"/>
  <c r="AA184" i="5" s="1"/>
  <c r="P184" i="5"/>
  <c r="AB184" i="5" s="1"/>
  <c r="Z184" i="5" s="1"/>
  <c r="R184" i="5"/>
  <c r="AD184" i="5" s="1"/>
  <c r="Y320" i="5"/>
  <c r="W320" i="5"/>
  <c r="X320" i="5"/>
  <c r="U320" i="5"/>
  <c r="V320" i="5"/>
  <c r="T320" i="5"/>
  <c r="Q320" i="5"/>
  <c r="O320" i="5"/>
  <c r="P320" i="5"/>
  <c r="AB320" i="5" s="1"/>
  <c r="S320" i="5"/>
  <c r="AC320" i="5" s="1"/>
  <c r="R320" i="5"/>
  <c r="AD320" i="5" s="1"/>
  <c r="X394" i="5"/>
  <c r="Y394" i="5"/>
  <c r="W394" i="5"/>
  <c r="V394" i="5"/>
  <c r="U394" i="5"/>
  <c r="T394" i="5"/>
  <c r="R394" i="5"/>
  <c r="AD394" i="5" s="1"/>
  <c r="Q394" i="5"/>
  <c r="P394" i="5"/>
  <c r="AB394" i="5" s="1"/>
  <c r="O394" i="5"/>
  <c r="AA394" i="5" s="1"/>
  <c r="S394" i="5"/>
  <c r="AC394" i="5" s="1"/>
  <c r="X239" i="5"/>
  <c r="Y239" i="5"/>
  <c r="W239" i="5"/>
  <c r="V239" i="5"/>
  <c r="U239" i="5"/>
  <c r="T239" i="5"/>
  <c r="P239" i="5"/>
  <c r="AB239" i="5" s="1"/>
  <c r="Q239" i="5"/>
  <c r="S239" i="5"/>
  <c r="AC239" i="5" s="1"/>
  <c r="O239" i="5"/>
  <c r="R239" i="5"/>
  <c r="AD239" i="5" s="1"/>
  <c r="Y131" i="5"/>
  <c r="X131" i="5"/>
  <c r="W131" i="5"/>
  <c r="V131" i="5"/>
  <c r="U131" i="5"/>
  <c r="T131" i="5"/>
  <c r="Q131" i="5"/>
  <c r="S131" i="5"/>
  <c r="AC131" i="5" s="1"/>
  <c r="P131" i="5"/>
  <c r="AB131" i="5" s="1"/>
  <c r="O131" i="5"/>
  <c r="R131" i="5"/>
  <c r="AD131" i="5" s="1"/>
  <c r="X556" i="5"/>
  <c r="W556" i="5"/>
  <c r="Y556" i="5"/>
  <c r="U556" i="5"/>
  <c r="V556" i="5"/>
  <c r="T556" i="5"/>
  <c r="S556" i="5"/>
  <c r="AC556" i="5" s="1"/>
  <c r="Q556" i="5"/>
  <c r="P556" i="5"/>
  <c r="AB556" i="5" s="1"/>
  <c r="R556" i="5"/>
  <c r="AD556" i="5" s="1"/>
  <c r="O556" i="5"/>
  <c r="Y542" i="5"/>
  <c r="X542" i="5"/>
  <c r="W542" i="5"/>
  <c r="U542" i="5"/>
  <c r="V542" i="5"/>
  <c r="T542" i="5"/>
  <c r="S542" i="5"/>
  <c r="AC542" i="5" s="1"/>
  <c r="P542" i="5"/>
  <c r="AB542" i="5" s="1"/>
  <c r="O542" i="5"/>
  <c r="R542" i="5"/>
  <c r="AD542" i="5" s="1"/>
  <c r="Q542" i="5"/>
  <c r="AA82" i="5"/>
  <c r="Z90" i="5"/>
  <c r="AA83" i="5"/>
  <c r="X507" i="5"/>
  <c r="Y507" i="5"/>
  <c r="W507" i="5"/>
  <c r="U507" i="5"/>
  <c r="V507" i="5"/>
  <c r="T507" i="5"/>
  <c r="S507" i="5"/>
  <c r="AC507" i="5" s="1"/>
  <c r="Q507" i="5"/>
  <c r="P507" i="5"/>
  <c r="AB507" i="5" s="1"/>
  <c r="Z507" i="5" s="1"/>
  <c r="O507" i="5"/>
  <c r="R507" i="5"/>
  <c r="AD507" i="5" s="1"/>
  <c r="X513" i="5"/>
  <c r="W513" i="5"/>
  <c r="Y513" i="5"/>
  <c r="V513" i="5"/>
  <c r="U513" i="5"/>
  <c r="AA513" i="5" s="1"/>
  <c r="T513" i="5"/>
  <c r="S513" i="5"/>
  <c r="AC513" i="5" s="1"/>
  <c r="Q513" i="5"/>
  <c r="O513" i="5"/>
  <c r="R513" i="5"/>
  <c r="AD513" i="5" s="1"/>
  <c r="P513" i="5"/>
  <c r="AB513" i="5" s="1"/>
  <c r="X266" i="5"/>
  <c r="Y266" i="5"/>
  <c r="W266" i="5"/>
  <c r="V266" i="5"/>
  <c r="U266" i="5"/>
  <c r="AA266" i="5" s="1"/>
  <c r="T266" i="5"/>
  <c r="P266" i="5"/>
  <c r="AB266" i="5" s="1"/>
  <c r="Z266" i="5" s="1"/>
  <c r="O266" i="5"/>
  <c r="Q266" i="5"/>
  <c r="R266" i="5"/>
  <c r="AD266" i="5" s="1"/>
  <c r="S266" i="5"/>
  <c r="AC266" i="5" s="1"/>
  <c r="X201" i="5"/>
  <c r="W201" i="5"/>
  <c r="Y201" i="5"/>
  <c r="V201" i="5"/>
  <c r="U201" i="5"/>
  <c r="T201" i="5"/>
  <c r="O201" i="5"/>
  <c r="S201" i="5"/>
  <c r="AC201" i="5" s="1"/>
  <c r="Q201" i="5"/>
  <c r="P201" i="5"/>
  <c r="AB201" i="5" s="1"/>
  <c r="R201" i="5"/>
  <c r="AD201" i="5" s="1"/>
  <c r="Y383" i="5"/>
  <c r="X383" i="5"/>
  <c r="W383" i="5"/>
  <c r="V383" i="5"/>
  <c r="U383" i="5"/>
  <c r="T383" i="5"/>
  <c r="Q383" i="5"/>
  <c r="O383" i="5"/>
  <c r="S383" i="5"/>
  <c r="AC383" i="5" s="1"/>
  <c r="R383" i="5"/>
  <c r="AD383" i="5" s="1"/>
  <c r="P383" i="5"/>
  <c r="AB383" i="5" s="1"/>
  <c r="W359" i="5"/>
  <c r="X359" i="5"/>
  <c r="Y359" i="5"/>
  <c r="V359" i="5"/>
  <c r="U359" i="5"/>
  <c r="T359" i="5"/>
  <c r="Q359" i="5"/>
  <c r="P359" i="5"/>
  <c r="AB359" i="5" s="1"/>
  <c r="O359" i="5"/>
  <c r="R359" i="5"/>
  <c r="AD359" i="5" s="1"/>
  <c r="S359" i="5"/>
  <c r="AC359" i="5" s="1"/>
  <c r="Y400" i="5"/>
  <c r="X400" i="5"/>
  <c r="W400" i="5"/>
  <c r="V400" i="5"/>
  <c r="U400" i="5"/>
  <c r="T400" i="5"/>
  <c r="P400" i="5"/>
  <c r="AB400" i="5" s="1"/>
  <c r="Z400" i="5" s="1"/>
  <c r="Q400" i="5"/>
  <c r="O400" i="5"/>
  <c r="S400" i="5"/>
  <c r="AC400" i="5" s="1"/>
  <c r="R400" i="5"/>
  <c r="AD400" i="5" s="1"/>
  <c r="Y421" i="5"/>
  <c r="X421" i="5"/>
  <c r="W421" i="5"/>
  <c r="U421" i="5"/>
  <c r="V421" i="5"/>
  <c r="T421" i="5"/>
  <c r="S421" i="5"/>
  <c r="AC421" i="5" s="1"/>
  <c r="R421" i="5"/>
  <c r="AD421" i="5" s="1"/>
  <c r="O421" i="5"/>
  <c r="Q421" i="5"/>
  <c r="P421" i="5"/>
  <c r="AB421" i="5" s="1"/>
  <c r="Z421" i="5" s="1"/>
  <c r="X146" i="5"/>
  <c r="W146" i="5"/>
  <c r="Y146" i="5"/>
  <c r="V146" i="5"/>
  <c r="U146" i="5"/>
  <c r="T146" i="5"/>
  <c r="P146" i="5"/>
  <c r="AB146" i="5" s="1"/>
  <c r="Q146" i="5"/>
  <c r="O146" i="5"/>
  <c r="S146" i="5"/>
  <c r="AC146" i="5" s="1"/>
  <c r="R146" i="5"/>
  <c r="AD146" i="5" s="1"/>
  <c r="Y129" i="5"/>
  <c r="W129" i="5"/>
  <c r="X129" i="5"/>
  <c r="U129" i="5"/>
  <c r="V129" i="5"/>
  <c r="T129" i="5"/>
  <c r="Q129" i="5"/>
  <c r="P129" i="5"/>
  <c r="AB129" i="5" s="1"/>
  <c r="S129" i="5"/>
  <c r="AC129" i="5" s="1"/>
  <c r="O129" i="5"/>
  <c r="AA129" i="5" s="1"/>
  <c r="R129" i="5"/>
  <c r="AD129" i="5" s="1"/>
  <c r="Y153" i="5"/>
  <c r="X153" i="5"/>
  <c r="W153" i="5"/>
  <c r="V153" i="5"/>
  <c r="U153" i="5"/>
  <c r="T153" i="5"/>
  <c r="P153" i="5"/>
  <c r="AB153" i="5" s="1"/>
  <c r="Q153" i="5"/>
  <c r="O153" i="5"/>
  <c r="AA153" i="5" s="1"/>
  <c r="R153" i="5"/>
  <c r="AD153" i="5" s="1"/>
  <c r="S153" i="5"/>
  <c r="AC153" i="5" s="1"/>
  <c r="Y136" i="5"/>
  <c r="X136" i="5"/>
  <c r="W136" i="5"/>
  <c r="V136" i="5"/>
  <c r="U136" i="5"/>
  <c r="T136" i="5"/>
  <c r="O136" i="5"/>
  <c r="S136" i="5"/>
  <c r="AC136" i="5" s="1"/>
  <c r="P136" i="5"/>
  <c r="R136" i="5"/>
  <c r="AD136" i="5" s="1"/>
  <c r="Q136" i="5"/>
  <c r="Y104" i="5"/>
  <c r="X104" i="5"/>
  <c r="W104" i="5"/>
  <c r="V104" i="5"/>
  <c r="U104" i="5"/>
  <c r="T104" i="5"/>
  <c r="R104" i="5"/>
  <c r="AD104" i="5" s="1"/>
  <c r="Q104" i="5"/>
  <c r="S104" i="5"/>
  <c r="AC104" i="5" s="1"/>
  <c r="O104" i="5"/>
  <c r="P104" i="5"/>
  <c r="AB104" i="5" s="1"/>
  <c r="Y527" i="5"/>
  <c r="W527" i="5"/>
  <c r="X527" i="5"/>
  <c r="U527" i="5"/>
  <c r="V527" i="5"/>
  <c r="T527" i="5"/>
  <c r="S527" i="5"/>
  <c r="AC527" i="5" s="1"/>
  <c r="R527" i="5"/>
  <c r="AD527" i="5" s="1"/>
  <c r="O527" i="5"/>
  <c r="P527" i="5"/>
  <c r="AB527" i="5" s="1"/>
  <c r="Z527" i="5" s="1"/>
  <c r="Q527" i="5"/>
  <c r="AA89" i="5"/>
  <c r="Y330" i="5"/>
  <c r="X330" i="5"/>
  <c r="W330" i="5"/>
  <c r="V330" i="5"/>
  <c r="U330" i="5"/>
  <c r="AA330" i="5" s="1"/>
  <c r="T330" i="5"/>
  <c r="O330" i="5"/>
  <c r="Q330" i="5"/>
  <c r="S330" i="5"/>
  <c r="AC330" i="5" s="1"/>
  <c r="R330" i="5"/>
  <c r="AD330" i="5" s="1"/>
  <c r="P330" i="5"/>
  <c r="AB330" i="5" s="1"/>
  <c r="X212" i="5"/>
  <c r="W212" i="5"/>
  <c r="Y212" i="5"/>
  <c r="U212" i="5"/>
  <c r="V212" i="5"/>
  <c r="T212" i="5"/>
  <c r="Q212" i="5"/>
  <c r="S212" i="5"/>
  <c r="AC212" i="5" s="1"/>
  <c r="P212" i="5"/>
  <c r="AB212" i="5" s="1"/>
  <c r="R212" i="5"/>
  <c r="AD212" i="5" s="1"/>
  <c r="O212" i="5"/>
  <c r="X471" i="5"/>
  <c r="Y471" i="5"/>
  <c r="W471" i="5"/>
  <c r="U471" i="5"/>
  <c r="V471" i="5"/>
  <c r="T471" i="5"/>
  <c r="S471" i="5"/>
  <c r="AC471" i="5" s="1"/>
  <c r="R471" i="5"/>
  <c r="AD471" i="5" s="1"/>
  <c r="O471" i="5"/>
  <c r="Q471" i="5"/>
  <c r="P471" i="5"/>
  <c r="AB471" i="5" s="1"/>
  <c r="Z471" i="5" s="1"/>
  <c r="Y233" i="5"/>
  <c r="W233" i="5"/>
  <c r="X233" i="5"/>
  <c r="V233" i="5"/>
  <c r="U233" i="5"/>
  <c r="T233" i="5"/>
  <c r="O233" i="5"/>
  <c r="Q233" i="5"/>
  <c r="S233" i="5"/>
  <c r="AC233" i="5" s="1"/>
  <c r="P233" i="5"/>
  <c r="AB233" i="5" s="1"/>
  <c r="R233" i="5"/>
  <c r="AD233" i="5" s="1"/>
  <c r="Y246" i="5"/>
  <c r="W246" i="5"/>
  <c r="X246" i="5"/>
  <c r="U246" i="5"/>
  <c r="V246" i="5"/>
  <c r="T246" i="5"/>
  <c r="S246" i="5"/>
  <c r="AC246" i="5" s="1"/>
  <c r="Q246" i="5"/>
  <c r="P246" i="5"/>
  <c r="AB246" i="5" s="1"/>
  <c r="O246" i="5"/>
  <c r="R246" i="5"/>
  <c r="AD246" i="5" s="1"/>
  <c r="Y191" i="5"/>
  <c r="X191" i="5"/>
  <c r="W191" i="5"/>
  <c r="U191" i="5"/>
  <c r="V191" i="5"/>
  <c r="T191" i="5"/>
  <c r="Q191" i="5"/>
  <c r="O191" i="5"/>
  <c r="R191" i="5"/>
  <c r="AD191" i="5" s="1"/>
  <c r="S191" i="5"/>
  <c r="AC191" i="5" s="1"/>
  <c r="P191" i="5"/>
  <c r="AB191" i="5" s="1"/>
  <c r="Z191" i="5" s="1"/>
  <c r="W417" i="5"/>
  <c r="Y417" i="5"/>
  <c r="X417" i="5"/>
  <c r="V417" i="5"/>
  <c r="U417" i="5"/>
  <c r="T417" i="5"/>
  <c r="O417" i="5"/>
  <c r="S417" i="5"/>
  <c r="AC417" i="5" s="1"/>
  <c r="R417" i="5"/>
  <c r="AD417" i="5" s="1"/>
  <c r="Q417" i="5"/>
  <c r="P417" i="5"/>
  <c r="AB417" i="5" s="1"/>
  <c r="X468" i="5"/>
  <c r="Y468" i="5"/>
  <c r="W468" i="5"/>
  <c r="U468" i="5"/>
  <c r="V468" i="5"/>
  <c r="T468" i="5"/>
  <c r="S468" i="5"/>
  <c r="AC468" i="5" s="1"/>
  <c r="Q468" i="5"/>
  <c r="R468" i="5"/>
  <c r="AD468" i="5" s="1"/>
  <c r="O468" i="5"/>
  <c r="P468" i="5"/>
  <c r="AB468" i="5" s="1"/>
  <c r="W350" i="5"/>
  <c r="X350" i="5"/>
  <c r="Y350" i="5"/>
  <c r="U350" i="5"/>
  <c r="V350" i="5"/>
  <c r="T350" i="5"/>
  <c r="O350" i="5"/>
  <c r="R350" i="5"/>
  <c r="AD350" i="5" s="1"/>
  <c r="Q350" i="5"/>
  <c r="P350" i="5"/>
  <c r="AB350" i="5" s="1"/>
  <c r="Z350" i="5" s="1"/>
  <c r="S350" i="5"/>
  <c r="AC350" i="5" s="1"/>
  <c r="X301" i="5"/>
  <c r="W301" i="5"/>
  <c r="Y301" i="5"/>
  <c r="V301" i="5"/>
  <c r="U301" i="5"/>
  <c r="T301" i="5"/>
  <c r="P301" i="5"/>
  <c r="AB301" i="5" s="1"/>
  <c r="Q301" i="5"/>
  <c r="S301" i="5"/>
  <c r="AC301" i="5" s="1"/>
  <c r="R301" i="5"/>
  <c r="AD301" i="5" s="1"/>
  <c r="O301" i="5"/>
  <c r="AA301" i="5" s="1"/>
  <c r="X249" i="5"/>
  <c r="Y249" i="5"/>
  <c r="W249" i="5"/>
  <c r="U249" i="5"/>
  <c r="V249" i="5"/>
  <c r="T249" i="5"/>
  <c r="Q249" i="5"/>
  <c r="O249" i="5"/>
  <c r="S249" i="5"/>
  <c r="AC249" i="5" s="1"/>
  <c r="P249" i="5"/>
  <c r="AB249" i="5" s="1"/>
  <c r="R249" i="5"/>
  <c r="AD249" i="5" s="1"/>
  <c r="W419" i="5"/>
  <c r="Y419" i="5"/>
  <c r="X419" i="5"/>
  <c r="V419" i="5"/>
  <c r="U419" i="5"/>
  <c r="T419" i="5"/>
  <c r="O419" i="5"/>
  <c r="Q419" i="5"/>
  <c r="R419" i="5"/>
  <c r="AD419" i="5" s="1"/>
  <c r="S419" i="5"/>
  <c r="AC419" i="5" s="1"/>
  <c r="P419" i="5"/>
  <c r="AB419" i="5" s="1"/>
  <c r="Y274" i="5"/>
  <c r="W274" i="5"/>
  <c r="X274" i="5"/>
  <c r="V274" i="5"/>
  <c r="U274" i="5"/>
  <c r="T274" i="5"/>
  <c r="S274" i="5"/>
  <c r="AC274" i="5" s="1"/>
  <c r="Q274" i="5"/>
  <c r="P274" i="5"/>
  <c r="AB274" i="5" s="1"/>
  <c r="O274" i="5"/>
  <c r="AA274" i="5" s="1"/>
  <c r="R274" i="5"/>
  <c r="AD274" i="5" s="1"/>
  <c r="W429" i="5"/>
  <c r="X429" i="5"/>
  <c r="Y429" i="5"/>
  <c r="V429" i="5"/>
  <c r="U429" i="5"/>
  <c r="T429" i="5"/>
  <c r="S429" i="5"/>
  <c r="AC429" i="5" s="1"/>
  <c r="Q429" i="5"/>
  <c r="R429" i="5"/>
  <c r="AD429" i="5" s="1"/>
  <c r="O429" i="5"/>
  <c r="P429" i="5"/>
  <c r="AB429" i="5" s="1"/>
  <c r="W187" i="5"/>
  <c r="X187" i="5"/>
  <c r="Y187" i="5"/>
  <c r="U187" i="5"/>
  <c r="V187" i="5"/>
  <c r="T187" i="5"/>
  <c r="R187" i="5"/>
  <c r="AD187" i="5" s="1"/>
  <c r="Q187" i="5"/>
  <c r="O187" i="5"/>
  <c r="S187" i="5"/>
  <c r="AC187" i="5" s="1"/>
  <c r="P187" i="5"/>
  <c r="AB187" i="5" s="1"/>
  <c r="X291" i="5"/>
  <c r="Y291" i="5"/>
  <c r="W291" i="5"/>
  <c r="U291" i="5"/>
  <c r="V291" i="5"/>
  <c r="T291" i="5"/>
  <c r="R291" i="5"/>
  <c r="AD291" i="5" s="1"/>
  <c r="Q291" i="5"/>
  <c r="P291" i="5"/>
  <c r="AB291" i="5" s="1"/>
  <c r="Z291" i="5" s="1"/>
  <c r="S291" i="5"/>
  <c r="AC291" i="5" s="1"/>
  <c r="O291" i="5"/>
  <c r="AA291" i="5" s="1"/>
  <c r="Y221" i="5"/>
  <c r="X221" i="5"/>
  <c r="W221" i="5"/>
  <c r="V221" i="5"/>
  <c r="U221" i="5"/>
  <c r="AA221" i="5" s="1"/>
  <c r="T221" i="5"/>
  <c r="S221" i="5"/>
  <c r="AC221" i="5" s="1"/>
  <c r="P221" i="5"/>
  <c r="AB221" i="5" s="1"/>
  <c r="R221" i="5"/>
  <c r="AD221" i="5" s="1"/>
  <c r="O221" i="5"/>
  <c r="Q221" i="5"/>
  <c r="W188" i="5"/>
  <c r="X188" i="5"/>
  <c r="Y188" i="5"/>
  <c r="U188" i="5"/>
  <c r="V188" i="5"/>
  <c r="T188" i="5"/>
  <c r="Q188" i="5"/>
  <c r="R188" i="5"/>
  <c r="AD188" i="5" s="1"/>
  <c r="O188" i="5"/>
  <c r="S188" i="5"/>
  <c r="AC188" i="5" s="1"/>
  <c r="P188" i="5"/>
  <c r="AB188" i="5" s="1"/>
  <c r="Y345" i="5"/>
  <c r="W345" i="5"/>
  <c r="X345" i="5"/>
  <c r="V345" i="5"/>
  <c r="U345" i="5"/>
  <c r="T345" i="5"/>
  <c r="P345" i="5"/>
  <c r="AB345" i="5" s="1"/>
  <c r="O345" i="5"/>
  <c r="Q345" i="5"/>
  <c r="S345" i="5"/>
  <c r="AC345" i="5" s="1"/>
  <c r="R345" i="5"/>
  <c r="AD345" i="5" s="1"/>
  <c r="X438" i="5"/>
  <c r="W438" i="5"/>
  <c r="Y438" i="5"/>
  <c r="U438" i="5"/>
  <c r="V438" i="5"/>
  <c r="T438" i="5"/>
  <c r="S438" i="5"/>
  <c r="AC438" i="5" s="1"/>
  <c r="R438" i="5"/>
  <c r="AD438" i="5" s="1"/>
  <c r="Q438" i="5"/>
  <c r="O438" i="5"/>
  <c r="P438" i="5"/>
  <c r="AB438" i="5" s="1"/>
  <c r="X285" i="5"/>
  <c r="W285" i="5"/>
  <c r="Y285" i="5"/>
  <c r="U285" i="5"/>
  <c r="V285" i="5"/>
  <c r="T285" i="5"/>
  <c r="R285" i="5"/>
  <c r="AD285" i="5" s="1"/>
  <c r="O285" i="5"/>
  <c r="Q285" i="5"/>
  <c r="S285" i="5"/>
  <c r="AC285" i="5" s="1"/>
  <c r="P285" i="5"/>
  <c r="AB285" i="5" s="1"/>
  <c r="X290" i="5"/>
  <c r="W290" i="5"/>
  <c r="Y290" i="5"/>
  <c r="V290" i="5"/>
  <c r="U290" i="5"/>
  <c r="T290" i="5"/>
  <c r="R290" i="5"/>
  <c r="AD290" i="5" s="1"/>
  <c r="O290" i="5"/>
  <c r="P290" i="5"/>
  <c r="AB290" i="5" s="1"/>
  <c r="Z290" i="5" s="1"/>
  <c r="S290" i="5"/>
  <c r="AC290" i="5" s="1"/>
  <c r="Q290" i="5"/>
  <c r="Y313" i="5"/>
  <c r="X313" i="5"/>
  <c r="W313" i="5"/>
  <c r="V313" i="5"/>
  <c r="U313" i="5"/>
  <c r="T313" i="5"/>
  <c r="O313" i="5"/>
  <c r="S313" i="5"/>
  <c r="AC313" i="5" s="1"/>
  <c r="P313" i="5"/>
  <c r="AB313" i="5" s="1"/>
  <c r="Q313" i="5"/>
  <c r="R313" i="5"/>
  <c r="AD313" i="5" s="1"/>
  <c r="W259" i="5"/>
  <c r="X259" i="5"/>
  <c r="Y259" i="5"/>
  <c r="V259" i="5"/>
  <c r="U259" i="5"/>
  <c r="AA259" i="5" s="1"/>
  <c r="T259" i="5"/>
  <c r="O259" i="5"/>
  <c r="P259" i="5"/>
  <c r="AB259" i="5" s="1"/>
  <c r="Z259" i="5" s="1"/>
  <c r="R259" i="5"/>
  <c r="AD259" i="5" s="1"/>
  <c r="S259" i="5"/>
  <c r="AC259" i="5" s="1"/>
  <c r="Q259" i="5"/>
  <c r="W459" i="5"/>
  <c r="X459" i="5"/>
  <c r="Y459" i="5"/>
  <c r="V459" i="5"/>
  <c r="U459" i="5"/>
  <c r="T459" i="5"/>
  <c r="S459" i="5"/>
  <c r="AC459" i="5" s="1"/>
  <c r="P459" i="5"/>
  <c r="AB459" i="5" s="1"/>
  <c r="R459" i="5"/>
  <c r="AD459" i="5" s="1"/>
  <c r="Q459" i="5"/>
  <c r="O459" i="5"/>
  <c r="W268" i="5"/>
  <c r="Y268" i="5"/>
  <c r="X268" i="5"/>
  <c r="U268" i="5"/>
  <c r="V268" i="5"/>
  <c r="T268" i="5"/>
  <c r="S268" i="5"/>
  <c r="AC268" i="5" s="1"/>
  <c r="Q268" i="5"/>
  <c r="O268" i="5"/>
  <c r="AA268" i="5" s="1"/>
  <c r="P268" i="5"/>
  <c r="AB268" i="5" s="1"/>
  <c r="R268" i="5"/>
  <c r="AD268" i="5" s="1"/>
  <c r="W390" i="5"/>
  <c r="X390" i="5"/>
  <c r="Y390" i="5"/>
  <c r="U390" i="5"/>
  <c r="V390" i="5"/>
  <c r="T390" i="5"/>
  <c r="P390" i="5"/>
  <c r="AB390" i="5" s="1"/>
  <c r="Q390" i="5"/>
  <c r="O390" i="5"/>
  <c r="S390" i="5"/>
  <c r="AC390" i="5" s="1"/>
  <c r="R390" i="5"/>
  <c r="AD390" i="5" s="1"/>
  <c r="W141" i="5"/>
  <c r="Y141" i="5"/>
  <c r="X141" i="5"/>
  <c r="U141" i="5"/>
  <c r="V141" i="5"/>
  <c r="T141" i="5"/>
  <c r="S141" i="5"/>
  <c r="AC141" i="5" s="1"/>
  <c r="P141" i="5"/>
  <c r="AB141" i="5" s="1"/>
  <c r="Z141" i="5" s="1"/>
  <c r="O141" i="5"/>
  <c r="AA141" i="5" s="1"/>
  <c r="Q141" i="5"/>
  <c r="R141" i="5"/>
  <c r="AD141" i="5" s="1"/>
  <c r="Y135" i="5"/>
  <c r="W135" i="5"/>
  <c r="X135" i="5"/>
  <c r="V135" i="5"/>
  <c r="U135" i="5"/>
  <c r="T135" i="5"/>
  <c r="R135" i="5"/>
  <c r="AD135" i="5" s="1"/>
  <c r="S135" i="5"/>
  <c r="AC135" i="5" s="1"/>
  <c r="Q135" i="5"/>
  <c r="P135" i="5"/>
  <c r="AB135" i="5" s="1"/>
  <c r="Z135" i="5" s="1"/>
  <c r="O135" i="5"/>
  <c r="Y137" i="5"/>
  <c r="X137" i="5"/>
  <c r="W137" i="5"/>
  <c r="V137" i="5"/>
  <c r="U137" i="5"/>
  <c r="AA137" i="5" s="1"/>
  <c r="T137" i="5"/>
  <c r="S137" i="5"/>
  <c r="AC137" i="5" s="1"/>
  <c r="Q137" i="5"/>
  <c r="R137" i="5"/>
  <c r="AD137" i="5" s="1"/>
  <c r="P137" i="5"/>
  <c r="AB137" i="5" s="1"/>
  <c r="O137" i="5"/>
  <c r="AA100" i="5"/>
  <c r="AA84" i="5"/>
  <c r="AA109" i="5"/>
  <c r="W455" i="5"/>
  <c r="X455" i="5"/>
  <c r="Y455" i="5"/>
  <c r="U455" i="5"/>
  <c r="V455" i="5"/>
  <c r="T455" i="5"/>
  <c r="S455" i="5"/>
  <c r="AC455" i="5" s="1"/>
  <c r="R455" i="5"/>
  <c r="AD455" i="5" s="1"/>
  <c r="P455" i="5"/>
  <c r="AB455" i="5" s="1"/>
  <c r="Q455" i="5"/>
  <c r="O455" i="5"/>
  <c r="Y464" i="5"/>
  <c r="W464" i="5"/>
  <c r="X464" i="5"/>
  <c r="U464" i="5"/>
  <c r="V464" i="5"/>
  <c r="T464" i="5"/>
  <c r="S464" i="5"/>
  <c r="AC464" i="5" s="1"/>
  <c r="O464" i="5"/>
  <c r="R464" i="5"/>
  <c r="AD464" i="5" s="1"/>
  <c r="Q464" i="5"/>
  <c r="P464" i="5"/>
  <c r="AB464" i="5" s="1"/>
  <c r="X192" i="5"/>
  <c r="W192" i="5"/>
  <c r="Y192" i="5"/>
  <c r="V192" i="5"/>
  <c r="U192" i="5"/>
  <c r="T192" i="5"/>
  <c r="O192" i="5"/>
  <c r="S192" i="5"/>
  <c r="AC192" i="5" s="1"/>
  <c r="P192" i="5"/>
  <c r="AB192" i="5" s="1"/>
  <c r="Z192" i="5" s="1"/>
  <c r="R192" i="5"/>
  <c r="AD192" i="5" s="1"/>
  <c r="Q192" i="5"/>
  <c r="W235" i="5"/>
  <c r="X235" i="5"/>
  <c r="Y235" i="5"/>
  <c r="V235" i="5"/>
  <c r="U235" i="5"/>
  <c r="T235" i="5"/>
  <c r="Q235" i="5"/>
  <c r="P235" i="5"/>
  <c r="AB235" i="5" s="1"/>
  <c r="S235" i="5"/>
  <c r="AC235" i="5" s="1"/>
  <c r="R235" i="5"/>
  <c r="AD235" i="5" s="1"/>
  <c r="O235" i="5"/>
  <c r="W354" i="5"/>
  <c r="X354" i="5"/>
  <c r="Y354" i="5"/>
  <c r="U354" i="5"/>
  <c r="V354" i="5"/>
  <c r="T354" i="5"/>
  <c r="Q354" i="5"/>
  <c r="R354" i="5"/>
  <c r="AD354" i="5" s="1"/>
  <c r="S354" i="5"/>
  <c r="AC354" i="5" s="1"/>
  <c r="P354" i="5"/>
  <c r="AB354" i="5" s="1"/>
  <c r="O354" i="5"/>
  <c r="W470" i="5"/>
  <c r="Y470" i="5"/>
  <c r="X470" i="5"/>
  <c r="U470" i="5"/>
  <c r="V470" i="5"/>
  <c r="T470" i="5"/>
  <c r="S470" i="5"/>
  <c r="AC470" i="5" s="1"/>
  <c r="P470" i="5"/>
  <c r="AB470" i="5" s="1"/>
  <c r="Z470" i="5" s="1"/>
  <c r="R470" i="5"/>
  <c r="AD470" i="5" s="1"/>
  <c r="O470" i="5"/>
  <c r="Q470" i="5"/>
  <c r="Y393" i="5"/>
  <c r="X393" i="5"/>
  <c r="W393" i="5"/>
  <c r="U393" i="5"/>
  <c r="V393" i="5"/>
  <c r="T393" i="5"/>
  <c r="Q393" i="5"/>
  <c r="S393" i="5"/>
  <c r="AC393" i="5" s="1"/>
  <c r="P393" i="5"/>
  <c r="AB393" i="5" s="1"/>
  <c r="O393" i="5"/>
  <c r="AA393" i="5" s="1"/>
  <c r="R393" i="5"/>
  <c r="AD393" i="5" s="1"/>
  <c r="X343" i="5"/>
  <c r="Y343" i="5"/>
  <c r="W343" i="5"/>
  <c r="U343" i="5"/>
  <c r="V343" i="5"/>
  <c r="T343" i="5"/>
  <c r="Q343" i="5"/>
  <c r="R343" i="5"/>
  <c r="AD343" i="5" s="1"/>
  <c r="S343" i="5"/>
  <c r="AC343" i="5" s="1"/>
  <c r="O343" i="5"/>
  <c r="P343" i="5"/>
  <c r="AB343" i="5" s="1"/>
  <c r="X502" i="5"/>
  <c r="Y502" i="5"/>
  <c r="W502" i="5"/>
  <c r="U502" i="5"/>
  <c r="V502" i="5"/>
  <c r="T502" i="5"/>
  <c r="S502" i="5"/>
  <c r="AC502" i="5" s="1"/>
  <c r="Q502" i="5"/>
  <c r="O502" i="5"/>
  <c r="R502" i="5"/>
  <c r="AD502" i="5" s="1"/>
  <c r="P502" i="5"/>
  <c r="AB502" i="5" s="1"/>
  <c r="Z502" i="5" s="1"/>
  <c r="X318" i="5"/>
  <c r="W318" i="5"/>
  <c r="Y318" i="5"/>
  <c r="V318" i="5"/>
  <c r="U318" i="5"/>
  <c r="AA318" i="5" s="1"/>
  <c r="T318" i="5"/>
  <c r="O318" i="5"/>
  <c r="S318" i="5"/>
  <c r="AC318" i="5" s="1"/>
  <c r="P318" i="5"/>
  <c r="AB318" i="5" s="1"/>
  <c r="R318" i="5"/>
  <c r="AD318" i="5" s="1"/>
  <c r="Q318" i="5"/>
  <c r="X303" i="5"/>
  <c r="Y303" i="5"/>
  <c r="W303" i="5"/>
  <c r="V303" i="5"/>
  <c r="U303" i="5"/>
  <c r="T303" i="5"/>
  <c r="P303" i="5"/>
  <c r="AB303" i="5" s="1"/>
  <c r="Z303" i="5" s="1"/>
  <c r="S303" i="5"/>
  <c r="AC303" i="5" s="1"/>
  <c r="O303" i="5"/>
  <c r="Q303" i="5"/>
  <c r="R303" i="5"/>
  <c r="AD303" i="5" s="1"/>
  <c r="Y157" i="5"/>
  <c r="W157" i="5"/>
  <c r="X157" i="5"/>
  <c r="U157" i="5"/>
  <c r="V157" i="5"/>
  <c r="T157" i="5"/>
  <c r="P157" i="5"/>
  <c r="AB157" i="5" s="1"/>
  <c r="R157" i="5"/>
  <c r="AD157" i="5" s="1"/>
  <c r="Q157" i="5"/>
  <c r="S157" i="5"/>
  <c r="AC157" i="5" s="1"/>
  <c r="O157" i="5"/>
  <c r="X370" i="5"/>
  <c r="W370" i="5"/>
  <c r="Y370" i="5"/>
  <c r="U370" i="5"/>
  <c r="V370" i="5"/>
  <c r="T370" i="5"/>
  <c r="Q370" i="5"/>
  <c r="S370" i="5"/>
  <c r="AC370" i="5" s="1"/>
  <c r="P370" i="5"/>
  <c r="AB370" i="5" s="1"/>
  <c r="R370" i="5"/>
  <c r="AD370" i="5" s="1"/>
  <c r="O370" i="5"/>
  <c r="AA370" i="5" s="1"/>
  <c r="W276" i="5"/>
  <c r="Y276" i="5"/>
  <c r="X276" i="5"/>
  <c r="U276" i="5"/>
  <c r="V276" i="5"/>
  <c r="T276" i="5"/>
  <c r="S276" i="5"/>
  <c r="AC276" i="5" s="1"/>
  <c r="R276" i="5"/>
  <c r="AD276" i="5" s="1"/>
  <c r="P276" i="5"/>
  <c r="AB276" i="5" s="1"/>
  <c r="Q276" i="5"/>
  <c r="O276" i="5"/>
  <c r="X348" i="5"/>
  <c r="W348" i="5"/>
  <c r="Y348" i="5"/>
  <c r="U348" i="5"/>
  <c r="V348" i="5"/>
  <c r="T348" i="5"/>
  <c r="R348" i="5"/>
  <c r="AD348" i="5" s="1"/>
  <c r="P348" i="5"/>
  <c r="AB348" i="5" s="1"/>
  <c r="O348" i="5"/>
  <c r="Q348" i="5"/>
  <c r="S348" i="5"/>
  <c r="AC348" i="5" s="1"/>
  <c r="W523" i="5"/>
  <c r="Y523" i="5"/>
  <c r="X523" i="5"/>
  <c r="U523" i="5"/>
  <c r="V523" i="5"/>
  <c r="T523" i="5"/>
  <c r="S523" i="5"/>
  <c r="AC523" i="5" s="1"/>
  <c r="O523" i="5"/>
  <c r="R523" i="5"/>
  <c r="AD523" i="5" s="1"/>
  <c r="Q523" i="5"/>
  <c r="P523" i="5"/>
  <c r="AB523" i="5" s="1"/>
  <c r="Y214" i="5"/>
  <c r="X214" i="5"/>
  <c r="W214" i="5"/>
  <c r="V214" i="5"/>
  <c r="U214" i="5"/>
  <c r="AA214" i="5" s="1"/>
  <c r="T214" i="5"/>
  <c r="R214" i="5"/>
  <c r="AD214" i="5" s="1"/>
  <c r="Q214" i="5"/>
  <c r="O214" i="5"/>
  <c r="S214" i="5"/>
  <c r="AC214" i="5" s="1"/>
  <c r="P214" i="5"/>
  <c r="AB214" i="5" s="1"/>
  <c r="X449" i="5"/>
  <c r="W449" i="5"/>
  <c r="Y449" i="5"/>
  <c r="V449" i="5"/>
  <c r="U449" i="5"/>
  <c r="T449" i="5"/>
  <c r="S449" i="5"/>
  <c r="AC449" i="5" s="1"/>
  <c r="Q449" i="5"/>
  <c r="R449" i="5"/>
  <c r="AD449" i="5" s="1"/>
  <c r="O449" i="5"/>
  <c r="P449" i="5"/>
  <c r="AB449" i="5" s="1"/>
  <c r="Y280" i="5"/>
  <c r="W280" i="5"/>
  <c r="X280" i="5"/>
  <c r="U280" i="5"/>
  <c r="V280" i="5"/>
  <c r="T280" i="5"/>
  <c r="O280" i="5"/>
  <c r="Q280" i="5"/>
  <c r="P280" i="5"/>
  <c r="AB280" i="5" s="1"/>
  <c r="Z280" i="5" s="1"/>
  <c r="S280" i="5"/>
  <c r="AC280" i="5" s="1"/>
  <c r="R280" i="5"/>
  <c r="AD280" i="5" s="1"/>
  <c r="Y244" i="5"/>
  <c r="X244" i="5"/>
  <c r="W244" i="5"/>
  <c r="V244" i="5"/>
  <c r="U244" i="5"/>
  <c r="T244" i="5"/>
  <c r="R244" i="5"/>
  <c r="AD244" i="5" s="1"/>
  <c r="P244" i="5"/>
  <c r="AB244" i="5" s="1"/>
  <c r="S244" i="5"/>
  <c r="AC244" i="5" s="1"/>
  <c r="O244" i="5"/>
  <c r="Q244" i="5"/>
  <c r="W365" i="5"/>
  <c r="Y365" i="5"/>
  <c r="X365" i="5"/>
  <c r="V365" i="5"/>
  <c r="U365" i="5"/>
  <c r="T365" i="5"/>
  <c r="O365" i="5"/>
  <c r="R365" i="5"/>
  <c r="AD365" i="5" s="1"/>
  <c r="P365" i="5"/>
  <c r="AB365" i="5" s="1"/>
  <c r="Z365" i="5" s="1"/>
  <c r="S365" i="5"/>
  <c r="AC365" i="5" s="1"/>
  <c r="Q365" i="5"/>
  <c r="Y220" i="5"/>
  <c r="W220" i="5"/>
  <c r="X220" i="5"/>
  <c r="U220" i="5"/>
  <c r="V220" i="5"/>
  <c r="T220" i="5"/>
  <c r="S220" i="5"/>
  <c r="AC220" i="5" s="1"/>
  <c r="P220" i="5"/>
  <c r="AB220" i="5" s="1"/>
  <c r="Z220" i="5" s="1"/>
  <c r="O220" i="5"/>
  <c r="R220" i="5"/>
  <c r="AD220" i="5" s="1"/>
  <c r="Q220" i="5"/>
  <c r="W454" i="5"/>
  <c r="X454" i="5"/>
  <c r="Y454" i="5"/>
  <c r="V454" i="5"/>
  <c r="U454" i="5"/>
  <c r="T454" i="5"/>
  <c r="S454" i="5"/>
  <c r="AC454" i="5" s="1"/>
  <c r="R454" i="5"/>
  <c r="AD454" i="5" s="1"/>
  <c r="P454" i="5"/>
  <c r="AB454" i="5" s="1"/>
  <c r="Q454" i="5"/>
  <c r="O454" i="5"/>
  <c r="X132" i="5"/>
  <c r="Y132" i="5"/>
  <c r="W132" i="5"/>
  <c r="U132" i="5"/>
  <c r="V132" i="5"/>
  <c r="T132" i="5"/>
  <c r="S132" i="5"/>
  <c r="AC132" i="5" s="1"/>
  <c r="Q132" i="5"/>
  <c r="P132" i="5"/>
  <c r="AB132" i="5" s="1"/>
  <c r="R132" i="5"/>
  <c r="AD132" i="5" s="1"/>
  <c r="O132" i="5"/>
  <c r="W148" i="5"/>
  <c r="Y148" i="5"/>
  <c r="X148" i="5"/>
  <c r="V148" i="5"/>
  <c r="U148" i="5"/>
  <c r="T148" i="5"/>
  <c r="Q148" i="5"/>
  <c r="P148" i="5"/>
  <c r="AB148" i="5" s="1"/>
  <c r="Z148" i="5" s="1"/>
  <c r="O148" i="5"/>
  <c r="AA148" i="5" s="1"/>
  <c r="R148" i="5"/>
  <c r="AD148" i="5" s="1"/>
  <c r="S148" i="5"/>
  <c r="AC148" i="5" s="1"/>
  <c r="W91" i="5"/>
  <c r="Y91" i="5"/>
  <c r="X91" i="5"/>
  <c r="U91" i="5"/>
  <c r="V91" i="5"/>
  <c r="T91" i="5"/>
  <c r="Q91" i="5"/>
  <c r="O91" i="5"/>
  <c r="R91" i="5"/>
  <c r="AD91" i="5" s="1"/>
  <c r="S91" i="5"/>
  <c r="AC91" i="5" s="1"/>
  <c r="P91" i="5"/>
  <c r="AB91" i="5" s="1"/>
  <c r="X555" i="5"/>
  <c r="W555" i="5"/>
  <c r="Y555" i="5"/>
  <c r="U555" i="5"/>
  <c r="V555" i="5"/>
  <c r="T555" i="5"/>
  <c r="S555" i="5"/>
  <c r="AC555" i="5" s="1"/>
  <c r="P555" i="5"/>
  <c r="AB555" i="5" s="1"/>
  <c r="R555" i="5"/>
  <c r="AD555" i="5" s="1"/>
  <c r="Q555" i="5"/>
  <c r="O555" i="5"/>
  <c r="Z100" i="5"/>
  <c r="Z102" i="5"/>
  <c r="Z89" i="5"/>
  <c r="Z76" i="5"/>
  <c r="W179" i="5"/>
  <c r="Y179" i="5"/>
  <c r="X179" i="5"/>
  <c r="U179" i="5"/>
  <c r="V179" i="5"/>
  <c r="T179" i="5"/>
  <c r="Q179" i="5"/>
  <c r="S179" i="5"/>
  <c r="AC179" i="5" s="1"/>
  <c r="R179" i="5"/>
  <c r="AD179" i="5" s="1"/>
  <c r="P179" i="5"/>
  <c r="AB179" i="5" s="1"/>
  <c r="O179" i="5"/>
  <c r="X172" i="5"/>
  <c r="Y172" i="5"/>
  <c r="W172" i="5"/>
  <c r="V172" i="5"/>
  <c r="U172" i="5"/>
  <c r="T172" i="5"/>
  <c r="P172" i="5"/>
  <c r="AB172" i="5" s="1"/>
  <c r="Z172" i="5" s="1"/>
  <c r="S172" i="5"/>
  <c r="AC172" i="5" s="1"/>
  <c r="Q172" i="5"/>
  <c r="R172" i="5"/>
  <c r="AD172" i="5" s="1"/>
  <c r="O172" i="5"/>
  <c r="W325" i="5"/>
  <c r="X325" i="5"/>
  <c r="Y325" i="5"/>
  <c r="V325" i="5"/>
  <c r="U325" i="5"/>
  <c r="AA325" i="5" s="1"/>
  <c r="T325" i="5"/>
  <c r="Q325" i="5"/>
  <c r="P325" i="5"/>
  <c r="AB325" i="5" s="1"/>
  <c r="R325" i="5"/>
  <c r="AD325" i="5" s="1"/>
  <c r="S325" i="5"/>
  <c r="AC325" i="5" s="1"/>
  <c r="O325" i="5"/>
  <c r="Y342" i="5"/>
  <c r="X342" i="5"/>
  <c r="W342" i="5"/>
  <c r="U342" i="5"/>
  <c r="V342" i="5"/>
  <c r="T342" i="5"/>
  <c r="P342" i="5"/>
  <c r="AB342" i="5" s="1"/>
  <c r="Z342" i="5" s="1"/>
  <c r="R342" i="5"/>
  <c r="AD342" i="5" s="1"/>
  <c r="Q342" i="5"/>
  <c r="S342" i="5"/>
  <c r="AC342" i="5" s="1"/>
  <c r="O342" i="5"/>
  <c r="Y411" i="5"/>
  <c r="X411" i="5"/>
  <c r="W411" i="5"/>
  <c r="V411" i="5"/>
  <c r="U411" i="5"/>
  <c r="T411" i="5"/>
  <c r="P411" i="5"/>
  <c r="AB411" i="5" s="1"/>
  <c r="S411" i="5"/>
  <c r="AC411" i="5" s="1"/>
  <c r="Q411" i="5"/>
  <c r="O411" i="5"/>
  <c r="AA411" i="5" s="1"/>
  <c r="R411" i="5"/>
  <c r="AD411" i="5" s="1"/>
  <c r="Y428" i="5"/>
  <c r="W428" i="5"/>
  <c r="X428" i="5"/>
  <c r="V428" i="5"/>
  <c r="U428" i="5"/>
  <c r="T428" i="5"/>
  <c r="S428" i="5"/>
  <c r="AC428" i="5" s="1"/>
  <c r="Q428" i="5"/>
  <c r="R428" i="5"/>
  <c r="AD428" i="5" s="1"/>
  <c r="O428" i="5"/>
  <c r="P428" i="5"/>
  <c r="AB428" i="5" s="1"/>
  <c r="W253" i="5"/>
  <c r="X253" i="5"/>
  <c r="Y253" i="5"/>
  <c r="U253" i="5"/>
  <c r="V253" i="5"/>
  <c r="T253" i="5"/>
  <c r="Q253" i="5"/>
  <c r="S253" i="5"/>
  <c r="AC253" i="5" s="1"/>
  <c r="P253" i="5"/>
  <c r="AB253" i="5" s="1"/>
  <c r="O253" i="5"/>
  <c r="R253" i="5"/>
  <c r="AD253" i="5" s="1"/>
  <c r="W436" i="5"/>
  <c r="Y436" i="5"/>
  <c r="X436" i="5"/>
  <c r="V436" i="5"/>
  <c r="U436" i="5"/>
  <c r="T436" i="5"/>
  <c r="S436" i="5"/>
  <c r="AC436" i="5" s="1"/>
  <c r="O436" i="5"/>
  <c r="R436" i="5"/>
  <c r="AD436" i="5" s="1"/>
  <c r="Q436" i="5"/>
  <c r="P436" i="5"/>
  <c r="AB436" i="5" s="1"/>
  <c r="Z436" i="5" s="1"/>
  <c r="X518" i="5"/>
  <c r="Y518" i="5"/>
  <c r="W518" i="5"/>
  <c r="U518" i="5"/>
  <c r="V518" i="5"/>
  <c r="T518" i="5"/>
  <c r="S518" i="5"/>
  <c r="AC518" i="5" s="1"/>
  <c r="O518" i="5"/>
  <c r="P518" i="5"/>
  <c r="AB518" i="5" s="1"/>
  <c r="Q518" i="5"/>
  <c r="R518" i="5"/>
  <c r="AD518" i="5" s="1"/>
  <c r="Y351" i="5"/>
  <c r="X351" i="5"/>
  <c r="W351" i="5"/>
  <c r="U351" i="5"/>
  <c r="V351" i="5"/>
  <c r="T351" i="5"/>
  <c r="S351" i="5"/>
  <c r="AC351" i="5" s="1"/>
  <c r="Q351" i="5"/>
  <c r="P351" i="5"/>
  <c r="AB351" i="5" s="1"/>
  <c r="O351" i="5"/>
  <c r="R351" i="5"/>
  <c r="AD351" i="5" s="1"/>
  <c r="X241" i="5"/>
  <c r="W241" i="5"/>
  <c r="Y241" i="5"/>
  <c r="V241" i="5"/>
  <c r="U241" i="5"/>
  <c r="T241" i="5"/>
  <c r="Q241" i="5"/>
  <c r="S241" i="5"/>
  <c r="AC241" i="5" s="1"/>
  <c r="R241" i="5"/>
  <c r="AD241" i="5" s="1"/>
  <c r="O241" i="5"/>
  <c r="AA241" i="5" s="1"/>
  <c r="P241" i="5"/>
  <c r="AB241" i="5" s="1"/>
  <c r="W309" i="5"/>
  <c r="X309" i="5"/>
  <c r="Y309" i="5"/>
  <c r="U309" i="5"/>
  <c r="V309" i="5"/>
  <c r="T309" i="5"/>
  <c r="P309" i="5"/>
  <c r="Q309" i="5"/>
  <c r="O309" i="5"/>
  <c r="AA309" i="5" s="1"/>
  <c r="R309" i="5"/>
  <c r="AD309" i="5" s="1"/>
  <c r="S309" i="5"/>
  <c r="AC309" i="5" s="1"/>
  <c r="Y427" i="5"/>
  <c r="X427" i="5"/>
  <c r="W427" i="5"/>
  <c r="V427" i="5"/>
  <c r="U427" i="5"/>
  <c r="T427" i="5"/>
  <c r="S427" i="5"/>
  <c r="AC427" i="5" s="1"/>
  <c r="Q427" i="5"/>
  <c r="R427" i="5"/>
  <c r="AD427" i="5" s="1"/>
  <c r="O427" i="5"/>
  <c r="P427" i="5"/>
  <c r="AB427" i="5" s="1"/>
  <c r="X476" i="5"/>
  <c r="W476" i="5"/>
  <c r="Y476" i="5"/>
  <c r="U476" i="5"/>
  <c r="V476" i="5"/>
  <c r="T476" i="5"/>
  <c r="S476" i="5"/>
  <c r="AC476" i="5" s="1"/>
  <c r="R476" i="5"/>
  <c r="AD476" i="5" s="1"/>
  <c r="Q476" i="5"/>
  <c r="P476" i="5"/>
  <c r="AB476" i="5" s="1"/>
  <c r="O476" i="5"/>
  <c r="W206" i="5"/>
  <c r="Y206" i="5"/>
  <c r="X206" i="5"/>
  <c r="U206" i="5"/>
  <c r="V206" i="5"/>
  <c r="T206" i="5"/>
  <c r="S206" i="5"/>
  <c r="AC206" i="5" s="1"/>
  <c r="O206" i="5"/>
  <c r="AA206" i="5" s="1"/>
  <c r="Q206" i="5"/>
  <c r="P206" i="5"/>
  <c r="AB206" i="5" s="1"/>
  <c r="Z206" i="5" s="1"/>
  <c r="R206" i="5"/>
  <c r="AD206" i="5" s="1"/>
  <c r="X402" i="5"/>
  <c r="Y402" i="5"/>
  <c r="W402" i="5"/>
  <c r="U402" i="5"/>
  <c r="V402" i="5"/>
  <c r="T402" i="5"/>
  <c r="P402" i="5"/>
  <c r="AB402" i="5" s="1"/>
  <c r="R402" i="5"/>
  <c r="AD402" i="5" s="1"/>
  <c r="S402" i="5"/>
  <c r="AC402" i="5" s="1"/>
  <c r="O402" i="5"/>
  <c r="Q402" i="5"/>
  <c r="W164" i="5"/>
  <c r="X164" i="5"/>
  <c r="Y164" i="5"/>
  <c r="U164" i="5"/>
  <c r="V164" i="5"/>
  <c r="T164" i="5"/>
  <c r="P164" i="5"/>
  <c r="AB164" i="5" s="1"/>
  <c r="Z164" i="5" s="1"/>
  <c r="S164" i="5"/>
  <c r="AC164" i="5" s="1"/>
  <c r="O164" i="5"/>
  <c r="R164" i="5"/>
  <c r="AD164" i="5" s="1"/>
  <c r="Q164" i="5"/>
  <c r="W333" i="5"/>
  <c r="Y333" i="5"/>
  <c r="X333" i="5"/>
  <c r="V333" i="5"/>
  <c r="U333" i="5"/>
  <c r="T333" i="5"/>
  <c r="Q333" i="5"/>
  <c r="P333" i="5"/>
  <c r="AB333" i="5" s="1"/>
  <c r="Z333" i="5" s="1"/>
  <c r="O333" i="5"/>
  <c r="AA333" i="5" s="1"/>
  <c r="R333" i="5"/>
  <c r="AD333" i="5" s="1"/>
  <c r="S333" i="5"/>
  <c r="AC333" i="5" s="1"/>
  <c r="Y275" i="5"/>
  <c r="W275" i="5"/>
  <c r="X275" i="5"/>
  <c r="U275" i="5"/>
  <c r="V275" i="5"/>
  <c r="T275" i="5"/>
  <c r="S275" i="5"/>
  <c r="AC275" i="5" s="1"/>
  <c r="P275" i="5"/>
  <c r="AB275" i="5" s="1"/>
  <c r="R275" i="5"/>
  <c r="AD275" i="5" s="1"/>
  <c r="Q275" i="5"/>
  <c r="O275" i="5"/>
  <c r="Y510" i="5"/>
  <c r="X510" i="5"/>
  <c r="W510" i="5"/>
  <c r="U510" i="5"/>
  <c r="V510" i="5"/>
  <c r="T510" i="5"/>
  <c r="S510" i="5"/>
  <c r="AC510" i="5" s="1"/>
  <c r="O510" i="5"/>
  <c r="R510" i="5"/>
  <c r="AD510" i="5" s="1"/>
  <c r="Q510" i="5"/>
  <c r="P510" i="5"/>
  <c r="AB510" i="5" s="1"/>
  <c r="W319" i="5"/>
  <c r="X319" i="5"/>
  <c r="Y319" i="5"/>
  <c r="V319" i="5"/>
  <c r="U319" i="5"/>
  <c r="T319" i="5"/>
  <c r="O319" i="5"/>
  <c r="S319" i="5"/>
  <c r="AC319" i="5" s="1"/>
  <c r="P319" i="5"/>
  <c r="AB319" i="5" s="1"/>
  <c r="R319" i="5"/>
  <c r="AD319" i="5" s="1"/>
  <c r="Q319" i="5"/>
  <c r="AA319" i="5" s="1"/>
  <c r="Y492" i="5"/>
  <c r="X492" i="5"/>
  <c r="W492" i="5"/>
  <c r="V492" i="5"/>
  <c r="U492" i="5"/>
  <c r="T492" i="5"/>
  <c r="S492" i="5"/>
  <c r="AC492" i="5" s="1"/>
  <c r="O492" i="5"/>
  <c r="Q492" i="5"/>
  <c r="R492" i="5"/>
  <c r="AD492" i="5" s="1"/>
  <c r="P492" i="5"/>
  <c r="AB492" i="5" s="1"/>
  <c r="Y339" i="5"/>
  <c r="X339" i="5"/>
  <c r="W339" i="5"/>
  <c r="V339" i="5"/>
  <c r="U339" i="5"/>
  <c r="AA339" i="5" s="1"/>
  <c r="T339" i="5"/>
  <c r="R339" i="5"/>
  <c r="AD339" i="5" s="1"/>
  <c r="S339" i="5"/>
  <c r="AC339" i="5" s="1"/>
  <c r="Q339" i="5"/>
  <c r="O339" i="5"/>
  <c r="P339" i="5"/>
  <c r="AB339" i="5" s="1"/>
  <c r="W372" i="5"/>
  <c r="Y372" i="5"/>
  <c r="X372" i="5"/>
  <c r="U372" i="5"/>
  <c r="V372" i="5"/>
  <c r="T372" i="5"/>
  <c r="R372" i="5"/>
  <c r="AD372" i="5" s="1"/>
  <c r="Q372" i="5"/>
  <c r="S372" i="5"/>
  <c r="AC372" i="5" s="1"/>
  <c r="P372" i="5"/>
  <c r="AB372" i="5" s="1"/>
  <c r="Z372" i="5" s="1"/>
  <c r="O372" i="5"/>
  <c r="AA372" i="5" s="1"/>
  <c r="X488" i="5"/>
  <c r="W488" i="5"/>
  <c r="Y488" i="5"/>
  <c r="U488" i="5"/>
  <c r="V488" i="5"/>
  <c r="T488" i="5"/>
  <c r="S488" i="5"/>
  <c r="AC488" i="5" s="1"/>
  <c r="P488" i="5"/>
  <c r="AB488" i="5" s="1"/>
  <c r="Q488" i="5"/>
  <c r="R488" i="5"/>
  <c r="AD488" i="5" s="1"/>
  <c r="O488" i="5"/>
  <c r="X373" i="5"/>
  <c r="W373" i="5"/>
  <c r="Y373" i="5"/>
  <c r="U373" i="5"/>
  <c r="V373" i="5"/>
  <c r="T373" i="5"/>
  <c r="Q373" i="5"/>
  <c r="R373" i="5"/>
  <c r="AD373" i="5" s="1"/>
  <c r="O373" i="5"/>
  <c r="P373" i="5"/>
  <c r="AB373" i="5" s="1"/>
  <c r="S373" i="5"/>
  <c r="AC373" i="5" s="1"/>
  <c r="Y207" i="5"/>
  <c r="X207" i="5"/>
  <c r="W207" i="5"/>
  <c r="U207" i="5"/>
  <c r="V207" i="5"/>
  <c r="T207" i="5"/>
  <c r="S207" i="5"/>
  <c r="AC207" i="5" s="1"/>
  <c r="Q207" i="5"/>
  <c r="O207" i="5"/>
  <c r="AA207" i="5" s="1"/>
  <c r="P207" i="5"/>
  <c r="AB207" i="5" s="1"/>
  <c r="Z207" i="5" s="1"/>
  <c r="R207" i="5"/>
  <c r="AD207" i="5" s="1"/>
  <c r="W450" i="5"/>
  <c r="Y450" i="5"/>
  <c r="X450" i="5"/>
  <c r="U450" i="5"/>
  <c r="V450" i="5"/>
  <c r="T450" i="5"/>
  <c r="S450" i="5"/>
  <c r="AC450" i="5" s="1"/>
  <c r="Q450" i="5"/>
  <c r="P450" i="5"/>
  <c r="AB450" i="5" s="1"/>
  <c r="Z450" i="5" s="1"/>
  <c r="R450" i="5"/>
  <c r="AD450" i="5" s="1"/>
  <c r="O450" i="5"/>
  <c r="X161" i="5"/>
  <c r="Y161" i="5"/>
  <c r="W161" i="5"/>
  <c r="U161" i="5"/>
  <c r="V161" i="5"/>
  <c r="T161" i="5"/>
  <c r="P161" i="5"/>
  <c r="AB161" i="5" s="1"/>
  <c r="Z161" i="5" s="1"/>
  <c r="R161" i="5"/>
  <c r="AD161" i="5" s="1"/>
  <c r="Q161" i="5"/>
  <c r="O161" i="5"/>
  <c r="S161" i="5"/>
  <c r="AC161" i="5" s="1"/>
  <c r="X398" i="5"/>
  <c r="W398" i="5"/>
  <c r="Y398" i="5"/>
  <c r="V398" i="5"/>
  <c r="U398" i="5"/>
  <c r="T398" i="5"/>
  <c r="S398" i="5"/>
  <c r="AC398" i="5" s="1"/>
  <c r="O398" i="5"/>
  <c r="P398" i="5"/>
  <c r="AB398" i="5" s="1"/>
  <c r="Z398" i="5" s="1"/>
  <c r="Q398" i="5"/>
  <c r="R398" i="5"/>
  <c r="AD398" i="5" s="1"/>
  <c r="X170" i="5"/>
  <c r="W170" i="5"/>
  <c r="Y170" i="5"/>
  <c r="V170" i="5"/>
  <c r="U170" i="5"/>
  <c r="T170" i="5"/>
  <c r="R170" i="5"/>
  <c r="AD170" i="5" s="1"/>
  <c r="Q170" i="5"/>
  <c r="S170" i="5"/>
  <c r="AC170" i="5" s="1"/>
  <c r="O170" i="5"/>
  <c r="P170" i="5"/>
  <c r="AB170" i="5" s="1"/>
  <c r="Y388" i="5"/>
  <c r="W388" i="5"/>
  <c r="X388" i="5"/>
  <c r="V388" i="5"/>
  <c r="U388" i="5"/>
  <c r="T388" i="5"/>
  <c r="P388" i="5"/>
  <c r="AB388" i="5" s="1"/>
  <c r="Q388" i="5"/>
  <c r="S388" i="5"/>
  <c r="AC388" i="5" s="1"/>
  <c r="R388" i="5"/>
  <c r="AD388" i="5" s="1"/>
  <c r="O388" i="5"/>
  <c r="W425" i="5"/>
  <c r="Y425" i="5"/>
  <c r="X425" i="5"/>
  <c r="U425" i="5"/>
  <c r="V425" i="5"/>
  <c r="T425" i="5"/>
  <c r="S425" i="5"/>
  <c r="AC425" i="5" s="1"/>
  <c r="Q425" i="5"/>
  <c r="R425" i="5"/>
  <c r="AD425" i="5" s="1"/>
  <c r="O425" i="5"/>
  <c r="P425" i="5"/>
  <c r="AB425" i="5" s="1"/>
  <c r="W423" i="5"/>
  <c r="Y423" i="5"/>
  <c r="X423" i="5"/>
  <c r="U423" i="5"/>
  <c r="V423" i="5"/>
  <c r="T423" i="5"/>
  <c r="S423" i="5"/>
  <c r="AC423" i="5" s="1"/>
  <c r="P423" i="5"/>
  <c r="AB423" i="5" s="1"/>
  <c r="Z423" i="5" s="1"/>
  <c r="R423" i="5"/>
  <c r="AD423" i="5" s="1"/>
  <c r="O423" i="5"/>
  <c r="Q423" i="5"/>
  <c r="W433" i="5"/>
  <c r="X433" i="5"/>
  <c r="Y433" i="5"/>
  <c r="U433" i="5"/>
  <c r="V433" i="5"/>
  <c r="T433" i="5"/>
  <c r="S433" i="5"/>
  <c r="AC433" i="5" s="1"/>
  <c r="Q433" i="5"/>
  <c r="O433" i="5"/>
  <c r="R433" i="5"/>
  <c r="AD433" i="5" s="1"/>
  <c r="P433" i="5"/>
  <c r="AB433" i="5" s="1"/>
  <c r="W494" i="5"/>
  <c r="X494" i="5"/>
  <c r="Y494" i="5"/>
  <c r="V494" i="5"/>
  <c r="U494" i="5"/>
  <c r="AA494" i="5" s="1"/>
  <c r="T494" i="5"/>
  <c r="S494" i="5"/>
  <c r="AC494" i="5" s="1"/>
  <c r="Q494" i="5"/>
  <c r="O494" i="5"/>
  <c r="R494" i="5"/>
  <c r="AD494" i="5" s="1"/>
  <c r="P494" i="5"/>
  <c r="AB494" i="5" s="1"/>
  <c r="X186" i="5"/>
  <c r="W186" i="5"/>
  <c r="Y186" i="5"/>
  <c r="V186" i="5"/>
  <c r="U186" i="5"/>
  <c r="T186" i="5"/>
  <c r="O186" i="5"/>
  <c r="Q186" i="5"/>
  <c r="P186" i="5"/>
  <c r="AB186" i="5" s="1"/>
  <c r="R186" i="5"/>
  <c r="AD186" i="5" s="1"/>
  <c r="S186" i="5"/>
  <c r="AC186" i="5" s="1"/>
  <c r="W482" i="5"/>
  <c r="Y482" i="5"/>
  <c r="X482" i="5"/>
  <c r="U482" i="5"/>
  <c r="V482" i="5"/>
  <c r="T482" i="5"/>
  <c r="S482" i="5"/>
  <c r="AC482" i="5" s="1"/>
  <c r="P482" i="5"/>
  <c r="AB482" i="5" s="1"/>
  <c r="Z482" i="5" s="1"/>
  <c r="R482" i="5"/>
  <c r="AD482" i="5" s="1"/>
  <c r="Q482" i="5"/>
  <c r="O482" i="5"/>
  <c r="X385" i="5"/>
  <c r="Y385" i="5"/>
  <c r="W385" i="5"/>
  <c r="V385" i="5"/>
  <c r="U385" i="5"/>
  <c r="T385" i="5"/>
  <c r="S385" i="5"/>
  <c r="AC385" i="5" s="1"/>
  <c r="P385" i="5"/>
  <c r="AB385" i="5" s="1"/>
  <c r="Q385" i="5"/>
  <c r="R385" i="5"/>
  <c r="AD385" i="5" s="1"/>
  <c r="O385" i="5"/>
  <c r="W247" i="5"/>
  <c r="X247" i="5"/>
  <c r="Y247" i="5"/>
  <c r="U247" i="5"/>
  <c r="V247" i="5"/>
  <c r="T247" i="5"/>
  <c r="S247" i="5"/>
  <c r="AC247" i="5" s="1"/>
  <c r="Q247" i="5"/>
  <c r="P247" i="5"/>
  <c r="AB247" i="5" s="1"/>
  <c r="Z247" i="5" s="1"/>
  <c r="O247" i="5"/>
  <c r="AA247" i="5" s="1"/>
  <c r="R247" i="5"/>
  <c r="AD247" i="5" s="1"/>
  <c r="Y147" i="5"/>
  <c r="X147" i="5"/>
  <c r="W147" i="5"/>
  <c r="V147" i="5"/>
  <c r="U147" i="5"/>
  <c r="T147" i="5"/>
  <c r="P147" i="5"/>
  <c r="AB147" i="5" s="1"/>
  <c r="Z147" i="5" s="1"/>
  <c r="Q147" i="5"/>
  <c r="O147" i="5"/>
  <c r="S147" i="5"/>
  <c r="AC147" i="5" s="1"/>
  <c r="R147" i="5"/>
  <c r="AD147" i="5" s="1"/>
  <c r="Y134" i="5"/>
  <c r="X134" i="5"/>
  <c r="W134" i="5"/>
  <c r="V134" i="5"/>
  <c r="U134" i="5"/>
  <c r="AA134" i="5" s="1"/>
  <c r="T134" i="5"/>
  <c r="O134" i="5"/>
  <c r="R134" i="5"/>
  <c r="AD134" i="5" s="1"/>
  <c r="S134" i="5"/>
  <c r="AC134" i="5" s="1"/>
  <c r="Q134" i="5"/>
  <c r="P134" i="5"/>
  <c r="AB134" i="5" s="1"/>
  <c r="X144" i="5"/>
  <c r="W144" i="5"/>
  <c r="Y144" i="5"/>
  <c r="U144" i="5"/>
  <c r="V144" i="5"/>
  <c r="T144" i="5"/>
  <c r="S144" i="5"/>
  <c r="AC144" i="5" s="1"/>
  <c r="R144" i="5"/>
  <c r="AD144" i="5" s="1"/>
  <c r="P144" i="5"/>
  <c r="AB144" i="5" s="1"/>
  <c r="Z144" i="5" s="1"/>
  <c r="O144" i="5"/>
  <c r="Q144" i="5"/>
  <c r="W126" i="5"/>
  <c r="X126" i="5"/>
  <c r="Y126" i="5"/>
  <c r="U126" i="5"/>
  <c r="V126" i="5"/>
  <c r="T126" i="5"/>
  <c r="P126" i="5"/>
  <c r="AB126" i="5" s="1"/>
  <c r="O126" i="5"/>
  <c r="R126" i="5"/>
  <c r="AD126" i="5" s="1"/>
  <c r="Q126" i="5"/>
  <c r="AA126" i="5" s="1"/>
  <c r="S126" i="5"/>
  <c r="AC126" i="5" s="1"/>
  <c r="W551" i="5"/>
  <c r="X551" i="5"/>
  <c r="Y551" i="5"/>
  <c r="U551" i="5"/>
  <c r="V551" i="5"/>
  <c r="T551" i="5"/>
  <c r="S551" i="5"/>
  <c r="AC551" i="5" s="1"/>
  <c r="P551" i="5"/>
  <c r="AB551" i="5" s="1"/>
  <c r="R551" i="5"/>
  <c r="AD551" i="5" s="1"/>
  <c r="Q551" i="5"/>
  <c r="O551" i="5"/>
  <c r="AA77" i="5"/>
  <c r="AA102" i="5"/>
  <c r="AA97" i="5"/>
  <c r="X413" i="5"/>
  <c r="Y413" i="5"/>
  <c r="W413" i="5"/>
  <c r="V413" i="5"/>
  <c r="U413" i="5"/>
  <c r="AA413" i="5" s="1"/>
  <c r="T413" i="5"/>
  <c r="Q413" i="5"/>
  <c r="S413" i="5"/>
  <c r="AC413" i="5" s="1"/>
  <c r="P413" i="5"/>
  <c r="AB413" i="5" s="1"/>
  <c r="O413" i="5"/>
  <c r="R413" i="5"/>
  <c r="AD413" i="5" s="1"/>
  <c r="Y254" i="5"/>
  <c r="X254" i="5"/>
  <c r="W254" i="5"/>
  <c r="V254" i="5"/>
  <c r="U254" i="5"/>
  <c r="T254" i="5"/>
  <c r="R254" i="5"/>
  <c r="AD254" i="5" s="1"/>
  <c r="S254" i="5"/>
  <c r="AC254" i="5" s="1"/>
  <c r="P254" i="5"/>
  <c r="AB254" i="5" s="1"/>
  <c r="Z254" i="5" s="1"/>
  <c r="O254" i="5"/>
  <c r="Q254" i="5"/>
  <c r="X264" i="5"/>
  <c r="W264" i="5"/>
  <c r="Y264" i="5"/>
  <c r="U264" i="5"/>
  <c r="V264" i="5"/>
  <c r="T264" i="5"/>
  <c r="Q264" i="5"/>
  <c r="P264" i="5"/>
  <c r="AB264" i="5" s="1"/>
  <c r="O264" i="5"/>
  <c r="R264" i="5"/>
  <c r="AD264" i="5" s="1"/>
  <c r="S264" i="5"/>
  <c r="AC264" i="5" s="1"/>
  <c r="X405" i="5"/>
  <c r="W405" i="5"/>
  <c r="Y405" i="5"/>
  <c r="V405" i="5"/>
  <c r="U405" i="5"/>
  <c r="AA405" i="5" s="1"/>
  <c r="T405" i="5"/>
  <c r="P405" i="5"/>
  <c r="AB405" i="5" s="1"/>
  <c r="Q405" i="5"/>
  <c r="R405" i="5"/>
  <c r="AD405" i="5" s="1"/>
  <c r="S405" i="5"/>
  <c r="AC405" i="5" s="1"/>
  <c r="O405" i="5"/>
  <c r="W238" i="5"/>
  <c r="X238" i="5"/>
  <c r="Y238" i="5"/>
  <c r="V238" i="5"/>
  <c r="U238" i="5"/>
  <c r="T238" i="5"/>
  <c r="P238" i="5"/>
  <c r="AB238" i="5" s="1"/>
  <c r="Q238" i="5"/>
  <c r="S238" i="5"/>
  <c r="AC238" i="5" s="1"/>
  <c r="O238" i="5"/>
  <c r="AA238" i="5" s="1"/>
  <c r="R238" i="5"/>
  <c r="AD238" i="5" s="1"/>
  <c r="Y349" i="5"/>
  <c r="X349" i="5"/>
  <c r="W349" i="5"/>
  <c r="V349" i="5"/>
  <c r="U349" i="5"/>
  <c r="T349" i="5"/>
  <c r="Q349" i="5"/>
  <c r="R349" i="5"/>
  <c r="AD349" i="5" s="1"/>
  <c r="P349" i="5"/>
  <c r="AB349" i="5" s="1"/>
  <c r="Z349" i="5" s="1"/>
  <c r="O349" i="5"/>
  <c r="AA349" i="5" s="1"/>
  <c r="S349" i="5"/>
  <c r="AC349" i="5" s="1"/>
  <c r="W432" i="5"/>
  <c r="Y432" i="5"/>
  <c r="X432" i="5"/>
  <c r="U432" i="5"/>
  <c r="V432" i="5"/>
  <c r="T432" i="5"/>
  <c r="S432" i="5"/>
  <c r="AC432" i="5" s="1"/>
  <c r="R432" i="5"/>
  <c r="AD432" i="5" s="1"/>
  <c r="O432" i="5"/>
  <c r="Q432" i="5"/>
  <c r="P432" i="5"/>
  <c r="AB432" i="5" s="1"/>
  <c r="X353" i="5"/>
  <c r="W353" i="5"/>
  <c r="Y353" i="5"/>
  <c r="U353" i="5"/>
  <c r="V353" i="5"/>
  <c r="T353" i="5"/>
  <c r="Q353" i="5"/>
  <c r="R353" i="5"/>
  <c r="AD353" i="5" s="1"/>
  <c r="P353" i="5"/>
  <c r="AB353" i="5" s="1"/>
  <c r="Z353" i="5" s="1"/>
  <c r="S353" i="5"/>
  <c r="AC353" i="5" s="1"/>
  <c r="O353" i="5"/>
  <c r="X424" i="5"/>
  <c r="Y424" i="5"/>
  <c r="W424" i="5"/>
  <c r="V424" i="5"/>
  <c r="U424" i="5"/>
  <c r="T424" i="5"/>
  <c r="S424" i="5"/>
  <c r="AC424" i="5" s="1"/>
  <c r="Q424" i="5"/>
  <c r="R424" i="5"/>
  <c r="AD424" i="5" s="1"/>
  <c r="P424" i="5"/>
  <c r="AB424" i="5" s="1"/>
  <c r="Z424" i="5" s="1"/>
  <c r="O424" i="5"/>
  <c r="Y441" i="5"/>
  <c r="W441" i="5"/>
  <c r="X441" i="5"/>
  <c r="U441" i="5"/>
  <c r="V441" i="5"/>
  <c r="T441" i="5"/>
  <c r="S441" i="5"/>
  <c r="AC441" i="5" s="1"/>
  <c r="O441" i="5"/>
  <c r="Q441" i="5"/>
  <c r="R441" i="5"/>
  <c r="AD441" i="5" s="1"/>
  <c r="P441" i="5"/>
  <c r="AB441" i="5" s="1"/>
  <c r="Y474" i="5"/>
  <c r="X474" i="5"/>
  <c r="W474" i="5"/>
  <c r="V474" i="5"/>
  <c r="U474" i="5"/>
  <c r="T474" i="5"/>
  <c r="S474" i="5"/>
  <c r="AC474" i="5" s="1"/>
  <c r="R474" i="5"/>
  <c r="AD474" i="5" s="1"/>
  <c r="Q474" i="5"/>
  <c r="O474" i="5"/>
  <c r="P474" i="5"/>
  <c r="AB474" i="5" s="1"/>
  <c r="W559" i="5"/>
  <c r="X559" i="5"/>
  <c r="Y559" i="5"/>
  <c r="U559" i="5"/>
  <c r="V559" i="5"/>
  <c r="T559" i="5"/>
  <c r="S559" i="5"/>
  <c r="AC559" i="5" s="1"/>
  <c r="P559" i="5"/>
  <c r="AB559" i="5" s="1"/>
  <c r="Z559" i="5" s="1"/>
  <c r="R559" i="5"/>
  <c r="AD559" i="5" s="1"/>
  <c r="Q559" i="5"/>
  <c r="O559" i="5"/>
  <c r="AA559" i="5" s="1"/>
  <c r="W142" i="5"/>
  <c r="Y142" i="5"/>
  <c r="X142" i="5"/>
  <c r="U142" i="5"/>
  <c r="V142" i="5"/>
  <c r="T142" i="5"/>
  <c r="S142" i="5"/>
  <c r="AC142" i="5" s="1"/>
  <c r="P142" i="5"/>
  <c r="AB142" i="5" s="1"/>
  <c r="Q142" i="5"/>
  <c r="R142" i="5"/>
  <c r="AD142" i="5" s="1"/>
  <c r="O142" i="5"/>
  <c r="Y99" i="5"/>
  <c r="W99" i="5"/>
  <c r="X99" i="5"/>
  <c r="U99" i="5"/>
  <c r="V99" i="5"/>
  <c r="T99" i="5"/>
  <c r="O99" i="5"/>
  <c r="AA99" i="5" s="1"/>
  <c r="P99" i="5"/>
  <c r="AB99" i="5" s="1"/>
  <c r="Q99" i="5"/>
  <c r="R99" i="5"/>
  <c r="AD99" i="5" s="1"/>
  <c r="S99" i="5"/>
  <c r="AC99" i="5" s="1"/>
  <c r="W540" i="5"/>
  <c r="Y540" i="5"/>
  <c r="X540" i="5"/>
  <c r="U540" i="5"/>
  <c r="V540" i="5"/>
  <c r="T540" i="5"/>
  <c r="S540" i="5"/>
  <c r="AC540" i="5" s="1"/>
  <c r="Q540" i="5"/>
  <c r="R540" i="5"/>
  <c r="AD540" i="5" s="1"/>
  <c r="P540" i="5"/>
  <c r="AB540" i="5" s="1"/>
  <c r="O540" i="5"/>
  <c r="AA540" i="5" s="1"/>
  <c r="Y528" i="5"/>
  <c r="W528" i="5"/>
  <c r="X528" i="5"/>
  <c r="V528" i="5"/>
  <c r="U528" i="5"/>
  <c r="T528" i="5"/>
  <c r="S528" i="5"/>
  <c r="AC528" i="5" s="1"/>
  <c r="O528" i="5"/>
  <c r="Q528" i="5"/>
  <c r="R528" i="5"/>
  <c r="AD528" i="5" s="1"/>
  <c r="P528" i="5"/>
  <c r="AB528" i="5" s="1"/>
  <c r="Z95" i="5"/>
  <c r="AA106" i="5"/>
  <c r="W381" i="5"/>
  <c r="Y381" i="5"/>
  <c r="X381" i="5"/>
  <c r="V381" i="5"/>
  <c r="U381" i="5"/>
  <c r="T381" i="5"/>
  <c r="Q381" i="5"/>
  <c r="O381" i="5"/>
  <c r="S381" i="5"/>
  <c r="AC381" i="5" s="1"/>
  <c r="R381" i="5"/>
  <c r="AD381" i="5" s="1"/>
  <c r="P381" i="5"/>
  <c r="AB381" i="5" s="1"/>
  <c r="W209" i="5"/>
  <c r="X209" i="5"/>
  <c r="Y209" i="5"/>
  <c r="U209" i="5"/>
  <c r="V209" i="5"/>
  <c r="T209" i="5"/>
  <c r="S209" i="5"/>
  <c r="AC209" i="5" s="1"/>
  <c r="R209" i="5"/>
  <c r="AD209" i="5" s="1"/>
  <c r="Q209" i="5"/>
  <c r="O209" i="5"/>
  <c r="P209" i="5"/>
  <c r="AB209" i="5" s="1"/>
  <c r="Y237" i="5"/>
  <c r="W237" i="5"/>
  <c r="X237" i="5"/>
  <c r="V237" i="5"/>
  <c r="U237" i="5"/>
  <c r="T237" i="5"/>
  <c r="S237" i="5"/>
  <c r="AC237" i="5" s="1"/>
  <c r="Q237" i="5"/>
  <c r="R237" i="5"/>
  <c r="AD237" i="5" s="1"/>
  <c r="P237" i="5"/>
  <c r="AB237" i="5" s="1"/>
  <c r="Z237" i="5" s="1"/>
  <c r="O237" i="5"/>
  <c r="W292" i="5"/>
  <c r="Y292" i="5"/>
  <c r="X292" i="5"/>
  <c r="V292" i="5"/>
  <c r="U292" i="5"/>
  <c r="AA292" i="5" s="1"/>
  <c r="T292" i="5"/>
  <c r="P292" i="5"/>
  <c r="AB292" i="5" s="1"/>
  <c r="S292" i="5"/>
  <c r="AC292" i="5" s="1"/>
  <c r="Q292" i="5"/>
  <c r="R292" i="5"/>
  <c r="AD292" i="5" s="1"/>
  <c r="O292" i="5"/>
  <c r="Y218" i="5"/>
  <c r="W218" i="5"/>
  <c r="X218" i="5"/>
  <c r="U218" i="5"/>
  <c r="V218" i="5"/>
  <c r="T218" i="5"/>
  <c r="R218" i="5"/>
  <c r="AD218" i="5" s="1"/>
  <c r="Q218" i="5"/>
  <c r="P218" i="5"/>
  <c r="AB218" i="5" s="1"/>
  <c r="S218" i="5"/>
  <c r="AC218" i="5" s="1"/>
  <c r="O218" i="5"/>
  <c r="Y500" i="5"/>
  <c r="X500" i="5"/>
  <c r="W500" i="5"/>
  <c r="V500" i="5"/>
  <c r="U500" i="5"/>
  <c r="T500" i="5"/>
  <c r="S500" i="5"/>
  <c r="AC500" i="5" s="1"/>
  <c r="R500" i="5"/>
  <c r="AD500" i="5" s="1"/>
  <c r="Q500" i="5"/>
  <c r="P500" i="5"/>
  <c r="AB500" i="5" s="1"/>
  <c r="Z500" i="5" s="1"/>
  <c r="O500" i="5"/>
  <c r="Y245" i="5"/>
  <c r="X245" i="5"/>
  <c r="W245" i="5"/>
  <c r="U245" i="5"/>
  <c r="V245" i="5"/>
  <c r="T245" i="5"/>
  <c r="S245" i="5"/>
  <c r="AC245" i="5" s="1"/>
  <c r="Q245" i="5"/>
  <c r="P245" i="5"/>
  <c r="AB245" i="5" s="1"/>
  <c r="R245" i="5"/>
  <c r="AD245" i="5" s="1"/>
  <c r="O245" i="5"/>
  <c r="Y311" i="5"/>
  <c r="X311" i="5"/>
  <c r="W311" i="5"/>
  <c r="V311" i="5"/>
  <c r="U311" i="5"/>
  <c r="T311" i="5"/>
  <c r="Q311" i="5"/>
  <c r="R311" i="5"/>
  <c r="AD311" i="5" s="1"/>
  <c r="S311" i="5"/>
  <c r="AC311" i="5" s="1"/>
  <c r="P311" i="5"/>
  <c r="AB311" i="5" s="1"/>
  <c r="O311" i="5"/>
  <c r="X380" i="5"/>
  <c r="W380" i="5"/>
  <c r="Y380" i="5"/>
  <c r="V380" i="5"/>
  <c r="U380" i="5"/>
  <c r="T380" i="5"/>
  <c r="Q380" i="5"/>
  <c r="O380" i="5"/>
  <c r="AA380" i="5" s="1"/>
  <c r="S380" i="5"/>
  <c r="AC380" i="5" s="1"/>
  <c r="R380" i="5"/>
  <c r="AD380" i="5" s="1"/>
  <c r="P380" i="5"/>
  <c r="AB380" i="5" s="1"/>
  <c r="Z380" i="5" s="1"/>
  <c r="Y422" i="5"/>
  <c r="X422" i="5"/>
  <c r="W422" i="5"/>
  <c r="U422" i="5"/>
  <c r="AA422" i="5" s="1"/>
  <c r="V422" i="5"/>
  <c r="T422" i="5"/>
  <c r="S422" i="5"/>
  <c r="AC422" i="5" s="1"/>
  <c r="O422" i="5"/>
  <c r="Q422" i="5"/>
  <c r="R422" i="5"/>
  <c r="AD422" i="5" s="1"/>
  <c r="P422" i="5"/>
  <c r="AB422" i="5" s="1"/>
  <c r="Y401" i="5"/>
  <c r="W401" i="5"/>
  <c r="X401" i="5"/>
  <c r="V401" i="5"/>
  <c r="U401" i="5"/>
  <c r="AA401" i="5" s="1"/>
  <c r="T401" i="5"/>
  <c r="S401" i="5"/>
  <c r="AC401" i="5" s="1"/>
  <c r="R401" i="5"/>
  <c r="AD401" i="5" s="1"/>
  <c r="O401" i="5"/>
  <c r="P401" i="5"/>
  <c r="AB401" i="5" s="1"/>
  <c r="Q401" i="5"/>
  <c r="X378" i="5"/>
  <c r="Y378" i="5"/>
  <c r="W378" i="5"/>
  <c r="V378" i="5"/>
  <c r="U378" i="5"/>
  <c r="T378" i="5"/>
  <c r="O378" i="5"/>
  <c r="Q378" i="5"/>
  <c r="P378" i="5"/>
  <c r="AB378" i="5" s="1"/>
  <c r="Z378" i="5" s="1"/>
  <c r="S378" i="5"/>
  <c r="AC378" i="5" s="1"/>
  <c r="R378" i="5"/>
  <c r="AD378" i="5" s="1"/>
  <c r="W306" i="5"/>
  <c r="X306" i="5"/>
  <c r="Y306" i="5"/>
  <c r="V306" i="5"/>
  <c r="U306" i="5"/>
  <c r="T306" i="5"/>
  <c r="R306" i="5"/>
  <c r="AD306" i="5" s="1"/>
  <c r="S306" i="5"/>
  <c r="AC306" i="5" s="1"/>
  <c r="O306" i="5"/>
  <c r="P306" i="5"/>
  <c r="AB306" i="5" s="1"/>
  <c r="Z306" i="5" s="1"/>
  <c r="Q306" i="5"/>
  <c r="Y479" i="5"/>
  <c r="W479" i="5"/>
  <c r="X479" i="5"/>
  <c r="V479" i="5"/>
  <c r="U479" i="5"/>
  <c r="T479" i="5"/>
  <c r="S479" i="5"/>
  <c r="AC479" i="5" s="1"/>
  <c r="Q479" i="5"/>
  <c r="O479" i="5"/>
  <c r="R479" i="5"/>
  <c r="AD479" i="5" s="1"/>
  <c r="P479" i="5"/>
  <c r="AB479" i="5" s="1"/>
  <c r="W456" i="5"/>
  <c r="Y456" i="5"/>
  <c r="X456" i="5"/>
  <c r="U456" i="5"/>
  <c r="V456" i="5"/>
  <c r="T456" i="5"/>
  <c r="S456" i="5"/>
  <c r="AC456" i="5" s="1"/>
  <c r="Q456" i="5"/>
  <c r="R456" i="5"/>
  <c r="AD456" i="5" s="1"/>
  <c r="P456" i="5"/>
  <c r="AB456" i="5" s="1"/>
  <c r="Z456" i="5" s="1"/>
  <c r="O456" i="5"/>
  <c r="W384" i="5"/>
  <c r="Y384" i="5"/>
  <c r="X384" i="5"/>
  <c r="V384" i="5"/>
  <c r="U384" i="5"/>
  <c r="T384" i="5"/>
  <c r="S384" i="5"/>
  <c r="AC384" i="5" s="1"/>
  <c r="P384" i="5"/>
  <c r="AB384" i="5" s="1"/>
  <c r="Q384" i="5"/>
  <c r="R384" i="5"/>
  <c r="AD384" i="5" s="1"/>
  <c r="O384" i="5"/>
  <c r="AA384" i="5" s="1"/>
  <c r="Y163" i="5"/>
  <c r="X163" i="5"/>
  <c r="W163" i="5"/>
  <c r="U163" i="5"/>
  <c r="AA163" i="5" s="1"/>
  <c r="V163" i="5"/>
  <c r="T163" i="5"/>
  <c r="P163" i="5"/>
  <c r="AB163" i="5" s="1"/>
  <c r="Z163" i="5" s="1"/>
  <c r="O163" i="5"/>
  <c r="S163" i="5"/>
  <c r="AC163" i="5" s="1"/>
  <c r="R163" i="5"/>
  <c r="AD163" i="5" s="1"/>
  <c r="Q163" i="5"/>
  <c r="W344" i="5"/>
  <c r="Y344" i="5"/>
  <c r="X344" i="5"/>
  <c r="V344" i="5"/>
  <c r="U344" i="5"/>
  <c r="T344" i="5"/>
  <c r="P344" i="5"/>
  <c r="AB344" i="5" s="1"/>
  <c r="Q344" i="5"/>
  <c r="R344" i="5"/>
  <c r="AD344" i="5" s="1"/>
  <c r="O344" i="5"/>
  <c r="S344" i="5"/>
  <c r="AC344" i="5" s="1"/>
  <c r="X203" i="5"/>
  <c r="Y203" i="5"/>
  <c r="W203" i="5"/>
  <c r="U203" i="5"/>
  <c r="V203" i="5"/>
  <c r="T203" i="5"/>
  <c r="R203" i="5"/>
  <c r="AD203" i="5" s="1"/>
  <c r="Q203" i="5"/>
  <c r="S203" i="5"/>
  <c r="AC203" i="5" s="1"/>
  <c r="O203" i="5"/>
  <c r="P203" i="5"/>
  <c r="AB203" i="5" s="1"/>
  <c r="X366" i="5"/>
  <c r="Y366" i="5"/>
  <c r="W366" i="5"/>
  <c r="V366" i="5"/>
  <c r="U366" i="5"/>
  <c r="T366" i="5"/>
  <c r="Q366" i="5"/>
  <c r="P366" i="5"/>
  <c r="AB366" i="5" s="1"/>
  <c r="O366" i="5"/>
  <c r="R366" i="5"/>
  <c r="AD366" i="5" s="1"/>
  <c r="S366" i="5"/>
  <c r="AC366" i="5" s="1"/>
  <c r="Y516" i="5"/>
  <c r="W516" i="5"/>
  <c r="X516" i="5"/>
  <c r="V516" i="5"/>
  <c r="U516" i="5"/>
  <c r="T516" i="5"/>
  <c r="S516" i="5"/>
  <c r="AC516" i="5" s="1"/>
  <c r="O516" i="5"/>
  <c r="Q516" i="5"/>
  <c r="R516" i="5"/>
  <c r="AD516" i="5" s="1"/>
  <c r="P516" i="5"/>
  <c r="AB516" i="5" s="1"/>
  <c r="Z516" i="5" s="1"/>
  <c r="W226" i="5"/>
  <c r="Y226" i="5"/>
  <c r="X226" i="5"/>
  <c r="U226" i="5"/>
  <c r="V226" i="5"/>
  <c r="T226" i="5"/>
  <c r="R226" i="5"/>
  <c r="AD226" i="5" s="1"/>
  <c r="S226" i="5"/>
  <c r="AC226" i="5" s="1"/>
  <c r="O226" i="5"/>
  <c r="P226" i="5"/>
  <c r="AB226" i="5" s="1"/>
  <c r="Z226" i="5" s="1"/>
  <c r="Q226" i="5"/>
  <c r="W175" i="5"/>
  <c r="X175" i="5"/>
  <c r="Y175" i="5"/>
  <c r="U175" i="5"/>
  <c r="V175" i="5"/>
  <c r="T175" i="5"/>
  <c r="Q175" i="5"/>
  <c r="S175" i="5"/>
  <c r="AC175" i="5" s="1"/>
  <c r="P175" i="5"/>
  <c r="AB175" i="5" s="1"/>
  <c r="R175" i="5"/>
  <c r="AD175" i="5" s="1"/>
  <c r="O175" i="5"/>
  <c r="X360" i="5"/>
  <c r="Y360" i="5"/>
  <c r="W360" i="5"/>
  <c r="U360" i="5"/>
  <c r="V360" i="5"/>
  <c r="T360" i="5"/>
  <c r="Q360" i="5"/>
  <c r="P360" i="5"/>
  <c r="AB360" i="5" s="1"/>
  <c r="R360" i="5"/>
  <c r="AD360" i="5" s="1"/>
  <c r="O360" i="5"/>
  <c r="S360" i="5"/>
  <c r="AC360" i="5" s="1"/>
  <c r="W260" i="5"/>
  <c r="X260" i="5"/>
  <c r="Y260" i="5"/>
  <c r="V260" i="5"/>
  <c r="U260" i="5"/>
  <c r="T260" i="5"/>
  <c r="P260" i="5"/>
  <c r="AB260" i="5" s="1"/>
  <c r="Z260" i="5" s="1"/>
  <c r="O260" i="5"/>
  <c r="S260" i="5"/>
  <c r="AC260" i="5" s="1"/>
  <c r="R260" i="5"/>
  <c r="AD260" i="5" s="1"/>
  <c r="Q260" i="5"/>
  <c r="Y255" i="5"/>
  <c r="X255" i="5"/>
  <c r="W255" i="5"/>
  <c r="V255" i="5"/>
  <c r="U255" i="5"/>
  <c r="T255" i="5"/>
  <c r="R255" i="5"/>
  <c r="AD255" i="5" s="1"/>
  <c r="S255" i="5"/>
  <c r="AC255" i="5" s="1"/>
  <c r="O255" i="5"/>
  <c r="P255" i="5"/>
  <c r="AB255" i="5" s="1"/>
  <c r="Q255" i="5"/>
  <c r="Y457" i="5"/>
  <c r="W457" i="5"/>
  <c r="X457" i="5"/>
  <c r="U457" i="5"/>
  <c r="V457" i="5"/>
  <c r="T457" i="5"/>
  <c r="S457" i="5"/>
  <c r="AC457" i="5" s="1"/>
  <c r="Q457" i="5"/>
  <c r="R457" i="5"/>
  <c r="AD457" i="5" s="1"/>
  <c r="P457" i="5"/>
  <c r="AB457" i="5" s="1"/>
  <c r="O457" i="5"/>
  <c r="X379" i="5"/>
  <c r="Y379" i="5"/>
  <c r="W379" i="5"/>
  <c r="U379" i="5"/>
  <c r="V379" i="5"/>
  <c r="T379" i="5"/>
  <c r="P379" i="5"/>
  <c r="AB379" i="5" s="1"/>
  <c r="Z379" i="5" s="1"/>
  <c r="S379" i="5"/>
  <c r="AC379" i="5" s="1"/>
  <c r="R379" i="5"/>
  <c r="AD379" i="5" s="1"/>
  <c r="Q379" i="5"/>
  <c r="O379" i="5"/>
  <c r="Y497" i="5"/>
  <c r="X497" i="5"/>
  <c r="W497" i="5"/>
  <c r="U497" i="5"/>
  <c r="V497" i="5"/>
  <c r="T497" i="5"/>
  <c r="S497" i="5"/>
  <c r="AC497" i="5" s="1"/>
  <c r="R497" i="5"/>
  <c r="AD497" i="5" s="1"/>
  <c r="Q497" i="5"/>
  <c r="O497" i="5"/>
  <c r="AA497" i="5" s="1"/>
  <c r="P497" i="5"/>
  <c r="AB497" i="5" s="1"/>
  <c r="Z497" i="5" s="1"/>
  <c r="X448" i="5"/>
  <c r="W448" i="5"/>
  <c r="Y448" i="5"/>
  <c r="U448" i="5"/>
  <c r="V448" i="5"/>
  <c r="T448" i="5"/>
  <c r="S448" i="5"/>
  <c r="AC448" i="5" s="1"/>
  <c r="P448" i="5"/>
  <c r="AB448" i="5" s="1"/>
  <c r="Q448" i="5"/>
  <c r="R448" i="5"/>
  <c r="AD448" i="5" s="1"/>
  <c r="O448" i="5"/>
  <c r="X177" i="5"/>
  <c r="W177" i="5"/>
  <c r="Y177" i="5"/>
  <c r="U177" i="5"/>
  <c r="V177" i="5"/>
  <c r="T177" i="5"/>
  <c r="S177" i="5"/>
  <c r="AC177" i="5" s="1"/>
  <c r="Q177" i="5"/>
  <c r="R177" i="5"/>
  <c r="AD177" i="5" s="1"/>
  <c r="O177" i="5"/>
  <c r="AA177" i="5" s="1"/>
  <c r="P177" i="5"/>
  <c r="AB177" i="5" s="1"/>
  <c r="Y466" i="5"/>
  <c r="W466" i="5"/>
  <c r="X466" i="5"/>
  <c r="U466" i="5"/>
  <c r="V466" i="5"/>
  <c r="T466" i="5"/>
  <c r="S466" i="5"/>
  <c r="AC466" i="5" s="1"/>
  <c r="Q466" i="5"/>
  <c r="O466" i="5"/>
  <c r="R466" i="5"/>
  <c r="AD466" i="5" s="1"/>
  <c r="P466" i="5"/>
  <c r="AB466" i="5" s="1"/>
  <c r="Z466" i="5" s="1"/>
  <c r="Y265" i="5"/>
  <c r="X265" i="5"/>
  <c r="W265" i="5"/>
  <c r="U265" i="5"/>
  <c r="AA265" i="5" s="1"/>
  <c r="V265" i="5"/>
  <c r="T265" i="5"/>
  <c r="Q265" i="5"/>
  <c r="P265" i="5"/>
  <c r="AB265" i="5" s="1"/>
  <c r="O265" i="5"/>
  <c r="R265" i="5"/>
  <c r="AD265" i="5" s="1"/>
  <c r="S265" i="5"/>
  <c r="AC265" i="5" s="1"/>
  <c r="Y200" i="5"/>
  <c r="W200" i="5"/>
  <c r="X200" i="5"/>
  <c r="U200" i="5"/>
  <c r="V200" i="5"/>
  <c r="T200" i="5"/>
  <c r="O200" i="5"/>
  <c r="S200" i="5"/>
  <c r="AC200" i="5" s="1"/>
  <c r="R200" i="5"/>
  <c r="AD200" i="5" s="1"/>
  <c r="Q200" i="5"/>
  <c r="P200" i="5"/>
  <c r="AB200" i="5" s="1"/>
  <c r="W202" i="5"/>
  <c r="X202" i="5"/>
  <c r="Y202" i="5"/>
  <c r="V202" i="5"/>
  <c r="U202" i="5"/>
  <c r="T202" i="5"/>
  <c r="O202" i="5"/>
  <c r="S202" i="5"/>
  <c r="AC202" i="5" s="1"/>
  <c r="R202" i="5"/>
  <c r="AD202" i="5" s="1"/>
  <c r="P202" i="5"/>
  <c r="AB202" i="5" s="1"/>
  <c r="Z202" i="5" s="1"/>
  <c r="Q202" i="5"/>
  <c r="W382" i="5"/>
  <c r="X382" i="5"/>
  <c r="Y382" i="5"/>
  <c r="U382" i="5"/>
  <c r="V382" i="5"/>
  <c r="T382" i="5"/>
  <c r="P382" i="5"/>
  <c r="AB382" i="5" s="1"/>
  <c r="O382" i="5"/>
  <c r="S382" i="5"/>
  <c r="AC382" i="5" s="1"/>
  <c r="Q382" i="5"/>
  <c r="R382" i="5"/>
  <c r="AD382" i="5" s="1"/>
  <c r="W236" i="5"/>
  <c r="Y236" i="5"/>
  <c r="X236" i="5"/>
  <c r="V236" i="5"/>
  <c r="U236" i="5"/>
  <c r="T236" i="5"/>
  <c r="Q236" i="5"/>
  <c r="O236" i="5"/>
  <c r="AA236" i="5" s="1"/>
  <c r="P236" i="5"/>
  <c r="AB236" i="5" s="1"/>
  <c r="S236" i="5"/>
  <c r="AC236" i="5" s="1"/>
  <c r="R236" i="5"/>
  <c r="AD236" i="5" s="1"/>
  <c r="Y486" i="5"/>
  <c r="X486" i="5"/>
  <c r="W486" i="5"/>
  <c r="U486" i="5"/>
  <c r="V486" i="5"/>
  <c r="T486" i="5"/>
  <c r="S486" i="5"/>
  <c r="AC486" i="5" s="1"/>
  <c r="R486" i="5"/>
  <c r="AD486" i="5" s="1"/>
  <c r="P486" i="5"/>
  <c r="AB486" i="5" s="1"/>
  <c r="Z486" i="5" s="1"/>
  <c r="Q486" i="5"/>
  <c r="O486" i="5"/>
  <c r="AA486" i="5" s="1"/>
  <c r="W451" i="5"/>
  <c r="Y451" i="5"/>
  <c r="X451" i="5"/>
  <c r="U451" i="5"/>
  <c r="V451" i="5"/>
  <c r="T451" i="5"/>
  <c r="S451" i="5"/>
  <c r="AC451" i="5" s="1"/>
  <c r="O451" i="5"/>
  <c r="Q451" i="5"/>
  <c r="P451" i="5"/>
  <c r="AB451" i="5" s="1"/>
  <c r="R451" i="5"/>
  <c r="AD451" i="5" s="1"/>
  <c r="Y467" i="5"/>
  <c r="X467" i="5"/>
  <c r="W467" i="5"/>
  <c r="V467" i="5"/>
  <c r="U467" i="5"/>
  <c r="AA467" i="5" s="1"/>
  <c r="T467" i="5"/>
  <c r="S467" i="5"/>
  <c r="AC467" i="5" s="1"/>
  <c r="Q467" i="5"/>
  <c r="O467" i="5"/>
  <c r="P467" i="5"/>
  <c r="AB467" i="5" s="1"/>
  <c r="R467" i="5"/>
  <c r="AD467" i="5" s="1"/>
  <c r="Y312" i="5"/>
  <c r="W312" i="5"/>
  <c r="X312" i="5"/>
  <c r="V312" i="5"/>
  <c r="U312" i="5"/>
  <c r="T312" i="5"/>
  <c r="Q312" i="5"/>
  <c r="S312" i="5"/>
  <c r="AC312" i="5" s="1"/>
  <c r="P312" i="5"/>
  <c r="AB312" i="5" s="1"/>
  <c r="O312" i="5"/>
  <c r="R312" i="5"/>
  <c r="AD312" i="5" s="1"/>
  <c r="X216" i="5"/>
  <c r="W216" i="5"/>
  <c r="Y216" i="5"/>
  <c r="U216" i="5"/>
  <c r="V216" i="5"/>
  <c r="T216" i="5"/>
  <c r="P216" i="5"/>
  <c r="AB216" i="5" s="1"/>
  <c r="Q216" i="5"/>
  <c r="R216" i="5"/>
  <c r="AD216" i="5" s="1"/>
  <c r="S216" i="5"/>
  <c r="AC216" i="5" s="1"/>
  <c r="O216" i="5"/>
  <c r="W231" i="5"/>
  <c r="Y231" i="5"/>
  <c r="X231" i="5"/>
  <c r="V231" i="5"/>
  <c r="U231" i="5"/>
  <c r="T231" i="5"/>
  <c r="S231" i="5"/>
  <c r="AC231" i="5" s="1"/>
  <c r="O231" i="5"/>
  <c r="P231" i="5"/>
  <c r="AB231" i="5" s="1"/>
  <c r="R231" i="5"/>
  <c r="AD231" i="5" s="1"/>
  <c r="Q231" i="5"/>
  <c r="X506" i="5"/>
  <c r="Y506" i="5"/>
  <c r="W506" i="5"/>
  <c r="U506" i="5"/>
  <c r="V506" i="5"/>
  <c r="T506" i="5"/>
  <c r="S506" i="5"/>
  <c r="AC506" i="5" s="1"/>
  <c r="R506" i="5"/>
  <c r="AD506" i="5" s="1"/>
  <c r="Q506" i="5"/>
  <c r="P506" i="5"/>
  <c r="AB506" i="5" s="1"/>
  <c r="Z506" i="5" s="1"/>
  <c r="O506" i="5"/>
  <c r="AA506" i="5" s="1"/>
  <c r="X289" i="5"/>
  <c r="W289" i="5"/>
  <c r="Y289" i="5"/>
  <c r="V289" i="5"/>
  <c r="U289" i="5"/>
  <c r="T289" i="5"/>
  <c r="R289" i="5"/>
  <c r="AD289" i="5" s="1"/>
  <c r="O289" i="5"/>
  <c r="Q289" i="5"/>
  <c r="S289" i="5"/>
  <c r="AC289" i="5" s="1"/>
  <c r="P289" i="5"/>
  <c r="AB289" i="5" s="1"/>
  <c r="Z289" i="5" s="1"/>
  <c r="W375" i="5"/>
  <c r="X375" i="5"/>
  <c r="Y375" i="5"/>
  <c r="U375" i="5"/>
  <c r="V375" i="5"/>
  <c r="T375" i="5"/>
  <c r="S375" i="5"/>
  <c r="AC375" i="5" s="1"/>
  <c r="R375" i="5"/>
  <c r="AD375" i="5" s="1"/>
  <c r="O375" i="5"/>
  <c r="Q375" i="5"/>
  <c r="P375" i="5"/>
  <c r="AB375" i="5" s="1"/>
  <c r="X130" i="5"/>
  <c r="Y130" i="5"/>
  <c r="W130" i="5"/>
  <c r="U130" i="5"/>
  <c r="V130" i="5"/>
  <c r="T130" i="5"/>
  <c r="S130" i="5"/>
  <c r="AC130" i="5" s="1"/>
  <c r="Q130" i="5"/>
  <c r="P130" i="5"/>
  <c r="AB130" i="5" s="1"/>
  <c r="Z130" i="5" s="1"/>
  <c r="O130" i="5"/>
  <c r="AA130" i="5" s="1"/>
  <c r="R130" i="5"/>
  <c r="AD130" i="5" s="1"/>
  <c r="W124" i="5"/>
  <c r="X124" i="5"/>
  <c r="Y124" i="5"/>
  <c r="U124" i="5"/>
  <c r="V124" i="5"/>
  <c r="T124" i="5"/>
  <c r="R124" i="5"/>
  <c r="AD124" i="5" s="1"/>
  <c r="P124" i="5"/>
  <c r="AB124" i="5" s="1"/>
  <c r="Q124" i="5"/>
  <c r="O124" i="5"/>
  <c r="S124" i="5"/>
  <c r="AC124" i="5" s="1"/>
  <c r="Y544" i="5"/>
  <c r="X544" i="5"/>
  <c r="W544" i="5"/>
  <c r="V544" i="5"/>
  <c r="U544" i="5"/>
  <c r="T544" i="5"/>
  <c r="S544" i="5"/>
  <c r="AC544" i="5" s="1"/>
  <c r="O544" i="5"/>
  <c r="P544" i="5"/>
  <c r="AB544" i="5" s="1"/>
  <c r="Q544" i="5"/>
  <c r="R544" i="5"/>
  <c r="AD544" i="5" s="1"/>
  <c r="AA87" i="5"/>
  <c r="Z97" i="5"/>
  <c r="AA103" i="5"/>
  <c r="C553" i="5"/>
  <c r="D553" i="5" s="1"/>
  <c r="C529" i="5"/>
  <c r="D529" i="5" s="1"/>
  <c r="C539" i="5"/>
  <c r="D539" i="5" s="1"/>
  <c r="C534" i="5"/>
  <c r="D534" i="5" s="1"/>
  <c r="C535" i="5"/>
  <c r="D535" i="5" s="1"/>
  <c r="C550" i="5"/>
  <c r="D550" i="5" s="1"/>
  <c r="C549" i="5"/>
  <c r="D549" i="5" s="1"/>
  <c r="C531" i="5"/>
  <c r="D531" i="5" s="1"/>
  <c r="C547" i="5"/>
  <c r="D547" i="5" s="1"/>
  <c r="C530" i="5"/>
  <c r="D530" i="5" s="1"/>
  <c r="C546" i="5"/>
  <c r="D546" i="5" s="1"/>
  <c r="C543" i="5"/>
  <c r="D543" i="5" s="1"/>
  <c r="C538" i="5"/>
  <c r="D538" i="5" s="1"/>
  <c r="C554" i="5"/>
  <c r="D554" i="5" s="1"/>
  <c r="C783" i="5"/>
  <c r="D783" i="5" s="1"/>
  <c r="C885" i="5"/>
  <c r="D885" i="5" s="1"/>
  <c r="C871" i="5"/>
  <c r="D871" i="5" s="1"/>
  <c r="C692" i="5"/>
  <c r="D692" i="5" s="1"/>
  <c r="C727" i="5"/>
  <c r="D727" i="5" s="1"/>
  <c r="C754" i="5"/>
  <c r="D754" i="5" s="1"/>
  <c r="C659" i="5"/>
  <c r="D659" i="5" s="1"/>
  <c r="C638" i="5"/>
  <c r="D638" i="5" s="1"/>
  <c r="C761" i="5"/>
  <c r="D761" i="5" s="1"/>
  <c r="C703" i="5"/>
  <c r="D703" i="5" s="1"/>
  <c r="C654" i="5"/>
  <c r="D654" i="5" s="1"/>
  <c r="C987" i="5"/>
  <c r="D987" i="5" s="1"/>
  <c r="C739" i="5"/>
  <c r="D739" i="5" s="1"/>
  <c r="C816" i="5"/>
  <c r="D816" i="5" s="1"/>
  <c r="C873" i="5"/>
  <c r="D873" i="5" s="1"/>
  <c r="C797" i="5"/>
  <c r="D797" i="5" s="1"/>
  <c r="C984" i="5"/>
  <c r="D984" i="5" s="1"/>
  <c r="C639" i="5"/>
  <c r="D639" i="5" s="1"/>
  <c r="C868" i="5"/>
  <c r="D868" i="5" s="1"/>
  <c r="C671" i="5"/>
  <c r="D671" i="5" s="1"/>
  <c r="C608" i="5"/>
  <c r="D608" i="5" s="1"/>
  <c r="C910" i="5"/>
  <c r="D910" i="5" s="1"/>
  <c r="C992" i="5"/>
  <c r="D992" i="5" s="1"/>
  <c r="C629" i="5"/>
  <c r="D629" i="5" s="1"/>
  <c r="C825" i="5"/>
  <c r="D825" i="5" s="1"/>
  <c r="C909" i="5"/>
  <c r="D909" i="5" s="1"/>
  <c r="C580" i="5"/>
  <c r="D580" i="5" s="1"/>
  <c r="C634" i="5"/>
  <c r="D634" i="5" s="1"/>
  <c r="C985" i="5"/>
  <c r="D985" i="5" s="1"/>
  <c r="C610" i="5"/>
  <c r="D610" i="5" s="1"/>
  <c r="C838" i="5"/>
  <c r="D838" i="5" s="1"/>
  <c r="C595" i="5"/>
  <c r="D595" i="5" s="1"/>
  <c r="C966" i="5"/>
  <c r="D966" i="5" s="1"/>
  <c r="C918" i="5"/>
  <c r="D918" i="5" s="1"/>
  <c r="C810" i="5"/>
  <c r="D810" i="5" s="1"/>
  <c r="C746" i="5"/>
  <c r="D746" i="5" s="1"/>
  <c r="C643" i="5"/>
  <c r="D643" i="5" s="1"/>
  <c r="C768" i="5"/>
  <c r="D768" i="5" s="1"/>
  <c r="C720" i="5"/>
  <c r="D720" i="5" s="1"/>
  <c r="C682" i="5"/>
  <c r="D682" i="5" s="1"/>
  <c r="C964" i="5"/>
  <c r="D964" i="5" s="1"/>
  <c r="C920" i="5"/>
  <c r="D920" i="5" s="1"/>
  <c r="C950" i="5"/>
  <c r="D950" i="5" s="1"/>
  <c r="C779" i="5"/>
  <c r="D779" i="5" s="1"/>
  <c r="C667" i="5"/>
  <c r="D667" i="5" s="1"/>
  <c r="C574" i="5"/>
  <c r="D574" i="5" s="1"/>
  <c r="C596" i="5"/>
  <c r="D596" i="5" s="1"/>
  <c r="C773" i="5"/>
  <c r="D773" i="5" s="1"/>
  <c r="C962" i="5"/>
  <c r="D962" i="5" s="1"/>
  <c r="C689" i="5"/>
  <c r="D689" i="5" s="1"/>
  <c r="C765" i="5"/>
  <c r="D765" i="5" s="1"/>
  <c r="C743" i="5"/>
  <c r="D743" i="5" s="1"/>
  <c r="C632" i="5"/>
  <c r="D632" i="5" s="1"/>
  <c r="C701" i="5"/>
  <c r="D701" i="5" s="1"/>
  <c r="C931" i="5"/>
  <c r="D931" i="5" s="1"/>
  <c r="C691" i="5"/>
  <c r="D691" i="5" s="1"/>
  <c r="C665" i="5"/>
  <c r="D665" i="5" s="1"/>
  <c r="C718" i="5"/>
  <c r="D718" i="5" s="1"/>
  <c r="C607" i="5"/>
  <c r="D607" i="5" s="1"/>
  <c r="C946" i="5"/>
  <c r="D946" i="5" s="1"/>
  <c r="C600" i="5"/>
  <c r="D600" i="5" s="1"/>
  <c r="C860" i="5"/>
  <c r="D860" i="5" s="1"/>
  <c r="C878" i="5"/>
  <c r="D878" i="5" s="1"/>
  <c r="C604" i="5"/>
  <c r="D604" i="5" s="1"/>
  <c r="C775" i="5"/>
  <c r="D775" i="5" s="1"/>
  <c r="C975" i="5"/>
  <c r="D975" i="5" s="1"/>
  <c r="C663" i="5"/>
  <c r="D663" i="5" s="1"/>
  <c r="C606" i="5"/>
  <c r="D606" i="5" s="1"/>
  <c r="C940" i="5"/>
  <c r="D940" i="5" s="1"/>
  <c r="C744" i="5"/>
  <c r="D744" i="5" s="1"/>
  <c r="C823" i="5"/>
  <c r="D823" i="5" s="1"/>
  <c r="C843" i="5"/>
  <c r="D843" i="5" s="1"/>
  <c r="C899" i="5"/>
  <c r="D899" i="5" s="1"/>
  <c r="C1005" i="5"/>
  <c r="D1005" i="5" s="1"/>
  <c r="C770" i="5"/>
  <c r="D770" i="5" s="1"/>
  <c r="C660" i="5"/>
  <c r="D660" i="5" s="1"/>
  <c r="C912" i="5"/>
  <c r="D912" i="5" s="1"/>
  <c r="C666" i="5"/>
  <c r="D666" i="5" s="1"/>
  <c r="C811" i="5"/>
  <c r="D811" i="5" s="1"/>
  <c r="C669" i="5"/>
  <c r="D669" i="5" s="1"/>
  <c r="C928" i="5"/>
  <c r="D928" i="5" s="1"/>
  <c r="C696" i="5"/>
  <c r="D696" i="5" s="1"/>
  <c r="C678" i="5"/>
  <c r="D678" i="5" s="1"/>
  <c r="C713" i="5"/>
  <c r="D713" i="5" s="1"/>
  <c r="C960" i="5"/>
  <c r="D960" i="5" s="1"/>
  <c r="C647" i="5"/>
  <c r="D647" i="5" s="1"/>
  <c r="C926" i="5"/>
  <c r="D926" i="5" s="1"/>
  <c r="C573" i="5"/>
  <c r="D573" i="5" s="1"/>
  <c r="C637" i="5"/>
  <c r="D637" i="5" s="1"/>
  <c r="C991" i="5"/>
  <c r="D991" i="5" s="1"/>
  <c r="C642" i="5"/>
  <c r="D642" i="5" s="1"/>
  <c r="C943" i="5"/>
  <c r="D943" i="5" s="1"/>
  <c r="C724" i="5"/>
  <c r="D724" i="5" s="1"/>
  <c r="C645" i="5"/>
  <c r="D645" i="5" s="1"/>
  <c r="C914" i="5"/>
  <c r="D914" i="5" s="1"/>
  <c r="C728" i="5"/>
  <c r="D728" i="5" s="1"/>
  <c r="C757" i="5"/>
  <c r="D757" i="5" s="1"/>
  <c r="C677" i="5"/>
  <c r="D677" i="5" s="1"/>
  <c r="C736" i="5"/>
  <c r="D736" i="5" s="1"/>
  <c r="C986" i="5"/>
  <c r="D986" i="5" s="1"/>
  <c r="C921" i="5"/>
  <c r="D921" i="5" s="1"/>
  <c r="C828" i="5"/>
  <c r="D828" i="5" s="1"/>
  <c r="C734" i="5"/>
  <c r="D734" i="5" s="1"/>
  <c r="C702" i="5"/>
  <c r="D702" i="5" s="1"/>
  <c r="C670" i="5"/>
  <c r="D670" i="5" s="1"/>
  <c r="C856" i="5"/>
  <c r="D856" i="5" s="1"/>
  <c r="C760" i="5"/>
  <c r="D760" i="5" s="1"/>
  <c r="C908" i="5"/>
  <c r="D908" i="5" s="1"/>
  <c r="C730" i="5"/>
  <c r="D730" i="5" s="1"/>
  <c r="C749" i="5"/>
  <c r="D749" i="5" s="1"/>
  <c r="C923" i="5"/>
  <c r="D923" i="5" s="1"/>
  <c r="C747" i="5"/>
  <c r="D747" i="5" s="1"/>
  <c r="C742" i="5"/>
  <c r="D742" i="5" s="1"/>
  <c r="C826" i="5"/>
  <c r="D826" i="5" s="1"/>
  <c r="C726" i="5"/>
  <c r="D726" i="5" s="1"/>
  <c r="C712" i="5"/>
  <c r="D712" i="5" s="1"/>
  <c r="C695" i="5"/>
  <c r="D695" i="5" s="1"/>
  <c r="C796" i="5"/>
  <c r="D796" i="5" s="1"/>
  <c r="C729" i="5"/>
  <c r="D729" i="5" s="1"/>
  <c r="C738" i="5"/>
  <c r="D738" i="5" s="1"/>
  <c r="C949" i="5"/>
  <c r="D949" i="5" s="1"/>
  <c r="C566" i="5"/>
  <c r="D566" i="5" s="1"/>
  <c r="C569" i="5"/>
  <c r="D569" i="5" s="1"/>
  <c r="C651" i="5"/>
  <c r="D651" i="5" s="1"/>
  <c r="C681" i="5"/>
  <c r="D681" i="5" s="1"/>
  <c r="C585" i="5"/>
  <c r="D585" i="5" s="1"/>
  <c r="C652" i="5"/>
  <c r="D652" i="5" s="1"/>
  <c r="C605" i="5"/>
  <c r="D605" i="5" s="1"/>
  <c r="C676" i="5"/>
  <c r="D676" i="5" s="1"/>
  <c r="C633" i="5"/>
  <c r="D633" i="5" s="1"/>
  <c r="C906" i="5"/>
  <c r="D906" i="5" s="1"/>
  <c r="C618" i="5"/>
  <c r="D618" i="5" s="1"/>
  <c r="C925" i="5"/>
  <c r="D925" i="5" s="1"/>
  <c r="C673" i="5"/>
  <c r="D673" i="5" s="1"/>
  <c r="C859" i="5"/>
  <c r="D859" i="5" s="1"/>
  <c r="C789" i="5"/>
  <c r="D789" i="5" s="1"/>
  <c r="C1000" i="5"/>
  <c r="D1000" i="5" s="1"/>
  <c r="C813" i="5"/>
  <c r="D813" i="5" s="1"/>
  <c r="C978" i="5"/>
  <c r="D978" i="5" s="1"/>
  <c r="C762" i="5"/>
  <c r="D762" i="5" s="1"/>
  <c r="C619" i="5"/>
  <c r="D619" i="5" s="1"/>
  <c r="C792" i="5"/>
  <c r="D792" i="5" s="1"/>
  <c r="C827" i="5"/>
  <c r="D827" i="5" s="1"/>
  <c r="C698" i="5"/>
  <c r="D698" i="5" s="1"/>
  <c r="C575" i="5"/>
  <c r="D575" i="5" s="1"/>
  <c r="C627" i="5"/>
  <c r="D627" i="5" s="1"/>
  <c r="C751" i="5"/>
  <c r="D751" i="5" s="1"/>
  <c r="C716" i="5"/>
  <c r="D716" i="5" s="1"/>
  <c r="C752" i="5"/>
  <c r="D752" i="5" s="1"/>
  <c r="C866" i="5"/>
  <c r="D866" i="5" s="1"/>
  <c r="C706" i="5"/>
  <c r="D706" i="5" s="1"/>
  <c r="C758" i="5"/>
  <c r="D758" i="5" s="1"/>
  <c r="C793" i="5"/>
  <c r="D793" i="5" s="1"/>
  <c r="C707" i="5"/>
  <c r="D707" i="5" s="1"/>
  <c r="C583" i="5"/>
  <c r="D583" i="5" s="1"/>
  <c r="C834" i="5"/>
  <c r="D834" i="5" s="1"/>
  <c r="C851" i="5"/>
  <c r="D851" i="5" s="1"/>
  <c r="C890" i="5"/>
  <c r="D890" i="5" s="1"/>
  <c r="C668" i="5"/>
  <c r="D668" i="5" s="1"/>
  <c r="C977" i="5"/>
  <c r="D977" i="5" s="1"/>
  <c r="C870" i="5"/>
  <c r="D870" i="5" s="1"/>
  <c r="C1002" i="5"/>
  <c r="D1002" i="5" s="1"/>
  <c r="C970" i="5"/>
  <c r="D970" i="5" s="1"/>
  <c r="C763" i="5"/>
  <c r="D763" i="5" s="1"/>
  <c r="C852" i="5"/>
  <c r="D852" i="5" s="1"/>
  <c r="C748" i="5"/>
  <c r="D748" i="5" s="1"/>
  <c r="C982" i="5"/>
  <c r="D982" i="5" s="1"/>
  <c r="C785" i="5"/>
  <c r="D785" i="5" s="1"/>
  <c r="C927" i="5"/>
  <c r="D927" i="5" s="1"/>
  <c r="C869" i="5"/>
  <c r="D869" i="5" s="1"/>
  <c r="C708" i="5"/>
  <c r="D708" i="5" s="1"/>
  <c r="C806" i="5"/>
  <c r="D806" i="5" s="1"/>
  <c r="C980" i="5"/>
  <c r="D980" i="5" s="1"/>
  <c r="C841" i="5"/>
  <c r="D841" i="5" s="1"/>
  <c r="C934" i="5"/>
  <c r="D934" i="5" s="1"/>
  <c r="C847" i="5"/>
  <c r="D847" i="5" s="1"/>
  <c r="C710" i="5"/>
  <c r="D710" i="5" s="1"/>
  <c r="C686" i="5"/>
  <c r="D686" i="5" s="1"/>
  <c r="C614" i="5"/>
  <c r="D614" i="5" s="1"/>
  <c r="C905" i="5"/>
  <c r="D905" i="5" s="1"/>
  <c r="C733" i="5"/>
  <c r="D733" i="5" s="1"/>
  <c r="C593" i="5"/>
  <c r="D593" i="5" s="1"/>
  <c r="C808" i="5"/>
  <c r="D808" i="5" s="1"/>
  <c r="C848" i="5"/>
  <c r="D848" i="5" s="1"/>
  <c r="C854" i="5"/>
  <c r="D854" i="5" s="1"/>
  <c r="C961" i="5"/>
  <c r="D961" i="5" s="1"/>
  <c r="C771" i="5"/>
  <c r="D771" i="5" s="1"/>
  <c r="C903" i="5"/>
  <c r="D903" i="5" s="1"/>
  <c r="C897" i="5"/>
  <c r="D897" i="5" s="1"/>
  <c r="C997" i="5"/>
  <c r="D997" i="5" s="1"/>
  <c r="C675" i="5"/>
  <c r="D675" i="5" s="1"/>
  <c r="C640" i="5"/>
  <c r="D640" i="5" s="1"/>
  <c r="C995" i="5"/>
  <c r="D995" i="5" s="1"/>
  <c r="C955" i="5"/>
  <c r="D955" i="5" s="1"/>
  <c r="C877" i="5"/>
  <c r="D877" i="5" s="1"/>
  <c r="C917" i="5"/>
  <c r="D917" i="5" s="1"/>
  <c r="C741" i="5"/>
  <c r="D741" i="5" s="1"/>
  <c r="C564" i="5"/>
  <c r="D564" i="5" s="1"/>
  <c r="C776" i="5"/>
  <c r="D776" i="5" s="1"/>
  <c r="C624" i="5"/>
  <c r="D624" i="5" s="1"/>
  <c r="C802" i="5"/>
  <c r="D802" i="5" s="1"/>
  <c r="C772" i="5"/>
  <c r="D772" i="5" s="1"/>
  <c r="C965" i="5"/>
  <c r="D965" i="5" s="1"/>
  <c r="C737" i="5"/>
  <c r="D737" i="5" s="1"/>
  <c r="C579" i="5"/>
  <c r="D579" i="5" s="1"/>
  <c r="C731" i="5"/>
  <c r="D731" i="5" s="1"/>
  <c r="C581" i="5"/>
  <c r="D581" i="5" s="1"/>
  <c r="C567" i="5"/>
  <c r="D567" i="5" s="1"/>
  <c r="C684" i="5"/>
  <c r="D684" i="5" s="1"/>
  <c r="C836" i="5"/>
  <c r="D836" i="5" s="1"/>
  <c r="C988" i="5"/>
  <c r="D988" i="5" s="1"/>
  <c r="C613" i="5"/>
  <c r="D613" i="5" s="1"/>
  <c r="C794" i="5"/>
  <c r="D794" i="5" s="1"/>
  <c r="C804" i="5"/>
  <c r="D804" i="5" s="1"/>
  <c r="C582" i="5"/>
  <c r="D582" i="5" s="1"/>
  <c r="C584" i="5"/>
  <c r="D584" i="5" s="1"/>
  <c r="C709" i="5"/>
  <c r="D709" i="5" s="1"/>
  <c r="C735" i="5"/>
  <c r="D735" i="5" s="1"/>
  <c r="C700" i="5"/>
  <c r="D700" i="5" s="1"/>
  <c r="C945" i="5"/>
  <c r="D945" i="5" s="1"/>
  <c r="C953" i="5"/>
  <c r="D953" i="5" s="1"/>
  <c r="C612" i="5"/>
  <c r="D612" i="5" s="1"/>
  <c r="C845" i="5"/>
  <c r="D845" i="5" s="1"/>
  <c r="C721" i="5"/>
  <c r="D721" i="5" s="1"/>
  <c r="C801" i="5"/>
  <c r="D801" i="5" s="1"/>
  <c r="C694" i="5"/>
  <c r="D694" i="5" s="1"/>
  <c r="C704" i="5"/>
  <c r="D704" i="5" s="1"/>
  <c r="C842" i="5"/>
  <c r="D842" i="5" s="1"/>
  <c r="C996" i="5"/>
  <c r="D996" i="5" s="1"/>
  <c r="C597" i="5"/>
  <c r="D597" i="5" s="1"/>
  <c r="C952" i="5"/>
  <c r="D952" i="5" s="1"/>
  <c r="C840" i="5"/>
  <c r="D840" i="5" s="1"/>
  <c r="C884" i="5"/>
  <c r="D884" i="5" s="1"/>
  <c r="C891" i="5"/>
  <c r="D891" i="5" s="1"/>
  <c r="C625" i="5"/>
  <c r="D625" i="5" s="1"/>
  <c r="C617" i="5"/>
  <c r="D617" i="5" s="1"/>
  <c r="C967" i="5"/>
  <c r="D967" i="5" s="1"/>
  <c r="C974" i="5"/>
  <c r="D974" i="5" s="1"/>
  <c r="C875" i="5"/>
  <c r="D875" i="5" s="1"/>
  <c r="C894" i="5"/>
  <c r="D894" i="5" s="1"/>
  <c r="C833" i="5"/>
  <c r="D833" i="5" s="1"/>
  <c r="C635" i="5"/>
  <c r="D635" i="5" s="1"/>
  <c r="C786" i="5"/>
  <c r="D786" i="5" s="1"/>
  <c r="C874" i="5"/>
  <c r="D874" i="5" s="1"/>
  <c r="C777" i="5"/>
  <c r="D777" i="5" s="1"/>
  <c r="C622" i="5"/>
  <c r="D622" i="5" s="1"/>
  <c r="C858" i="5"/>
  <c r="D858" i="5" s="1"/>
  <c r="C646" i="5"/>
  <c r="D646" i="5" s="1"/>
  <c r="C1003" i="5"/>
  <c r="D1003" i="5" s="1"/>
  <c r="C935" i="5"/>
  <c r="D935" i="5" s="1"/>
  <c r="C998" i="5"/>
  <c r="D998" i="5" s="1"/>
  <c r="C990" i="5"/>
  <c r="D990" i="5" s="1"/>
  <c r="C886" i="5"/>
  <c r="D886" i="5" s="1"/>
  <c r="C590" i="5"/>
  <c r="D590" i="5" s="1"/>
  <c r="C865" i="5"/>
  <c r="D865" i="5" s="1"/>
  <c r="C957" i="5"/>
  <c r="D957" i="5" s="1"/>
  <c r="C685" i="5"/>
  <c r="D685" i="5" s="1"/>
  <c r="C565" i="5"/>
  <c r="D565" i="5" s="1"/>
  <c r="C963" i="5"/>
  <c r="D963" i="5" s="1"/>
  <c r="C807" i="5"/>
  <c r="D807" i="5" s="1"/>
  <c r="C764" i="5"/>
  <c r="D764" i="5" s="1"/>
  <c r="C705" i="5"/>
  <c r="D705" i="5" s="1"/>
  <c r="C563" i="5"/>
  <c r="D563" i="5" s="1"/>
  <c r="C853" i="5"/>
  <c r="D853" i="5" s="1"/>
  <c r="C938" i="5"/>
  <c r="D938" i="5" s="1"/>
  <c r="C898" i="5"/>
  <c r="D898" i="5" s="1"/>
  <c r="C558" i="5"/>
  <c r="D558" i="5" s="1"/>
  <c r="C725" i="5"/>
  <c r="D725" i="5" s="1"/>
  <c r="C711" i="5"/>
  <c r="D711" i="5" s="1"/>
  <c r="C889" i="5"/>
  <c r="D889" i="5" s="1"/>
  <c r="C999" i="5"/>
  <c r="D999" i="5" s="1"/>
  <c r="C620" i="5"/>
  <c r="D620" i="5" s="1"/>
  <c r="C714" i="5"/>
  <c r="D714" i="5" s="1"/>
  <c r="C821" i="5"/>
  <c r="D821" i="5" s="1"/>
  <c r="C944" i="5"/>
  <c r="D944" i="5" s="1"/>
  <c r="C883" i="5"/>
  <c r="D883" i="5" s="1"/>
  <c r="C687" i="5"/>
  <c r="D687" i="5" s="1"/>
  <c r="C911" i="5"/>
  <c r="D911" i="5" s="1"/>
  <c r="C981" i="5"/>
  <c r="D981" i="5" s="1"/>
  <c r="C803" i="5"/>
  <c r="D803" i="5" s="1"/>
  <c r="C835" i="5"/>
  <c r="D835" i="5" s="1"/>
  <c r="C753" i="5"/>
  <c r="D753" i="5" s="1"/>
  <c r="C971" i="5"/>
  <c r="D971" i="5" s="1"/>
  <c r="C818" i="5"/>
  <c r="D818" i="5" s="1"/>
  <c r="C557" i="5"/>
  <c r="D557" i="5" s="1"/>
  <c r="C942" i="5"/>
  <c r="D942" i="5" s="1"/>
  <c r="C916" i="5"/>
  <c r="D916" i="5" s="1"/>
  <c r="C881" i="5"/>
  <c r="D881" i="5" s="1"/>
  <c r="C602" i="5"/>
  <c r="D602" i="5" s="1"/>
  <c r="C959" i="5"/>
  <c r="D959" i="5" s="1"/>
  <c r="C630" i="5"/>
  <c r="D630" i="5" s="1"/>
  <c r="C699" i="5"/>
  <c r="D699" i="5" s="1"/>
  <c r="C855" i="5"/>
  <c r="D855" i="5" s="1"/>
  <c r="C657" i="5"/>
  <c r="D657" i="5" s="1"/>
  <c r="C740" i="5"/>
  <c r="D740" i="5" s="1"/>
  <c r="C941" i="5"/>
  <c r="D941" i="5" s="1"/>
  <c r="C560" i="5"/>
  <c r="D560" i="5" s="1"/>
  <c r="C948" i="5"/>
  <c r="D948" i="5" s="1"/>
  <c r="C661" i="5"/>
  <c r="D661" i="5" s="1"/>
  <c r="C766" i="5"/>
  <c r="D766" i="5" s="1"/>
  <c r="C887" i="5"/>
  <c r="D887" i="5" s="1"/>
  <c r="C993" i="5"/>
  <c r="D993" i="5" s="1"/>
  <c r="C693" i="5"/>
  <c r="D693" i="5" s="1"/>
  <c r="C769" i="5"/>
  <c r="D769" i="5" s="1"/>
  <c r="C973" i="5"/>
  <c r="D973" i="5" s="1"/>
  <c r="C849" i="5"/>
  <c r="D849" i="5" s="1"/>
  <c r="C824" i="5"/>
  <c r="D824" i="5" s="1"/>
  <c r="C603" i="5"/>
  <c r="D603" i="5" s="1"/>
  <c r="C846" i="5"/>
  <c r="D846" i="5" s="1"/>
  <c r="C896" i="5"/>
  <c r="D896" i="5" s="1"/>
  <c r="C929" i="5"/>
  <c r="D929" i="5" s="1"/>
  <c r="C759" i="5"/>
  <c r="D759" i="5" s="1"/>
  <c r="C780" i="5"/>
  <c r="D780" i="5" s="1"/>
  <c r="C722" i="5"/>
  <c r="D722" i="5" s="1"/>
  <c r="C1004" i="5"/>
  <c r="D1004" i="5" s="1"/>
  <c r="C586" i="5"/>
  <c r="D586" i="5" s="1"/>
  <c r="C592" i="5"/>
  <c r="D592" i="5" s="1"/>
  <c r="C755" i="5"/>
  <c r="D755" i="5" s="1"/>
  <c r="C907" i="5"/>
  <c r="D907" i="5" s="1"/>
  <c r="C857" i="5"/>
  <c r="D857" i="5" s="1"/>
  <c r="C1001" i="5"/>
  <c r="D1001" i="5" s="1"/>
  <c r="C901" i="5"/>
  <c r="D901" i="5" s="1"/>
  <c r="C628" i="5"/>
  <c r="D628" i="5" s="1"/>
  <c r="C576" i="5"/>
  <c r="D576" i="5" s="1"/>
  <c r="C587" i="5"/>
  <c r="D587" i="5" s="1"/>
  <c r="C572" i="5"/>
  <c r="D572" i="5" s="1"/>
  <c r="C956" i="5"/>
  <c r="D956" i="5" s="1"/>
  <c r="C631" i="5"/>
  <c r="D631" i="5" s="1"/>
  <c r="C958" i="5"/>
  <c r="D958" i="5" s="1"/>
  <c r="C649" i="5"/>
  <c r="D649" i="5" s="1"/>
  <c r="C822" i="5"/>
  <c r="D822" i="5" s="1"/>
  <c r="C679" i="5"/>
  <c r="D679" i="5" s="1"/>
  <c r="C750" i="5"/>
  <c r="D750" i="5" s="1"/>
  <c r="C688" i="5"/>
  <c r="D688" i="5" s="1"/>
  <c r="C674" i="5"/>
  <c r="D674" i="5" s="1"/>
  <c r="C570" i="5"/>
  <c r="D570" i="5" s="1"/>
  <c r="C568" i="5"/>
  <c r="D568" i="5" s="1"/>
  <c r="C850" i="5"/>
  <c r="D850" i="5" s="1"/>
  <c r="C672" i="5"/>
  <c r="D672" i="5" s="1"/>
  <c r="C650" i="5"/>
  <c r="D650" i="5" s="1"/>
  <c r="C930" i="5"/>
  <c r="D930" i="5" s="1"/>
  <c r="C683" i="5"/>
  <c r="D683" i="5" s="1"/>
  <c r="C658" i="5"/>
  <c r="D658" i="5" s="1"/>
  <c r="C879" i="5"/>
  <c r="D879" i="5" s="1"/>
  <c r="C636" i="5"/>
  <c r="D636" i="5" s="1"/>
  <c r="C601" i="5"/>
  <c r="D601" i="5" s="1"/>
  <c r="C655" i="5"/>
  <c r="D655" i="5" s="1"/>
  <c r="C972" i="5"/>
  <c r="D972" i="5" s="1"/>
  <c r="C830" i="5"/>
  <c r="D830" i="5" s="1"/>
  <c r="C812" i="5"/>
  <c r="D812" i="5" s="1"/>
  <c r="C819" i="5"/>
  <c r="D819" i="5" s="1"/>
  <c r="C888" i="5"/>
  <c r="D888" i="5" s="1"/>
  <c r="C814" i="5"/>
  <c r="D814" i="5" s="1"/>
  <c r="C732" i="5"/>
  <c r="D732" i="5" s="1"/>
  <c r="C994" i="5"/>
  <c r="D994" i="5" s="1"/>
  <c r="C778" i="5"/>
  <c r="D778" i="5" s="1"/>
  <c r="C653" i="5"/>
  <c r="D653" i="5" s="1"/>
  <c r="C880" i="5"/>
  <c r="D880" i="5" s="1"/>
  <c r="C800" i="5"/>
  <c r="D800" i="5" s="1"/>
  <c r="C862" i="5"/>
  <c r="D862" i="5" s="1"/>
  <c r="C616" i="5"/>
  <c r="D616" i="5" s="1"/>
  <c r="C599" i="5"/>
  <c r="D599" i="5" s="1"/>
  <c r="C876" i="5"/>
  <c r="D876" i="5" s="1"/>
  <c r="C872" i="5"/>
  <c r="D872" i="5" s="1"/>
  <c r="C784" i="5"/>
  <c r="D784" i="5" s="1"/>
  <c r="C767" i="5"/>
  <c r="D767" i="5" s="1"/>
  <c r="C900" i="5"/>
  <c r="D900" i="5" s="1"/>
  <c r="C954" i="5"/>
  <c r="D954" i="5" s="1"/>
  <c r="C861" i="5"/>
  <c r="D861" i="5" s="1"/>
  <c r="C598" i="5"/>
  <c r="D598" i="5" s="1"/>
  <c r="C715" i="5"/>
  <c r="D715" i="5" s="1"/>
  <c r="C844" i="5"/>
  <c r="D844" i="5" s="1"/>
  <c r="C805" i="5"/>
  <c r="D805" i="5" s="1"/>
  <c r="C837" i="5"/>
  <c r="D837" i="5" s="1"/>
  <c r="C609" i="5"/>
  <c r="D609" i="5" s="1"/>
  <c r="C790" i="5"/>
  <c r="D790" i="5" s="1"/>
  <c r="C697" i="5"/>
  <c r="D697" i="5" s="1"/>
  <c r="C815" i="5"/>
  <c r="D815" i="5" s="1"/>
  <c r="C626" i="5"/>
  <c r="D626" i="5" s="1"/>
  <c r="C662" i="5"/>
  <c r="D662" i="5" s="1"/>
  <c r="C664" i="5"/>
  <c r="D664" i="5" s="1"/>
  <c r="C989" i="5"/>
  <c r="D989" i="5" s="1"/>
  <c r="C820" i="5"/>
  <c r="D820" i="5" s="1"/>
  <c r="C933" i="5"/>
  <c r="D933" i="5" s="1"/>
  <c r="C947" i="5"/>
  <c r="D947" i="5" s="1"/>
  <c r="C904" i="5"/>
  <c r="D904" i="5" s="1"/>
  <c r="C809" i="5"/>
  <c r="D809" i="5" s="1"/>
  <c r="C571" i="5"/>
  <c r="D571" i="5" s="1"/>
  <c r="C913" i="5"/>
  <c r="D913" i="5" s="1"/>
  <c r="C641" i="5"/>
  <c r="D641" i="5" s="1"/>
  <c r="C902" i="5"/>
  <c r="D902" i="5" s="1"/>
  <c r="C951" i="5"/>
  <c r="D951" i="5" s="1"/>
  <c r="C745" i="5"/>
  <c r="D745" i="5" s="1"/>
  <c r="C717" i="5"/>
  <c r="D717" i="5" s="1"/>
  <c r="C939" i="5"/>
  <c r="D939" i="5" s="1"/>
  <c r="C932" i="5"/>
  <c r="D932" i="5" s="1"/>
  <c r="C781" i="5"/>
  <c r="D781" i="5" s="1"/>
  <c r="C589" i="5"/>
  <c r="D589" i="5" s="1"/>
  <c r="C922" i="5"/>
  <c r="D922" i="5" s="1"/>
  <c r="C588" i="5"/>
  <c r="D588" i="5" s="1"/>
  <c r="C756" i="5"/>
  <c r="D756" i="5" s="1"/>
  <c r="C578" i="5"/>
  <c r="D578" i="5" s="1"/>
  <c r="C976" i="5"/>
  <c r="D976" i="5" s="1"/>
  <c r="C831" i="5"/>
  <c r="D831" i="5" s="1"/>
  <c r="C795" i="5"/>
  <c r="D795" i="5" s="1"/>
  <c r="C787" i="5"/>
  <c r="D787" i="5" s="1"/>
  <c r="C723" i="5"/>
  <c r="D723" i="5" s="1"/>
  <c r="C611" i="5"/>
  <c r="D611" i="5" s="1"/>
  <c r="C882" i="5"/>
  <c r="D882" i="5" s="1"/>
  <c r="C867" i="5"/>
  <c r="D867" i="5" s="1"/>
  <c r="C623" i="5"/>
  <c r="D623" i="5" s="1"/>
  <c r="C915" i="5"/>
  <c r="D915" i="5" s="1"/>
  <c r="C644" i="5"/>
  <c r="D644" i="5" s="1"/>
  <c r="C817" i="5"/>
  <c r="D817" i="5" s="1"/>
  <c r="C656" i="5"/>
  <c r="D656" i="5" s="1"/>
  <c r="C719" i="5"/>
  <c r="D719" i="5" s="1"/>
  <c r="C577" i="5"/>
  <c r="D577" i="5" s="1"/>
  <c r="C864" i="5"/>
  <c r="D864" i="5" s="1"/>
  <c r="C924" i="5"/>
  <c r="D924" i="5" s="1"/>
  <c r="C895" i="5"/>
  <c r="D895" i="5" s="1"/>
  <c r="C562" i="5"/>
  <c r="D562" i="5" s="1"/>
  <c r="C968" i="5"/>
  <c r="D968" i="5" s="1"/>
  <c r="C615" i="5"/>
  <c r="D615" i="5" s="1"/>
  <c r="C936" i="5"/>
  <c r="D936" i="5" s="1"/>
  <c r="C829" i="5"/>
  <c r="D829" i="5" s="1"/>
  <c r="C788" i="5"/>
  <c r="D788" i="5" s="1"/>
  <c r="C893" i="5"/>
  <c r="D893" i="5" s="1"/>
  <c r="C594" i="5"/>
  <c r="D594" i="5" s="1"/>
  <c r="C892" i="5"/>
  <c r="D892" i="5" s="1"/>
  <c r="C839" i="5"/>
  <c r="D839" i="5" s="1"/>
  <c r="C919" i="5"/>
  <c r="D919" i="5" s="1"/>
  <c r="C791" i="5"/>
  <c r="D791" i="5" s="1"/>
  <c r="C680" i="5"/>
  <c r="D680" i="5" s="1"/>
  <c r="C782" i="5"/>
  <c r="D782" i="5" s="1"/>
  <c r="C969" i="5"/>
  <c r="D969" i="5" s="1"/>
  <c r="C774" i="5"/>
  <c r="D774" i="5" s="1"/>
  <c r="C621" i="5"/>
  <c r="D621" i="5" s="1"/>
  <c r="C979" i="5"/>
  <c r="D979" i="5" s="1"/>
  <c r="C863" i="5"/>
  <c r="D863" i="5" s="1"/>
  <c r="C591" i="5"/>
  <c r="D591" i="5" s="1"/>
  <c r="C983" i="5"/>
  <c r="D983" i="5" s="1"/>
  <c r="C798" i="5"/>
  <c r="D798" i="5" s="1"/>
  <c r="C799" i="5"/>
  <c r="D799" i="5" s="1"/>
  <c r="C690" i="5"/>
  <c r="D690" i="5" s="1"/>
  <c r="C937" i="5"/>
  <c r="D937" i="5" s="1"/>
  <c r="C832" i="5"/>
  <c r="D832" i="5" s="1"/>
  <c r="C648" i="5"/>
  <c r="D648" i="5" s="1"/>
  <c r="C561" i="5"/>
  <c r="D561" i="5" s="1"/>
  <c r="Y799" i="5" l="1"/>
  <c r="X799" i="5"/>
  <c r="W799" i="5"/>
  <c r="U799" i="5"/>
  <c r="V799" i="5"/>
  <c r="T799" i="5"/>
  <c r="S799" i="5"/>
  <c r="AC799" i="5" s="1"/>
  <c r="R799" i="5"/>
  <c r="AD799" i="5" s="1"/>
  <c r="P799" i="5"/>
  <c r="AB799" i="5" s="1"/>
  <c r="Q799" i="5"/>
  <c r="O799" i="5"/>
  <c r="AA799" i="5" s="1"/>
  <c r="W809" i="5"/>
  <c r="X809" i="5"/>
  <c r="Y809" i="5"/>
  <c r="V809" i="5"/>
  <c r="U809" i="5"/>
  <c r="T809" i="5"/>
  <c r="S809" i="5"/>
  <c r="AC809" i="5" s="1"/>
  <c r="P809" i="5"/>
  <c r="AB809" i="5" s="1"/>
  <c r="R809" i="5"/>
  <c r="AD809" i="5" s="1"/>
  <c r="Q809" i="5"/>
  <c r="O809" i="5"/>
  <c r="Y822" i="5"/>
  <c r="W822" i="5"/>
  <c r="X822" i="5"/>
  <c r="U822" i="5"/>
  <c r="V822" i="5"/>
  <c r="T822" i="5"/>
  <c r="S822" i="5"/>
  <c r="AC822" i="5" s="1"/>
  <c r="P822" i="5"/>
  <c r="AB822" i="5" s="1"/>
  <c r="Z822" i="5" s="1"/>
  <c r="Q822" i="5"/>
  <c r="R822" i="5"/>
  <c r="AD822" i="5" s="1"/>
  <c r="O822" i="5"/>
  <c r="Y630" i="5"/>
  <c r="X630" i="5"/>
  <c r="W630" i="5"/>
  <c r="U630" i="5"/>
  <c r="V630" i="5"/>
  <c r="T630" i="5"/>
  <c r="S630" i="5"/>
  <c r="AC630" i="5" s="1"/>
  <c r="R630" i="5"/>
  <c r="AD630" i="5" s="1"/>
  <c r="P630" i="5"/>
  <c r="AB630" i="5" s="1"/>
  <c r="Q630" i="5"/>
  <c r="O630" i="5"/>
  <c r="AA630" i="5" s="1"/>
  <c r="Y988" i="5"/>
  <c r="W988" i="5"/>
  <c r="X988" i="5"/>
  <c r="U988" i="5"/>
  <c r="V988" i="5"/>
  <c r="T988" i="5"/>
  <c r="S988" i="5"/>
  <c r="AC988" i="5" s="1"/>
  <c r="Q988" i="5"/>
  <c r="R988" i="5"/>
  <c r="AD988" i="5" s="1"/>
  <c r="P988" i="5"/>
  <c r="AB988" i="5" s="1"/>
  <c r="O988" i="5"/>
  <c r="X760" i="5"/>
  <c r="W760" i="5"/>
  <c r="Y760" i="5"/>
  <c r="U760" i="5"/>
  <c r="V760" i="5"/>
  <c r="T760" i="5"/>
  <c r="S760" i="5"/>
  <c r="AC760" i="5" s="1"/>
  <c r="P760" i="5"/>
  <c r="AB760" i="5" s="1"/>
  <c r="Z760" i="5" s="1"/>
  <c r="Q760" i="5"/>
  <c r="R760" i="5"/>
  <c r="AD760" i="5" s="1"/>
  <c r="O760" i="5"/>
  <c r="AA145" i="5"/>
  <c r="Y939" i="5"/>
  <c r="W939" i="5"/>
  <c r="X939" i="5"/>
  <c r="U939" i="5"/>
  <c r="V939" i="5"/>
  <c r="T939" i="5"/>
  <c r="S939" i="5"/>
  <c r="AC939" i="5" s="1"/>
  <c r="Q939" i="5"/>
  <c r="P939" i="5"/>
  <c r="AB939" i="5" s="1"/>
  <c r="Z939" i="5" s="1"/>
  <c r="R939" i="5"/>
  <c r="AD939" i="5" s="1"/>
  <c r="O939" i="5"/>
  <c r="AA939" i="5" s="1"/>
  <c r="W786" i="5"/>
  <c r="X786" i="5"/>
  <c r="Y786" i="5"/>
  <c r="V786" i="5"/>
  <c r="U786" i="5"/>
  <c r="T786" i="5"/>
  <c r="S786" i="5"/>
  <c r="AC786" i="5" s="1"/>
  <c r="P786" i="5"/>
  <c r="AB786" i="5" s="1"/>
  <c r="R786" i="5"/>
  <c r="AD786" i="5" s="1"/>
  <c r="Q786" i="5"/>
  <c r="O786" i="5"/>
  <c r="W978" i="5"/>
  <c r="X978" i="5"/>
  <c r="Y978" i="5"/>
  <c r="U978" i="5"/>
  <c r="V978" i="5"/>
  <c r="T978" i="5"/>
  <c r="S978" i="5"/>
  <c r="AC978" i="5" s="1"/>
  <c r="P978" i="5"/>
  <c r="AB978" i="5" s="1"/>
  <c r="R978" i="5"/>
  <c r="AD978" i="5" s="1"/>
  <c r="Q978" i="5"/>
  <c r="O978" i="5"/>
  <c r="AA254" i="5"/>
  <c r="AA140" i="5"/>
  <c r="Y798" i="5"/>
  <c r="X798" i="5"/>
  <c r="W798" i="5"/>
  <c r="U798" i="5"/>
  <c r="V798" i="5"/>
  <c r="T798" i="5"/>
  <c r="S798" i="5"/>
  <c r="AC798" i="5" s="1"/>
  <c r="P798" i="5"/>
  <c r="AB798" i="5" s="1"/>
  <c r="Z798" i="5" s="1"/>
  <c r="Q798" i="5"/>
  <c r="R798" i="5"/>
  <c r="AD798" i="5" s="1"/>
  <c r="O798" i="5"/>
  <c r="X782" i="5"/>
  <c r="Y782" i="5"/>
  <c r="W782" i="5"/>
  <c r="U782" i="5"/>
  <c r="V782" i="5"/>
  <c r="T782" i="5"/>
  <c r="S782" i="5"/>
  <c r="AC782" i="5" s="1"/>
  <c r="R782" i="5"/>
  <c r="AD782" i="5" s="1"/>
  <c r="P782" i="5"/>
  <c r="AB782" i="5" s="1"/>
  <c r="Q782" i="5"/>
  <c r="O782" i="5"/>
  <c r="AA782" i="5" s="1"/>
  <c r="W788" i="5"/>
  <c r="Y788" i="5"/>
  <c r="X788" i="5"/>
  <c r="U788" i="5"/>
  <c r="V788" i="5"/>
  <c r="T788" i="5"/>
  <c r="S788" i="5"/>
  <c r="AC788" i="5" s="1"/>
  <c r="P788" i="5"/>
  <c r="AB788" i="5" s="1"/>
  <c r="R788" i="5"/>
  <c r="AD788" i="5" s="1"/>
  <c r="Q788" i="5"/>
  <c r="O788" i="5"/>
  <c r="W864" i="5"/>
  <c r="Y864" i="5"/>
  <c r="X864" i="5"/>
  <c r="U864" i="5"/>
  <c r="V864" i="5"/>
  <c r="T864" i="5"/>
  <c r="S864" i="5"/>
  <c r="AC864" i="5" s="1"/>
  <c r="P864" i="5"/>
  <c r="AB864" i="5" s="1"/>
  <c r="Z864" i="5" s="1"/>
  <c r="R864" i="5"/>
  <c r="AD864" i="5" s="1"/>
  <c r="Q864" i="5"/>
  <c r="O864" i="5"/>
  <c r="AA864" i="5" s="1"/>
  <c r="Y867" i="5"/>
  <c r="W867" i="5"/>
  <c r="X867" i="5"/>
  <c r="V867" i="5"/>
  <c r="U867" i="5"/>
  <c r="T867" i="5"/>
  <c r="S867" i="5"/>
  <c r="AC867" i="5" s="1"/>
  <c r="Q867" i="5"/>
  <c r="R867" i="5"/>
  <c r="AD867" i="5" s="1"/>
  <c r="P867" i="5"/>
  <c r="AB867" i="5" s="1"/>
  <c r="Z867" i="5" s="1"/>
  <c r="O867" i="5"/>
  <c r="AA867" i="5" s="1"/>
  <c r="W717" i="5"/>
  <c r="X717" i="5"/>
  <c r="Y717" i="5"/>
  <c r="U717" i="5"/>
  <c r="V717" i="5"/>
  <c r="T717" i="5"/>
  <c r="S717" i="5"/>
  <c r="AC717" i="5" s="1"/>
  <c r="P717" i="5"/>
  <c r="AB717" i="5" s="1"/>
  <c r="Q717" i="5"/>
  <c r="R717" i="5"/>
  <c r="AD717" i="5" s="1"/>
  <c r="O717" i="5"/>
  <c r="X598" i="5"/>
  <c r="W598" i="5"/>
  <c r="Y598" i="5"/>
  <c r="U598" i="5"/>
  <c r="V598" i="5"/>
  <c r="T598" i="5"/>
  <c r="S598" i="5"/>
  <c r="AC598" i="5" s="1"/>
  <c r="P598" i="5"/>
  <c r="AB598" i="5" s="1"/>
  <c r="Z598" i="5" s="1"/>
  <c r="Q598" i="5"/>
  <c r="R598" i="5"/>
  <c r="AD598" i="5" s="1"/>
  <c r="O598" i="5"/>
  <c r="W599" i="5"/>
  <c r="X599" i="5"/>
  <c r="Y599" i="5"/>
  <c r="U599" i="5"/>
  <c r="V599" i="5"/>
  <c r="T599" i="5"/>
  <c r="S599" i="5"/>
  <c r="AC599" i="5" s="1"/>
  <c r="R599" i="5"/>
  <c r="AD599" i="5" s="1"/>
  <c r="P599" i="5"/>
  <c r="AB599" i="5" s="1"/>
  <c r="Z599" i="5" s="1"/>
  <c r="Q599" i="5"/>
  <c r="O599" i="5"/>
  <c r="AA599" i="5" s="1"/>
  <c r="W601" i="5"/>
  <c r="Y601" i="5"/>
  <c r="X601" i="5"/>
  <c r="U601" i="5"/>
  <c r="V601" i="5"/>
  <c r="T601" i="5"/>
  <c r="S601" i="5"/>
  <c r="AC601" i="5" s="1"/>
  <c r="Q601" i="5"/>
  <c r="P601" i="5"/>
  <c r="R601" i="5"/>
  <c r="AD601" i="5" s="1"/>
  <c r="O601" i="5"/>
  <c r="W850" i="5"/>
  <c r="Y850" i="5"/>
  <c r="X850" i="5"/>
  <c r="U850" i="5"/>
  <c r="V850" i="5"/>
  <c r="T850" i="5"/>
  <c r="S850" i="5"/>
  <c r="AC850" i="5" s="1"/>
  <c r="R850" i="5"/>
  <c r="AD850" i="5" s="1"/>
  <c r="P850" i="5"/>
  <c r="AB850" i="5" s="1"/>
  <c r="Q850" i="5"/>
  <c r="O850" i="5"/>
  <c r="Y901" i="5"/>
  <c r="W901" i="5"/>
  <c r="X901" i="5"/>
  <c r="U901" i="5"/>
  <c r="V901" i="5"/>
  <c r="T901" i="5"/>
  <c r="S901" i="5"/>
  <c r="AC901" i="5" s="1"/>
  <c r="R901" i="5"/>
  <c r="AD901" i="5" s="1"/>
  <c r="P901" i="5"/>
  <c r="AB901" i="5" s="1"/>
  <c r="Z901" i="5" s="1"/>
  <c r="Q901" i="5"/>
  <c r="O901" i="5"/>
  <c r="AA901" i="5" s="1"/>
  <c r="W849" i="5"/>
  <c r="X849" i="5"/>
  <c r="Y849" i="5"/>
  <c r="U849" i="5"/>
  <c r="V849" i="5"/>
  <c r="T849" i="5"/>
  <c r="S849" i="5"/>
  <c r="AC849" i="5" s="1"/>
  <c r="Q849" i="5"/>
  <c r="P849" i="5"/>
  <c r="AB849" i="5" s="1"/>
  <c r="R849" i="5"/>
  <c r="AD849" i="5" s="1"/>
  <c r="O849" i="5"/>
  <c r="X959" i="5"/>
  <c r="Y959" i="5"/>
  <c r="W959" i="5"/>
  <c r="U959" i="5"/>
  <c r="V959" i="5"/>
  <c r="T959" i="5"/>
  <c r="S959" i="5"/>
  <c r="AC959" i="5" s="1"/>
  <c r="P959" i="5"/>
  <c r="AB959" i="5" s="1"/>
  <c r="Q959" i="5"/>
  <c r="R959" i="5"/>
  <c r="AD959" i="5" s="1"/>
  <c r="O959" i="5"/>
  <c r="W821" i="5"/>
  <c r="X821" i="5"/>
  <c r="Y821" i="5"/>
  <c r="U821" i="5"/>
  <c r="V821" i="5"/>
  <c r="T821" i="5"/>
  <c r="S821" i="5"/>
  <c r="AC821" i="5" s="1"/>
  <c r="R821" i="5"/>
  <c r="AD821" i="5" s="1"/>
  <c r="P821" i="5"/>
  <c r="AB821" i="5" s="1"/>
  <c r="Q821" i="5"/>
  <c r="O821" i="5"/>
  <c r="AA821" i="5" s="1"/>
  <c r="X565" i="5"/>
  <c r="W565" i="5"/>
  <c r="Y565" i="5"/>
  <c r="U565" i="5"/>
  <c r="V565" i="5"/>
  <c r="T565" i="5"/>
  <c r="S565" i="5"/>
  <c r="AC565" i="5" s="1"/>
  <c r="P565" i="5"/>
  <c r="AB565" i="5" s="1"/>
  <c r="Z565" i="5" s="1"/>
  <c r="R565" i="5"/>
  <c r="AD565" i="5" s="1"/>
  <c r="Q565" i="5"/>
  <c r="O565" i="5"/>
  <c r="AA565" i="5" s="1"/>
  <c r="W935" i="5"/>
  <c r="X935" i="5"/>
  <c r="Y935" i="5"/>
  <c r="U935" i="5"/>
  <c r="V935" i="5"/>
  <c r="T935" i="5"/>
  <c r="S935" i="5"/>
  <c r="AC935" i="5" s="1"/>
  <c r="Q935" i="5"/>
  <c r="R935" i="5"/>
  <c r="AD935" i="5" s="1"/>
  <c r="P935" i="5"/>
  <c r="AB935" i="5" s="1"/>
  <c r="O935" i="5"/>
  <c r="Y635" i="5"/>
  <c r="W635" i="5"/>
  <c r="X635" i="5"/>
  <c r="U635" i="5"/>
  <c r="V635" i="5"/>
  <c r="T635" i="5"/>
  <c r="S635" i="5"/>
  <c r="AC635" i="5" s="1"/>
  <c r="Q635" i="5"/>
  <c r="R635" i="5"/>
  <c r="AD635" i="5" s="1"/>
  <c r="P635" i="5"/>
  <c r="AB635" i="5" s="1"/>
  <c r="Z635" i="5" s="1"/>
  <c r="O635" i="5"/>
  <c r="X694" i="5"/>
  <c r="W694" i="5"/>
  <c r="Y694" i="5"/>
  <c r="U694" i="5"/>
  <c r="V694" i="5"/>
  <c r="T694" i="5"/>
  <c r="S694" i="5"/>
  <c r="AC694" i="5" s="1"/>
  <c r="P694" i="5"/>
  <c r="R694" i="5"/>
  <c r="AD694" i="5" s="1"/>
  <c r="Q694" i="5"/>
  <c r="O694" i="5"/>
  <c r="Y735" i="5"/>
  <c r="W735" i="5"/>
  <c r="X735" i="5"/>
  <c r="U735" i="5"/>
  <c r="V735" i="5"/>
  <c r="T735" i="5"/>
  <c r="S735" i="5"/>
  <c r="AC735" i="5" s="1"/>
  <c r="P735" i="5"/>
  <c r="AB735" i="5" s="1"/>
  <c r="R735" i="5"/>
  <c r="AD735" i="5" s="1"/>
  <c r="Q735" i="5"/>
  <c r="O735" i="5"/>
  <c r="X836" i="5"/>
  <c r="W836" i="5"/>
  <c r="Y836" i="5"/>
  <c r="V836" i="5"/>
  <c r="U836" i="5"/>
  <c r="T836" i="5"/>
  <c r="S836" i="5"/>
  <c r="AC836" i="5" s="1"/>
  <c r="P836" i="5"/>
  <c r="AB836" i="5" s="1"/>
  <c r="Z836" i="5" s="1"/>
  <c r="R836" i="5"/>
  <c r="AD836" i="5" s="1"/>
  <c r="Q836" i="5"/>
  <c r="O836" i="5"/>
  <c r="W955" i="5"/>
  <c r="Y955" i="5"/>
  <c r="X955" i="5"/>
  <c r="U955" i="5"/>
  <c r="V955" i="5"/>
  <c r="T955" i="5"/>
  <c r="S955" i="5"/>
  <c r="AC955" i="5" s="1"/>
  <c r="R955" i="5"/>
  <c r="AD955" i="5" s="1"/>
  <c r="P955" i="5"/>
  <c r="AB955" i="5" s="1"/>
  <c r="Z955" i="5" s="1"/>
  <c r="Q955" i="5"/>
  <c r="O955" i="5"/>
  <c r="AA955" i="5" s="1"/>
  <c r="X686" i="5"/>
  <c r="Y686" i="5"/>
  <c r="W686" i="5"/>
  <c r="U686" i="5"/>
  <c r="V686" i="5"/>
  <c r="T686" i="5"/>
  <c r="S686" i="5"/>
  <c r="AC686" i="5" s="1"/>
  <c r="R686" i="5"/>
  <c r="AD686" i="5" s="1"/>
  <c r="P686" i="5"/>
  <c r="AB686" i="5" s="1"/>
  <c r="Q686" i="5"/>
  <c r="O686" i="5"/>
  <c r="W869" i="5"/>
  <c r="Y869" i="5"/>
  <c r="X869" i="5"/>
  <c r="U869" i="5"/>
  <c r="V869" i="5"/>
  <c r="T869" i="5"/>
  <c r="S869" i="5"/>
  <c r="AC869" i="5" s="1"/>
  <c r="P869" i="5"/>
  <c r="AB869" i="5" s="1"/>
  <c r="Z869" i="5" s="1"/>
  <c r="Q869" i="5"/>
  <c r="R869" i="5"/>
  <c r="AD869" i="5" s="1"/>
  <c r="O869" i="5"/>
  <c r="W707" i="5"/>
  <c r="X707" i="5"/>
  <c r="Y707" i="5"/>
  <c r="U707" i="5"/>
  <c r="V707" i="5"/>
  <c r="T707" i="5"/>
  <c r="S707" i="5"/>
  <c r="AC707" i="5" s="1"/>
  <c r="P707" i="5"/>
  <c r="AB707" i="5" s="1"/>
  <c r="Z707" i="5" s="1"/>
  <c r="R707" i="5"/>
  <c r="AD707" i="5" s="1"/>
  <c r="Q707" i="5"/>
  <c r="O707" i="5"/>
  <c r="AA707" i="5" s="1"/>
  <c r="Y813" i="5"/>
  <c r="X813" i="5"/>
  <c r="W813" i="5"/>
  <c r="V813" i="5"/>
  <c r="U813" i="5"/>
  <c r="T813" i="5"/>
  <c r="S813" i="5"/>
  <c r="AC813" i="5" s="1"/>
  <c r="R813" i="5"/>
  <c r="AD813" i="5" s="1"/>
  <c r="Q813" i="5"/>
  <c r="P813" i="5"/>
  <c r="AB813" i="5" s="1"/>
  <c r="O813" i="5"/>
  <c r="W566" i="5"/>
  <c r="X566" i="5"/>
  <c r="Y566" i="5"/>
  <c r="U566" i="5"/>
  <c r="V566" i="5"/>
  <c r="T566" i="5"/>
  <c r="S566" i="5"/>
  <c r="AC566" i="5" s="1"/>
  <c r="R566" i="5"/>
  <c r="AD566" i="5" s="1"/>
  <c r="P566" i="5"/>
  <c r="AB566" i="5" s="1"/>
  <c r="Q566" i="5"/>
  <c r="O566" i="5"/>
  <c r="X826" i="5"/>
  <c r="Y826" i="5"/>
  <c r="W826" i="5"/>
  <c r="U826" i="5"/>
  <c r="V826" i="5"/>
  <c r="T826" i="5"/>
  <c r="S826" i="5"/>
  <c r="AC826" i="5" s="1"/>
  <c r="P826" i="5"/>
  <c r="AB826" i="5" s="1"/>
  <c r="Z826" i="5" s="1"/>
  <c r="R826" i="5"/>
  <c r="AD826" i="5" s="1"/>
  <c r="Q826" i="5"/>
  <c r="O826" i="5"/>
  <c r="AA826" i="5" s="1"/>
  <c r="X991" i="5"/>
  <c r="W991" i="5"/>
  <c r="Y991" i="5"/>
  <c r="U991" i="5"/>
  <c r="V991" i="5"/>
  <c r="T991" i="5"/>
  <c r="S991" i="5"/>
  <c r="AC991" i="5" s="1"/>
  <c r="Q991" i="5"/>
  <c r="P991" i="5"/>
  <c r="AB991" i="5" s="1"/>
  <c r="R991" i="5"/>
  <c r="AD991" i="5" s="1"/>
  <c r="O991" i="5"/>
  <c r="X718" i="5"/>
  <c r="Y718" i="5"/>
  <c r="W718" i="5"/>
  <c r="U718" i="5"/>
  <c r="V718" i="5"/>
  <c r="T718" i="5"/>
  <c r="S718" i="5"/>
  <c r="AC718" i="5" s="1"/>
  <c r="P718" i="5"/>
  <c r="AB718" i="5" s="1"/>
  <c r="Q718" i="5"/>
  <c r="R718" i="5"/>
  <c r="AD718" i="5" s="1"/>
  <c r="O718" i="5"/>
  <c r="X920" i="5"/>
  <c r="Y920" i="5"/>
  <c r="W920" i="5"/>
  <c r="U920" i="5"/>
  <c r="V920" i="5"/>
  <c r="T920" i="5"/>
  <c r="S920" i="5"/>
  <c r="AC920" i="5" s="1"/>
  <c r="Q920" i="5"/>
  <c r="P920" i="5"/>
  <c r="AB920" i="5" s="1"/>
  <c r="R920" i="5"/>
  <c r="AD920" i="5" s="1"/>
  <c r="O920" i="5"/>
  <c r="AA920" i="5" s="1"/>
  <c r="W909" i="5"/>
  <c r="Y909" i="5"/>
  <c r="X909" i="5"/>
  <c r="U909" i="5"/>
  <c r="V909" i="5"/>
  <c r="T909" i="5"/>
  <c r="S909" i="5"/>
  <c r="AC909" i="5" s="1"/>
  <c r="R909" i="5"/>
  <c r="AD909" i="5" s="1"/>
  <c r="P909" i="5"/>
  <c r="AB909" i="5" s="1"/>
  <c r="Q909" i="5"/>
  <c r="O909" i="5"/>
  <c r="AA909" i="5" s="1"/>
  <c r="X703" i="5"/>
  <c r="Y703" i="5"/>
  <c r="W703" i="5"/>
  <c r="U703" i="5"/>
  <c r="V703" i="5"/>
  <c r="T703" i="5"/>
  <c r="S703" i="5"/>
  <c r="AC703" i="5" s="1"/>
  <c r="R703" i="5"/>
  <c r="AD703" i="5" s="1"/>
  <c r="Q703" i="5"/>
  <c r="P703" i="5"/>
  <c r="AB703" i="5" s="1"/>
  <c r="O703" i="5"/>
  <c r="X543" i="5"/>
  <c r="W543" i="5"/>
  <c r="Y543" i="5"/>
  <c r="U543" i="5"/>
  <c r="V543" i="5"/>
  <c r="T543" i="5"/>
  <c r="S543" i="5"/>
  <c r="AC543" i="5" s="1"/>
  <c r="R543" i="5"/>
  <c r="AD543" i="5" s="1"/>
  <c r="O543" i="5"/>
  <c r="AA543" i="5" s="1"/>
  <c r="P543" i="5"/>
  <c r="Q543" i="5"/>
  <c r="AA226" i="5"/>
  <c r="Z344" i="5"/>
  <c r="AA311" i="5"/>
  <c r="AA500" i="5"/>
  <c r="Z540" i="5"/>
  <c r="AA253" i="5"/>
  <c r="AA348" i="5"/>
  <c r="AA303" i="5"/>
  <c r="Z459" i="5"/>
  <c r="AA285" i="5"/>
  <c r="AA419" i="5"/>
  <c r="Z129" i="5"/>
  <c r="AA400" i="5"/>
  <c r="Z201" i="5"/>
  <c r="AA239" i="5"/>
  <c r="AA357" i="5"/>
  <c r="AA462" i="5"/>
  <c r="Z248" i="5"/>
  <c r="AA122" i="5"/>
  <c r="Z522" i="5"/>
  <c r="AA520" i="5"/>
  <c r="AB499" i="5"/>
  <c r="Z499" i="5" s="1"/>
  <c r="Z403" i="5"/>
  <c r="Z310" i="5"/>
  <c r="AA283" i="5"/>
  <c r="Z414" i="5"/>
  <c r="AA548" i="5"/>
  <c r="AA331" i="5"/>
  <c r="AA251" i="5"/>
  <c r="AA504" i="5"/>
  <c r="AA367" i="5"/>
  <c r="X578" i="5"/>
  <c r="W578" i="5"/>
  <c r="Y578" i="5"/>
  <c r="U578" i="5"/>
  <c r="V578" i="5"/>
  <c r="T578" i="5"/>
  <c r="S578" i="5"/>
  <c r="AC578" i="5" s="1"/>
  <c r="Q578" i="5"/>
  <c r="P578" i="5"/>
  <c r="AB578" i="5" s="1"/>
  <c r="R578" i="5"/>
  <c r="AD578" i="5" s="1"/>
  <c r="O578" i="5"/>
  <c r="AA578" i="5" s="1"/>
  <c r="W904" i="5"/>
  <c r="X904" i="5"/>
  <c r="Y904" i="5"/>
  <c r="U904" i="5"/>
  <c r="V904" i="5"/>
  <c r="T904" i="5"/>
  <c r="S904" i="5"/>
  <c r="AC904" i="5" s="1"/>
  <c r="Q904" i="5"/>
  <c r="R904" i="5"/>
  <c r="AD904" i="5" s="1"/>
  <c r="P904" i="5"/>
  <c r="AB904" i="5" s="1"/>
  <c r="O904" i="5"/>
  <c r="X815" i="5"/>
  <c r="W815" i="5"/>
  <c r="Y815" i="5"/>
  <c r="U815" i="5"/>
  <c r="V815" i="5"/>
  <c r="T815" i="5"/>
  <c r="S815" i="5"/>
  <c r="AC815" i="5" s="1"/>
  <c r="P815" i="5"/>
  <c r="AB815" i="5" s="1"/>
  <c r="Z815" i="5" s="1"/>
  <c r="R815" i="5"/>
  <c r="AD815" i="5" s="1"/>
  <c r="Q815" i="5"/>
  <c r="O815" i="5"/>
  <c r="Y732" i="5"/>
  <c r="X732" i="5"/>
  <c r="W732" i="5"/>
  <c r="U732" i="5"/>
  <c r="V732" i="5"/>
  <c r="T732" i="5"/>
  <c r="S732" i="5"/>
  <c r="AC732" i="5" s="1"/>
  <c r="R732" i="5"/>
  <c r="AD732" i="5" s="1"/>
  <c r="P732" i="5"/>
  <c r="AB732" i="5" s="1"/>
  <c r="Z732" i="5" s="1"/>
  <c r="Q732" i="5"/>
  <c r="O732" i="5"/>
  <c r="AA732" i="5" s="1"/>
  <c r="X649" i="5"/>
  <c r="W649" i="5"/>
  <c r="Y649" i="5"/>
  <c r="U649" i="5"/>
  <c r="V649" i="5"/>
  <c r="T649" i="5"/>
  <c r="S649" i="5"/>
  <c r="AC649" i="5" s="1"/>
  <c r="R649" i="5"/>
  <c r="AD649" i="5" s="1"/>
  <c r="P649" i="5"/>
  <c r="AB649" i="5" s="1"/>
  <c r="Q649" i="5"/>
  <c r="O649" i="5"/>
  <c r="X722" i="5"/>
  <c r="Y722" i="5"/>
  <c r="W722" i="5"/>
  <c r="U722" i="5"/>
  <c r="V722" i="5"/>
  <c r="T722" i="5"/>
  <c r="S722" i="5"/>
  <c r="AC722" i="5" s="1"/>
  <c r="P722" i="5"/>
  <c r="AB722" i="5" s="1"/>
  <c r="Z722" i="5" s="1"/>
  <c r="R722" i="5"/>
  <c r="AD722" i="5" s="1"/>
  <c r="Q722" i="5"/>
  <c r="O722" i="5"/>
  <c r="W948" i="5"/>
  <c r="Y948" i="5"/>
  <c r="X948" i="5"/>
  <c r="U948" i="5"/>
  <c r="V948" i="5"/>
  <c r="T948" i="5"/>
  <c r="S948" i="5"/>
  <c r="AC948" i="5" s="1"/>
  <c r="R948" i="5"/>
  <c r="AD948" i="5" s="1"/>
  <c r="P948" i="5"/>
  <c r="AB948" i="5" s="1"/>
  <c r="Q948" i="5"/>
  <c r="O948" i="5"/>
  <c r="AA948" i="5" s="1"/>
  <c r="X753" i="5"/>
  <c r="Y753" i="5"/>
  <c r="W753" i="5"/>
  <c r="U753" i="5"/>
  <c r="V753" i="5"/>
  <c r="T753" i="5"/>
  <c r="S753" i="5"/>
  <c r="AC753" i="5" s="1"/>
  <c r="R753" i="5"/>
  <c r="AD753" i="5" s="1"/>
  <c r="P753" i="5"/>
  <c r="AB753" i="5" s="1"/>
  <c r="Q753" i="5"/>
  <c r="O753" i="5"/>
  <c r="W898" i="5"/>
  <c r="Y898" i="5"/>
  <c r="X898" i="5"/>
  <c r="U898" i="5"/>
  <c r="V898" i="5"/>
  <c r="T898" i="5"/>
  <c r="S898" i="5"/>
  <c r="AC898" i="5" s="1"/>
  <c r="R898" i="5"/>
  <c r="AD898" i="5" s="1"/>
  <c r="P898" i="5"/>
  <c r="AB898" i="5" s="1"/>
  <c r="Q898" i="5"/>
  <c r="O898" i="5"/>
  <c r="Y891" i="5"/>
  <c r="X891" i="5"/>
  <c r="W891" i="5"/>
  <c r="U891" i="5"/>
  <c r="V891" i="5"/>
  <c r="T891" i="5"/>
  <c r="S891" i="5"/>
  <c r="AC891" i="5" s="1"/>
  <c r="Q891" i="5"/>
  <c r="R891" i="5"/>
  <c r="AD891" i="5" s="1"/>
  <c r="P891" i="5"/>
  <c r="AB891" i="5" s="1"/>
  <c r="Z891" i="5" s="1"/>
  <c r="O891" i="5"/>
  <c r="AA891" i="5" s="1"/>
  <c r="X772" i="5"/>
  <c r="Y772" i="5"/>
  <c r="W772" i="5"/>
  <c r="U772" i="5"/>
  <c r="V772" i="5"/>
  <c r="T772" i="5"/>
  <c r="S772" i="5"/>
  <c r="AC772" i="5" s="1"/>
  <c r="R772" i="5"/>
  <c r="AD772" i="5" s="1"/>
  <c r="Q772" i="5"/>
  <c r="P772" i="5"/>
  <c r="AB772" i="5" s="1"/>
  <c r="O772" i="5"/>
  <c r="W961" i="5"/>
  <c r="Y961" i="5"/>
  <c r="X961" i="5"/>
  <c r="V961" i="5"/>
  <c r="U961" i="5"/>
  <c r="T961" i="5"/>
  <c r="S961" i="5"/>
  <c r="AC961" i="5" s="1"/>
  <c r="R961" i="5"/>
  <c r="AD961" i="5" s="1"/>
  <c r="P961" i="5"/>
  <c r="AB961" i="5" s="1"/>
  <c r="Q961" i="5"/>
  <c r="O961" i="5"/>
  <c r="W1002" i="5"/>
  <c r="X1002" i="5"/>
  <c r="Y1002" i="5"/>
  <c r="U1002" i="5"/>
  <c r="V1002" i="5"/>
  <c r="T1002" i="5"/>
  <c r="S1002" i="5"/>
  <c r="AC1002" i="5" s="1"/>
  <c r="P1002" i="5"/>
  <c r="AB1002" i="5" s="1"/>
  <c r="R1002" i="5"/>
  <c r="AD1002" i="5" s="1"/>
  <c r="Q1002" i="5"/>
  <c r="O1002" i="5"/>
  <c r="AA1002" i="5" s="1"/>
  <c r="X627" i="5"/>
  <c r="W627" i="5"/>
  <c r="Y627" i="5"/>
  <c r="U627" i="5"/>
  <c r="V627" i="5"/>
  <c r="T627" i="5"/>
  <c r="S627" i="5"/>
  <c r="AC627" i="5" s="1"/>
  <c r="R627" i="5"/>
  <c r="AD627" i="5" s="1"/>
  <c r="P627" i="5"/>
  <c r="AB627" i="5" s="1"/>
  <c r="Q627" i="5"/>
  <c r="O627" i="5"/>
  <c r="AA627" i="5" s="1"/>
  <c r="W633" i="5"/>
  <c r="X633" i="5"/>
  <c r="Y633" i="5"/>
  <c r="U633" i="5"/>
  <c r="V633" i="5"/>
  <c r="T633" i="5"/>
  <c r="S633" i="5"/>
  <c r="AC633" i="5" s="1"/>
  <c r="R633" i="5"/>
  <c r="AD633" i="5" s="1"/>
  <c r="P633" i="5"/>
  <c r="AB633" i="5" s="1"/>
  <c r="Q633" i="5"/>
  <c r="O633" i="5"/>
  <c r="Y856" i="5"/>
  <c r="X856" i="5"/>
  <c r="W856" i="5"/>
  <c r="U856" i="5"/>
  <c r="V856" i="5"/>
  <c r="T856" i="5"/>
  <c r="S856" i="5"/>
  <c r="AC856" i="5" s="1"/>
  <c r="P856" i="5"/>
  <c r="AB856" i="5" s="1"/>
  <c r="Z856" i="5" s="1"/>
  <c r="Q856" i="5"/>
  <c r="R856" i="5"/>
  <c r="AD856" i="5" s="1"/>
  <c r="O856" i="5"/>
  <c r="W677" i="5"/>
  <c r="Y677" i="5"/>
  <c r="X677" i="5"/>
  <c r="V677" i="5"/>
  <c r="U677" i="5"/>
  <c r="T677" i="5"/>
  <c r="S677" i="5"/>
  <c r="AC677" i="5" s="1"/>
  <c r="P677" i="5"/>
  <c r="AB677" i="5" s="1"/>
  <c r="R677" i="5"/>
  <c r="AD677" i="5" s="1"/>
  <c r="Q677" i="5"/>
  <c r="O677" i="5"/>
  <c r="Y696" i="5"/>
  <c r="X696" i="5"/>
  <c r="W696" i="5"/>
  <c r="U696" i="5"/>
  <c r="V696" i="5"/>
  <c r="T696" i="5"/>
  <c r="S696" i="5"/>
  <c r="AC696" i="5" s="1"/>
  <c r="R696" i="5"/>
  <c r="AD696" i="5" s="1"/>
  <c r="P696" i="5"/>
  <c r="AB696" i="5" s="1"/>
  <c r="Q696" i="5"/>
  <c r="O696" i="5"/>
  <c r="Y1005" i="5"/>
  <c r="X1005" i="5"/>
  <c r="W1005" i="5"/>
  <c r="U1005" i="5"/>
  <c r="V1005" i="5"/>
  <c r="T1005" i="5"/>
  <c r="S1005" i="5"/>
  <c r="AC1005" i="5" s="1"/>
  <c r="Q1005" i="5"/>
  <c r="R1005" i="5"/>
  <c r="AD1005" i="5" s="1"/>
  <c r="P1005" i="5"/>
  <c r="AB1005" i="5" s="1"/>
  <c r="O1005" i="5"/>
  <c r="Y975" i="5"/>
  <c r="X975" i="5"/>
  <c r="W975" i="5"/>
  <c r="V975" i="5"/>
  <c r="U975" i="5"/>
  <c r="T975" i="5"/>
  <c r="S975" i="5"/>
  <c r="AC975" i="5" s="1"/>
  <c r="R975" i="5"/>
  <c r="AD975" i="5" s="1"/>
  <c r="Q975" i="5"/>
  <c r="P975" i="5"/>
  <c r="AB975" i="5" s="1"/>
  <c r="Z975" i="5" s="1"/>
  <c r="O975" i="5"/>
  <c r="X689" i="5"/>
  <c r="W689" i="5"/>
  <c r="Y689" i="5"/>
  <c r="U689" i="5"/>
  <c r="V689" i="5"/>
  <c r="T689" i="5"/>
  <c r="S689" i="5"/>
  <c r="AC689" i="5" s="1"/>
  <c r="P689" i="5"/>
  <c r="AB689" i="5" s="1"/>
  <c r="Q689" i="5"/>
  <c r="R689" i="5"/>
  <c r="AD689" i="5" s="1"/>
  <c r="O689" i="5"/>
  <c r="Y918" i="5"/>
  <c r="W918" i="5"/>
  <c r="X918" i="5"/>
  <c r="U918" i="5"/>
  <c r="V918" i="5"/>
  <c r="T918" i="5"/>
  <c r="S918" i="5"/>
  <c r="AC918" i="5" s="1"/>
  <c r="R918" i="5"/>
  <c r="AD918" i="5" s="1"/>
  <c r="Q918" i="5"/>
  <c r="P918" i="5"/>
  <c r="AB918" i="5" s="1"/>
  <c r="O918" i="5"/>
  <c r="W639" i="5"/>
  <c r="X639" i="5"/>
  <c r="Y639" i="5"/>
  <c r="U639" i="5"/>
  <c r="V639" i="5"/>
  <c r="T639" i="5"/>
  <c r="S639" i="5"/>
  <c r="AC639" i="5" s="1"/>
  <c r="R639" i="5"/>
  <c r="AD639" i="5" s="1"/>
  <c r="P639" i="5"/>
  <c r="AB639" i="5" s="1"/>
  <c r="Q639" i="5"/>
  <c r="O639" i="5"/>
  <c r="AA639" i="5" s="1"/>
  <c r="Y885" i="5"/>
  <c r="X885" i="5"/>
  <c r="W885" i="5"/>
  <c r="U885" i="5"/>
  <c r="V885" i="5"/>
  <c r="T885" i="5"/>
  <c r="S885" i="5"/>
  <c r="AC885" i="5" s="1"/>
  <c r="Q885" i="5"/>
  <c r="R885" i="5"/>
  <c r="AD885" i="5" s="1"/>
  <c r="P885" i="5"/>
  <c r="AB885" i="5" s="1"/>
  <c r="O885" i="5"/>
  <c r="X546" i="5"/>
  <c r="W546" i="5"/>
  <c r="Y546" i="5"/>
  <c r="U546" i="5"/>
  <c r="V546" i="5"/>
  <c r="T546" i="5"/>
  <c r="S546" i="5"/>
  <c r="AC546" i="5" s="1"/>
  <c r="R546" i="5"/>
  <c r="AD546" i="5" s="1"/>
  <c r="O546" i="5"/>
  <c r="Q546" i="5"/>
  <c r="P546" i="5"/>
  <c r="AB546" i="5" s="1"/>
  <c r="Y553" i="5"/>
  <c r="W553" i="5"/>
  <c r="X553" i="5"/>
  <c r="V553" i="5"/>
  <c r="U553" i="5"/>
  <c r="T553" i="5"/>
  <c r="S553" i="5"/>
  <c r="AC553" i="5" s="1"/>
  <c r="Q553" i="5"/>
  <c r="P553" i="5"/>
  <c r="AB553" i="5" s="1"/>
  <c r="Z553" i="5" s="1"/>
  <c r="R553" i="5"/>
  <c r="AD553" i="5" s="1"/>
  <c r="O553" i="5"/>
  <c r="AA553" i="5" s="1"/>
  <c r="Z312" i="5"/>
  <c r="AA516" i="5"/>
  <c r="Z203" i="5"/>
  <c r="AA237" i="5"/>
  <c r="AA474" i="5"/>
  <c r="Z238" i="5"/>
  <c r="Z186" i="5"/>
  <c r="Z170" i="5"/>
  <c r="Z319" i="5"/>
  <c r="AA510" i="5"/>
  <c r="Z348" i="5"/>
  <c r="AA290" i="5"/>
  <c r="AA350" i="5"/>
  <c r="Z542" i="5"/>
  <c r="Z263" i="5"/>
  <c r="Z495" i="5"/>
  <c r="AA248" i="5"/>
  <c r="AA430" i="5"/>
  <c r="AA452" i="5"/>
  <c r="AA496" i="5"/>
  <c r="AA463" i="5"/>
  <c r="Z524" i="5"/>
  <c r="AA324" i="5"/>
  <c r="AA416" i="5"/>
  <c r="AB503" i="5"/>
  <c r="Z503" i="5" s="1"/>
  <c r="AB444" i="5"/>
  <c r="Z444" i="5"/>
  <c r="AA182" i="5"/>
  <c r="AA414" i="5"/>
  <c r="Z279" i="5"/>
  <c r="AA171" i="5"/>
  <c r="AA242" i="5"/>
  <c r="AA159" i="5"/>
  <c r="Z371" i="5"/>
  <c r="Z101" i="5"/>
  <c r="AA321" i="5"/>
  <c r="AA208" i="5"/>
  <c r="Z152" i="5"/>
  <c r="W623" i="5"/>
  <c r="Y623" i="5"/>
  <c r="X623" i="5"/>
  <c r="U623" i="5"/>
  <c r="V623" i="5"/>
  <c r="T623" i="5"/>
  <c r="S623" i="5"/>
  <c r="AC623" i="5" s="1"/>
  <c r="R623" i="5"/>
  <c r="AD623" i="5" s="1"/>
  <c r="Q623" i="5"/>
  <c r="P623" i="5"/>
  <c r="AB623" i="5" s="1"/>
  <c r="Z623" i="5" s="1"/>
  <c r="O623" i="5"/>
  <c r="X715" i="5"/>
  <c r="Y715" i="5"/>
  <c r="W715" i="5"/>
  <c r="V715" i="5"/>
  <c r="U715" i="5"/>
  <c r="T715" i="5"/>
  <c r="S715" i="5"/>
  <c r="AC715" i="5" s="1"/>
  <c r="R715" i="5"/>
  <c r="AD715" i="5" s="1"/>
  <c r="P715" i="5"/>
  <c r="AB715" i="5" s="1"/>
  <c r="Q715" i="5"/>
  <c r="O715" i="5"/>
  <c r="X1004" i="5"/>
  <c r="Y1004" i="5"/>
  <c r="W1004" i="5"/>
  <c r="U1004" i="5"/>
  <c r="V1004" i="5"/>
  <c r="T1004" i="5"/>
  <c r="S1004" i="5"/>
  <c r="AC1004" i="5" s="1"/>
  <c r="P1004" i="5"/>
  <c r="AB1004" i="5" s="1"/>
  <c r="Q1004" i="5"/>
  <c r="R1004" i="5"/>
  <c r="AD1004" i="5" s="1"/>
  <c r="O1004" i="5"/>
  <c r="W944" i="5"/>
  <c r="X944" i="5"/>
  <c r="Y944" i="5"/>
  <c r="U944" i="5"/>
  <c r="V944" i="5"/>
  <c r="T944" i="5"/>
  <c r="S944" i="5"/>
  <c r="AC944" i="5" s="1"/>
  <c r="R944" i="5"/>
  <c r="AD944" i="5" s="1"/>
  <c r="P944" i="5"/>
  <c r="AB944" i="5" s="1"/>
  <c r="Z944" i="5" s="1"/>
  <c r="Q944" i="5"/>
  <c r="O944" i="5"/>
  <c r="X704" i="5"/>
  <c r="Y704" i="5"/>
  <c r="W704" i="5"/>
  <c r="U704" i="5"/>
  <c r="V704" i="5"/>
  <c r="T704" i="5"/>
  <c r="S704" i="5"/>
  <c r="AC704" i="5" s="1"/>
  <c r="P704" i="5"/>
  <c r="AB704" i="5" s="1"/>
  <c r="Q704" i="5"/>
  <c r="R704" i="5"/>
  <c r="AD704" i="5" s="1"/>
  <c r="O704" i="5"/>
  <c r="X970" i="5"/>
  <c r="Y970" i="5"/>
  <c r="W970" i="5"/>
  <c r="U970" i="5"/>
  <c r="V970" i="5"/>
  <c r="T970" i="5"/>
  <c r="S970" i="5"/>
  <c r="AC970" i="5" s="1"/>
  <c r="P970" i="5"/>
  <c r="AB970" i="5" s="1"/>
  <c r="R970" i="5"/>
  <c r="AD970" i="5" s="1"/>
  <c r="Q970" i="5"/>
  <c r="O970" i="5"/>
  <c r="Y678" i="5"/>
  <c r="W678" i="5"/>
  <c r="X678" i="5"/>
  <c r="U678" i="5"/>
  <c r="V678" i="5"/>
  <c r="T678" i="5"/>
  <c r="S678" i="5"/>
  <c r="AC678" i="5" s="1"/>
  <c r="P678" i="5"/>
  <c r="AB678" i="5" s="1"/>
  <c r="Z678" i="5" s="1"/>
  <c r="Q678" i="5"/>
  <c r="R678" i="5"/>
  <c r="AD678" i="5" s="1"/>
  <c r="O678" i="5"/>
  <c r="W871" i="5"/>
  <c r="Y871" i="5"/>
  <c r="X871" i="5"/>
  <c r="U871" i="5"/>
  <c r="V871" i="5"/>
  <c r="T871" i="5"/>
  <c r="S871" i="5"/>
  <c r="AC871" i="5" s="1"/>
  <c r="R871" i="5"/>
  <c r="AD871" i="5" s="1"/>
  <c r="P871" i="5"/>
  <c r="AB871" i="5" s="1"/>
  <c r="Q871" i="5"/>
  <c r="O871" i="5"/>
  <c r="AA871" i="5" s="1"/>
  <c r="W680" i="5"/>
  <c r="Y680" i="5"/>
  <c r="X680" i="5"/>
  <c r="U680" i="5"/>
  <c r="V680" i="5"/>
  <c r="T680" i="5"/>
  <c r="S680" i="5"/>
  <c r="AC680" i="5" s="1"/>
  <c r="R680" i="5"/>
  <c r="AD680" i="5" s="1"/>
  <c r="P680" i="5"/>
  <c r="AB680" i="5" s="1"/>
  <c r="Q680" i="5"/>
  <c r="O680" i="5"/>
  <c r="W714" i="5"/>
  <c r="Y714" i="5"/>
  <c r="X714" i="5"/>
  <c r="U714" i="5"/>
  <c r="V714" i="5"/>
  <c r="T714" i="5"/>
  <c r="S714" i="5"/>
  <c r="AC714" i="5" s="1"/>
  <c r="P714" i="5"/>
  <c r="AB714" i="5" s="1"/>
  <c r="Q714" i="5"/>
  <c r="R714" i="5"/>
  <c r="AD714" i="5" s="1"/>
  <c r="O714" i="5"/>
  <c r="Y884" i="5"/>
  <c r="X884" i="5"/>
  <c r="W884" i="5"/>
  <c r="U884" i="5"/>
  <c r="V884" i="5"/>
  <c r="T884" i="5"/>
  <c r="S884" i="5"/>
  <c r="AC884" i="5" s="1"/>
  <c r="Q884" i="5"/>
  <c r="R884" i="5"/>
  <c r="AD884" i="5" s="1"/>
  <c r="P884" i="5"/>
  <c r="AB884" i="5" s="1"/>
  <c r="Z884" i="5" s="1"/>
  <c r="O884" i="5"/>
  <c r="AA884" i="5" s="1"/>
  <c r="W710" i="5"/>
  <c r="Y710" i="5"/>
  <c r="X710" i="5"/>
  <c r="U710" i="5"/>
  <c r="V710" i="5"/>
  <c r="T710" i="5"/>
  <c r="S710" i="5"/>
  <c r="AC710" i="5" s="1"/>
  <c r="Q710" i="5"/>
  <c r="R710" i="5"/>
  <c r="AD710" i="5" s="1"/>
  <c r="P710" i="5"/>
  <c r="AB710" i="5" s="1"/>
  <c r="O710" i="5"/>
  <c r="Y670" i="5"/>
  <c r="X670" i="5"/>
  <c r="W670" i="5"/>
  <c r="U670" i="5"/>
  <c r="V670" i="5"/>
  <c r="T670" i="5"/>
  <c r="S670" i="5"/>
  <c r="AC670" i="5" s="1"/>
  <c r="R670" i="5"/>
  <c r="AD670" i="5" s="1"/>
  <c r="P670" i="5"/>
  <c r="AB670" i="5" s="1"/>
  <c r="Q670" i="5"/>
  <c r="O670" i="5"/>
  <c r="W783" i="5"/>
  <c r="X783" i="5"/>
  <c r="Y783" i="5"/>
  <c r="U783" i="5"/>
  <c r="V783" i="5"/>
  <c r="T783" i="5"/>
  <c r="S783" i="5"/>
  <c r="AC783" i="5" s="1"/>
  <c r="R783" i="5"/>
  <c r="AD783" i="5" s="1"/>
  <c r="P783" i="5"/>
  <c r="AB783" i="5" s="1"/>
  <c r="Q783" i="5"/>
  <c r="O783" i="5"/>
  <c r="AA783" i="5" s="1"/>
  <c r="X530" i="5"/>
  <c r="W530" i="5"/>
  <c r="Y530" i="5"/>
  <c r="U530" i="5"/>
  <c r="V530" i="5"/>
  <c r="T530" i="5"/>
  <c r="S530" i="5"/>
  <c r="AC530" i="5" s="1"/>
  <c r="P530" i="5"/>
  <c r="AB530" i="5" s="1"/>
  <c r="R530" i="5"/>
  <c r="AD530" i="5" s="1"/>
  <c r="Q530" i="5"/>
  <c r="O530" i="5"/>
  <c r="AA530" i="5" s="1"/>
  <c r="AA344" i="5"/>
  <c r="AA425" i="5"/>
  <c r="AA398" i="5"/>
  <c r="AA343" i="5"/>
  <c r="AA420" i="5"/>
  <c r="AA117" i="5"/>
  <c r="AA409" i="5"/>
  <c r="AA440" i="5"/>
  <c r="AA162" i="5"/>
  <c r="AA533" i="5"/>
  <c r="AA521" i="5"/>
  <c r="AA473" i="5"/>
  <c r="AA387" i="5"/>
  <c r="Y626" i="5"/>
  <c r="W626" i="5"/>
  <c r="X626" i="5"/>
  <c r="U626" i="5"/>
  <c r="V626" i="5"/>
  <c r="T626" i="5"/>
  <c r="S626" i="5"/>
  <c r="AC626" i="5" s="1"/>
  <c r="Q626" i="5"/>
  <c r="R626" i="5"/>
  <c r="AD626" i="5" s="1"/>
  <c r="P626" i="5"/>
  <c r="AB626" i="5" s="1"/>
  <c r="O626" i="5"/>
  <c r="Y700" i="5"/>
  <c r="X700" i="5"/>
  <c r="W700" i="5"/>
  <c r="U700" i="5"/>
  <c r="V700" i="5"/>
  <c r="T700" i="5"/>
  <c r="S700" i="5"/>
  <c r="AC700" i="5" s="1"/>
  <c r="Q700" i="5"/>
  <c r="P700" i="5"/>
  <c r="AB700" i="5" s="1"/>
  <c r="Z700" i="5" s="1"/>
  <c r="R700" i="5"/>
  <c r="AD700" i="5" s="1"/>
  <c r="O700" i="5"/>
  <c r="X569" i="5"/>
  <c r="Y569" i="5"/>
  <c r="W569" i="5"/>
  <c r="U569" i="5"/>
  <c r="V569" i="5"/>
  <c r="T569" i="5"/>
  <c r="S569" i="5"/>
  <c r="AC569" i="5" s="1"/>
  <c r="R569" i="5"/>
  <c r="AD569" i="5" s="1"/>
  <c r="Q569" i="5"/>
  <c r="P569" i="5"/>
  <c r="AB569" i="5" s="1"/>
  <c r="O569" i="5"/>
  <c r="Y950" i="5"/>
  <c r="W950" i="5"/>
  <c r="X950" i="5"/>
  <c r="U950" i="5"/>
  <c r="V950" i="5"/>
  <c r="T950" i="5"/>
  <c r="S950" i="5"/>
  <c r="AC950" i="5" s="1"/>
  <c r="P950" i="5"/>
  <c r="AB950" i="5" s="1"/>
  <c r="R950" i="5"/>
  <c r="AD950" i="5" s="1"/>
  <c r="Q950" i="5"/>
  <c r="O950" i="5"/>
  <c r="Y636" i="5"/>
  <c r="X636" i="5"/>
  <c r="W636" i="5"/>
  <c r="U636" i="5"/>
  <c r="V636" i="5"/>
  <c r="T636" i="5"/>
  <c r="S636" i="5"/>
  <c r="AC636" i="5" s="1"/>
  <c r="P636" i="5"/>
  <c r="AB636" i="5" s="1"/>
  <c r="Q636" i="5"/>
  <c r="R636" i="5"/>
  <c r="AD636" i="5" s="1"/>
  <c r="O636" i="5"/>
  <c r="AA636" i="5" s="1"/>
  <c r="X802" i="5"/>
  <c r="W802" i="5"/>
  <c r="Y802" i="5"/>
  <c r="U802" i="5"/>
  <c r="V802" i="5"/>
  <c r="T802" i="5"/>
  <c r="S802" i="5"/>
  <c r="AC802" i="5" s="1"/>
  <c r="R802" i="5"/>
  <c r="AD802" i="5" s="1"/>
  <c r="Q802" i="5"/>
  <c r="P802" i="5"/>
  <c r="AB802" i="5" s="1"/>
  <c r="O802" i="5"/>
  <c r="W870" i="5"/>
  <c r="X870" i="5"/>
  <c r="Y870" i="5"/>
  <c r="U870" i="5"/>
  <c r="V870" i="5"/>
  <c r="T870" i="5"/>
  <c r="S870" i="5"/>
  <c r="AC870" i="5" s="1"/>
  <c r="R870" i="5"/>
  <c r="AD870" i="5" s="1"/>
  <c r="Q870" i="5"/>
  <c r="P870" i="5"/>
  <c r="AB870" i="5" s="1"/>
  <c r="O870" i="5"/>
  <c r="X899" i="5"/>
  <c r="Y899" i="5"/>
  <c r="W899" i="5"/>
  <c r="U899" i="5"/>
  <c r="V899" i="5"/>
  <c r="T899" i="5"/>
  <c r="S899" i="5"/>
  <c r="AC899" i="5" s="1"/>
  <c r="Q899" i="5"/>
  <c r="R899" i="5"/>
  <c r="AD899" i="5" s="1"/>
  <c r="P899" i="5"/>
  <c r="AB899" i="5" s="1"/>
  <c r="Z899" i="5" s="1"/>
  <c r="O899" i="5"/>
  <c r="AA899" i="5" s="1"/>
  <c r="AA200" i="5"/>
  <c r="AA209" i="5"/>
  <c r="AA186" i="5"/>
  <c r="AA476" i="5"/>
  <c r="Z411" i="5"/>
  <c r="AA449" i="5"/>
  <c r="Z523" i="5"/>
  <c r="Z157" i="5"/>
  <c r="Z268" i="5"/>
  <c r="AA459" i="5"/>
  <c r="Z345" i="5"/>
  <c r="Z274" i="5"/>
  <c r="Z417" i="5"/>
  <c r="Z239" i="5"/>
  <c r="AA205" i="5"/>
  <c r="Z168" i="5"/>
  <c r="AA374" i="5"/>
  <c r="Z430" i="5"/>
  <c r="Z288" i="5"/>
  <c r="AA446" i="5"/>
  <c r="AA277" i="5"/>
  <c r="Z406" i="5"/>
  <c r="AA442" i="5"/>
  <c r="AA229" i="5"/>
  <c r="Z215" i="5"/>
  <c r="AA297" i="5"/>
  <c r="AA509" i="5"/>
  <c r="AA133" i="5"/>
  <c r="AA514" i="5"/>
  <c r="AA489" i="5"/>
  <c r="Y661" i="5"/>
  <c r="X661" i="5"/>
  <c r="W661" i="5"/>
  <c r="U661" i="5"/>
  <c r="V661" i="5"/>
  <c r="T661" i="5"/>
  <c r="S661" i="5"/>
  <c r="AC661" i="5" s="1"/>
  <c r="P661" i="5"/>
  <c r="AB661" i="5" s="1"/>
  <c r="R661" i="5"/>
  <c r="AD661" i="5" s="1"/>
  <c r="Q661" i="5"/>
  <c r="O661" i="5"/>
  <c r="X736" i="5"/>
  <c r="W736" i="5"/>
  <c r="Y736" i="5"/>
  <c r="V736" i="5"/>
  <c r="U736" i="5"/>
  <c r="T736" i="5"/>
  <c r="S736" i="5"/>
  <c r="AC736" i="5" s="1"/>
  <c r="Q736" i="5"/>
  <c r="P736" i="5"/>
  <c r="AB736" i="5" s="1"/>
  <c r="R736" i="5"/>
  <c r="AD736" i="5" s="1"/>
  <c r="O736" i="5"/>
  <c r="W835" i="5"/>
  <c r="Y835" i="5"/>
  <c r="X835" i="5"/>
  <c r="U835" i="5"/>
  <c r="V835" i="5"/>
  <c r="T835" i="5"/>
  <c r="S835" i="5"/>
  <c r="AC835" i="5" s="1"/>
  <c r="R835" i="5"/>
  <c r="AD835" i="5" s="1"/>
  <c r="P835" i="5"/>
  <c r="AB835" i="5" s="1"/>
  <c r="Z835" i="5" s="1"/>
  <c r="Q835" i="5"/>
  <c r="O835" i="5"/>
  <c r="AA835" i="5" s="1"/>
  <c r="X684" i="5"/>
  <c r="W684" i="5"/>
  <c r="Y684" i="5"/>
  <c r="U684" i="5"/>
  <c r="V684" i="5"/>
  <c r="T684" i="5"/>
  <c r="S684" i="5"/>
  <c r="AC684" i="5" s="1"/>
  <c r="Q684" i="5"/>
  <c r="R684" i="5"/>
  <c r="AD684" i="5" s="1"/>
  <c r="P684" i="5"/>
  <c r="AB684" i="5" s="1"/>
  <c r="O684" i="5"/>
  <c r="X966" i="5"/>
  <c r="W966" i="5"/>
  <c r="Y966" i="5"/>
  <c r="V966" i="5"/>
  <c r="U966" i="5"/>
  <c r="T966" i="5"/>
  <c r="S966" i="5"/>
  <c r="AC966" i="5" s="1"/>
  <c r="Q966" i="5"/>
  <c r="R966" i="5"/>
  <c r="AD966" i="5" s="1"/>
  <c r="P966" i="5"/>
  <c r="AB966" i="5" s="1"/>
  <c r="O966" i="5"/>
  <c r="X951" i="5"/>
  <c r="Y951" i="5"/>
  <c r="W951" i="5"/>
  <c r="V951" i="5"/>
  <c r="U951" i="5"/>
  <c r="T951" i="5"/>
  <c r="S951" i="5"/>
  <c r="AC951" i="5" s="1"/>
  <c r="Q951" i="5"/>
  <c r="P951" i="5"/>
  <c r="AB951" i="5" s="1"/>
  <c r="R951" i="5"/>
  <c r="AD951" i="5" s="1"/>
  <c r="O951" i="5"/>
  <c r="AA951" i="5" s="1"/>
  <c r="X640" i="5"/>
  <c r="W640" i="5"/>
  <c r="Y640" i="5"/>
  <c r="U640" i="5"/>
  <c r="V640" i="5"/>
  <c r="T640" i="5"/>
  <c r="S640" i="5"/>
  <c r="AC640" i="5" s="1"/>
  <c r="R640" i="5"/>
  <c r="AD640" i="5" s="1"/>
  <c r="P640" i="5"/>
  <c r="AB640" i="5" s="1"/>
  <c r="Q640" i="5"/>
  <c r="O640" i="5"/>
  <c r="AA640" i="5" s="1"/>
  <c r="AA378" i="5"/>
  <c r="Z528" i="5"/>
  <c r="AA144" i="5"/>
  <c r="Z492" i="5"/>
  <c r="AA436" i="5"/>
  <c r="Z428" i="5"/>
  <c r="AA464" i="5"/>
  <c r="Z438" i="5"/>
  <c r="Z383" i="5"/>
  <c r="AA263" i="5"/>
  <c r="AA532" i="5"/>
  <c r="AA524" i="5"/>
  <c r="AA501" i="5"/>
  <c r="AA399" i="5"/>
  <c r="Z232" i="5"/>
  <c r="Z193" i="5"/>
  <c r="Z88" i="5"/>
  <c r="AA225" i="5"/>
  <c r="Z155" i="5"/>
  <c r="W994" i="5"/>
  <c r="X994" i="5"/>
  <c r="Y994" i="5"/>
  <c r="U994" i="5"/>
  <c r="V994" i="5"/>
  <c r="T994" i="5"/>
  <c r="S994" i="5"/>
  <c r="AC994" i="5" s="1"/>
  <c r="Q994" i="5"/>
  <c r="R994" i="5"/>
  <c r="AD994" i="5" s="1"/>
  <c r="P994" i="5"/>
  <c r="AB994" i="5" s="1"/>
  <c r="O994" i="5"/>
  <c r="W558" i="5"/>
  <c r="Y558" i="5"/>
  <c r="X558" i="5"/>
  <c r="U558" i="5"/>
  <c r="V558" i="5"/>
  <c r="T558" i="5"/>
  <c r="S558" i="5"/>
  <c r="AC558" i="5" s="1"/>
  <c r="R558" i="5"/>
  <c r="AD558" i="5" s="1"/>
  <c r="Q558" i="5"/>
  <c r="P558" i="5"/>
  <c r="AB558" i="5" s="1"/>
  <c r="O558" i="5"/>
  <c r="X614" i="5"/>
  <c r="W614" i="5"/>
  <c r="Y614" i="5"/>
  <c r="U614" i="5"/>
  <c r="V614" i="5"/>
  <c r="T614" i="5"/>
  <c r="S614" i="5"/>
  <c r="AC614" i="5" s="1"/>
  <c r="P614" i="5"/>
  <c r="R614" i="5"/>
  <c r="AD614" i="5" s="1"/>
  <c r="Q614" i="5"/>
  <c r="O614" i="5"/>
  <c r="AA614" i="5" s="1"/>
  <c r="Y583" i="5"/>
  <c r="X583" i="5"/>
  <c r="W583" i="5"/>
  <c r="U583" i="5"/>
  <c r="V583" i="5"/>
  <c r="T583" i="5"/>
  <c r="S583" i="5"/>
  <c r="AC583" i="5" s="1"/>
  <c r="Q583" i="5"/>
  <c r="P583" i="5"/>
  <c r="AB583" i="5" s="1"/>
  <c r="R583" i="5"/>
  <c r="AD583" i="5" s="1"/>
  <c r="O583" i="5"/>
  <c r="W770" i="5"/>
  <c r="Y770" i="5"/>
  <c r="X770" i="5"/>
  <c r="U770" i="5"/>
  <c r="V770" i="5"/>
  <c r="T770" i="5"/>
  <c r="S770" i="5"/>
  <c r="AC770" i="5" s="1"/>
  <c r="R770" i="5"/>
  <c r="AD770" i="5" s="1"/>
  <c r="P770" i="5"/>
  <c r="AB770" i="5" s="1"/>
  <c r="Q770" i="5"/>
  <c r="O770" i="5"/>
  <c r="X654" i="5"/>
  <c r="W654" i="5"/>
  <c r="Y654" i="5"/>
  <c r="U654" i="5"/>
  <c r="V654" i="5"/>
  <c r="T654" i="5"/>
  <c r="S654" i="5"/>
  <c r="AC654" i="5" s="1"/>
  <c r="R654" i="5"/>
  <c r="AD654" i="5" s="1"/>
  <c r="P654" i="5"/>
  <c r="AB654" i="5" s="1"/>
  <c r="Q654" i="5"/>
  <c r="O654" i="5"/>
  <c r="AA654" i="5" s="1"/>
  <c r="Y538" i="5"/>
  <c r="W538" i="5"/>
  <c r="X538" i="5"/>
  <c r="U538" i="5"/>
  <c r="V538" i="5"/>
  <c r="T538" i="5"/>
  <c r="S538" i="5"/>
  <c r="AC538" i="5" s="1"/>
  <c r="P538" i="5"/>
  <c r="AB538" i="5" s="1"/>
  <c r="R538" i="5"/>
  <c r="AD538" i="5" s="1"/>
  <c r="Q538" i="5"/>
  <c r="O538" i="5"/>
  <c r="AA538" i="5" s="1"/>
  <c r="AA448" i="5"/>
  <c r="AA373" i="5"/>
  <c r="Y983" i="5"/>
  <c r="W983" i="5"/>
  <c r="X983" i="5"/>
  <c r="U983" i="5"/>
  <c r="V983" i="5"/>
  <c r="T983" i="5"/>
  <c r="S983" i="5"/>
  <c r="AC983" i="5" s="1"/>
  <c r="R983" i="5"/>
  <c r="AD983" i="5" s="1"/>
  <c r="Q983" i="5"/>
  <c r="P983" i="5"/>
  <c r="AB983" i="5" s="1"/>
  <c r="O983" i="5"/>
  <c r="W616" i="5"/>
  <c r="Y616" i="5"/>
  <c r="X616" i="5"/>
  <c r="U616" i="5"/>
  <c r="V616" i="5"/>
  <c r="T616" i="5"/>
  <c r="S616" i="5"/>
  <c r="AC616" i="5" s="1"/>
  <c r="P616" i="5"/>
  <c r="AB616" i="5" s="1"/>
  <c r="Z616" i="5" s="1"/>
  <c r="R616" i="5"/>
  <c r="AD616" i="5" s="1"/>
  <c r="Q616" i="5"/>
  <c r="O616" i="5"/>
  <c r="Y958" i="5"/>
  <c r="W958" i="5"/>
  <c r="X958" i="5"/>
  <c r="U958" i="5"/>
  <c r="V958" i="5"/>
  <c r="T958" i="5"/>
  <c r="S958" i="5"/>
  <c r="AC958" i="5" s="1"/>
  <c r="Q958" i="5"/>
  <c r="R958" i="5"/>
  <c r="AD958" i="5" s="1"/>
  <c r="P958" i="5"/>
  <c r="AB958" i="5" s="1"/>
  <c r="Z958" i="5" s="1"/>
  <c r="O958" i="5"/>
  <c r="X602" i="5"/>
  <c r="Y602" i="5"/>
  <c r="W602" i="5"/>
  <c r="U602" i="5"/>
  <c r="V602" i="5"/>
  <c r="T602" i="5"/>
  <c r="S602" i="5"/>
  <c r="AC602" i="5" s="1"/>
  <c r="R602" i="5"/>
  <c r="AD602" i="5" s="1"/>
  <c r="Q602" i="5"/>
  <c r="P602" i="5"/>
  <c r="AB602" i="5" s="1"/>
  <c r="O602" i="5"/>
  <c r="Y709" i="5"/>
  <c r="X709" i="5"/>
  <c r="W709" i="5"/>
  <c r="U709" i="5"/>
  <c r="V709" i="5"/>
  <c r="T709" i="5"/>
  <c r="S709" i="5"/>
  <c r="AC709" i="5" s="1"/>
  <c r="Q709" i="5"/>
  <c r="R709" i="5"/>
  <c r="AD709" i="5" s="1"/>
  <c r="P709" i="5"/>
  <c r="AB709" i="5" s="1"/>
  <c r="O709" i="5"/>
  <c r="W1000" i="5"/>
  <c r="X1000" i="5"/>
  <c r="Y1000" i="5"/>
  <c r="U1000" i="5"/>
  <c r="V1000" i="5"/>
  <c r="T1000" i="5"/>
  <c r="S1000" i="5"/>
  <c r="AC1000" i="5" s="1"/>
  <c r="Q1000" i="5"/>
  <c r="R1000" i="5"/>
  <c r="AD1000" i="5" s="1"/>
  <c r="P1000" i="5"/>
  <c r="AB1000" i="5" s="1"/>
  <c r="Z1000" i="5" s="1"/>
  <c r="O1000" i="5"/>
  <c r="AA1000" i="5" s="1"/>
  <c r="W761" i="5"/>
  <c r="X761" i="5"/>
  <c r="Y761" i="5"/>
  <c r="U761" i="5"/>
  <c r="V761" i="5"/>
  <c r="T761" i="5"/>
  <c r="S761" i="5"/>
  <c r="AC761" i="5" s="1"/>
  <c r="R761" i="5"/>
  <c r="AD761" i="5" s="1"/>
  <c r="Q761" i="5"/>
  <c r="P761" i="5"/>
  <c r="AB761" i="5" s="1"/>
  <c r="O761" i="5"/>
  <c r="AA761" i="5" s="1"/>
  <c r="Y933" i="5"/>
  <c r="W933" i="5"/>
  <c r="X933" i="5"/>
  <c r="U933" i="5"/>
  <c r="V933" i="5"/>
  <c r="T933" i="5"/>
  <c r="S933" i="5"/>
  <c r="AC933" i="5" s="1"/>
  <c r="R933" i="5"/>
  <c r="AD933" i="5" s="1"/>
  <c r="P933" i="5"/>
  <c r="AB933" i="5" s="1"/>
  <c r="Q933" i="5"/>
  <c r="O933" i="5"/>
  <c r="Y769" i="5"/>
  <c r="W769" i="5"/>
  <c r="X769" i="5"/>
  <c r="U769" i="5"/>
  <c r="V769" i="5"/>
  <c r="T769" i="5"/>
  <c r="S769" i="5"/>
  <c r="AC769" i="5" s="1"/>
  <c r="P769" i="5"/>
  <c r="AB769" i="5" s="1"/>
  <c r="Q769" i="5"/>
  <c r="R769" i="5"/>
  <c r="AD769" i="5" s="1"/>
  <c r="O769" i="5"/>
  <c r="AA769" i="5" s="1"/>
  <c r="Y881" i="5"/>
  <c r="W881" i="5"/>
  <c r="X881" i="5"/>
  <c r="U881" i="5"/>
  <c r="V881" i="5"/>
  <c r="T881" i="5"/>
  <c r="S881" i="5"/>
  <c r="AC881" i="5" s="1"/>
  <c r="P881" i="5"/>
  <c r="Q881" i="5"/>
  <c r="R881" i="5"/>
  <c r="AD881" i="5" s="1"/>
  <c r="O881" i="5"/>
  <c r="AA881" i="5" s="1"/>
  <c r="W646" i="5"/>
  <c r="X646" i="5"/>
  <c r="Y646" i="5"/>
  <c r="U646" i="5"/>
  <c r="V646" i="5"/>
  <c r="T646" i="5"/>
  <c r="S646" i="5"/>
  <c r="AC646" i="5" s="1"/>
  <c r="Q646" i="5"/>
  <c r="P646" i="5"/>
  <c r="AB646" i="5" s="1"/>
  <c r="R646" i="5"/>
  <c r="AD646" i="5" s="1"/>
  <c r="O646" i="5"/>
  <c r="X977" i="5"/>
  <c r="W977" i="5"/>
  <c r="Y977" i="5"/>
  <c r="U977" i="5"/>
  <c r="V977" i="5"/>
  <c r="T977" i="5"/>
  <c r="S977" i="5"/>
  <c r="AC977" i="5" s="1"/>
  <c r="R977" i="5"/>
  <c r="AD977" i="5" s="1"/>
  <c r="Q977" i="5"/>
  <c r="P977" i="5"/>
  <c r="AB977" i="5" s="1"/>
  <c r="Z977" i="5" s="1"/>
  <c r="O977" i="5"/>
  <c r="W728" i="5"/>
  <c r="Y728" i="5"/>
  <c r="X728" i="5"/>
  <c r="U728" i="5"/>
  <c r="V728" i="5"/>
  <c r="T728" i="5"/>
  <c r="S728" i="5"/>
  <c r="AC728" i="5" s="1"/>
  <c r="P728" i="5"/>
  <c r="AB728" i="5" s="1"/>
  <c r="Q728" i="5"/>
  <c r="R728" i="5"/>
  <c r="AD728" i="5" s="1"/>
  <c r="O728" i="5"/>
  <c r="Y773" i="5"/>
  <c r="W773" i="5"/>
  <c r="X773" i="5"/>
  <c r="U773" i="5"/>
  <c r="V773" i="5"/>
  <c r="T773" i="5"/>
  <c r="S773" i="5"/>
  <c r="AC773" i="5" s="1"/>
  <c r="P773" i="5"/>
  <c r="AB773" i="5" s="1"/>
  <c r="Q773" i="5"/>
  <c r="R773" i="5"/>
  <c r="AD773" i="5" s="1"/>
  <c r="O773" i="5"/>
  <c r="W547" i="5"/>
  <c r="Y547" i="5"/>
  <c r="X547" i="5"/>
  <c r="U547" i="5"/>
  <c r="V547" i="5"/>
  <c r="T547" i="5"/>
  <c r="S547" i="5"/>
  <c r="AC547" i="5" s="1"/>
  <c r="O547" i="5"/>
  <c r="Q547" i="5"/>
  <c r="R547" i="5"/>
  <c r="AD547" i="5" s="1"/>
  <c r="P547" i="5"/>
  <c r="AB547" i="5" s="1"/>
  <c r="Z422" i="5"/>
  <c r="W531" i="5"/>
  <c r="X531" i="5"/>
  <c r="Y531" i="5"/>
  <c r="V531" i="5"/>
  <c r="U531" i="5"/>
  <c r="T531" i="5"/>
  <c r="S531" i="5"/>
  <c r="AC531" i="5" s="1"/>
  <c r="O531" i="5"/>
  <c r="Q531" i="5"/>
  <c r="P531" i="5"/>
  <c r="AB531" i="5" s="1"/>
  <c r="Z531" i="5" s="1"/>
  <c r="R531" i="5"/>
  <c r="AD531" i="5" s="1"/>
  <c r="Y529" i="5"/>
  <c r="W529" i="5"/>
  <c r="X529" i="5"/>
  <c r="V529" i="5"/>
  <c r="U529" i="5"/>
  <c r="T529" i="5"/>
  <c r="S529" i="5"/>
  <c r="AC529" i="5" s="1"/>
  <c r="R529" i="5"/>
  <c r="AD529" i="5" s="1"/>
  <c r="Q529" i="5"/>
  <c r="O529" i="5"/>
  <c r="P529" i="5"/>
  <c r="AB529" i="5" s="1"/>
  <c r="Z124" i="5"/>
  <c r="AA312" i="5"/>
  <c r="AA379" i="5"/>
  <c r="Z255" i="5"/>
  <c r="AA260" i="5"/>
  <c r="AA175" i="5"/>
  <c r="Z384" i="5"/>
  <c r="AA306" i="5"/>
  <c r="AA245" i="5"/>
  <c r="AA142" i="5"/>
  <c r="AA147" i="5"/>
  <c r="Z433" i="5"/>
  <c r="AA275" i="5"/>
  <c r="Z518" i="5"/>
  <c r="Z91" i="5"/>
  <c r="Z313" i="5"/>
  <c r="AA438" i="5"/>
  <c r="AA345" i="5"/>
  <c r="AA191" i="5"/>
  <c r="Z233" i="5"/>
  <c r="Z330" i="5"/>
  <c r="AA201" i="5"/>
  <c r="Z513" i="5"/>
  <c r="AA542" i="5"/>
  <c r="AA131" i="5"/>
  <c r="AA389" i="5"/>
  <c r="AA273" i="5"/>
  <c r="Z329" i="5"/>
  <c r="AA511" i="5"/>
  <c r="Z434" i="5"/>
  <c r="Z299" i="5"/>
  <c r="AA302" i="5"/>
  <c r="Z277" i="5"/>
  <c r="Z286" i="5"/>
  <c r="Z356" i="5"/>
  <c r="AA503" i="5"/>
  <c r="AA304" i="5"/>
  <c r="AA108" i="5"/>
  <c r="AA307" i="5"/>
  <c r="AA195" i="5"/>
  <c r="AA279" i="5"/>
  <c r="AA196" i="5"/>
  <c r="Z287" i="5"/>
  <c r="AA322" i="5"/>
  <c r="AA181" i="5"/>
  <c r="Z493" i="5"/>
  <c r="AB493" i="5"/>
  <c r="AA210" i="5"/>
  <c r="Z271" i="5"/>
  <c r="X924" i="5"/>
  <c r="Y924" i="5"/>
  <c r="W924" i="5"/>
  <c r="V924" i="5"/>
  <c r="U924" i="5"/>
  <c r="T924" i="5"/>
  <c r="S924" i="5"/>
  <c r="AC924" i="5" s="1"/>
  <c r="R924" i="5"/>
  <c r="AD924" i="5" s="1"/>
  <c r="P924" i="5"/>
  <c r="AB924" i="5" s="1"/>
  <c r="Q924" i="5"/>
  <c r="O924" i="5"/>
  <c r="X672" i="5"/>
  <c r="Y672" i="5"/>
  <c r="W672" i="5"/>
  <c r="U672" i="5"/>
  <c r="V672" i="5"/>
  <c r="T672" i="5"/>
  <c r="S672" i="5"/>
  <c r="AC672" i="5" s="1"/>
  <c r="P672" i="5"/>
  <c r="AB672" i="5" s="1"/>
  <c r="Q672" i="5"/>
  <c r="R672" i="5"/>
  <c r="AD672" i="5" s="1"/>
  <c r="O672" i="5"/>
  <c r="AA672" i="5" s="1"/>
  <c r="Y998" i="5"/>
  <c r="X998" i="5"/>
  <c r="W998" i="5"/>
  <c r="U998" i="5"/>
  <c r="V998" i="5"/>
  <c r="T998" i="5"/>
  <c r="S998" i="5"/>
  <c r="AC998" i="5" s="1"/>
  <c r="P998" i="5"/>
  <c r="AB998" i="5" s="1"/>
  <c r="R998" i="5"/>
  <c r="AD998" i="5" s="1"/>
  <c r="Q998" i="5"/>
  <c r="O998" i="5"/>
  <c r="AA998" i="5" s="1"/>
  <c r="W771" i="5"/>
  <c r="X771" i="5"/>
  <c r="Y771" i="5"/>
  <c r="U771" i="5"/>
  <c r="V771" i="5"/>
  <c r="T771" i="5"/>
  <c r="S771" i="5"/>
  <c r="AC771" i="5" s="1"/>
  <c r="R771" i="5"/>
  <c r="AD771" i="5" s="1"/>
  <c r="P771" i="5"/>
  <c r="AB771" i="5" s="1"/>
  <c r="Q771" i="5"/>
  <c r="O771" i="5"/>
  <c r="Y642" i="5"/>
  <c r="W642" i="5"/>
  <c r="X642" i="5"/>
  <c r="U642" i="5"/>
  <c r="V642" i="5"/>
  <c r="T642" i="5"/>
  <c r="S642" i="5"/>
  <c r="AC642" i="5" s="1"/>
  <c r="R642" i="5"/>
  <c r="AD642" i="5" s="1"/>
  <c r="P642" i="5"/>
  <c r="AB642" i="5" s="1"/>
  <c r="Z642" i="5" s="1"/>
  <c r="Q642" i="5"/>
  <c r="O642" i="5"/>
  <c r="W868" i="5"/>
  <c r="Y868" i="5"/>
  <c r="X868" i="5"/>
  <c r="V868" i="5"/>
  <c r="U868" i="5"/>
  <c r="T868" i="5"/>
  <c r="S868" i="5"/>
  <c r="AC868" i="5" s="1"/>
  <c r="R868" i="5"/>
  <c r="AD868" i="5" s="1"/>
  <c r="P868" i="5"/>
  <c r="AB868" i="5" s="1"/>
  <c r="Q868" i="5"/>
  <c r="O868" i="5"/>
  <c r="Y554" i="5"/>
  <c r="W554" i="5"/>
  <c r="X554" i="5"/>
  <c r="V554" i="5"/>
  <c r="U554" i="5"/>
  <c r="T554" i="5"/>
  <c r="S554" i="5"/>
  <c r="AC554" i="5" s="1"/>
  <c r="R554" i="5"/>
  <c r="AD554" i="5" s="1"/>
  <c r="P554" i="5"/>
  <c r="AB554" i="5" s="1"/>
  <c r="Q554" i="5"/>
  <c r="O554" i="5"/>
  <c r="Y577" i="5"/>
  <c r="X577" i="5"/>
  <c r="W577" i="5"/>
  <c r="U577" i="5"/>
  <c r="V577" i="5"/>
  <c r="T577" i="5"/>
  <c r="S577" i="5"/>
  <c r="AC577" i="5" s="1"/>
  <c r="R577" i="5"/>
  <c r="AD577" i="5" s="1"/>
  <c r="P577" i="5"/>
  <c r="AB577" i="5" s="1"/>
  <c r="Z577" i="5" s="1"/>
  <c r="Q577" i="5"/>
  <c r="O577" i="5"/>
  <c r="X1001" i="5"/>
  <c r="Y1001" i="5"/>
  <c r="W1001" i="5"/>
  <c r="U1001" i="5"/>
  <c r="V1001" i="5"/>
  <c r="T1001" i="5"/>
  <c r="S1001" i="5"/>
  <c r="AC1001" i="5" s="1"/>
  <c r="R1001" i="5"/>
  <c r="AD1001" i="5" s="1"/>
  <c r="Q1001" i="5"/>
  <c r="P1001" i="5"/>
  <c r="AB1001" i="5" s="1"/>
  <c r="Z1001" i="5" s="1"/>
  <c r="O1001" i="5"/>
  <c r="Y1003" i="5"/>
  <c r="W1003" i="5"/>
  <c r="X1003" i="5"/>
  <c r="U1003" i="5"/>
  <c r="V1003" i="5"/>
  <c r="T1003" i="5"/>
  <c r="S1003" i="5"/>
  <c r="AC1003" i="5" s="1"/>
  <c r="R1003" i="5"/>
  <c r="AD1003" i="5" s="1"/>
  <c r="Q1003" i="5"/>
  <c r="P1003" i="5"/>
  <c r="AB1003" i="5" s="1"/>
  <c r="O1003" i="5"/>
  <c r="Y833" i="5"/>
  <c r="W833" i="5"/>
  <c r="X833" i="5"/>
  <c r="U833" i="5"/>
  <c r="V833" i="5"/>
  <c r="T833" i="5"/>
  <c r="S833" i="5"/>
  <c r="AC833" i="5" s="1"/>
  <c r="P833" i="5"/>
  <c r="AB833" i="5" s="1"/>
  <c r="Z833" i="5" s="1"/>
  <c r="Q833" i="5"/>
  <c r="R833" i="5"/>
  <c r="AD833" i="5" s="1"/>
  <c r="O833" i="5"/>
  <c r="W995" i="5"/>
  <c r="Y995" i="5"/>
  <c r="X995" i="5"/>
  <c r="U995" i="5"/>
  <c r="V995" i="5"/>
  <c r="T995" i="5"/>
  <c r="S995" i="5"/>
  <c r="AC995" i="5" s="1"/>
  <c r="P995" i="5"/>
  <c r="AB995" i="5" s="1"/>
  <c r="Z995" i="5" s="1"/>
  <c r="R995" i="5"/>
  <c r="AD995" i="5" s="1"/>
  <c r="Q995" i="5"/>
  <c r="O995" i="5"/>
  <c r="AA995" i="5" s="1"/>
  <c r="Y757" i="5"/>
  <c r="X757" i="5"/>
  <c r="W757" i="5"/>
  <c r="U757" i="5"/>
  <c r="V757" i="5"/>
  <c r="T757" i="5"/>
  <c r="S757" i="5"/>
  <c r="AC757" i="5" s="1"/>
  <c r="R757" i="5"/>
  <c r="AD757" i="5" s="1"/>
  <c r="Q757" i="5"/>
  <c r="P757" i="5"/>
  <c r="AB757" i="5" s="1"/>
  <c r="O757" i="5"/>
  <c r="W665" i="5"/>
  <c r="X665" i="5"/>
  <c r="Y665" i="5"/>
  <c r="U665" i="5"/>
  <c r="V665" i="5"/>
  <c r="T665" i="5"/>
  <c r="S665" i="5"/>
  <c r="AC665" i="5" s="1"/>
  <c r="P665" i="5"/>
  <c r="AB665" i="5" s="1"/>
  <c r="Q665" i="5"/>
  <c r="R665" i="5"/>
  <c r="AD665" i="5" s="1"/>
  <c r="O665" i="5"/>
  <c r="X591" i="5"/>
  <c r="Y591" i="5"/>
  <c r="W591" i="5"/>
  <c r="U591" i="5"/>
  <c r="V591" i="5"/>
  <c r="T591" i="5"/>
  <c r="S591" i="5"/>
  <c r="AC591" i="5" s="1"/>
  <c r="R591" i="5"/>
  <c r="AD591" i="5" s="1"/>
  <c r="P591" i="5"/>
  <c r="AB591" i="5" s="1"/>
  <c r="Z591" i="5" s="1"/>
  <c r="Q591" i="5"/>
  <c r="O591" i="5"/>
  <c r="AA591" i="5" s="1"/>
  <c r="Y588" i="5"/>
  <c r="X588" i="5"/>
  <c r="W588" i="5"/>
  <c r="U588" i="5"/>
  <c r="V588" i="5"/>
  <c r="T588" i="5"/>
  <c r="S588" i="5"/>
  <c r="AC588" i="5" s="1"/>
  <c r="R588" i="5"/>
  <c r="AD588" i="5" s="1"/>
  <c r="Q588" i="5"/>
  <c r="P588" i="5"/>
  <c r="AB588" i="5" s="1"/>
  <c r="O588" i="5"/>
  <c r="Y941" i="5"/>
  <c r="X941" i="5"/>
  <c r="W941" i="5"/>
  <c r="U941" i="5"/>
  <c r="V941" i="5"/>
  <c r="T941" i="5"/>
  <c r="S941" i="5"/>
  <c r="AC941" i="5" s="1"/>
  <c r="P941" i="5"/>
  <c r="AB941" i="5" s="1"/>
  <c r="R941" i="5"/>
  <c r="AD941" i="5" s="1"/>
  <c r="Q941" i="5"/>
  <c r="O941" i="5"/>
  <c r="Y840" i="5"/>
  <c r="W840" i="5"/>
  <c r="X840" i="5"/>
  <c r="V840" i="5"/>
  <c r="U840" i="5"/>
  <c r="T840" i="5"/>
  <c r="S840" i="5"/>
  <c r="AC840" i="5" s="1"/>
  <c r="Q840" i="5"/>
  <c r="P840" i="5"/>
  <c r="AB840" i="5" s="1"/>
  <c r="R840" i="5"/>
  <c r="AD840" i="5" s="1"/>
  <c r="O840" i="5"/>
  <c r="AA840" i="5" s="1"/>
  <c r="W758" i="5"/>
  <c r="X758" i="5"/>
  <c r="Y758" i="5"/>
  <c r="U758" i="5"/>
  <c r="V758" i="5"/>
  <c r="T758" i="5"/>
  <c r="S758" i="5"/>
  <c r="AC758" i="5" s="1"/>
  <c r="R758" i="5"/>
  <c r="AD758" i="5" s="1"/>
  <c r="P758" i="5"/>
  <c r="AB758" i="5" s="1"/>
  <c r="Q758" i="5"/>
  <c r="O758" i="5"/>
  <c r="AA758" i="5" s="1"/>
  <c r="X605" i="5"/>
  <c r="Y605" i="5"/>
  <c r="W605" i="5"/>
  <c r="U605" i="5"/>
  <c r="V605" i="5"/>
  <c r="T605" i="5"/>
  <c r="S605" i="5"/>
  <c r="AC605" i="5" s="1"/>
  <c r="R605" i="5"/>
  <c r="AD605" i="5" s="1"/>
  <c r="Q605" i="5"/>
  <c r="P605" i="5"/>
  <c r="AB605" i="5" s="1"/>
  <c r="O605" i="5"/>
  <c r="W604" i="5"/>
  <c r="Y604" i="5"/>
  <c r="X604" i="5"/>
  <c r="U604" i="5"/>
  <c r="V604" i="5"/>
  <c r="T604" i="5"/>
  <c r="S604" i="5"/>
  <c r="AC604" i="5" s="1"/>
  <c r="Q604" i="5"/>
  <c r="R604" i="5"/>
  <c r="AD604" i="5" s="1"/>
  <c r="P604" i="5"/>
  <c r="AB604" i="5" s="1"/>
  <c r="Z604" i="5" s="1"/>
  <c r="O604" i="5"/>
  <c r="W615" i="5"/>
  <c r="Y615" i="5"/>
  <c r="X615" i="5"/>
  <c r="U615" i="5"/>
  <c r="V615" i="5"/>
  <c r="T615" i="5"/>
  <c r="S615" i="5"/>
  <c r="AC615" i="5" s="1"/>
  <c r="R615" i="5"/>
  <c r="AD615" i="5" s="1"/>
  <c r="Q615" i="5"/>
  <c r="P615" i="5"/>
  <c r="AB615" i="5" s="1"/>
  <c r="Z615" i="5" s="1"/>
  <c r="O615" i="5"/>
  <c r="X723" i="5"/>
  <c r="W723" i="5"/>
  <c r="Y723" i="5"/>
  <c r="U723" i="5"/>
  <c r="V723" i="5"/>
  <c r="T723" i="5"/>
  <c r="S723" i="5"/>
  <c r="AC723" i="5" s="1"/>
  <c r="R723" i="5"/>
  <c r="AD723" i="5" s="1"/>
  <c r="P723" i="5"/>
  <c r="AB723" i="5" s="1"/>
  <c r="Q723" i="5"/>
  <c r="O723" i="5"/>
  <c r="X922" i="5"/>
  <c r="W922" i="5"/>
  <c r="Y922" i="5"/>
  <c r="U922" i="5"/>
  <c r="V922" i="5"/>
  <c r="T922" i="5"/>
  <c r="S922" i="5"/>
  <c r="AC922" i="5" s="1"/>
  <c r="Q922" i="5"/>
  <c r="R922" i="5"/>
  <c r="AD922" i="5" s="1"/>
  <c r="P922" i="5"/>
  <c r="AB922" i="5" s="1"/>
  <c r="O922" i="5"/>
  <c r="W902" i="5"/>
  <c r="Y902" i="5"/>
  <c r="X902" i="5"/>
  <c r="U902" i="5"/>
  <c r="V902" i="5"/>
  <c r="T902" i="5"/>
  <c r="S902" i="5"/>
  <c r="AC902" i="5" s="1"/>
  <c r="R902" i="5"/>
  <c r="AD902" i="5" s="1"/>
  <c r="P902" i="5"/>
  <c r="AB902" i="5" s="1"/>
  <c r="Z902" i="5" s="1"/>
  <c r="Q902" i="5"/>
  <c r="O902" i="5"/>
  <c r="AA902" i="5" s="1"/>
  <c r="W609" i="5"/>
  <c r="X609" i="5"/>
  <c r="Y609" i="5"/>
  <c r="U609" i="5"/>
  <c r="V609" i="5"/>
  <c r="T609" i="5"/>
  <c r="S609" i="5"/>
  <c r="AC609" i="5" s="1"/>
  <c r="P609" i="5"/>
  <c r="AB609" i="5" s="1"/>
  <c r="R609" i="5"/>
  <c r="AD609" i="5" s="1"/>
  <c r="Q609" i="5"/>
  <c r="O609" i="5"/>
  <c r="W900" i="5"/>
  <c r="Y900" i="5"/>
  <c r="X900" i="5"/>
  <c r="U900" i="5"/>
  <c r="V900" i="5"/>
  <c r="T900" i="5"/>
  <c r="S900" i="5"/>
  <c r="AC900" i="5" s="1"/>
  <c r="Q900" i="5"/>
  <c r="R900" i="5"/>
  <c r="AD900" i="5" s="1"/>
  <c r="P900" i="5"/>
  <c r="AB900" i="5" s="1"/>
  <c r="O900" i="5"/>
  <c r="X819" i="5"/>
  <c r="W819" i="5"/>
  <c r="Y819" i="5"/>
  <c r="U819" i="5"/>
  <c r="V819" i="5"/>
  <c r="T819" i="5"/>
  <c r="S819" i="5"/>
  <c r="AC819" i="5" s="1"/>
  <c r="P819" i="5"/>
  <c r="AB819" i="5" s="1"/>
  <c r="Z819" i="5" s="1"/>
  <c r="Q819" i="5"/>
  <c r="R819" i="5"/>
  <c r="AD819" i="5" s="1"/>
  <c r="O819" i="5"/>
  <c r="AA819" i="5" s="1"/>
  <c r="W658" i="5"/>
  <c r="Y658" i="5"/>
  <c r="X658" i="5"/>
  <c r="U658" i="5"/>
  <c r="V658" i="5"/>
  <c r="T658" i="5"/>
  <c r="S658" i="5"/>
  <c r="AC658" i="5" s="1"/>
  <c r="P658" i="5"/>
  <c r="AB658" i="5" s="1"/>
  <c r="R658" i="5"/>
  <c r="AD658" i="5" s="1"/>
  <c r="Q658" i="5"/>
  <c r="O658" i="5"/>
  <c r="Y956" i="5"/>
  <c r="W956" i="5"/>
  <c r="X956" i="5"/>
  <c r="U956" i="5"/>
  <c r="V956" i="5"/>
  <c r="T956" i="5"/>
  <c r="S956" i="5"/>
  <c r="AC956" i="5" s="1"/>
  <c r="P956" i="5"/>
  <c r="R956" i="5"/>
  <c r="AD956" i="5" s="1"/>
  <c r="Q956" i="5"/>
  <c r="O956" i="5"/>
  <c r="W916" i="5"/>
  <c r="Y916" i="5"/>
  <c r="X916" i="5"/>
  <c r="U916" i="5"/>
  <c r="V916" i="5"/>
  <c r="T916" i="5"/>
  <c r="S916" i="5"/>
  <c r="AC916" i="5" s="1"/>
  <c r="R916" i="5"/>
  <c r="AD916" i="5" s="1"/>
  <c r="Q916" i="5"/>
  <c r="P916" i="5"/>
  <c r="AB916" i="5" s="1"/>
  <c r="Z916" i="5" s="1"/>
  <c r="O916" i="5"/>
  <c r="AA916" i="5" s="1"/>
  <c r="X981" i="5"/>
  <c r="Y981" i="5"/>
  <c r="W981" i="5"/>
  <c r="U981" i="5"/>
  <c r="V981" i="5"/>
  <c r="T981" i="5"/>
  <c r="S981" i="5"/>
  <c r="AC981" i="5" s="1"/>
  <c r="R981" i="5"/>
  <c r="AD981" i="5" s="1"/>
  <c r="P981" i="5"/>
  <c r="AB981" i="5" s="1"/>
  <c r="Q981" i="5"/>
  <c r="O981" i="5"/>
  <c r="W563" i="5"/>
  <c r="Y563" i="5"/>
  <c r="X563" i="5"/>
  <c r="U563" i="5"/>
  <c r="V563" i="5"/>
  <c r="T563" i="5"/>
  <c r="S563" i="5"/>
  <c r="AC563" i="5" s="1"/>
  <c r="R563" i="5"/>
  <c r="AD563" i="5" s="1"/>
  <c r="P563" i="5"/>
  <c r="AB563" i="5" s="1"/>
  <c r="Q563" i="5"/>
  <c r="O563" i="5"/>
  <c r="X865" i="5"/>
  <c r="Y865" i="5"/>
  <c r="W865" i="5"/>
  <c r="U865" i="5"/>
  <c r="V865" i="5"/>
  <c r="T865" i="5"/>
  <c r="S865" i="5"/>
  <c r="AC865" i="5" s="1"/>
  <c r="P865" i="5"/>
  <c r="AB865" i="5" s="1"/>
  <c r="R865" i="5"/>
  <c r="AD865" i="5" s="1"/>
  <c r="Q865" i="5"/>
  <c r="O865" i="5"/>
  <c r="AA865" i="5" s="1"/>
  <c r="Y875" i="5"/>
  <c r="W875" i="5"/>
  <c r="X875" i="5"/>
  <c r="U875" i="5"/>
  <c r="V875" i="5"/>
  <c r="T875" i="5"/>
  <c r="S875" i="5"/>
  <c r="AC875" i="5" s="1"/>
  <c r="Q875" i="5"/>
  <c r="R875" i="5"/>
  <c r="AD875" i="5" s="1"/>
  <c r="P875" i="5"/>
  <c r="AB875" i="5" s="1"/>
  <c r="O875" i="5"/>
  <c r="AA875" i="5" s="1"/>
  <c r="X845" i="5"/>
  <c r="Y845" i="5"/>
  <c r="W845" i="5"/>
  <c r="U845" i="5"/>
  <c r="V845" i="5"/>
  <c r="T845" i="5"/>
  <c r="S845" i="5"/>
  <c r="AC845" i="5" s="1"/>
  <c r="R845" i="5"/>
  <c r="AD845" i="5" s="1"/>
  <c r="P845" i="5"/>
  <c r="AB845" i="5" s="1"/>
  <c r="Q845" i="5"/>
  <c r="O845" i="5"/>
  <c r="Y581" i="5"/>
  <c r="X581" i="5"/>
  <c r="W581" i="5"/>
  <c r="U581" i="5"/>
  <c r="V581" i="5"/>
  <c r="T581" i="5"/>
  <c r="S581" i="5"/>
  <c r="AC581" i="5" s="1"/>
  <c r="R581" i="5"/>
  <c r="AD581" i="5" s="1"/>
  <c r="P581" i="5"/>
  <c r="AB581" i="5" s="1"/>
  <c r="Z581" i="5" s="1"/>
  <c r="Q581" i="5"/>
  <c r="O581" i="5"/>
  <c r="W776" i="5"/>
  <c r="X776" i="5"/>
  <c r="Y776" i="5"/>
  <c r="U776" i="5"/>
  <c r="V776" i="5"/>
  <c r="T776" i="5"/>
  <c r="S776" i="5"/>
  <c r="AC776" i="5" s="1"/>
  <c r="Q776" i="5"/>
  <c r="R776" i="5"/>
  <c r="AD776" i="5" s="1"/>
  <c r="P776" i="5"/>
  <c r="AB776" i="5" s="1"/>
  <c r="Z776" i="5" s="1"/>
  <c r="O776" i="5"/>
  <c r="W808" i="5"/>
  <c r="X808" i="5"/>
  <c r="Y808" i="5"/>
  <c r="V808" i="5"/>
  <c r="U808" i="5"/>
  <c r="T808" i="5"/>
  <c r="S808" i="5"/>
  <c r="AC808" i="5" s="1"/>
  <c r="Q808" i="5"/>
  <c r="R808" i="5"/>
  <c r="AD808" i="5" s="1"/>
  <c r="P808" i="5"/>
  <c r="AB808" i="5" s="1"/>
  <c r="O808" i="5"/>
  <c r="Y934" i="5"/>
  <c r="W934" i="5"/>
  <c r="X934" i="5"/>
  <c r="U934" i="5"/>
  <c r="V934" i="5"/>
  <c r="T934" i="5"/>
  <c r="S934" i="5"/>
  <c r="AC934" i="5" s="1"/>
  <c r="R934" i="5"/>
  <c r="AD934" i="5" s="1"/>
  <c r="P934" i="5"/>
  <c r="AB934" i="5" s="1"/>
  <c r="Z934" i="5" s="1"/>
  <c r="Q934" i="5"/>
  <c r="O934" i="5"/>
  <c r="Y982" i="5"/>
  <c r="X982" i="5"/>
  <c r="W982" i="5"/>
  <c r="U982" i="5"/>
  <c r="V982" i="5"/>
  <c r="T982" i="5"/>
  <c r="S982" i="5"/>
  <c r="AC982" i="5" s="1"/>
  <c r="P982" i="5"/>
  <c r="AB982" i="5" s="1"/>
  <c r="R982" i="5"/>
  <c r="AD982" i="5" s="1"/>
  <c r="Q982" i="5"/>
  <c r="O982" i="5"/>
  <c r="AA982" i="5" s="1"/>
  <c r="W668" i="5"/>
  <c r="Y668" i="5"/>
  <c r="X668" i="5"/>
  <c r="U668" i="5"/>
  <c r="V668" i="5"/>
  <c r="T668" i="5"/>
  <c r="S668" i="5"/>
  <c r="AC668" i="5" s="1"/>
  <c r="P668" i="5"/>
  <c r="AB668" i="5" s="1"/>
  <c r="R668" i="5"/>
  <c r="AD668" i="5" s="1"/>
  <c r="Q668" i="5"/>
  <c r="O668" i="5"/>
  <c r="X706" i="5"/>
  <c r="W706" i="5"/>
  <c r="Y706" i="5"/>
  <c r="U706" i="5"/>
  <c r="V706" i="5"/>
  <c r="T706" i="5"/>
  <c r="S706" i="5"/>
  <c r="AC706" i="5" s="1"/>
  <c r="P706" i="5"/>
  <c r="AB706" i="5" s="1"/>
  <c r="Z706" i="5" s="1"/>
  <c r="R706" i="5"/>
  <c r="AD706" i="5" s="1"/>
  <c r="Q706" i="5"/>
  <c r="O706" i="5"/>
  <c r="W827" i="5"/>
  <c r="X827" i="5"/>
  <c r="Y827" i="5"/>
  <c r="U827" i="5"/>
  <c r="V827" i="5"/>
  <c r="T827" i="5"/>
  <c r="S827" i="5"/>
  <c r="AC827" i="5" s="1"/>
  <c r="Q827" i="5"/>
  <c r="P827" i="5"/>
  <c r="AB827" i="5" s="1"/>
  <c r="R827" i="5"/>
  <c r="AD827" i="5" s="1"/>
  <c r="O827" i="5"/>
  <c r="X652" i="5"/>
  <c r="W652" i="5"/>
  <c r="Y652" i="5"/>
  <c r="U652" i="5"/>
  <c r="V652" i="5"/>
  <c r="T652" i="5"/>
  <c r="S652" i="5"/>
  <c r="AC652" i="5" s="1"/>
  <c r="Q652" i="5"/>
  <c r="P652" i="5"/>
  <c r="AB652" i="5" s="1"/>
  <c r="R652" i="5"/>
  <c r="AD652" i="5" s="1"/>
  <c r="O652" i="5"/>
  <c r="Y729" i="5"/>
  <c r="X729" i="5"/>
  <c r="W729" i="5"/>
  <c r="V729" i="5"/>
  <c r="U729" i="5"/>
  <c r="T729" i="5"/>
  <c r="S729" i="5"/>
  <c r="AC729" i="5" s="1"/>
  <c r="Q729" i="5"/>
  <c r="R729" i="5"/>
  <c r="AD729" i="5" s="1"/>
  <c r="P729" i="5"/>
  <c r="AB729" i="5" s="1"/>
  <c r="O729" i="5"/>
  <c r="Y923" i="5"/>
  <c r="X923" i="5"/>
  <c r="W923" i="5"/>
  <c r="U923" i="5"/>
  <c r="V923" i="5"/>
  <c r="T923" i="5"/>
  <c r="S923" i="5"/>
  <c r="AC923" i="5" s="1"/>
  <c r="R923" i="5"/>
  <c r="AD923" i="5" s="1"/>
  <c r="P923" i="5"/>
  <c r="AB923" i="5" s="1"/>
  <c r="Z923" i="5" s="1"/>
  <c r="Q923" i="5"/>
  <c r="O923" i="5"/>
  <c r="AA923" i="5" s="1"/>
  <c r="X734" i="5"/>
  <c r="W734" i="5"/>
  <c r="Y734" i="5"/>
  <c r="U734" i="5"/>
  <c r="V734" i="5"/>
  <c r="T734" i="5"/>
  <c r="S734" i="5"/>
  <c r="AC734" i="5" s="1"/>
  <c r="P734" i="5"/>
  <c r="AB734" i="5" s="1"/>
  <c r="R734" i="5"/>
  <c r="AD734" i="5" s="1"/>
  <c r="Q734" i="5"/>
  <c r="O734" i="5"/>
  <c r="Y914" i="5"/>
  <c r="X914" i="5"/>
  <c r="W914" i="5"/>
  <c r="U914" i="5"/>
  <c r="V914" i="5"/>
  <c r="T914" i="5"/>
  <c r="S914" i="5"/>
  <c r="AC914" i="5" s="1"/>
  <c r="P914" i="5"/>
  <c r="AB914" i="5" s="1"/>
  <c r="Q914" i="5"/>
  <c r="R914" i="5"/>
  <c r="AD914" i="5" s="1"/>
  <c r="O914" i="5"/>
  <c r="W926" i="5"/>
  <c r="X926" i="5"/>
  <c r="Y926" i="5"/>
  <c r="V926" i="5"/>
  <c r="U926" i="5"/>
  <c r="T926" i="5"/>
  <c r="S926" i="5"/>
  <c r="AC926" i="5" s="1"/>
  <c r="R926" i="5"/>
  <c r="AD926" i="5" s="1"/>
  <c r="P926" i="5"/>
  <c r="AB926" i="5" s="1"/>
  <c r="Q926" i="5"/>
  <c r="O926" i="5"/>
  <c r="AA926" i="5" s="1"/>
  <c r="X811" i="5"/>
  <c r="W811" i="5"/>
  <c r="Y811" i="5"/>
  <c r="V811" i="5"/>
  <c r="U811" i="5"/>
  <c r="T811" i="5"/>
  <c r="S811" i="5"/>
  <c r="AC811" i="5" s="1"/>
  <c r="R811" i="5"/>
  <c r="AD811" i="5" s="1"/>
  <c r="P811" i="5"/>
  <c r="AB811" i="5" s="1"/>
  <c r="Q811" i="5"/>
  <c r="O811" i="5"/>
  <c r="AA811" i="5" s="1"/>
  <c r="W823" i="5"/>
  <c r="X823" i="5"/>
  <c r="Y823" i="5"/>
  <c r="U823" i="5"/>
  <c r="V823" i="5"/>
  <c r="T823" i="5"/>
  <c r="S823" i="5"/>
  <c r="AC823" i="5" s="1"/>
  <c r="R823" i="5"/>
  <c r="AD823" i="5" s="1"/>
  <c r="P823" i="5"/>
  <c r="AB823" i="5" s="1"/>
  <c r="Q823" i="5"/>
  <c r="O823" i="5"/>
  <c r="X878" i="5"/>
  <c r="W878" i="5"/>
  <c r="Y878" i="5"/>
  <c r="U878" i="5"/>
  <c r="V878" i="5"/>
  <c r="T878" i="5"/>
  <c r="S878" i="5"/>
  <c r="AC878" i="5" s="1"/>
  <c r="R878" i="5"/>
  <c r="AD878" i="5" s="1"/>
  <c r="P878" i="5"/>
  <c r="AB878" i="5" s="1"/>
  <c r="Z878" i="5" s="1"/>
  <c r="Q878" i="5"/>
  <c r="O878" i="5"/>
  <c r="W931" i="5"/>
  <c r="Y931" i="5"/>
  <c r="X931" i="5"/>
  <c r="U931" i="5"/>
  <c r="V931" i="5"/>
  <c r="T931" i="5"/>
  <c r="S931" i="5"/>
  <c r="AC931" i="5" s="1"/>
  <c r="R931" i="5"/>
  <c r="AD931" i="5" s="1"/>
  <c r="Q931" i="5"/>
  <c r="P931" i="5"/>
  <c r="AB931" i="5" s="1"/>
  <c r="Z931" i="5" s="1"/>
  <c r="O931" i="5"/>
  <c r="W596" i="5"/>
  <c r="X596" i="5"/>
  <c r="Y596" i="5"/>
  <c r="U596" i="5"/>
  <c r="V596" i="5"/>
  <c r="T596" i="5"/>
  <c r="S596" i="5"/>
  <c r="AC596" i="5" s="1"/>
  <c r="R596" i="5"/>
  <c r="AD596" i="5" s="1"/>
  <c r="P596" i="5"/>
  <c r="AB596" i="5" s="1"/>
  <c r="Q596" i="5"/>
  <c r="O596" i="5"/>
  <c r="X720" i="5"/>
  <c r="W720" i="5"/>
  <c r="Y720" i="5"/>
  <c r="U720" i="5"/>
  <c r="V720" i="5"/>
  <c r="T720" i="5"/>
  <c r="S720" i="5"/>
  <c r="AC720" i="5" s="1"/>
  <c r="P720" i="5"/>
  <c r="AB720" i="5" s="1"/>
  <c r="Z720" i="5" s="1"/>
  <c r="R720" i="5"/>
  <c r="AD720" i="5" s="1"/>
  <c r="Q720" i="5"/>
  <c r="O720" i="5"/>
  <c r="Y838" i="5"/>
  <c r="W838" i="5"/>
  <c r="X838" i="5"/>
  <c r="U838" i="5"/>
  <c r="V838" i="5"/>
  <c r="T838" i="5"/>
  <c r="S838" i="5"/>
  <c r="AC838" i="5" s="1"/>
  <c r="P838" i="5"/>
  <c r="AB838" i="5" s="1"/>
  <c r="R838" i="5"/>
  <c r="AD838" i="5" s="1"/>
  <c r="Q838" i="5"/>
  <c r="O838" i="5"/>
  <c r="AA838" i="5" s="1"/>
  <c r="X992" i="5"/>
  <c r="W992" i="5"/>
  <c r="Y992" i="5"/>
  <c r="U992" i="5"/>
  <c r="V992" i="5"/>
  <c r="T992" i="5"/>
  <c r="S992" i="5"/>
  <c r="AC992" i="5" s="1"/>
  <c r="Q992" i="5"/>
  <c r="P992" i="5"/>
  <c r="AB992" i="5" s="1"/>
  <c r="R992" i="5"/>
  <c r="AD992" i="5" s="1"/>
  <c r="O992" i="5"/>
  <c r="Y873" i="5"/>
  <c r="W873" i="5"/>
  <c r="X873" i="5"/>
  <c r="U873" i="5"/>
  <c r="V873" i="5"/>
  <c r="T873" i="5"/>
  <c r="S873" i="5"/>
  <c r="AC873" i="5" s="1"/>
  <c r="R873" i="5"/>
  <c r="AD873" i="5" s="1"/>
  <c r="P873" i="5"/>
  <c r="AB873" i="5" s="1"/>
  <c r="Q873" i="5"/>
  <c r="O873" i="5"/>
  <c r="Y659" i="5"/>
  <c r="W659" i="5"/>
  <c r="X659" i="5"/>
  <c r="V659" i="5"/>
  <c r="U659" i="5"/>
  <c r="T659" i="5"/>
  <c r="S659" i="5"/>
  <c r="AC659" i="5" s="1"/>
  <c r="P659" i="5"/>
  <c r="AB659" i="5" s="1"/>
  <c r="Z659" i="5" s="1"/>
  <c r="R659" i="5"/>
  <c r="AD659" i="5" s="1"/>
  <c r="Q659" i="5"/>
  <c r="O659" i="5"/>
  <c r="AA659" i="5" s="1"/>
  <c r="W549" i="5"/>
  <c r="X549" i="5"/>
  <c r="Y549" i="5"/>
  <c r="U549" i="5"/>
  <c r="V549" i="5"/>
  <c r="T549" i="5"/>
  <c r="S549" i="5"/>
  <c r="AC549" i="5" s="1"/>
  <c r="Q549" i="5"/>
  <c r="R549" i="5"/>
  <c r="AD549" i="5" s="1"/>
  <c r="P549" i="5"/>
  <c r="AB549" i="5" s="1"/>
  <c r="O549" i="5"/>
  <c r="AA289" i="5"/>
  <c r="Z451" i="5"/>
  <c r="AA255" i="5"/>
  <c r="Z441" i="5"/>
  <c r="Z264" i="5"/>
  <c r="Z126" i="5"/>
  <c r="AA388" i="5"/>
  <c r="Z488" i="5"/>
  <c r="AB309" i="5"/>
  <c r="Z309" i="5"/>
  <c r="AA172" i="5"/>
  <c r="Z370" i="5"/>
  <c r="AA157" i="5"/>
  <c r="Z429" i="5"/>
  <c r="Z301" i="5"/>
  <c r="AA471" i="5"/>
  <c r="Z153" i="5"/>
  <c r="Z131" i="5"/>
  <c r="Z490" i="5"/>
  <c r="Z178" i="5"/>
  <c r="AA168" i="5"/>
  <c r="AA327" i="5"/>
  <c r="Z262" i="5"/>
  <c r="Z199" i="5"/>
  <c r="AA434" i="5"/>
  <c r="Z121" i="5"/>
  <c r="Z293" i="5"/>
  <c r="AA299" i="5"/>
  <c r="AA499" i="5"/>
  <c r="AA552" i="5"/>
  <c r="Z128" i="5"/>
  <c r="AA215" i="5"/>
  <c r="Z307" i="5"/>
  <c r="Z158" i="5"/>
  <c r="Z338" i="5"/>
  <c r="AA308" i="5"/>
  <c r="AA369" i="5"/>
  <c r="AA294" i="5"/>
  <c r="Z284" i="5"/>
  <c r="AB284" i="5"/>
  <c r="Z107" i="5"/>
  <c r="AA123" i="5"/>
  <c r="Z138" i="5"/>
  <c r="Z480" i="5"/>
  <c r="AA362" i="5"/>
  <c r="AA193" i="5"/>
  <c r="Z453" i="5"/>
  <c r="Z300" i="5"/>
  <c r="AA101" i="5"/>
  <c r="Z418" i="5"/>
  <c r="AA173" i="5"/>
  <c r="Z176" i="5"/>
  <c r="W747" i="5"/>
  <c r="X747" i="5"/>
  <c r="Y747" i="5"/>
  <c r="V747" i="5"/>
  <c r="U747" i="5"/>
  <c r="T747" i="5"/>
  <c r="S747" i="5"/>
  <c r="AC747" i="5" s="1"/>
  <c r="R747" i="5"/>
  <c r="AD747" i="5" s="1"/>
  <c r="P747" i="5"/>
  <c r="AB747" i="5" s="1"/>
  <c r="Q747" i="5"/>
  <c r="O747" i="5"/>
  <c r="W682" i="5"/>
  <c r="Y682" i="5"/>
  <c r="X682" i="5"/>
  <c r="U682" i="5"/>
  <c r="V682" i="5"/>
  <c r="T682" i="5"/>
  <c r="S682" i="5"/>
  <c r="AC682" i="5" s="1"/>
  <c r="R682" i="5"/>
  <c r="AD682" i="5" s="1"/>
  <c r="Q682" i="5"/>
  <c r="P682" i="5"/>
  <c r="AB682" i="5" s="1"/>
  <c r="O682" i="5"/>
  <c r="Y648" i="5"/>
  <c r="W648" i="5"/>
  <c r="X648" i="5"/>
  <c r="U648" i="5"/>
  <c r="V648" i="5"/>
  <c r="T648" i="5"/>
  <c r="S648" i="5"/>
  <c r="AC648" i="5" s="1"/>
  <c r="Q648" i="5"/>
  <c r="R648" i="5"/>
  <c r="AD648" i="5" s="1"/>
  <c r="P648" i="5"/>
  <c r="AB648" i="5" s="1"/>
  <c r="Z648" i="5" s="1"/>
  <c r="O648" i="5"/>
  <c r="X863" i="5"/>
  <c r="Y863" i="5"/>
  <c r="W863" i="5"/>
  <c r="U863" i="5"/>
  <c r="V863" i="5"/>
  <c r="T863" i="5"/>
  <c r="S863" i="5"/>
  <c r="AC863" i="5" s="1"/>
  <c r="R863" i="5"/>
  <c r="AD863" i="5" s="1"/>
  <c r="Q863" i="5"/>
  <c r="P863" i="5"/>
  <c r="AB863" i="5" s="1"/>
  <c r="O863" i="5"/>
  <c r="X919" i="5"/>
  <c r="W919" i="5"/>
  <c r="Y919" i="5"/>
  <c r="U919" i="5"/>
  <c r="V919" i="5"/>
  <c r="T919" i="5"/>
  <c r="S919" i="5"/>
  <c r="AC919" i="5" s="1"/>
  <c r="R919" i="5"/>
  <c r="AD919" i="5" s="1"/>
  <c r="P919" i="5"/>
  <c r="AB919" i="5" s="1"/>
  <c r="Q919" i="5"/>
  <c r="O919" i="5"/>
  <c r="Y656" i="5"/>
  <c r="W656" i="5"/>
  <c r="X656" i="5"/>
  <c r="U656" i="5"/>
  <c r="V656" i="5"/>
  <c r="T656" i="5"/>
  <c r="S656" i="5"/>
  <c r="AC656" i="5" s="1"/>
  <c r="P656" i="5"/>
  <c r="AB656" i="5" s="1"/>
  <c r="Z656" i="5" s="1"/>
  <c r="R656" i="5"/>
  <c r="AD656" i="5" s="1"/>
  <c r="Q656" i="5"/>
  <c r="O656" i="5"/>
  <c r="AA656" i="5" s="1"/>
  <c r="W820" i="5"/>
  <c r="X820" i="5"/>
  <c r="Y820" i="5"/>
  <c r="U820" i="5"/>
  <c r="V820" i="5"/>
  <c r="T820" i="5"/>
  <c r="S820" i="5"/>
  <c r="AC820" i="5" s="1"/>
  <c r="R820" i="5"/>
  <c r="AD820" i="5" s="1"/>
  <c r="P820" i="5"/>
  <c r="AB820" i="5" s="1"/>
  <c r="Q820" i="5"/>
  <c r="O820" i="5"/>
  <c r="Y800" i="5"/>
  <c r="X800" i="5"/>
  <c r="W800" i="5"/>
  <c r="U800" i="5"/>
  <c r="V800" i="5"/>
  <c r="T800" i="5"/>
  <c r="S800" i="5"/>
  <c r="AC800" i="5" s="1"/>
  <c r="P800" i="5"/>
  <c r="AB800" i="5" s="1"/>
  <c r="R800" i="5"/>
  <c r="AD800" i="5" s="1"/>
  <c r="Q800" i="5"/>
  <c r="O800" i="5"/>
  <c r="Y674" i="5"/>
  <c r="W674" i="5"/>
  <c r="X674" i="5"/>
  <c r="U674" i="5"/>
  <c r="V674" i="5"/>
  <c r="T674" i="5"/>
  <c r="S674" i="5"/>
  <c r="AC674" i="5" s="1"/>
  <c r="R674" i="5"/>
  <c r="AD674" i="5" s="1"/>
  <c r="Q674" i="5"/>
  <c r="P674" i="5"/>
  <c r="AB674" i="5" s="1"/>
  <c r="Z674" i="5" s="1"/>
  <c r="O674" i="5"/>
  <c r="AA674" i="5" s="1"/>
  <c r="Y907" i="5"/>
  <c r="W907" i="5"/>
  <c r="X907" i="5"/>
  <c r="U907" i="5"/>
  <c r="V907" i="5"/>
  <c r="T907" i="5"/>
  <c r="S907" i="5"/>
  <c r="AC907" i="5" s="1"/>
  <c r="P907" i="5"/>
  <c r="AB907" i="5" s="1"/>
  <c r="Q907" i="5"/>
  <c r="R907" i="5"/>
  <c r="AD907" i="5" s="1"/>
  <c r="O907" i="5"/>
  <c r="AA907" i="5" s="1"/>
  <c r="X929" i="5"/>
  <c r="Y929" i="5"/>
  <c r="W929" i="5"/>
  <c r="U929" i="5"/>
  <c r="V929" i="5"/>
  <c r="T929" i="5"/>
  <c r="S929" i="5"/>
  <c r="AC929" i="5" s="1"/>
  <c r="P929" i="5"/>
  <c r="AB929" i="5" s="1"/>
  <c r="R929" i="5"/>
  <c r="AD929" i="5" s="1"/>
  <c r="Q929" i="5"/>
  <c r="O929" i="5"/>
  <c r="X693" i="5"/>
  <c r="W693" i="5"/>
  <c r="Y693" i="5"/>
  <c r="U693" i="5"/>
  <c r="V693" i="5"/>
  <c r="T693" i="5"/>
  <c r="S693" i="5"/>
  <c r="AC693" i="5" s="1"/>
  <c r="P693" i="5"/>
  <c r="Q693" i="5"/>
  <c r="R693" i="5"/>
  <c r="AD693" i="5" s="1"/>
  <c r="O693" i="5"/>
  <c r="X740" i="5"/>
  <c r="W740" i="5"/>
  <c r="Y740" i="5"/>
  <c r="U740" i="5"/>
  <c r="V740" i="5"/>
  <c r="T740" i="5"/>
  <c r="S740" i="5"/>
  <c r="AC740" i="5" s="1"/>
  <c r="R740" i="5"/>
  <c r="AD740" i="5" s="1"/>
  <c r="Q740" i="5"/>
  <c r="P740" i="5"/>
  <c r="AB740" i="5" s="1"/>
  <c r="Z740" i="5" s="1"/>
  <c r="O740" i="5"/>
  <c r="Y999" i="5"/>
  <c r="W999" i="5"/>
  <c r="X999" i="5"/>
  <c r="U999" i="5"/>
  <c r="V999" i="5"/>
  <c r="T999" i="5"/>
  <c r="S999" i="5"/>
  <c r="AC999" i="5" s="1"/>
  <c r="R999" i="5"/>
  <c r="AD999" i="5" s="1"/>
  <c r="Q999" i="5"/>
  <c r="P999" i="5"/>
  <c r="AB999" i="5" s="1"/>
  <c r="O999" i="5"/>
  <c r="Y858" i="5"/>
  <c r="W858" i="5"/>
  <c r="X858" i="5"/>
  <c r="U858" i="5"/>
  <c r="V858" i="5"/>
  <c r="T858" i="5"/>
  <c r="S858" i="5"/>
  <c r="AC858" i="5" s="1"/>
  <c r="R858" i="5"/>
  <c r="AD858" i="5" s="1"/>
  <c r="P858" i="5"/>
  <c r="AB858" i="5" s="1"/>
  <c r="Z858" i="5" s="1"/>
  <c r="Q858" i="5"/>
  <c r="O858" i="5"/>
  <c r="Y952" i="5"/>
  <c r="W952" i="5"/>
  <c r="X952" i="5"/>
  <c r="U952" i="5"/>
  <c r="V952" i="5"/>
  <c r="T952" i="5"/>
  <c r="S952" i="5"/>
  <c r="AC952" i="5" s="1"/>
  <c r="Q952" i="5"/>
  <c r="R952" i="5"/>
  <c r="AD952" i="5" s="1"/>
  <c r="P952" i="5"/>
  <c r="AB952" i="5" s="1"/>
  <c r="O952" i="5"/>
  <c r="AA952" i="5" s="1"/>
  <c r="Y582" i="5"/>
  <c r="W582" i="5"/>
  <c r="X582" i="5"/>
  <c r="U582" i="5"/>
  <c r="V582" i="5"/>
  <c r="T582" i="5"/>
  <c r="S582" i="5"/>
  <c r="AC582" i="5" s="1"/>
  <c r="Q582" i="5"/>
  <c r="R582" i="5"/>
  <c r="AD582" i="5" s="1"/>
  <c r="P582" i="5"/>
  <c r="AB582" i="5" s="1"/>
  <c r="O582" i="5"/>
  <c r="X675" i="5"/>
  <c r="Y675" i="5"/>
  <c r="W675" i="5"/>
  <c r="U675" i="5"/>
  <c r="V675" i="5"/>
  <c r="T675" i="5"/>
  <c r="S675" i="5"/>
  <c r="AC675" i="5" s="1"/>
  <c r="P675" i="5"/>
  <c r="AB675" i="5" s="1"/>
  <c r="Z675" i="5" s="1"/>
  <c r="R675" i="5"/>
  <c r="AD675" i="5" s="1"/>
  <c r="Q675" i="5"/>
  <c r="O675" i="5"/>
  <c r="W859" i="5"/>
  <c r="X859" i="5"/>
  <c r="Y859" i="5"/>
  <c r="U859" i="5"/>
  <c r="V859" i="5"/>
  <c r="T859" i="5"/>
  <c r="S859" i="5"/>
  <c r="AC859" i="5" s="1"/>
  <c r="R859" i="5"/>
  <c r="AD859" i="5" s="1"/>
  <c r="P859" i="5"/>
  <c r="AB859" i="5" s="1"/>
  <c r="Q859" i="5"/>
  <c r="O859" i="5"/>
  <c r="AA859" i="5" s="1"/>
  <c r="X550" i="5"/>
  <c r="W550" i="5"/>
  <c r="Y550" i="5"/>
  <c r="U550" i="5"/>
  <c r="V550" i="5"/>
  <c r="T550" i="5"/>
  <c r="S550" i="5"/>
  <c r="AC550" i="5" s="1"/>
  <c r="R550" i="5"/>
  <c r="AD550" i="5" s="1"/>
  <c r="P550" i="5"/>
  <c r="AB550" i="5" s="1"/>
  <c r="Q550" i="5"/>
  <c r="O550" i="5"/>
  <c r="AA202" i="5"/>
  <c r="Z175" i="5"/>
  <c r="Z245" i="5"/>
  <c r="Z381" i="5"/>
  <c r="AA424" i="5"/>
  <c r="Z432" i="5"/>
  <c r="AA551" i="5"/>
  <c r="AA433" i="5"/>
  <c r="AA423" i="5"/>
  <c r="AA170" i="5"/>
  <c r="Z427" i="5"/>
  <c r="AA244" i="5"/>
  <c r="Z318" i="5"/>
  <c r="AA502" i="5"/>
  <c r="Z137" i="5"/>
  <c r="AA135" i="5"/>
  <c r="AA507" i="5"/>
  <c r="Z320" i="5"/>
  <c r="Z376" i="5"/>
  <c r="AA495" i="5"/>
  <c r="AA288" i="5"/>
  <c r="Z282" i="5"/>
  <c r="AA458" i="5"/>
  <c r="Z243" i="5"/>
  <c r="AA475" i="5"/>
  <c r="AA112" i="5"/>
  <c r="Z294" i="5"/>
  <c r="Z217" i="5"/>
  <c r="AA190" i="5"/>
  <c r="AA105" i="5"/>
  <c r="AB127" i="5"/>
  <c r="Z127" i="5"/>
  <c r="AA491" i="5"/>
  <c r="Z481" i="5"/>
  <c r="AA487" i="5"/>
  <c r="Z336" i="5"/>
  <c r="AA258" i="5"/>
  <c r="Z358" i="5"/>
  <c r="AA198" i="5"/>
  <c r="AA227" i="5"/>
  <c r="Z224" i="5"/>
  <c r="AA352" i="5"/>
  <c r="X963" i="5"/>
  <c r="Y963" i="5"/>
  <c r="W963" i="5"/>
  <c r="U963" i="5"/>
  <c r="V963" i="5"/>
  <c r="T963" i="5"/>
  <c r="S963" i="5"/>
  <c r="AC963" i="5" s="1"/>
  <c r="Q963" i="5"/>
  <c r="P963" i="5"/>
  <c r="AB963" i="5" s="1"/>
  <c r="Z963" i="5" s="1"/>
  <c r="R963" i="5"/>
  <c r="AD963" i="5" s="1"/>
  <c r="O963" i="5"/>
  <c r="X708" i="5"/>
  <c r="W708" i="5"/>
  <c r="Y708" i="5"/>
  <c r="U708" i="5"/>
  <c r="V708" i="5"/>
  <c r="T708" i="5"/>
  <c r="S708" i="5"/>
  <c r="AC708" i="5" s="1"/>
  <c r="P708" i="5"/>
  <c r="AB708" i="5" s="1"/>
  <c r="R708" i="5"/>
  <c r="AD708" i="5" s="1"/>
  <c r="Q708" i="5"/>
  <c r="O708" i="5"/>
  <c r="X810" i="5"/>
  <c r="W810" i="5"/>
  <c r="Y810" i="5"/>
  <c r="U810" i="5"/>
  <c r="V810" i="5"/>
  <c r="T810" i="5"/>
  <c r="S810" i="5"/>
  <c r="AC810" i="5" s="1"/>
  <c r="R810" i="5"/>
  <c r="AD810" i="5" s="1"/>
  <c r="P810" i="5"/>
  <c r="AB810" i="5" s="1"/>
  <c r="Q810" i="5"/>
  <c r="O810" i="5"/>
  <c r="X947" i="5"/>
  <c r="Y947" i="5"/>
  <c r="W947" i="5"/>
  <c r="U947" i="5"/>
  <c r="V947" i="5"/>
  <c r="T947" i="5"/>
  <c r="S947" i="5"/>
  <c r="AC947" i="5" s="1"/>
  <c r="R947" i="5"/>
  <c r="AD947" i="5" s="1"/>
  <c r="P947" i="5"/>
  <c r="AB947" i="5" s="1"/>
  <c r="Q947" i="5"/>
  <c r="O947" i="5"/>
  <c r="AA947" i="5" s="1"/>
  <c r="Y780" i="5"/>
  <c r="X780" i="5"/>
  <c r="W780" i="5"/>
  <c r="U780" i="5"/>
  <c r="V780" i="5"/>
  <c r="T780" i="5"/>
  <c r="S780" i="5"/>
  <c r="AC780" i="5" s="1"/>
  <c r="P780" i="5"/>
  <c r="AB780" i="5" s="1"/>
  <c r="Q780" i="5"/>
  <c r="R780" i="5"/>
  <c r="AD780" i="5" s="1"/>
  <c r="O780" i="5"/>
  <c r="W938" i="5"/>
  <c r="X938" i="5"/>
  <c r="Y938" i="5"/>
  <c r="U938" i="5"/>
  <c r="V938" i="5"/>
  <c r="T938" i="5"/>
  <c r="S938" i="5"/>
  <c r="AC938" i="5" s="1"/>
  <c r="R938" i="5"/>
  <c r="AD938" i="5" s="1"/>
  <c r="Q938" i="5"/>
  <c r="P938" i="5"/>
  <c r="AB938" i="5" s="1"/>
  <c r="O938" i="5"/>
  <c r="Y801" i="5"/>
  <c r="X801" i="5"/>
  <c r="W801" i="5"/>
  <c r="V801" i="5"/>
  <c r="U801" i="5"/>
  <c r="T801" i="5"/>
  <c r="S801" i="5"/>
  <c r="AC801" i="5" s="1"/>
  <c r="P801" i="5"/>
  <c r="AB801" i="5" s="1"/>
  <c r="Q801" i="5"/>
  <c r="R801" i="5"/>
  <c r="AD801" i="5" s="1"/>
  <c r="O801" i="5"/>
  <c r="AA801" i="5" s="1"/>
  <c r="W742" i="5"/>
  <c r="X742" i="5"/>
  <c r="Y742" i="5"/>
  <c r="U742" i="5"/>
  <c r="V742" i="5"/>
  <c r="T742" i="5"/>
  <c r="S742" i="5"/>
  <c r="AC742" i="5" s="1"/>
  <c r="Q742" i="5"/>
  <c r="R742" i="5"/>
  <c r="AD742" i="5" s="1"/>
  <c r="P742" i="5"/>
  <c r="AB742" i="5" s="1"/>
  <c r="O742" i="5"/>
  <c r="AA742" i="5" s="1"/>
  <c r="X775" i="5"/>
  <c r="Y775" i="5"/>
  <c r="W775" i="5"/>
  <c r="V775" i="5"/>
  <c r="U775" i="5"/>
  <c r="T775" i="5"/>
  <c r="S775" i="5"/>
  <c r="AC775" i="5" s="1"/>
  <c r="P775" i="5"/>
  <c r="AB775" i="5" s="1"/>
  <c r="R775" i="5"/>
  <c r="AD775" i="5" s="1"/>
  <c r="Q775" i="5"/>
  <c r="O775" i="5"/>
  <c r="Y790" i="5"/>
  <c r="W790" i="5"/>
  <c r="X790" i="5"/>
  <c r="U790" i="5"/>
  <c r="V790" i="5"/>
  <c r="T790" i="5"/>
  <c r="S790" i="5"/>
  <c r="AC790" i="5" s="1"/>
  <c r="P790" i="5"/>
  <c r="AB790" i="5" s="1"/>
  <c r="Z790" i="5" s="1"/>
  <c r="R790" i="5"/>
  <c r="AD790" i="5" s="1"/>
  <c r="Q790" i="5"/>
  <c r="O790" i="5"/>
  <c r="Y888" i="5"/>
  <c r="X888" i="5"/>
  <c r="W888" i="5"/>
  <c r="U888" i="5"/>
  <c r="V888" i="5"/>
  <c r="T888" i="5"/>
  <c r="S888" i="5"/>
  <c r="AC888" i="5" s="1"/>
  <c r="P888" i="5"/>
  <c r="AB888" i="5" s="1"/>
  <c r="R888" i="5"/>
  <c r="AD888" i="5" s="1"/>
  <c r="Q888" i="5"/>
  <c r="O888" i="5"/>
  <c r="W857" i="5"/>
  <c r="Y857" i="5"/>
  <c r="X857" i="5"/>
  <c r="U857" i="5"/>
  <c r="V857" i="5"/>
  <c r="T857" i="5"/>
  <c r="S857" i="5"/>
  <c r="AC857" i="5" s="1"/>
  <c r="R857" i="5"/>
  <c r="AD857" i="5" s="1"/>
  <c r="Q857" i="5"/>
  <c r="P857" i="5"/>
  <c r="AB857" i="5" s="1"/>
  <c r="O857" i="5"/>
  <c r="X957" i="5"/>
  <c r="Y957" i="5"/>
  <c r="W957" i="5"/>
  <c r="U957" i="5"/>
  <c r="V957" i="5"/>
  <c r="T957" i="5"/>
  <c r="S957" i="5"/>
  <c r="AC957" i="5" s="1"/>
  <c r="P957" i="5"/>
  <c r="AB957" i="5" s="1"/>
  <c r="Z957" i="5" s="1"/>
  <c r="Q957" i="5"/>
  <c r="R957" i="5"/>
  <c r="AD957" i="5" s="1"/>
  <c r="O957" i="5"/>
  <c r="X738" i="5"/>
  <c r="Y738" i="5"/>
  <c r="W738" i="5"/>
  <c r="U738" i="5"/>
  <c r="V738" i="5"/>
  <c r="T738" i="5"/>
  <c r="S738" i="5"/>
  <c r="AC738" i="5" s="1"/>
  <c r="P738" i="5"/>
  <c r="AB738" i="5" s="1"/>
  <c r="R738" i="5"/>
  <c r="AD738" i="5" s="1"/>
  <c r="Q738" i="5"/>
  <c r="O738" i="5"/>
  <c r="Y573" i="5"/>
  <c r="W573" i="5"/>
  <c r="X573" i="5"/>
  <c r="U573" i="5"/>
  <c r="V573" i="5"/>
  <c r="T573" i="5"/>
  <c r="S573" i="5"/>
  <c r="AC573" i="5" s="1"/>
  <c r="R573" i="5"/>
  <c r="AD573" i="5" s="1"/>
  <c r="P573" i="5"/>
  <c r="AB573" i="5" s="1"/>
  <c r="Q573" i="5"/>
  <c r="O573" i="5"/>
  <c r="W669" i="5"/>
  <c r="X669" i="5"/>
  <c r="Y669" i="5"/>
  <c r="U669" i="5"/>
  <c r="V669" i="5"/>
  <c r="T669" i="5"/>
  <c r="S669" i="5"/>
  <c r="AC669" i="5" s="1"/>
  <c r="Q669" i="5"/>
  <c r="P669" i="5"/>
  <c r="AB669" i="5" s="1"/>
  <c r="R669" i="5"/>
  <c r="AD669" i="5" s="1"/>
  <c r="O669" i="5"/>
  <c r="X595" i="5"/>
  <c r="W595" i="5"/>
  <c r="Y595" i="5"/>
  <c r="U595" i="5"/>
  <c r="V595" i="5"/>
  <c r="T595" i="5"/>
  <c r="S595" i="5"/>
  <c r="AC595" i="5" s="1"/>
  <c r="R595" i="5"/>
  <c r="AD595" i="5" s="1"/>
  <c r="Q595" i="5"/>
  <c r="P595" i="5"/>
  <c r="AB595" i="5" s="1"/>
  <c r="O595" i="5"/>
  <c r="AA595" i="5" s="1"/>
  <c r="X880" i="5"/>
  <c r="Y880" i="5"/>
  <c r="W880" i="5"/>
  <c r="U880" i="5"/>
  <c r="V880" i="5"/>
  <c r="T880" i="5"/>
  <c r="S880" i="5"/>
  <c r="AC880" i="5" s="1"/>
  <c r="P880" i="5"/>
  <c r="AB880" i="5" s="1"/>
  <c r="Q880" i="5"/>
  <c r="R880" i="5"/>
  <c r="AD880" i="5" s="1"/>
  <c r="O880" i="5"/>
  <c r="X688" i="5"/>
  <c r="W688" i="5"/>
  <c r="Y688" i="5"/>
  <c r="U688" i="5"/>
  <c r="V688" i="5"/>
  <c r="T688" i="5"/>
  <c r="S688" i="5"/>
  <c r="AC688" i="5" s="1"/>
  <c r="Q688" i="5"/>
  <c r="R688" i="5"/>
  <c r="AD688" i="5" s="1"/>
  <c r="P688" i="5"/>
  <c r="AB688" i="5" s="1"/>
  <c r="O688" i="5"/>
  <c r="Y572" i="5"/>
  <c r="W572" i="5"/>
  <c r="X572" i="5"/>
  <c r="U572" i="5"/>
  <c r="V572" i="5"/>
  <c r="T572" i="5"/>
  <c r="S572" i="5"/>
  <c r="AC572" i="5" s="1"/>
  <c r="Q572" i="5"/>
  <c r="R572" i="5"/>
  <c r="AD572" i="5" s="1"/>
  <c r="P572" i="5"/>
  <c r="AB572" i="5" s="1"/>
  <c r="Z572" i="5" s="1"/>
  <c r="O572" i="5"/>
  <c r="AA572" i="5" s="1"/>
  <c r="Y755" i="5"/>
  <c r="W755" i="5"/>
  <c r="X755" i="5"/>
  <c r="U755" i="5"/>
  <c r="V755" i="5"/>
  <c r="T755" i="5"/>
  <c r="S755" i="5"/>
  <c r="AC755" i="5" s="1"/>
  <c r="Q755" i="5"/>
  <c r="R755" i="5"/>
  <c r="AD755" i="5" s="1"/>
  <c r="P755" i="5"/>
  <c r="AB755" i="5" s="1"/>
  <c r="O755" i="5"/>
  <c r="X896" i="5"/>
  <c r="Y896" i="5"/>
  <c r="W896" i="5"/>
  <c r="U896" i="5"/>
  <c r="V896" i="5"/>
  <c r="T896" i="5"/>
  <c r="S896" i="5"/>
  <c r="AC896" i="5" s="1"/>
  <c r="R896" i="5"/>
  <c r="AD896" i="5" s="1"/>
  <c r="Q896" i="5"/>
  <c r="P896" i="5"/>
  <c r="AB896" i="5" s="1"/>
  <c r="O896" i="5"/>
  <c r="Y993" i="5"/>
  <c r="W993" i="5"/>
  <c r="X993" i="5"/>
  <c r="U993" i="5"/>
  <c r="V993" i="5"/>
  <c r="T993" i="5"/>
  <c r="S993" i="5"/>
  <c r="AC993" i="5" s="1"/>
  <c r="R993" i="5"/>
  <c r="AD993" i="5" s="1"/>
  <c r="Q993" i="5"/>
  <c r="P993" i="5"/>
  <c r="AB993" i="5" s="1"/>
  <c r="Z993" i="5" s="1"/>
  <c r="O993" i="5"/>
  <c r="AA993" i="5" s="1"/>
  <c r="X657" i="5"/>
  <c r="W657" i="5"/>
  <c r="Y657" i="5"/>
  <c r="U657" i="5"/>
  <c r="V657" i="5"/>
  <c r="T657" i="5"/>
  <c r="S657" i="5"/>
  <c r="AC657" i="5" s="1"/>
  <c r="R657" i="5"/>
  <c r="AD657" i="5" s="1"/>
  <c r="P657" i="5"/>
  <c r="AB657" i="5" s="1"/>
  <c r="Q657" i="5"/>
  <c r="O657" i="5"/>
  <c r="AA657" i="5" s="1"/>
  <c r="X942" i="5"/>
  <c r="Y942" i="5"/>
  <c r="W942" i="5"/>
  <c r="U942" i="5"/>
  <c r="V942" i="5"/>
  <c r="T942" i="5"/>
  <c r="S942" i="5"/>
  <c r="AC942" i="5" s="1"/>
  <c r="P942" i="5"/>
  <c r="AB942" i="5" s="1"/>
  <c r="R942" i="5"/>
  <c r="AD942" i="5" s="1"/>
  <c r="Q942" i="5"/>
  <c r="O942" i="5"/>
  <c r="W911" i="5"/>
  <c r="Y911" i="5"/>
  <c r="X911" i="5"/>
  <c r="U911" i="5"/>
  <c r="V911" i="5"/>
  <c r="T911" i="5"/>
  <c r="S911" i="5"/>
  <c r="AC911" i="5" s="1"/>
  <c r="R911" i="5"/>
  <c r="AD911" i="5" s="1"/>
  <c r="Q911" i="5"/>
  <c r="P911" i="5"/>
  <c r="AB911" i="5" s="1"/>
  <c r="Z911" i="5" s="1"/>
  <c r="O911" i="5"/>
  <c r="W889" i="5"/>
  <c r="Y889" i="5"/>
  <c r="X889" i="5"/>
  <c r="U889" i="5"/>
  <c r="V889" i="5"/>
  <c r="T889" i="5"/>
  <c r="S889" i="5"/>
  <c r="AC889" i="5" s="1"/>
  <c r="P889" i="5"/>
  <c r="AB889" i="5" s="1"/>
  <c r="R889" i="5"/>
  <c r="AD889" i="5" s="1"/>
  <c r="Q889" i="5"/>
  <c r="O889" i="5"/>
  <c r="Y705" i="5"/>
  <c r="X705" i="5"/>
  <c r="W705" i="5"/>
  <c r="U705" i="5"/>
  <c r="V705" i="5"/>
  <c r="T705" i="5"/>
  <c r="S705" i="5"/>
  <c r="AC705" i="5" s="1"/>
  <c r="Q705" i="5"/>
  <c r="R705" i="5"/>
  <c r="AD705" i="5" s="1"/>
  <c r="P705" i="5"/>
  <c r="AB705" i="5" s="1"/>
  <c r="Z705" i="5" s="1"/>
  <c r="O705" i="5"/>
  <c r="X590" i="5"/>
  <c r="Y590" i="5"/>
  <c r="W590" i="5"/>
  <c r="U590" i="5"/>
  <c r="V590" i="5"/>
  <c r="T590" i="5"/>
  <c r="S590" i="5"/>
  <c r="AC590" i="5" s="1"/>
  <c r="Q590" i="5"/>
  <c r="P590" i="5"/>
  <c r="AB590" i="5" s="1"/>
  <c r="Z590" i="5" s="1"/>
  <c r="R590" i="5"/>
  <c r="AD590" i="5" s="1"/>
  <c r="O590" i="5"/>
  <c r="Y622" i="5"/>
  <c r="X622" i="5"/>
  <c r="W622" i="5"/>
  <c r="U622" i="5"/>
  <c r="V622" i="5"/>
  <c r="T622" i="5"/>
  <c r="S622" i="5"/>
  <c r="AC622" i="5" s="1"/>
  <c r="R622" i="5"/>
  <c r="AD622" i="5" s="1"/>
  <c r="P622" i="5"/>
  <c r="AB622" i="5" s="1"/>
  <c r="Z622" i="5" s="1"/>
  <c r="Q622" i="5"/>
  <c r="O622" i="5"/>
  <c r="Y974" i="5"/>
  <c r="X974" i="5"/>
  <c r="W974" i="5"/>
  <c r="U974" i="5"/>
  <c r="V974" i="5"/>
  <c r="T974" i="5"/>
  <c r="S974" i="5"/>
  <c r="AC974" i="5" s="1"/>
  <c r="P974" i="5"/>
  <c r="AB974" i="5" s="1"/>
  <c r="Q974" i="5"/>
  <c r="R974" i="5"/>
  <c r="AD974" i="5" s="1"/>
  <c r="O974" i="5"/>
  <c r="W597" i="5"/>
  <c r="X597" i="5"/>
  <c r="Y597" i="5"/>
  <c r="V597" i="5"/>
  <c r="U597" i="5"/>
  <c r="T597" i="5"/>
  <c r="S597" i="5"/>
  <c r="AC597" i="5" s="1"/>
  <c r="Q597" i="5"/>
  <c r="R597" i="5"/>
  <c r="AD597" i="5" s="1"/>
  <c r="P597" i="5"/>
  <c r="AB597" i="5" s="1"/>
  <c r="O597" i="5"/>
  <c r="Y612" i="5"/>
  <c r="X612" i="5"/>
  <c r="W612" i="5"/>
  <c r="U612" i="5"/>
  <c r="V612" i="5"/>
  <c r="T612" i="5"/>
  <c r="S612" i="5"/>
  <c r="AC612" i="5" s="1"/>
  <c r="Q612" i="5"/>
  <c r="R612" i="5"/>
  <c r="AD612" i="5" s="1"/>
  <c r="P612" i="5"/>
  <c r="AB612" i="5" s="1"/>
  <c r="Z612" i="5" s="1"/>
  <c r="O612" i="5"/>
  <c r="Y731" i="5"/>
  <c r="X731" i="5"/>
  <c r="W731" i="5"/>
  <c r="U731" i="5"/>
  <c r="V731" i="5"/>
  <c r="T731" i="5"/>
  <c r="S731" i="5"/>
  <c r="AC731" i="5" s="1"/>
  <c r="R731" i="5"/>
  <c r="AD731" i="5" s="1"/>
  <c r="Q731" i="5"/>
  <c r="P731" i="5"/>
  <c r="AB731" i="5" s="1"/>
  <c r="O731" i="5"/>
  <c r="W997" i="5"/>
  <c r="X997" i="5"/>
  <c r="Y997" i="5"/>
  <c r="U997" i="5"/>
  <c r="V997" i="5"/>
  <c r="T997" i="5"/>
  <c r="S997" i="5"/>
  <c r="AC997" i="5" s="1"/>
  <c r="P997" i="5"/>
  <c r="AB997" i="5" s="1"/>
  <c r="R997" i="5"/>
  <c r="AD997" i="5" s="1"/>
  <c r="Q997" i="5"/>
  <c r="O997" i="5"/>
  <c r="W841" i="5"/>
  <c r="X841" i="5"/>
  <c r="Y841" i="5"/>
  <c r="U841" i="5"/>
  <c r="V841" i="5"/>
  <c r="T841" i="5"/>
  <c r="S841" i="5"/>
  <c r="AC841" i="5" s="1"/>
  <c r="R841" i="5"/>
  <c r="AD841" i="5" s="1"/>
  <c r="Q841" i="5"/>
  <c r="P841" i="5"/>
  <c r="AB841" i="5" s="1"/>
  <c r="O841" i="5"/>
  <c r="AA841" i="5" s="1"/>
  <c r="Y890" i="5"/>
  <c r="W890" i="5"/>
  <c r="X890" i="5"/>
  <c r="U890" i="5"/>
  <c r="V890" i="5"/>
  <c r="T890" i="5"/>
  <c r="S890" i="5"/>
  <c r="AC890" i="5" s="1"/>
  <c r="R890" i="5"/>
  <c r="AD890" i="5" s="1"/>
  <c r="Q890" i="5"/>
  <c r="P890" i="5"/>
  <c r="AB890" i="5" s="1"/>
  <c r="O890" i="5"/>
  <c r="Y792" i="5"/>
  <c r="W792" i="5"/>
  <c r="X792" i="5"/>
  <c r="U792" i="5"/>
  <c r="V792" i="5"/>
  <c r="T792" i="5"/>
  <c r="S792" i="5"/>
  <c r="AC792" i="5" s="1"/>
  <c r="R792" i="5"/>
  <c r="AD792" i="5" s="1"/>
  <c r="P792" i="5"/>
  <c r="AB792" i="5" s="1"/>
  <c r="Q792" i="5"/>
  <c r="O792" i="5"/>
  <c r="W673" i="5"/>
  <c r="Y673" i="5"/>
  <c r="X673" i="5"/>
  <c r="U673" i="5"/>
  <c r="V673" i="5"/>
  <c r="T673" i="5"/>
  <c r="S673" i="5"/>
  <c r="AC673" i="5" s="1"/>
  <c r="R673" i="5"/>
  <c r="AD673" i="5" s="1"/>
  <c r="Q673" i="5"/>
  <c r="P673" i="5"/>
  <c r="AB673" i="5" s="1"/>
  <c r="Z673" i="5" s="1"/>
  <c r="O673" i="5"/>
  <c r="AA673" i="5" s="1"/>
  <c r="W796" i="5"/>
  <c r="Y796" i="5"/>
  <c r="X796" i="5"/>
  <c r="U796" i="5"/>
  <c r="V796" i="5"/>
  <c r="T796" i="5"/>
  <c r="S796" i="5"/>
  <c r="AC796" i="5" s="1"/>
  <c r="R796" i="5"/>
  <c r="AD796" i="5" s="1"/>
  <c r="P796" i="5"/>
  <c r="AB796" i="5" s="1"/>
  <c r="Q796" i="5"/>
  <c r="O796" i="5"/>
  <c r="AA796" i="5" s="1"/>
  <c r="Y828" i="5"/>
  <c r="X828" i="5"/>
  <c r="W828" i="5"/>
  <c r="U828" i="5"/>
  <c r="V828" i="5"/>
  <c r="T828" i="5"/>
  <c r="S828" i="5"/>
  <c r="AC828" i="5" s="1"/>
  <c r="R828" i="5"/>
  <c r="AD828" i="5" s="1"/>
  <c r="P828" i="5"/>
  <c r="Q828" i="5"/>
  <c r="O828" i="5"/>
  <c r="X645" i="5"/>
  <c r="Y645" i="5"/>
  <c r="W645" i="5"/>
  <c r="U645" i="5"/>
  <c r="V645" i="5"/>
  <c r="T645" i="5"/>
  <c r="S645" i="5"/>
  <c r="AC645" i="5" s="1"/>
  <c r="Q645" i="5"/>
  <c r="R645" i="5"/>
  <c r="AD645" i="5" s="1"/>
  <c r="P645" i="5"/>
  <c r="AB645" i="5" s="1"/>
  <c r="Z645" i="5" s="1"/>
  <c r="O645" i="5"/>
  <c r="Y744" i="5"/>
  <c r="X744" i="5"/>
  <c r="W744" i="5"/>
  <c r="U744" i="5"/>
  <c r="V744" i="5"/>
  <c r="T744" i="5"/>
  <c r="S744" i="5"/>
  <c r="AC744" i="5" s="1"/>
  <c r="P744" i="5"/>
  <c r="AB744" i="5" s="1"/>
  <c r="Q744" i="5"/>
  <c r="R744" i="5"/>
  <c r="AD744" i="5" s="1"/>
  <c r="O744" i="5"/>
  <c r="Y701" i="5"/>
  <c r="W701" i="5"/>
  <c r="X701" i="5"/>
  <c r="U701" i="5"/>
  <c r="V701" i="5"/>
  <c r="T701" i="5"/>
  <c r="S701" i="5"/>
  <c r="AC701" i="5" s="1"/>
  <c r="R701" i="5"/>
  <c r="AD701" i="5" s="1"/>
  <c r="P701" i="5"/>
  <c r="AB701" i="5" s="1"/>
  <c r="Q701" i="5"/>
  <c r="O701" i="5"/>
  <c r="X574" i="5"/>
  <c r="Y574" i="5"/>
  <c r="W574" i="5"/>
  <c r="U574" i="5"/>
  <c r="V574" i="5"/>
  <c r="T574" i="5"/>
  <c r="S574" i="5"/>
  <c r="AC574" i="5" s="1"/>
  <c r="P574" i="5"/>
  <c r="AB574" i="5" s="1"/>
  <c r="Z574" i="5" s="1"/>
  <c r="R574" i="5"/>
  <c r="AD574" i="5" s="1"/>
  <c r="Q574" i="5"/>
  <c r="O574" i="5"/>
  <c r="W768" i="5"/>
  <c r="X768" i="5"/>
  <c r="Y768" i="5"/>
  <c r="U768" i="5"/>
  <c r="V768" i="5"/>
  <c r="T768" i="5"/>
  <c r="S768" i="5"/>
  <c r="AC768" i="5" s="1"/>
  <c r="R768" i="5"/>
  <c r="AD768" i="5" s="1"/>
  <c r="Q768" i="5"/>
  <c r="P768" i="5"/>
  <c r="AB768" i="5" s="1"/>
  <c r="Z768" i="5" s="1"/>
  <c r="O768" i="5"/>
  <c r="W610" i="5"/>
  <c r="X610" i="5"/>
  <c r="Y610" i="5"/>
  <c r="U610" i="5"/>
  <c r="V610" i="5"/>
  <c r="T610" i="5"/>
  <c r="S610" i="5"/>
  <c r="AC610" i="5" s="1"/>
  <c r="R610" i="5"/>
  <c r="AD610" i="5" s="1"/>
  <c r="Q610" i="5"/>
  <c r="P610" i="5"/>
  <c r="AB610" i="5" s="1"/>
  <c r="O610" i="5"/>
  <c r="Y910" i="5"/>
  <c r="X910" i="5"/>
  <c r="W910" i="5"/>
  <c r="U910" i="5"/>
  <c r="V910" i="5"/>
  <c r="T910" i="5"/>
  <c r="S910" i="5"/>
  <c r="AC910" i="5" s="1"/>
  <c r="R910" i="5"/>
  <c r="AD910" i="5" s="1"/>
  <c r="P910" i="5"/>
  <c r="AB910" i="5" s="1"/>
  <c r="Q910" i="5"/>
  <c r="O910" i="5"/>
  <c r="Y816" i="5"/>
  <c r="X816" i="5"/>
  <c r="W816" i="5"/>
  <c r="U816" i="5"/>
  <c r="V816" i="5"/>
  <c r="T816" i="5"/>
  <c r="S816" i="5"/>
  <c r="AC816" i="5" s="1"/>
  <c r="R816" i="5"/>
  <c r="AD816" i="5" s="1"/>
  <c r="P816" i="5"/>
  <c r="AB816" i="5" s="1"/>
  <c r="Z816" i="5" s="1"/>
  <c r="Q816" i="5"/>
  <c r="O816" i="5"/>
  <c r="AA816" i="5" s="1"/>
  <c r="W754" i="5"/>
  <c r="Y754" i="5"/>
  <c r="X754" i="5"/>
  <c r="V754" i="5"/>
  <c r="U754" i="5"/>
  <c r="T754" i="5"/>
  <c r="S754" i="5"/>
  <c r="AC754" i="5" s="1"/>
  <c r="Q754" i="5"/>
  <c r="R754" i="5"/>
  <c r="AD754" i="5" s="1"/>
  <c r="P754" i="5"/>
  <c r="AB754" i="5" s="1"/>
  <c r="O754" i="5"/>
  <c r="W535" i="5"/>
  <c r="X535" i="5"/>
  <c r="Y535" i="5"/>
  <c r="V535" i="5"/>
  <c r="U535" i="5"/>
  <c r="AA535" i="5" s="1"/>
  <c r="T535" i="5"/>
  <c r="S535" i="5"/>
  <c r="AC535" i="5" s="1"/>
  <c r="R535" i="5"/>
  <c r="AD535" i="5" s="1"/>
  <c r="Q535" i="5"/>
  <c r="O535" i="5"/>
  <c r="P535" i="5"/>
  <c r="AB535" i="5" s="1"/>
  <c r="Z375" i="5"/>
  <c r="Z216" i="5"/>
  <c r="AA366" i="5"/>
  <c r="AA203" i="5"/>
  <c r="Z479" i="5"/>
  <c r="Z142" i="5"/>
  <c r="Z134" i="5"/>
  <c r="AA161" i="5"/>
  <c r="Z275" i="5"/>
  <c r="Z325" i="5"/>
  <c r="Z454" i="5"/>
  <c r="AA220" i="5"/>
  <c r="Z214" i="5"/>
  <c r="Z393" i="5"/>
  <c r="AA470" i="5"/>
  <c r="AA192" i="5"/>
  <c r="Z221" i="5"/>
  <c r="Z249" i="5"/>
  <c r="Z468" i="5"/>
  <c r="AA233" i="5"/>
  <c r="AA527" i="5"/>
  <c r="AA320" i="5"/>
  <c r="AA490" i="5"/>
  <c r="AA194" i="5"/>
  <c r="Z213" i="5"/>
  <c r="Z515" i="5"/>
  <c r="AA211" i="5"/>
  <c r="AA199" i="5"/>
  <c r="AA121" i="5"/>
  <c r="AA293" i="5"/>
  <c r="Z180" i="5"/>
  <c r="AA347" i="5"/>
  <c r="Z458" i="5"/>
  <c r="Z185" i="5"/>
  <c r="Z404" i="5"/>
  <c r="Z447" i="5"/>
  <c r="Z250" i="5"/>
  <c r="Z552" i="5"/>
  <c r="Z110" i="5"/>
  <c r="AA272" i="5"/>
  <c r="Z485" i="5"/>
  <c r="Z308" i="5"/>
  <c r="AA314" i="5"/>
  <c r="Z364" i="5"/>
  <c r="AA138" i="5"/>
  <c r="AA85" i="5"/>
  <c r="AA119" i="5"/>
  <c r="Z328" i="5"/>
  <c r="Z526" i="5"/>
  <c r="AA240" i="5"/>
  <c r="Z377" i="5"/>
  <c r="Z326" i="5"/>
  <c r="AA336" i="5"/>
  <c r="Z189" i="5"/>
  <c r="Z368" i="5"/>
  <c r="Z256" i="5"/>
  <c r="AA361" i="5"/>
  <c r="AB227" i="5"/>
  <c r="Z227" i="5"/>
  <c r="Z363" i="5"/>
  <c r="AA176" i="5"/>
  <c r="AA415" i="5"/>
  <c r="Z352" i="5"/>
  <c r="AA443" i="5"/>
  <c r="Z340" i="5"/>
  <c r="AA545" i="5"/>
  <c r="Y906" i="5"/>
  <c r="W906" i="5"/>
  <c r="X906" i="5"/>
  <c r="U906" i="5"/>
  <c r="V906" i="5"/>
  <c r="T906" i="5"/>
  <c r="S906" i="5"/>
  <c r="AC906" i="5" s="1"/>
  <c r="R906" i="5"/>
  <c r="AD906" i="5" s="1"/>
  <c r="Q906" i="5"/>
  <c r="P906" i="5"/>
  <c r="AB906" i="5" s="1"/>
  <c r="Z906" i="5" s="1"/>
  <c r="O906" i="5"/>
  <c r="Y663" i="5"/>
  <c r="X663" i="5"/>
  <c r="W663" i="5"/>
  <c r="V663" i="5"/>
  <c r="U663" i="5"/>
  <c r="T663" i="5"/>
  <c r="S663" i="5"/>
  <c r="AC663" i="5" s="1"/>
  <c r="R663" i="5"/>
  <c r="AD663" i="5" s="1"/>
  <c r="Q663" i="5"/>
  <c r="P663" i="5"/>
  <c r="AB663" i="5" s="1"/>
  <c r="Z663" i="5" s="1"/>
  <c r="O663" i="5"/>
  <c r="AA455" i="5"/>
  <c r="Y882" i="5"/>
  <c r="X882" i="5"/>
  <c r="W882" i="5"/>
  <c r="U882" i="5"/>
  <c r="V882" i="5"/>
  <c r="T882" i="5"/>
  <c r="S882" i="5"/>
  <c r="AC882" i="5" s="1"/>
  <c r="R882" i="5"/>
  <c r="AD882" i="5" s="1"/>
  <c r="P882" i="5"/>
  <c r="AB882" i="5" s="1"/>
  <c r="Q882" i="5"/>
  <c r="O882" i="5"/>
  <c r="Y793" i="5"/>
  <c r="X793" i="5"/>
  <c r="W793" i="5"/>
  <c r="U793" i="5"/>
  <c r="V793" i="5"/>
  <c r="T793" i="5"/>
  <c r="S793" i="5"/>
  <c r="AC793" i="5" s="1"/>
  <c r="Q793" i="5"/>
  <c r="P793" i="5"/>
  <c r="AB793" i="5" s="1"/>
  <c r="R793" i="5"/>
  <c r="AD793" i="5" s="1"/>
  <c r="O793" i="5"/>
  <c r="Y637" i="5"/>
  <c r="X637" i="5"/>
  <c r="W637" i="5"/>
  <c r="U637" i="5"/>
  <c r="V637" i="5"/>
  <c r="T637" i="5"/>
  <c r="S637" i="5"/>
  <c r="AC637" i="5" s="1"/>
  <c r="P637" i="5"/>
  <c r="AB637" i="5" s="1"/>
  <c r="Z637" i="5" s="1"/>
  <c r="R637" i="5"/>
  <c r="AD637" i="5" s="1"/>
  <c r="Q637" i="5"/>
  <c r="O637" i="5"/>
  <c r="AA637" i="5" s="1"/>
  <c r="Y964" i="5"/>
  <c r="W964" i="5"/>
  <c r="X964" i="5"/>
  <c r="U964" i="5"/>
  <c r="V964" i="5"/>
  <c r="T964" i="5"/>
  <c r="S964" i="5"/>
  <c r="AC964" i="5" s="1"/>
  <c r="R964" i="5"/>
  <c r="AD964" i="5" s="1"/>
  <c r="P964" i="5"/>
  <c r="AB964" i="5" s="1"/>
  <c r="Q964" i="5"/>
  <c r="O964" i="5"/>
  <c r="Y611" i="5"/>
  <c r="W611" i="5"/>
  <c r="X611" i="5"/>
  <c r="U611" i="5"/>
  <c r="V611" i="5"/>
  <c r="T611" i="5"/>
  <c r="S611" i="5"/>
  <c r="AC611" i="5" s="1"/>
  <c r="P611" i="5"/>
  <c r="AB611" i="5" s="1"/>
  <c r="Q611" i="5"/>
  <c r="R611" i="5"/>
  <c r="AD611" i="5" s="1"/>
  <c r="O611" i="5"/>
  <c r="X570" i="5"/>
  <c r="Y570" i="5"/>
  <c r="W570" i="5"/>
  <c r="U570" i="5"/>
  <c r="V570" i="5"/>
  <c r="T570" i="5"/>
  <c r="S570" i="5"/>
  <c r="AC570" i="5" s="1"/>
  <c r="P570" i="5"/>
  <c r="AB570" i="5" s="1"/>
  <c r="R570" i="5"/>
  <c r="AD570" i="5" s="1"/>
  <c r="Q570" i="5"/>
  <c r="O570" i="5"/>
  <c r="AA570" i="5" s="1"/>
  <c r="W803" i="5"/>
  <c r="Y803" i="5"/>
  <c r="X803" i="5"/>
  <c r="U803" i="5"/>
  <c r="V803" i="5"/>
  <c r="T803" i="5"/>
  <c r="S803" i="5"/>
  <c r="AC803" i="5" s="1"/>
  <c r="R803" i="5"/>
  <c r="AD803" i="5" s="1"/>
  <c r="P803" i="5"/>
  <c r="AB803" i="5" s="1"/>
  <c r="Q803" i="5"/>
  <c r="O803" i="5"/>
  <c r="Y721" i="5"/>
  <c r="W721" i="5"/>
  <c r="X721" i="5"/>
  <c r="U721" i="5"/>
  <c r="V721" i="5"/>
  <c r="T721" i="5"/>
  <c r="S721" i="5"/>
  <c r="AC721" i="5" s="1"/>
  <c r="R721" i="5"/>
  <c r="AD721" i="5" s="1"/>
  <c r="Q721" i="5"/>
  <c r="P721" i="5"/>
  <c r="AB721" i="5" s="1"/>
  <c r="O721" i="5"/>
  <c r="Y847" i="5"/>
  <c r="X847" i="5"/>
  <c r="W847" i="5"/>
  <c r="U847" i="5"/>
  <c r="V847" i="5"/>
  <c r="T847" i="5"/>
  <c r="S847" i="5"/>
  <c r="AC847" i="5" s="1"/>
  <c r="R847" i="5"/>
  <c r="AD847" i="5" s="1"/>
  <c r="P847" i="5"/>
  <c r="AB847" i="5" s="1"/>
  <c r="Q847" i="5"/>
  <c r="O847" i="5"/>
  <c r="AA847" i="5" s="1"/>
  <c r="Y789" i="5"/>
  <c r="W789" i="5"/>
  <c r="X789" i="5"/>
  <c r="U789" i="5"/>
  <c r="V789" i="5"/>
  <c r="T789" i="5"/>
  <c r="S789" i="5"/>
  <c r="AC789" i="5" s="1"/>
  <c r="P789" i="5"/>
  <c r="AB789" i="5" s="1"/>
  <c r="R789" i="5"/>
  <c r="AD789" i="5" s="1"/>
  <c r="Q789" i="5"/>
  <c r="O789" i="5"/>
  <c r="AA789" i="5" s="1"/>
  <c r="W638" i="5"/>
  <c r="X638" i="5"/>
  <c r="Y638" i="5"/>
  <c r="U638" i="5"/>
  <c r="V638" i="5"/>
  <c r="T638" i="5"/>
  <c r="S638" i="5"/>
  <c r="AC638" i="5" s="1"/>
  <c r="Q638" i="5"/>
  <c r="R638" i="5"/>
  <c r="AD638" i="5" s="1"/>
  <c r="P638" i="5"/>
  <c r="O638" i="5"/>
  <c r="X832" i="5"/>
  <c r="Y832" i="5"/>
  <c r="W832" i="5"/>
  <c r="U832" i="5"/>
  <c r="V832" i="5"/>
  <c r="T832" i="5"/>
  <c r="S832" i="5"/>
  <c r="AC832" i="5" s="1"/>
  <c r="R832" i="5"/>
  <c r="AD832" i="5" s="1"/>
  <c r="P832" i="5"/>
  <c r="AB832" i="5" s="1"/>
  <c r="Z832" i="5" s="1"/>
  <c r="Q832" i="5"/>
  <c r="O832" i="5"/>
  <c r="W979" i="5"/>
  <c r="X979" i="5"/>
  <c r="Y979" i="5"/>
  <c r="U979" i="5"/>
  <c r="V979" i="5"/>
  <c r="T979" i="5"/>
  <c r="S979" i="5"/>
  <c r="AC979" i="5" s="1"/>
  <c r="P979" i="5"/>
  <c r="AB979" i="5" s="1"/>
  <c r="Q979" i="5"/>
  <c r="R979" i="5"/>
  <c r="AD979" i="5" s="1"/>
  <c r="O979" i="5"/>
  <c r="X839" i="5"/>
  <c r="W839" i="5"/>
  <c r="Y839" i="5"/>
  <c r="V839" i="5"/>
  <c r="U839" i="5"/>
  <c r="T839" i="5"/>
  <c r="S839" i="5"/>
  <c r="AC839" i="5" s="1"/>
  <c r="R839" i="5"/>
  <c r="AD839" i="5" s="1"/>
  <c r="P839" i="5"/>
  <c r="AB839" i="5" s="1"/>
  <c r="Q839" i="5"/>
  <c r="O839" i="5"/>
  <c r="X968" i="5"/>
  <c r="Y968" i="5"/>
  <c r="W968" i="5"/>
  <c r="U968" i="5"/>
  <c r="V968" i="5"/>
  <c r="T968" i="5"/>
  <c r="S968" i="5"/>
  <c r="AC968" i="5" s="1"/>
  <c r="R968" i="5"/>
  <c r="AD968" i="5" s="1"/>
  <c r="P968" i="5"/>
  <c r="AB968" i="5" s="1"/>
  <c r="Z968" i="5" s="1"/>
  <c r="Q968" i="5"/>
  <c r="O968" i="5"/>
  <c r="Y817" i="5"/>
  <c r="X817" i="5"/>
  <c r="W817" i="5"/>
  <c r="U817" i="5"/>
  <c r="V817" i="5"/>
  <c r="T817" i="5"/>
  <c r="S817" i="5"/>
  <c r="AC817" i="5" s="1"/>
  <c r="R817" i="5"/>
  <c r="AD817" i="5" s="1"/>
  <c r="P817" i="5"/>
  <c r="AB817" i="5" s="1"/>
  <c r="Z817" i="5" s="1"/>
  <c r="Q817" i="5"/>
  <c r="O817" i="5"/>
  <c r="W787" i="5"/>
  <c r="X787" i="5"/>
  <c r="Y787" i="5"/>
  <c r="U787" i="5"/>
  <c r="V787" i="5"/>
  <c r="T787" i="5"/>
  <c r="S787" i="5"/>
  <c r="AC787" i="5" s="1"/>
  <c r="P787" i="5"/>
  <c r="AB787" i="5" s="1"/>
  <c r="Q787" i="5"/>
  <c r="R787" i="5"/>
  <c r="AD787" i="5" s="1"/>
  <c r="O787" i="5"/>
  <c r="X589" i="5"/>
  <c r="W589" i="5"/>
  <c r="Y589" i="5"/>
  <c r="U589" i="5"/>
  <c r="V589" i="5"/>
  <c r="T589" i="5"/>
  <c r="S589" i="5"/>
  <c r="AC589" i="5" s="1"/>
  <c r="R589" i="5"/>
  <c r="AD589" i="5" s="1"/>
  <c r="Q589" i="5"/>
  <c r="P589" i="5"/>
  <c r="AB589" i="5" s="1"/>
  <c r="O589" i="5"/>
  <c r="X641" i="5"/>
  <c r="W641" i="5"/>
  <c r="Y641" i="5"/>
  <c r="U641" i="5"/>
  <c r="V641" i="5"/>
  <c r="T641" i="5"/>
  <c r="S641" i="5"/>
  <c r="AC641" i="5" s="1"/>
  <c r="R641" i="5"/>
  <c r="AD641" i="5" s="1"/>
  <c r="P641" i="5"/>
  <c r="AB641" i="5" s="1"/>
  <c r="Q641" i="5"/>
  <c r="O641" i="5"/>
  <c r="AA641" i="5" s="1"/>
  <c r="W989" i="5"/>
  <c r="Y989" i="5"/>
  <c r="X989" i="5"/>
  <c r="U989" i="5"/>
  <c r="V989" i="5"/>
  <c r="T989" i="5"/>
  <c r="S989" i="5"/>
  <c r="AC989" i="5" s="1"/>
  <c r="P989" i="5"/>
  <c r="AB989" i="5" s="1"/>
  <c r="R989" i="5"/>
  <c r="AD989" i="5" s="1"/>
  <c r="Q989" i="5"/>
  <c r="O989" i="5"/>
  <c r="Y837" i="5"/>
  <c r="X837" i="5"/>
  <c r="W837" i="5"/>
  <c r="U837" i="5"/>
  <c r="V837" i="5"/>
  <c r="T837" i="5"/>
  <c r="S837" i="5"/>
  <c r="AC837" i="5" s="1"/>
  <c r="R837" i="5"/>
  <c r="AD837" i="5" s="1"/>
  <c r="Q837" i="5"/>
  <c r="P837" i="5"/>
  <c r="AB837" i="5" s="1"/>
  <c r="O837" i="5"/>
  <c r="Y767" i="5"/>
  <c r="W767" i="5"/>
  <c r="X767" i="5"/>
  <c r="U767" i="5"/>
  <c r="V767" i="5"/>
  <c r="T767" i="5"/>
  <c r="S767" i="5"/>
  <c r="AC767" i="5" s="1"/>
  <c r="P767" i="5"/>
  <c r="AB767" i="5" s="1"/>
  <c r="Z767" i="5" s="1"/>
  <c r="R767" i="5"/>
  <c r="AD767" i="5" s="1"/>
  <c r="Q767" i="5"/>
  <c r="O767" i="5"/>
  <c r="AA767" i="5" s="1"/>
  <c r="Y812" i="5"/>
  <c r="W812" i="5"/>
  <c r="X812" i="5"/>
  <c r="U812" i="5"/>
  <c r="V812" i="5"/>
  <c r="T812" i="5"/>
  <c r="S812" i="5"/>
  <c r="AC812" i="5" s="1"/>
  <c r="R812" i="5"/>
  <c r="AD812" i="5" s="1"/>
  <c r="P812" i="5"/>
  <c r="AB812" i="5" s="1"/>
  <c r="Q812" i="5"/>
  <c r="O812" i="5"/>
  <c r="X683" i="5"/>
  <c r="Y683" i="5"/>
  <c r="W683" i="5"/>
  <c r="U683" i="5"/>
  <c r="V683" i="5"/>
  <c r="T683" i="5"/>
  <c r="S683" i="5"/>
  <c r="AC683" i="5" s="1"/>
  <c r="R683" i="5"/>
  <c r="AD683" i="5" s="1"/>
  <c r="Q683" i="5"/>
  <c r="P683" i="5"/>
  <c r="AB683" i="5" s="1"/>
  <c r="O683" i="5"/>
  <c r="Y804" i="5"/>
  <c r="X804" i="5"/>
  <c r="W804" i="5"/>
  <c r="U804" i="5"/>
  <c r="V804" i="5"/>
  <c r="T804" i="5"/>
  <c r="S804" i="5"/>
  <c r="AC804" i="5" s="1"/>
  <c r="P804" i="5"/>
  <c r="AB804" i="5" s="1"/>
  <c r="R804" i="5"/>
  <c r="AD804" i="5" s="1"/>
  <c r="Q804" i="5"/>
  <c r="O804" i="5"/>
  <c r="AA804" i="5" s="1"/>
  <c r="X564" i="5"/>
  <c r="W564" i="5"/>
  <c r="Y564" i="5"/>
  <c r="U564" i="5"/>
  <c r="V564" i="5"/>
  <c r="T564" i="5"/>
  <c r="S564" i="5"/>
  <c r="AC564" i="5" s="1"/>
  <c r="R564" i="5"/>
  <c r="AD564" i="5" s="1"/>
  <c r="Q564" i="5"/>
  <c r="P564" i="5"/>
  <c r="AB564" i="5" s="1"/>
  <c r="O564" i="5"/>
  <c r="AA564" i="5" s="1"/>
  <c r="Y593" i="5"/>
  <c r="X593" i="5"/>
  <c r="W593" i="5"/>
  <c r="U593" i="5"/>
  <c r="V593" i="5"/>
  <c r="T593" i="5"/>
  <c r="S593" i="5"/>
  <c r="AC593" i="5" s="1"/>
  <c r="Q593" i="5"/>
  <c r="P593" i="5"/>
  <c r="AB593" i="5" s="1"/>
  <c r="R593" i="5"/>
  <c r="AD593" i="5" s="1"/>
  <c r="O593" i="5"/>
  <c r="W748" i="5"/>
  <c r="Y748" i="5"/>
  <c r="X748" i="5"/>
  <c r="U748" i="5"/>
  <c r="V748" i="5"/>
  <c r="T748" i="5"/>
  <c r="S748" i="5"/>
  <c r="AC748" i="5" s="1"/>
  <c r="R748" i="5"/>
  <c r="AD748" i="5" s="1"/>
  <c r="P748" i="5"/>
  <c r="AB748" i="5" s="1"/>
  <c r="Z748" i="5" s="1"/>
  <c r="Q748" i="5"/>
  <c r="O748" i="5"/>
  <c r="Y866" i="5"/>
  <c r="W866" i="5"/>
  <c r="X866" i="5"/>
  <c r="U866" i="5"/>
  <c r="V866" i="5"/>
  <c r="T866" i="5"/>
  <c r="S866" i="5"/>
  <c r="AC866" i="5" s="1"/>
  <c r="P866" i="5"/>
  <c r="AB866" i="5" s="1"/>
  <c r="Q866" i="5"/>
  <c r="R866" i="5"/>
  <c r="AD866" i="5" s="1"/>
  <c r="O866" i="5"/>
  <c r="X585" i="5"/>
  <c r="W585" i="5"/>
  <c r="Y585" i="5"/>
  <c r="U585" i="5"/>
  <c r="V585" i="5"/>
  <c r="T585" i="5"/>
  <c r="S585" i="5"/>
  <c r="AC585" i="5" s="1"/>
  <c r="R585" i="5"/>
  <c r="AD585" i="5" s="1"/>
  <c r="P585" i="5"/>
  <c r="AB585" i="5" s="1"/>
  <c r="Q585" i="5"/>
  <c r="O585" i="5"/>
  <c r="Y749" i="5"/>
  <c r="X749" i="5"/>
  <c r="W749" i="5"/>
  <c r="U749" i="5"/>
  <c r="V749" i="5"/>
  <c r="T749" i="5"/>
  <c r="S749" i="5"/>
  <c r="AC749" i="5" s="1"/>
  <c r="Q749" i="5"/>
  <c r="R749" i="5"/>
  <c r="AD749" i="5" s="1"/>
  <c r="P749" i="5"/>
  <c r="AB749" i="5" s="1"/>
  <c r="O749" i="5"/>
  <c r="X647" i="5"/>
  <c r="W647" i="5"/>
  <c r="Y647" i="5"/>
  <c r="U647" i="5"/>
  <c r="V647" i="5"/>
  <c r="T647" i="5"/>
  <c r="S647" i="5"/>
  <c r="AC647" i="5" s="1"/>
  <c r="Q647" i="5"/>
  <c r="R647" i="5"/>
  <c r="AD647" i="5" s="1"/>
  <c r="P647" i="5"/>
  <c r="AB647" i="5" s="1"/>
  <c r="O647" i="5"/>
  <c r="W666" i="5"/>
  <c r="Y666" i="5"/>
  <c r="X666" i="5"/>
  <c r="U666" i="5"/>
  <c r="V666" i="5"/>
  <c r="T666" i="5"/>
  <c r="S666" i="5"/>
  <c r="AC666" i="5" s="1"/>
  <c r="R666" i="5"/>
  <c r="AD666" i="5" s="1"/>
  <c r="P666" i="5"/>
  <c r="AB666" i="5" s="1"/>
  <c r="Q666" i="5"/>
  <c r="O666" i="5"/>
  <c r="Y860" i="5"/>
  <c r="W860" i="5"/>
  <c r="X860" i="5"/>
  <c r="U860" i="5"/>
  <c r="V860" i="5"/>
  <c r="T860" i="5"/>
  <c r="S860" i="5"/>
  <c r="AC860" i="5" s="1"/>
  <c r="P860" i="5"/>
  <c r="AB860" i="5" s="1"/>
  <c r="Z860" i="5" s="1"/>
  <c r="Q860" i="5"/>
  <c r="R860" i="5"/>
  <c r="AD860" i="5" s="1"/>
  <c r="O860" i="5"/>
  <c r="X534" i="5"/>
  <c r="Y534" i="5"/>
  <c r="W534" i="5"/>
  <c r="V534" i="5"/>
  <c r="U534" i="5"/>
  <c r="T534" i="5"/>
  <c r="S534" i="5"/>
  <c r="AC534" i="5" s="1"/>
  <c r="Q534" i="5"/>
  <c r="R534" i="5"/>
  <c r="AD534" i="5" s="1"/>
  <c r="O534" i="5"/>
  <c r="P534" i="5"/>
  <c r="AB534" i="5" s="1"/>
  <c r="Z534" i="5" s="1"/>
  <c r="Z544" i="5"/>
  <c r="AA124" i="5"/>
  <c r="AA231" i="5"/>
  <c r="AA466" i="5"/>
  <c r="AA457" i="5"/>
  <c r="Z366" i="5"/>
  <c r="AA432" i="5"/>
  <c r="AA385" i="5"/>
  <c r="AA450" i="5"/>
  <c r="Z373" i="5"/>
  <c r="Z339" i="5"/>
  <c r="AA351" i="5"/>
  <c r="AA280" i="5"/>
  <c r="AA276" i="5"/>
  <c r="AA390" i="5"/>
  <c r="AA313" i="5"/>
  <c r="Z285" i="5"/>
  <c r="AA417" i="5"/>
  <c r="AB136" i="5"/>
  <c r="Z136" i="5"/>
  <c r="AA556" i="5"/>
  <c r="Z273" i="5"/>
  <c r="Z295" i="5"/>
  <c r="AA329" i="5"/>
  <c r="Z462" i="5"/>
  <c r="Z167" i="5"/>
  <c r="Z541" i="5"/>
  <c r="Z257" i="5"/>
  <c r="AA278" i="5"/>
  <c r="AA525" i="5"/>
  <c r="Z112" i="5"/>
  <c r="AA128" i="5"/>
  <c r="Z469" i="5"/>
  <c r="AA519" i="5"/>
  <c r="Z548" i="5"/>
  <c r="Z270" i="5"/>
  <c r="Z105" i="5"/>
  <c r="Z396" i="5"/>
  <c r="AA481" i="5"/>
  <c r="AA204" i="5"/>
  <c r="AA508" i="5"/>
  <c r="AA478" i="5"/>
  <c r="AA358" i="5"/>
  <c r="AA189" i="5"/>
  <c r="AA334" i="5"/>
  <c r="Z125" i="5"/>
  <c r="Z116" i="5"/>
  <c r="AA287" i="5"/>
  <c r="Z251" i="5"/>
  <c r="AA165" i="5"/>
  <c r="AA269" i="5"/>
  <c r="AA155" i="5"/>
  <c r="Z139" i="5"/>
  <c r="W976" i="5"/>
  <c r="X976" i="5"/>
  <c r="Y976" i="5"/>
  <c r="U976" i="5"/>
  <c r="V976" i="5"/>
  <c r="T976" i="5"/>
  <c r="S976" i="5"/>
  <c r="AC976" i="5" s="1"/>
  <c r="P976" i="5"/>
  <c r="AB976" i="5" s="1"/>
  <c r="Z976" i="5" s="1"/>
  <c r="R976" i="5"/>
  <c r="AD976" i="5" s="1"/>
  <c r="Q976" i="5"/>
  <c r="O976" i="5"/>
  <c r="AA976" i="5" s="1"/>
  <c r="Y655" i="5"/>
  <c r="W655" i="5"/>
  <c r="X655" i="5"/>
  <c r="U655" i="5"/>
  <c r="V655" i="5"/>
  <c r="T655" i="5"/>
  <c r="S655" i="5"/>
  <c r="AC655" i="5" s="1"/>
  <c r="R655" i="5"/>
  <c r="AD655" i="5" s="1"/>
  <c r="P655" i="5"/>
  <c r="AB655" i="5" s="1"/>
  <c r="Q655" i="5"/>
  <c r="O655" i="5"/>
  <c r="W965" i="5"/>
  <c r="Y965" i="5"/>
  <c r="X965" i="5"/>
  <c r="U965" i="5"/>
  <c r="V965" i="5"/>
  <c r="T965" i="5"/>
  <c r="S965" i="5"/>
  <c r="AC965" i="5" s="1"/>
  <c r="R965" i="5"/>
  <c r="AD965" i="5" s="1"/>
  <c r="P965" i="5"/>
  <c r="AB965" i="5" s="1"/>
  <c r="Q965" i="5"/>
  <c r="O965" i="5"/>
  <c r="X765" i="5"/>
  <c r="W765" i="5"/>
  <c r="Y765" i="5"/>
  <c r="U765" i="5"/>
  <c r="V765" i="5"/>
  <c r="T765" i="5"/>
  <c r="S765" i="5"/>
  <c r="AC765" i="5" s="1"/>
  <c r="R765" i="5"/>
  <c r="AD765" i="5" s="1"/>
  <c r="P765" i="5"/>
  <c r="AB765" i="5" s="1"/>
  <c r="Z765" i="5" s="1"/>
  <c r="Q765" i="5"/>
  <c r="O765" i="5"/>
  <c r="AA765" i="5" s="1"/>
  <c r="Y745" i="5"/>
  <c r="W745" i="5"/>
  <c r="X745" i="5"/>
  <c r="V745" i="5"/>
  <c r="U745" i="5"/>
  <c r="T745" i="5"/>
  <c r="S745" i="5"/>
  <c r="AC745" i="5" s="1"/>
  <c r="P745" i="5"/>
  <c r="AB745" i="5" s="1"/>
  <c r="Q745" i="5"/>
  <c r="R745" i="5"/>
  <c r="AD745" i="5" s="1"/>
  <c r="O745" i="5"/>
  <c r="W814" i="5"/>
  <c r="X814" i="5"/>
  <c r="Y814" i="5"/>
  <c r="U814" i="5"/>
  <c r="V814" i="5"/>
  <c r="T814" i="5"/>
  <c r="S814" i="5"/>
  <c r="AC814" i="5" s="1"/>
  <c r="Q814" i="5"/>
  <c r="P814" i="5"/>
  <c r="AB814" i="5" s="1"/>
  <c r="R814" i="5"/>
  <c r="AD814" i="5" s="1"/>
  <c r="O814" i="5"/>
  <c r="X560" i="5"/>
  <c r="W560" i="5"/>
  <c r="Y560" i="5"/>
  <c r="U560" i="5"/>
  <c r="V560" i="5"/>
  <c r="T560" i="5"/>
  <c r="S560" i="5"/>
  <c r="AC560" i="5" s="1"/>
  <c r="Q560" i="5"/>
  <c r="P560" i="5"/>
  <c r="AB560" i="5" s="1"/>
  <c r="R560" i="5"/>
  <c r="AD560" i="5" s="1"/>
  <c r="O560" i="5"/>
  <c r="AA560" i="5" s="1"/>
  <c r="Y575" i="5"/>
  <c r="W575" i="5"/>
  <c r="X575" i="5"/>
  <c r="U575" i="5"/>
  <c r="V575" i="5"/>
  <c r="T575" i="5"/>
  <c r="S575" i="5"/>
  <c r="AC575" i="5" s="1"/>
  <c r="P575" i="5"/>
  <c r="AB575" i="5" s="1"/>
  <c r="Z575" i="5" s="1"/>
  <c r="R575" i="5"/>
  <c r="AD575" i="5" s="1"/>
  <c r="Q575" i="5"/>
  <c r="O575" i="5"/>
  <c r="AA575" i="5" s="1"/>
  <c r="W984" i="5"/>
  <c r="Y984" i="5"/>
  <c r="X984" i="5"/>
  <c r="U984" i="5"/>
  <c r="V984" i="5"/>
  <c r="T984" i="5"/>
  <c r="S984" i="5"/>
  <c r="AC984" i="5" s="1"/>
  <c r="P984" i="5"/>
  <c r="AB984" i="5" s="1"/>
  <c r="Q984" i="5"/>
  <c r="R984" i="5"/>
  <c r="AD984" i="5" s="1"/>
  <c r="O984" i="5"/>
  <c r="W791" i="5"/>
  <c r="X791" i="5"/>
  <c r="Y791" i="5"/>
  <c r="U791" i="5"/>
  <c r="V791" i="5"/>
  <c r="T791" i="5"/>
  <c r="S791" i="5"/>
  <c r="AC791" i="5" s="1"/>
  <c r="R791" i="5"/>
  <c r="AD791" i="5" s="1"/>
  <c r="P791" i="5"/>
  <c r="AB791" i="5" s="1"/>
  <c r="Z791" i="5" s="1"/>
  <c r="Q791" i="5"/>
  <c r="O791" i="5"/>
  <c r="X631" i="5"/>
  <c r="Y631" i="5"/>
  <c r="W631" i="5"/>
  <c r="U631" i="5"/>
  <c r="V631" i="5"/>
  <c r="T631" i="5"/>
  <c r="S631" i="5"/>
  <c r="AC631" i="5" s="1"/>
  <c r="Q631" i="5"/>
  <c r="P631" i="5"/>
  <c r="AB631" i="5" s="1"/>
  <c r="R631" i="5"/>
  <c r="AD631" i="5" s="1"/>
  <c r="O631" i="5"/>
  <c r="X629" i="5"/>
  <c r="W629" i="5"/>
  <c r="Y629" i="5"/>
  <c r="U629" i="5"/>
  <c r="V629" i="5"/>
  <c r="T629" i="5"/>
  <c r="S629" i="5"/>
  <c r="AC629" i="5" s="1"/>
  <c r="Q629" i="5"/>
  <c r="P629" i="5"/>
  <c r="AB629" i="5" s="1"/>
  <c r="R629" i="5"/>
  <c r="AD629" i="5" s="1"/>
  <c r="O629" i="5"/>
  <c r="W621" i="5"/>
  <c r="X621" i="5"/>
  <c r="Y621" i="5"/>
  <c r="U621" i="5"/>
  <c r="V621" i="5"/>
  <c r="T621" i="5"/>
  <c r="S621" i="5"/>
  <c r="AC621" i="5" s="1"/>
  <c r="Q621" i="5"/>
  <c r="P621" i="5"/>
  <c r="AB621" i="5" s="1"/>
  <c r="Z621" i="5" s="1"/>
  <c r="R621" i="5"/>
  <c r="AD621" i="5" s="1"/>
  <c r="O621" i="5"/>
  <c r="W644" i="5"/>
  <c r="Y644" i="5"/>
  <c r="X644" i="5"/>
  <c r="U644" i="5"/>
  <c r="V644" i="5"/>
  <c r="T644" i="5"/>
  <c r="S644" i="5"/>
  <c r="AC644" i="5" s="1"/>
  <c r="Q644" i="5"/>
  <c r="R644" i="5"/>
  <c r="AD644" i="5" s="1"/>
  <c r="P644" i="5"/>
  <c r="AB644" i="5" s="1"/>
  <c r="O644" i="5"/>
  <c r="X805" i="5"/>
  <c r="Y805" i="5"/>
  <c r="W805" i="5"/>
  <c r="U805" i="5"/>
  <c r="V805" i="5"/>
  <c r="T805" i="5"/>
  <c r="S805" i="5"/>
  <c r="AC805" i="5" s="1"/>
  <c r="R805" i="5"/>
  <c r="AD805" i="5" s="1"/>
  <c r="Q805" i="5"/>
  <c r="P805" i="5"/>
  <c r="AB805" i="5" s="1"/>
  <c r="O805" i="5"/>
  <c r="AA805" i="5" s="1"/>
  <c r="X930" i="5"/>
  <c r="Y930" i="5"/>
  <c r="W930" i="5"/>
  <c r="U930" i="5"/>
  <c r="V930" i="5"/>
  <c r="T930" i="5"/>
  <c r="S930" i="5"/>
  <c r="AC930" i="5" s="1"/>
  <c r="R930" i="5"/>
  <c r="AD930" i="5" s="1"/>
  <c r="Q930" i="5"/>
  <c r="P930" i="5"/>
  <c r="AB930" i="5" s="1"/>
  <c r="O930" i="5"/>
  <c r="W592" i="5"/>
  <c r="Y592" i="5"/>
  <c r="X592" i="5"/>
  <c r="U592" i="5"/>
  <c r="V592" i="5"/>
  <c r="T592" i="5"/>
  <c r="S592" i="5"/>
  <c r="AC592" i="5" s="1"/>
  <c r="P592" i="5"/>
  <c r="AB592" i="5" s="1"/>
  <c r="Z592" i="5" s="1"/>
  <c r="R592" i="5"/>
  <c r="AD592" i="5" s="1"/>
  <c r="Q592" i="5"/>
  <c r="O592" i="5"/>
  <c r="W846" i="5"/>
  <c r="X846" i="5"/>
  <c r="Y846" i="5"/>
  <c r="V846" i="5"/>
  <c r="U846" i="5"/>
  <c r="T846" i="5"/>
  <c r="S846" i="5"/>
  <c r="AC846" i="5" s="1"/>
  <c r="R846" i="5"/>
  <c r="AD846" i="5" s="1"/>
  <c r="P846" i="5"/>
  <c r="AB846" i="5" s="1"/>
  <c r="Q846" i="5"/>
  <c r="O846" i="5"/>
  <c r="W887" i="5"/>
  <c r="Y887" i="5"/>
  <c r="X887" i="5"/>
  <c r="U887" i="5"/>
  <c r="V887" i="5"/>
  <c r="T887" i="5"/>
  <c r="S887" i="5"/>
  <c r="AC887" i="5" s="1"/>
  <c r="R887" i="5"/>
  <c r="AD887" i="5" s="1"/>
  <c r="Q887" i="5"/>
  <c r="P887" i="5"/>
  <c r="AB887" i="5" s="1"/>
  <c r="O887" i="5"/>
  <c r="X855" i="5"/>
  <c r="W855" i="5"/>
  <c r="Y855" i="5"/>
  <c r="U855" i="5"/>
  <c r="V855" i="5"/>
  <c r="T855" i="5"/>
  <c r="S855" i="5"/>
  <c r="AC855" i="5" s="1"/>
  <c r="P855" i="5"/>
  <c r="AB855" i="5" s="1"/>
  <c r="Z855" i="5" s="1"/>
  <c r="R855" i="5"/>
  <c r="AD855" i="5" s="1"/>
  <c r="Q855" i="5"/>
  <c r="O855" i="5"/>
  <c r="AA855" i="5" s="1"/>
  <c r="W557" i="5"/>
  <c r="X557" i="5"/>
  <c r="Y557" i="5"/>
  <c r="V557" i="5"/>
  <c r="U557" i="5"/>
  <c r="T557" i="5"/>
  <c r="S557" i="5"/>
  <c r="AC557" i="5" s="1"/>
  <c r="Q557" i="5"/>
  <c r="R557" i="5"/>
  <c r="AD557" i="5" s="1"/>
  <c r="P557" i="5"/>
  <c r="AB557" i="5" s="1"/>
  <c r="O557" i="5"/>
  <c r="Y687" i="5"/>
  <c r="W687" i="5"/>
  <c r="X687" i="5"/>
  <c r="U687" i="5"/>
  <c r="V687" i="5"/>
  <c r="T687" i="5"/>
  <c r="S687" i="5"/>
  <c r="AC687" i="5" s="1"/>
  <c r="P687" i="5"/>
  <c r="AB687" i="5" s="1"/>
  <c r="Q687" i="5"/>
  <c r="R687" i="5"/>
  <c r="AD687" i="5" s="1"/>
  <c r="O687" i="5"/>
  <c r="Y711" i="5"/>
  <c r="X711" i="5"/>
  <c r="W711" i="5"/>
  <c r="U711" i="5"/>
  <c r="V711" i="5"/>
  <c r="T711" i="5"/>
  <c r="S711" i="5"/>
  <c r="AC711" i="5" s="1"/>
  <c r="R711" i="5"/>
  <c r="AD711" i="5" s="1"/>
  <c r="Q711" i="5"/>
  <c r="P711" i="5"/>
  <c r="AB711" i="5" s="1"/>
  <c r="Z711" i="5" s="1"/>
  <c r="O711" i="5"/>
  <c r="AA711" i="5" s="1"/>
  <c r="X764" i="5"/>
  <c r="Y764" i="5"/>
  <c r="W764" i="5"/>
  <c r="U764" i="5"/>
  <c r="V764" i="5"/>
  <c r="T764" i="5"/>
  <c r="S764" i="5"/>
  <c r="AC764" i="5" s="1"/>
  <c r="R764" i="5"/>
  <c r="AD764" i="5" s="1"/>
  <c r="Q764" i="5"/>
  <c r="P764" i="5"/>
  <c r="AB764" i="5" s="1"/>
  <c r="O764" i="5"/>
  <c r="AA764" i="5" s="1"/>
  <c r="W886" i="5"/>
  <c r="X886" i="5"/>
  <c r="Y886" i="5"/>
  <c r="U886" i="5"/>
  <c r="V886" i="5"/>
  <c r="T886" i="5"/>
  <c r="S886" i="5"/>
  <c r="AC886" i="5" s="1"/>
  <c r="R886" i="5"/>
  <c r="AD886" i="5" s="1"/>
  <c r="P886" i="5"/>
  <c r="AB886" i="5" s="1"/>
  <c r="Q886" i="5"/>
  <c r="O886" i="5"/>
  <c r="X777" i="5"/>
  <c r="Y777" i="5"/>
  <c r="W777" i="5"/>
  <c r="U777" i="5"/>
  <c r="V777" i="5"/>
  <c r="T777" i="5"/>
  <c r="S777" i="5"/>
  <c r="AC777" i="5" s="1"/>
  <c r="R777" i="5"/>
  <c r="AD777" i="5" s="1"/>
  <c r="P777" i="5"/>
  <c r="AB777" i="5" s="1"/>
  <c r="Z777" i="5" s="1"/>
  <c r="Q777" i="5"/>
  <c r="O777" i="5"/>
  <c r="W967" i="5"/>
  <c r="X967" i="5"/>
  <c r="Y967" i="5"/>
  <c r="U967" i="5"/>
  <c r="V967" i="5"/>
  <c r="T967" i="5"/>
  <c r="S967" i="5"/>
  <c r="AC967" i="5" s="1"/>
  <c r="Q967" i="5"/>
  <c r="R967" i="5"/>
  <c r="AD967" i="5" s="1"/>
  <c r="P967" i="5"/>
  <c r="AB967" i="5" s="1"/>
  <c r="Z967" i="5" s="1"/>
  <c r="O967" i="5"/>
  <c r="Y996" i="5"/>
  <c r="W996" i="5"/>
  <c r="X996" i="5"/>
  <c r="U996" i="5"/>
  <c r="V996" i="5"/>
  <c r="T996" i="5"/>
  <c r="S996" i="5"/>
  <c r="AC996" i="5" s="1"/>
  <c r="R996" i="5"/>
  <c r="AD996" i="5" s="1"/>
  <c r="Q996" i="5"/>
  <c r="P996" i="5"/>
  <c r="AB996" i="5" s="1"/>
  <c r="O996" i="5"/>
  <c r="X953" i="5"/>
  <c r="Y953" i="5"/>
  <c r="W953" i="5"/>
  <c r="U953" i="5"/>
  <c r="V953" i="5"/>
  <c r="T953" i="5"/>
  <c r="S953" i="5"/>
  <c r="AC953" i="5" s="1"/>
  <c r="P953" i="5"/>
  <c r="AB953" i="5" s="1"/>
  <c r="Z953" i="5" s="1"/>
  <c r="R953" i="5"/>
  <c r="AD953" i="5" s="1"/>
  <c r="Q953" i="5"/>
  <c r="O953" i="5"/>
  <c r="Y794" i="5"/>
  <c r="X794" i="5"/>
  <c r="W794" i="5"/>
  <c r="V794" i="5"/>
  <c r="U794" i="5"/>
  <c r="T794" i="5"/>
  <c r="S794" i="5"/>
  <c r="AC794" i="5" s="1"/>
  <c r="R794" i="5"/>
  <c r="AD794" i="5" s="1"/>
  <c r="Q794" i="5"/>
  <c r="P794" i="5"/>
  <c r="AB794" i="5" s="1"/>
  <c r="O794" i="5"/>
  <c r="X579" i="5"/>
  <c r="W579" i="5"/>
  <c r="Y579" i="5"/>
  <c r="U579" i="5"/>
  <c r="V579" i="5"/>
  <c r="T579" i="5"/>
  <c r="S579" i="5"/>
  <c r="AC579" i="5" s="1"/>
  <c r="Q579" i="5"/>
  <c r="R579" i="5"/>
  <c r="AD579" i="5" s="1"/>
  <c r="P579" i="5"/>
  <c r="AB579" i="5" s="1"/>
  <c r="O579" i="5"/>
  <c r="AA579" i="5" s="1"/>
  <c r="X741" i="5"/>
  <c r="W741" i="5"/>
  <c r="Y741" i="5"/>
  <c r="U741" i="5"/>
  <c r="V741" i="5"/>
  <c r="T741" i="5"/>
  <c r="S741" i="5"/>
  <c r="AC741" i="5" s="1"/>
  <c r="R741" i="5"/>
  <c r="AD741" i="5" s="1"/>
  <c r="P741" i="5"/>
  <c r="AB741" i="5" s="1"/>
  <c r="Q741" i="5"/>
  <c r="O741" i="5"/>
  <c r="W897" i="5"/>
  <c r="X897" i="5"/>
  <c r="Y897" i="5"/>
  <c r="U897" i="5"/>
  <c r="V897" i="5"/>
  <c r="T897" i="5"/>
  <c r="S897" i="5"/>
  <c r="AC897" i="5" s="1"/>
  <c r="P897" i="5"/>
  <c r="AB897" i="5" s="1"/>
  <c r="Z897" i="5" s="1"/>
  <c r="R897" i="5"/>
  <c r="AD897" i="5" s="1"/>
  <c r="Q897" i="5"/>
  <c r="O897" i="5"/>
  <c r="Y733" i="5"/>
  <c r="W733" i="5"/>
  <c r="X733" i="5"/>
  <c r="U733" i="5"/>
  <c r="V733" i="5"/>
  <c r="T733" i="5"/>
  <c r="S733" i="5"/>
  <c r="AC733" i="5" s="1"/>
  <c r="Q733" i="5"/>
  <c r="P733" i="5"/>
  <c r="AB733" i="5" s="1"/>
  <c r="R733" i="5"/>
  <c r="AD733" i="5" s="1"/>
  <c r="O733" i="5"/>
  <c r="X980" i="5"/>
  <c r="Y980" i="5"/>
  <c r="W980" i="5"/>
  <c r="V980" i="5"/>
  <c r="U980" i="5"/>
  <c r="T980" i="5"/>
  <c r="S980" i="5"/>
  <c r="AC980" i="5" s="1"/>
  <c r="R980" i="5"/>
  <c r="AD980" i="5" s="1"/>
  <c r="P980" i="5"/>
  <c r="AB980" i="5" s="1"/>
  <c r="Q980" i="5"/>
  <c r="O980" i="5"/>
  <c r="W852" i="5"/>
  <c r="Y852" i="5"/>
  <c r="X852" i="5"/>
  <c r="V852" i="5"/>
  <c r="U852" i="5"/>
  <c r="T852" i="5"/>
  <c r="S852" i="5"/>
  <c r="AC852" i="5" s="1"/>
  <c r="Q852" i="5"/>
  <c r="P852" i="5"/>
  <c r="AB852" i="5" s="1"/>
  <c r="R852" i="5"/>
  <c r="AD852" i="5" s="1"/>
  <c r="O852" i="5"/>
  <c r="AA852" i="5" s="1"/>
  <c r="W851" i="5"/>
  <c r="X851" i="5"/>
  <c r="Y851" i="5"/>
  <c r="U851" i="5"/>
  <c r="V851" i="5"/>
  <c r="T851" i="5"/>
  <c r="S851" i="5"/>
  <c r="AC851" i="5" s="1"/>
  <c r="R851" i="5"/>
  <c r="AD851" i="5" s="1"/>
  <c r="P851" i="5"/>
  <c r="AB851" i="5" s="1"/>
  <c r="Z851" i="5" s="1"/>
  <c r="Q851" i="5"/>
  <c r="O851" i="5"/>
  <c r="W752" i="5"/>
  <c r="X752" i="5"/>
  <c r="Y752" i="5"/>
  <c r="U752" i="5"/>
  <c r="V752" i="5"/>
  <c r="T752" i="5"/>
  <c r="S752" i="5"/>
  <c r="AC752" i="5" s="1"/>
  <c r="P752" i="5"/>
  <c r="Q752" i="5"/>
  <c r="R752" i="5"/>
  <c r="AD752" i="5" s="1"/>
  <c r="O752" i="5"/>
  <c r="X619" i="5"/>
  <c r="Y619" i="5"/>
  <c r="W619" i="5"/>
  <c r="U619" i="5"/>
  <c r="V619" i="5"/>
  <c r="T619" i="5"/>
  <c r="S619" i="5"/>
  <c r="AC619" i="5" s="1"/>
  <c r="P619" i="5"/>
  <c r="AB619" i="5" s="1"/>
  <c r="Q619" i="5"/>
  <c r="R619" i="5"/>
  <c r="AD619" i="5" s="1"/>
  <c r="O619" i="5"/>
  <c r="AA619" i="5" s="1"/>
  <c r="W925" i="5"/>
  <c r="Y925" i="5"/>
  <c r="X925" i="5"/>
  <c r="U925" i="5"/>
  <c r="V925" i="5"/>
  <c r="T925" i="5"/>
  <c r="S925" i="5"/>
  <c r="AC925" i="5" s="1"/>
  <c r="P925" i="5"/>
  <c r="AB925" i="5" s="1"/>
  <c r="Z925" i="5" s="1"/>
  <c r="Q925" i="5"/>
  <c r="R925" i="5"/>
  <c r="AD925" i="5" s="1"/>
  <c r="O925" i="5"/>
  <c r="AA925" i="5" s="1"/>
  <c r="X681" i="5"/>
  <c r="Y681" i="5"/>
  <c r="W681" i="5"/>
  <c r="U681" i="5"/>
  <c r="V681" i="5"/>
  <c r="T681" i="5"/>
  <c r="S681" i="5"/>
  <c r="AC681" i="5" s="1"/>
  <c r="R681" i="5"/>
  <c r="AD681" i="5" s="1"/>
  <c r="Q681" i="5"/>
  <c r="P681" i="5"/>
  <c r="O681" i="5"/>
  <c r="Y695" i="5"/>
  <c r="X695" i="5"/>
  <c r="W695" i="5"/>
  <c r="U695" i="5"/>
  <c r="V695" i="5"/>
  <c r="T695" i="5"/>
  <c r="S695" i="5"/>
  <c r="AC695" i="5" s="1"/>
  <c r="Q695" i="5"/>
  <c r="R695" i="5"/>
  <c r="AD695" i="5" s="1"/>
  <c r="P695" i="5"/>
  <c r="AB695" i="5" s="1"/>
  <c r="Z695" i="5" s="1"/>
  <c r="O695" i="5"/>
  <c r="Y730" i="5"/>
  <c r="W730" i="5"/>
  <c r="X730" i="5"/>
  <c r="V730" i="5"/>
  <c r="U730" i="5"/>
  <c r="T730" i="5"/>
  <c r="S730" i="5"/>
  <c r="AC730" i="5" s="1"/>
  <c r="Q730" i="5"/>
  <c r="R730" i="5"/>
  <c r="AD730" i="5" s="1"/>
  <c r="P730" i="5"/>
  <c r="AB730" i="5" s="1"/>
  <c r="Z730" i="5" s="1"/>
  <c r="O730" i="5"/>
  <c r="X921" i="5"/>
  <c r="Y921" i="5"/>
  <c r="W921" i="5"/>
  <c r="U921" i="5"/>
  <c r="V921" i="5"/>
  <c r="T921" i="5"/>
  <c r="S921" i="5"/>
  <c r="AC921" i="5" s="1"/>
  <c r="Q921" i="5"/>
  <c r="R921" i="5"/>
  <c r="AD921" i="5" s="1"/>
  <c r="P921" i="5"/>
  <c r="AB921" i="5" s="1"/>
  <c r="Z921" i="5" s="1"/>
  <c r="O921" i="5"/>
  <c r="X724" i="5"/>
  <c r="W724" i="5"/>
  <c r="Y724" i="5"/>
  <c r="U724" i="5"/>
  <c r="V724" i="5"/>
  <c r="T724" i="5"/>
  <c r="S724" i="5"/>
  <c r="AC724" i="5" s="1"/>
  <c r="P724" i="5"/>
  <c r="AB724" i="5" s="1"/>
  <c r="Z724" i="5" s="1"/>
  <c r="R724" i="5"/>
  <c r="AD724" i="5" s="1"/>
  <c r="Q724" i="5"/>
  <c r="O724" i="5"/>
  <c r="W960" i="5"/>
  <c r="Y960" i="5"/>
  <c r="X960" i="5"/>
  <c r="U960" i="5"/>
  <c r="V960" i="5"/>
  <c r="T960" i="5"/>
  <c r="S960" i="5"/>
  <c r="AC960" i="5" s="1"/>
  <c r="Q960" i="5"/>
  <c r="R960" i="5"/>
  <c r="AD960" i="5" s="1"/>
  <c r="P960" i="5"/>
  <c r="AB960" i="5" s="1"/>
  <c r="O960" i="5"/>
  <c r="W912" i="5"/>
  <c r="X912" i="5"/>
  <c r="Y912" i="5"/>
  <c r="U912" i="5"/>
  <c r="V912" i="5"/>
  <c r="T912" i="5"/>
  <c r="S912" i="5"/>
  <c r="AC912" i="5" s="1"/>
  <c r="R912" i="5"/>
  <c r="AD912" i="5" s="1"/>
  <c r="P912" i="5"/>
  <c r="AB912" i="5" s="1"/>
  <c r="Q912" i="5"/>
  <c r="O912" i="5"/>
  <c r="AA912" i="5" s="1"/>
  <c r="W940" i="5"/>
  <c r="Y940" i="5"/>
  <c r="X940" i="5"/>
  <c r="V940" i="5"/>
  <c r="U940" i="5"/>
  <c r="T940" i="5"/>
  <c r="S940" i="5"/>
  <c r="AC940" i="5" s="1"/>
  <c r="P940" i="5"/>
  <c r="AB940" i="5" s="1"/>
  <c r="Z940" i="5" s="1"/>
  <c r="R940" i="5"/>
  <c r="AD940" i="5" s="1"/>
  <c r="Q940" i="5"/>
  <c r="O940" i="5"/>
  <c r="X600" i="5"/>
  <c r="Y600" i="5"/>
  <c r="W600" i="5"/>
  <c r="V600" i="5"/>
  <c r="U600" i="5"/>
  <c r="T600" i="5"/>
  <c r="S600" i="5"/>
  <c r="AC600" i="5" s="1"/>
  <c r="P600" i="5"/>
  <c r="AB600" i="5" s="1"/>
  <c r="Z600" i="5" s="1"/>
  <c r="R600" i="5"/>
  <c r="AD600" i="5" s="1"/>
  <c r="Q600" i="5"/>
  <c r="O600" i="5"/>
  <c r="X632" i="5"/>
  <c r="W632" i="5"/>
  <c r="Y632" i="5"/>
  <c r="U632" i="5"/>
  <c r="V632" i="5"/>
  <c r="T632" i="5"/>
  <c r="S632" i="5"/>
  <c r="AC632" i="5" s="1"/>
  <c r="R632" i="5"/>
  <c r="AD632" i="5" s="1"/>
  <c r="P632" i="5"/>
  <c r="AB632" i="5" s="1"/>
  <c r="Q632" i="5"/>
  <c r="O632" i="5"/>
  <c r="Y667" i="5"/>
  <c r="W667" i="5"/>
  <c r="X667" i="5"/>
  <c r="U667" i="5"/>
  <c r="V667" i="5"/>
  <c r="T667" i="5"/>
  <c r="S667" i="5"/>
  <c r="AC667" i="5" s="1"/>
  <c r="R667" i="5"/>
  <c r="AD667" i="5" s="1"/>
  <c r="P667" i="5"/>
  <c r="AB667" i="5" s="1"/>
  <c r="Q667" i="5"/>
  <c r="O667" i="5"/>
  <c r="W643" i="5"/>
  <c r="Y643" i="5"/>
  <c r="X643" i="5"/>
  <c r="V643" i="5"/>
  <c r="U643" i="5"/>
  <c r="T643" i="5"/>
  <c r="S643" i="5"/>
  <c r="AC643" i="5" s="1"/>
  <c r="P643" i="5"/>
  <c r="AB643" i="5" s="1"/>
  <c r="Q643" i="5"/>
  <c r="R643" i="5"/>
  <c r="AD643" i="5" s="1"/>
  <c r="O643" i="5"/>
  <c r="AA643" i="5" s="1"/>
  <c r="X985" i="5"/>
  <c r="W985" i="5"/>
  <c r="Y985" i="5"/>
  <c r="V985" i="5"/>
  <c r="U985" i="5"/>
  <c r="T985" i="5"/>
  <c r="S985" i="5"/>
  <c r="AC985" i="5" s="1"/>
  <c r="P985" i="5"/>
  <c r="AB985" i="5" s="1"/>
  <c r="R985" i="5"/>
  <c r="AD985" i="5" s="1"/>
  <c r="Q985" i="5"/>
  <c r="O985" i="5"/>
  <c r="Y608" i="5"/>
  <c r="W608" i="5"/>
  <c r="X608" i="5"/>
  <c r="U608" i="5"/>
  <c r="V608" i="5"/>
  <c r="T608" i="5"/>
  <c r="S608" i="5"/>
  <c r="AC608" i="5" s="1"/>
  <c r="R608" i="5"/>
  <c r="AD608" i="5" s="1"/>
  <c r="P608" i="5"/>
  <c r="AB608" i="5" s="1"/>
  <c r="Q608" i="5"/>
  <c r="O608" i="5"/>
  <c r="Y739" i="5"/>
  <c r="W739" i="5"/>
  <c r="X739" i="5"/>
  <c r="U739" i="5"/>
  <c r="V739" i="5"/>
  <c r="T739" i="5"/>
  <c r="S739" i="5"/>
  <c r="AC739" i="5" s="1"/>
  <c r="P739" i="5"/>
  <c r="AB739" i="5" s="1"/>
  <c r="Q739" i="5"/>
  <c r="R739" i="5"/>
  <c r="AD739" i="5" s="1"/>
  <c r="O739" i="5"/>
  <c r="AA739" i="5" s="1"/>
  <c r="X727" i="5"/>
  <c r="Y727" i="5"/>
  <c r="W727" i="5"/>
  <c r="U727" i="5"/>
  <c r="V727" i="5"/>
  <c r="T727" i="5"/>
  <c r="S727" i="5"/>
  <c r="AC727" i="5" s="1"/>
  <c r="P727" i="5"/>
  <c r="AB727" i="5" s="1"/>
  <c r="Z727" i="5" s="1"/>
  <c r="Q727" i="5"/>
  <c r="R727" i="5"/>
  <c r="AD727" i="5" s="1"/>
  <c r="O727" i="5"/>
  <c r="AA727" i="5" s="1"/>
  <c r="AA544" i="5"/>
  <c r="AA375" i="5"/>
  <c r="Z382" i="5"/>
  <c r="Z265" i="5"/>
  <c r="Z457" i="5"/>
  <c r="AA479" i="5"/>
  <c r="Z401" i="5"/>
  <c r="Z292" i="5"/>
  <c r="AA381" i="5"/>
  <c r="AA528" i="5"/>
  <c r="AA264" i="5"/>
  <c r="Z551" i="5"/>
  <c r="Z494" i="5"/>
  <c r="Z388" i="5"/>
  <c r="AA488" i="5"/>
  <c r="AA492" i="5"/>
  <c r="Z510" i="5"/>
  <c r="Z402" i="5"/>
  <c r="Z351" i="5"/>
  <c r="AA518" i="5"/>
  <c r="AA428" i="5"/>
  <c r="AA342" i="5"/>
  <c r="AA555" i="5"/>
  <c r="Z244" i="5"/>
  <c r="AA523" i="5"/>
  <c r="Z235" i="5"/>
  <c r="Z455" i="5"/>
  <c r="Z188" i="5"/>
  <c r="AA249" i="5"/>
  <c r="AA246" i="5"/>
  <c r="AA212" i="5"/>
  <c r="AA146" i="5"/>
  <c r="AA421" i="5"/>
  <c r="AA383" i="5"/>
  <c r="AA323" i="5"/>
  <c r="Z211" i="5"/>
  <c r="AA262" i="5"/>
  <c r="Z222" i="5"/>
  <c r="AA541" i="5"/>
  <c r="Z122" i="5"/>
  <c r="AA407" i="5"/>
  <c r="Z337" i="5"/>
  <c r="AA282" i="5"/>
  <c r="AB520" i="5"/>
  <c r="Z520" i="5" s="1"/>
  <c r="AA185" i="5"/>
  <c r="AA426" i="5"/>
  <c r="Z397" i="5"/>
  <c r="AA317" i="5"/>
  <c r="AA169" i="5"/>
  <c r="AA110" i="5"/>
  <c r="AA355" i="5"/>
  <c r="AA364" i="5"/>
  <c r="AA505" i="5"/>
  <c r="Z119" i="5"/>
  <c r="Z512" i="5"/>
  <c r="Z478" i="5"/>
  <c r="Z331" i="5"/>
  <c r="AA326" i="5"/>
  <c r="Z315" i="5"/>
  <c r="Z334" i="5"/>
  <c r="Z166" i="5"/>
  <c r="AA363" i="5"/>
  <c r="AA271" i="5"/>
  <c r="Y969" i="5"/>
  <c r="W969" i="5"/>
  <c r="X969" i="5"/>
  <c r="U969" i="5"/>
  <c r="V969" i="5"/>
  <c r="T969" i="5"/>
  <c r="S969" i="5"/>
  <c r="AC969" i="5" s="1"/>
  <c r="R969" i="5"/>
  <c r="AD969" i="5" s="1"/>
  <c r="Q969" i="5"/>
  <c r="P969" i="5"/>
  <c r="AB969" i="5" s="1"/>
  <c r="O969" i="5"/>
  <c r="Y628" i="5"/>
  <c r="W628" i="5"/>
  <c r="X628" i="5"/>
  <c r="U628" i="5"/>
  <c r="V628" i="5"/>
  <c r="T628" i="5"/>
  <c r="S628" i="5"/>
  <c r="AC628" i="5" s="1"/>
  <c r="P628" i="5"/>
  <c r="AB628" i="5" s="1"/>
  <c r="Z628" i="5" s="1"/>
  <c r="R628" i="5"/>
  <c r="AD628" i="5" s="1"/>
  <c r="Q628" i="5"/>
  <c r="O628" i="5"/>
  <c r="X971" i="5"/>
  <c r="W971" i="5"/>
  <c r="Y971" i="5"/>
  <c r="U971" i="5"/>
  <c r="V971" i="5"/>
  <c r="T971" i="5"/>
  <c r="S971" i="5"/>
  <c r="AC971" i="5" s="1"/>
  <c r="R971" i="5"/>
  <c r="AD971" i="5" s="1"/>
  <c r="P971" i="5"/>
  <c r="AB971" i="5" s="1"/>
  <c r="Q971" i="5"/>
  <c r="O971" i="5"/>
  <c r="X625" i="5"/>
  <c r="Y625" i="5"/>
  <c r="W625" i="5"/>
  <c r="V625" i="5"/>
  <c r="U625" i="5"/>
  <c r="T625" i="5"/>
  <c r="S625" i="5"/>
  <c r="AC625" i="5" s="1"/>
  <c r="Q625" i="5"/>
  <c r="P625" i="5"/>
  <c r="AB625" i="5" s="1"/>
  <c r="R625" i="5"/>
  <c r="AD625" i="5" s="1"/>
  <c r="O625" i="5"/>
  <c r="W877" i="5"/>
  <c r="Y877" i="5"/>
  <c r="X877" i="5"/>
  <c r="U877" i="5"/>
  <c r="V877" i="5"/>
  <c r="T877" i="5"/>
  <c r="S877" i="5"/>
  <c r="AC877" i="5" s="1"/>
  <c r="R877" i="5"/>
  <c r="AD877" i="5" s="1"/>
  <c r="P877" i="5"/>
  <c r="AB877" i="5" s="1"/>
  <c r="Z877" i="5" s="1"/>
  <c r="Q877" i="5"/>
  <c r="O877" i="5"/>
  <c r="X726" i="5"/>
  <c r="Y726" i="5"/>
  <c r="W726" i="5"/>
  <c r="U726" i="5"/>
  <c r="V726" i="5"/>
  <c r="T726" i="5"/>
  <c r="S726" i="5"/>
  <c r="AC726" i="5" s="1"/>
  <c r="Q726" i="5"/>
  <c r="R726" i="5"/>
  <c r="AD726" i="5" s="1"/>
  <c r="P726" i="5"/>
  <c r="O726" i="5"/>
  <c r="Y580" i="5"/>
  <c r="W580" i="5"/>
  <c r="X580" i="5"/>
  <c r="U580" i="5"/>
  <c r="V580" i="5"/>
  <c r="T580" i="5"/>
  <c r="S580" i="5"/>
  <c r="AC580" i="5" s="1"/>
  <c r="R580" i="5"/>
  <c r="AD580" i="5" s="1"/>
  <c r="P580" i="5"/>
  <c r="AB580" i="5" s="1"/>
  <c r="Q580" i="5"/>
  <c r="O580" i="5"/>
  <c r="AA580" i="5" s="1"/>
  <c r="Y829" i="5"/>
  <c r="W829" i="5"/>
  <c r="X829" i="5"/>
  <c r="U829" i="5"/>
  <c r="V829" i="5"/>
  <c r="T829" i="5"/>
  <c r="S829" i="5"/>
  <c r="AC829" i="5" s="1"/>
  <c r="Q829" i="5"/>
  <c r="R829" i="5"/>
  <c r="AD829" i="5" s="1"/>
  <c r="P829" i="5"/>
  <c r="AB829" i="5" s="1"/>
  <c r="O829" i="5"/>
  <c r="W861" i="5"/>
  <c r="Y861" i="5"/>
  <c r="X861" i="5"/>
  <c r="V861" i="5"/>
  <c r="U861" i="5"/>
  <c r="T861" i="5"/>
  <c r="S861" i="5"/>
  <c r="AC861" i="5" s="1"/>
  <c r="P861" i="5"/>
  <c r="AB861" i="5" s="1"/>
  <c r="Z861" i="5" s="1"/>
  <c r="R861" i="5"/>
  <c r="AD861" i="5" s="1"/>
  <c r="Q861" i="5"/>
  <c r="O861" i="5"/>
  <c r="Y568" i="5"/>
  <c r="X568" i="5"/>
  <c r="W568" i="5"/>
  <c r="U568" i="5"/>
  <c r="V568" i="5"/>
  <c r="T568" i="5"/>
  <c r="S568" i="5"/>
  <c r="AC568" i="5" s="1"/>
  <c r="P568" i="5"/>
  <c r="AB568" i="5" s="1"/>
  <c r="Q568" i="5"/>
  <c r="R568" i="5"/>
  <c r="AD568" i="5" s="1"/>
  <c r="O568" i="5"/>
  <c r="X685" i="5"/>
  <c r="W685" i="5"/>
  <c r="Y685" i="5"/>
  <c r="U685" i="5"/>
  <c r="V685" i="5"/>
  <c r="T685" i="5"/>
  <c r="S685" i="5"/>
  <c r="AC685" i="5" s="1"/>
  <c r="P685" i="5"/>
  <c r="AB685" i="5" s="1"/>
  <c r="R685" i="5"/>
  <c r="AD685" i="5" s="1"/>
  <c r="Q685" i="5"/>
  <c r="O685" i="5"/>
  <c r="W854" i="5"/>
  <c r="X854" i="5"/>
  <c r="Y854" i="5"/>
  <c r="U854" i="5"/>
  <c r="V854" i="5"/>
  <c r="T854" i="5"/>
  <c r="S854" i="5"/>
  <c r="AC854" i="5" s="1"/>
  <c r="Q854" i="5"/>
  <c r="P854" i="5"/>
  <c r="AB854" i="5" s="1"/>
  <c r="R854" i="5"/>
  <c r="AD854" i="5" s="1"/>
  <c r="O854" i="5"/>
  <c r="AA854" i="5" s="1"/>
  <c r="X928" i="5"/>
  <c r="Y928" i="5"/>
  <c r="W928" i="5"/>
  <c r="U928" i="5"/>
  <c r="V928" i="5"/>
  <c r="T928" i="5"/>
  <c r="S928" i="5"/>
  <c r="AC928" i="5" s="1"/>
  <c r="R928" i="5"/>
  <c r="AD928" i="5" s="1"/>
  <c r="Q928" i="5"/>
  <c r="P928" i="5"/>
  <c r="AB928" i="5" s="1"/>
  <c r="O928" i="5"/>
  <c r="X719" i="5"/>
  <c r="Y719" i="5"/>
  <c r="W719" i="5"/>
  <c r="U719" i="5"/>
  <c r="V719" i="5"/>
  <c r="T719" i="5"/>
  <c r="S719" i="5"/>
  <c r="AC719" i="5" s="1"/>
  <c r="Q719" i="5"/>
  <c r="R719" i="5"/>
  <c r="AD719" i="5" s="1"/>
  <c r="P719" i="5"/>
  <c r="AB719" i="5" s="1"/>
  <c r="O719" i="5"/>
  <c r="X862" i="5"/>
  <c r="W862" i="5"/>
  <c r="Y862" i="5"/>
  <c r="U862" i="5"/>
  <c r="V862" i="5"/>
  <c r="T862" i="5"/>
  <c r="S862" i="5"/>
  <c r="AC862" i="5" s="1"/>
  <c r="Q862" i="5"/>
  <c r="P862" i="5"/>
  <c r="AB862" i="5" s="1"/>
  <c r="R862" i="5"/>
  <c r="AD862" i="5" s="1"/>
  <c r="O862" i="5"/>
  <c r="AA862" i="5" s="1"/>
  <c r="X759" i="5"/>
  <c r="W759" i="5"/>
  <c r="Y759" i="5"/>
  <c r="U759" i="5"/>
  <c r="V759" i="5"/>
  <c r="T759" i="5"/>
  <c r="S759" i="5"/>
  <c r="AC759" i="5" s="1"/>
  <c r="R759" i="5"/>
  <c r="AD759" i="5" s="1"/>
  <c r="P759" i="5"/>
  <c r="AB759" i="5" s="1"/>
  <c r="Q759" i="5"/>
  <c r="O759" i="5"/>
  <c r="AA759" i="5" s="1"/>
  <c r="X584" i="5"/>
  <c r="Y584" i="5"/>
  <c r="W584" i="5"/>
  <c r="U584" i="5"/>
  <c r="V584" i="5"/>
  <c r="T584" i="5"/>
  <c r="S584" i="5"/>
  <c r="AC584" i="5" s="1"/>
  <c r="R584" i="5"/>
  <c r="AD584" i="5" s="1"/>
  <c r="Q584" i="5"/>
  <c r="P584" i="5"/>
  <c r="AB584" i="5" s="1"/>
  <c r="O584" i="5"/>
  <c r="Y702" i="5"/>
  <c r="W702" i="5"/>
  <c r="X702" i="5"/>
  <c r="U702" i="5"/>
  <c r="V702" i="5"/>
  <c r="T702" i="5"/>
  <c r="S702" i="5"/>
  <c r="AC702" i="5" s="1"/>
  <c r="P702" i="5"/>
  <c r="AB702" i="5" s="1"/>
  <c r="Z702" i="5" s="1"/>
  <c r="R702" i="5"/>
  <c r="AD702" i="5" s="1"/>
  <c r="Q702" i="5"/>
  <c r="O702" i="5"/>
  <c r="Y539" i="5"/>
  <c r="W539" i="5"/>
  <c r="X539" i="5"/>
  <c r="V539" i="5"/>
  <c r="U539" i="5"/>
  <c r="T539" i="5"/>
  <c r="S539" i="5"/>
  <c r="AC539" i="5" s="1"/>
  <c r="P539" i="5"/>
  <c r="AB539" i="5" s="1"/>
  <c r="R539" i="5"/>
  <c r="AD539" i="5" s="1"/>
  <c r="Q539" i="5"/>
  <c r="O539" i="5"/>
  <c r="Z231" i="5"/>
  <c r="AA216" i="5"/>
  <c r="Z467" i="5"/>
  <c r="Z448" i="5"/>
  <c r="AA360" i="5"/>
  <c r="Z311" i="5"/>
  <c r="AA218" i="5"/>
  <c r="Z474" i="5"/>
  <c r="Z413" i="5"/>
  <c r="AA482" i="5"/>
  <c r="Z425" i="5"/>
  <c r="AA164" i="5"/>
  <c r="Z253" i="5"/>
  <c r="AA179" i="5"/>
  <c r="AA132" i="5"/>
  <c r="Z276" i="5"/>
  <c r="Z343" i="5"/>
  <c r="Z390" i="5"/>
  <c r="Z187" i="5"/>
  <c r="Z246" i="5"/>
  <c r="AA359" i="5"/>
  <c r="Z556" i="5"/>
  <c r="Z407" i="5"/>
  <c r="AA337" i="5"/>
  <c r="AA183" i="5"/>
  <c r="Z278" i="5"/>
  <c r="AA286" i="5"/>
  <c r="Z463" i="5"/>
  <c r="AA356" i="5"/>
  <c r="AA80" i="5"/>
  <c r="Z143" i="5"/>
  <c r="Z223" i="5"/>
  <c r="Z272" i="5"/>
  <c r="AA465" i="5"/>
  <c r="Z439" i="5"/>
  <c r="AA107" i="5"/>
  <c r="Z508" i="5"/>
  <c r="AA453" i="5"/>
  <c r="AA228" i="5"/>
  <c r="Z240" i="5"/>
  <c r="Z296" i="5"/>
  <c r="AA477" i="5"/>
  <c r="AA160" i="5"/>
  <c r="AA88" i="5"/>
  <c r="Z145" i="5"/>
  <c r="AA368" i="5"/>
  <c r="Z473" i="5"/>
  <c r="AA410" i="5"/>
  <c r="Z269" i="5"/>
  <c r="AA341" i="5"/>
  <c r="Z96" i="5"/>
  <c r="X927" i="5"/>
  <c r="Y927" i="5"/>
  <c r="W927" i="5"/>
  <c r="U927" i="5"/>
  <c r="V927" i="5"/>
  <c r="T927" i="5"/>
  <c r="S927" i="5"/>
  <c r="AC927" i="5" s="1"/>
  <c r="R927" i="5"/>
  <c r="AD927" i="5" s="1"/>
  <c r="Q927" i="5"/>
  <c r="P927" i="5"/>
  <c r="AB927" i="5" s="1"/>
  <c r="O927" i="5"/>
  <c r="Y676" i="5"/>
  <c r="W676" i="5"/>
  <c r="X676" i="5"/>
  <c r="U676" i="5"/>
  <c r="V676" i="5"/>
  <c r="T676" i="5"/>
  <c r="S676" i="5"/>
  <c r="AC676" i="5" s="1"/>
  <c r="R676" i="5"/>
  <c r="AD676" i="5" s="1"/>
  <c r="P676" i="5"/>
  <c r="AB676" i="5" s="1"/>
  <c r="Q676" i="5"/>
  <c r="O676" i="5"/>
  <c r="Y825" i="5"/>
  <c r="X825" i="5"/>
  <c r="W825" i="5"/>
  <c r="U825" i="5"/>
  <c r="V825" i="5"/>
  <c r="T825" i="5"/>
  <c r="S825" i="5"/>
  <c r="AC825" i="5" s="1"/>
  <c r="R825" i="5"/>
  <c r="AD825" i="5" s="1"/>
  <c r="P825" i="5"/>
  <c r="AB825" i="5" s="1"/>
  <c r="Q825" i="5"/>
  <c r="O825" i="5"/>
  <c r="AA825" i="5" s="1"/>
  <c r="W936" i="5"/>
  <c r="X936" i="5"/>
  <c r="Y936" i="5"/>
  <c r="U936" i="5"/>
  <c r="V936" i="5"/>
  <c r="T936" i="5"/>
  <c r="S936" i="5"/>
  <c r="AC936" i="5" s="1"/>
  <c r="P936" i="5"/>
  <c r="AB936" i="5" s="1"/>
  <c r="Z936" i="5" s="1"/>
  <c r="R936" i="5"/>
  <c r="AD936" i="5" s="1"/>
  <c r="Q936" i="5"/>
  <c r="O936" i="5"/>
  <c r="AA936" i="5" s="1"/>
  <c r="W954" i="5"/>
  <c r="X954" i="5"/>
  <c r="Y954" i="5"/>
  <c r="U954" i="5"/>
  <c r="V954" i="5"/>
  <c r="T954" i="5"/>
  <c r="S954" i="5"/>
  <c r="AC954" i="5" s="1"/>
  <c r="Q954" i="5"/>
  <c r="P954" i="5"/>
  <c r="AB954" i="5" s="1"/>
  <c r="R954" i="5"/>
  <c r="AD954" i="5" s="1"/>
  <c r="O954" i="5"/>
  <c r="Y879" i="5"/>
  <c r="X879" i="5"/>
  <c r="W879" i="5"/>
  <c r="U879" i="5"/>
  <c r="V879" i="5"/>
  <c r="T879" i="5"/>
  <c r="S879" i="5"/>
  <c r="AC879" i="5" s="1"/>
  <c r="Q879" i="5"/>
  <c r="R879" i="5"/>
  <c r="AD879" i="5" s="1"/>
  <c r="P879" i="5"/>
  <c r="AB879" i="5" s="1"/>
  <c r="Z879" i="5" s="1"/>
  <c r="O879" i="5"/>
  <c r="Y620" i="5"/>
  <c r="W620" i="5"/>
  <c r="X620" i="5"/>
  <c r="U620" i="5"/>
  <c r="V620" i="5"/>
  <c r="T620" i="5"/>
  <c r="S620" i="5"/>
  <c r="AC620" i="5" s="1"/>
  <c r="Q620" i="5"/>
  <c r="P620" i="5"/>
  <c r="AB620" i="5" s="1"/>
  <c r="R620" i="5"/>
  <c r="AD620" i="5" s="1"/>
  <c r="O620" i="5"/>
  <c r="X894" i="5"/>
  <c r="Y894" i="5"/>
  <c r="W894" i="5"/>
  <c r="U894" i="5"/>
  <c r="V894" i="5"/>
  <c r="T894" i="5"/>
  <c r="S894" i="5"/>
  <c r="AC894" i="5" s="1"/>
  <c r="P894" i="5"/>
  <c r="AB894" i="5" s="1"/>
  <c r="Q894" i="5"/>
  <c r="R894" i="5"/>
  <c r="AD894" i="5" s="1"/>
  <c r="O894" i="5"/>
  <c r="Y567" i="5"/>
  <c r="X567" i="5"/>
  <c r="W567" i="5"/>
  <c r="U567" i="5"/>
  <c r="V567" i="5"/>
  <c r="T567" i="5"/>
  <c r="S567" i="5"/>
  <c r="AC567" i="5" s="1"/>
  <c r="P567" i="5"/>
  <c r="AB567" i="5" s="1"/>
  <c r="Z567" i="5" s="1"/>
  <c r="Q567" i="5"/>
  <c r="R567" i="5"/>
  <c r="AD567" i="5" s="1"/>
  <c r="O567" i="5"/>
  <c r="X785" i="5"/>
  <c r="W785" i="5"/>
  <c r="Y785" i="5"/>
  <c r="U785" i="5"/>
  <c r="V785" i="5"/>
  <c r="T785" i="5"/>
  <c r="S785" i="5"/>
  <c r="AC785" i="5" s="1"/>
  <c r="R785" i="5"/>
  <c r="AD785" i="5" s="1"/>
  <c r="P785" i="5"/>
  <c r="Q785" i="5"/>
  <c r="O785" i="5"/>
  <c r="Y843" i="5"/>
  <c r="W843" i="5"/>
  <c r="X843" i="5"/>
  <c r="U843" i="5"/>
  <c r="V843" i="5"/>
  <c r="T843" i="5"/>
  <c r="S843" i="5"/>
  <c r="AC843" i="5" s="1"/>
  <c r="R843" i="5"/>
  <c r="AD843" i="5" s="1"/>
  <c r="Q843" i="5"/>
  <c r="P843" i="5"/>
  <c r="AB843" i="5" s="1"/>
  <c r="O843" i="5"/>
  <c r="AA843" i="5" s="1"/>
  <c r="X797" i="5"/>
  <c r="W797" i="5"/>
  <c r="Y797" i="5"/>
  <c r="U797" i="5"/>
  <c r="V797" i="5"/>
  <c r="T797" i="5"/>
  <c r="S797" i="5"/>
  <c r="AC797" i="5" s="1"/>
  <c r="R797" i="5"/>
  <c r="AD797" i="5" s="1"/>
  <c r="P797" i="5"/>
  <c r="AB797" i="5" s="1"/>
  <c r="Q797" i="5"/>
  <c r="O797" i="5"/>
  <c r="AA797" i="5" s="1"/>
  <c r="Y892" i="5"/>
  <c r="X892" i="5"/>
  <c r="W892" i="5"/>
  <c r="U892" i="5"/>
  <c r="V892" i="5"/>
  <c r="T892" i="5"/>
  <c r="S892" i="5"/>
  <c r="AC892" i="5" s="1"/>
  <c r="R892" i="5"/>
  <c r="AD892" i="5" s="1"/>
  <c r="P892" i="5"/>
  <c r="AB892" i="5" s="1"/>
  <c r="Z892" i="5" s="1"/>
  <c r="Q892" i="5"/>
  <c r="O892" i="5"/>
  <c r="Y795" i="5"/>
  <c r="W795" i="5"/>
  <c r="X795" i="5"/>
  <c r="U795" i="5"/>
  <c r="V795" i="5"/>
  <c r="T795" i="5"/>
  <c r="S795" i="5"/>
  <c r="AC795" i="5" s="1"/>
  <c r="R795" i="5"/>
  <c r="AD795" i="5" s="1"/>
  <c r="Q795" i="5"/>
  <c r="P795" i="5"/>
  <c r="AB795" i="5" s="1"/>
  <c r="O795" i="5"/>
  <c r="W781" i="5"/>
  <c r="X781" i="5"/>
  <c r="Y781" i="5"/>
  <c r="U781" i="5"/>
  <c r="V781" i="5"/>
  <c r="T781" i="5"/>
  <c r="S781" i="5"/>
  <c r="AC781" i="5" s="1"/>
  <c r="P781" i="5"/>
  <c r="AB781" i="5" s="1"/>
  <c r="Q781" i="5"/>
  <c r="R781" i="5"/>
  <c r="AD781" i="5" s="1"/>
  <c r="O781" i="5"/>
  <c r="Y664" i="5"/>
  <c r="X664" i="5"/>
  <c r="W664" i="5"/>
  <c r="U664" i="5"/>
  <c r="V664" i="5"/>
  <c r="T664" i="5"/>
  <c r="S664" i="5"/>
  <c r="AC664" i="5" s="1"/>
  <c r="R664" i="5"/>
  <c r="AD664" i="5" s="1"/>
  <c r="P664" i="5"/>
  <c r="AB664" i="5" s="1"/>
  <c r="Q664" i="5"/>
  <c r="O664" i="5"/>
  <c r="AA664" i="5" s="1"/>
  <c r="X653" i="5"/>
  <c r="Y653" i="5"/>
  <c r="W653" i="5"/>
  <c r="U653" i="5"/>
  <c r="V653" i="5"/>
  <c r="T653" i="5"/>
  <c r="S653" i="5"/>
  <c r="AC653" i="5" s="1"/>
  <c r="R653" i="5"/>
  <c r="AD653" i="5" s="1"/>
  <c r="P653" i="5"/>
  <c r="AB653" i="5" s="1"/>
  <c r="Q653" i="5"/>
  <c r="O653" i="5"/>
  <c r="W750" i="5"/>
  <c r="Y750" i="5"/>
  <c r="X750" i="5"/>
  <c r="U750" i="5"/>
  <c r="V750" i="5"/>
  <c r="T750" i="5"/>
  <c r="S750" i="5"/>
  <c r="AC750" i="5" s="1"/>
  <c r="Q750" i="5"/>
  <c r="R750" i="5"/>
  <c r="AD750" i="5" s="1"/>
  <c r="P750" i="5"/>
  <c r="AB750" i="5" s="1"/>
  <c r="O750" i="5"/>
  <c r="Y774" i="5"/>
  <c r="X774" i="5"/>
  <c r="W774" i="5"/>
  <c r="V774" i="5"/>
  <c r="U774" i="5"/>
  <c r="T774" i="5"/>
  <c r="S774" i="5"/>
  <c r="AC774" i="5" s="1"/>
  <c r="P774" i="5"/>
  <c r="AB774" i="5" s="1"/>
  <c r="R774" i="5"/>
  <c r="AD774" i="5" s="1"/>
  <c r="Q774" i="5"/>
  <c r="O774" i="5"/>
  <c r="AA774" i="5" s="1"/>
  <c r="Y895" i="5"/>
  <c r="X895" i="5"/>
  <c r="W895" i="5"/>
  <c r="U895" i="5"/>
  <c r="V895" i="5"/>
  <c r="T895" i="5"/>
  <c r="S895" i="5"/>
  <c r="AC895" i="5" s="1"/>
  <c r="P895" i="5"/>
  <c r="AB895" i="5" s="1"/>
  <c r="Z895" i="5" s="1"/>
  <c r="R895" i="5"/>
  <c r="AD895" i="5" s="1"/>
  <c r="Q895" i="5"/>
  <c r="O895" i="5"/>
  <c r="AA895" i="5" s="1"/>
  <c r="W831" i="5"/>
  <c r="Y831" i="5"/>
  <c r="X831" i="5"/>
  <c r="U831" i="5"/>
  <c r="V831" i="5"/>
  <c r="T831" i="5"/>
  <c r="S831" i="5"/>
  <c r="AC831" i="5" s="1"/>
  <c r="R831" i="5"/>
  <c r="AD831" i="5" s="1"/>
  <c r="P831" i="5"/>
  <c r="AB831" i="5" s="1"/>
  <c r="Q831" i="5"/>
  <c r="O831" i="5"/>
  <c r="Y872" i="5"/>
  <c r="X872" i="5"/>
  <c r="W872" i="5"/>
  <c r="U872" i="5"/>
  <c r="V872" i="5"/>
  <c r="T872" i="5"/>
  <c r="S872" i="5"/>
  <c r="AC872" i="5" s="1"/>
  <c r="R872" i="5"/>
  <c r="AD872" i="5" s="1"/>
  <c r="P872" i="5"/>
  <c r="AB872" i="5" s="1"/>
  <c r="Z872" i="5" s="1"/>
  <c r="Q872" i="5"/>
  <c r="O872" i="5"/>
  <c r="W650" i="5"/>
  <c r="X650" i="5"/>
  <c r="Y650" i="5"/>
  <c r="U650" i="5"/>
  <c r="V650" i="5"/>
  <c r="T650" i="5"/>
  <c r="S650" i="5"/>
  <c r="AC650" i="5" s="1"/>
  <c r="R650" i="5"/>
  <c r="AD650" i="5" s="1"/>
  <c r="P650" i="5"/>
  <c r="AB650" i="5" s="1"/>
  <c r="Q650" i="5"/>
  <c r="O650" i="5"/>
  <c r="X576" i="5"/>
  <c r="Y576" i="5"/>
  <c r="W576" i="5"/>
  <c r="U576" i="5"/>
  <c r="V576" i="5"/>
  <c r="T576" i="5"/>
  <c r="S576" i="5"/>
  <c r="AC576" i="5" s="1"/>
  <c r="Q576" i="5"/>
  <c r="P576" i="5"/>
  <c r="AB576" i="5" s="1"/>
  <c r="R576" i="5"/>
  <c r="AD576" i="5" s="1"/>
  <c r="O576" i="5"/>
  <c r="Y586" i="5"/>
  <c r="X586" i="5"/>
  <c r="W586" i="5"/>
  <c r="U586" i="5"/>
  <c r="V586" i="5"/>
  <c r="T586" i="5"/>
  <c r="S586" i="5"/>
  <c r="AC586" i="5" s="1"/>
  <c r="R586" i="5"/>
  <c r="AD586" i="5" s="1"/>
  <c r="Q586" i="5"/>
  <c r="P586" i="5"/>
  <c r="AB586" i="5" s="1"/>
  <c r="O586" i="5"/>
  <c r="W766" i="5"/>
  <c r="Y766" i="5"/>
  <c r="X766" i="5"/>
  <c r="U766" i="5"/>
  <c r="V766" i="5"/>
  <c r="T766" i="5"/>
  <c r="S766" i="5"/>
  <c r="AC766" i="5" s="1"/>
  <c r="Q766" i="5"/>
  <c r="P766" i="5"/>
  <c r="AB766" i="5" s="1"/>
  <c r="Z766" i="5" s="1"/>
  <c r="R766" i="5"/>
  <c r="AD766" i="5" s="1"/>
  <c r="O766" i="5"/>
  <c r="Y818" i="5"/>
  <c r="W818" i="5"/>
  <c r="X818" i="5"/>
  <c r="U818" i="5"/>
  <c r="V818" i="5"/>
  <c r="T818" i="5"/>
  <c r="S818" i="5"/>
  <c r="AC818" i="5" s="1"/>
  <c r="P818" i="5"/>
  <c r="AB818" i="5" s="1"/>
  <c r="R818" i="5"/>
  <c r="AD818" i="5" s="1"/>
  <c r="Q818" i="5"/>
  <c r="O818" i="5"/>
  <c r="AA818" i="5" s="1"/>
  <c r="Y807" i="5"/>
  <c r="X807" i="5"/>
  <c r="W807" i="5"/>
  <c r="U807" i="5"/>
  <c r="V807" i="5"/>
  <c r="T807" i="5"/>
  <c r="S807" i="5"/>
  <c r="AC807" i="5" s="1"/>
  <c r="P807" i="5"/>
  <c r="AB807" i="5" s="1"/>
  <c r="Z807" i="5" s="1"/>
  <c r="Q807" i="5"/>
  <c r="R807" i="5"/>
  <c r="AD807" i="5" s="1"/>
  <c r="O807" i="5"/>
  <c r="AA807" i="5" s="1"/>
  <c r="W874" i="5"/>
  <c r="X874" i="5"/>
  <c r="Y874" i="5"/>
  <c r="U874" i="5"/>
  <c r="V874" i="5"/>
  <c r="T874" i="5"/>
  <c r="S874" i="5"/>
  <c r="AC874" i="5" s="1"/>
  <c r="P874" i="5"/>
  <c r="AB874" i="5" s="1"/>
  <c r="Z874" i="5" s="1"/>
  <c r="R874" i="5"/>
  <c r="AD874" i="5" s="1"/>
  <c r="Q874" i="5"/>
  <c r="O874" i="5"/>
  <c r="W617" i="5"/>
  <c r="Y617" i="5"/>
  <c r="X617" i="5"/>
  <c r="U617" i="5"/>
  <c r="V617" i="5"/>
  <c r="T617" i="5"/>
  <c r="S617" i="5"/>
  <c r="AC617" i="5" s="1"/>
  <c r="R617" i="5"/>
  <c r="AD617" i="5" s="1"/>
  <c r="Q617" i="5"/>
  <c r="P617" i="5"/>
  <c r="AB617" i="5" s="1"/>
  <c r="O617" i="5"/>
  <c r="X613" i="5"/>
  <c r="Y613" i="5"/>
  <c r="W613" i="5"/>
  <c r="U613" i="5"/>
  <c r="V613" i="5"/>
  <c r="T613" i="5"/>
  <c r="S613" i="5"/>
  <c r="AC613" i="5" s="1"/>
  <c r="P613" i="5"/>
  <c r="AB613" i="5" s="1"/>
  <c r="Q613" i="5"/>
  <c r="R613" i="5"/>
  <c r="AD613" i="5" s="1"/>
  <c r="O613" i="5"/>
  <c r="X737" i="5"/>
  <c r="W737" i="5"/>
  <c r="Y737" i="5"/>
  <c r="U737" i="5"/>
  <c r="V737" i="5"/>
  <c r="T737" i="5"/>
  <c r="S737" i="5"/>
  <c r="AC737" i="5" s="1"/>
  <c r="P737" i="5"/>
  <c r="AB737" i="5" s="1"/>
  <c r="Z737" i="5" s="1"/>
  <c r="Q737" i="5"/>
  <c r="R737" i="5"/>
  <c r="AD737" i="5" s="1"/>
  <c r="O737" i="5"/>
  <c r="AA737" i="5" s="1"/>
  <c r="Y903" i="5"/>
  <c r="X903" i="5"/>
  <c r="W903" i="5"/>
  <c r="U903" i="5"/>
  <c r="V903" i="5"/>
  <c r="T903" i="5"/>
  <c r="S903" i="5"/>
  <c r="AC903" i="5" s="1"/>
  <c r="P903" i="5"/>
  <c r="AB903" i="5" s="1"/>
  <c r="R903" i="5"/>
  <c r="AD903" i="5" s="1"/>
  <c r="Q903" i="5"/>
  <c r="O903" i="5"/>
  <c r="X905" i="5"/>
  <c r="Y905" i="5"/>
  <c r="W905" i="5"/>
  <c r="U905" i="5"/>
  <c r="V905" i="5"/>
  <c r="T905" i="5"/>
  <c r="S905" i="5"/>
  <c r="AC905" i="5" s="1"/>
  <c r="R905" i="5"/>
  <c r="AD905" i="5" s="1"/>
  <c r="Q905" i="5"/>
  <c r="P905" i="5"/>
  <c r="O905" i="5"/>
  <c r="W806" i="5"/>
  <c r="Y806" i="5"/>
  <c r="X806" i="5"/>
  <c r="U806" i="5"/>
  <c r="V806" i="5"/>
  <c r="T806" i="5"/>
  <c r="S806" i="5"/>
  <c r="AC806" i="5" s="1"/>
  <c r="R806" i="5"/>
  <c r="AD806" i="5" s="1"/>
  <c r="P806" i="5"/>
  <c r="AB806" i="5" s="1"/>
  <c r="Q806" i="5"/>
  <c r="O806" i="5"/>
  <c r="AA806" i="5" s="1"/>
  <c r="Y834" i="5"/>
  <c r="X834" i="5"/>
  <c r="W834" i="5"/>
  <c r="U834" i="5"/>
  <c r="V834" i="5"/>
  <c r="T834" i="5"/>
  <c r="S834" i="5"/>
  <c r="AC834" i="5" s="1"/>
  <c r="P834" i="5"/>
  <c r="AB834" i="5" s="1"/>
  <c r="Z834" i="5" s="1"/>
  <c r="R834" i="5"/>
  <c r="AD834" i="5" s="1"/>
  <c r="Q834" i="5"/>
  <c r="O834" i="5"/>
  <c r="AA834" i="5" s="1"/>
  <c r="W716" i="5"/>
  <c r="X716" i="5"/>
  <c r="Y716" i="5"/>
  <c r="U716" i="5"/>
  <c r="V716" i="5"/>
  <c r="T716" i="5"/>
  <c r="S716" i="5"/>
  <c r="AC716" i="5" s="1"/>
  <c r="P716" i="5"/>
  <c r="AB716" i="5" s="1"/>
  <c r="Q716" i="5"/>
  <c r="R716" i="5"/>
  <c r="AD716" i="5" s="1"/>
  <c r="O716" i="5"/>
  <c r="Y618" i="5"/>
  <c r="X618" i="5"/>
  <c r="W618" i="5"/>
  <c r="V618" i="5"/>
  <c r="U618" i="5"/>
  <c r="T618" i="5"/>
  <c r="S618" i="5"/>
  <c r="AC618" i="5" s="1"/>
  <c r="P618" i="5"/>
  <c r="AB618" i="5" s="1"/>
  <c r="R618" i="5"/>
  <c r="AD618" i="5" s="1"/>
  <c r="Q618" i="5"/>
  <c r="O618" i="5"/>
  <c r="X712" i="5"/>
  <c r="W712" i="5"/>
  <c r="Y712" i="5"/>
  <c r="U712" i="5"/>
  <c r="V712" i="5"/>
  <c r="T712" i="5"/>
  <c r="S712" i="5"/>
  <c r="AC712" i="5" s="1"/>
  <c r="R712" i="5"/>
  <c r="AD712" i="5" s="1"/>
  <c r="Q712" i="5"/>
  <c r="P712" i="5"/>
  <c r="AB712" i="5" s="1"/>
  <c r="Z712" i="5" s="1"/>
  <c r="O712" i="5"/>
  <c r="Y908" i="5"/>
  <c r="X908" i="5"/>
  <c r="W908" i="5"/>
  <c r="U908" i="5"/>
  <c r="V908" i="5"/>
  <c r="T908" i="5"/>
  <c r="S908" i="5"/>
  <c r="AC908" i="5" s="1"/>
  <c r="R908" i="5"/>
  <c r="AD908" i="5" s="1"/>
  <c r="P908" i="5"/>
  <c r="AB908" i="5" s="1"/>
  <c r="Q908" i="5"/>
  <c r="O908" i="5"/>
  <c r="X943" i="5"/>
  <c r="W943" i="5"/>
  <c r="Y943" i="5"/>
  <c r="U943" i="5"/>
  <c r="V943" i="5"/>
  <c r="T943" i="5"/>
  <c r="S943" i="5"/>
  <c r="AC943" i="5" s="1"/>
  <c r="R943" i="5"/>
  <c r="AD943" i="5" s="1"/>
  <c r="P943" i="5"/>
  <c r="AB943" i="5" s="1"/>
  <c r="Z943" i="5" s="1"/>
  <c r="Q943" i="5"/>
  <c r="O943" i="5"/>
  <c r="Y713" i="5"/>
  <c r="W713" i="5"/>
  <c r="X713" i="5"/>
  <c r="U713" i="5"/>
  <c r="V713" i="5"/>
  <c r="T713" i="5"/>
  <c r="S713" i="5"/>
  <c r="AC713" i="5" s="1"/>
  <c r="P713" i="5"/>
  <c r="R713" i="5"/>
  <c r="AD713" i="5" s="1"/>
  <c r="Q713" i="5"/>
  <c r="O713" i="5"/>
  <c r="W660" i="5"/>
  <c r="X660" i="5"/>
  <c r="Y660" i="5"/>
  <c r="V660" i="5"/>
  <c r="U660" i="5"/>
  <c r="T660" i="5"/>
  <c r="S660" i="5"/>
  <c r="AC660" i="5" s="1"/>
  <c r="Q660" i="5"/>
  <c r="P660" i="5"/>
  <c r="AB660" i="5" s="1"/>
  <c r="R660" i="5"/>
  <c r="AD660" i="5" s="1"/>
  <c r="O660" i="5"/>
  <c r="AA660" i="5" s="1"/>
  <c r="Y606" i="5"/>
  <c r="W606" i="5"/>
  <c r="X606" i="5"/>
  <c r="V606" i="5"/>
  <c r="U606" i="5"/>
  <c r="T606" i="5"/>
  <c r="S606" i="5"/>
  <c r="AC606" i="5" s="1"/>
  <c r="Q606" i="5"/>
  <c r="R606" i="5"/>
  <c r="AD606" i="5" s="1"/>
  <c r="P606" i="5"/>
  <c r="AB606" i="5" s="1"/>
  <c r="O606" i="5"/>
  <c r="W946" i="5"/>
  <c r="Y946" i="5"/>
  <c r="X946" i="5"/>
  <c r="U946" i="5"/>
  <c r="V946" i="5"/>
  <c r="T946" i="5"/>
  <c r="S946" i="5"/>
  <c r="AC946" i="5" s="1"/>
  <c r="Q946" i="5"/>
  <c r="P946" i="5"/>
  <c r="AB946" i="5" s="1"/>
  <c r="R946" i="5"/>
  <c r="AD946" i="5" s="1"/>
  <c r="O946" i="5"/>
  <c r="X743" i="5"/>
  <c r="Y743" i="5"/>
  <c r="W743" i="5"/>
  <c r="U743" i="5"/>
  <c r="V743" i="5"/>
  <c r="T743" i="5"/>
  <c r="S743" i="5"/>
  <c r="AC743" i="5" s="1"/>
  <c r="P743" i="5"/>
  <c r="AB743" i="5" s="1"/>
  <c r="R743" i="5"/>
  <c r="AD743" i="5" s="1"/>
  <c r="Q743" i="5"/>
  <c r="O743" i="5"/>
  <c r="W779" i="5"/>
  <c r="X779" i="5"/>
  <c r="Y779" i="5"/>
  <c r="U779" i="5"/>
  <c r="V779" i="5"/>
  <c r="T779" i="5"/>
  <c r="S779" i="5"/>
  <c r="AC779" i="5" s="1"/>
  <c r="R779" i="5"/>
  <c r="AD779" i="5" s="1"/>
  <c r="P779" i="5"/>
  <c r="AB779" i="5" s="1"/>
  <c r="Q779" i="5"/>
  <c r="O779" i="5"/>
  <c r="Y746" i="5"/>
  <c r="X746" i="5"/>
  <c r="W746" i="5"/>
  <c r="U746" i="5"/>
  <c r="V746" i="5"/>
  <c r="T746" i="5"/>
  <c r="S746" i="5"/>
  <c r="AC746" i="5" s="1"/>
  <c r="Q746" i="5"/>
  <c r="P746" i="5"/>
  <c r="AB746" i="5" s="1"/>
  <c r="R746" i="5"/>
  <c r="AD746" i="5" s="1"/>
  <c r="O746" i="5"/>
  <c r="AA746" i="5" s="1"/>
  <c r="Y634" i="5"/>
  <c r="W634" i="5"/>
  <c r="X634" i="5"/>
  <c r="U634" i="5"/>
  <c r="V634" i="5"/>
  <c r="T634" i="5"/>
  <c r="S634" i="5"/>
  <c r="AC634" i="5" s="1"/>
  <c r="R634" i="5"/>
  <c r="AD634" i="5" s="1"/>
  <c r="Q634" i="5"/>
  <c r="P634" i="5"/>
  <c r="AB634" i="5" s="1"/>
  <c r="O634" i="5"/>
  <c r="X671" i="5"/>
  <c r="W671" i="5"/>
  <c r="Y671" i="5"/>
  <c r="U671" i="5"/>
  <c r="V671" i="5"/>
  <c r="T671" i="5"/>
  <c r="S671" i="5"/>
  <c r="AC671" i="5" s="1"/>
  <c r="R671" i="5"/>
  <c r="AD671" i="5" s="1"/>
  <c r="P671" i="5"/>
  <c r="AB671" i="5" s="1"/>
  <c r="Q671" i="5"/>
  <c r="O671" i="5"/>
  <c r="Y987" i="5"/>
  <c r="W987" i="5"/>
  <c r="X987" i="5"/>
  <c r="U987" i="5"/>
  <c r="V987" i="5"/>
  <c r="T987" i="5"/>
  <c r="S987" i="5"/>
  <c r="AC987" i="5" s="1"/>
  <c r="P987" i="5"/>
  <c r="AB987" i="5" s="1"/>
  <c r="R987" i="5"/>
  <c r="AD987" i="5" s="1"/>
  <c r="Q987" i="5"/>
  <c r="O987" i="5"/>
  <c r="AA987" i="5" s="1"/>
  <c r="W692" i="5"/>
  <c r="X692" i="5"/>
  <c r="Y692" i="5"/>
  <c r="U692" i="5"/>
  <c r="V692" i="5"/>
  <c r="T692" i="5"/>
  <c r="S692" i="5"/>
  <c r="AC692" i="5" s="1"/>
  <c r="R692" i="5"/>
  <c r="AD692" i="5" s="1"/>
  <c r="P692" i="5"/>
  <c r="AB692" i="5" s="1"/>
  <c r="Q692" i="5"/>
  <c r="O692" i="5"/>
  <c r="AA692" i="5" s="1"/>
  <c r="AA451" i="5"/>
  <c r="Z200" i="5"/>
  <c r="Z209" i="5"/>
  <c r="AA353" i="5"/>
  <c r="Z405" i="5"/>
  <c r="Z385" i="5"/>
  <c r="Z179" i="5"/>
  <c r="AA91" i="5"/>
  <c r="AA454" i="5"/>
  <c r="AA365" i="5"/>
  <c r="AA354" i="5"/>
  <c r="AA188" i="5"/>
  <c r="AA429" i="5"/>
  <c r="Z419" i="5"/>
  <c r="Z212" i="5"/>
  <c r="Z104" i="5"/>
  <c r="Z146" i="5"/>
  <c r="Z359" i="5"/>
  <c r="Z394" i="5"/>
  <c r="AA316" i="5"/>
  <c r="Z205" i="5"/>
  <c r="AA281" i="5"/>
  <c r="Z374" i="5"/>
  <c r="AA222" i="5"/>
  <c r="AA167" i="5"/>
  <c r="Z183" i="5"/>
  <c r="Z442" i="5"/>
  <c r="AA250" i="5"/>
  <c r="Z355" i="5"/>
  <c r="Z465" i="5"/>
  <c r="AA439" i="5"/>
  <c r="Z509" i="5"/>
  <c r="Z120" i="5"/>
  <c r="Z305" i="5"/>
  <c r="AA270" i="5"/>
  <c r="AA219" i="5"/>
  <c r="AA267" i="5"/>
  <c r="AA480" i="5"/>
  <c r="AA230" i="5"/>
  <c r="Z228" i="5"/>
  <c r="AA526" i="5"/>
  <c r="Z440" i="5"/>
  <c r="Z160" i="5"/>
  <c r="AA98" i="5"/>
  <c r="AA166" i="5"/>
  <c r="Z445" i="5"/>
  <c r="Z321" i="5"/>
  <c r="Z208" i="5"/>
  <c r="AA537" i="5"/>
  <c r="AA139" i="5"/>
  <c r="X893" i="5"/>
  <c r="Y893" i="5"/>
  <c r="W893" i="5"/>
  <c r="U893" i="5"/>
  <c r="V893" i="5"/>
  <c r="T893" i="5"/>
  <c r="S893" i="5"/>
  <c r="AC893" i="5" s="1"/>
  <c r="P893" i="5"/>
  <c r="AB893" i="5" s="1"/>
  <c r="R893" i="5"/>
  <c r="AD893" i="5" s="1"/>
  <c r="Q893" i="5"/>
  <c r="O893" i="5"/>
  <c r="AA893" i="5" s="1"/>
  <c r="W876" i="5"/>
  <c r="Y876" i="5"/>
  <c r="X876" i="5"/>
  <c r="U876" i="5"/>
  <c r="V876" i="5"/>
  <c r="T876" i="5"/>
  <c r="S876" i="5"/>
  <c r="AC876" i="5" s="1"/>
  <c r="Q876" i="5"/>
  <c r="R876" i="5"/>
  <c r="AD876" i="5" s="1"/>
  <c r="P876" i="5"/>
  <c r="AB876" i="5" s="1"/>
  <c r="O876" i="5"/>
  <c r="W824" i="5"/>
  <c r="Y824" i="5"/>
  <c r="X824" i="5"/>
  <c r="U824" i="5"/>
  <c r="V824" i="5"/>
  <c r="T824" i="5"/>
  <c r="S824" i="5"/>
  <c r="AC824" i="5" s="1"/>
  <c r="Q824" i="5"/>
  <c r="P824" i="5"/>
  <c r="AB824" i="5" s="1"/>
  <c r="R824" i="5"/>
  <c r="AD824" i="5" s="1"/>
  <c r="O824" i="5"/>
  <c r="Y751" i="5"/>
  <c r="W751" i="5"/>
  <c r="X751" i="5"/>
  <c r="U751" i="5"/>
  <c r="V751" i="5"/>
  <c r="T751" i="5"/>
  <c r="S751" i="5"/>
  <c r="AC751" i="5" s="1"/>
  <c r="Q751" i="5"/>
  <c r="R751" i="5"/>
  <c r="AD751" i="5" s="1"/>
  <c r="P751" i="5"/>
  <c r="AB751" i="5" s="1"/>
  <c r="O751" i="5"/>
  <c r="W607" i="5"/>
  <c r="Y607" i="5"/>
  <c r="X607" i="5"/>
  <c r="U607" i="5"/>
  <c r="V607" i="5"/>
  <c r="T607" i="5"/>
  <c r="S607" i="5"/>
  <c r="AC607" i="5" s="1"/>
  <c r="R607" i="5"/>
  <c r="AD607" i="5" s="1"/>
  <c r="P607" i="5"/>
  <c r="AB607" i="5" s="1"/>
  <c r="Q607" i="5"/>
  <c r="O607" i="5"/>
  <c r="AA468" i="5"/>
  <c r="W756" i="5"/>
  <c r="X756" i="5"/>
  <c r="Y756" i="5"/>
  <c r="U756" i="5"/>
  <c r="V756" i="5"/>
  <c r="T756" i="5"/>
  <c r="S756" i="5"/>
  <c r="AC756" i="5" s="1"/>
  <c r="R756" i="5"/>
  <c r="AD756" i="5" s="1"/>
  <c r="P756" i="5"/>
  <c r="AB756" i="5" s="1"/>
  <c r="Q756" i="5"/>
  <c r="O756" i="5"/>
  <c r="AA756" i="5" s="1"/>
  <c r="Y697" i="5"/>
  <c r="X697" i="5"/>
  <c r="W697" i="5"/>
  <c r="U697" i="5"/>
  <c r="V697" i="5"/>
  <c r="T697" i="5"/>
  <c r="S697" i="5"/>
  <c r="AC697" i="5" s="1"/>
  <c r="R697" i="5"/>
  <c r="AD697" i="5" s="1"/>
  <c r="Q697" i="5"/>
  <c r="P697" i="5"/>
  <c r="AB697" i="5" s="1"/>
  <c r="O697" i="5"/>
  <c r="AA697" i="5" s="1"/>
  <c r="W973" i="5"/>
  <c r="Y973" i="5"/>
  <c r="X973" i="5"/>
  <c r="V973" i="5"/>
  <c r="U973" i="5"/>
  <c r="T973" i="5"/>
  <c r="S973" i="5"/>
  <c r="AC973" i="5" s="1"/>
  <c r="P973" i="5"/>
  <c r="R973" i="5"/>
  <c r="AD973" i="5" s="1"/>
  <c r="Q973" i="5"/>
  <c r="O973" i="5"/>
  <c r="W949" i="5"/>
  <c r="X949" i="5"/>
  <c r="Y949" i="5"/>
  <c r="U949" i="5"/>
  <c r="V949" i="5"/>
  <c r="T949" i="5"/>
  <c r="S949" i="5"/>
  <c r="AC949" i="5" s="1"/>
  <c r="Q949" i="5"/>
  <c r="R949" i="5"/>
  <c r="AD949" i="5" s="1"/>
  <c r="P949" i="5"/>
  <c r="AB949" i="5" s="1"/>
  <c r="Z949" i="5" s="1"/>
  <c r="O949" i="5"/>
  <c r="Y962" i="5"/>
  <c r="X962" i="5"/>
  <c r="W962" i="5"/>
  <c r="U962" i="5"/>
  <c r="V962" i="5"/>
  <c r="T962" i="5"/>
  <c r="S962" i="5"/>
  <c r="AC962" i="5" s="1"/>
  <c r="P962" i="5"/>
  <c r="AB962" i="5" s="1"/>
  <c r="Q962" i="5"/>
  <c r="R962" i="5"/>
  <c r="AD962" i="5" s="1"/>
  <c r="O962" i="5"/>
  <c r="W561" i="5"/>
  <c r="Y561" i="5"/>
  <c r="X561" i="5"/>
  <c r="U561" i="5"/>
  <c r="V561" i="5"/>
  <c r="T561" i="5"/>
  <c r="S561" i="5"/>
  <c r="AC561" i="5" s="1"/>
  <c r="Q561" i="5"/>
  <c r="P561" i="5"/>
  <c r="AB561" i="5" s="1"/>
  <c r="R561" i="5"/>
  <c r="AD561" i="5" s="1"/>
  <c r="O561" i="5"/>
  <c r="X853" i="5"/>
  <c r="W853" i="5"/>
  <c r="Y853" i="5"/>
  <c r="U853" i="5"/>
  <c r="V853" i="5"/>
  <c r="T853" i="5"/>
  <c r="S853" i="5"/>
  <c r="AC853" i="5" s="1"/>
  <c r="Q853" i="5"/>
  <c r="R853" i="5"/>
  <c r="AD853" i="5" s="1"/>
  <c r="P853" i="5"/>
  <c r="AB853" i="5" s="1"/>
  <c r="O853" i="5"/>
  <c r="W624" i="5"/>
  <c r="X624" i="5"/>
  <c r="Y624" i="5"/>
  <c r="U624" i="5"/>
  <c r="V624" i="5"/>
  <c r="T624" i="5"/>
  <c r="S624" i="5"/>
  <c r="AC624" i="5" s="1"/>
  <c r="P624" i="5"/>
  <c r="R624" i="5"/>
  <c r="AD624" i="5" s="1"/>
  <c r="Q624" i="5"/>
  <c r="O624" i="5"/>
  <c r="X848" i="5"/>
  <c r="W848" i="5"/>
  <c r="Y848" i="5"/>
  <c r="U848" i="5"/>
  <c r="V848" i="5"/>
  <c r="T848" i="5"/>
  <c r="S848" i="5"/>
  <c r="AC848" i="5" s="1"/>
  <c r="P848" i="5"/>
  <c r="AB848" i="5" s="1"/>
  <c r="Q848" i="5"/>
  <c r="R848" i="5"/>
  <c r="AD848" i="5" s="1"/>
  <c r="O848" i="5"/>
  <c r="AA848" i="5" s="1"/>
  <c r="X698" i="5"/>
  <c r="W698" i="5"/>
  <c r="Y698" i="5"/>
  <c r="U698" i="5"/>
  <c r="V698" i="5"/>
  <c r="T698" i="5"/>
  <c r="S698" i="5"/>
  <c r="AC698" i="5" s="1"/>
  <c r="P698" i="5"/>
  <c r="AB698" i="5" s="1"/>
  <c r="Z698" i="5" s="1"/>
  <c r="Q698" i="5"/>
  <c r="R698" i="5"/>
  <c r="AD698" i="5" s="1"/>
  <c r="O698" i="5"/>
  <c r="AA698" i="5" s="1"/>
  <c r="X691" i="5"/>
  <c r="W691" i="5"/>
  <c r="Y691" i="5"/>
  <c r="U691" i="5"/>
  <c r="V691" i="5"/>
  <c r="T691" i="5"/>
  <c r="S691" i="5"/>
  <c r="AC691" i="5" s="1"/>
  <c r="R691" i="5"/>
  <c r="AD691" i="5" s="1"/>
  <c r="P691" i="5"/>
  <c r="AB691" i="5" s="1"/>
  <c r="Q691" i="5"/>
  <c r="O691" i="5"/>
  <c r="Y937" i="5"/>
  <c r="W937" i="5"/>
  <c r="X937" i="5"/>
  <c r="U937" i="5"/>
  <c r="V937" i="5"/>
  <c r="T937" i="5"/>
  <c r="S937" i="5"/>
  <c r="AC937" i="5" s="1"/>
  <c r="Q937" i="5"/>
  <c r="R937" i="5"/>
  <c r="AD937" i="5" s="1"/>
  <c r="P937" i="5"/>
  <c r="AB937" i="5" s="1"/>
  <c r="O937" i="5"/>
  <c r="W562" i="5"/>
  <c r="Y562" i="5"/>
  <c r="X562" i="5"/>
  <c r="U562" i="5"/>
  <c r="V562" i="5"/>
  <c r="T562" i="5"/>
  <c r="S562" i="5"/>
  <c r="AC562" i="5" s="1"/>
  <c r="R562" i="5"/>
  <c r="AD562" i="5" s="1"/>
  <c r="P562" i="5"/>
  <c r="AB562" i="5" s="1"/>
  <c r="Q562" i="5"/>
  <c r="O562" i="5"/>
  <c r="Y913" i="5"/>
  <c r="X913" i="5"/>
  <c r="W913" i="5"/>
  <c r="U913" i="5"/>
  <c r="V913" i="5"/>
  <c r="T913" i="5"/>
  <c r="S913" i="5"/>
  <c r="AC913" i="5" s="1"/>
  <c r="R913" i="5"/>
  <c r="AD913" i="5" s="1"/>
  <c r="P913" i="5"/>
  <c r="AB913" i="5" s="1"/>
  <c r="Q913" i="5"/>
  <c r="O913" i="5"/>
  <c r="AA913" i="5" s="1"/>
  <c r="W784" i="5"/>
  <c r="Y784" i="5"/>
  <c r="X784" i="5"/>
  <c r="V784" i="5"/>
  <c r="U784" i="5"/>
  <c r="T784" i="5"/>
  <c r="S784" i="5"/>
  <c r="AC784" i="5" s="1"/>
  <c r="R784" i="5"/>
  <c r="AD784" i="5" s="1"/>
  <c r="P784" i="5"/>
  <c r="AB784" i="5" s="1"/>
  <c r="Z784" i="5" s="1"/>
  <c r="Q784" i="5"/>
  <c r="O784" i="5"/>
  <c r="Y830" i="5"/>
  <c r="X830" i="5"/>
  <c r="W830" i="5"/>
  <c r="U830" i="5"/>
  <c r="V830" i="5"/>
  <c r="T830" i="5"/>
  <c r="S830" i="5"/>
  <c r="AC830" i="5" s="1"/>
  <c r="R830" i="5"/>
  <c r="AD830" i="5" s="1"/>
  <c r="Q830" i="5"/>
  <c r="P830" i="5"/>
  <c r="AB830" i="5" s="1"/>
  <c r="O830" i="5"/>
  <c r="X587" i="5"/>
  <c r="W587" i="5"/>
  <c r="Y587" i="5"/>
  <c r="U587" i="5"/>
  <c r="V587" i="5"/>
  <c r="T587" i="5"/>
  <c r="S587" i="5"/>
  <c r="AC587" i="5" s="1"/>
  <c r="P587" i="5"/>
  <c r="AB587" i="5" s="1"/>
  <c r="R587" i="5"/>
  <c r="AD587" i="5" s="1"/>
  <c r="Q587" i="5"/>
  <c r="O587" i="5"/>
  <c r="AA587" i="5" s="1"/>
  <c r="Y690" i="5"/>
  <c r="W690" i="5"/>
  <c r="X690" i="5"/>
  <c r="U690" i="5"/>
  <c r="V690" i="5"/>
  <c r="T690" i="5"/>
  <c r="S690" i="5"/>
  <c r="AC690" i="5" s="1"/>
  <c r="R690" i="5"/>
  <c r="AD690" i="5" s="1"/>
  <c r="Q690" i="5"/>
  <c r="P690" i="5"/>
  <c r="AB690" i="5" s="1"/>
  <c r="O690" i="5"/>
  <c r="AA690" i="5" s="1"/>
  <c r="W594" i="5"/>
  <c r="Y594" i="5"/>
  <c r="X594" i="5"/>
  <c r="V594" i="5"/>
  <c r="U594" i="5"/>
  <c r="T594" i="5"/>
  <c r="S594" i="5"/>
  <c r="AC594" i="5" s="1"/>
  <c r="Q594" i="5"/>
  <c r="P594" i="5"/>
  <c r="AB594" i="5" s="1"/>
  <c r="R594" i="5"/>
  <c r="AD594" i="5" s="1"/>
  <c r="O594" i="5"/>
  <c r="X915" i="5"/>
  <c r="W915" i="5"/>
  <c r="Y915" i="5"/>
  <c r="U915" i="5"/>
  <c r="V915" i="5"/>
  <c r="T915" i="5"/>
  <c r="S915" i="5"/>
  <c r="AC915" i="5" s="1"/>
  <c r="P915" i="5"/>
  <c r="AB915" i="5" s="1"/>
  <c r="Z915" i="5" s="1"/>
  <c r="Q915" i="5"/>
  <c r="R915" i="5"/>
  <c r="AD915" i="5" s="1"/>
  <c r="O915" i="5"/>
  <c r="X932" i="5"/>
  <c r="W932" i="5"/>
  <c r="Y932" i="5"/>
  <c r="U932" i="5"/>
  <c r="V932" i="5"/>
  <c r="T932" i="5"/>
  <c r="S932" i="5"/>
  <c r="AC932" i="5" s="1"/>
  <c r="R932" i="5"/>
  <c r="AD932" i="5" s="1"/>
  <c r="P932" i="5"/>
  <c r="AB932" i="5" s="1"/>
  <c r="Q932" i="5"/>
  <c r="O932" i="5"/>
  <c r="Y571" i="5"/>
  <c r="W571" i="5"/>
  <c r="X571" i="5"/>
  <c r="U571" i="5"/>
  <c r="V571" i="5"/>
  <c r="T571" i="5"/>
  <c r="S571" i="5"/>
  <c r="AC571" i="5" s="1"/>
  <c r="R571" i="5"/>
  <c r="AD571" i="5" s="1"/>
  <c r="P571" i="5"/>
  <c r="AB571" i="5" s="1"/>
  <c r="Q571" i="5"/>
  <c r="O571" i="5"/>
  <c r="W662" i="5"/>
  <c r="X662" i="5"/>
  <c r="Y662" i="5"/>
  <c r="U662" i="5"/>
  <c r="V662" i="5"/>
  <c r="T662" i="5"/>
  <c r="S662" i="5"/>
  <c r="AC662" i="5" s="1"/>
  <c r="P662" i="5"/>
  <c r="AB662" i="5" s="1"/>
  <c r="Z662" i="5" s="1"/>
  <c r="R662" i="5"/>
  <c r="AD662" i="5" s="1"/>
  <c r="Q662" i="5"/>
  <c r="O662" i="5"/>
  <c r="X844" i="5"/>
  <c r="W844" i="5"/>
  <c r="Y844" i="5"/>
  <c r="U844" i="5"/>
  <c r="V844" i="5"/>
  <c r="T844" i="5"/>
  <c r="S844" i="5"/>
  <c r="AC844" i="5" s="1"/>
  <c r="P844" i="5"/>
  <c r="AB844" i="5" s="1"/>
  <c r="R844" i="5"/>
  <c r="AD844" i="5" s="1"/>
  <c r="Q844" i="5"/>
  <c r="O844" i="5"/>
  <c r="W778" i="5"/>
  <c r="Y778" i="5"/>
  <c r="X778" i="5"/>
  <c r="U778" i="5"/>
  <c r="V778" i="5"/>
  <c r="T778" i="5"/>
  <c r="S778" i="5"/>
  <c r="AC778" i="5" s="1"/>
  <c r="R778" i="5"/>
  <c r="AD778" i="5" s="1"/>
  <c r="Q778" i="5"/>
  <c r="P778" i="5"/>
  <c r="AB778" i="5" s="1"/>
  <c r="O778" i="5"/>
  <c r="AA778" i="5" s="1"/>
  <c r="Y972" i="5"/>
  <c r="W972" i="5"/>
  <c r="X972" i="5"/>
  <c r="U972" i="5"/>
  <c r="V972" i="5"/>
  <c r="T972" i="5"/>
  <c r="S972" i="5"/>
  <c r="AC972" i="5" s="1"/>
  <c r="P972" i="5"/>
  <c r="AB972" i="5" s="1"/>
  <c r="Z972" i="5" s="1"/>
  <c r="R972" i="5"/>
  <c r="AD972" i="5" s="1"/>
  <c r="Q972" i="5"/>
  <c r="O972" i="5"/>
  <c r="AA972" i="5" s="1"/>
  <c r="X679" i="5"/>
  <c r="W679" i="5"/>
  <c r="Y679" i="5"/>
  <c r="U679" i="5"/>
  <c r="V679" i="5"/>
  <c r="T679" i="5"/>
  <c r="S679" i="5"/>
  <c r="AC679" i="5" s="1"/>
  <c r="R679" i="5"/>
  <c r="AD679" i="5" s="1"/>
  <c r="P679" i="5"/>
  <c r="AB679" i="5" s="1"/>
  <c r="Q679" i="5"/>
  <c r="O679" i="5"/>
  <c r="W603" i="5"/>
  <c r="Y603" i="5"/>
  <c r="X603" i="5"/>
  <c r="V603" i="5"/>
  <c r="U603" i="5"/>
  <c r="T603" i="5"/>
  <c r="S603" i="5"/>
  <c r="AC603" i="5" s="1"/>
  <c r="R603" i="5"/>
  <c r="AD603" i="5" s="1"/>
  <c r="Q603" i="5"/>
  <c r="P603" i="5"/>
  <c r="AB603" i="5" s="1"/>
  <c r="O603" i="5"/>
  <c r="X699" i="5"/>
  <c r="Y699" i="5"/>
  <c r="W699" i="5"/>
  <c r="U699" i="5"/>
  <c r="V699" i="5"/>
  <c r="T699" i="5"/>
  <c r="S699" i="5"/>
  <c r="AC699" i="5" s="1"/>
  <c r="Q699" i="5"/>
  <c r="R699" i="5"/>
  <c r="AD699" i="5" s="1"/>
  <c r="P699" i="5"/>
  <c r="AB699" i="5" s="1"/>
  <c r="O699" i="5"/>
  <c r="W883" i="5"/>
  <c r="Y883" i="5"/>
  <c r="X883" i="5"/>
  <c r="U883" i="5"/>
  <c r="V883" i="5"/>
  <c r="T883" i="5"/>
  <c r="S883" i="5"/>
  <c r="AC883" i="5" s="1"/>
  <c r="R883" i="5"/>
  <c r="AD883" i="5" s="1"/>
  <c r="Q883" i="5"/>
  <c r="P883" i="5"/>
  <c r="AB883" i="5" s="1"/>
  <c r="O883" i="5"/>
  <c r="AA883" i="5" s="1"/>
  <c r="X725" i="5"/>
  <c r="Y725" i="5"/>
  <c r="W725" i="5"/>
  <c r="U725" i="5"/>
  <c r="V725" i="5"/>
  <c r="T725" i="5"/>
  <c r="S725" i="5"/>
  <c r="AC725" i="5" s="1"/>
  <c r="P725" i="5"/>
  <c r="AB725" i="5" s="1"/>
  <c r="R725" i="5"/>
  <c r="AD725" i="5" s="1"/>
  <c r="Q725" i="5"/>
  <c r="O725" i="5"/>
  <c r="W990" i="5"/>
  <c r="X990" i="5"/>
  <c r="Y990" i="5"/>
  <c r="U990" i="5"/>
  <c r="V990" i="5"/>
  <c r="T990" i="5"/>
  <c r="S990" i="5"/>
  <c r="AC990" i="5" s="1"/>
  <c r="R990" i="5"/>
  <c r="AD990" i="5" s="1"/>
  <c r="P990" i="5"/>
  <c r="AB990" i="5" s="1"/>
  <c r="Q990" i="5"/>
  <c r="O990" i="5"/>
  <c r="X842" i="5"/>
  <c r="Y842" i="5"/>
  <c r="W842" i="5"/>
  <c r="U842" i="5"/>
  <c r="V842" i="5"/>
  <c r="T842" i="5"/>
  <c r="S842" i="5"/>
  <c r="AC842" i="5" s="1"/>
  <c r="R842" i="5"/>
  <c r="AD842" i="5" s="1"/>
  <c r="Q842" i="5"/>
  <c r="P842" i="5"/>
  <c r="AB842" i="5" s="1"/>
  <c r="Z842" i="5" s="1"/>
  <c r="O842" i="5"/>
  <c r="AA842" i="5" s="1"/>
  <c r="Y945" i="5"/>
  <c r="W945" i="5"/>
  <c r="X945" i="5"/>
  <c r="U945" i="5"/>
  <c r="V945" i="5"/>
  <c r="T945" i="5"/>
  <c r="S945" i="5"/>
  <c r="AC945" i="5" s="1"/>
  <c r="R945" i="5"/>
  <c r="AD945" i="5" s="1"/>
  <c r="Q945" i="5"/>
  <c r="P945" i="5"/>
  <c r="AB945" i="5" s="1"/>
  <c r="O945" i="5"/>
  <c r="AA945" i="5" s="1"/>
  <c r="X917" i="5"/>
  <c r="Y917" i="5"/>
  <c r="W917" i="5"/>
  <c r="U917" i="5"/>
  <c r="V917" i="5"/>
  <c r="T917" i="5"/>
  <c r="S917" i="5"/>
  <c r="AC917" i="5" s="1"/>
  <c r="P917" i="5"/>
  <c r="AB917" i="5" s="1"/>
  <c r="R917" i="5"/>
  <c r="AD917" i="5" s="1"/>
  <c r="Q917" i="5"/>
  <c r="O917" i="5"/>
  <c r="Y763" i="5"/>
  <c r="W763" i="5"/>
  <c r="X763" i="5"/>
  <c r="U763" i="5"/>
  <c r="V763" i="5"/>
  <c r="T763" i="5"/>
  <c r="S763" i="5"/>
  <c r="AC763" i="5" s="1"/>
  <c r="R763" i="5"/>
  <c r="AD763" i="5" s="1"/>
  <c r="P763" i="5"/>
  <c r="AB763" i="5" s="1"/>
  <c r="Z763" i="5" s="1"/>
  <c r="Q763" i="5"/>
  <c r="O763" i="5"/>
  <c r="W762" i="5"/>
  <c r="Y762" i="5"/>
  <c r="X762" i="5"/>
  <c r="U762" i="5"/>
  <c r="V762" i="5"/>
  <c r="T762" i="5"/>
  <c r="S762" i="5"/>
  <c r="AC762" i="5" s="1"/>
  <c r="P762" i="5"/>
  <c r="AB762" i="5" s="1"/>
  <c r="R762" i="5"/>
  <c r="AD762" i="5" s="1"/>
  <c r="Q762" i="5"/>
  <c r="O762" i="5"/>
  <c r="X651" i="5"/>
  <c r="W651" i="5"/>
  <c r="Y651" i="5"/>
  <c r="U651" i="5"/>
  <c r="V651" i="5"/>
  <c r="T651" i="5"/>
  <c r="S651" i="5"/>
  <c r="AC651" i="5" s="1"/>
  <c r="Q651" i="5"/>
  <c r="P651" i="5"/>
  <c r="AB651" i="5" s="1"/>
  <c r="R651" i="5"/>
  <c r="AD651" i="5" s="1"/>
  <c r="O651" i="5"/>
  <c r="Y986" i="5"/>
  <c r="X986" i="5"/>
  <c r="W986" i="5"/>
  <c r="U986" i="5"/>
  <c r="V986" i="5"/>
  <c r="T986" i="5"/>
  <c r="S986" i="5"/>
  <c r="AC986" i="5" s="1"/>
  <c r="P986" i="5"/>
  <c r="AB986" i="5" s="1"/>
  <c r="Z986" i="5" s="1"/>
  <c r="Q986" i="5"/>
  <c r="R986" i="5"/>
  <c r="AD986" i="5" s="1"/>
  <c r="O986" i="5"/>
  <c r="Z236" i="5"/>
  <c r="AA382" i="5"/>
  <c r="Z177" i="5"/>
  <c r="Z360" i="5"/>
  <c r="AA456" i="5"/>
  <c r="Z218" i="5"/>
  <c r="Z99" i="5"/>
  <c r="AA441" i="5"/>
  <c r="AA402" i="5"/>
  <c r="Z476" i="5"/>
  <c r="AA427" i="5"/>
  <c r="Z241" i="5"/>
  <c r="Z555" i="5"/>
  <c r="Z132" i="5"/>
  <c r="Z449" i="5"/>
  <c r="Z354" i="5"/>
  <c r="AA235" i="5"/>
  <c r="Z464" i="5"/>
  <c r="AA187" i="5"/>
  <c r="AA104" i="5"/>
  <c r="AA136" i="5"/>
  <c r="Z323" i="5"/>
  <c r="Z281" i="5"/>
  <c r="Z420" i="5"/>
  <c r="AA174" i="5"/>
  <c r="AA498" i="5"/>
  <c r="AA118" i="5"/>
  <c r="AB317" i="5"/>
  <c r="Z317" i="5"/>
  <c r="AA404" i="5"/>
  <c r="Z409" i="5"/>
  <c r="AA223" i="5"/>
  <c r="Z297" i="5"/>
  <c r="Z435" i="5"/>
  <c r="Z412" i="5"/>
  <c r="AA284" i="5"/>
  <c r="Z133" i="5"/>
  <c r="AA396" i="5"/>
  <c r="AA391" i="5"/>
  <c r="AB477" i="5"/>
  <c r="Z477" i="5" s="1"/>
  <c r="AA116" i="5"/>
  <c r="AA445" i="5"/>
  <c r="Z165" i="5"/>
  <c r="Z410" i="5"/>
  <c r="AA483" i="5"/>
  <c r="Z341" i="5"/>
  <c r="AA96" i="5"/>
  <c r="Z883" i="5" l="1"/>
  <c r="AA679" i="5"/>
  <c r="AA691" i="5"/>
  <c r="Z756" i="5"/>
  <c r="AA824" i="5"/>
  <c r="AA946" i="5"/>
  <c r="Z618" i="5"/>
  <c r="Z806" i="5"/>
  <c r="AA874" i="5"/>
  <c r="AA892" i="5"/>
  <c r="Z825" i="5"/>
  <c r="Z862" i="5"/>
  <c r="AA861" i="5"/>
  <c r="AA600" i="5"/>
  <c r="AA897" i="5"/>
  <c r="AA592" i="5"/>
  <c r="Z560" i="5"/>
  <c r="Z847" i="5"/>
  <c r="Z841" i="5"/>
  <c r="AA612" i="5"/>
  <c r="AA963" i="5"/>
  <c r="AB693" i="5"/>
  <c r="Z693" i="5" s="1"/>
  <c r="AA648" i="5"/>
  <c r="Z926" i="5"/>
  <c r="AA827" i="5"/>
  <c r="Z840" i="5"/>
  <c r="AA958" i="5"/>
  <c r="Z654" i="5"/>
  <c r="Z951" i="5"/>
  <c r="AA700" i="5"/>
  <c r="Z783" i="5"/>
  <c r="Z920" i="5"/>
  <c r="Z821" i="5"/>
  <c r="AA844" i="5"/>
  <c r="Z587" i="5"/>
  <c r="Z913" i="5"/>
  <c r="AA624" i="5"/>
  <c r="Z987" i="5"/>
  <c r="Z746" i="5"/>
  <c r="AA713" i="5"/>
  <c r="AA766" i="5"/>
  <c r="Z774" i="5"/>
  <c r="Z664" i="5"/>
  <c r="AA785" i="5"/>
  <c r="Z854" i="5"/>
  <c r="AA726" i="5"/>
  <c r="Z739" i="5"/>
  <c r="AA960" i="5"/>
  <c r="Z619" i="5"/>
  <c r="Z852" i="5"/>
  <c r="AA794" i="5"/>
  <c r="AA644" i="5"/>
  <c r="AA647" i="5"/>
  <c r="Z804" i="5"/>
  <c r="AA817" i="5"/>
  <c r="AA768" i="5"/>
  <c r="AA622" i="5"/>
  <c r="Z595" i="5"/>
  <c r="AA738" i="5"/>
  <c r="Z801" i="5"/>
  <c r="Z947" i="5"/>
  <c r="Z865" i="5"/>
  <c r="AA1001" i="5"/>
  <c r="Z672" i="5"/>
  <c r="Z769" i="5"/>
  <c r="AA704" i="5"/>
  <c r="AA546" i="5"/>
  <c r="AA975" i="5"/>
  <c r="Z1002" i="5"/>
  <c r="AA762" i="5"/>
  <c r="Z679" i="5"/>
  <c r="AA932" i="5"/>
  <c r="Z691" i="5"/>
  <c r="AA962" i="5"/>
  <c r="Z824" i="5"/>
  <c r="Z946" i="5"/>
  <c r="AA712" i="5"/>
  <c r="AA650" i="5"/>
  <c r="AA620" i="5"/>
  <c r="AB726" i="5"/>
  <c r="Z726" i="5"/>
  <c r="AA971" i="5"/>
  <c r="Z643" i="5"/>
  <c r="Z960" i="5"/>
  <c r="AA730" i="5"/>
  <c r="Z794" i="5"/>
  <c r="AA967" i="5"/>
  <c r="Z644" i="5"/>
  <c r="AA631" i="5"/>
  <c r="Z647" i="5"/>
  <c r="AA866" i="5"/>
  <c r="Z641" i="5"/>
  <c r="AA979" i="5"/>
  <c r="Z570" i="5"/>
  <c r="AA663" i="5"/>
  <c r="AA744" i="5"/>
  <c r="AA889" i="5"/>
  <c r="AA888" i="5"/>
  <c r="Z859" i="5"/>
  <c r="Z952" i="5"/>
  <c r="AA740" i="5"/>
  <c r="AA931" i="5"/>
  <c r="Z827" i="5"/>
  <c r="AA776" i="5"/>
  <c r="AA615" i="5"/>
  <c r="AA868" i="5"/>
  <c r="AA728" i="5"/>
  <c r="AB614" i="5"/>
  <c r="Z614" i="5"/>
  <c r="Z636" i="5"/>
  <c r="Z871" i="5"/>
  <c r="AA715" i="5"/>
  <c r="Z639" i="5"/>
  <c r="AA677" i="5"/>
  <c r="Z948" i="5"/>
  <c r="AA694" i="5"/>
  <c r="Z945" i="5"/>
  <c r="AA725" i="5"/>
  <c r="Z844" i="5"/>
  <c r="Z932" i="5"/>
  <c r="Z690" i="5"/>
  <c r="AA784" i="5"/>
  <c r="AB624" i="5"/>
  <c r="Z624" i="5" s="1"/>
  <c r="Z697" i="5"/>
  <c r="AA634" i="5"/>
  <c r="Z713" i="5"/>
  <c r="AB713" i="5"/>
  <c r="AA903" i="5"/>
  <c r="Z650" i="5"/>
  <c r="AA653" i="5"/>
  <c r="Z620" i="5"/>
  <c r="AA927" i="5"/>
  <c r="AA928" i="5"/>
  <c r="Z971" i="5"/>
  <c r="AA985" i="5"/>
  <c r="AA851" i="5"/>
  <c r="Z764" i="5"/>
  <c r="AA557" i="5"/>
  <c r="Z631" i="5"/>
  <c r="AA745" i="5"/>
  <c r="Z564" i="5"/>
  <c r="AA812" i="5"/>
  <c r="AA803" i="5"/>
  <c r="AA890" i="5"/>
  <c r="AA755" i="5"/>
  <c r="Z738" i="5"/>
  <c r="Z742" i="5"/>
  <c r="AA780" i="5"/>
  <c r="AA820" i="5"/>
  <c r="Z838" i="5"/>
  <c r="AA734" i="5"/>
  <c r="Z982" i="5"/>
  <c r="Z875" i="5"/>
  <c r="AA981" i="5"/>
  <c r="AA588" i="5"/>
  <c r="Z868" i="5"/>
  <c r="AA583" i="5"/>
  <c r="AA684" i="5"/>
  <c r="AA802" i="5"/>
  <c r="AA710" i="5"/>
  <c r="Z704" i="5"/>
  <c r="Z715" i="5"/>
  <c r="AA772" i="5"/>
  <c r="Z578" i="5"/>
  <c r="AA991" i="5"/>
  <c r="AA849" i="5"/>
  <c r="Z782" i="5"/>
  <c r="Z630" i="5"/>
  <c r="AA547" i="5"/>
  <c r="Z762" i="5"/>
  <c r="AA603" i="5"/>
  <c r="AA937" i="5"/>
  <c r="Z962" i="5"/>
  <c r="AA751" i="5"/>
  <c r="Z692" i="5"/>
  <c r="Z634" i="5"/>
  <c r="AA743" i="5"/>
  <c r="AA617" i="5"/>
  <c r="AA795" i="5"/>
  <c r="Z927" i="5"/>
  <c r="Z539" i="5"/>
  <c r="Z759" i="5"/>
  <c r="Z928" i="5"/>
  <c r="AA568" i="5"/>
  <c r="AA632" i="5"/>
  <c r="AA733" i="5"/>
  <c r="Z557" i="5"/>
  <c r="AA846" i="5"/>
  <c r="AA655" i="5"/>
  <c r="Z866" i="5"/>
  <c r="AA989" i="5"/>
  <c r="Z979" i="5"/>
  <c r="AA964" i="5"/>
  <c r="AA754" i="5"/>
  <c r="Z744" i="5"/>
  <c r="Z796" i="5"/>
  <c r="Z890" i="5"/>
  <c r="AA731" i="5"/>
  <c r="Z889" i="5"/>
  <c r="Z657" i="5"/>
  <c r="Z755" i="5"/>
  <c r="AA880" i="5"/>
  <c r="Z888" i="5"/>
  <c r="AA708" i="5"/>
  <c r="AA550" i="5"/>
  <c r="AA863" i="5"/>
  <c r="AA549" i="5"/>
  <c r="Z811" i="5"/>
  <c r="AA652" i="5"/>
  <c r="AA658" i="5"/>
  <c r="Z758" i="5"/>
  <c r="Z588" i="5"/>
  <c r="AA757" i="5"/>
  <c r="Z529" i="5"/>
  <c r="Z728" i="5"/>
  <c r="Z761" i="5"/>
  <c r="AA602" i="5"/>
  <c r="AA994" i="5"/>
  <c r="Z640" i="5"/>
  <c r="Z684" i="5"/>
  <c r="AA661" i="5"/>
  <c r="Z802" i="5"/>
  <c r="AA569" i="5"/>
  <c r="Z710" i="5"/>
  <c r="AA680" i="5"/>
  <c r="AA885" i="5"/>
  <c r="Z677" i="5"/>
  <c r="Z627" i="5"/>
  <c r="Z772" i="5"/>
  <c r="AA753" i="5"/>
  <c r="Z909" i="5"/>
  <c r="AA813" i="5"/>
  <c r="AB694" i="5"/>
  <c r="Z694" i="5" s="1"/>
  <c r="AA601" i="5"/>
  <c r="AA786" i="5"/>
  <c r="Z799" i="5"/>
  <c r="Z603" i="5"/>
  <c r="Z937" i="5"/>
  <c r="Z751" i="5"/>
  <c r="Z617" i="5"/>
  <c r="Z653" i="5"/>
  <c r="Z795" i="5"/>
  <c r="AA534" i="5"/>
  <c r="AA666" i="5"/>
  <c r="Z812" i="5"/>
  <c r="AA787" i="5"/>
  <c r="Z789" i="5"/>
  <c r="Z803" i="5"/>
  <c r="AA882" i="5"/>
  <c r="Z754" i="5"/>
  <c r="AA610" i="5"/>
  <c r="Z731" i="5"/>
  <c r="AA974" i="5"/>
  <c r="AA573" i="5"/>
  <c r="AA582" i="5"/>
  <c r="Z907" i="5"/>
  <c r="Z820" i="5"/>
  <c r="Z863" i="5"/>
  <c r="AA747" i="5"/>
  <c r="Z549" i="5"/>
  <c r="AA992" i="5"/>
  <c r="AA668" i="5"/>
  <c r="Z981" i="5"/>
  <c r="AA609" i="5"/>
  <c r="Z757" i="5"/>
  <c r="AA1003" i="5"/>
  <c r="Z998" i="5"/>
  <c r="AA531" i="5"/>
  <c r="AB881" i="5"/>
  <c r="Z881" i="5" s="1"/>
  <c r="Z602" i="5"/>
  <c r="AA983" i="5"/>
  <c r="Z538" i="5"/>
  <c r="Z583" i="5"/>
  <c r="Z994" i="5"/>
  <c r="Z569" i="5"/>
  <c r="Z530" i="5"/>
  <c r="AA970" i="5"/>
  <c r="Z885" i="5"/>
  <c r="AA689" i="5"/>
  <c r="AA649" i="5"/>
  <c r="Z991" i="5"/>
  <c r="Z813" i="5"/>
  <c r="AA686" i="5"/>
  <c r="Z849" i="5"/>
  <c r="AA717" i="5"/>
  <c r="AA651" i="5"/>
  <c r="Z725" i="5"/>
  <c r="Z778" i="5"/>
  <c r="AA571" i="5"/>
  <c r="AA561" i="5"/>
  <c r="AA908" i="5"/>
  <c r="Z903" i="5"/>
  <c r="AA576" i="5"/>
  <c r="Z843" i="5"/>
  <c r="AA894" i="5"/>
  <c r="AA625" i="5"/>
  <c r="Z985" i="5"/>
  <c r="Z632" i="5"/>
  <c r="AA921" i="5"/>
  <c r="Z733" i="5"/>
  <c r="Z579" i="5"/>
  <c r="AA996" i="5"/>
  <c r="Z846" i="5"/>
  <c r="Z805" i="5"/>
  <c r="AA629" i="5"/>
  <c r="Z745" i="5"/>
  <c r="Z655" i="5"/>
  <c r="AA585" i="5"/>
  <c r="AA839" i="5"/>
  <c r="Z964" i="5"/>
  <c r="Z610" i="5"/>
  <c r="AA701" i="5"/>
  <c r="AA705" i="5"/>
  <c r="AA857" i="5"/>
  <c r="Z780" i="5"/>
  <c r="Z550" i="5"/>
  <c r="Z582" i="5"/>
  <c r="AA999" i="5"/>
  <c r="AA596" i="5"/>
  <c r="Z734" i="5"/>
  <c r="Z652" i="5"/>
  <c r="AA808" i="5"/>
  <c r="AA723" i="5"/>
  <c r="Z1003" i="5"/>
  <c r="AA554" i="5"/>
  <c r="AA773" i="5"/>
  <c r="Z983" i="5"/>
  <c r="Z680" i="5"/>
  <c r="AA1004" i="5"/>
  <c r="AA696" i="5"/>
  <c r="Z753" i="5"/>
  <c r="AA904" i="5"/>
  <c r="AA735" i="5"/>
  <c r="AB601" i="5"/>
  <c r="Z601" i="5" s="1"/>
  <c r="AA788" i="5"/>
  <c r="AA988" i="5"/>
  <c r="AA917" i="5"/>
  <c r="AA594" i="5"/>
  <c r="AA973" i="5"/>
  <c r="Z743" i="5"/>
  <c r="Z660" i="5"/>
  <c r="AA716" i="5"/>
  <c r="AA831" i="5"/>
  <c r="AA954" i="5"/>
  <c r="AA539" i="5"/>
  <c r="AA584" i="5"/>
  <c r="Z568" i="5"/>
  <c r="Z580" i="5"/>
  <c r="AA969" i="5"/>
  <c r="Z912" i="5"/>
  <c r="AA681" i="5"/>
  <c r="Z996" i="5"/>
  <c r="AA886" i="5"/>
  <c r="AA984" i="5"/>
  <c r="Z666" i="5"/>
  <c r="AA593" i="5"/>
  <c r="Z989" i="5"/>
  <c r="AA638" i="5"/>
  <c r="Z882" i="5"/>
  <c r="AA828" i="5"/>
  <c r="AA942" i="5"/>
  <c r="Z880" i="5"/>
  <c r="Z573" i="5"/>
  <c r="Z857" i="5"/>
  <c r="AA775" i="5"/>
  <c r="Z708" i="5"/>
  <c r="Z999" i="5"/>
  <c r="AA929" i="5"/>
  <c r="Z747" i="5"/>
  <c r="Z992" i="5"/>
  <c r="AA823" i="5"/>
  <c r="Z808" i="5"/>
  <c r="AA845" i="5"/>
  <c r="Z658" i="5"/>
  <c r="AA605" i="5"/>
  <c r="AA771" i="5"/>
  <c r="AA646" i="5"/>
  <c r="Z661" i="5"/>
  <c r="AA633" i="5"/>
  <c r="Z649" i="5"/>
  <c r="Z904" i="5"/>
  <c r="AA703" i="5"/>
  <c r="Z686" i="5"/>
  <c r="AA935" i="5"/>
  <c r="Z786" i="5"/>
  <c r="Z988" i="5"/>
  <c r="AA809" i="5"/>
  <c r="AB543" i="5"/>
  <c r="Z543" i="5" s="1"/>
  <c r="Z651" i="5"/>
  <c r="AA990" i="5"/>
  <c r="Z571" i="5"/>
  <c r="AA830" i="5"/>
  <c r="Z848" i="5"/>
  <c r="Z561" i="5"/>
  <c r="Z893" i="5"/>
  <c r="AA671" i="5"/>
  <c r="Z908" i="5"/>
  <c r="AA905" i="5"/>
  <c r="Z818" i="5"/>
  <c r="Z576" i="5"/>
  <c r="AA750" i="5"/>
  <c r="AA676" i="5"/>
  <c r="Z584" i="5"/>
  <c r="AA719" i="5"/>
  <c r="Z625" i="5"/>
  <c r="Z969" i="5"/>
  <c r="AA608" i="5"/>
  <c r="AB681" i="5"/>
  <c r="Z681" i="5"/>
  <c r="AA752" i="5"/>
  <c r="AA687" i="5"/>
  <c r="Z629" i="5"/>
  <c r="AA814" i="5"/>
  <c r="Z585" i="5"/>
  <c r="AA683" i="5"/>
  <c r="Z787" i="5"/>
  <c r="Z839" i="5"/>
  <c r="AB638" i="5"/>
  <c r="Z638" i="5"/>
  <c r="AA721" i="5"/>
  <c r="Z701" i="5"/>
  <c r="AA792" i="5"/>
  <c r="Z974" i="5"/>
  <c r="AA896" i="5"/>
  <c r="AA938" i="5"/>
  <c r="AA800" i="5"/>
  <c r="Z596" i="5"/>
  <c r="AA914" i="5"/>
  <c r="Z668" i="5"/>
  <c r="AA563" i="5"/>
  <c r="Z609" i="5"/>
  <c r="Z723" i="5"/>
  <c r="Z605" i="5"/>
  <c r="AA941" i="5"/>
  <c r="Z554" i="5"/>
  <c r="AA924" i="5"/>
  <c r="AA933" i="5"/>
  <c r="AA770" i="5"/>
  <c r="AA966" i="5"/>
  <c r="AA870" i="5"/>
  <c r="AA670" i="5"/>
  <c r="Z970" i="5"/>
  <c r="Z689" i="5"/>
  <c r="Z696" i="5"/>
  <c r="AA961" i="5"/>
  <c r="Z703" i="5"/>
  <c r="AA718" i="5"/>
  <c r="Z935" i="5"/>
  <c r="AA959" i="5"/>
  <c r="Z717" i="5"/>
  <c r="AB785" i="5"/>
  <c r="Z785" i="5"/>
  <c r="AA699" i="5"/>
  <c r="Z594" i="5"/>
  <c r="Z830" i="5"/>
  <c r="AA562" i="5"/>
  <c r="AA607" i="5"/>
  <c r="AA779" i="5"/>
  <c r="AB905" i="5"/>
  <c r="Z905" i="5"/>
  <c r="AA613" i="5"/>
  <c r="Z831" i="5"/>
  <c r="Z750" i="5"/>
  <c r="AA781" i="5"/>
  <c r="Z894" i="5"/>
  <c r="Z954" i="5"/>
  <c r="Z719" i="5"/>
  <c r="AA685" i="5"/>
  <c r="AA667" i="5"/>
  <c r="AA980" i="5"/>
  <c r="Z886" i="5"/>
  <c r="AA887" i="5"/>
  <c r="AA965" i="5"/>
  <c r="Z593" i="5"/>
  <c r="Z683" i="5"/>
  <c r="AA837" i="5"/>
  <c r="Z721" i="5"/>
  <c r="AA611" i="5"/>
  <c r="Z535" i="5"/>
  <c r="AB828" i="5"/>
  <c r="Z828" i="5" s="1"/>
  <c r="AA997" i="5"/>
  <c r="Z896" i="5"/>
  <c r="AA688" i="5"/>
  <c r="Z938" i="5"/>
  <c r="AA810" i="5"/>
  <c r="AA919" i="5"/>
  <c r="Z823" i="5"/>
  <c r="AA729" i="5"/>
  <c r="Z845" i="5"/>
  <c r="AA956" i="5"/>
  <c r="AA665" i="5"/>
  <c r="Z771" i="5"/>
  <c r="Z773" i="5"/>
  <c r="Z646" i="5"/>
  <c r="AA709" i="5"/>
  <c r="AA558" i="5"/>
  <c r="Z966" i="5"/>
  <c r="AA736" i="5"/>
  <c r="Z870" i="5"/>
  <c r="AA950" i="5"/>
  <c r="AA714" i="5"/>
  <c r="Z1004" i="5"/>
  <c r="Z546" i="5"/>
  <c r="Z633" i="5"/>
  <c r="AA898" i="5"/>
  <c r="AA566" i="5"/>
  <c r="Z735" i="5"/>
  <c r="AA850" i="5"/>
  <c r="Z788" i="5"/>
  <c r="AA978" i="5"/>
  <c r="Z917" i="5"/>
  <c r="Z990" i="5"/>
  <c r="Z699" i="5"/>
  <c r="AB973" i="5"/>
  <c r="Z973" i="5" s="1"/>
  <c r="AA876" i="5"/>
  <c r="Z671" i="5"/>
  <c r="AA606" i="5"/>
  <c r="Z716" i="5"/>
  <c r="Z676" i="5"/>
  <c r="AA829" i="5"/>
  <c r="Z608" i="5"/>
  <c r="AA940" i="5"/>
  <c r="AA741" i="5"/>
  <c r="Z887" i="5"/>
  <c r="AA930" i="5"/>
  <c r="Z984" i="5"/>
  <c r="Z814" i="5"/>
  <c r="AA860" i="5"/>
  <c r="Z837" i="5"/>
  <c r="AA589" i="5"/>
  <c r="AA793" i="5"/>
  <c r="AA910" i="5"/>
  <c r="Z792" i="5"/>
  <c r="AA597" i="5"/>
  <c r="Z942" i="5"/>
  <c r="Z688" i="5"/>
  <c r="AA669" i="5"/>
  <c r="Z775" i="5"/>
  <c r="AA675" i="5"/>
  <c r="Z929" i="5"/>
  <c r="AA682" i="5"/>
  <c r="AA873" i="5"/>
  <c r="Z729" i="5"/>
  <c r="AA706" i="5"/>
  <c r="Z563" i="5"/>
  <c r="AA900" i="5"/>
  <c r="AA833" i="5"/>
  <c r="Z924" i="5"/>
  <c r="AA529" i="5"/>
  <c r="Z933" i="5"/>
  <c r="Z709" i="5"/>
  <c r="AA616" i="5"/>
  <c r="Z770" i="5"/>
  <c r="Z558" i="5"/>
  <c r="AA626" i="5"/>
  <c r="Z670" i="5"/>
  <c r="AA678" i="5"/>
  <c r="AA918" i="5"/>
  <c r="Z961" i="5"/>
  <c r="AA722" i="5"/>
  <c r="AA869" i="5"/>
  <c r="AA598" i="5"/>
  <c r="Z809" i="5"/>
  <c r="AA986" i="5"/>
  <c r="AA662" i="5"/>
  <c r="Z562" i="5"/>
  <c r="AA853" i="5"/>
  <c r="Z607" i="5"/>
  <c r="Z876" i="5"/>
  <c r="Z779" i="5"/>
  <c r="Z606" i="5"/>
  <c r="AA943" i="5"/>
  <c r="AA586" i="5"/>
  <c r="AA567" i="5"/>
  <c r="Z829" i="5"/>
  <c r="AA877" i="5"/>
  <c r="Z667" i="5"/>
  <c r="AA724" i="5"/>
  <c r="AB752" i="5"/>
  <c r="Z752" i="5" s="1"/>
  <c r="Z980" i="5"/>
  <c r="AA953" i="5"/>
  <c r="Z687" i="5"/>
  <c r="Z930" i="5"/>
  <c r="AA621" i="5"/>
  <c r="Z965" i="5"/>
  <c r="AA749" i="5"/>
  <c r="Z589" i="5"/>
  <c r="AA968" i="5"/>
  <c r="AA574" i="5"/>
  <c r="Z597" i="5"/>
  <c r="AA590" i="5"/>
  <c r="AA957" i="5"/>
  <c r="Z810" i="5"/>
  <c r="AA858" i="5"/>
  <c r="Z800" i="5"/>
  <c r="Z919" i="5"/>
  <c r="Z682" i="5"/>
  <c r="AA720" i="5"/>
  <c r="Z914" i="5"/>
  <c r="AA934" i="5"/>
  <c r="Z900" i="5"/>
  <c r="AA922" i="5"/>
  <c r="Z941" i="5"/>
  <c r="AA577" i="5"/>
  <c r="Z547" i="5"/>
  <c r="Z736" i="5"/>
  <c r="Z626" i="5"/>
  <c r="AA944" i="5"/>
  <c r="Z918" i="5"/>
  <c r="AA1005" i="5"/>
  <c r="Z898" i="5"/>
  <c r="AA815" i="5"/>
  <c r="Z718" i="5"/>
  <c r="Z566" i="5"/>
  <c r="AA836" i="5"/>
  <c r="Z959" i="5"/>
  <c r="Z850" i="5"/>
  <c r="AA760" i="5"/>
  <c r="AA763" i="5"/>
  <c r="AA915" i="5"/>
  <c r="Z853" i="5"/>
  <c r="AA949" i="5"/>
  <c r="AA618" i="5"/>
  <c r="Z613" i="5"/>
  <c r="Z586" i="5"/>
  <c r="AA872" i="5"/>
  <c r="Z781" i="5"/>
  <c r="Z797" i="5"/>
  <c r="AA879" i="5"/>
  <c r="AA702" i="5"/>
  <c r="Z685" i="5"/>
  <c r="AA628" i="5"/>
  <c r="AA695" i="5"/>
  <c r="Z741" i="5"/>
  <c r="AA777" i="5"/>
  <c r="AA791" i="5"/>
  <c r="Z749" i="5"/>
  <c r="AA748" i="5"/>
  <c r="AA832" i="5"/>
  <c r="Z611" i="5"/>
  <c r="Z793" i="5"/>
  <c r="AA906" i="5"/>
  <c r="Z910" i="5"/>
  <c r="AA645" i="5"/>
  <c r="Z997" i="5"/>
  <c r="AA911" i="5"/>
  <c r="Z669" i="5"/>
  <c r="AA790" i="5"/>
  <c r="AA693" i="5"/>
  <c r="Z873" i="5"/>
  <c r="AA878" i="5"/>
  <c r="AA581" i="5"/>
  <c r="AB956" i="5"/>
  <c r="Z956" i="5" s="1"/>
  <c r="Z922" i="5"/>
  <c r="AA604" i="5"/>
  <c r="Z665" i="5"/>
  <c r="AA642" i="5"/>
  <c r="AA977" i="5"/>
  <c r="Z950" i="5"/>
  <c r="Z714" i="5"/>
  <c r="AA623" i="5"/>
  <c r="Z1005" i="5"/>
  <c r="AA856" i="5"/>
  <c r="AA635" i="5"/>
  <c r="AA798" i="5"/>
  <c r="Z978" i="5"/>
  <c r="AA822" i="5"/>
  <c r="C36" i="5" l="1"/>
  <c r="D36" i="5" s="1"/>
  <c r="C37" i="5"/>
  <c r="D37" i="5" s="1"/>
  <c r="C38" i="5"/>
  <c r="D38" i="5" s="1"/>
  <c r="C39" i="5"/>
  <c r="D39" i="5" s="1"/>
  <c r="C40" i="5"/>
  <c r="D40" i="5" s="1"/>
  <c r="W40" i="5" l="1"/>
  <c r="X40" i="5"/>
  <c r="Y40" i="5"/>
  <c r="U40" i="5"/>
  <c r="V40" i="5"/>
  <c r="T40" i="5"/>
  <c r="R40" i="5"/>
  <c r="AD40" i="5" s="1"/>
  <c r="P40" i="5"/>
  <c r="AB40" i="5" s="1"/>
  <c r="Z40" i="5" s="1"/>
  <c r="O40" i="5"/>
  <c r="Q40" i="5"/>
  <c r="S40" i="5"/>
  <c r="AC40" i="5" s="1"/>
  <c r="X39" i="5"/>
  <c r="W39" i="5"/>
  <c r="Y39" i="5"/>
  <c r="V39" i="5"/>
  <c r="U39" i="5"/>
  <c r="AA39" i="5" s="1"/>
  <c r="T39" i="5"/>
  <c r="O39" i="5"/>
  <c r="P39" i="5"/>
  <c r="AB39" i="5" s="1"/>
  <c r="R39" i="5"/>
  <c r="AD39" i="5" s="1"/>
  <c r="S39" i="5"/>
  <c r="AC39" i="5" s="1"/>
  <c r="Q39" i="5"/>
  <c r="W38" i="5"/>
  <c r="Y38" i="5"/>
  <c r="X38" i="5"/>
  <c r="V38" i="5"/>
  <c r="U38" i="5"/>
  <c r="T38" i="5"/>
  <c r="Q38" i="5"/>
  <c r="S38" i="5"/>
  <c r="AC38" i="5" s="1"/>
  <c r="O38" i="5"/>
  <c r="AA38" i="5" s="1"/>
  <c r="P38" i="5"/>
  <c r="AB38" i="5" s="1"/>
  <c r="Z38" i="5" s="1"/>
  <c r="R38" i="5"/>
  <c r="AD38" i="5" s="1"/>
  <c r="Y37" i="5"/>
  <c r="W37" i="5"/>
  <c r="X37" i="5"/>
  <c r="U37" i="5"/>
  <c r="V37" i="5"/>
  <c r="T37" i="5"/>
  <c r="S37" i="5"/>
  <c r="AC37" i="5" s="1"/>
  <c r="P37" i="5"/>
  <c r="AB37" i="5" s="1"/>
  <c r="Z37" i="5" s="1"/>
  <c r="O37" i="5"/>
  <c r="R37" i="5"/>
  <c r="AD37" i="5" s="1"/>
  <c r="Q37" i="5"/>
  <c r="X36" i="5"/>
  <c r="Y36" i="5"/>
  <c r="W36" i="5"/>
  <c r="U36" i="5"/>
  <c r="AA36" i="5" s="1"/>
  <c r="V36" i="5"/>
  <c r="T36" i="5"/>
  <c r="O36" i="5"/>
  <c r="S36" i="5"/>
  <c r="AC36" i="5" s="1"/>
  <c r="P36" i="5"/>
  <c r="AB36" i="5" s="1"/>
  <c r="R36" i="5"/>
  <c r="AD36" i="5" s="1"/>
  <c r="Q36" i="5"/>
  <c r="C31" i="5"/>
  <c r="D31" i="5" s="1"/>
  <c r="C32" i="5"/>
  <c r="D32" i="5" s="1"/>
  <c r="C33" i="5"/>
  <c r="D33" i="5" s="1"/>
  <c r="C34" i="5"/>
  <c r="D34" i="5" s="1"/>
  <c r="C35" i="5"/>
  <c r="D35" i="5" s="1"/>
  <c r="Y35" i="5" l="1"/>
  <c r="X35" i="5"/>
  <c r="W35" i="5"/>
  <c r="V35" i="5"/>
  <c r="U35" i="5"/>
  <c r="T35" i="5"/>
  <c r="O35" i="5"/>
  <c r="P35" i="5"/>
  <c r="AB35" i="5" s="1"/>
  <c r="Z35" i="5" s="1"/>
  <c r="Q35" i="5"/>
  <c r="R35" i="5"/>
  <c r="AD35" i="5" s="1"/>
  <c r="S35" i="5"/>
  <c r="AC35" i="5" s="1"/>
  <c r="X33" i="5"/>
  <c r="W33" i="5"/>
  <c r="Y33" i="5"/>
  <c r="U33" i="5"/>
  <c r="V33" i="5"/>
  <c r="T33" i="5"/>
  <c r="P33" i="5"/>
  <c r="AB33" i="5" s="1"/>
  <c r="S33" i="5"/>
  <c r="AC33" i="5" s="1"/>
  <c r="R33" i="5"/>
  <c r="AD33" i="5" s="1"/>
  <c r="O33" i="5"/>
  <c r="Q33" i="5"/>
  <c r="AA40" i="5"/>
  <c r="Z36" i="5"/>
  <c r="AA37" i="5"/>
  <c r="Y34" i="5"/>
  <c r="X34" i="5"/>
  <c r="W34" i="5"/>
  <c r="U34" i="5"/>
  <c r="V34" i="5"/>
  <c r="T34" i="5"/>
  <c r="O34" i="5"/>
  <c r="S34" i="5"/>
  <c r="AC34" i="5" s="1"/>
  <c r="R34" i="5"/>
  <c r="AD34" i="5" s="1"/>
  <c r="P34" i="5"/>
  <c r="AB34" i="5" s="1"/>
  <c r="Q34" i="5"/>
  <c r="W32" i="5"/>
  <c r="X32" i="5"/>
  <c r="Y32" i="5"/>
  <c r="U32" i="5"/>
  <c r="V32" i="5"/>
  <c r="T32" i="5"/>
  <c r="Q32" i="5"/>
  <c r="P32" i="5"/>
  <c r="AB32" i="5" s="1"/>
  <c r="O32" i="5"/>
  <c r="S32" i="5"/>
  <c r="AC32" i="5" s="1"/>
  <c r="R32" i="5"/>
  <c r="AD32" i="5" s="1"/>
  <c r="Z39" i="5"/>
  <c r="Y31" i="5"/>
  <c r="X31" i="5"/>
  <c r="W31" i="5"/>
  <c r="V31" i="5"/>
  <c r="U31" i="5"/>
  <c r="T31" i="5"/>
  <c r="R31" i="5"/>
  <c r="AD31" i="5" s="1"/>
  <c r="P31" i="5"/>
  <c r="AB31" i="5" s="1"/>
  <c r="Z31" i="5" s="1"/>
  <c r="S31" i="5"/>
  <c r="AC31" i="5" s="1"/>
  <c r="Q31" i="5"/>
  <c r="O31" i="5"/>
  <c r="AA34" i="5" l="1"/>
  <c r="Z32" i="5"/>
  <c r="AA32" i="5"/>
  <c r="AA31" i="5"/>
  <c r="AA33" i="5"/>
  <c r="AA35" i="5"/>
  <c r="Z34" i="5"/>
  <c r="Z33" i="5"/>
  <c r="C7" i="5" l="1"/>
  <c r="D7" i="5" s="1"/>
  <c r="C8" i="5"/>
  <c r="D8" i="5" s="1"/>
  <c r="C9" i="5"/>
  <c r="D9" i="5" s="1"/>
  <c r="C10" i="5"/>
  <c r="D10" i="5" s="1"/>
  <c r="C11" i="5"/>
  <c r="D11" i="5" s="1"/>
  <c r="C12" i="5"/>
  <c r="D12" i="5" s="1"/>
  <c r="C13" i="5"/>
  <c r="D13" i="5" s="1"/>
  <c r="C14" i="5"/>
  <c r="D14" i="5" s="1"/>
  <c r="C15" i="5"/>
  <c r="D15" i="5" s="1"/>
  <c r="C16" i="5"/>
  <c r="D16" i="5" s="1"/>
  <c r="C17" i="5"/>
  <c r="D17" i="5" s="1"/>
  <c r="C18" i="5"/>
  <c r="D18" i="5" s="1"/>
  <c r="C19" i="5"/>
  <c r="D19" i="5" s="1"/>
  <c r="C20" i="5"/>
  <c r="D20" i="5" s="1"/>
  <c r="C21" i="5"/>
  <c r="D21" i="5" s="1"/>
  <c r="C22" i="5"/>
  <c r="D22" i="5" s="1"/>
  <c r="C23" i="5"/>
  <c r="D23" i="5" s="1"/>
  <c r="C24" i="5"/>
  <c r="D24" i="5" s="1"/>
  <c r="C25" i="5"/>
  <c r="D25" i="5" s="1"/>
  <c r="C26" i="5"/>
  <c r="D26" i="5" s="1"/>
  <c r="C27" i="5"/>
  <c r="D27" i="5" s="1"/>
  <c r="C28" i="5"/>
  <c r="D28" i="5" s="1"/>
  <c r="C29" i="5"/>
  <c r="D29" i="5" s="1"/>
  <c r="C30" i="5"/>
  <c r="D30" i="5" s="1"/>
  <c r="C6" i="5"/>
  <c r="D6" i="5" s="1"/>
  <c r="Y20" i="5" l="1"/>
  <c r="X20" i="5"/>
  <c r="W20" i="5"/>
  <c r="V20" i="5"/>
  <c r="U20" i="5"/>
  <c r="T20" i="5"/>
  <c r="S20" i="5"/>
  <c r="AC20" i="5" s="1"/>
  <c r="Q20" i="5"/>
  <c r="R20" i="5"/>
  <c r="AD20" i="5" s="1"/>
  <c r="O20" i="5"/>
  <c r="AA20" i="5" s="1"/>
  <c r="P20" i="5"/>
  <c r="AB20" i="5" s="1"/>
  <c r="Z20" i="5" s="1"/>
  <c r="W19" i="5"/>
  <c r="Y19" i="5"/>
  <c r="X19" i="5"/>
  <c r="U19" i="5"/>
  <c r="V19" i="5"/>
  <c r="T19" i="5"/>
  <c r="R19" i="5"/>
  <c r="AD19" i="5" s="1"/>
  <c r="P19" i="5"/>
  <c r="AB19" i="5" s="1"/>
  <c r="Q19" i="5"/>
  <c r="S19" i="5"/>
  <c r="AC19" i="5" s="1"/>
  <c r="O19" i="5"/>
  <c r="Y21" i="5"/>
  <c r="W21" i="5"/>
  <c r="X21" i="5"/>
  <c r="V21" i="5"/>
  <c r="U21" i="5"/>
  <c r="T21" i="5"/>
  <c r="Q21" i="5"/>
  <c r="R21" i="5"/>
  <c r="AD21" i="5" s="1"/>
  <c r="O21" i="5"/>
  <c r="P21" i="5"/>
  <c r="AB21" i="5" s="1"/>
  <c r="Z21" i="5" s="1"/>
  <c r="S21" i="5"/>
  <c r="AC21" i="5" s="1"/>
  <c r="X18" i="5"/>
  <c r="W18" i="5"/>
  <c r="Y18" i="5"/>
  <c r="U18" i="5"/>
  <c r="V18" i="5"/>
  <c r="T18" i="5"/>
  <c r="P18" i="5"/>
  <c r="AB18" i="5" s="1"/>
  <c r="Z18" i="5" s="1"/>
  <c r="S18" i="5"/>
  <c r="AC18" i="5" s="1"/>
  <c r="Q18" i="5"/>
  <c r="R18" i="5"/>
  <c r="AD18" i="5" s="1"/>
  <c r="O18" i="5"/>
  <c r="Y14" i="5"/>
  <c r="W14" i="5"/>
  <c r="X14" i="5"/>
  <c r="V14" i="5"/>
  <c r="U14" i="5"/>
  <c r="T14" i="5"/>
  <c r="O14" i="5"/>
  <c r="P14" i="5"/>
  <c r="AB14" i="5" s="1"/>
  <c r="Q14" i="5"/>
  <c r="S14" i="5"/>
  <c r="AC14" i="5" s="1"/>
  <c r="R14" i="5"/>
  <c r="AD14" i="5" s="1"/>
  <c r="X29" i="5"/>
  <c r="Y29" i="5"/>
  <c r="W29" i="5"/>
  <c r="V29" i="5"/>
  <c r="U29" i="5"/>
  <c r="T29" i="5"/>
  <c r="S29" i="5"/>
  <c r="AC29" i="5" s="1"/>
  <c r="R29" i="5"/>
  <c r="AD29" i="5" s="1"/>
  <c r="Q29" i="5"/>
  <c r="P29" i="5"/>
  <c r="AB29" i="5" s="1"/>
  <c r="O29" i="5"/>
  <c r="X13" i="5"/>
  <c r="Y13" i="5"/>
  <c r="W13" i="5"/>
  <c r="U13" i="5"/>
  <c r="V13" i="5"/>
  <c r="T13" i="5"/>
  <c r="O13" i="5"/>
  <c r="S13" i="5"/>
  <c r="AC13" i="5" s="1"/>
  <c r="R13" i="5"/>
  <c r="AD13" i="5" s="1"/>
  <c r="P13" i="5"/>
  <c r="Q13" i="5"/>
  <c r="W17" i="5"/>
  <c r="Y17" i="5"/>
  <c r="X17" i="5"/>
  <c r="U17" i="5"/>
  <c r="V17" i="5"/>
  <c r="T17" i="5"/>
  <c r="S17" i="5"/>
  <c r="AC17" i="5" s="1"/>
  <c r="Q17" i="5"/>
  <c r="R17" i="5"/>
  <c r="AD17" i="5" s="1"/>
  <c r="O17" i="5"/>
  <c r="P17" i="5"/>
  <c r="AB17" i="5" s="1"/>
  <c r="Y28" i="5"/>
  <c r="X28" i="5"/>
  <c r="W28" i="5"/>
  <c r="V28" i="5"/>
  <c r="U28" i="5"/>
  <c r="T28" i="5"/>
  <c r="S28" i="5"/>
  <c r="AC28" i="5" s="1"/>
  <c r="P28" i="5"/>
  <c r="AB28" i="5" s="1"/>
  <c r="Z28" i="5" s="1"/>
  <c r="Q28" i="5"/>
  <c r="O28" i="5"/>
  <c r="R28" i="5"/>
  <c r="AD28" i="5" s="1"/>
  <c r="X12" i="5"/>
  <c r="W12" i="5"/>
  <c r="Y12" i="5"/>
  <c r="U12" i="5"/>
  <c r="V12" i="5"/>
  <c r="T12" i="5"/>
  <c r="S12" i="5"/>
  <c r="AC12" i="5" s="1"/>
  <c r="R12" i="5"/>
  <c r="AD12" i="5" s="1"/>
  <c r="O12" i="5"/>
  <c r="Q12" i="5"/>
  <c r="P12" i="5"/>
  <c r="AB12" i="5" s="1"/>
  <c r="Z12" i="5" s="1"/>
  <c r="X16" i="5"/>
  <c r="W16" i="5"/>
  <c r="Y16" i="5"/>
  <c r="V16" i="5"/>
  <c r="U16" i="5"/>
  <c r="T16" i="5"/>
  <c r="P16" i="5"/>
  <c r="AB16" i="5" s="1"/>
  <c r="O16" i="5"/>
  <c r="R16" i="5"/>
  <c r="AD16" i="5" s="1"/>
  <c r="Q16" i="5"/>
  <c r="S16" i="5"/>
  <c r="AC16" i="5" s="1"/>
  <c r="X27" i="5"/>
  <c r="W27" i="5"/>
  <c r="Y27" i="5"/>
  <c r="V27" i="5"/>
  <c r="U27" i="5"/>
  <c r="T27" i="5"/>
  <c r="S27" i="5"/>
  <c r="AC27" i="5" s="1"/>
  <c r="R27" i="5"/>
  <c r="AD27" i="5" s="1"/>
  <c r="Q27" i="5"/>
  <c r="O27" i="5"/>
  <c r="P27" i="5"/>
  <c r="AB27" i="5" s="1"/>
  <c r="W11" i="5"/>
  <c r="Y11" i="5"/>
  <c r="X11" i="5"/>
  <c r="U11" i="5"/>
  <c r="V11" i="5"/>
  <c r="T11" i="5"/>
  <c r="Q11" i="5"/>
  <c r="O11" i="5"/>
  <c r="P11" i="5"/>
  <c r="AB11" i="5" s="1"/>
  <c r="Z11" i="5" s="1"/>
  <c r="S11" i="5"/>
  <c r="AC11" i="5" s="1"/>
  <c r="R11" i="5"/>
  <c r="AD11" i="5" s="1"/>
  <c r="W26" i="5"/>
  <c r="X26" i="5"/>
  <c r="Y26" i="5"/>
  <c r="V26" i="5"/>
  <c r="U26" i="5"/>
  <c r="T26" i="5"/>
  <c r="O26" i="5"/>
  <c r="R26" i="5"/>
  <c r="AD26" i="5" s="1"/>
  <c r="Q26" i="5"/>
  <c r="S26" i="5"/>
  <c r="AC26" i="5" s="1"/>
  <c r="P26" i="5"/>
  <c r="AB26" i="5" s="1"/>
  <c r="Z26" i="5" s="1"/>
  <c r="Y10" i="5"/>
  <c r="W10" i="5"/>
  <c r="X10" i="5"/>
  <c r="U10" i="5"/>
  <c r="V10" i="5"/>
  <c r="T10" i="5"/>
  <c r="O10" i="5"/>
  <c r="Q10" i="5"/>
  <c r="S10" i="5"/>
  <c r="AC10" i="5" s="1"/>
  <c r="R10" i="5"/>
  <c r="AD10" i="5" s="1"/>
  <c r="P10" i="5"/>
  <c r="AB10" i="5" s="1"/>
  <c r="Y22" i="5"/>
  <c r="X22" i="5"/>
  <c r="W22" i="5"/>
  <c r="U22" i="5"/>
  <c r="V22" i="5"/>
  <c r="T22" i="5"/>
  <c r="Q22" i="5"/>
  <c r="O22" i="5"/>
  <c r="AA22" i="5" s="1"/>
  <c r="R22" i="5"/>
  <c r="AD22" i="5" s="1"/>
  <c r="S22" i="5"/>
  <c r="AC22" i="5" s="1"/>
  <c r="P22" i="5"/>
  <c r="AB22" i="5" s="1"/>
  <c r="Z22" i="5" s="1"/>
  <c r="X30" i="5"/>
  <c r="Y30" i="5"/>
  <c r="W30" i="5"/>
  <c r="V30" i="5"/>
  <c r="U30" i="5"/>
  <c r="T30" i="5"/>
  <c r="R30" i="5"/>
  <c r="AD30" i="5" s="1"/>
  <c r="O30" i="5"/>
  <c r="P30" i="5"/>
  <c r="AB30" i="5" s="1"/>
  <c r="Z30" i="5" s="1"/>
  <c r="S30" i="5"/>
  <c r="AC30" i="5" s="1"/>
  <c r="Q30" i="5"/>
  <c r="W25" i="5"/>
  <c r="X25" i="5"/>
  <c r="Y25" i="5"/>
  <c r="V25" i="5"/>
  <c r="U25" i="5"/>
  <c r="T25" i="5"/>
  <c r="Q25" i="5"/>
  <c r="S25" i="5"/>
  <c r="AC25" i="5" s="1"/>
  <c r="R25" i="5"/>
  <c r="AD25" i="5" s="1"/>
  <c r="O25" i="5"/>
  <c r="P25" i="5"/>
  <c r="AB25" i="5" s="1"/>
  <c r="Y9" i="5"/>
  <c r="W9" i="5"/>
  <c r="X9" i="5"/>
  <c r="V9" i="5"/>
  <c r="U9" i="5"/>
  <c r="T9" i="5"/>
  <c r="S9" i="5"/>
  <c r="AC9" i="5" s="1"/>
  <c r="O9" i="5"/>
  <c r="Q9" i="5"/>
  <c r="P9" i="5"/>
  <c r="AB9" i="5" s="1"/>
  <c r="Z9" i="5" s="1"/>
  <c r="R9" i="5"/>
  <c r="AD9" i="5" s="1"/>
  <c r="W6" i="5"/>
  <c r="Y6" i="5"/>
  <c r="X6" i="5"/>
  <c r="V6" i="5"/>
  <c r="U6" i="5"/>
  <c r="T6" i="5"/>
  <c r="O6" i="5"/>
  <c r="Q6" i="5"/>
  <c r="R6" i="5"/>
  <c r="AD6" i="5" s="1"/>
  <c r="S6" i="5"/>
  <c r="AC6" i="5" s="1"/>
  <c r="P6" i="5"/>
  <c r="AB6" i="5" s="1"/>
  <c r="Z6" i="5" s="1"/>
  <c r="X15" i="5"/>
  <c r="Y15" i="5"/>
  <c r="W15" i="5"/>
  <c r="U15" i="5"/>
  <c r="AA15" i="5" s="1"/>
  <c r="V15" i="5"/>
  <c r="T15" i="5"/>
  <c r="P15" i="5"/>
  <c r="AB15" i="5" s="1"/>
  <c r="O15" i="5"/>
  <c r="S15" i="5"/>
  <c r="AC15" i="5" s="1"/>
  <c r="R15" i="5"/>
  <c r="AD15" i="5" s="1"/>
  <c r="Q15" i="5"/>
  <c r="W24" i="5"/>
  <c r="Y24" i="5"/>
  <c r="X24" i="5"/>
  <c r="V24" i="5"/>
  <c r="U24" i="5"/>
  <c r="T24" i="5"/>
  <c r="S24" i="5"/>
  <c r="AC24" i="5" s="1"/>
  <c r="Q24" i="5"/>
  <c r="R24" i="5"/>
  <c r="AD24" i="5" s="1"/>
  <c r="O24" i="5"/>
  <c r="P24" i="5"/>
  <c r="AB24" i="5" s="1"/>
  <c r="Y8" i="5"/>
  <c r="W8" i="5"/>
  <c r="X8" i="5"/>
  <c r="V8" i="5"/>
  <c r="U8" i="5"/>
  <c r="T8" i="5"/>
  <c r="R8" i="5"/>
  <c r="AD8" i="5" s="1"/>
  <c r="S8" i="5"/>
  <c r="AC8" i="5" s="1"/>
  <c r="O8" i="5"/>
  <c r="Q8" i="5"/>
  <c r="P8" i="5"/>
  <c r="AB8" i="5" s="1"/>
  <c r="Z8" i="5" s="1"/>
  <c r="X23" i="5"/>
  <c r="W23" i="5"/>
  <c r="Y23" i="5"/>
  <c r="U23" i="5"/>
  <c r="V23" i="5"/>
  <c r="T23" i="5"/>
  <c r="Q23" i="5"/>
  <c r="R23" i="5"/>
  <c r="AD23" i="5" s="1"/>
  <c r="P23" i="5"/>
  <c r="AB23" i="5" s="1"/>
  <c r="S23" i="5"/>
  <c r="AC23" i="5" s="1"/>
  <c r="O23" i="5"/>
  <c r="AA23" i="5" s="1"/>
  <c r="X7" i="5"/>
  <c r="Y7" i="5"/>
  <c r="W7" i="5"/>
  <c r="T7" i="5"/>
  <c r="V7" i="5"/>
  <c r="U7" i="5"/>
  <c r="S7" i="5"/>
  <c r="AC7" i="5" s="1"/>
  <c r="O7" i="5"/>
  <c r="R7" i="5"/>
  <c r="AD7" i="5" s="1"/>
  <c r="P7" i="5"/>
  <c r="AB7" i="5" s="1"/>
  <c r="Q7" i="5"/>
  <c r="AA8" i="5" l="1"/>
  <c r="AA11" i="5"/>
  <c r="AB13" i="5"/>
  <c r="Z13" i="5"/>
  <c r="AA29" i="5"/>
  <c r="AA9" i="5"/>
  <c r="Z17" i="5"/>
  <c r="AA13" i="5"/>
  <c r="AA12" i="5"/>
  <c r="AA17" i="5"/>
  <c r="AA21" i="5"/>
  <c r="Z23" i="5"/>
  <c r="AA6" i="5"/>
  <c r="Z25" i="5"/>
  <c r="AA16" i="5"/>
  <c r="AA19" i="5"/>
  <c r="AA7" i="5"/>
  <c r="AA25" i="5"/>
  <c r="AA30" i="5"/>
  <c r="Z10" i="5"/>
  <c r="Z16" i="5"/>
  <c r="AA18" i="5"/>
  <c r="AA26" i="5"/>
  <c r="Z27" i="5"/>
  <c r="Z14" i="5"/>
  <c r="Z15" i="5"/>
  <c r="AA27" i="5"/>
  <c r="Z19" i="5"/>
  <c r="AA10" i="5"/>
  <c r="Z7" i="5"/>
  <c r="Z24" i="5"/>
  <c r="AA28" i="5"/>
  <c r="AA24" i="5"/>
  <c r="Z29" i="5"/>
  <c r="AA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5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5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5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  <comment ref="U5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功能还没做</t>
        </r>
      </text>
    </comment>
    <comment ref="V5" authorId="0" shapeId="0" xr:uid="{00000000-0006-0000-0200-000003000000}">
      <text>
        <r>
          <rPr>
            <b/>
            <sz val="9"/>
            <color indexed="81"/>
            <rFont val="宋体"/>
            <family val="3"/>
            <charset val="134"/>
          </rPr>
          <t>功能还没做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5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5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5" authorId="0" shapeId="0" xr:uid="{00000000-0006-0000-05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5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5" authorId="0" shapeId="0" xr:uid="{00000000-0006-0000-07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5" authorId="0" shapeId="0" xr:uid="{00000000-0006-0000-08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5" authorId="0" shapeId="0" xr:uid="{00000000-0006-0000-09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5" authorId="0" shapeId="0" xr:uid="{00000000-0006-0000-0A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暂时没用</t>
        </r>
      </text>
    </comment>
  </commentList>
</comments>
</file>

<file path=xl/sharedStrings.xml><?xml version="1.0" encoding="utf-8"?>
<sst xmlns="http://schemas.openxmlformats.org/spreadsheetml/2006/main" count="11544" uniqueCount="99">
  <si>
    <t>怪物名字</t>
    <phoneticPr fontId="1" type="noConversion"/>
  </si>
  <si>
    <t>怪物等级</t>
    <phoneticPr fontId="1" type="noConversion"/>
  </si>
  <si>
    <t>属性等级</t>
    <phoneticPr fontId="1" type="noConversion"/>
  </si>
  <si>
    <t>能力模板</t>
    <phoneticPr fontId="1" type="noConversion"/>
  </si>
  <si>
    <t>怪物类型</t>
    <phoneticPr fontId="1" type="noConversion"/>
  </si>
  <si>
    <t>怪物受击</t>
    <phoneticPr fontId="1" type="noConversion"/>
  </si>
  <si>
    <t>玩家受击</t>
    <phoneticPr fontId="1" type="noConversion"/>
  </si>
  <si>
    <t>玩家对怪物命中</t>
    <phoneticPr fontId="1" type="noConversion"/>
  </si>
  <si>
    <t>怪物对玩家命中</t>
    <phoneticPr fontId="1" type="noConversion"/>
  </si>
  <si>
    <t>怪物技能系数</t>
    <phoneticPr fontId="1" type="noConversion"/>
  </si>
  <si>
    <t>围攻怪物个数</t>
    <phoneticPr fontId="1" type="noConversion"/>
  </si>
  <si>
    <t>攻击间隔/s</t>
    <phoneticPr fontId="1" type="noConversion"/>
  </si>
  <si>
    <t>怪物属性设计</t>
    <phoneticPr fontId="1" type="noConversion"/>
  </si>
  <si>
    <t>生命</t>
  </si>
  <si>
    <t>攻击</t>
  </si>
  <si>
    <t>防御</t>
  </si>
  <si>
    <t>命中</t>
  </si>
  <si>
    <t>闪避</t>
  </si>
  <si>
    <t>回血间隔</t>
    <phoneticPr fontId="1" type="noConversion"/>
  </si>
  <si>
    <t>回血量</t>
    <phoneticPr fontId="1" type="noConversion"/>
  </si>
  <si>
    <t>每招平均目标</t>
  </si>
  <si>
    <t>每招平均技能伤害</t>
  </si>
  <si>
    <t>每招平均固伤</t>
  </si>
  <si>
    <t>关卡数</t>
    <phoneticPr fontId="1" type="noConversion"/>
  </si>
  <si>
    <t>小怪</t>
    <phoneticPr fontId="1" type="noConversion"/>
  </si>
  <si>
    <t>boss</t>
    <phoneticPr fontId="1" type="noConversion"/>
  </si>
  <si>
    <t>非R</t>
    <phoneticPr fontId="1" type="noConversion"/>
  </si>
  <si>
    <t>目标玩家能力（简易版，仅有计算玩家基础属性,不计算化神，宠物，以后再添加特殊属性和化神等因素）</t>
    <phoneticPr fontId="1" type="noConversion"/>
  </si>
  <si>
    <t>怪物属性</t>
    <phoneticPr fontId="1" type="noConversion"/>
  </si>
  <si>
    <t>生命</t>
    <phoneticPr fontId="1" type="noConversion"/>
  </si>
  <si>
    <t>攻击</t>
    <phoneticPr fontId="1" type="noConversion"/>
  </si>
  <si>
    <t>防御</t>
    <phoneticPr fontId="1" type="noConversion"/>
  </si>
  <si>
    <t>命中</t>
    <phoneticPr fontId="1" type="noConversion"/>
  </si>
  <si>
    <t>闪避</t>
    <phoneticPr fontId="1" type="noConversion"/>
  </si>
  <si>
    <t>伤害溢出修正</t>
    <phoneticPr fontId="1" type="noConversion"/>
  </si>
  <si>
    <t>技能目标误差修正</t>
    <phoneticPr fontId="1" type="noConversion"/>
  </si>
  <si>
    <t>防御抵消比例</t>
    <phoneticPr fontId="1" type="noConversion"/>
  </si>
  <si>
    <t>技能固定伤害</t>
    <phoneticPr fontId="1" type="noConversion"/>
  </si>
  <si>
    <t>攻击*防御抵消</t>
    <phoneticPr fontId="1" type="noConversion"/>
  </si>
  <si>
    <t>（（攻击-怪物防御）*技能系数+技能固伤）*怪物受击*玩家命中*伤害溢出修正</t>
    <phoneticPr fontId="1" type="noConversion"/>
  </si>
  <si>
    <t>当回血间隔不等于0时</t>
    <phoneticPr fontId="1" type="noConversion"/>
  </si>
  <si>
    <t>每秒回血=回血量/回血间隔</t>
    <phoneticPr fontId="1" type="noConversion"/>
  </si>
  <si>
    <t>每秒被攻击次数=1/攻击间隔*怪物数量</t>
    <phoneticPr fontId="1" type="noConversion"/>
  </si>
  <si>
    <t>当回血间隔=0或回血量=0时</t>
    <phoneticPr fontId="1" type="noConversion"/>
  </si>
  <si>
    <t>怪物属性算法</t>
    <phoneticPr fontId="1" type="noConversion"/>
  </si>
  <si>
    <t>怪物对玩家命中率*玩家闪避</t>
    <phoneticPr fontId="1" type="noConversion"/>
  </si>
  <si>
    <t>玩家命中/玩家对怪物命中</t>
    <phoneticPr fontId="1" type="noConversion"/>
  </si>
  <si>
    <t>boss等级</t>
    <phoneticPr fontId="1" type="noConversion"/>
  </si>
  <si>
    <t>boss</t>
    <phoneticPr fontId="1" type="noConversion"/>
  </si>
  <si>
    <t>非R</t>
    <phoneticPr fontId="1" type="noConversion"/>
  </si>
  <si>
    <t>护盾血量</t>
    <phoneticPr fontId="1" type="noConversion"/>
  </si>
  <si>
    <t>这个版本人较少，按平均一个世界boss4个在打，平均每人打40下，纯击杀时间约25秒，护盾存在时间15秒</t>
    <phoneticPr fontId="1" type="noConversion"/>
  </si>
  <si>
    <t>2转</t>
    <phoneticPr fontId="1" type="noConversion"/>
  </si>
  <si>
    <t>3转</t>
  </si>
  <si>
    <t>4转</t>
  </si>
  <si>
    <t>5转</t>
  </si>
  <si>
    <t>6转</t>
  </si>
  <si>
    <t>7转</t>
  </si>
  <si>
    <t>8转</t>
  </si>
  <si>
    <t>9转</t>
  </si>
  <si>
    <t>平均一个野外boss2个玩家在抢，每人平均40下，击杀时间约25秒，单人击杀时间约为65~70秒</t>
    <phoneticPr fontId="1" type="noConversion"/>
  </si>
  <si>
    <t>按平均一个转生boss3个在打，平均每人打40下，纯击杀时间约25秒，护盾存在时间15秒</t>
    <phoneticPr fontId="1" type="noConversion"/>
  </si>
  <si>
    <t>通天塔层数</t>
    <phoneticPr fontId="1" type="noConversion"/>
  </si>
  <si>
    <t>按平均一个boss2个在打，平均每人打40下，纯击杀时间约25秒，护盾存在时间15秒</t>
    <phoneticPr fontId="1" type="noConversion"/>
  </si>
  <si>
    <t>材料副本类型</t>
    <phoneticPr fontId="1" type="noConversion"/>
  </si>
  <si>
    <t>仙侣</t>
    <phoneticPr fontId="1" type="noConversion"/>
  </si>
  <si>
    <t>坐骑</t>
    <phoneticPr fontId="1" type="noConversion"/>
  </si>
  <si>
    <t>羽翼</t>
    <phoneticPr fontId="1" type="noConversion"/>
  </si>
  <si>
    <t>宠物</t>
    <phoneticPr fontId="1" type="noConversion"/>
  </si>
  <si>
    <t>强化</t>
    <phoneticPr fontId="1" type="noConversion"/>
  </si>
  <si>
    <t>金币</t>
    <phoneticPr fontId="1" type="noConversion"/>
  </si>
  <si>
    <t>附魔</t>
    <phoneticPr fontId="1" type="noConversion"/>
  </si>
  <si>
    <t>开光</t>
    <phoneticPr fontId="1" type="noConversion"/>
  </si>
  <si>
    <t>副本等级</t>
    <phoneticPr fontId="1" type="noConversion"/>
  </si>
  <si>
    <t>小怪1</t>
    <phoneticPr fontId="1" type="noConversion"/>
  </si>
  <si>
    <t>小怪2</t>
  </si>
  <si>
    <t>小怪3</t>
  </si>
  <si>
    <t>小怪4</t>
  </si>
  <si>
    <t>小怪5</t>
  </si>
  <si>
    <t>技能目标误差修正</t>
    <phoneticPr fontId="1" type="noConversion"/>
  </si>
  <si>
    <t>攻击=玩家防御/5，本来是攻击=玩家防御即可，这里是为了保险，以后可能调整</t>
    <phoneticPr fontId="1" type="noConversion"/>
  </si>
  <si>
    <t>任务100012小怪</t>
    <phoneticPr fontId="1" type="noConversion"/>
  </si>
  <si>
    <t>当玩家受击=0时</t>
    <phoneticPr fontId="1" type="noConversion"/>
  </si>
  <si>
    <t>当玩家受击不等于0时</t>
    <phoneticPr fontId="1" type="noConversion"/>
  </si>
  <si>
    <t>每秒回血=回血量/回血间隔</t>
    <phoneticPr fontId="1" type="noConversion"/>
  </si>
  <si>
    <t>每秒被攻击次数=1/攻击间隔*怪物数量</t>
    <phoneticPr fontId="1" type="noConversion"/>
  </si>
  <si>
    <t>每次攻击扣血=每秒回血/每秒被攻击次数</t>
    <phoneticPr fontId="1" type="noConversion"/>
  </si>
  <si>
    <t>攻击=（每次攻击扣血-怪物固定伤害【这个以后加】）/怪物技能系数+玩家防御</t>
    <phoneticPr fontId="1" type="noConversion"/>
  </si>
  <si>
    <t>每次攻击扣血=每秒回血/每秒被攻击次数+玩家血量/玩家受击次数</t>
    <phoneticPr fontId="1" type="noConversion"/>
  </si>
  <si>
    <t>时间/（每只受击次数*0.6）*群攻效率=10</t>
    <phoneticPr fontId="1" type="noConversion"/>
  </si>
  <si>
    <t>任务100018小怪</t>
    <phoneticPr fontId="1" type="noConversion"/>
  </si>
  <si>
    <t>任务100021小怪</t>
    <phoneticPr fontId="1" type="noConversion"/>
  </si>
  <si>
    <t>波数</t>
    <phoneticPr fontId="1" type="noConversion"/>
  </si>
  <si>
    <t>boss</t>
    <phoneticPr fontId="1" type="noConversion"/>
  </si>
  <si>
    <t>时间/（怪物受击*0.6）*群攻效率=个数</t>
    <phoneticPr fontId="1" type="noConversion"/>
  </si>
  <si>
    <t>每只受击次数=时间/10*群攻效率/0.6</t>
    <phoneticPr fontId="1" type="noConversion"/>
  </si>
  <si>
    <t>boss</t>
    <phoneticPr fontId="1" type="noConversion"/>
  </si>
  <si>
    <t>非R</t>
    <phoneticPr fontId="1" type="noConversion"/>
  </si>
  <si>
    <t>神剑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</si>
</sst>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5" fillId="0" borderId="0" xfId="0" applyFont="1"/>
    <xf numFmtId="0" fontId="4" fillId="0" borderId="1" xfId="0" applyFont="1" applyBorder="1"/>
    <xf numFmtId="9" fontId="6" fillId="0" borderId="1" xfId="0" applyNumberFormat="1" applyFont="1" applyBorder="1"/>
    <xf numFmtId="0" fontId="6" fillId="0" borderId="1" xfId="0" applyFont="1" applyBorder="1"/>
    <xf numFmtId="0" fontId="6" fillId="0" borderId="0" xfId="0" applyFont="1"/>
    <xf numFmtId="0" fontId="0" fillId="2" borderId="0" xfId="0" applyFill="1"/>
    <xf numFmtId="0" fontId="4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21</xdr:row>
      <xdr:rowOff>123825</xdr:rowOff>
    </xdr:from>
    <xdr:to>
      <xdr:col>28</xdr:col>
      <xdr:colOff>27293</xdr:colOff>
      <xdr:row>40</xdr:row>
      <xdr:rowOff>9132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7350" y="3724275"/>
          <a:ext cx="10257143" cy="31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9609;&#23478;&#33021;&#2114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3021;&#21147;&#26694;&#2655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1319;&#32423;&#32463;&#3956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5163;&#27969;&#31243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aiduNetdiskDownload\&#26576;&#22823;&#21378;mmo\&#20135;&#20986;.xlsx" TargetMode="External"/><Relationship Id="rId1" Type="http://schemas.openxmlformats.org/officeDocument/2006/relationships/externalLinkPath" Target="&#20135;&#209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非R能力"/>
      <sheetName val="非R新手基础装备属性模拟"/>
      <sheetName val="非R神装随机属性演算"/>
      <sheetName val="非R神魂随机属性演算"/>
      <sheetName val="非R神纹属性演算"/>
      <sheetName val="非R装备强化属性演算"/>
      <sheetName val="非R灵脉属性演算"/>
      <sheetName val="非R技能属性演算"/>
      <sheetName val="非R仙侣属性演算"/>
      <sheetName val="非R宠物属性演算"/>
      <sheetName val="非R宝石属性演算"/>
      <sheetName val="非R装备精炼属性演算"/>
      <sheetName val="非R坐骑属性演算"/>
      <sheetName val="非R羽翼属性演算"/>
      <sheetName val="非R突破属性演算"/>
      <sheetName val="非R开光属性演算"/>
      <sheetName val="非R附魔属性演算"/>
      <sheetName val="非R令牌属性演算"/>
      <sheetName val="非R仙阶属性演算"/>
      <sheetName val="非R转生属性演算"/>
      <sheetName val="非R仙兵属性演算"/>
      <sheetName val="非R套装属性演算"/>
      <sheetName val="非R升级时间"/>
    </sheetNames>
    <sheetDataSet>
      <sheetData sheetId="0">
        <row r="8">
          <cell r="B8" t="str">
            <v>生命</v>
          </cell>
          <cell r="C8" t="str">
            <v>攻击</v>
          </cell>
          <cell r="D8" t="str">
            <v>防御</v>
          </cell>
          <cell r="E8" t="str">
            <v>命中</v>
          </cell>
          <cell r="F8" t="str">
            <v>闪避</v>
          </cell>
        </row>
        <row r="9">
          <cell r="B9">
            <v>240</v>
          </cell>
          <cell r="C9">
            <v>40</v>
          </cell>
          <cell r="D9">
            <v>20</v>
          </cell>
          <cell r="E9">
            <v>9</v>
          </cell>
          <cell r="F9">
            <v>12</v>
          </cell>
          <cell r="H9">
            <v>0</v>
          </cell>
          <cell r="FH9">
            <v>0</v>
          </cell>
          <cell r="FK9">
            <v>0</v>
          </cell>
        </row>
        <row r="10">
          <cell r="B10">
            <v>300</v>
          </cell>
          <cell r="C10">
            <v>55</v>
          </cell>
          <cell r="D10">
            <v>30</v>
          </cell>
          <cell r="E10">
            <v>12</v>
          </cell>
          <cell r="F10">
            <v>16</v>
          </cell>
          <cell r="H10">
            <v>0</v>
          </cell>
          <cell r="FH10">
            <v>0</v>
          </cell>
          <cell r="FK10">
            <v>0</v>
          </cell>
        </row>
        <row r="11">
          <cell r="B11">
            <v>360</v>
          </cell>
          <cell r="C11">
            <v>70</v>
          </cell>
          <cell r="D11">
            <v>40</v>
          </cell>
          <cell r="E11">
            <v>15</v>
          </cell>
          <cell r="F11">
            <v>20</v>
          </cell>
          <cell r="H11">
            <v>0</v>
          </cell>
          <cell r="FH11">
            <v>0</v>
          </cell>
          <cell r="FK11">
            <v>0</v>
          </cell>
        </row>
        <row r="12">
          <cell r="B12">
            <v>420</v>
          </cell>
          <cell r="C12">
            <v>85</v>
          </cell>
          <cell r="D12">
            <v>50</v>
          </cell>
          <cell r="E12">
            <v>18</v>
          </cell>
          <cell r="F12">
            <v>24</v>
          </cell>
          <cell r="H12">
            <v>0</v>
          </cell>
          <cell r="FH12">
            <v>0</v>
          </cell>
          <cell r="FK12">
            <v>0</v>
          </cell>
        </row>
        <row r="13">
          <cell r="B13">
            <v>480</v>
          </cell>
          <cell r="C13">
            <v>100</v>
          </cell>
          <cell r="D13">
            <v>60</v>
          </cell>
          <cell r="E13">
            <v>21</v>
          </cell>
          <cell r="F13">
            <v>28</v>
          </cell>
          <cell r="H13">
            <v>0</v>
          </cell>
          <cell r="FH13">
            <v>0</v>
          </cell>
          <cell r="FK13">
            <v>0</v>
          </cell>
        </row>
        <row r="14">
          <cell r="B14">
            <v>540</v>
          </cell>
          <cell r="C14">
            <v>115</v>
          </cell>
          <cell r="D14">
            <v>70</v>
          </cell>
          <cell r="E14">
            <v>24</v>
          </cell>
          <cell r="F14">
            <v>32</v>
          </cell>
          <cell r="H14">
            <v>0</v>
          </cell>
          <cell r="FH14">
            <v>0</v>
          </cell>
          <cell r="FK14">
            <v>0</v>
          </cell>
        </row>
        <row r="15">
          <cell r="B15">
            <v>600</v>
          </cell>
          <cell r="C15">
            <v>130</v>
          </cell>
          <cell r="D15">
            <v>80</v>
          </cell>
          <cell r="E15">
            <v>27</v>
          </cell>
          <cell r="F15">
            <v>36</v>
          </cell>
          <cell r="H15">
            <v>0</v>
          </cell>
          <cell r="FH15">
            <v>0</v>
          </cell>
          <cell r="FK15">
            <v>0</v>
          </cell>
        </row>
        <row r="16">
          <cell r="B16">
            <v>660</v>
          </cell>
          <cell r="C16">
            <v>145</v>
          </cell>
          <cell r="D16">
            <v>90</v>
          </cell>
          <cell r="E16">
            <v>30</v>
          </cell>
          <cell r="F16">
            <v>40</v>
          </cell>
          <cell r="H16">
            <v>0</v>
          </cell>
          <cell r="FH16">
            <v>0</v>
          </cell>
          <cell r="FK16">
            <v>0</v>
          </cell>
        </row>
        <row r="17">
          <cell r="B17">
            <v>720</v>
          </cell>
          <cell r="C17">
            <v>160</v>
          </cell>
          <cell r="D17">
            <v>100</v>
          </cell>
          <cell r="E17">
            <v>33</v>
          </cell>
          <cell r="F17">
            <v>44</v>
          </cell>
          <cell r="H17">
            <v>0</v>
          </cell>
          <cell r="FH17">
            <v>0</v>
          </cell>
          <cell r="FK17">
            <v>0</v>
          </cell>
        </row>
        <row r="18">
          <cell r="B18">
            <v>780</v>
          </cell>
          <cell r="C18">
            <v>175</v>
          </cell>
          <cell r="D18">
            <v>110</v>
          </cell>
          <cell r="E18">
            <v>36</v>
          </cell>
          <cell r="F18">
            <v>48</v>
          </cell>
          <cell r="H18">
            <v>0</v>
          </cell>
          <cell r="FH18">
            <v>0</v>
          </cell>
          <cell r="FK18">
            <v>0</v>
          </cell>
        </row>
        <row r="19">
          <cell r="B19">
            <v>907.14285714285711</v>
          </cell>
          <cell r="C19">
            <v>225</v>
          </cell>
          <cell r="D19">
            <v>131.85714285714286</v>
          </cell>
          <cell r="E19">
            <v>46.666666666666664</v>
          </cell>
          <cell r="F19">
            <v>57.512820512820511</v>
          </cell>
          <cell r="H19">
            <v>0</v>
          </cell>
          <cell r="FH19">
            <v>0</v>
          </cell>
          <cell r="FK19">
            <v>0</v>
          </cell>
        </row>
        <row r="20">
          <cell r="B20">
            <v>1034.2857142857142</v>
          </cell>
          <cell r="C20">
            <v>275</v>
          </cell>
          <cell r="D20">
            <v>153.71428571428572</v>
          </cell>
          <cell r="E20">
            <v>57.333333333333336</v>
          </cell>
          <cell r="F20">
            <v>67.025641025641022</v>
          </cell>
          <cell r="H20">
            <v>0</v>
          </cell>
          <cell r="FH20">
            <v>0</v>
          </cell>
          <cell r="FK20">
            <v>0</v>
          </cell>
        </row>
        <row r="21">
          <cell r="B21">
            <v>1161.4285714285713</v>
          </cell>
          <cell r="C21">
            <v>325</v>
          </cell>
          <cell r="D21">
            <v>175.57142857142856</v>
          </cell>
          <cell r="E21">
            <v>68</v>
          </cell>
          <cell r="F21">
            <v>76.538461538461547</v>
          </cell>
          <cell r="H21">
            <v>0</v>
          </cell>
          <cell r="FH21">
            <v>0</v>
          </cell>
          <cell r="FK21">
            <v>0</v>
          </cell>
        </row>
        <row r="22">
          <cell r="B22">
            <v>1288.5714285714284</v>
          </cell>
          <cell r="C22">
            <v>375</v>
          </cell>
          <cell r="D22">
            <v>197.42857142857144</v>
          </cell>
          <cell r="E22">
            <v>78.666666666666671</v>
          </cell>
          <cell r="F22">
            <v>86.051282051282044</v>
          </cell>
          <cell r="H22">
            <v>0</v>
          </cell>
          <cell r="FH22">
            <v>0</v>
          </cell>
          <cell r="FK22">
            <v>0</v>
          </cell>
        </row>
        <row r="23">
          <cell r="B23">
            <v>1415.7142857142858</v>
          </cell>
          <cell r="C23">
            <v>425</v>
          </cell>
          <cell r="D23">
            <v>219.28571428571428</v>
          </cell>
          <cell r="E23">
            <v>89.333333333333343</v>
          </cell>
          <cell r="F23">
            <v>95.564102564102569</v>
          </cell>
          <cell r="H23">
            <v>0</v>
          </cell>
          <cell r="FH23">
            <v>0</v>
          </cell>
          <cell r="FK23">
            <v>0</v>
          </cell>
        </row>
        <row r="24">
          <cell r="B24">
            <v>1542.8571428571429</v>
          </cell>
          <cell r="C24">
            <v>475</v>
          </cell>
          <cell r="D24">
            <v>241.14285714285714</v>
          </cell>
          <cell r="E24">
            <v>100</v>
          </cell>
          <cell r="F24">
            <v>105.07692307692308</v>
          </cell>
          <cell r="H24">
            <v>0</v>
          </cell>
          <cell r="FH24">
            <v>0</v>
          </cell>
          <cell r="FK24">
            <v>0</v>
          </cell>
        </row>
        <row r="25">
          <cell r="B25">
            <v>1670</v>
          </cell>
          <cell r="C25">
            <v>525</v>
          </cell>
          <cell r="D25">
            <v>263</v>
          </cell>
          <cell r="E25">
            <v>110.66666666666666</v>
          </cell>
          <cell r="F25">
            <v>114.58974358974359</v>
          </cell>
          <cell r="H25">
            <v>0</v>
          </cell>
          <cell r="FH25">
            <v>0</v>
          </cell>
          <cell r="FK25">
            <v>0</v>
          </cell>
        </row>
        <row r="26">
          <cell r="B26">
            <v>1797.1428571428571</v>
          </cell>
          <cell r="C26">
            <v>575</v>
          </cell>
          <cell r="D26">
            <v>284.85714285714289</v>
          </cell>
          <cell r="E26">
            <v>121.33333333333334</v>
          </cell>
          <cell r="F26">
            <v>124.1025641025641</v>
          </cell>
          <cell r="H26">
            <v>0</v>
          </cell>
          <cell r="FH26">
            <v>0</v>
          </cell>
          <cell r="FK26">
            <v>0</v>
          </cell>
        </row>
        <row r="27">
          <cell r="B27">
            <v>1924.2857142857142</v>
          </cell>
          <cell r="C27">
            <v>615.84615384615381</v>
          </cell>
          <cell r="D27">
            <v>306.71428571428572</v>
          </cell>
          <cell r="E27">
            <v>132</v>
          </cell>
          <cell r="F27">
            <v>133.61538461538461</v>
          </cell>
          <cell r="H27">
            <v>0</v>
          </cell>
          <cell r="FH27">
            <v>0</v>
          </cell>
          <cell r="FK27">
            <v>0</v>
          </cell>
        </row>
        <row r="28">
          <cell r="B28">
            <v>2051.4285714285716</v>
          </cell>
          <cell r="C28">
            <v>656.69230769230762</v>
          </cell>
          <cell r="D28">
            <v>328.57142857142856</v>
          </cell>
          <cell r="E28">
            <v>142.66666666666669</v>
          </cell>
          <cell r="F28">
            <v>143.12820512820514</v>
          </cell>
          <cell r="H28">
            <v>0</v>
          </cell>
          <cell r="FH28">
            <v>0</v>
          </cell>
          <cell r="FK28">
            <v>0</v>
          </cell>
        </row>
        <row r="29">
          <cell r="B29">
            <v>2178.5714285714284</v>
          </cell>
          <cell r="C29">
            <v>697.53846153846155</v>
          </cell>
          <cell r="D29">
            <v>350.42857142857144</v>
          </cell>
          <cell r="E29">
            <v>153.33333333333331</v>
          </cell>
          <cell r="F29">
            <v>152.64102564102564</v>
          </cell>
          <cell r="H29">
            <v>0</v>
          </cell>
          <cell r="FH29">
            <v>0</v>
          </cell>
          <cell r="FK29">
            <v>0</v>
          </cell>
        </row>
        <row r="30">
          <cell r="B30">
            <v>2305.7142857142858</v>
          </cell>
          <cell r="C30">
            <v>738.38461538461536</v>
          </cell>
          <cell r="D30">
            <v>372.28571428571428</v>
          </cell>
          <cell r="E30">
            <v>164</v>
          </cell>
          <cell r="F30">
            <v>162.15384615384616</v>
          </cell>
          <cell r="H30">
            <v>0</v>
          </cell>
          <cell r="FH30">
            <v>0</v>
          </cell>
          <cell r="FK30">
            <v>0</v>
          </cell>
        </row>
        <row r="31">
          <cell r="B31">
            <v>2432.8571428571431</v>
          </cell>
          <cell r="C31">
            <v>779.23076923076928</v>
          </cell>
          <cell r="D31">
            <v>394.14285714285711</v>
          </cell>
          <cell r="E31">
            <v>174.66666666666669</v>
          </cell>
          <cell r="F31">
            <v>171.66666666666669</v>
          </cell>
          <cell r="H31">
            <v>0</v>
          </cell>
          <cell r="FH31">
            <v>0</v>
          </cell>
          <cell r="FK31">
            <v>0</v>
          </cell>
        </row>
        <row r="32">
          <cell r="B32">
            <v>2560</v>
          </cell>
          <cell r="C32">
            <v>820.07692307692309</v>
          </cell>
          <cell r="D32">
            <v>416</v>
          </cell>
          <cell r="E32">
            <v>185.33333333333331</v>
          </cell>
          <cell r="F32">
            <v>181.17948717948718</v>
          </cell>
          <cell r="H32">
            <v>0</v>
          </cell>
          <cell r="FH32">
            <v>0</v>
          </cell>
          <cell r="FK32">
            <v>0</v>
          </cell>
        </row>
        <row r="33">
          <cell r="B33">
            <v>2677.5714285714284</v>
          </cell>
          <cell r="C33">
            <v>860.92307692307691</v>
          </cell>
          <cell r="D33">
            <v>476.42857142857144</v>
          </cell>
          <cell r="E33">
            <v>196</v>
          </cell>
          <cell r="F33">
            <v>190.69230769230768</v>
          </cell>
          <cell r="H33">
            <v>0</v>
          </cell>
          <cell r="FH33">
            <v>0</v>
          </cell>
          <cell r="FK33">
            <v>0</v>
          </cell>
        </row>
        <row r="34">
          <cell r="B34">
            <v>2795.1428571428569</v>
          </cell>
          <cell r="C34">
            <v>901.76923076923072</v>
          </cell>
          <cell r="D34">
            <v>536.85714285714289</v>
          </cell>
          <cell r="E34">
            <v>206.66666666666669</v>
          </cell>
          <cell r="F34">
            <v>200.2051282051282</v>
          </cell>
          <cell r="H34">
            <v>0</v>
          </cell>
          <cell r="FH34">
            <v>0</v>
          </cell>
          <cell r="FK34">
            <v>0</v>
          </cell>
        </row>
        <row r="35">
          <cell r="B35">
            <v>2912.7142857142858</v>
          </cell>
          <cell r="C35">
            <v>942.61538461538464</v>
          </cell>
          <cell r="D35">
            <v>597.28571428571422</v>
          </cell>
          <cell r="E35">
            <v>217.33333333333334</v>
          </cell>
          <cell r="F35">
            <v>209.71794871794873</v>
          </cell>
          <cell r="H35">
            <v>0</v>
          </cell>
          <cell r="FH35">
            <v>0</v>
          </cell>
          <cell r="FK35">
            <v>0</v>
          </cell>
        </row>
        <row r="36">
          <cell r="B36">
            <v>3030.2857142857142</v>
          </cell>
          <cell r="C36">
            <v>983.46153846153845</v>
          </cell>
          <cell r="D36">
            <v>657.71428571428578</v>
          </cell>
          <cell r="E36">
            <v>228</v>
          </cell>
          <cell r="F36">
            <v>219.23076923076923</v>
          </cell>
          <cell r="H36">
            <v>0</v>
          </cell>
          <cell r="FH36">
            <v>0</v>
          </cell>
          <cell r="FK36">
            <v>0</v>
          </cell>
        </row>
        <row r="37">
          <cell r="B37">
            <v>3147.8571428571431</v>
          </cell>
          <cell r="C37">
            <v>1024.3076923076924</v>
          </cell>
          <cell r="D37">
            <v>718.14285714285711</v>
          </cell>
          <cell r="E37">
            <v>238.66666666666666</v>
          </cell>
          <cell r="F37">
            <v>228.74358974358972</v>
          </cell>
          <cell r="H37">
            <v>0</v>
          </cell>
          <cell r="FH37">
            <v>0</v>
          </cell>
          <cell r="FK37">
            <v>0</v>
          </cell>
        </row>
        <row r="38">
          <cell r="B38">
            <v>3265.4285714285716</v>
          </cell>
          <cell r="C38">
            <v>1065.1538461538462</v>
          </cell>
          <cell r="D38">
            <v>778.57142857142856</v>
          </cell>
          <cell r="E38">
            <v>249.33333333333334</v>
          </cell>
          <cell r="F38">
            <v>238.25641025641028</v>
          </cell>
          <cell r="H38">
            <v>0</v>
          </cell>
          <cell r="FH38">
            <v>0</v>
          </cell>
          <cell r="FK38">
            <v>0</v>
          </cell>
        </row>
        <row r="39">
          <cell r="B39">
            <v>3383</v>
          </cell>
          <cell r="C39">
            <v>1106</v>
          </cell>
          <cell r="D39">
            <v>839</v>
          </cell>
          <cell r="E39">
            <v>260</v>
          </cell>
          <cell r="F39">
            <v>247.76923076923077</v>
          </cell>
          <cell r="H39">
            <v>0</v>
          </cell>
          <cell r="FH39">
            <v>0</v>
          </cell>
          <cell r="FK39">
            <v>0</v>
          </cell>
        </row>
        <row r="40">
          <cell r="B40">
            <v>3555</v>
          </cell>
          <cell r="C40">
            <v>1131.2222222222222</v>
          </cell>
          <cell r="D40">
            <v>850.52380952380952</v>
          </cell>
          <cell r="E40">
            <v>263.38095238095241</v>
          </cell>
          <cell r="F40">
            <v>257.28205128205127</v>
          </cell>
          <cell r="H40">
            <v>0</v>
          </cell>
          <cell r="FH40">
            <v>0</v>
          </cell>
          <cell r="FK40">
            <v>0</v>
          </cell>
        </row>
        <row r="41">
          <cell r="B41">
            <v>3727</v>
          </cell>
          <cell r="C41">
            <v>1156.4444444444443</v>
          </cell>
          <cell r="D41">
            <v>862.04761904761904</v>
          </cell>
          <cell r="E41">
            <v>266.76190476190476</v>
          </cell>
          <cell r="F41">
            <v>266.79487179487182</v>
          </cell>
          <cell r="H41">
            <v>0</v>
          </cell>
          <cell r="FH41">
            <v>0</v>
          </cell>
          <cell r="FK41">
            <v>0</v>
          </cell>
        </row>
        <row r="42">
          <cell r="B42">
            <v>3899</v>
          </cell>
          <cell r="C42">
            <v>1181.6666666666665</v>
          </cell>
          <cell r="D42">
            <v>873.57142857142856</v>
          </cell>
          <cell r="E42">
            <v>270.14285714285711</v>
          </cell>
          <cell r="F42">
            <v>276.30769230769232</v>
          </cell>
          <cell r="H42">
            <v>0</v>
          </cell>
          <cell r="FH42">
            <v>0</v>
          </cell>
          <cell r="FK42">
            <v>0</v>
          </cell>
        </row>
        <row r="43">
          <cell r="B43">
            <v>4071</v>
          </cell>
          <cell r="C43">
            <v>1206.8888888888889</v>
          </cell>
          <cell r="D43">
            <v>885.09523809523807</v>
          </cell>
          <cell r="E43">
            <v>273.52380952380952</v>
          </cell>
          <cell r="F43">
            <v>285.82051282051282</v>
          </cell>
          <cell r="H43">
            <v>0</v>
          </cell>
          <cell r="FH43">
            <v>0</v>
          </cell>
          <cell r="FK43">
            <v>0</v>
          </cell>
        </row>
        <row r="44">
          <cell r="B44">
            <v>4243</v>
          </cell>
          <cell r="C44">
            <v>1232.1111111111111</v>
          </cell>
          <cell r="D44">
            <v>896.61904761904759</v>
          </cell>
          <cell r="E44">
            <v>276.90476190476193</v>
          </cell>
          <cell r="F44">
            <v>295.33333333333337</v>
          </cell>
          <cell r="H44">
            <v>0</v>
          </cell>
          <cell r="FH44">
            <v>0</v>
          </cell>
          <cell r="FK44">
            <v>0</v>
          </cell>
        </row>
        <row r="45">
          <cell r="B45">
            <v>4415</v>
          </cell>
          <cell r="C45">
            <v>1257.3333333333335</v>
          </cell>
          <cell r="D45">
            <v>908.14285714285711</v>
          </cell>
          <cell r="E45">
            <v>280.28571428571428</v>
          </cell>
          <cell r="F45">
            <v>304.84615384615381</v>
          </cell>
          <cell r="H45">
            <v>0</v>
          </cell>
          <cell r="FH45">
            <v>0</v>
          </cell>
          <cell r="FK45">
            <v>0</v>
          </cell>
        </row>
        <row r="46">
          <cell r="B46">
            <v>4587</v>
          </cell>
          <cell r="C46">
            <v>1282.5555555555557</v>
          </cell>
          <cell r="D46">
            <v>919.66666666666663</v>
          </cell>
          <cell r="E46">
            <v>283.66666666666663</v>
          </cell>
          <cell r="F46">
            <v>314.35897435897436</v>
          </cell>
          <cell r="H46">
            <v>0</v>
          </cell>
          <cell r="FH46">
            <v>0</v>
          </cell>
          <cell r="FK46">
            <v>0</v>
          </cell>
        </row>
        <row r="47">
          <cell r="B47">
            <v>4759</v>
          </cell>
          <cell r="C47">
            <v>1307.7777777777778</v>
          </cell>
          <cell r="D47">
            <v>931.19047619047615</v>
          </cell>
          <cell r="E47">
            <v>287.04761904761904</v>
          </cell>
          <cell r="F47">
            <v>323.87179487179486</v>
          </cell>
          <cell r="H47">
            <v>0</v>
          </cell>
          <cell r="FH47">
            <v>0</v>
          </cell>
          <cell r="FK47">
            <v>0</v>
          </cell>
        </row>
        <row r="48">
          <cell r="B48">
            <v>4955</v>
          </cell>
          <cell r="C48">
            <v>1336</v>
          </cell>
          <cell r="D48">
            <v>943.71428571428567</v>
          </cell>
          <cell r="E48">
            <v>290.42857142857144</v>
          </cell>
          <cell r="F48">
            <v>333.38461538461536</v>
          </cell>
          <cell r="H48">
            <v>0</v>
          </cell>
          <cell r="FH48">
            <v>0</v>
          </cell>
          <cell r="FK48">
            <v>0</v>
          </cell>
        </row>
        <row r="49">
          <cell r="B49">
            <v>5151</v>
          </cell>
          <cell r="C49">
            <v>1364.2222222222222</v>
          </cell>
          <cell r="D49">
            <v>956.23809523809518</v>
          </cell>
          <cell r="E49">
            <v>293.8095238095238</v>
          </cell>
          <cell r="F49">
            <v>342.89743589743591</v>
          </cell>
          <cell r="H49">
            <v>0</v>
          </cell>
          <cell r="FH49">
            <v>0</v>
          </cell>
          <cell r="FK49">
            <v>0</v>
          </cell>
        </row>
        <row r="50">
          <cell r="B50">
            <v>5347</v>
          </cell>
          <cell r="C50">
            <v>1392.4444444444443</v>
          </cell>
          <cell r="D50">
            <v>968.76190476190482</v>
          </cell>
          <cell r="E50">
            <v>297.1904761904762</v>
          </cell>
          <cell r="F50">
            <v>352.41025641025641</v>
          </cell>
          <cell r="H50">
            <v>0</v>
          </cell>
          <cell r="FH50">
            <v>0</v>
          </cell>
          <cell r="FK50">
            <v>0</v>
          </cell>
        </row>
        <row r="51">
          <cell r="B51">
            <v>5543</v>
          </cell>
          <cell r="C51">
            <v>1420.6666666666665</v>
          </cell>
          <cell r="D51">
            <v>981.28571428571433</v>
          </cell>
          <cell r="E51">
            <v>300.57142857142856</v>
          </cell>
          <cell r="F51">
            <v>361.92307692307691</v>
          </cell>
          <cell r="H51">
            <v>0</v>
          </cell>
          <cell r="FH51">
            <v>0</v>
          </cell>
          <cell r="FK51">
            <v>0</v>
          </cell>
        </row>
        <row r="52">
          <cell r="B52">
            <v>5739</v>
          </cell>
          <cell r="C52">
            <v>1448.8888888888889</v>
          </cell>
          <cell r="D52">
            <v>993.80952380952385</v>
          </cell>
          <cell r="E52">
            <v>303.95238095238096</v>
          </cell>
          <cell r="F52">
            <v>371.43589743589746</v>
          </cell>
          <cell r="H52">
            <v>0</v>
          </cell>
          <cell r="FH52">
            <v>0</v>
          </cell>
          <cell r="FK52">
            <v>0</v>
          </cell>
        </row>
        <row r="53">
          <cell r="B53">
            <v>5935</v>
          </cell>
          <cell r="C53">
            <v>1477.1111111111111</v>
          </cell>
          <cell r="D53">
            <v>1006.3333333333334</v>
          </cell>
          <cell r="E53">
            <v>307.33333333333337</v>
          </cell>
          <cell r="F53">
            <v>380.94871794871796</v>
          </cell>
          <cell r="H53">
            <v>0</v>
          </cell>
          <cell r="FH53">
            <v>0</v>
          </cell>
          <cell r="FK53">
            <v>0</v>
          </cell>
        </row>
        <row r="54">
          <cell r="B54">
            <v>6131</v>
          </cell>
          <cell r="C54">
            <v>1505.3333333333335</v>
          </cell>
          <cell r="D54">
            <v>1018.8571428571429</v>
          </cell>
          <cell r="E54">
            <v>310.71428571428572</v>
          </cell>
          <cell r="F54">
            <v>390.46153846153845</v>
          </cell>
          <cell r="H54">
            <v>0</v>
          </cell>
          <cell r="FH54">
            <v>0</v>
          </cell>
          <cell r="FK54">
            <v>0</v>
          </cell>
        </row>
        <row r="55">
          <cell r="B55">
            <v>6327</v>
          </cell>
          <cell r="C55">
            <v>1533.5555555555557</v>
          </cell>
          <cell r="D55">
            <v>1031.3809523809523</v>
          </cell>
          <cell r="E55">
            <v>314.09523809523807</v>
          </cell>
          <cell r="F55">
            <v>399.97435897435901</v>
          </cell>
          <cell r="H55">
            <v>0</v>
          </cell>
          <cell r="FH55">
            <v>0</v>
          </cell>
          <cell r="FK55">
            <v>0</v>
          </cell>
        </row>
        <row r="56">
          <cell r="B56">
            <v>6523</v>
          </cell>
          <cell r="C56">
            <v>1561.7777777777778</v>
          </cell>
          <cell r="D56">
            <v>1043.9047619047619</v>
          </cell>
          <cell r="E56">
            <v>317.47619047619048</v>
          </cell>
          <cell r="F56">
            <v>409.48717948717945</v>
          </cell>
          <cell r="H56">
            <v>0</v>
          </cell>
          <cell r="FH56">
            <v>0</v>
          </cell>
          <cell r="FK56">
            <v>0</v>
          </cell>
        </row>
        <row r="57">
          <cell r="B57">
            <v>6719</v>
          </cell>
          <cell r="C57">
            <v>1590</v>
          </cell>
          <cell r="D57">
            <v>1056.4285714285716</v>
          </cell>
          <cell r="E57">
            <v>320.85714285714289</v>
          </cell>
          <cell r="F57">
            <v>419</v>
          </cell>
          <cell r="H57">
            <v>0</v>
          </cell>
          <cell r="FH57">
            <v>0</v>
          </cell>
          <cell r="FK57">
            <v>0</v>
          </cell>
        </row>
        <row r="58">
          <cell r="B58">
            <v>6834.3333333333339</v>
          </cell>
          <cell r="C58">
            <v>1612.2</v>
          </cell>
          <cell r="D58">
            <v>1068.952380952381</v>
          </cell>
          <cell r="E58">
            <v>324.23809523809524</v>
          </cell>
          <cell r="F58">
            <v>440.28571428571428</v>
          </cell>
          <cell r="H58">
            <v>0</v>
          </cell>
          <cell r="FH58">
            <v>0</v>
          </cell>
          <cell r="FK58">
            <v>0</v>
          </cell>
        </row>
        <row r="59">
          <cell r="B59">
            <v>6943.3508771929819</v>
          </cell>
          <cell r="C59">
            <v>1633.6105263157895</v>
          </cell>
          <cell r="D59">
            <v>1081.2130325814535</v>
          </cell>
          <cell r="E59">
            <v>327.61904761904759</v>
          </cell>
          <cell r="F59">
            <v>461.57142857142856</v>
          </cell>
          <cell r="H59">
            <v>0</v>
          </cell>
          <cell r="FH59">
            <v>0</v>
          </cell>
          <cell r="FK59">
            <v>0</v>
          </cell>
        </row>
        <row r="60">
          <cell r="B60">
            <v>7052.3684210526317</v>
          </cell>
          <cell r="C60">
            <v>1655.0210526315789</v>
          </cell>
          <cell r="D60">
            <v>1093.4736842105262</v>
          </cell>
          <cell r="E60">
            <v>331</v>
          </cell>
          <cell r="F60">
            <v>482.85714285714283</v>
          </cell>
          <cell r="H60">
            <v>0</v>
          </cell>
          <cell r="FH60">
            <v>0</v>
          </cell>
          <cell r="FK60">
            <v>0</v>
          </cell>
        </row>
        <row r="61">
          <cell r="B61">
            <v>7140.0526315789475</v>
          </cell>
          <cell r="C61">
            <v>1676.4315789473683</v>
          </cell>
          <cell r="D61">
            <v>1109.2105263157894</v>
          </cell>
          <cell r="E61">
            <v>348.53846153846155</v>
          </cell>
          <cell r="F61">
            <v>504.14285714285711</v>
          </cell>
          <cell r="H61">
            <v>0</v>
          </cell>
          <cell r="FH61">
            <v>0</v>
          </cell>
          <cell r="FK61">
            <v>0</v>
          </cell>
        </row>
        <row r="62">
          <cell r="B62">
            <v>7227.7368421052633</v>
          </cell>
          <cell r="C62">
            <v>1697.8421052631579</v>
          </cell>
          <cell r="D62">
            <v>1124.9473684210527</v>
          </cell>
          <cell r="E62">
            <v>366.07692307692309</v>
          </cell>
          <cell r="F62">
            <v>525.42857142857144</v>
          </cell>
          <cell r="H62">
            <v>0</v>
          </cell>
          <cell r="FH62">
            <v>0</v>
          </cell>
          <cell r="FK62">
            <v>0</v>
          </cell>
        </row>
        <row r="63">
          <cell r="B63">
            <v>7315.4210526315792</v>
          </cell>
          <cell r="C63">
            <v>1738.5071770334928</v>
          </cell>
          <cell r="D63">
            <v>1140.6842105263158</v>
          </cell>
          <cell r="E63">
            <v>383.61538461538464</v>
          </cell>
          <cell r="F63">
            <v>546.71428571428578</v>
          </cell>
          <cell r="H63">
            <v>0</v>
          </cell>
          <cell r="FH63">
            <v>0</v>
          </cell>
          <cell r="FK63">
            <v>0</v>
          </cell>
        </row>
        <row r="64">
          <cell r="B64">
            <v>7403.105263157895</v>
          </cell>
          <cell r="C64">
            <v>1779.1722488038279</v>
          </cell>
          <cell r="D64">
            <v>1156.421052631579</v>
          </cell>
          <cell r="E64">
            <v>401.15384615384619</v>
          </cell>
          <cell r="F64">
            <v>568</v>
          </cell>
          <cell r="H64">
            <v>0</v>
          </cell>
          <cell r="FH64">
            <v>0</v>
          </cell>
          <cell r="FK64">
            <v>0</v>
          </cell>
        </row>
        <row r="65">
          <cell r="B65">
            <v>8001.646616541354</v>
          </cell>
          <cell r="C65">
            <v>1819.8373205741627</v>
          </cell>
          <cell r="D65">
            <v>1202.8851674641148</v>
          </cell>
          <cell r="E65">
            <v>418.69230769230768</v>
          </cell>
          <cell r="F65">
            <v>589.28571428571422</v>
          </cell>
          <cell r="H65">
            <v>0</v>
          </cell>
          <cell r="FH65">
            <v>0</v>
          </cell>
          <cell r="FK65">
            <v>0</v>
          </cell>
        </row>
        <row r="66">
          <cell r="B66">
            <v>8600.1879699248129</v>
          </cell>
          <cell r="C66">
            <v>1860.5023923444976</v>
          </cell>
          <cell r="D66">
            <v>1249.3492822966507</v>
          </cell>
          <cell r="E66">
            <v>436.23076923076923</v>
          </cell>
          <cell r="F66">
            <v>610.57142857142856</v>
          </cell>
          <cell r="H66">
            <v>0</v>
          </cell>
          <cell r="FH66">
            <v>0</v>
          </cell>
          <cell r="FK66">
            <v>0</v>
          </cell>
        </row>
        <row r="67">
          <cell r="B67">
            <v>9198.7293233082692</v>
          </cell>
          <cell r="C67">
            <v>1901.1674641148325</v>
          </cell>
          <cell r="D67">
            <v>1295.8133971291866</v>
          </cell>
          <cell r="E67">
            <v>453.76923076923077</v>
          </cell>
          <cell r="F67">
            <v>631.85714285714289</v>
          </cell>
          <cell r="H67">
            <v>0</v>
          </cell>
          <cell r="FH67">
            <v>0</v>
          </cell>
          <cell r="FK67">
            <v>0</v>
          </cell>
        </row>
        <row r="68">
          <cell r="B68">
            <v>9797.2706766917308</v>
          </cell>
          <cell r="C68">
            <v>1941.8325358851675</v>
          </cell>
          <cell r="D68">
            <v>1342.2775119617227</v>
          </cell>
          <cell r="E68">
            <v>471.30769230769232</v>
          </cell>
          <cell r="F68">
            <v>653.14285714285711</v>
          </cell>
          <cell r="H68">
            <v>0</v>
          </cell>
          <cell r="FH68">
            <v>0</v>
          </cell>
          <cell r="FK68">
            <v>0</v>
          </cell>
        </row>
        <row r="69">
          <cell r="B69">
            <v>10395.812030075187</v>
          </cell>
          <cell r="C69">
            <v>1982.4976076555024</v>
          </cell>
          <cell r="D69">
            <v>1388.7416267942583</v>
          </cell>
          <cell r="E69">
            <v>488.84615384615381</v>
          </cell>
          <cell r="F69">
            <v>674.42857142857144</v>
          </cell>
          <cell r="H69">
            <v>0</v>
          </cell>
          <cell r="FH69">
            <v>0</v>
          </cell>
          <cell r="FK69">
            <v>0</v>
          </cell>
        </row>
        <row r="70">
          <cell r="B70">
            <v>10994.353383458647</v>
          </cell>
          <cell r="C70">
            <v>2023.1626794258373</v>
          </cell>
          <cell r="D70">
            <v>1435.2057416267944</v>
          </cell>
          <cell r="E70">
            <v>506.38461538461536</v>
          </cell>
          <cell r="F70">
            <v>695.71428571428578</v>
          </cell>
          <cell r="H70">
            <v>0</v>
          </cell>
          <cell r="FH70">
            <v>0</v>
          </cell>
          <cell r="FK70">
            <v>0</v>
          </cell>
        </row>
        <row r="71">
          <cell r="B71">
            <v>11592.894736842105</v>
          </cell>
          <cell r="C71">
            <v>2063.8277511961724</v>
          </cell>
          <cell r="D71">
            <v>1481.66985645933</v>
          </cell>
          <cell r="E71">
            <v>523.92307692307691</v>
          </cell>
          <cell r="F71">
            <v>717</v>
          </cell>
          <cell r="H71">
            <v>0</v>
          </cell>
          <cell r="FH71">
            <v>0</v>
          </cell>
          <cell r="FK71">
            <v>0</v>
          </cell>
        </row>
        <row r="72">
          <cell r="B72">
            <v>11767.978947368421</v>
          </cell>
          <cell r="C72">
            <v>2104.492822966507</v>
          </cell>
          <cell r="D72">
            <v>1528.1339712918659</v>
          </cell>
          <cell r="E72">
            <v>541.46153846153845</v>
          </cell>
          <cell r="F72">
            <v>747.83333333333326</v>
          </cell>
          <cell r="H72">
            <v>0</v>
          </cell>
          <cell r="FH72">
            <v>0</v>
          </cell>
          <cell r="FK72">
            <v>0</v>
          </cell>
        </row>
        <row r="73">
          <cell r="B73">
            <v>11949.175834970485</v>
          </cell>
          <cell r="C73">
            <v>2145.8370810785923</v>
          </cell>
          <cell r="D73">
            <v>1574.7678827098393</v>
          </cell>
          <cell r="E73">
            <v>559.07640846344691</v>
          </cell>
          <cell r="F73">
            <v>778.76854461792925</v>
          </cell>
          <cell r="H73">
            <v>28.459063432672632</v>
          </cell>
          <cell r="FH73">
            <v>0</v>
          </cell>
          <cell r="FK73">
            <v>0</v>
          </cell>
        </row>
        <row r="74">
          <cell r="B74">
            <v>12130.372722572554</v>
          </cell>
          <cell r="C74">
            <v>2464.7267937361316</v>
          </cell>
          <cell r="D74">
            <v>1621.401794127813</v>
          </cell>
          <cell r="E74">
            <v>572.07589384997061</v>
          </cell>
          <cell r="F74">
            <v>809.70375590252502</v>
          </cell>
          <cell r="H74">
            <v>28.459063432672632</v>
          </cell>
          <cell r="FH74">
            <v>0</v>
          </cell>
          <cell r="FK74">
            <v>0</v>
          </cell>
        </row>
        <row r="75">
          <cell r="B75">
            <v>12311.569610174618</v>
          </cell>
          <cell r="C75">
            <v>2783.6165063936714</v>
          </cell>
          <cell r="D75">
            <v>1668.0357055457862</v>
          </cell>
          <cell r="E75">
            <v>585.07537923649443</v>
          </cell>
          <cell r="F75">
            <v>840.6389671871209</v>
          </cell>
          <cell r="H75">
            <v>28.459063432672632</v>
          </cell>
          <cell r="FH75">
            <v>0</v>
          </cell>
          <cell r="FK75">
            <v>0</v>
          </cell>
        </row>
        <row r="76">
          <cell r="B76">
            <v>12492.766497776684</v>
          </cell>
          <cell r="C76">
            <v>2975.0062190512103</v>
          </cell>
          <cell r="D76">
            <v>1714.6696169637596</v>
          </cell>
          <cell r="E76">
            <v>598.07486462301824</v>
          </cell>
          <cell r="F76">
            <v>871.57417847171666</v>
          </cell>
          <cell r="H76">
            <v>28.459063432672632</v>
          </cell>
          <cell r="FH76">
            <v>0</v>
          </cell>
          <cell r="FK76">
            <v>0</v>
          </cell>
        </row>
        <row r="77">
          <cell r="B77">
            <v>12673.963385378749</v>
          </cell>
          <cell r="C77">
            <v>3166.3959317087501</v>
          </cell>
          <cell r="D77">
            <v>1761.303528381733</v>
          </cell>
          <cell r="E77">
            <v>611.07435000954194</v>
          </cell>
          <cell r="F77">
            <v>902.50938975631254</v>
          </cell>
          <cell r="H77">
            <v>28.459063432672632</v>
          </cell>
          <cell r="FH77">
            <v>0</v>
          </cell>
          <cell r="FK77">
            <v>0</v>
          </cell>
        </row>
        <row r="78">
          <cell r="B78">
            <v>12949.4760624545</v>
          </cell>
          <cell r="C78">
            <v>3264.1862291616112</v>
          </cell>
          <cell r="D78">
            <v>1811.8672643611101</v>
          </cell>
          <cell r="E78">
            <v>624.07383539606587</v>
          </cell>
          <cell r="F78">
            <v>910.38904548535288</v>
          </cell>
          <cell r="H78">
            <v>28.459063432672632</v>
          </cell>
          <cell r="FH78">
            <v>0</v>
          </cell>
          <cell r="FK78">
            <v>0</v>
          </cell>
        </row>
        <row r="79">
          <cell r="B79">
            <v>13224.98873953025</v>
          </cell>
          <cell r="C79">
            <v>3361.9765266144723</v>
          </cell>
          <cell r="D79">
            <v>1862.4310003404867</v>
          </cell>
          <cell r="E79">
            <v>637.07332078258969</v>
          </cell>
          <cell r="F79">
            <v>918.26870121439299</v>
          </cell>
          <cell r="H79">
            <v>28.459063432672632</v>
          </cell>
          <cell r="FH79">
            <v>0</v>
          </cell>
          <cell r="FK79">
            <v>0</v>
          </cell>
        </row>
        <row r="80">
          <cell r="B80">
            <v>13500.501416606001</v>
          </cell>
          <cell r="C80">
            <v>3459.7668240673333</v>
          </cell>
          <cell r="D80">
            <v>1912.9947363198635</v>
          </cell>
          <cell r="E80">
            <v>650.07280616911351</v>
          </cell>
          <cell r="F80">
            <v>926.14835694343333</v>
          </cell>
          <cell r="H80">
            <v>28.459063432672632</v>
          </cell>
          <cell r="FH80">
            <v>0</v>
          </cell>
          <cell r="FK80">
            <v>0</v>
          </cell>
        </row>
        <row r="81">
          <cell r="B81">
            <v>13776.01409368175</v>
          </cell>
          <cell r="C81">
            <v>3557.5571215201944</v>
          </cell>
          <cell r="D81">
            <v>1963.5584722992407</v>
          </cell>
          <cell r="E81">
            <v>663.07229155563721</v>
          </cell>
          <cell r="F81">
            <v>934.02801267247355</v>
          </cell>
          <cell r="H81">
            <v>57.022274799546487</v>
          </cell>
          <cell r="FH81">
            <v>0</v>
          </cell>
          <cell r="FK81">
            <v>0</v>
          </cell>
        </row>
        <row r="82">
          <cell r="B82">
            <v>14051.5267707575</v>
          </cell>
          <cell r="C82">
            <v>3655.3474189730555</v>
          </cell>
          <cell r="D82">
            <v>2014.1222082786173</v>
          </cell>
          <cell r="E82">
            <v>676.07177694216114</v>
          </cell>
          <cell r="F82">
            <v>941.90766840151389</v>
          </cell>
          <cell r="H82">
            <v>57.022274799546487</v>
          </cell>
          <cell r="FH82">
            <v>0</v>
          </cell>
          <cell r="FK82">
            <v>0</v>
          </cell>
        </row>
        <row r="83">
          <cell r="B83">
            <v>14327.039447833249</v>
          </cell>
          <cell r="C83">
            <v>3753.1377164259166</v>
          </cell>
          <cell r="D83">
            <v>2064.6859442579944</v>
          </cell>
          <cell r="E83">
            <v>689.07126232868495</v>
          </cell>
          <cell r="F83">
            <v>949.78732413055411</v>
          </cell>
          <cell r="H83">
            <v>57.022274799546487</v>
          </cell>
          <cell r="FH83">
            <v>0</v>
          </cell>
          <cell r="FK83">
            <v>0</v>
          </cell>
        </row>
        <row r="84">
          <cell r="B84">
            <v>14602.552124909002</v>
          </cell>
          <cell r="C84">
            <v>3850.9280138787776</v>
          </cell>
          <cell r="D84">
            <v>2115.2496802373712</v>
          </cell>
          <cell r="E84">
            <v>702.07074771520865</v>
          </cell>
          <cell r="F84">
            <v>957.66697985959445</v>
          </cell>
          <cell r="H84">
            <v>57.022274799546487</v>
          </cell>
          <cell r="FH84">
            <v>0</v>
          </cell>
          <cell r="FK84">
            <v>0</v>
          </cell>
        </row>
        <row r="85">
          <cell r="B85">
            <v>14878.06480198475</v>
          </cell>
          <cell r="C85">
            <v>3948.7183113316387</v>
          </cell>
          <cell r="D85">
            <v>2165.813416216748</v>
          </cell>
          <cell r="E85">
            <v>715.07023310173247</v>
          </cell>
          <cell r="F85">
            <v>965.54663558863467</v>
          </cell>
          <cell r="H85">
            <v>57.022274799546487</v>
          </cell>
          <cell r="FH85">
            <v>0</v>
          </cell>
          <cell r="FK85">
            <v>0</v>
          </cell>
        </row>
        <row r="86">
          <cell r="B86">
            <v>15153.577479060499</v>
          </cell>
          <cell r="C86">
            <v>4046.5086087845002</v>
          </cell>
          <cell r="D86">
            <v>2216.3771521961248</v>
          </cell>
          <cell r="E86">
            <v>728.06971848825629</v>
          </cell>
          <cell r="F86">
            <v>973.42629131767501</v>
          </cell>
          <cell r="H86">
            <v>57.022274799546487</v>
          </cell>
          <cell r="FH86">
            <v>0</v>
          </cell>
          <cell r="FK86">
            <v>0</v>
          </cell>
        </row>
        <row r="87">
          <cell r="B87">
            <v>16929.69015613625</v>
          </cell>
          <cell r="C87">
            <v>4084.5377951262499</v>
          </cell>
          <cell r="D87">
            <v>2534.7969487815626</v>
          </cell>
          <cell r="E87">
            <v>735.89612695170308</v>
          </cell>
          <cell r="F87">
            <v>982.12816926893754</v>
          </cell>
          <cell r="H87">
            <v>57.022274799546487</v>
          </cell>
          <cell r="FH87">
            <v>0</v>
          </cell>
          <cell r="FK87">
            <v>10</v>
          </cell>
        </row>
        <row r="88">
          <cell r="B88">
            <v>17495.877833211998</v>
          </cell>
          <cell r="C88">
            <v>4282.9851632861819</v>
          </cell>
          <cell r="D88">
            <v>2617.1542453669999</v>
          </cell>
          <cell r="E88">
            <v>757.47253541514999</v>
          </cell>
          <cell r="F88">
            <v>1009.1800472202001</v>
          </cell>
          <cell r="H88">
            <v>57.022274799546487</v>
          </cell>
          <cell r="FH88">
            <v>0</v>
          </cell>
          <cell r="FK88">
            <v>10</v>
          </cell>
        </row>
        <row r="89">
          <cell r="B89">
            <v>18237.259746496955</v>
          </cell>
          <cell r="C89">
            <v>4497.1287124320415</v>
          </cell>
          <cell r="D89">
            <v>2700.6093004205027</v>
          </cell>
          <cell r="E89">
            <v>779.06560590961055</v>
          </cell>
          <cell r="F89">
            <v>1036.2493037523152</v>
          </cell>
          <cell r="H89">
            <v>57.022274799546487</v>
          </cell>
          <cell r="FH89">
            <v>0</v>
          </cell>
          <cell r="FK89">
            <v>10</v>
          </cell>
        </row>
        <row r="90">
          <cell r="B90">
            <v>19321.503021241169</v>
          </cell>
          <cell r="C90">
            <v>4696.2817752757783</v>
          </cell>
          <cell r="D90">
            <v>2799.569181594477</v>
          </cell>
          <cell r="E90">
            <v>800.65976972476824</v>
          </cell>
          <cell r="F90">
            <v>1063.3196450906235</v>
          </cell>
          <cell r="H90">
            <v>57.022274799546487</v>
          </cell>
          <cell r="FH90">
            <v>0</v>
          </cell>
          <cell r="FK90">
            <v>10</v>
          </cell>
        </row>
        <row r="91">
          <cell r="B91">
            <v>20711.832608221484</v>
          </cell>
          <cell r="C91">
            <v>4933.6969575504909</v>
          </cell>
          <cell r="D91">
            <v>2914.4849856110973</v>
          </cell>
          <cell r="E91">
            <v>853.84042061355956</v>
          </cell>
          <cell r="F91">
            <v>1090.3910847779719</v>
          </cell>
          <cell r="H91">
            <v>85.690488495769429</v>
          </cell>
          <cell r="FH91">
            <v>0</v>
          </cell>
          <cell r="FK91">
            <v>10</v>
          </cell>
        </row>
        <row r="92">
          <cell r="B92">
            <v>21898.220092579733</v>
          </cell>
          <cell r="C92">
            <v>5482.0505873476095</v>
          </cell>
          <cell r="D92">
            <v>3020.9057066263172</v>
          </cell>
          <cell r="E92">
            <v>907.02358368834643</v>
          </cell>
          <cell r="F92">
            <v>1217.8704720912062</v>
          </cell>
          <cell r="H92">
            <v>85.690488495769429</v>
          </cell>
          <cell r="FH92">
            <v>0</v>
          </cell>
          <cell r="FK92">
            <v>10</v>
          </cell>
        </row>
        <row r="93">
          <cell r="B93">
            <v>23084.677057291487</v>
          </cell>
          <cell r="C93">
            <v>5832.4080545003962</v>
          </cell>
          <cell r="D93">
            <v>3127.3317779352992</v>
          </cell>
          <cell r="E93">
            <v>960.20929288830189</v>
          </cell>
          <cell r="F93">
            <v>1345.3544864774231</v>
          </cell>
          <cell r="H93">
            <v>85.690488495769429</v>
          </cell>
          <cell r="FH93">
            <v>0</v>
          </cell>
          <cell r="FK93">
            <v>10</v>
          </cell>
        </row>
        <row r="94">
          <cell r="B94">
            <v>24475.23704389235</v>
          </cell>
          <cell r="C94">
            <v>6288.2962884286053</v>
          </cell>
          <cell r="D94">
            <v>3242.2643853382101</v>
          </cell>
          <cell r="E94">
            <v>1006.7300386984316</v>
          </cell>
          <cell r="F94">
            <v>1472.8431917422192</v>
          </cell>
          <cell r="H94">
            <v>85.690488495769429</v>
          </cell>
          <cell r="FH94">
            <v>0</v>
          </cell>
          <cell r="FK94">
            <v>10</v>
          </cell>
        </row>
        <row r="95">
          <cell r="B95">
            <v>26027.309851613012</v>
          </cell>
          <cell r="C95">
            <v>6483.5662397650567</v>
          </cell>
          <cell r="D95">
            <v>3344.0008289130587</v>
          </cell>
          <cell r="E95">
            <v>1053.2530963183256</v>
          </cell>
          <cell r="F95">
            <v>1497.2686366223541</v>
          </cell>
          <cell r="H95">
            <v>85.690488495769429</v>
          </cell>
          <cell r="FH95">
            <v>0</v>
          </cell>
          <cell r="FK95">
            <v>10</v>
          </cell>
        </row>
        <row r="96">
          <cell r="B96">
            <v>26791.305640707698</v>
          </cell>
          <cell r="C96">
            <v>6678.8464557726975</v>
          </cell>
          <cell r="D96">
            <v>3769.5999452598517</v>
          </cell>
          <cell r="E96">
            <v>1099.7784954309059</v>
          </cell>
          <cell r="F96">
            <v>1521.6952025521564</v>
          </cell>
          <cell r="H96">
            <v>85.690488495769429</v>
          </cell>
          <cell r="FH96">
            <v>0</v>
          </cell>
          <cell r="FK96">
            <v>10</v>
          </cell>
        </row>
        <row r="97">
          <cell r="B97">
            <v>27256.818022954703</v>
          </cell>
          <cell r="C97">
            <v>6874.5761132617326</v>
          </cell>
          <cell r="D97">
            <v>3832.4977746750037</v>
          </cell>
          <cell r="E97">
            <v>1118.2450948397118</v>
          </cell>
          <cell r="F97">
            <v>1546.1229017450353</v>
          </cell>
          <cell r="H97">
            <v>85.690488495769429</v>
          </cell>
          <cell r="FH97">
            <v>0</v>
          </cell>
          <cell r="FK97">
            <v>10</v>
          </cell>
        </row>
        <row r="98">
          <cell r="B98">
            <v>27722.363665781242</v>
          </cell>
          <cell r="C98">
            <v>7070.3163049952564</v>
          </cell>
          <cell r="D98">
            <v>3895.3993329367477</v>
          </cell>
          <cell r="E98">
            <v>1136.7127875515805</v>
          </cell>
          <cell r="F98">
            <v>1570.5517464143993</v>
          </cell>
          <cell r="H98">
            <v>85.690488495769429</v>
          </cell>
          <cell r="FH98">
            <v>0</v>
          </cell>
          <cell r="FK98">
            <v>10</v>
          </cell>
        </row>
        <row r="99">
          <cell r="B99">
            <v>28264.257014184368</v>
          </cell>
          <cell r="C99">
            <v>7187.0859824558984</v>
          </cell>
          <cell r="D99">
            <v>3958.3078884512629</v>
          </cell>
          <cell r="E99">
            <v>1155.182527480514</v>
          </cell>
          <cell r="F99">
            <v>1594.9827688659959</v>
          </cell>
          <cell r="H99">
            <v>85.690488495769429</v>
          </cell>
          <cell r="FH99">
            <v>0</v>
          </cell>
          <cell r="FK99">
            <v>10</v>
          </cell>
        </row>
        <row r="100">
          <cell r="B100">
            <v>28747.549269852283</v>
          </cell>
          <cell r="C100">
            <v>7296.5338716077422</v>
          </cell>
          <cell r="D100">
            <v>4018.7776880663605</v>
          </cell>
          <cell r="E100">
            <v>1173.6536640370005</v>
          </cell>
          <cell r="F100">
            <v>1619.4152626151215</v>
          </cell>
          <cell r="H100">
            <v>85.690488495769429</v>
          </cell>
          <cell r="FH100">
            <v>0</v>
          </cell>
          <cell r="FK100">
            <v>10</v>
          </cell>
        </row>
        <row r="101">
          <cell r="B101">
            <v>29232.008325096165</v>
          </cell>
          <cell r="C101">
            <v>7406.1150511096175</v>
          </cell>
          <cell r="D101">
            <v>4079.2833943932214</v>
          </cell>
          <cell r="E101">
            <v>1192.1402529055429</v>
          </cell>
          <cell r="F101">
            <v>1643.8679604093488</v>
          </cell>
          <cell r="H101">
            <v>85.690488495769429</v>
          </cell>
          <cell r="FH101">
            <v>0</v>
          </cell>
          <cell r="FK101">
            <v>10</v>
          </cell>
        </row>
        <row r="102">
          <cell r="B102">
            <v>29716.512355053248</v>
          </cell>
          <cell r="C102">
            <v>7515.7049366820756</v>
          </cell>
          <cell r="D102">
            <v>4139.7939035567279</v>
          </cell>
          <cell r="E102">
            <v>1210.6282862049225</v>
          </cell>
          <cell r="F102">
            <v>1668.3221791059152</v>
          </cell>
          <cell r="H102">
            <v>85.690488495769429</v>
          </cell>
          <cell r="FH102">
            <v>0</v>
          </cell>
          <cell r="FK102">
            <v>10</v>
          </cell>
        </row>
        <row r="103">
          <cell r="B103">
            <v>30201.062110208462</v>
          </cell>
          <cell r="C103">
            <v>7625.3036679704464</v>
          </cell>
          <cell r="D103">
            <v>4200.3092926629542</v>
          </cell>
          <cell r="E103">
            <v>1229.117787495459</v>
          </cell>
          <cell r="F103">
            <v>1692.7779431503652</v>
          </cell>
          <cell r="H103">
            <v>114.46456506321701</v>
          </cell>
          <cell r="FH103">
            <v>0</v>
          </cell>
          <cell r="FK103">
            <v>10</v>
          </cell>
        </row>
        <row r="104">
          <cell r="B104">
            <v>30684.132143310981</v>
          </cell>
          <cell r="C104">
            <v>7734.7587772222123</v>
          </cell>
          <cell r="D104">
            <v>4260.8042042516745</v>
          </cell>
          <cell r="E104">
            <v>1247.6087803374726</v>
          </cell>
          <cell r="F104">
            <v>1717.235276988245</v>
          </cell>
          <cell r="H104">
            <v>114.46456506321701</v>
          </cell>
          <cell r="FH104">
            <v>0</v>
          </cell>
          <cell r="FK104">
            <v>10</v>
          </cell>
        </row>
        <row r="105">
          <cell r="B105">
            <v>31167.249302848082</v>
          </cell>
          <cell r="C105">
            <v>7844.2230032778471</v>
          </cell>
          <cell r="D105">
            <v>4321.3041486281518</v>
          </cell>
          <cell r="E105">
            <v>1266.1012882912826</v>
          </cell>
          <cell r="F105">
            <v>1741.6942050650989</v>
          </cell>
          <cell r="H105">
            <v>114.46456506321701</v>
          </cell>
          <cell r="FH105">
            <v>9850</v>
          </cell>
          <cell r="FK105">
            <v>10</v>
          </cell>
        </row>
        <row r="106">
          <cell r="B106">
            <v>31650.414336936374</v>
          </cell>
          <cell r="C106">
            <v>7953.6964855878987</v>
          </cell>
          <cell r="D106">
            <v>4381.8092028660003</v>
          </cell>
          <cell r="E106">
            <v>1284.5953349172084</v>
          </cell>
          <cell r="F106">
            <v>1766.1547518264726</v>
          </cell>
          <cell r="H106">
            <v>114.46456506321701</v>
          </cell>
          <cell r="FH106">
            <v>9900</v>
          </cell>
          <cell r="FK106">
            <v>10</v>
          </cell>
        </row>
        <row r="107">
          <cell r="B107">
            <v>32133.627993692437</v>
          </cell>
          <cell r="C107">
            <v>8063.179363602917</v>
          </cell>
          <cell r="D107">
            <v>4442.3194440388334</v>
          </cell>
          <cell r="E107">
            <v>1303.0909437755704</v>
          </cell>
          <cell r="F107">
            <v>1790.6169417179101</v>
          </cell>
          <cell r="H107">
            <v>114.46456506321701</v>
          </cell>
          <cell r="FH107">
            <v>9950</v>
          </cell>
          <cell r="FK107">
            <v>10</v>
          </cell>
        </row>
        <row r="108">
          <cell r="B108">
            <v>32616.891021232877</v>
          </cell>
          <cell r="C108">
            <v>8172.6717767734481</v>
          </cell>
          <cell r="D108">
            <v>4502.834949220266</v>
          </cell>
          <cell r="E108">
            <v>1321.5881384266886</v>
          </cell>
          <cell r="F108">
            <v>1815.0807991849581</v>
          </cell>
          <cell r="H108">
            <v>114.46456506321701</v>
          </cell>
          <cell r="FH108">
            <v>10000</v>
          </cell>
          <cell r="FK108">
            <v>10</v>
          </cell>
        </row>
        <row r="109">
          <cell r="B109">
            <v>33100.204167674274</v>
          </cell>
          <cell r="C109">
            <v>8282.1738645500391</v>
          </cell>
          <cell r="D109">
            <v>4563.355795483908</v>
          </cell>
          <cell r="E109">
            <v>1340.0869424308819</v>
          </cell>
          <cell r="F109">
            <v>1839.5463486731605</v>
          </cell>
          <cell r="H109">
            <v>114.46456506321701</v>
          </cell>
          <cell r="FH109">
            <v>10050</v>
          </cell>
          <cell r="FK109">
            <v>10</v>
          </cell>
        </row>
        <row r="110">
          <cell r="B110">
            <v>33583.56818113324</v>
          </cell>
          <cell r="C110">
            <v>8391.6857663832343</v>
          </cell>
          <cell r="D110">
            <v>4623.8820599033743</v>
          </cell>
          <cell r="E110">
            <v>1358.5873793484709</v>
          </cell>
          <cell r="F110">
            <v>1864.0136146280631</v>
          </cell>
          <cell r="H110">
            <v>114.46456506321701</v>
          </cell>
          <cell r="FH110">
            <v>10100</v>
          </cell>
          <cell r="FK110">
            <v>10</v>
          </cell>
        </row>
        <row r="111">
          <cell r="B111">
            <v>34066.983809726364</v>
          </cell>
          <cell r="C111">
            <v>8579.7525992553019</v>
          </cell>
          <cell r="D111">
            <v>4691.5355447537277</v>
          </cell>
          <cell r="E111">
            <v>1377.0894727397745</v>
          </cell>
          <cell r="F111">
            <v>1888.4826214952111</v>
          </cell>
          <cell r="H111">
            <v>114.46456506321701</v>
          </cell>
          <cell r="FH111">
            <v>10150</v>
          </cell>
          <cell r="FK111">
            <v>10</v>
          </cell>
        </row>
        <row r="112">
          <cell r="B112">
            <v>34550.451801570227</v>
          </cell>
          <cell r="C112">
            <v>8767.8342138410098</v>
          </cell>
          <cell r="D112">
            <v>4759.1950270397438</v>
          </cell>
          <cell r="E112">
            <v>1395.5932461651134</v>
          </cell>
          <cell r="F112">
            <v>1912.9533937201493</v>
          </cell>
          <cell r="H112">
            <v>114.46456506321701</v>
          </cell>
          <cell r="FH112">
            <v>10200</v>
          </cell>
          <cell r="FK112">
            <v>10</v>
          </cell>
        </row>
        <row r="113">
          <cell r="B113">
            <v>35033.972904781447</v>
          </cell>
          <cell r="C113">
            <v>8876.7378859796063</v>
          </cell>
          <cell r="D113">
            <v>4826.8605929233772</v>
          </cell>
          <cell r="E113">
            <v>1414.0987231848069</v>
          </cell>
          <cell r="F113">
            <v>1950.8518096673777</v>
          </cell>
          <cell r="H113">
            <v>114.46456506321701</v>
          </cell>
          <cell r="FH113">
            <v>10250</v>
          </cell>
          <cell r="FK113">
            <v>10</v>
          </cell>
        </row>
        <row r="114">
          <cell r="B114">
            <v>35942.599232872664</v>
          </cell>
          <cell r="C114">
            <v>9032.3257775246748</v>
          </cell>
          <cell r="D114">
            <v>4912.1945217278326</v>
          </cell>
          <cell r="E114">
            <v>1432.6059273591743</v>
          </cell>
          <cell r="F114">
            <v>1988.7526862827358</v>
          </cell>
          <cell r="H114">
            <v>114.46456506321701</v>
          </cell>
          <cell r="FH114">
            <v>10300</v>
          </cell>
          <cell r="FK114">
            <v>10</v>
          </cell>
        </row>
        <row r="115">
          <cell r="B115">
            <v>36452.700964129945</v>
          </cell>
          <cell r="C115">
            <v>9138.0900177066196</v>
          </cell>
          <cell r="D115">
            <v>5011.6549198182711</v>
          </cell>
          <cell r="E115">
            <v>1453.0050838673908</v>
          </cell>
          <cell r="F115">
            <v>2026.6560614477339</v>
          </cell>
          <cell r="H115">
            <v>143.34537119049247</v>
          </cell>
          <cell r="FH115">
            <v>10350</v>
          </cell>
          <cell r="FK115">
            <v>10</v>
          </cell>
        </row>
        <row r="116">
          <cell r="B116">
            <v>36962.860300011314</v>
          </cell>
          <cell r="C116">
            <v>9243.8647547093315</v>
          </cell>
          <cell r="D116">
            <v>5111.1236726388379</v>
          </cell>
          <cell r="E116">
            <v>1473.40613390474</v>
          </cell>
          <cell r="F116">
            <v>2064.5619730438834</v>
          </cell>
          <cell r="H116">
            <v>143.34537119049247</v>
          </cell>
          <cell r="FH116">
            <v>10400</v>
          </cell>
          <cell r="FK116">
            <v>10</v>
          </cell>
        </row>
        <row r="117">
          <cell r="B117">
            <v>37480.935269501031</v>
          </cell>
          <cell r="C117">
            <v>9349.6501231280745</v>
          </cell>
          <cell r="D117">
            <v>5190.585736211021</v>
          </cell>
          <cell r="E117">
            <v>1493.8091034434176</v>
          </cell>
          <cell r="F117">
            <v>2102.4704589526955</v>
          </cell>
          <cell r="H117">
            <v>172.33377971292671</v>
          </cell>
          <cell r="FH117">
            <v>10450</v>
          </cell>
          <cell r="FK117">
            <v>10</v>
          </cell>
        </row>
        <row r="118">
          <cell r="B118">
            <v>37945.922487299904</v>
          </cell>
          <cell r="C118">
            <v>9458.5439438415742</v>
          </cell>
          <cell r="D118">
            <v>5270.0551112063013</v>
          </cell>
          <cell r="E118">
            <v>1514.2140184556183</v>
          </cell>
          <cell r="F118">
            <v>2140.3815570556808</v>
          </cell>
          <cell r="H118">
            <v>172.33377971292671</v>
          </cell>
          <cell r="FH118">
            <v>10500</v>
          </cell>
          <cell r="FK118">
            <v>10</v>
          </cell>
        </row>
        <row r="119">
          <cell r="B119">
            <v>38411.230837992174</v>
          </cell>
          <cell r="C119">
            <v>9568.9042803239063</v>
          </cell>
          <cell r="D119">
            <v>5349.5622324072001</v>
          </cell>
          <cell r="E119">
            <v>1534.6296067186488</v>
          </cell>
          <cell r="F119">
            <v>2178.3049923908166</v>
          </cell>
          <cell r="H119">
            <v>201.43066961257838</v>
          </cell>
          <cell r="FH119">
            <v>10550</v>
          </cell>
          <cell r="FK119">
            <v>10</v>
          </cell>
        </row>
        <row r="120">
          <cell r="B120">
            <v>38876.602660330871</v>
          </cell>
          <cell r="C120">
            <v>9679.2771998589506</v>
          </cell>
          <cell r="D120">
            <v>5429.0777667442926</v>
          </cell>
          <cell r="E120">
            <v>1555.0474232635459</v>
          </cell>
          <cell r="F120">
            <v>2216.2314524076901</v>
          </cell>
          <cell r="H120">
            <v>230.63692601823374</v>
          </cell>
          <cell r="FH120">
            <v>10600</v>
          </cell>
          <cell r="FK120">
            <v>10</v>
          </cell>
        </row>
        <row r="121">
          <cell r="B121">
            <v>39342.038673225768</v>
          </cell>
          <cell r="C121">
            <v>9789.6628427818232</v>
          </cell>
          <cell r="D121">
            <v>5508.6018153953191</v>
          </cell>
          <cell r="E121">
            <v>1575.4674940625034</v>
          </cell>
          <cell r="F121">
            <v>2254.1609749878126</v>
          </cell>
          <cell r="H121">
            <v>230.63692601823374</v>
          </cell>
          <cell r="FH121">
            <v>10650</v>
          </cell>
          <cell r="FK121">
            <v>10</v>
          </cell>
        </row>
        <row r="122">
          <cell r="B122">
            <v>39807.539595586713</v>
          </cell>
          <cell r="C122">
            <v>9899.5608756360671</v>
          </cell>
          <cell r="D122">
            <v>5588.1344795380073</v>
          </cell>
          <cell r="E122">
            <v>1595.8898450877161</v>
          </cell>
          <cell r="F122">
            <v>2292.0935980126956</v>
          </cell>
          <cell r="H122">
            <v>259.95344020540671</v>
          </cell>
          <cell r="FH122">
            <v>10700</v>
          </cell>
          <cell r="FK122">
            <v>10</v>
          </cell>
        </row>
        <row r="123">
          <cell r="B123">
            <v>40627.130830973474</v>
          </cell>
          <cell r="C123">
            <v>10015.552873240265</v>
          </cell>
          <cell r="D123">
            <v>5710.9609666912711</v>
          </cell>
          <cell r="E123">
            <v>1616.3145023113793</v>
          </cell>
          <cell r="F123">
            <v>2330.0293593638498</v>
          </cell>
          <cell r="H123">
            <v>289.38110959633906</v>
          </cell>
          <cell r="FH123">
            <v>10750</v>
          </cell>
          <cell r="FK123">
            <v>10</v>
          </cell>
        </row>
        <row r="124">
          <cell r="B124">
            <v>41446.370118492952</v>
          </cell>
          <cell r="C124">
            <v>10131.67284157645</v>
          </cell>
          <cell r="D124">
            <v>5833.8188492774234</v>
          </cell>
          <cell r="E124">
            <v>1636.7414917056872</v>
          </cell>
          <cell r="F124">
            <v>2367.968296922787</v>
          </cell>
          <cell r="H124">
            <v>318.92083775999998</v>
          </cell>
          <cell r="FH124">
            <v>10800</v>
          </cell>
          <cell r="FK124">
            <v>10</v>
          </cell>
        </row>
        <row r="125">
          <cell r="B125">
            <v>42268.844463920439</v>
          </cell>
          <cell r="C125">
            <v>10272.847591867852</v>
          </cell>
          <cell r="D125">
            <v>5956.7762178919647</v>
          </cell>
          <cell r="E125">
            <v>1671.8685049703299</v>
          </cell>
          <cell r="F125">
            <v>2405.9626334499385</v>
          </cell>
          <cell r="H125">
            <v>348.57353441208664</v>
          </cell>
          <cell r="FH125">
            <v>10850</v>
          </cell>
          <cell r="FK125">
            <v>10</v>
          </cell>
        </row>
        <row r="126">
          <cell r="B126">
            <v>43091.422912875489</v>
          </cell>
          <cell r="C126">
            <v>10414.038320101212</v>
          </cell>
          <cell r="D126">
            <v>6079.7462413037074</v>
          </cell>
          <cell r="E126">
            <v>1706.9991209070552</v>
          </cell>
          <cell r="F126">
            <v>2443.9602253413063</v>
          </cell>
          <cell r="H126">
            <v>378.34011541502355</v>
          </cell>
          <cell r="FH126">
            <v>10900</v>
          </cell>
          <cell r="FK126">
            <v>10</v>
          </cell>
        </row>
        <row r="127">
          <cell r="B127">
            <v>43914.106737386079</v>
          </cell>
          <cell r="C127">
            <v>10555.245205816211</v>
          </cell>
          <cell r="D127">
            <v>6202.7290760407905</v>
          </cell>
          <cell r="E127">
            <v>1742.1333842350898</v>
          </cell>
          <cell r="F127">
            <v>2481.9611105306076</v>
          </cell>
          <cell r="H127">
            <v>378.34011541502355</v>
          </cell>
          <cell r="FH127">
            <v>10950</v>
          </cell>
          <cell r="FK127">
            <v>10</v>
          </cell>
        </row>
        <row r="128">
          <cell r="B128">
            <v>44736.897209480157</v>
          </cell>
          <cell r="C128">
            <v>10807.534360152533</v>
          </cell>
          <cell r="D128">
            <v>6322.2697732931192</v>
          </cell>
          <cell r="E128">
            <v>1777.2713396736594</v>
          </cell>
          <cell r="F128">
            <v>2519.9653269515579</v>
          </cell>
          <cell r="H128">
            <v>408.22150277796328</v>
          </cell>
          <cell r="FH128">
            <v>11000</v>
          </cell>
          <cell r="FK128">
            <v>10</v>
          </cell>
        </row>
        <row r="129">
          <cell r="B129">
            <v>45559.795601185702</v>
          </cell>
          <cell r="C129">
            <v>11059.849521465843</v>
          </cell>
          <cell r="D129">
            <v>6441.8232996935412</v>
          </cell>
          <cell r="E129">
            <v>1812.413031941991</v>
          </cell>
          <cell r="F129">
            <v>2557.9729125378776</v>
          </cell>
          <cell r="H129">
            <v>468.33241535409888</v>
          </cell>
          <cell r="FH129">
            <v>11050</v>
          </cell>
          <cell r="FK129">
            <v>10</v>
          </cell>
        </row>
        <row r="130">
          <cell r="B130">
            <v>46382.803184530669</v>
          </cell>
          <cell r="C130">
            <v>11312.090882816525</v>
          </cell>
          <cell r="D130">
            <v>6561.3898073637238</v>
          </cell>
          <cell r="E130">
            <v>1847.5585057593103</v>
          </cell>
          <cell r="F130">
            <v>2595.983905223281</v>
          </cell>
          <cell r="H130">
            <v>468.33241535409888</v>
          </cell>
          <cell r="FH130">
            <v>11100</v>
          </cell>
          <cell r="FK130">
            <v>10</v>
          </cell>
        </row>
        <row r="131">
          <cell r="B131">
            <v>47207.901718231566</v>
          </cell>
          <cell r="C131">
            <v>11564.370916575435</v>
          </cell>
          <cell r="D131">
            <v>6679.4694663726705</v>
          </cell>
          <cell r="E131">
            <v>1882.707805844844</v>
          </cell>
          <cell r="F131">
            <v>2633.9983429414879</v>
          </cell>
          <cell r="H131">
            <v>498.56381531923779</v>
          </cell>
          <cell r="FH131">
            <v>11150</v>
          </cell>
          <cell r="FK131">
            <v>10</v>
          </cell>
        </row>
        <row r="132">
          <cell r="B132">
            <v>48033.112199441312</v>
          </cell>
          <cell r="C132">
            <v>11816.677913080031</v>
          </cell>
          <cell r="D132">
            <v>6797.5622789145955</v>
          </cell>
          <cell r="E132">
            <v>1917.8609769178179</v>
          </cell>
          <cell r="F132">
            <v>2672.0162636262135</v>
          </cell>
          <cell r="H132">
            <v>559.38323558397383</v>
          </cell>
          <cell r="FH132">
            <v>11200</v>
          </cell>
          <cell r="FK132">
            <v>10</v>
          </cell>
        </row>
        <row r="133">
          <cell r="B133">
            <v>48928.956887857617</v>
          </cell>
          <cell r="C133">
            <v>12077.824631586896</v>
          </cell>
          <cell r="D133">
            <v>6918.6058745921637</v>
          </cell>
          <cell r="E133">
            <v>1953.0180636974587</v>
          </cell>
          <cell r="F133">
            <v>2710.0377052111767</v>
          </cell>
          <cell r="H133">
            <v>589.97316751588005</v>
          </cell>
          <cell r="FH133">
            <v>11250</v>
          </cell>
          <cell r="FK133">
            <v>10</v>
          </cell>
        </row>
        <row r="134">
          <cell r="B134">
            <v>49824.923761130216</v>
          </cell>
          <cell r="C134">
            <v>12338.999745290614</v>
          </cell>
          <cell r="D134">
            <v>7039.6631876540405</v>
          </cell>
          <cell r="E134">
            <v>1988.179110902993</v>
          </cell>
          <cell r="F134">
            <v>2748.062705630095</v>
          </cell>
          <cell r="H134">
            <v>620.68453198023087</v>
          </cell>
          <cell r="FH134">
            <v>11300</v>
          </cell>
          <cell r="FK134">
            <v>10</v>
          </cell>
        </row>
        <row r="135">
          <cell r="B135">
            <v>50722.349974641184</v>
          </cell>
          <cell r="C135">
            <v>12600.322813129471</v>
          </cell>
          <cell r="D135">
            <v>7160.7423204963998</v>
          </cell>
          <cell r="E135">
            <v>2023.3441632536458</v>
          </cell>
          <cell r="F135">
            <v>2786.0913028166851</v>
          </cell>
          <cell r="H135">
            <v>651.51830016000008</v>
          </cell>
          <cell r="FH135">
            <v>11350</v>
          </cell>
          <cell r="FK135">
            <v>10</v>
          </cell>
        </row>
        <row r="136">
          <cell r="B136">
            <v>51972.564413265907</v>
          </cell>
          <cell r="C136">
            <v>12905.743126025322</v>
          </cell>
          <cell r="D136">
            <v>7296.5248708056606</v>
          </cell>
          <cell r="E136">
            <v>2058.5132654686449</v>
          </cell>
          <cell r="F136">
            <v>2824.1235347046645</v>
          </cell>
          <cell r="H136">
            <v>682.47544938488898</v>
          </cell>
          <cell r="FH136">
            <v>11400</v>
          </cell>
          <cell r="FK136">
            <v>10</v>
          </cell>
        </row>
        <row r="137">
          <cell r="B137">
            <v>52799.725404092103</v>
          </cell>
          <cell r="C137">
            <v>13158.31265843551</v>
          </cell>
          <cell r="D137">
            <v>7414.5279406113359</v>
          </cell>
          <cell r="E137">
            <v>2093.6864622672156</v>
          </cell>
          <cell r="F137">
            <v>2862.1594392277498</v>
          </cell>
          <cell r="H137">
            <v>713.55696313132717</v>
          </cell>
          <cell r="FH137">
            <v>11450</v>
          </cell>
          <cell r="FK137">
            <v>10</v>
          </cell>
        </row>
        <row r="138">
          <cell r="B138">
            <v>53629.821859028394</v>
          </cell>
          <cell r="C138">
            <v>13426.181424023478</v>
          </cell>
          <cell r="D138">
            <v>7532.5609649337375</v>
          </cell>
          <cell r="E138">
            <v>2128.8637983685844</v>
          </cell>
          <cell r="F138">
            <v>2900.1990543196598</v>
          </cell>
          <cell r="H138">
            <v>776.09704882820574</v>
          </cell>
          <cell r="FH138">
            <v>11500</v>
          </cell>
          <cell r="FK138">
            <v>10</v>
          </cell>
        </row>
        <row r="139">
          <cell r="B139">
            <v>54460.148976509277</v>
          </cell>
          <cell r="C139">
            <v>13693.974637649881</v>
          </cell>
          <cell r="D139">
            <v>7650.6207888351701</v>
          </cell>
          <cell r="E139">
            <v>2164.0488816261882</v>
          </cell>
          <cell r="F139">
            <v>2938.2462128611587</v>
          </cell>
          <cell r="H139">
            <v>807.55761846514304</v>
          </cell>
          <cell r="FH139">
            <v>11550</v>
          </cell>
          <cell r="FK139">
            <v>10</v>
          </cell>
        </row>
        <row r="140">
          <cell r="B140">
            <v>55290.680882451212</v>
          </cell>
          <cell r="C140">
            <v>13985.457153680549</v>
          </cell>
          <cell r="D140">
            <v>7768.7044302863333</v>
          </cell>
          <cell r="E140">
            <v>2199.2408788182279</v>
          </cell>
          <cell r="F140">
            <v>2976.2999837951538</v>
          </cell>
          <cell r="H140">
            <v>870.86485163271368</v>
          </cell>
          <cell r="FH140">
            <v>11600</v>
          </cell>
          <cell r="FK140">
            <v>10</v>
          </cell>
        </row>
        <row r="141">
          <cell r="B141">
            <v>56121.422382591365</v>
          </cell>
          <cell r="C141">
            <v>14276.991606110692</v>
          </cell>
          <cell r="D141">
            <v>7886.8124518866334</v>
          </cell>
          <cell r="E141">
            <v>2234.4399576418004</v>
          </cell>
          <cell r="F141">
            <v>3014.3605093730862</v>
          </cell>
          <cell r="H141">
            <v>902.71354973020971</v>
          </cell>
          <cell r="FH141">
            <v>11650</v>
          </cell>
          <cell r="FK141">
            <v>10</v>
          </cell>
        </row>
        <row r="142">
          <cell r="B142">
            <v>56939.283481884988</v>
          </cell>
          <cell r="C142">
            <v>14566.880089885073</v>
          </cell>
          <cell r="D142">
            <v>8004.3369206155257</v>
          </cell>
          <cell r="E142">
            <v>2269.7030721110582</v>
          </cell>
          <cell r="F142">
            <v>3052.503616812573</v>
          </cell>
          <cell r="H142">
            <v>966.80624147023843</v>
          </cell>
          <cell r="FH142">
            <v>11700</v>
          </cell>
          <cell r="FK142">
            <v>10</v>
          </cell>
        </row>
        <row r="143">
          <cell r="B143">
            <v>57757.362037344152</v>
          </cell>
          <cell r="C143">
            <v>14848.807890690714</v>
          </cell>
          <cell r="D143">
            <v>8121.8868278019781</v>
          </cell>
          <cell r="E143">
            <v>2304.9736098484245</v>
          </cell>
          <cell r="F143">
            <v>3090.6537699254141</v>
          </cell>
          <cell r="H143">
            <v>999.05230656000015</v>
          </cell>
          <cell r="FH143">
            <v>11750</v>
          </cell>
          <cell r="FK143">
            <v>10</v>
          </cell>
        </row>
        <row r="144">
          <cell r="B144">
            <v>58577.004345153473</v>
          </cell>
          <cell r="C144">
            <v>15116.696989576671</v>
          </cell>
          <cell r="D144">
            <v>8240.2866497338273</v>
          </cell>
          <cell r="E144">
            <v>2340.2517388224041</v>
          </cell>
          <cell r="F144">
            <v>3128.8111112468141</v>
          </cell>
          <cell r="H144">
            <v>1031.4329090056253</v>
          </cell>
          <cell r="FH144">
            <v>11800</v>
          </cell>
          <cell r="FK144">
            <v>10</v>
          </cell>
        </row>
        <row r="145">
          <cell r="B145">
            <v>59807.258415961842</v>
          </cell>
          <cell r="C145">
            <v>15384.640797971064</v>
          </cell>
          <cell r="D145">
            <v>8358.7131253163843</v>
          </cell>
          <cell r="E145">
            <v>2378.9080460945074</v>
          </cell>
          <cell r="F145">
            <v>3166.9757833119747</v>
          </cell>
          <cell r="H145">
            <v>1096.6019364729295</v>
          </cell>
          <cell r="FH145">
            <v>11850</v>
          </cell>
          <cell r="FK145">
            <v>10</v>
          </cell>
        </row>
        <row r="146">
          <cell r="B146">
            <v>60717.49732373203</v>
          </cell>
          <cell r="C146">
            <v>15504.427238326582</v>
          </cell>
          <cell r="D146">
            <v>8428.1205283522868</v>
          </cell>
          <cell r="E146">
            <v>2401.1771037787012</v>
          </cell>
          <cell r="F146">
            <v>3191.7625343714394</v>
          </cell>
          <cell r="H146">
            <v>1162.3218063563529</v>
          </cell>
          <cell r="FH146">
            <v>11900</v>
          </cell>
          <cell r="FK146">
            <v>10</v>
          </cell>
        </row>
        <row r="147">
          <cell r="B147">
            <v>61627.987036737482</v>
          </cell>
          <cell r="C147">
            <v>15624.252763044469</v>
          </cell>
          <cell r="D147">
            <v>8497.5496970350541</v>
          </cell>
          <cell r="E147">
            <v>2423.4526645332535</v>
          </cell>
          <cell r="F147">
            <v>3216.5556133872569</v>
          </cell>
          <cell r="H147">
            <v>1228.6010994877399</v>
          </cell>
          <cell r="FH147">
            <v>11950</v>
          </cell>
          <cell r="FK147">
            <v>10</v>
          </cell>
        </row>
        <row r="148">
          <cell r="B148">
            <v>62395.684386425753</v>
          </cell>
          <cell r="C148">
            <v>15745.621241370151</v>
          </cell>
          <cell r="D148">
            <v>8567.5020610503962</v>
          </cell>
          <cell r="E148">
            <v>2445.7348340887288</v>
          </cell>
          <cell r="F148">
            <v>3241.3551127183528</v>
          </cell>
          <cell r="H148">
            <v>1261.953238173305</v>
          </cell>
          <cell r="FH148">
            <v>12000</v>
          </cell>
          <cell r="FK148">
            <v>10</v>
          </cell>
        </row>
        <row r="149">
          <cell r="B149">
            <v>62966.977060706406</v>
          </cell>
          <cell r="C149">
            <v>15868.501690727569</v>
          </cell>
          <cell r="D149">
            <v>8637.3463237958968</v>
          </cell>
          <cell r="E149">
            <v>2468.0237181756943</v>
          </cell>
          <cell r="F149">
            <v>3266.1611247236501</v>
          </cell>
          <cell r="H149">
            <v>1329.0879703718165</v>
          </cell>
          <cell r="FH149">
            <v>12050</v>
          </cell>
          <cell r="FK149">
            <v>10</v>
          </cell>
        </row>
        <row r="150">
          <cell r="B150">
            <v>63516.419108421083</v>
          </cell>
          <cell r="C150">
            <v>15991.423324034731</v>
          </cell>
          <cell r="D150">
            <v>8707.2133897665153</v>
          </cell>
          <cell r="E150">
            <v>2490.3194225247162</v>
          </cell>
          <cell r="F150">
            <v>3290.9737417620745</v>
          </cell>
          <cell r="H150">
            <v>1396.8040081688409</v>
          </cell>
          <cell r="FH150">
            <v>12100</v>
          </cell>
          <cell r="FK150">
            <v>10</v>
          </cell>
        </row>
        <row r="151">
          <cell r="B151">
            <v>64080.113405085031</v>
          </cell>
          <cell r="C151">
            <v>16114.386723495891</v>
          </cell>
          <cell r="D151">
            <v>8777.1035900002516</v>
          </cell>
          <cell r="E151">
            <v>2512.6220528663612</v>
          </cell>
          <cell r="F151">
            <v>3315.7930561925482</v>
          </cell>
          <cell r="H151">
            <v>1465.1102766129743</v>
          </cell>
          <cell r="FH151">
            <v>12150</v>
          </cell>
          <cell r="FK151">
            <v>10</v>
          </cell>
        </row>
        <row r="152">
          <cell r="B152">
            <v>64631.988606388542</v>
          </cell>
          <cell r="C152">
            <v>16237.39247131529</v>
          </cell>
          <cell r="D152">
            <v>8847.0172555351073</v>
          </cell>
          <cell r="E152">
            <v>2534.931714931196</v>
          </cell>
          <cell r="F152">
            <v>3340.6191603739981</v>
          </cell>
          <cell r="H152">
            <v>1534.0157991004548</v>
          </cell>
          <cell r="FH152">
            <v>12200</v>
          </cell>
          <cell r="FK152">
            <v>10</v>
          </cell>
        </row>
        <row r="153">
          <cell r="B153">
            <v>65186.957424568172</v>
          </cell>
          <cell r="C153">
            <v>16359.956588694358</v>
          </cell>
          <cell r="D153">
            <v>8916.9658567424704</v>
          </cell>
          <cell r="E153">
            <v>2557.2485144497869</v>
          </cell>
          <cell r="F153">
            <v>3365.4521466653455</v>
          </cell>
          <cell r="H153">
            <v>1603.5296973751629</v>
          </cell>
          <cell r="FH153">
            <v>12250</v>
          </cell>
          <cell r="FK153">
            <v>10</v>
          </cell>
        </row>
        <row r="154">
          <cell r="B154">
            <v>65747.475635961731</v>
          </cell>
          <cell r="C154">
            <v>16483.132763470658</v>
          </cell>
          <cell r="D154">
            <v>8987.0634832073883</v>
          </cell>
          <cell r="E154">
            <v>2579.6132287754272</v>
          </cell>
          <cell r="F154">
            <v>3390.346305752656</v>
          </cell>
          <cell r="H154">
            <v>1673.6611915286228</v>
          </cell>
          <cell r="FH154">
            <v>12300</v>
          </cell>
          <cell r="FK154">
            <v>10</v>
          </cell>
        </row>
        <row r="155">
          <cell r="B155">
            <v>66296.180568007476</v>
          </cell>
          <cell r="C155">
            <v>16606.353044885458</v>
          </cell>
          <cell r="D155">
            <v>9092.6138568211118</v>
          </cell>
          <cell r="E155">
            <v>2601.9852980373867</v>
          </cell>
          <cell r="F155">
            <v>3415.2475379632479</v>
          </cell>
          <cell r="H155">
            <v>1744.4196000000004</v>
          </cell>
          <cell r="FH155">
            <v>12350</v>
          </cell>
          <cell r="FK155">
            <v>10</v>
          </cell>
        </row>
        <row r="156">
          <cell r="B156">
            <v>66869.646946597088</v>
          </cell>
          <cell r="C156">
            <v>16729.618015544293</v>
          </cell>
          <cell r="D156">
            <v>9198.1943982502235</v>
          </cell>
          <cell r="E156">
            <v>2624.3648281604724</v>
          </cell>
          <cell r="F156">
            <v>3440.1559358591262</v>
          </cell>
          <cell r="H156">
            <v>1815.8143395761058</v>
          </cell>
          <cell r="FH156">
            <v>12400</v>
          </cell>
          <cell r="FK156">
            <v>10</v>
          </cell>
        </row>
        <row r="157">
          <cell r="B157">
            <v>67429.299664007325</v>
          </cell>
          <cell r="C157">
            <v>16852.928258052652</v>
          </cell>
          <cell r="D157">
            <v>9303.8056083683477</v>
          </cell>
          <cell r="E157">
            <v>2646.7519250694891</v>
          </cell>
          <cell r="F157">
            <v>3465.0715920022981</v>
          </cell>
          <cell r="H157">
            <v>1924.1204110101771</v>
          </cell>
          <cell r="FH157">
            <v>12450</v>
          </cell>
          <cell r="FK157">
            <v>10</v>
          </cell>
        </row>
        <row r="158">
          <cell r="B158">
            <v>67988.499576821516</v>
          </cell>
          <cell r="C158">
            <v>16976.516464982211</v>
          </cell>
          <cell r="D158">
            <v>9393.373106521587</v>
          </cell>
          <cell r="E158">
            <v>2669.1466946892438</v>
          </cell>
          <cell r="F158">
            <v>3489.9945989547696</v>
          </cell>
          <cell r="H158">
            <v>1997.1478221968011</v>
          </cell>
          <cell r="FH158">
            <v>12500</v>
          </cell>
          <cell r="FK158">
            <v>10</v>
          </cell>
        </row>
        <row r="159">
          <cell r="B159">
            <v>68547.398095422192</v>
          </cell>
          <cell r="C159">
            <v>17100.246387642408</v>
          </cell>
          <cell r="D159">
            <v>9465.1355805772946</v>
          </cell>
          <cell r="E159">
            <v>2691.5642338538355</v>
          </cell>
          <cell r="F159">
            <v>3514.9404101664227</v>
          </cell>
          <cell r="H159">
            <v>2107.9483868315006</v>
          </cell>
          <cell r="FH159">
            <v>12550</v>
          </cell>
          <cell r="FK159">
            <v>10</v>
          </cell>
        </row>
        <row r="160">
          <cell r="B160">
            <v>69127.668974992295</v>
          </cell>
          <cell r="C160">
            <v>17226.541599807777</v>
          </cell>
          <cell r="D160">
            <v>9537.7663936212975</v>
          </cell>
          <cell r="E160">
            <v>2713.9913442117277</v>
          </cell>
          <cell r="F160">
            <v>3539.8954465157708</v>
          </cell>
          <cell r="H160">
            <v>2182.6694759008919</v>
          </cell>
          <cell r="FH160">
            <v>12600</v>
          </cell>
          <cell r="FK160">
            <v>10</v>
          </cell>
        </row>
        <row r="161">
          <cell r="B161">
            <v>69995.986243835127</v>
          </cell>
          <cell r="C161">
            <v>17381.549992242064</v>
          </cell>
          <cell r="D161">
            <v>9615.2059690917886</v>
          </cell>
          <cell r="E161">
            <v>2739.0070624751838</v>
          </cell>
          <cell r="F161">
            <v>3568.2960029201658</v>
          </cell>
          <cell r="H161">
            <v>2258.085462096371</v>
          </cell>
          <cell r="FH161">
            <v>12650</v>
          </cell>
          <cell r="FK161">
            <v>10</v>
          </cell>
        </row>
        <row r="162">
          <cell r="B162">
            <v>70607.66252167229</v>
          </cell>
          <cell r="C162">
            <v>17510.605713260662</v>
          </cell>
          <cell r="D162">
            <v>9688.3436563014402</v>
          </cell>
          <cell r="E162">
            <v>2761.6915317435396</v>
          </cell>
          <cell r="F162">
            <v>3593.58662510562</v>
          </cell>
          <cell r="H162">
            <v>2372.5345055623634</v>
          </cell>
          <cell r="FH162">
            <v>12700</v>
          </cell>
          <cell r="FK162">
            <v>10</v>
          </cell>
        </row>
        <row r="163">
          <cell r="B163">
            <v>71222.844353218054</v>
          </cell>
          <cell r="C163">
            <v>17641.696363133429</v>
          </cell>
          <cell r="D163">
            <v>9761.5517299248095</v>
          </cell>
          <cell r="E163">
            <v>2784.3860462218991</v>
          </cell>
          <cell r="F163">
            <v>3618.8868952847874</v>
          </cell>
          <cell r="H163">
            <v>2449.7321600473847</v>
          </cell>
          <cell r="FH163">
            <v>12750</v>
          </cell>
          <cell r="FK163">
            <v>10</v>
          </cell>
        </row>
        <row r="164">
          <cell r="B164">
            <v>71843.246519481749</v>
          </cell>
          <cell r="C164">
            <v>17773.392733174071</v>
          </cell>
          <cell r="D164">
            <v>9834.9302061289036</v>
          </cell>
          <cell r="E164">
            <v>2807.1519030359145</v>
          </cell>
          <cell r="F164">
            <v>3644.278416797149</v>
          </cell>
          <cell r="H164">
            <v>2527.6605102005165</v>
          </cell>
          <cell r="FH164">
            <v>12800</v>
          </cell>
          <cell r="FK164">
            <v>10</v>
          </cell>
        </row>
        <row r="165">
          <cell r="B165">
            <v>72463.978886565645</v>
          </cell>
          <cell r="C165">
            <v>17905.152159702517</v>
          </cell>
          <cell r="D165">
            <v>9907.5491824768396</v>
          </cell>
          <cell r="E165">
            <v>2829.9281026110307</v>
          </cell>
          <cell r="F165">
            <v>3669.679848906876</v>
          </cell>
          <cell r="H165">
            <v>2606.3300054588181</v>
          </cell>
          <cell r="FH165">
            <v>12850</v>
          </cell>
          <cell r="FK165">
            <v>10</v>
          </cell>
        </row>
        <row r="166">
          <cell r="B166">
            <v>73068.974825767611</v>
          </cell>
          <cell r="C166">
            <v>18036.975469780027</v>
          </cell>
          <cell r="D166">
            <v>9980.2034503936138</v>
          </cell>
          <cell r="E166">
            <v>2852.714788081094</v>
          </cell>
          <cell r="F166">
            <v>3695.0913170172689</v>
          </cell>
          <cell r="H166">
            <v>2685.7511936069941</v>
          </cell>
          <cell r="FH166">
            <v>12900</v>
          </cell>
          <cell r="FK166">
            <v>10</v>
          </cell>
        </row>
        <row r="167">
          <cell r="B167">
            <v>73691.639752019211</v>
          </cell>
          <cell r="C167">
            <v>18165.570986335293</v>
          </cell>
          <cell r="D167">
            <v>10052.89771868292</v>
          </cell>
          <cell r="E167">
            <v>2875.5121025799463</v>
          </cell>
          <cell r="F167">
            <v>3720.5129465316313</v>
          </cell>
          <cell r="H167">
            <v>2765.934720777389</v>
          </cell>
          <cell r="FH167">
            <v>12950</v>
          </cell>
          <cell r="FK167">
            <v>10</v>
          </cell>
        </row>
        <row r="168">
          <cell r="B168">
            <v>74174.821583219484</v>
          </cell>
          <cell r="C168">
            <v>18226.871220612695</v>
          </cell>
          <cell r="D168">
            <v>10082.833345373519</v>
          </cell>
          <cell r="E168">
            <v>2884.5168841437758</v>
          </cell>
          <cell r="F168">
            <v>3727.5390805735778</v>
          </cell>
          <cell r="H168">
            <v>2806.3157153042121</v>
          </cell>
          <cell r="FH168">
            <v>13000</v>
          </cell>
          <cell r="FK168">
            <v>10</v>
          </cell>
        </row>
        <row r="169">
          <cell r="B169">
            <v>74672.610723504724</v>
          </cell>
          <cell r="C169">
            <v>18291.586071685168</v>
          </cell>
          <cell r="D169">
            <v>10113.137415329615</v>
          </cell>
          <cell r="E169">
            <v>2893.6830513513014</v>
          </cell>
          <cell r="F169">
            <v>3734.7769265205457</v>
          </cell>
          <cell r="H169">
            <v>2928.631868452439</v>
          </cell>
          <cell r="FH169">
            <v>13050</v>
          </cell>
          <cell r="FK169">
            <v>10</v>
          </cell>
        </row>
        <row r="170">
          <cell r="B170">
            <v>75169.715382078342</v>
          </cell>
          <cell r="C170">
            <v>18356.353265006284</v>
          </cell>
          <cell r="D170">
            <v>10143.469240481989</v>
          </cell>
          <cell r="E170">
            <v>2902.8572672673913</v>
          </cell>
          <cell r="F170">
            <v>3742.0221604607104</v>
          </cell>
          <cell r="H170">
            <v>3011.1672729600004</v>
          </cell>
          <cell r="FH170">
            <v>13100</v>
          </cell>
          <cell r="FK170">
            <v>10</v>
          </cell>
        </row>
        <row r="171">
          <cell r="B171">
            <v>75671.779671754761</v>
          </cell>
          <cell r="C171">
            <v>18421.535924063915</v>
          </cell>
          <cell r="D171">
            <v>10173.889460733308</v>
          </cell>
          <cell r="E171">
            <v>2912.0698716582442</v>
          </cell>
          <cell r="F171">
            <v>3749.3151583735994</v>
          </cell>
          <cell r="H171">
            <v>3094.5085844955947</v>
          </cell>
          <cell r="FH171">
            <v>13150</v>
          </cell>
          <cell r="FK171">
            <v>10</v>
          </cell>
        </row>
        <row r="172">
          <cell r="B172">
            <v>76173.516948064338</v>
          </cell>
          <cell r="C172">
            <v>18486.810570230071</v>
          </cell>
          <cell r="D172">
            <v>10204.347512665108</v>
          </cell>
          <cell r="E172">
            <v>2921.2950052657925</v>
          </cell>
          <cell r="F172">
            <v>3756.6214298351238</v>
          </cell>
          <cell r="H172">
            <v>3178.6669409297833</v>
          </cell>
          <cell r="FH172">
            <v>13200</v>
          </cell>
          <cell r="FK172">
            <v>10</v>
          </cell>
        </row>
        <row r="173">
          <cell r="B173">
            <v>76658.495197109572</v>
          </cell>
          <cell r="C173">
            <v>18552.138849502106</v>
          </cell>
          <cell r="D173">
            <v>10234.356786846836</v>
          </cell>
          <cell r="E173">
            <v>2930.5283646216167</v>
          </cell>
          <cell r="F173">
            <v>3763.93520139978</v>
          </cell>
          <cell r="H173">
            <v>3263.6535784807702</v>
          </cell>
          <cell r="FH173">
            <v>13250</v>
          </cell>
          <cell r="FK173">
            <v>10</v>
          </cell>
        </row>
        <row r="174">
          <cell r="B174">
            <v>77162.910198831407</v>
          </cell>
          <cell r="C174">
            <v>18617.521163548507</v>
          </cell>
          <cell r="D174">
            <v>10264.394464159162</v>
          </cell>
          <cell r="E174">
            <v>2939.7700062702984</v>
          </cell>
          <cell r="F174">
            <v>3771.2565078565194</v>
          </cell>
          <cell r="H174">
            <v>3349.4798317144023</v>
          </cell>
          <cell r="FH174">
            <v>13300</v>
          </cell>
          <cell r="FK174">
            <v>10</v>
          </cell>
        </row>
        <row r="175">
          <cell r="B175">
            <v>77700.67544298507</v>
          </cell>
          <cell r="C175">
            <v>18687.109521689235</v>
          </cell>
          <cell r="D175">
            <v>10295.780583537971</v>
          </cell>
          <cell r="E175">
            <v>2949.0199867564179</v>
          </cell>
          <cell r="F175">
            <v>3778.5853839942883</v>
          </cell>
          <cell r="H175">
            <v>3436.1571335441681</v>
          </cell>
          <cell r="FH175">
            <v>13350</v>
          </cell>
          <cell r="FK175">
            <v>10</v>
          </cell>
        </row>
        <row r="176">
          <cell r="B176">
            <v>78239.800873437373</v>
          </cell>
          <cell r="C176">
            <v>18757.886118493756</v>
          </cell>
          <cell r="D176">
            <v>10327.195794066904</v>
          </cell>
          <cell r="E176">
            <v>2958.2783626245591</v>
          </cell>
          <cell r="F176">
            <v>3785.9218646020345</v>
          </cell>
          <cell r="H176">
            <v>3523.6970152312006</v>
          </cell>
          <cell r="FH176">
            <v>13400</v>
          </cell>
          <cell r="FK176">
            <v>10</v>
          </cell>
        </row>
        <row r="177">
          <cell r="B177">
            <v>78779.285025786143</v>
          </cell>
          <cell r="C177">
            <v>18828.719273383209</v>
          </cell>
          <cell r="D177">
            <v>10358.640287387287</v>
          </cell>
          <cell r="E177">
            <v>2967.5451904193037</v>
          </cell>
          <cell r="F177">
            <v>3793.265984468705</v>
          </cell>
          <cell r="H177">
            <v>3612.1111063842745</v>
          </cell>
          <cell r="FH177">
            <v>13450</v>
          </cell>
          <cell r="FK177">
            <v>10</v>
          </cell>
        </row>
        <row r="178">
          <cell r="B178">
            <v>79335.470159294855</v>
          </cell>
          <cell r="C178">
            <v>18902.178507093537</v>
          </cell>
          <cell r="D178">
            <v>10390.244967431787</v>
          </cell>
          <cell r="E178">
            <v>2986.2456524909394</v>
          </cell>
          <cell r="F178">
            <v>3800.7819998130453</v>
          </cell>
          <cell r="H178">
            <v>3701.4111349598088</v>
          </cell>
          <cell r="FH178">
            <v>13500</v>
          </cell>
          <cell r="FK178">
            <v>10</v>
          </cell>
        </row>
        <row r="179">
          <cell r="B179">
            <v>79956.753894154434</v>
          </cell>
          <cell r="C179">
            <v>18982.502184429573</v>
          </cell>
          <cell r="D179">
            <v>10424.179327749318</v>
          </cell>
          <cell r="E179">
            <v>3005.0595384378603</v>
          </cell>
          <cell r="F179">
            <v>3808.4166857292025</v>
          </cell>
          <cell r="H179">
            <v>3837.0482074222909</v>
          </cell>
          <cell r="FH179">
            <v>13550</v>
          </cell>
          <cell r="FK179">
            <v>10</v>
          </cell>
        </row>
        <row r="180">
          <cell r="B180">
            <v>80575.911534620333</v>
          </cell>
          <cell r="C180">
            <v>19064.7317403749</v>
          </cell>
          <cell r="D180">
            <v>10458.525140222684</v>
          </cell>
          <cell r="E180">
            <v>3021.4574980503985</v>
          </cell>
          <cell r="F180">
            <v>3816.3075569461325</v>
          </cell>
          <cell r="H180">
            <v>3928.6150347697126</v>
          </cell>
          <cell r="FH180">
            <v>13600</v>
          </cell>
          <cell r="FK180">
            <v>10</v>
          </cell>
        </row>
        <row r="181">
          <cell r="B181">
            <v>81223.711981070548</v>
          </cell>
          <cell r="C181">
            <v>19147.827090735573</v>
          </cell>
          <cell r="D181">
            <v>10493.032266539294</v>
          </cell>
          <cell r="E181">
            <v>3037.8671972113461</v>
          </cell>
          <cell r="F181">
            <v>3824.2075273188798</v>
          </cell>
          <cell r="H181">
            <v>4021.1096218747466</v>
          </cell>
          <cell r="FH181">
            <v>13650</v>
          </cell>
          <cell r="FK181">
            <v>10</v>
          </cell>
        </row>
        <row r="182">
          <cell r="B182">
            <v>81872.122650289151</v>
          </cell>
          <cell r="C182">
            <v>19230.998521694572</v>
          </cell>
          <cell r="D182">
            <v>10527.569186211982</v>
          </cell>
          <cell r="E182">
            <v>3054.2887176488175</v>
          </cell>
          <cell r="F182">
            <v>3832.1166272939281</v>
          </cell>
          <cell r="H182">
            <v>4114.5441392582043</v>
          </cell>
          <cell r="FH182">
            <v>13700</v>
          </cell>
          <cell r="FK182">
            <v>10</v>
          </cell>
        </row>
        <row r="183">
          <cell r="B183">
            <v>82518.596550714195</v>
          </cell>
          <cell r="C183">
            <v>19313.859023586218</v>
          </cell>
          <cell r="D183">
            <v>10564.161821841652</v>
          </cell>
          <cell r="E183">
            <v>3084.7144729099359</v>
          </cell>
          <cell r="F183">
            <v>3840.0944906791879</v>
          </cell>
          <cell r="H183">
            <v>4208.9308557885388</v>
          </cell>
          <cell r="FH183">
            <v>13750</v>
          </cell>
          <cell r="FK183">
            <v>10</v>
          </cell>
        </row>
        <row r="184">
          <cell r="B184">
            <v>83165.687712551546</v>
          </cell>
          <cell r="C184">
            <v>19396.796312529812</v>
          </cell>
          <cell r="D184">
            <v>10600.785241275782</v>
          </cell>
          <cell r="E184">
            <v>3115.1567365524079</v>
          </cell>
          <cell r="F184">
            <v>3848.0815597413125</v>
          </cell>
          <cell r="H184">
            <v>4304.2821386818505</v>
          </cell>
          <cell r="FH184">
            <v>13800</v>
          </cell>
          <cell r="FK184">
            <v>10</v>
          </cell>
        </row>
        <row r="185">
          <cell r="B185">
            <v>83792.24282230949</v>
          </cell>
          <cell r="C185">
            <v>19479.810802691314</v>
          </cell>
          <cell r="D185">
            <v>10637.439622596226</v>
          </cell>
          <cell r="E185">
            <v>3145.615661406177</v>
          </cell>
          <cell r="F185">
            <v>3856.0778652172639</v>
          </cell>
          <cell r="H185">
            <v>4400.6104535018758</v>
          </cell>
          <cell r="FH185">
            <v>13850</v>
          </cell>
          <cell r="FK185">
            <v>10</v>
          </cell>
        </row>
        <row r="186">
          <cell r="B186">
            <v>84442.475062627258</v>
          </cell>
          <cell r="C186">
            <v>19562.997311744635</v>
          </cell>
          <cell r="D186">
            <v>10674.14539170502</v>
          </cell>
          <cell r="E186">
            <v>3176.0974941051131</v>
          </cell>
          <cell r="F186">
            <v>3864.0915518832812</v>
          </cell>
          <cell r="H186">
            <v>4546.9623710425903</v>
          </cell>
          <cell r="FH186">
            <v>13900</v>
          </cell>
          <cell r="FK186">
            <v>10</v>
          </cell>
        </row>
        <row r="187">
          <cell r="B187">
            <v>85093.916901181408</v>
          </cell>
          <cell r="C187">
            <v>19646.319759777074</v>
          </cell>
          <cell r="D187">
            <v>10710.892131897268</v>
          </cell>
          <cell r="E187">
            <v>3206.6015047231522</v>
          </cell>
          <cell r="F187">
            <v>3872.1214742270963</v>
          </cell>
          <cell r="H187">
            <v>4596.2485329152487</v>
          </cell>
          <cell r="FH187">
            <v>13950</v>
          </cell>
          <cell r="FK187">
            <v>10</v>
          </cell>
        </row>
        <row r="188">
          <cell r="B188">
            <v>85745.903412612199</v>
          </cell>
          <cell r="C188">
            <v>19729.720704072992</v>
          </cell>
          <cell r="D188">
            <v>10747.670378421604</v>
          </cell>
          <cell r="E188">
            <v>3237.1226389586973</v>
          </cell>
          <cell r="F188">
            <v>3889.207763009028</v>
          </cell>
          <cell r="H188">
            <v>4695.5837203742922</v>
          </cell>
          <cell r="FH188">
            <v>14000</v>
          </cell>
          <cell r="FK188">
            <v>10</v>
          </cell>
        </row>
        <row r="189">
          <cell r="B189">
            <v>86399.950863483478</v>
          </cell>
          <cell r="C189">
            <v>19813.241934673595</v>
          </cell>
          <cell r="D189">
            <v>10784.487205305264</v>
          </cell>
          <cell r="E189">
            <v>3267.6610497664533</v>
          </cell>
          <cell r="F189">
            <v>3906.3058303927223</v>
          </cell>
          <cell r="H189">
            <v>4846.5178174869588</v>
          </cell>
          <cell r="FH189">
            <v>14050</v>
          </cell>
          <cell r="FK189">
            <v>10</v>
          </cell>
        </row>
        <row r="190">
          <cell r="B190">
            <v>87054.64122077178</v>
          </cell>
          <cell r="C190">
            <v>19896.842507302423</v>
          </cell>
          <cell r="D190">
            <v>10821.335897508381</v>
          </cell>
          <cell r="E190">
            <v>3298.149756219098</v>
          </cell>
          <cell r="F190">
            <v>3923.4157433081955</v>
          </cell>
          <cell r="H190">
            <v>4948.4470247660674</v>
          </cell>
          <cell r="FH190">
            <v>14100</v>
          </cell>
          <cell r="FK190">
            <v>10</v>
          </cell>
        </row>
        <row r="191">
          <cell r="B191">
            <v>87686.777660361928</v>
          </cell>
          <cell r="C191">
            <v>19981.745846147129</v>
          </cell>
          <cell r="D191">
            <v>10858.104724180577</v>
          </cell>
          <cell r="E191">
            <v>3328.6560219364064</v>
          </cell>
          <cell r="F191">
            <v>3940.5375687030792</v>
          </cell>
          <cell r="H191">
            <v>5051.4366873600011</v>
          </cell>
          <cell r="FH191">
            <v>14150</v>
          </cell>
          <cell r="FK191">
            <v>10</v>
          </cell>
        </row>
        <row r="192">
          <cell r="B192">
            <v>88343.686963216693</v>
          </cell>
          <cell r="C192">
            <v>20066.827778693983</v>
          </cell>
          <cell r="D192">
            <v>10894.926686385814</v>
          </cell>
          <cell r="E192">
            <v>3359.186237633673</v>
          </cell>
          <cell r="F192">
            <v>3957.679677827266</v>
          </cell>
          <cell r="H192">
            <v>5207.938443794822</v>
          </cell>
          <cell r="FH192">
            <v>14200</v>
          </cell>
          <cell r="FK192">
            <v>10</v>
          </cell>
        </row>
        <row r="193">
          <cell r="B193">
            <v>89002.260832745451</v>
          </cell>
          <cell r="C193">
            <v>20186.092247757704</v>
          </cell>
          <cell r="D193">
            <v>10931.781016749548</v>
          </cell>
          <cell r="E193">
            <v>3389.73432014538</v>
          </cell>
          <cell r="F193">
            <v>4008.1629921931176</v>
          </cell>
          <cell r="H193">
            <v>5260.6502895242247</v>
          </cell>
          <cell r="FH193">
            <v>14250</v>
          </cell>
          <cell r="FK193">
            <v>10</v>
          </cell>
        </row>
        <row r="194">
          <cell r="B194">
            <v>89672.619336052769</v>
          </cell>
          <cell r="C194">
            <v>20306.60343289443</v>
          </cell>
          <cell r="D194">
            <v>10968.895435709706</v>
          </cell>
          <cell r="E194">
            <v>3420.4137469931784</v>
          </cell>
          <cell r="F194">
            <v>4058.8186054457306</v>
          </cell>
          <cell r="H194">
            <v>5366.9009304795691</v>
          </cell>
          <cell r="FH194">
            <v>14300</v>
          </cell>
          <cell r="FK194">
            <v>10</v>
          </cell>
        </row>
        <row r="195">
          <cell r="B195">
            <v>90345.094392431405</v>
          </cell>
          <cell r="C195">
            <v>20427.253010163688</v>
          </cell>
          <cell r="D195">
            <v>11006.049950376459</v>
          </cell>
          <cell r="E195">
            <v>3451.1113869129863</v>
          </cell>
          <cell r="F195">
            <v>4109.4959100132519</v>
          </cell>
          <cell r="H195">
            <v>5474.2654295198408</v>
          </cell>
          <cell r="FH195">
            <v>14350</v>
          </cell>
          <cell r="FK195">
            <v>10</v>
          </cell>
        </row>
        <row r="196">
          <cell r="B196">
            <v>91018.243052872596</v>
          </cell>
          <cell r="C196">
            <v>20547.997859705069</v>
          </cell>
          <cell r="D196">
            <v>11043.23745281728</v>
          </cell>
          <cell r="E196">
            <v>3515.2620816707636</v>
          </cell>
          <cell r="F196">
            <v>4160.1951062639819</v>
          </cell>
          <cell r="H196">
            <v>5582.7573832066782</v>
          </cell>
          <cell r="FH196">
            <v>14400</v>
          </cell>
          <cell r="FK196">
            <v>10</v>
          </cell>
        </row>
        <row r="197">
          <cell r="B197">
            <v>91703.90949879367</v>
          </cell>
          <cell r="C197">
            <v>20668.838584548892</v>
          </cell>
          <cell r="D197">
            <v>11080.458122233915</v>
          </cell>
          <cell r="E197">
            <v>3579.4435493699507</v>
          </cell>
          <cell r="F197">
            <v>4210.9163945838418</v>
          </cell>
          <cell r="H197">
            <v>5692.3904864493534</v>
          </cell>
          <cell r="FH197">
            <v>14450</v>
          </cell>
          <cell r="FK197">
            <v>10</v>
          </cell>
        </row>
        <row r="198">
          <cell r="B198">
            <v>93090.30686775787</v>
          </cell>
          <cell r="C198">
            <v>20793.910027347571</v>
          </cell>
          <cell r="D198">
            <v>11142.090103772665</v>
          </cell>
          <cell r="E198">
            <v>3612.8613098473525</v>
          </cell>
          <cell r="F198">
            <v>4261.9462595773848</v>
          </cell>
          <cell r="H198">
            <v>5747.6392757052117</v>
          </cell>
          <cell r="FH198">
            <v>14500</v>
          </cell>
          <cell r="FK198">
            <v>10</v>
          </cell>
        </row>
        <row r="199">
          <cell r="B199">
            <v>94628.05546423934</v>
          </cell>
          <cell r="C199">
            <v>20929.143498164227</v>
          </cell>
          <cell r="D199">
            <v>11209.897839284262</v>
          </cell>
          <cell r="E199">
            <v>3646.5521224461668</v>
          </cell>
          <cell r="F199">
            <v>4313.2555457111885</v>
          </cell>
          <cell r="H199">
            <v>5859.0099963720077</v>
          </cell>
          <cell r="FH199">
            <v>14550</v>
          </cell>
          <cell r="FK199">
            <v>10</v>
          </cell>
        </row>
        <row r="200">
          <cell r="B200">
            <v>96204.217466641814</v>
          </cell>
          <cell r="C200">
            <v>21065.572949587433</v>
          </cell>
          <cell r="D200">
            <v>11279.488071054453</v>
          </cell>
          <cell r="E200">
            <v>3680.3567687315522</v>
          </cell>
          <cell r="F200">
            <v>4364.7125314173236</v>
          </cell>
          <cell r="H200">
            <v>6028.2751178198205</v>
          </cell>
          <cell r="FH200">
            <v>14600</v>
          </cell>
          <cell r="FK200">
            <v>10</v>
          </cell>
        </row>
        <row r="201">
          <cell r="B201">
            <v>97782.603139595944</v>
          </cell>
          <cell r="C201">
            <v>21202.106768515336</v>
          </cell>
          <cell r="D201">
            <v>11349.126337328455</v>
          </cell>
          <cell r="E201">
            <v>3714.1833198478371</v>
          </cell>
          <cell r="F201">
            <v>4416.1948510720631</v>
          </cell>
          <cell r="H201">
            <v>6142.6117353314776</v>
          </cell>
          <cell r="FH201">
            <v>14650</v>
          </cell>
          <cell r="FK201">
            <v>10</v>
          </cell>
        </row>
        <row r="202">
          <cell r="B202">
            <v>99286.74646338867</v>
          </cell>
          <cell r="C202">
            <v>21329.444366528012</v>
          </cell>
          <cell r="D202">
            <v>11415.787696320554</v>
          </cell>
          <cell r="E202">
            <v>3747.3592048317937</v>
          </cell>
          <cell r="F202">
            <v>4467.5462943059383</v>
          </cell>
          <cell r="H202">
            <v>6316.391933037361</v>
          </cell>
          <cell r="FH202">
            <v>14700</v>
          </cell>
          <cell r="FK202">
            <v>10</v>
          </cell>
        </row>
        <row r="203">
          <cell r="B203">
            <v>100684.13366368366</v>
          </cell>
          <cell r="C203">
            <v>21457.193709483283</v>
          </cell>
          <cell r="D203">
            <v>11479.475959457171</v>
          </cell>
          <cell r="E203">
            <v>3780.5918957873164</v>
          </cell>
          <cell r="F203">
            <v>4518.9698589409672</v>
          </cell>
          <cell r="H203">
            <v>6492.945422095826</v>
          </cell>
          <cell r="FH203">
            <v>14750</v>
          </cell>
          <cell r="FK203">
            <v>10</v>
          </cell>
        </row>
        <row r="204">
          <cell r="B204">
            <v>102063.52170467887</v>
          </cell>
          <cell r="C204">
            <v>21585.482597131075</v>
          </cell>
          <cell r="D204">
            <v>11543.170467347276</v>
          </cell>
          <cell r="E204">
            <v>3813.8465530560334</v>
          </cell>
          <cell r="F204">
            <v>4570.419170707898</v>
          </cell>
          <cell r="H204">
            <v>6672.3209952312118</v>
          </cell>
          <cell r="FH204">
            <v>14800</v>
          </cell>
          <cell r="FK204">
            <v>10</v>
          </cell>
        </row>
        <row r="205">
          <cell r="B205">
            <v>103488.79522078522</v>
          </cell>
          <cell r="C205">
            <v>21713.960617218807</v>
          </cell>
          <cell r="D205">
            <v>11606.92549360717</v>
          </cell>
          <cell r="E205">
            <v>3847.1311304571036</v>
          </cell>
          <cell r="F205">
            <v>4621.9047989965848</v>
          </cell>
          <cell r="H205">
            <v>6793.4968556945141</v>
          </cell>
          <cell r="FH205">
            <v>14850</v>
          </cell>
          <cell r="FK205">
            <v>10</v>
          </cell>
        </row>
        <row r="206">
          <cell r="B206">
            <v>104914.20917756228</v>
          </cell>
          <cell r="C206">
            <v>21842.541286674965</v>
          </cell>
          <cell r="D206">
            <v>11670.72677668397</v>
          </cell>
          <cell r="E206">
            <v>3880.4379251197902</v>
          </cell>
          <cell r="F206">
            <v>4673.4164819120915</v>
          </cell>
          <cell r="H206">
            <v>6915.9636</v>
          </cell>
          <cell r="FH206">
            <v>14900</v>
          </cell>
          <cell r="FK206">
            <v>10</v>
          </cell>
        </row>
        <row r="207">
          <cell r="B207">
            <v>106364.14944686378</v>
          </cell>
          <cell r="C207">
            <v>21973.47657664285</v>
          </cell>
          <cell r="D207">
            <v>11734.871174260757</v>
          </cell>
          <cell r="E207">
            <v>3913.3655339717361</v>
          </cell>
          <cell r="F207">
            <v>4725.1372948855142</v>
          </cell>
          <cell r="H207">
            <v>6977.6856828478485</v>
          </cell>
          <cell r="FH207">
            <v>14950</v>
          </cell>
          <cell r="FK207">
            <v>10</v>
          </cell>
        </row>
        <row r="208">
          <cell r="B208">
            <v>107784.87049890669</v>
          </cell>
          <cell r="C208">
            <v>22104.516605645069</v>
          </cell>
          <cell r="D208">
            <v>11799.062441860111</v>
          </cell>
          <cell r="E208">
            <v>3946.3154048176193</v>
          </cell>
          <cell r="F208">
            <v>4776.8845384653532</v>
          </cell>
          <cell r="H208">
            <v>7164.8291421138556</v>
          </cell>
          <cell r="FH208">
            <v>15000</v>
          </cell>
          <cell r="FK208">
            <v>10</v>
          </cell>
        </row>
        <row r="209">
          <cell r="B209">
            <v>109197.45705669088</v>
          </cell>
          <cell r="C209">
            <v>22234.733839914468</v>
          </cell>
          <cell r="D209">
            <v>11863.146142491281</v>
          </cell>
          <cell r="E209">
            <v>3979.2876597179184</v>
          </cell>
          <cell r="F209">
            <v>4828.6583649659342</v>
          </cell>
          <cell r="H209">
            <v>7354.9778517949999</v>
          </cell>
          <cell r="FH209">
            <v>15050</v>
          </cell>
          <cell r="FK209">
            <v>10</v>
          </cell>
        </row>
        <row r="210">
          <cell r="B210">
            <v>110708.42852127628</v>
          </cell>
          <cell r="C210">
            <v>22375.211366348925</v>
          </cell>
          <cell r="D210">
            <v>11930.07345088472</v>
          </cell>
          <cell r="E210">
            <v>4012.2904387137855</v>
          </cell>
          <cell r="F210">
            <v>4880.4695912038605</v>
          </cell>
          <cell r="H210">
            <v>7483.4384638856473</v>
          </cell>
          <cell r="FH210">
            <v>15100</v>
          </cell>
          <cell r="FK210">
            <v>10</v>
          </cell>
        </row>
        <row r="211">
          <cell r="B211">
            <v>112181.82349938441</v>
          </cell>
          <cell r="C211">
            <v>22515.191681157485</v>
          </cell>
          <cell r="D211">
            <v>11996.789249403322</v>
          </cell>
          <cell r="E211">
            <v>4045.1986568371044</v>
          </cell>
          <cell r="F211">
            <v>4932.1518422725085</v>
          </cell>
          <cell r="H211">
            <v>7548.1829280786833</v>
          </cell>
          <cell r="FH211">
            <v>15150</v>
          </cell>
          <cell r="FK211">
            <v>10</v>
          </cell>
        </row>
        <row r="212">
          <cell r="B212">
            <v>113656.52956686832</v>
          </cell>
          <cell r="C212">
            <v>22656.368611898757</v>
          </cell>
          <cell r="D212">
            <v>12065.758939747855</v>
          </cell>
          <cell r="E212">
            <v>4078.1295691841738</v>
          </cell>
          <cell r="F212">
            <v>4986.8892421417922</v>
          </cell>
          <cell r="H212">
            <v>7678.7097616553629</v>
          </cell>
          <cell r="FH212">
            <v>15200</v>
          </cell>
          <cell r="FK212">
            <v>10</v>
          </cell>
        </row>
        <row r="213">
          <cell r="B213">
            <v>115096.93996663722</v>
          </cell>
          <cell r="C213">
            <v>22789.306806358938</v>
          </cell>
          <cell r="D213">
            <v>12129.970922627321</v>
          </cell>
          <cell r="E213">
            <v>4111.5894149126771</v>
          </cell>
          <cell r="F213">
            <v>5038.6262220028793</v>
          </cell>
          <cell r="H213">
            <v>7877.1237260842845</v>
          </cell>
          <cell r="FH213">
            <v>15250</v>
          </cell>
          <cell r="FK213">
            <v>10</v>
          </cell>
        </row>
        <row r="214">
          <cell r="B214">
            <v>116499.76730165364</v>
          </cell>
          <cell r="C214">
            <v>22921.374676941661</v>
          </cell>
          <cell r="D214">
            <v>12194.136985610643</v>
          </cell>
          <cell r="E214">
            <v>4145.0724606422809</v>
          </cell>
          <cell r="F214">
            <v>5090.3904900230882</v>
          </cell>
          <cell r="H214">
            <v>8011.1715060155584</v>
          </cell>
          <cell r="FH214">
            <v>15300</v>
          </cell>
          <cell r="FK214">
            <v>10</v>
          </cell>
        </row>
        <row r="215">
          <cell r="B215">
            <v>117907.34495542431</v>
          </cell>
          <cell r="C215">
            <v>23054.038421345984</v>
          </cell>
          <cell r="D215">
            <v>12259.049510789591</v>
          </cell>
          <cell r="E215">
            <v>4178.7221393472373</v>
          </cell>
          <cell r="F215">
            <v>5142.3727575730554</v>
          </cell>
          <cell r="H215">
            <v>8078.7328010529982</v>
          </cell>
          <cell r="FH215">
            <v>15350</v>
          </cell>
          <cell r="FK215">
            <v>10</v>
          </cell>
        </row>
        <row r="216">
          <cell r="B216">
            <v>119358.01729689148</v>
          </cell>
          <cell r="C216">
            <v>23188.076594974857</v>
          </cell>
          <cell r="D216">
            <v>12327.366387361768</v>
          </cell>
          <cell r="E216">
            <v>4212.5376874417425</v>
          </cell>
          <cell r="F216">
            <v>5197.6026075683412</v>
          </cell>
          <cell r="H216">
            <v>8352.6066489600016</v>
          </cell>
          <cell r="FH216">
            <v>15400</v>
          </cell>
          <cell r="FK216">
            <v>10</v>
          </cell>
        </row>
        <row r="217">
          <cell r="B217">
            <v>120750.67916074995</v>
          </cell>
          <cell r="C217">
            <v>23318.354112022043</v>
          </cell>
          <cell r="D217">
            <v>12391.21321039372</v>
          </cell>
          <cell r="E217">
            <v>4246.376956768062</v>
          </cell>
          <cell r="F217">
            <v>5249.8303424586902</v>
          </cell>
          <cell r="H217">
            <v>8352.6066489600016</v>
          </cell>
          <cell r="FH217">
            <v>15450</v>
          </cell>
          <cell r="FK217">
            <v>10</v>
          </cell>
        </row>
        <row r="218">
          <cell r="B218">
            <v>122151.19577126592</v>
          </cell>
          <cell r="C218">
            <v>23579.159370118119</v>
          </cell>
          <cell r="D218">
            <v>12455.164118047078</v>
          </cell>
          <cell r="E218">
            <v>4280.2947991093961</v>
          </cell>
          <cell r="F218">
            <v>5302.1588933394523</v>
          </cell>
          <cell r="H218">
            <v>8561.8777270405026</v>
          </cell>
          <cell r="FH218">
            <v>15500</v>
          </cell>
          <cell r="FK218">
            <v>10</v>
          </cell>
        </row>
        <row r="219">
          <cell r="B219">
            <v>123565.7527058734</v>
          </cell>
          <cell r="C219">
            <v>23838.245794107366</v>
          </cell>
          <cell r="D219">
            <v>12518.908606220348</v>
          </cell>
          <cell r="E219">
            <v>4313.8619259006109</v>
          </cell>
          <cell r="F219">
            <v>5354.4292713529057</v>
          </cell>
          <cell r="H219">
            <v>8632.3817379052925</v>
          </cell>
          <cell r="FH219">
            <v>15550</v>
          </cell>
          <cell r="FK219">
            <v>10</v>
          </cell>
        </row>
        <row r="220">
          <cell r="B220">
            <v>124949.5196251444</v>
          </cell>
          <cell r="C220">
            <v>24097.563658928975</v>
          </cell>
          <cell r="D220">
            <v>12584.737664216163</v>
          </cell>
          <cell r="E220">
            <v>4347.4572298319554</v>
          </cell>
          <cell r="F220">
            <v>5409.7687460176803</v>
          </cell>
          <cell r="H220">
            <v>8846.1629507870348</v>
          </cell>
          <cell r="FH220">
            <v>15600</v>
          </cell>
          <cell r="FK220">
            <v>10</v>
          </cell>
        </row>
        <row r="221">
          <cell r="B221">
            <v>126371.46909736602</v>
          </cell>
          <cell r="C221">
            <v>24357.017394322775</v>
          </cell>
          <cell r="D221">
            <v>12648.571526256968</v>
          </cell>
          <cell r="E221">
            <v>4381.0699592491619</v>
          </cell>
          <cell r="F221">
            <v>5462.0973044807897</v>
          </cell>
          <cell r="H221">
            <v>8918.1865099105271</v>
          </cell>
          <cell r="FH221">
            <v>15650</v>
          </cell>
          <cell r="FK221">
            <v>10</v>
          </cell>
        </row>
        <row r="222">
          <cell r="B222">
            <v>127797.90052123116</v>
          </cell>
          <cell r="C222">
            <v>24621.114074965397</v>
          </cell>
          <cell r="D222">
            <v>13027.287710394761</v>
          </cell>
          <cell r="E222">
            <v>4414.7001141522214</v>
          </cell>
          <cell r="F222">
            <v>5514.4474856984907</v>
          </cell>
          <cell r="H222">
            <v>9063.3905954633265</v>
          </cell>
          <cell r="FH222">
            <v>15700</v>
          </cell>
          <cell r="FK222">
            <v>10</v>
          </cell>
        </row>
        <row r="223">
          <cell r="B223">
            <v>128839.68323426689</v>
          </cell>
          <cell r="C223">
            <v>24972.226343970648</v>
          </cell>
          <cell r="D223">
            <v>13867.571322288049</v>
          </cell>
          <cell r="E223">
            <v>4448.3476945411439</v>
          </cell>
          <cell r="F223">
            <v>5531.8818915166084</v>
          </cell>
          <cell r="H223">
            <v>9210.1509805596452</v>
          </cell>
          <cell r="FH223">
            <v>15750</v>
          </cell>
          <cell r="FK223">
            <v>10</v>
          </cell>
        </row>
        <row r="224">
          <cell r="B224">
            <v>129922.01678509692</v>
          </cell>
          <cell r="C224">
            <v>25324.037162974979</v>
          </cell>
          <cell r="D224">
            <v>14735.968213833919</v>
          </cell>
          <cell r="E224">
            <v>4482.0334122446911</v>
          </cell>
          <cell r="F224">
            <v>5553.3983512778204</v>
          </cell>
          <cell r="H224">
            <v>9284.1199371627627</v>
          </cell>
          <cell r="FH224">
            <v>15800</v>
          </cell>
          <cell r="FK224">
            <v>10</v>
          </cell>
        </row>
        <row r="225">
          <cell r="B225">
            <v>130971.4064429103</v>
          </cell>
          <cell r="C225">
            <v>25675.640898687798</v>
          </cell>
          <cell r="D225">
            <v>15626.02214546729</v>
          </cell>
          <cell r="E225">
            <v>4515.7365665490215</v>
          </cell>
          <cell r="F225">
            <v>5570.8748898995091</v>
          </cell>
          <cell r="H225">
            <v>9433.2457357150579</v>
          </cell>
          <cell r="FH225">
            <v>15850</v>
          </cell>
          <cell r="FK225">
            <v>10</v>
          </cell>
        </row>
        <row r="226">
          <cell r="B226">
            <v>132275.88044144824</v>
          </cell>
          <cell r="C226">
            <v>26028.109786358396</v>
          </cell>
          <cell r="D226">
            <v>16186.083056631172</v>
          </cell>
          <cell r="E226">
            <v>4549.2264015845149</v>
          </cell>
          <cell r="F226">
            <v>5588.3650086590142</v>
          </cell>
          <cell r="H226">
            <v>9508.4067389988777</v>
          </cell>
          <cell r="FH226">
            <v>15900</v>
          </cell>
          <cell r="FK226">
            <v>10</v>
          </cell>
        </row>
        <row r="227">
          <cell r="B227">
            <v>133614.8170523025</v>
          </cell>
          <cell r="C227">
            <v>26380.764029467493</v>
          </cell>
          <cell r="D227">
            <v>16746.41557459443</v>
          </cell>
          <cell r="E227">
            <v>4582.7335494529643</v>
          </cell>
          <cell r="F227">
            <v>5605.8620119806674</v>
          </cell>
          <cell r="H227">
            <v>9659.9354030189188</v>
          </cell>
          <cell r="FH227">
            <v>15950</v>
          </cell>
          <cell r="FK227">
            <v>10</v>
          </cell>
        </row>
        <row r="228">
          <cell r="B228">
            <v>134718.7397945445</v>
          </cell>
          <cell r="C228">
            <v>26566.051278110728</v>
          </cell>
          <cell r="D228">
            <v>16900.010067037267</v>
          </cell>
          <cell r="E228">
            <v>4602.4479757694107</v>
          </cell>
          <cell r="F228">
            <v>5626.1043017071179</v>
          </cell>
          <cell r="H228">
            <v>9813.0869479367338</v>
          </cell>
          <cell r="FH228">
            <v>16000</v>
          </cell>
          <cell r="FK228">
            <v>10</v>
          </cell>
        </row>
        <row r="229">
          <cell r="B229">
            <v>135843.09902917576</v>
          </cell>
          <cell r="C229">
            <v>26750.970183849968</v>
          </cell>
          <cell r="D229">
            <v>17052.111197534774</v>
          </cell>
          <cell r="E229">
            <v>4622.1813227496486</v>
          </cell>
          <cell r="F229">
            <v>5643.3276565462074</v>
          </cell>
          <cell r="H229">
            <v>9967.8782649600016</v>
          </cell>
          <cell r="FH229">
            <v>16050</v>
          </cell>
          <cell r="FK229">
            <v>10</v>
          </cell>
        </row>
        <row r="230">
          <cell r="B230">
            <v>136958.17075291486</v>
          </cell>
          <cell r="C230">
            <v>26930.760420068549</v>
          </cell>
          <cell r="D230">
            <v>17202.427802961691</v>
          </cell>
          <cell r="E230">
            <v>4641.9245842361306</v>
          </cell>
          <cell r="F230">
            <v>5660.5577744926786</v>
          </cell>
          <cell r="H230">
            <v>10045.894143405505</v>
          </cell>
          <cell r="FH230">
            <v>16100</v>
          </cell>
          <cell r="FK230">
            <v>10</v>
          </cell>
        </row>
        <row r="231">
          <cell r="B231">
            <v>138040.25151631536</v>
          </cell>
          <cell r="C231">
            <v>27110.643144291262</v>
          </cell>
          <cell r="D231">
            <v>17352.815704974459</v>
          </cell>
          <cell r="E231">
            <v>4661.6777602288621</v>
          </cell>
          <cell r="F231">
            <v>5677.8019520950675</v>
          </cell>
          <cell r="H231">
            <v>10203.177004736792</v>
          </cell>
          <cell r="FH231">
            <v>16150</v>
          </cell>
          <cell r="FK231">
            <v>10</v>
          </cell>
        </row>
        <row r="232">
          <cell r="B232">
            <v>139024.97775086469</v>
          </cell>
          <cell r="C232">
            <v>27290.618356518116</v>
          </cell>
          <cell r="D232">
            <v>17503.585285046167</v>
          </cell>
          <cell r="E232">
            <v>4681.4408507278367</v>
          </cell>
          <cell r="F232">
            <v>5698.0937652369312</v>
          </cell>
          <cell r="H232">
            <v>10282.448271891766</v>
          </cell>
          <cell r="FH232">
            <v>16200</v>
          </cell>
          <cell r="FK232">
            <v>10</v>
          </cell>
        </row>
        <row r="233">
          <cell r="B233">
            <v>140011.20779710382</v>
          </cell>
          <cell r="C233">
            <v>27470.791029131353</v>
          </cell>
          <cell r="D233">
            <v>17651.094722589911</v>
          </cell>
          <cell r="E233">
            <v>4701.2190206000896</v>
          </cell>
          <cell r="F233">
            <v>5734.8246417194387</v>
          </cell>
          <cell r="H233">
            <v>10442.261235953829</v>
          </cell>
          <cell r="FH233">
            <v>16250</v>
          </cell>
          <cell r="FK233">
            <v>10</v>
          </cell>
        </row>
        <row r="234">
          <cell r="B234">
            <v>141045.11292523483</v>
          </cell>
          <cell r="C234">
            <v>27652.292181485489</v>
          </cell>
          <cell r="D234">
            <v>17798.907710571522</v>
          </cell>
          <cell r="E234">
            <v>4721.5019053186033</v>
          </cell>
          <cell r="F234">
            <v>5771.720687679589</v>
          </cell>
          <cell r="H234">
            <v>10522.807254010475</v>
          </cell>
          <cell r="FH234">
            <v>16300</v>
          </cell>
          <cell r="FK234">
            <v>10</v>
          </cell>
        </row>
        <row r="235">
          <cell r="B235">
            <v>142044.90689872863</v>
          </cell>
          <cell r="C235">
            <v>27833.8865395262</v>
          </cell>
          <cell r="D235">
            <v>17946.790636380803</v>
          </cell>
          <cell r="E235">
            <v>4741.794972129027</v>
          </cell>
          <cell r="F235">
            <v>5808.6281168793621</v>
          </cell>
          <cell r="H235">
            <v>10603.782520428449</v>
          </cell>
          <cell r="FH235">
            <v>16350</v>
          </cell>
          <cell r="FK235">
            <v>10</v>
          </cell>
        </row>
        <row r="236">
          <cell r="B236">
            <v>143063.72324613528</v>
          </cell>
          <cell r="C236">
            <v>28015.57410325349</v>
          </cell>
          <cell r="D236">
            <v>18097.539657275556</v>
          </cell>
          <cell r="E236">
            <v>4762.0982210313596</v>
          </cell>
          <cell r="F236">
            <v>5849.6066631464128</v>
          </cell>
          <cell r="H236">
            <v>10685.189211149358</v>
          </cell>
          <cell r="FH236">
            <v>16400</v>
          </cell>
          <cell r="FK236">
            <v>10</v>
          </cell>
        </row>
        <row r="237">
          <cell r="B237">
            <v>144125.88033185195</v>
          </cell>
          <cell r="C237">
            <v>28198.043461930582</v>
          </cell>
          <cell r="D237">
            <v>18246.248537695468</v>
          </cell>
          <cell r="E237">
            <v>4782.4116520256021</v>
          </cell>
          <cell r="F237">
            <v>5886.5431860213166</v>
          </cell>
          <cell r="H237">
            <v>10767.029508261523</v>
          </cell>
          <cell r="FH237">
            <v>16450</v>
          </cell>
          <cell r="FK237">
            <v>10</v>
          </cell>
        </row>
        <row r="238">
          <cell r="B238">
            <v>145182.55664271262</v>
          </cell>
          <cell r="C238">
            <v>28415.252656444765</v>
          </cell>
          <cell r="D238">
            <v>18331.020449098345</v>
          </cell>
          <cell r="E238">
            <v>4804.3656774367573</v>
          </cell>
          <cell r="F238">
            <v>5923.4965680075657</v>
          </cell>
          <cell r="H238">
            <v>10849.3056</v>
          </cell>
          <cell r="FH238">
            <v>16500</v>
          </cell>
          <cell r="FK238">
            <v>10</v>
          </cell>
        </row>
        <row r="239">
          <cell r="B239">
            <v>146233.8527953625</v>
          </cell>
          <cell r="C239">
            <v>28631.89482492824</v>
          </cell>
          <cell r="D239">
            <v>18415.635645493167</v>
          </cell>
          <cell r="E239">
            <v>4826.2520473787481</v>
          </cell>
          <cell r="F239">
            <v>5960.358638677556</v>
          </cell>
          <cell r="H239">
            <v>10932.019680746571</v>
          </cell>
          <cell r="FH239">
            <v>16550</v>
          </cell>
          <cell r="FK239">
            <v>10</v>
          </cell>
        </row>
        <row r="240">
          <cell r="B240">
            <v>147186.14582570401</v>
          </cell>
          <cell r="C240">
            <v>28844.741423744836</v>
          </cell>
          <cell r="D240">
            <v>18499.523092223601</v>
          </cell>
          <cell r="E240">
            <v>4848.1547209122264</v>
          </cell>
          <cell r="F240">
            <v>6000.2887200455289</v>
          </cell>
          <cell r="H240">
            <v>11015.17395102975</v>
          </cell>
          <cell r="FH240">
            <v>16600</v>
          </cell>
          <cell r="FK240">
            <v>10</v>
          </cell>
        </row>
        <row r="241">
          <cell r="B241">
            <v>148103.18073802497</v>
          </cell>
          <cell r="C241">
            <v>29067.253624290952</v>
          </cell>
          <cell r="D241">
            <v>18580.089704845992</v>
          </cell>
          <cell r="E241">
            <v>4870.0684089756605</v>
          </cell>
          <cell r="F241">
            <v>6037.1878283844935</v>
          </cell>
          <cell r="H241">
            <v>11098.770617524771</v>
          </cell>
          <cell r="FH241">
            <v>16650</v>
          </cell>
          <cell r="FK241">
            <v>10</v>
          </cell>
        </row>
        <row r="242">
          <cell r="B242">
            <v>149020.77799838787</v>
          </cell>
          <cell r="C242">
            <v>29288.577118319794</v>
          </cell>
          <cell r="D242">
            <v>18659.013177715027</v>
          </cell>
          <cell r="E242">
            <v>4891.1584865028572</v>
          </cell>
          <cell r="F242">
            <v>6074.101927721691</v>
          </cell>
          <cell r="H242">
            <v>11182.811893053602</v>
          </cell>
          <cell r="FH242">
            <v>16700</v>
          </cell>
          <cell r="FK242">
            <v>10</v>
          </cell>
        </row>
        <row r="243">
          <cell r="B243">
            <v>150016.20246225866</v>
          </cell>
          <cell r="C243">
            <v>29548.312310553752</v>
          </cell>
          <cell r="D243">
            <v>18745.217873741214</v>
          </cell>
          <cell r="E243">
            <v>4912.3264562449594</v>
          </cell>
          <cell r="F243">
            <v>6095.5556937656029</v>
          </cell>
          <cell r="H243">
            <v>11267.299996584934</v>
          </cell>
          <cell r="FH243">
            <v>16750</v>
          </cell>
          <cell r="FK243">
            <v>10</v>
          </cell>
        </row>
        <row r="244">
          <cell r="B244">
            <v>150976.90813964629</v>
          </cell>
          <cell r="C244">
            <v>29808.338566955459</v>
          </cell>
          <cell r="D244">
            <v>18833.732216102075</v>
          </cell>
          <cell r="E244">
            <v>4933.5144795460228</v>
          </cell>
          <cell r="F244">
            <v>6120.079655791561</v>
          </cell>
          <cell r="H244">
            <v>11352.237153234191</v>
          </cell>
          <cell r="FH244">
            <v>16800</v>
          </cell>
          <cell r="FK244">
            <v>10</v>
          </cell>
        </row>
        <row r="245">
          <cell r="B245">
            <v>151938.8496931949</v>
          </cell>
          <cell r="C245">
            <v>30068.570917665191</v>
          </cell>
          <cell r="D245">
            <v>18920.065173006526</v>
          </cell>
          <cell r="E245">
            <v>4954.7211572357537</v>
          </cell>
          <cell r="F245">
            <v>6141.574867788082</v>
          </cell>
          <cell r="H245">
            <v>11437.625594263518</v>
          </cell>
          <cell r="FH245">
            <v>16850</v>
          </cell>
          <cell r="FK245">
            <v>10</v>
          </cell>
        </row>
        <row r="246">
          <cell r="B246">
            <v>152891.53382658915</v>
          </cell>
          <cell r="C246">
            <v>30332.718108243374</v>
          </cell>
          <cell r="D246">
            <v>19006.439867528541</v>
          </cell>
          <cell r="E246">
            <v>4975.9384489921231</v>
          </cell>
          <cell r="F246">
            <v>6163.0846123628971</v>
          </cell>
          <cell r="H246">
            <v>11523.467557081798</v>
          </cell>
          <cell r="FH246">
            <v>16900</v>
          </cell>
          <cell r="FK246">
            <v>10</v>
          </cell>
        </row>
        <row r="247">
          <cell r="B247">
            <v>153871.74770711921</v>
          </cell>
          <cell r="C247">
            <v>30595.896612187451</v>
          </cell>
          <cell r="D247">
            <v>19092.550913812891</v>
          </cell>
          <cell r="E247">
            <v>4997.0420053987282</v>
          </cell>
          <cell r="F247">
            <v>6184.4378060251893</v>
          </cell>
          <cell r="H247">
            <v>11609.765285244626</v>
          </cell>
          <cell r="FH247">
            <v>16950</v>
          </cell>
          <cell r="FK247">
            <v>10</v>
          </cell>
        </row>
        <row r="248">
          <cell r="B248">
            <v>154753.58956757828</v>
          </cell>
          <cell r="C248">
            <v>30815.679911323179</v>
          </cell>
          <cell r="D248">
            <v>19168.583593673997</v>
          </cell>
          <cell r="E248">
            <v>5023.6296722449515</v>
          </cell>
          <cell r="F248">
            <v>6209.867589652632</v>
          </cell>
          <cell r="H248">
            <v>11696.521028454339</v>
          </cell>
          <cell r="FH248">
            <v>17000</v>
          </cell>
          <cell r="FK248">
            <v>10</v>
          </cell>
        </row>
        <row r="249">
          <cell r="B249">
            <v>155625.72215823137</v>
          </cell>
          <cell r="C249">
            <v>31034.556159730455</v>
          </cell>
          <cell r="D249">
            <v>19241.098322153699</v>
          </cell>
          <cell r="E249">
            <v>5050.1390151896412</v>
          </cell>
          <cell r="F249">
            <v>6231.1166737346766</v>
          </cell>
          <cell r="H249">
            <v>11783.73704256</v>
          </cell>
          <cell r="FH249">
            <v>17050</v>
          </cell>
          <cell r="FK249">
            <v>10</v>
          </cell>
        </row>
        <row r="250">
          <cell r="B250">
            <v>156536.38732969086</v>
          </cell>
          <cell r="C250">
            <v>31253.544705038541</v>
          </cell>
          <cell r="D250">
            <v>19313.646000644399</v>
          </cell>
          <cell r="E250">
            <v>5076.6617755194302</v>
          </cell>
          <cell r="F250">
            <v>6252.3672841548178</v>
          </cell>
          <cell r="H250">
            <v>11871.415589557391</v>
          </cell>
          <cell r="FH250">
            <v>17100</v>
          </cell>
          <cell r="FK250">
            <v>10</v>
          </cell>
        </row>
        <row r="251">
          <cell r="B251">
            <v>159103.60535485402</v>
          </cell>
          <cell r="C251">
            <v>31470.241586008331</v>
          </cell>
          <cell r="D251">
            <v>19385.258164140523</v>
          </cell>
          <cell r="E251">
            <v>5103.3071288752044</v>
          </cell>
          <cell r="F251">
            <v>6273.7711422436105</v>
          </cell>
          <cell r="H251">
            <v>11959.558937589029</v>
          </cell>
          <cell r="FH251">
            <v>17150</v>
          </cell>
          <cell r="FK251">
            <v>10</v>
          </cell>
        </row>
        <row r="252">
          <cell r="B252">
            <v>161635.09226429716</v>
          </cell>
          <cell r="C252">
            <v>31681.505916290007</v>
          </cell>
          <cell r="D252">
            <v>19457.149540269147</v>
          </cell>
          <cell r="E252">
            <v>5129.0597029446035</v>
          </cell>
          <cell r="F252">
            <v>6297.4917694215565</v>
          </cell>
          <cell r="H252">
            <v>12048.169360944157</v>
          </cell>
          <cell r="FH252">
            <v>17200</v>
          </cell>
          <cell r="FK252">
            <v>10</v>
          </cell>
        </row>
        <row r="253">
          <cell r="B253">
            <v>165483.66862351212</v>
          </cell>
          <cell r="C253">
            <v>32159.264993725697</v>
          </cell>
          <cell r="D253">
            <v>19726.375073901683</v>
          </cell>
          <cell r="E253">
            <v>5209.0673987744231</v>
          </cell>
          <cell r="F253">
            <v>6403.5232363523055</v>
          </cell>
          <cell r="H253">
            <v>12137.249140058739</v>
          </cell>
          <cell r="FH253">
            <v>17250</v>
          </cell>
          <cell r="FK253">
            <v>10</v>
          </cell>
        </row>
        <row r="254">
          <cell r="B254">
            <v>169402.98730696412</v>
          </cell>
          <cell r="C254">
            <v>32648.588728312825</v>
          </cell>
          <cell r="D254">
            <v>19999.366559234757</v>
          </cell>
          <cell r="E254">
            <v>5289.7205575007256</v>
          </cell>
          <cell r="F254">
            <v>6510.1789402237519</v>
          </cell>
          <cell r="H254">
            <v>12226.800561515482</v>
          </cell>
          <cell r="FH254">
            <v>17300</v>
          </cell>
          <cell r="FK254">
            <v>10</v>
          </cell>
        </row>
        <row r="255">
          <cell r="B255">
            <v>173545.45937486048</v>
          </cell>
          <cell r="C255">
            <v>33156.38391134877</v>
          </cell>
          <cell r="D255">
            <v>20272.411557547985</v>
          </cell>
          <cell r="E255">
            <v>5365.4576761971311</v>
          </cell>
          <cell r="F255">
            <v>6617.0028517993687</v>
          </cell>
          <cell r="H255">
            <v>12316.825918043807</v>
          </cell>
          <cell r="FH255">
            <v>17350</v>
          </cell>
          <cell r="FK255">
            <v>10</v>
          </cell>
        </row>
        <row r="256">
          <cell r="B256">
            <v>177697.86014155185</v>
          </cell>
          <cell r="C256">
            <v>33665.177898488764</v>
          </cell>
          <cell r="D256">
            <v>20545.685209905445</v>
          </cell>
          <cell r="E256">
            <v>5441.2232119463888</v>
          </cell>
          <cell r="F256">
            <v>6723.8605206598086</v>
          </cell>
          <cell r="H256">
            <v>12407.327508519869</v>
          </cell>
          <cell r="FH256">
            <v>17400</v>
          </cell>
          <cell r="FK256">
            <v>10</v>
          </cell>
        </row>
        <row r="257">
          <cell r="B257">
            <v>180267.52878619064</v>
          </cell>
          <cell r="C257">
            <v>34184.789765257286</v>
          </cell>
          <cell r="D257">
            <v>20825.140744749697</v>
          </cell>
          <cell r="E257">
            <v>5517.0070736079642</v>
          </cell>
          <cell r="F257">
            <v>6834.8112165555995</v>
          </cell>
          <cell r="H257">
            <v>12498.307637966544</v>
          </cell>
          <cell r="FH257">
            <v>17450</v>
          </cell>
          <cell r="FK257">
            <v>10</v>
          </cell>
        </row>
        <row r="258">
          <cell r="B258">
            <v>182781.48912014844</v>
          </cell>
          <cell r="C258">
            <v>34702.846004706327</v>
          </cell>
          <cell r="D258">
            <v>21102.148351209969</v>
          </cell>
          <cell r="E258">
            <v>5592.8641366264537</v>
          </cell>
          <cell r="F258">
            <v>6941.7828190210457</v>
          </cell>
          <cell r="H258">
            <v>12589.768617553447</v>
          </cell>
          <cell r="FH258">
            <v>17500</v>
          </cell>
          <cell r="FK258">
            <v>10</v>
          </cell>
        </row>
        <row r="259">
          <cell r="B259">
            <v>185287.19960786638</v>
          </cell>
          <cell r="C259">
            <v>35220.151818239457</v>
          </cell>
          <cell r="D259">
            <v>21379.073558249351</v>
          </cell>
          <cell r="E259">
            <v>5668.7213719200599</v>
          </cell>
          <cell r="F259">
            <v>7048.7506985846048</v>
          </cell>
          <cell r="H259">
            <v>12681.71276459691</v>
          </cell>
          <cell r="FH259">
            <v>17550</v>
          </cell>
          <cell r="FK259">
            <v>10</v>
          </cell>
        </row>
        <row r="260">
          <cell r="B260">
            <v>187867.32788210388</v>
          </cell>
          <cell r="C260">
            <v>35740.825749324911</v>
          </cell>
          <cell r="D260">
            <v>21656.563798820418</v>
          </cell>
          <cell r="E260">
            <v>5744.5970874013819</v>
          </cell>
          <cell r="F260">
            <v>7155.7389759903717</v>
          </cell>
          <cell r="H260">
            <v>12774.142402559999</v>
          </cell>
          <cell r="FH260">
            <v>17600</v>
          </cell>
          <cell r="FK260">
            <v>10</v>
          </cell>
        </row>
        <row r="261">
          <cell r="B261">
            <v>190386.25933359881</v>
          </cell>
          <cell r="C261">
            <v>36259.462452464031</v>
          </cell>
          <cell r="D261">
            <v>21937.098717368419</v>
          </cell>
          <cell r="E261">
            <v>5820.5014528069605</v>
          </cell>
          <cell r="F261">
            <v>7266.8355364340578</v>
          </cell>
          <cell r="H261">
            <v>12867.05986105251</v>
          </cell>
          <cell r="FH261">
            <v>17650</v>
          </cell>
          <cell r="FK261">
            <v>10</v>
          </cell>
        </row>
        <row r="262">
          <cell r="B262">
            <v>192894.09489818654</v>
          </cell>
          <cell r="C262">
            <v>36778.224555248504</v>
          </cell>
          <cell r="D262">
            <v>22213.965146736555</v>
          </cell>
          <cell r="E262">
            <v>5896.4241556301149</v>
          </cell>
          <cell r="F262">
            <v>7373.8786442105675</v>
          </cell>
          <cell r="H262">
            <v>12960.467475830952</v>
          </cell>
          <cell r="FH262">
            <v>17700</v>
          </cell>
          <cell r="FK262">
            <v>10</v>
          </cell>
        </row>
        <row r="263">
          <cell r="B263">
            <v>195467.89793160121</v>
          </cell>
          <cell r="C263">
            <v>37265.616697688172</v>
          </cell>
          <cell r="D263">
            <v>22491.349478034495</v>
          </cell>
          <cell r="E263">
            <v>5972.3651958708479</v>
          </cell>
          <cell r="F263">
            <v>7480.9421307532348</v>
          </cell>
          <cell r="H263">
            <v>13054.367588798577</v>
          </cell>
          <cell r="FH263">
            <v>17750</v>
          </cell>
          <cell r="FK263">
            <v>10</v>
          </cell>
        </row>
        <row r="264">
          <cell r="B264">
            <v>197978.74472870611</v>
          </cell>
          <cell r="C264">
            <v>37750.781369285971</v>
          </cell>
          <cell r="D264">
            <v>22771.737869486366</v>
          </cell>
          <cell r="E264">
            <v>6048.3245735291575</v>
          </cell>
          <cell r="F264">
            <v>7591.0825408370647</v>
          </cell>
          <cell r="H264">
            <v>13148.762548005367</v>
          </cell>
          <cell r="FH264">
            <v>17800</v>
          </cell>
          <cell r="FK264">
            <v>10</v>
          </cell>
        </row>
        <row r="265">
          <cell r="B265">
            <v>200601.61778600805</v>
          </cell>
          <cell r="C265">
            <v>38244.627224929813</v>
          </cell>
          <cell r="D265">
            <v>23051.927953921579</v>
          </cell>
          <cell r="E265">
            <v>6124.3126290299397</v>
          </cell>
          <cell r="F265">
            <v>7698.2007950443322</v>
          </cell>
          <cell r="H265">
            <v>13243.654707648015</v>
          </cell>
          <cell r="FH265">
            <v>17850</v>
          </cell>
          <cell r="FK265">
            <v>10</v>
          </cell>
        </row>
        <row r="266">
          <cell r="B266">
            <v>203222.24364819578</v>
          </cell>
          <cell r="C266">
            <v>38742.643073664389</v>
          </cell>
          <cell r="D266">
            <v>23336.431699402005</v>
          </cell>
          <cell r="E266">
            <v>6200.4889769790416</v>
          </cell>
          <cell r="F266">
            <v>7809.6412242749902</v>
          </cell>
          <cell r="H266">
            <v>13339.046428069954</v>
          </cell>
          <cell r="FH266">
            <v>17900</v>
          </cell>
          <cell r="FK266">
            <v>10</v>
          </cell>
        </row>
        <row r="267">
          <cell r="B267">
            <v>205839.54252782822</v>
          </cell>
          <cell r="C267">
            <v>39258.261488680357</v>
          </cell>
          <cell r="D267">
            <v>23617.694772972678</v>
          </cell>
          <cell r="E267">
            <v>6276.8316820204254</v>
          </cell>
          <cell r="F267">
            <v>7917.222585125186</v>
          </cell>
          <cell r="H267">
            <v>13434.940075761335</v>
          </cell>
          <cell r="FH267">
            <v>17950</v>
          </cell>
          <cell r="FK267">
            <v>10</v>
          </cell>
        </row>
        <row r="268">
          <cell r="B268">
            <v>208716.45654451579</v>
          </cell>
          <cell r="C268">
            <v>39765.699890567012</v>
          </cell>
          <cell r="D268">
            <v>23962.203355630812</v>
          </cell>
          <cell r="E268">
            <v>6369.6260559084421</v>
          </cell>
          <cell r="F268">
            <v>8045.7343987491049</v>
          </cell>
          <cell r="H268">
            <v>13531.33802335906</v>
          </cell>
          <cell r="FH268">
            <v>18000</v>
          </cell>
          <cell r="FK268">
            <v>10</v>
          </cell>
        </row>
        <row r="269">
          <cell r="B269">
            <v>211649.76597094632</v>
          </cell>
          <cell r="C269">
            <v>40289.259404166565</v>
          </cell>
          <cell r="D269">
            <v>24313.281528572181</v>
          </cell>
          <cell r="E269">
            <v>6463.4579089931285</v>
          </cell>
          <cell r="F269">
            <v>8179.4784357191611</v>
          </cell>
          <cell r="H269">
            <v>13628.242649646729</v>
          </cell>
          <cell r="FH269">
            <v>18050</v>
          </cell>
          <cell r="FK269">
            <v>10</v>
          </cell>
        </row>
        <row r="270">
          <cell r="B270">
            <v>214763.96612445198</v>
          </cell>
          <cell r="C270">
            <v>40839.287811980423</v>
          </cell>
          <cell r="D270">
            <v>24663.237310980596</v>
          </cell>
          <cell r="E270">
            <v>6559.1554631064964</v>
          </cell>
          <cell r="F270">
            <v>8310.235839846071</v>
          </cell>
          <cell r="H270">
            <v>13725.656339554685</v>
          </cell>
          <cell r="FH270">
            <v>18100</v>
          </cell>
          <cell r="FK270">
            <v>10</v>
          </cell>
        </row>
        <row r="271">
          <cell r="B271">
            <v>217935.81227288319</v>
          </cell>
          <cell r="C271">
            <v>41376.267624838205</v>
          </cell>
          <cell r="D271">
            <v>25019.106086711243</v>
          </cell>
          <cell r="E271">
            <v>6653.9466278811788</v>
          </cell>
          <cell r="F271">
            <v>8445.2034414638201</v>
          </cell>
          <cell r="H271">
            <v>13823.581484160002</v>
          </cell>
          <cell r="FH271">
            <v>18150</v>
          </cell>
          <cell r="FK271">
            <v>10</v>
          </cell>
        </row>
        <row r="272">
          <cell r="B272">
            <v>221160.62942633347</v>
          </cell>
          <cell r="C272">
            <v>42341.479726523081</v>
          </cell>
          <cell r="D272">
            <v>25375.117439768823</v>
          </cell>
          <cell r="E272">
            <v>6748.8623082652193</v>
          </cell>
          <cell r="F272">
            <v>8576.2302543033784</v>
          </cell>
          <cell r="H272">
            <v>13922.020480686466</v>
          </cell>
          <cell r="FH272">
            <v>18200</v>
          </cell>
          <cell r="FK272">
            <v>10</v>
          </cell>
        </row>
        <row r="273">
          <cell r="B273">
            <v>224416.88649132292</v>
          </cell>
          <cell r="C273">
            <v>43315.216774000452</v>
          </cell>
          <cell r="D273">
            <v>25736.881122692619</v>
          </cell>
          <cell r="E273">
            <v>6844.7212558442188</v>
          </cell>
          <cell r="F273">
            <v>8712.5598184020382</v>
          </cell>
          <cell r="H273">
            <v>14020.97573250461</v>
          </cell>
          <cell r="FH273">
            <v>18250</v>
          </cell>
          <cell r="FK273">
            <v>10</v>
          </cell>
        </row>
        <row r="274">
          <cell r="B274">
            <v>227728.06120398871</v>
          </cell>
          <cell r="C274">
            <v>43863.081725927688</v>
          </cell>
          <cell r="D274">
            <v>26095.713217883858</v>
          </cell>
          <cell r="E274">
            <v>6940.7179214406133</v>
          </cell>
          <cell r="F274">
            <v>8844.961638350982</v>
          </cell>
          <cell r="H274">
            <v>14120.449649131682</v>
          </cell>
          <cell r="FH274">
            <v>18300</v>
          </cell>
          <cell r="FK274">
            <v>10</v>
          </cell>
        </row>
        <row r="275">
          <cell r="B275">
            <v>231006.17498247177</v>
          </cell>
          <cell r="C275">
            <v>44407.377709037413</v>
          </cell>
          <cell r="D275">
            <v>26457.068431652249</v>
          </cell>
          <cell r="E275">
            <v>7036.3270937719972</v>
          </cell>
          <cell r="F275">
            <v>8980.9002324807898</v>
          </cell>
          <cell r="H275">
            <v>14220.444646231663</v>
          </cell>
          <cell r="FH275">
            <v>18350</v>
          </cell>
          <cell r="FK275">
            <v>10</v>
          </cell>
        </row>
        <row r="276">
          <cell r="B276">
            <v>234255.72416154965</v>
          </cell>
          <cell r="C276">
            <v>44953.448265057094</v>
          </cell>
          <cell r="D276">
            <v>26815.610542939401</v>
          </cell>
          <cell r="E276">
            <v>7132.5391808551285</v>
          </cell>
          <cell r="F276">
            <v>9113.6935180819401</v>
          </cell>
          <cell r="H276">
            <v>14320.963145615258</v>
          </cell>
          <cell r="FH276">
            <v>18400</v>
          </cell>
          <cell r="FK276">
            <v>10</v>
          </cell>
        </row>
        <row r="277">
          <cell r="B277">
            <v>237771.32497662096</v>
          </cell>
          <cell r="C277">
            <v>45520.801930451627</v>
          </cell>
          <cell r="D277">
            <v>27182.120066501073</v>
          </cell>
          <cell r="E277">
            <v>7229.1424464766551</v>
          </cell>
          <cell r="F277">
            <v>9251.0549437803675</v>
          </cell>
          <cell r="H277">
            <v>14422.007575239897</v>
          </cell>
          <cell r="FH277">
            <v>18450</v>
          </cell>
          <cell r="FK277">
            <v>10</v>
          </cell>
        </row>
        <row r="278">
          <cell r="B278">
            <v>241815.03203652738</v>
          </cell>
          <cell r="C278">
            <v>46196.233635528821</v>
          </cell>
          <cell r="D278">
            <v>27563.319000013369</v>
          </cell>
          <cell r="E278">
            <v>7341.1225516753966</v>
          </cell>
          <cell r="F278">
            <v>9412.0495566738609</v>
          </cell>
          <cell r="H278">
            <v>14523.580369209754</v>
          </cell>
          <cell r="FH278">
            <v>18500</v>
          </cell>
          <cell r="FK278">
            <v>10</v>
          </cell>
        </row>
        <row r="279">
          <cell r="B279">
            <v>245417.87843405386</v>
          </cell>
          <cell r="C279">
            <v>46760.217678760033</v>
          </cell>
          <cell r="D279">
            <v>27880.120034019397</v>
          </cell>
          <cell r="E279">
            <v>7433.7110615697875</v>
          </cell>
          <cell r="F279">
            <v>9552.7530084722912</v>
          </cell>
          <cell r="H279">
            <v>14625.683967775707</v>
          </cell>
          <cell r="FH279">
            <v>18550</v>
          </cell>
          <cell r="FK279">
            <v>10</v>
          </cell>
        </row>
        <row r="280">
          <cell r="B280">
            <v>248734.74872064363</v>
          </cell>
          <cell r="C280">
            <v>47189.492219991109</v>
          </cell>
          <cell r="D280">
            <v>28076.744976372287</v>
          </cell>
          <cell r="E280">
            <v>7489.1899669309832</v>
          </cell>
          <cell r="F280">
            <v>9640.1544197540588</v>
          </cell>
          <cell r="H280">
            <v>14728.320817335387</v>
          </cell>
          <cell r="FH280">
            <v>18600</v>
          </cell>
          <cell r="FK280">
            <v>10</v>
          </cell>
        </row>
        <row r="281">
          <cell r="B281">
            <v>251756.71154378317</v>
          </cell>
          <cell r="C281">
            <v>47590.865194664322</v>
          </cell>
          <cell r="D281">
            <v>28260.433637882445</v>
          </cell>
          <cell r="E281">
            <v>7545.4299885056716</v>
          </cell>
          <cell r="F281">
            <v>9732.6242785605555</v>
          </cell>
          <cell r="H281">
            <v>14831.493370433125</v>
          </cell>
          <cell r="FH281">
            <v>18650</v>
          </cell>
          <cell r="FK281">
            <v>10</v>
          </cell>
        </row>
        <row r="282">
          <cell r="B282">
            <v>254746.46971411814</v>
          </cell>
          <cell r="C282">
            <v>47994.079218007413</v>
          </cell>
          <cell r="D282">
            <v>28446.471167602354</v>
          </cell>
          <cell r="E282">
            <v>7601.8666071563812</v>
          </cell>
          <cell r="F282">
            <v>9826.3493888963585</v>
          </cell>
          <cell r="H282">
            <v>14935.20408576</v>
          </cell>
          <cell r="FH282">
            <v>18700</v>
          </cell>
          <cell r="FK282">
            <v>10</v>
          </cell>
        </row>
        <row r="283">
          <cell r="B283">
            <v>259422.15804428389</v>
          </cell>
          <cell r="C283">
            <v>48467.013951169189</v>
          </cell>
          <cell r="D283">
            <v>29625.34506069405</v>
          </cell>
          <cell r="E283">
            <v>7660.563498260296</v>
          </cell>
          <cell r="F283">
            <v>9915.2016503569794</v>
          </cell>
          <cell r="H283">
            <v>15039.455428153817</v>
          </cell>
          <cell r="FH283">
            <v>18750</v>
          </cell>
          <cell r="FK283">
            <v>10</v>
          </cell>
        </row>
        <row r="284">
          <cell r="B284">
            <v>264234.96418769384</v>
          </cell>
          <cell r="C284">
            <v>48929.177073401726</v>
          </cell>
          <cell r="D284">
            <v>29872.356948181528</v>
          </cell>
          <cell r="E284">
            <v>7717.6548621309821</v>
          </cell>
          <cell r="F284">
            <v>10008.712273122934</v>
          </cell>
          <cell r="H284">
            <v>15144.249868599096</v>
          </cell>
          <cell r="FH284">
            <v>18800</v>
          </cell>
          <cell r="FK284">
            <v>10</v>
          </cell>
        </row>
        <row r="285">
          <cell r="B285">
            <v>267911.6339829177</v>
          </cell>
          <cell r="C285">
            <v>49342.347410253358</v>
          </cell>
          <cell r="D285">
            <v>30077.660597905957</v>
          </cell>
          <cell r="E285">
            <v>7776.8748451370484</v>
          </cell>
          <cell r="F285">
            <v>10102.479074339053</v>
          </cell>
          <cell r="H285">
            <v>15249.589884227104</v>
          </cell>
          <cell r="FH285">
            <v>18850</v>
          </cell>
          <cell r="FK285">
            <v>10</v>
          </cell>
        </row>
        <row r="286">
          <cell r="B286">
            <v>271507.38561532833</v>
          </cell>
          <cell r="C286">
            <v>49755.920025080588</v>
          </cell>
          <cell r="D286">
            <v>30282.158469764981</v>
          </cell>
          <cell r="E286">
            <v>7835.7085482202356</v>
          </cell>
          <cell r="F286">
            <v>10196.724085282003</v>
          </cell>
          <cell r="H286">
            <v>15355.477958315807</v>
          </cell>
          <cell r="FH286">
            <v>18900</v>
          </cell>
          <cell r="FK286">
            <v>10</v>
          </cell>
        </row>
        <row r="287">
          <cell r="B287">
            <v>275411.03358127177</v>
          </cell>
          <cell r="C287">
            <v>50226.855171472409</v>
          </cell>
          <cell r="D287">
            <v>30497.35614542542</v>
          </cell>
          <cell r="E287">
            <v>7895.2576379981174</v>
          </cell>
          <cell r="F287">
            <v>10286.763607094561</v>
          </cell>
          <cell r="H287">
            <v>15461.916580289933</v>
          </cell>
          <cell r="FH287">
            <v>18950</v>
          </cell>
          <cell r="FK287">
            <v>10</v>
          </cell>
        </row>
        <row r="288">
          <cell r="B288">
            <v>278636.42772377771</v>
          </cell>
          <cell r="C288">
            <v>50712.841572831036</v>
          </cell>
          <cell r="D288">
            <v>30782.099847846097</v>
          </cell>
          <cell r="E288">
            <v>7956.045784782671</v>
          </cell>
          <cell r="F288">
            <v>10363.117533785158</v>
          </cell>
          <cell r="H288">
            <v>15568.908245720922</v>
          </cell>
          <cell r="FH288">
            <v>19000</v>
          </cell>
          <cell r="FK288">
            <v>10</v>
          </cell>
        </row>
        <row r="289">
          <cell r="B289">
            <v>282062.44071530254</v>
          </cell>
          <cell r="C289">
            <v>51203.162167751419</v>
          </cell>
          <cell r="D289">
            <v>31071.118820667118</v>
          </cell>
          <cell r="E289">
            <v>8017.8723295503341</v>
          </cell>
          <cell r="F289">
            <v>10443.187370611509</v>
          </cell>
          <cell r="H289">
            <v>15676.455456326928</v>
          </cell>
          <cell r="FH289">
            <v>19050</v>
          </cell>
          <cell r="FK289">
            <v>10</v>
          </cell>
        </row>
        <row r="290">
          <cell r="B290">
            <v>285469.42269718793</v>
          </cell>
          <cell r="C290">
            <v>51638.389207895918</v>
          </cell>
          <cell r="D290">
            <v>31341.120973539964</v>
          </cell>
          <cell r="E290">
            <v>8400.5228973677495</v>
          </cell>
          <cell r="F290">
            <v>10521.068411488459</v>
          </cell>
          <cell r="H290">
            <v>15784.560719972855</v>
          </cell>
          <cell r="FH290">
            <v>19100</v>
          </cell>
          <cell r="FK290">
            <v>10</v>
          </cell>
        </row>
        <row r="291">
          <cell r="B291">
            <v>288836.67468828341</v>
          </cell>
          <cell r="C291">
            <v>52069.792603235983</v>
          </cell>
          <cell r="D291">
            <v>31651.947668822289</v>
          </cell>
          <cell r="E291">
            <v>8783.734266975518</v>
          </cell>
          <cell r="F291">
            <v>10598.218940257337</v>
          </cell>
          <cell r="H291">
            <v>15893.226550670319</v>
          </cell>
          <cell r="FH291">
            <v>19150</v>
          </cell>
          <cell r="FK291">
            <v>10</v>
          </cell>
        </row>
        <row r="292">
          <cell r="B292">
            <v>292552.63470635738</v>
          </cell>
          <cell r="C292">
            <v>52583.311210016698</v>
          </cell>
          <cell r="D292">
            <v>31977.411268176409</v>
          </cell>
          <cell r="E292">
            <v>14943.307807752275</v>
          </cell>
          <cell r="F292">
            <v>10671.57007765999</v>
          </cell>
          <cell r="H292">
            <v>16002.455468577677</v>
          </cell>
          <cell r="FH292">
            <v>19200</v>
          </cell>
          <cell r="FK292">
            <v>10</v>
          </cell>
        </row>
        <row r="293">
          <cell r="B293">
            <v>298102.35757101967</v>
          </cell>
          <cell r="C293">
            <v>53527.288108369401</v>
          </cell>
          <cell r="D293">
            <v>32645.703983007719</v>
          </cell>
          <cell r="E293">
            <v>21172.576516261761</v>
          </cell>
          <cell r="F293">
            <v>10880.364631557793</v>
          </cell>
          <cell r="H293">
            <v>16112.250000000004</v>
          </cell>
          <cell r="FH293">
            <v>19250</v>
          </cell>
          <cell r="FK293">
            <v>10</v>
          </cell>
        </row>
        <row r="294">
          <cell r="B294">
            <v>304907.12110533623</v>
          </cell>
          <cell r="C294">
            <v>54638.916462614172</v>
          </cell>
          <cell r="D294">
            <v>33394.123989036911</v>
          </cell>
          <cell r="E294">
            <v>27447.452849560246</v>
          </cell>
          <cell r="F294">
            <v>11112.849799295433</v>
          </cell>
          <cell r="H294">
            <v>16222.612677389099</v>
          </cell>
          <cell r="FH294">
            <v>19300</v>
          </cell>
          <cell r="FK294">
            <v>10</v>
          </cell>
        </row>
        <row r="295">
          <cell r="B295">
            <v>311253.60738764633</v>
          </cell>
          <cell r="C295">
            <v>55729.940658617757</v>
          </cell>
          <cell r="D295">
            <v>34143.85531021536</v>
          </cell>
          <cell r="E295">
            <v>33730.595780287826</v>
          </cell>
          <cell r="F295">
            <v>11348.121500014844</v>
          </cell>
          <cell r="H295">
            <v>16333.546039343499</v>
          </cell>
          <cell r="FH295">
            <v>19350</v>
          </cell>
          <cell r="FK295">
            <v>10</v>
          </cell>
        </row>
        <row r="296">
          <cell r="B296">
            <v>317903.86812354508</v>
          </cell>
          <cell r="C296">
            <v>56836.250490266204</v>
          </cell>
          <cell r="D296">
            <v>34903.567569383784</v>
          </cell>
          <cell r="E296">
            <v>40022.305367519199</v>
          </cell>
          <cell r="F296">
            <v>11588.965214069274</v>
          </cell>
          <cell r="H296">
            <v>16445.052630608472</v>
          </cell>
          <cell r="FH296">
            <v>19400</v>
          </cell>
          <cell r="FK296">
            <v>10</v>
          </cell>
        </row>
        <row r="297">
          <cell r="B297">
            <v>324372.96582834469</v>
          </cell>
          <cell r="C297">
            <v>57923.270230463946</v>
          </cell>
          <cell r="D297">
            <v>35661.897833070449</v>
          </cell>
          <cell r="E297">
            <v>46319.293124000076</v>
          </cell>
          <cell r="F297">
            <v>13110.853395613534</v>
          </cell>
          <cell r="H297">
            <v>16557.135002075993</v>
          </cell>
          <cell r="FH297">
            <v>19450</v>
          </cell>
          <cell r="FK297">
            <v>10</v>
          </cell>
        </row>
        <row r="298">
          <cell r="B298">
            <v>331358.93937430426</v>
          </cell>
          <cell r="C298">
            <v>59058.710452870466</v>
          </cell>
          <cell r="D298">
            <v>36314.978551439424</v>
          </cell>
          <cell r="E298">
            <v>49552.006793864573</v>
          </cell>
          <cell r="F298">
            <v>13348.343968796969</v>
          </cell>
          <cell r="H298">
            <v>16669.79571078478</v>
          </cell>
          <cell r="FH298">
            <v>19500</v>
          </cell>
          <cell r="FK298">
            <v>10</v>
          </cell>
        </row>
        <row r="299">
          <cell r="B299">
            <v>337918.50591392227</v>
          </cell>
          <cell r="C299">
            <v>60139.169908494172</v>
          </cell>
          <cell r="D299">
            <v>36968.499788566136</v>
          </cell>
          <cell r="E299">
            <v>50214.489676277837</v>
          </cell>
          <cell r="F299">
            <v>13588.10590883531</v>
          </cell>
          <cell r="H299">
            <v>16783.037319920288</v>
          </cell>
          <cell r="FH299">
            <v>19550</v>
          </cell>
          <cell r="FK299">
            <v>10</v>
          </cell>
        </row>
        <row r="300">
          <cell r="B300">
            <v>343660.53218178148</v>
          </cell>
          <cell r="C300">
            <v>61060.790712172733</v>
          </cell>
          <cell r="D300">
            <v>37586.776256462595</v>
          </cell>
          <cell r="E300">
            <v>50878.412220765123</v>
          </cell>
          <cell r="F300">
            <v>13829.089677781838</v>
          </cell>
          <cell r="H300">
            <v>16896.862398814683</v>
          </cell>
          <cell r="FH300">
            <v>19600</v>
          </cell>
          <cell r="FK300">
            <v>10</v>
          </cell>
        </row>
        <row r="301">
          <cell r="B301">
            <v>352250.69851645088</v>
          </cell>
          <cell r="C301">
            <v>62345.91270948841</v>
          </cell>
          <cell r="D301">
            <v>38328.476149346134</v>
          </cell>
          <cell r="E301">
            <v>51549.592126848649</v>
          </cell>
          <cell r="F301">
            <v>14077.253369458669</v>
          </cell>
          <cell r="H301">
            <v>17011.27352294686</v>
          </cell>
          <cell r="FH301">
            <v>19650</v>
          </cell>
          <cell r="FK301">
            <v>10</v>
          </cell>
        </row>
        <row r="302">
          <cell r="B302">
            <v>372060.36902393075</v>
          </cell>
          <cell r="C302">
            <v>63446.953735549527</v>
          </cell>
          <cell r="D302">
            <v>39007.236653659558</v>
          </cell>
          <cell r="E302">
            <v>52221.958393506269</v>
          </cell>
          <cell r="F302">
            <v>14328.977505075027</v>
          </cell>
          <cell r="H302">
            <v>17126.273273942446</v>
          </cell>
          <cell r="FH302">
            <v>19700</v>
          </cell>
          <cell r="FK302">
            <v>10</v>
          </cell>
        </row>
        <row r="303">
          <cell r="B303">
            <v>377973.80496775941</v>
          </cell>
          <cell r="C303">
            <v>64407.417946938906</v>
          </cell>
          <cell r="D303">
            <v>39585.065560502466</v>
          </cell>
          <cell r="E303">
            <v>52864.444198525023</v>
          </cell>
          <cell r="F303">
            <v>14515.362189493171</v>
          </cell>
          <cell r="H303">
            <v>17241.864239573799</v>
          </cell>
          <cell r="FH303">
            <v>19750</v>
          </cell>
          <cell r="FK303">
            <v>10</v>
          </cell>
        </row>
        <row r="304">
          <cell r="B304">
            <v>383926.77087026299</v>
          </cell>
          <cell r="C304">
            <v>65350.575317398958</v>
          </cell>
          <cell r="D304">
            <v>40158.579661926669</v>
          </cell>
          <cell r="E304">
            <v>53505.576054139092</v>
          </cell>
          <cell r="F304">
            <v>14699.107636787432</v>
          </cell>
          <cell r="H304">
            <v>17358.049013760003</v>
          </cell>
          <cell r="FH304">
            <v>19800</v>
          </cell>
          <cell r="FK304">
            <v>10</v>
          </cell>
        </row>
        <row r="305">
          <cell r="B305">
            <v>390006.62793861644</v>
          </cell>
          <cell r="C305">
            <v>66308.32906485608</v>
          </cell>
          <cell r="D305">
            <v>40735.410711954493</v>
          </cell>
          <cell r="E305">
            <v>54148.981702695317</v>
          </cell>
          <cell r="F305">
            <v>14884.261468597702</v>
          </cell>
          <cell r="H305">
            <v>17474.830196566862</v>
          </cell>
          <cell r="FH305">
            <v>19850</v>
          </cell>
          <cell r="FK305">
            <v>10</v>
          </cell>
        </row>
        <row r="306">
          <cell r="B306">
            <v>396149.40987800009</v>
          </cell>
          <cell r="C306">
            <v>67287.517439732008</v>
          </cell>
          <cell r="D306">
            <v>41318.656389936281</v>
          </cell>
          <cell r="E306">
            <v>54918.819196852841</v>
          </cell>
          <cell r="F306">
            <v>15070.943071381582</v>
          </cell>
          <cell r="H306">
            <v>17592.210394206912</v>
          </cell>
          <cell r="FH306">
            <v>19900</v>
          </cell>
          <cell r="FK306">
            <v>10</v>
          </cell>
        </row>
        <row r="307">
          <cell r="B307">
            <v>401175.56579281786</v>
          </cell>
          <cell r="C307">
            <v>68123.486771824406</v>
          </cell>
          <cell r="D307">
            <v>41859.130971036044</v>
          </cell>
          <cell r="E307">
            <v>55687.856100270699</v>
          </cell>
          <cell r="F307">
            <v>15256.026893168828</v>
          </cell>
          <cell r="H307">
            <v>17710.192219039422</v>
          </cell>
          <cell r="FH307">
            <v>19950</v>
          </cell>
          <cell r="FK307">
            <v>10</v>
          </cell>
        </row>
        <row r="308">
          <cell r="B308">
            <v>409002.31838159374</v>
          </cell>
          <cell r="C308">
            <v>70358.046457391116</v>
          </cell>
          <cell r="D308">
            <v>42521.249132691257</v>
          </cell>
          <cell r="E308">
            <v>56463.898858489709</v>
          </cell>
          <cell r="F308">
            <v>15445.657241890343</v>
          </cell>
          <cell r="H308">
            <v>17828.778289570386</v>
          </cell>
          <cell r="FH308">
            <v>20000</v>
          </cell>
          <cell r="FK308">
            <v>10</v>
          </cell>
        </row>
        <row r="309">
          <cell r="B309">
            <v>413840.99667911098</v>
          </cell>
          <cell r="C309">
            <v>70988.757883081882</v>
          </cell>
          <cell r="D309">
            <v>42857.639644034651</v>
          </cell>
          <cell r="E309">
            <v>57170.238017661701</v>
          </cell>
          <cell r="F309">
            <v>15544.806645711826</v>
          </cell>
          <cell r="H309">
            <v>17947.97123045252</v>
          </cell>
          <cell r="FH309">
            <v>20050</v>
          </cell>
          <cell r="FK309">
            <v>10</v>
          </cell>
        </row>
        <row r="310">
          <cell r="B310">
            <v>418738.89893722819</v>
          </cell>
          <cell r="C310">
            <v>71640.600648396838</v>
          </cell>
          <cell r="D310">
            <v>43197.145181758395</v>
          </cell>
          <cell r="E310">
            <v>57880.314555635188</v>
          </cell>
          <cell r="F310">
            <v>15644.423331651462</v>
          </cell>
          <cell r="H310">
            <v>18067.773672485277</v>
          </cell>
          <cell r="FH310">
            <v>20100</v>
          </cell>
          <cell r="FK310">
            <v>10</v>
          </cell>
        </row>
        <row r="311">
          <cell r="B311">
            <v>423678.88502054027</v>
          </cell>
          <cell r="C311">
            <v>72276.119044493986</v>
          </cell>
          <cell r="D311">
            <v>43537.058629397718</v>
          </cell>
          <cell r="E311">
            <v>58592.087378254713</v>
          </cell>
          <cell r="F311">
            <v>15746.557482914319</v>
          </cell>
          <cell r="H311">
            <v>18188.188252614833</v>
          </cell>
          <cell r="FH311">
            <v>20150</v>
          </cell>
          <cell r="FK311">
            <v>10</v>
          </cell>
        </row>
        <row r="312">
          <cell r="B312">
            <v>428890.41468117363</v>
          </cell>
          <cell r="C312">
            <v>72936.773336855011</v>
          </cell>
          <cell r="D312">
            <v>43881.506850981976</v>
          </cell>
          <cell r="E312">
            <v>59261.384383309494</v>
          </cell>
          <cell r="F312">
            <v>15854.144230254322</v>
          </cell>
          <cell r="H312">
            <v>18309.217613934088</v>
          </cell>
          <cell r="FH312">
            <v>20200</v>
          </cell>
          <cell r="FK312">
            <v>10</v>
          </cell>
        </row>
        <row r="313">
          <cell r="B313">
            <v>434102.62952178868</v>
          </cell>
          <cell r="C313">
            <v>73589.45438937805</v>
          </cell>
          <cell r="D313">
            <v>45358.076873946498</v>
          </cell>
          <cell r="E313">
            <v>59906.351906680138</v>
          </cell>
          <cell r="F313">
            <v>15957.377136162004</v>
          </cell>
          <cell r="H313">
            <v>18430.864405682674</v>
          </cell>
          <cell r="FH313">
            <v>20250</v>
          </cell>
          <cell r="FK313">
            <v>10</v>
          </cell>
        </row>
        <row r="314">
          <cell r="B314">
            <v>438192.48195346689</v>
          </cell>
          <cell r="C314">
            <v>74136.08585595827</v>
          </cell>
          <cell r="D314">
            <v>45654.956687032769</v>
          </cell>
          <cell r="E314">
            <v>60551.611959553011</v>
          </cell>
          <cell r="F314">
            <v>16057.704655427115</v>
          </cell>
          <cell r="H314">
            <v>18553.131283246948</v>
          </cell>
          <cell r="FH314">
            <v>20300</v>
          </cell>
          <cell r="FK314">
            <v>10</v>
          </cell>
        </row>
        <row r="315">
          <cell r="B315">
            <v>444637.66695349856</v>
          </cell>
          <cell r="C315">
            <v>74951.744826953553</v>
          </cell>
          <cell r="D315">
            <v>46060.313058356463</v>
          </cell>
          <cell r="E315">
            <v>61194.459348583339</v>
          </cell>
          <cell r="F315">
            <v>16157.057498779666</v>
          </cell>
          <cell r="H315">
            <v>18676.020908160004</v>
          </cell>
          <cell r="FH315">
            <v>20350</v>
          </cell>
          <cell r="FK315">
            <v>10</v>
          </cell>
        </row>
        <row r="316">
          <cell r="B316">
            <v>450106.63794856844</v>
          </cell>
          <cell r="C316">
            <v>75618.204651140637</v>
          </cell>
          <cell r="D316">
            <v>46407.695041530576</v>
          </cell>
          <cell r="E316">
            <v>61843.978616191205</v>
          </cell>
          <cell r="F316">
            <v>16268.789214470306</v>
          </cell>
          <cell r="H316">
            <v>18799.535948101646</v>
          </cell>
          <cell r="FH316">
            <v>20400</v>
          </cell>
          <cell r="FK316">
            <v>10</v>
          </cell>
        </row>
        <row r="317">
          <cell r="B317">
            <v>459917.98531229456</v>
          </cell>
          <cell r="C317">
            <v>77510.921084975722</v>
          </cell>
          <cell r="D317">
            <v>47660.034585165879</v>
          </cell>
          <cell r="E317">
            <v>62754.776072724526</v>
          </cell>
          <cell r="F317">
            <v>16719.701644820685</v>
          </cell>
          <cell r="H317">
            <v>18923.679076898417</v>
          </cell>
          <cell r="FH317">
            <v>20450</v>
          </cell>
          <cell r="FK317">
            <v>10</v>
          </cell>
        </row>
        <row r="318">
          <cell r="B318">
            <v>465164.21237088874</v>
          </cell>
          <cell r="C318">
            <v>77559.717265097119</v>
          </cell>
          <cell r="D318">
            <v>47321.35995639224</v>
          </cell>
          <cell r="E318">
            <v>64359.709637489825</v>
          </cell>
          <cell r="F318">
            <v>16563.253418236563</v>
          </cell>
          <cell r="H318">
            <v>19048.452974523596</v>
          </cell>
          <cell r="FH318">
            <v>20500</v>
          </cell>
          <cell r="FK318">
            <v>10</v>
          </cell>
        </row>
        <row r="319">
          <cell r="B319">
            <v>477751.26060832443</v>
          </cell>
          <cell r="C319">
            <v>79326.547160575181</v>
          </cell>
          <cell r="D319">
            <v>48221.496047771165</v>
          </cell>
          <cell r="E319">
            <v>65956.30004918795</v>
          </cell>
          <cell r="F319">
            <v>16899.473853903855</v>
          </cell>
          <cell r="H319">
            <v>19173.860327097176</v>
          </cell>
          <cell r="FH319">
            <v>20550</v>
          </cell>
          <cell r="FK319">
            <v>10</v>
          </cell>
        </row>
        <row r="320">
          <cell r="B320">
            <v>488413.95184526383</v>
          </cell>
          <cell r="C320">
            <v>80892.066188922996</v>
          </cell>
          <cell r="D320">
            <v>48998.327170116972</v>
          </cell>
          <cell r="E320">
            <v>67229.771847362805</v>
          </cell>
          <cell r="F320">
            <v>17171.310350889442</v>
          </cell>
          <cell r="H320">
            <v>19299.903826885879</v>
          </cell>
          <cell r="FH320">
            <v>20600</v>
          </cell>
          <cell r="FK320">
            <v>10</v>
          </cell>
        </row>
        <row r="321">
          <cell r="B321">
            <v>496365.32136475621</v>
          </cell>
          <cell r="C321">
            <v>82149.841478383576</v>
          </cell>
          <cell r="D321">
            <v>49630.640914100732</v>
          </cell>
          <cell r="E321">
            <v>68443.305526420445</v>
          </cell>
          <cell r="F321">
            <v>17433.310278033914</v>
          </cell>
          <cell r="H321">
            <v>19426.586172303159</v>
          </cell>
          <cell r="FH321">
            <v>20650</v>
          </cell>
          <cell r="FK321">
            <v>10</v>
          </cell>
        </row>
        <row r="322">
          <cell r="B322">
            <v>508515.80836908845</v>
          </cell>
          <cell r="C322">
            <v>83576.136194610415</v>
          </cell>
          <cell r="D322">
            <v>50331.275334626385</v>
          </cell>
          <cell r="E322">
            <v>69506.673341763351</v>
          </cell>
          <cell r="F322">
            <v>19228.72930449617</v>
          </cell>
          <cell r="H322">
            <v>19553.910067909197</v>
          </cell>
          <cell r="FH322">
            <v>20700</v>
          </cell>
          <cell r="FK322">
            <v>10</v>
          </cell>
        </row>
        <row r="323">
          <cell r="B323">
            <v>517909.85005859745</v>
          </cell>
          <cell r="C323">
            <v>84662.51814033548</v>
          </cell>
          <cell r="D323">
            <v>50921.351275931236</v>
          </cell>
          <cell r="E323">
            <v>70571.728530951106</v>
          </cell>
          <cell r="F323">
            <v>19447.568172015526</v>
          </cell>
          <cell r="H323">
            <v>19681.878224410902</v>
          </cell>
          <cell r="FH323">
            <v>20750</v>
          </cell>
          <cell r="FK323">
            <v>10</v>
          </cell>
        </row>
        <row r="324">
          <cell r="B324">
            <v>529230.63733146805</v>
          </cell>
          <cell r="C324">
            <v>85997.469080043666</v>
          </cell>
          <cell r="D324">
            <v>51620.004827707577</v>
          </cell>
          <cell r="E324">
            <v>71435.359477346923</v>
          </cell>
          <cell r="F324">
            <v>19658.972152142684</v>
          </cell>
          <cell r="H324">
            <v>19810.493358661908</v>
          </cell>
          <cell r="FH324">
            <v>20800</v>
          </cell>
          <cell r="FK324">
            <v>10</v>
          </cell>
        </row>
        <row r="325">
          <cell r="B325">
            <v>537190.66713537462</v>
          </cell>
          <cell r="C325">
            <v>87096.775675459969</v>
          </cell>
          <cell r="D325">
            <v>52176.687378729977</v>
          </cell>
          <cell r="E325">
            <v>72304.043961976931</v>
          </cell>
          <cell r="F325">
            <v>19874.835517058749</v>
          </cell>
          <cell r="H325">
            <v>19939.758193662576</v>
          </cell>
          <cell r="FH325">
            <v>20850</v>
          </cell>
          <cell r="FK325">
            <v>10</v>
          </cell>
        </row>
        <row r="326">
          <cell r="B326">
            <v>562691.9654837565</v>
          </cell>
          <cell r="C326">
            <v>88433.22944950861</v>
          </cell>
          <cell r="D326">
            <v>52819.231412859168</v>
          </cell>
          <cell r="E326">
            <v>73164.405106761595</v>
          </cell>
          <cell r="F326">
            <v>20076.70552045184</v>
          </cell>
          <cell r="H326">
            <v>20069.675458560003</v>
          </cell>
          <cell r="FH326">
            <v>20900</v>
          </cell>
          <cell r="FK326">
            <v>10</v>
          </cell>
        </row>
        <row r="327">
          <cell r="B327">
            <v>570543.42016691063</v>
          </cell>
          <cell r="C327">
            <v>89458.877922840969</v>
          </cell>
          <cell r="D327">
            <v>53331.575727792791</v>
          </cell>
          <cell r="E327">
            <v>74023.942867091828</v>
          </cell>
          <cell r="F327">
            <v>20264.740047907926</v>
          </cell>
          <cell r="H327">
            <v>20200.247888647995</v>
          </cell>
          <cell r="FH327">
            <v>20950</v>
          </cell>
          <cell r="FK327">
            <v>10</v>
          </cell>
        </row>
        <row r="328">
          <cell r="B328">
            <v>581340.11128859001</v>
          </cell>
          <cell r="C328">
            <v>90771.888184671014</v>
          </cell>
          <cell r="D328">
            <v>54015.857768444883</v>
          </cell>
          <cell r="E328">
            <v>74879.812758802873</v>
          </cell>
          <cell r="F328">
            <v>20440.405935273197</v>
          </cell>
          <cell r="H328">
            <v>20331.478225367122</v>
          </cell>
          <cell r="FH328">
            <v>21000</v>
          </cell>
          <cell r="FK328">
            <v>10</v>
          </cell>
        </row>
        <row r="329">
          <cell r="B329">
            <v>589406.64254091191</v>
          </cell>
          <cell r="C329">
            <v>91741.828008708922</v>
          </cell>
          <cell r="D329">
            <v>54568.200984782314</v>
          </cell>
          <cell r="E329">
            <v>75695.958593317977</v>
          </cell>
          <cell r="F329">
            <v>20623.77670880235</v>
          </cell>
          <cell r="H329">
            <v>20463.369216304636</v>
          </cell>
          <cell r="FH329">
            <v>21050</v>
          </cell>
          <cell r="FK329">
            <v>10</v>
          </cell>
        </row>
        <row r="330">
          <cell r="B330">
            <v>598973.92775557097</v>
          </cell>
          <cell r="C330">
            <v>94200.518662120216</v>
          </cell>
          <cell r="D330">
            <v>55217.518888558414</v>
          </cell>
          <cell r="E330">
            <v>76505.072832169899</v>
          </cell>
          <cell r="F330">
            <v>20803.539618015955</v>
          </cell>
          <cell r="H330">
            <v>20595.923615194544</v>
          </cell>
          <cell r="FH330">
            <v>21100</v>
          </cell>
          <cell r="FK330">
            <v>10</v>
          </cell>
        </row>
        <row r="331">
          <cell r="B331">
            <v>606778.23040635395</v>
          </cell>
          <cell r="C331">
            <v>95251.943028093432</v>
          </cell>
          <cell r="D331">
            <v>55786.696486897672</v>
          </cell>
          <cell r="E331">
            <v>71614.375188999722</v>
          </cell>
          <cell r="F331">
            <v>20981.054316571972</v>
          </cell>
          <cell r="H331">
            <v>20729.144181917589</v>
          </cell>
          <cell r="FH331">
            <v>21150</v>
          </cell>
          <cell r="FK331">
            <v>10</v>
          </cell>
        </row>
        <row r="332">
          <cell r="B332">
            <v>613964.64120541606</v>
          </cell>
          <cell r="C332">
            <v>96277.106941582912</v>
          </cell>
          <cell r="D332">
            <v>56316.894844091243</v>
          </cell>
          <cell r="E332">
            <v>66718.430677383236</v>
          </cell>
          <cell r="F332">
            <v>21164.487414412528</v>
          </cell>
          <cell r="H332">
            <v>20863.033682501205</v>
          </cell>
          <cell r="FH332">
            <v>21200</v>
          </cell>
          <cell r="FK332">
            <v>10</v>
          </cell>
        </row>
        <row r="333">
          <cell r="B333">
            <v>623773.64449385752</v>
          </cell>
          <cell r="C333">
            <v>97671.388917952921</v>
          </cell>
          <cell r="D333">
            <v>56956.21542369877</v>
          </cell>
          <cell r="E333">
            <v>61820.457070596145</v>
          </cell>
          <cell r="F333">
            <v>21333.564636601419</v>
          </cell>
          <cell r="H333">
            <v>20997.594889119599</v>
          </cell>
          <cell r="FH333">
            <v>21250</v>
          </cell>
          <cell r="FK333">
            <v>10</v>
          </cell>
        </row>
        <row r="334">
          <cell r="B334">
            <v>632210.37826549844</v>
          </cell>
          <cell r="C334">
            <v>98879.265043421285</v>
          </cell>
          <cell r="D334">
            <v>58851.756802495554</v>
          </cell>
          <cell r="E334">
            <v>56921.804832661161</v>
          </cell>
          <cell r="F334">
            <v>21517.421352845475</v>
          </cell>
          <cell r="H334">
            <v>21132.830580093669</v>
          </cell>
          <cell r="FH334">
            <v>21300</v>
          </cell>
          <cell r="FK334">
            <v>10</v>
          </cell>
        </row>
        <row r="335">
          <cell r="B335">
            <v>639979.33786079241</v>
          </cell>
          <cell r="C335">
            <v>100017.26794971799</v>
          </cell>
          <cell r="D335">
            <v>59395.045086138234</v>
          </cell>
          <cell r="E335">
            <v>16627.300687903309</v>
          </cell>
          <cell r="F335">
            <v>21697.924351884158</v>
          </cell>
          <cell r="H335">
            <v>21268.743539891064</v>
          </cell>
          <cell r="FH335">
            <v>21350</v>
          </cell>
          <cell r="FK335">
            <v>10</v>
          </cell>
        </row>
        <row r="336">
          <cell r="B336">
            <v>646401.55700151669</v>
          </cell>
          <cell r="C336">
            <v>101002.58276326342</v>
          </cell>
          <cell r="D336">
            <v>59894.793521396045</v>
          </cell>
          <cell r="E336">
            <v>16760.040644978559</v>
          </cell>
          <cell r="F336">
            <v>21874.517140573509</v>
          </cell>
          <cell r="H336">
            <v>21405.336559126132</v>
          </cell>
          <cell r="FH336">
            <v>21400</v>
          </cell>
          <cell r="FK336">
            <v>10</v>
          </cell>
        </row>
        <row r="337">
          <cell r="B337">
            <v>656345.27154117858</v>
          </cell>
          <cell r="C337">
            <v>102321.0757486209</v>
          </cell>
          <cell r="D337">
            <v>60526.380186613154</v>
          </cell>
          <cell r="E337">
            <v>16902.793514215475</v>
          </cell>
          <cell r="F337">
            <v>22053.622208698744</v>
          </cell>
          <cell r="H337">
            <v>21542.61243456</v>
          </cell>
          <cell r="FH337">
            <v>21450</v>
          </cell>
          <cell r="FK337">
            <v>10</v>
          </cell>
        </row>
        <row r="338">
          <cell r="B338">
            <v>664166.99154205096</v>
          </cell>
          <cell r="C338">
            <v>103418.92898135944</v>
          </cell>
          <cell r="D338">
            <v>61078.585019824619</v>
          </cell>
          <cell r="E338">
            <v>17042.31395908261</v>
          </cell>
          <cell r="F338">
            <v>22235.226187427863</v>
          </cell>
          <cell r="H338">
            <v>21680.573969100471</v>
          </cell>
          <cell r="FH338">
            <v>21500</v>
          </cell>
          <cell r="FK338">
            <v>10</v>
          </cell>
        </row>
        <row r="339">
          <cell r="B339">
            <v>671496.30521120748</v>
          </cell>
          <cell r="C339">
            <v>104447.26424222605</v>
          </cell>
          <cell r="D339">
            <v>61591.233280362663</v>
          </cell>
          <cell r="E339">
            <v>18122.579797172093</v>
          </cell>
          <cell r="F339">
            <v>22418.757034787966</v>
          </cell>
          <cell r="H339">
            <v>21819.223971802097</v>
          </cell>
          <cell r="FH339">
            <v>21550</v>
          </cell>
          <cell r="FK339">
            <v>10</v>
          </cell>
        </row>
        <row r="340">
          <cell r="B340">
            <v>678531.91139192833</v>
          </cell>
          <cell r="C340">
            <v>105502.06846999493</v>
          </cell>
          <cell r="D340">
            <v>62096.582858965172</v>
          </cell>
          <cell r="E340">
            <v>18262.066338209341</v>
          </cell>
          <cell r="F340">
            <v>22591.684769896223</v>
          </cell>
          <cell r="H340">
            <v>21958.565257866168</v>
          </cell>
          <cell r="FH340">
            <v>21600</v>
          </cell>
          <cell r="FK340">
            <v>10</v>
          </cell>
        </row>
        <row r="341">
          <cell r="B341">
            <v>685178.36867899611</v>
          </cell>
          <cell r="C341">
            <v>106442.45313939069</v>
          </cell>
          <cell r="D341">
            <v>62573.973576152857</v>
          </cell>
          <cell r="E341">
            <v>18401.011063456284</v>
          </cell>
          <cell r="F341">
            <v>22781.352307226462</v>
          </cell>
          <cell r="H341">
            <v>22098.600648640677</v>
          </cell>
          <cell r="FH341">
            <v>21650</v>
          </cell>
          <cell r="FK341">
            <v>10</v>
          </cell>
        </row>
        <row r="342">
          <cell r="B342">
            <v>699970.78629097634</v>
          </cell>
          <cell r="C342">
            <v>109170.87232644275</v>
          </cell>
          <cell r="D342">
            <v>64219.613401852497</v>
          </cell>
          <cell r="E342">
            <v>18828.728753680687</v>
          </cell>
          <cell r="F342">
            <v>23343.171263615423</v>
          </cell>
          <cell r="H342">
            <v>22239.33297162037</v>
          </cell>
          <cell r="FH342">
            <v>21700</v>
          </cell>
          <cell r="FK342">
            <v>10</v>
          </cell>
        </row>
        <row r="343">
          <cell r="B343">
            <v>699411.53995854128</v>
          </cell>
          <cell r="C343">
            <v>108272.79694549185</v>
          </cell>
          <cell r="D343">
            <v>63302.97917787081</v>
          </cell>
          <cell r="E343">
            <v>18578.420930782937</v>
          </cell>
          <cell r="F343">
            <v>22999.94585417031</v>
          </cell>
          <cell r="H343">
            <v>22380.765060446694</v>
          </cell>
          <cell r="FH343">
            <v>21750</v>
          </cell>
          <cell r="FK343">
            <v>10</v>
          </cell>
        </row>
        <row r="344">
          <cell r="B344">
            <v>706665.41742681642</v>
          </cell>
          <cell r="C344">
            <v>109282.57777652521</v>
          </cell>
          <cell r="D344">
            <v>63764.07653439034</v>
          </cell>
          <cell r="E344">
            <v>18707.883921571742</v>
          </cell>
          <cell r="F344">
            <v>25045.121087916366</v>
          </cell>
          <cell r="H344">
            <v>22522.899754907852</v>
          </cell>
          <cell r="FH344">
            <v>21800</v>
          </cell>
          <cell r="FK344">
            <v>10</v>
          </cell>
        </row>
        <row r="345">
          <cell r="B345">
            <v>712850.60503689689</v>
          </cell>
          <cell r="C345">
            <v>110068.71394827425</v>
          </cell>
          <cell r="D345">
            <v>64091.843372588504</v>
          </cell>
          <cell r="E345">
            <v>18796.431487484922</v>
          </cell>
          <cell r="F345">
            <v>25159.599678118029</v>
          </cell>
          <cell r="H345">
            <v>22665.739900938748</v>
          </cell>
          <cell r="FH345">
            <v>21850</v>
          </cell>
          <cell r="FK345">
            <v>10</v>
          </cell>
        </row>
        <row r="346">
          <cell r="B346">
            <v>719002.33942655881</v>
          </cell>
          <cell r="C346">
            <v>110855.49570521973</v>
          </cell>
          <cell r="D346">
            <v>64409.637951710349</v>
          </cell>
          <cell r="E346">
            <v>18885.246955837334</v>
          </cell>
          <cell r="F346">
            <v>25263.719435381659</v>
          </cell>
          <cell r="H346">
            <v>22809.288350621027</v>
          </cell>
          <cell r="FH346">
            <v>21900</v>
          </cell>
          <cell r="FK346">
            <v>10</v>
          </cell>
        </row>
        <row r="347">
          <cell r="B347">
            <v>725813.06227360701</v>
          </cell>
          <cell r="C347">
            <v>111706.92362551643</v>
          </cell>
          <cell r="D347">
            <v>64745.98141290035</v>
          </cell>
          <cell r="E347">
            <v>18979.537293773697</v>
          </cell>
          <cell r="F347">
            <v>25390.752831995844</v>
          </cell>
          <cell r="H347">
            <v>22953.547962183085</v>
          </cell>
          <cell r="FH347">
            <v>21950</v>
          </cell>
          <cell r="FK347">
            <v>10</v>
          </cell>
        </row>
        <row r="348">
          <cell r="B348">
            <v>731179.02281691809</v>
          </cell>
          <cell r="C348">
            <v>112410.10371827686</v>
          </cell>
          <cell r="D348">
            <v>65041.336099987413</v>
          </cell>
          <cell r="E348">
            <v>19072.16072556681</v>
          </cell>
          <cell r="F348">
            <v>25511.662391458391</v>
          </cell>
          <cell r="H348">
            <v>23098.521600000004</v>
          </cell>
          <cell r="FH348">
            <v>22000</v>
          </cell>
          <cell r="FK348">
            <v>10</v>
          </cell>
        </row>
        <row r="349">
          <cell r="B349">
            <v>756538.34773719392</v>
          </cell>
          <cell r="C349">
            <v>113409.52008195611</v>
          </cell>
          <cell r="D349">
            <v>65435.390343406725</v>
          </cell>
          <cell r="E349">
            <v>19163.094279773279</v>
          </cell>
          <cell r="F349">
            <v>25615.693328168185</v>
          </cell>
          <cell r="H349">
            <v>23244.212134593603</v>
          </cell>
          <cell r="FH349">
            <v>22050</v>
          </cell>
          <cell r="FK349">
            <v>10</v>
          </cell>
        </row>
        <row r="350">
          <cell r="B350">
            <v>762598.52011393372</v>
          </cell>
          <cell r="C350">
            <v>114144.60385005953</v>
          </cell>
          <cell r="D350">
            <v>65763.757764972732</v>
          </cell>
          <cell r="E350">
            <v>19252.087590747637</v>
          </cell>
          <cell r="F350">
            <v>25738.248045217591</v>
          </cell>
          <cell r="H350">
            <v>23390.622442632455</v>
          </cell>
          <cell r="FH350">
            <v>22100</v>
          </cell>
          <cell r="FK350">
            <v>10</v>
          </cell>
        </row>
        <row r="351">
          <cell r="B351">
            <v>768643.14197944279</v>
          </cell>
          <cell r="C351">
            <v>114934.01938511564</v>
          </cell>
          <cell r="D351">
            <v>66086.275787783001</v>
          </cell>
          <cell r="E351">
            <v>19344.378701289494</v>
          </cell>
          <cell r="F351">
            <v>25844.050925372383</v>
          </cell>
          <cell r="H351">
            <v>23537.755406931839</v>
          </cell>
          <cell r="FH351">
            <v>22150</v>
          </cell>
          <cell r="FK351">
            <v>10</v>
          </cell>
        </row>
        <row r="352">
          <cell r="B352">
            <v>774900.8777543105</v>
          </cell>
          <cell r="C352">
            <v>115730.34944950169</v>
          </cell>
          <cell r="D352">
            <v>66426.139992333556</v>
          </cell>
          <cell r="E352">
            <v>19439.120616178177</v>
          </cell>
          <cell r="F352">
            <v>25967.73649019661</v>
          </cell>
          <cell r="H352">
            <v>23685.613916453753</v>
          </cell>
          <cell r="FH352">
            <v>22200</v>
          </cell>
          <cell r="FK352">
            <v>10</v>
          </cell>
        </row>
        <row r="353">
          <cell r="B353">
            <v>781101.51421341707</v>
          </cell>
          <cell r="C353">
            <v>116480.79726268029</v>
          </cell>
          <cell r="D353">
            <v>66760.501047614016</v>
          </cell>
          <cell r="E353">
            <v>19530.803364757056</v>
          </cell>
          <cell r="F353">
            <v>26091.470746654348</v>
          </cell>
          <cell r="H353">
            <v>23834.200866306946</v>
          </cell>
          <cell r="FH353">
            <v>22250</v>
          </cell>
          <cell r="FK353">
            <v>10</v>
          </cell>
        </row>
        <row r="354">
          <cell r="B354">
            <v>787158.29995228921</v>
          </cell>
          <cell r="C354">
            <v>117277.16834794747</v>
          </cell>
          <cell r="D354">
            <v>67084.127905052446</v>
          </cell>
          <cell r="E354">
            <v>19624.641167719867</v>
          </cell>
          <cell r="F354">
            <v>26197.998500064852</v>
          </cell>
          <cell r="H354">
            <v>23983.51915774689</v>
          </cell>
          <cell r="FH354">
            <v>22300</v>
          </cell>
          <cell r="FK354">
            <v>10</v>
          </cell>
        </row>
        <row r="355">
          <cell r="B355">
            <v>792969.22755192115</v>
          </cell>
          <cell r="C355">
            <v>119472.17660983057</v>
          </cell>
          <cell r="D355">
            <v>67413.966647669571</v>
          </cell>
          <cell r="E355">
            <v>19715.738421007554</v>
          </cell>
          <cell r="F355">
            <v>26316.685175297465</v>
          </cell>
          <cell r="H355">
            <v>24133.571698175761</v>
          </cell>
          <cell r="FH355">
            <v>22350</v>
          </cell>
          <cell r="FK355">
            <v>10</v>
          </cell>
        </row>
        <row r="356">
          <cell r="B356">
            <v>798959.04663412471</v>
          </cell>
          <cell r="C356">
            <v>120247.58802876771</v>
          </cell>
          <cell r="D356">
            <v>67731.359991316145</v>
          </cell>
          <cell r="E356">
            <v>19806.241436729917</v>
          </cell>
          <cell r="F356">
            <v>26426.493743576186</v>
          </cell>
          <cell r="H356">
            <v>24284.361401142505</v>
          </cell>
          <cell r="FH356">
            <v>22400</v>
          </cell>
          <cell r="FK356">
            <v>10</v>
          </cell>
        </row>
        <row r="357">
          <cell r="B357">
            <v>805088.89970884263</v>
          </cell>
          <cell r="C357">
            <v>121021.5141258902</v>
          </cell>
          <cell r="D357">
            <v>68059.866481249701</v>
          </cell>
          <cell r="E357">
            <v>19897.867853289339</v>
          </cell>
          <cell r="F357">
            <v>26547.412866689414</v>
          </cell>
          <cell r="H357">
            <v>24435.891186342742</v>
          </cell>
          <cell r="FH357">
            <v>22450</v>
          </cell>
          <cell r="FK357">
            <v>10</v>
          </cell>
        </row>
        <row r="358">
          <cell r="B358">
            <v>810712.73628715333</v>
          </cell>
          <cell r="C358">
            <v>121774.473466935</v>
          </cell>
          <cell r="D358">
            <v>68368.937759883585</v>
          </cell>
          <cell r="E358">
            <v>19987.249570323514</v>
          </cell>
          <cell r="F358">
            <v>26649.599816493806</v>
          </cell>
          <cell r="H358">
            <v>24588.163979618876</v>
          </cell>
          <cell r="FH358">
            <v>22500</v>
          </cell>
          <cell r="FK358">
            <v>10</v>
          </cell>
        </row>
        <row r="359">
          <cell r="B359">
            <v>815504.13714366907</v>
          </cell>
          <cell r="C359">
            <v>122379.56368512551</v>
          </cell>
          <cell r="D359">
            <v>68648.966124569313</v>
          </cell>
          <cell r="E359">
            <v>20073.144418391581</v>
          </cell>
          <cell r="F359">
            <v>26769.420274701606</v>
          </cell>
          <cell r="H359">
            <v>24741.182712960002</v>
          </cell>
          <cell r="FH359">
            <v>22550</v>
          </cell>
          <cell r="FK359">
            <v>10</v>
          </cell>
        </row>
        <row r="360">
          <cell r="B360">
            <v>822856.20222064876</v>
          </cell>
          <cell r="C360">
            <v>123321.35586164428</v>
          </cell>
          <cell r="D360">
            <v>70620.991945417423</v>
          </cell>
          <cell r="E360">
            <v>20160.211216504544</v>
          </cell>
          <cell r="F360">
            <v>26871.437070474702</v>
          </cell>
          <cell r="H360">
            <v>24894.950324501944</v>
          </cell>
          <cell r="FH360">
            <v>22600</v>
          </cell>
          <cell r="FK360">
            <v>10</v>
          </cell>
        </row>
        <row r="361">
          <cell r="B361">
            <v>828331.46703786484</v>
          </cell>
          <cell r="C361">
            <v>124078.55139658993</v>
          </cell>
          <cell r="D361">
            <v>70941.053901817257</v>
          </cell>
          <cell r="E361">
            <v>20249.581753905863</v>
          </cell>
          <cell r="F361">
            <v>26986.535190610204</v>
          </cell>
          <cell r="H361">
            <v>25049.46975852727</v>
          </cell>
          <cell r="FH361">
            <v>22650</v>
          </cell>
          <cell r="FK361">
            <v>10</v>
          </cell>
        </row>
        <row r="362">
          <cell r="B362">
            <v>834020.41029408062</v>
          </cell>
          <cell r="C362">
            <v>124814.13154328443</v>
          </cell>
          <cell r="D362">
            <v>71251.522090634957</v>
          </cell>
          <cell r="E362">
            <v>20337.674281082334</v>
          </cell>
          <cell r="F362">
            <v>27089.9183452498</v>
          </cell>
          <cell r="H362">
            <v>25204.74396546527</v>
          </cell>
          <cell r="FH362">
            <v>22700</v>
          </cell>
          <cell r="FK362">
            <v>10</v>
          </cell>
        </row>
        <row r="363">
          <cell r="B363">
            <v>839793.75185979391</v>
          </cell>
          <cell r="C363">
            <v>125543.98124716785</v>
          </cell>
          <cell r="D363">
            <v>71574.344390472063</v>
          </cell>
          <cell r="E363">
            <v>20424.369009222926</v>
          </cell>
          <cell r="F363">
            <v>27211.76996205149</v>
          </cell>
          <cell r="H363">
            <v>25360.77590189195</v>
          </cell>
          <cell r="FH363">
            <v>22750</v>
          </cell>
          <cell r="FK363">
            <v>10</v>
          </cell>
        </row>
        <row r="364">
          <cell r="B364">
            <v>846184.96297188941</v>
          </cell>
          <cell r="C364">
            <v>126312.84197205857</v>
          </cell>
          <cell r="D364">
            <v>71905.967968333178</v>
          </cell>
          <cell r="E364">
            <v>20513.529381689856</v>
          </cell>
          <cell r="F364">
            <v>27315.716244665207</v>
          </cell>
          <cell r="H364">
            <v>25517.568530530058</v>
          </cell>
          <cell r="FH364">
            <v>22800</v>
          </cell>
          <cell r="FK364">
            <v>10</v>
          </cell>
        </row>
        <row r="365">
          <cell r="B365">
            <v>852396.22480000532</v>
          </cell>
          <cell r="C365">
            <v>127049.34143654117</v>
          </cell>
          <cell r="D365">
            <v>72237.919852365783</v>
          </cell>
          <cell r="E365">
            <v>20600.671866087574</v>
          </cell>
          <cell r="F365">
            <v>27419.88062325471</v>
          </cell>
          <cell r="H365">
            <v>25675.124820249061</v>
          </cell>
          <cell r="FH365">
            <v>22850</v>
          </cell>
          <cell r="FK365">
            <v>10</v>
          </cell>
        </row>
        <row r="366">
          <cell r="B366">
            <v>859149.42371756607</v>
          </cell>
          <cell r="C366">
            <v>127795.86727812472</v>
          </cell>
          <cell r="D366">
            <v>72586.358916908575</v>
          </cell>
          <cell r="E366">
            <v>21777.63065013129</v>
          </cell>
          <cell r="F366">
            <v>27544.894815579599</v>
          </cell>
          <cell r="H366">
            <v>25833.447746065172</v>
          </cell>
          <cell r="FH366">
            <v>22900</v>
          </cell>
          <cell r="FK366">
            <v>10</v>
          </cell>
        </row>
        <row r="367">
          <cell r="B367">
            <v>871831.12044456822</v>
          </cell>
          <cell r="C367">
            <v>130111.03030422241</v>
          </cell>
          <cell r="D367">
            <v>74059.807990645917</v>
          </cell>
          <cell r="E367">
            <v>22179.169016468619</v>
          </cell>
          <cell r="F367">
            <v>28063.197988731845</v>
          </cell>
          <cell r="H367">
            <v>25992.5402891413</v>
          </cell>
          <cell r="FH367">
            <v>22950</v>
          </cell>
          <cell r="FK367">
            <v>10</v>
          </cell>
        </row>
        <row r="368">
          <cell r="B368">
            <v>907979.82544906973</v>
          </cell>
          <cell r="C368">
            <v>135053.21729552685</v>
          </cell>
          <cell r="D368">
            <v>76137.118068390482</v>
          </cell>
          <cell r="E368">
            <v>22920.153443080537</v>
          </cell>
          <cell r="F368">
            <v>29126.360104929714</v>
          </cell>
          <cell r="H368">
            <v>26152.405436787107</v>
          </cell>
          <cell r="FH368">
            <v>23000</v>
          </cell>
          <cell r="FK368">
            <v>10</v>
          </cell>
        </row>
        <row r="369">
          <cell r="B369">
            <v>922836.53673662059</v>
          </cell>
          <cell r="C369">
            <v>137093.91240716368</v>
          </cell>
          <cell r="D369">
            <v>77241.878126827811</v>
          </cell>
          <cell r="E369">
            <v>23250.140156555975</v>
          </cell>
          <cell r="F369">
            <v>29530.549985999649</v>
          </cell>
          <cell r="H369">
            <v>26313.046182458973</v>
          </cell>
          <cell r="FH369">
            <v>23050</v>
          </cell>
          <cell r="FK369">
            <v>10</v>
          </cell>
        </row>
        <row r="370">
          <cell r="B370">
            <v>934224.03884077142</v>
          </cell>
          <cell r="C370">
            <v>138694.66886185619</v>
          </cell>
          <cell r="D370">
            <v>78142.972693097807</v>
          </cell>
          <cell r="E370">
            <v>23509.331525227863</v>
          </cell>
          <cell r="F370">
            <v>29896.296628040247</v>
          </cell>
          <cell r="H370">
            <v>26474.465525760002</v>
          </cell>
          <cell r="FH370">
            <v>23100</v>
          </cell>
          <cell r="FK370">
            <v>10</v>
          </cell>
        </row>
        <row r="371">
          <cell r="B371">
            <v>945116.00496223534</v>
          </cell>
          <cell r="C371">
            <v>140316.46781756435</v>
          </cell>
          <cell r="D371">
            <v>79012.031654685867</v>
          </cell>
          <cell r="E371">
            <v>23758.870953878002</v>
          </cell>
          <cell r="F371">
            <v>30231.67339678459</v>
          </cell>
          <cell r="H371">
            <v>26636.66647244004</v>
          </cell>
          <cell r="FH371">
            <v>23150</v>
          </cell>
          <cell r="FK371">
            <v>10</v>
          </cell>
        </row>
        <row r="372">
          <cell r="B372">
            <v>954995.2433973283</v>
          </cell>
          <cell r="C372">
            <v>141710.79591623129</v>
          </cell>
          <cell r="D372">
            <v>79779.723661857453</v>
          </cell>
          <cell r="E372">
            <v>23972.883831006529</v>
          </cell>
          <cell r="F372">
            <v>30510.020993411115</v>
          </cell>
          <cell r="H372">
            <v>26799.652034395644</v>
          </cell>
          <cell r="FH372">
            <v>23200</v>
          </cell>
          <cell r="FK372">
            <v>10</v>
          </cell>
        </row>
        <row r="373">
          <cell r="B373">
            <v>965136.5292874173</v>
          </cell>
          <cell r="C373">
            <v>143107.51067460075</v>
          </cell>
          <cell r="D373">
            <v>80556.176559039406</v>
          </cell>
          <cell r="E373">
            <v>24187.235578377251</v>
          </cell>
          <cell r="F373">
            <v>33105.183927955521</v>
          </cell>
          <cell r="H373">
            <v>26963.425229670109</v>
          </cell>
          <cell r="FH373">
            <v>23250</v>
          </cell>
          <cell r="FK373">
            <v>10</v>
          </cell>
        </row>
        <row r="374">
          <cell r="B374">
            <v>973906.08359270031</v>
          </cell>
          <cell r="C374">
            <v>144427.20022304013</v>
          </cell>
          <cell r="D374">
            <v>81275.230651616657</v>
          </cell>
          <cell r="E374">
            <v>24404.422542161319</v>
          </cell>
          <cell r="F374">
            <v>33385.598774780665</v>
          </cell>
          <cell r="H374">
            <v>27127.989082453452</v>
          </cell>
          <cell r="FH374">
            <v>23300</v>
          </cell>
          <cell r="FK374">
            <v>10</v>
          </cell>
        </row>
        <row r="375">
          <cell r="B375">
            <v>982866.74042730825</v>
          </cell>
          <cell r="C375">
            <v>145714.36148413992</v>
          </cell>
          <cell r="D375">
            <v>82008.489172891699</v>
          </cell>
          <cell r="E375">
            <v>24619.594456662497</v>
          </cell>
          <cell r="F375">
            <v>33681.547408418963</v>
          </cell>
          <cell r="H375">
            <v>27293.346623082427</v>
          </cell>
          <cell r="FH375">
            <v>23350</v>
          </cell>
          <cell r="FK375">
            <v>10</v>
          </cell>
        </row>
        <row r="376">
          <cell r="B376">
            <v>991898.7567840938</v>
          </cell>
          <cell r="C376">
            <v>147020.96329212797</v>
          </cell>
          <cell r="D376">
            <v>82729.085743821881</v>
          </cell>
          <cell r="E376">
            <v>24833.616320374022</v>
          </cell>
          <cell r="F376">
            <v>33960.984151249271</v>
          </cell>
          <cell r="H376">
            <v>27459.500888040497</v>
          </cell>
          <cell r="FH376">
            <v>23400</v>
          </cell>
          <cell r="FK376">
            <v>10</v>
          </cell>
        </row>
        <row r="377">
          <cell r="B377">
            <v>1001100.6143328858</v>
          </cell>
          <cell r="C377">
            <v>148343.01784315237</v>
          </cell>
          <cell r="D377">
            <v>83441.307464097452</v>
          </cell>
          <cell r="E377">
            <v>25053.247488631499</v>
          </cell>
          <cell r="F377">
            <v>34246.616662806235</v>
          </cell>
          <cell r="H377">
            <v>27626.45491995788</v>
          </cell>
          <cell r="FH377">
            <v>23450</v>
          </cell>
          <cell r="FK377">
            <v>10</v>
          </cell>
        </row>
        <row r="378">
          <cell r="B378">
            <v>1009585.4820962358</v>
          </cell>
          <cell r="C378">
            <v>149611.69316459034</v>
          </cell>
          <cell r="D378">
            <v>84163.970368399911</v>
          </cell>
          <cell r="E378">
            <v>25266.437377324539</v>
          </cell>
          <cell r="F378">
            <v>34540.898555933643</v>
          </cell>
          <cell r="H378">
            <v>27794.211767611501</v>
          </cell>
          <cell r="FH378">
            <v>23500</v>
          </cell>
          <cell r="FK378">
            <v>10</v>
          </cell>
        </row>
        <row r="379">
          <cell r="B379">
            <v>1017803.6778683695</v>
          </cell>
          <cell r="C379">
            <v>150832.61967362973</v>
          </cell>
          <cell r="D379">
            <v>84849.505338940231</v>
          </cell>
          <cell r="E379">
            <v>25472.291876501884</v>
          </cell>
          <cell r="F379">
            <v>34812.914872477457</v>
          </cell>
          <cell r="H379">
            <v>27962.774485925016</v>
          </cell>
          <cell r="FH379">
            <v>23550</v>
          </cell>
          <cell r="FK379">
            <v>10</v>
          </cell>
        </row>
        <row r="380">
          <cell r="B380">
            <v>1026232.2093644594</v>
          </cell>
          <cell r="C380">
            <v>152093.91469852522</v>
          </cell>
          <cell r="D380">
            <v>85551.247913481537</v>
          </cell>
          <cell r="E380">
            <v>25680.865595404262</v>
          </cell>
          <cell r="F380">
            <v>35108.068963286649</v>
          </cell>
          <cell r="H380">
            <v>28132.146135968815</v>
          </cell>
          <cell r="FH380">
            <v>23600</v>
          </cell>
          <cell r="FK380">
            <v>10</v>
          </cell>
        </row>
        <row r="381">
          <cell r="B381">
            <v>1034419.8041180356</v>
          </cell>
          <cell r="C381">
            <v>153312.66180673035</v>
          </cell>
          <cell r="D381">
            <v>86234.8296619303</v>
          </cell>
          <cell r="E381">
            <v>25886.27856124656</v>
          </cell>
          <cell r="F381">
            <v>35380.258976835968</v>
          </cell>
          <cell r="H381">
            <v>28302.329784960006</v>
          </cell>
          <cell r="FH381">
            <v>23650</v>
          </cell>
          <cell r="FK381">
            <v>10</v>
          </cell>
        </row>
        <row r="382">
          <cell r="B382">
            <v>1042127.1081190855</v>
          </cell>
          <cell r="C382">
            <v>154517.0614255933</v>
          </cell>
          <cell r="D382">
            <v>86909.438134062177</v>
          </cell>
          <cell r="E382">
            <v>26090.11395155414</v>
          </cell>
          <cell r="F382">
            <v>35650.361357001944</v>
          </cell>
          <cell r="H382">
            <v>28473.328506262431</v>
          </cell>
          <cell r="FH382">
            <v>23700</v>
          </cell>
          <cell r="FK382">
            <v>10</v>
          </cell>
        </row>
        <row r="383">
          <cell r="B383">
            <v>1049754.8182038306</v>
          </cell>
          <cell r="C383">
            <v>155689.92316735871</v>
          </cell>
          <cell r="D383">
            <v>87574.969809798</v>
          </cell>
          <cell r="E383">
            <v>26286.010389843537</v>
          </cell>
          <cell r="F383">
            <v>35920.7358458003</v>
          </cell>
          <cell r="H383">
            <v>28645.145379386657</v>
          </cell>
          <cell r="FH383">
            <v>23750</v>
          </cell>
          <cell r="FK383">
            <v>10</v>
          </cell>
        </row>
        <row r="384">
          <cell r="B384">
            <v>1057136.1581346348</v>
          </cell>
          <cell r="C384">
            <v>156847.31017704983</v>
          </cell>
          <cell r="D384">
            <v>88191.194334291707</v>
          </cell>
          <cell r="E384">
            <v>26471.09155081951</v>
          </cell>
          <cell r="F384">
            <v>36155.610218825233</v>
          </cell>
          <cell r="H384">
            <v>28817.783489989983</v>
          </cell>
          <cell r="FH384">
            <v>23800</v>
          </cell>
          <cell r="FK384">
            <v>10</v>
          </cell>
        </row>
        <row r="385">
          <cell r="B385">
            <v>1064561.3027118838</v>
          </cell>
          <cell r="C385">
            <v>157992.63162766438</v>
          </cell>
          <cell r="D385">
            <v>88824.419950431329</v>
          </cell>
          <cell r="E385">
            <v>26656.06151910753</v>
          </cell>
          <cell r="F385">
            <v>36403.76535005754</v>
          </cell>
          <cell r="H385">
            <v>28991.245929876441</v>
          </cell>
          <cell r="FH385">
            <v>23850</v>
          </cell>
          <cell r="FK385">
            <v>10</v>
          </cell>
        </row>
        <row r="386">
          <cell r="B386">
            <v>1071759.3300676586</v>
          </cell>
          <cell r="C386">
            <v>159131.3202705929</v>
          </cell>
          <cell r="D386">
            <v>89440.25190068502</v>
          </cell>
          <cell r="E386">
            <v>26845.036595497961</v>
          </cell>
          <cell r="F386">
            <v>36632.263434278095</v>
          </cell>
          <cell r="H386">
            <v>29165.53579699677</v>
          </cell>
          <cell r="FH386">
            <v>23900</v>
          </cell>
          <cell r="FK386">
            <v>10</v>
          </cell>
        </row>
        <row r="387">
          <cell r="B387">
            <v>1078949.4663596884</v>
          </cell>
          <cell r="C387">
            <v>160253.59084215219</v>
          </cell>
          <cell r="D387">
            <v>90052.830404564986</v>
          </cell>
          <cell r="E387">
            <v>27028.235760179425</v>
          </cell>
          <cell r="F387">
            <v>36865.784201474824</v>
          </cell>
          <cell r="H387">
            <v>29340.65619544846</v>
          </cell>
          <cell r="FH387">
            <v>23950</v>
          </cell>
          <cell r="FK387">
            <v>10</v>
          </cell>
        </row>
        <row r="388">
          <cell r="B388">
            <v>1083867.0417634707</v>
          </cell>
          <cell r="C388">
            <v>160907.04929761984</v>
          </cell>
          <cell r="D388">
            <v>90362.594158283493</v>
          </cell>
          <cell r="E388">
            <v>27121.580946469701</v>
          </cell>
          <cell r="F388">
            <v>36992.928722213954</v>
          </cell>
          <cell r="H388">
            <v>29516.610235475717</v>
          </cell>
          <cell r="FH388">
            <v>24000</v>
          </cell>
          <cell r="FK388">
            <v>10</v>
          </cell>
        </row>
        <row r="389">
          <cell r="B389">
            <v>1089065.0223459336</v>
          </cell>
          <cell r="C389">
            <v>161595.11096272871</v>
          </cell>
          <cell r="D389">
            <v>90663.611308966429</v>
          </cell>
          <cell r="E389">
            <v>27217.316157133922</v>
          </cell>
          <cell r="F389">
            <v>37107.100515915088</v>
          </cell>
          <cell r="H389">
            <v>29693.401033469476</v>
          </cell>
          <cell r="FH389">
            <v>24050</v>
          </cell>
          <cell r="FK389">
            <v>10</v>
          </cell>
        </row>
        <row r="390">
          <cell r="B390">
            <v>1094460.5257932788</v>
          </cell>
          <cell r="C390">
            <v>162320.48576200628</v>
          </cell>
          <cell r="D390">
            <v>90966.858551749872</v>
          </cell>
          <cell r="E390">
            <v>27316.773854862389</v>
          </cell>
          <cell r="F390">
            <v>37221.577994382424</v>
          </cell>
          <cell r="H390">
            <v>29871.031711967396</v>
          </cell>
          <cell r="FH390">
            <v>24100</v>
          </cell>
          <cell r="FK390">
            <v>10</v>
          </cell>
        </row>
        <row r="391">
          <cell r="B391">
            <v>1100100.9141966484</v>
          </cell>
          <cell r="C391">
            <v>163019.05781302089</v>
          </cell>
          <cell r="D391">
            <v>91290.23338808096</v>
          </cell>
          <cell r="E391">
            <v>27413.657898852078</v>
          </cell>
          <cell r="F391">
            <v>37361.467189713017</v>
          </cell>
          <cell r="H391">
            <v>30049.505399653863</v>
          </cell>
          <cell r="FH391">
            <v>24150</v>
          </cell>
          <cell r="FK391">
            <v>10</v>
          </cell>
        </row>
        <row r="392">
          <cell r="B392">
            <v>1105340.5814577737</v>
          </cell>
          <cell r="C392">
            <v>163658.16849627576</v>
          </cell>
          <cell r="D392">
            <v>91553.799070924579</v>
          </cell>
          <cell r="E392">
            <v>27498.87802971702</v>
          </cell>
          <cell r="F392">
            <v>37461.720149692221</v>
          </cell>
          <cell r="H392">
            <v>30228.825231360002</v>
          </cell>
          <cell r="FH392">
            <v>24200</v>
          </cell>
          <cell r="FK392">
            <v>10</v>
          </cell>
        </row>
        <row r="393">
          <cell r="B393">
            <v>1110273.6747983841</v>
          </cell>
          <cell r="C393">
            <v>164258.83335014514</v>
          </cell>
          <cell r="D393">
            <v>91800.4055219234</v>
          </cell>
          <cell r="E393">
            <v>27575.878510521983</v>
          </cell>
          <cell r="F393">
            <v>37568.399065902413</v>
          </cell>
          <cell r="H393">
            <v>30408.994348063654</v>
          </cell>
          <cell r="FH393">
            <v>24250</v>
          </cell>
          <cell r="FK393">
            <v>10</v>
          </cell>
        </row>
        <row r="394">
          <cell r="B394">
            <v>1116017.2224994334</v>
          </cell>
          <cell r="C394">
            <v>164921.29327091528</v>
          </cell>
          <cell r="D394">
            <v>92037.17393769043</v>
          </cell>
          <cell r="E394">
            <v>27661.115470305973</v>
          </cell>
          <cell r="F394">
            <v>37665.973986774334</v>
          </cell>
          <cell r="H394">
            <v>30590.015896889399</v>
          </cell>
          <cell r="FH394">
            <v>24300</v>
          </cell>
          <cell r="FK394">
            <v>10</v>
          </cell>
        </row>
        <row r="395">
          <cell r="B395">
            <v>1120709.5209807323</v>
          </cell>
          <cell r="C395">
            <v>165496.50303610452</v>
          </cell>
          <cell r="D395">
            <v>92263.871497997286</v>
          </cell>
          <cell r="E395">
            <v>27736.290441711288</v>
          </cell>
          <cell r="F395">
            <v>37752.92876383735</v>
          </cell>
          <cell r="H395">
            <v>30771.893031108542</v>
          </cell>
          <cell r="FH395">
            <v>24350</v>
          </cell>
          <cell r="FK395">
            <v>10</v>
          </cell>
        </row>
        <row r="396">
          <cell r="B396">
            <v>1125858.9656110995</v>
          </cell>
          <cell r="C396">
            <v>166098.30268751725</v>
          </cell>
          <cell r="D396">
            <v>92509.379456237191</v>
          </cell>
          <cell r="E396">
            <v>27813.849513386438</v>
          </cell>
          <cell r="F396">
            <v>37860.342563175327</v>
          </cell>
          <cell r="H396">
            <v>30954.628910139098</v>
          </cell>
          <cell r="FH396">
            <v>24400</v>
          </cell>
          <cell r="FK396">
            <v>10</v>
          </cell>
        </row>
        <row r="397">
          <cell r="B397">
            <v>1130692.2560958767</v>
          </cell>
          <cell r="C397">
            <v>166731.90079316133</v>
          </cell>
          <cell r="D397">
            <v>92733.582512794979</v>
          </cell>
          <cell r="E397">
            <v>27892.594058346185</v>
          </cell>
          <cell r="F397">
            <v>37948.930948460424</v>
          </cell>
          <cell r="H397">
            <v>31138.226699545838</v>
          </cell>
          <cell r="FH397">
            <v>24450</v>
          </cell>
          <cell r="FK397">
            <v>10</v>
          </cell>
        </row>
        <row r="398">
          <cell r="B398">
            <v>1135846.984219173</v>
          </cell>
          <cell r="C398">
            <v>167305.21625331414</v>
          </cell>
          <cell r="D398">
            <v>92957.539134501218</v>
          </cell>
          <cell r="E398">
            <v>27966.934796691599</v>
          </cell>
          <cell r="F398">
            <v>38042.850368272389</v>
          </cell>
          <cell r="H398">
            <v>31322.689571040228</v>
          </cell>
          <cell r="FH398">
            <v>24500</v>
          </cell>
          <cell r="FK398">
            <v>10</v>
          </cell>
        </row>
        <row r="399">
          <cell r="B399">
            <v>1140487.6413194297</v>
          </cell>
          <cell r="C399">
            <v>167883.17478813091</v>
          </cell>
          <cell r="D399">
            <v>93194.235455551738</v>
          </cell>
          <cell r="E399">
            <v>28040.837734190518</v>
          </cell>
          <cell r="F399">
            <v>38146.582463590988</v>
          </cell>
          <cell r="H399">
            <v>31508.020702480499</v>
          </cell>
          <cell r="FH399">
            <v>24550</v>
          </cell>
          <cell r="FK399">
            <v>10</v>
          </cell>
        </row>
        <row r="400">
          <cell r="B400">
            <v>1145252.4436450102</v>
          </cell>
          <cell r="C400">
            <v>168492.31443190575</v>
          </cell>
          <cell r="D400">
            <v>93414.235293051039</v>
          </cell>
          <cell r="E400">
            <v>28117.479301677977</v>
          </cell>
          <cell r="F400">
            <v>38230.835043449079</v>
          </cell>
          <cell r="H400">
            <v>31694.223277871581</v>
          </cell>
          <cell r="FH400">
            <v>24600</v>
          </cell>
          <cell r="FK400">
            <v>10</v>
          </cell>
        </row>
        <row r="401">
          <cell r="B401">
            <v>1149926.4650880108</v>
          </cell>
          <cell r="C401">
            <v>169072.54690387458</v>
          </cell>
          <cell r="D401">
            <v>93635.22871803715</v>
          </cell>
          <cell r="E401">
            <v>28192.079686832272</v>
          </cell>
          <cell r="F401">
            <v>38317.002166784085</v>
          </cell>
          <cell r="H401">
            <v>31881.300487365144</v>
          </cell>
          <cell r="FH401">
            <v>24650</v>
          </cell>
          <cell r="FK401">
            <v>10</v>
          </cell>
        </row>
        <row r="402">
          <cell r="B402">
            <v>1155432.1850361072</v>
          </cell>
          <cell r="C402">
            <v>169678.72184575838</v>
          </cell>
          <cell r="D402">
            <v>93874.068172271014</v>
          </cell>
          <cell r="E402">
            <v>28272.550314865814</v>
          </cell>
          <cell r="F402">
            <v>38428.645441610308</v>
          </cell>
          <cell r="H402">
            <v>32069.255527259578</v>
          </cell>
          <cell r="FH402">
            <v>24700</v>
          </cell>
          <cell r="FK402">
            <v>10</v>
          </cell>
        </row>
        <row r="403">
          <cell r="B403">
            <v>1159814.5492781848</v>
          </cell>
          <cell r="C403">
            <v>170232.38946776453</v>
          </cell>
          <cell r="D403">
            <v>94090.505441088128</v>
          </cell>
          <cell r="E403">
            <v>28375.280204719278</v>
          </cell>
          <cell r="F403">
            <v>38511.929977825806</v>
          </cell>
          <cell r="H403">
            <v>32258.091599999996</v>
          </cell>
          <cell r="FH403">
            <v>24750</v>
          </cell>
          <cell r="FK403">
            <v>10</v>
          </cell>
        </row>
        <row r="404">
          <cell r="B404">
            <v>1164367.9531558545</v>
          </cell>
          <cell r="C404">
            <v>170842.76762945057</v>
          </cell>
          <cell r="D404">
            <v>94310.764177766265</v>
          </cell>
          <cell r="E404">
            <v>28481.080309303296</v>
          </cell>
          <cell r="F404">
            <v>38596.168053543464</v>
          </cell>
          <cell r="H404">
            <v>32447.811914178274</v>
          </cell>
          <cell r="FH404">
            <v>24800</v>
          </cell>
          <cell r="FK404">
            <v>10</v>
          </cell>
        </row>
        <row r="405">
          <cell r="B405">
            <v>1169591.6836899349</v>
          </cell>
          <cell r="C405">
            <v>171424.55095169065</v>
          </cell>
          <cell r="D405">
            <v>94552.899557576937</v>
          </cell>
          <cell r="E405">
            <v>28585.747337098026</v>
          </cell>
          <cell r="F405">
            <v>38708.563561182658</v>
          </cell>
          <cell r="H405">
            <v>32638.419684532979</v>
          </cell>
          <cell r="FH405">
            <v>24850</v>
          </cell>
          <cell r="FK405">
            <v>10</v>
          </cell>
        </row>
        <row r="406">
          <cell r="B406">
            <v>1174776.5900058339</v>
          </cell>
          <cell r="C406">
            <v>171981.86509702823</v>
          </cell>
          <cell r="D406">
            <v>94834.047424996141</v>
          </cell>
          <cell r="E406">
            <v>28687.910675538165</v>
          </cell>
          <cell r="F406">
            <v>38792.124272529218</v>
          </cell>
          <cell r="H406">
            <v>32829.918131949409</v>
          </cell>
          <cell r="FH406">
            <v>24900</v>
          </cell>
          <cell r="FK406">
            <v>10</v>
          </cell>
        </row>
        <row r="407">
          <cell r="B407">
            <v>1180182.0924153531</v>
          </cell>
          <cell r="C407">
            <v>172543.48688264575</v>
          </cell>
          <cell r="D407">
            <v>95128.826762538345</v>
          </cell>
          <cell r="E407">
            <v>28788.825867550746</v>
          </cell>
          <cell r="F407">
            <v>38893.96803077744</v>
          </cell>
          <cell r="H407">
            <v>33022.310483459616</v>
          </cell>
          <cell r="FH407">
            <v>24950</v>
          </cell>
          <cell r="FK407">
            <v>10</v>
          </cell>
        </row>
        <row r="408">
          <cell r="B408">
            <v>1185370.5078887397</v>
          </cell>
          <cell r="C408">
            <v>173146.15467484019</v>
          </cell>
          <cell r="D408">
            <v>95408.040817615329</v>
          </cell>
          <cell r="E408">
            <v>28892.17813040617</v>
          </cell>
          <cell r="F408">
            <v>38976.283014135093</v>
          </cell>
          <cell r="H408">
            <v>33215.599972242337</v>
          </cell>
          <cell r="FH408">
            <v>25000</v>
          </cell>
          <cell r="FK408">
            <v>10</v>
          </cell>
        </row>
        <row r="409">
          <cell r="B409">
            <v>1191262.0307093037</v>
          </cell>
          <cell r="C409">
            <v>173759.50314988609</v>
          </cell>
          <cell r="D409">
            <v>95717.52963499949</v>
          </cell>
          <cell r="E409">
            <v>29002.120216289717</v>
          </cell>
          <cell r="F409">
            <v>39078.491862508592</v>
          </cell>
          <cell r="H409">
            <v>33409.789837623073</v>
          </cell>
          <cell r="FH409">
            <v>25050</v>
          </cell>
          <cell r="FK409">
            <v>10</v>
          </cell>
        </row>
        <row r="410">
          <cell r="B410">
            <v>1197242.8237070469</v>
          </cell>
          <cell r="C410">
            <v>174397.5426137746</v>
          </cell>
          <cell r="D410">
            <v>96023.326180681339</v>
          </cell>
          <cell r="E410">
            <v>29117.931356268091</v>
          </cell>
          <cell r="F410">
            <v>39172.645674389867</v>
          </cell>
          <cell r="H410">
            <v>33604.883325074043</v>
          </cell>
          <cell r="FH410">
            <v>25100</v>
          </cell>
          <cell r="FK410">
            <v>10</v>
          </cell>
        </row>
        <row r="411">
          <cell r="B411">
            <v>1202400.8758378078</v>
          </cell>
          <cell r="C411">
            <v>174974.60620797574</v>
          </cell>
          <cell r="D411">
            <v>96337.597223262492</v>
          </cell>
          <cell r="E411">
            <v>29224.310420363567</v>
          </cell>
          <cell r="F411">
            <v>39280.551754614862</v>
          </cell>
          <cell r="H411">
            <v>33800.883686214183</v>
          </cell>
          <cell r="FH411">
            <v>25150</v>
          </cell>
          <cell r="FK411">
            <v>10</v>
          </cell>
        </row>
        <row r="412">
          <cell r="B412">
            <v>1207775.4982909488</v>
          </cell>
          <cell r="C412">
            <v>175592.84260209341</v>
          </cell>
          <cell r="D412">
            <v>96635.636672280016</v>
          </cell>
          <cell r="E412">
            <v>29334.224082279707</v>
          </cell>
          <cell r="F412">
            <v>39369.983175621972</v>
          </cell>
          <cell r="H412">
            <v>33997.794178809163</v>
          </cell>
          <cell r="FH412">
            <v>25200</v>
          </cell>
          <cell r="FK412">
            <v>10</v>
          </cell>
        </row>
        <row r="413">
          <cell r="B413">
            <v>1212942.8822476771</v>
          </cell>
          <cell r="C413">
            <v>176171.00478469589</v>
          </cell>
          <cell r="D413">
            <v>96933.777359413594</v>
          </cell>
          <cell r="E413">
            <v>29440.671493190013</v>
          </cell>
          <cell r="F413">
            <v>39459.454769008589</v>
          </cell>
          <cell r="H413">
            <v>34195.618066771392</v>
          </cell>
          <cell r="FH413">
            <v>25250</v>
          </cell>
          <cell r="FK413">
            <v>10</v>
          </cell>
        </row>
        <row r="414">
          <cell r="B414">
            <v>1218508.3383867056</v>
          </cell>
          <cell r="C414">
            <v>176750.2302534187</v>
          </cell>
          <cell r="D414">
            <v>97234.713569763</v>
          </cell>
          <cell r="E414">
            <v>29547.232521317146</v>
          </cell>
          <cell r="F414">
            <v>39557.176474519583</v>
          </cell>
          <cell r="H414">
            <v>34394.358620160005</v>
          </cell>
          <cell r="FH414">
            <v>25300</v>
          </cell>
          <cell r="FK414">
            <v>10</v>
          </cell>
        </row>
        <row r="415">
          <cell r="B415">
            <v>1223945.6603766989</v>
          </cell>
          <cell r="C415">
            <v>177335.66115070618</v>
          </cell>
          <cell r="D415">
            <v>97551.773191212633</v>
          </cell>
          <cell r="E415">
            <v>29655.060774959191</v>
          </cell>
          <cell r="F415">
            <v>39668.151421206851</v>
          </cell>
          <cell r="H415">
            <v>34594.019115180832</v>
          </cell>
          <cell r="FH415">
            <v>25350</v>
          </cell>
          <cell r="FK415">
            <v>10</v>
          </cell>
        </row>
        <row r="416">
          <cell r="B416">
            <v>1229174.5338086856</v>
          </cell>
          <cell r="C416">
            <v>178381.37009829754</v>
          </cell>
          <cell r="D416">
            <v>97852.462170291954</v>
          </cell>
          <cell r="E416">
            <v>29766.425318055917</v>
          </cell>
          <cell r="F416">
            <v>39759.484368292251</v>
          </cell>
          <cell r="H416">
            <v>34794.602834186473</v>
          </cell>
          <cell r="FH416">
            <v>25400</v>
          </cell>
          <cell r="FK416">
            <v>10</v>
          </cell>
        </row>
        <row r="417">
          <cell r="B417">
            <v>1234701.9593570223</v>
          </cell>
          <cell r="C417">
            <v>179416.0188244301</v>
          </cell>
          <cell r="D417">
            <v>98158.595712961367</v>
          </cell>
          <cell r="E417">
            <v>29876.97998916954</v>
          </cell>
          <cell r="F417">
            <v>39854.373466007099</v>
          </cell>
          <cell r="H417">
            <v>34996.113065676247</v>
          </cell>
          <cell r="FH417">
            <v>25450</v>
          </cell>
          <cell r="FK417">
            <v>10</v>
          </cell>
        </row>
        <row r="418">
          <cell r="B418">
            <v>1239993.650245843</v>
          </cell>
          <cell r="C418">
            <v>179990.17150054296</v>
          </cell>
          <cell r="D418">
            <v>98378.559749867563</v>
          </cell>
          <cell r="E418">
            <v>29951.653589682148</v>
          </cell>
          <cell r="F418">
            <v>39962.007181694047</v>
          </cell>
          <cell r="H418">
            <v>35198.553104296159</v>
          </cell>
          <cell r="FH418">
            <v>25500</v>
          </cell>
          <cell r="FK418">
            <v>10</v>
          </cell>
        </row>
        <row r="419">
          <cell r="B419">
            <v>1262986.0072092654</v>
          </cell>
          <cell r="C419">
            <v>183029.67423376613</v>
          </cell>
          <cell r="D419">
            <v>99877.140914765841</v>
          </cell>
          <cell r="E419">
            <v>30448.983521799943</v>
          </cell>
          <cell r="F419">
            <v>40526.955082981964</v>
          </cell>
          <cell r="H419">
            <v>35401.926250838995</v>
          </cell>
          <cell r="FH419">
            <v>25550</v>
          </cell>
          <cell r="FK419">
            <v>10</v>
          </cell>
        </row>
        <row r="420">
          <cell r="B420">
            <v>1274757.0492533334</v>
          </cell>
          <cell r="C420">
            <v>184853.74654377985</v>
          </cell>
          <cell r="D420">
            <v>100773.58872993929</v>
          </cell>
          <cell r="E420">
            <v>30742.181473478864</v>
          </cell>
          <cell r="F420">
            <v>40914.685270717331</v>
          </cell>
          <cell r="H420">
            <v>35606.23581224426</v>
          </cell>
          <cell r="FH420">
            <v>25600</v>
          </cell>
          <cell r="FK420">
            <v>10</v>
          </cell>
        </row>
        <row r="421">
          <cell r="B421">
            <v>1284342.9998097687</v>
          </cell>
          <cell r="C421">
            <v>186459.77107429391</v>
          </cell>
          <cell r="D421">
            <v>101538.07493302558</v>
          </cell>
          <cell r="E421">
            <v>30994.174355988231</v>
          </cell>
          <cell r="F421">
            <v>41263.965014022455</v>
          </cell>
          <cell r="H421">
            <v>35811.485101598162</v>
          </cell>
          <cell r="FH421">
            <v>25650</v>
          </cell>
          <cell r="FK421">
            <v>10</v>
          </cell>
        </row>
        <row r="422">
          <cell r="B422">
            <v>1291095.4637595732</v>
          </cell>
          <cell r="C422">
            <v>187446.72479718167</v>
          </cell>
          <cell r="D422">
            <v>102029.16630418785</v>
          </cell>
          <cell r="E422">
            <v>31147.811426670934</v>
          </cell>
          <cell r="F422">
            <v>41461.292055858656</v>
          </cell>
          <cell r="H422">
            <v>36017.677438133629</v>
          </cell>
          <cell r="FH422">
            <v>25700</v>
          </cell>
          <cell r="FK422">
            <v>10</v>
          </cell>
        </row>
        <row r="423">
          <cell r="B423">
            <v>1298579.2737439342</v>
          </cell>
          <cell r="C423">
            <v>188466.17541545708</v>
          </cell>
          <cell r="D423">
            <v>102508.7269276502</v>
          </cell>
          <cell r="E423">
            <v>31301.065902072936</v>
          </cell>
          <cell r="F423">
            <v>41645.940083482899</v>
          </cell>
          <cell r="H423">
            <v>36224.816147230376</v>
          </cell>
          <cell r="FH423">
            <v>25750</v>
          </cell>
          <cell r="FK423">
            <v>10</v>
          </cell>
        </row>
        <row r="424">
          <cell r="B424">
            <v>1305470.1271712324</v>
          </cell>
          <cell r="C424">
            <v>189442.377973386</v>
          </cell>
          <cell r="D424">
            <v>102979.66797252769</v>
          </cell>
          <cell r="E424">
            <v>31453.358022625751</v>
          </cell>
          <cell r="F424">
            <v>41820.962222953262</v>
          </cell>
          <cell r="H424">
            <v>36432.904560414798</v>
          </cell>
          <cell r="FH424">
            <v>25800</v>
          </cell>
          <cell r="FK424">
            <v>10</v>
          </cell>
        </row>
        <row r="425">
          <cell r="B425">
            <v>1312162.5198378712</v>
          </cell>
          <cell r="C425">
            <v>190421.13982505142</v>
          </cell>
          <cell r="D425">
            <v>103451.40238872696</v>
          </cell>
          <cell r="E425">
            <v>31605.923182402261</v>
          </cell>
          <cell r="F425">
            <v>41996.274587209751</v>
          </cell>
          <cell r="H425">
            <v>36641.946015360001</v>
          </cell>
          <cell r="FH425">
            <v>25850</v>
          </cell>
          <cell r="FK425">
            <v>10</v>
          </cell>
        </row>
        <row r="426">
          <cell r="B426">
            <v>1319097.2864041191</v>
          </cell>
          <cell r="C426">
            <v>191446.58575456438</v>
          </cell>
          <cell r="D426">
            <v>103943.14846277502</v>
          </cell>
          <cell r="E426">
            <v>31762.630093324351</v>
          </cell>
          <cell r="F426">
            <v>42192.403727822522</v>
          </cell>
          <cell r="H426">
            <v>36851.943855885867</v>
          </cell>
          <cell r="FH426">
            <v>25900</v>
          </cell>
          <cell r="FK426">
            <v>10</v>
          </cell>
        </row>
        <row r="427">
          <cell r="B427">
            <v>1326241.9343744768</v>
          </cell>
          <cell r="C427">
            <v>192430.32168831487</v>
          </cell>
          <cell r="D427">
            <v>104421.36397956779</v>
          </cell>
          <cell r="E427">
            <v>31915.977891637966</v>
          </cell>
          <cell r="F427">
            <v>42378.106635359363</v>
          </cell>
          <cell r="H427">
            <v>37062.901431958977</v>
          </cell>
          <cell r="FH427">
            <v>25950</v>
          </cell>
          <cell r="FK427">
            <v>10</v>
          </cell>
        </row>
        <row r="428">
          <cell r="B428">
            <v>1333314.2426611141</v>
          </cell>
          <cell r="C428">
            <v>193447.19513652142</v>
          </cell>
          <cell r="D428">
            <v>104898.51987121353</v>
          </cell>
          <cell r="E428">
            <v>32076.90044093267</v>
          </cell>
          <cell r="F428">
            <v>42556.348014309908</v>
          </cell>
          <cell r="H428">
            <v>37274.822099692647</v>
          </cell>
          <cell r="FH428">
            <v>26000</v>
          </cell>
          <cell r="FK428">
            <v>10</v>
          </cell>
        </row>
        <row r="429">
          <cell r="B429">
            <v>1340344.4309265767</v>
          </cell>
          <cell r="C429">
            <v>194440.1460414904</v>
          </cell>
          <cell r="D429">
            <v>105393.11602529135</v>
          </cell>
          <cell r="E429">
            <v>32232.029348856762</v>
          </cell>
          <cell r="F429">
            <v>42756.146855121144</v>
          </cell>
          <cell r="H429">
            <v>37487.709221346922</v>
          </cell>
          <cell r="FH429">
            <v>26050</v>
          </cell>
          <cell r="FK429">
            <v>10</v>
          </cell>
        </row>
        <row r="430">
          <cell r="B430">
            <v>1346503.9482128823</v>
          </cell>
          <cell r="C430">
            <v>195407.06235938991</v>
          </cell>
          <cell r="D430">
            <v>105835.46471389729</v>
          </cell>
          <cell r="E430">
            <v>32377.815532907371</v>
          </cell>
          <cell r="F430">
            <v>42924.117480381828</v>
          </cell>
          <cell r="H430">
            <v>37701.566165328557</v>
          </cell>
          <cell r="FH430">
            <v>26100</v>
          </cell>
          <cell r="FK430">
            <v>10</v>
          </cell>
        </row>
        <row r="431">
          <cell r="B431">
            <v>1352489.1220115849</v>
          </cell>
          <cell r="C431">
            <v>196303.33175978783</v>
          </cell>
          <cell r="D431">
            <v>106270.27884499065</v>
          </cell>
          <cell r="E431">
            <v>32518.50430113234</v>
          </cell>
          <cell r="F431">
            <v>43089.244231335542</v>
          </cell>
          <cell r="H431">
            <v>37916.396306191062</v>
          </cell>
          <cell r="FH431">
            <v>26150</v>
          </cell>
          <cell r="FK431">
            <v>10</v>
          </cell>
        </row>
        <row r="432">
          <cell r="B432">
            <v>1359271.7476815714</v>
          </cell>
          <cell r="C432">
            <v>197212.80961784298</v>
          </cell>
          <cell r="D432">
            <v>106710.86939006878</v>
          </cell>
          <cell r="E432">
            <v>32655.996256514059</v>
          </cell>
          <cell r="F432">
            <v>43263.970744850682</v>
          </cell>
          <cell r="H432">
            <v>38132.203024634662</v>
          </cell>
          <cell r="FH432">
            <v>26200</v>
          </cell>
          <cell r="FK432">
            <v>10</v>
          </cell>
        </row>
        <row r="433">
          <cell r="B433">
            <v>1365402.9906247586</v>
          </cell>
          <cell r="C433">
            <v>198123.16729166647</v>
          </cell>
          <cell r="D433">
            <v>107166.06672806125</v>
          </cell>
          <cell r="E433">
            <v>32793.564822678709</v>
          </cell>
          <cell r="F433">
            <v>43450.681052091502</v>
          </cell>
          <cell r="H433">
            <v>38348.989707506313</v>
          </cell>
          <cell r="FH433">
            <v>26250</v>
          </cell>
          <cell r="FK433">
            <v>10</v>
          </cell>
        </row>
        <row r="434">
          <cell r="B434">
            <v>1371547.3329595726</v>
          </cell>
          <cell r="C434">
            <v>199035.00147162989</v>
          </cell>
          <cell r="D434">
            <v>107603.48505681306</v>
          </cell>
          <cell r="E434">
            <v>32931.299293596705</v>
          </cell>
          <cell r="F434">
            <v>43616.210559299019</v>
          </cell>
          <cell r="H434">
            <v>38566.759747799697</v>
          </cell>
          <cell r="FH434">
            <v>26300</v>
          </cell>
          <cell r="FK434">
            <v>10</v>
          </cell>
        </row>
        <row r="435">
          <cell r="B435">
            <v>1378045.3187915341</v>
          </cell>
          <cell r="C435">
            <v>200007.88084969009</v>
          </cell>
          <cell r="D435">
            <v>108044.56707550042</v>
          </cell>
          <cell r="E435">
            <v>33074.103251200177</v>
          </cell>
          <cell r="F435">
            <v>43783.670913530514</v>
          </cell>
          <cell r="H435">
            <v>38785.516544655206</v>
          </cell>
          <cell r="FH435">
            <v>26350</v>
          </cell>
          <cell r="FK435">
            <v>10</v>
          </cell>
        </row>
        <row r="436">
          <cell r="B436">
            <v>1385676.8682130508</v>
          </cell>
          <cell r="C436">
            <v>200936.04864994821</v>
          </cell>
          <cell r="D436">
            <v>108518.12348338844</v>
          </cell>
          <cell r="E436">
            <v>33213.384201726658</v>
          </cell>
          <cell r="F436">
            <v>43959.551355320662</v>
          </cell>
          <cell r="H436">
            <v>39005.263503360002</v>
          </cell>
          <cell r="FH436">
            <v>26400</v>
          </cell>
          <cell r="FK436">
            <v>10</v>
          </cell>
        </row>
        <row r="437">
          <cell r="B437">
            <v>1393505.3937154377</v>
          </cell>
          <cell r="C437">
            <v>201927.56344352118</v>
          </cell>
          <cell r="D437">
            <v>109008.35676757561</v>
          </cell>
          <cell r="E437">
            <v>33358.837776647022</v>
          </cell>
          <cell r="F437">
            <v>44149.926132991677</v>
          </cell>
          <cell r="H437">
            <v>39226.004035347934</v>
          </cell>
          <cell r="FH437">
            <v>26450</v>
          </cell>
          <cell r="FK437">
            <v>10</v>
          </cell>
        </row>
        <row r="438">
          <cell r="B438">
            <v>1399666.7618898607</v>
          </cell>
          <cell r="C438">
            <v>202561.04789751524</v>
          </cell>
          <cell r="D438">
            <v>109272.04823468476</v>
          </cell>
          <cell r="E438">
            <v>33441.216491990635</v>
          </cell>
          <cell r="F438">
            <v>44242.304593266672</v>
          </cell>
          <cell r="H438">
            <v>39447.741558199581</v>
          </cell>
          <cell r="FH438">
            <v>26500</v>
          </cell>
          <cell r="FK438">
            <v>10</v>
          </cell>
        </row>
        <row r="439">
          <cell r="B439">
            <v>1405538.8322732837</v>
          </cell>
          <cell r="C439">
            <v>203189.50095713726</v>
          </cell>
          <cell r="D439">
            <v>109534.95903704634</v>
          </cell>
          <cell r="E439">
            <v>33523.685149786623</v>
          </cell>
          <cell r="F439">
            <v>44334.793613392823</v>
          </cell>
          <cell r="H439">
            <v>39670.479495642285</v>
          </cell>
          <cell r="FH439">
            <v>26550</v>
          </cell>
          <cell r="FK439">
            <v>10</v>
          </cell>
        </row>
        <row r="440">
          <cell r="B440">
            <v>1411255.6899155977</v>
          </cell>
          <cell r="C440">
            <v>203848.90360127657</v>
          </cell>
          <cell r="D440">
            <v>109795.20005398447</v>
          </cell>
          <cell r="E440">
            <v>33608.399360969568</v>
          </cell>
          <cell r="F440">
            <v>44425.478115263293</v>
          </cell>
          <cell r="H440">
            <v>39894.221277550067</v>
          </cell>
          <cell r="FH440">
            <v>26600</v>
          </cell>
          <cell r="FK440">
            <v>10</v>
          </cell>
        </row>
        <row r="441">
          <cell r="B441">
            <v>1417657.3032021637</v>
          </cell>
          <cell r="C441">
            <v>204462.39025037462</v>
          </cell>
          <cell r="D441">
            <v>110077.73492888061</v>
          </cell>
          <cell r="E441">
            <v>33689.558787867107</v>
          </cell>
          <cell r="F441">
            <v>44547.183617543858</v>
          </cell>
          <cell r="H441">
            <v>40118.970339943728</v>
          </cell>
          <cell r="FH441">
            <v>26650</v>
          </cell>
          <cell r="FK441">
            <v>10</v>
          </cell>
        </row>
        <row r="442">
          <cell r="B442">
            <v>1423175.7110252741</v>
          </cell>
          <cell r="C442">
            <v>205083.80128840654</v>
          </cell>
          <cell r="D442">
            <v>110331.3580859464</v>
          </cell>
          <cell r="E442">
            <v>33770.829541764149</v>
          </cell>
          <cell r="F442">
            <v>44638.071788645022</v>
          </cell>
          <cell r="H442">
            <v>40344.730124990761</v>
          </cell>
          <cell r="FH442">
            <v>26700</v>
          </cell>
          <cell r="FK442">
            <v>10</v>
          </cell>
        </row>
        <row r="443">
          <cell r="B443">
            <v>1428850.5258857119</v>
          </cell>
          <cell r="C443">
            <v>205719.37830117741</v>
          </cell>
          <cell r="D443">
            <v>110586.36628901232</v>
          </cell>
          <cell r="E443">
            <v>33852.716277205371</v>
          </cell>
          <cell r="F443">
            <v>44729.765412198503</v>
          </cell>
          <cell r="H443">
            <v>40571.504081005398</v>
          </cell>
          <cell r="FH443">
            <v>26750</v>
          </cell>
          <cell r="FK443">
            <v>10</v>
          </cell>
        </row>
        <row r="444">
          <cell r="B444">
            <v>1434685.9200821349</v>
          </cell>
          <cell r="C444">
            <v>206414.1017920115</v>
          </cell>
          <cell r="D444">
            <v>110859.1838453581</v>
          </cell>
          <cell r="E444">
            <v>33938.80624091834</v>
          </cell>
          <cell r="F444">
            <v>44844.878834431263</v>
          </cell>
          <cell r="H444">
            <v>40799.295662448589</v>
          </cell>
          <cell r="FH444">
            <v>26800</v>
          </cell>
          <cell r="FK444">
            <v>10</v>
          </cell>
        </row>
        <row r="445">
          <cell r="B445">
            <v>1441198.2363832658</v>
          </cell>
          <cell r="C445">
            <v>207082.35630819696</v>
          </cell>
          <cell r="D445">
            <v>111116.66189020994</v>
          </cell>
          <cell r="E445">
            <v>34027.349995916775</v>
          </cell>
          <cell r="F445">
            <v>44948.134757020307</v>
          </cell>
          <cell r="H445">
            <v>41028.108329928029</v>
          </cell>
          <cell r="FH445">
            <v>26850</v>
          </cell>
          <cell r="FK445">
            <v>10</v>
          </cell>
        </row>
        <row r="446">
          <cell r="B446">
            <v>1446824.7575959573</v>
          </cell>
          <cell r="C446">
            <v>207726.05007900522</v>
          </cell>
          <cell r="D446">
            <v>111365.83615494624</v>
          </cell>
          <cell r="E446">
            <v>34109.986926825724</v>
          </cell>
          <cell r="F446">
            <v>45040.79945920864</v>
          </cell>
          <cell r="H446">
            <v>41257.945550198121</v>
          </cell>
          <cell r="FH446">
            <v>26900</v>
          </cell>
          <cell r="FK446">
            <v>10</v>
          </cell>
        </row>
        <row r="447">
          <cell r="B447">
            <v>1452464.5496689787</v>
          </cell>
          <cell r="C447">
            <v>208371.12073811924</v>
          </cell>
          <cell r="D447">
            <v>111615.33469961157</v>
          </cell>
          <cell r="E447">
            <v>34192.76348839447</v>
          </cell>
          <cell r="F447">
            <v>45133.640389866909</v>
          </cell>
          <cell r="H447">
            <v>41488.810796160011</v>
          </cell>
          <cell r="FH447">
            <v>26950</v>
          </cell>
          <cell r="FK447">
            <v>10</v>
          </cell>
        </row>
        <row r="448">
          <cell r="B448">
            <v>1458109.7128389841</v>
          </cell>
          <cell r="C448">
            <v>209064.96623831347</v>
          </cell>
          <cell r="D448">
            <v>111884.60893537411</v>
          </cell>
          <cell r="E448">
            <v>34279.23063372208</v>
          </cell>
          <cell r="F448">
            <v>45249.240535381068</v>
          </cell>
          <cell r="H448">
            <v>41720.707546861559</v>
          </cell>
          <cell r="FH448">
            <v>27000</v>
          </cell>
          <cell r="FK448">
            <v>10</v>
          </cell>
        </row>
        <row r="449">
          <cell r="B449">
            <v>1464566.2948373109</v>
          </cell>
          <cell r="C449">
            <v>209744.13074823486</v>
          </cell>
          <cell r="D449">
            <v>112139.90220587362</v>
          </cell>
          <cell r="E449">
            <v>34362.132111504812</v>
          </cell>
          <cell r="F449">
            <v>45351.779130628202</v>
          </cell>
          <cell r="H449">
            <v>41953.639287497383</v>
          </cell>
          <cell r="FH449">
            <v>27050</v>
          </cell>
          <cell r="FK449">
            <v>10</v>
          </cell>
        </row>
        <row r="450">
          <cell r="B450">
            <v>1470001.7352484355</v>
          </cell>
          <cell r="C450">
            <v>210364.85369080727</v>
          </cell>
          <cell r="D450">
            <v>112385.30430405476</v>
          </cell>
          <cell r="E450">
            <v>34442.988525848261</v>
          </cell>
          <cell r="F450">
            <v>45441.86081312623</v>
          </cell>
          <cell r="H450">
            <v>42187.609509408758</v>
          </cell>
          <cell r="FH450">
            <v>27100</v>
          </cell>
          <cell r="FK450">
            <v>10</v>
          </cell>
        </row>
        <row r="451">
          <cell r="B451">
            <v>1475614.2156963709</v>
          </cell>
          <cell r="C451">
            <v>211012.40674569237</v>
          </cell>
          <cell r="D451">
            <v>112645.49921840834</v>
          </cell>
          <cell r="E451">
            <v>34531.119326305095</v>
          </cell>
          <cell r="F451">
            <v>45555.866778384807</v>
          </cell>
          <cell r="H451">
            <v>42422.621710083797</v>
          </cell>
          <cell r="FH451">
            <v>27150</v>
          </cell>
          <cell r="FK451">
            <v>10</v>
          </cell>
        </row>
        <row r="452">
          <cell r="B452">
            <v>1480867.1975167505</v>
          </cell>
          <cell r="C452">
            <v>211627.17954876626</v>
          </cell>
          <cell r="D452">
            <v>112886.37031602066</v>
          </cell>
          <cell r="E452">
            <v>34612.06698810048</v>
          </cell>
          <cell r="F452">
            <v>45646.055710750792</v>
          </cell>
          <cell r="H452">
            <v>42658.679393157254</v>
          </cell>
          <cell r="FH452">
            <v>27200</v>
          </cell>
          <cell r="FK452">
            <v>10</v>
          </cell>
        </row>
        <row r="453">
          <cell r="B453">
            <v>1486702.2396813012</v>
          </cell>
          <cell r="C453">
            <v>212302.68556868951</v>
          </cell>
          <cell r="D453">
            <v>113133.80540955573</v>
          </cell>
          <cell r="E453">
            <v>34695.998061183287</v>
          </cell>
          <cell r="F453">
            <v>45746.546233047266</v>
          </cell>
          <cell r="H453">
            <v>42895.786068410627</v>
          </cell>
          <cell r="FH453">
            <v>27250</v>
          </cell>
          <cell r="FK453">
            <v>10</v>
          </cell>
        </row>
        <row r="454">
          <cell r="B454">
            <v>1492260.4795446815</v>
          </cell>
          <cell r="C454">
            <v>212948.3029917508</v>
          </cell>
          <cell r="D454">
            <v>113380.81483949932</v>
          </cell>
          <cell r="E454">
            <v>34779.237628820927</v>
          </cell>
          <cell r="F454">
            <v>45839.747338112094</v>
          </cell>
          <cell r="H454">
            <v>43133.945251772158</v>
          </cell>
          <cell r="FH454">
            <v>27300</v>
          </cell>
          <cell r="FK454">
            <v>10</v>
          </cell>
        </row>
        <row r="455">
          <cell r="B455">
            <v>1497893.516013921</v>
          </cell>
          <cell r="C455">
            <v>213602.19061906319</v>
          </cell>
          <cell r="D455">
            <v>113649.69881018795</v>
          </cell>
          <cell r="E455">
            <v>34863.415993455637</v>
          </cell>
          <cell r="F455">
            <v>45956.88098158106</v>
          </cell>
          <cell r="H455">
            <v>43373.160465316818</v>
          </cell>
          <cell r="FH455">
            <v>27350</v>
          </cell>
          <cell r="FK455">
            <v>10</v>
          </cell>
        </row>
        <row r="456">
          <cell r="B456">
            <v>1503271.0560948756</v>
          </cell>
          <cell r="C456">
            <v>214229.08366277456</v>
          </cell>
          <cell r="D456">
            <v>113887.54961707996</v>
          </cell>
          <cell r="E456">
            <v>34944.146880117565</v>
          </cell>
          <cell r="F456">
            <v>46048.283477999939</v>
          </cell>
          <cell r="H456">
            <v>43613.435237266269</v>
          </cell>
          <cell r="FH456">
            <v>27400</v>
          </cell>
          <cell r="FK456">
            <v>10</v>
          </cell>
        </row>
        <row r="457">
          <cell r="B457">
            <v>1508806.765947547</v>
          </cell>
          <cell r="C457">
            <v>214879.11113848214</v>
          </cell>
          <cell r="D457">
            <v>114118.20908853234</v>
          </cell>
          <cell r="E457">
            <v>35025.649100355789</v>
          </cell>
          <cell r="F457">
            <v>46147.067101323926</v>
          </cell>
          <cell r="H457">
            <v>43854.773101988947</v>
          </cell>
          <cell r="FH457">
            <v>27450</v>
          </cell>
          <cell r="FK457">
            <v>10</v>
          </cell>
        </row>
        <row r="458">
          <cell r="B458">
            <v>1514166.9132028678</v>
          </cell>
          <cell r="C458">
            <v>215507.00849542601</v>
          </cell>
          <cell r="D458">
            <v>114372.35447097827</v>
          </cell>
          <cell r="E458">
            <v>35109.591884710106</v>
          </cell>
          <cell r="F458">
            <v>46259.040423884748</v>
          </cell>
          <cell r="H458">
            <v>44097.177600000017</v>
          </cell>
          <cell r="FH458">
            <v>27500</v>
          </cell>
          <cell r="FK458">
            <v>10</v>
          </cell>
        </row>
        <row r="459">
          <cell r="B459">
            <v>1519729.0374931807</v>
          </cell>
          <cell r="C459">
            <v>216182.83053003912</v>
          </cell>
          <cell r="D459">
            <v>114636.79178168852</v>
          </cell>
          <cell r="E459">
            <v>35195.102146679455</v>
          </cell>
          <cell r="F459">
            <v>46357.152537087903</v>
          </cell>
          <cell r="H459">
            <v>44340.652277961286</v>
          </cell>
          <cell r="FH459">
            <v>27550</v>
          </cell>
          <cell r="FK459">
            <v>10</v>
          </cell>
        </row>
        <row r="460">
          <cell r="B460">
            <v>1525439.0970274732</v>
          </cell>
          <cell r="C460">
            <v>216872.80448466464</v>
          </cell>
          <cell r="D460">
            <v>114924.96310207485</v>
          </cell>
          <cell r="E460">
            <v>35284.261137862442</v>
          </cell>
          <cell r="F460">
            <v>46491.175995402431</v>
          </cell>
          <cell r="H460">
            <v>44585.200688681434</v>
          </cell>
          <cell r="FH460">
            <v>27600</v>
          </cell>
          <cell r="FK460">
            <v>10</v>
          </cell>
        </row>
        <row r="461">
          <cell r="B461">
            <v>1530861.4371527235</v>
          </cell>
          <cell r="C461">
            <v>217532.07141013359</v>
          </cell>
          <cell r="D461">
            <v>115190.55215628994</v>
          </cell>
          <cell r="E461">
            <v>35371.554914229848</v>
          </cell>
          <cell r="F461">
            <v>46591.655714504886</v>
          </cell>
          <cell r="H461">
            <v>44830.826391115756</v>
          </cell>
          <cell r="FH461">
            <v>27650</v>
          </cell>
          <cell r="FK461">
            <v>10</v>
          </cell>
        </row>
        <row r="462">
          <cell r="B462">
            <v>1537082.8810722549</v>
          </cell>
          <cell r="C462">
            <v>218270.89407548148</v>
          </cell>
          <cell r="D462">
            <v>115479.83929868703</v>
          </cell>
          <cell r="E462">
            <v>35469.77490022267</v>
          </cell>
          <cell r="F462">
            <v>46726.907118179413</v>
          </cell>
          <cell r="H462">
            <v>45077.532950366302</v>
          </cell>
          <cell r="FH462">
            <v>27700</v>
          </cell>
          <cell r="FK462">
            <v>10</v>
          </cell>
        </row>
        <row r="463">
          <cell r="B463">
            <v>1542515.2912905253</v>
          </cell>
          <cell r="C463">
            <v>218931.4399539704</v>
          </cell>
          <cell r="D463">
            <v>115745.84956488576</v>
          </cell>
          <cell r="E463">
            <v>35557.227228978234</v>
          </cell>
          <cell r="F463">
            <v>46827.606776020126</v>
          </cell>
          <cell r="H463">
            <v>45325.32393768186</v>
          </cell>
          <cell r="FH463">
            <v>27750</v>
          </cell>
          <cell r="FK463">
            <v>10</v>
          </cell>
        </row>
        <row r="464">
          <cell r="B464">
            <v>1548418.6605014638</v>
          </cell>
          <cell r="C464">
            <v>219633.61509541655</v>
          </cell>
          <cell r="D464">
            <v>116048.88076694345</v>
          </cell>
          <cell r="E464">
            <v>35646.622460837905</v>
          </cell>
          <cell r="F464">
            <v>46966.768697751075</v>
          </cell>
          <cell r="H464">
            <v>45574.202930457941</v>
          </cell>
          <cell r="FH464">
            <v>27800</v>
          </cell>
          <cell r="FK464">
            <v>10</v>
          </cell>
        </row>
        <row r="465">
          <cell r="B465">
            <v>1554328.8026154884</v>
          </cell>
          <cell r="C465">
            <v>220432.82141710224</v>
          </cell>
          <cell r="D465">
            <v>116328.54601228749</v>
          </cell>
          <cell r="E465">
            <v>35745.150365458969</v>
          </cell>
          <cell r="F465">
            <v>47067.756519158291</v>
          </cell>
          <cell r="H465">
            <v>45824.173512236775</v>
          </cell>
          <cell r="FH465">
            <v>27850</v>
          </cell>
          <cell r="FK465">
            <v>5</v>
          </cell>
        </row>
        <row r="466">
          <cell r="B466">
            <v>1560067.6415700822</v>
          </cell>
          <cell r="C466">
            <v>221136.90604276929</v>
          </cell>
          <cell r="D466">
            <v>116630.37208137433</v>
          </cell>
          <cell r="E466">
            <v>35832.660345940334</v>
          </cell>
          <cell r="F466">
            <v>47205.645552361966</v>
          </cell>
          <cell r="H466">
            <v>46075.239272707338</v>
          </cell>
          <cell r="FH466">
            <v>27900</v>
          </cell>
          <cell r="FK466">
            <v>5</v>
          </cell>
        </row>
        <row r="467">
          <cell r="B467">
            <v>1565543.2235029435</v>
          </cell>
          <cell r="C467">
            <v>221921.17394717433</v>
          </cell>
          <cell r="D467">
            <v>116914.7091683412</v>
          </cell>
          <cell r="E467">
            <v>35926.798303199525</v>
          </cell>
          <cell r="F467">
            <v>47310.415352614</v>
          </cell>
          <cell r="H467">
            <v>46327.403807705348</v>
          </cell>
          <cell r="FH467">
            <v>27950</v>
          </cell>
          <cell r="FK467">
            <v>5</v>
          </cell>
        </row>
        <row r="468">
          <cell r="B468">
            <v>1578099.1399075557</v>
          </cell>
          <cell r="C468">
            <v>223985.7928136093</v>
          </cell>
          <cell r="D468">
            <v>117841.10694604245</v>
          </cell>
          <cell r="E468">
            <v>36228.830404881621</v>
          </cell>
          <cell r="F468">
            <v>47825.976631984246</v>
          </cell>
          <cell r="H468">
            <v>46580.67071921318</v>
          </cell>
          <cell r="FH468">
            <v>28000</v>
          </cell>
          <cell r="FK468">
            <v>5</v>
          </cell>
        </row>
        <row r="469">
          <cell r="B469">
            <v>1610240.0592363556</v>
          </cell>
          <cell r="C469">
            <v>228298.50194563708</v>
          </cell>
          <cell r="D469">
            <v>119884.96786641318</v>
          </cell>
          <cell r="E469">
            <v>36913.517311102063</v>
          </cell>
          <cell r="F469">
            <v>48689.067447527821</v>
          </cell>
          <cell r="H469">
            <v>46835.043615359995</v>
          </cell>
          <cell r="FH469">
            <v>28050</v>
          </cell>
          <cell r="FK469">
            <v>5</v>
          </cell>
        </row>
        <row r="470">
          <cell r="B470">
            <v>1626891.6437556024</v>
          </cell>
          <cell r="C470">
            <v>230747.30308045834</v>
          </cell>
          <cell r="D470">
            <v>121072.51361009224</v>
          </cell>
          <cell r="E470">
            <v>37295.073143773319</v>
          </cell>
          <cell r="F470">
            <v>49246.508247111604</v>
          </cell>
          <cell r="H470">
            <v>47090.526110421706</v>
          </cell>
          <cell r="FH470">
            <v>28100</v>
          </cell>
          <cell r="FK470">
            <v>5</v>
          </cell>
        </row>
        <row r="471">
          <cell r="B471">
            <v>1641628.8299841792</v>
          </cell>
          <cell r="C471">
            <v>232696.31108501297</v>
          </cell>
          <cell r="D471">
            <v>122012.4309300465</v>
          </cell>
          <cell r="E471">
            <v>37602.279679719315</v>
          </cell>
          <cell r="F471">
            <v>49656.892772113279</v>
          </cell>
          <cell r="H471">
            <v>47347.121824820882</v>
          </cell>
          <cell r="FH471">
            <v>28150</v>
          </cell>
          <cell r="FK471">
            <v>5</v>
          </cell>
        </row>
        <row r="472">
          <cell r="B472">
            <v>1655867.5984563772</v>
          </cell>
          <cell r="C472">
            <v>234699.64391383645</v>
          </cell>
          <cell r="D472">
            <v>122975.57035147358</v>
          </cell>
          <cell r="E472">
            <v>37921.995095013168</v>
          </cell>
          <cell r="F472">
            <v>50083.711965901486</v>
          </cell>
          <cell r="H472">
            <v>47604.834385126866</v>
          </cell>
          <cell r="FH472">
            <v>28200</v>
          </cell>
          <cell r="FK472">
            <v>5</v>
          </cell>
        </row>
        <row r="473">
          <cell r="B473">
            <v>1669818.3644756584</v>
          </cell>
          <cell r="C473">
            <v>236575.02566090695</v>
          </cell>
          <cell r="D473">
            <v>123852.69188207557</v>
          </cell>
          <cell r="E473">
            <v>38205.995048811099</v>
          </cell>
          <cell r="F473">
            <v>50444.874803771294</v>
          </cell>
          <cell r="H473">
            <v>47863.66742405574</v>
          </cell>
          <cell r="FH473">
            <v>28250</v>
          </cell>
          <cell r="FK473">
            <v>5</v>
          </cell>
        </row>
        <row r="474">
          <cell r="B474">
            <v>1683282.5191442533</v>
          </cell>
          <cell r="C474">
            <v>238470.97270571123</v>
          </cell>
          <cell r="D474">
            <v>124676.96803550926</v>
          </cell>
          <cell r="E474">
            <v>38466.679629855775</v>
          </cell>
          <cell r="F474">
            <v>50776.162372963867</v>
          </cell>
          <cell r="H474">
            <v>48123.624580470263</v>
          </cell>
          <cell r="FH474">
            <v>28300</v>
          </cell>
          <cell r="FK474">
            <v>5</v>
          </cell>
        </row>
        <row r="475">
          <cell r="B475">
            <v>1695498.0152750665</v>
          </cell>
          <cell r="C475">
            <v>240190.78032125445</v>
          </cell>
          <cell r="D475">
            <v>125454.13209731769</v>
          </cell>
          <cell r="E475">
            <v>38711.462314260832</v>
          </cell>
          <cell r="F475">
            <v>51069.859961464361</v>
          </cell>
          <cell r="H475">
            <v>48384.709499379947</v>
          </cell>
          <cell r="FH475">
            <v>28350</v>
          </cell>
          <cell r="FK475">
            <v>5</v>
          </cell>
        </row>
        <row r="476">
          <cell r="B476">
            <v>1709646.9916075112</v>
          </cell>
          <cell r="C476">
            <v>242041.05672478621</v>
          </cell>
          <cell r="D476">
            <v>126282.02947572731</v>
          </cell>
          <cell r="E476">
            <v>38974.809938960709</v>
          </cell>
          <cell r="F476">
            <v>51420.393349365586</v>
          </cell>
          <cell r="H476">
            <v>48646.925831941058</v>
          </cell>
          <cell r="FH476">
            <v>28400</v>
          </cell>
          <cell r="FK476">
            <v>5</v>
          </cell>
        </row>
        <row r="477">
          <cell r="B477">
            <v>1723391.309348196</v>
          </cell>
          <cell r="C477">
            <v>244074.64612632291</v>
          </cell>
          <cell r="D477">
            <v>127195.61935008569</v>
          </cell>
          <cell r="E477">
            <v>39259.552843171696</v>
          </cell>
          <cell r="F477">
            <v>51762.01097223445</v>
          </cell>
          <cell r="H477">
            <v>48910.277235456553</v>
          </cell>
          <cell r="FH477">
            <v>28450</v>
          </cell>
          <cell r="FK477">
            <v>5</v>
          </cell>
        </row>
        <row r="478">
          <cell r="B478">
            <v>1736336.832996174</v>
          </cell>
          <cell r="C478">
            <v>245953.33188939196</v>
          </cell>
          <cell r="D478">
            <v>128134.10769042427</v>
          </cell>
          <cell r="E478">
            <v>39542.990968101083</v>
          </cell>
          <cell r="F478">
            <v>52147.288745500082</v>
          </cell>
          <cell r="H478">
            <v>49174.767373376126</v>
          </cell>
          <cell r="FH478">
            <v>28500</v>
          </cell>
          <cell r="FK478">
            <v>5</v>
          </cell>
        </row>
        <row r="479">
          <cell r="B479">
            <v>1748936.6768339716</v>
          </cell>
          <cell r="C479">
            <v>247854.57886389756</v>
          </cell>
          <cell r="D479">
            <v>129047.73841092308</v>
          </cell>
          <cell r="E479">
            <v>39835.288228231875</v>
          </cell>
          <cell r="F479">
            <v>52493.953847550605</v>
          </cell>
          <cell r="H479">
            <v>49440.399915296221</v>
          </cell>
          <cell r="FH479">
            <v>28550</v>
          </cell>
          <cell r="FK479">
            <v>5</v>
          </cell>
        </row>
        <row r="480">
          <cell r="B480">
            <v>1762215.1119514916</v>
          </cell>
          <cell r="C480">
            <v>249868.57658595312</v>
          </cell>
          <cell r="D480">
            <v>129994.7338001226</v>
          </cell>
          <cell r="E480">
            <v>40127.28356732383</v>
          </cell>
          <cell r="F480">
            <v>52870.521150742832</v>
          </cell>
          <cell r="H480">
            <v>49707.178536959997</v>
          </cell>
          <cell r="FH480">
            <v>28600</v>
          </cell>
          <cell r="FK480">
            <v>5</v>
          </cell>
        </row>
        <row r="481">
          <cell r="B481">
            <v>1775515.3766591426</v>
          </cell>
          <cell r="C481">
            <v>251778.09637384981</v>
          </cell>
          <cell r="D481">
            <v>130930.18203847505</v>
          </cell>
          <cell r="E481">
            <v>40420.465667632234</v>
          </cell>
          <cell r="F481">
            <v>53237.593699988516</v>
          </cell>
          <cell r="H481">
            <v>49975.10692025732</v>
          </cell>
          <cell r="FH481">
            <v>28650</v>
          </cell>
          <cell r="FK481">
            <v>5</v>
          </cell>
        </row>
        <row r="482">
          <cell r="B482">
            <v>1788448.7001448805</v>
          </cell>
          <cell r="C482">
            <v>253772.77241921585</v>
          </cell>
          <cell r="D482">
            <v>131867.96862935001</v>
          </cell>
          <cell r="E482">
            <v>40719.876775718541</v>
          </cell>
          <cell r="F482">
            <v>53594.048835979935</v>
          </cell>
          <cell r="H482">
            <v>50244.188753224793</v>
          </cell>
          <cell r="FH482">
            <v>28700</v>
          </cell>
          <cell r="FK482">
            <v>5</v>
          </cell>
        </row>
        <row r="483">
          <cell r="B483">
            <v>1802644.0960839309</v>
          </cell>
          <cell r="C483">
            <v>255768.43138502885</v>
          </cell>
          <cell r="D483">
            <v>132839.03914195727</v>
          </cell>
          <cell r="E483">
            <v>41019.430149125044</v>
          </cell>
          <cell r="F483">
            <v>53989.178338272759</v>
          </cell>
          <cell r="H483">
            <v>50514.427730045754</v>
          </cell>
          <cell r="FH483">
            <v>28750</v>
          </cell>
          <cell r="FK483">
            <v>5</v>
          </cell>
        </row>
        <row r="484">
          <cell r="B484">
            <v>1815428.2506553824</v>
          </cell>
          <cell r="C484">
            <v>257694.99475166752</v>
          </cell>
          <cell r="D484">
            <v>133782.07550340344</v>
          </cell>
          <cell r="E484">
            <v>41312.890632247792</v>
          </cell>
          <cell r="F484">
            <v>54344.277478685726</v>
          </cell>
          <cell r="H484">
            <v>50785.827551050301</v>
          </cell>
          <cell r="FH484">
            <v>28800</v>
          </cell>
          <cell r="FK484">
            <v>5</v>
          </cell>
        </row>
        <row r="485">
          <cell r="B485">
            <v>1828639.3672769868</v>
          </cell>
          <cell r="C485">
            <v>259731.33843799317</v>
          </cell>
          <cell r="D485">
            <v>134756.89148269524</v>
          </cell>
          <cell r="E485">
            <v>41611.495154028846</v>
          </cell>
          <cell r="F485">
            <v>54730.755443526716</v>
          </cell>
          <cell r="H485">
            <v>51058.391922715186</v>
          </cell>
          <cell r="FH485">
            <v>28850</v>
          </cell>
          <cell r="FK485">
            <v>5</v>
          </cell>
        </row>
        <row r="486">
          <cell r="B486">
            <v>1843382.283068948</v>
          </cell>
          <cell r="C486">
            <v>261801.26184402505</v>
          </cell>
          <cell r="D486">
            <v>135725.28039172417</v>
          </cell>
          <cell r="E486">
            <v>41919.206969310733</v>
          </cell>
          <cell r="F486">
            <v>55108.357253558148</v>
          </cell>
          <cell r="H486">
            <v>51332.124557663956</v>
          </cell>
          <cell r="FH486">
            <v>28900</v>
          </cell>
          <cell r="FK486">
            <v>5</v>
          </cell>
        </row>
        <row r="487">
          <cell r="B487">
            <v>1856255.5058468983</v>
          </cell>
          <cell r="C487">
            <v>263750.39844033949</v>
          </cell>
          <cell r="D487">
            <v>136698.34627988981</v>
          </cell>
          <cell r="E487">
            <v>42214.786306893147</v>
          </cell>
          <cell r="F487">
            <v>55498.165984703817</v>
          </cell>
          <cell r="H487">
            <v>51607.02917466683</v>
          </cell>
          <cell r="FH487">
            <v>28950</v>
          </cell>
          <cell r="FK487">
            <v>5</v>
          </cell>
        </row>
        <row r="488">
          <cell r="B488">
            <v>1868006.4966626544</v>
          </cell>
          <cell r="C488">
            <v>265403.76109467511</v>
          </cell>
          <cell r="D488">
            <v>137397.25806792645</v>
          </cell>
          <cell r="E488">
            <v>42445.064178037886</v>
          </cell>
          <cell r="F488">
            <v>55779.634397948001</v>
          </cell>
          <cell r="H488">
            <v>51883.109498640799</v>
          </cell>
          <cell r="FH488">
            <v>29000</v>
          </cell>
          <cell r="FK488">
            <v>5</v>
          </cell>
        </row>
        <row r="489">
          <cell r="B489">
            <v>1879741.1966790548</v>
          </cell>
          <cell r="C489">
            <v>267047.88308365439</v>
          </cell>
          <cell r="D489">
            <v>138094.89148361489</v>
          </cell>
          <cell r="E489">
            <v>42670.458290069357</v>
          </cell>
          <cell r="F489">
            <v>56047.685515749574</v>
          </cell>
          <cell r="H489">
            <v>52160.369260649575</v>
          </cell>
          <cell r="FH489">
            <v>29050</v>
          </cell>
          <cell r="FK489">
            <v>5</v>
          </cell>
        </row>
        <row r="490">
          <cell r="B490">
            <v>1892713.6568461072</v>
          </cell>
          <cell r="C490">
            <v>268820.11714257911</v>
          </cell>
          <cell r="D490">
            <v>138835.10667310536</v>
          </cell>
          <cell r="E490">
            <v>42910.505583982755</v>
          </cell>
          <cell r="F490">
            <v>56354.42746794202</v>
          </cell>
          <cell r="H490">
            <v>52438.812197903586</v>
          </cell>
          <cell r="FH490">
            <v>29100</v>
          </cell>
          <cell r="FK490">
            <v>5</v>
          </cell>
        </row>
        <row r="491">
          <cell r="B491">
            <v>1905021.6407721182</v>
          </cell>
          <cell r="C491">
            <v>270535.2795379798</v>
          </cell>
          <cell r="D491">
            <v>139549.54019099014</v>
          </cell>
          <cell r="E491">
            <v>43145.886711145467</v>
          </cell>
          <cell r="F491">
            <v>56644.062009244248</v>
          </cell>
          <cell r="H491">
            <v>52718.442053759994</v>
          </cell>
          <cell r="FH491">
            <v>29150</v>
          </cell>
          <cell r="FK491">
            <v>5</v>
          </cell>
        </row>
        <row r="492">
          <cell r="B492">
            <v>1916217.4065148365</v>
          </cell>
          <cell r="C492">
            <v>272132.06209858641</v>
          </cell>
          <cell r="D492">
            <v>140269.29466310653</v>
          </cell>
          <cell r="E492">
            <v>43370.15051243607</v>
          </cell>
          <cell r="F492">
            <v>56942.821665166091</v>
          </cell>
          <cell r="H492">
            <v>52999.262577722679</v>
          </cell>
          <cell r="FH492">
            <v>29200</v>
          </cell>
          <cell r="FK492">
            <v>5</v>
          </cell>
        </row>
        <row r="493">
          <cell r="B493">
            <v>1928013.8233476346</v>
          </cell>
          <cell r="C493">
            <v>273784.18969817989</v>
          </cell>
          <cell r="D493">
            <v>140966.00255687223</v>
          </cell>
          <cell r="E493">
            <v>43603.761079683238</v>
          </cell>
          <cell r="F493">
            <v>57213.320881305357</v>
          </cell>
          <cell r="H493">
            <v>53281.27752544226</v>
          </cell>
          <cell r="FH493">
            <v>29250</v>
          </cell>
          <cell r="FK493">
            <v>5</v>
          </cell>
        </row>
        <row r="494">
          <cell r="B494">
            <v>1940287.010130733</v>
          </cell>
          <cell r="C494">
            <v>275488.76530875039</v>
          </cell>
          <cell r="D494">
            <v>141697.44984423104</v>
          </cell>
          <cell r="E494">
            <v>43835.148758312505</v>
          </cell>
          <cell r="F494">
            <v>57529.770239627418</v>
          </cell>
          <cell r="H494">
            <v>53564.490658716066</v>
          </cell>
          <cell r="FH494">
            <v>29300</v>
          </cell>
          <cell r="FK494">
            <v>5</v>
          </cell>
        </row>
        <row r="495">
          <cell r="B495">
            <v>1954019.3531870656</v>
          </cell>
          <cell r="C495">
            <v>277194.92410601536</v>
          </cell>
          <cell r="D495">
            <v>142453.42164597486</v>
          </cell>
          <cell r="E495">
            <v>44065.365758307787</v>
          </cell>
          <cell r="F495">
            <v>57805.6748888082</v>
          </cell>
          <cell r="H495">
            <v>53848.905745488169</v>
          </cell>
          <cell r="FH495">
            <v>29350</v>
          </cell>
          <cell r="FK495">
            <v>5</v>
          </cell>
        </row>
        <row r="496">
          <cell r="B496">
            <v>1967001.9952485596</v>
          </cell>
          <cell r="C496">
            <v>278825.56131934444</v>
          </cell>
          <cell r="D496">
            <v>143201.52493976336</v>
          </cell>
          <cell r="E496">
            <v>44292.652251257612</v>
          </cell>
          <cell r="F496">
            <v>58077.718450684479</v>
          </cell>
          <cell r="H496">
            <v>54134.526559849372</v>
          </cell>
          <cell r="FH496">
            <v>29400</v>
          </cell>
          <cell r="FK496">
            <v>5</v>
          </cell>
        </row>
        <row r="497">
          <cell r="B497">
            <v>1980419.9719354771</v>
          </cell>
          <cell r="C497">
            <v>280486.65480166906</v>
          </cell>
          <cell r="D497">
            <v>143964.45036603248</v>
          </cell>
          <cell r="E497">
            <v>44524.58064733458</v>
          </cell>
          <cell r="F497">
            <v>58385.382639069037</v>
          </cell>
          <cell r="H497">
            <v>54421.356882037195</v>
          </cell>
          <cell r="FH497">
            <v>29450</v>
          </cell>
          <cell r="FK497">
            <v>5</v>
          </cell>
        </row>
        <row r="498">
          <cell r="B498">
            <v>1992485.5127787343</v>
          </cell>
          <cell r="C498">
            <v>281959.27428763371</v>
          </cell>
          <cell r="D498">
            <v>144631.39403870382</v>
          </cell>
          <cell r="E498">
            <v>44727.567576691268</v>
          </cell>
          <cell r="F498">
            <v>58623.219169335098</v>
          </cell>
          <cell r="H498">
            <v>54709.400498435898</v>
          </cell>
          <cell r="FH498">
            <v>29500</v>
          </cell>
          <cell r="FK498">
            <v>5</v>
          </cell>
        </row>
        <row r="499">
          <cell r="B499">
            <v>2004546.9648195454</v>
          </cell>
          <cell r="C499">
            <v>283350.19213091751</v>
          </cell>
          <cell r="D499">
            <v>145239.93104840539</v>
          </cell>
          <cell r="E499">
            <v>44908.659170650011</v>
          </cell>
          <cell r="F499">
            <v>58864.138159851063</v>
          </cell>
          <cell r="H499">
            <v>54998.661201576462</v>
          </cell>
          <cell r="FH499">
            <v>29550</v>
          </cell>
          <cell r="FK499">
            <v>5</v>
          </cell>
        </row>
        <row r="500">
          <cell r="B500">
            <v>2018095.7614120804</v>
          </cell>
          <cell r="C500">
            <v>284885.6078961239</v>
          </cell>
          <cell r="D500">
            <v>145827.60783407098</v>
          </cell>
          <cell r="E500">
            <v>45103.550351333266</v>
          </cell>
          <cell r="F500">
            <v>59086.746936568496</v>
          </cell>
          <cell r="H500">
            <v>55289.142790136582</v>
          </cell>
          <cell r="FH500">
            <v>29600</v>
          </cell>
          <cell r="FK500">
            <v>5</v>
          </cell>
        </row>
        <row r="501">
          <cell r="B501">
            <v>2029768.646754974</v>
          </cell>
          <cell r="C501">
            <v>286299.50820783206</v>
          </cell>
          <cell r="D501">
            <v>146391.00185221332</v>
          </cell>
          <cell r="E501">
            <v>45284.991943297609</v>
          </cell>
          <cell r="F501">
            <v>59296.08025935707</v>
          </cell>
          <cell r="H501">
            <v>55580.849068940704</v>
          </cell>
          <cell r="FH501">
            <v>29650</v>
          </cell>
          <cell r="FK501">
            <v>5</v>
          </cell>
        </row>
        <row r="502">
          <cell r="B502">
            <v>2041244.7396001955</v>
          </cell>
          <cell r="C502">
            <v>287696.19097363547</v>
          </cell>
          <cell r="D502">
            <v>146980.2055376952</v>
          </cell>
          <cell r="E502">
            <v>45466.531947581963</v>
          </cell>
          <cell r="F502">
            <v>59538.840279084958</v>
          </cell>
          <cell r="H502">
            <v>55873.783848960011</v>
          </cell>
          <cell r="FH502">
            <v>29700</v>
          </cell>
          <cell r="FK502">
            <v>5</v>
          </cell>
        </row>
        <row r="503">
          <cell r="B503">
            <v>2053128.5866076699</v>
          </cell>
          <cell r="C503">
            <v>289136.46324099397</v>
          </cell>
          <cell r="D503">
            <v>147543.9108838604</v>
          </cell>
          <cell r="E503">
            <v>45648.50209575858</v>
          </cell>
          <cell r="F503">
            <v>59757.744279571263</v>
          </cell>
          <cell r="H503">
            <v>56167.950947312354</v>
          </cell>
          <cell r="FH503">
            <v>29750</v>
          </cell>
          <cell r="FK503">
            <v>5</v>
          </cell>
        </row>
        <row r="504">
          <cell r="B504">
            <v>2064400.0246019356</v>
          </cell>
          <cell r="C504">
            <v>290542.75082233374</v>
          </cell>
          <cell r="D504">
            <v>148092.60852773671</v>
          </cell>
          <cell r="E504">
            <v>45832.985895863952</v>
          </cell>
          <cell r="F504">
            <v>59961.891500034311</v>
          </cell>
          <cell r="H504">
            <v>56463.354187262368</v>
          </cell>
          <cell r="FH504">
            <v>29800</v>
          </cell>
          <cell r="FK504">
            <v>5</v>
          </cell>
        </row>
        <row r="505">
          <cell r="B505">
            <v>2075325.240279597</v>
          </cell>
          <cell r="C505">
            <v>291921.03450080426</v>
          </cell>
          <cell r="D505">
            <v>148665.68620384543</v>
          </cell>
          <cell r="E505">
            <v>46010.114950912175</v>
          </cell>
          <cell r="F505">
            <v>60199.471491841708</v>
          </cell>
          <cell r="H505">
            <v>56759.9973982214</v>
          </cell>
          <cell r="FH505">
            <v>29850</v>
          </cell>
          <cell r="FK505">
            <v>5</v>
          </cell>
        </row>
        <row r="506">
          <cell r="B506">
            <v>2087054.9197472362</v>
          </cell>
          <cell r="C506">
            <v>293309.53826588549</v>
          </cell>
          <cell r="D506">
            <v>149224.30907692382</v>
          </cell>
          <cell r="E506">
            <v>46192.05611341312</v>
          </cell>
          <cell r="F506">
            <v>60424.92618061947</v>
          </cell>
          <cell r="H506">
            <v>57057.884415747532</v>
          </cell>
          <cell r="FH506">
            <v>29900</v>
          </cell>
          <cell r="FK506">
            <v>5</v>
          </cell>
        </row>
        <row r="507">
          <cell r="B507">
            <v>2098113.3099660031</v>
          </cell>
          <cell r="C507">
            <v>294766.55992376787</v>
          </cell>
          <cell r="D507">
            <v>149803.16421176598</v>
          </cell>
          <cell r="E507">
            <v>46378.996277970837</v>
          </cell>
          <cell r="F507">
            <v>60668.924189112622</v>
          </cell>
          <cell r="H507">
            <v>57357.019081545535</v>
          </cell>
          <cell r="FH507">
            <v>29950</v>
          </cell>
          <cell r="FK507">
            <v>5</v>
          </cell>
        </row>
        <row r="508">
          <cell r="B508">
            <v>2109926.4108076114</v>
          </cell>
          <cell r="C508">
            <v>296223.78893849906</v>
          </cell>
          <cell r="D508">
            <v>150358.28069146789</v>
          </cell>
          <cell r="E508">
            <v>46568.833017056495</v>
          </cell>
          <cell r="F508">
            <v>60878.524491388744</v>
          </cell>
          <cell r="H508">
            <v>57657.405243466972</v>
          </cell>
          <cell r="FH508">
            <v>30000</v>
          </cell>
          <cell r="FK508">
            <v>5</v>
          </cell>
        </row>
        <row r="509">
          <cell r="B509">
            <v>2122459.0140941027</v>
          </cell>
          <cell r="C509">
            <v>297690.25757250754</v>
          </cell>
          <cell r="D509">
            <v>150921.81146234128</v>
          </cell>
          <cell r="E509">
            <v>46750.110927457856</v>
          </cell>
          <cell r="F509">
            <v>61103.113707150413</v>
          </cell>
          <cell r="H509">
            <v>57959.046755510106</v>
          </cell>
          <cell r="FH509">
            <v>30050</v>
          </cell>
          <cell r="FK509">
            <v>5</v>
          </cell>
        </row>
        <row r="510">
          <cell r="B510">
            <v>2132996.0949046179</v>
          </cell>
          <cell r="C510">
            <v>299100.72962937946</v>
          </cell>
          <cell r="D510">
            <v>151493.19752038212</v>
          </cell>
          <cell r="E510">
            <v>46931.905258350576</v>
          </cell>
          <cell r="F510">
            <v>61341.548764578431</v>
          </cell>
          <cell r="H510">
            <v>58261.947477819893</v>
          </cell>
          <cell r="FH510">
            <v>30100</v>
          </cell>
          <cell r="FK510">
            <v>5</v>
          </cell>
        </row>
        <row r="511">
          <cell r="B511">
            <v>2144109.4334821538</v>
          </cell>
          <cell r="C511">
            <v>300494.97843431059</v>
          </cell>
          <cell r="D511">
            <v>152038.82268526583</v>
          </cell>
          <cell r="E511">
            <v>47117.456564389271</v>
          </cell>
          <cell r="F511">
            <v>61545.485916324855</v>
          </cell>
          <cell r="H511">
            <v>58566.111276688061</v>
          </cell>
          <cell r="FH511">
            <v>30150</v>
          </cell>
          <cell r="FK511">
            <v>5</v>
          </cell>
        </row>
        <row r="512">
          <cell r="B512">
            <v>2155304.0582798622</v>
          </cell>
          <cell r="C512">
            <v>301865.62184836279</v>
          </cell>
          <cell r="D512">
            <v>152584.43889790511</v>
          </cell>
          <cell r="E512">
            <v>47295.646540764072</v>
          </cell>
          <cell r="F512">
            <v>61766.000192543608</v>
          </cell>
          <cell r="H512">
            <v>58871.54202455304</v>
          </cell>
          <cell r="FH512">
            <v>30200</v>
          </cell>
          <cell r="FK512">
            <v>5</v>
          </cell>
        </row>
        <row r="513">
          <cell r="B513">
            <v>2166159.0222532959</v>
          </cell>
          <cell r="C513">
            <v>303271.65722474008</v>
          </cell>
          <cell r="D513">
            <v>153157.90211350939</v>
          </cell>
          <cell r="E513">
            <v>47478.73909699636</v>
          </cell>
          <cell r="F513">
            <v>62012.74765198175</v>
          </cell>
          <cell r="H513">
            <v>59178.243600000009</v>
          </cell>
          <cell r="FH513">
            <v>30250</v>
          </cell>
          <cell r="FK513">
            <v>5</v>
          </cell>
        </row>
        <row r="514">
          <cell r="B514">
            <v>2177426.1856629793</v>
          </cell>
          <cell r="C514">
            <v>304792.83567485306</v>
          </cell>
          <cell r="D514">
            <v>153705.83748351937</v>
          </cell>
          <cell r="E514">
            <v>47666.831969391416</v>
          </cell>
          <cell r="F514">
            <v>62224.99296461208</v>
          </cell>
          <cell r="H514">
            <v>59486.219887760868</v>
          </cell>
          <cell r="FH514">
            <v>30300</v>
          </cell>
          <cell r="FK514">
            <v>5</v>
          </cell>
        </row>
        <row r="515">
          <cell r="B515">
            <v>2188789.3541572746</v>
          </cell>
          <cell r="C515">
            <v>306174.75263656053</v>
          </cell>
          <cell r="D515">
            <v>154246.32744297819</v>
          </cell>
          <cell r="E515">
            <v>47853.096488579307</v>
          </cell>
          <cell r="F515">
            <v>62444.691533674602</v>
          </cell>
          <cell r="H515">
            <v>59795.474778714211</v>
          </cell>
          <cell r="FH515">
            <v>30350</v>
          </cell>
          <cell r="FK515">
            <v>5</v>
          </cell>
        </row>
        <row r="516">
          <cell r="B516">
            <v>2198995.424268879</v>
          </cell>
          <cell r="C516">
            <v>307527.24746125052</v>
          </cell>
          <cell r="D516">
            <v>154811.16302467356</v>
          </cell>
          <cell r="E516">
            <v>48030.220424809966</v>
          </cell>
          <cell r="F516">
            <v>62682.383122320512</v>
          </cell>
          <cell r="H516">
            <v>60106.012169885391</v>
          </cell>
          <cell r="FH516">
            <v>30400</v>
          </cell>
          <cell r="FK516">
            <v>5</v>
          </cell>
        </row>
        <row r="517">
          <cell r="B517">
            <v>2208959.869297707</v>
          </cell>
          <cell r="C517">
            <v>308930.56983052025</v>
          </cell>
          <cell r="D517">
            <v>155344.38039272145</v>
          </cell>
          <cell r="E517">
            <v>48211.602146192163</v>
          </cell>
          <cell r="F517">
            <v>62881.704554675322</v>
          </cell>
          <cell r="H517">
            <v>60417.835964446524</v>
          </cell>
          <cell r="FH517">
            <v>30450</v>
          </cell>
          <cell r="FK517">
            <v>5</v>
          </cell>
        </row>
        <row r="518">
          <cell r="B518">
            <v>2246528.3914570278</v>
          </cell>
          <cell r="C518">
            <v>316226.46999093745</v>
          </cell>
          <cell r="D518">
            <v>159336.7750959181</v>
          </cell>
          <cell r="E518">
            <v>49441.617188120465</v>
          </cell>
          <cell r="F518">
            <v>64723.019973809685</v>
          </cell>
          <cell r="H518">
            <v>60730.950071716405</v>
          </cell>
          <cell r="FH518">
            <v>30500</v>
          </cell>
          <cell r="FK518">
            <v>5</v>
          </cell>
        </row>
        <row r="519">
          <cell r="B519">
            <v>2272558.9187028054</v>
          </cell>
          <cell r="C519">
            <v>319676.01230178989</v>
          </cell>
          <cell r="D519">
            <v>160880.03432807917</v>
          </cell>
          <cell r="E519">
            <v>49952.863924142534</v>
          </cell>
          <cell r="F519">
            <v>65377.566355842071</v>
          </cell>
          <cell r="H519">
            <v>61045.358407160566</v>
          </cell>
          <cell r="FH519">
            <v>30550</v>
          </cell>
          <cell r="FK519">
            <v>5</v>
          </cell>
        </row>
        <row r="520">
          <cell r="B520">
            <v>2286866.5105127268</v>
          </cell>
          <cell r="C520">
            <v>321738.28013368353</v>
          </cell>
          <cell r="D520">
            <v>161796.51695819589</v>
          </cell>
          <cell r="E520">
            <v>50254.691662323603</v>
          </cell>
          <cell r="F520">
            <v>65775.454224691071</v>
          </cell>
          <cell r="H520">
            <v>61361.064892391252</v>
          </cell>
          <cell r="FH520">
            <v>30600</v>
          </cell>
          <cell r="FK520">
            <v>5</v>
          </cell>
        </row>
        <row r="521">
          <cell r="B521">
            <v>2299673.0975703546</v>
          </cell>
          <cell r="C521">
            <v>323561.07702304784</v>
          </cell>
          <cell r="D521">
            <v>162562.41474754355</v>
          </cell>
          <cell r="E521">
            <v>50512.280352398069</v>
          </cell>
          <cell r="F521">
            <v>66083.973177008098</v>
          </cell>
          <cell r="H521">
            <v>61678.073455167447</v>
          </cell>
          <cell r="FH521">
            <v>30650</v>
          </cell>
          <cell r="FK521">
            <v>5</v>
          </cell>
        </row>
        <row r="522">
          <cell r="B522">
            <v>2312366.907852035</v>
          </cell>
          <cell r="C522">
            <v>325201.20927073818</v>
          </cell>
          <cell r="D522">
            <v>163291.58535288949</v>
          </cell>
          <cell r="E522">
            <v>50739.478825265738</v>
          </cell>
          <cell r="F522">
            <v>66395.50511999341</v>
          </cell>
          <cell r="H522">
            <v>61996.38802939489</v>
          </cell>
          <cell r="FH522">
            <v>30700</v>
          </cell>
          <cell r="FK522">
            <v>5</v>
          </cell>
        </row>
        <row r="523">
          <cell r="B523">
            <v>2324429.6172376499</v>
          </cell>
          <cell r="C523">
            <v>326845.87098272983</v>
          </cell>
          <cell r="D523">
            <v>163976.35999831613</v>
          </cell>
          <cell r="E523">
            <v>50971.801754872693</v>
          </cell>
          <cell r="F523">
            <v>66649.097133304327</v>
          </cell>
          <cell r="H523">
            <v>62316.012555126021</v>
          </cell>
          <cell r="FH523">
            <v>30750</v>
          </cell>
          <cell r="FK523">
            <v>5</v>
          </cell>
        </row>
        <row r="524">
          <cell r="B524">
            <v>2336424.9812345742</v>
          </cell>
          <cell r="C524">
            <v>328562.60233613371</v>
          </cell>
          <cell r="D524">
            <v>164678.48641622643</v>
          </cell>
          <cell r="E524">
            <v>51194.568540139975</v>
          </cell>
          <cell r="F524">
            <v>66935.483491400679</v>
          </cell>
          <cell r="H524">
            <v>62636.950978560002</v>
          </cell>
          <cell r="FH524">
            <v>30800</v>
          </cell>
          <cell r="FK524">
            <v>5</v>
          </cell>
        </row>
        <row r="525">
          <cell r="B525">
            <v>2348392.9034761088</v>
          </cell>
          <cell r="C525">
            <v>330130.92757608701</v>
          </cell>
          <cell r="D525">
            <v>165332.51531540591</v>
          </cell>
          <cell r="E525">
            <v>51404.713830101311</v>
          </cell>
          <cell r="F525">
            <v>67193.854006066729</v>
          </cell>
          <cell r="H525">
            <v>62959.207252042746</v>
          </cell>
          <cell r="FH525">
            <v>30850</v>
          </cell>
          <cell r="FK525">
            <v>5</v>
          </cell>
        </row>
        <row r="526">
          <cell r="B526">
            <v>2359802.7146196789</v>
          </cell>
          <cell r="C526">
            <v>331720.01498191338</v>
          </cell>
          <cell r="D526">
            <v>165984.32127875273</v>
          </cell>
          <cell r="E526">
            <v>51618.284133233072</v>
          </cell>
          <cell r="F526">
            <v>67440.369179518777</v>
          </cell>
          <cell r="H526">
            <v>63282.785334066859</v>
          </cell>
          <cell r="FH526">
            <v>30900</v>
          </cell>
          <cell r="FK526">
            <v>5</v>
          </cell>
        </row>
        <row r="527">
          <cell r="B527">
            <v>2371639.7322386298</v>
          </cell>
          <cell r="C527">
            <v>333348.0343268789</v>
          </cell>
          <cell r="D527">
            <v>166636.44738099322</v>
          </cell>
          <cell r="E527">
            <v>51840.806216876197</v>
          </cell>
          <cell r="F527">
            <v>67686.984052078697</v>
          </cell>
          <cell r="H527">
            <v>63607.689189271732</v>
          </cell>
          <cell r="FH527">
            <v>30950</v>
          </cell>
          <cell r="FK527">
            <v>5</v>
          </cell>
        </row>
        <row r="528">
          <cell r="B528">
            <v>2382498.6849804875</v>
          </cell>
          <cell r="C528">
            <v>334960.57665676571</v>
          </cell>
          <cell r="D528">
            <v>167310.20509793947</v>
          </cell>
          <cell r="E528">
            <v>52055.843915945137</v>
          </cell>
          <cell r="F528">
            <v>67964.856754891414</v>
          </cell>
          <cell r="H528">
            <v>63933.922788443408</v>
          </cell>
          <cell r="FH528">
            <v>31000</v>
          </cell>
          <cell r="FK528">
            <v>5</v>
          </cell>
        </row>
        <row r="529">
          <cell r="B529">
            <v>2394236.8732503247</v>
          </cell>
          <cell r="C529">
            <v>336510.10229016852</v>
          </cell>
          <cell r="D529">
            <v>167956.29190616537</v>
          </cell>
          <cell r="E529">
            <v>52261.901373223009</v>
          </cell>
          <cell r="F529">
            <v>68221.389260783923</v>
          </cell>
          <cell r="H529">
            <v>64261.490108514736</v>
          </cell>
          <cell r="FH529">
            <v>31050</v>
          </cell>
          <cell r="FK529">
            <v>5</v>
          </cell>
        </row>
        <row r="530">
          <cell r="B530">
            <v>2404964.2680810853</v>
          </cell>
          <cell r="C530">
            <v>338018.37337346183</v>
          </cell>
          <cell r="D530">
            <v>168597.41680366418</v>
          </cell>
          <cell r="E530">
            <v>52470.377419545272</v>
          </cell>
          <cell r="F530">
            <v>68464.721724204137</v>
          </cell>
          <cell r="H530">
            <v>64590.395132565223</v>
          </cell>
          <cell r="FH530">
            <v>31100</v>
          </cell>
          <cell r="FK530">
            <v>5</v>
          </cell>
        </row>
        <row r="531">
          <cell r="B531">
            <v>2416138.9785261122</v>
          </cell>
          <cell r="C531">
            <v>339567.44565763371</v>
          </cell>
          <cell r="D531">
            <v>169270.53443359138</v>
          </cell>
          <cell r="E531">
            <v>52689.219769973352</v>
          </cell>
          <cell r="F531">
            <v>68747.467768328046</v>
          </cell>
          <cell r="H531">
            <v>64920.641849821157</v>
          </cell>
          <cell r="FH531">
            <v>31150</v>
          </cell>
          <cell r="FK531">
            <v>5</v>
          </cell>
        </row>
        <row r="532">
          <cell r="B532">
            <v>2427679.0445241262</v>
          </cell>
          <cell r="C532">
            <v>341157.64986588043</v>
          </cell>
          <cell r="D532">
            <v>169920.77749430054</v>
          </cell>
          <cell r="E532">
            <v>52903.077103623698</v>
          </cell>
          <cell r="F532">
            <v>69008.865564692402</v>
          </cell>
          <cell r="H532">
            <v>65252.234255655501</v>
          </cell>
          <cell r="FH532">
            <v>31200</v>
          </cell>
          <cell r="FK532">
            <v>5</v>
          </cell>
        </row>
        <row r="533">
          <cell r="B533">
            <v>2438594.0195380435</v>
          </cell>
          <cell r="C533">
            <v>342683.81022203964</v>
          </cell>
          <cell r="D533">
            <v>170564.36323361672</v>
          </cell>
          <cell r="E533">
            <v>53112.069517529271</v>
          </cell>
          <cell r="F533">
            <v>69252.855498045858</v>
          </cell>
          <cell r="H533">
            <v>65585.176351588016</v>
          </cell>
          <cell r="FH533">
            <v>31250</v>
          </cell>
          <cell r="FK533">
            <v>5</v>
          </cell>
        </row>
        <row r="534">
          <cell r="B534">
            <v>2450000.4965052484</v>
          </cell>
          <cell r="C534">
            <v>344272.26014766493</v>
          </cell>
          <cell r="D534">
            <v>171244.83664209276</v>
          </cell>
          <cell r="E534">
            <v>53322.632707077471</v>
          </cell>
          <cell r="F534">
            <v>69538.061424994783</v>
          </cell>
          <cell r="H534">
            <v>65919.472145285123</v>
          </cell>
          <cell r="FH534">
            <v>31300</v>
          </cell>
          <cell r="FK534">
            <v>5</v>
          </cell>
        </row>
        <row r="535">
          <cell r="B535">
            <v>2461396.3334886096</v>
          </cell>
          <cell r="C535">
            <v>345854.84824053315</v>
          </cell>
          <cell r="D535">
            <v>171888.42846571066</v>
          </cell>
          <cell r="E535">
            <v>53541.687546661014</v>
          </cell>
          <cell r="F535">
            <v>69783.607264181468</v>
          </cell>
          <cell r="H535">
            <v>66255.125650560003</v>
          </cell>
          <cell r="FH535">
            <v>31350</v>
          </cell>
          <cell r="FK535">
            <v>5</v>
          </cell>
        </row>
        <row r="536">
          <cell r="B536">
            <v>2473051.6667337711</v>
          </cell>
          <cell r="C536">
            <v>347469.33542580425</v>
          </cell>
          <cell r="D536">
            <v>172538.73553122368</v>
          </cell>
          <cell r="E536">
            <v>53758.413204550612</v>
          </cell>
          <cell r="F536">
            <v>70047.09639204602</v>
          </cell>
          <cell r="H536">
            <v>66592.14088737256</v>
          </cell>
          <cell r="FH536">
            <v>31400</v>
          </cell>
          <cell r="FK536">
            <v>5</v>
          </cell>
        </row>
        <row r="537">
          <cell r="B537">
            <v>2484337.7304334966</v>
          </cell>
          <cell r="C537">
            <v>349044.36050962762</v>
          </cell>
          <cell r="D537">
            <v>173218.50719915758</v>
          </cell>
          <cell r="E537">
            <v>53971.567012964173</v>
          </cell>
          <cell r="F537">
            <v>70336.50886700509</v>
          </cell>
          <cell r="H537">
            <v>66930.521881829452</v>
          </cell>
          <cell r="FH537">
            <v>31450</v>
          </cell>
          <cell r="FK537">
            <v>5</v>
          </cell>
        </row>
        <row r="538">
          <cell r="B538">
            <v>2493176.8746804036</v>
          </cell>
          <cell r="C538">
            <v>350160.71661925444</v>
          </cell>
          <cell r="D538">
            <v>173557.49840986624</v>
          </cell>
          <cell r="E538">
            <v>54099.761597387274</v>
          </cell>
          <cell r="F538">
            <v>70475.148516157962</v>
          </cell>
          <cell r="H538">
            <v>67270.272666184013</v>
          </cell>
          <cell r="FH538">
            <v>31500</v>
          </cell>
          <cell r="FK538">
            <v>5</v>
          </cell>
        </row>
        <row r="539">
          <cell r="B539">
            <v>2502152.2298276778</v>
          </cell>
          <cell r="C539">
            <v>351287.20485383784</v>
          </cell>
          <cell r="D539">
            <v>173883.65646497256</v>
          </cell>
          <cell r="E539">
            <v>54230.661140800941</v>
          </cell>
          <cell r="F539">
            <v>70603.904778401353</v>
          </cell>
          <cell r="H539">
            <v>67611.397278836317</v>
          </cell>
          <cell r="FH539">
            <v>31550</v>
          </cell>
          <cell r="FK539">
            <v>5</v>
          </cell>
        </row>
        <row r="540">
          <cell r="B540">
            <v>2511187.2424590322</v>
          </cell>
          <cell r="C540">
            <v>352420.91317870421</v>
          </cell>
          <cell r="D540">
            <v>174247.80256252363</v>
          </cell>
          <cell r="E540">
            <v>54356.523984507963</v>
          </cell>
          <cell r="F540">
            <v>70790.833735396445</v>
          </cell>
          <cell r="H540">
            <v>67953.899764333211</v>
          </cell>
          <cell r="FH540">
            <v>31600</v>
          </cell>
          <cell r="FK540">
            <v>5</v>
          </cell>
        </row>
        <row r="541">
          <cell r="B541">
            <v>2519423.3270433433</v>
          </cell>
          <cell r="C541">
            <v>353474.23908119072</v>
          </cell>
          <cell r="D541">
            <v>174572.63628168349</v>
          </cell>
          <cell r="E541">
            <v>54477.410866527767</v>
          </cell>
          <cell r="F541">
            <v>70919.779121837331</v>
          </cell>
          <cell r="H541">
            <v>68297.784173368229</v>
          </cell>
          <cell r="FH541">
            <v>31650</v>
          </cell>
          <cell r="FK541">
            <v>5</v>
          </cell>
        </row>
        <row r="542">
          <cell r="B542">
            <v>2527684.2320405343</v>
          </cell>
          <cell r="C542">
            <v>354530.16861597233</v>
          </cell>
          <cell r="D542">
            <v>174898.00995444076</v>
          </cell>
          <cell r="E542">
            <v>54598.484460695625</v>
          </cell>
          <cell r="F542">
            <v>71048.973575238371</v>
          </cell>
          <cell r="H542">
            <v>68643.054562781632</v>
          </cell>
          <cell r="FH542">
            <v>31700</v>
          </cell>
          <cell r="FK542">
            <v>5</v>
          </cell>
        </row>
        <row r="543">
          <cell r="B543">
            <v>2537113.626533404</v>
          </cell>
          <cell r="C543">
            <v>355704.52089592739</v>
          </cell>
          <cell r="D543">
            <v>175234.27094893935</v>
          </cell>
          <cell r="E543">
            <v>54733.727392870751</v>
          </cell>
          <cell r="F543">
            <v>71183.501728705145</v>
          </cell>
          <cell r="H543">
            <v>68989.714995560425</v>
          </cell>
          <cell r="FH543">
            <v>31750</v>
          </cell>
          <cell r="FK543">
            <v>5</v>
          </cell>
        </row>
        <row r="544">
          <cell r="B544">
            <v>2545821.9612524225</v>
          </cell>
          <cell r="C544">
            <v>356815.07145459624</v>
          </cell>
          <cell r="D544">
            <v>175602.26190421029</v>
          </cell>
          <cell r="E544">
            <v>54867.063609337434</v>
          </cell>
          <cell r="F544">
            <v>71376.225281962397</v>
          </cell>
          <cell r="H544">
            <v>69337.76954083833</v>
          </cell>
          <cell r="FH544">
            <v>31800</v>
          </cell>
          <cell r="FK544">
            <v>5</v>
          </cell>
        </row>
        <row r="545">
          <cell r="B545">
            <v>2555279.3762678057</v>
          </cell>
          <cell r="C545">
            <v>357825.86753535463</v>
          </cell>
          <cell r="D545">
            <v>175979.69285526633</v>
          </cell>
          <cell r="E545">
            <v>54993.498137287002</v>
          </cell>
          <cell r="F545">
            <v>71510.073674478466</v>
          </cell>
          <cell r="H545">
            <v>69687.222273895779</v>
          </cell>
          <cell r="FH545">
            <v>31850</v>
          </cell>
          <cell r="FK545">
            <v>5</v>
          </cell>
        </row>
        <row r="546">
          <cell r="B546">
            <v>2564559.8661795217</v>
          </cell>
          <cell r="C546">
            <v>358817.18589600205</v>
          </cell>
          <cell r="D546">
            <v>176354.90910455244</v>
          </cell>
          <cell r="E546">
            <v>55117.752316618135</v>
          </cell>
          <cell r="F546">
            <v>71641.027870765654</v>
          </cell>
          <cell r="H546">
            <v>70038.077276160009</v>
          </cell>
          <cell r="FH546">
            <v>31900</v>
          </cell>
          <cell r="FK546">
            <v>5</v>
          </cell>
        </row>
        <row r="547">
          <cell r="B547">
            <v>2575258.1399656888</v>
          </cell>
          <cell r="C547">
            <v>359852.14650385419</v>
          </cell>
          <cell r="D547">
            <v>176768.85684726492</v>
          </cell>
          <cell r="E547">
            <v>55249.044299964175</v>
          </cell>
          <cell r="F547">
            <v>71828.173553954388</v>
          </cell>
          <cell r="H547">
            <v>70390.338635204869</v>
          </cell>
          <cell r="FH547">
            <v>31950</v>
          </cell>
          <cell r="FK547">
            <v>5</v>
          </cell>
        </row>
        <row r="548">
          <cell r="B548">
            <v>2585113.6855571526</v>
          </cell>
          <cell r="C548">
            <v>360968.61535937618</v>
          </cell>
          <cell r="D548">
            <v>177140.54681220895</v>
          </cell>
          <cell r="E548">
            <v>55376.98527234052</v>
          </cell>
          <cell r="F548">
            <v>71954.412678243913</v>
          </cell>
          <cell r="H548">
            <v>70744.010444751053</v>
          </cell>
          <cell r="FH548">
            <v>32000</v>
          </cell>
          <cell r="FK548">
            <v>5</v>
          </cell>
        </row>
        <row r="549">
          <cell r="B549">
            <v>2593924.7416855404</v>
          </cell>
          <cell r="C549">
            <v>361964.63442868245</v>
          </cell>
          <cell r="D549">
            <v>177490.7567057311</v>
          </cell>
          <cell r="E549">
            <v>55498.604311275129</v>
          </cell>
          <cell r="F549">
            <v>72080.685732540922</v>
          </cell>
          <cell r="H549">
            <v>71099.096804665882</v>
          </cell>
          <cell r="FH549">
            <v>32050</v>
          </cell>
          <cell r="FK549">
            <v>5</v>
          </cell>
        </row>
        <row r="550">
          <cell r="B550">
            <v>2602879.0074916249</v>
          </cell>
          <cell r="C550">
            <v>362979.38827620185</v>
          </cell>
          <cell r="D550">
            <v>177882.58545270364</v>
          </cell>
          <cell r="E550">
            <v>55623.595117923942</v>
          </cell>
          <cell r="F550">
            <v>72253.160706345894</v>
          </cell>
          <cell r="H550">
            <v>71455.601820963464</v>
          </cell>
          <cell r="FH550">
            <v>32100</v>
          </cell>
          <cell r="FK550">
            <v>5</v>
          </cell>
        </row>
        <row r="551">
          <cell r="B551">
            <v>2612316.3216105006</v>
          </cell>
          <cell r="C551">
            <v>364039.15602732915</v>
          </cell>
          <cell r="D551">
            <v>178240.57127615807</v>
          </cell>
          <cell r="E551">
            <v>55758.921566304489</v>
          </cell>
          <cell r="F551">
            <v>72384.150680613893</v>
          </cell>
          <cell r="H551">
            <v>71813.529605804593</v>
          </cell>
          <cell r="FH551">
            <v>32150</v>
          </cell>
          <cell r="FK551">
            <v>5</v>
          </cell>
        </row>
        <row r="552">
          <cell r="B552">
            <v>2622164.2902593506</v>
          </cell>
          <cell r="C552">
            <v>365056.61814479012</v>
          </cell>
          <cell r="D552">
            <v>178607.44765812898</v>
          </cell>
          <cell r="E552">
            <v>55884.117289290334</v>
          </cell>
          <cell r="F552">
            <v>72534.141262928519</v>
          </cell>
          <cell r="H552">
            <v>72172.884277496851</v>
          </cell>
          <cell r="FH552">
            <v>32200</v>
          </cell>
          <cell r="FK552">
            <v>5</v>
          </cell>
        </row>
        <row r="553">
          <cell r="B553">
            <v>2631459.2324575167</v>
          </cell>
          <cell r="C553">
            <v>366191.74516195984</v>
          </cell>
          <cell r="D553">
            <v>178963.58819894746</v>
          </cell>
          <cell r="E553">
            <v>56013.405413199944</v>
          </cell>
          <cell r="F553">
            <v>72662.170847584421</v>
          </cell>
          <cell r="H553">
            <v>72533.669960494517</v>
          </cell>
          <cell r="FH553">
            <v>32250</v>
          </cell>
          <cell r="FK553">
            <v>5</v>
          </cell>
        </row>
        <row r="554">
          <cell r="B554">
            <v>2640309.3171627889</v>
          </cell>
          <cell r="C554">
            <v>367192.86182000086</v>
          </cell>
          <cell r="D554">
            <v>179353.19906595894</v>
          </cell>
          <cell r="E554">
            <v>56136.590488537913</v>
          </cell>
          <cell r="F554">
            <v>72833.518416403429</v>
          </cell>
          <cell r="H554">
            <v>72895.890785398544</v>
          </cell>
          <cell r="FH554">
            <v>32300</v>
          </cell>
          <cell r="FK554">
            <v>5</v>
          </cell>
        </row>
        <row r="555">
          <cell r="B555">
            <v>2648690.5882208198</v>
          </cell>
          <cell r="C555">
            <v>368165.72348489286</v>
          </cell>
          <cell r="D555">
            <v>179675.7725284622</v>
          </cell>
          <cell r="E555">
            <v>56253.973509192147</v>
          </cell>
          <cell r="F555">
            <v>72954.169730917609</v>
          </cell>
          <cell r="H555">
            <v>73259.550888956699</v>
          </cell>
          <cell r="FH555">
            <v>32350</v>
          </cell>
          <cell r="FK555">
            <v>5</v>
          </cell>
        </row>
        <row r="556">
          <cell r="B556">
            <v>2658292.0617478518</v>
          </cell>
          <cell r="C556">
            <v>369169.22264496022</v>
          </cell>
          <cell r="D556">
            <v>180003.05970310202</v>
          </cell>
          <cell r="E556">
            <v>56382.787522197395</v>
          </cell>
          <cell r="F556">
            <v>73093.793825790402</v>
          </cell>
          <cell r="H556">
            <v>73624.65441406348</v>
          </cell>
          <cell r="FH556">
            <v>32400</v>
          </cell>
          <cell r="FK556">
            <v>5</v>
          </cell>
        </row>
        <row r="557">
          <cell r="B557">
            <v>2666244.0286336821</v>
          </cell>
          <cell r="C557">
            <v>370187.04957815813</v>
          </cell>
          <cell r="D557">
            <v>180318.05360763284</v>
          </cell>
          <cell r="E557">
            <v>56503.776723063675</v>
          </cell>
          <cell r="F557">
            <v>73210.803060086808</v>
          </cell>
          <cell r="H557">
            <v>73991.205509759995</v>
          </cell>
          <cell r="FH557">
            <v>32450</v>
          </cell>
          <cell r="FK557">
            <v>5</v>
          </cell>
        </row>
        <row r="558">
          <cell r="B558">
            <v>2674530.2363424227</v>
          </cell>
          <cell r="C558">
            <v>371147.94865448773</v>
          </cell>
          <cell r="D558">
            <v>180663.03073300805</v>
          </cell>
          <cell r="E558">
            <v>56616.730527455926</v>
          </cell>
          <cell r="F558">
            <v>73368.568621644255</v>
          </cell>
          <cell r="H558">
            <v>74359.2083312342</v>
          </cell>
          <cell r="FH558">
            <v>32500</v>
          </cell>
          <cell r="FK558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能力框架"/>
      <sheetName val="特殊属性投放"/>
      <sheetName val="基础装备"/>
      <sheetName val="人物技能基础"/>
      <sheetName val="神装基础"/>
      <sheetName val="神装属性演算"/>
      <sheetName val="神装随机属性"/>
      <sheetName val="转生"/>
      <sheetName val="化神技能基础"/>
      <sheetName val="神魂基础"/>
      <sheetName val="神魂注灵"/>
      <sheetName val="神纹"/>
      <sheetName val="神纹属性配表"/>
      <sheetName val="装备强化"/>
      <sheetName val="装备精炼"/>
      <sheetName val="技能升级"/>
      <sheetName val="灵脉"/>
      <sheetName val="灵脉期望培养演算"/>
      <sheetName val="仙侣"/>
      <sheetName val="宠物"/>
      <sheetName val="突破"/>
      <sheetName val="开光"/>
      <sheetName val="宝石"/>
      <sheetName val="套装"/>
      <sheetName val="附魔"/>
      <sheetName val="坐骑"/>
      <sheetName val="坐骑装备"/>
      <sheetName val="羽翼"/>
      <sheetName val="羽翼装备"/>
      <sheetName val="图鉴美人榜"/>
      <sheetName val="图鉴山海录"/>
      <sheetName val="图鉴天下名将"/>
      <sheetName val="至宝护符"/>
      <sheetName val="至宝灵珠"/>
      <sheetName val="至宝天兵"/>
      <sheetName val="至宝灵器"/>
      <sheetName val="至宝战衣"/>
      <sheetName val="至宝神炉"/>
      <sheetName val="仙体第一重"/>
      <sheetName val="仙体第二重"/>
      <sheetName val="仙体第三重"/>
      <sheetName val="仙兵"/>
      <sheetName val="令牌"/>
      <sheetName val="仙阶"/>
      <sheetName val="宗门科技"/>
      <sheetName val="非R资源参照"/>
      <sheetName val="灵丹"/>
    </sheetNames>
    <sheetDataSet>
      <sheetData sheetId="0" refreshError="1"/>
      <sheetData sheetId="1" refreshError="1"/>
      <sheetData sheetId="2">
        <row r="2">
          <cell r="U2" t="str">
            <v>装备等级</v>
          </cell>
        </row>
        <row r="4">
          <cell r="X4">
            <v>50</v>
          </cell>
        </row>
        <row r="5">
          <cell r="X5">
            <v>75</v>
          </cell>
        </row>
        <row r="6">
          <cell r="X6">
            <v>120</v>
          </cell>
        </row>
        <row r="7">
          <cell r="X7">
            <v>200</v>
          </cell>
        </row>
        <row r="8">
          <cell r="X8">
            <v>225</v>
          </cell>
        </row>
        <row r="9">
          <cell r="X9">
            <v>250</v>
          </cell>
        </row>
        <row r="10">
          <cell r="X10">
            <v>275</v>
          </cell>
        </row>
        <row r="11">
          <cell r="X11">
            <v>300</v>
          </cell>
        </row>
        <row r="12">
          <cell r="X12">
            <v>325</v>
          </cell>
        </row>
        <row r="13">
          <cell r="X13">
            <v>350</v>
          </cell>
        </row>
        <row r="14">
          <cell r="X14">
            <v>375</v>
          </cell>
        </row>
        <row r="15">
          <cell r="X15">
            <v>400</v>
          </cell>
        </row>
        <row r="16">
          <cell r="X16">
            <v>425</v>
          </cell>
        </row>
        <row r="17">
          <cell r="X17">
            <v>450</v>
          </cell>
        </row>
        <row r="18">
          <cell r="X18">
            <v>475</v>
          </cell>
        </row>
        <row r="19">
          <cell r="X19">
            <v>500</v>
          </cell>
        </row>
        <row r="20">
          <cell r="X20">
            <v>525</v>
          </cell>
        </row>
        <row r="21">
          <cell r="X21">
            <v>550</v>
          </cell>
        </row>
      </sheetData>
      <sheetData sheetId="3">
        <row r="3">
          <cell r="O3" t="str">
            <v>每招平均目标</v>
          </cell>
          <cell r="P3" t="str">
            <v>每招平均技能伤害</v>
          </cell>
          <cell r="Q3" t="str">
            <v>每招平均固伤</v>
          </cell>
        </row>
        <row r="4">
          <cell r="O4">
            <v>2</v>
          </cell>
          <cell r="P4">
            <v>1.35</v>
          </cell>
          <cell r="Q4">
            <v>50</v>
          </cell>
        </row>
        <row r="5">
          <cell r="O5">
            <v>2</v>
          </cell>
          <cell r="P5">
            <v>1.35</v>
          </cell>
          <cell r="Q5">
            <v>50</v>
          </cell>
        </row>
        <row r="6">
          <cell r="O6">
            <v>2</v>
          </cell>
          <cell r="P6">
            <v>1.35</v>
          </cell>
          <cell r="Q6">
            <v>50</v>
          </cell>
        </row>
        <row r="7">
          <cell r="O7">
            <v>2</v>
          </cell>
          <cell r="P7">
            <v>1.35</v>
          </cell>
          <cell r="Q7">
            <v>50</v>
          </cell>
        </row>
        <row r="8">
          <cell r="O8">
            <v>2</v>
          </cell>
          <cell r="P8">
            <v>1.35</v>
          </cell>
          <cell r="Q8">
            <v>50</v>
          </cell>
        </row>
        <row r="9">
          <cell r="O9">
            <v>2</v>
          </cell>
          <cell r="P9">
            <v>1.35</v>
          </cell>
          <cell r="Q9">
            <v>50</v>
          </cell>
        </row>
        <row r="10">
          <cell r="O10">
            <v>2</v>
          </cell>
          <cell r="P10">
            <v>1.35</v>
          </cell>
          <cell r="Q10">
            <v>50</v>
          </cell>
        </row>
        <row r="11">
          <cell r="O11">
            <v>2</v>
          </cell>
          <cell r="P11">
            <v>1.35</v>
          </cell>
          <cell r="Q11">
            <v>50</v>
          </cell>
        </row>
        <row r="12">
          <cell r="O12">
            <v>2</v>
          </cell>
          <cell r="P12">
            <v>1.35</v>
          </cell>
          <cell r="Q12">
            <v>50</v>
          </cell>
        </row>
        <row r="13">
          <cell r="O13">
            <v>2</v>
          </cell>
          <cell r="P13">
            <v>1.35</v>
          </cell>
          <cell r="Q13">
            <v>50</v>
          </cell>
        </row>
        <row r="14">
          <cell r="O14">
            <v>2</v>
          </cell>
          <cell r="P14">
            <v>1.35</v>
          </cell>
          <cell r="Q14">
            <v>50</v>
          </cell>
        </row>
        <row r="15">
          <cell r="O15">
            <v>2</v>
          </cell>
          <cell r="P15">
            <v>1.35</v>
          </cell>
          <cell r="Q15">
            <v>50</v>
          </cell>
        </row>
        <row r="16">
          <cell r="O16">
            <v>2</v>
          </cell>
          <cell r="P16">
            <v>1.35</v>
          </cell>
          <cell r="Q16">
            <v>50</v>
          </cell>
        </row>
        <row r="17">
          <cell r="O17">
            <v>2</v>
          </cell>
          <cell r="P17">
            <v>1.35</v>
          </cell>
          <cell r="Q17">
            <v>50</v>
          </cell>
        </row>
        <row r="18">
          <cell r="O18">
            <v>2.2999999999999998</v>
          </cell>
          <cell r="P18">
            <v>1.4850000000000001</v>
          </cell>
          <cell r="Q18">
            <v>57.5</v>
          </cell>
        </row>
        <row r="19">
          <cell r="O19">
            <v>2.2999999999999998</v>
          </cell>
          <cell r="P19">
            <v>1.4850000000000001</v>
          </cell>
          <cell r="Q19">
            <v>57.5</v>
          </cell>
        </row>
        <row r="20">
          <cell r="O20">
            <v>2.2999999999999998</v>
          </cell>
          <cell r="P20">
            <v>1.4850000000000001</v>
          </cell>
          <cell r="Q20">
            <v>57.5</v>
          </cell>
        </row>
        <row r="21">
          <cell r="O21">
            <v>2.2999999999999998</v>
          </cell>
          <cell r="P21">
            <v>1.4850000000000001</v>
          </cell>
          <cell r="Q21">
            <v>57.5</v>
          </cell>
        </row>
        <row r="22">
          <cell r="O22">
            <v>2.2999999999999998</v>
          </cell>
          <cell r="P22">
            <v>1.4850000000000001</v>
          </cell>
          <cell r="Q22">
            <v>57.5</v>
          </cell>
        </row>
        <row r="23">
          <cell r="O23">
            <v>2.2999999999999998</v>
          </cell>
          <cell r="P23">
            <v>1.4850000000000001</v>
          </cell>
          <cell r="Q23">
            <v>57.5</v>
          </cell>
        </row>
        <row r="24">
          <cell r="O24">
            <v>2.2999999999999998</v>
          </cell>
          <cell r="P24">
            <v>1.4850000000000001</v>
          </cell>
          <cell r="Q24">
            <v>57.5</v>
          </cell>
        </row>
        <row r="25">
          <cell r="O25">
            <v>2.2999999999999998</v>
          </cell>
          <cell r="P25">
            <v>1.4850000000000001</v>
          </cell>
          <cell r="Q25">
            <v>57.5</v>
          </cell>
        </row>
        <row r="26">
          <cell r="O26">
            <v>2.2999999999999998</v>
          </cell>
          <cell r="P26">
            <v>1.4850000000000001</v>
          </cell>
          <cell r="Q26">
            <v>57.5</v>
          </cell>
        </row>
        <row r="27">
          <cell r="O27">
            <v>2.2999999999999998</v>
          </cell>
          <cell r="P27">
            <v>1.4850000000000001</v>
          </cell>
          <cell r="Q27">
            <v>57.5</v>
          </cell>
        </row>
        <row r="28">
          <cell r="O28">
            <v>2.6</v>
          </cell>
          <cell r="P28">
            <v>1.625</v>
          </cell>
          <cell r="Q28">
            <v>67.5</v>
          </cell>
        </row>
        <row r="29">
          <cell r="O29">
            <v>2.6</v>
          </cell>
          <cell r="P29">
            <v>1.625</v>
          </cell>
          <cell r="Q29">
            <v>67.5</v>
          </cell>
        </row>
        <row r="30">
          <cell r="O30">
            <v>2.6</v>
          </cell>
          <cell r="P30">
            <v>1.625</v>
          </cell>
          <cell r="Q30">
            <v>67.5</v>
          </cell>
        </row>
        <row r="31">
          <cell r="O31">
            <v>2.6</v>
          </cell>
          <cell r="P31">
            <v>1.625</v>
          </cell>
          <cell r="Q31">
            <v>67.5</v>
          </cell>
        </row>
        <row r="32">
          <cell r="O32">
            <v>2.6</v>
          </cell>
          <cell r="P32">
            <v>1.625</v>
          </cell>
          <cell r="Q32">
            <v>67.5</v>
          </cell>
        </row>
        <row r="33">
          <cell r="O33">
            <v>2.6</v>
          </cell>
          <cell r="P33">
            <v>1.625</v>
          </cell>
          <cell r="Q33">
            <v>67.5</v>
          </cell>
        </row>
        <row r="34">
          <cell r="O34">
            <v>2.6</v>
          </cell>
          <cell r="P34">
            <v>1.625</v>
          </cell>
          <cell r="Q34">
            <v>67.5</v>
          </cell>
        </row>
        <row r="35">
          <cell r="O35">
            <v>2.6</v>
          </cell>
          <cell r="P35">
            <v>1.625</v>
          </cell>
          <cell r="Q35">
            <v>67.5</v>
          </cell>
        </row>
        <row r="36">
          <cell r="O36">
            <v>2.6</v>
          </cell>
          <cell r="P36">
            <v>1.625</v>
          </cell>
          <cell r="Q36">
            <v>67.5</v>
          </cell>
        </row>
        <row r="37">
          <cell r="O37">
            <v>2.6</v>
          </cell>
          <cell r="P37">
            <v>1.625</v>
          </cell>
          <cell r="Q37">
            <v>67.5</v>
          </cell>
        </row>
        <row r="38">
          <cell r="O38">
            <v>2.9</v>
          </cell>
          <cell r="P38">
            <v>1.7675000000000001</v>
          </cell>
          <cell r="Q38">
            <v>78.75</v>
          </cell>
        </row>
        <row r="39">
          <cell r="O39">
            <v>2.9</v>
          </cell>
          <cell r="P39">
            <v>1.7675000000000001</v>
          </cell>
          <cell r="Q39">
            <v>78.75</v>
          </cell>
        </row>
        <row r="40">
          <cell r="O40">
            <v>2.9</v>
          </cell>
          <cell r="P40">
            <v>1.7675000000000001</v>
          </cell>
          <cell r="Q40">
            <v>78.75</v>
          </cell>
        </row>
        <row r="41">
          <cell r="O41">
            <v>2.9</v>
          </cell>
          <cell r="P41">
            <v>1.7675000000000001</v>
          </cell>
          <cell r="Q41">
            <v>78.75</v>
          </cell>
        </row>
        <row r="42">
          <cell r="O42">
            <v>2.9</v>
          </cell>
          <cell r="P42">
            <v>1.7675000000000001</v>
          </cell>
          <cell r="Q42">
            <v>78.75</v>
          </cell>
        </row>
        <row r="43">
          <cell r="O43">
            <v>2.9</v>
          </cell>
          <cell r="P43">
            <v>1.7675000000000001</v>
          </cell>
          <cell r="Q43">
            <v>78.75</v>
          </cell>
        </row>
        <row r="44">
          <cell r="O44">
            <v>2.9</v>
          </cell>
          <cell r="P44">
            <v>1.7675000000000001</v>
          </cell>
          <cell r="Q44">
            <v>78.75</v>
          </cell>
        </row>
        <row r="45">
          <cell r="O45">
            <v>2.9</v>
          </cell>
          <cell r="P45">
            <v>1.7675000000000001</v>
          </cell>
          <cell r="Q45">
            <v>78.75</v>
          </cell>
        </row>
        <row r="46">
          <cell r="O46">
            <v>2.9</v>
          </cell>
          <cell r="P46">
            <v>1.7675000000000001</v>
          </cell>
          <cell r="Q46">
            <v>78.75</v>
          </cell>
        </row>
        <row r="47">
          <cell r="O47">
            <v>2.9</v>
          </cell>
          <cell r="P47">
            <v>1.7675000000000001</v>
          </cell>
          <cell r="Q47">
            <v>78.75</v>
          </cell>
        </row>
        <row r="48">
          <cell r="O48">
            <v>3.38</v>
          </cell>
          <cell r="P48">
            <v>1.8965000000000001</v>
          </cell>
          <cell r="Q48">
            <v>89.25</v>
          </cell>
        </row>
        <row r="49">
          <cell r="O49">
            <v>3.38</v>
          </cell>
          <cell r="P49">
            <v>1.8965000000000001</v>
          </cell>
          <cell r="Q49">
            <v>89.25</v>
          </cell>
        </row>
        <row r="50">
          <cell r="O50">
            <v>3.38</v>
          </cell>
          <cell r="P50">
            <v>1.8965000000000001</v>
          </cell>
          <cell r="Q50">
            <v>89.25</v>
          </cell>
        </row>
        <row r="51">
          <cell r="O51">
            <v>3.38</v>
          </cell>
          <cell r="P51">
            <v>1.8965000000000001</v>
          </cell>
          <cell r="Q51">
            <v>89.25</v>
          </cell>
        </row>
        <row r="52">
          <cell r="O52">
            <v>3.38</v>
          </cell>
          <cell r="P52">
            <v>1.8965000000000001</v>
          </cell>
          <cell r="Q52">
            <v>89.25</v>
          </cell>
        </row>
        <row r="53">
          <cell r="O53">
            <v>3.38</v>
          </cell>
          <cell r="P53">
            <v>1.8965000000000001</v>
          </cell>
          <cell r="Q53">
            <v>89.25</v>
          </cell>
        </row>
        <row r="54">
          <cell r="O54">
            <v>3.38</v>
          </cell>
          <cell r="P54">
            <v>1.8965000000000001</v>
          </cell>
          <cell r="Q54">
            <v>89.25</v>
          </cell>
        </row>
        <row r="55">
          <cell r="O55">
            <v>3.38</v>
          </cell>
          <cell r="P55">
            <v>1.8965000000000001</v>
          </cell>
          <cell r="Q55">
            <v>89.25</v>
          </cell>
        </row>
        <row r="56">
          <cell r="O56">
            <v>3.38</v>
          </cell>
          <cell r="P56">
            <v>1.8965000000000001</v>
          </cell>
          <cell r="Q56">
            <v>89.25</v>
          </cell>
        </row>
        <row r="57">
          <cell r="O57">
            <v>3.38</v>
          </cell>
          <cell r="P57">
            <v>1.8965000000000001</v>
          </cell>
          <cell r="Q57">
            <v>89.25</v>
          </cell>
        </row>
        <row r="58">
          <cell r="O58">
            <v>3.637142857142857</v>
          </cell>
          <cell r="P58">
            <v>2.0186428571428574</v>
          </cell>
          <cell r="Q58">
            <v>99.964285714285708</v>
          </cell>
        </row>
        <row r="59">
          <cell r="O59">
            <v>3.637142857142857</v>
          </cell>
          <cell r="P59">
            <v>2.0186428571428574</v>
          </cell>
          <cell r="Q59">
            <v>99.964285714285708</v>
          </cell>
        </row>
        <row r="60">
          <cell r="O60">
            <v>3.637142857142857</v>
          </cell>
          <cell r="P60">
            <v>2.0186428571428574</v>
          </cell>
          <cell r="Q60">
            <v>99.964285714285708</v>
          </cell>
        </row>
        <row r="61">
          <cell r="O61">
            <v>3.637142857142857</v>
          </cell>
          <cell r="P61">
            <v>2.0186428571428574</v>
          </cell>
          <cell r="Q61">
            <v>99.964285714285708</v>
          </cell>
        </row>
        <row r="62">
          <cell r="O62">
            <v>3.637142857142857</v>
          </cell>
          <cell r="P62">
            <v>2.0186428571428574</v>
          </cell>
          <cell r="Q62">
            <v>99.964285714285708</v>
          </cell>
        </row>
        <row r="63">
          <cell r="O63">
            <v>3.637142857142857</v>
          </cell>
          <cell r="P63">
            <v>2.0186428571428574</v>
          </cell>
          <cell r="Q63">
            <v>99.964285714285708</v>
          </cell>
        </row>
        <row r="64">
          <cell r="O64">
            <v>3.637142857142857</v>
          </cell>
          <cell r="P64">
            <v>2.0186428571428574</v>
          </cell>
          <cell r="Q64">
            <v>99.964285714285708</v>
          </cell>
        </row>
        <row r="65">
          <cell r="O65">
            <v>3.637142857142857</v>
          </cell>
          <cell r="P65">
            <v>2.0186428571428574</v>
          </cell>
          <cell r="Q65">
            <v>99.964285714285708</v>
          </cell>
        </row>
        <row r="66">
          <cell r="O66">
            <v>3.637142857142857</v>
          </cell>
          <cell r="P66">
            <v>2.0186428571428574</v>
          </cell>
          <cell r="Q66">
            <v>99.964285714285708</v>
          </cell>
        </row>
        <row r="67">
          <cell r="O67">
            <v>3.637142857142857</v>
          </cell>
          <cell r="P67">
            <v>2.0186428571428574</v>
          </cell>
          <cell r="Q67">
            <v>99.964285714285708</v>
          </cell>
        </row>
        <row r="68">
          <cell r="O68">
            <v>3.637142857142857</v>
          </cell>
          <cell r="P68">
            <v>2.0186428571428574</v>
          </cell>
          <cell r="Q68">
            <v>99.964285714285708</v>
          </cell>
        </row>
        <row r="69">
          <cell r="O69">
            <v>3.637142857142857</v>
          </cell>
          <cell r="P69">
            <v>2.0186428571428574</v>
          </cell>
          <cell r="Q69">
            <v>99.964285714285708</v>
          </cell>
        </row>
        <row r="70">
          <cell r="O70">
            <v>3.637142857142857</v>
          </cell>
          <cell r="P70">
            <v>2.0186428571428574</v>
          </cell>
          <cell r="Q70">
            <v>99.964285714285708</v>
          </cell>
        </row>
        <row r="71">
          <cell r="O71">
            <v>3.637142857142857</v>
          </cell>
          <cell r="P71">
            <v>2.0186428571428574</v>
          </cell>
          <cell r="Q71">
            <v>99.964285714285708</v>
          </cell>
        </row>
        <row r="72">
          <cell r="O72">
            <v>3.637142857142857</v>
          </cell>
          <cell r="P72">
            <v>2.0186428571428574</v>
          </cell>
          <cell r="Q72">
            <v>99.964285714285708</v>
          </cell>
        </row>
        <row r="73">
          <cell r="O73">
            <v>3.637142857142857</v>
          </cell>
          <cell r="P73">
            <v>2.0186428571428574</v>
          </cell>
          <cell r="Q73">
            <v>99.964285714285708</v>
          </cell>
        </row>
        <row r="74">
          <cell r="O74">
            <v>3.637142857142857</v>
          </cell>
          <cell r="P74">
            <v>2.0186428571428574</v>
          </cell>
          <cell r="Q74">
            <v>99.964285714285708</v>
          </cell>
        </row>
        <row r="75">
          <cell r="O75">
            <v>3.637142857142857</v>
          </cell>
          <cell r="P75">
            <v>2.0186428571428574</v>
          </cell>
          <cell r="Q75">
            <v>99.964285714285708</v>
          </cell>
        </row>
        <row r="76">
          <cell r="O76">
            <v>3.637142857142857</v>
          </cell>
          <cell r="P76">
            <v>2.0186428571428574</v>
          </cell>
          <cell r="Q76">
            <v>99.964285714285708</v>
          </cell>
        </row>
        <row r="77">
          <cell r="O77">
            <v>3.637142857142857</v>
          </cell>
          <cell r="P77">
            <v>2.0186428571428574</v>
          </cell>
          <cell r="Q77">
            <v>99.964285714285708</v>
          </cell>
        </row>
        <row r="78">
          <cell r="O78">
            <v>3.637142857142857</v>
          </cell>
          <cell r="P78">
            <v>2.0186428571428574</v>
          </cell>
          <cell r="Q78">
            <v>99.964285714285708</v>
          </cell>
        </row>
        <row r="79">
          <cell r="O79">
            <v>3.637142857142857</v>
          </cell>
          <cell r="P79">
            <v>2.0186428571428574</v>
          </cell>
          <cell r="Q79">
            <v>99.964285714285708</v>
          </cell>
        </row>
        <row r="80">
          <cell r="O80">
            <v>3.637142857142857</v>
          </cell>
          <cell r="P80">
            <v>2.0186428571428574</v>
          </cell>
          <cell r="Q80">
            <v>99.964285714285708</v>
          </cell>
        </row>
        <row r="81">
          <cell r="O81">
            <v>3.637142857142857</v>
          </cell>
          <cell r="P81">
            <v>2.0186428571428574</v>
          </cell>
          <cell r="Q81">
            <v>99.964285714285708</v>
          </cell>
        </row>
        <row r="82">
          <cell r="O82">
            <v>3.637142857142857</v>
          </cell>
          <cell r="P82">
            <v>2.0186428571428574</v>
          </cell>
          <cell r="Q82">
            <v>99.964285714285708</v>
          </cell>
        </row>
        <row r="83">
          <cell r="O83">
            <v>3.637142857142857</v>
          </cell>
          <cell r="P83">
            <v>2.0186428571428574</v>
          </cell>
          <cell r="Q83">
            <v>99.964285714285708</v>
          </cell>
        </row>
        <row r="84">
          <cell r="O84">
            <v>3.637142857142857</v>
          </cell>
          <cell r="P84">
            <v>2.0186428571428574</v>
          </cell>
          <cell r="Q84">
            <v>99.964285714285708</v>
          </cell>
        </row>
        <row r="85">
          <cell r="O85">
            <v>3.637142857142857</v>
          </cell>
          <cell r="P85">
            <v>2.0186428571428574</v>
          </cell>
          <cell r="Q85">
            <v>99.964285714285708</v>
          </cell>
        </row>
        <row r="86">
          <cell r="O86">
            <v>3.637142857142857</v>
          </cell>
          <cell r="P86">
            <v>2.0186428571428574</v>
          </cell>
          <cell r="Q86">
            <v>99.964285714285708</v>
          </cell>
        </row>
        <row r="87">
          <cell r="O87">
            <v>3.637142857142857</v>
          </cell>
          <cell r="P87">
            <v>2.0186428571428574</v>
          </cell>
          <cell r="Q87">
            <v>99.964285714285708</v>
          </cell>
        </row>
        <row r="88">
          <cell r="O88">
            <v>3.637142857142857</v>
          </cell>
          <cell r="P88">
            <v>2.0186428571428574</v>
          </cell>
          <cell r="Q88">
            <v>99.964285714285708</v>
          </cell>
        </row>
        <row r="89">
          <cell r="O89">
            <v>3.637142857142857</v>
          </cell>
          <cell r="P89">
            <v>2.0186428571428574</v>
          </cell>
          <cell r="Q89">
            <v>99.964285714285708</v>
          </cell>
        </row>
        <row r="90">
          <cell r="O90">
            <v>3.637142857142857</v>
          </cell>
          <cell r="P90">
            <v>2.0186428571428574</v>
          </cell>
          <cell r="Q90">
            <v>99.964285714285708</v>
          </cell>
        </row>
        <row r="91">
          <cell r="O91">
            <v>3.637142857142857</v>
          </cell>
          <cell r="P91">
            <v>2.0186428571428574</v>
          </cell>
          <cell r="Q91">
            <v>99.964285714285708</v>
          </cell>
        </row>
        <row r="92">
          <cell r="O92">
            <v>3.637142857142857</v>
          </cell>
          <cell r="P92">
            <v>2.0186428571428574</v>
          </cell>
          <cell r="Q92">
            <v>99.964285714285708</v>
          </cell>
        </row>
        <row r="93">
          <cell r="O93">
            <v>3.637142857142857</v>
          </cell>
          <cell r="P93">
            <v>2.0186428571428574</v>
          </cell>
          <cell r="Q93">
            <v>99.964285714285708</v>
          </cell>
        </row>
        <row r="94">
          <cell r="O94">
            <v>3.637142857142857</v>
          </cell>
          <cell r="P94">
            <v>2.0186428571428574</v>
          </cell>
          <cell r="Q94">
            <v>99.964285714285708</v>
          </cell>
        </row>
        <row r="95">
          <cell r="O95">
            <v>3.637142857142857</v>
          </cell>
          <cell r="P95">
            <v>2.0186428571428574</v>
          </cell>
          <cell r="Q95">
            <v>99.964285714285708</v>
          </cell>
        </row>
        <row r="96">
          <cell r="O96">
            <v>3.637142857142857</v>
          </cell>
          <cell r="P96">
            <v>2.0186428571428574</v>
          </cell>
          <cell r="Q96">
            <v>99.964285714285708</v>
          </cell>
        </row>
        <row r="97">
          <cell r="O97">
            <v>3.637142857142857</v>
          </cell>
          <cell r="P97">
            <v>2.0186428571428574</v>
          </cell>
          <cell r="Q97">
            <v>99.964285714285708</v>
          </cell>
        </row>
        <row r="98">
          <cell r="O98">
            <v>3.637142857142857</v>
          </cell>
          <cell r="P98">
            <v>2.0186428571428574</v>
          </cell>
          <cell r="Q98">
            <v>99.964285714285708</v>
          </cell>
        </row>
        <row r="99">
          <cell r="O99">
            <v>3.637142857142857</v>
          </cell>
          <cell r="P99">
            <v>2.0186428571428574</v>
          </cell>
          <cell r="Q99">
            <v>99.964285714285708</v>
          </cell>
        </row>
        <row r="100">
          <cell r="O100">
            <v>3.637142857142857</v>
          </cell>
          <cell r="P100">
            <v>2.0186428571428574</v>
          </cell>
          <cell r="Q100">
            <v>99.964285714285708</v>
          </cell>
        </row>
        <row r="101">
          <cell r="O101">
            <v>3.637142857142857</v>
          </cell>
          <cell r="P101">
            <v>2.0186428571428574</v>
          </cell>
          <cell r="Q101">
            <v>99.964285714285708</v>
          </cell>
        </row>
        <row r="102">
          <cell r="O102">
            <v>3.637142857142857</v>
          </cell>
          <cell r="P102">
            <v>2.0186428571428574</v>
          </cell>
          <cell r="Q102">
            <v>99.964285714285708</v>
          </cell>
        </row>
        <row r="103">
          <cell r="O103">
            <v>3.637142857142857</v>
          </cell>
          <cell r="P103">
            <v>2.0186428571428574</v>
          </cell>
          <cell r="Q103">
            <v>99.964285714285708</v>
          </cell>
        </row>
        <row r="104">
          <cell r="O104">
            <v>3.637142857142857</v>
          </cell>
          <cell r="P104">
            <v>2.0186428571428574</v>
          </cell>
          <cell r="Q104">
            <v>99.964285714285708</v>
          </cell>
        </row>
        <row r="105">
          <cell r="O105">
            <v>3.637142857142857</v>
          </cell>
          <cell r="P105">
            <v>2.0186428571428574</v>
          </cell>
          <cell r="Q105">
            <v>99.964285714285708</v>
          </cell>
        </row>
        <row r="106">
          <cell r="O106">
            <v>3.637142857142857</v>
          </cell>
          <cell r="P106">
            <v>2.0186428571428574</v>
          </cell>
          <cell r="Q106">
            <v>99.964285714285708</v>
          </cell>
        </row>
        <row r="107">
          <cell r="O107">
            <v>3.637142857142857</v>
          </cell>
          <cell r="P107">
            <v>2.0186428571428574</v>
          </cell>
          <cell r="Q107">
            <v>99.964285714285708</v>
          </cell>
        </row>
        <row r="108">
          <cell r="O108">
            <v>3.637142857142857</v>
          </cell>
          <cell r="P108">
            <v>2.0186428571428574</v>
          </cell>
          <cell r="Q108">
            <v>99.964285714285708</v>
          </cell>
        </row>
        <row r="109">
          <cell r="O109">
            <v>3.637142857142857</v>
          </cell>
          <cell r="P109">
            <v>2.0186428571428574</v>
          </cell>
          <cell r="Q109">
            <v>99.964285714285708</v>
          </cell>
        </row>
        <row r="110">
          <cell r="O110">
            <v>3.637142857142857</v>
          </cell>
          <cell r="P110">
            <v>2.0186428571428574</v>
          </cell>
          <cell r="Q110">
            <v>99.964285714285708</v>
          </cell>
        </row>
        <row r="111">
          <cell r="O111">
            <v>3.637142857142857</v>
          </cell>
          <cell r="P111">
            <v>2.0186428571428574</v>
          </cell>
          <cell r="Q111">
            <v>99.964285714285708</v>
          </cell>
        </row>
        <row r="112">
          <cell r="O112">
            <v>3.637142857142857</v>
          </cell>
          <cell r="P112">
            <v>2.0186428571428574</v>
          </cell>
          <cell r="Q112">
            <v>99.964285714285708</v>
          </cell>
        </row>
        <row r="113">
          <cell r="O113">
            <v>3.637142857142857</v>
          </cell>
          <cell r="P113">
            <v>2.0186428571428574</v>
          </cell>
          <cell r="Q113">
            <v>99.964285714285708</v>
          </cell>
        </row>
        <row r="114">
          <cell r="O114">
            <v>3.637142857142857</v>
          </cell>
          <cell r="P114">
            <v>2.0186428571428574</v>
          </cell>
          <cell r="Q114">
            <v>99.964285714285708</v>
          </cell>
        </row>
        <row r="115">
          <cell r="O115">
            <v>3.637142857142857</v>
          </cell>
          <cell r="P115">
            <v>2.0186428571428574</v>
          </cell>
          <cell r="Q115">
            <v>99.964285714285708</v>
          </cell>
        </row>
        <row r="116">
          <cell r="O116">
            <v>3.637142857142857</v>
          </cell>
          <cell r="P116">
            <v>2.0186428571428574</v>
          </cell>
          <cell r="Q116">
            <v>99.964285714285708</v>
          </cell>
        </row>
        <row r="117">
          <cell r="O117">
            <v>3.637142857142857</v>
          </cell>
          <cell r="P117">
            <v>2.0186428571428574</v>
          </cell>
          <cell r="Q117">
            <v>99.964285714285708</v>
          </cell>
        </row>
        <row r="118">
          <cell r="O118">
            <v>3.637142857142857</v>
          </cell>
          <cell r="P118">
            <v>2.0186428571428574</v>
          </cell>
          <cell r="Q118">
            <v>99.964285714285708</v>
          </cell>
        </row>
        <row r="119">
          <cell r="O119">
            <v>3.637142857142857</v>
          </cell>
          <cell r="P119">
            <v>2.0186428571428574</v>
          </cell>
          <cell r="Q119">
            <v>99.964285714285708</v>
          </cell>
        </row>
        <row r="120">
          <cell r="O120">
            <v>3.637142857142857</v>
          </cell>
          <cell r="P120">
            <v>2.0186428571428574</v>
          </cell>
          <cell r="Q120">
            <v>99.964285714285708</v>
          </cell>
        </row>
        <row r="121">
          <cell r="O121">
            <v>3.637142857142857</v>
          </cell>
          <cell r="P121">
            <v>2.0186428571428574</v>
          </cell>
          <cell r="Q121">
            <v>99.964285714285708</v>
          </cell>
        </row>
        <row r="122">
          <cell r="O122">
            <v>3.637142857142857</v>
          </cell>
          <cell r="P122">
            <v>2.0186428571428574</v>
          </cell>
          <cell r="Q122">
            <v>99.964285714285708</v>
          </cell>
        </row>
        <row r="123">
          <cell r="O123">
            <v>3.637142857142857</v>
          </cell>
          <cell r="P123">
            <v>2.0186428571428574</v>
          </cell>
          <cell r="Q123">
            <v>99.964285714285708</v>
          </cell>
        </row>
        <row r="124">
          <cell r="O124">
            <v>3.637142857142857</v>
          </cell>
          <cell r="P124">
            <v>2.0186428571428574</v>
          </cell>
          <cell r="Q124">
            <v>99.964285714285708</v>
          </cell>
        </row>
        <row r="125">
          <cell r="O125">
            <v>3.637142857142857</v>
          </cell>
          <cell r="P125">
            <v>2.0186428571428574</v>
          </cell>
          <cell r="Q125">
            <v>99.964285714285708</v>
          </cell>
        </row>
        <row r="126">
          <cell r="O126">
            <v>3.637142857142857</v>
          </cell>
          <cell r="P126">
            <v>2.0186428571428574</v>
          </cell>
          <cell r="Q126">
            <v>99.964285714285708</v>
          </cell>
        </row>
        <row r="127">
          <cell r="O127">
            <v>3.637142857142857</v>
          </cell>
          <cell r="P127">
            <v>2.0186428571428574</v>
          </cell>
          <cell r="Q127">
            <v>99.964285714285708</v>
          </cell>
        </row>
        <row r="128">
          <cell r="O128">
            <v>3.637142857142857</v>
          </cell>
          <cell r="P128">
            <v>2.0186428571428574</v>
          </cell>
          <cell r="Q128">
            <v>99.964285714285708</v>
          </cell>
        </row>
        <row r="129">
          <cell r="O129">
            <v>3.637142857142857</v>
          </cell>
          <cell r="P129">
            <v>2.0186428571428574</v>
          </cell>
          <cell r="Q129">
            <v>99.964285714285708</v>
          </cell>
        </row>
        <row r="130">
          <cell r="O130">
            <v>3.637142857142857</v>
          </cell>
          <cell r="P130">
            <v>2.0186428571428574</v>
          </cell>
          <cell r="Q130">
            <v>99.964285714285708</v>
          </cell>
        </row>
        <row r="131">
          <cell r="O131">
            <v>3.637142857142857</v>
          </cell>
          <cell r="P131">
            <v>2.0186428571428574</v>
          </cell>
          <cell r="Q131">
            <v>99.964285714285708</v>
          </cell>
        </row>
        <row r="132">
          <cell r="O132">
            <v>3.637142857142857</v>
          </cell>
          <cell r="P132">
            <v>2.0186428571428574</v>
          </cell>
          <cell r="Q132">
            <v>99.964285714285708</v>
          </cell>
        </row>
        <row r="133">
          <cell r="O133">
            <v>3.637142857142857</v>
          </cell>
          <cell r="P133">
            <v>2.0186428571428574</v>
          </cell>
          <cell r="Q133">
            <v>99.964285714285708</v>
          </cell>
        </row>
        <row r="134">
          <cell r="O134">
            <v>3.637142857142857</v>
          </cell>
          <cell r="P134">
            <v>2.0186428571428574</v>
          </cell>
          <cell r="Q134">
            <v>99.964285714285708</v>
          </cell>
        </row>
        <row r="135">
          <cell r="O135">
            <v>3.637142857142857</v>
          </cell>
          <cell r="P135">
            <v>2.0186428571428574</v>
          </cell>
          <cell r="Q135">
            <v>99.964285714285708</v>
          </cell>
        </row>
        <row r="136">
          <cell r="O136">
            <v>3.637142857142857</v>
          </cell>
          <cell r="P136">
            <v>2.0186428571428574</v>
          </cell>
          <cell r="Q136">
            <v>99.964285714285708</v>
          </cell>
        </row>
        <row r="137">
          <cell r="O137">
            <v>3.637142857142857</v>
          </cell>
          <cell r="P137">
            <v>2.0186428571428574</v>
          </cell>
          <cell r="Q137">
            <v>99.964285714285708</v>
          </cell>
        </row>
        <row r="138">
          <cell r="O138">
            <v>3.637142857142857</v>
          </cell>
          <cell r="P138">
            <v>2.0186428571428574</v>
          </cell>
          <cell r="Q138">
            <v>99.964285714285708</v>
          </cell>
        </row>
        <row r="139">
          <cell r="O139">
            <v>3.637142857142857</v>
          </cell>
          <cell r="P139">
            <v>2.0186428571428574</v>
          </cell>
          <cell r="Q139">
            <v>99.964285714285708</v>
          </cell>
        </row>
        <row r="140">
          <cell r="O140">
            <v>3.637142857142857</v>
          </cell>
          <cell r="P140">
            <v>2.0186428571428574</v>
          </cell>
          <cell r="Q140">
            <v>99.964285714285708</v>
          </cell>
        </row>
        <row r="141">
          <cell r="O141">
            <v>3.637142857142857</v>
          </cell>
          <cell r="P141">
            <v>2.0186428571428574</v>
          </cell>
          <cell r="Q141">
            <v>99.964285714285708</v>
          </cell>
        </row>
        <row r="142">
          <cell r="O142">
            <v>3.637142857142857</v>
          </cell>
          <cell r="P142">
            <v>2.0186428571428574</v>
          </cell>
          <cell r="Q142">
            <v>99.964285714285708</v>
          </cell>
        </row>
        <row r="143">
          <cell r="O143">
            <v>3.637142857142857</v>
          </cell>
          <cell r="P143">
            <v>2.0186428571428574</v>
          </cell>
          <cell r="Q143">
            <v>99.964285714285708</v>
          </cell>
        </row>
        <row r="144">
          <cell r="O144">
            <v>3.637142857142857</v>
          </cell>
          <cell r="P144">
            <v>2.0186428571428574</v>
          </cell>
          <cell r="Q144">
            <v>99.964285714285708</v>
          </cell>
        </row>
        <row r="145">
          <cell r="O145">
            <v>3.637142857142857</v>
          </cell>
          <cell r="P145">
            <v>2.0186428571428574</v>
          </cell>
          <cell r="Q145">
            <v>99.964285714285708</v>
          </cell>
        </row>
        <row r="146">
          <cell r="O146">
            <v>3.637142857142857</v>
          </cell>
          <cell r="P146">
            <v>2.0186428571428574</v>
          </cell>
          <cell r="Q146">
            <v>99.964285714285708</v>
          </cell>
        </row>
        <row r="147">
          <cell r="O147">
            <v>3.637142857142857</v>
          </cell>
          <cell r="P147">
            <v>2.0186428571428574</v>
          </cell>
          <cell r="Q147">
            <v>99.964285714285708</v>
          </cell>
        </row>
        <row r="148">
          <cell r="O148">
            <v>3.637142857142857</v>
          </cell>
          <cell r="P148">
            <v>2.0186428571428574</v>
          </cell>
          <cell r="Q148">
            <v>99.964285714285708</v>
          </cell>
        </row>
        <row r="149">
          <cell r="O149">
            <v>3.637142857142857</v>
          </cell>
          <cell r="P149">
            <v>2.0186428571428574</v>
          </cell>
          <cell r="Q149">
            <v>99.964285714285708</v>
          </cell>
        </row>
        <row r="150">
          <cell r="O150">
            <v>3.637142857142857</v>
          </cell>
          <cell r="P150">
            <v>2.0186428571428574</v>
          </cell>
          <cell r="Q150">
            <v>99.964285714285708</v>
          </cell>
        </row>
        <row r="151">
          <cell r="O151">
            <v>3.637142857142857</v>
          </cell>
          <cell r="P151">
            <v>2.0186428571428574</v>
          </cell>
          <cell r="Q151">
            <v>99.964285714285708</v>
          </cell>
        </row>
        <row r="152">
          <cell r="O152">
            <v>3.637142857142857</v>
          </cell>
          <cell r="P152">
            <v>2.0186428571428574</v>
          </cell>
          <cell r="Q152">
            <v>99.964285714285708</v>
          </cell>
        </row>
        <row r="153">
          <cell r="O153">
            <v>3.637142857142857</v>
          </cell>
          <cell r="P153">
            <v>2.0186428571428574</v>
          </cell>
          <cell r="Q153">
            <v>99.964285714285708</v>
          </cell>
        </row>
        <row r="154">
          <cell r="O154">
            <v>3.637142857142857</v>
          </cell>
          <cell r="P154">
            <v>2.0186428571428574</v>
          </cell>
          <cell r="Q154">
            <v>99.964285714285708</v>
          </cell>
        </row>
        <row r="155">
          <cell r="O155">
            <v>3.637142857142857</v>
          </cell>
          <cell r="P155">
            <v>2.0186428571428574</v>
          </cell>
          <cell r="Q155">
            <v>99.964285714285708</v>
          </cell>
        </row>
        <row r="156">
          <cell r="O156">
            <v>3.637142857142857</v>
          </cell>
          <cell r="P156">
            <v>2.0186428571428574</v>
          </cell>
          <cell r="Q156">
            <v>99.964285714285708</v>
          </cell>
        </row>
        <row r="157">
          <cell r="O157">
            <v>3.637142857142857</v>
          </cell>
          <cell r="P157">
            <v>2.0186428571428574</v>
          </cell>
          <cell r="Q157">
            <v>99.964285714285708</v>
          </cell>
        </row>
        <row r="158">
          <cell r="O158">
            <v>3.637142857142857</v>
          </cell>
          <cell r="P158">
            <v>2.0186428571428574</v>
          </cell>
          <cell r="Q158">
            <v>99.964285714285708</v>
          </cell>
        </row>
        <row r="159">
          <cell r="O159">
            <v>3.637142857142857</v>
          </cell>
          <cell r="P159">
            <v>2.0186428571428574</v>
          </cell>
          <cell r="Q159">
            <v>99.964285714285708</v>
          </cell>
        </row>
        <row r="160">
          <cell r="O160">
            <v>3.637142857142857</v>
          </cell>
          <cell r="P160">
            <v>2.0186428571428574</v>
          </cell>
          <cell r="Q160">
            <v>99.964285714285708</v>
          </cell>
        </row>
        <row r="161">
          <cell r="O161">
            <v>3.637142857142857</v>
          </cell>
          <cell r="P161">
            <v>2.0186428571428574</v>
          </cell>
          <cell r="Q161">
            <v>99.964285714285708</v>
          </cell>
        </row>
        <row r="162">
          <cell r="O162">
            <v>3.637142857142857</v>
          </cell>
          <cell r="P162">
            <v>2.0186428571428574</v>
          </cell>
          <cell r="Q162">
            <v>99.964285714285708</v>
          </cell>
        </row>
        <row r="163">
          <cell r="O163">
            <v>3.637142857142857</v>
          </cell>
          <cell r="P163">
            <v>2.0186428571428574</v>
          </cell>
          <cell r="Q163">
            <v>99.964285714285708</v>
          </cell>
        </row>
        <row r="164">
          <cell r="O164">
            <v>3.637142857142857</v>
          </cell>
          <cell r="P164">
            <v>2.0186428571428574</v>
          </cell>
          <cell r="Q164">
            <v>99.964285714285708</v>
          </cell>
        </row>
        <row r="165">
          <cell r="O165">
            <v>3.637142857142857</v>
          </cell>
          <cell r="P165">
            <v>2.0186428571428574</v>
          </cell>
          <cell r="Q165">
            <v>99.964285714285708</v>
          </cell>
        </row>
        <row r="166">
          <cell r="O166">
            <v>3.637142857142857</v>
          </cell>
          <cell r="P166">
            <v>2.0186428571428574</v>
          </cell>
          <cell r="Q166">
            <v>99.964285714285708</v>
          </cell>
        </row>
        <row r="167">
          <cell r="O167">
            <v>3.637142857142857</v>
          </cell>
          <cell r="P167">
            <v>2.0186428571428574</v>
          </cell>
          <cell r="Q167">
            <v>99.964285714285708</v>
          </cell>
        </row>
        <row r="168">
          <cell r="O168">
            <v>3.637142857142857</v>
          </cell>
          <cell r="P168">
            <v>2.0186428571428574</v>
          </cell>
          <cell r="Q168">
            <v>99.964285714285708</v>
          </cell>
        </row>
        <row r="169">
          <cell r="O169">
            <v>3.637142857142857</v>
          </cell>
          <cell r="P169">
            <v>2.0186428571428574</v>
          </cell>
          <cell r="Q169">
            <v>99.964285714285708</v>
          </cell>
        </row>
        <row r="170">
          <cell r="O170">
            <v>3.637142857142857</v>
          </cell>
          <cell r="P170">
            <v>2.0186428571428574</v>
          </cell>
          <cell r="Q170">
            <v>99.964285714285708</v>
          </cell>
        </row>
        <row r="171">
          <cell r="O171">
            <v>3.637142857142857</v>
          </cell>
          <cell r="P171">
            <v>2.0186428571428574</v>
          </cell>
          <cell r="Q171">
            <v>99.964285714285708</v>
          </cell>
        </row>
        <row r="172">
          <cell r="O172">
            <v>3.637142857142857</v>
          </cell>
          <cell r="P172">
            <v>2.0186428571428574</v>
          </cell>
          <cell r="Q172">
            <v>99.964285714285708</v>
          </cell>
        </row>
        <row r="173">
          <cell r="O173">
            <v>3.637142857142857</v>
          </cell>
          <cell r="P173">
            <v>2.0186428571428574</v>
          </cell>
          <cell r="Q173">
            <v>99.964285714285708</v>
          </cell>
        </row>
        <row r="174">
          <cell r="O174">
            <v>3.637142857142857</v>
          </cell>
          <cell r="P174">
            <v>2.0186428571428574</v>
          </cell>
          <cell r="Q174">
            <v>99.964285714285708</v>
          </cell>
        </row>
        <row r="175">
          <cell r="O175">
            <v>3.637142857142857</v>
          </cell>
          <cell r="P175">
            <v>2.0186428571428574</v>
          </cell>
          <cell r="Q175">
            <v>99.964285714285708</v>
          </cell>
        </row>
        <row r="176">
          <cell r="O176">
            <v>3.637142857142857</v>
          </cell>
          <cell r="P176">
            <v>2.0186428571428574</v>
          </cell>
          <cell r="Q176">
            <v>99.964285714285708</v>
          </cell>
        </row>
        <row r="177">
          <cell r="O177">
            <v>3.637142857142857</v>
          </cell>
          <cell r="P177">
            <v>2.0186428571428574</v>
          </cell>
          <cell r="Q177">
            <v>99.964285714285708</v>
          </cell>
        </row>
        <row r="178">
          <cell r="O178">
            <v>3.637142857142857</v>
          </cell>
          <cell r="P178">
            <v>2.0186428571428574</v>
          </cell>
          <cell r="Q178">
            <v>99.964285714285708</v>
          </cell>
        </row>
        <row r="179">
          <cell r="O179">
            <v>3.637142857142857</v>
          </cell>
          <cell r="P179">
            <v>2.0186428571428574</v>
          </cell>
          <cell r="Q179">
            <v>99.964285714285708</v>
          </cell>
        </row>
        <row r="180">
          <cell r="O180">
            <v>3.637142857142857</v>
          </cell>
          <cell r="P180">
            <v>2.0186428571428574</v>
          </cell>
          <cell r="Q180">
            <v>99.964285714285708</v>
          </cell>
        </row>
        <row r="181">
          <cell r="O181">
            <v>3.637142857142857</v>
          </cell>
          <cell r="P181">
            <v>2.0186428571428574</v>
          </cell>
          <cell r="Q181">
            <v>99.964285714285708</v>
          </cell>
        </row>
        <row r="182">
          <cell r="O182">
            <v>3.637142857142857</v>
          </cell>
          <cell r="P182">
            <v>2.0186428571428574</v>
          </cell>
          <cell r="Q182">
            <v>99.964285714285708</v>
          </cell>
        </row>
        <row r="183">
          <cell r="O183">
            <v>3.637142857142857</v>
          </cell>
          <cell r="P183">
            <v>2.0186428571428574</v>
          </cell>
          <cell r="Q183">
            <v>99.964285714285708</v>
          </cell>
        </row>
        <row r="184">
          <cell r="O184">
            <v>3.637142857142857</v>
          </cell>
          <cell r="P184">
            <v>2.0186428571428574</v>
          </cell>
          <cell r="Q184">
            <v>99.964285714285708</v>
          </cell>
        </row>
        <row r="185">
          <cell r="O185">
            <v>3.637142857142857</v>
          </cell>
          <cell r="P185">
            <v>2.0186428571428574</v>
          </cell>
          <cell r="Q185">
            <v>99.964285714285708</v>
          </cell>
        </row>
        <row r="186">
          <cell r="O186">
            <v>3.637142857142857</v>
          </cell>
          <cell r="P186">
            <v>2.0186428571428574</v>
          </cell>
          <cell r="Q186">
            <v>99.964285714285708</v>
          </cell>
        </row>
        <row r="187">
          <cell r="O187">
            <v>3.637142857142857</v>
          </cell>
          <cell r="P187">
            <v>2.0186428571428574</v>
          </cell>
          <cell r="Q187">
            <v>99.964285714285708</v>
          </cell>
        </row>
        <row r="188">
          <cell r="O188">
            <v>3.637142857142857</v>
          </cell>
          <cell r="P188">
            <v>2.0186428571428574</v>
          </cell>
          <cell r="Q188">
            <v>99.964285714285708</v>
          </cell>
        </row>
        <row r="189">
          <cell r="O189">
            <v>3.637142857142857</v>
          </cell>
          <cell r="P189">
            <v>2.0186428571428574</v>
          </cell>
          <cell r="Q189">
            <v>99.964285714285708</v>
          </cell>
        </row>
        <row r="190">
          <cell r="O190">
            <v>3.637142857142857</v>
          </cell>
          <cell r="P190">
            <v>2.0186428571428574</v>
          </cell>
          <cell r="Q190">
            <v>99.964285714285708</v>
          </cell>
        </row>
        <row r="191">
          <cell r="O191">
            <v>3.637142857142857</v>
          </cell>
          <cell r="P191">
            <v>2.0186428571428574</v>
          </cell>
          <cell r="Q191">
            <v>99.964285714285708</v>
          </cell>
        </row>
        <row r="192">
          <cell r="O192">
            <v>3.637142857142857</v>
          </cell>
          <cell r="P192">
            <v>2.0186428571428574</v>
          </cell>
          <cell r="Q192">
            <v>99.964285714285708</v>
          </cell>
        </row>
        <row r="193">
          <cell r="O193">
            <v>3.637142857142857</v>
          </cell>
          <cell r="P193">
            <v>2.0186428571428574</v>
          </cell>
          <cell r="Q193">
            <v>99.964285714285708</v>
          </cell>
        </row>
        <row r="194">
          <cell r="O194">
            <v>3.637142857142857</v>
          </cell>
          <cell r="P194">
            <v>2.0186428571428574</v>
          </cell>
          <cell r="Q194">
            <v>99.964285714285708</v>
          </cell>
        </row>
        <row r="195">
          <cell r="O195">
            <v>3.637142857142857</v>
          </cell>
          <cell r="P195">
            <v>2.0186428571428574</v>
          </cell>
          <cell r="Q195">
            <v>99.964285714285708</v>
          </cell>
        </row>
        <row r="196">
          <cell r="O196">
            <v>3.637142857142857</v>
          </cell>
          <cell r="P196">
            <v>2.0186428571428574</v>
          </cell>
          <cell r="Q196">
            <v>99.964285714285708</v>
          </cell>
        </row>
        <row r="197">
          <cell r="O197">
            <v>3.637142857142857</v>
          </cell>
          <cell r="P197">
            <v>2.0186428571428574</v>
          </cell>
          <cell r="Q197">
            <v>99.964285714285708</v>
          </cell>
        </row>
        <row r="198">
          <cell r="O198">
            <v>3.637142857142857</v>
          </cell>
          <cell r="P198">
            <v>2.0186428571428574</v>
          </cell>
          <cell r="Q198">
            <v>99.964285714285708</v>
          </cell>
        </row>
        <row r="199">
          <cell r="O199">
            <v>3.637142857142857</v>
          </cell>
          <cell r="P199">
            <v>2.0186428571428574</v>
          </cell>
          <cell r="Q199">
            <v>99.964285714285708</v>
          </cell>
        </row>
        <row r="200">
          <cell r="O200">
            <v>3.637142857142857</v>
          </cell>
          <cell r="P200">
            <v>2.0186428571428574</v>
          </cell>
          <cell r="Q200">
            <v>99.964285714285708</v>
          </cell>
        </row>
        <row r="201">
          <cell r="O201">
            <v>3.637142857142857</v>
          </cell>
          <cell r="P201">
            <v>2.0186428571428574</v>
          </cell>
          <cell r="Q201">
            <v>99.964285714285708</v>
          </cell>
        </row>
        <row r="202">
          <cell r="O202">
            <v>3.637142857142857</v>
          </cell>
          <cell r="P202">
            <v>2.0186428571428574</v>
          </cell>
          <cell r="Q202">
            <v>99.964285714285708</v>
          </cell>
        </row>
        <row r="203">
          <cell r="O203">
            <v>3.637142857142857</v>
          </cell>
          <cell r="P203">
            <v>2.0186428571428574</v>
          </cell>
          <cell r="Q203">
            <v>99.964285714285708</v>
          </cell>
        </row>
        <row r="204">
          <cell r="O204">
            <v>3.637142857142857</v>
          </cell>
          <cell r="P204">
            <v>2.0186428571428574</v>
          </cell>
          <cell r="Q204">
            <v>99.964285714285708</v>
          </cell>
        </row>
        <row r="205">
          <cell r="O205">
            <v>3.637142857142857</v>
          </cell>
          <cell r="P205">
            <v>2.0186428571428574</v>
          </cell>
          <cell r="Q205">
            <v>99.964285714285708</v>
          </cell>
        </row>
        <row r="206">
          <cell r="O206">
            <v>3.637142857142857</v>
          </cell>
          <cell r="P206">
            <v>2.0186428571428574</v>
          </cell>
          <cell r="Q206">
            <v>99.964285714285708</v>
          </cell>
        </row>
        <row r="207">
          <cell r="O207">
            <v>3.637142857142857</v>
          </cell>
          <cell r="P207">
            <v>2.0186428571428574</v>
          </cell>
          <cell r="Q207">
            <v>99.964285714285708</v>
          </cell>
        </row>
        <row r="208">
          <cell r="O208">
            <v>3.637142857142857</v>
          </cell>
          <cell r="P208">
            <v>2.0186428571428574</v>
          </cell>
          <cell r="Q208">
            <v>99.964285714285708</v>
          </cell>
        </row>
        <row r="209">
          <cell r="O209">
            <v>3.637142857142857</v>
          </cell>
          <cell r="P209">
            <v>2.0186428571428574</v>
          </cell>
          <cell r="Q209">
            <v>99.964285714285708</v>
          </cell>
        </row>
        <row r="210">
          <cell r="O210">
            <v>3.637142857142857</v>
          </cell>
          <cell r="P210">
            <v>2.0186428571428574</v>
          </cell>
          <cell r="Q210">
            <v>99.964285714285708</v>
          </cell>
        </row>
        <row r="211">
          <cell r="O211">
            <v>3.637142857142857</v>
          </cell>
          <cell r="P211">
            <v>2.0186428571428574</v>
          </cell>
          <cell r="Q211">
            <v>99.964285714285708</v>
          </cell>
        </row>
        <row r="212">
          <cell r="O212">
            <v>3.637142857142857</v>
          </cell>
          <cell r="P212">
            <v>2.0186428571428574</v>
          </cell>
          <cell r="Q212">
            <v>99.964285714285708</v>
          </cell>
        </row>
        <row r="213">
          <cell r="O213">
            <v>3.637142857142857</v>
          </cell>
          <cell r="P213">
            <v>2.0186428571428574</v>
          </cell>
          <cell r="Q213">
            <v>99.964285714285708</v>
          </cell>
        </row>
        <row r="214">
          <cell r="O214">
            <v>3.637142857142857</v>
          </cell>
          <cell r="P214">
            <v>2.0186428571428574</v>
          </cell>
          <cell r="Q214">
            <v>99.964285714285708</v>
          </cell>
        </row>
        <row r="215">
          <cell r="O215">
            <v>3.637142857142857</v>
          </cell>
          <cell r="P215">
            <v>2.0186428571428574</v>
          </cell>
          <cell r="Q215">
            <v>99.964285714285708</v>
          </cell>
        </row>
        <row r="216">
          <cell r="O216">
            <v>3.637142857142857</v>
          </cell>
          <cell r="P216">
            <v>2.0186428571428574</v>
          </cell>
          <cell r="Q216">
            <v>99.964285714285708</v>
          </cell>
        </row>
        <row r="217">
          <cell r="O217">
            <v>3.637142857142857</v>
          </cell>
          <cell r="P217">
            <v>2.0186428571428574</v>
          </cell>
          <cell r="Q217">
            <v>99.964285714285708</v>
          </cell>
        </row>
        <row r="218">
          <cell r="O218">
            <v>3.637142857142857</v>
          </cell>
          <cell r="P218">
            <v>2.0186428571428574</v>
          </cell>
          <cell r="Q218">
            <v>99.964285714285708</v>
          </cell>
        </row>
        <row r="219">
          <cell r="O219">
            <v>3.637142857142857</v>
          </cell>
          <cell r="P219">
            <v>2.0186428571428574</v>
          </cell>
          <cell r="Q219">
            <v>99.964285714285708</v>
          </cell>
        </row>
        <row r="220">
          <cell r="O220">
            <v>3.637142857142857</v>
          </cell>
          <cell r="P220">
            <v>2.0186428571428574</v>
          </cell>
          <cell r="Q220">
            <v>99.964285714285708</v>
          </cell>
        </row>
        <row r="221">
          <cell r="O221">
            <v>3.637142857142857</v>
          </cell>
          <cell r="P221">
            <v>2.0186428571428574</v>
          </cell>
          <cell r="Q221">
            <v>99.964285714285708</v>
          </cell>
        </row>
        <row r="222">
          <cell r="O222">
            <v>3.637142857142857</v>
          </cell>
          <cell r="P222">
            <v>2.0186428571428574</v>
          </cell>
          <cell r="Q222">
            <v>99.964285714285708</v>
          </cell>
        </row>
        <row r="223">
          <cell r="O223">
            <v>3.637142857142857</v>
          </cell>
          <cell r="P223">
            <v>2.0186428571428574</v>
          </cell>
          <cell r="Q223">
            <v>99.964285714285708</v>
          </cell>
        </row>
        <row r="224">
          <cell r="O224">
            <v>3.637142857142857</v>
          </cell>
          <cell r="P224">
            <v>2.0186428571428574</v>
          </cell>
          <cell r="Q224">
            <v>99.964285714285708</v>
          </cell>
        </row>
        <row r="225">
          <cell r="O225">
            <v>3.637142857142857</v>
          </cell>
          <cell r="P225">
            <v>2.0186428571428574</v>
          </cell>
          <cell r="Q225">
            <v>99.964285714285708</v>
          </cell>
        </row>
        <row r="226">
          <cell r="O226">
            <v>3.637142857142857</v>
          </cell>
          <cell r="P226">
            <v>2.0186428571428574</v>
          </cell>
          <cell r="Q226">
            <v>99.964285714285708</v>
          </cell>
        </row>
        <row r="227">
          <cell r="O227">
            <v>3.637142857142857</v>
          </cell>
          <cell r="P227">
            <v>2.0186428571428574</v>
          </cell>
          <cell r="Q227">
            <v>99.964285714285708</v>
          </cell>
        </row>
        <row r="228">
          <cell r="O228">
            <v>3.637142857142857</v>
          </cell>
          <cell r="P228">
            <v>2.0186428571428574</v>
          </cell>
          <cell r="Q228">
            <v>99.964285714285708</v>
          </cell>
        </row>
        <row r="229">
          <cell r="O229">
            <v>3.637142857142857</v>
          </cell>
          <cell r="P229">
            <v>2.0186428571428574</v>
          </cell>
          <cell r="Q229">
            <v>99.964285714285708</v>
          </cell>
        </row>
        <row r="230">
          <cell r="O230">
            <v>3.637142857142857</v>
          </cell>
          <cell r="P230">
            <v>2.0186428571428574</v>
          </cell>
          <cell r="Q230">
            <v>99.964285714285708</v>
          </cell>
        </row>
        <row r="231">
          <cell r="O231">
            <v>3.637142857142857</v>
          </cell>
          <cell r="P231">
            <v>2.0186428571428574</v>
          </cell>
          <cell r="Q231">
            <v>99.964285714285708</v>
          </cell>
        </row>
        <row r="232">
          <cell r="O232">
            <v>3.637142857142857</v>
          </cell>
          <cell r="P232">
            <v>2.0186428571428574</v>
          </cell>
          <cell r="Q232">
            <v>99.964285714285708</v>
          </cell>
        </row>
        <row r="233">
          <cell r="O233">
            <v>3.637142857142857</v>
          </cell>
          <cell r="P233">
            <v>2.0186428571428574</v>
          </cell>
          <cell r="Q233">
            <v>99.964285714285708</v>
          </cell>
        </row>
        <row r="234">
          <cell r="O234">
            <v>3.637142857142857</v>
          </cell>
          <cell r="P234">
            <v>2.0186428571428574</v>
          </cell>
          <cell r="Q234">
            <v>99.964285714285708</v>
          </cell>
        </row>
        <row r="235">
          <cell r="O235">
            <v>3.637142857142857</v>
          </cell>
          <cell r="P235">
            <v>2.0186428571428574</v>
          </cell>
          <cell r="Q235">
            <v>99.964285714285708</v>
          </cell>
        </row>
        <row r="236">
          <cell r="O236">
            <v>3.637142857142857</v>
          </cell>
          <cell r="P236">
            <v>2.0186428571428574</v>
          </cell>
          <cell r="Q236">
            <v>99.964285714285708</v>
          </cell>
        </row>
        <row r="237">
          <cell r="O237">
            <v>3.637142857142857</v>
          </cell>
          <cell r="P237">
            <v>2.0186428571428574</v>
          </cell>
          <cell r="Q237">
            <v>99.964285714285708</v>
          </cell>
        </row>
        <row r="238">
          <cell r="O238">
            <v>3.637142857142857</v>
          </cell>
          <cell r="P238">
            <v>2.0186428571428574</v>
          </cell>
          <cell r="Q238">
            <v>99.964285714285708</v>
          </cell>
        </row>
        <row r="239">
          <cell r="O239">
            <v>3.637142857142857</v>
          </cell>
          <cell r="P239">
            <v>2.0186428571428574</v>
          </cell>
          <cell r="Q239">
            <v>99.964285714285708</v>
          </cell>
        </row>
        <row r="240">
          <cell r="O240">
            <v>3.637142857142857</v>
          </cell>
          <cell r="P240">
            <v>2.0186428571428574</v>
          </cell>
          <cell r="Q240">
            <v>99.964285714285708</v>
          </cell>
        </row>
        <row r="241">
          <cell r="O241">
            <v>3.637142857142857</v>
          </cell>
          <cell r="P241">
            <v>2.0186428571428574</v>
          </cell>
          <cell r="Q241">
            <v>99.964285714285708</v>
          </cell>
        </row>
        <row r="242">
          <cell r="O242">
            <v>3.637142857142857</v>
          </cell>
          <cell r="P242">
            <v>2.0186428571428574</v>
          </cell>
          <cell r="Q242">
            <v>99.964285714285708</v>
          </cell>
        </row>
        <row r="243">
          <cell r="O243">
            <v>3.637142857142857</v>
          </cell>
          <cell r="P243">
            <v>2.0186428571428574</v>
          </cell>
          <cell r="Q243">
            <v>99.964285714285708</v>
          </cell>
        </row>
        <row r="244">
          <cell r="O244">
            <v>3.637142857142857</v>
          </cell>
          <cell r="P244">
            <v>2.0186428571428574</v>
          </cell>
          <cell r="Q244">
            <v>99.964285714285708</v>
          </cell>
        </row>
        <row r="245">
          <cell r="O245">
            <v>3.637142857142857</v>
          </cell>
          <cell r="P245">
            <v>2.0186428571428574</v>
          </cell>
          <cell r="Q245">
            <v>99.964285714285708</v>
          </cell>
        </row>
        <row r="246">
          <cell r="O246">
            <v>3.637142857142857</v>
          </cell>
          <cell r="P246">
            <v>2.0186428571428574</v>
          </cell>
          <cell r="Q246">
            <v>99.964285714285708</v>
          </cell>
        </row>
        <row r="247">
          <cell r="O247">
            <v>3.637142857142857</v>
          </cell>
          <cell r="P247">
            <v>2.0186428571428574</v>
          </cell>
          <cell r="Q247">
            <v>99.964285714285708</v>
          </cell>
        </row>
        <row r="248">
          <cell r="O248">
            <v>3.637142857142857</v>
          </cell>
          <cell r="P248">
            <v>2.0186428571428574</v>
          </cell>
          <cell r="Q248">
            <v>99.964285714285708</v>
          </cell>
        </row>
        <row r="249">
          <cell r="O249">
            <v>3.637142857142857</v>
          </cell>
          <cell r="P249">
            <v>2.0186428571428574</v>
          </cell>
          <cell r="Q249">
            <v>99.964285714285708</v>
          </cell>
        </row>
        <row r="250">
          <cell r="O250">
            <v>3.637142857142857</v>
          </cell>
          <cell r="P250">
            <v>2.0186428571428574</v>
          </cell>
          <cell r="Q250">
            <v>99.964285714285708</v>
          </cell>
        </row>
        <row r="251">
          <cell r="O251">
            <v>3.637142857142857</v>
          </cell>
          <cell r="P251">
            <v>2.0186428571428574</v>
          </cell>
          <cell r="Q251">
            <v>99.964285714285708</v>
          </cell>
        </row>
        <row r="252">
          <cell r="O252">
            <v>3.637142857142857</v>
          </cell>
          <cell r="P252">
            <v>2.0186428571428574</v>
          </cell>
          <cell r="Q252">
            <v>99.964285714285708</v>
          </cell>
        </row>
        <row r="253">
          <cell r="O253">
            <v>3.637142857142857</v>
          </cell>
          <cell r="P253">
            <v>2.0186428571428574</v>
          </cell>
          <cell r="Q253">
            <v>99.964285714285708</v>
          </cell>
        </row>
        <row r="254">
          <cell r="O254">
            <v>3.637142857142857</v>
          </cell>
          <cell r="P254">
            <v>2.0186428571428574</v>
          </cell>
          <cell r="Q254">
            <v>99.964285714285708</v>
          </cell>
        </row>
        <row r="255">
          <cell r="O255">
            <v>3.637142857142857</v>
          </cell>
          <cell r="P255">
            <v>2.0186428571428574</v>
          </cell>
          <cell r="Q255">
            <v>99.964285714285708</v>
          </cell>
        </row>
        <row r="256">
          <cell r="O256">
            <v>3.637142857142857</v>
          </cell>
          <cell r="P256">
            <v>2.0186428571428574</v>
          </cell>
          <cell r="Q256">
            <v>99.964285714285708</v>
          </cell>
        </row>
        <row r="257">
          <cell r="O257">
            <v>3.637142857142857</v>
          </cell>
          <cell r="P257">
            <v>2.0186428571428574</v>
          </cell>
          <cell r="Q257">
            <v>99.964285714285708</v>
          </cell>
        </row>
        <row r="258">
          <cell r="O258">
            <v>3.637142857142857</v>
          </cell>
          <cell r="P258">
            <v>2.0186428571428574</v>
          </cell>
          <cell r="Q258">
            <v>99.964285714285708</v>
          </cell>
        </row>
        <row r="259">
          <cell r="O259">
            <v>3.637142857142857</v>
          </cell>
          <cell r="P259">
            <v>2.0186428571428574</v>
          </cell>
          <cell r="Q259">
            <v>99.964285714285708</v>
          </cell>
        </row>
        <row r="260">
          <cell r="O260">
            <v>3.637142857142857</v>
          </cell>
          <cell r="P260">
            <v>2.0186428571428574</v>
          </cell>
          <cell r="Q260">
            <v>99.964285714285708</v>
          </cell>
        </row>
        <row r="261">
          <cell r="O261">
            <v>3.637142857142857</v>
          </cell>
          <cell r="P261">
            <v>2.0186428571428574</v>
          </cell>
          <cell r="Q261">
            <v>99.964285714285708</v>
          </cell>
        </row>
        <row r="262">
          <cell r="O262">
            <v>3.637142857142857</v>
          </cell>
          <cell r="P262">
            <v>2.0186428571428574</v>
          </cell>
          <cell r="Q262">
            <v>99.964285714285708</v>
          </cell>
        </row>
        <row r="263">
          <cell r="O263">
            <v>3.637142857142857</v>
          </cell>
          <cell r="P263">
            <v>2.0186428571428574</v>
          </cell>
          <cell r="Q263">
            <v>99.964285714285708</v>
          </cell>
        </row>
        <row r="264">
          <cell r="O264">
            <v>3.637142857142857</v>
          </cell>
          <cell r="P264">
            <v>2.0186428571428574</v>
          </cell>
          <cell r="Q264">
            <v>99.964285714285708</v>
          </cell>
        </row>
        <row r="265">
          <cell r="O265">
            <v>3.637142857142857</v>
          </cell>
          <cell r="P265">
            <v>2.0186428571428574</v>
          </cell>
          <cell r="Q265">
            <v>99.964285714285708</v>
          </cell>
        </row>
        <row r="266">
          <cell r="O266">
            <v>3.637142857142857</v>
          </cell>
          <cell r="P266">
            <v>2.0186428571428574</v>
          </cell>
          <cell r="Q266">
            <v>99.964285714285708</v>
          </cell>
        </row>
        <row r="267">
          <cell r="O267">
            <v>3.637142857142857</v>
          </cell>
          <cell r="P267">
            <v>2.0186428571428574</v>
          </cell>
          <cell r="Q267">
            <v>99.964285714285708</v>
          </cell>
        </row>
        <row r="268">
          <cell r="O268">
            <v>3.637142857142857</v>
          </cell>
          <cell r="P268">
            <v>2.0186428571428574</v>
          </cell>
          <cell r="Q268">
            <v>99.964285714285708</v>
          </cell>
        </row>
        <row r="269">
          <cell r="O269">
            <v>3.637142857142857</v>
          </cell>
          <cell r="P269">
            <v>2.0186428571428574</v>
          </cell>
          <cell r="Q269">
            <v>99.964285714285708</v>
          </cell>
        </row>
        <row r="270">
          <cell r="O270">
            <v>3.637142857142857</v>
          </cell>
          <cell r="P270">
            <v>2.0186428571428574</v>
          </cell>
          <cell r="Q270">
            <v>99.964285714285708</v>
          </cell>
        </row>
        <row r="271">
          <cell r="O271">
            <v>3.637142857142857</v>
          </cell>
          <cell r="P271">
            <v>2.0186428571428574</v>
          </cell>
          <cell r="Q271">
            <v>99.964285714285708</v>
          </cell>
        </row>
        <row r="272">
          <cell r="O272">
            <v>3.637142857142857</v>
          </cell>
          <cell r="P272">
            <v>2.0186428571428574</v>
          </cell>
          <cell r="Q272">
            <v>99.964285714285708</v>
          </cell>
        </row>
        <row r="273">
          <cell r="O273">
            <v>3.637142857142857</v>
          </cell>
          <cell r="P273">
            <v>2.0186428571428574</v>
          </cell>
          <cell r="Q273">
            <v>99.964285714285708</v>
          </cell>
        </row>
        <row r="274">
          <cell r="O274">
            <v>3.637142857142857</v>
          </cell>
          <cell r="P274">
            <v>2.0186428571428574</v>
          </cell>
          <cell r="Q274">
            <v>99.964285714285708</v>
          </cell>
        </row>
        <row r="275">
          <cell r="O275">
            <v>3.637142857142857</v>
          </cell>
          <cell r="P275">
            <v>2.0186428571428574</v>
          </cell>
          <cell r="Q275">
            <v>99.964285714285708</v>
          </cell>
        </row>
        <row r="276">
          <cell r="O276">
            <v>3.637142857142857</v>
          </cell>
          <cell r="P276">
            <v>2.0186428571428574</v>
          </cell>
          <cell r="Q276">
            <v>99.964285714285708</v>
          </cell>
        </row>
        <row r="277">
          <cell r="O277">
            <v>3.637142857142857</v>
          </cell>
          <cell r="P277">
            <v>2.0186428571428574</v>
          </cell>
          <cell r="Q277">
            <v>99.964285714285708</v>
          </cell>
        </row>
        <row r="278">
          <cell r="O278">
            <v>3.637142857142857</v>
          </cell>
          <cell r="P278">
            <v>2.0186428571428574</v>
          </cell>
          <cell r="Q278">
            <v>99.964285714285708</v>
          </cell>
        </row>
        <row r="279">
          <cell r="O279">
            <v>3.637142857142857</v>
          </cell>
          <cell r="P279">
            <v>2.0186428571428574</v>
          </cell>
          <cell r="Q279">
            <v>99.964285714285708</v>
          </cell>
        </row>
        <row r="280">
          <cell r="O280">
            <v>3.637142857142857</v>
          </cell>
          <cell r="P280">
            <v>2.0186428571428574</v>
          </cell>
          <cell r="Q280">
            <v>99.964285714285708</v>
          </cell>
        </row>
        <row r="281">
          <cell r="O281">
            <v>3.637142857142857</v>
          </cell>
          <cell r="P281">
            <v>2.0186428571428574</v>
          </cell>
          <cell r="Q281">
            <v>99.964285714285708</v>
          </cell>
        </row>
        <row r="282">
          <cell r="O282">
            <v>3.637142857142857</v>
          </cell>
          <cell r="P282">
            <v>2.0186428571428574</v>
          </cell>
          <cell r="Q282">
            <v>99.964285714285708</v>
          </cell>
        </row>
        <row r="283">
          <cell r="O283">
            <v>3.637142857142857</v>
          </cell>
          <cell r="P283">
            <v>2.0186428571428574</v>
          </cell>
          <cell r="Q283">
            <v>99.964285714285708</v>
          </cell>
        </row>
        <row r="284">
          <cell r="O284">
            <v>3.637142857142857</v>
          </cell>
          <cell r="P284">
            <v>2.0186428571428574</v>
          </cell>
          <cell r="Q284">
            <v>99.964285714285708</v>
          </cell>
        </row>
        <row r="285">
          <cell r="O285">
            <v>3.637142857142857</v>
          </cell>
          <cell r="P285">
            <v>2.0186428571428574</v>
          </cell>
          <cell r="Q285">
            <v>99.964285714285708</v>
          </cell>
        </row>
        <row r="286">
          <cell r="O286">
            <v>3.637142857142857</v>
          </cell>
          <cell r="P286">
            <v>2.0186428571428574</v>
          </cell>
          <cell r="Q286">
            <v>99.964285714285708</v>
          </cell>
        </row>
        <row r="287">
          <cell r="O287">
            <v>3.637142857142857</v>
          </cell>
          <cell r="P287">
            <v>2.0186428571428574</v>
          </cell>
          <cell r="Q287">
            <v>99.964285714285708</v>
          </cell>
        </row>
        <row r="288">
          <cell r="O288">
            <v>3.637142857142857</v>
          </cell>
          <cell r="P288">
            <v>2.0186428571428574</v>
          </cell>
          <cell r="Q288">
            <v>99.964285714285708</v>
          </cell>
        </row>
        <row r="289">
          <cell r="O289">
            <v>3.637142857142857</v>
          </cell>
          <cell r="P289">
            <v>2.0186428571428574</v>
          </cell>
          <cell r="Q289">
            <v>99.964285714285708</v>
          </cell>
        </row>
        <row r="290">
          <cell r="O290">
            <v>3.637142857142857</v>
          </cell>
          <cell r="P290">
            <v>2.0186428571428574</v>
          </cell>
          <cell r="Q290">
            <v>99.964285714285708</v>
          </cell>
        </row>
        <row r="291">
          <cell r="O291">
            <v>3.637142857142857</v>
          </cell>
          <cell r="P291">
            <v>2.0186428571428574</v>
          </cell>
          <cell r="Q291">
            <v>99.964285714285708</v>
          </cell>
        </row>
        <row r="292">
          <cell r="O292">
            <v>3.637142857142857</v>
          </cell>
          <cell r="P292">
            <v>2.0186428571428574</v>
          </cell>
          <cell r="Q292">
            <v>99.964285714285708</v>
          </cell>
        </row>
        <row r="293">
          <cell r="O293">
            <v>3.637142857142857</v>
          </cell>
          <cell r="P293">
            <v>2.0186428571428574</v>
          </cell>
          <cell r="Q293">
            <v>99.964285714285708</v>
          </cell>
        </row>
        <row r="294">
          <cell r="O294">
            <v>3.637142857142857</v>
          </cell>
          <cell r="P294">
            <v>2.0186428571428574</v>
          </cell>
          <cell r="Q294">
            <v>99.964285714285708</v>
          </cell>
        </row>
        <row r="295">
          <cell r="O295">
            <v>3.637142857142857</v>
          </cell>
          <cell r="P295">
            <v>2.0186428571428574</v>
          </cell>
          <cell r="Q295">
            <v>99.964285714285708</v>
          </cell>
        </row>
        <row r="296">
          <cell r="O296">
            <v>3.637142857142857</v>
          </cell>
          <cell r="P296">
            <v>2.0186428571428574</v>
          </cell>
          <cell r="Q296">
            <v>99.964285714285708</v>
          </cell>
        </row>
        <row r="297">
          <cell r="O297">
            <v>3.637142857142857</v>
          </cell>
          <cell r="P297">
            <v>2.0186428571428574</v>
          </cell>
          <cell r="Q297">
            <v>99.964285714285708</v>
          </cell>
        </row>
        <row r="298">
          <cell r="O298">
            <v>3.637142857142857</v>
          </cell>
          <cell r="P298">
            <v>2.0186428571428574</v>
          </cell>
          <cell r="Q298">
            <v>99.964285714285708</v>
          </cell>
        </row>
        <row r="299">
          <cell r="O299">
            <v>3.637142857142857</v>
          </cell>
          <cell r="P299">
            <v>2.0186428571428574</v>
          </cell>
          <cell r="Q299">
            <v>99.964285714285708</v>
          </cell>
        </row>
        <row r="300">
          <cell r="O300">
            <v>3.637142857142857</v>
          </cell>
          <cell r="P300">
            <v>2.0186428571428574</v>
          </cell>
          <cell r="Q300">
            <v>99.964285714285708</v>
          </cell>
        </row>
        <row r="301">
          <cell r="O301">
            <v>3.637142857142857</v>
          </cell>
          <cell r="P301">
            <v>2.0186428571428574</v>
          </cell>
          <cell r="Q301">
            <v>99.964285714285708</v>
          </cell>
        </row>
        <row r="302">
          <cell r="O302">
            <v>3.637142857142857</v>
          </cell>
          <cell r="P302">
            <v>2.0186428571428574</v>
          </cell>
          <cell r="Q302">
            <v>99.964285714285708</v>
          </cell>
        </row>
        <row r="303">
          <cell r="O303">
            <v>3.637142857142857</v>
          </cell>
          <cell r="P303">
            <v>2.0186428571428574</v>
          </cell>
          <cell r="Q303">
            <v>99.964285714285708</v>
          </cell>
        </row>
        <row r="304">
          <cell r="O304">
            <v>3.637142857142857</v>
          </cell>
          <cell r="P304">
            <v>2.0186428571428574</v>
          </cell>
          <cell r="Q304">
            <v>99.964285714285708</v>
          </cell>
        </row>
        <row r="305">
          <cell r="O305">
            <v>3.637142857142857</v>
          </cell>
          <cell r="P305">
            <v>2.0186428571428574</v>
          </cell>
          <cell r="Q305">
            <v>99.964285714285708</v>
          </cell>
        </row>
        <row r="306">
          <cell r="O306">
            <v>3.637142857142857</v>
          </cell>
          <cell r="P306">
            <v>2.0186428571428574</v>
          </cell>
          <cell r="Q306">
            <v>99.964285714285708</v>
          </cell>
        </row>
        <row r="307">
          <cell r="O307">
            <v>3.637142857142857</v>
          </cell>
          <cell r="P307">
            <v>2.0186428571428574</v>
          </cell>
          <cell r="Q307">
            <v>99.964285714285708</v>
          </cell>
        </row>
        <row r="308">
          <cell r="O308">
            <v>3.637142857142857</v>
          </cell>
          <cell r="P308">
            <v>2.0186428571428574</v>
          </cell>
          <cell r="Q308">
            <v>99.964285714285708</v>
          </cell>
        </row>
        <row r="309">
          <cell r="O309">
            <v>3.637142857142857</v>
          </cell>
          <cell r="P309">
            <v>2.0186428571428574</v>
          </cell>
          <cell r="Q309">
            <v>99.964285714285708</v>
          </cell>
        </row>
        <row r="310">
          <cell r="O310">
            <v>3.637142857142857</v>
          </cell>
          <cell r="P310">
            <v>2.0186428571428574</v>
          </cell>
          <cell r="Q310">
            <v>99.964285714285708</v>
          </cell>
        </row>
        <row r="311">
          <cell r="O311">
            <v>3.637142857142857</v>
          </cell>
          <cell r="P311">
            <v>2.0186428571428574</v>
          </cell>
          <cell r="Q311">
            <v>99.964285714285708</v>
          </cell>
        </row>
        <row r="312">
          <cell r="O312">
            <v>3.637142857142857</v>
          </cell>
          <cell r="P312">
            <v>2.0186428571428574</v>
          </cell>
          <cell r="Q312">
            <v>99.964285714285708</v>
          </cell>
        </row>
        <row r="313">
          <cell r="O313">
            <v>3.637142857142857</v>
          </cell>
          <cell r="P313">
            <v>2.0186428571428574</v>
          </cell>
          <cell r="Q313">
            <v>99.964285714285708</v>
          </cell>
        </row>
        <row r="314">
          <cell r="O314">
            <v>3.637142857142857</v>
          </cell>
          <cell r="P314">
            <v>2.0186428571428574</v>
          </cell>
          <cell r="Q314">
            <v>99.964285714285708</v>
          </cell>
        </row>
        <row r="315">
          <cell r="O315">
            <v>3.637142857142857</v>
          </cell>
          <cell r="P315">
            <v>2.0186428571428574</v>
          </cell>
          <cell r="Q315">
            <v>99.964285714285708</v>
          </cell>
        </row>
        <row r="316">
          <cell r="O316">
            <v>3.637142857142857</v>
          </cell>
          <cell r="P316">
            <v>2.0186428571428574</v>
          </cell>
          <cell r="Q316">
            <v>99.964285714285708</v>
          </cell>
        </row>
        <row r="317">
          <cell r="O317">
            <v>3.637142857142857</v>
          </cell>
          <cell r="P317">
            <v>2.0186428571428574</v>
          </cell>
          <cell r="Q317">
            <v>99.964285714285708</v>
          </cell>
        </row>
        <row r="318">
          <cell r="O318">
            <v>3.637142857142857</v>
          </cell>
          <cell r="P318">
            <v>2.0186428571428574</v>
          </cell>
          <cell r="Q318">
            <v>99.964285714285708</v>
          </cell>
        </row>
        <row r="319">
          <cell r="O319">
            <v>3.637142857142857</v>
          </cell>
          <cell r="P319">
            <v>2.0186428571428574</v>
          </cell>
          <cell r="Q319">
            <v>99.964285714285708</v>
          </cell>
        </row>
        <row r="320">
          <cell r="O320">
            <v>3.637142857142857</v>
          </cell>
          <cell r="P320">
            <v>2.0186428571428574</v>
          </cell>
          <cell r="Q320">
            <v>99.964285714285708</v>
          </cell>
        </row>
        <row r="321">
          <cell r="O321">
            <v>3.637142857142857</v>
          </cell>
          <cell r="P321">
            <v>2.0186428571428574</v>
          </cell>
          <cell r="Q321">
            <v>99.964285714285708</v>
          </cell>
        </row>
        <row r="322">
          <cell r="O322">
            <v>3.637142857142857</v>
          </cell>
          <cell r="P322">
            <v>2.0186428571428574</v>
          </cell>
          <cell r="Q322">
            <v>99.964285714285708</v>
          </cell>
        </row>
        <row r="323">
          <cell r="O323">
            <v>3.637142857142857</v>
          </cell>
          <cell r="P323">
            <v>2.0186428571428574</v>
          </cell>
          <cell r="Q323">
            <v>99.964285714285708</v>
          </cell>
        </row>
        <row r="324">
          <cell r="O324">
            <v>3.637142857142857</v>
          </cell>
          <cell r="P324">
            <v>2.0186428571428574</v>
          </cell>
          <cell r="Q324">
            <v>99.964285714285708</v>
          </cell>
        </row>
        <row r="325">
          <cell r="O325">
            <v>3.637142857142857</v>
          </cell>
          <cell r="P325">
            <v>2.0186428571428574</v>
          </cell>
          <cell r="Q325">
            <v>99.964285714285708</v>
          </cell>
        </row>
        <row r="326">
          <cell r="O326">
            <v>3.637142857142857</v>
          </cell>
          <cell r="P326">
            <v>2.0186428571428574</v>
          </cell>
          <cell r="Q326">
            <v>99.964285714285708</v>
          </cell>
        </row>
        <row r="327">
          <cell r="O327">
            <v>3.637142857142857</v>
          </cell>
          <cell r="P327">
            <v>2.0186428571428574</v>
          </cell>
          <cell r="Q327">
            <v>99.964285714285708</v>
          </cell>
        </row>
        <row r="328">
          <cell r="O328">
            <v>3.637142857142857</v>
          </cell>
          <cell r="P328">
            <v>2.0186428571428574</v>
          </cell>
          <cell r="Q328">
            <v>99.964285714285708</v>
          </cell>
        </row>
        <row r="329">
          <cell r="O329">
            <v>3.637142857142857</v>
          </cell>
          <cell r="P329">
            <v>2.0186428571428574</v>
          </cell>
          <cell r="Q329">
            <v>99.964285714285708</v>
          </cell>
        </row>
        <row r="330">
          <cell r="O330">
            <v>3.637142857142857</v>
          </cell>
          <cell r="P330">
            <v>2.0186428571428574</v>
          </cell>
          <cell r="Q330">
            <v>99.964285714285708</v>
          </cell>
        </row>
        <row r="331">
          <cell r="O331">
            <v>3.637142857142857</v>
          </cell>
          <cell r="P331">
            <v>2.0186428571428574</v>
          </cell>
          <cell r="Q331">
            <v>99.964285714285708</v>
          </cell>
        </row>
        <row r="332">
          <cell r="O332">
            <v>3.637142857142857</v>
          </cell>
          <cell r="P332">
            <v>2.0186428571428574</v>
          </cell>
          <cell r="Q332">
            <v>99.964285714285708</v>
          </cell>
        </row>
        <row r="333">
          <cell r="O333">
            <v>3.637142857142857</v>
          </cell>
          <cell r="P333">
            <v>2.0186428571428574</v>
          </cell>
          <cell r="Q333">
            <v>99.964285714285708</v>
          </cell>
        </row>
        <row r="334">
          <cell r="O334">
            <v>3.637142857142857</v>
          </cell>
          <cell r="P334">
            <v>2.0186428571428574</v>
          </cell>
          <cell r="Q334">
            <v>99.964285714285708</v>
          </cell>
        </row>
        <row r="335">
          <cell r="O335">
            <v>3.637142857142857</v>
          </cell>
          <cell r="P335">
            <v>2.0186428571428574</v>
          </cell>
          <cell r="Q335">
            <v>99.964285714285708</v>
          </cell>
        </row>
        <row r="336">
          <cell r="O336">
            <v>3.637142857142857</v>
          </cell>
          <cell r="P336">
            <v>2.0186428571428574</v>
          </cell>
          <cell r="Q336">
            <v>99.964285714285708</v>
          </cell>
        </row>
        <row r="337">
          <cell r="O337">
            <v>3.637142857142857</v>
          </cell>
          <cell r="P337">
            <v>2.0186428571428574</v>
          </cell>
          <cell r="Q337">
            <v>99.964285714285708</v>
          </cell>
        </row>
        <row r="338">
          <cell r="O338">
            <v>3.637142857142857</v>
          </cell>
          <cell r="P338">
            <v>2.0186428571428574</v>
          </cell>
          <cell r="Q338">
            <v>99.964285714285708</v>
          </cell>
        </row>
        <row r="339">
          <cell r="O339">
            <v>3.637142857142857</v>
          </cell>
          <cell r="P339">
            <v>2.0186428571428574</v>
          </cell>
          <cell r="Q339">
            <v>99.964285714285708</v>
          </cell>
        </row>
        <row r="340">
          <cell r="O340">
            <v>3.637142857142857</v>
          </cell>
          <cell r="P340">
            <v>2.0186428571428574</v>
          </cell>
          <cell r="Q340">
            <v>99.964285714285708</v>
          </cell>
        </row>
        <row r="341">
          <cell r="O341">
            <v>3.637142857142857</v>
          </cell>
          <cell r="P341">
            <v>2.0186428571428574</v>
          </cell>
          <cell r="Q341">
            <v>99.964285714285708</v>
          </cell>
        </row>
        <row r="342">
          <cell r="O342">
            <v>3.637142857142857</v>
          </cell>
          <cell r="P342">
            <v>2.0186428571428574</v>
          </cell>
          <cell r="Q342">
            <v>99.964285714285708</v>
          </cell>
        </row>
        <row r="343">
          <cell r="O343">
            <v>3.637142857142857</v>
          </cell>
          <cell r="P343">
            <v>2.0186428571428574</v>
          </cell>
          <cell r="Q343">
            <v>99.964285714285708</v>
          </cell>
        </row>
        <row r="344">
          <cell r="O344">
            <v>3.637142857142857</v>
          </cell>
          <cell r="P344">
            <v>2.0186428571428574</v>
          </cell>
          <cell r="Q344">
            <v>99.964285714285708</v>
          </cell>
        </row>
        <row r="345">
          <cell r="O345">
            <v>3.637142857142857</v>
          </cell>
          <cell r="P345">
            <v>2.0186428571428574</v>
          </cell>
          <cell r="Q345">
            <v>99.964285714285708</v>
          </cell>
        </row>
        <row r="346">
          <cell r="O346">
            <v>3.637142857142857</v>
          </cell>
          <cell r="P346">
            <v>2.0186428571428574</v>
          </cell>
          <cell r="Q346">
            <v>99.964285714285708</v>
          </cell>
        </row>
        <row r="347">
          <cell r="O347">
            <v>3.637142857142857</v>
          </cell>
          <cell r="P347">
            <v>2.0186428571428574</v>
          </cell>
          <cell r="Q347">
            <v>99.964285714285708</v>
          </cell>
        </row>
        <row r="348">
          <cell r="O348">
            <v>3.637142857142857</v>
          </cell>
          <cell r="P348">
            <v>2.0186428571428574</v>
          </cell>
          <cell r="Q348">
            <v>99.964285714285708</v>
          </cell>
        </row>
        <row r="349">
          <cell r="O349">
            <v>3.637142857142857</v>
          </cell>
          <cell r="P349">
            <v>2.0186428571428574</v>
          </cell>
          <cell r="Q349">
            <v>99.964285714285708</v>
          </cell>
        </row>
        <row r="350">
          <cell r="O350">
            <v>3.637142857142857</v>
          </cell>
          <cell r="P350">
            <v>2.0186428571428574</v>
          </cell>
          <cell r="Q350">
            <v>99.964285714285708</v>
          </cell>
        </row>
        <row r="351">
          <cell r="O351">
            <v>3.637142857142857</v>
          </cell>
          <cell r="P351">
            <v>2.0186428571428574</v>
          </cell>
          <cell r="Q351">
            <v>99.964285714285708</v>
          </cell>
        </row>
        <row r="352">
          <cell r="O352">
            <v>3.637142857142857</v>
          </cell>
          <cell r="P352">
            <v>2.0186428571428574</v>
          </cell>
          <cell r="Q352">
            <v>99.964285714285708</v>
          </cell>
        </row>
        <row r="353">
          <cell r="O353">
            <v>3.637142857142857</v>
          </cell>
          <cell r="P353">
            <v>2.0186428571428574</v>
          </cell>
          <cell r="Q353">
            <v>99.964285714285708</v>
          </cell>
        </row>
        <row r="354">
          <cell r="O354">
            <v>3.637142857142857</v>
          </cell>
          <cell r="P354">
            <v>2.0186428571428574</v>
          </cell>
          <cell r="Q354">
            <v>99.964285714285708</v>
          </cell>
        </row>
        <row r="355">
          <cell r="O355">
            <v>3.637142857142857</v>
          </cell>
          <cell r="P355">
            <v>2.0186428571428574</v>
          </cell>
          <cell r="Q355">
            <v>99.964285714285708</v>
          </cell>
        </row>
        <row r="356">
          <cell r="O356">
            <v>3.637142857142857</v>
          </cell>
          <cell r="P356">
            <v>2.0186428571428574</v>
          </cell>
          <cell r="Q356">
            <v>99.964285714285708</v>
          </cell>
        </row>
        <row r="357">
          <cell r="O357">
            <v>3.637142857142857</v>
          </cell>
          <cell r="P357">
            <v>2.0186428571428574</v>
          </cell>
          <cell r="Q357">
            <v>99.964285714285708</v>
          </cell>
        </row>
        <row r="358">
          <cell r="O358">
            <v>3.637142857142857</v>
          </cell>
          <cell r="P358">
            <v>2.0186428571428574</v>
          </cell>
          <cell r="Q358">
            <v>99.964285714285708</v>
          </cell>
        </row>
        <row r="359">
          <cell r="O359">
            <v>3.637142857142857</v>
          </cell>
          <cell r="P359">
            <v>2.0186428571428574</v>
          </cell>
          <cell r="Q359">
            <v>99.964285714285708</v>
          </cell>
        </row>
        <row r="360">
          <cell r="O360">
            <v>3.637142857142857</v>
          </cell>
          <cell r="P360">
            <v>2.0186428571428574</v>
          </cell>
          <cell r="Q360">
            <v>99.964285714285708</v>
          </cell>
        </row>
        <row r="361">
          <cell r="O361">
            <v>3.637142857142857</v>
          </cell>
          <cell r="P361">
            <v>2.0186428571428574</v>
          </cell>
          <cell r="Q361">
            <v>99.964285714285708</v>
          </cell>
        </row>
        <row r="362">
          <cell r="O362">
            <v>3.637142857142857</v>
          </cell>
          <cell r="P362">
            <v>2.0186428571428574</v>
          </cell>
          <cell r="Q362">
            <v>99.964285714285708</v>
          </cell>
        </row>
        <row r="363">
          <cell r="O363">
            <v>3.637142857142857</v>
          </cell>
          <cell r="P363">
            <v>2.0186428571428574</v>
          </cell>
          <cell r="Q363">
            <v>99.964285714285708</v>
          </cell>
        </row>
        <row r="364">
          <cell r="O364">
            <v>3.637142857142857</v>
          </cell>
          <cell r="P364">
            <v>2.0186428571428574</v>
          </cell>
          <cell r="Q364">
            <v>99.964285714285708</v>
          </cell>
        </row>
        <row r="365">
          <cell r="O365">
            <v>3.637142857142857</v>
          </cell>
          <cell r="P365">
            <v>2.0186428571428574</v>
          </cell>
          <cell r="Q365">
            <v>99.964285714285708</v>
          </cell>
        </row>
        <row r="366">
          <cell r="O366">
            <v>3.637142857142857</v>
          </cell>
          <cell r="P366">
            <v>2.0186428571428574</v>
          </cell>
          <cell r="Q366">
            <v>99.964285714285708</v>
          </cell>
        </row>
        <row r="367">
          <cell r="O367">
            <v>3.637142857142857</v>
          </cell>
          <cell r="P367">
            <v>2.0186428571428574</v>
          </cell>
          <cell r="Q367">
            <v>99.964285714285708</v>
          </cell>
        </row>
        <row r="368">
          <cell r="O368">
            <v>3.637142857142857</v>
          </cell>
          <cell r="P368">
            <v>2.0186428571428574</v>
          </cell>
          <cell r="Q368">
            <v>99.964285714285708</v>
          </cell>
        </row>
        <row r="369">
          <cell r="O369">
            <v>3.637142857142857</v>
          </cell>
          <cell r="P369">
            <v>2.0186428571428574</v>
          </cell>
          <cell r="Q369">
            <v>99.964285714285708</v>
          </cell>
        </row>
        <row r="370">
          <cell r="O370">
            <v>3.637142857142857</v>
          </cell>
          <cell r="P370">
            <v>2.0186428571428574</v>
          </cell>
          <cell r="Q370">
            <v>99.964285714285708</v>
          </cell>
        </row>
        <row r="371">
          <cell r="O371">
            <v>3.637142857142857</v>
          </cell>
          <cell r="P371">
            <v>2.0186428571428574</v>
          </cell>
          <cell r="Q371">
            <v>99.964285714285708</v>
          </cell>
        </row>
        <row r="372">
          <cell r="O372">
            <v>3.637142857142857</v>
          </cell>
          <cell r="P372">
            <v>2.0186428571428574</v>
          </cell>
          <cell r="Q372">
            <v>99.964285714285708</v>
          </cell>
        </row>
        <row r="373">
          <cell r="O373">
            <v>3.637142857142857</v>
          </cell>
          <cell r="P373">
            <v>2.0186428571428574</v>
          </cell>
          <cell r="Q373">
            <v>99.964285714285708</v>
          </cell>
        </row>
        <row r="374">
          <cell r="O374">
            <v>3.637142857142857</v>
          </cell>
          <cell r="P374">
            <v>2.0186428571428574</v>
          </cell>
          <cell r="Q374">
            <v>99.964285714285708</v>
          </cell>
        </row>
        <row r="375">
          <cell r="O375">
            <v>3.637142857142857</v>
          </cell>
          <cell r="P375">
            <v>2.0186428571428574</v>
          </cell>
          <cell r="Q375">
            <v>99.964285714285708</v>
          </cell>
        </row>
        <row r="376">
          <cell r="O376">
            <v>3.637142857142857</v>
          </cell>
          <cell r="P376">
            <v>2.0186428571428574</v>
          </cell>
          <cell r="Q376">
            <v>99.964285714285708</v>
          </cell>
        </row>
        <row r="377">
          <cell r="O377">
            <v>3.637142857142857</v>
          </cell>
          <cell r="P377">
            <v>2.0186428571428574</v>
          </cell>
          <cell r="Q377">
            <v>99.964285714285708</v>
          </cell>
        </row>
        <row r="378">
          <cell r="O378">
            <v>3.637142857142857</v>
          </cell>
          <cell r="P378">
            <v>2.0186428571428574</v>
          </cell>
          <cell r="Q378">
            <v>99.964285714285708</v>
          </cell>
        </row>
        <row r="379">
          <cell r="O379">
            <v>3.637142857142857</v>
          </cell>
          <cell r="P379">
            <v>2.0186428571428574</v>
          </cell>
          <cell r="Q379">
            <v>99.964285714285708</v>
          </cell>
        </row>
        <row r="380">
          <cell r="O380">
            <v>3.637142857142857</v>
          </cell>
          <cell r="P380">
            <v>2.0186428571428574</v>
          </cell>
          <cell r="Q380">
            <v>99.964285714285708</v>
          </cell>
        </row>
        <row r="381">
          <cell r="O381">
            <v>3.637142857142857</v>
          </cell>
          <cell r="P381">
            <v>2.0186428571428574</v>
          </cell>
          <cell r="Q381">
            <v>99.964285714285708</v>
          </cell>
        </row>
        <row r="382">
          <cell r="O382">
            <v>3.637142857142857</v>
          </cell>
          <cell r="P382">
            <v>2.0186428571428574</v>
          </cell>
          <cell r="Q382">
            <v>99.964285714285708</v>
          </cell>
        </row>
        <row r="383">
          <cell r="O383">
            <v>3.637142857142857</v>
          </cell>
          <cell r="P383">
            <v>2.0186428571428574</v>
          </cell>
          <cell r="Q383">
            <v>99.964285714285708</v>
          </cell>
        </row>
        <row r="384">
          <cell r="O384">
            <v>3.637142857142857</v>
          </cell>
          <cell r="P384">
            <v>2.0186428571428574</v>
          </cell>
          <cell r="Q384">
            <v>99.964285714285708</v>
          </cell>
        </row>
        <row r="385">
          <cell r="O385">
            <v>3.637142857142857</v>
          </cell>
          <cell r="P385">
            <v>2.0186428571428574</v>
          </cell>
          <cell r="Q385">
            <v>99.964285714285708</v>
          </cell>
        </row>
        <row r="386">
          <cell r="O386">
            <v>3.637142857142857</v>
          </cell>
          <cell r="P386">
            <v>2.0186428571428574</v>
          </cell>
          <cell r="Q386">
            <v>99.964285714285708</v>
          </cell>
        </row>
        <row r="387">
          <cell r="O387">
            <v>3.637142857142857</v>
          </cell>
          <cell r="P387">
            <v>2.0186428571428574</v>
          </cell>
          <cell r="Q387">
            <v>99.964285714285708</v>
          </cell>
        </row>
        <row r="388">
          <cell r="O388">
            <v>3.637142857142857</v>
          </cell>
          <cell r="P388">
            <v>2.0186428571428574</v>
          </cell>
          <cell r="Q388">
            <v>99.964285714285708</v>
          </cell>
        </row>
        <row r="389">
          <cell r="O389">
            <v>3.637142857142857</v>
          </cell>
          <cell r="P389">
            <v>2.0186428571428574</v>
          </cell>
          <cell r="Q389">
            <v>99.964285714285708</v>
          </cell>
        </row>
        <row r="390">
          <cell r="O390">
            <v>3.637142857142857</v>
          </cell>
          <cell r="P390">
            <v>2.0186428571428574</v>
          </cell>
          <cell r="Q390">
            <v>99.964285714285708</v>
          </cell>
        </row>
        <row r="391">
          <cell r="O391">
            <v>3.637142857142857</v>
          </cell>
          <cell r="P391">
            <v>2.0186428571428574</v>
          </cell>
          <cell r="Q391">
            <v>99.964285714285708</v>
          </cell>
        </row>
        <row r="392">
          <cell r="O392">
            <v>3.637142857142857</v>
          </cell>
          <cell r="P392">
            <v>2.0186428571428574</v>
          </cell>
          <cell r="Q392">
            <v>99.964285714285708</v>
          </cell>
        </row>
        <row r="393">
          <cell r="O393">
            <v>3.637142857142857</v>
          </cell>
          <cell r="P393">
            <v>2.0186428571428574</v>
          </cell>
          <cell r="Q393">
            <v>99.964285714285708</v>
          </cell>
        </row>
        <row r="394">
          <cell r="O394">
            <v>3.637142857142857</v>
          </cell>
          <cell r="P394">
            <v>2.0186428571428574</v>
          </cell>
          <cell r="Q394">
            <v>99.964285714285708</v>
          </cell>
        </row>
        <row r="395">
          <cell r="O395">
            <v>3.637142857142857</v>
          </cell>
          <cell r="P395">
            <v>2.0186428571428574</v>
          </cell>
          <cell r="Q395">
            <v>99.964285714285708</v>
          </cell>
        </row>
        <row r="396">
          <cell r="O396">
            <v>3.637142857142857</v>
          </cell>
          <cell r="P396">
            <v>2.0186428571428574</v>
          </cell>
          <cell r="Q396">
            <v>99.964285714285708</v>
          </cell>
        </row>
        <row r="397">
          <cell r="O397">
            <v>3.637142857142857</v>
          </cell>
          <cell r="P397">
            <v>2.0186428571428574</v>
          </cell>
          <cell r="Q397">
            <v>99.964285714285708</v>
          </cell>
        </row>
        <row r="398">
          <cell r="O398">
            <v>3.637142857142857</v>
          </cell>
          <cell r="P398">
            <v>2.0186428571428574</v>
          </cell>
          <cell r="Q398">
            <v>99.964285714285708</v>
          </cell>
        </row>
        <row r="399">
          <cell r="O399">
            <v>3.637142857142857</v>
          </cell>
          <cell r="P399">
            <v>2.0186428571428574</v>
          </cell>
          <cell r="Q399">
            <v>99.964285714285708</v>
          </cell>
        </row>
        <row r="400">
          <cell r="O400">
            <v>3.637142857142857</v>
          </cell>
          <cell r="P400">
            <v>2.0186428571428574</v>
          </cell>
          <cell r="Q400">
            <v>99.964285714285708</v>
          </cell>
        </row>
        <row r="401">
          <cell r="O401">
            <v>3.637142857142857</v>
          </cell>
          <cell r="P401">
            <v>2.0186428571428574</v>
          </cell>
          <cell r="Q401">
            <v>99.964285714285708</v>
          </cell>
        </row>
        <row r="402">
          <cell r="O402">
            <v>3.637142857142857</v>
          </cell>
          <cell r="P402">
            <v>2.0186428571428574</v>
          </cell>
          <cell r="Q402">
            <v>99.964285714285708</v>
          </cell>
        </row>
        <row r="403">
          <cell r="O403">
            <v>3.637142857142857</v>
          </cell>
          <cell r="P403">
            <v>2.0186428571428574</v>
          </cell>
          <cell r="Q403">
            <v>99.964285714285708</v>
          </cell>
        </row>
        <row r="404">
          <cell r="O404">
            <v>3.637142857142857</v>
          </cell>
          <cell r="P404">
            <v>2.0186428571428574</v>
          </cell>
          <cell r="Q404">
            <v>99.964285714285708</v>
          </cell>
        </row>
        <row r="405">
          <cell r="O405">
            <v>3.637142857142857</v>
          </cell>
          <cell r="P405">
            <v>2.0186428571428574</v>
          </cell>
          <cell r="Q405">
            <v>99.964285714285708</v>
          </cell>
        </row>
        <row r="406">
          <cell r="O406">
            <v>3.637142857142857</v>
          </cell>
          <cell r="P406">
            <v>2.0186428571428574</v>
          </cell>
          <cell r="Q406">
            <v>99.964285714285708</v>
          </cell>
        </row>
        <row r="407">
          <cell r="O407">
            <v>3.637142857142857</v>
          </cell>
          <cell r="P407">
            <v>2.0186428571428574</v>
          </cell>
          <cell r="Q407">
            <v>99.964285714285708</v>
          </cell>
        </row>
        <row r="408">
          <cell r="O408">
            <v>3.637142857142857</v>
          </cell>
          <cell r="P408">
            <v>2.0186428571428574</v>
          </cell>
          <cell r="Q408">
            <v>99.964285714285708</v>
          </cell>
        </row>
        <row r="409">
          <cell r="O409">
            <v>3.637142857142857</v>
          </cell>
          <cell r="P409">
            <v>2.0186428571428574</v>
          </cell>
          <cell r="Q409">
            <v>99.964285714285708</v>
          </cell>
        </row>
        <row r="410">
          <cell r="O410">
            <v>3.637142857142857</v>
          </cell>
          <cell r="P410">
            <v>2.0186428571428574</v>
          </cell>
          <cell r="Q410">
            <v>99.964285714285708</v>
          </cell>
        </row>
        <row r="411">
          <cell r="O411">
            <v>3.637142857142857</v>
          </cell>
          <cell r="P411">
            <v>2.0186428571428574</v>
          </cell>
          <cell r="Q411">
            <v>99.964285714285708</v>
          </cell>
        </row>
        <row r="412">
          <cell r="O412">
            <v>3.637142857142857</v>
          </cell>
          <cell r="P412">
            <v>2.0186428571428574</v>
          </cell>
          <cell r="Q412">
            <v>99.964285714285708</v>
          </cell>
        </row>
        <row r="413">
          <cell r="O413">
            <v>3.637142857142857</v>
          </cell>
          <cell r="P413">
            <v>2.0186428571428574</v>
          </cell>
          <cell r="Q413">
            <v>99.964285714285708</v>
          </cell>
        </row>
        <row r="414">
          <cell r="O414">
            <v>3.637142857142857</v>
          </cell>
          <cell r="P414">
            <v>2.0186428571428574</v>
          </cell>
          <cell r="Q414">
            <v>99.964285714285708</v>
          </cell>
        </row>
        <row r="415">
          <cell r="O415">
            <v>3.637142857142857</v>
          </cell>
          <cell r="P415">
            <v>2.0186428571428574</v>
          </cell>
          <cell r="Q415">
            <v>99.964285714285708</v>
          </cell>
        </row>
        <row r="416">
          <cell r="O416">
            <v>3.637142857142857</v>
          </cell>
          <cell r="P416">
            <v>2.0186428571428574</v>
          </cell>
          <cell r="Q416">
            <v>99.964285714285708</v>
          </cell>
        </row>
        <row r="417">
          <cell r="O417">
            <v>3.637142857142857</v>
          </cell>
          <cell r="P417">
            <v>2.0186428571428574</v>
          </cell>
          <cell r="Q417">
            <v>99.964285714285708</v>
          </cell>
        </row>
        <row r="418">
          <cell r="O418">
            <v>3.637142857142857</v>
          </cell>
          <cell r="P418">
            <v>2.0186428571428574</v>
          </cell>
          <cell r="Q418">
            <v>99.964285714285708</v>
          </cell>
        </row>
        <row r="419">
          <cell r="O419">
            <v>3.637142857142857</v>
          </cell>
          <cell r="P419">
            <v>2.0186428571428574</v>
          </cell>
          <cell r="Q419">
            <v>99.964285714285708</v>
          </cell>
        </row>
        <row r="420">
          <cell r="O420">
            <v>3.637142857142857</v>
          </cell>
          <cell r="P420">
            <v>2.0186428571428574</v>
          </cell>
          <cell r="Q420">
            <v>99.964285714285708</v>
          </cell>
        </row>
        <row r="421">
          <cell r="O421">
            <v>3.637142857142857</v>
          </cell>
          <cell r="P421">
            <v>2.0186428571428574</v>
          </cell>
          <cell r="Q421">
            <v>99.964285714285708</v>
          </cell>
        </row>
        <row r="422">
          <cell r="O422">
            <v>3.637142857142857</v>
          </cell>
          <cell r="P422">
            <v>2.0186428571428574</v>
          </cell>
          <cell r="Q422">
            <v>99.964285714285708</v>
          </cell>
        </row>
        <row r="423">
          <cell r="O423">
            <v>3.637142857142857</v>
          </cell>
          <cell r="P423">
            <v>2.0186428571428574</v>
          </cell>
          <cell r="Q423">
            <v>99.964285714285708</v>
          </cell>
        </row>
        <row r="424">
          <cell r="O424">
            <v>3.637142857142857</v>
          </cell>
          <cell r="P424">
            <v>2.0186428571428574</v>
          </cell>
          <cell r="Q424">
            <v>99.964285714285708</v>
          </cell>
        </row>
        <row r="425">
          <cell r="O425">
            <v>3.637142857142857</v>
          </cell>
          <cell r="P425">
            <v>2.0186428571428574</v>
          </cell>
          <cell r="Q425">
            <v>99.964285714285708</v>
          </cell>
        </row>
        <row r="426">
          <cell r="O426">
            <v>3.637142857142857</v>
          </cell>
          <cell r="P426">
            <v>2.0186428571428574</v>
          </cell>
          <cell r="Q426">
            <v>99.964285714285708</v>
          </cell>
        </row>
        <row r="427">
          <cell r="O427">
            <v>3.637142857142857</v>
          </cell>
          <cell r="P427">
            <v>2.0186428571428574</v>
          </cell>
          <cell r="Q427">
            <v>99.964285714285708</v>
          </cell>
        </row>
        <row r="428">
          <cell r="O428">
            <v>3.637142857142857</v>
          </cell>
          <cell r="P428">
            <v>2.0186428571428574</v>
          </cell>
          <cell r="Q428">
            <v>99.964285714285708</v>
          </cell>
        </row>
        <row r="429">
          <cell r="O429">
            <v>3.637142857142857</v>
          </cell>
          <cell r="P429">
            <v>2.0186428571428574</v>
          </cell>
          <cell r="Q429">
            <v>99.964285714285708</v>
          </cell>
        </row>
        <row r="430">
          <cell r="O430">
            <v>3.637142857142857</v>
          </cell>
          <cell r="P430">
            <v>2.0186428571428574</v>
          </cell>
          <cell r="Q430">
            <v>99.964285714285708</v>
          </cell>
        </row>
        <row r="431">
          <cell r="O431">
            <v>3.637142857142857</v>
          </cell>
          <cell r="P431">
            <v>2.0186428571428574</v>
          </cell>
          <cell r="Q431">
            <v>99.964285714285708</v>
          </cell>
        </row>
        <row r="432">
          <cell r="O432">
            <v>3.637142857142857</v>
          </cell>
          <cell r="P432">
            <v>2.0186428571428574</v>
          </cell>
          <cell r="Q432">
            <v>99.964285714285708</v>
          </cell>
        </row>
        <row r="433">
          <cell r="O433">
            <v>3.637142857142857</v>
          </cell>
          <cell r="P433">
            <v>2.0186428571428574</v>
          </cell>
          <cell r="Q433">
            <v>99.964285714285708</v>
          </cell>
        </row>
        <row r="434">
          <cell r="O434">
            <v>3.637142857142857</v>
          </cell>
          <cell r="P434">
            <v>2.0186428571428574</v>
          </cell>
          <cell r="Q434">
            <v>99.964285714285708</v>
          </cell>
        </row>
        <row r="435">
          <cell r="O435">
            <v>3.637142857142857</v>
          </cell>
          <cell r="P435">
            <v>2.0186428571428574</v>
          </cell>
          <cell r="Q435">
            <v>99.964285714285708</v>
          </cell>
        </row>
        <row r="436">
          <cell r="O436">
            <v>3.637142857142857</v>
          </cell>
          <cell r="P436">
            <v>2.0186428571428574</v>
          </cell>
          <cell r="Q436">
            <v>99.964285714285708</v>
          </cell>
        </row>
        <row r="437">
          <cell r="O437">
            <v>3.637142857142857</v>
          </cell>
          <cell r="P437">
            <v>2.0186428571428574</v>
          </cell>
          <cell r="Q437">
            <v>99.964285714285708</v>
          </cell>
        </row>
        <row r="438">
          <cell r="O438">
            <v>3.637142857142857</v>
          </cell>
          <cell r="P438">
            <v>2.0186428571428574</v>
          </cell>
          <cell r="Q438">
            <v>99.964285714285708</v>
          </cell>
        </row>
        <row r="439">
          <cell r="O439">
            <v>3.637142857142857</v>
          </cell>
          <cell r="P439">
            <v>2.0186428571428574</v>
          </cell>
          <cell r="Q439">
            <v>99.964285714285708</v>
          </cell>
        </row>
        <row r="440">
          <cell r="O440">
            <v>3.637142857142857</v>
          </cell>
          <cell r="P440">
            <v>2.0186428571428574</v>
          </cell>
          <cell r="Q440">
            <v>99.964285714285708</v>
          </cell>
        </row>
        <row r="441">
          <cell r="O441">
            <v>3.637142857142857</v>
          </cell>
          <cell r="P441">
            <v>2.0186428571428574</v>
          </cell>
          <cell r="Q441">
            <v>99.964285714285708</v>
          </cell>
        </row>
        <row r="442">
          <cell r="O442">
            <v>3.637142857142857</v>
          </cell>
          <cell r="P442">
            <v>2.0186428571428574</v>
          </cell>
          <cell r="Q442">
            <v>99.964285714285708</v>
          </cell>
        </row>
        <row r="443">
          <cell r="O443">
            <v>3.637142857142857</v>
          </cell>
          <cell r="P443">
            <v>2.0186428571428574</v>
          </cell>
          <cell r="Q443">
            <v>99.964285714285708</v>
          </cell>
        </row>
        <row r="444">
          <cell r="O444">
            <v>3.637142857142857</v>
          </cell>
          <cell r="P444">
            <v>2.0186428571428574</v>
          </cell>
          <cell r="Q444">
            <v>99.964285714285708</v>
          </cell>
        </row>
        <row r="445">
          <cell r="O445">
            <v>3.637142857142857</v>
          </cell>
          <cell r="P445">
            <v>2.0186428571428574</v>
          </cell>
          <cell r="Q445">
            <v>99.964285714285708</v>
          </cell>
        </row>
        <row r="446">
          <cell r="O446">
            <v>3.637142857142857</v>
          </cell>
          <cell r="P446">
            <v>2.0186428571428574</v>
          </cell>
          <cell r="Q446">
            <v>99.964285714285708</v>
          </cell>
        </row>
        <row r="447">
          <cell r="O447">
            <v>3.637142857142857</v>
          </cell>
          <cell r="P447">
            <v>2.0186428571428574</v>
          </cell>
          <cell r="Q447">
            <v>99.964285714285708</v>
          </cell>
        </row>
        <row r="448">
          <cell r="O448">
            <v>3.637142857142857</v>
          </cell>
          <cell r="P448">
            <v>2.0186428571428574</v>
          </cell>
          <cell r="Q448">
            <v>99.964285714285708</v>
          </cell>
        </row>
        <row r="449">
          <cell r="O449">
            <v>3.637142857142857</v>
          </cell>
          <cell r="P449">
            <v>2.0186428571428574</v>
          </cell>
          <cell r="Q449">
            <v>99.964285714285708</v>
          </cell>
        </row>
        <row r="450">
          <cell r="O450">
            <v>3.637142857142857</v>
          </cell>
          <cell r="P450">
            <v>2.0186428571428574</v>
          </cell>
          <cell r="Q450">
            <v>99.964285714285708</v>
          </cell>
        </row>
        <row r="451">
          <cell r="O451">
            <v>3.637142857142857</v>
          </cell>
          <cell r="P451">
            <v>2.0186428571428574</v>
          </cell>
          <cell r="Q451">
            <v>99.964285714285708</v>
          </cell>
        </row>
        <row r="452">
          <cell r="O452">
            <v>3.637142857142857</v>
          </cell>
          <cell r="P452">
            <v>2.0186428571428574</v>
          </cell>
          <cell r="Q452">
            <v>99.964285714285708</v>
          </cell>
        </row>
        <row r="453">
          <cell r="O453">
            <v>3.637142857142857</v>
          </cell>
          <cell r="P453">
            <v>2.0186428571428574</v>
          </cell>
          <cell r="Q453">
            <v>99.964285714285708</v>
          </cell>
        </row>
        <row r="454">
          <cell r="O454">
            <v>3.637142857142857</v>
          </cell>
          <cell r="P454">
            <v>2.0186428571428574</v>
          </cell>
          <cell r="Q454">
            <v>99.964285714285708</v>
          </cell>
        </row>
        <row r="455">
          <cell r="O455">
            <v>3.637142857142857</v>
          </cell>
          <cell r="P455">
            <v>2.0186428571428574</v>
          </cell>
          <cell r="Q455">
            <v>99.964285714285708</v>
          </cell>
        </row>
        <row r="456">
          <cell r="O456">
            <v>3.637142857142857</v>
          </cell>
          <cell r="P456">
            <v>2.0186428571428574</v>
          </cell>
          <cell r="Q456">
            <v>99.964285714285708</v>
          </cell>
        </row>
        <row r="457">
          <cell r="O457">
            <v>3.637142857142857</v>
          </cell>
          <cell r="P457">
            <v>2.0186428571428574</v>
          </cell>
          <cell r="Q457">
            <v>99.964285714285708</v>
          </cell>
        </row>
        <row r="458">
          <cell r="O458">
            <v>3.637142857142857</v>
          </cell>
          <cell r="P458">
            <v>2.0186428571428574</v>
          </cell>
          <cell r="Q458">
            <v>99.964285714285708</v>
          </cell>
        </row>
        <row r="459">
          <cell r="O459">
            <v>3.637142857142857</v>
          </cell>
          <cell r="P459">
            <v>2.0186428571428574</v>
          </cell>
          <cell r="Q459">
            <v>99.964285714285708</v>
          </cell>
        </row>
        <row r="460">
          <cell r="O460">
            <v>3.637142857142857</v>
          </cell>
          <cell r="P460">
            <v>2.0186428571428574</v>
          </cell>
          <cell r="Q460">
            <v>99.964285714285708</v>
          </cell>
        </row>
        <row r="461">
          <cell r="O461">
            <v>3.637142857142857</v>
          </cell>
          <cell r="P461">
            <v>2.0186428571428574</v>
          </cell>
          <cell r="Q461">
            <v>99.964285714285708</v>
          </cell>
        </row>
        <row r="462">
          <cell r="O462">
            <v>3.637142857142857</v>
          </cell>
          <cell r="P462">
            <v>2.0186428571428574</v>
          </cell>
          <cell r="Q462">
            <v>99.964285714285708</v>
          </cell>
        </row>
        <row r="463">
          <cell r="O463">
            <v>3.637142857142857</v>
          </cell>
          <cell r="P463">
            <v>2.0186428571428574</v>
          </cell>
          <cell r="Q463">
            <v>99.964285714285708</v>
          </cell>
        </row>
        <row r="464">
          <cell r="O464">
            <v>3.637142857142857</v>
          </cell>
          <cell r="P464">
            <v>2.0186428571428574</v>
          </cell>
          <cell r="Q464">
            <v>99.964285714285708</v>
          </cell>
        </row>
        <row r="465">
          <cell r="O465">
            <v>3.637142857142857</v>
          </cell>
          <cell r="P465">
            <v>2.0186428571428574</v>
          </cell>
          <cell r="Q465">
            <v>99.964285714285708</v>
          </cell>
        </row>
        <row r="466">
          <cell r="O466">
            <v>3.637142857142857</v>
          </cell>
          <cell r="P466">
            <v>2.0186428571428574</v>
          </cell>
          <cell r="Q466">
            <v>99.964285714285708</v>
          </cell>
        </row>
        <row r="467">
          <cell r="O467">
            <v>3.637142857142857</v>
          </cell>
          <cell r="P467">
            <v>2.0186428571428574</v>
          </cell>
          <cell r="Q467">
            <v>99.964285714285708</v>
          </cell>
        </row>
        <row r="468">
          <cell r="O468">
            <v>3.637142857142857</v>
          </cell>
          <cell r="P468">
            <v>2.0186428571428574</v>
          </cell>
          <cell r="Q468">
            <v>99.964285714285708</v>
          </cell>
        </row>
        <row r="469">
          <cell r="O469">
            <v>3.637142857142857</v>
          </cell>
          <cell r="P469">
            <v>2.0186428571428574</v>
          </cell>
          <cell r="Q469">
            <v>99.964285714285708</v>
          </cell>
        </row>
        <row r="470">
          <cell r="O470">
            <v>3.637142857142857</v>
          </cell>
          <cell r="P470">
            <v>2.0186428571428574</v>
          </cell>
          <cell r="Q470">
            <v>99.964285714285708</v>
          </cell>
        </row>
        <row r="471">
          <cell r="O471">
            <v>3.637142857142857</v>
          </cell>
          <cell r="P471">
            <v>2.0186428571428574</v>
          </cell>
          <cell r="Q471">
            <v>99.964285714285708</v>
          </cell>
        </row>
        <row r="472">
          <cell r="O472">
            <v>3.637142857142857</v>
          </cell>
          <cell r="P472">
            <v>2.0186428571428574</v>
          </cell>
          <cell r="Q472">
            <v>99.964285714285708</v>
          </cell>
        </row>
        <row r="473">
          <cell r="O473">
            <v>3.637142857142857</v>
          </cell>
          <cell r="P473">
            <v>2.0186428571428574</v>
          </cell>
          <cell r="Q473">
            <v>99.964285714285708</v>
          </cell>
        </row>
        <row r="474">
          <cell r="O474">
            <v>3.637142857142857</v>
          </cell>
          <cell r="P474">
            <v>2.0186428571428574</v>
          </cell>
          <cell r="Q474">
            <v>99.964285714285708</v>
          </cell>
        </row>
        <row r="475">
          <cell r="O475">
            <v>3.637142857142857</v>
          </cell>
          <cell r="P475">
            <v>2.0186428571428574</v>
          </cell>
          <cell r="Q475">
            <v>99.964285714285708</v>
          </cell>
        </row>
        <row r="476">
          <cell r="O476">
            <v>3.637142857142857</v>
          </cell>
          <cell r="P476">
            <v>2.0186428571428574</v>
          </cell>
          <cell r="Q476">
            <v>99.964285714285708</v>
          </cell>
        </row>
        <row r="477">
          <cell r="O477">
            <v>3.637142857142857</v>
          </cell>
          <cell r="P477">
            <v>2.0186428571428574</v>
          </cell>
          <cell r="Q477">
            <v>99.964285714285708</v>
          </cell>
        </row>
        <row r="478">
          <cell r="O478">
            <v>3.637142857142857</v>
          </cell>
          <cell r="P478">
            <v>2.0186428571428574</v>
          </cell>
          <cell r="Q478">
            <v>99.964285714285708</v>
          </cell>
        </row>
        <row r="479">
          <cell r="O479">
            <v>3.637142857142857</v>
          </cell>
          <cell r="P479">
            <v>2.0186428571428574</v>
          </cell>
          <cell r="Q479">
            <v>99.964285714285708</v>
          </cell>
        </row>
        <row r="480">
          <cell r="O480">
            <v>3.637142857142857</v>
          </cell>
          <cell r="P480">
            <v>2.0186428571428574</v>
          </cell>
          <cell r="Q480">
            <v>99.964285714285708</v>
          </cell>
        </row>
        <row r="481">
          <cell r="O481">
            <v>3.637142857142857</v>
          </cell>
          <cell r="P481">
            <v>2.0186428571428574</v>
          </cell>
          <cell r="Q481">
            <v>99.964285714285708</v>
          </cell>
        </row>
        <row r="482">
          <cell r="O482">
            <v>3.637142857142857</v>
          </cell>
          <cell r="P482">
            <v>2.0186428571428574</v>
          </cell>
          <cell r="Q482">
            <v>99.964285714285708</v>
          </cell>
        </row>
        <row r="483">
          <cell r="O483">
            <v>3.637142857142857</v>
          </cell>
          <cell r="P483">
            <v>2.0186428571428574</v>
          </cell>
          <cell r="Q483">
            <v>99.964285714285708</v>
          </cell>
        </row>
        <row r="484">
          <cell r="O484">
            <v>3.637142857142857</v>
          </cell>
          <cell r="P484">
            <v>2.0186428571428574</v>
          </cell>
          <cell r="Q484">
            <v>99.964285714285708</v>
          </cell>
        </row>
        <row r="485">
          <cell r="O485">
            <v>3.637142857142857</v>
          </cell>
          <cell r="P485">
            <v>2.0186428571428574</v>
          </cell>
          <cell r="Q485">
            <v>99.964285714285708</v>
          </cell>
        </row>
        <row r="486">
          <cell r="O486">
            <v>3.637142857142857</v>
          </cell>
          <cell r="P486">
            <v>2.0186428571428574</v>
          </cell>
          <cell r="Q486">
            <v>99.964285714285708</v>
          </cell>
        </row>
        <row r="487">
          <cell r="O487">
            <v>3.637142857142857</v>
          </cell>
          <cell r="P487">
            <v>2.0186428571428574</v>
          </cell>
          <cell r="Q487">
            <v>99.964285714285708</v>
          </cell>
        </row>
        <row r="488">
          <cell r="O488">
            <v>3.637142857142857</v>
          </cell>
          <cell r="P488">
            <v>2.0186428571428574</v>
          </cell>
          <cell r="Q488">
            <v>99.964285714285708</v>
          </cell>
        </row>
        <row r="489">
          <cell r="O489">
            <v>3.637142857142857</v>
          </cell>
          <cell r="P489">
            <v>2.0186428571428574</v>
          </cell>
          <cell r="Q489">
            <v>99.964285714285708</v>
          </cell>
        </row>
        <row r="490">
          <cell r="O490">
            <v>3.637142857142857</v>
          </cell>
          <cell r="P490">
            <v>2.0186428571428574</v>
          </cell>
          <cell r="Q490">
            <v>99.964285714285708</v>
          </cell>
        </row>
        <row r="491">
          <cell r="O491">
            <v>3.637142857142857</v>
          </cell>
          <cell r="P491">
            <v>2.0186428571428574</v>
          </cell>
          <cell r="Q491">
            <v>99.964285714285708</v>
          </cell>
        </row>
        <row r="492">
          <cell r="O492">
            <v>3.637142857142857</v>
          </cell>
          <cell r="P492">
            <v>2.0186428571428574</v>
          </cell>
          <cell r="Q492">
            <v>99.964285714285708</v>
          </cell>
        </row>
        <row r="493">
          <cell r="O493">
            <v>3.637142857142857</v>
          </cell>
          <cell r="P493">
            <v>2.0186428571428574</v>
          </cell>
          <cell r="Q493">
            <v>99.964285714285708</v>
          </cell>
        </row>
        <row r="494">
          <cell r="O494">
            <v>3.637142857142857</v>
          </cell>
          <cell r="P494">
            <v>2.0186428571428574</v>
          </cell>
          <cell r="Q494">
            <v>99.964285714285708</v>
          </cell>
        </row>
        <row r="495">
          <cell r="O495">
            <v>3.637142857142857</v>
          </cell>
          <cell r="P495">
            <v>2.0186428571428574</v>
          </cell>
          <cell r="Q495">
            <v>99.964285714285708</v>
          </cell>
        </row>
        <row r="496">
          <cell r="O496">
            <v>3.637142857142857</v>
          </cell>
          <cell r="P496">
            <v>2.0186428571428574</v>
          </cell>
          <cell r="Q496">
            <v>99.964285714285708</v>
          </cell>
        </row>
        <row r="497">
          <cell r="O497">
            <v>3.637142857142857</v>
          </cell>
          <cell r="P497">
            <v>2.0186428571428574</v>
          </cell>
          <cell r="Q497">
            <v>99.964285714285708</v>
          </cell>
        </row>
        <row r="498">
          <cell r="O498">
            <v>3.637142857142857</v>
          </cell>
          <cell r="P498">
            <v>2.0186428571428574</v>
          </cell>
          <cell r="Q498">
            <v>99.964285714285708</v>
          </cell>
        </row>
        <row r="499">
          <cell r="O499">
            <v>3.637142857142857</v>
          </cell>
          <cell r="P499">
            <v>2.0186428571428574</v>
          </cell>
          <cell r="Q499">
            <v>99.964285714285708</v>
          </cell>
        </row>
        <row r="500">
          <cell r="O500">
            <v>3.637142857142857</v>
          </cell>
          <cell r="P500">
            <v>2.0186428571428574</v>
          </cell>
          <cell r="Q500">
            <v>99.964285714285708</v>
          </cell>
        </row>
        <row r="501">
          <cell r="O501">
            <v>3.637142857142857</v>
          </cell>
          <cell r="P501">
            <v>2.0186428571428574</v>
          </cell>
          <cell r="Q501">
            <v>99.964285714285708</v>
          </cell>
        </row>
        <row r="502">
          <cell r="O502">
            <v>3.637142857142857</v>
          </cell>
          <cell r="P502">
            <v>2.0186428571428574</v>
          </cell>
          <cell r="Q502">
            <v>99.964285714285708</v>
          </cell>
        </row>
        <row r="503">
          <cell r="O503">
            <v>3.637142857142857</v>
          </cell>
          <cell r="P503">
            <v>2.0186428571428574</v>
          </cell>
          <cell r="Q503">
            <v>99.964285714285708</v>
          </cell>
        </row>
        <row r="504">
          <cell r="O504">
            <v>3.637142857142857</v>
          </cell>
          <cell r="P504">
            <v>2.0186428571428574</v>
          </cell>
          <cell r="Q504">
            <v>99.964285714285708</v>
          </cell>
        </row>
        <row r="505">
          <cell r="O505">
            <v>3.637142857142857</v>
          </cell>
          <cell r="P505">
            <v>2.0186428571428574</v>
          </cell>
          <cell r="Q505">
            <v>99.964285714285708</v>
          </cell>
        </row>
        <row r="506">
          <cell r="O506">
            <v>3.637142857142857</v>
          </cell>
          <cell r="P506">
            <v>2.0186428571428574</v>
          </cell>
          <cell r="Q506">
            <v>99.964285714285708</v>
          </cell>
        </row>
        <row r="507">
          <cell r="O507">
            <v>3.637142857142857</v>
          </cell>
          <cell r="P507">
            <v>2.0186428571428574</v>
          </cell>
          <cell r="Q507">
            <v>99.964285714285708</v>
          </cell>
        </row>
        <row r="508">
          <cell r="O508">
            <v>3.637142857142857</v>
          </cell>
          <cell r="P508">
            <v>2.0186428571428574</v>
          </cell>
          <cell r="Q508">
            <v>99.964285714285708</v>
          </cell>
        </row>
        <row r="509">
          <cell r="O509">
            <v>3.637142857142857</v>
          </cell>
          <cell r="P509">
            <v>2.0186428571428574</v>
          </cell>
          <cell r="Q509">
            <v>99.964285714285708</v>
          </cell>
        </row>
        <row r="510">
          <cell r="O510">
            <v>3.637142857142857</v>
          </cell>
          <cell r="P510">
            <v>2.0186428571428574</v>
          </cell>
          <cell r="Q510">
            <v>99.964285714285708</v>
          </cell>
        </row>
        <row r="511">
          <cell r="O511">
            <v>3.637142857142857</v>
          </cell>
          <cell r="P511">
            <v>2.0186428571428574</v>
          </cell>
          <cell r="Q511">
            <v>99.964285714285708</v>
          </cell>
        </row>
        <row r="512">
          <cell r="O512">
            <v>3.637142857142857</v>
          </cell>
          <cell r="P512">
            <v>2.0186428571428574</v>
          </cell>
          <cell r="Q512">
            <v>99.964285714285708</v>
          </cell>
        </row>
        <row r="513">
          <cell r="O513">
            <v>3.637142857142857</v>
          </cell>
          <cell r="P513">
            <v>2.0186428571428574</v>
          </cell>
          <cell r="Q513">
            <v>99.964285714285708</v>
          </cell>
        </row>
        <row r="514">
          <cell r="O514">
            <v>3.637142857142857</v>
          </cell>
          <cell r="P514">
            <v>2.0186428571428574</v>
          </cell>
          <cell r="Q514">
            <v>99.964285714285708</v>
          </cell>
        </row>
        <row r="515">
          <cell r="O515">
            <v>3.637142857142857</v>
          </cell>
          <cell r="P515">
            <v>2.0186428571428574</v>
          </cell>
          <cell r="Q515">
            <v>99.964285714285708</v>
          </cell>
        </row>
        <row r="516">
          <cell r="O516">
            <v>3.637142857142857</v>
          </cell>
          <cell r="P516">
            <v>2.0186428571428574</v>
          </cell>
          <cell r="Q516">
            <v>99.964285714285708</v>
          </cell>
        </row>
        <row r="517">
          <cell r="O517">
            <v>3.637142857142857</v>
          </cell>
          <cell r="P517">
            <v>2.0186428571428574</v>
          </cell>
          <cell r="Q517">
            <v>99.964285714285708</v>
          </cell>
        </row>
        <row r="518">
          <cell r="O518">
            <v>3.637142857142857</v>
          </cell>
          <cell r="P518">
            <v>2.0186428571428574</v>
          </cell>
          <cell r="Q518">
            <v>99.964285714285708</v>
          </cell>
        </row>
        <row r="519">
          <cell r="O519">
            <v>3.637142857142857</v>
          </cell>
          <cell r="P519">
            <v>2.0186428571428574</v>
          </cell>
          <cell r="Q519">
            <v>99.964285714285708</v>
          </cell>
        </row>
        <row r="520">
          <cell r="O520">
            <v>3.637142857142857</v>
          </cell>
          <cell r="P520">
            <v>2.0186428571428574</v>
          </cell>
          <cell r="Q520">
            <v>99.964285714285708</v>
          </cell>
        </row>
        <row r="521">
          <cell r="O521">
            <v>3.637142857142857</v>
          </cell>
          <cell r="P521">
            <v>2.0186428571428574</v>
          </cell>
          <cell r="Q521">
            <v>99.964285714285708</v>
          </cell>
        </row>
        <row r="522">
          <cell r="O522">
            <v>3.637142857142857</v>
          </cell>
          <cell r="P522">
            <v>2.0186428571428574</v>
          </cell>
          <cell r="Q522">
            <v>99.964285714285708</v>
          </cell>
        </row>
        <row r="523">
          <cell r="O523">
            <v>3.637142857142857</v>
          </cell>
          <cell r="P523">
            <v>2.0186428571428574</v>
          </cell>
          <cell r="Q523">
            <v>99.964285714285708</v>
          </cell>
        </row>
        <row r="524">
          <cell r="O524">
            <v>3.637142857142857</v>
          </cell>
          <cell r="P524">
            <v>2.0186428571428574</v>
          </cell>
          <cell r="Q524">
            <v>99.964285714285708</v>
          </cell>
        </row>
        <row r="525">
          <cell r="O525">
            <v>3.637142857142857</v>
          </cell>
          <cell r="P525">
            <v>2.0186428571428574</v>
          </cell>
          <cell r="Q525">
            <v>99.964285714285708</v>
          </cell>
        </row>
        <row r="526">
          <cell r="O526">
            <v>3.637142857142857</v>
          </cell>
          <cell r="P526">
            <v>2.0186428571428574</v>
          </cell>
          <cell r="Q526">
            <v>99.964285714285708</v>
          </cell>
        </row>
        <row r="527">
          <cell r="O527">
            <v>3.637142857142857</v>
          </cell>
          <cell r="P527">
            <v>2.0186428571428574</v>
          </cell>
          <cell r="Q527">
            <v>99.964285714285708</v>
          </cell>
        </row>
        <row r="528">
          <cell r="O528">
            <v>3.637142857142857</v>
          </cell>
          <cell r="P528">
            <v>2.0186428571428574</v>
          </cell>
          <cell r="Q528">
            <v>99.964285714285708</v>
          </cell>
        </row>
        <row r="529">
          <cell r="O529">
            <v>3.637142857142857</v>
          </cell>
          <cell r="P529">
            <v>2.0186428571428574</v>
          </cell>
          <cell r="Q529">
            <v>99.964285714285708</v>
          </cell>
        </row>
        <row r="530">
          <cell r="O530">
            <v>3.637142857142857</v>
          </cell>
          <cell r="P530">
            <v>2.0186428571428574</v>
          </cell>
          <cell r="Q530">
            <v>99.964285714285708</v>
          </cell>
        </row>
        <row r="531">
          <cell r="O531">
            <v>3.637142857142857</v>
          </cell>
          <cell r="P531">
            <v>2.0186428571428574</v>
          </cell>
          <cell r="Q531">
            <v>99.964285714285708</v>
          </cell>
        </row>
        <row r="532">
          <cell r="O532">
            <v>3.637142857142857</v>
          </cell>
          <cell r="P532">
            <v>2.0186428571428574</v>
          </cell>
          <cell r="Q532">
            <v>99.964285714285708</v>
          </cell>
        </row>
        <row r="533">
          <cell r="O533">
            <v>3.637142857142857</v>
          </cell>
          <cell r="P533">
            <v>2.0186428571428574</v>
          </cell>
          <cell r="Q533">
            <v>99.964285714285708</v>
          </cell>
        </row>
        <row r="534">
          <cell r="O534">
            <v>3.637142857142857</v>
          </cell>
          <cell r="P534">
            <v>2.0186428571428574</v>
          </cell>
          <cell r="Q534">
            <v>99.964285714285708</v>
          </cell>
        </row>
        <row r="535">
          <cell r="O535">
            <v>3.637142857142857</v>
          </cell>
          <cell r="P535">
            <v>2.0186428571428574</v>
          </cell>
          <cell r="Q535">
            <v>99.964285714285708</v>
          </cell>
        </row>
        <row r="536">
          <cell r="O536">
            <v>3.637142857142857</v>
          </cell>
          <cell r="P536">
            <v>2.0186428571428574</v>
          </cell>
          <cell r="Q536">
            <v>99.964285714285708</v>
          </cell>
        </row>
        <row r="537">
          <cell r="O537">
            <v>3.637142857142857</v>
          </cell>
          <cell r="P537">
            <v>2.0186428571428574</v>
          </cell>
          <cell r="Q537">
            <v>99.964285714285708</v>
          </cell>
        </row>
        <row r="538">
          <cell r="O538">
            <v>3.637142857142857</v>
          </cell>
          <cell r="P538">
            <v>2.0186428571428574</v>
          </cell>
          <cell r="Q538">
            <v>99.964285714285708</v>
          </cell>
        </row>
        <row r="539">
          <cell r="O539">
            <v>3.637142857142857</v>
          </cell>
          <cell r="P539">
            <v>2.0186428571428574</v>
          </cell>
          <cell r="Q539">
            <v>99.964285714285708</v>
          </cell>
        </row>
        <row r="540">
          <cell r="O540">
            <v>3.637142857142857</v>
          </cell>
          <cell r="P540">
            <v>2.0186428571428574</v>
          </cell>
          <cell r="Q540">
            <v>99.964285714285708</v>
          </cell>
        </row>
        <row r="541">
          <cell r="O541">
            <v>3.637142857142857</v>
          </cell>
          <cell r="P541">
            <v>2.0186428571428574</v>
          </cell>
          <cell r="Q541">
            <v>99.964285714285708</v>
          </cell>
        </row>
        <row r="542">
          <cell r="O542">
            <v>3.637142857142857</v>
          </cell>
          <cell r="P542">
            <v>2.0186428571428574</v>
          </cell>
          <cell r="Q542">
            <v>99.964285714285708</v>
          </cell>
        </row>
        <row r="543">
          <cell r="O543">
            <v>3.637142857142857</v>
          </cell>
          <cell r="P543">
            <v>2.0186428571428574</v>
          </cell>
          <cell r="Q543">
            <v>99.964285714285708</v>
          </cell>
        </row>
        <row r="544">
          <cell r="O544">
            <v>3.637142857142857</v>
          </cell>
          <cell r="P544">
            <v>2.0186428571428574</v>
          </cell>
          <cell r="Q544">
            <v>99.964285714285708</v>
          </cell>
        </row>
        <row r="545">
          <cell r="O545">
            <v>3.637142857142857</v>
          </cell>
          <cell r="P545">
            <v>2.0186428571428574</v>
          </cell>
          <cell r="Q545">
            <v>99.964285714285708</v>
          </cell>
        </row>
        <row r="546">
          <cell r="O546">
            <v>3.637142857142857</v>
          </cell>
          <cell r="P546">
            <v>2.0186428571428574</v>
          </cell>
          <cell r="Q546">
            <v>99.964285714285708</v>
          </cell>
        </row>
        <row r="547">
          <cell r="O547">
            <v>3.637142857142857</v>
          </cell>
          <cell r="P547">
            <v>2.0186428571428574</v>
          </cell>
          <cell r="Q547">
            <v>99.964285714285708</v>
          </cell>
        </row>
        <row r="548">
          <cell r="O548">
            <v>3.637142857142857</v>
          </cell>
          <cell r="P548">
            <v>2.0186428571428574</v>
          </cell>
          <cell r="Q548">
            <v>99.964285714285708</v>
          </cell>
        </row>
        <row r="549">
          <cell r="O549">
            <v>3.637142857142857</v>
          </cell>
          <cell r="P549">
            <v>2.0186428571428574</v>
          </cell>
          <cell r="Q549">
            <v>99.964285714285708</v>
          </cell>
        </row>
        <row r="550">
          <cell r="O550">
            <v>3.637142857142857</v>
          </cell>
          <cell r="P550">
            <v>2.0186428571428574</v>
          </cell>
          <cell r="Q550">
            <v>99.964285714285708</v>
          </cell>
        </row>
        <row r="551">
          <cell r="O551">
            <v>3.637142857142857</v>
          </cell>
          <cell r="P551">
            <v>2.0186428571428574</v>
          </cell>
          <cell r="Q551">
            <v>99.964285714285708</v>
          </cell>
        </row>
        <row r="552">
          <cell r="O552">
            <v>3.637142857142857</v>
          </cell>
          <cell r="P552">
            <v>2.0186428571428574</v>
          </cell>
          <cell r="Q552">
            <v>99.964285714285708</v>
          </cell>
        </row>
        <row r="553">
          <cell r="O553">
            <v>3.637142857142857</v>
          </cell>
          <cell r="P553">
            <v>2.0186428571428574</v>
          </cell>
          <cell r="Q553">
            <v>99.964285714285708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人物经验"/>
      <sheetName val="经验产出"/>
      <sheetName val="金币产出"/>
      <sheetName val="关卡"/>
    </sheetNames>
    <sheetDataSet>
      <sheetData sheetId="0">
        <row r="23">
          <cell r="A23" t="str">
            <v>等级</v>
          </cell>
        </row>
      </sheetData>
      <sheetData sheetId="1" refreshError="1"/>
      <sheetData sheetId="2" refreshError="1"/>
      <sheetData sheetId="3">
        <row r="6">
          <cell r="A6">
            <v>1</v>
          </cell>
        </row>
        <row r="19">
          <cell r="J19">
            <v>45</v>
          </cell>
          <cell r="N19">
            <v>30</v>
          </cell>
        </row>
        <row r="20">
          <cell r="J20">
            <v>47</v>
          </cell>
          <cell r="N20">
            <v>32</v>
          </cell>
        </row>
        <row r="21">
          <cell r="J21">
            <v>48</v>
          </cell>
          <cell r="N21">
            <v>33</v>
          </cell>
        </row>
        <row r="22">
          <cell r="J22">
            <v>60</v>
          </cell>
          <cell r="N22">
            <v>52</v>
          </cell>
        </row>
        <row r="23">
          <cell r="J23">
            <v>62</v>
          </cell>
          <cell r="N23">
            <v>54</v>
          </cell>
        </row>
        <row r="24">
          <cell r="J24">
            <v>64</v>
          </cell>
          <cell r="N24">
            <v>56</v>
          </cell>
        </row>
        <row r="25">
          <cell r="J25">
            <v>66</v>
          </cell>
          <cell r="N25">
            <v>59</v>
          </cell>
        </row>
        <row r="26">
          <cell r="J26">
            <v>67</v>
          </cell>
          <cell r="N26">
            <v>60</v>
          </cell>
        </row>
        <row r="27">
          <cell r="J27">
            <v>69</v>
          </cell>
          <cell r="N27">
            <v>63</v>
          </cell>
        </row>
        <row r="28">
          <cell r="J28">
            <v>70</v>
          </cell>
          <cell r="N28">
            <v>64</v>
          </cell>
        </row>
        <row r="29">
          <cell r="J29">
            <v>72</v>
          </cell>
          <cell r="N29">
            <v>67</v>
          </cell>
        </row>
        <row r="30">
          <cell r="J30">
            <v>73</v>
          </cell>
          <cell r="N30">
            <v>68</v>
          </cell>
        </row>
        <row r="31">
          <cell r="J31">
            <v>74</v>
          </cell>
          <cell r="N31">
            <v>70</v>
          </cell>
        </row>
        <row r="32">
          <cell r="J32">
            <v>75</v>
          </cell>
          <cell r="N32">
            <v>71</v>
          </cell>
        </row>
        <row r="33">
          <cell r="J33">
            <v>76</v>
          </cell>
          <cell r="N33">
            <v>73</v>
          </cell>
        </row>
        <row r="34">
          <cell r="J34">
            <v>76</v>
          </cell>
          <cell r="N34">
            <v>73</v>
          </cell>
        </row>
        <row r="35">
          <cell r="J35">
            <v>77</v>
          </cell>
          <cell r="N35">
            <v>74</v>
          </cell>
        </row>
        <row r="36">
          <cell r="J36">
            <v>78</v>
          </cell>
          <cell r="N36">
            <v>76</v>
          </cell>
        </row>
        <row r="37">
          <cell r="J37">
            <v>93</v>
          </cell>
          <cell r="N37">
            <v>93</v>
          </cell>
        </row>
        <row r="38">
          <cell r="J38">
            <v>85</v>
          </cell>
          <cell r="N38">
            <v>85</v>
          </cell>
        </row>
        <row r="39">
          <cell r="J39">
            <v>86</v>
          </cell>
          <cell r="N39">
            <v>86</v>
          </cell>
        </row>
        <row r="40">
          <cell r="J40">
            <v>87</v>
          </cell>
          <cell r="N40">
            <v>87</v>
          </cell>
        </row>
        <row r="41">
          <cell r="J41">
            <v>88</v>
          </cell>
          <cell r="N41">
            <v>88</v>
          </cell>
        </row>
        <row r="42">
          <cell r="J42">
            <v>89</v>
          </cell>
          <cell r="N42">
            <v>89</v>
          </cell>
        </row>
        <row r="43">
          <cell r="J43">
            <v>90</v>
          </cell>
          <cell r="N43">
            <v>90</v>
          </cell>
        </row>
        <row r="44">
          <cell r="J44">
            <v>91</v>
          </cell>
          <cell r="N44">
            <v>91</v>
          </cell>
        </row>
        <row r="45">
          <cell r="J45">
            <v>92</v>
          </cell>
          <cell r="N45">
            <v>92</v>
          </cell>
        </row>
        <row r="46">
          <cell r="J46">
            <v>93</v>
          </cell>
          <cell r="N46">
            <v>93</v>
          </cell>
        </row>
        <row r="47">
          <cell r="J47">
            <v>94</v>
          </cell>
          <cell r="N47">
            <v>94</v>
          </cell>
        </row>
        <row r="48">
          <cell r="J48">
            <v>93</v>
          </cell>
          <cell r="N48">
            <v>93</v>
          </cell>
        </row>
        <row r="49">
          <cell r="J49">
            <v>95</v>
          </cell>
          <cell r="N49">
            <v>95</v>
          </cell>
        </row>
        <row r="50">
          <cell r="J50">
            <v>97</v>
          </cell>
          <cell r="N50">
            <v>97</v>
          </cell>
        </row>
        <row r="51">
          <cell r="J51">
            <v>98</v>
          </cell>
          <cell r="N51">
            <v>98</v>
          </cell>
        </row>
        <row r="52">
          <cell r="J52">
            <v>100</v>
          </cell>
          <cell r="N52">
            <v>100</v>
          </cell>
        </row>
        <row r="53">
          <cell r="J53">
            <v>101</v>
          </cell>
          <cell r="N53">
            <v>101</v>
          </cell>
        </row>
        <row r="54">
          <cell r="J54">
            <v>103</v>
          </cell>
          <cell r="N54">
            <v>103</v>
          </cell>
        </row>
        <row r="55">
          <cell r="J55">
            <v>104</v>
          </cell>
          <cell r="N55">
            <v>104</v>
          </cell>
        </row>
        <row r="56">
          <cell r="J56">
            <v>105</v>
          </cell>
          <cell r="N56">
            <v>105</v>
          </cell>
        </row>
        <row r="57">
          <cell r="J57">
            <v>107</v>
          </cell>
          <cell r="N57">
            <v>107</v>
          </cell>
        </row>
        <row r="58">
          <cell r="J58">
            <v>108</v>
          </cell>
          <cell r="N58">
            <v>108</v>
          </cell>
        </row>
        <row r="59">
          <cell r="J59">
            <v>109</v>
          </cell>
          <cell r="N59">
            <v>109</v>
          </cell>
        </row>
        <row r="60">
          <cell r="J60">
            <v>111</v>
          </cell>
          <cell r="N60">
            <v>111</v>
          </cell>
        </row>
        <row r="61">
          <cell r="J61">
            <v>112</v>
          </cell>
          <cell r="N61">
            <v>112</v>
          </cell>
        </row>
        <row r="62">
          <cell r="J62">
            <v>113</v>
          </cell>
          <cell r="N62">
            <v>113</v>
          </cell>
        </row>
        <row r="63">
          <cell r="J63">
            <v>115</v>
          </cell>
          <cell r="N63">
            <v>115</v>
          </cell>
        </row>
        <row r="64">
          <cell r="J64">
            <v>116</v>
          </cell>
          <cell r="N64">
            <v>116</v>
          </cell>
        </row>
        <row r="65">
          <cell r="J65">
            <v>117</v>
          </cell>
          <cell r="N65">
            <v>117</v>
          </cell>
        </row>
        <row r="66">
          <cell r="J66">
            <v>119</v>
          </cell>
          <cell r="N66">
            <v>119</v>
          </cell>
        </row>
        <row r="67">
          <cell r="J67">
            <v>120</v>
          </cell>
          <cell r="N67">
            <v>120</v>
          </cell>
        </row>
        <row r="68">
          <cell r="J68">
            <v>121</v>
          </cell>
          <cell r="N68">
            <v>121</v>
          </cell>
        </row>
        <row r="69">
          <cell r="J69">
            <v>122</v>
          </cell>
          <cell r="N69">
            <v>122</v>
          </cell>
        </row>
        <row r="70">
          <cell r="J70">
            <v>124</v>
          </cell>
          <cell r="N70">
            <v>124</v>
          </cell>
        </row>
        <row r="71">
          <cell r="J71">
            <v>125</v>
          </cell>
          <cell r="N71">
            <v>125</v>
          </cell>
        </row>
        <row r="72">
          <cell r="J72">
            <v>126</v>
          </cell>
          <cell r="N72">
            <v>126</v>
          </cell>
        </row>
        <row r="73">
          <cell r="J73">
            <v>127</v>
          </cell>
          <cell r="N73">
            <v>127</v>
          </cell>
        </row>
        <row r="74">
          <cell r="J74">
            <v>128</v>
          </cell>
          <cell r="N74">
            <v>128</v>
          </cell>
        </row>
        <row r="75">
          <cell r="J75">
            <v>129</v>
          </cell>
          <cell r="N75">
            <v>129</v>
          </cell>
        </row>
        <row r="76">
          <cell r="J76">
            <v>130</v>
          </cell>
          <cell r="N76">
            <v>130</v>
          </cell>
        </row>
        <row r="77">
          <cell r="J77">
            <v>131</v>
          </cell>
          <cell r="N77">
            <v>131</v>
          </cell>
        </row>
        <row r="78">
          <cell r="J78">
            <v>132</v>
          </cell>
          <cell r="N78">
            <v>132</v>
          </cell>
        </row>
        <row r="79">
          <cell r="J79">
            <v>133</v>
          </cell>
          <cell r="N79">
            <v>133</v>
          </cell>
        </row>
        <row r="80">
          <cell r="J80">
            <v>134</v>
          </cell>
          <cell r="N80">
            <v>134</v>
          </cell>
        </row>
        <row r="81">
          <cell r="J81">
            <v>135</v>
          </cell>
          <cell r="N81">
            <v>135</v>
          </cell>
        </row>
        <row r="82">
          <cell r="J82">
            <v>136</v>
          </cell>
          <cell r="N82">
            <v>136</v>
          </cell>
        </row>
        <row r="83">
          <cell r="J83">
            <v>137</v>
          </cell>
          <cell r="N83">
            <v>137</v>
          </cell>
        </row>
        <row r="84">
          <cell r="J84">
            <v>138</v>
          </cell>
          <cell r="N84">
            <v>138</v>
          </cell>
        </row>
        <row r="85">
          <cell r="J85">
            <v>139</v>
          </cell>
          <cell r="N85">
            <v>139</v>
          </cell>
        </row>
        <row r="86">
          <cell r="J86">
            <v>140</v>
          </cell>
          <cell r="N86">
            <v>140</v>
          </cell>
        </row>
        <row r="87">
          <cell r="J87">
            <v>141</v>
          </cell>
          <cell r="N87">
            <v>141</v>
          </cell>
        </row>
        <row r="88">
          <cell r="J88">
            <v>142</v>
          </cell>
          <cell r="N88">
            <v>142</v>
          </cell>
        </row>
        <row r="89">
          <cell r="J89">
            <v>143</v>
          </cell>
          <cell r="N89">
            <v>143</v>
          </cell>
        </row>
        <row r="90">
          <cell r="J90">
            <v>144</v>
          </cell>
          <cell r="N90">
            <v>144</v>
          </cell>
        </row>
        <row r="91">
          <cell r="J91">
            <v>144</v>
          </cell>
          <cell r="N91">
            <v>144</v>
          </cell>
        </row>
        <row r="92">
          <cell r="J92">
            <v>145</v>
          </cell>
          <cell r="N92">
            <v>145</v>
          </cell>
        </row>
        <row r="93">
          <cell r="J93">
            <v>146</v>
          </cell>
          <cell r="N93">
            <v>146</v>
          </cell>
        </row>
        <row r="94">
          <cell r="J94">
            <v>147</v>
          </cell>
          <cell r="N94">
            <v>147</v>
          </cell>
        </row>
        <row r="95">
          <cell r="J95">
            <v>148</v>
          </cell>
          <cell r="N95">
            <v>148</v>
          </cell>
        </row>
        <row r="96">
          <cell r="J96">
            <v>149</v>
          </cell>
          <cell r="N96">
            <v>149</v>
          </cell>
        </row>
        <row r="97">
          <cell r="J97">
            <v>149</v>
          </cell>
          <cell r="N97">
            <v>149</v>
          </cell>
        </row>
        <row r="98">
          <cell r="J98">
            <v>150</v>
          </cell>
          <cell r="N98">
            <v>150</v>
          </cell>
        </row>
        <row r="99">
          <cell r="J99">
            <v>151</v>
          </cell>
          <cell r="N99">
            <v>151</v>
          </cell>
        </row>
        <row r="100">
          <cell r="J100">
            <v>152</v>
          </cell>
          <cell r="N100">
            <v>152</v>
          </cell>
        </row>
        <row r="101">
          <cell r="J101">
            <v>153</v>
          </cell>
          <cell r="N101">
            <v>153</v>
          </cell>
        </row>
        <row r="102">
          <cell r="J102">
            <v>153</v>
          </cell>
          <cell r="N102">
            <v>153</v>
          </cell>
        </row>
        <row r="103">
          <cell r="J103">
            <v>154</v>
          </cell>
          <cell r="N103">
            <v>154</v>
          </cell>
        </row>
        <row r="104">
          <cell r="J104">
            <v>155</v>
          </cell>
          <cell r="N104">
            <v>155</v>
          </cell>
        </row>
        <row r="105">
          <cell r="J105">
            <v>156</v>
          </cell>
          <cell r="N105">
            <v>156</v>
          </cell>
        </row>
        <row r="106">
          <cell r="J106">
            <v>157</v>
          </cell>
          <cell r="N106">
            <v>157</v>
          </cell>
        </row>
        <row r="107">
          <cell r="J107">
            <v>157</v>
          </cell>
          <cell r="N107">
            <v>157</v>
          </cell>
        </row>
        <row r="108">
          <cell r="J108">
            <v>158</v>
          </cell>
          <cell r="N108">
            <v>158</v>
          </cell>
        </row>
        <row r="109">
          <cell r="J109">
            <v>159</v>
          </cell>
          <cell r="N109">
            <v>159</v>
          </cell>
        </row>
        <row r="110">
          <cell r="J110">
            <v>160</v>
          </cell>
          <cell r="N110">
            <v>160</v>
          </cell>
        </row>
        <row r="111">
          <cell r="J111">
            <v>160</v>
          </cell>
          <cell r="N111">
            <v>160</v>
          </cell>
        </row>
        <row r="112">
          <cell r="J112">
            <v>161</v>
          </cell>
          <cell r="N112">
            <v>161</v>
          </cell>
        </row>
        <row r="113">
          <cell r="J113">
            <v>162</v>
          </cell>
          <cell r="N113">
            <v>162</v>
          </cell>
        </row>
        <row r="114">
          <cell r="J114">
            <v>162</v>
          </cell>
          <cell r="N114">
            <v>162</v>
          </cell>
        </row>
        <row r="115">
          <cell r="J115">
            <v>163</v>
          </cell>
          <cell r="N115">
            <v>163</v>
          </cell>
        </row>
        <row r="116">
          <cell r="J116">
            <v>164</v>
          </cell>
          <cell r="N116">
            <v>164</v>
          </cell>
        </row>
        <row r="117">
          <cell r="J117">
            <v>164</v>
          </cell>
          <cell r="N117">
            <v>164</v>
          </cell>
        </row>
        <row r="118">
          <cell r="J118">
            <v>165</v>
          </cell>
          <cell r="N118">
            <v>165</v>
          </cell>
        </row>
        <row r="119">
          <cell r="J119">
            <v>166</v>
          </cell>
          <cell r="N119">
            <v>166</v>
          </cell>
        </row>
        <row r="120">
          <cell r="J120">
            <v>166</v>
          </cell>
          <cell r="N120">
            <v>166</v>
          </cell>
        </row>
        <row r="121">
          <cell r="J121">
            <v>167</v>
          </cell>
          <cell r="N121">
            <v>167</v>
          </cell>
        </row>
        <row r="122">
          <cell r="J122">
            <v>168</v>
          </cell>
          <cell r="N122">
            <v>168</v>
          </cell>
        </row>
        <row r="123">
          <cell r="J123">
            <v>168</v>
          </cell>
          <cell r="N123">
            <v>168</v>
          </cell>
        </row>
        <row r="124">
          <cell r="J124">
            <v>169</v>
          </cell>
          <cell r="N124">
            <v>169</v>
          </cell>
        </row>
        <row r="125">
          <cell r="J125">
            <v>170</v>
          </cell>
          <cell r="N125">
            <v>170</v>
          </cell>
        </row>
        <row r="126">
          <cell r="J126">
            <v>170</v>
          </cell>
          <cell r="N126">
            <v>170</v>
          </cell>
        </row>
        <row r="127">
          <cell r="J127">
            <v>171</v>
          </cell>
          <cell r="N127">
            <v>171</v>
          </cell>
        </row>
        <row r="128">
          <cell r="J128">
            <v>172</v>
          </cell>
          <cell r="N128">
            <v>172</v>
          </cell>
        </row>
        <row r="129">
          <cell r="J129">
            <v>172</v>
          </cell>
          <cell r="N129">
            <v>172</v>
          </cell>
        </row>
        <row r="130">
          <cell r="J130">
            <v>173</v>
          </cell>
          <cell r="N130">
            <v>173</v>
          </cell>
        </row>
        <row r="131">
          <cell r="J131">
            <v>174</v>
          </cell>
          <cell r="N131">
            <v>174</v>
          </cell>
        </row>
        <row r="132">
          <cell r="J132">
            <v>174</v>
          </cell>
          <cell r="N132">
            <v>174</v>
          </cell>
        </row>
        <row r="133">
          <cell r="J133">
            <v>175</v>
          </cell>
          <cell r="N133">
            <v>175</v>
          </cell>
        </row>
        <row r="134">
          <cell r="J134">
            <v>176</v>
          </cell>
          <cell r="N134">
            <v>176</v>
          </cell>
        </row>
        <row r="135">
          <cell r="J135">
            <v>176</v>
          </cell>
          <cell r="N135">
            <v>176</v>
          </cell>
        </row>
        <row r="136">
          <cell r="J136">
            <v>177</v>
          </cell>
          <cell r="N136">
            <v>177</v>
          </cell>
        </row>
        <row r="137">
          <cell r="J137">
            <v>178</v>
          </cell>
          <cell r="N137">
            <v>178</v>
          </cell>
        </row>
        <row r="138">
          <cell r="J138">
            <v>179</v>
          </cell>
          <cell r="N138">
            <v>179</v>
          </cell>
        </row>
        <row r="139">
          <cell r="J139">
            <v>179</v>
          </cell>
          <cell r="N139">
            <v>179</v>
          </cell>
        </row>
        <row r="140">
          <cell r="J140">
            <v>180</v>
          </cell>
          <cell r="N140">
            <v>180</v>
          </cell>
        </row>
        <row r="141">
          <cell r="J141">
            <v>180</v>
          </cell>
          <cell r="N141">
            <v>180</v>
          </cell>
        </row>
        <row r="142">
          <cell r="J142">
            <v>181</v>
          </cell>
          <cell r="N142">
            <v>181</v>
          </cell>
        </row>
        <row r="143">
          <cell r="J143">
            <v>182</v>
          </cell>
          <cell r="N143">
            <v>182</v>
          </cell>
        </row>
        <row r="144">
          <cell r="J144">
            <v>182</v>
          </cell>
          <cell r="N144">
            <v>182</v>
          </cell>
        </row>
        <row r="145">
          <cell r="J145">
            <v>183</v>
          </cell>
          <cell r="N145">
            <v>183</v>
          </cell>
        </row>
        <row r="146">
          <cell r="J146">
            <v>183</v>
          </cell>
          <cell r="N146">
            <v>183</v>
          </cell>
        </row>
        <row r="147">
          <cell r="J147">
            <v>184</v>
          </cell>
          <cell r="N147">
            <v>184</v>
          </cell>
        </row>
        <row r="148">
          <cell r="J148">
            <v>184</v>
          </cell>
          <cell r="N148">
            <v>184</v>
          </cell>
        </row>
        <row r="149">
          <cell r="J149">
            <v>185</v>
          </cell>
          <cell r="N149">
            <v>185</v>
          </cell>
        </row>
        <row r="150">
          <cell r="J150">
            <v>186</v>
          </cell>
          <cell r="N150">
            <v>186</v>
          </cell>
        </row>
        <row r="151">
          <cell r="J151">
            <v>186</v>
          </cell>
          <cell r="N151">
            <v>186</v>
          </cell>
        </row>
        <row r="152">
          <cell r="J152">
            <v>187</v>
          </cell>
          <cell r="N152">
            <v>187</v>
          </cell>
        </row>
        <row r="153">
          <cell r="J153">
            <v>187</v>
          </cell>
          <cell r="N153">
            <v>187</v>
          </cell>
        </row>
        <row r="154">
          <cell r="J154">
            <v>188</v>
          </cell>
          <cell r="N154">
            <v>188</v>
          </cell>
        </row>
        <row r="155">
          <cell r="J155">
            <v>189</v>
          </cell>
          <cell r="N155">
            <v>189</v>
          </cell>
        </row>
        <row r="156">
          <cell r="J156">
            <v>189</v>
          </cell>
          <cell r="N156">
            <v>189</v>
          </cell>
        </row>
        <row r="157">
          <cell r="J157">
            <v>190</v>
          </cell>
          <cell r="N157">
            <v>190</v>
          </cell>
        </row>
        <row r="158">
          <cell r="J158">
            <v>190</v>
          </cell>
          <cell r="N158">
            <v>190</v>
          </cell>
        </row>
        <row r="159">
          <cell r="J159">
            <v>191</v>
          </cell>
          <cell r="N159">
            <v>191</v>
          </cell>
        </row>
        <row r="160">
          <cell r="J160">
            <v>192</v>
          </cell>
          <cell r="N160">
            <v>192</v>
          </cell>
        </row>
        <row r="161">
          <cell r="J161">
            <v>192</v>
          </cell>
          <cell r="N161">
            <v>192</v>
          </cell>
        </row>
        <row r="162">
          <cell r="J162">
            <v>193</v>
          </cell>
          <cell r="N162">
            <v>193</v>
          </cell>
        </row>
        <row r="163">
          <cell r="J163">
            <v>194</v>
          </cell>
          <cell r="N163">
            <v>194</v>
          </cell>
        </row>
        <row r="164">
          <cell r="J164">
            <v>194</v>
          </cell>
          <cell r="N164">
            <v>194</v>
          </cell>
        </row>
        <row r="165">
          <cell r="J165">
            <v>195</v>
          </cell>
          <cell r="N165">
            <v>195</v>
          </cell>
        </row>
        <row r="166">
          <cell r="J166">
            <v>195</v>
          </cell>
          <cell r="N166">
            <v>195</v>
          </cell>
        </row>
        <row r="167">
          <cell r="J167">
            <v>196</v>
          </cell>
          <cell r="N167">
            <v>196</v>
          </cell>
        </row>
        <row r="168">
          <cell r="J168">
            <v>197</v>
          </cell>
          <cell r="N168">
            <v>197</v>
          </cell>
        </row>
        <row r="169">
          <cell r="J169">
            <v>197</v>
          </cell>
          <cell r="N169">
            <v>197</v>
          </cell>
        </row>
        <row r="170">
          <cell r="J170">
            <v>198</v>
          </cell>
          <cell r="N170">
            <v>198</v>
          </cell>
        </row>
        <row r="171">
          <cell r="J171">
            <v>199</v>
          </cell>
          <cell r="N171">
            <v>199</v>
          </cell>
        </row>
        <row r="172">
          <cell r="J172">
            <v>199</v>
          </cell>
          <cell r="N172">
            <v>199</v>
          </cell>
        </row>
        <row r="173">
          <cell r="J173">
            <v>200</v>
          </cell>
          <cell r="N173">
            <v>200</v>
          </cell>
        </row>
        <row r="174">
          <cell r="J174">
            <v>201</v>
          </cell>
          <cell r="N174">
            <v>201</v>
          </cell>
        </row>
        <row r="175">
          <cell r="J175">
            <v>201</v>
          </cell>
          <cell r="N175">
            <v>201</v>
          </cell>
        </row>
        <row r="176">
          <cell r="J176">
            <v>202</v>
          </cell>
          <cell r="N176">
            <v>202</v>
          </cell>
        </row>
        <row r="177">
          <cell r="J177">
            <v>203</v>
          </cell>
          <cell r="N177">
            <v>203</v>
          </cell>
        </row>
        <row r="178">
          <cell r="J178">
            <v>204</v>
          </cell>
          <cell r="N178">
            <v>204</v>
          </cell>
        </row>
        <row r="179">
          <cell r="J179">
            <v>204</v>
          </cell>
          <cell r="N179">
            <v>204</v>
          </cell>
        </row>
        <row r="180">
          <cell r="J180">
            <v>205</v>
          </cell>
          <cell r="N180">
            <v>205</v>
          </cell>
        </row>
        <row r="181">
          <cell r="J181">
            <v>206</v>
          </cell>
          <cell r="N181">
            <v>206</v>
          </cell>
        </row>
        <row r="182">
          <cell r="J182">
            <v>206</v>
          </cell>
          <cell r="N182">
            <v>206</v>
          </cell>
        </row>
        <row r="183">
          <cell r="J183">
            <v>207</v>
          </cell>
          <cell r="N183">
            <v>207</v>
          </cell>
        </row>
        <row r="184">
          <cell r="J184">
            <v>208</v>
          </cell>
          <cell r="N184">
            <v>208</v>
          </cell>
        </row>
        <row r="185">
          <cell r="J185">
            <v>209</v>
          </cell>
          <cell r="N185">
            <v>209</v>
          </cell>
        </row>
        <row r="186">
          <cell r="J186">
            <v>209</v>
          </cell>
          <cell r="N186">
            <v>209</v>
          </cell>
        </row>
        <row r="187">
          <cell r="J187">
            <v>210</v>
          </cell>
          <cell r="N187">
            <v>210</v>
          </cell>
        </row>
        <row r="188">
          <cell r="J188">
            <v>211</v>
          </cell>
          <cell r="N188">
            <v>211</v>
          </cell>
        </row>
        <row r="189">
          <cell r="J189">
            <v>212</v>
          </cell>
          <cell r="N189">
            <v>212</v>
          </cell>
        </row>
        <row r="190">
          <cell r="J190">
            <v>212</v>
          </cell>
          <cell r="N190">
            <v>212</v>
          </cell>
        </row>
        <row r="191">
          <cell r="J191">
            <v>213</v>
          </cell>
          <cell r="N191">
            <v>213</v>
          </cell>
        </row>
        <row r="192">
          <cell r="J192">
            <v>214</v>
          </cell>
          <cell r="N192">
            <v>214</v>
          </cell>
        </row>
        <row r="193">
          <cell r="J193">
            <v>215</v>
          </cell>
          <cell r="N193">
            <v>215</v>
          </cell>
        </row>
        <row r="194">
          <cell r="J194">
            <v>216</v>
          </cell>
          <cell r="N194">
            <v>216</v>
          </cell>
        </row>
        <row r="195">
          <cell r="J195">
            <v>216</v>
          </cell>
          <cell r="N195">
            <v>216</v>
          </cell>
        </row>
        <row r="196">
          <cell r="J196">
            <v>217</v>
          </cell>
          <cell r="N196">
            <v>217</v>
          </cell>
        </row>
        <row r="197">
          <cell r="J197">
            <v>218</v>
          </cell>
          <cell r="N197">
            <v>218</v>
          </cell>
        </row>
        <row r="198">
          <cell r="J198">
            <v>219</v>
          </cell>
          <cell r="N198">
            <v>219</v>
          </cell>
        </row>
        <row r="199">
          <cell r="J199">
            <v>220</v>
          </cell>
          <cell r="N199">
            <v>220</v>
          </cell>
        </row>
        <row r="200">
          <cell r="J200">
            <v>221</v>
          </cell>
          <cell r="N200">
            <v>221</v>
          </cell>
        </row>
        <row r="201">
          <cell r="J201">
            <v>221</v>
          </cell>
          <cell r="N201">
            <v>221</v>
          </cell>
        </row>
        <row r="202">
          <cell r="J202">
            <v>222</v>
          </cell>
          <cell r="N202">
            <v>222</v>
          </cell>
        </row>
        <row r="203">
          <cell r="J203">
            <v>223</v>
          </cell>
          <cell r="N203">
            <v>223</v>
          </cell>
        </row>
        <row r="204">
          <cell r="J204">
            <v>224</v>
          </cell>
          <cell r="N204">
            <v>224</v>
          </cell>
        </row>
        <row r="205">
          <cell r="J205">
            <v>225</v>
          </cell>
          <cell r="N205">
            <v>225</v>
          </cell>
        </row>
        <row r="206">
          <cell r="J206">
            <v>226</v>
          </cell>
          <cell r="N206">
            <v>226</v>
          </cell>
        </row>
        <row r="207">
          <cell r="J207">
            <v>227</v>
          </cell>
          <cell r="N207">
            <v>227</v>
          </cell>
        </row>
        <row r="208">
          <cell r="J208">
            <v>228</v>
          </cell>
          <cell r="N208">
            <v>228</v>
          </cell>
        </row>
        <row r="209">
          <cell r="J209">
            <v>229</v>
          </cell>
          <cell r="N209">
            <v>229</v>
          </cell>
        </row>
        <row r="210">
          <cell r="J210">
            <v>229</v>
          </cell>
          <cell r="N210">
            <v>229</v>
          </cell>
        </row>
        <row r="211">
          <cell r="J211">
            <v>230</v>
          </cell>
          <cell r="N211">
            <v>230</v>
          </cell>
        </row>
        <row r="212">
          <cell r="J212">
            <v>231</v>
          </cell>
          <cell r="N212">
            <v>231</v>
          </cell>
        </row>
        <row r="213">
          <cell r="J213">
            <v>232</v>
          </cell>
          <cell r="N213">
            <v>232</v>
          </cell>
        </row>
        <row r="214">
          <cell r="J214">
            <v>233</v>
          </cell>
          <cell r="N214">
            <v>233</v>
          </cell>
        </row>
        <row r="215">
          <cell r="J215">
            <v>234</v>
          </cell>
          <cell r="N215">
            <v>234</v>
          </cell>
        </row>
        <row r="216">
          <cell r="J216">
            <v>235</v>
          </cell>
          <cell r="N216">
            <v>235</v>
          </cell>
        </row>
        <row r="217">
          <cell r="J217">
            <v>236</v>
          </cell>
          <cell r="N217">
            <v>236</v>
          </cell>
        </row>
        <row r="218">
          <cell r="J218">
            <v>237</v>
          </cell>
          <cell r="N218">
            <v>237</v>
          </cell>
        </row>
        <row r="219">
          <cell r="J219">
            <v>238</v>
          </cell>
          <cell r="N219">
            <v>238</v>
          </cell>
        </row>
        <row r="220">
          <cell r="J220">
            <v>239</v>
          </cell>
          <cell r="N220">
            <v>239</v>
          </cell>
        </row>
        <row r="221">
          <cell r="J221">
            <v>239</v>
          </cell>
          <cell r="N221">
            <v>239</v>
          </cell>
        </row>
        <row r="222">
          <cell r="J222">
            <v>240</v>
          </cell>
          <cell r="N222">
            <v>240</v>
          </cell>
        </row>
        <row r="223">
          <cell r="J223">
            <v>241</v>
          </cell>
          <cell r="N223">
            <v>241</v>
          </cell>
        </row>
        <row r="224">
          <cell r="J224">
            <v>241</v>
          </cell>
          <cell r="N224">
            <v>241</v>
          </cell>
        </row>
        <row r="225">
          <cell r="J225">
            <v>242</v>
          </cell>
          <cell r="N225">
            <v>242</v>
          </cell>
        </row>
        <row r="226">
          <cell r="J226">
            <v>243</v>
          </cell>
          <cell r="N226">
            <v>243</v>
          </cell>
        </row>
        <row r="227">
          <cell r="J227">
            <v>243</v>
          </cell>
          <cell r="N227">
            <v>243</v>
          </cell>
        </row>
        <row r="228">
          <cell r="J228">
            <v>244</v>
          </cell>
          <cell r="N228">
            <v>244</v>
          </cell>
        </row>
        <row r="229">
          <cell r="J229">
            <v>245</v>
          </cell>
          <cell r="N229">
            <v>245</v>
          </cell>
        </row>
        <row r="230">
          <cell r="J230">
            <v>245</v>
          </cell>
          <cell r="N230">
            <v>245</v>
          </cell>
        </row>
        <row r="231">
          <cell r="J231">
            <v>246</v>
          </cell>
          <cell r="N231">
            <v>246</v>
          </cell>
        </row>
        <row r="232">
          <cell r="J232">
            <v>247</v>
          </cell>
          <cell r="N232">
            <v>247</v>
          </cell>
        </row>
        <row r="233">
          <cell r="J233">
            <v>247</v>
          </cell>
          <cell r="N233">
            <v>247</v>
          </cell>
        </row>
        <row r="234">
          <cell r="J234">
            <v>248</v>
          </cell>
          <cell r="N234">
            <v>248</v>
          </cell>
        </row>
        <row r="235">
          <cell r="J235">
            <v>249</v>
          </cell>
          <cell r="N235">
            <v>249</v>
          </cell>
        </row>
        <row r="236">
          <cell r="J236">
            <v>249</v>
          </cell>
          <cell r="N236">
            <v>249</v>
          </cell>
        </row>
        <row r="237">
          <cell r="J237">
            <v>250</v>
          </cell>
          <cell r="N237">
            <v>250</v>
          </cell>
        </row>
        <row r="238">
          <cell r="J238">
            <v>250</v>
          </cell>
          <cell r="N238">
            <v>250</v>
          </cell>
        </row>
        <row r="239">
          <cell r="J239">
            <v>251</v>
          </cell>
          <cell r="N239">
            <v>251</v>
          </cell>
        </row>
        <row r="240">
          <cell r="J240">
            <v>251</v>
          </cell>
          <cell r="N240">
            <v>251</v>
          </cell>
        </row>
        <row r="241">
          <cell r="J241">
            <v>251</v>
          </cell>
          <cell r="N241">
            <v>251</v>
          </cell>
        </row>
        <row r="242">
          <cell r="J242">
            <v>252</v>
          </cell>
          <cell r="N242">
            <v>252</v>
          </cell>
        </row>
        <row r="243">
          <cell r="J243">
            <v>252</v>
          </cell>
          <cell r="N243">
            <v>252</v>
          </cell>
        </row>
        <row r="244">
          <cell r="J244">
            <v>252</v>
          </cell>
          <cell r="N244">
            <v>252</v>
          </cell>
        </row>
        <row r="245">
          <cell r="J245">
            <v>253</v>
          </cell>
          <cell r="N245">
            <v>253</v>
          </cell>
        </row>
        <row r="246">
          <cell r="J246">
            <v>253</v>
          </cell>
          <cell r="N246">
            <v>253</v>
          </cell>
        </row>
        <row r="247">
          <cell r="J247">
            <v>253</v>
          </cell>
          <cell r="N247">
            <v>253</v>
          </cell>
        </row>
        <row r="248">
          <cell r="J248">
            <v>254</v>
          </cell>
          <cell r="N248">
            <v>254</v>
          </cell>
        </row>
        <row r="249">
          <cell r="J249">
            <v>254</v>
          </cell>
          <cell r="N249">
            <v>254</v>
          </cell>
        </row>
        <row r="250">
          <cell r="J250">
            <v>254</v>
          </cell>
          <cell r="N250">
            <v>254</v>
          </cell>
        </row>
        <row r="251">
          <cell r="J251">
            <v>255</v>
          </cell>
          <cell r="N251">
            <v>255</v>
          </cell>
        </row>
        <row r="252">
          <cell r="J252">
            <v>255</v>
          </cell>
          <cell r="N252">
            <v>255</v>
          </cell>
        </row>
        <row r="253">
          <cell r="J253">
            <v>255</v>
          </cell>
          <cell r="N253">
            <v>255</v>
          </cell>
        </row>
        <row r="254">
          <cell r="J254">
            <v>256</v>
          </cell>
          <cell r="N254">
            <v>256</v>
          </cell>
        </row>
        <row r="255">
          <cell r="J255">
            <v>256</v>
          </cell>
          <cell r="N255">
            <v>256</v>
          </cell>
        </row>
        <row r="256">
          <cell r="J256">
            <v>256</v>
          </cell>
          <cell r="N256">
            <v>256</v>
          </cell>
        </row>
        <row r="257">
          <cell r="J257">
            <v>257</v>
          </cell>
          <cell r="N257">
            <v>257</v>
          </cell>
        </row>
        <row r="258">
          <cell r="J258">
            <v>257</v>
          </cell>
          <cell r="N258">
            <v>257</v>
          </cell>
        </row>
        <row r="259">
          <cell r="J259">
            <v>257</v>
          </cell>
          <cell r="N259">
            <v>257</v>
          </cell>
        </row>
        <row r="260">
          <cell r="J260">
            <v>258</v>
          </cell>
          <cell r="N260">
            <v>258</v>
          </cell>
        </row>
        <row r="261">
          <cell r="J261">
            <v>258</v>
          </cell>
          <cell r="N261">
            <v>258</v>
          </cell>
        </row>
        <row r="262">
          <cell r="J262">
            <v>258</v>
          </cell>
          <cell r="N262">
            <v>258</v>
          </cell>
        </row>
        <row r="263">
          <cell r="J263">
            <v>259</v>
          </cell>
          <cell r="N263">
            <v>259</v>
          </cell>
        </row>
        <row r="264">
          <cell r="J264">
            <v>259</v>
          </cell>
          <cell r="N264">
            <v>259</v>
          </cell>
        </row>
        <row r="265">
          <cell r="J265">
            <v>259</v>
          </cell>
          <cell r="N265">
            <v>259</v>
          </cell>
        </row>
        <row r="266">
          <cell r="J266">
            <v>259</v>
          </cell>
          <cell r="N266">
            <v>259</v>
          </cell>
        </row>
        <row r="267">
          <cell r="J267">
            <v>260</v>
          </cell>
          <cell r="N267">
            <v>260</v>
          </cell>
        </row>
        <row r="268">
          <cell r="J268">
            <v>260</v>
          </cell>
          <cell r="N268">
            <v>260</v>
          </cell>
        </row>
        <row r="269">
          <cell r="J269">
            <v>260</v>
          </cell>
          <cell r="N269">
            <v>260</v>
          </cell>
        </row>
        <row r="270">
          <cell r="J270">
            <v>260</v>
          </cell>
          <cell r="N270">
            <v>260</v>
          </cell>
        </row>
        <row r="271">
          <cell r="J271">
            <v>261</v>
          </cell>
          <cell r="N271">
            <v>261</v>
          </cell>
        </row>
        <row r="272">
          <cell r="J272">
            <v>261</v>
          </cell>
          <cell r="N272">
            <v>261</v>
          </cell>
        </row>
        <row r="273">
          <cell r="J273">
            <v>261</v>
          </cell>
          <cell r="N273">
            <v>261</v>
          </cell>
        </row>
        <row r="274">
          <cell r="J274">
            <v>262</v>
          </cell>
          <cell r="N274">
            <v>262</v>
          </cell>
        </row>
        <row r="275">
          <cell r="J275">
            <v>262</v>
          </cell>
          <cell r="N275">
            <v>262</v>
          </cell>
        </row>
        <row r="276">
          <cell r="J276">
            <v>262</v>
          </cell>
          <cell r="N276">
            <v>262</v>
          </cell>
        </row>
        <row r="277">
          <cell r="J277">
            <v>262</v>
          </cell>
          <cell r="N277">
            <v>262</v>
          </cell>
        </row>
        <row r="278">
          <cell r="J278">
            <v>263</v>
          </cell>
          <cell r="N278">
            <v>263</v>
          </cell>
        </row>
        <row r="279">
          <cell r="J279">
            <v>263</v>
          </cell>
          <cell r="N279">
            <v>263</v>
          </cell>
        </row>
        <row r="280">
          <cell r="J280">
            <v>263</v>
          </cell>
          <cell r="N280">
            <v>263</v>
          </cell>
        </row>
        <row r="281">
          <cell r="J281">
            <v>263</v>
          </cell>
          <cell r="N281">
            <v>263</v>
          </cell>
        </row>
        <row r="282">
          <cell r="J282">
            <v>264</v>
          </cell>
          <cell r="N282">
            <v>264</v>
          </cell>
        </row>
        <row r="283">
          <cell r="J283">
            <v>264</v>
          </cell>
          <cell r="N283">
            <v>264</v>
          </cell>
        </row>
        <row r="284">
          <cell r="J284">
            <v>264</v>
          </cell>
          <cell r="N284">
            <v>264</v>
          </cell>
        </row>
        <row r="285">
          <cell r="J285">
            <v>264</v>
          </cell>
          <cell r="N285">
            <v>264</v>
          </cell>
        </row>
        <row r="286">
          <cell r="J286">
            <v>265</v>
          </cell>
          <cell r="N286">
            <v>265</v>
          </cell>
        </row>
        <row r="287">
          <cell r="J287">
            <v>265</v>
          </cell>
          <cell r="N287">
            <v>265</v>
          </cell>
        </row>
        <row r="288">
          <cell r="J288">
            <v>265</v>
          </cell>
          <cell r="N288">
            <v>265</v>
          </cell>
        </row>
        <row r="289">
          <cell r="J289">
            <v>265</v>
          </cell>
          <cell r="N289">
            <v>265</v>
          </cell>
        </row>
        <row r="290">
          <cell r="J290">
            <v>266</v>
          </cell>
          <cell r="N290">
            <v>266</v>
          </cell>
        </row>
        <row r="291">
          <cell r="J291">
            <v>266</v>
          </cell>
          <cell r="N291">
            <v>266</v>
          </cell>
        </row>
        <row r="292">
          <cell r="J292">
            <v>266</v>
          </cell>
          <cell r="N292">
            <v>266</v>
          </cell>
        </row>
        <row r="293">
          <cell r="J293">
            <v>266</v>
          </cell>
          <cell r="N293">
            <v>266</v>
          </cell>
        </row>
        <row r="294">
          <cell r="J294">
            <v>267</v>
          </cell>
          <cell r="N294">
            <v>267</v>
          </cell>
        </row>
        <row r="295">
          <cell r="J295">
            <v>267</v>
          </cell>
          <cell r="N295">
            <v>267</v>
          </cell>
        </row>
        <row r="296">
          <cell r="J296">
            <v>267</v>
          </cell>
          <cell r="N296">
            <v>267</v>
          </cell>
        </row>
        <row r="297">
          <cell r="J297">
            <v>267</v>
          </cell>
          <cell r="N297">
            <v>267</v>
          </cell>
        </row>
        <row r="298">
          <cell r="J298">
            <v>267</v>
          </cell>
          <cell r="N298">
            <v>267</v>
          </cell>
        </row>
        <row r="299">
          <cell r="J299">
            <v>268</v>
          </cell>
          <cell r="N299">
            <v>268</v>
          </cell>
        </row>
        <row r="300">
          <cell r="J300">
            <v>268</v>
          </cell>
          <cell r="N300">
            <v>268</v>
          </cell>
        </row>
        <row r="301">
          <cell r="J301">
            <v>268</v>
          </cell>
          <cell r="N301">
            <v>268</v>
          </cell>
        </row>
        <row r="302">
          <cell r="J302">
            <v>268</v>
          </cell>
          <cell r="N302">
            <v>268</v>
          </cell>
        </row>
        <row r="303">
          <cell r="J303">
            <v>269</v>
          </cell>
          <cell r="N303">
            <v>269</v>
          </cell>
        </row>
        <row r="304">
          <cell r="J304">
            <v>269</v>
          </cell>
          <cell r="N304">
            <v>269</v>
          </cell>
        </row>
        <row r="305">
          <cell r="J305">
            <v>269</v>
          </cell>
          <cell r="N305">
            <v>269</v>
          </cell>
        </row>
        <row r="306">
          <cell r="J306">
            <v>269</v>
          </cell>
          <cell r="N306">
            <v>269</v>
          </cell>
        </row>
        <row r="307">
          <cell r="J307">
            <v>269</v>
          </cell>
          <cell r="N307">
            <v>269</v>
          </cell>
        </row>
        <row r="308">
          <cell r="J308">
            <v>270</v>
          </cell>
          <cell r="N308">
            <v>270</v>
          </cell>
        </row>
        <row r="309">
          <cell r="J309">
            <v>270</v>
          </cell>
          <cell r="N309">
            <v>270</v>
          </cell>
        </row>
        <row r="310">
          <cell r="J310">
            <v>270</v>
          </cell>
          <cell r="N310">
            <v>270</v>
          </cell>
        </row>
        <row r="311">
          <cell r="J311">
            <v>270</v>
          </cell>
          <cell r="N311">
            <v>270</v>
          </cell>
        </row>
        <row r="312">
          <cell r="J312">
            <v>270</v>
          </cell>
          <cell r="N312">
            <v>270</v>
          </cell>
        </row>
        <row r="313">
          <cell r="J313">
            <v>271</v>
          </cell>
          <cell r="N313">
            <v>271</v>
          </cell>
        </row>
        <row r="314">
          <cell r="J314">
            <v>271</v>
          </cell>
          <cell r="N314">
            <v>271</v>
          </cell>
        </row>
        <row r="315">
          <cell r="J315">
            <v>271</v>
          </cell>
          <cell r="N315">
            <v>271</v>
          </cell>
        </row>
        <row r="316">
          <cell r="J316">
            <v>271</v>
          </cell>
          <cell r="N316">
            <v>271</v>
          </cell>
        </row>
        <row r="317">
          <cell r="J317">
            <v>271</v>
          </cell>
          <cell r="N317">
            <v>271</v>
          </cell>
        </row>
        <row r="318">
          <cell r="J318">
            <v>272</v>
          </cell>
          <cell r="N318">
            <v>272</v>
          </cell>
        </row>
        <row r="319">
          <cell r="J319">
            <v>272</v>
          </cell>
          <cell r="N319">
            <v>272</v>
          </cell>
        </row>
        <row r="320">
          <cell r="J320">
            <v>272</v>
          </cell>
          <cell r="N320">
            <v>272</v>
          </cell>
        </row>
        <row r="321">
          <cell r="J321">
            <v>272</v>
          </cell>
          <cell r="N321">
            <v>272</v>
          </cell>
        </row>
        <row r="322">
          <cell r="J322">
            <v>272</v>
          </cell>
          <cell r="N322">
            <v>272</v>
          </cell>
        </row>
        <row r="323">
          <cell r="J323">
            <v>273</v>
          </cell>
          <cell r="N323">
            <v>273</v>
          </cell>
        </row>
        <row r="324">
          <cell r="J324">
            <v>273</v>
          </cell>
          <cell r="N324">
            <v>273</v>
          </cell>
        </row>
        <row r="325">
          <cell r="J325">
            <v>273</v>
          </cell>
          <cell r="N325">
            <v>273</v>
          </cell>
        </row>
        <row r="326">
          <cell r="J326">
            <v>273</v>
          </cell>
          <cell r="N326">
            <v>273</v>
          </cell>
        </row>
        <row r="327">
          <cell r="J327">
            <v>273</v>
          </cell>
          <cell r="N327">
            <v>273</v>
          </cell>
        </row>
        <row r="328">
          <cell r="J328">
            <v>274</v>
          </cell>
          <cell r="N328">
            <v>274</v>
          </cell>
        </row>
        <row r="329">
          <cell r="J329">
            <v>274</v>
          </cell>
          <cell r="N329">
            <v>274</v>
          </cell>
        </row>
        <row r="330">
          <cell r="J330">
            <v>274</v>
          </cell>
          <cell r="N330">
            <v>274</v>
          </cell>
        </row>
        <row r="331">
          <cell r="J331">
            <v>274</v>
          </cell>
          <cell r="N331">
            <v>274</v>
          </cell>
        </row>
        <row r="332">
          <cell r="J332">
            <v>274</v>
          </cell>
          <cell r="N332">
            <v>274</v>
          </cell>
        </row>
        <row r="333">
          <cell r="J333">
            <v>274</v>
          </cell>
          <cell r="N333">
            <v>274</v>
          </cell>
        </row>
        <row r="334">
          <cell r="J334">
            <v>275</v>
          </cell>
          <cell r="N334">
            <v>275</v>
          </cell>
        </row>
        <row r="335">
          <cell r="J335">
            <v>275</v>
          </cell>
          <cell r="N335">
            <v>275</v>
          </cell>
        </row>
        <row r="336">
          <cell r="J336">
            <v>275</v>
          </cell>
          <cell r="N336">
            <v>275</v>
          </cell>
        </row>
        <row r="337">
          <cell r="J337">
            <v>275</v>
          </cell>
          <cell r="N337">
            <v>275</v>
          </cell>
        </row>
        <row r="338">
          <cell r="J338">
            <v>275</v>
          </cell>
          <cell r="N338">
            <v>275</v>
          </cell>
        </row>
        <row r="339">
          <cell r="J339">
            <v>276</v>
          </cell>
          <cell r="N339">
            <v>276</v>
          </cell>
        </row>
        <row r="340">
          <cell r="J340">
            <v>276</v>
          </cell>
          <cell r="N340">
            <v>276</v>
          </cell>
        </row>
        <row r="341">
          <cell r="J341">
            <v>276</v>
          </cell>
          <cell r="N341">
            <v>276</v>
          </cell>
        </row>
        <row r="342">
          <cell r="J342">
            <v>276</v>
          </cell>
          <cell r="N342">
            <v>276</v>
          </cell>
        </row>
        <row r="343">
          <cell r="J343">
            <v>276</v>
          </cell>
          <cell r="N343">
            <v>276</v>
          </cell>
        </row>
        <row r="344">
          <cell r="J344">
            <v>276</v>
          </cell>
          <cell r="N344">
            <v>276</v>
          </cell>
        </row>
        <row r="345">
          <cell r="J345">
            <v>277</v>
          </cell>
          <cell r="N345">
            <v>277</v>
          </cell>
        </row>
        <row r="346">
          <cell r="J346">
            <v>277</v>
          </cell>
          <cell r="N346">
            <v>277</v>
          </cell>
        </row>
        <row r="347">
          <cell r="J347">
            <v>277</v>
          </cell>
          <cell r="N347">
            <v>277</v>
          </cell>
        </row>
        <row r="348">
          <cell r="J348">
            <v>277</v>
          </cell>
          <cell r="N348">
            <v>277</v>
          </cell>
        </row>
        <row r="349">
          <cell r="J349">
            <v>277</v>
          </cell>
          <cell r="N349">
            <v>277</v>
          </cell>
        </row>
        <row r="350">
          <cell r="J350">
            <v>277</v>
          </cell>
          <cell r="N350">
            <v>277</v>
          </cell>
        </row>
        <row r="351">
          <cell r="J351">
            <v>278</v>
          </cell>
          <cell r="N351">
            <v>278</v>
          </cell>
        </row>
        <row r="352">
          <cell r="J352">
            <v>278</v>
          </cell>
          <cell r="N352">
            <v>278</v>
          </cell>
        </row>
        <row r="353">
          <cell r="J353">
            <v>278</v>
          </cell>
          <cell r="N353">
            <v>278</v>
          </cell>
        </row>
        <row r="354">
          <cell r="J354">
            <v>278</v>
          </cell>
          <cell r="N354">
            <v>278</v>
          </cell>
        </row>
        <row r="355">
          <cell r="J355">
            <v>278</v>
          </cell>
          <cell r="N355">
            <v>278</v>
          </cell>
        </row>
        <row r="356">
          <cell r="J356">
            <v>278</v>
          </cell>
          <cell r="N356">
            <v>278</v>
          </cell>
        </row>
        <row r="357">
          <cell r="J357">
            <v>279</v>
          </cell>
          <cell r="N357">
            <v>279</v>
          </cell>
        </row>
        <row r="358">
          <cell r="J358">
            <v>279</v>
          </cell>
          <cell r="N358">
            <v>279</v>
          </cell>
        </row>
        <row r="359">
          <cell r="J359">
            <v>279</v>
          </cell>
          <cell r="N359">
            <v>279</v>
          </cell>
        </row>
        <row r="360">
          <cell r="J360">
            <v>279</v>
          </cell>
          <cell r="N360">
            <v>279</v>
          </cell>
        </row>
        <row r="361">
          <cell r="J361">
            <v>279</v>
          </cell>
          <cell r="N361">
            <v>279</v>
          </cell>
        </row>
        <row r="362">
          <cell r="J362">
            <v>279</v>
          </cell>
          <cell r="N362">
            <v>279</v>
          </cell>
        </row>
        <row r="363">
          <cell r="J363">
            <v>280</v>
          </cell>
          <cell r="N363">
            <v>280</v>
          </cell>
        </row>
        <row r="364">
          <cell r="J364">
            <v>280</v>
          </cell>
          <cell r="N364">
            <v>280</v>
          </cell>
        </row>
        <row r="365">
          <cell r="J365">
            <v>280</v>
          </cell>
          <cell r="N365">
            <v>280</v>
          </cell>
        </row>
        <row r="366">
          <cell r="J366">
            <v>280</v>
          </cell>
          <cell r="N366">
            <v>280</v>
          </cell>
        </row>
        <row r="367">
          <cell r="J367">
            <v>280</v>
          </cell>
          <cell r="N367">
            <v>280</v>
          </cell>
        </row>
        <row r="368">
          <cell r="J368">
            <v>280</v>
          </cell>
          <cell r="N368">
            <v>280</v>
          </cell>
        </row>
        <row r="369">
          <cell r="J369">
            <v>281</v>
          </cell>
          <cell r="N369">
            <v>281</v>
          </cell>
        </row>
        <row r="370">
          <cell r="J370">
            <v>281</v>
          </cell>
          <cell r="N370">
            <v>281</v>
          </cell>
        </row>
        <row r="371">
          <cell r="J371">
            <v>281</v>
          </cell>
          <cell r="N371">
            <v>281</v>
          </cell>
        </row>
        <row r="372">
          <cell r="J372">
            <v>281</v>
          </cell>
          <cell r="N372">
            <v>281</v>
          </cell>
        </row>
        <row r="373">
          <cell r="J373">
            <v>281</v>
          </cell>
          <cell r="N373">
            <v>281</v>
          </cell>
        </row>
        <row r="374">
          <cell r="J374">
            <v>281</v>
          </cell>
          <cell r="N374">
            <v>281</v>
          </cell>
        </row>
        <row r="375">
          <cell r="J375">
            <v>281</v>
          </cell>
          <cell r="N375">
            <v>281</v>
          </cell>
        </row>
        <row r="376">
          <cell r="J376">
            <v>282</v>
          </cell>
          <cell r="N376">
            <v>282</v>
          </cell>
        </row>
        <row r="377">
          <cell r="J377">
            <v>282</v>
          </cell>
          <cell r="N377">
            <v>282</v>
          </cell>
        </row>
        <row r="378">
          <cell r="J378">
            <v>282</v>
          </cell>
          <cell r="N378">
            <v>282</v>
          </cell>
        </row>
        <row r="379">
          <cell r="J379">
            <v>282</v>
          </cell>
          <cell r="N379">
            <v>282</v>
          </cell>
        </row>
        <row r="380">
          <cell r="J380">
            <v>282</v>
          </cell>
          <cell r="N380">
            <v>282</v>
          </cell>
        </row>
        <row r="381">
          <cell r="J381">
            <v>282</v>
          </cell>
          <cell r="N381">
            <v>282</v>
          </cell>
        </row>
        <row r="382">
          <cell r="J382">
            <v>283</v>
          </cell>
          <cell r="N382">
            <v>283</v>
          </cell>
        </row>
        <row r="383">
          <cell r="J383">
            <v>283</v>
          </cell>
          <cell r="N383">
            <v>283</v>
          </cell>
        </row>
        <row r="384">
          <cell r="J384">
            <v>283</v>
          </cell>
          <cell r="N384">
            <v>283</v>
          </cell>
        </row>
        <row r="385">
          <cell r="J385">
            <v>283</v>
          </cell>
          <cell r="N385">
            <v>283</v>
          </cell>
        </row>
        <row r="386">
          <cell r="J386">
            <v>283</v>
          </cell>
          <cell r="N386">
            <v>283</v>
          </cell>
        </row>
        <row r="387">
          <cell r="J387">
            <v>283</v>
          </cell>
          <cell r="N387">
            <v>283</v>
          </cell>
        </row>
        <row r="388">
          <cell r="J388">
            <v>283</v>
          </cell>
          <cell r="N388">
            <v>283</v>
          </cell>
        </row>
        <row r="389">
          <cell r="J389">
            <v>284</v>
          </cell>
          <cell r="N389">
            <v>284</v>
          </cell>
        </row>
        <row r="390">
          <cell r="J390">
            <v>284</v>
          </cell>
          <cell r="N390">
            <v>284</v>
          </cell>
        </row>
        <row r="391">
          <cell r="J391">
            <v>284</v>
          </cell>
          <cell r="N391">
            <v>284</v>
          </cell>
        </row>
        <row r="392">
          <cell r="J392">
            <v>284</v>
          </cell>
          <cell r="N392">
            <v>284</v>
          </cell>
        </row>
        <row r="393">
          <cell r="J393">
            <v>284</v>
          </cell>
          <cell r="N393">
            <v>284</v>
          </cell>
        </row>
        <row r="394">
          <cell r="J394">
            <v>284</v>
          </cell>
          <cell r="N394">
            <v>284</v>
          </cell>
        </row>
        <row r="395">
          <cell r="J395">
            <v>284</v>
          </cell>
          <cell r="N395">
            <v>284</v>
          </cell>
        </row>
        <row r="396">
          <cell r="J396">
            <v>285</v>
          </cell>
          <cell r="N396">
            <v>285</v>
          </cell>
        </row>
        <row r="397">
          <cell r="J397">
            <v>285</v>
          </cell>
          <cell r="N397">
            <v>285</v>
          </cell>
        </row>
        <row r="398">
          <cell r="J398">
            <v>285</v>
          </cell>
          <cell r="N398">
            <v>285</v>
          </cell>
        </row>
        <row r="399">
          <cell r="J399">
            <v>285</v>
          </cell>
          <cell r="N399">
            <v>285</v>
          </cell>
        </row>
        <row r="400">
          <cell r="J400">
            <v>285</v>
          </cell>
          <cell r="N400">
            <v>285</v>
          </cell>
        </row>
        <row r="401">
          <cell r="J401">
            <v>285</v>
          </cell>
          <cell r="N401">
            <v>285</v>
          </cell>
        </row>
        <row r="402">
          <cell r="J402">
            <v>285</v>
          </cell>
          <cell r="N402">
            <v>285</v>
          </cell>
        </row>
        <row r="403">
          <cell r="J403">
            <v>286</v>
          </cell>
          <cell r="N403">
            <v>286</v>
          </cell>
        </row>
        <row r="404">
          <cell r="J404">
            <v>286</v>
          </cell>
          <cell r="N404">
            <v>286</v>
          </cell>
        </row>
        <row r="405">
          <cell r="J405">
            <v>286</v>
          </cell>
          <cell r="N405">
            <v>286</v>
          </cell>
        </row>
        <row r="406">
          <cell r="J406">
            <v>286</v>
          </cell>
          <cell r="N406">
            <v>286</v>
          </cell>
        </row>
        <row r="407">
          <cell r="J407">
            <v>286</v>
          </cell>
          <cell r="N407">
            <v>286</v>
          </cell>
        </row>
        <row r="408">
          <cell r="J408">
            <v>286</v>
          </cell>
          <cell r="N408">
            <v>286</v>
          </cell>
        </row>
        <row r="409">
          <cell r="J409">
            <v>286</v>
          </cell>
          <cell r="N409">
            <v>286</v>
          </cell>
        </row>
        <row r="410">
          <cell r="J410">
            <v>287</v>
          </cell>
          <cell r="N410">
            <v>287</v>
          </cell>
        </row>
        <row r="411">
          <cell r="J411">
            <v>287</v>
          </cell>
          <cell r="N411">
            <v>287</v>
          </cell>
        </row>
        <row r="412">
          <cell r="J412">
            <v>287</v>
          </cell>
          <cell r="N412">
            <v>287</v>
          </cell>
        </row>
        <row r="413">
          <cell r="J413">
            <v>287</v>
          </cell>
          <cell r="N413">
            <v>287</v>
          </cell>
        </row>
        <row r="414">
          <cell r="J414">
            <v>287</v>
          </cell>
          <cell r="N414">
            <v>287</v>
          </cell>
        </row>
        <row r="415">
          <cell r="J415">
            <v>287</v>
          </cell>
          <cell r="N415">
            <v>287</v>
          </cell>
        </row>
        <row r="416">
          <cell r="J416">
            <v>287</v>
          </cell>
          <cell r="N416">
            <v>287</v>
          </cell>
        </row>
        <row r="417">
          <cell r="J417">
            <v>287</v>
          </cell>
          <cell r="N417">
            <v>287</v>
          </cell>
        </row>
        <row r="418">
          <cell r="J418">
            <v>288</v>
          </cell>
          <cell r="N418">
            <v>288</v>
          </cell>
        </row>
        <row r="419">
          <cell r="J419">
            <v>288</v>
          </cell>
          <cell r="N419">
            <v>288</v>
          </cell>
        </row>
        <row r="420">
          <cell r="J420">
            <v>288</v>
          </cell>
          <cell r="N420">
            <v>288</v>
          </cell>
        </row>
        <row r="421">
          <cell r="J421">
            <v>288</v>
          </cell>
          <cell r="N421">
            <v>288</v>
          </cell>
        </row>
        <row r="422">
          <cell r="J422">
            <v>288</v>
          </cell>
          <cell r="N422">
            <v>288</v>
          </cell>
        </row>
        <row r="423">
          <cell r="J423">
            <v>288</v>
          </cell>
          <cell r="N423">
            <v>288</v>
          </cell>
        </row>
        <row r="424">
          <cell r="J424">
            <v>289</v>
          </cell>
          <cell r="N424">
            <v>289</v>
          </cell>
        </row>
        <row r="425">
          <cell r="J425">
            <v>289</v>
          </cell>
          <cell r="N425">
            <v>289</v>
          </cell>
        </row>
        <row r="426">
          <cell r="J426">
            <v>289</v>
          </cell>
          <cell r="N426">
            <v>289</v>
          </cell>
        </row>
        <row r="427">
          <cell r="J427">
            <v>289</v>
          </cell>
          <cell r="N427">
            <v>289</v>
          </cell>
        </row>
        <row r="428">
          <cell r="J428">
            <v>289</v>
          </cell>
          <cell r="N428">
            <v>289</v>
          </cell>
        </row>
        <row r="429">
          <cell r="J429">
            <v>289</v>
          </cell>
          <cell r="N429">
            <v>289</v>
          </cell>
        </row>
        <row r="430">
          <cell r="J430">
            <v>290</v>
          </cell>
          <cell r="N430">
            <v>290</v>
          </cell>
        </row>
        <row r="431">
          <cell r="J431">
            <v>290</v>
          </cell>
          <cell r="N431">
            <v>290</v>
          </cell>
        </row>
        <row r="432">
          <cell r="J432">
            <v>290</v>
          </cell>
          <cell r="N432">
            <v>290</v>
          </cell>
        </row>
        <row r="433">
          <cell r="J433">
            <v>290</v>
          </cell>
          <cell r="N433">
            <v>290</v>
          </cell>
        </row>
        <row r="434">
          <cell r="J434">
            <v>290</v>
          </cell>
          <cell r="N434">
            <v>290</v>
          </cell>
        </row>
        <row r="435">
          <cell r="J435">
            <v>290</v>
          </cell>
          <cell r="N435">
            <v>290</v>
          </cell>
        </row>
        <row r="436">
          <cell r="J436">
            <v>290</v>
          </cell>
          <cell r="N436">
            <v>290</v>
          </cell>
        </row>
        <row r="437">
          <cell r="J437">
            <v>291</v>
          </cell>
          <cell r="N437">
            <v>291</v>
          </cell>
        </row>
        <row r="438">
          <cell r="J438">
            <v>291</v>
          </cell>
          <cell r="N438">
            <v>291</v>
          </cell>
        </row>
        <row r="439">
          <cell r="J439">
            <v>291</v>
          </cell>
          <cell r="N439">
            <v>291</v>
          </cell>
        </row>
        <row r="440">
          <cell r="J440">
            <v>291</v>
          </cell>
          <cell r="N440">
            <v>291</v>
          </cell>
        </row>
        <row r="441">
          <cell r="J441">
            <v>291</v>
          </cell>
          <cell r="N441">
            <v>291</v>
          </cell>
        </row>
        <row r="442">
          <cell r="J442">
            <v>291</v>
          </cell>
          <cell r="N442">
            <v>291</v>
          </cell>
        </row>
        <row r="443">
          <cell r="J443">
            <v>292</v>
          </cell>
          <cell r="N443">
            <v>292</v>
          </cell>
        </row>
        <row r="444">
          <cell r="J444">
            <v>292</v>
          </cell>
          <cell r="N444">
            <v>292</v>
          </cell>
        </row>
        <row r="445">
          <cell r="J445">
            <v>292</v>
          </cell>
          <cell r="N445">
            <v>292</v>
          </cell>
        </row>
        <row r="446">
          <cell r="J446">
            <v>292</v>
          </cell>
          <cell r="N446">
            <v>292</v>
          </cell>
        </row>
        <row r="447">
          <cell r="J447">
            <v>292</v>
          </cell>
          <cell r="N447">
            <v>292</v>
          </cell>
        </row>
        <row r="448">
          <cell r="J448">
            <v>292</v>
          </cell>
          <cell r="N448">
            <v>292</v>
          </cell>
        </row>
        <row r="449">
          <cell r="J449">
            <v>292</v>
          </cell>
          <cell r="N449">
            <v>292</v>
          </cell>
        </row>
        <row r="450">
          <cell r="J450">
            <v>293</v>
          </cell>
          <cell r="N450">
            <v>293</v>
          </cell>
        </row>
        <row r="451">
          <cell r="J451">
            <v>293</v>
          </cell>
          <cell r="N451">
            <v>293</v>
          </cell>
        </row>
        <row r="452">
          <cell r="J452">
            <v>293</v>
          </cell>
          <cell r="N452">
            <v>293</v>
          </cell>
        </row>
        <row r="453">
          <cell r="J453">
            <v>293</v>
          </cell>
          <cell r="N453">
            <v>293</v>
          </cell>
        </row>
        <row r="454">
          <cell r="J454">
            <v>293</v>
          </cell>
          <cell r="N454">
            <v>293</v>
          </cell>
        </row>
        <row r="455">
          <cell r="J455">
            <v>293</v>
          </cell>
          <cell r="N455">
            <v>293</v>
          </cell>
        </row>
        <row r="456">
          <cell r="J456">
            <v>293</v>
          </cell>
          <cell r="N456">
            <v>293</v>
          </cell>
        </row>
        <row r="457">
          <cell r="J457">
            <v>294</v>
          </cell>
          <cell r="N457">
            <v>294</v>
          </cell>
        </row>
        <row r="458">
          <cell r="J458">
            <v>294</v>
          </cell>
          <cell r="N458">
            <v>294</v>
          </cell>
        </row>
        <row r="459">
          <cell r="J459">
            <v>294</v>
          </cell>
          <cell r="N459">
            <v>294</v>
          </cell>
        </row>
        <row r="460">
          <cell r="J460">
            <v>294</v>
          </cell>
          <cell r="N460">
            <v>294</v>
          </cell>
        </row>
        <row r="461">
          <cell r="J461">
            <v>294</v>
          </cell>
          <cell r="N461">
            <v>294</v>
          </cell>
        </row>
        <row r="462">
          <cell r="J462">
            <v>294</v>
          </cell>
          <cell r="N462">
            <v>294</v>
          </cell>
        </row>
        <row r="463">
          <cell r="J463">
            <v>294</v>
          </cell>
          <cell r="N463">
            <v>294</v>
          </cell>
        </row>
        <row r="464">
          <cell r="J464">
            <v>295</v>
          </cell>
          <cell r="N464">
            <v>295</v>
          </cell>
        </row>
        <row r="465">
          <cell r="J465">
            <v>295</v>
          </cell>
          <cell r="N465">
            <v>295</v>
          </cell>
        </row>
        <row r="466">
          <cell r="J466">
            <v>295</v>
          </cell>
          <cell r="N466">
            <v>295</v>
          </cell>
        </row>
        <row r="467">
          <cell r="J467">
            <v>295</v>
          </cell>
          <cell r="N467">
            <v>295</v>
          </cell>
        </row>
        <row r="468">
          <cell r="J468">
            <v>295</v>
          </cell>
          <cell r="N468">
            <v>295</v>
          </cell>
        </row>
        <row r="469">
          <cell r="J469">
            <v>295</v>
          </cell>
          <cell r="N469">
            <v>295</v>
          </cell>
        </row>
        <row r="470">
          <cell r="J470">
            <v>295</v>
          </cell>
          <cell r="N470">
            <v>295</v>
          </cell>
        </row>
        <row r="471">
          <cell r="J471">
            <v>296</v>
          </cell>
          <cell r="N471">
            <v>296</v>
          </cell>
        </row>
        <row r="472">
          <cell r="J472">
            <v>296</v>
          </cell>
          <cell r="N472">
            <v>296</v>
          </cell>
        </row>
        <row r="473">
          <cell r="J473">
            <v>296</v>
          </cell>
          <cell r="N473">
            <v>296</v>
          </cell>
        </row>
        <row r="474">
          <cell r="J474">
            <v>296</v>
          </cell>
          <cell r="N474">
            <v>296</v>
          </cell>
        </row>
        <row r="475">
          <cell r="J475">
            <v>296</v>
          </cell>
          <cell r="N475">
            <v>296</v>
          </cell>
        </row>
        <row r="476">
          <cell r="J476">
            <v>296</v>
          </cell>
          <cell r="N476">
            <v>296</v>
          </cell>
        </row>
        <row r="477">
          <cell r="J477">
            <v>296</v>
          </cell>
          <cell r="N477">
            <v>296</v>
          </cell>
        </row>
        <row r="478">
          <cell r="J478">
            <v>297</v>
          </cell>
          <cell r="N478">
            <v>297</v>
          </cell>
        </row>
        <row r="479">
          <cell r="J479">
            <v>297</v>
          </cell>
          <cell r="N479">
            <v>297</v>
          </cell>
        </row>
        <row r="480">
          <cell r="J480">
            <v>297</v>
          </cell>
          <cell r="N480">
            <v>297</v>
          </cell>
        </row>
        <row r="481">
          <cell r="J481">
            <v>297</v>
          </cell>
          <cell r="N481">
            <v>297</v>
          </cell>
        </row>
        <row r="482">
          <cell r="J482">
            <v>297</v>
          </cell>
          <cell r="N482">
            <v>297</v>
          </cell>
        </row>
        <row r="483">
          <cell r="J483">
            <v>297</v>
          </cell>
          <cell r="N483">
            <v>297</v>
          </cell>
        </row>
        <row r="484">
          <cell r="J484">
            <v>297</v>
          </cell>
          <cell r="N484">
            <v>297</v>
          </cell>
        </row>
        <row r="485">
          <cell r="J485">
            <v>297</v>
          </cell>
          <cell r="N485">
            <v>297</v>
          </cell>
        </row>
        <row r="486">
          <cell r="J486">
            <v>298</v>
          </cell>
          <cell r="N486">
            <v>298</v>
          </cell>
        </row>
        <row r="487">
          <cell r="J487">
            <v>298</v>
          </cell>
          <cell r="N487">
            <v>298</v>
          </cell>
        </row>
        <row r="488">
          <cell r="J488">
            <v>298</v>
          </cell>
          <cell r="N488">
            <v>298</v>
          </cell>
        </row>
        <row r="489">
          <cell r="J489">
            <v>298</v>
          </cell>
          <cell r="N489">
            <v>298</v>
          </cell>
        </row>
        <row r="490">
          <cell r="J490">
            <v>298</v>
          </cell>
          <cell r="N490">
            <v>298</v>
          </cell>
        </row>
        <row r="491">
          <cell r="J491">
            <v>298</v>
          </cell>
          <cell r="N491">
            <v>298</v>
          </cell>
        </row>
        <row r="492">
          <cell r="J492">
            <v>298</v>
          </cell>
          <cell r="N492">
            <v>298</v>
          </cell>
        </row>
        <row r="493">
          <cell r="J493">
            <v>299</v>
          </cell>
          <cell r="N493">
            <v>299</v>
          </cell>
        </row>
        <row r="494">
          <cell r="J494">
            <v>299</v>
          </cell>
          <cell r="N494">
            <v>299</v>
          </cell>
        </row>
        <row r="495">
          <cell r="J495">
            <v>299</v>
          </cell>
          <cell r="N495">
            <v>299</v>
          </cell>
        </row>
        <row r="496">
          <cell r="J496">
            <v>299</v>
          </cell>
          <cell r="N496">
            <v>299</v>
          </cell>
        </row>
        <row r="497">
          <cell r="J497">
            <v>299</v>
          </cell>
          <cell r="N497">
            <v>299</v>
          </cell>
        </row>
        <row r="498">
          <cell r="J498">
            <v>299</v>
          </cell>
          <cell r="N498">
            <v>299</v>
          </cell>
        </row>
        <row r="499">
          <cell r="J499">
            <v>299</v>
          </cell>
          <cell r="N499">
            <v>299</v>
          </cell>
        </row>
        <row r="500">
          <cell r="J500">
            <v>299</v>
          </cell>
          <cell r="N500">
            <v>299</v>
          </cell>
        </row>
        <row r="501">
          <cell r="J501">
            <v>300</v>
          </cell>
          <cell r="N501">
            <v>300</v>
          </cell>
        </row>
        <row r="502">
          <cell r="J502">
            <v>300</v>
          </cell>
          <cell r="N502">
            <v>300</v>
          </cell>
        </row>
        <row r="503">
          <cell r="J503">
            <v>300</v>
          </cell>
          <cell r="N503">
            <v>300</v>
          </cell>
        </row>
        <row r="504">
          <cell r="J504">
            <v>300</v>
          </cell>
          <cell r="N504">
            <v>300</v>
          </cell>
        </row>
        <row r="505">
          <cell r="J505">
            <v>300</v>
          </cell>
          <cell r="N505">
            <v>300</v>
          </cell>
        </row>
        <row r="506">
          <cell r="J506">
            <v>300</v>
          </cell>
          <cell r="N506">
            <v>300</v>
          </cell>
        </row>
        <row r="507">
          <cell r="J507">
            <v>300</v>
          </cell>
          <cell r="N507">
            <v>300</v>
          </cell>
        </row>
        <row r="508">
          <cell r="J508">
            <v>300</v>
          </cell>
          <cell r="N508">
            <v>300</v>
          </cell>
        </row>
        <row r="509">
          <cell r="J509">
            <v>300</v>
          </cell>
          <cell r="N509">
            <v>300</v>
          </cell>
        </row>
        <row r="510">
          <cell r="J510">
            <v>301</v>
          </cell>
          <cell r="N510">
            <v>301</v>
          </cell>
        </row>
        <row r="511">
          <cell r="J511">
            <v>301</v>
          </cell>
          <cell r="N511">
            <v>301</v>
          </cell>
        </row>
        <row r="512">
          <cell r="J512">
            <v>301</v>
          </cell>
          <cell r="N512">
            <v>301</v>
          </cell>
        </row>
        <row r="513">
          <cell r="J513">
            <v>301</v>
          </cell>
          <cell r="N513">
            <v>301</v>
          </cell>
        </row>
        <row r="514">
          <cell r="J514">
            <v>301</v>
          </cell>
          <cell r="N514">
            <v>301</v>
          </cell>
        </row>
        <row r="515">
          <cell r="J515">
            <v>301</v>
          </cell>
          <cell r="N515">
            <v>301</v>
          </cell>
        </row>
        <row r="516">
          <cell r="J516">
            <v>301</v>
          </cell>
          <cell r="N516">
            <v>301</v>
          </cell>
        </row>
        <row r="517">
          <cell r="J517">
            <v>301</v>
          </cell>
          <cell r="N517">
            <v>301</v>
          </cell>
        </row>
        <row r="518">
          <cell r="J518">
            <v>301</v>
          </cell>
          <cell r="N518">
            <v>301</v>
          </cell>
        </row>
        <row r="519">
          <cell r="J519">
            <v>301</v>
          </cell>
          <cell r="N519">
            <v>301</v>
          </cell>
        </row>
        <row r="520">
          <cell r="J520">
            <v>302</v>
          </cell>
          <cell r="N520">
            <v>302</v>
          </cell>
        </row>
        <row r="521">
          <cell r="J521">
            <v>302</v>
          </cell>
          <cell r="N521">
            <v>302</v>
          </cell>
        </row>
        <row r="522">
          <cell r="J522">
            <v>302</v>
          </cell>
          <cell r="N522">
            <v>302</v>
          </cell>
        </row>
        <row r="523">
          <cell r="J523">
            <v>302</v>
          </cell>
          <cell r="N523">
            <v>302</v>
          </cell>
        </row>
        <row r="524">
          <cell r="J524">
            <v>302</v>
          </cell>
          <cell r="N524">
            <v>302</v>
          </cell>
        </row>
        <row r="525">
          <cell r="J525">
            <v>302</v>
          </cell>
          <cell r="N525">
            <v>302</v>
          </cell>
        </row>
        <row r="526">
          <cell r="J526">
            <v>302</v>
          </cell>
          <cell r="N526">
            <v>302</v>
          </cell>
        </row>
        <row r="527">
          <cell r="J527">
            <v>302</v>
          </cell>
          <cell r="N527">
            <v>302</v>
          </cell>
        </row>
        <row r="528">
          <cell r="J528">
            <v>302</v>
          </cell>
          <cell r="N528">
            <v>302</v>
          </cell>
        </row>
        <row r="529">
          <cell r="J529">
            <v>303</v>
          </cell>
          <cell r="N529">
            <v>303</v>
          </cell>
        </row>
        <row r="530">
          <cell r="J530">
            <v>303</v>
          </cell>
          <cell r="N530">
            <v>303</v>
          </cell>
        </row>
        <row r="531">
          <cell r="J531">
            <v>303</v>
          </cell>
          <cell r="N531">
            <v>303</v>
          </cell>
        </row>
        <row r="532">
          <cell r="J532">
            <v>303</v>
          </cell>
          <cell r="N532">
            <v>303</v>
          </cell>
        </row>
        <row r="533">
          <cell r="J533">
            <v>303</v>
          </cell>
          <cell r="N533">
            <v>303</v>
          </cell>
        </row>
        <row r="534">
          <cell r="J534">
            <v>303</v>
          </cell>
          <cell r="N534">
            <v>303</v>
          </cell>
        </row>
        <row r="535">
          <cell r="J535">
            <v>303</v>
          </cell>
          <cell r="N535">
            <v>303</v>
          </cell>
        </row>
        <row r="536">
          <cell r="J536">
            <v>303</v>
          </cell>
          <cell r="N536">
            <v>303</v>
          </cell>
        </row>
        <row r="537">
          <cell r="J537">
            <v>303</v>
          </cell>
          <cell r="N537">
            <v>303</v>
          </cell>
        </row>
        <row r="538">
          <cell r="J538">
            <v>304</v>
          </cell>
          <cell r="N538">
            <v>304</v>
          </cell>
        </row>
        <row r="539">
          <cell r="J539">
            <v>304</v>
          </cell>
          <cell r="N539">
            <v>304</v>
          </cell>
        </row>
        <row r="540">
          <cell r="J540">
            <v>304</v>
          </cell>
          <cell r="N540">
            <v>304</v>
          </cell>
        </row>
        <row r="541">
          <cell r="J541">
            <v>304</v>
          </cell>
          <cell r="N541">
            <v>304</v>
          </cell>
        </row>
        <row r="542">
          <cell r="J542">
            <v>304</v>
          </cell>
          <cell r="N542">
            <v>304</v>
          </cell>
        </row>
        <row r="543">
          <cell r="J543">
            <v>304</v>
          </cell>
          <cell r="N543">
            <v>304</v>
          </cell>
        </row>
        <row r="544">
          <cell r="J544">
            <v>304</v>
          </cell>
          <cell r="N544">
            <v>304</v>
          </cell>
        </row>
        <row r="545">
          <cell r="J545">
            <v>304</v>
          </cell>
          <cell r="N545">
            <v>304</v>
          </cell>
        </row>
        <row r="546">
          <cell r="J546">
            <v>304</v>
          </cell>
          <cell r="N546">
            <v>304</v>
          </cell>
        </row>
        <row r="547">
          <cell r="J547">
            <v>305</v>
          </cell>
          <cell r="N547">
            <v>305</v>
          </cell>
        </row>
        <row r="548">
          <cell r="J548">
            <v>305</v>
          </cell>
          <cell r="N548">
            <v>305</v>
          </cell>
        </row>
        <row r="549">
          <cell r="J549">
            <v>305</v>
          </cell>
          <cell r="N549">
            <v>305</v>
          </cell>
        </row>
        <row r="550">
          <cell r="J550">
            <v>305</v>
          </cell>
          <cell r="N550">
            <v>305</v>
          </cell>
        </row>
        <row r="551">
          <cell r="J551">
            <v>305</v>
          </cell>
          <cell r="N551">
            <v>305</v>
          </cell>
        </row>
        <row r="552">
          <cell r="J552">
            <v>305</v>
          </cell>
          <cell r="N552">
            <v>305</v>
          </cell>
        </row>
        <row r="553">
          <cell r="J553">
            <v>305</v>
          </cell>
          <cell r="N553">
            <v>305</v>
          </cell>
        </row>
        <row r="554">
          <cell r="J554">
            <v>305</v>
          </cell>
          <cell r="N554">
            <v>305</v>
          </cell>
        </row>
        <row r="555">
          <cell r="J555">
            <v>305</v>
          </cell>
          <cell r="N555">
            <v>305</v>
          </cell>
        </row>
        <row r="556">
          <cell r="J556">
            <v>306</v>
          </cell>
          <cell r="N556">
            <v>306</v>
          </cell>
        </row>
        <row r="557">
          <cell r="J557">
            <v>306</v>
          </cell>
          <cell r="N557">
            <v>306</v>
          </cell>
        </row>
        <row r="558">
          <cell r="J558">
            <v>306</v>
          </cell>
          <cell r="N558">
            <v>306</v>
          </cell>
        </row>
        <row r="559">
          <cell r="J559">
            <v>306</v>
          </cell>
          <cell r="N559">
            <v>306</v>
          </cell>
        </row>
        <row r="560">
          <cell r="J560">
            <v>306</v>
          </cell>
          <cell r="N560">
            <v>306</v>
          </cell>
        </row>
        <row r="561">
          <cell r="J561">
            <v>306</v>
          </cell>
          <cell r="N561">
            <v>306</v>
          </cell>
        </row>
        <row r="562">
          <cell r="J562">
            <v>306</v>
          </cell>
          <cell r="N562">
            <v>306</v>
          </cell>
        </row>
        <row r="563">
          <cell r="J563">
            <v>306</v>
          </cell>
          <cell r="N563">
            <v>306</v>
          </cell>
        </row>
        <row r="564">
          <cell r="J564">
            <v>306</v>
          </cell>
          <cell r="N564">
            <v>306</v>
          </cell>
        </row>
        <row r="565">
          <cell r="J565">
            <v>307</v>
          </cell>
          <cell r="N565">
            <v>307</v>
          </cell>
        </row>
        <row r="566">
          <cell r="J566">
            <v>307</v>
          </cell>
          <cell r="N566">
            <v>307</v>
          </cell>
        </row>
        <row r="567">
          <cell r="J567">
            <v>307</v>
          </cell>
          <cell r="N567">
            <v>307</v>
          </cell>
        </row>
        <row r="568">
          <cell r="J568">
            <v>307</v>
          </cell>
          <cell r="N568">
            <v>307</v>
          </cell>
        </row>
        <row r="569">
          <cell r="J569">
            <v>307</v>
          </cell>
          <cell r="N569">
            <v>307</v>
          </cell>
        </row>
        <row r="570">
          <cell r="J570">
            <v>307</v>
          </cell>
          <cell r="N570">
            <v>307</v>
          </cell>
        </row>
        <row r="571">
          <cell r="J571">
            <v>307</v>
          </cell>
          <cell r="N571">
            <v>307</v>
          </cell>
        </row>
        <row r="572">
          <cell r="J572">
            <v>307</v>
          </cell>
          <cell r="N572">
            <v>307</v>
          </cell>
        </row>
        <row r="573">
          <cell r="J573">
            <v>307</v>
          </cell>
          <cell r="N573">
            <v>307</v>
          </cell>
        </row>
        <row r="574">
          <cell r="J574">
            <v>308</v>
          </cell>
          <cell r="N574">
            <v>308</v>
          </cell>
        </row>
        <row r="575">
          <cell r="J575">
            <v>308</v>
          </cell>
          <cell r="N575">
            <v>308</v>
          </cell>
        </row>
        <row r="576">
          <cell r="J576">
            <v>308</v>
          </cell>
          <cell r="N576">
            <v>308</v>
          </cell>
        </row>
        <row r="577">
          <cell r="J577">
            <v>308</v>
          </cell>
          <cell r="N577">
            <v>308</v>
          </cell>
        </row>
        <row r="578">
          <cell r="J578">
            <v>308</v>
          </cell>
          <cell r="N578">
            <v>308</v>
          </cell>
        </row>
        <row r="579">
          <cell r="J579">
            <v>308</v>
          </cell>
          <cell r="N579">
            <v>308</v>
          </cell>
        </row>
        <row r="580">
          <cell r="J580">
            <v>308</v>
          </cell>
          <cell r="N580">
            <v>308</v>
          </cell>
        </row>
        <row r="581">
          <cell r="J581">
            <v>308</v>
          </cell>
          <cell r="N581">
            <v>308</v>
          </cell>
        </row>
        <row r="582">
          <cell r="J582">
            <v>308</v>
          </cell>
          <cell r="N582">
            <v>308</v>
          </cell>
        </row>
        <row r="583">
          <cell r="J583">
            <v>309</v>
          </cell>
          <cell r="N583">
            <v>309</v>
          </cell>
        </row>
        <row r="584">
          <cell r="J584">
            <v>309</v>
          </cell>
          <cell r="N584">
            <v>309</v>
          </cell>
        </row>
        <row r="585">
          <cell r="J585">
            <v>309</v>
          </cell>
          <cell r="N585">
            <v>309</v>
          </cell>
        </row>
        <row r="586">
          <cell r="J586">
            <v>309</v>
          </cell>
          <cell r="N586">
            <v>309</v>
          </cell>
        </row>
        <row r="587">
          <cell r="J587">
            <v>309</v>
          </cell>
          <cell r="N587">
            <v>309</v>
          </cell>
        </row>
        <row r="588">
          <cell r="J588">
            <v>309</v>
          </cell>
          <cell r="N588">
            <v>309</v>
          </cell>
        </row>
        <row r="589">
          <cell r="J589">
            <v>309</v>
          </cell>
          <cell r="N589">
            <v>309</v>
          </cell>
        </row>
        <row r="590">
          <cell r="J590">
            <v>309</v>
          </cell>
          <cell r="N590">
            <v>309</v>
          </cell>
        </row>
        <row r="591">
          <cell r="J591">
            <v>309</v>
          </cell>
          <cell r="N591">
            <v>309</v>
          </cell>
        </row>
        <row r="592">
          <cell r="J592">
            <v>310</v>
          </cell>
          <cell r="N592">
            <v>310</v>
          </cell>
        </row>
        <row r="593">
          <cell r="J593">
            <v>310</v>
          </cell>
          <cell r="N593">
            <v>310</v>
          </cell>
        </row>
        <row r="594">
          <cell r="J594">
            <v>310</v>
          </cell>
          <cell r="N594">
            <v>310</v>
          </cell>
        </row>
        <row r="595">
          <cell r="J595">
            <v>310</v>
          </cell>
          <cell r="N595">
            <v>310</v>
          </cell>
        </row>
        <row r="596">
          <cell r="J596">
            <v>310</v>
          </cell>
          <cell r="N596">
            <v>310</v>
          </cell>
        </row>
        <row r="597">
          <cell r="J597">
            <v>310</v>
          </cell>
          <cell r="N597">
            <v>310</v>
          </cell>
        </row>
        <row r="598">
          <cell r="J598">
            <v>310</v>
          </cell>
          <cell r="N598">
            <v>310</v>
          </cell>
        </row>
        <row r="599">
          <cell r="J599">
            <v>310</v>
          </cell>
          <cell r="N599">
            <v>310</v>
          </cell>
        </row>
        <row r="600">
          <cell r="J600">
            <v>311</v>
          </cell>
          <cell r="N600">
            <v>311</v>
          </cell>
        </row>
        <row r="601">
          <cell r="J601">
            <v>311</v>
          </cell>
          <cell r="N601">
            <v>311</v>
          </cell>
        </row>
        <row r="602">
          <cell r="J602">
            <v>311</v>
          </cell>
          <cell r="N602">
            <v>311</v>
          </cell>
        </row>
        <row r="603">
          <cell r="J603">
            <v>311</v>
          </cell>
          <cell r="N603">
            <v>311</v>
          </cell>
        </row>
        <row r="604">
          <cell r="J604">
            <v>311</v>
          </cell>
          <cell r="N604">
            <v>311</v>
          </cell>
        </row>
        <row r="605">
          <cell r="J605">
            <v>311</v>
          </cell>
          <cell r="N605">
            <v>311</v>
          </cell>
        </row>
        <row r="606">
          <cell r="J606">
            <v>311</v>
          </cell>
          <cell r="N606">
            <v>311</v>
          </cell>
        </row>
        <row r="607">
          <cell r="J607">
            <v>311</v>
          </cell>
          <cell r="N607">
            <v>311</v>
          </cell>
        </row>
        <row r="608">
          <cell r="J608">
            <v>311</v>
          </cell>
          <cell r="N608">
            <v>311</v>
          </cell>
        </row>
        <row r="609">
          <cell r="J609">
            <v>312</v>
          </cell>
          <cell r="N609">
            <v>312</v>
          </cell>
        </row>
        <row r="610">
          <cell r="J610">
            <v>312</v>
          </cell>
          <cell r="N610">
            <v>312</v>
          </cell>
        </row>
        <row r="611">
          <cell r="J611">
            <v>312</v>
          </cell>
          <cell r="N611">
            <v>312</v>
          </cell>
        </row>
        <row r="612">
          <cell r="J612">
            <v>312</v>
          </cell>
          <cell r="N612">
            <v>312</v>
          </cell>
        </row>
        <row r="613">
          <cell r="J613">
            <v>312</v>
          </cell>
          <cell r="N613">
            <v>312</v>
          </cell>
        </row>
        <row r="614">
          <cell r="J614">
            <v>312</v>
          </cell>
          <cell r="N614">
            <v>312</v>
          </cell>
        </row>
        <row r="615">
          <cell r="J615">
            <v>312</v>
          </cell>
          <cell r="N615">
            <v>312</v>
          </cell>
        </row>
        <row r="616">
          <cell r="J616">
            <v>312</v>
          </cell>
          <cell r="N616">
            <v>312</v>
          </cell>
        </row>
        <row r="617">
          <cell r="J617">
            <v>312</v>
          </cell>
          <cell r="N617">
            <v>312</v>
          </cell>
        </row>
        <row r="618">
          <cell r="J618">
            <v>313</v>
          </cell>
          <cell r="N618">
            <v>313</v>
          </cell>
        </row>
        <row r="619">
          <cell r="J619">
            <v>313</v>
          </cell>
          <cell r="N619">
            <v>313</v>
          </cell>
        </row>
        <row r="620">
          <cell r="J620">
            <v>313</v>
          </cell>
          <cell r="N620">
            <v>313</v>
          </cell>
        </row>
        <row r="621">
          <cell r="J621">
            <v>313</v>
          </cell>
          <cell r="N621">
            <v>313</v>
          </cell>
        </row>
        <row r="622">
          <cell r="J622">
            <v>313</v>
          </cell>
          <cell r="N622">
            <v>313</v>
          </cell>
        </row>
        <row r="623">
          <cell r="J623">
            <v>313</v>
          </cell>
          <cell r="N623">
            <v>313</v>
          </cell>
        </row>
        <row r="624">
          <cell r="J624">
            <v>313</v>
          </cell>
          <cell r="N624">
            <v>313</v>
          </cell>
        </row>
        <row r="625">
          <cell r="J625">
            <v>314</v>
          </cell>
          <cell r="N625">
            <v>314</v>
          </cell>
        </row>
        <row r="626">
          <cell r="J626">
            <v>314</v>
          </cell>
          <cell r="N626">
            <v>314</v>
          </cell>
        </row>
        <row r="627">
          <cell r="J627">
            <v>314</v>
          </cell>
          <cell r="N627">
            <v>314</v>
          </cell>
        </row>
        <row r="628">
          <cell r="J628">
            <v>314</v>
          </cell>
          <cell r="N628">
            <v>314</v>
          </cell>
        </row>
        <row r="629">
          <cell r="J629">
            <v>314</v>
          </cell>
          <cell r="N629">
            <v>314</v>
          </cell>
        </row>
        <row r="630">
          <cell r="J630">
            <v>314</v>
          </cell>
          <cell r="N630">
            <v>314</v>
          </cell>
        </row>
        <row r="631">
          <cell r="J631">
            <v>314</v>
          </cell>
          <cell r="N631">
            <v>314</v>
          </cell>
        </row>
        <row r="632">
          <cell r="J632">
            <v>314</v>
          </cell>
          <cell r="N632">
            <v>314</v>
          </cell>
        </row>
        <row r="633">
          <cell r="J633">
            <v>315</v>
          </cell>
          <cell r="N633">
            <v>315</v>
          </cell>
        </row>
        <row r="634">
          <cell r="J634">
            <v>315</v>
          </cell>
          <cell r="N634">
            <v>315</v>
          </cell>
        </row>
        <row r="635">
          <cell r="J635">
            <v>315</v>
          </cell>
          <cell r="N635">
            <v>315</v>
          </cell>
        </row>
        <row r="636">
          <cell r="J636">
            <v>315</v>
          </cell>
          <cell r="N636">
            <v>315</v>
          </cell>
        </row>
        <row r="637">
          <cell r="J637">
            <v>315</v>
          </cell>
          <cell r="N637">
            <v>315</v>
          </cell>
        </row>
        <row r="638">
          <cell r="J638">
            <v>315</v>
          </cell>
          <cell r="N638">
            <v>315</v>
          </cell>
        </row>
        <row r="639">
          <cell r="J639">
            <v>315</v>
          </cell>
          <cell r="N639">
            <v>315</v>
          </cell>
        </row>
        <row r="640">
          <cell r="J640">
            <v>315</v>
          </cell>
          <cell r="N640">
            <v>315</v>
          </cell>
        </row>
        <row r="641">
          <cell r="J641">
            <v>316</v>
          </cell>
          <cell r="N641">
            <v>316</v>
          </cell>
        </row>
        <row r="642">
          <cell r="J642">
            <v>316</v>
          </cell>
          <cell r="N642">
            <v>316</v>
          </cell>
        </row>
        <row r="643">
          <cell r="J643">
            <v>316</v>
          </cell>
          <cell r="N643">
            <v>316</v>
          </cell>
        </row>
        <row r="644">
          <cell r="J644">
            <v>316</v>
          </cell>
          <cell r="N644">
            <v>316</v>
          </cell>
        </row>
        <row r="645">
          <cell r="J645">
            <v>316</v>
          </cell>
          <cell r="N645">
            <v>316</v>
          </cell>
        </row>
        <row r="646">
          <cell r="J646">
            <v>316</v>
          </cell>
          <cell r="N646">
            <v>316</v>
          </cell>
        </row>
        <row r="647">
          <cell r="J647">
            <v>316</v>
          </cell>
          <cell r="N647">
            <v>316</v>
          </cell>
        </row>
        <row r="648">
          <cell r="J648">
            <v>317</v>
          </cell>
          <cell r="N648">
            <v>317</v>
          </cell>
        </row>
        <row r="649">
          <cell r="J649">
            <v>317</v>
          </cell>
          <cell r="N649">
            <v>317</v>
          </cell>
        </row>
        <row r="650">
          <cell r="J650">
            <v>317</v>
          </cell>
          <cell r="N650">
            <v>317</v>
          </cell>
        </row>
        <row r="651">
          <cell r="J651">
            <v>317</v>
          </cell>
          <cell r="N651">
            <v>317</v>
          </cell>
        </row>
        <row r="652">
          <cell r="J652">
            <v>317</v>
          </cell>
          <cell r="N652">
            <v>317</v>
          </cell>
        </row>
        <row r="653">
          <cell r="J653">
            <v>317</v>
          </cell>
          <cell r="N653">
            <v>317</v>
          </cell>
        </row>
        <row r="654">
          <cell r="J654">
            <v>317</v>
          </cell>
          <cell r="N654">
            <v>317</v>
          </cell>
        </row>
        <row r="655">
          <cell r="J655">
            <v>317</v>
          </cell>
          <cell r="N655">
            <v>317</v>
          </cell>
        </row>
        <row r="656">
          <cell r="J656">
            <v>318</v>
          </cell>
          <cell r="N656">
            <v>318</v>
          </cell>
        </row>
        <row r="657">
          <cell r="J657">
            <v>318</v>
          </cell>
          <cell r="N657">
            <v>318</v>
          </cell>
        </row>
        <row r="658">
          <cell r="J658">
            <v>318</v>
          </cell>
          <cell r="N658">
            <v>318</v>
          </cell>
        </row>
        <row r="659">
          <cell r="J659">
            <v>318</v>
          </cell>
          <cell r="N659">
            <v>318</v>
          </cell>
        </row>
        <row r="660">
          <cell r="J660">
            <v>318</v>
          </cell>
          <cell r="N660">
            <v>318</v>
          </cell>
        </row>
        <row r="661">
          <cell r="J661">
            <v>318</v>
          </cell>
          <cell r="N661">
            <v>318</v>
          </cell>
        </row>
        <row r="662">
          <cell r="J662">
            <v>318</v>
          </cell>
          <cell r="N662">
            <v>318</v>
          </cell>
        </row>
        <row r="663">
          <cell r="J663">
            <v>319</v>
          </cell>
          <cell r="N663">
            <v>319</v>
          </cell>
        </row>
        <row r="664">
          <cell r="J664">
            <v>319</v>
          </cell>
          <cell r="N664">
            <v>319</v>
          </cell>
        </row>
        <row r="665">
          <cell r="J665">
            <v>319</v>
          </cell>
          <cell r="N665">
            <v>319</v>
          </cell>
        </row>
        <row r="666">
          <cell r="J666">
            <v>319</v>
          </cell>
          <cell r="N666">
            <v>319</v>
          </cell>
        </row>
        <row r="667">
          <cell r="J667">
            <v>319</v>
          </cell>
          <cell r="N667">
            <v>319</v>
          </cell>
        </row>
        <row r="668">
          <cell r="J668">
            <v>319</v>
          </cell>
          <cell r="N668">
            <v>319</v>
          </cell>
        </row>
        <row r="669">
          <cell r="J669">
            <v>319</v>
          </cell>
          <cell r="N669">
            <v>319</v>
          </cell>
        </row>
        <row r="670">
          <cell r="J670">
            <v>319</v>
          </cell>
          <cell r="N670">
            <v>319</v>
          </cell>
        </row>
        <row r="671">
          <cell r="J671">
            <v>320</v>
          </cell>
          <cell r="N671">
            <v>320</v>
          </cell>
        </row>
        <row r="672">
          <cell r="J672">
            <v>320</v>
          </cell>
          <cell r="N672">
            <v>320</v>
          </cell>
        </row>
        <row r="673">
          <cell r="J673">
            <v>320</v>
          </cell>
          <cell r="N673">
            <v>320</v>
          </cell>
        </row>
        <row r="674">
          <cell r="J674">
            <v>320</v>
          </cell>
          <cell r="N674">
            <v>320</v>
          </cell>
        </row>
        <row r="675">
          <cell r="J675">
            <v>320</v>
          </cell>
          <cell r="N675">
            <v>320</v>
          </cell>
        </row>
        <row r="676">
          <cell r="J676">
            <v>320</v>
          </cell>
          <cell r="N676">
            <v>320</v>
          </cell>
        </row>
        <row r="677">
          <cell r="J677">
            <v>320</v>
          </cell>
          <cell r="N677">
            <v>320</v>
          </cell>
        </row>
        <row r="678">
          <cell r="J678">
            <v>321</v>
          </cell>
          <cell r="N678">
            <v>321</v>
          </cell>
        </row>
        <row r="679">
          <cell r="J679">
            <v>321</v>
          </cell>
          <cell r="N679">
            <v>321</v>
          </cell>
        </row>
        <row r="680">
          <cell r="J680">
            <v>321</v>
          </cell>
          <cell r="N680">
            <v>321</v>
          </cell>
        </row>
        <row r="681">
          <cell r="J681">
            <v>321</v>
          </cell>
          <cell r="N681">
            <v>321</v>
          </cell>
        </row>
        <row r="682">
          <cell r="J682">
            <v>321</v>
          </cell>
          <cell r="N682">
            <v>321</v>
          </cell>
        </row>
        <row r="683">
          <cell r="J683">
            <v>321</v>
          </cell>
          <cell r="N683">
            <v>321</v>
          </cell>
        </row>
        <row r="684">
          <cell r="J684">
            <v>321</v>
          </cell>
          <cell r="N684">
            <v>321</v>
          </cell>
        </row>
        <row r="685">
          <cell r="J685">
            <v>322</v>
          </cell>
          <cell r="N685">
            <v>322</v>
          </cell>
        </row>
        <row r="686">
          <cell r="J686">
            <v>322</v>
          </cell>
          <cell r="N686">
            <v>322</v>
          </cell>
        </row>
        <row r="687">
          <cell r="J687">
            <v>322</v>
          </cell>
          <cell r="N687">
            <v>322</v>
          </cell>
        </row>
        <row r="688">
          <cell r="J688">
            <v>322</v>
          </cell>
          <cell r="N688">
            <v>322</v>
          </cell>
        </row>
        <row r="689">
          <cell r="J689">
            <v>322</v>
          </cell>
          <cell r="N689">
            <v>322</v>
          </cell>
        </row>
        <row r="690">
          <cell r="J690">
            <v>322</v>
          </cell>
          <cell r="N690">
            <v>322</v>
          </cell>
        </row>
        <row r="691">
          <cell r="J691">
            <v>322</v>
          </cell>
          <cell r="N691">
            <v>322</v>
          </cell>
        </row>
        <row r="692">
          <cell r="J692">
            <v>323</v>
          </cell>
          <cell r="N692">
            <v>323</v>
          </cell>
        </row>
        <row r="693">
          <cell r="J693">
            <v>323</v>
          </cell>
          <cell r="N693">
            <v>323</v>
          </cell>
        </row>
        <row r="694">
          <cell r="J694">
            <v>323</v>
          </cell>
          <cell r="N694">
            <v>323</v>
          </cell>
        </row>
        <row r="695">
          <cell r="J695">
            <v>323</v>
          </cell>
          <cell r="N695">
            <v>323</v>
          </cell>
        </row>
        <row r="696">
          <cell r="J696">
            <v>323</v>
          </cell>
          <cell r="N696">
            <v>323</v>
          </cell>
        </row>
        <row r="697">
          <cell r="J697">
            <v>323</v>
          </cell>
          <cell r="N697">
            <v>323</v>
          </cell>
        </row>
        <row r="698">
          <cell r="J698">
            <v>323</v>
          </cell>
          <cell r="N698">
            <v>323</v>
          </cell>
        </row>
        <row r="699">
          <cell r="J699">
            <v>323</v>
          </cell>
          <cell r="N699">
            <v>323</v>
          </cell>
        </row>
        <row r="700">
          <cell r="J700">
            <v>324</v>
          </cell>
          <cell r="N700">
            <v>324</v>
          </cell>
        </row>
        <row r="701">
          <cell r="J701">
            <v>324</v>
          </cell>
          <cell r="N701">
            <v>324</v>
          </cell>
        </row>
        <row r="702">
          <cell r="J702">
            <v>324</v>
          </cell>
          <cell r="N702">
            <v>324</v>
          </cell>
        </row>
        <row r="703">
          <cell r="J703">
            <v>324</v>
          </cell>
          <cell r="N703">
            <v>324</v>
          </cell>
        </row>
        <row r="704">
          <cell r="J704">
            <v>324</v>
          </cell>
          <cell r="N704">
            <v>324</v>
          </cell>
        </row>
        <row r="705">
          <cell r="J705">
            <v>324</v>
          </cell>
          <cell r="N705">
            <v>324</v>
          </cell>
        </row>
        <row r="706">
          <cell r="J706">
            <v>324</v>
          </cell>
          <cell r="N706">
            <v>324</v>
          </cell>
        </row>
        <row r="707">
          <cell r="J707">
            <v>325</v>
          </cell>
          <cell r="N707">
            <v>325</v>
          </cell>
        </row>
        <row r="708">
          <cell r="J708">
            <v>325</v>
          </cell>
          <cell r="N708">
            <v>325</v>
          </cell>
        </row>
        <row r="709">
          <cell r="J709">
            <v>325</v>
          </cell>
          <cell r="N709">
            <v>325</v>
          </cell>
        </row>
        <row r="710">
          <cell r="J710">
            <v>325</v>
          </cell>
          <cell r="N710">
            <v>325</v>
          </cell>
        </row>
        <row r="711">
          <cell r="J711">
            <v>325</v>
          </cell>
          <cell r="N711">
            <v>325</v>
          </cell>
        </row>
        <row r="712">
          <cell r="J712">
            <v>325</v>
          </cell>
          <cell r="N712">
            <v>325</v>
          </cell>
        </row>
        <row r="713">
          <cell r="J713">
            <v>325</v>
          </cell>
          <cell r="N713">
            <v>325</v>
          </cell>
        </row>
        <row r="714">
          <cell r="J714">
            <v>326</v>
          </cell>
          <cell r="N714">
            <v>326</v>
          </cell>
        </row>
        <row r="715">
          <cell r="J715">
            <v>326</v>
          </cell>
          <cell r="N715">
            <v>326</v>
          </cell>
        </row>
        <row r="716">
          <cell r="J716">
            <v>326</v>
          </cell>
          <cell r="N716">
            <v>326</v>
          </cell>
        </row>
        <row r="717">
          <cell r="J717">
            <v>326</v>
          </cell>
          <cell r="N717">
            <v>326</v>
          </cell>
        </row>
        <row r="718">
          <cell r="J718">
            <v>326</v>
          </cell>
          <cell r="N718">
            <v>326</v>
          </cell>
        </row>
        <row r="719">
          <cell r="J719">
            <v>326</v>
          </cell>
          <cell r="N719">
            <v>326</v>
          </cell>
        </row>
        <row r="720">
          <cell r="J720">
            <v>326</v>
          </cell>
          <cell r="N720">
            <v>326</v>
          </cell>
        </row>
        <row r="721">
          <cell r="J721">
            <v>327</v>
          </cell>
          <cell r="N721">
            <v>327</v>
          </cell>
        </row>
        <row r="722">
          <cell r="J722">
            <v>327</v>
          </cell>
          <cell r="N722">
            <v>327</v>
          </cell>
        </row>
        <row r="723">
          <cell r="J723">
            <v>327</v>
          </cell>
          <cell r="N723">
            <v>327</v>
          </cell>
        </row>
        <row r="724">
          <cell r="J724">
            <v>327</v>
          </cell>
          <cell r="N724">
            <v>327</v>
          </cell>
        </row>
        <row r="725">
          <cell r="J725">
            <v>327</v>
          </cell>
          <cell r="N725">
            <v>327</v>
          </cell>
        </row>
        <row r="726">
          <cell r="J726">
            <v>327</v>
          </cell>
          <cell r="N726">
            <v>327</v>
          </cell>
        </row>
        <row r="727">
          <cell r="J727">
            <v>327</v>
          </cell>
          <cell r="N727">
            <v>327</v>
          </cell>
        </row>
        <row r="728">
          <cell r="J728">
            <v>328</v>
          </cell>
          <cell r="N728">
            <v>328</v>
          </cell>
        </row>
        <row r="729">
          <cell r="J729">
            <v>328</v>
          </cell>
          <cell r="N729">
            <v>328</v>
          </cell>
        </row>
        <row r="730">
          <cell r="J730">
            <v>328</v>
          </cell>
          <cell r="N730">
            <v>328</v>
          </cell>
        </row>
        <row r="731">
          <cell r="J731">
            <v>328</v>
          </cell>
          <cell r="N731">
            <v>328</v>
          </cell>
        </row>
        <row r="732">
          <cell r="J732">
            <v>328</v>
          </cell>
          <cell r="N732">
            <v>328</v>
          </cell>
        </row>
        <row r="733">
          <cell r="J733">
            <v>328</v>
          </cell>
          <cell r="N733">
            <v>328</v>
          </cell>
        </row>
        <row r="734">
          <cell r="J734">
            <v>328</v>
          </cell>
          <cell r="N734">
            <v>328</v>
          </cell>
        </row>
        <row r="735">
          <cell r="J735">
            <v>329</v>
          </cell>
          <cell r="N735">
            <v>329</v>
          </cell>
        </row>
        <row r="736">
          <cell r="J736">
            <v>329</v>
          </cell>
          <cell r="N736">
            <v>329</v>
          </cell>
        </row>
        <row r="737">
          <cell r="J737">
            <v>329</v>
          </cell>
          <cell r="N737">
            <v>329</v>
          </cell>
        </row>
        <row r="738">
          <cell r="J738">
            <v>329</v>
          </cell>
          <cell r="N738">
            <v>329</v>
          </cell>
        </row>
        <row r="739">
          <cell r="J739">
            <v>329</v>
          </cell>
          <cell r="N739">
            <v>329</v>
          </cell>
        </row>
        <row r="740">
          <cell r="J740">
            <v>329</v>
          </cell>
          <cell r="N740">
            <v>329</v>
          </cell>
        </row>
        <row r="741">
          <cell r="J741">
            <v>330</v>
          </cell>
          <cell r="N741">
            <v>330</v>
          </cell>
        </row>
        <row r="742">
          <cell r="J742">
            <v>330</v>
          </cell>
          <cell r="N742">
            <v>330</v>
          </cell>
        </row>
        <row r="743">
          <cell r="J743">
            <v>330</v>
          </cell>
          <cell r="N743">
            <v>330</v>
          </cell>
        </row>
        <row r="744">
          <cell r="J744">
            <v>330</v>
          </cell>
          <cell r="N744">
            <v>330</v>
          </cell>
        </row>
        <row r="745">
          <cell r="J745">
            <v>330</v>
          </cell>
          <cell r="N745">
            <v>330</v>
          </cell>
        </row>
        <row r="746">
          <cell r="J746">
            <v>330</v>
          </cell>
          <cell r="N746">
            <v>330</v>
          </cell>
        </row>
        <row r="747">
          <cell r="J747">
            <v>330</v>
          </cell>
          <cell r="N747">
            <v>330</v>
          </cell>
        </row>
        <row r="748">
          <cell r="J748">
            <v>331</v>
          </cell>
          <cell r="N748">
            <v>331</v>
          </cell>
        </row>
        <row r="749">
          <cell r="J749">
            <v>331</v>
          </cell>
          <cell r="N749">
            <v>331</v>
          </cell>
        </row>
        <row r="750">
          <cell r="J750">
            <v>331</v>
          </cell>
          <cell r="N750">
            <v>331</v>
          </cell>
        </row>
        <row r="751">
          <cell r="J751">
            <v>331</v>
          </cell>
          <cell r="N751">
            <v>331</v>
          </cell>
        </row>
        <row r="752">
          <cell r="J752">
            <v>331</v>
          </cell>
          <cell r="N752">
            <v>331</v>
          </cell>
        </row>
        <row r="753">
          <cell r="J753">
            <v>331</v>
          </cell>
          <cell r="N753">
            <v>331</v>
          </cell>
        </row>
        <row r="754">
          <cell r="J754">
            <v>331</v>
          </cell>
          <cell r="N754">
            <v>331</v>
          </cell>
        </row>
        <row r="755">
          <cell r="J755">
            <v>332</v>
          </cell>
          <cell r="N755">
            <v>332</v>
          </cell>
        </row>
        <row r="756">
          <cell r="J756">
            <v>332</v>
          </cell>
          <cell r="N756">
            <v>332</v>
          </cell>
        </row>
        <row r="757">
          <cell r="J757">
            <v>332</v>
          </cell>
          <cell r="N757">
            <v>332</v>
          </cell>
        </row>
        <row r="758">
          <cell r="J758">
            <v>332</v>
          </cell>
          <cell r="N758">
            <v>332</v>
          </cell>
        </row>
        <row r="759">
          <cell r="J759">
            <v>332</v>
          </cell>
          <cell r="N759">
            <v>332</v>
          </cell>
        </row>
        <row r="760">
          <cell r="J760">
            <v>332</v>
          </cell>
          <cell r="N760">
            <v>332</v>
          </cell>
        </row>
        <row r="761">
          <cell r="J761">
            <v>332</v>
          </cell>
          <cell r="N761">
            <v>332</v>
          </cell>
        </row>
        <row r="762">
          <cell r="J762">
            <v>333</v>
          </cell>
          <cell r="N762">
            <v>333</v>
          </cell>
        </row>
        <row r="763">
          <cell r="J763">
            <v>333</v>
          </cell>
          <cell r="N763">
            <v>333</v>
          </cell>
        </row>
        <row r="764">
          <cell r="J764">
            <v>333</v>
          </cell>
          <cell r="N764">
            <v>333</v>
          </cell>
        </row>
        <row r="765">
          <cell r="J765">
            <v>333</v>
          </cell>
          <cell r="N765">
            <v>333</v>
          </cell>
        </row>
        <row r="766">
          <cell r="J766">
            <v>333</v>
          </cell>
          <cell r="N766">
            <v>333</v>
          </cell>
        </row>
        <row r="767">
          <cell r="J767">
            <v>333</v>
          </cell>
          <cell r="N767">
            <v>333</v>
          </cell>
        </row>
        <row r="768">
          <cell r="J768">
            <v>334</v>
          </cell>
          <cell r="N768">
            <v>334</v>
          </cell>
        </row>
        <row r="769">
          <cell r="J769">
            <v>334</v>
          </cell>
          <cell r="N769">
            <v>334</v>
          </cell>
        </row>
        <row r="770">
          <cell r="J770">
            <v>334</v>
          </cell>
          <cell r="N770">
            <v>334</v>
          </cell>
        </row>
        <row r="771">
          <cell r="J771">
            <v>334</v>
          </cell>
          <cell r="N771">
            <v>334</v>
          </cell>
        </row>
        <row r="772">
          <cell r="J772">
            <v>334</v>
          </cell>
          <cell r="N772">
            <v>334</v>
          </cell>
        </row>
        <row r="773">
          <cell r="J773">
            <v>334</v>
          </cell>
          <cell r="N773">
            <v>334</v>
          </cell>
        </row>
        <row r="774">
          <cell r="J774">
            <v>334</v>
          </cell>
          <cell r="N774">
            <v>334</v>
          </cell>
        </row>
        <row r="775">
          <cell r="J775">
            <v>335</v>
          </cell>
          <cell r="N775">
            <v>335</v>
          </cell>
        </row>
        <row r="776">
          <cell r="J776">
            <v>335</v>
          </cell>
          <cell r="N776">
            <v>335</v>
          </cell>
        </row>
        <row r="777">
          <cell r="J777">
            <v>335</v>
          </cell>
          <cell r="N777">
            <v>335</v>
          </cell>
        </row>
        <row r="778">
          <cell r="J778">
            <v>335</v>
          </cell>
          <cell r="N778">
            <v>335</v>
          </cell>
        </row>
        <row r="779">
          <cell r="J779">
            <v>335</v>
          </cell>
          <cell r="N779">
            <v>335</v>
          </cell>
        </row>
        <row r="780">
          <cell r="J780">
            <v>335</v>
          </cell>
          <cell r="N780">
            <v>335</v>
          </cell>
        </row>
        <row r="781">
          <cell r="J781">
            <v>335</v>
          </cell>
          <cell r="N781">
            <v>335</v>
          </cell>
        </row>
        <row r="782">
          <cell r="J782">
            <v>336</v>
          </cell>
          <cell r="N782">
            <v>336</v>
          </cell>
        </row>
        <row r="783">
          <cell r="J783">
            <v>336</v>
          </cell>
          <cell r="N783">
            <v>336</v>
          </cell>
        </row>
        <row r="784">
          <cell r="J784">
            <v>336</v>
          </cell>
          <cell r="N784">
            <v>336</v>
          </cell>
        </row>
        <row r="785">
          <cell r="J785">
            <v>336</v>
          </cell>
          <cell r="N785">
            <v>336</v>
          </cell>
        </row>
        <row r="786">
          <cell r="J786">
            <v>336</v>
          </cell>
          <cell r="N786">
            <v>336</v>
          </cell>
        </row>
        <row r="787">
          <cell r="J787">
            <v>336</v>
          </cell>
          <cell r="N787">
            <v>336</v>
          </cell>
        </row>
        <row r="788">
          <cell r="J788">
            <v>337</v>
          </cell>
          <cell r="N788">
            <v>337</v>
          </cell>
        </row>
        <row r="789">
          <cell r="J789">
            <v>337</v>
          </cell>
          <cell r="N789">
            <v>337</v>
          </cell>
        </row>
        <row r="790">
          <cell r="J790">
            <v>337</v>
          </cell>
          <cell r="N790">
            <v>337</v>
          </cell>
        </row>
        <row r="791">
          <cell r="J791">
            <v>337</v>
          </cell>
          <cell r="N791">
            <v>337</v>
          </cell>
        </row>
        <row r="792">
          <cell r="J792">
            <v>337</v>
          </cell>
          <cell r="N792">
            <v>337</v>
          </cell>
        </row>
        <row r="793">
          <cell r="J793">
            <v>337</v>
          </cell>
          <cell r="N793">
            <v>337</v>
          </cell>
        </row>
        <row r="794">
          <cell r="J794">
            <v>337</v>
          </cell>
          <cell r="N794">
            <v>337</v>
          </cell>
        </row>
        <row r="795">
          <cell r="J795">
            <v>338</v>
          </cell>
          <cell r="N795">
            <v>338</v>
          </cell>
        </row>
        <row r="796">
          <cell r="J796">
            <v>338</v>
          </cell>
          <cell r="N796">
            <v>338</v>
          </cell>
        </row>
        <row r="797">
          <cell r="J797">
            <v>338</v>
          </cell>
          <cell r="N797">
            <v>338</v>
          </cell>
        </row>
        <row r="798">
          <cell r="J798">
            <v>338</v>
          </cell>
          <cell r="N798">
            <v>338</v>
          </cell>
        </row>
        <row r="799">
          <cell r="J799">
            <v>338</v>
          </cell>
          <cell r="N799">
            <v>338</v>
          </cell>
        </row>
        <row r="800">
          <cell r="J800">
            <v>338</v>
          </cell>
          <cell r="N800">
            <v>338</v>
          </cell>
        </row>
        <row r="801">
          <cell r="J801">
            <v>339</v>
          </cell>
          <cell r="N801">
            <v>339</v>
          </cell>
        </row>
        <row r="802">
          <cell r="J802">
            <v>339</v>
          </cell>
          <cell r="N802">
            <v>339</v>
          </cell>
        </row>
        <row r="803">
          <cell r="J803">
            <v>339</v>
          </cell>
          <cell r="N803">
            <v>339</v>
          </cell>
        </row>
        <row r="804">
          <cell r="J804">
            <v>339</v>
          </cell>
          <cell r="N804">
            <v>339</v>
          </cell>
        </row>
        <row r="805">
          <cell r="J805">
            <v>339</v>
          </cell>
          <cell r="N805">
            <v>339</v>
          </cell>
        </row>
        <row r="806">
          <cell r="J806">
            <v>339</v>
          </cell>
          <cell r="N806">
            <v>339</v>
          </cell>
        </row>
        <row r="807">
          <cell r="J807">
            <v>339</v>
          </cell>
          <cell r="N807">
            <v>339</v>
          </cell>
        </row>
        <row r="808">
          <cell r="J808">
            <v>340</v>
          </cell>
          <cell r="N808">
            <v>340</v>
          </cell>
        </row>
        <row r="809">
          <cell r="J809">
            <v>340</v>
          </cell>
          <cell r="N809">
            <v>340</v>
          </cell>
        </row>
        <row r="810">
          <cell r="J810">
            <v>340</v>
          </cell>
          <cell r="N810">
            <v>340</v>
          </cell>
        </row>
        <row r="811">
          <cell r="J811">
            <v>340</v>
          </cell>
          <cell r="N811">
            <v>340</v>
          </cell>
        </row>
        <row r="812">
          <cell r="J812">
            <v>340</v>
          </cell>
          <cell r="N812">
            <v>340</v>
          </cell>
        </row>
        <row r="813">
          <cell r="J813">
            <v>340</v>
          </cell>
          <cell r="N813">
            <v>340</v>
          </cell>
        </row>
        <row r="814">
          <cell r="J814">
            <v>341</v>
          </cell>
          <cell r="N814">
            <v>341</v>
          </cell>
        </row>
        <row r="815">
          <cell r="J815">
            <v>341</v>
          </cell>
          <cell r="N815">
            <v>341</v>
          </cell>
        </row>
        <row r="816">
          <cell r="J816">
            <v>341</v>
          </cell>
          <cell r="N816">
            <v>341</v>
          </cell>
        </row>
        <row r="817">
          <cell r="J817">
            <v>341</v>
          </cell>
          <cell r="N817">
            <v>341</v>
          </cell>
        </row>
        <row r="818">
          <cell r="J818">
            <v>341</v>
          </cell>
          <cell r="N818">
            <v>341</v>
          </cell>
        </row>
        <row r="819">
          <cell r="J819">
            <v>341</v>
          </cell>
          <cell r="N819">
            <v>341</v>
          </cell>
        </row>
        <row r="820">
          <cell r="J820">
            <v>342</v>
          </cell>
          <cell r="N820">
            <v>342</v>
          </cell>
        </row>
        <row r="821">
          <cell r="J821">
            <v>342</v>
          </cell>
          <cell r="N821">
            <v>342</v>
          </cell>
        </row>
        <row r="822">
          <cell r="J822">
            <v>342</v>
          </cell>
          <cell r="N822">
            <v>342</v>
          </cell>
        </row>
        <row r="823">
          <cell r="J823">
            <v>342</v>
          </cell>
          <cell r="N823">
            <v>342</v>
          </cell>
        </row>
        <row r="824">
          <cell r="J824">
            <v>342</v>
          </cell>
          <cell r="N824">
            <v>342</v>
          </cell>
        </row>
        <row r="825">
          <cell r="J825">
            <v>342</v>
          </cell>
          <cell r="N825">
            <v>342</v>
          </cell>
        </row>
        <row r="826">
          <cell r="J826">
            <v>342</v>
          </cell>
          <cell r="N826">
            <v>342</v>
          </cell>
        </row>
        <row r="827">
          <cell r="J827">
            <v>343</v>
          </cell>
          <cell r="N827">
            <v>343</v>
          </cell>
        </row>
        <row r="828">
          <cell r="J828">
            <v>343</v>
          </cell>
          <cell r="N828">
            <v>343</v>
          </cell>
        </row>
        <row r="829">
          <cell r="J829">
            <v>343</v>
          </cell>
          <cell r="N829">
            <v>343</v>
          </cell>
        </row>
        <row r="830">
          <cell r="J830">
            <v>343</v>
          </cell>
          <cell r="N830">
            <v>343</v>
          </cell>
        </row>
        <row r="831">
          <cell r="J831">
            <v>343</v>
          </cell>
          <cell r="N831">
            <v>343</v>
          </cell>
        </row>
        <row r="832">
          <cell r="J832">
            <v>343</v>
          </cell>
          <cell r="N832">
            <v>343</v>
          </cell>
        </row>
        <row r="833">
          <cell r="J833">
            <v>344</v>
          </cell>
          <cell r="N833">
            <v>344</v>
          </cell>
        </row>
        <row r="834">
          <cell r="J834">
            <v>344</v>
          </cell>
          <cell r="N834">
            <v>344</v>
          </cell>
        </row>
        <row r="835">
          <cell r="J835">
            <v>344</v>
          </cell>
          <cell r="N835">
            <v>344</v>
          </cell>
        </row>
        <row r="836">
          <cell r="J836">
            <v>344</v>
          </cell>
          <cell r="N836">
            <v>344</v>
          </cell>
        </row>
        <row r="837">
          <cell r="J837">
            <v>344</v>
          </cell>
          <cell r="N837">
            <v>344</v>
          </cell>
        </row>
        <row r="838">
          <cell r="J838">
            <v>344</v>
          </cell>
          <cell r="N838">
            <v>344</v>
          </cell>
        </row>
        <row r="839">
          <cell r="J839">
            <v>345</v>
          </cell>
          <cell r="N839">
            <v>345</v>
          </cell>
        </row>
        <row r="840">
          <cell r="J840">
            <v>345</v>
          </cell>
          <cell r="N840">
            <v>345</v>
          </cell>
        </row>
        <row r="841">
          <cell r="J841">
            <v>345</v>
          </cell>
          <cell r="N841">
            <v>345</v>
          </cell>
        </row>
        <row r="842">
          <cell r="J842">
            <v>345</v>
          </cell>
          <cell r="N842">
            <v>345</v>
          </cell>
        </row>
        <row r="843">
          <cell r="J843">
            <v>345</v>
          </cell>
          <cell r="N843">
            <v>345</v>
          </cell>
        </row>
        <row r="844">
          <cell r="J844">
            <v>345</v>
          </cell>
          <cell r="N844">
            <v>345</v>
          </cell>
        </row>
        <row r="845">
          <cell r="J845">
            <v>346</v>
          </cell>
          <cell r="N845">
            <v>346</v>
          </cell>
        </row>
        <row r="846">
          <cell r="J846">
            <v>346</v>
          </cell>
          <cell r="N846">
            <v>346</v>
          </cell>
        </row>
        <row r="847">
          <cell r="J847">
            <v>346</v>
          </cell>
          <cell r="N847">
            <v>346</v>
          </cell>
        </row>
        <row r="848">
          <cell r="J848">
            <v>346</v>
          </cell>
          <cell r="N848">
            <v>346</v>
          </cell>
        </row>
        <row r="849">
          <cell r="J849">
            <v>346</v>
          </cell>
          <cell r="N849">
            <v>346</v>
          </cell>
        </row>
        <row r="850">
          <cell r="J850">
            <v>346</v>
          </cell>
          <cell r="N850">
            <v>346</v>
          </cell>
        </row>
        <row r="851">
          <cell r="J851">
            <v>347</v>
          </cell>
          <cell r="N851">
            <v>347</v>
          </cell>
        </row>
        <row r="852">
          <cell r="J852">
            <v>347</v>
          </cell>
          <cell r="N852">
            <v>347</v>
          </cell>
        </row>
        <row r="853">
          <cell r="J853">
            <v>347</v>
          </cell>
          <cell r="N853">
            <v>347</v>
          </cell>
        </row>
        <row r="854">
          <cell r="J854">
            <v>347</v>
          </cell>
          <cell r="N854">
            <v>347</v>
          </cell>
        </row>
        <row r="855">
          <cell r="J855">
            <v>347</v>
          </cell>
          <cell r="N855">
            <v>347</v>
          </cell>
        </row>
        <row r="856">
          <cell r="J856">
            <v>347</v>
          </cell>
          <cell r="N856">
            <v>347</v>
          </cell>
        </row>
        <row r="857">
          <cell r="J857">
            <v>348</v>
          </cell>
          <cell r="N857">
            <v>348</v>
          </cell>
        </row>
        <row r="858">
          <cell r="J858">
            <v>348</v>
          </cell>
          <cell r="N858">
            <v>348</v>
          </cell>
        </row>
        <row r="859">
          <cell r="J859">
            <v>348</v>
          </cell>
          <cell r="N859">
            <v>348</v>
          </cell>
        </row>
        <row r="860">
          <cell r="J860">
            <v>348</v>
          </cell>
          <cell r="N860">
            <v>348</v>
          </cell>
        </row>
        <row r="861">
          <cell r="J861">
            <v>348</v>
          </cell>
          <cell r="N861">
            <v>348</v>
          </cell>
        </row>
        <row r="862">
          <cell r="J862">
            <v>348</v>
          </cell>
          <cell r="N862">
            <v>348</v>
          </cell>
        </row>
        <row r="863">
          <cell r="J863">
            <v>349</v>
          </cell>
          <cell r="N863">
            <v>349</v>
          </cell>
        </row>
        <row r="864">
          <cell r="J864">
            <v>349</v>
          </cell>
          <cell r="N864">
            <v>349</v>
          </cell>
        </row>
        <row r="865">
          <cell r="J865">
            <v>349</v>
          </cell>
          <cell r="N865">
            <v>349</v>
          </cell>
        </row>
        <row r="866">
          <cell r="J866">
            <v>349</v>
          </cell>
          <cell r="N866">
            <v>349</v>
          </cell>
        </row>
        <row r="867">
          <cell r="J867">
            <v>349</v>
          </cell>
          <cell r="N867">
            <v>349</v>
          </cell>
        </row>
        <row r="868">
          <cell r="J868">
            <v>349</v>
          </cell>
          <cell r="N868">
            <v>349</v>
          </cell>
        </row>
        <row r="869">
          <cell r="J869">
            <v>350</v>
          </cell>
          <cell r="N869">
            <v>350</v>
          </cell>
        </row>
        <row r="870">
          <cell r="J870">
            <v>350</v>
          </cell>
          <cell r="N870">
            <v>350</v>
          </cell>
        </row>
        <row r="871">
          <cell r="J871">
            <v>350</v>
          </cell>
          <cell r="N871">
            <v>350</v>
          </cell>
        </row>
        <row r="872">
          <cell r="J872">
            <v>350</v>
          </cell>
          <cell r="N872">
            <v>350</v>
          </cell>
        </row>
        <row r="873">
          <cell r="J873">
            <v>350</v>
          </cell>
          <cell r="N873">
            <v>350</v>
          </cell>
        </row>
        <row r="874">
          <cell r="J874">
            <v>350</v>
          </cell>
          <cell r="N874">
            <v>350</v>
          </cell>
        </row>
        <row r="875">
          <cell r="J875">
            <v>351</v>
          </cell>
          <cell r="N875">
            <v>351</v>
          </cell>
        </row>
        <row r="876">
          <cell r="J876">
            <v>351</v>
          </cell>
          <cell r="N876">
            <v>351</v>
          </cell>
        </row>
        <row r="877">
          <cell r="J877">
            <v>351</v>
          </cell>
          <cell r="N877">
            <v>351</v>
          </cell>
        </row>
        <row r="878">
          <cell r="J878">
            <v>351</v>
          </cell>
          <cell r="N878">
            <v>351</v>
          </cell>
        </row>
        <row r="879">
          <cell r="J879">
            <v>351</v>
          </cell>
          <cell r="N879">
            <v>351</v>
          </cell>
        </row>
        <row r="880">
          <cell r="J880">
            <v>351</v>
          </cell>
          <cell r="N880">
            <v>351</v>
          </cell>
        </row>
        <row r="881">
          <cell r="J881">
            <v>352</v>
          </cell>
          <cell r="N881">
            <v>352</v>
          </cell>
        </row>
        <row r="882">
          <cell r="J882">
            <v>352</v>
          </cell>
          <cell r="N882">
            <v>352</v>
          </cell>
        </row>
        <row r="883">
          <cell r="J883">
            <v>352</v>
          </cell>
          <cell r="N883">
            <v>352</v>
          </cell>
        </row>
        <row r="884">
          <cell r="J884">
            <v>352</v>
          </cell>
          <cell r="N884">
            <v>352</v>
          </cell>
        </row>
        <row r="885">
          <cell r="J885">
            <v>352</v>
          </cell>
          <cell r="N885">
            <v>352</v>
          </cell>
        </row>
        <row r="886">
          <cell r="J886">
            <v>353</v>
          </cell>
          <cell r="N886">
            <v>353</v>
          </cell>
        </row>
        <row r="887">
          <cell r="J887">
            <v>353</v>
          </cell>
          <cell r="N887">
            <v>353</v>
          </cell>
        </row>
        <row r="888">
          <cell r="J888">
            <v>353</v>
          </cell>
          <cell r="N888">
            <v>353</v>
          </cell>
        </row>
        <row r="889">
          <cell r="J889">
            <v>353</v>
          </cell>
          <cell r="N889">
            <v>353</v>
          </cell>
        </row>
        <row r="890">
          <cell r="J890">
            <v>353</v>
          </cell>
          <cell r="N890">
            <v>353</v>
          </cell>
        </row>
        <row r="891">
          <cell r="J891">
            <v>353</v>
          </cell>
          <cell r="N891">
            <v>353</v>
          </cell>
        </row>
        <row r="892">
          <cell r="J892">
            <v>354</v>
          </cell>
          <cell r="N892">
            <v>354</v>
          </cell>
        </row>
        <row r="893">
          <cell r="J893">
            <v>354</v>
          </cell>
          <cell r="N893">
            <v>354</v>
          </cell>
        </row>
        <row r="894">
          <cell r="J894">
            <v>354</v>
          </cell>
          <cell r="N894">
            <v>354</v>
          </cell>
        </row>
        <row r="895">
          <cell r="J895">
            <v>354</v>
          </cell>
          <cell r="N895">
            <v>354</v>
          </cell>
        </row>
        <row r="896">
          <cell r="J896">
            <v>354</v>
          </cell>
          <cell r="N896">
            <v>354</v>
          </cell>
        </row>
        <row r="897">
          <cell r="J897">
            <v>354</v>
          </cell>
          <cell r="N897">
            <v>354</v>
          </cell>
        </row>
        <row r="898">
          <cell r="J898">
            <v>355</v>
          </cell>
          <cell r="N898">
            <v>355</v>
          </cell>
        </row>
        <row r="899">
          <cell r="J899">
            <v>355</v>
          </cell>
          <cell r="N899">
            <v>355</v>
          </cell>
        </row>
        <row r="900">
          <cell r="J900">
            <v>355</v>
          </cell>
          <cell r="N900">
            <v>355</v>
          </cell>
        </row>
        <row r="901">
          <cell r="J901">
            <v>355</v>
          </cell>
          <cell r="N901">
            <v>355</v>
          </cell>
        </row>
        <row r="902">
          <cell r="J902">
            <v>355</v>
          </cell>
          <cell r="N902">
            <v>355</v>
          </cell>
        </row>
        <row r="903">
          <cell r="J903">
            <v>355</v>
          </cell>
          <cell r="N903">
            <v>355</v>
          </cell>
        </row>
        <row r="904">
          <cell r="J904">
            <v>356</v>
          </cell>
          <cell r="N904">
            <v>356</v>
          </cell>
        </row>
        <row r="905">
          <cell r="J905">
            <v>356</v>
          </cell>
          <cell r="N905">
            <v>356</v>
          </cell>
        </row>
        <row r="906">
          <cell r="J906">
            <v>356</v>
          </cell>
          <cell r="N906">
            <v>356</v>
          </cell>
        </row>
        <row r="907">
          <cell r="J907">
            <v>356</v>
          </cell>
          <cell r="N907">
            <v>356</v>
          </cell>
        </row>
        <row r="908">
          <cell r="J908">
            <v>356</v>
          </cell>
          <cell r="N908">
            <v>356</v>
          </cell>
        </row>
        <row r="909">
          <cell r="J909">
            <v>357</v>
          </cell>
          <cell r="N909">
            <v>357</v>
          </cell>
        </row>
        <row r="910">
          <cell r="J910">
            <v>357</v>
          </cell>
          <cell r="N910">
            <v>357</v>
          </cell>
        </row>
        <row r="911">
          <cell r="J911">
            <v>357</v>
          </cell>
          <cell r="N911">
            <v>357</v>
          </cell>
        </row>
        <row r="912">
          <cell r="J912">
            <v>357</v>
          </cell>
          <cell r="N912">
            <v>357</v>
          </cell>
        </row>
        <row r="913">
          <cell r="J913">
            <v>357</v>
          </cell>
          <cell r="N913">
            <v>357</v>
          </cell>
        </row>
        <row r="914">
          <cell r="J914">
            <v>357</v>
          </cell>
          <cell r="N914">
            <v>357</v>
          </cell>
        </row>
        <row r="915">
          <cell r="J915">
            <v>358</v>
          </cell>
          <cell r="N915">
            <v>358</v>
          </cell>
        </row>
        <row r="916">
          <cell r="J916">
            <v>358</v>
          </cell>
          <cell r="N916">
            <v>358</v>
          </cell>
        </row>
        <row r="917">
          <cell r="J917">
            <v>358</v>
          </cell>
          <cell r="N917">
            <v>358</v>
          </cell>
        </row>
        <row r="918">
          <cell r="J918">
            <v>358</v>
          </cell>
          <cell r="N918">
            <v>358</v>
          </cell>
        </row>
        <row r="919">
          <cell r="J919">
            <v>358</v>
          </cell>
          <cell r="N919">
            <v>358</v>
          </cell>
        </row>
        <row r="920">
          <cell r="J920">
            <v>359</v>
          </cell>
          <cell r="N920">
            <v>359</v>
          </cell>
        </row>
        <row r="921">
          <cell r="J921">
            <v>359</v>
          </cell>
          <cell r="N921">
            <v>359</v>
          </cell>
        </row>
        <row r="922">
          <cell r="J922">
            <v>359</v>
          </cell>
          <cell r="N922">
            <v>359</v>
          </cell>
        </row>
        <row r="923">
          <cell r="J923">
            <v>359</v>
          </cell>
          <cell r="N923">
            <v>359</v>
          </cell>
        </row>
        <row r="924">
          <cell r="J924">
            <v>359</v>
          </cell>
          <cell r="N924">
            <v>359</v>
          </cell>
        </row>
        <row r="925">
          <cell r="J925">
            <v>359</v>
          </cell>
          <cell r="N925">
            <v>359</v>
          </cell>
        </row>
        <row r="926">
          <cell r="J926">
            <v>360</v>
          </cell>
          <cell r="N926">
            <v>360</v>
          </cell>
        </row>
        <row r="927">
          <cell r="J927">
            <v>360</v>
          </cell>
          <cell r="N927">
            <v>360</v>
          </cell>
        </row>
        <row r="928">
          <cell r="J928">
            <v>360</v>
          </cell>
          <cell r="N928">
            <v>360</v>
          </cell>
        </row>
        <row r="929">
          <cell r="J929">
            <v>360</v>
          </cell>
          <cell r="N929">
            <v>360</v>
          </cell>
        </row>
        <row r="930">
          <cell r="J930">
            <v>360</v>
          </cell>
          <cell r="N930">
            <v>360</v>
          </cell>
        </row>
        <row r="931">
          <cell r="J931">
            <v>360</v>
          </cell>
          <cell r="N931">
            <v>360</v>
          </cell>
        </row>
        <row r="932">
          <cell r="J932">
            <v>361</v>
          </cell>
          <cell r="N932">
            <v>361</v>
          </cell>
        </row>
        <row r="933">
          <cell r="J933">
            <v>361</v>
          </cell>
          <cell r="N933">
            <v>361</v>
          </cell>
        </row>
        <row r="934">
          <cell r="J934">
            <v>361</v>
          </cell>
          <cell r="N934">
            <v>361</v>
          </cell>
        </row>
        <row r="935">
          <cell r="J935">
            <v>361</v>
          </cell>
          <cell r="N935">
            <v>361</v>
          </cell>
        </row>
        <row r="936">
          <cell r="J936">
            <v>361</v>
          </cell>
          <cell r="N936">
            <v>361</v>
          </cell>
        </row>
        <row r="937">
          <cell r="J937">
            <v>362</v>
          </cell>
          <cell r="N937">
            <v>362</v>
          </cell>
        </row>
        <row r="938">
          <cell r="J938">
            <v>362</v>
          </cell>
          <cell r="N938">
            <v>362</v>
          </cell>
        </row>
        <row r="939">
          <cell r="J939">
            <v>362</v>
          </cell>
          <cell r="N939">
            <v>362</v>
          </cell>
        </row>
        <row r="940">
          <cell r="J940">
            <v>362</v>
          </cell>
          <cell r="N940">
            <v>362</v>
          </cell>
        </row>
        <row r="941">
          <cell r="J941">
            <v>362</v>
          </cell>
          <cell r="N941">
            <v>362</v>
          </cell>
        </row>
        <row r="942">
          <cell r="J942">
            <v>362</v>
          </cell>
          <cell r="N942">
            <v>362</v>
          </cell>
        </row>
        <row r="943">
          <cell r="J943">
            <v>363</v>
          </cell>
          <cell r="N943">
            <v>363</v>
          </cell>
        </row>
        <row r="944">
          <cell r="J944">
            <v>363</v>
          </cell>
          <cell r="N944">
            <v>363</v>
          </cell>
        </row>
        <row r="945">
          <cell r="J945">
            <v>363</v>
          </cell>
          <cell r="N945">
            <v>363</v>
          </cell>
        </row>
        <row r="946">
          <cell r="J946">
            <v>363</v>
          </cell>
          <cell r="N946">
            <v>363</v>
          </cell>
        </row>
        <row r="947">
          <cell r="J947">
            <v>363</v>
          </cell>
          <cell r="N947">
            <v>363</v>
          </cell>
        </row>
        <row r="948">
          <cell r="J948">
            <v>364</v>
          </cell>
          <cell r="N948">
            <v>364</v>
          </cell>
        </row>
        <row r="949">
          <cell r="J949">
            <v>364</v>
          </cell>
          <cell r="N949">
            <v>364</v>
          </cell>
        </row>
        <row r="950">
          <cell r="J950">
            <v>364</v>
          </cell>
          <cell r="N950">
            <v>364</v>
          </cell>
        </row>
        <row r="951">
          <cell r="J951">
            <v>364</v>
          </cell>
          <cell r="N951">
            <v>364</v>
          </cell>
        </row>
        <row r="952">
          <cell r="J952">
            <v>364</v>
          </cell>
          <cell r="N952">
            <v>364</v>
          </cell>
        </row>
        <row r="953">
          <cell r="J953">
            <v>365</v>
          </cell>
          <cell r="N953">
            <v>365</v>
          </cell>
        </row>
        <row r="954">
          <cell r="J954">
            <v>365</v>
          </cell>
          <cell r="N954">
            <v>365</v>
          </cell>
        </row>
        <row r="955">
          <cell r="J955">
            <v>365</v>
          </cell>
          <cell r="N955">
            <v>365</v>
          </cell>
        </row>
        <row r="956">
          <cell r="J956">
            <v>365</v>
          </cell>
          <cell r="N956">
            <v>365</v>
          </cell>
        </row>
        <row r="957">
          <cell r="J957">
            <v>365</v>
          </cell>
          <cell r="N957">
            <v>365</v>
          </cell>
        </row>
        <row r="958">
          <cell r="J958">
            <v>365</v>
          </cell>
          <cell r="N958">
            <v>365</v>
          </cell>
        </row>
        <row r="959">
          <cell r="J959">
            <v>366</v>
          </cell>
          <cell r="N959">
            <v>366</v>
          </cell>
        </row>
        <row r="960">
          <cell r="J960">
            <v>366</v>
          </cell>
          <cell r="N960">
            <v>366</v>
          </cell>
        </row>
        <row r="961">
          <cell r="J961">
            <v>366</v>
          </cell>
          <cell r="N961">
            <v>366</v>
          </cell>
        </row>
        <row r="962">
          <cell r="J962">
            <v>366</v>
          </cell>
          <cell r="N962">
            <v>366</v>
          </cell>
        </row>
        <row r="963">
          <cell r="J963">
            <v>366</v>
          </cell>
          <cell r="N963">
            <v>366</v>
          </cell>
        </row>
        <row r="964">
          <cell r="J964">
            <v>367</v>
          </cell>
          <cell r="N964">
            <v>367</v>
          </cell>
        </row>
        <row r="965">
          <cell r="J965">
            <v>367</v>
          </cell>
          <cell r="N965">
            <v>367</v>
          </cell>
        </row>
        <row r="966">
          <cell r="J966">
            <v>367</v>
          </cell>
          <cell r="N966">
            <v>367</v>
          </cell>
        </row>
        <row r="967">
          <cell r="J967">
            <v>367</v>
          </cell>
          <cell r="N967">
            <v>367</v>
          </cell>
        </row>
        <row r="968">
          <cell r="J968">
            <v>367</v>
          </cell>
          <cell r="N968">
            <v>367</v>
          </cell>
        </row>
        <row r="969">
          <cell r="J969">
            <v>367</v>
          </cell>
          <cell r="N969">
            <v>367</v>
          </cell>
        </row>
        <row r="970">
          <cell r="J970">
            <v>368</v>
          </cell>
          <cell r="N970">
            <v>368</v>
          </cell>
        </row>
        <row r="971">
          <cell r="J971">
            <v>368</v>
          </cell>
          <cell r="N971">
            <v>368</v>
          </cell>
        </row>
        <row r="972">
          <cell r="J972">
            <v>368</v>
          </cell>
          <cell r="N972">
            <v>368</v>
          </cell>
        </row>
        <row r="973">
          <cell r="J973">
            <v>368</v>
          </cell>
          <cell r="N973">
            <v>368</v>
          </cell>
        </row>
        <row r="974">
          <cell r="J974">
            <v>368</v>
          </cell>
          <cell r="N974">
            <v>368</v>
          </cell>
        </row>
        <row r="975">
          <cell r="J975">
            <v>369</v>
          </cell>
          <cell r="N975">
            <v>369</v>
          </cell>
        </row>
        <row r="976">
          <cell r="J976">
            <v>369</v>
          </cell>
          <cell r="N976">
            <v>369</v>
          </cell>
        </row>
        <row r="977">
          <cell r="J977">
            <v>369</v>
          </cell>
          <cell r="N977">
            <v>369</v>
          </cell>
        </row>
        <row r="978">
          <cell r="J978">
            <v>369</v>
          </cell>
          <cell r="N978">
            <v>369</v>
          </cell>
        </row>
        <row r="979">
          <cell r="J979">
            <v>369</v>
          </cell>
          <cell r="N979">
            <v>369</v>
          </cell>
        </row>
        <row r="980">
          <cell r="J980">
            <v>370</v>
          </cell>
          <cell r="N980">
            <v>370</v>
          </cell>
        </row>
        <row r="981">
          <cell r="J981">
            <v>370</v>
          </cell>
          <cell r="N981">
            <v>370</v>
          </cell>
        </row>
        <row r="982">
          <cell r="J982">
            <v>370</v>
          </cell>
          <cell r="N982">
            <v>370</v>
          </cell>
        </row>
        <row r="983">
          <cell r="J983">
            <v>370</v>
          </cell>
          <cell r="N983">
            <v>370</v>
          </cell>
        </row>
        <row r="984">
          <cell r="J984">
            <v>370</v>
          </cell>
          <cell r="N984">
            <v>370</v>
          </cell>
        </row>
        <row r="985">
          <cell r="J985">
            <v>371</v>
          </cell>
          <cell r="N985">
            <v>371</v>
          </cell>
        </row>
        <row r="986">
          <cell r="J986">
            <v>371</v>
          </cell>
          <cell r="N986">
            <v>371</v>
          </cell>
        </row>
        <row r="987">
          <cell r="J987">
            <v>371</v>
          </cell>
          <cell r="N987">
            <v>371</v>
          </cell>
        </row>
        <row r="988">
          <cell r="J988">
            <v>371</v>
          </cell>
          <cell r="N988">
            <v>371</v>
          </cell>
        </row>
        <row r="989">
          <cell r="J989">
            <v>371</v>
          </cell>
          <cell r="N989">
            <v>371</v>
          </cell>
        </row>
        <row r="990">
          <cell r="J990">
            <v>371</v>
          </cell>
          <cell r="N990">
            <v>371</v>
          </cell>
        </row>
        <row r="991">
          <cell r="J991">
            <v>372</v>
          </cell>
          <cell r="N991">
            <v>372</v>
          </cell>
        </row>
        <row r="992">
          <cell r="J992">
            <v>372</v>
          </cell>
          <cell r="N992">
            <v>372</v>
          </cell>
        </row>
        <row r="993">
          <cell r="J993">
            <v>372</v>
          </cell>
          <cell r="N993">
            <v>372</v>
          </cell>
        </row>
        <row r="994">
          <cell r="J994">
            <v>372</v>
          </cell>
          <cell r="N994">
            <v>372</v>
          </cell>
        </row>
        <row r="995">
          <cell r="J995">
            <v>372</v>
          </cell>
          <cell r="N995">
            <v>372</v>
          </cell>
        </row>
        <row r="996">
          <cell r="J996">
            <v>373</v>
          </cell>
          <cell r="N996">
            <v>373</v>
          </cell>
        </row>
        <row r="997">
          <cell r="J997">
            <v>373</v>
          </cell>
          <cell r="N997">
            <v>373</v>
          </cell>
        </row>
        <row r="998">
          <cell r="J998">
            <v>373</v>
          </cell>
          <cell r="N998">
            <v>373</v>
          </cell>
        </row>
        <row r="999">
          <cell r="J999">
            <v>373</v>
          </cell>
          <cell r="N999">
            <v>373</v>
          </cell>
        </row>
        <row r="1000">
          <cell r="J1000">
            <v>373</v>
          </cell>
          <cell r="N1000">
            <v>373</v>
          </cell>
        </row>
        <row r="1001">
          <cell r="J1001">
            <v>374</v>
          </cell>
          <cell r="N1001">
            <v>374</v>
          </cell>
        </row>
        <row r="1002">
          <cell r="J1002">
            <v>374</v>
          </cell>
          <cell r="N1002">
            <v>374</v>
          </cell>
        </row>
        <row r="1003">
          <cell r="J1003">
            <v>374</v>
          </cell>
          <cell r="N1003">
            <v>374</v>
          </cell>
        </row>
        <row r="1004">
          <cell r="J1004">
            <v>374</v>
          </cell>
          <cell r="N1004">
            <v>374</v>
          </cell>
        </row>
        <row r="1005">
          <cell r="J1005">
            <v>374</v>
          </cell>
          <cell r="N1005">
            <v>374</v>
          </cell>
        </row>
        <row r="1006">
          <cell r="J1006">
            <v>375</v>
          </cell>
          <cell r="N1006">
            <v>375</v>
          </cell>
        </row>
        <row r="1007">
          <cell r="J1007">
            <v>375</v>
          </cell>
          <cell r="N1007">
            <v>375</v>
          </cell>
        </row>
        <row r="1008">
          <cell r="J1008">
            <v>375</v>
          </cell>
          <cell r="N1008">
            <v>375</v>
          </cell>
        </row>
        <row r="1009">
          <cell r="J1009">
            <v>375</v>
          </cell>
          <cell r="N1009">
            <v>375</v>
          </cell>
        </row>
        <row r="1010">
          <cell r="J1010">
            <v>375</v>
          </cell>
          <cell r="N1010">
            <v>375</v>
          </cell>
        </row>
        <row r="1011">
          <cell r="J1011">
            <v>376</v>
          </cell>
          <cell r="N1011">
            <v>376</v>
          </cell>
        </row>
        <row r="1012">
          <cell r="J1012">
            <v>376</v>
          </cell>
          <cell r="N1012">
            <v>376</v>
          </cell>
        </row>
        <row r="1013">
          <cell r="J1013">
            <v>376</v>
          </cell>
          <cell r="N1013">
            <v>376</v>
          </cell>
        </row>
        <row r="1014">
          <cell r="J1014">
            <v>376</v>
          </cell>
          <cell r="N1014">
            <v>376</v>
          </cell>
        </row>
        <row r="1015">
          <cell r="J1015">
            <v>376</v>
          </cell>
          <cell r="N1015">
            <v>376</v>
          </cell>
        </row>
        <row r="1016">
          <cell r="J1016">
            <v>377</v>
          </cell>
          <cell r="N1016">
            <v>377</v>
          </cell>
        </row>
        <row r="1017">
          <cell r="J1017">
            <v>377</v>
          </cell>
          <cell r="N1017">
            <v>377</v>
          </cell>
        </row>
        <row r="1018">
          <cell r="J1018">
            <v>377</v>
          </cell>
          <cell r="N1018">
            <v>377</v>
          </cell>
        </row>
        <row r="1019">
          <cell r="J1019">
            <v>377</v>
          </cell>
          <cell r="N1019">
            <v>377</v>
          </cell>
        </row>
        <row r="1020">
          <cell r="J1020">
            <v>377</v>
          </cell>
          <cell r="N1020">
            <v>377</v>
          </cell>
        </row>
        <row r="1021">
          <cell r="J1021">
            <v>378</v>
          </cell>
          <cell r="N1021">
            <v>378</v>
          </cell>
        </row>
        <row r="1022">
          <cell r="J1022">
            <v>378</v>
          </cell>
          <cell r="N1022">
            <v>378</v>
          </cell>
        </row>
        <row r="1023">
          <cell r="J1023">
            <v>378</v>
          </cell>
          <cell r="N1023">
            <v>378</v>
          </cell>
        </row>
        <row r="1024">
          <cell r="J1024">
            <v>378</v>
          </cell>
          <cell r="N1024">
            <v>378</v>
          </cell>
        </row>
        <row r="1025">
          <cell r="J1025">
            <v>378</v>
          </cell>
          <cell r="N1025">
            <v>378</v>
          </cell>
        </row>
        <row r="1026">
          <cell r="J1026">
            <v>379</v>
          </cell>
          <cell r="N1026">
            <v>379</v>
          </cell>
        </row>
        <row r="1027">
          <cell r="J1027">
            <v>379</v>
          </cell>
          <cell r="N1027">
            <v>379</v>
          </cell>
        </row>
        <row r="1028">
          <cell r="J1028">
            <v>379</v>
          </cell>
          <cell r="N1028">
            <v>379</v>
          </cell>
        </row>
        <row r="1029">
          <cell r="J1029">
            <v>379</v>
          </cell>
          <cell r="N1029">
            <v>379</v>
          </cell>
        </row>
        <row r="1030">
          <cell r="J1030">
            <v>380</v>
          </cell>
          <cell r="N1030">
            <v>380</v>
          </cell>
        </row>
        <row r="1031">
          <cell r="J1031">
            <v>380</v>
          </cell>
          <cell r="N1031">
            <v>380</v>
          </cell>
        </row>
        <row r="1032">
          <cell r="J1032">
            <v>380</v>
          </cell>
          <cell r="N1032">
            <v>380</v>
          </cell>
        </row>
        <row r="1033">
          <cell r="J1033">
            <v>380</v>
          </cell>
          <cell r="N1033">
            <v>380</v>
          </cell>
        </row>
        <row r="1034">
          <cell r="J1034">
            <v>381</v>
          </cell>
          <cell r="N1034">
            <v>381</v>
          </cell>
        </row>
        <row r="1035">
          <cell r="J1035">
            <v>381</v>
          </cell>
          <cell r="N1035">
            <v>381</v>
          </cell>
        </row>
        <row r="1036">
          <cell r="J1036">
            <v>381</v>
          </cell>
          <cell r="N1036">
            <v>381</v>
          </cell>
        </row>
        <row r="1037">
          <cell r="J1037">
            <v>381</v>
          </cell>
          <cell r="N1037">
            <v>381</v>
          </cell>
        </row>
        <row r="1038">
          <cell r="J1038">
            <v>381</v>
          </cell>
          <cell r="N1038">
            <v>381</v>
          </cell>
        </row>
        <row r="1039">
          <cell r="J1039">
            <v>382</v>
          </cell>
          <cell r="N1039">
            <v>382</v>
          </cell>
        </row>
        <row r="1040">
          <cell r="J1040">
            <v>382</v>
          </cell>
          <cell r="N1040">
            <v>382</v>
          </cell>
        </row>
        <row r="1041">
          <cell r="J1041">
            <v>382</v>
          </cell>
          <cell r="N1041">
            <v>382</v>
          </cell>
        </row>
        <row r="1042">
          <cell r="J1042">
            <v>382</v>
          </cell>
          <cell r="N1042">
            <v>382</v>
          </cell>
        </row>
        <row r="1043">
          <cell r="J1043">
            <v>383</v>
          </cell>
          <cell r="N1043">
            <v>383</v>
          </cell>
        </row>
        <row r="1044">
          <cell r="J1044">
            <v>383</v>
          </cell>
          <cell r="N1044">
            <v>383</v>
          </cell>
        </row>
        <row r="1045">
          <cell r="J1045">
            <v>383</v>
          </cell>
          <cell r="N1045">
            <v>383</v>
          </cell>
        </row>
        <row r="1046">
          <cell r="J1046">
            <v>383</v>
          </cell>
          <cell r="N1046">
            <v>383</v>
          </cell>
        </row>
        <row r="1047">
          <cell r="J1047">
            <v>384</v>
          </cell>
          <cell r="N1047">
            <v>384</v>
          </cell>
        </row>
        <row r="1048">
          <cell r="J1048">
            <v>384</v>
          </cell>
          <cell r="N1048">
            <v>384</v>
          </cell>
        </row>
        <row r="1049">
          <cell r="J1049">
            <v>384</v>
          </cell>
          <cell r="N1049">
            <v>384</v>
          </cell>
        </row>
        <row r="1050">
          <cell r="J1050">
            <v>384</v>
          </cell>
          <cell r="N1050">
            <v>384</v>
          </cell>
        </row>
        <row r="1051">
          <cell r="J1051">
            <v>384</v>
          </cell>
          <cell r="N1051">
            <v>384</v>
          </cell>
        </row>
        <row r="1052">
          <cell r="J1052">
            <v>385</v>
          </cell>
          <cell r="N1052">
            <v>385</v>
          </cell>
        </row>
        <row r="1053">
          <cell r="J1053">
            <v>385</v>
          </cell>
          <cell r="N1053">
            <v>385</v>
          </cell>
        </row>
        <row r="1054">
          <cell r="J1054">
            <v>385</v>
          </cell>
          <cell r="N1054">
            <v>385</v>
          </cell>
        </row>
        <row r="1055">
          <cell r="J1055">
            <v>385</v>
          </cell>
          <cell r="N1055">
            <v>385</v>
          </cell>
        </row>
        <row r="1056">
          <cell r="J1056">
            <v>386</v>
          </cell>
          <cell r="N1056">
            <v>386</v>
          </cell>
        </row>
        <row r="1057">
          <cell r="J1057">
            <v>386</v>
          </cell>
          <cell r="N1057">
            <v>386</v>
          </cell>
        </row>
        <row r="1058">
          <cell r="J1058">
            <v>386</v>
          </cell>
          <cell r="N1058">
            <v>386</v>
          </cell>
        </row>
        <row r="1059">
          <cell r="J1059">
            <v>386</v>
          </cell>
          <cell r="N1059">
            <v>386</v>
          </cell>
        </row>
        <row r="1060">
          <cell r="J1060">
            <v>387</v>
          </cell>
          <cell r="N1060">
            <v>387</v>
          </cell>
        </row>
        <row r="1061">
          <cell r="J1061">
            <v>387</v>
          </cell>
          <cell r="N1061">
            <v>387</v>
          </cell>
        </row>
        <row r="1062">
          <cell r="J1062">
            <v>387</v>
          </cell>
          <cell r="N1062">
            <v>387</v>
          </cell>
        </row>
        <row r="1063">
          <cell r="J1063">
            <v>387</v>
          </cell>
          <cell r="N1063">
            <v>387</v>
          </cell>
        </row>
        <row r="1064">
          <cell r="J1064">
            <v>388</v>
          </cell>
          <cell r="N1064">
            <v>388</v>
          </cell>
        </row>
        <row r="1065">
          <cell r="J1065">
            <v>388</v>
          </cell>
          <cell r="N1065">
            <v>388</v>
          </cell>
        </row>
        <row r="1066">
          <cell r="J1066">
            <v>388</v>
          </cell>
          <cell r="N1066">
            <v>388</v>
          </cell>
        </row>
        <row r="1067">
          <cell r="J1067">
            <v>388</v>
          </cell>
          <cell r="N1067">
            <v>388</v>
          </cell>
        </row>
        <row r="1068">
          <cell r="J1068">
            <v>388</v>
          </cell>
          <cell r="N1068">
            <v>388</v>
          </cell>
        </row>
        <row r="1069">
          <cell r="J1069">
            <v>389</v>
          </cell>
          <cell r="N1069">
            <v>389</v>
          </cell>
        </row>
        <row r="1070">
          <cell r="J1070">
            <v>389</v>
          </cell>
          <cell r="N1070">
            <v>389</v>
          </cell>
        </row>
        <row r="1071">
          <cell r="J1071">
            <v>389</v>
          </cell>
          <cell r="N1071">
            <v>389</v>
          </cell>
        </row>
        <row r="1072">
          <cell r="J1072">
            <v>389</v>
          </cell>
          <cell r="N1072">
            <v>389</v>
          </cell>
        </row>
        <row r="1073">
          <cell r="J1073">
            <v>390</v>
          </cell>
          <cell r="N1073">
            <v>390</v>
          </cell>
        </row>
        <row r="1074">
          <cell r="J1074">
            <v>390</v>
          </cell>
          <cell r="N1074">
            <v>390</v>
          </cell>
        </row>
        <row r="1075">
          <cell r="J1075">
            <v>390</v>
          </cell>
          <cell r="N1075">
            <v>390</v>
          </cell>
        </row>
        <row r="1076">
          <cell r="J1076">
            <v>390</v>
          </cell>
          <cell r="N1076">
            <v>390</v>
          </cell>
        </row>
        <row r="1077">
          <cell r="J1077">
            <v>391</v>
          </cell>
          <cell r="N1077">
            <v>391</v>
          </cell>
        </row>
        <row r="1078">
          <cell r="J1078">
            <v>391</v>
          </cell>
          <cell r="N1078">
            <v>391</v>
          </cell>
        </row>
        <row r="1079">
          <cell r="J1079">
            <v>391</v>
          </cell>
          <cell r="N1079">
            <v>391</v>
          </cell>
        </row>
        <row r="1080">
          <cell r="J1080">
            <v>391</v>
          </cell>
          <cell r="N1080">
            <v>391</v>
          </cell>
        </row>
        <row r="1081">
          <cell r="J1081">
            <v>392</v>
          </cell>
          <cell r="N1081">
            <v>392</v>
          </cell>
        </row>
        <row r="1082">
          <cell r="J1082">
            <v>392</v>
          </cell>
          <cell r="N1082">
            <v>392</v>
          </cell>
        </row>
        <row r="1083">
          <cell r="J1083">
            <v>392</v>
          </cell>
          <cell r="N1083">
            <v>392</v>
          </cell>
        </row>
        <row r="1084">
          <cell r="J1084">
            <v>392</v>
          </cell>
          <cell r="N1084">
            <v>392</v>
          </cell>
        </row>
        <row r="1085">
          <cell r="J1085">
            <v>393</v>
          </cell>
          <cell r="N1085">
            <v>393</v>
          </cell>
        </row>
        <row r="1086">
          <cell r="J1086">
            <v>393</v>
          </cell>
          <cell r="N1086">
            <v>393</v>
          </cell>
        </row>
        <row r="1087">
          <cell r="J1087">
            <v>393</v>
          </cell>
          <cell r="N1087">
            <v>393</v>
          </cell>
        </row>
        <row r="1088">
          <cell r="J1088">
            <v>393</v>
          </cell>
          <cell r="N1088">
            <v>393</v>
          </cell>
        </row>
        <row r="1089">
          <cell r="J1089">
            <v>394</v>
          </cell>
          <cell r="N1089">
            <v>394</v>
          </cell>
        </row>
        <row r="1090">
          <cell r="J1090">
            <v>394</v>
          </cell>
          <cell r="N1090">
            <v>394</v>
          </cell>
        </row>
        <row r="1091">
          <cell r="J1091">
            <v>394</v>
          </cell>
          <cell r="N1091">
            <v>394</v>
          </cell>
        </row>
        <row r="1092">
          <cell r="J1092">
            <v>394</v>
          </cell>
          <cell r="N1092">
            <v>394</v>
          </cell>
        </row>
        <row r="1093">
          <cell r="J1093">
            <v>394</v>
          </cell>
          <cell r="N1093">
            <v>394</v>
          </cell>
        </row>
        <row r="1094">
          <cell r="J1094">
            <v>395</v>
          </cell>
          <cell r="N1094">
            <v>395</v>
          </cell>
        </row>
        <row r="1095">
          <cell r="J1095">
            <v>395</v>
          </cell>
          <cell r="N1095">
            <v>395</v>
          </cell>
        </row>
        <row r="1096">
          <cell r="J1096">
            <v>395</v>
          </cell>
          <cell r="N1096">
            <v>395</v>
          </cell>
        </row>
        <row r="1097">
          <cell r="J1097">
            <v>395</v>
          </cell>
          <cell r="N1097">
            <v>395</v>
          </cell>
        </row>
        <row r="1098">
          <cell r="J1098">
            <v>396</v>
          </cell>
          <cell r="N1098">
            <v>396</v>
          </cell>
        </row>
        <row r="1099">
          <cell r="J1099">
            <v>396</v>
          </cell>
          <cell r="N1099">
            <v>396</v>
          </cell>
        </row>
        <row r="1100">
          <cell r="J1100">
            <v>396</v>
          </cell>
          <cell r="N1100">
            <v>396</v>
          </cell>
        </row>
        <row r="1101">
          <cell r="J1101">
            <v>396</v>
          </cell>
          <cell r="N1101">
            <v>396</v>
          </cell>
        </row>
        <row r="1102">
          <cell r="J1102">
            <v>397</v>
          </cell>
          <cell r="N1102">
            <v>397</v>
          </cell>
        </row>
        <row r="1103">
          <cell r="J1103">
            <v>397</v>
          </cell>
          <cell r="N1103">
            <v>397</v>
          </cell>
        </row>
        <row r="1104">
          <cell r="J1104">
            <v>397</v>
          </cell>
          <cell r="N1104">
            <v>397</v>
          </cell>
        </row>
        <row r="1105">
          <cell r="J1105">
            <v>397</v>
          </cell>
          <cell r="N1105">
            <v>397</v>
          </cell>
        </row>
        <row r="1106">
          <cell r="J1106">
            <v>398</v>
          </cell>
          <cell r="N1106">
            <v>398</v>
          </cell>
        </row>
        <row r="1107">
          <cell r="J1107">
            <v>398</v>
          </cell>
          <cell r="N1107">
            <v>398</v>
          </cell>
        </row>
        <row r="1108">
          <cell r="J1108">
            <v>398</v>
          </cell>
          <cell r="N1108">
            <v>398</v>
          </cell>
        </row>
        <row r="1109">
          <cell r="J1109">
            <v>398</v>
          </cell>
          <cell r="N1109">
            <v>398</v>
          </cell>
        </row>
        <row r="1110">
          <cell r="J1110">
            <v>399</v>
          </cell>
          <cell r="N1110">
            <v>399</v>
          </cell>
        </row>
        <row r="1111">
          <cell r="J1111">
            <v>399</v>
          </cell>
          <cell r="N1111">
            <v>399</v>
          </cell>
        </row>
        <row r="1112">
          <cell r="J1112">
            <v>399</v>
          </cell>
          <cell r="N1112">
            <v>399</v>
          </cell>
        </row>
        <row r="1113">
          <cell r="J1113">
            <v>399</v>
          </cell>
          <cell r="N1113">
            <v>399</v>
          </cell>
        </row>
        <row r="1114">
          <cell r="J1114">
            <v>400</v>
          </cell>
          <cell r="N1114">
            <v>400</v>
          </cell>
        </row>
        <row r="1115">
          <cell r="J1115">
            <v>400</v>
          </cell>
          <cell r="N1115">
            <v>400</v>
          </cell>
        </row>
        <row r="1116">
          <cell r="J1116">
            <v>400</v>
          </cell>
          <cell r="N1116">
            <v>400</v>
          </cell>
        </row>
        <row r="1117">
          <cell r="J1117">
            <v>400</v>
          </cell>
          <cell r="N1117">
            <v>400</v>
          </cell>
        </row>
        <row r="1118">
          <cell r="J1118">
            <v>401</v>
          </cell>
          <cell r="N1118">
            <v>401</v>
          </cell>
        </row>
        <row r="1119">
          <cell r="J1119">
            <v>401</v>
          </cell>
          <cell r="N1119">
            <v>401</v>
          </cell>
        </row>
        <row r="1120">
          <cell r="J1120">
            <v>401</v>
          </cell>
          <cell r="N1120">
            <v>401</v>
          </cell>
        </row>
        <row r="1121">
          <cell r="J1121">
            <v>401</v>
          </cell>
          <cell r="N1121">
            <v>401</v>
          </cell>
        </row>
        <row r="1122">
          <cell r="J1122">
            <v>402</v>
          </cell>
          <cell r="N1122">
            <v>402</v>
          </cell>
        </row>
        <row r="1123">
          <cell r="J1123">
            <v>402</v>
          </cell>
          <cell r="N1123">
            <v>402</v>
          </cell>
        </row>
        <row r="1124">
          <cell r="J1124">
            <v>402</v>
          </cell>
          <cell r="N1124">
            <v>402</v>
          </cell>
        </row>
        <row r="1125">
          <cell r="J1125">
            <v>402</v>
          </cell>
          <cell r="N1125">
            <v>402</v>
          </cell>
        </row>
        <row r="1126">
          <cell r="J1126">
            <v>403</v>
          </cell>
          <cell r="N1126">
            <v>403</v>
          </cell>
        </row>
        <row r="1127">
          <cell r="J1127">
            <v>403</v>
          </cell>
          <cell r="N1127">
            <v>403</v>
          </cell>
        </row>
        <row r="1128">
          <cell r="J1128">
            <v>403</v>
          </cell>
          <cell r="N1128">
            <v>403</v>
          </cell>
        </row>
        <row r="1129">
          <cell r="J1129">
            <v>403</v>
          </cell>
          <cell r="N1129">
            <v>403</v>
          </cell>
        </row>
        <row r="1130">
          <cell r="J1130">
            <v>404</v>
          </cell>
          <cell r="N1130">
            <v>404</v>
          </cell>
        </row>
        <row r="1131">
          <cell r="J1131">
            <v>404</v>
          </cell>
          <cell r="N1131">
            <v>404</v>
          </cell>
        </row>
        <row r="1132">
          <cell r="J1132">
            <v>404</v>
          </cell>
          <cell r="N1132">
            <v>404</v>
          </cell>
        </row>
        <row r="1133">
          <cell r="J1133">
            <v>404</v>
          </cell>
          <cell r="N1133">
            <v>404</v>
          </cell>
        </row>
        <row r="1134">
          <cell r="J1134">
            <v>405</v>
          </cell>
          <cell r="N1134">
            <v>405</v>
          </cell>
        </row>
        <row r="1135">
          <cell r="J1135">
            <v>405</v>
          </cell>
          <cell r="N1135">
            <v>405</v>
          </cell>
        </row>
        <row r="1136">
          <cell r="J1136">
            <v>405</v>
          </cell>
          <cell r="N1136">
            <v>405</v>
          </cell>
        </row>
        <row r="1137">
          <cell r="J1137">
            <v>405</v>
          </cell>
          <cell r="N1137">
            <v>405</v>
          </cell>
        </row>
        <row r="1138">
          <cell r="J1138">
            <v>406</v>
          </cell>
          <cell r="N1138">
            <v>406</v>
          </cell>
        </row>
        <row r="1139">
          <cell r="J1139">
            <v>406</v>
          </cell>
          <cell r="N1139">
            <v>406</v>
          </cell>
        </row>
        <row r="1140">
          <cell r="J1140">
            <v>406</v>
          </cell>
          <cell r="N1140">
            <v>406</v>
          </cell>
        </row>
        <row r="1141">
          <cell r="J1141">
            <v>406</v>
          </cell>
          <cell r="N1141">
            <v>406</v>
          </cell>
        </row>
        <row r="1142">
          <cell r="J1142">
            <v>407</v>
          </cell>
          <cell r="N1142">
            <v>407</v>
          </cell>
        </row>
        <row r="1143">
          <cell r="J1143">
            <v>407</v>
          </cell>
          <cell r="N1143">
            <v>407</v>
          </cell>
        </row>
        <row r="1144">
          <cell r="J1144">
            <v>407</v>
          </cell>
          <cell r="N1144">
            <v>407</v>
          </cell>
        </row>
        <row r="1145">
          <cell r="J1145">
            <v>407</v>
          </cell>
          <cell r="N1145">
            <v>407</v>
          </cell>
        </row>
        <row r="1146">
          <cell r="J1146">
            <v>408</v>
          </cell>
          <cell r="N1146">
            <v>408</v>
          </cell>
        </row>
        <row r="1147">
          <cell r="J1147">
            <v>408</v>
          </cell>
          <cell r="N1147">
            <v>408</v>
          </cell>
        </row>
        <row r="1148">
          <cell r="J1148">
            <v>408</v>
          </cell>
          <cell r="N1148">
            <v>408</v>
          </cell>
        </row>
        <row r="1149">
          <cell r="J1149">
            <v>409</v>
          </cell>
          <cell r="N1149">
            <v>409</v>
          </cell>
        </row>
        <row r="1150">
          <cell r="J1150">
            <v>409</v>
          </cell>
          <cell r="N1150">
            <v>409</v>
          </cell>
        </row>
        <row r="1151">
          <cell r="J1151">
            <v>409</v>
          </cell>
          <cell r="N1151">
            <v>409</v>
          </cell>
        </row>
        <row r="1152">
          <cell r="J1152">
            <v>409</v>
          </cell>
          <cell r="N1152">
            <v>409</v>
          </cell>
        </row>
        <row r="1153">
          <cell r="J1153">
            <v>410</v>
          </cell>
          <cell r="N1153">
            <v>410</v>
          </cell>
        </row>
        <row r="1154">
          <cell r="J1154">
            <v>410</v>
          </cell>
          <cell r="N1154">
            <v>410</v>
          </cell>
        </row>
        <row r="1155">
          <cell r="J1155">
            <v>410</v>
          </cell>
          <cell r="N1155">
            <v>410</v>
          </cell>
        </row>
        <row r="1156">
          <cell r="J1156">
            <v>410</v>
          </cell>
          <cell r="N1156">
            <v>410</v>
          </cell>
        </row>
        <row r="1157">
          <cell r="J1157">
            <v>411</v>
          </cell>
          <cell r="N1157">
            <v>411</v>
          </cell>
        </row>
        <row r="1158">
          <cell r="J1158">
            <v>411</v>
          </cell>
          <cell r="N1158">
            <v>411</v>
          </cell>
        </row>
        <row r="1159">
          <cell r="J1159">
            <v>411</v>
          </cell>
          <cell r="N1159">
            <v>411</v>
          </cell>
        </row>
        <row r="1160">
          <cell r="J1160">
            <v>411</v>
          </cell>
          <cell r="N1160">
            <v>411</v>
          </cell>
        </row>
        <row r="1161">
          <cell r="J1161">
            <v>412</v>
          </cell>
          <cell r="N1161">
            <v>412</v>
          </cell>
        </row>
        <row r="1162">
          <cell r="J1162">
            <v>412</v>
          </cell>
          <cell r="N1162">
            <v>412</v>
          </cell>
        </row>
        <row r="1163">
          <cell r="J1163">
            <v>412</v>
          </cell>
          <cell r="N1163">
            <v>412</v>
          </cell>
        </row>
        <row r="1164">
          <cell r="J1164">
            <v>412</v>
          </cell>
          <cell r="N1164">
            <v>412</v>
          </cell>
        </row>
        <row r="1165">
          <cell r="J1165">
            <v>413</v>
          </cell>
          <cell r="N1165">
            <v>413</v>
          </cell>
        </row>
        <row r="1166">
          <cell r="J1166">
            <v>413</v>
          </cell>
          <cell r="N1166">
            <v>413</v>
          </cell>
        </row>
        <row r="1167">
          <cell r="J1167">
            <v>413</v>
          </cell>
          <cell r="N1167">
            <v>413</v>
          </cell>
        </row>
        <row r="1168">
          <cell r="J1168">
            <v>413</v>
          </cell>
          <cell r="N1168">
            <v>413</v>
          </cell>
        </row>
        <row r="1169">
          <cell r="J1169">
            <v>414</v>
          </cell>
          <cell r="N1169">
            <v>414</v>
          </cell>
        </row>
        <row r="1170">
          <cell r="J1170">
            <v>414</v>
          </cell>
          <cell r="N1170">
            <v>414</v>
          </cell>
        </row>
        <row r="1171">
          <cell r="J1171">
            <v>414</v>
          </cell>
          <cell r="N1171">
            <v>414</v>
          </cell>
        </row>
        <row r="1172">
          <cell r="J1172">
            <v>415</v>
          </cell>
          <cell r="N1172">
            <v>415</v>
          </cell>
        </row>
        <row r="1173">
          <cell r="J1173">
            <v>415</v>
          </cell>
          <cell r="N1173">
            <v>415</v>
          </cell>
        </row>
        <row r="1174">
          <cell r="J1174">
            <v>415</v>
          </cell>
          <cell r="N1174">
            <v>415</v>
          </cell>
        </row>
        <row r="1175">
          <cell r="J1175">
            <v>415</v>
          </cell>
          <cell r="N1175">
            <v>415</v>
          </cell>
        </row>
        <row r="1176">
          <cell r="J1176">
            <v>416</v>
          </cell>
          <cell r="N1176">
            <v>416</v>
          </cell>
        </row>
        <row r="1177">
          <cell r="J1177">
            <v>416</v>
          </cell>
          <cell r="N1177">
            <v>416</v>
          </cell>
        </row>
        <row r="1178">
          <cell r="J1178">
            <v>416</v>
          </cell>
          <cell r="N1178">
            <v>416</v>
          </cell>
        </row>
        <row r="1179">
          <cell r="J1179">
            <v>416</v>
          </cell>
          <cell r="N1179">
            <v>416</v>
          </cell>
        </row>
        <row r="1180">
          <cell r="J1180">
            <v>417</v>
          </cell>
          <cell r="N1180">
            <v>417</v>
          </cell>
        </row>
        <row r="1181">
          <cell r="J1181">
            <v>417</v>
          </cell>
          <cell r="N1181">
            <v>417</v>
          </cell>
        </row>
        <row r="1182">
          <cell r="J1182">
            <v>417</v>
          </cell>
          <cell r="N1182">
            <v>417</v>
          </cell>
        </row>
        <row r="1183">
          <cell r="J1183">
            <v>417</v>
          </cell>
          <cell r="N1183">
            <v>417</v>
          </cell>
        </row>
        <row r="1184">
          <cell r="J1184">
            <v>418</v>
          </cell>
          <cell r="N1184">
            <v>418</v>
          </cell>
        </row>
        <row r="1185">
          <cell r="J1185">
            <v>418</v>
          </cell>
          <cell r="N1185">
            <v>418</v>
          </cell>
        </row>
        <row r="1186">
          <cell r="J1186">
            <v>418</v>
          </cell>
          <cell r="N1186">
            <v>418</v>
          </cell>
        </row>
        <row r="1187">
          <cell r="J1187">
            <v>418</v>
          </cell>
          <cell r="N1187">
            <v>418</v>
          </cell>
        </row>
        <row r="1188">
          <cell r="J1188">
            <v>419</v>
          </cell>
          <cell r="N1188">
            <v>419</v>
          </cell>
        </row>
        <row r="1189">
          <cell r="J1189">
            <v>419</v>
          </cell>
          <cell r="N1189">
            <v>419</v>
          </cell>
        </row>
        <row r="1190">
          <cell r="J1190">
            <v>419</v>
          </cell>
          <cell r="N1190">
            <v>419</v>
          </cell>
        </row>
        <row r="1191">
          <cell r="J1191">
            <v>420</v>
          </cell>
          <cell r="N1191">
            <v>420</v>
          </cell>
        </row>
        <row r="1192">
          <cell r="J1192">
            <v>420</v>
          </cell>
          <cell r="N1192">
            <v>420</v>
          </cell>
        </row>
        <row r="1193">
          <cell r="J1193">
            <v>420</v>
          </cell>
          <cell r="N1193">
            <v>420</v>
          </cell>
        </row>
        <row r="1194">
          <cell r="J1194">
            <v>420</v>
          </cell>
          <cell r="N1194">
            <v>420</v>
          </cell>
        </row>
        <row r="1195">
          <cell r="J1195">
            <v>421</v>
          </cell>
          <cell r="N1195">
            <v>421</v>
          </cell>
        </row>
        <row r="1196">
          <cell r="J1196">
            <v>421</v>
          </cell>
          <cell r="N1196">
            <v>421</v>
          </cell>
        </row>
        <row r="1197">
          <cell r="J1197">
            <v>421</v>
          </cell>
          <cell r="N1197">
            <v>421</v>
          </cell>
        </row>
        <row r="1198">
          <cell r="J1198">
            <v>421</v>
          </cell>
          <cell r="N1198">
            <v>421</v>
          </cell>
        </row>
        <row r="1199">
          <cell r="J1199">
            <v>422</v>
          </cell>
          <cell r="N1199">
            <v>422</v>
          </cell>
        </row>
        <row r="1200">
          <cell r="J1200">
            <v>422</v>
          </cell>
          <cell r="N1200">
            <v>422</v>
          </cell>
        </row>
        <row r="1201">
          <cell r="J1201">
            <v>422</v>
          </cell>
          <cell r="N1201">
            <v>422</v>
          </cell>
        </row>
        <row r="1202">
          <cell r="J1202">
            <v>423</v>
          </cell>
          <cell r="N1202">
            <v>423</v>
          </cell>
        </row>
        <row r="1203">
          <cell r="J1203">
            <v>423</v>
          </cell>
          <cell r="N1203">
            <v>423</v>
          </cell>
        </row>
        <row r="1204">
          <cell r="J1204">
            <v>423</v>
          </cell>
          <cell r="N1204">
            <v>423</v>
          </cell>
        </row>
        <row r="1205">
          <cell r="J1205">
            <v>423</v>
          </cell>
          <cell r="N1205">
            <v>423</v>
          </cell>
        </row>
        <row r="1206">
          <cell r="J1206">
            <v>424</v>
          </cell>
          <cell r="N1206">
            <v>424</v>
          </cell>
        </row>
        <row r="1207">
          <cell r="J1207">
            <v>424</v>
          </cell>
          <cell r="N1207">
            <v>424</v>
          </cell>
        </row>
        <row r="1208">
          <cell r="J1208">
            <v>424</v>
          </cell>
          <cell r="N1208">
            <v>424</v>
          </cell>
        </row>
        <row r="1209">
          <cell r="J1209">
            <v>424</v>
          </cell>
          <cell r="N1209">
            <v>424</v>
          </cell>
        </row>
        <row r="1210">
          <cell r="J1210">
            <v>425</v>
          </cell>
          <cell r="N1210">
            <v>425</v>
          </cell>
        </row>
        <row r="1211">
          <cell r="J1211">
            <v>425</v>
          </cell>
          <cell r="N1211">
            <v>425</v>
          </cell>
        </row>
        <row r="1212">
          <cell r="J1212">
            <v>425</v>
          </cell>
          <cell r="N1212">
            <v>425</v>
          </cell>
        </row>
        <row r="1213">
          <cell r="J1213">
            <v>426</v>
          </cell>
          <cell r="N1213">
            <v>426</v>
          </cell>
        </row>
        <row r="1214">
          <cell r="J1214">
            <v>426</v>
          </cell>
          <cell r="N1214">
            <v>426</v>
          </cell>
        </row>
        <row r="1215">
          <cell r="J1215">
            <v>426</v>
          </cell>
          <cell r="N1215">
            <v>426</v>
          </cell>
        </row>
        <row r="1216">
          <cell r="J1216">
            <v>426</v>
          </cell>
          <cell r="N1216">
            <v>426</v>
          </cell>
        </row>
        <row r="1217">
          <cell r="J1217">
            <v>427</v>
          </cell>
          <cell r="N1217">
            <v>427</v>
          </cell>
        </row>
        <row r="1218">
          <cell r="J1218">
            <v>427</v>
          </cell>
          <cell r="N1218">
            <v>427</v>
          </cell>
        </row>
        <row r="1219">
          <cell r="J1219">
            <v>427</v>
          </cell>
          <cell r="N1219">
            <v>427</v>
          </cell>
        </row>
        <row r="1220">
          <cell r="J1220">
            <v>428</v>
          </cell>
          <cell r="N1220">
            <v>428</v>
          </cell>
        </row>
        <row r="1221">
          <cell r="J1221">
            <v>428</v>
          </cell>
          <cell r="N1221">
            <v>428</v>
          </cell>
        </row>
        <row r="1222">
          <cell r="J1222">
            <v>428</v>
          </cell>
          <cell r="N1222">
            <v>428</v>
          </cell>
        </row>
        <row r="1223">
          <cell r="J1223">
            <v>429</v>
          </cell>
          <cell r="N1223">
            <v>429</v>
          </cell>
        </row>
        <row r="1224">
          <cell r="J1224">
            <v>429</v>
          </cell>
          <cell r="N1224">
            <v>429</v>
          </cell>
        </row>
        <row r="1225">
          <cell r="J1225">
            <v>429</v>
          </cell>
          <cell r="N1225">
            <v>429</v>
          </cell>
        </row>
        <row r="1226">
          <cell r="J1226">
            <v>429</v>
          </cell>
          <cell r="N1226">
            <v>429</v>
          </cell>
        </row>
        <row r="1227">
          <cell r="J1227">
            <v>430</v>
          </cell>
          <cell r="N1227">
            <v>430</v>
          </cell>
        </row>
        <row r="1228">
          <cell r="J1228">
            <v>430</v>
          </cell>
          <cell r="N1228">
            <v>430</v>
          </cell>
        </row>
        <row r="1229">
          <cell r="J1229">
            <v>430</v>
          </cell>
          <cell r="N1229">
            <v>430</v>
          </cell>
        </row>
        <row r="1230">
          <cell r="J1230">
            <v>431</v>
          </cell>
          <cell r="N1230">
            <v>431</v>
          </cell>
        </row>
        <row r="1231">
          <cell r="J1231">
            <v>431</v>
          </cell>
          <cell r="N1231">
            <v>431</v>
          </cell>
        </row>
        <row r="1232">
          <cell r="J1232">
            <v>431</v>
          </cell>
          <cell r="N1232">
            <v>431</v>
          </cell>
        </row>
        <row r="1233">
          <cell r="J1233">
            <v>432</v>
          </cell>
          <cell r="N1233">
            <v>432</v>
          </cell>
        </row>
        <row r="1234">
          <cell r="J1234">
            <v>432</v>
          </cell>
          <cell r="N1234">
            <v>432</v>
          </cell>
        </row>
        <row r="1235">
          <cell r="J1235">
            <v>432</v>
          </cell>
          <cell r="N1235">
            <v>432</v>
          </cell>
        </row>
        <row r="1236">
          <cell r="J1236">
            <v>433</v>
          </cell>
          <cell r="N1236">
            <v>433</v>
          </cell>
        </row>
        <row r="1237">
          <cell r="J1237">
            <v>433</v>
          </cell>
          <cell r="N1237">
            <v>433</v>
          </cell>
        </row>
        <row r="1238">
          <cell r="J1238">
            <v>433</v>
          </cell>
          <cell r="N1238">
            <v>433</v>
          </cell>
        </row>
        <row r="1239">
          <cell r="J1239">
            <v>434</v>
          </cell>
          <cell r="N1239">
            <v>434</v>
          </cell>
        </row>
        <row r="1240">
          <cell r="J1240">
            <v>434</v>
          </cell>
          <cell r="N1240">
            <v>434</v>
          </cell>
        </row>
        <row r="1241">
          <cell r="J1241">
            <v>434</v>
          </cell>
          <cell r="N1241">
            <v>434</v>
          </cell>
        </row>
        <row r="1242">
          <cell r="J1242">
            <v>435</v>
          </cell>
          <cell r="N1242">
            <v>435</v>
          </cell>
        </row>
        <row r="1243">
          <cell r="J1243">
            <v>435</v>
          </cell>
          <cell r="N1243">
            <v>435</v>
          </cell>
        </row>
        <row r="1244">
          <cell r="J1244">
            <v>435</v>
          </cell>
          <cell r="N1244">
            <v>435</v>
          </cell>
        </row>
        <row r="1245">
          <cell r="J1245">
            <v>436</v>
          </cell>
          <cell r="N1245">
            <v>436</v>
          </cell>
        </row>
        <row r="1246">
          <cell r="J1246">
            <v>436</v>
          </cell>
          <cell r="N1246">
            <v>436</v>
          </cell>
        </row>
        <row r="1247">
          <cell r="J1247">
            <v>436</v>
          </cell>
          <cell r="N1247">
            <v>436</v>
          </cell>
        </row>
        <row r="1248">
          <cell r="J1248">
            <v>437</v>
          </cell>
          <cell r="N1248">
            <v>437</v>
          </cell>
        </row>
        <row r="1249">
          <cell r="J1249">
            <v>437</v>
          </cell>
          <cell r="N1249">
            <v>437</v>
          </cell>
        </row>
        <row r="1250">
          <cell r="J1250">
            <v>437</v>
          </cell>
          <cell r="N1250">
            <v>437</v>
          </cell>
        </row>
        <row r="1251">
          <cell r="J1251">
            <v>438</v>
          </cell>
          <cell r="N1251">
            <v>438</v>
          </cell>
        </row>
        <row r="1252">
          <cell r="J1252">
            <v>438</v>
          </cell>
          <cell r="N1252">
            <v>438</v>
          </cell>
        </row>
        <row r="1253">
          <cell r="J1253">
            <v>438</v>
          </cell>
          <cell r="N1253">
            <v>438</v>
          </cell>
        </row>
        <row r="1254">
          <cell r="J1254">
            <v>439</v>
          </cell>
          <cell r="N1254">
            <v>439</v>
          </cell>
        </row>
        <row r="1255">
          <cell r="J1255">
            <v>439</v>
          </cell>
          <cell r="N1255">
            <v>439</v>
          </cell>
        </row>
        <row r="1256">
          <cell r="J1256">
            <v>439</v>
          </cell>
          <cell r="N1256">
            <v>439</v>
          </cell>
        </row>
        <row r="1257">
          <cell r="J1257">
            <v>440</v>
          </cell>
          <cell r="N1257">
            <v>440</v>
          </cell>
        </row>
        <row r="1258">
          <cell r="J1258">
            <v>440</v>
          </cell>
          <cell r="N1258">
            <v>440</v>
          </cell>
        </row>
        <row r="1259">
          <cell r="J1259">
            <v>440</v>
          </cell>
          <cell r="N1259">
            <v>440</v>
          </cell>
        </row>
        <row r="1260">
          <cell r="J1260">
            <v>441</v>
          </cell>
          <cell r="N1260">
            <v>441</v>
          </cell>
        </row>
        <row r="1261">
          <cell r="J1261">
            <v>441</v>
          </cell>
          <cell r="N1261">
            <v>441</v>
          </cell>
        </row>
        <row r="1262">
          <cell r="J1262">
            <v>441</v>
          </cell>
          <cell r="N1262">
            <v>441</v>
          </cell>
        </row>
        <row r="1263">
          <cell r="J1263">
            <v>442</v>
          </cell>
          <cell r="N1263">
            <v>442</v>
          </cell>
        </row>
        <row r="1264">
          <cell r="J1264">
            <v>442</v>
          </cell>
          <cell r="N1264">
            <v>442</v>
          </cell>
        </row>
        <row r="1265">
          <cell r="J1265">
            <v>442</v>
          </cell>
          <cell r="N1265">
            <v>442</v>
          </cell>
        </row>
        <row r="1266">
          <cell r="J1266">
            <v>443</v>
          </cell>
          <cell r="N1266">
            <v>443</v>
          </cell>
        </row>
        <row r="1267">
          <cell r="J1267">
            <v>443</v>
          </cell>
          <cell r="N1267">
            <v>443</v>
          </cell>
        </row>
        <row r="1268">
          <cell r="J1268">
            <v>443</v>
          </cell>
          <cell r="N1268">
            <v>443</v>
          </cell>
        </row>
        <row r="1269">
          <cell r="J1269">
            <v>444</v>
          </cell>
          <cell r="N1269">
            <v>444</v>
          </cell>
        </row>
        <row r="1270">
          <cell r="J1270">
            <v>444</v>
          </cell>
          <cell r="N1270">
            <v>444</v>
          </cell>
        </row>
        <row r="1271">
          <cell r="J1271">
            <v>444</v>
          </cell>
          <cell r="N1271">
            <v>444</v>
          </cell>
        </row>
        <row r="1272">
          <cell r="J1272">
            <v>445</v>
          </cell>
          <cell r="N1272">
            <v>445</v>
          </cell>
        </row>
        <row r="1273">
          <cell r="J1273">
            <v>445</v>
          </cell>
          <cell r="N1273">
            <v>445</v>
          </cell>
        </row>
        <row r="1274">
          <cell r="J1274">
            <v>445</v>
          </cell>
          <cell r="N1274">
            <v>445</v>
          </cell>
        </row>
        <row r="1275">
          <cell r="J1275">
            <v>446</v>
          </cell>
          <cell r="N1275">
            <v>446</v>
          </cell>
        </row>
        <row r="1276">
          <cell r="J1276">
            <v>446</v>
          </cell>
          <cell r="N1276">
            <v>446</v>
          </cell>
        </row>
        <row r="1277">
          <cell r="J1277">
            <v>446</v>
          </cell>
          <cell r="N1277">
            <v>446</v>
          </cell>
        </row>
        <row r="1278">
          <cell r="J1278">
            <v>447</v>
          </cell>
          <cell r="N1278">
            <v>447</v>
          </cell>
        </row>
        <row r="1279">
          <cell r="J1279">
            <v>447</v>
          </cell>
          <cell r="N1279">
            <v>447</v>
          </cell>
        </row>
        <row r="1280">
          <cell r="J1280">
            <v>448</v>
          </cell>
          <cell r="N1280">
            <v>448</v>
          </cell>
        </row>
        <row r="1281">
          <cell r="J1281">
            <v>448</v>
          </cell>
          <cell r="N1281">
            <v>448</v>
          </cell>
        </row>
        <row r="1282">
          <cell r="J1282">
            <v>448</v>
          </cell>
          <cell r="N1282">
            <v>448</v>
          </cell>
        </row>
        <row r="1283">
          <cell r="J1283">
            <v>449</v>
          </cell>
          <cell r="N1283">
            <v>449</v>
          </cell>
        </row>
        <row r="1284">
          <cell r="J1284">
            <v>449</v>
          </cell>
          <cell r="N1284">
            <v>449</v>
          </cell>
        </row>
        <row r="1285">
          <cell r="J1285">
            <v>449</v>
          </cell>
          <cell r="N1285">
            <v>449</v>
          </cell>
        </row>
        <row r="1286">
          <cell r="J1286">
            <v>450</v>
          </cell>
          <cell r="N1286">
            <v>450</v>
          </cell>
        </row>
        <row r="1287">
          <cell r="J1287">
            <v>450</v>
          </cell>
          <cell r="N1287">
            <v>450</v>
          </cell>
        </row>
        <row r="1288">
          <cell r="J1288">
            <v>450</v>
          </cell>
          <cell r="N1288">
            <v>450</v>
          </cell>
        </row>
        <row r="1289">
          <cell r="J1289">
            <v>450</v>
          </cell>
          <cell r="N1289">
            <v>450</v>
          </cell>
        </row>
        <row r="1290">
          <cell r="J1290">
            <v>450</v>
          </cell>
          <cell r="N1290">
            <v>450</v>
          </cell>
        </row>
        <row r="1291">
          <cell r="J1291">
            <v>450</v>
          </cell>
          <cell r="N1291">
            <v>450</v>
          </cell>
        </row>
        <row r="1292">
          <cell r="J1292">
            <v>451</v>
          </cell>
          <cell r="N1292">
            <v>451</v>
          </cell>
        </row>
        <row r="1293">
          <cell r="J1293">
            <v>451</v>
          </cell>
          <cell r="N1293">
            <v>451</v>
          </cell>
        </row>
        <row r="1294">
          <cell r="J1294">
            <v>451</v>
          </cell>
          <cell r="N1294">
            <v>451</v>
          </cell>
        </row>
        <row r="1295">
          <cell r="J1295">
            <v>451</v>
          </cell>
          <cell r="N1295">
            <v>451</v>
          </cell>
        </row>
        <row r="1296">
          <cell r="J1296">
            <v>451</v>
          </cell>
          <cell r="N1296">
            <v>451</v>
          </cell>
        </row>
        <row r="1297">
          <cell r="J1297">
            <v>451</v>
          </cell>
          <cell r="N1297">
            <v>451</v>
          </cell>
        </row>
        <row r="1298">
          <cell r="J1298">
            <v>452</v>
          </cell>
          <cell r="N1298">
            <v>452</v>
          </cell>
        </row>
        <row r="1299">
          <cell r="J1299">
            <v>452</v>
          </cell>
          <cell r="N1299">
            <v>452</v>
          </cell>
        </row>
        <row r="1300">
          <cell r="J1300">
            <v>452</v>
          </cell>
          <cell r="N1300">
            <v>452</v>
          </cell>
        </row>
        <row r="1301">
          <cell r="J1301">
            <v>452</v>
          </cell>
          <cell r="N1301">
            <v>452</v>
          </cell>
        </row>
        <row r="1302">
          <cell r="J1302">
            <v>452</v>
          </cell>
          <cell r="N1302">
            <v>452</v>
          </cell>
        </row>
        <row r="1303">
          <cell r="J1303">
            <v>453</v>
          </cell>
          <cell r="N1303">
            <v>453</v>
          </cell>
        </row>
        <row r="1304">
          <cell r="J1304">
            <v>453</v>
          </cell>
          <cell r="N1304">
            <v>453</v>
          </cell>
        </row>
        <row r="1305">
          <cell r="J1305">
            <v>453</v>
          </cell>
          <cell r="N1305">
            <v>453</v>
          </cell>
        </row>
        <row r="1306">
          <cell r="J1306">
            <v>453</v>
          </cell>
          <cell r="N1306">
            <v>453</v>
          </cell>
        </row>
        <row r="1307">
          <cell r="J1307">
            <v>453</v>
          </cell>
          <cell r="N1307">
            <v>453</v>
          </cell>
        </row>
        <row r="1308">
          <cell r="J1308">
            <v>453</v>
          </cell>
          <cell r="N1308">
            <v>453</v>
          </cell>
        </row>
        <row r="1309">
          <cell r="J1309">
            <v>454</v>
          </cell>
          <cell r="N1309">
            <v>454</v>
          </cell>
        </row>
        <row r="1310">
          <cell r="J1310">
            <v>454</v>
          </cell>
          <cell r="N1310">
            <v>454</v>
          </cell>
        </row>
        <row r="1311">
          <cell r="J1311">
            <v>454</v>
          </cell>
          <cell r="N1311">
            <v>454</v>
          </cell>
        </row>
        <row r="1312">
          <cell r="J1312">
            <v>454</v>
          </cell>
          <cell r="N1312">
            <v>454</v>
          </cell>
        </row>
        <row r="1313">
          <cell r="J1313">
            <v>454</v>
          </cell>
          <cell r="N1313">
            <v>454</v>
          </cell>
        </row>
        <row r="1314">
          <cell r="J1314">
            <v>454</v>
          </cell>
          <cell r="N1314">
            <v>454</v>
          </cell>
        </row>
        <row r="1315">
          <cell r="J1315">
            <v>455</v>
          </cell>
          <cell r="N1315">
            <v>455</v>
          </cell>
        </row>
        <row r="1316">
          <cell r="J1316">
            <v>455</v>
          </cell>
          <cell r="N1316">
            <v>455</v>
          </cell>
        </row>
        <row r="1317">
          <cell r="J1317">
            <v>455</v>
          </cell>
          <cell r="N1317">
            <v>455</v>
          </cell>
        </row>
        <row r="1318">
          <cell r="J1318">
            <v>455</v>
          </cell>
          <cell r="N1318">
            <v>455</v>
          </cell>
        </row>
        <row r="1319">
          <cell r="J1319">
            <v>455</v>
          </cell>
          <cell r="N1319">
            <v>455</v>
          </cell>
        </row>
        <row r="1320">
          <cell r="J1320">
            <v>456</v>
          </cell>
          <cell r="N1320">
            <v>456</v>
          </cell>
        </row>
        <row r="1321">
          <cell r="J1321">
            <v>456</v>
          </cell>
          <cell r="N1321">
            <v>456</v>
          </cell>
        </row>
        <row r="1322">
          <cell r="J1322">
            <v>456</v>
          </cell>
          <cell r="N1322">
            <v>456</v>
          </cell>
        </row>
        <row r="1323">
          <cell r="J1323">
            <v>456</v>
          </cell>
          <cell r="N1323">
            <v>456</v>
          </cell>
        </row>
        <row r="1324">
          <cell r="J1324">
            <v>456</v>
          </cell>
          <cell r="N1324">
            <v>456</v>
          </cell>
        </row>
        <row r="1325">
          <cell r="J1325">
            <v>456</v>
          </cell>
          <cell r="N1325">
            <v>456</v>
          </cell>
        </row>
        <row r="1326">
          <cell r="J1326">
            <v>457</v>
          </cell>
          <cell r="N1326">
            <v>457</v>
          </cell>
        </row>
        <row r="1327">
          <cell r="J1327">
            <v>457</v>
          </cell>
          <cell r="N1327">
            <v>457</v>
          </cell>
        </row>
        <row r="1328">
          <cell r="J1328">
            <v>457</v>
          </cell>
          <cell r="N1328">
            <v>457</v>
          </cell>
        </row>
        <row r="1329">
          <cell r="J1329">
            <v>457</v>
          </cell>
          <cell r="N1329">
            <v>457</v>
          </cell>
        </row>
        <row r="1330">
          <cell r="J1330">
            <v>457</v>
          </cell>
          <cell r="N1330">
            <v>457</v>
          </cell>
        </row>
        <row r="1331">
          <cell r="J1331">
            <v>457</v>
          </cell>
          <cell r="N1331">
            <v>457</v>
          </cell>
        </row>
        <row r="1332">
          <cell r="J1332">
            <v>458</v>
          </cell>
          <cell r="N1332">
            <v>458</v>
          </cell>
        </row>
        <row r="1333">
          <cell r="J1333">
            <v>458</v>
          </cell>
          <cell r="N1333">
            <v>458</v>
          </cell>
        </row>
        <row r="1334">
          <cell r="J1334">
            <v>458</v>
          </cell>
          <cell r="N1334">
            <v>458</v>
          </cell>
        </row>
        <row r="1335">
          <cell r="J1335">
            <v>458</v>
          </cell>
          <cell r="N1335">
            <v>458</v>
          </cell>
        </row>
        <row r="1336">
          <cell r="J1336">
            <v>458</v>
          </cell>
          <cell r="N1336">
            <v>458</v>
          </cell>
        </row>
        <row r="1337">
          <cell r="J1337">
            <v>459</v>
          </cell>
          <cell r="N1337">
            <v>459</v>
          </cell>
        </row>
        <row r="1338">
          <cell r="J1338">
            <v>459</v>
          </cell>
          <cell r="N1338">
            <v>459</v>
          </cell>
        </row>
        <row r="1339">
          <cell r="J1339">
            <v>459</v>
          </cell>
          <cell r="N1339">
            <v>459</v>
          </cell>
        </row>
        <row r="1340">
          <cell r="J1340">
            <v>459</v>
          </cell>
          <cell r="N1340">
            <v>459</v>
          </cell>
        </row>
        <row r="1341">
          <cell r="J1341">
            <v>459</v>
          </cell>
          <cell r="N1341">
            <v>459</v>
          </cell>
        </row>
        <row r="1342">
          <cell r="J1342">
            <v>459</v>
          </cell>
          <cell r="N1342">
            <v>459</v>
          </cell>
        </row>
        <row r="1343">
          <cell r="J1343">
            <v>460</v>
          </cell>
          <cell r="N1343">
            <v>460</v>
          </cell>
        </row>
        <row r="1344">
          <cell r="J1344">
            <v>460</v>
          </cell>
          <cell r="N1344">
            <v>460</v>
          </cell>
        </row>
        <row r="1345">
          <cell r="J1345">
            <v>460</v>
          </cell>
          <cell r="N1345">
            <v>460</v>
          </cell>
        </row>
        <row r="1346">
          <cell r="J1346">
            <v>460</v>
          </cell>
          <cell r="N1346">
            <v>460</v>
          </cell>
        </row>
        <row r="1347">
          <cell r="J1347">
            <v>460</v>
          </cell>
          <cell r="N1347">
            <v>460</v>
          </cell>
        </row>
        <row r="1348">
          <cell r="J1348">
            <v>461</v>
          </cell>
          <cell r="N1348">
            <v>461</v>
          </cell>
        </row>
        <row r="1349">
          <cell r="J1349">
            <v>461</v>
          </cell>
          <cell r="N1349">
            <v>461</v>
          </cell>
        </row>
        <row r="1350">
          <cell r="J1350">
            <v>461</v>
          </cell>
          <cell r="N1350">
            <v>461</v>
          </cell>
        </row>
        <row r="1351">
          <cell r="J1351">
            <v>461</v>
          </cell>
          <cell r="N1351">
            <v>461</v>
          </cell>
        </row>
        <row r="1352">
          <cell r="J1352">
            <v>461</v>
          </cell>
          <cell r="N1352">
            <v>461</v>
          </cell>
        </row>
        <row r="1353">
          <cell r="J1353">
            <v>462</v>
          </cell>
          <cell r="N1353">
            <v>462</v>
          </cell>
        </row>
        <row r="1354">
          <cell r="J1354">
            <v>462</v>
          </cell>
          <cell r="N1354">
            <v>462</v>
          </cell>
        </row>
        <row r="1355">
          <cell r="J1355">
            <v>462</v>
          </cell>
          <cell r="N1355">
            <v>462</v>
          </cell>
        </row>
        <row r="1356">
          <cell r="J1356">
            <v>462</v>
          </cell>
          <cell r="N1356">
            <v>462</v>
          </cell>
        </row>
        <row r="1357">
          <cell r="J1357">
            <v>462</v>
          </cell>
          <cell r="N1357">
            <v>462</v>
          </cell>
        </row>
        <row r="1358">
          <cell r="J1358">
            <v>462</v>
          </cell>
          <cell r="N1358">
            <v>462</v>
          </cell>
        </row>
        <row r="1359">
          <cell r="J1359">
            <v>463</v>
          </cell>
          <cell r="N1359">
            <v>463</v>
          </cell>
        </row>
        <row r="1360">
          <cell r="J1360">
            <v>463</v>
          </cell>
          <cell r="N1360">
            <v>463</v>
          </cell>
        </row>
        <row r="1361">
          <cell r="J1361">
            <v>463</v>
          </cell>
          <cell r="N1361">
            <v>463</v>
          </cell>
        </row>
        <row r="1362">
          <cell r="J1362">
            <v>463</v>
          </cell>
          <cell r="N1362">
            <v>463</v>
          </cell>
        </row>
        <row r="1363">
          <cell r="J1363">
            <v>463</v>
          </cell>
          <cell r="N1363">
            <v>463</v>
          </cell>
        </row>
        <row r="1364">
          <cell r="J1364">
            <v>464</v>
          </cell>
          <cell r="N1364">
            <v>464</v>
          </cell>
        </row>
        <row r="1365">
          <cell r="J1365">
            <v>464</v>
          </cell>
          <cell r="N1365">
            <v>464</v>
          </cell>
        </row>
        <row r="1366">
          <cell r="J1366">
            <v>464</v>
          </cell>
          <cell r="N1366">
            <v>464</v>
          </cell>
        </row>
        <row r="1367">
          <cell r="J1367">
            <v>464</v>
          </cell>
          <cell r="N1367">
            <v>464</v>
          </cell>
        </row>
        <row r="1368">
          <cell r="J1368">
            <v>464</v>
          </cell>
          <cell r="N1368">
            <v>464</v>
          </cell>
        </row>
        <row r="1369">
          <cell r="J1369">
            <v>465</v>
          </cell>
          <cell r="N1369">
            <v>465</v>
          </cell>
        </row>
        <row r="1370">
          <cell r="J1370">
            <v>465</v>
          </cell>
          <cell r="N1370">
            <v>465</v>
          </cell>
        </row>
        <row r="1371">
          <cell r="J1371">
            <v>465</v>
          </cell>
          <cell r="N1371">
            <v>465</v>
          </cell>
        </row>
        <row r="1372">
          <cell r="J1372">
            <v>465</v>
          </cell>
          <cell r="N1372">
            <v>465</v>
          </cell>
        </row>
        <row r="1373">
          <cell r="J1373">
            <v>465</v>
          </cell>
          <cell r="N1373">
            <v>465</v>
          </cell>
        </row>
        <row r="1374">
          <cell r="J1374">
            <v>465</v>
          </cell>
          <cell r="N1374">
            <v>465</v>
          </cell>
        </row>
        <row r="1375">
          <cell r="J1375">
            <v>466</v>
          </cell>
          <cell r="N1375">
            <v>466</v>
          </cell>
        </row>
        <row r="1376">
          <cell r="J1376">
            <v>466</v>
          </cell>
          <cell r="N1376">
            <v>466</v>
          </cell>
        </row>
        <row r="1377">
          <cell r="J1377">
            <v>466</v>
          </cell>
          <cell r="N1377">
            <v>466</v>
          </cell>
        </row>
        <row r="1378">
          <cell r="J1378">
            <v>466</v>
          </cell>
          <cell r="N1378">
            <v>466</v>
          </cell>
        </row>
        <row r="1379">
          <cell r="J1379">
            <v>466</v>
          </cell>
          <cell r="N1379">
            <v>466</v>
          </cell>
        </row>
        <row r="1380">
          <cell r="J1380">
            <v>467</v>
          </cell>
          <cell r="N1380">
            <v>467</v>
          </cell>
        </row>
        <row r="1381">
          <cell r="J1381">
            <v>467</v>
          </cell>
          <cell r="N1381">
            <v>467</v>
          </cell>
        </row>
        <row r="1382">
          <cell r="J1382">
            <v>467</v>
          </cell>
          <cell r="N1382">
            <v>467</v>
          </cell>
        </row>
        <row r="1383">
          <cell r="J1383">
            <v>467</v>
          </cell>
          <cell r="N1383">
            <v>467</v>
          </cell>
        </row>
        <row r="1384">
          <cell r="J1384">
            <v>467</v>
          </cell>
          <cell r="N1384">
            <v>467</v>
          </cell>
        </row>
        <row r="1385">
          <cell r="J1385">
            <v>468</v>
          </cell>
          <cell r="N1385">
            <v>468</v>
          </cell>
        </row>
        <row r="1386">
          <cell r="J1386">
            <v>468</v>
          </cell>
          <cell r="N1386">
            <v>468</v>
          </cell>
        </row>
        <row r="1387">
          <cell r="J1387">
            <v>468</v>
          </cell>
          <cell r="N1387">
            <v>468</v>
          </cell>
        </row>
        <row r="1388">
          <cell r="J1388">
            <v>468</v>
          </cell>
          <cell r="N1388">
            <v>468</v>
          </cell>
        </row>
        <row r="1389">
          <cell r="J1389">
            <v>468</v>
          </cell>
          <cell r="N1389">
            <v>468</v>
          </cell>
        </row>
        <row r="1390">
          <cell r="J1390">
            <v>468</v>
          </cell>
          <cell r="N1390">
            <v>468</v>
          </cell>
        </row>
        <row r="1391">
          <cell r="J1391">
            <v>469</v>
          </cell>
          <cell r="N1391">
            <v>469</v>
          </cell>
        </row>
        <row r="1392">
          <cell r="J1392">
            <v>469</v>
          </cell>
          <cell r="N1392">
            <v>469</v>
          </cell>
        </row>
        <row r="1393">
          <cell r="J1393">
            <v>469</v>
          </cell>
          <cell r="N1393">
            <v>469</v>
          </cell>
        </row>
        <row r="1394">
          <cell r="J1394">
            <v>469</v>
          </cell>
          <cell r="N1394">
            <v>469</v>
          </cell>
        </row>
        <row r="1395">
          <cell r="J1395">
            <v>469</v>
          </cell>
          <cell r="N1395">
            <v>469</v>
          </cell>
        </row>
        <row r="1396">
          <cell r="J1396">
            <v>470</v>
          </cell>
          <cell r="N1396">
            <v>470</v>
          </cell>
        </row>
        <row r="1397">
          <cell r="J1397">
            <v>470</v>
          </cell>
          <cell r="N1397">
            <v>470</v>
          </cell>
        </row>
        <row r="1398">
          <cell r="J1398">
            <v>470</v>
          </cell>
          <cell r="N1398">
            <v>470</v>
          </cell>
        </row>
        <row r="1399">
          <cell r="J1399">
            <v>470</v>
          </cell>
          <cell r="N1399">
            <v>470</v>
          </cell>
        </row>
        <row r="1400">
          <cell r="J1400">
            <v>470</v>
          </cell>
          <cell r="N1400">
            <v>470</v>
          </cell>
        </row>
        <row r="1401">
          <cell r="J1401">
            <v>471</v>
          </cell>
          <cell r="N1401">
            <v>471</v>
          </cell>
        </row>
        <row r="1402">
          <cell r="J1402">
            <v>471</v>
          </cell>
          <cell r="N1402">
            <v>471</v>
          </cell>
        </row>
        <row r="1403">
          <cell r="J1403">
            <v>471</v>
          </cell>
          <cell r="N1403">
            <v>471</v>
          </cell>
        </row>
        <row r="1404">
          <cell r="J1404">
            <v>471</v>
          </cell>
          <cell r="N1404">
            <v>471</v>
          </cell>
        </row>
        <row r="1405">
          <cell r="J1405">
            <v>471</v>
          </cell>
          <cell r="N1405">
            <v>471</v>
          </cell>
        </row>
        <row r="1406">
          <cell r="J1406">
            <v>472</v>
          </cell>
          <cell r="N1406">
            <v>472</v>
          </cell>
        </row>
        <row r="1407">
          <cell r="J1407">
            <v>472</v>
          </cell>
          <cell r="N1407">
            <v>472</v>
          </cell>
        </row>
        <row r="1408">
          <cell r="J1408">
            <v>472</v>
          </cell>
          <cell r="N1408">
            <v>472</v>
          </cell>
        </row>
        <row r="1409">
          <cell r="J1409">
            <v>472</v>
          </cell>
          <cell r="N1409">
            <v>472</v>
          </cell>
        </row>
        <row r="1410">
          <cell r="J1410">
            <v>472</v>
          </cell>
          <cell r="N1410">
            <v>472</v>
          </cell>
        </row>
        <row r="1411">
          <cell r="J1411">
            <v>473</v>
          </cell>
          <cell r="N1411">
            <v>473</v>
          </cell>
        </row>
        <row r="1412">
          <cell r="J1412">
            <v>473</v>
          </cell>
          <cell r="N1412">
            <v>473</v>
          </cell>
        </row>
        <row r="1413">
          <cell r="J1413">
            <v>473</v>
          </cell>
          <cell r="N1413">
            <v>473</v>
          </cell>
        </row>
        <row r="1414">
          <cell r="J1414">
            <v>473</v>
          </cell>
          <cell r="N1414">
            <v>473</v>
          </cell>
        </row>
        <row r="1415">
          <cell r="J1415">
            <v>473</v>
          </cell>
          <cell r="N1415">
            <v>473</v>
          </cell>
        </row>
        <row r="1416">
          <cell r="J1416">
            <v>474</v>
          </cell>
          <cell r="N1416">
            <v>474</v>
          </cell>
        </row>
        <row r="1417">
          <cell r="J1417">
            <v>474</v>
          </cell>
          <cell r="N1417">
            <v>474</v>
          </cell>
        </row>
        <row r="1418">
          <cell r="J1418">
            <v>474</v>
          </cell>
          <cell r="N1418">
            <v>474</v>
          </cell>
        </row>
        <row r="1419">
          <cell r="J1419">
            <v>474</v>
          </cell>
          <cell r="N1419">
            <v>474</v>
          </cell>
        </row>
        <row r="1420">
          <cell r="J1420">
            <v>474</v>
          </cell>
          <cell r="N1420">
            <v>474</v>
          </cell>
        </row>
        <row r="1421">
          <cell r="J1421">
            <v>475</v>
          </cell>
          <cell r="N1421">
            <v>475</v>
          </cell>
        </row>
        <row r="1422">
          <cell r="J1422">
            <v>475</v>
          </cell>
          <cell r="N1422">
            <v>475</v>
          </cell>
        </row>
        <row r="1423">
          <cell r="J1423">
            <v>475</v>
          </cell>
          <cell r="N1423">
            <v>475</v>
          </cell>
        </row>
        <row r="1424">
          <cell r="J1424">
            <v>475</v>
          </cell>
          <cell r="N1424">
            <v>475</v>
          </cell>
        </row>
        <row r="1425">
          <cell r="J1425">
            <v>475</v>
          </cell>
          <cell r="N1425">
            <v>475</v>
          </cell>
        </row>
        <row r="1426">
          <cell r="J1426">
            <v>476</v>
          </cell>
          <cell r="N1426">
            <v>476</v>
          </cell>
        </row>
        <row r="1427">
          <cell r="J1427">
            <v>476</v>
          </cell>
          <cell r="N1427">
            <v>476</v>
          </cell>
        </row>
        <row r="1428">
          <cell r="J1428">
            <v>476</v>
          </cell>
          <cell r="N1428">
            <v>476</v>
          </cell>
        </row>
        <row r="1429">
          <cell r="J1429">
            <v>476</v>
          </cell>
          <cell r="N1429">
            <v>476</v>
          </cell>
        </row>
        <row r="1430">
          <cell r="J1430">
            <v>477</v>
          </cell>
          <cell r="N1430">
            <v>477</v>
          </cell>
        </row>
        <row r="1431">
          <cell r="J1431">
            <v>477</v>
          </cell>
          <cell r="N1431">
            <v>477</v>
          </cell>
        </row>
        <row r="1432">
          <cell r="J1432">
            <v>477</v>
          </cell>
          <cell r="N1432">
            <v>477</v>
          </cell>
        </row>
        <row r="1433">
          <cell r="J1433">
            <v>477</v>
          </cell>
          <cell r="N1433">
            <v>477</v>
          </cell>
        </row>
        <row r="1434">
          <cell r="J1434">
            <v>478</v>
          </cell>
          <cell r="N1434">
            <v>478</v>
          </cell>
        </row>
        <row r="1435">
          <cell r="J1435">
            <v>478</v>
          </cell>
          <cell r="N1435">
            <v>478</v>
          </cell>
        </row>
        <row r="1436">
          <cell r="J1436">
            <v>478</v>
          </cell>
          <cell r="N1436">
            <v>478</v>
          </cell>
        </row>
        <row r="1437">
          <cell r="J1437">
            <v>478</v>
          </cell>
          <cell r="N1437">
            <v>478</v>
          </cell>
        </row>
        <row r="1438">
          <cell r="J1438">
            <v>478</v>
          </cell>
          <cell r="N1438">
            <v>478</v>
          </cell>
        </row>
        <row r="1439">
          <cell r="J1439">
            <v>479</v>
          </cell>
          <cell r="N1439">
            <v>479</v>
          </cell>
        </row>
        <row r="1440">
          <cell r="J1440">
            <v>479</v>
          </cell>
          <cell r="N1440">
            <v>479</v>
          </cell>
        </row>
        <row r="1441">
          <cell r="J1441">
            <v>479</v>
          </cell>
          <cell r="N1441">
            <v>479</v>
          </cell>
        </row>
        <row r="1442">
          <cell r="J1442">
            <v>479</v>
          </cell>
          <cell r="N1442">
            <v>479</v>
          </cell>
        </row>
        <row r="1443">
          <cell r="J1443">
            <v>480</v>
          </cell>
          <cell r="N1443">
            <v>480</v>
          </cell>
        </row>
        <row r="1444">
          <cell r="J1444">
            <v>480</v>
          </cell>
          <cell r="N1444">
            <v>480</v>
          </cell>
        </row>
        <row r="1445">
          <cell r="J1445">
            <v>480</v>
          </cell>
          <cell r="N1445">
            <v>480</v>
          </cell>
        </row>
        <row r="1446">
          <cell r="J1446">
            <v>480</v>
          </cell>
          <cell r="N1446">
            <v>480</v>
          </cell>
        </row>
        <row r="1447">
          <cell r="J1447">
            <v>481</v>
          </cell>
          <cell r="N1447">
            <v>481</v>
          </cell>
        </row>
        <row r="1448">
          <cell r="J1448">
            <v>481</v>
          </cell>
          <cell r="N1448">
            <v>481</v>
          </cell>
        </row>
        <row r="1449">
          <cell r="J1449">
            <v>481</v>
          </cell>
          <cell r="N1449">
            <v>481</v>
          </cell>
        </row>
        <row r="1450">
          <cell r="J1450">
            <v>481</v>
          </cell>
          <cell r="N1450">
            <v>481</v>
          </cell>
        </row>
        <row r="1451">
          <cell r="J1451">
            <v>481</v>
          </cell>
          <cell r="N1451">
            <v>481</v>
          </cell>
        </row>
        <row r="1452">
          <cell r="J1452">
            <v>482</v>
          </cell>
          <cell r="N1452">
            <v>482</v>
          </cell>
        </row>
        <row r="1453">
          <cell r="J1453">
            <v>482</v>
          </cell>
          <cell r="N1453">
            <v>482</v>
          </cell>
        </row>
        <row r="1454">
          <cell r="J1454">
            <v>482</v>
          </cell>
          <cell r="N1454">
            <v>482</v>
          </cell>
        </row>
        <row r="1455">
          <cell r="J1455">
            <v>482</v>
          </cell>
          <cell r="N1455">
            <v>482</v>
          </cell>
        </row>
        <row r="1456">
          <cell r="J1456">
            <v>483</v>
          </cell>
          <cell r="N1456">
            <v>483</v>
          </cell>
        </row>
        <row r="1457">
          <cell r="J1457">
            <v>483</v>
          </cell>
          <cell r="N1457">
            <v>483</v>
          </cell>
        </row>
        <row r="1458">
          <cell r="J1458">
            <v>483</v>
          </cell>
          <cell r="N1458">
            <v>483</v>
          </cell>
        </row>
        <row r="1459">
          <cell r="J1459">
            <v>483</v>
          </cell>
          <cell r="N1459">
            <v>483</v>
          </cell>
        </row>
        <row r="1460">
          <cell r="J1460">
            <v>484</v>
          </cell>
          <cell r="N1460">
            <v>484</v>
          </cell>
        </row>
        <row r="1461">
          <cell r="J1461">
            <v>484</v>
          </cell>
          <cell r="N1461">
            <v>484</v>
          </cell>
        </row>
        <row r="1462">
          <cell r="J1462">
            <v>484</v>
          </cell>
          <cell r="N1462">
            <v>484</v>
          </cell>
        </row>
        <row r="1463">
          <cell r="J1463">
            <v>484</v>
          </cell>
          <cell r="N1463">
            <v>484</v>
          </cell>
        </row>
        <row r="1464">
          <cell r="J1464">
            <v>485</v>
          </cell>
          <cell r="N1464">
            <v>485</v>
          </cell>
        </row>
        <row r="1465">
          <cell r="J1465">
            <v>485</v>
          </cell>
          <cell r="N1465">
            <v>485</v>
          </cell>
        </row>
        <row r="1466">
          <cell r="J1466">
            <v>485</v>
          </cell>
          <cell r="N1466">
            <v>485</v>
          </cell>
        </row>
        <row r="1467">
          <cell r="J1467">
            <v>485</v>
          </cell>
          <cell r="N1467">
            <v>485</v>
          </cell>
        </row>
        <row r="1468">
          <cell r="J1468">
            <v>485</v>
          </cell>
          <cell r="N1468">
            <v>485</v>
          </cell>
        </row>
        <row r="1469">
          <cell r="J1469">
            <v>486</v>
          </cell>
          <cell r="N1469">
            <v>486</v>
          </cell>
        </row>
        <row r="1470">
          <cell r="J1470">
            <v>486</v>
          </cell>
          <cell r="N1470">
            <v>486</v>
          </cell>
        </row>
        <row r="1471">
          <cell r="J1471">
            <v>486</v>
          </cell>
          <cell r="N1471">
            <v>486</v>
          </cell>
        </row>
        <row r="1472">
          <cell r="J1472">
            <v>486</v>
          </cell>
          <cell r="N1472">
            <v>486</v>
          </cell>
        </row>
        <row r="1473">
          <cell r="J1473">
            <v>487</v>
          </cell>
          <cell r="N1473">
            <v>487</v>
          </cell>
        </row>
        <row r="1474">
          <cell r="J1474">
            <v>487</v>
          </cell>
          <cell r="N1474">
            <v>487</v>
          </cell>
        </row>
        <row r="1475">
          <cell r="J1475">
            <v>487</v>
          </cell>
          <cell r="N1475">
            <v>487</v>
          </cell>
        </row>
        <row r="1476">
          <cell r="J1476">
            <v>487</v>
          </cell>
          <cell r="N1476">
            <v>487</v>
          </cell>
        </row>
        <row r="1477">
          <cell r="J1477">
            <v>488</v>
          </cell>
          <cell r="N1477">
            <v>488</v>
          </cell>
        </row>
        <row r="1478">
          <cell r="J1478">
            <v>488</v>
          </cell>
          <cell r="N1478">
            <v>488</v>
          </cell>
        </row>
        <row r="1479">
          <cell r="J1479">
            <v>488</v>
          </cell>
          <cell r="N1479">
            <v>488</v>
          </cell>
        </row>
        <row r="1480">
          <cell r="J1480">
            <v>488</v>
          </cell>
          <cell r="N1480">
            <v>488</v>
          </cell>
        </row>
        <row r="1481">
          <cell r="J1481">
            <v>489</v>
          </cell>
          <cell r="N1481">
            <v>489</v>
          </cell>
        </row>
        <row r="1482">
          <cell r="J1482">
            <v>489</v>
          </cell>
          <cell r="N1482">
            <v>489</v>
          </cell>
        </row>
        <row r="1483">
          <cell r="J1483">
            <v>489</v>
          </cell>
          <cell r="N1483">
            <v>489</v>
          </cell>
        </row>
        <row r="1484">
          <cell r="J1484">
            <v>489</v>
          </cell>
          <cell r="N1484">
            <v>489</v>
          </cell>
        </row>
        <row r="1485">
          <cell r="J1485">
            <v>490</v>
          </cell>
          <cell r="N1485">
            <v>490</v>
          </cell>
        </row>
        <row r="1486">
          <cell r="J1486">
            <v>490</v>
          </cell>
          <cell r="N1486">
            <v>490</v>
          </cell>
        </row>
        <row r="1487">
          <cell r="J1487">
            <v>490</v>
          </cell>
          <cell r="N1487">
            <v>490</v>
          </cell>
        </row>
        <row r="1488">
          <cell r="J1488">
            <v>490</v>
          </cell>
          <cell r="N1488">
            <v>490</v>
          </cell>
        </row>
        <row r="1489">
          <cell r="J1489">
            <v>491</v>
          </cell>
          <cell r="N1489">
            <v>491</v>
          </cell>
        </row>
        <row r="1490">
          <cell r="J1490">
            <v>491</v>
          </cell>
          <cell r="N1490">
            <v>491</v>
          </cell>
        </row>
        <row r="1491">
          <cell r="J1491">
            <v>491</v>
          </cell>
          <cell r="N1491">
            <v>491</v>
          </cell>
        </row>
        <row r="1492">
          <cell r="J1492">
            <v>491</v>
          </cell>
          <cell r="N1492">
            <v>491</v>
          </cell>
        </row>
        <row r="1493">
          <cell r="J1493">
            <v>491</v>
          </cell>
          <cell r="N1493">
            <v>491</v>
          </cell>
        </row>
        <row r="1494">
          <cell r="J1494">
            <v>492</v>
          </cell>
          <cell r="N1494">
            <v>492</v>
          </cell>
        </row>
        <row r="1495">
          <cell r="J1495">
            <v>492</v>
          </cell>
          <cell r="N1495">
            <v>492</v>
          </cell>
        </row>
        <row r="1496">
          <cell r="J1496">
            <v>492</v>
          </cell>
          <cell r="N1496">
            <v>492</v>
          </cell>
        </row>
        <row r="1497">
          <cell r="J1497">
            <v>492</v>
          </cell>
          <cell r="N1497">
            <v>492</v>
          </cell>
        </row>
        <row r="1498">
          <cell r="J1498">
            <v>493</v>
          </cell>
          <cell r="N1498">
            <v>493</v>
          </cell>
        </row>
        <row r="1499">
          <cell r="J1499">
            <v>493</v>
          </cell>
          <cell r="N1499">
            <v>493</v>
          </cell>
        </row>
        <row r="1500">
          <cell r="J1500">
            <v>493</v>
          </cell>
          <cell r="N1500">
            <v>493</v>
          </cell>
        </row>
        <row r="1501">
          <cell r="J1501">
            <v>493</v>
          </cell>
          <cell r="N1501">
            <v>493</v>
          </cell>
        </row>
        <row r="1502">
          <cell r="J1502">
            <v>494</v>
          </cell>
          <cell r="N1502">
            <v>494</v>
          </cell>
        </row>
        <row r="1503">
          <cell r="J1503">
            <v>494</v>
          </cell>
          <cell r="N1503">
            <v>494</v>
          </cell>
        </row>
        <row r="1504">
          <cell r="J1504">
            <v>494</v>
          </cell>
          <cell r="N1504">
            <v>494</v>
          </cell>
        </row>
        <row r="1505">
          <cell r="J1505">
            <v>494</v>
          </cell>
          <cell r="N1505">
            <v>494</v>
          </cell>
        </row>
        <row r="1506">
          <cell r="J1506">
            <v>495</v>
          </cell>
          <cell r="N1506">
            <v>495</v>
          </cell>
        </row>
        <row r="1507">
          <cell r="J1507">
            <v>495</v>
          </cell>
          <cell r="N1507">
            <v>495</v>
          </cell>
        </row>
        <row r="1508">
          <cell r="J1508">
            <v>495</v>
          </cell>
          <cell r="N1508">
            <v>495</v>
          </cell>
        </row>
        <row r="1509">
          <cell r="J1509">
            <v>495</v>
          </cell>
          <cell r="N1509">
            <v>495</v>
          </cell>
        </row>
        <row r="1510">
          <cell r="J1510">
            <v>496</v>
          </cell>
          <cell r="N1510">
            <v>496</v>
          </cell>
        </row>
        <row r="1511">
          <cell r="J1511">
            <v>496</v>
          </cell>
          <cell r="N1511">
            <v>496</v>
          </cell>
        </row>
        <row r="1512">
          <cell r="J1512">
            <v>496</v>
          </cell>
          <cell r="N1512">
            <v>496</v>
          </cell>
        </row>
        <row r="1513">
          <cell r="J1513">
            <v>496</v>
          </cell>
          <cell r="N1513">
            <v>496</v>
          </cell>
        </row>
        <row r="1514">
          <cell r="J1514">
            <v>497</v>
          </cell>
          <cell r="N1514">
            <v>497</v>
          </cell>
        </row>
        <row r="1515">
          <cell r="J1515">
            <v>497</v>
          </cell>
          <cell r="N1515">
            <v>497</v>
          </cell>
        </row>
        <row r="1516">
          <cell r="J1516">
            <v>497</v>
          </cell>
          <cell r="N1516">
            <v>497</v>
          </cell>
        </row>
        <row r="1517">
          <cell r="J1517">
            <v>497</v>
          </cell>
          <cell r="N1517">
            <v>497</v>
          </cell>
        </row>
        <row r="1518">
          <cell r="J1518">
            <v>498</v>
          </cell>
          <cell r="N1518">
            <v>498</v>
          </cell>
        </row>
        <row r="1519">
          <cell r="J1519">
            <v>498</v>
          </cell>
          <cell r="N1519">
            <v>498</v>
          </cell>
        </row>
        <row r="1520">
          <cell r="J1520">
            <v>498</v>
          </cell>
          <cell r="N1520">
            <v>498</v>
          </cell>
        </row>
        <row r="1521">
          <cell r="J1521">
            <v>498</v>
          </cell>
          <cell r="N1521">
            <v>498</v>
          </cell>
        </row>
        <row r="1522">
          <cell r="J1522">
            <v>499</v>
          </cell>
          <cell r="N1522">
            <v>499</v>
          </cell>
        </row>
        <row r="1523">
          <cell r="J1523">
            <v>499</v>
          </cell>
          <cell r="N1523">
            <v>499</v>
          </cell>
        </row>
        <row r="1524">
          <cell r="J1524">
            <v>499</v>
          </cell>
          <cell r="N1524">
            <v>499</v>
          </cell>
        </row>
        <row r="1525">
          <cell r="J1525">
            <v>499</v>
          </cell>
          <cell r="N1525">
            <v>499</v>
          </cell>
        </row>
        <row r="1526">
          <cell r="J1526">
            <v>500</v>
          </cell>
          <cell r="N1526">
            <v>500</v>
          </cell>
        </row>
        <row r="1527">
          <cell r="J1527">
            <v>500</v>
          </cell>
          <cell r="N1527">
            <v>500</v>
          </cell>
        </row>
        <row r="1528">
          <cell r="J1528">
            <v>500</v>
          </cell>
          <cell r="N1528">
            <v>500</v>
          </cell>
        </row>
        <row r="1529">
          <cell r="J1529">
            <v>500</v>
          </cell>
          <cell r="N1529">
            <v>500</v>
          </cell>
        </row>
        <row r="1530">
          <cell r="J1530">
            <v>501</v>
          </cell>
          <cell r="N1530">
            <v>501</v>
          </cell>
        </row>
        <row r="1531">
          <cell r="J1531">
            <v>501</v>
          </cell>
          <cell r="N1531">
            <v>501</v>
          </cell>
        </row>
        <row r="1532">
          <cell r="J1532">
            <v>501</v>
          </cell>
          <cell r="N1532">
            <v>501</v>
          </cell>
        </row>
        <row r="1533">
          <cell r="J1533">
            <v>501</v>
          </cell>
          <cell r="N1533">
            <v>501</v>
          </cell>
        </row>
        <row r="1534">
          <cell r="J1534">
            <v>502</v>
          </cell>
          <cell r="N1534">
            <v>502</v>
          </cell>
        </row>
        <row r="1535">
          <cell r="J1535">
            <v>502</v>
          </cell>
          <cell r="N1535">
            <v>502</v>
          </cell>
        </row>
        <row r="1536">
          <cell r="J1536">
            <v>502</v>
          </cell>
          <cell r="N1536">
            <v>502</v>
          </cell>
        </row>
        <row r="1537">
          <cell r="J1537">
            <v>502</v>
          </cell>
          <cell r="N1537">
            <v>502</v>
          </cell>
        </row>
        <row r="1538">
          <cell r="J1538">
            <v>503</v>
          </cell>
          <cell r="N1538">
            <v>503</v>
          </cell>
        </row>
        <row r="1539">
          <cell r="J1539">
            <v>503</v>
          </cell>
          <cell r="N1539">
            <v>503</v>
          </cell>
        </row>
        <row r="1540">
          <cell r="J1540">
            <v>503</v>
          </cell>
          <cell r="N1540">
            <v>503</v>
          </cell>
        </row>
        <row r="1541">
          <cell r="J1541">
            <v>503</v>
          </cell>
          <cell r="N1541">
            <v>503</v>
          </cell>
        </row>
        <row r="1542">
          <cell r="J1542">
            <v>504</v>
          </cell>
          <cell r="N1542">
            <v>504</v>
          </cell>
        </row>
        <row r="1543">
          <cell r="J1543">
            <v>504</v>
          </cell>
          <cell r="N1543">
            <v>504</v>
          </cell>
        </row>
        <row r="1544">
          <cell r="J1544">
            <v>504</v>
          </cell>
          <cell r="N1544">
            <v>504</v>
          </cell>
        </row>
        <row r="1545">
          <cell r="J1545">
            <v>505</v>
          </cell>
          <cell r="N1545">
            <v>505</v>
          </cell>
        </row>
        <row r="1546">
          <cell r="J1546">
            <v>505</v>
          </cell>
          <cell r="N1546">
            <v>505</v>
          </cell>
        </row>
        <row r="1547">
          <cell r="J1547">
            <v>505</v>
          </cell>
          <cell r="N1547">
            <v>505</v>
          </cell>
        </row>
        <row r="1548">
          <cell r="J1548">
            <v>505</v>
          </cell>
          <cell r="N1548">
            <v>505</v>
          </cell>
        </row>
        <row r="1549">
          <cell r="J1549">
            <v>506</v>
          </cell>
          <cell r="N1549">
            <v>506</v>
          </cell>
        </row>
        <row r="1550">
          <cell r="J1550">
            <v>506</v>
          </cell>
          <cell r="N1550">
            <v>506</v>
          </cell>
        </row>
        <row r="1551">
          <cell r="J1551">
            <v>506</v>
          </cell>
          <cell r="N1551">
            <v>506</v>
          </cell>
        </row>
        <row r="1552">
          <cell r="J1552">
            <v>506</v>
          </cell>
          <cell r="N1552">
            <v>506</v>
          </cell>
        </row>
        <row r="1553">
          <cell r="J1553">
            <v>507</v>
          </cell>
          <cell r="N1553">
            <v>507</v>
          </cell>
        </row>
        <row r="1554">
          <cell r="J1554">
            <v>507</v>
          </cell>
          <cell r="N1554">
            <v>507</v>
          </cell>
        </row>
        <row r="1555">
          <cell r="J1555">
            <v>507</v>
          </cell>
          <cell r="N1555">
            <v>507</v>
          </cell>
        </row>
        <row r="1556">
          <cell r="J1556">
            <v>507</v>
          </cell>
          <cell r="N1556">
            <v>507</v>
          </cell>
        </row>
        <row r="1557">
          <cell r="J1557">
            <v>508</v>
          </cell>
          <cell r="N1557">
            <v>508</v>
          </cell>
        </row>
        <row r="1558">
          <cell r="J1558">
            <v>508</v>
          </cell>
          <cell r="N1558">
            <v>508</v>
          </cell>
        </row>
        <row r="1559">
          <cell r="J1559">
            <v>508</v>
          </cell>
          <cell r="N1559">
            <v>508</v>
          </cell>
        </row>
        <row r="1560">
          <cell r="J1560">
            <v>508</v>
          </cell>
          <cell r="N1560">
            <v>508</v>
          </cell>
        </row>
        <row r="1561">
          <cell r="J1561">
            <v>509</v>
          </cell>
          <cell r="N1561">
            <v>509</v>
          </cell>
        </row>
        <row r="1562">
          <cell r="J1562">
            <v>509</v>
          </cell>
          <cell r="N1562">
            <v>509</v>
          </cell>
        </row>
        <row r="1563">
          <cell r="J1563">
            <v>509</v>
          </cell>
          <cell r="N1563">
            <v>509</v>
          </cell>
        </row>
        <row r="1564">
          <cell r="J1564">
            <v>509</v>
          </cell>
          <cell r="N1564">
            <v>509</v>
          </cell>
        </row>
        <row r="1565">
          <cell r="J1565">
            <v>510</v>
          </cell>
          <cell r="N1565">
            <v>510</v>
          </cell>
        </row>
        <row r="1566">
          <cell r="J1566">
            <v>510</v>
          </cell>
          <cell r="N1566">
            <v>510</v>
          </cell>
        </row>
        <row r="1567">
          <cell r="J1567">
            <v>510</v>
          </cell>
          <cell r="N1567">
            <v>510</v>
          </cell>
        </row>
        <row r="1568">
          <cell r="J1568">
            <v>510</v>
          </cell>
          <cell r="N1568">
            <v>510</v>
          </cell>
        </row>
        <row r="1569">
          <cell r="J1569">
            <v>511</v>
          </cell>
          <cell r="N1569">
            <v>511</v>
          </cell>
        </row>
        <row r="1570">
          <cell r="J1570">
            <v>511</v>
          </cell>
          <cell r="N1570">
            <v>511</v>
          </cell>
        </row>
        <row r="1571">
          <cell r="J1571">
            <v>511</v>
          </cell>
          <cell r="N1571">
            <v>511</v>
          </cell>
        </row>
        <row r="1572">
          <cell r="J1572">
            <v>512</v>
          </cell>
          <cell r="N1572">
            <v>512</v>
          </cell>
        </row>
        <row r="1573">
          <cell r="J1573">
            <v>512</v>
          </cell>
          <cell r="N1573">
            <v>512</v>
          </cell>
        </row>
        <row r="1574">
          <cell r="J1574">
            <v>512</v>
          </cell>
          <cell r="N1574">
            <v>512</v>
          </cell>
        </row>
        <row r="1575">
          <cell r="J1575">
            <v>512</v>
          </cell>
          <cell r="N1575">
            <v>512</v>
          </cell>
        </row>
        <row r="1576">
          <cell r="J1576">
            <v>513</v>
          </cell>
          <cell r="N1576">
            <v>513</v>
          </cell>
        </row>
        <row r="1577">
          <cell r="J1577">
            <v>513</v>
          </cell>
          <cell r="N1577">
            <v>513</v>
          </cell>
        </row>
        <row r="1578">
          <cell r="J1578">
            <v>513</v>
          </cell>
          <cell r="N1578">
            <v>513</v>
          </cell>
        </row>
        <row r="1579">
          <cell r="J1579">
            <v>513</v>
          </cell>
          <cell r="N1579">
            <v>513</v>
          </cell>
        </row>
        <row r="1580">
          <cell r="J1580">
            <v>514</v>
          </cell>
          <cell r="N1580">
            <v>514</v>
          </cell>
        </row>
        <row r="1581">
          <cell r="J1581">
            <v>514</v>
          </cell>
          <cell r="N1581">
            <v>514</v>
          </cell>
        </row>
        <row r="1582">
          <cell r="J1582">
            <v>514</v>
          </cell>
          <cell r="N1582">
            <v>514</v>
          </cell>
        </row>
        <row r="1583">
          <cell r="J1583">
            <v>514</v>
          </cell>
          <cell r="N1583">
            <v>514</v>
          </cell>
        </row>
        <row r="1584">
          <cell r="J1584">
            <v>515</v>
          </cell>
          <cell r="N1584">
            <v>515</v>
          </cell>
        </row>
        <row r="1585">
          <cell r="J1585">
            <v>515</v>
          </cell>
          <cell r="N1585">
            <v>515</v>
          </cell>
        </row>
        <row r="1586">
          <cell r="J1586">
            <v>515</v>
          </cell>
          <cell r="N1586">
            <v>515</v>
          </cell>
        </row>
        <row r="1587">
          <cell r="J1587">
            <v>516</v>
          </cell>
          <cell r="N1587">
            <v>516</v>
          </cell>
        </row>
        <row r="1588">
          <cell r="J1588">
            <v>516</v>
          </cell>
          <cell r="N1588">
            <v>516</v>
          </cell>
        </row>
        <row r="1589">
          <cell r="J1589">
            <v>516</v>
          </cell>
          <cell r="N1589">
            <v>516</v>
          </cell>
        </row>
        <row r="1590">
          <cell r="J1590">
            <v>516</v>
          </cell>
          <cell r="N1590">
            <v>516</v>
          </cell>
        </row>
        <row r="1591">
          <cell r="J1591">
            <v>517</v>
          </cell>
          <cell r="N1591">
            <v>517</v>
          </cell>
        </row>
        <row r="1592">
          <cell r="J1592">
            <v>517</v>
          </cell>
          <cell r="N1592">
            <v>517</v>
          </cell>
        </row>
        <row r="1593">
          <cell r="J1593">
            <v>517</v>
          </cell>
          <cell r="N1593">
            <v>517</v>
          </cell>
        </row>
        <row r="1594">
          <cell r="J1594">
            <v>517</v>
          </cell>
          <cell r="N1594">
            <v>517</v>
          </cell>
        </row>
        <row r="1595">
          <cell r="J1595">
            <v>518</v>
          </cell>
          <cell r="N1595">
            <v>518</v>
          </cell>
        </row>
        <row r="1596">
          <cell r="J1596">
            <v>518</v>
          </cell>
          <cell r="N1596">
            <v>518</v>
          </cell>
        </row>
        <row r="1597">
          <cell r="J1597">
            <v>518</v>
          </cell>
          <cell r="N1597">
            <v>518</v>
          </cell>
        </row>
        <row r="1598">
          <cell r="J1598">
            <v>518</v>
          </cell>
          <cell r="N1598">
            <v>518</v>
          </cell>
        </row>
        <row r="1599">
          <cell r="J1599">
            <v>519</v>
          </cell>
          <cell r="N1599">
            <v>519</v>
          </cell>
        </row>
        <row r="1600">
          <cell r="J1600">
            <v>519</v>
          </cell>
          <cell r="N1600">
            <v>519</v>
          </cell>
        </row>
        <row r="1601">
          <cell r="J1601">
            <v>519</v>
          </cell>
          <cell r="N1601">
            <v>519</v>
          </cell>
        </row>
        <row r="1602">
          <cell r="J1602">
            <v>520</v>
          </cell>
          <cell r="N1602">
            <v>520</v>
          </cell>
        </row>
        <row r="1603">
          <cell r="J1603">
            <v>520</v>
          </cell>
          <cell r="N1603">
            <v>520</v>
          </cell>
        </row>
        <row r="1604">
          <cell r="J1604">
            <v>520</v>
          </cell>
          <cell r="N1604">
            <v>520</v>
          </cell>
        </row>
        <row r="1605">
          <cell r="J1605">
            <v>520</v>
          </cell>
          <cell r="N1605">
            <v>520</v>
          </cell>
        </row>
        <row r="1606">
          <cell r="J1606">
            <v>521</v>
          </cell>
          <cell r="N1606">
            <v>521</v>
          </cell>
        </row>
        <row r="1607">
          <cell r="J1607">
            <v>521</v>
          </cell>
          <cell r="N1607">
            <v>521</v>
          </cell>
        </row>
        <row r="1608">
          <cell r="J1608">
            <v>521</v>
          </cell>
          <cell r="N1608">
            <v>521</v>
          </cell>
        </row>
        <row r="1609">
          <cell r="J1609">
            <v>521</v>
          </cell>
          <cell r="N1609">
            <v>521</v>
          </cell>
        </row>
        <row r="1610">
          <cell r="J1610">
            <v>522</v>
          </cell>
          <cell r="N1610">
            <v>522</v>
          </cell>
        </row>
        <row r="1611">
          <cell r="J1611">
            <v>522</v>
          </cell>
          <cell r="N1611">
            <v>522</v>
          </cell>
        </row>
        <row r="1612">
          <cell r="J1612">
            <v>522</v>
          </cell>
          <cell r="N1612">
            <v>522</v>
          </cell>
        </row>
        <row r="1613">
          <cell r="J1613">
            <v>523</v>
          </cell>
          <cell r="N1613">
            <v>523</v>
          </cell>
        </row>
        <row r="1614">
          <cell r="J1614">
            <v>523</v>
          </cell>
          <cell r="N1614">
            <v>523</v>
          </cell>
        </row>
        <row r="1615">
          <cell r="J1615">
            <v>523</v>
          </cell>
          <cell r="N1615">
            <v>523</v>
          </cell>
        </row>
        <row r="1616">
          <cell r="J1616">
            <v>523</v>
          </cell>
          <cell r="N1616">
            <v>523</v>
          </cell>
        </row>
        <row r="1617">
          <cell r="J1617">
            <v>524</v>
          </cell>
          <cell r="N1617">
            <v>524</v>
          </cell>
        </row>
        <row r="1618">
          <cell r="J1618">
            <v>524</v>
          </cell>
          <cell r="N1618">
            <v>524</v>
          </cell>
        </row>
        <row r="1619">
          <cell r="J1619">
            <v>524</v>
          </cell>
          <cell r="N1619">
            <v>524</v>
          </cell>
        </row>
        <row r="1620">
          <cell r="J1620">
            <v>525</v>
          </cell>
          <cell r="N1620">
            <v>525</v>
          </cell>
        </row>
        <row r="1621">
          <cell r="J1621">
            <v>525</v>
          </cell>
          <cell r="N1621">
            <v>525</v>
          </cell>
        </row>
        <row r="1622">
          <cell r="J1622">
            <v>525</v>
          </cell>
          <cell r="N1622">
            <v>525</v>
          </cell>
        </row>
        <row r="1623">
          <cell r="J1623">
            <v>526</v>
          </cell>
          <cell r="N1623">
            <v>526</v>
          </cell>
        </row>
        <row r="1624">
          <cell r="J1624">
            <v>526</v>
          </cell>
          <cell r="N1624">
            <v>526</v>
          </cell>
        </row>
        <row r="1625">
          <cell r="J1625">
            <v>526</v>
          </cell>
          <cell r="N1625">
            <v>526</v>
          </cell>
        </row>
        <row r="1626">
          <cell r="J1626">
            <v>526</v>
          </cell>
          <cell r="N1626">
            <v>526</v>
          </cell>
        </row>
        <row r="1627">
          <cell r="J1627">
            <v>527</v>
          </cell>
          <cell r="N1627">
            <v>527</v>
          </cell>
        </row>
        <row r="1628">
          <cell r="J1628">
            <v>527</v>
          </cell>
          <cell r="N1628">
            <v>527</v>
          </cell>
        </row>
        <row r="1629">
          <cell r="J1629">
            <v>527</v>
          </cell>
          <cell r="N1629">
            <v>527</v>
          </cell>
        </row>
        <row r="1630">
          <cell r="J1630">
            <v>528</v>
          </cell>
          <cell r="N1630">
            <v>528</v>
          </cell>
        </row>
        <row r="1631">
          <cell r="J1631">
            <v>528</v>
          </cell>
          <cell r="N1631">
            <v>528</v>
          </cell>
        </row>
        <row r="1632">
          <cell r="J1632">
            <v>528</v>
          </cell>
          <cell r="N1632">
            <v>528</v>
          </cell>
        </row>
        <row r="1633">
          <cell r="J1633">
            <v>529</v>
          </cell>
          <cell r="N1633">
            <v>529</v>
          </cell>
        </row>
        <row r="1634">
          <cell r="J1634">
            <v>529</v>
          </cell>
          <cell r="N1634">
            <v>529</v>
          </cell>
        </row>
        <row r="1635">
          <cell r="J1635">
            <v>529</v>
          </cell>
          <cell r="N1635">
            <v>529</v>
          </cell>
        </row>
        <row r="1636">
          <cell r="J1636">
            <v>530</v>
          </cell>
          <cell r="N1636">
            <v>530</v>
          </cell>
        </row>
        <row r="1637">
          <cell r="J1637">
            <v>530</v>
          </cell>
          <cell r="N1637">
            <v>530</v>
          </cell>
        </row>
        <row r="1638">
          <cell r="J1638">
            <v>530</v>
          </cell>
          <cell r="N1638">
            <v>530</v>
          </cell>
        </row>
        <row r="1639">
          <cell r="J1639">
            <v>531</v>
          </cell>
          <cell r="N1639">
            <v>531</v>
          </cell>
        </row>
        <row r="1640">
          <cell r="J1640">
            <v>531</v>
          </cell>
          <cell r="N1640">
            <v>531</v>
          </cell>
        </row>
        <row r="1641">
          <cell r="J1641">
            <v>531</v>
          </cell>
          <cell r="N1641">
            <v>531</v>
          </cell>
        </row>
        <row r="1642">
          <cell r="J1642">
            <v>532</v>
          </cell>
          <cell r="N1642">
            <v>532</v>
          </cell>
        </row>
        <row r="1643">
          <cell r="J1643">
            <v>532</v>
          </cell>
          <cell r="N1643">
            <v>532</v>
          </cell>
        </row>
        <row r="1644">
          <cell r="J1644">
            <v>532</v>
          </cell>
          <cell r="N1644">
            <v>532</v>
          </cell>
        </row>
        <row r="1645">
          <cell r="J1645">
            <v>533</v>
          </cell>
          <cell r="N1645">
            <v>533</v>
          </cell>
        </row>
        <row r="1646">
          <cell r="J1646">
            <v>533</v>
          </cell>
          <cell r="N1646">
            <v>533</v>
          </cell>
        </row>
        <row r="1647">
          <cell r="J1647">
            <v>533</v>
          </cell>
          <cell r="N1647">
            <v>533</v>
          </cell>
        </row>
        <row r="1648">
          <cell r="J1648">
            <v>534</v>
          </cell>
          <cell r="N1648">
            <v>534</v>
          </cell>
        </row>
        <row r="1649">
          <cell r="J1649">
            <v>534</v>
          </cell>
          <cell r="N1649">
            <v>534</v>
          </cell>
        </row>
        <row r="1650">
          <cell r="J1650">
            <v>534</v>
          </cell>
          <cell r="N1650">
            <v>534</v>
          </cell>
        </row>
        <row r="1651">
          <cell r="J1651">
            <v>535</v>
          </cell>
          <cell r="N1651">
            <v>535</v>
          </cell>
        </row>
        <row r="1652">
          <cell r="J1652">
            <v>535</v>
          </cell>
          <cell r="N1652">
            <v>535</v>
          </cell>
        </row>
        <row r="1653">
          <cell r="J1653">
            <v>535</v>
          </cell>
          <cell r="N1653">
            <v>535</v>
          </cell>
        </row>
        <row r="1654">
          <cell r="J1654">
            <v>536</v>
          </cell>
          <cell r="N1654">
            <v>536</v>
          </cell>
        </row>
        <row r="1655">
          <cell r="J1655">
            <v>536</v>
          </cell>
          <cell r="N1655">
            <v>536</v>
          </cell>
        </row>
        <row r="1656">
          <cell r="J1656">
            <v>536</v>
          </cell>
          <cell r="N1656">
            <v>536</v>
          </cell>
        </row>
        <row r="1657">
          <cell r="J1657">
            <v>537</v>
          </cell>
          <cell r="N1657">
            <v>537</v>
          </cell>
        </row>
        <row r="1658">
          <cell r="J1658">
            <v>537</v>
          </cell>
          <cell r="N1658">
            <v>537</v>
          </cell>
        </row>
        <row r="1659">
          <cell r="J1659">
            <v>537</v>
          </cell>
          <cell r="N1659">
            <v>537</v>
          </cell>
        </row>
        <row r="1660">
          <cell r="J1660">
            <v>538</v>
          </cell>
          <cell r="N1660">
            <v>538</v>
          </cell>
        </row>
        <row r="1661">
          <cell r="J1661">
            <v>538</v>
          </cell>
          <cell r="N1661">
            <v>538</v>
          </cell>
        </row>
        <row r="1662">
          <cell r="J1662">
            <v>538</v>
          </cell>
          <cell r="N1662">
            <v>538</v>
          </cell>
        </row>
        <row r="1663">
          <cell r="J1663">
            <v>539</v>
          </cell>
          <cell r="N1663">
            <v>539</v>
          </cell>
        </row>
        <row r="1664">
          <cell r="J1664">
            <v>539</v>
          </cell>
          <cell r="N1664">
            <v>539</v>
          </cell>
        </row>
        <row r="1665">
          <cell r="J1665">
            <v>539</v>
          </cell>
          <cell r="N1665">
            <v>539</v>
          </cell>
        </row>
        <row r="1666">
          <cell r="J1666">
            <v>540</v>
          </cell>
          <cell r="N1666">
            <v>540</v>
          </cell>
        </row>
        <row r="1667">
          <cell r="J1667">
            <v>540</v>
          </cell>
          <cell r="N1667">
            <v>540</v>
          </cell>
        </row>
        <row r="1668">
          <cell r="J1668">
            <v>540</v>
          </cell>
          <cell r="N1668">
            <v>540</v>
          </cell>
        </row>
        <row r="1669">
          <cell r="J1669">
            <v>541</v>
          </cell>
          <cell r="N1669">
            <v>541</v>
          </cell>
        </row>
        <row r="1670">
          <cell r="J1670">
            <v>541</v>
          </cell>
          <cell r="N1670">
            <v>541</v>
          </cell>
        </row>
        <row r="1671">
          <cell r="J1671">
            <v>541</v>
          </cell>
          <cell r="N1671">
            <v>541</v>
          </cell>
        </row>
        <row r="1672">
          <cell r="J1672">
            <v>542</v>
          </cell>
          <cell r="N1672">
            <v>542</v>
          </cell>
        </row>
        <row r="1673">
          <cell r="J1673">
            <v>542</v>
          </cell>
          <cell r="N1673">
            <v>542</v>
          </cell>
        </row>
        <row r="1674">
          <cell r="J1674">
            <v>542</v>
          </cell>
          <cell r="N1674">
            <v>542</v>
          </cell>
        </row>
        <row r="1675">
          <cell r="J1675">
            <v>543</v>
          </cell>
          <cell r="N1675">
            <v>543</v>
          </cell>
        </row>
        <row r="1676">
          <cell r="J1676">
            <v>543</v>
          </cell>
          <cell r="N1676">
            <v>543</v>
          </cell>
        </row>
        <row r="1677">
          <cell r="J1677">
            <v>543</v>
          </cell>
          <cell r="N1677">
            <v>543</v>
          </cell>
        </row>
        <row r="1678">
          <cell r="J1678">
            <v>544</v>
          </cell>
          <cell r="N1678">
            <v>544</v>
          </cell>
        </row>
        <row r="1679">
          <cell r="J1679">
            <v>544</v>
          </cell>
          <cell r="N1679">
            <v>544</v>
          </cell>
        </row>
        <row r="1680">
          <cell r="J1680">
            <v>544</v>
          </cell>
          <cell r="N1680">
            <v>544</v>
          </cell>
        </row>
        <row r="1681">
          <cell r="J1681">
            <v>545</v>
          </cell>
          <cell r="N1681">
            <v>545</v>
          </cell>
        </row>
        <row r="1682">
          <cell r="J1682">
            <v>545</v>
          </cell>
          <cell r="N1682">
            <v>545</v>
          </cell>
        </row>
        <row r="1683">
          <cell r="J1683">
            <v>545</v>
          </cell>
          <cell r="N1683">
            <v>545</v>
          </cell>
        </row>
        <row r="1684">
          <cell r="J1684">
            <v>546</v>
          </cell>
          <cell r="N1684">
            <v>546</v>
          </cell>
        </row>
        <row r="1685">
          <cell r="J1685">
            <v>546</v>
          </cell>
          <cell r="N1685">
            <v>546</v>
          </cell>
        </row>
        <row r="1686">
          <cell r="J1686">
            <v>546</v>
          </cell>
          <cell r="N1686">
            <v>546</v>
          </cell>
        </row>
        <row r="1687">
          <cell r="J1687">
            <v>547</v>
          </cell>
          <cell r="N1687">
            <v>547</v>
          </cell>
        </row>
        <row r="1688">
          <cell r="J1688">
            <v>547</v>
          </cell>
          <cell r="N1688">
            <v>547</v>
          </cell>
        </row>
        <row r="1689">
          <cell r="J1689">
            <v>547</v>
          </cell>
          <cell r="N1689">
            <v>547</v>
          </cell>
        </row>
        <row r="1690">
          <cell r="J1690">
            <v>548</v>
          </cell>
          <cell r="N1690">
            <v>548</v>
          </cell>
        </row>
        <row r="1691">
          <cell r="J1691">
            <v>548</v>
          </cell>
          <cell r="N1691">
            <v>548</v>
          </cell>
        </row>
        <row r="1692">
          <cell r="J1692">
            <v>548</v>
          </cell>
          <cell r="N1692">
            <v>548</v>
          </cell>
        </row>
        <row r="1693">
          <cell r="J1693">
            <v>549</v>
          </cell>
          <cell r="N1693">
            <v>549</v>
          </cell>
        </row>
        <row r="1694">
          <cell r="J1694">
            <v>549</v>
          </cell>
          <cell r="N1694">
            <v>549</v>
          </cell>
        </row>
        <row r="1695">
          <cell r="J1695">
            <v>549</v>
          </cell>
          <cell r="N1695">
            <v>549</v>
          </cell>
        </row>
        <row r="1696">
          <cell r="J1696">
            <v>550</v>
          </cell>
          <cell r="N1696">
            <v>550</v>
          </cell>
        </row>
        <row r="1697">
          <cell r="J1697">
            <v>550</v>
          </cell>
          <cell r="N1697">
            <v>550</v>
          </cell>
        </row>
        <row r="1698">
          <cell r="J1698">
            <v>550</v>
          </cell>
          <cell r="N1698">
            <v>550</v>
          </cell>
        </row>
        <row r="1699">
          <cell r="J1699">
            <v>550</v>
          </cell>
          <cell r="N1699">
            <v>550</v>
          </cell>
        </row>
        <row r="1700">
          <cell r="J1700">
            <v>550</v>
          </cell>
          <cell r="N1700">
            <v>550</v>
          </cell>
        </row>
        <row r="1701">
          <cell r="J1701">
            <v>550</v>
          </cell>
          <cell r="N1701">
            <v>550</v>
          </cell>
        </row>
        <row r="1702">
          <cell r="J1702">
            <v>550</v>
          </cell>
          <cell r="N1702">
            <v>550</v>
          </cell>
        </row>
        <row r="1703">
          <cell r="J1703">
            <v>550</v>
          </cell>
          <cell r="N1703">
            <v>550</v>
          </cell>
        </row>
        <row r="1704">
          <cell r="J1704">
            <v>550</v>
          </cell>
          <cell r="N1704">
            <v>550</v>
          </cell>
        </row>
        <row r="1705">
          <cell r="J1705">
            <v>550</v>
          </cell>
          <cell r="N1705">
            <v>550</v>
          </cell>
        </row>
        <row r="1706">
          <cell r="J1706">
            <v>550</v>
          </cell>
          <cell r="N1706">
            <v>550</v>
          </cell>
        </row>
        <row r="1707">
          <cell r="J1707">
            <v>550</v>
          </cell>
          <cell r="N1707">
            <v>550</v>
          </cell>
        </row>
        <row r="1708">
          <cell r="J1708">
            <v>550</v>
          </cell>
          <cell r="N1708">
            <v>550</v>
          </cell>
        </row>
        <row r="1709">
          <cell r="J1709">
            <v>550</v>
          </cell>
          <cell r="N1709">
            <v>550</v>
          </cell>
        </row>
        <row r="1710">
          <cell r="J1710">
            <v>550</v>
          </cell>
          <cell r="N1710">
            <v>550</v>
          </cell>
        </row>
        <row r="1711">
          <cell r="J1711">
            <v>550</v>
          </cell>
          <cell r="N1711">
            <v>550</v>
          </cell>
        </row>
        <row r="1712">
          <cell r="J1712">
            <v>550</v>
          </cell>
          <cell r="N1712">
            <v>550</v>
          </cell>
        </row>
        <row r="1713">
          <cell r="J1713">
            <v>550</v>
          </cell>
          <cell r="N1713">
            <v>550</v>
          </cell>
        </row>
        <row r="1714">
          <cell r="J1714">
            <v>550</v>
          </cell>
          <cell r="N1714">
            <v>550</v>
          </cell>
        </row>
        <row r="1715">
          <cell r="J1715">
            <v>550</v>
          </cell>
          <cell r="N1715">
            <v>550</v>
          </cell>
        </row>
        <row r="1716">
          <cell r="J1716">
            <v>550</v>
          </cell>
          <cell r="N1716">
            <v>550</v>
          </cell>
        </row>
        <row r="1717">
          <cell r="J1717">
            <v>550</v>
          </cell>
          <cell r="N1717">
            <v>550</v>
          </cell>
        </row>
        <row r="1718">
          <cell r="J1718">
            <v>550</v>
          </cell>
          <cell r="N1718">
            <v>550</v>
          </cell>
        </row>
        <row r="1719">
          <cell r="J1719">
            <v>550</v>
          </cell>
          <cell r="N1719">
            <v>550</v>
          </cell>
        </row>
        <row r="1720">
          <cell r="J1720">
            <v>550</v>
          </cell>
          <cell r="N1720">
            <v>550</v>
          </cell>
        </row>
        <row r="1721">
          <cell r="J1721">
            <v>550</v>
          </cell>
          <cell r="N1721">
            <v>550</v>
          </cell>
        </row>
        <row r="1722">
          <cell r="J1722">
            <v>550</v>
          </cell>
          <cell r="N1722">
            <v>550</v>
          </cell>
        </row>
        <row r="1723">
          <cell r="J1723">
            <v>550</v>
          </cell>
          <cell r="N1723">
            <v>550</v>
          </cell>
        </row>
        <row r="1724">
          <cell r="J1724">
            <v>550</v>
          </cell>
          <cell r="N1724">
            <v>550</v>
          </cell>
        </row>
        <row r="1725">
          <cell r="J1725">
            <v>550</v>
          </cell>
          <cell r="N1725">
            <v>550</v>
          </cell>
        </row>
        <row r="1726">
          <cell r="J1726">
            <v>550</v>
          </cell>
          <cell r="N1726">
            <v>550</v>
          </cell>
        </row>
        <row r="1727">
          <cell r="J1727">
            <v>550</v>
          </cell>
          <cell r="N1727">
            <v>550</v>
          </cell>
        </row>
        <row r="1728">
          <cell r="J1728">
            <v>550</v>
          </cell>
          <cell r="N1728">
            <v>550</v>
          </cell>
        </row>
        <row r="1729">
          <cell r="J1729">
            <v>550</v>
          </cell>
          <cell r="N1729">
            <v>550</v>
          </cell>
        </row>
        <row r="1730">
          <cell r="J1730">
            <v>550</v>
          </cell>
          <cell r="N1730">
            <v>550</v>
          </cell>
        </row>
        <row r="1731">
          <cell r="J1731">
            <v>550</v>
          </cell>
          <cell r="N1731">
            <v>550</v>
          </cell>
        </row>
        <row r="1732">
          <cell r="J1732">
            <v>550</v>
          </cell>
          <cell r="N1732">
            <v>550</v>
          </cell>
        </row>
        <row r="1733">
          <cell r="J1733">
            <v>550</v>
          </cell>
          <cell r="N1733">
            <v>550</v>
          </cell>
        </row>
        <row r="1734">
          <cell r="J1734">
            <v>550</v>
          </cell>
          <cell r="N1734">
            <v>550</v>
          </cell>
        </row>
        <row r="1735">
          <cell r="J1735">
            <v>550</v>
          </cell>
          <cell r="N1735">
            <v>550</v>
          </cell>
        </row>
        <row r="1736">
          <cell r="J1736">
            <v>550</v>
          </cell>
          <cell r="N1736">
            <v>550</v>
          </cell>
        </row>
        <row r="1737">
          <cell r="J1737">
            <v>550</v>
          </cell>
          <cell r="N1737">
            <v>550</v>
          </cell>
        </row>
        <row r="1738">
          <cell r="J1738">
            <v>550</v>
          </cell>
          <cell r="N1738">
            <v>550</v>
          </cell>
        </row>
        <row r="1739">
          <cell r="J1739">
            <v>550</v>
          </cell>
          <cell r="N1739">
            <v>550</v>
          </cell>
        </row>
        <row r="1740">
          <cell r="J1740">
            <v>550</v>
          </cell>
          <cell r="N1740">
            <v>550</v>
          </cell>
        </row>
        <row r="1741">
          <cell r="J1741">
            <v>550</v>
          </cell>
          <cell r="N1741">
            <v>550</v>
          </cell>
        </row>
        <row r="1742">
          <cell r="J1742">
            <v>550</v>
          </cell>
          <cell r="N1742">
            <v>550</v>
          </cell>
        </row>
        <row r="1743">
          <cell r="J1743">
            <v>550</v>
          </cell>
          <cell r="N1743">
            <v>550</v>
          </cell>
        </row>
        <row r="1744">
          <cell r="J1744">
            <v>550</v>
          </cell>
          <cell r="N1744">
            <v>550</v>
          </cell>
        </row>
        <row r="1745">
          <cell r="J1745">
            <v>550</v>
          </cell>
          <cell r="N1745">
            <v>550</v>
          </cell>
        </row>
        <row r="1746">
          <cell r="J1746">
            <v>550</v>
          </cell>
          <cell r="N1746">
            <v>550</v>
          </cell>
        </row>
        <row r="1747">
          <cell r="J1747">
            <v>550</v>
          </cell>
          <cell r="N1747">
            <v>550</v>
          </cell>
        </row>
        <row r="1748">
          <cell r="J1748">
            <v>550</v>
          </cell>
          <cell r="N1748">
            <v>550</v>
          </cell>
        </row>
        <row r="1749">
          <cell r="J1749">
            <v>550</v>
          </cell>
          <cell r="N1749">
            <v>550</v>
          </cell>
        </row>
        <row r="1750">
          <cell r="J1750">
            <v>550</v>
          </cell>
          <cell r="N1750">
            <v>550</v>
          </cell>
        </row>
        <row r="1751">
          <cell r="J1751">
            <v>550</v>
          </cell>
          <cell r="N1751">
            <v>550</v>
          </cell>
        </row>
        <row r="1752">
          <cell r="J1752">
            <v>550</v>
          </cell>
          <cell r="N1752">
            <v>550</v>
          </cell>
        </row>
        <row r="1753">
          <cell r="J1753">
            <v>550</v>
          </cell>
          <cell r="N1753">
            <v>550</v>
          </cell>
        </row>
        <row r="1754">
          <cell r="J1754">
            <v>550</v>
          </cell>
          <cell r="N1754">
            <v>550</v>
          </cell>
        </row>
        <row r="1755">
          <cell r="J1755">
            <v>550</v>
          </cell>
          <cell r="N1755">
            <v>550</v>
          </cell>
        </row>
        <row r="1756">
          <cell r="J1756">
            <v>550</v>
          </cell>
          <cell r="N1756">
            <v>550</v>
          </cell>
        </row>
        <row r="1757">
          <cell r="J1757">
            <v>550</v>
          </cell>
          <cell r="N1757">
            <v>550</v>
          </cell>
        </row>
        <row r="1758">
          <cell r="J1758">
            <v>550</v>
          </cell>
          <cell r="N1758">
            <v>550</v>
          </cell>
        </row>
        <row r="1759">
          <cell r="J1759">
            <v>550</v>
          </cell>
          <cell r="N1759">
            <v>550</v>
          </cell>
        </row>
        <row r="1760">
          <cell r="J1760">
            <v>550</v>
          </cell>
          <cell r="N1760">
            <v>550</v>
          </cell>
        </row>
        <row r="1761">
          <cell r="J1761">
            <v>550</v>
          </cell>
          <cell r="N1761">
            <v>550</v>
          </cell>
        </row>
        <row r="1762">
          <cell r="J1762">
            <v>550</v>
          </cell>
          <cell r="N1762">
            <v>550</v>
          </cell>
        </row>
        <row r="1763">
          <cell r="J1763">
            <v>550</v>
          </cell>
          <cell r="N1763">
            <v>550</v>
          </cell>
        </row>
        <row r="1764">
          <cell r="J1764">
            <v>550</v>
          </cell>
          <cell r="N1764">
            <v>550</v>
          </cell>
        </row>
        <row r="1765">
          <cell r="J1765">
            <v>550</v>
          </cell>
          <cell r="N1765">
            <v>550</v>
          </cell>
        </row>
        <row r="1766">
          <cell r="J1766">
            <v>550</v>
          </cell>
          <cell r="N1766">
            <v>550</v>
          </cell>
        </row>
        <row r="1767">
          <cell r="J1767">
            <v>550</v>
          </cell>
          <cell r="N1767">
            <v>550</v>
          </cell>
        </row>
        <row r="1768">
          <cell r="J1768">
            <v>550</v>
          </cell>
          <cell r="N1768">
            <v>550</v>
          </cell>
        </row>
        <row r="1769">
          <cell r="J1769">
            <v>550</v>
          </cell>
          <cell r="N1769">
            <v>550</v>
          </cell>
        </row>
        <row r="1770">
          <cell r="J1770">
            <v>550</v>
          </cell>
          <cell r="N1770">
            <v>550</v>
          </cell>
        </row>
        <row r="1771">
          <cell r="J1771">
            <v>550</v>
          </cell>
          <cell r="N1771">
            <v>550</v>
          </cell>
        </row>
        <row r="1772">
          <cell r="J1772">
            <v>550</v>
          </cell>
          <cell r="N1772">
            <v>550</v>
          </cell>
        </row>
        <row r="1773">
          <cell r="J1773">
            <v>550</v>
          </cell>
          <cell r="N1773">
            <v>550</v>
          </cell>
        </row>
        <row r="1774">
          <cell r="J1774">
            <v>550</v>
          </cell>
          <cell r="N1774">
            <v>550</v>
          </cell>
        </row>
        <row r="1775">
          <cell r="J1775">
            <v>550</v>
          </cell>
          <cell r="N1775">
            <v>550</v>
          </cell>
        </row>
        <row r="1776">
          <cell r="J1776">
            <v>550</v>
          </cell>
          <cell r="N1776">
            <v>550</v>
          </cell>
        </row>
        <row r="1777">
          <cell r="J1777">
            <v>550</v>
          </cell>
          <cell r="N1777">
            <v>550</v>
          </cell>
        </row>
        <row r="1778">
          <cell r="J1778">
            <v>550</v>
          </cell>
          <cell r="N1778">
            <v>550</v>
          </cell>
        </row>
        <row r="1779">
          <cell r="J1779">
            <v>550</v>
          </cell>
          <cell r="N1779">
            <v>550</v>
          </cell>
        </row>
        <row r="1780">
          <cell r="J1780">
            <v>550</v>
          </cell>
          <cell r="N1780">
            <v>550</v>
          </cell>
        </row>
        <row r="1781">
          <cell r="J1781">
            <v>550</v>
          </cell>
          <cell r="N1781">
            <v>550</v>
          </cell>
        </row>
        <row r="1782">
          <cell r="J1782">
            <v>550</v>
          </cell>
          <cell r="N1782">
            <v>550</v>
          </cell>
        </row>
        <row r="1783">
          <cell r="J1783">
            <v>550</v>
          </cell>
          <cell r="N1783">
            <v>550</v>
          </cell>
        </row>
        <row r="1784">
          <cell r="J1784">
            <v>550</v>
          </cell>
          <cell r="N1784">
            <v>550</v>
          </cell>
        </row>
        <row r="1785">
          <cell r="J1785">
            <v>550</v>
          </cell>
          <cell r="N1785">
            <v>550</v>
          </cell>
        </row>
        <row r="1786">
          <cell r="J1786">
            <v>550</v>
          </cell>
          <cell r="N1786">
            <v>550</v>
          </cell>
        </row>
        <row r="1787">
          <cell r="J1787">
            <v>550</v>
          </cell>
          <cell r="N1787">
            <v>550</v>
          </cell>
        </row>
        <row r="1788">
          <cell r="J1788">
            <v>550</v>
          </cell>
          <cell r="N1788">
            <v>550</v>
          </cell>
        </row>
        <row r="1789">
          <cell r="J1789">
            <v>550</v>
          </cell>
          <cell r="N1789">
            <v>550</v>
          </cell>
        </row>
        <row r="1790">
          <cell r="J1790">
            <v>550</v>
          </cell>
          <cell r="N1790">
            <v>550</v>
          </cell>
        </row>
        <row r="1791">
          <cell r="J1791">
            <v>550</v>
          </cell>
          <cell r="N1791">
            <v>550</v>
          </cell>
        </row>
        <row r="1792">
          <cell r="J1792">
            <v>550</v>
          </cell>
          <cell r="N1792">
            <v>550</v>
          </cell>
        </row>
        <row r="1793">
          <cell r="J1793">
            <v>550</v>
          </cell>
          <cell r="N1793">
            <v>550</v>
          </cell>
        </row>
        <row r="1794">
          <cell r="J1794">
            <v>550</v>
          </cell>
          <cell r="N1794">
            <v>550</v>
          </cell>
        </row>
        <row r="1795">
          <cell r="J1795">
            <v>550</v>
          </cell>
          <cell r="N1795">
            <v>550</v>
          </cell>
        </row>
        <row r="1796">
          <cell r="J1796">
            <v>550</v>
          </cell>
          <cell r="N1796">
            <v>550</v>
          </cell>
        </row>
        <row r="1797">
          <cell r="J1797">
            <v>550</v>
          </cell>
          <cell r="N1797">
            <v>550</v>
          </cell>
        </row>
        <row r="1798">
          <cell r="J1798">
            <v>550</v>
          </cell>
          <cell r="N1798">
            <v>550</v>
          </cell>
        </row>
        <row r="1799">
          <cell r="J1799">
            <v>550</v>
          </cell>
          <cell r="N1799">
            <v>550</v>
          </cell>
        </row>
        <row r="1800">
          <cell r="J1800">
            <v>550</v>
          </cell>
          <cell r="N1800">
            <v>550</v>
          </cell>
        </row>
        <row r="1801">
          <cell r="J1801">
            <v>550</v>
          </cell>
          <cell r="N1801">
            <v>550</v>
          </cell>
        </row>
        <row r="1802">
          <cell r="J1802">
            <v>550</v>
          </cell>
          <cell r="N1802">
            <v>550</v>
          </cell>
        </row>
        <row r="1803">
          <cell r="J1803">
            <v>550</v>
          </cell>
          <cell r="N1803">
            <v>550</v>
          </cell>
        </row>
        <row r="1804">
          <cell r="J1804">
            <v>550</v>
          </cell>
          <cell r="N1804">
            <v>550</v>
          </cell>
        </row>
        <row r="1805">
          <cell r="J1805">
            <v>550</v>
          </cell>
          <cell r="N1805">
            <v>550</v>
          </cell>
        </row>
        <row r="1806">
          <cell r="J1806">
            <v>550</v>
          </cell>
          <cell r="N1806">
            <v>550</v>
          </cell>
        </row>
        <row r="1807">
          <cell r="J1807">
            <v>550</v>
          </cell>
          <cell r="N1807">
            <v>550</v>
          </cell>
        </row>
        <row r="1808">
          <cell r="J1808">
            <v>550</v>
          </cell>
          <cell r="N1808">
            <v>550</v>
          </cell>
        </row>
        <row r="1809">
          <cell r="J1809">
            <v>550</v>
          </cell>
          <cell r="N1809">
            <v>550</v>
          </cell>
        </row>
        <row r="1810">
          <cell r="J1810">
            <v>550</v>
          </cell>
          <cell r="N1810">
            <v>550</v>
          </cell>
        </row>
        <row r="1811">
          <cell r="J1811">
            <v>550</v>
          </cell>
          <cell r="N1811">
            <v>550</v>
          </cell>
        </row>
        <row r="1812">
          <cell r="J1812">
            <v>550</v>
          </cell>
          <cell r="N1812">
            <v>550</v>
          </cell>
        </row>
        <row r="1813">
          <cell r="J1813">
            <v>550</v>
          </cell>
          <cell r="N1813">
            <v>550</v>
          </cell>
        </row>
        <row r="1814">
          <cell r="J1814">
            <v>550</v>
          </cell>
          <cell r="N1814">
            <v>550</v>
          </cell>
        </row>
        <row r="1815">
          <cell r="J1815">
            <v>550</v>
          </cell>
          <cell r="N1815">
            <v>550</v>
          </cell>
        </row>
        <row r="1816">
          <cell r="J1816">
            <v>550</v>
          </cell>
          <cell r="N1816">
            <v>550</v>
          </cell>
        </row>
        <row r="1817">
          <cell r="J1817">
            <v>550</v>
          </cell>
          <cell r="N1817">
            <v>550</v>
          </cell>
        </row>
        <row r="1818">
          <cell r="J1818">
            <v>550</v>
          </cell>
          <cell r="N1818">
            <v>550</v>
          </cell>
        </row>
        <row r="1819">
          <cell r="J1819">
            <v>550</v>
          </cell>
          <cell r="N1819">
            <v>550</v>
          </cell>
        </row>
        <row r="1820">
          <cell r="J1820">
            <v>550</v>
          </cell>
          <cell r="N1820">
            <v>550</v>
          </cell>
        </row>
        <row r="1821">
          <cell r="J1821">
            <v>550</v>
          </cell>
          <cell r="N1821">
            <v>550</v>
          </cell>
        </row>
        <row r="1822">
          <cell r="J1822">
            <v>550</v>
          </cell>
          <cell r="N1822">
            <v>550</v>
          </cell>
        </row>
        <row r="1823">
          <cell r="J1823">
            <v>550</v>
          </cell>
          <cell r="N1823">
            <v>550</v>
          </cell>
        </row>
        <row r="1824">
          <cell r="J1824">
            <v>550</v>
          </cell>
          <cell r="N1824">
            <v>550</v>
          </cell>
        </row>
        <row r="1825">
          <cell r="J1825">
            <v>550</v>
          </cell>
          <cell r="N1825">
            <v>550</v>
          </cell>
        </row>
        <row r="1826">
          <cell r="J1826">
            <v>550</v>
          </cell>
          <cell r="N1826">
            <v>550</v>
          </cell>
        </row>
        <row r="1827">
          <cell r="J1827">
            <v>550</v>
          </cell>
          <cell r="N1827">
            <v>550</v>
          </cell>
        </row>
        <row r="1828">
          <cell r="J1828">
            <v>550</v>
          </cell>
          <cell r="N1828">
            <v>550</v>
          </cell>
        </row>
        <row r="1829">
          <cell r="J1829">
            <v>550</v>
          </cell>
          <cell r="N1829">
            <v>550</v>
          </cell>
        </row>
        <row r="1830">
          <cell r="J1830">
            <v>550</v>
          </cell>
          <cell r="N1830">
            <v>550</v>
          </cell>
        </row>
        <row r="1831">
          <cell r="J1831">
            <v>550</v>
          </cell>
          <cell r="N1831">
            <v>550</v>
          </cell>
        </row>
        <row r="1832">
          <cell r="J1832">
            <v>550</v>
          </cell>
          <cell r="N1832">
            <v>550</v>
          </cell>
        </row>
        <row r="1833">
          <cell r="J1833">
            <v>550</v>
          </cell>
          <cell r="N1833">
            <v>550</v>
          </cell>
        </row>
        <row r="1834">
          <cell r="J1834">
            <v>550</v>
          </cell>
          <cell r="N1834">
            <v>550</v>
          </cell>
        </row>
        <row r="1835">
          <cell r="J1835">
            <v>550</v>
          </cell>
          <cell r="N1835">
            <v>550</v>
          </cell>
        </row>
        <row r="1836">
          <cell r="J1836">
            <v>550</v>
          </cell>
          <cell r="N1836">
            <v>550</v>
          </cell>
        </row>
        <row r="1837">
          <cell r="J1837">
            <v>550</v>
          </cell>
          <cell r="N1837">
            <v>550</v>
          </cell>
        </row>
        <row r="1838">
          <cell r="J1838">
            <v>550</v>
          </cell>
          <cell r="N1838">
            <v>550</v>
          </cell>
        </row>
        <row r="1839">
          <cell r="J1839">
            <v>550</v>
          </cell>
          <cell r="N1839">
            <v>550</v>
          </cell>
        </row>
        <row r="1840">
          <cell r="J1840">
            <v>550</v>
          </cell>
          <cell r="N1840">
            <v>550</v>
          </cell>
        </row>
        <row r="1841">
          <cell r="J1841">
            <v>550</v>
          </cell>
          <cell r="N1841">
            <v>550</v>
          </cell>
        </row>
        <row r="1842">
          <cell r="J1842">
            <v>550</v>
          </cell>
          <cell r="N1842">
            <v>550</v>
          </cell>
        </row>
        <row r="1843">
          <cell r="J1843">
            <v>550</v>
          </cell>
          <cell r="N1843">
            <v>550</v>
          </cell>
        </row>
        <row r="1844">
          <cell r="J1844">
            <v>550</v>
          </cell>
          <cell r="N1844">
            <v>550</v>
          </cell>
        </row>
        <row r="1845">
          <cell r="J1845">
            <v>550</v>
          </cell>
          <cell r="N1845">
            <v>550</v>
          </cell>
        </row>
        <row r="1846">
          <cell r="J1846">
            <v>550</v>
          </cell>
          <cell r="N1846">
            <v>550</v>
          </cell>
        </row>
        <row r="1847">
          <cell r="J1847">
            <v>550</v>
          </cell>
          <cell r="N1847">
            <v>550</v>
          </cell>
        </row>
        <row r="1848">
          <cell r="J1848">
            <v>550</v>
          </cell>
          <cell r="N1848">
            <v>550</v>
          </cell>
        </row>
        <row r="1849">
          <cell r="J1849">
            <v>550</v>
          </cell>
          <cell r="N1849">
            <v>550</v>
          </cell>
        </row>
        <row r="1850">
          <cell r="J1850">
            <v>550</v>
          </cell>
          <cell r="N1850">
            <v>550</v>
          </cell>
        </row>
        <row r="1851">
          <cell r="J1851">
            <v>550</v>
          </cell>
          <cell r="N1851">
            <v>550</v>
          </cell>
        </row>
        <row r="1852">
          <cell r="J1852">
            <v>550</v>
          </cell>
          <cell r="N1852">
            <v>550</v>
          </cell>
        </row>
        <row r="1853">
          <cell r="J1853">
            <v>550</v>
          </cell>
          <cell r="N1853">
            <v>550</v>
          </cell>
        </row>
        <row r="1854">
          <cell r="J1854">
            <v>550</v>
          </cell>
          <cell r="N1854">
            <v>550</v>
          </cell>
        </row>
        <row r="1855">
          <cell r="J1855">
            <v>550</v>
          </cell>
          <cell r="N1855">
            <v>550</v>
          </cell>
        </row>
        <row r="1856">
          <cell r="J1856">
            <v>550</v>
          </cell>
          <cell r="N1856">
            <v>550</v>
          </cell>
        </row>
        <row r="1857">
          <cell r="J1857">
            <v>550</v>
          </cell>
          <cell r="N1857">
            <v>550</v>
          </cell>
        </row>
        <row r="1858">
          <cell r="J1858">
            <v>550</v>
          </cell>
          <cell r="N1858">
            <v>550</v>
          </cell>
        </row>
        <row r="1859">
          <cell r="J1859">
            <v>550</v>
          </cell>
          <cell r="N1859">
            <v>550</v>
          </cell>
        </row>
        <row r="1860">
          <cell r="J1860">
            <v>550</v>
          </cell>
          <cell r="N1860">
            <v>550</v>
          </cell>
        </row>
        <row r="1861">
          <cell r="J1861">
            <v>550</v>
          </cell>
          <cell r="N1861">
            <v>550</v>
          </cell>
        </row>
        <row r="1862">
          <cell r="J1862">
            <v>550</v>
          </cell>
          <cell r="N1862">
            <v>550</v>
          </cell>
        </row>
        <row r="1863">
          <cell r="J1863">
            <v>550</v>
          </cell>
          <cell r="N1863">
            <v>550</v>
          </cell>
        </row>
        <row r="1864">
          <cell r="J1864">
            <v>550</v>
          </cell>
          <cell r="N1864">
            <v>550</v>
          </cell>
        </row>
        <row r="1865">
          <cell r="J1865">
            <v>550</v>
          </cell>
          <cell r="N1865">
            <v>550</v>
          </cell>
        </row>
        <row r="1866">
          <cell r="J1866">
            <v>550</v>
          </cell>
          <cell r="N1866">
            <v>550</v>
          </cell>
        </row>
        <row r="1867">
          <cell r="J1867">
            <v>550</v>
          </cell>
          <cell r="N1867">
            <v>550</v>
          </cell>
        </row>
        <row r="1868">
          <cell r="J1868">
            <v>550</v>
          </cell>
          <cell r="N1868">
            <v>550</v>
          </cell>
        </row>
        <row r="1869">
          <cell r="J1869">
            <v>550</v>
          </cell>
          <cell r="N1869">
            <v>550</v>
          </cell>
        </row>
        <row r="1870">
          <cell r="J1870">
            <v>550</v>
          </cell>
          <cell r="N1870">
            <v>550</v>
          </cell>
        </row>
        <row r="1871">
          <cell r="J1871">
            <v>550</v>
          </cell>
          <cell r="N1871">
            <v>550</v>
          </cell>
        </row>
        <row r="1872">
          <cell r="J1872">
            <v>550</v>
          </cell>
          <cell r="N1872">
            <v>550</v>
          </cell>
        </row>
        <row r="1873">
          <cell r="J1873">
            <v>550</v>
          </cell>
          <cell r="N1873">
            <v>550</v>
          </cell>
        </row>
        <row r="1874">
          <cell r="J1874">
            <v>550</v>
          </cell>
          <cell r="N1874">
            <v>550</v>
          </cell>
        </row>
        <row r="1875">
          <cell r="J1875">
            <v>550</v>
          </cell>
          <cell r="N1875">
            <v>550</v>
          </cell>
        </row>
        <row r="1876">
          <cell r="J1876">
            <v>550</v>
          </cell>
          <cell r="N1876">
            <v>550</v>
          </cell>
        </row>
        <row r="1877">
          <cell r="J1877">
            <v>550</v>
          </cell>
          <cell r="N1877">
            <v>550</v>
          </cell>
        </row>
        <row r="1878">
          <cell r="J1878">
            <v>550</v>
          </cell>
          <cell r="N1878">
            <v>550</v>
          </cell>
        </row>
        <row r="1879">
          <cell r="J1879">
            <v>550</v>
          </cell>
          <cell r="N1879">
            <v>550</v>
          </cell>
        </row>
        <row r="1880">
          <cell r="J1880">
            <v>550</v>
          </cell>
          <cell r="N1880">
            <v>550</v>
          </cell>
        </row>
        <row r="1881">
          <cell r="J1881">
            <v>550</v>
          </cell>
          <cell r="N1881">
            <v>550</v>
          </cell>
        </row>
        <row r="1882">
          <cell r="J1882">
            <v>550</v>
          </cell>
          <cell r="N1882">
            <v>550</v>
          </cell>
        </row>
        <row r="1883">
          <cell r="J1883">
            <v>550</v>
          </cell>
          <cell r="N1883">
            <v>550</v>
          </cell>
        </row>
        <row r="1884">
          <cell r="J1884">
            <v>550</v>
          </cell>
          <cell r="N1884">
            <v>550</v>
          </cell>
        </row>
        <row r="1885">
          <cell r="J1885">
            <v>550</v>
          </cell>
          <cell r="N1885">
            <v>550</v>
          </cell>
        </row>
        <row r="1886">
          <cell r="J1886">
            <v>550</v>
          </cell>
          <cell r="N1886">
            <v>550</v>
          </cell>
        </row>
        <row r="1887">
          <cell r="J1887">
            <v>550</v>
          </cell>
          <cell r="N1887">
            <v>550</v>
          </cell>
        </row>
        <row r="1888">
          <cell r="J1888">
            <v>550</v>
          </cell>
          <cell r="N1888">
            <v>550</v>
          </cell>
        </row>
        <row r="1889">
          <cell r="J1889">
            <v>550</v>
          </cell>
          <cell r="N1889">
            <v>550</v>
          </cell>
        </row>
        <row r="1890">
          <cell r="J1890">
            <v>550</v>
          </cell>
          <cell r="N1890">
            <v>550</v>
          </cell>
        </row>
        <row r="1891">
          <cell r="J1891">
            <v>550</v>
          </cell>
          <cell r="N1891">
            <v>550</v>
          </cell>
        </row>
        <row r="1892">
          <cell r="J1892">
            <v>550</v>
          </cell>
          <cell r="N1892">
            <v>550</v>
          </cell>
        </row>
        <row r="1893">
          <cell r="J1893">
            <v>550</v>
          </cell>
          <cell r="N1893">
            <v>550</v>
          </cell>
        </row>
        <row r="1894">
          <cell r="J1894">
            <v>550</v>
          </cell>
          <cell r="N1894">
            <v>550</v>
          </cell>
        </row>
        <row r="1895">
          <cell r="J1895">
            <v>550</v>
          </cell>
          <cell r="N1895">
            <v>550</v>
          </cell>
        </row>
        <row r="1896">
          <cell r="J1896">
            <v>550</v>
          </cell>
          <cell r="N1896">
            <v>550</v>
          </cell>
        </row>
        <row r="1897">
          <cell r="J1897">
            <v>550</v>
          </cell>
          <cell r="N1897">
            <v>550</v>
          </cell>
        </row>
        <row r="1898">
          <cell r="J1898">
            <v>550</v>
          </cell>
          <cell r="N1898">
            <v>550</v>
          </cell>
        </row>
        <row r="1899">
          <cell r="J1899">
            <v>550</v>
          </cell>
          <cell r="N1899">
            <v>550</v>
          </cell>
        </row>
        <row r="1900">
          <cell r="J1900">
            <v>550</v>
          </cell>
          <cell r="N1900">
            <v>550</v>
          </cell>
        </row>
        <row r="1901">
          <cell r="J1901">
            <v>550</v>
          </cell>
          <cell r="N1901">
            <v>550</v>
          </cell>
        </row>
        <row r="1902">
          <cell r="J1902">
            <v>550</v>
          </cell>
          <cell r="N1902">
            <v>550</v>
          </cell>
        </row>
        <row r="1903">
          <cell r="J1903">
            <v>550</v>
          </cell>
          <cell r="N1903">
            <v>550</v>
          </cell>
        </row>
        <row r="1904">
          <cell r="J1904">
            <v>550</v>
          </cell>
          <cell r="N1904">
            <v>550</v>
          </cell>
        </row>
        <row r="1905">
          <cell r="J1905">
            <v>550</v>
          </cell>
          <cell r="N1905">
            <v>550</v>
          </cell>
        </row>
        <row r="1906">
          <cell r="J1906">
            <v>550</v>
          </cell>
          <cell r="N1906">
            <v>550</v>
          </cell>
        </row>
        <row r="1907">
          <cell r="J1907">
            <v>550</v>
          </cell>
          <cell r="N1907">
            <v>550</v>
          </cell>
        </row>
        <row r="1908">
          <cell r="J1908">
            <v>550</v>
          </cell>
          <cell r="N1908">
            <v>550</v>
          </cell>
        </row>
        <row r="1909">
          <cell r="J1909">
            <v>550</v>
          </cell>
          <cell r="N1909">
            <v>550</v>
          </cell>
        </row>
        <row r="1910">
          <cell r="J1910">
            <v>550</v>
          </cell>
          <cell r="N1910">
            <v>550</v>
          </cell>
        </row>
        <row r="1911">
          <cell r="J1911">
            <v>550</v>
          </cell>
          <cell r="N1911">
            <v>550</v>
          </cell>
        </row>
        <row r="1912">
          <cell r="J1912">
            <v>550</v>
          </cell>
          <cell r="N1912">
            <v>550</v>
          </cell>
        </row>
        <row r="1913">
          <cell r="J1913">
            <v>550</v>
          </cell>
          <cell r="N1913">
            <v>550</v>
          </cell>
        </row>
        <row r="1914">
          <cell r="J1914">
            <v>550</v>
          </cell>
          <cell r="N1914">
            <v>550</v>
          </cell>
        </row>
        <row r="1915">
          <cell r="J1915">
            <v>550</v>
          </cell>
          <cell r="N1915">
            <v>550</v>
          </cell>
        </row>
        <row r="1916">
          <cell r="J1916">
            <v>550</v>
          </cell>
          <cell r="N1916">
            <v>550</v>
          </cell>
        </row>
        <row r="1917">
          <cell r="J1917">
            <v>550</v>
          </cell>
          <cell r="N1917">
            <v>550</v>
          </cell>
        </row>
        <row r="1918">
          <cell r="J1918">
            <v>550</v>
          </cell>
          <cell r="N1918">
            <v>550</v>
          </cell>
        </row>
        <row r="1919">
          <cell r="J1919">
            <v>550</v>
          </cell>
          <cell r="N1919">
            <v>550</v>
          </cell>
        </row>
        <row r="1920">
          <cell r="J1920">
            <v>550</v>
          </cell>
          <cell r="N1920">
            <v>550</v>
          </cell>
        </row>
        <row r="1921">
          <cell r="J1921">
            <v>550</v>
          </cell>
          <cell r="N1921">
            <v>550</v>
          </cell>
        </row>
        <row r="1922">
          <cell r="J1922">
            <v>550</v>
          </cell>
          <cell r="N1922">
            <v>550</v>
          </cell>
        </row>
        <row r="1923">
          <cell r="J1923">
            <v>550</v>
          </cell>
          <cell r="N1923">
            <v>550</v>
          </cell>
        </row>
        <row r="1924">
          <cell r="J1924">
            <v>550</v>
          </cell>
          <cell r="N1924">
            <v>550</v>
          </cell>
        </row>
        <row r="1925">
          <cell r="J1925">
            <v>550</v>
          </cell>
          <cell r="N1925">
            <v>550</v>
          </cell>
        </row>
        <row r="1926">
          <cell r="J1926">
            <v>550</v>
          </cell>
          <cell r="N1926">
            <v>550</v>
          </cell>
        </row>
        <row r="1927">
          <cell r="J1927">
            <v>550</v>
          </cell>
          <cell r="N1927">
            <v>550</v>
          </cell>
        </row>
        <row r="1928">
          <cell r="J1928">
            <v>550</v>
          </cell>
          <cell r="N1928">
            <v>550</v>
          </cell>
        </row>
        <row r="1929">
          <cell r="J1929">
            <v>550</v>
          </cell>
          <cell r="N1929">
            <v>550</v>
          </cell>
        </row>
        <row r="1930">
          <cell r="J1930">
            <v>550</v>
          </cell>
          <cell r="N1930">
            <v>550</v>
          </cell>
        </row>
        <row r="1931">
          <cell r="J1931">
            <v>550</v>
          </cell>
          <cell r="N1931">
            <v>550</v>
          </cell>
        </row>
        <row r="1932">
          <cell r="J1932">
            <v>550</v>
          </cell>
          <cell r="N1932">
            <v>550</v>
          </cell>
        </row>
        <row r="1933">
          <cell r="J1933">
            <v>550</v>
          </cell>
          <cell r="N1933">
            <v>550</v>
          </cell>
        </row>
        <row r="1934">
          <cell r="J1934">
            <v>550</v>
          </cell>
          <cell r="N1934">
            <v>550</v>
          </cell>
        </row>
        <row r="1935">
          <cell r="J1935">
            <v>550</v>
          </cell>
          <cell r="N1935">
            <v>550</v>
          </cell>
        </row>
        <row r="1936">
          <cell r="J1936">
            <v>550</v>
          </cell>
          <cell r="N1936">
            <v>550</v>
          </cell>
        </row>
        <row r="1937">
          <cell r="J1937">
            <v>550</v>
          </cell>
          <cell r="N1937">
            <v>550</v>
          </cell>
        </row>
        <row r="1938">
          <cell r="J1938">
            <v>550</v>
          </cell>
          <cell r="N1938">
            <v>550</v>
          </cell>
        </row>
        <row r="1939">
          <cell r="J1939">
            <v>550</v>
          </cell>
          <cell r="N1939">
            <v>550</v>
          </cell>
        </row>
        <row r="1940">
          <cell r="J1940">
            <v>550</v>
          </cell>
          <cell r="N1940">
            <v>550</v>
          </cell>
        </row>
        <row r="1941">
          <cell r="J1941">
            <v>550</v>
          </cell>
          <cell r="N1941">
            <v>550</v>
          </cell>
        </row>
        <row r="1942">
          <cell r="J1942">
            <v>550</v>
          </cell>
          <cell r="N1942">
            <v>550</v>
          </cell>
        </row>
        <row r="1943">
          <cell r="J1943">
            <v>550</v>
          </cell>
          <cell r="N1943">
            <v>550</v>
          </cell>
        </row>
        <row r="1944">
          <cell r="J1944">
            <v>550</v>
          </cell>
          <cell r="N1944">
            <v>550</v>
          </cell>
        </row>
        <row r="1945">
          <cell r="J1945">
            <v>550</v>
          </cell>
          <cell r="N1945">
            <v>550</v>
          </cell>
        </row>
        <row r="1946">
          <cell r="J1946">
            <v>550</v>
          </cell>
          <cell r="N1946">
            <v>550</v>
          </cell>
        </row>
        <row r="1947">
          <cell r="J1947">
            <v>550</v>
          </cell>
          <cell r="N1947">
            <v>550</v>
          </cell>
        </row>
        <row r="1948">
          <cell r="J1948">
            <v>550</v>
          </cell>
          <cell r="N1948">
            <v>550</v>
          </cell>
        </row>
        <row r="1949">
          <cell r="J1949">
            <v>550</v>
          </cell>
          <cell r="N1949">
            <v>550</v>
          </cell>
        </row>
        <row r="1950">
          <cell r="J1950">
            <v>550</v>
          </cell>
          <cell r="N1950">
            <v>550</v>
          </cell>
        </row>
        <row r="1951">
          <cell r="J1951">
            <v>550</v>
          </cell>
          <cell r="N1951">
            <v>550</v>
          </cell>
        </row>
        <row r="1952">
          <cell r="J1952">
            <v>550</v>
          </cell>
          <cell r="N1952">
            <v>550</v>
          </cell>
        </row>
        <row r="1953">
          <cell r="J1953">
            <v>550</v>
          </cell>
          <cell r="N1953">
            <v>550</v>
          </cell>
        </row>
        <row r="1954">
          <cell r="J1954">
            <v>550</v>
          </cell>
          <cell r="N1954">
            <v>550</v>
          </cell>
        </row>
        <row r="1955">
          <cell r="J1955">
            <v>550</v>
          </cell>
          <cell r="N1955">
            <v>550</v>
          </cell>
        </row>
        <row r="1956">
          <cell r="J1956">
            <v>550</v>
          </cell>
          <cell r="N1956">
            <v>550</v>
          </cell>
        </row>
        <row r="1957">
          <cell r="J1957">
            <v>550</v>
          </cell>
          <cell r="N1957">
            <v>550</v>
          </cell>
        </row>
        <row r="1958">
          <cell r="J1958">
            <v>550</v>
          </cell>
          <cell r="N1958">
            <v>550</v>
          </cell>
        </row>
        <row r="1959">
          <cell r="J1959">
            <v>550</v>
          </cell>
          <cell r="N1959">
            <v>550</v>
          </cell>
        </row>
        <row r="1960">
          <cell r="J1960">
            <v>550</v>
          </cell>
          <cell r="N1960">
            <v>550</v>
          </cell>
        </row>
        <row r="1961">
          <cell r="J1961">
            <v>550</v>
          </cell>
          <cell r="N1961">
            <v>550</v>
          </cell>
        </row>
        <row r="1962">
          <cell r="J1962">
            <v>550</v>
          </cell>
          <cell r="N1962">
            <v>550</v>
          </cell>
        </row>
        <row r="1963">
          <cell r="J1963">
            <v>550</v>
          </cell>
          <cell r="N1963">
            <v>550</v>
          </cell>
        </row>
        <row r="1964">
          <cell r="J1964">
            <v>550</v>
          </cell>
          <cell r="N1964">
            <v>550</v>
          </cell>
        </row>
        <row r="1965">
          <cell r="J1965">
            <v>550</v>
          </cell>
          <cell r="N1965">
            <v>550</v>
          </cell>
        </row>
        <row r="1966">
          <cell r="J1966">
            <v>550</v>
          </cell>
          <cell r="N1966">
            <v>550</v>
          </cell>
        </row>
        <row r="1967">
          <cell r="J1967">
            <v>550</v>
          </cell>
          <cell r="N1967">
            <v>550</v>
          </cell>
        </row>
        <row r="1968">
          <cell r="J1968">
            <v>550</v>
          </cell>
          <cell r="N1968">
            <v>550</v>
          </cell>
        </row>
        <row r="1969">
          <cell r="J1969">
            <v>550</v>
          </cell>
          <cell r="N1969">
            <v>550</v>
          </cell>
        </row>
        <row r="1970">
          <cell r="J1970">
            <v>550</v>
          </cell>
          <cell r="N1970">
            <v>550</v>
          </cell>
        </row>
        <row r="1971">
          <cell r="J1971">
            <v>550</v>
          </cell>
          <cell r="N1971">
            <v>550</v>
          </cell>
        </row>
        <row r="1972">
          <cell r="J1972">
            <v>550</v>
          </cell>
          <cell r="N1972">
            <v>550</v>
          </cell>
        </row>
        <row r="1973">
          <cell r="J1973">
            <v>550</v>
          </cell>
          <cell r="N1973">
            <v>550</v>
          </cell>
        </row>
        <row r="1974">
          <cell r="J1974">
            <v>550</v>
          </cell>
          <cell r="N1974">
            <v>550</v>
          </cell>
        </row>
        <row r="1975">
          <cell r="J1975">
            <v>550</v>
          </cell>
          <cell r="N1975">
            <v>550</v>
          </cell>
        </row>
        <row r="1976">
          <cell r="J1976">
            <v>550</v>
          </cell>
          <cell r="N1976">
            <v>550</v>
          </cell>
        </row>
        <row r="1977">
          <cell r="J1977">
            <v>550</v>
          </cell>
          <cell r="N1977">
            <v>550</v>
          </cell>
        </row>
        <row r="1978">
          <cell r="J1978">
            <v>550</v>
          </cell>
          <cell r="N1978">
            <v>550</v>
          </cell>
        </row>
        <row r="1979">
          <cell r="J1979">
            <v>550</v>
          </cell>
          <cell r="N1979">
            <v>550</v>
          </cell>
        </row>
        <row r="1980">
          <cell r="J1980">
            <v>550</v>
          </cell>
          <cell r="N1980">
            <v>550</v>
          </cell>
        </row>
        <row r="1981">
          <cell r="J1981">
            <v>550</v>
          </cell>
          <cell r="N1981">
            <v>550</v>
          </cell>
        </row>
        <row r="1982">
          <cell r="J1982">
            <v>550</v>
          </cell>
          <cell r="N1982">
            <v>550</v>
          </cell>
        </row>
        <row r="1983">
          <cell r="J1983">
            <v>550</v>
          </cell>
          <cell r="N1983">
            <v>550</v>
          </cell>
        </row>
        <row r="1984">
          <cell r="J1984">
            <v>550</v>
          </cell>
          <cell r="N1984">
            <v>550</v>
          </cell>
        </row>
        <row r="1985">
          <cell r="J1985">
            <v>550</v>
          </cell>
          <cell r="N1985">
            <v>550</v>
          </cell>
        </row>
        <row r="1986">
          <cell r="J1986">
            <v>550</v>
          </cell>
          <cell r="N1986">
            <v>550</v>
          </cell>
        </row>
        <row r="1987">
          <cell r="J1987">
            <v>550</v>
          </cell>
          <cell r="N1987">
            <v>550</v>
          </cell>
        </row>
        <row r="1988">
          <cell r="J1988">
            <v>550</v>
          </cell>
          <cell r="N1988">
            <v>550</v>
          </cell>
        </row>
        <row r="1989">
          <cell r="J1989">
            <v>550</v>
          </cell>
          <cell r="N1989">
            <v>550</v>
          </cell>
        </row>
        <row r="1990">
          <cell r="J1990">
            <v>550</v>
          </cell>
          <cell r="N1990">
            <v>550</v>
          </cell>
        </row>
        <row r="1991">
          <cell r="J1991">
            <v>550</v>
          </cell>
          <cell r="N1991">
            <v>550</v>
          </cell>
        </row>
        <row r="1992">
          <cell r="J1992">
            <v>550</v>
          </cell>
          <cell r="N1992">
            <v>550</v>
          </cell>
        </row>
        <row r="1993">
          <cell r="J1993">
            <v>550</v>
          </cell>
          <cell r="N1993">
            <v>550</v>
          </cell>
        </row>
        <row r="1994">
          <cell r="J1994">
            <v>550</v>
          </cell>
          <cell r="N1994">
            <v>550</v>
          </cell>
        </row>
        <row r="1995">
          <cell r="J1995">
            <v>550</v>
          </cell>
          <cell r="N1995">
            <v>550</v>
          </cell>
        </row>
        <row r="1996">
          <cell r="J1996">
            <v>550</v>
          </cell>
          <cell r="N1996">
            <v>550</v>
          </cell>
        </row>
        <row r="1997">
          <cell r="J1997">
            <v>550</v>
          </cell>
          <cell r="N1997">
            <v>550</v>
          </cell>
        </row>
        <row r="1998">
          <cell r="J1998">
            <v>550</v>
          </cell>
          <cell r="N1998">
            <v>550</v>
          </cell>
        </row>
        <row r="1999">
          <cell r="J1999">
            <v>550</v>
          </cell>
          <cell r="N1999">
            <v>550</v>
          </cell>
        </row>
        <row r="2000">
          <cell r="J2000">
            <v>550</v>
          </cell>
          <cell r="N2000">
            <v>550</v>
          </cell>
        </row>
        <row r="2001">
          <cell r="J2001">
            <v>550</v>
          </cell>
          <cell r="N2001">
            <v>550</v>
          </cell>
        </row>
        <row r="2002">
          <cell r="J2002">
            <v>550</v>
          </cell>
          <cell r="N2002">
            <v>550</v>
          </cell>
        </row>
        <row r="2003">
          <cell r="J2003">
            <v>550</v>
          </cell>
          <cell r="N2003">
            <v>550</v>
          </cell>
        </row>
        <row r="2004">
          <cell r="J2004">
            <v>550</v>
          </cell>
          <cell r="N2004">
            <v>550</v>
          </cell>
        </row>
        <row r="2005">
          <cell r="J2005">
            <v>550</v>
          </cell>
          <cell r="N2005">
            <v>550</v>
          </cell>
        </row>
        <row r="2006">
          <cell r="J2006">
            <v>550</v>
          </cell>
          <cell r="N2006">
            <v>550</v>
          </cell>
        </row>
        <row r="2007">
          <cell r="J2007">
            <v>550</v>
          </cell>
          <cell r="N2007">
            <v>550</v>
          </cell>
        </row>
        <row r="2008">
          <cell r="J2008">
            <v>550</v>
          </cell>
          <cell r="N2008">
            <v>550</v>
          </cell>
        </row>
        <row r="2009">
          <cell r="J2009">
            <v>550</v>
          </cell>
          <cell r="N2009">
            <v>550</v>
          </cell>
        </row>
        <row r="2010">
          <cell r="J2010">
            <v>550</v>
          </cell>
          <cell r="N2010">
            <v>550</v>
          </cell>
        </row>
        <row r="2011">
          <cell r="J2011">
            <v>550</v>
          </cell>
          <cell r="N2011">
            <v>550</v>
          </cell>
        </row>
        <row r="2012">
          <cell r="J2012">
            <v>550</v>
          </cell>
          <cell r="N2012">
            <v>550</v>
          </cell>
        </row>
        <row r="2013">
          <cell r="J2013">
            <v>550</v>
          </cell>
          <cell r="N2013">
            <v>550</v>
          </cell>
        </row>
        <row r="2014">
          <cell r="J2014">
            <v>550</v>
          </cell>
          <cell r="N2014">
            <v>550</v>
          </cell>
        </row>
        <row r="2015">
          <cell r="J2015">
            <v>550</v>
          </cell>
          <cell r="N2015">
            <v>550</v>
          </cell>
        </row>
        <row r="2016">
          <cell r="J2016">
            <v>550</v>
          </cell>
          <cell r="N2016">
            <v>550</v>
          </cell>
        </row>
        <row r="2017">
          <cell r="J2017">
            <v>550</v>
          </cell>
          <cell r="N2017">
            <v>550</v>
          </cell>
        </row>
        <row r="2018">
          <cell r="J2018">
            <v>550</v>
          </cell>
          <cell r="N2018">
            <v>550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标准新手流程（非R）"/>
      <sheetName val="功能开启节奏"/>
      <sheetName val="转生节奏"/>
      <sheetName val="基础装备节奏"/>
      <sheetName val="通天塔对接"/>
      <sheetName val="关卡对接"/>
      <sheetName val="仙兵对接"/>
      <sheetName val="职业技能对接"/>
      <sheetName val="前3天非R装备模拟"/>
      <sheetName val="新手阶段非R升级节奏"/>
    </sheetNames>
    <sheetDataSet>
      <sheetData sheetId="0">
        <row r="6">
          <cell r="J6">
            <v>8.3333333333333329E-2</v>
          </cell>
        </row>
      </sheetData>
      <sheetData sheetId="1">
        <row r="4">
          <cell r="B4">
            <v>13</v>
          </cell>
        </row>
        <row r="20">
          <cell r="B20">
            <v>90</v>
          </cell>
        </row>
        <row r="26">
          <cell r="B26">
            <v>275</v>
          </cell>
        </row>
        <row r="27">
          <cell r="B27">
            <v>235</v>
          </cell>
        </row>
      </sheetData>
      <sheetData sheetId="2">
        <row r="3">
          <cell r="A3" t="str">
            <v>转生等阶</v>
          </cell>
        </row>
        <row r="5">
          <cell r="E5">
            <v>235</v>
          </cell>
        </row>
        <row r="6">
          <cell r="E6">
            <v>275</v>
          </cell>
        </row>
        <row r="7">
          <cell r="E7">
            <v>300</v>
          </cell>
        </row>
        <row r="8">
          <cell r="E8">
            <v>350</v>
          </cell>
        </row>
        <row r="9">
          <cell r="E9">
            <v>400</v>
          </cell>
        </row>
        <row r="10">
          <cell r="E10">
            <v>450</v>
          </cell>
        </row>
        <row r="11">
          <cell r="E11">
            <v>500</v>
          </cell>
        </row>
        <row r="12">
          <cell r="E12">
            <v>550</v>
          </cell>
        </row>
      </sheetData>
      <sheetData sheetId="3"/>
      <sheetData sheetId="4">
        <row r="4">
          <cell r="B4" t="str">
            <v>通天塔1</v>
          </cell>
        </row>
      </sheetData>
      <sheetData sheetId="5">
        <row r="4">
          <cell r="A4">
            <v>30</v>
          </cell>
        </row>
      </sheetData>
      <sheetData sheetId="6">
        <row r="4">
          <cell r="C4" t="str">
            <v>主线任务100017</v>
          </cell>
        </row>
      </sheetData>
      <sheetData sheetId="7">
        <row r="3">
          <cell r="B3">
            <v>20</v>
          </cell>
        </row>
      </sheetData>
      <sheetData sheetId="8">
        <row r="3">
          <cell r="A3" t="str">
            <v>非R等级</v>
          </cell>
        </row>
      </sheetData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货币基础"/>
      <sheetName val="总产出框架"/>
      <sheetName val="装备产出框架"/>
      <sheetName val="成就"/>
      <sheetName val="基础装备产出"/>
      <sheetName val="基础装备物品表"/>
      <sheetName val="基础装备关卡挂机表"/>
      <sheetName val="基础装备掉落表"/>
      <sheetName val="关卡通关奖励"/>
      <sheetName val="关卡炼妖杀怪"/>
      <sheetName val="关卡扫荡奖励"/>
      <sheetName val="神装产出"/>
      <sheetName val="神装物品表"/>
      <sheetName val="神装掉落表"/>
      <sheetName val="神魂产出"/>
      <sheetName val="神魂物品表"/>
      <sheetName val="神魂掉落表"/>
      <sheetName val="材料副本"/>
      <sheetName val="进阶副本"/>
      <sheetName val="通天塔"/>
      <sheetName val="神纹物品表"/>
      <sheetName val="神纹掉落表"/>
      <sheetName val="福利法宝"/>
      <sheetName val="摇钱树"/>
      <sheetName val="仙阶"/>
      <sheetName val="仙兵"/>
      <sheetName val="主城日常"/>
      <sheetName val="切磋"/>
      <sheetName val="竞技场"/>
      <sheetName val="装备副本"/>
      <sheetName val="经验副本"/>
      <sheetName val="守护神剑副本"/>
      <sheetName val="守护神剑掉落配表"/>
      <sheetName val="boss之家分层"/>
      <sheetName val="道具商店"/>
      <sheetName val="道具格扩容"/>
      <sheetName val="仙灵"/>
      <sheetName val="组队副本"/>
      <sheetName val="幻化临时数值"/>
      <sheetName val="守护神剑"/>
      <sheetName val="药田"/>
      <sheetName val="魂骨塔"/>
      <sheetName val="跨服天梯"/>
      <sheetName val="跨服领地战"/>
      <sheetName val="巅峰赛季"/>
      <sheetName val="上香"/>
      <sheetName val="签到"/>
      <sheetName val="答题"/>
      <sheetName val="接财神"/>
      <sheetName val="血战比奇"/>
      <sheetName val="个人战"/>
      <sheetName val="世界boss"/>
      <sheetName val="单人爬塔"/>
      <sheetName val="异界boss"/>
      <sheetName val="温泉"/>
      <sheetName val="非R资源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7">
          <cell r="F47">
            <v>81</v>
          </cell>
        </row>
        <row r="48">
          <cell r="F48">
            <v>82</v>
          </cell>
        </row>
        <row r="49">
          <cell r="F49">
            <v>83</v>
          </cell>
        </row>
        <row r="50">
          <cell r="F50">
            <v>84</v>
          </cell>
        </row>
        <row r="51">
          <cell r="F51">
            <v>85</v>
          </cell>
        </row>
        <row r="52">
          <cell r="F52">
            <v>86</v>
          </cell>
        </row>
        <row r="53">
          <cell r="F53">
            <v>87</v>
          </cell>
        </row>
        <row r="54">
          <cell r="F54">
            <v>89</v>
          </cell>
        </row>
        <row r="55">
          <cell r="F55">
            <v>90</v>
          </cell>
        </row>
        <row r="56">
          <cell r="F56">
            <v>92</v>
          </cell>
        </row>
        <row r="57">
          <cell r="F57">
            <v>106</v>
          </cell>
        </row>
        <row r="58">
          <cell r="F58">
            <v>107</v>
          </cell>
        </row>
        <row r="59">
          <cell r="F59">
            <v>108</v>
          </cell>
        </row>
        <row r="60">
          <cell r="F60">
            <v>109</v>
          </cell>
        </row>
        <row r="61">
          <cell r="F61">
            <v>110</v>
          </cell>
        </row>
        <row r="62">
          <cell r="F62">
            <v>112</v>
          </cell>
        </row>
        <row r="63">
          <cell r="F63">
            <v>114</v>
          </cell>
        </row>
        <row r="64">
          <cell r="F64">
            <v>116</v>
          </cell>
        </row>
        <row r="65">
          <cell r="F65">
            <v>118</v>
          </cell>
        </row>
        <row r="66">
          <cell r="F66">
            <v>120</v>
          </cell>
        </row>
        <row r="67">
          <cell r="F67">
            <v>122</v>
          </cell>
        </row>
        <row r="68">
          <cell r="F68">
            <v>124</v>
          </cell>
        </row>
        <row r="69">
          <cell r="F69">
            <v>126</v>
          </cell>
        </row>
        <row r="70">
          <cell r="F70">
            <v>128</v>
          </cell>
        </row>
        <row r="71">
          <cell r="F71">
            <v>130</v>
          </cell>
        </row>
        <row r="72">
          <cell r="F72">
            <v>135</v>
          </cell>
        </row>
        <row r="73">
          <cell r="F73">
            <v>140</v>
          </cell>
        </row>
        <row r="74">
          <cell r="F74">
            <v>145</v>
          </cell>
        </row>
        <row r="75">
          <cell r="F75">
            <v>150</v>
          </cell>
        </row>
        <row r="76">
          <cell r="F76">
            <v>155</v>
          </cell>
        </row>
        <row r="77">
          <cell r="F77">
            <v>160</v>
          </cell>
        </row>
        <row r="78">
          <cell r="F78">
            <v>165</v>
          </cell>
        </row>
        <row r="79">
          <cell r="F79">
            <v>170</v>
          </cell>
        </row>
        <row r="80">
          <cell r="F80">
            <v>180</v>
          </cell>
        </row>
        <row r="81">
          <cell r="F81">
            <v>190</v>
          </cell>
        </row>
        <row r="82">
          <cell r="F82">
            <v>201</v>
          </cell>
        </row>
        <row r="83">
          <cell r="F83">
            <v>202</v>
          </cell>
        </row>
        <row r="84">
          <cell r="F84">
            <v>203</v>
          </cell>
        </row>
        <row r="85">
          <cell r="F85">
            <v>204</v>
          </cell>
        </row>
        <row r="86">
          <cell r="F86">
            <v>205</v>
          </cell>
        </row>
        <row r="87">
          <cell r="F87">
            <v>206</v>
          </cell>
        </row>
        <row r="88">
          <cell r="F88">
            <v>207</v>
          </cell>
        </row>
        <row r="89">
          <cell r="F89">
            <v>208</v>
          </cell>
        </row>
        <row r="90">
          <cell r="F90">
            <v>209</v>
          </cell>
        </row>
        <row r="91">
          <cell r="F91">
            <v>210</v>
          </cell>
        </row>
        <row r="92">
          <cell r="F92">
            <v>211</v>
          </cell>
        </row>
        <row r="93">
          <cell r="F93">
            <v>212</v>
          </cell>
        </row>
        <row r="94">
          <cell r="F94">
            <v>213</v>
          </cell>
        </row>
        <row r="95">
          <cell r="F95">
            <v>214</v>
          </cell>
        </row>
        <row r="96">
          <cell r="F96">
            <v>215</v>
          </cell>
        </row>
        <row r="97">
          <cell r="F97">
            <v>216</v>
          </cell>
        </row>
        <row r="98">
          <cell r="F98">
            <v>217</v>
          </cell>
        </row>
        <row r="99">
          <cell r="F99">
            <v>218</v>
          </cell>
        </row>
        <row r="100">
          <cell r="F100">
            <v>219</v>
          </cell>
        </row>
        <row r="101">
          <cell r="F101">
            <v>220</v>
          </cell>
        </row>
        <row r="102">
          <cell r="F102">
            <v>221</v>
          </cell>
        </row>
        <row r="103">
          <cell r="F103">
            <v>222</v>
          </cell>
        </row>
        <row r="104">
          <cell r="F104">
            <v>223</v>
          </cell>
        </row>
        <row r="105">
          <cell r="F105">
            <v>224</v>
          </cell>
        </row>
        <row r="106">
          <cell r="F106">
            <v>225</v>
          </cell>
        </row>
        <row r="107">
          <cell r="F107">
            <v>226</v>
          </cell>
        </row>
        <row r="108">
          <cell r="F108">
            <v>227</v>
          </cell>
        </row>
        <row r="109">
          <cell r="F109">
            <v>228</v>
          </cell>
        </row>
        <row r="110">
          <cell r="F110">
            <v>229</v>
          </cell>
        </row>
        <row r="111">
          <cell r="F111">
            <v>230</v>
          </cell>
        </row>
        <row r="112">
          <cell r="F112">
            <v>231</v>
          </cell>
        </row>
        <row r="113">
          <cell r="F113">
            <v>232</v>
          </cell>
        </row>
        <row r="114">
          <cell r="F114">
            <v>233</v>
          </cell>
        </row>
        <row r="115">
          <cell r="F115">
            <v>234</v>
          </cell>
        </row>
        <row r="116">
          <cell r="F116">
            <v>235</v>
          </cell>
        </row>
        <row r="117">
          <cell r="F117">
            <v>237</v>
          </cell>
        </row>
        <row r="118">
          <cell r="F118">
            <v>238</v>
          </cell>
        </row>
        <row r="119">
          <cell r="F119">
            <v>240</v>
          </cell>
        </row>
        <row r="120">
          <cell r="F120">
            <v>242</v>
          </cell>
        </row>
        <row r="121">
          <cell r="F121">
            <v>244</v>
          </cell>
        </row>
        <row r="122">
          <cell r="F122">
            <v>246</v>
          </cell>
        </row>
        <row r="123">
          <cell r="F123">
            <v>247</v>
          </cell>
        </row>
        <row r="124">
          <cell r="F124">
            <v>249</v>
          </cell>
        </row>
        <row r="125">
          <cell r="F125">
            <v>250</v>
          </cell>
        </row>
        <row r="126">
          <cell r="F126">
            <v>251</v>
          </cell>
        </row>
        <row r="127">
          <cell r="F127">
            <v>252</v>
          </cell>
        </row>
        <row r="128">
          <cell r="F128">
            <v>253</v>
          </cell>
        </row>
        <row r="129">
          <cell r="F129">
            <v>254</v>
          </cell>
        </row>
        <row r="130">
          <cell r="F130">
            <v>255</v>
          </cell>
        </row>
        <row r="131">
          <cell r="F131">
            <v>256</v>
          </cell>
        </row>
        <row r="132">
          <cell r="F132">
            <v>257</v>
          </cell>
        </row>
        <row r="133">
          <cell r="F133">
            <v>258</v>
          </cell>
        </row>
        <row r="134">
          <cell r="F134">
            <v>259</v>
          </cell>
        </row>
        <row r="135">
          <cell r="F135">
            <v>260</v>
          </cell>
        </row>
        <row r="136">
          <cell r="F136">
            <v>260</v>
          </cell>
        </row>
        <row r="137">
          <cell r="F137">
            <v>261</v>
          </cell>
        </row>
        <row r="138">
          <cell r="F138">
            <v>262</v>
          </cell>
        </row>
        <row r="139">
          <cell r="F139">
            <v>263</v>
          </cell>
        </row>
        <row r="140">
          <cell r="F140">
            <v>263</v>
          </cell>
        </row>
        <row r="141">
          <cell r="F141">
            <v>264</v>
          </cell>
        </row>
        <row r="142">
          <cell r="F142">
            <v>265</v>
          </cell>
        </row>
        <row r="143">
          <cell r="F143">
            <v>266</v>
          </cell>
        </row>
        <row r="144">
          <cell r="F144">
            <v>266</v>
          </cell>
        </row>
        <row r="145">
          <cell r="F145">
            <v>267</v>
          </cell>
        </row>
        <row r="146">
          <cell r="F146">
            <v>268</v>
          </cell>
        </row>
        <row r="147">
          <cell r="F147">
            <v>268</v>
          </cell>
        </row>
        <row r="148">
          <cell r="F148">
            <v>269</v>
          </cell>
        </row>
        <row r="149">
          <cell r="F149">
            <v>270</v>
          </cell>
        </row>
        <row r="150">
          <cell r="F150">
            <v>270</v>
          </cell>
        </row>
        <row r="151">
          <cell r="F151">
            <v>271</v>
          </cell>
        </row>
        <row r="152">
          <cell r="F152">
            <v>272</v>
          </cell>
        </row>
        <row r="153">
          <cell r="F153">
            <v>272</v>
          </cell>
        </row>
        <row r="154">
          <cell r="F154">
            <v>273</v>
          </cell>
        </row>
        <row r="155">
          <cell r="F155">
            <v>273</v>
          </cell>
        </row>
        <row r="156">
          <cell r="F156">
            <v>274</v>
          </cell>
        </row>
        <row r="157">
          <cell r="F157">
            <v>275</v>
          </cell>
        </row>
        <row r="158">
          <cell r="F158">
            <v>275</v>
          </cell>
        </row>
        <row r="159">
          <cell r="F159">
            <v>276</v>
          </cell>
        </row>
        <row r="160">
          <cell r="F160">
            <v>276</v>
          </cell>
        </row>
        <row r="161">
          <cell r="F161">
            <v>277</v>
          </cell>
        </row>
        <row r="162">
          <cell r="F162">
            <v>277</v>
          </cell>
        </row>
        <row r="163">
          <cell r="F163">
            <v>278</v>
          </cell>
        </row>
        <row r="164">
          <cell r="F164">
            <v>279</v>
          </cell>
        </row>
        <row r="165">
          <cell r="F165">
            <v>279</v>
          </cell>
        </row>
        <row r="166">
          <cell r="F166">
            <v>280</v>
          </cell>
        </row>
        <row r="167">
          <cell r="F167">
            <v>280</v>
          </cell>
        </row>
        <row r="168">
          <cell r="F168">
            <v>280</v>
          </cell>
        </row>
        <row r="169">
          <cell r="F169">
            <v>280</v>
          </cell>
        </row>
        <row r="170">
          <cell r="F170">
            <v>281</v>
          </cell>
        </row>
        <row r="171">
          <cell r="F171">
            <v>281</v>
          </cell>
        </row>
        <row r="172">
          <cell r="F172">
            <v>281</v>
          </cell>
        </row>
        <row r="173">
          <cell r="F173">
            <v>281</v>
          </cell>
        </row>
        <row r="174">
          <cell r="F174">
            <v>282</v>
          </cell>
        </row>
        <row r="175">
          <cell r="F175">
            <v>282</v>
          </cell>
        </row>
        <row r="176">
          <cell r="F176">
            <v>282</v>
          </cell>
        </row>
        <row r="177">
          <cell r="F177">
            <v>282</v>
          </cell>
        </row>
        <row r="178">
          <cell r="F178">
            <v>283</v>
          </cell>
        </row>
        <row r="179">
          <cell r="F179">
            <v>283</v>
          </cell>
        </row>
        <row r="180">
          <cell r="F180">
            <v>283</v>
          </cell>
        </row>
        <row r="181">
          <cell r="F181">
            <v>284</v>
          </cell>
        </row>
        <row r="182">
          <cell r="F182">
            <v>284</v>
          </cell>
        </row>
        <row r="183">
          <cell r="F183">
            <v>284</v>
          </cell>
        </row>
        <row r="184">
          <cell r="F184">
            <v>285</v>
          </cell>
        </row>
        <row r="185">
          <cell r="F185">
            <v>285</v>
          </cell>
        </row>
        <row r="186">
          <cell r="F186">
            <v>285</v>
          </cell>
        </row>
        <row r="187">
          <cell r="F187">
            <v>286</v>
          </cell>
        </row>
        <row r="188">
          <cell r="F188">
            <v>286</v>
          </cell>
        </row>
        <row r="189">
          <cell r="F189">
            <v>286</v>
          </cell>
        </row>
        <row r="190">
          <cell r="F190">
            <v>287</v>
          </cell>
        </row>
        <row r="191">
          <cell r="F191">
            <v>287</v>
          </cell>
        </row>
        <row r="192">
          <cell r="F192">
            <v>288</v>
          </cell>
        </row>
        <row r="193">
          <cell r="F193">
            <v>288</v>
          </cell>
        </row>
        <row r="194">
          <cell r="F194">
            <v>288</v>
          </cell>
        </row>
        <row r="195">
          <cell r="F195">
            <v>289</v>
          </cell>
        </row>
        <row r="196">
          <cell r="F196">
            <v>289</v>
          </cell>
        </row>
        <row r="197">
          <cell r="F197">
            <v>290</v>
          </cell>
        </row>
        <row r="198">
          <cell r="F198">
            <v>290</v>
          </cell>
        </row>
        <row r="199">
          <cell r="F199">
            <v>291</v>
          </cell>
        </row>
        <row r="200">
          <cell r="F200">
            <v>291</v>
          </cell>
        </row>
        <row r="201">
          <cell r="F201">
            <v>292</v>
          </cell>
        </row>
        <row r="202">
          <cell r="F202">
            <v>292</v>
          </cell>
        </row>
        <row r="203">
          <cell r="F203">
            <v>293</v>
          </cell>
        </row>
        <row r="204">
          <cell r="F204">
            <v>293</v>
          </cell>
        </row>
        <row r="205">
          <cell r="F205">
            <v>294</v>
          </cell>
        </row>
        <row r="206">
          <cell r="F206">
            <v>294</v>
          </cell>
        </row>
        <row r="207">
          <cell r="F207">
            <v>295</v>
          </cell>
        </row>
        <row r="208">
          <cell r="F208">
            <v>295</v>
          </cell>
        </row>
        <row r="209">
          <cell r="F209">
            <v>296</v>
          </cell>
        </row>
        <row r="210">
          <cell r="F210">
            <v>296</v>
          </cell>
        </row>
        <row r="211">
          <cell r="F211">
            <v>297</v>
          </cell>
        </row>
        <row r="212">
          <cell r="F212">
            <v>297</v>
          </cell>
        </row>
        <row r="213">
          <cell r="F213">
            <v>298</v>
          </cell>
        </row>
        <row r="214">
          <cell r="F214">
            <v>298</v>
          </cell>
        </row>
        <row r="215">
          <cell r="F215">
            <v>299</v>
          </cell>
        </row>
        <row r="216">
          <cell r="F216">
            <v>300</v>
          </cell>
        </row>
        <row r="217">
          <cell r="F217">
            <v>300</v>
          </cell>
        </row>
        <row r="218">
          <cell r="F218">
            <v>300</v>
          </cell>
        </row>
        <row r="219">
          <cell r="F219">
            <v>300</v>
          </cell>
        </row>
        <row r="220">
          <cell r="F220">
            <v>300</v>
          </cell>
        </row>
        <row r="221">
          <cell r="F221">
            <v>300</v>
          </cell>
        </row>
        <row r="222">
          <cell r="F222">
            <v>301</v>
          </cell>
        </row>
        <row r="223">
          <cell r="F223">
            <v>301</v>
          </cell>
        </row>
        <row r="224">
          <cell r="F224">
            <v>301</v>
          </cell>
        </row>
        <row r="225">
          <cell r="F225">
            <v>301</v>
          </cell>
        </row>
        <row r="226">
          <cell r="F226">
            <v>302</v>
          </cell>
        </row>
        <row r="227">
          <cell r="F227">
            <v>302</v>
          </cell>
        </row>
        <row r="228">
          <cell r="F228">
            <v>302</v>
          </cell>
        </row>
        <row r="229">
          <cell r="F229">
            <v>302</v>
          </cell>
        </row>
        <row r="230">
          <cell r="F230">
            <v>302</v>
          </cell>
        </row>
        <row r="231">
          <cell r="F231">
            <v>303</v>
          </cell>
        </row>
        <row r="232">
          <cell r="F232">
            <v>303</v>
          </cell>
        </row>
        <row r="233">
          <cell r="F233">
            <v>303</v>
          </cell>
        </row>
        <row r="234">
          <cell r="F234">
            <v>304</v>
          </cell>
        </row>
        <row r="235">
          <cell r="F235">
            <v>304</v>
          </cell>
        </row>
        <row r="236">
          <cell r="F236">
            <v>304</v>
          </cell>
        </row>
        <row r="237">
          <cell r="F237">
            <v>304</v>
          </cell>
        </row>
        <row r="238">
          <cell r="F238">
            <v>305</v>
          </cell>
        </row>
        <row r="239">
          <cell r="F239">
            <v>305</v>
          </cell>
        </row>
        <row r="240">
          <cell r="F240">
            <v>305</v>
          </cell>
        </row>
        <row r="241">
          <cell r="F241">
            <v>306</v>
          </cell>
        </row>
        <row r="242">
          <cell r="F242">
            <v>306</v>
          </cell>
        </row>
        <row r="243">
          <cell r="F243">
            <v>306</v>
          </cell>
        </row>
        <row r="244">
          <cell r="F244">
            <v>307</v>
          </cell>
        </row>
        <row r="245">
          <cell r="F245">
            <v>307</v>
          </cell>
        </row>
        <row r="246">
          <cell r="F246">
            <v>307</v>
          </cell>
        </row>
        <row r="247">
          <cell r="F247">
            <v>308</v>
          </cell>
        </row>
        <row r="248">
          <cell r="F248">
            <v>308</v>
          </cell>
        </row>
        <row r="249">
          <cell r="F249">
            <v>309</v>
          </cell>
        </row>
        <row r="250">
          <cell r="F250">
            <v>309</v>
          </cell>
        </row>
        <row r="251">
          <cell r="F251">
            <v>309</v>
          </cell>
        </row>
        <row r="252">
          <cell r="F252">
            <v>310</v>
          </cell>
        </row>
        <row r="253">
          <cell r="F253">
            <v>310</v>
          </cell>
        </row>
        <row r="254">
          <cell r="F254">
            <v>311</v>
          </cell>
        </row>
        <row r="255">
          <cell r="F255">
            <v>311</v>
          </cell>
        </row>
        <row r="256">
          <cell r="F256">
            <v>312</v>
          </cell>
        </row>
        <row r="257">
          <cell r="F257">
            <v>312</v>
          </cell>
        </row>
        <row r="258">
          <cell r="F258">
            <v>312</v>
          </cell>
        </row>
        <row r="259">
          <cell r="F259">
            <v>313</v>
          </cell>
        </row>
        <row r="260">
          <cell r="F260">
            <v>313</v>
          </cell>
        </row>
        <row r="261">
          <cell r="F261">
            <v>314</v>
          </cell>
        </row>
        <row r="262">
          <cell r="F262">
            <v>314</v>
          </cell>
        </row>
        <row r="263">
          <cell r="F263">
            <v>315</v>
          </cell>
        </row>
        <row r="264">
          <cell r="F264">
            <v>315</v>
          </cell>
        </row>
        <row r="265">
          <cell r="F265">
            <v>316</v>
          </cell>
        </row>
        <row r="266">
          <cell r="F266">
            <v>317</v>
          </cell>
        </row>
        <row r="267">
          <cell r="F267">
            <v>317</v>
          </cell>
        </row>
        <row r="268">
          <cell r="F268">
            <v>317</v>
          </cell>
        </row>
        <row r="269">
          <cell r="F269">
            <v>317</v>
          </cell>
        </row>
        <row r="270">
          <cell r="F270">
            <v>318</v>
          </cell>
        </row>
        <row r="271">
          <cell r="F271">
            <v>318</v>
          </cell>
        </row>
        <row r="272">
          <cell r="F272">
            <v>318</v>
          </cell>
        </row>
        <row r="273">
          <cell r="F273">
            <v>319</v>
          </cell>
        </row>
        <row r="274">
          <cell r="F274">
            <v>319</v>
          </cell>
        </row>
        <row r="275">
          <cell r="F275">
            <v>319</v>
          </cell>
        </row>
        <row r="276">
          <cell r="F276">
            <v>320</v>
          </cell>
        </row>
        <row r="277">
          <cell r="F277">
            <v>320</v>
          </cell>
        </row>
        <row r="278">
          <cell r="F278">
            <v>320</v>
          </cell>
        </row>
        <row r="279">
          <cell r="F279">
            <v>321</v>
          </cell>
        </row>
        <row r="280">
          <cell r="F280">
            <v>321</v>
          </cell>
        </row>
        <row r="281">
          <cell r="F281">
            <v>322</v>
          </cell>
        </row>
        <row r="282">
          <cell r="F282">
            <v>322</v>
          </cell>
        </row>
        <row r="283">
          <cell r="F283">
            <v>322</v>
          </cell>
        </row>
        <row r="284">
          <cell r="F284">
            <v>323</v>
          </cell>
        </row>
        <row r="285">
          <cell r="F285">
            <v>323</v>
          </cell>
        </row>
        <row r="286">
          <cell r="F286">
            <v>324</v>
          </cell>
        </row>
        <row r="287">
          <cell r="F287">
            <v>324</v>
          </cell>
        </row>
        <row r="288">
          <cell r="F288">
            <v>324</v>
          </cell>
        </row>
        <row r="289">
          <cell r="F289">
            <v>325</v>
          </cell>
        </row>
        <row r="290">
          <cell r="F290">
            <v>325</v>
          </cell>
        </row>
        <row r="291">
          <cell r="F291">
            <v>326</v>
          </cell>
        </row>
        <row r="292">
          <cell r="F292">
            <v>326</v>
          </cell>
        </row>
        <row r="293">
          <cell r="F293">
            <v>327</v>
          </cell>
        </row>
        <row r="294">
          <cell r="F294">
            <v>327</v>
          </cell>
        </row>
        <row r="295">
          <cell r="F295">
            <v>328</v>
          </cell>
        </row>
        <row r="296">
          <cell r="F296">
            <v>328</v>
          </cell>
        </row>
        <row r="297">
          <cell r="F297">
            <v>329</v>
          </cell>
        </row>
        <row r="298">
          <cell r="F298">
            <v>329</v>
          </cell>
        </row>
        <row r="299">
          <cell r="F299">
            <v>330</v>
          </cell>
        </row>
        <row r="300">
          <cell r="F300">
            <v>330</v>
          </cell>
        </row>
        <row r="301">
          <cell r="F301">
            <v>331</v>
          </cell>
        </row>
        <row r="302">
          <cell r="F302">
            <v>331</v>
          </cell>
        </row>
        <row r="303">
          <cell r="F303">
            <v>332</v>
          </cell>
        </row>
        <row r="304">
          <cell r="F304">
            <v>332</v>
          </cell>
        </row>
        <row r="305">
          <cell r="F305">
            <v>333</v>
          </cell>
        </row>
        <row r="306">
          <cell r="F306">
            <v>333</v>
          </cell>
        </row>
        <row r="307">
          <cell r="F307">
            <v>334</v>
          </cell>
        </row>
        <row r="308">
          <cell r="F308">
            <v>335</v>
          </cell>
        </row>
        <row r="309">
          <cell r="F309">
            <v>335</v>
          </cell>
        </row>
        <row r="310">
          <cell r="F310">
            <v>336</v>
          </cell>
        </row>
        <row r="311">
          <cell r="F311">
            <v>336</v>
          </cell>
        </row>
        <row r="312">
          <cell r="F312">
            <v>337</v>
          </cell>
        </row>
        <row r="313">
          <cell r="F313">
            <v>338</v>
          </cell>
        </row>
        <row r="314">
          <cell r="F314">
            <v>338</v>
          </cell>
        </row>
        <row r="315">
          <cell r="F315">
            <v>339</v>
          </cell>
        </row>
        <row r="316">
          <cell r="F316">
            <v>340</v>
          </cell>
        </row>
        <row r="317">
          <cell r="F317">
            <v>340</v>
          </cell>
        </row>
        <row r="318">
          <cell r="F318">
            <v>340</v>
          </cell>
        </row>
        <row r="319">
          <cell r="F319">
            <v>340</v>
          </cell>
        </row>
        <row r="320">
          <cell r="F320">
            <v>341</v>
          </cell>
        </row>
        <row r="321">
          <cell r="F321">
            <v>341</v>
          </cell>
        </row>
        <row r="322">
          <cell r="F322">
            <v>341</v>
          </cell>
        </row>
        <row r="323">
          <cell r="F323">
            <v>342</v>
          </cell>
        </row>
        <row r="324">
          <cell r="F324">
            <v>342</v>
          </cell>
        </row>
        <row r="325">
          <cell r="F325">
            <v>343</v>
          </cell>
        </row>
        <row r="326">
          <cell r="F326">
            <v>343</v>
          </cell>
        </row>
        <row r="327">
          <cell r="F327">
            <v>343</v>
          </cell>
        </row>
        <row r="328">
          <cell r="F328">
            <v>344</v>
          </cell>
        </row>
        <row r="329">
          <cell r="F329">
            <v>344</v>
          </cell>
        </row>
        <row r="330">
          <cell r="F330">
            <v>345</v>
          </cell>
        </row>
        <row r="331">
          <cell r="F331">
            <v>345</v>
          </cell>
        </row>
        <row r="332">
          <cell r="F332">
            <v>345</v>
          </cell>
        </row>
        <row r="333">
          <cell r="F333">
            <v>346</v>
          </cell>
        </row>
        <row r="334">
          <cell r="F334">
            <v>346</v>
          </cell>
        </row>
        <row r="335">
          <cell r="F335">
            <v>347</v>
          </cell>
        </row>
        <row r="336">
          <cell r="F336">
            <v>347</v>
          </cell>
        </row>
        <row r="337">
          <cell r="F337">
            <v>348</v>
          </cell>
        </row>
        <row r="338">
          <cell r="F338">
            <v>348</v>
          </cell>
        </row>
        <row r="339">
          <cell r="F339">
            <v>349</v>
          </cell>
        </row>
        <row r="340">
          <cell r="F340">
            <v>349</v>
          </cell>
        </row>
        <row r="341">
          <cell r="F341">
            <v>350</v>
          </cell>
        </row>
        <row r="342">
          <cell r="F342">
            <v>350</v>
          </cell>
        </row>
        <row r="343">
          <cell r="F343">
            <v>351</v>
          </cell>
        </row>
        <row r="344">
          <cell r="F344">
            <v>351</v>
          </cell>
        </row>
        <row r="345">
          <cell r="F345">
            <v>352</v>
          </cell>
        </row>
        <row r="346">
          <cell r="F346">
            <v>352</v>
          </cell>
        </row>
        <row r="347">
          <cell r="F347">
            <v>353</v>
          </cell>
        </row>
        <row r="348">
          <cell r="F348">
            <v>353</v>
          </cell>
        </row>
        <row r="349">
          <cell r="F349">
            <v>354</v>
          </cell>
        </row>
        <row r="350">
          <cell r="F350">
            <v>354</v>
          </cell>
        </row>
        <row r="351">
          <cell r="F351">
            <v>355</v>
          </cell>
        </row>
        <row r="352">
          <cell r="F352">
            <v>356</v>
          </cell>
        </row>
        <row r="353">
          <cell r="F353">
            <v>356</v>
          </cell>
        </row>
        <row r="354">
          <cell r="F354">
            <v>357</v>
          </cell>
        </row>
        <row r="355">
          <cell r="F355">
            <v>357</v>
          </cell>
        </row>
        <row r="356">
          <cell r="F356">
            <v>358</v>
          </cell>
        </row>
        <row r="357">
          <cell r="F357">
            <v>359</v>
          </cell>
        </row>
        <row r="358">
          <cell r="F358">
            <v>359</v>
          </cell>
        </row>
        <row r="359">
          <cell r="F359">
            <v>360</v>
          </cell>
        </row>
        <row r="360">
          <cell r="F360">
            <v>360</v>
          </cell>
        </row>
        <row r="361">
          <cell r="F361">
            <v>361</v>
          </cell>
        </row>
        <row r="362">
          <cell r="F362">
            <v>362</v>
          </cell>
        </row>
        <row r="363">
          <cell r="F363">
            <v>362</v>
          </cell>
        </row>
        <row r="364">
          <cell r="F364">
            <v>363</v>
          </cell>
        </row>
        <row r="365">
          <cell r="F365">
            <v>364</v>
          </cell>
        </row>
        <row r="366">
          <cell r="F366">
            <v>365</v>
          </cell>
        </row>
        <row r="367">
          <cell r="F367">
            <v>365</v>
          </cell>
        </row>
        <row r="368">
          <cell r="F368">
            <v>365</v>
          </cell>
        </row>
        <row r="369">
          <cell r="F369">
            <v>366</v>
          </cell>
        </row>
        <row r="370">
          <cell r="F370">
            <v>366</v>
          </cell>
        </row>
        <row r="371">
          <cell r="F371">
            <v>367</v>
          </cell>
        </row>
        <row r="372">
          <cell r="F372">
            <v>367</v>
          </cell>
        </row>
        <row r="373">
          <cell r="F373">
            <v>368</v>
          </cell>
        </row>
        <row r="374">
          <cell r="F374">
            <v>368</v>
          </cell>
        </row>
        <row r="375">
          <cell r="F375">
            <v>369</v>
          </cell>
        </row>
        <row r="376">
          <cell r="F376">
            <v>369</v>
          </cell>
        </row>
        <row r="377">
          <cell r="F377">
            <v>370</v>
          </cell>
        </row>
        <row r="378">
          <cell r="F378">
            <v>370</v>
          </cell>
        </row>
        <row r="379">
          <cell r="F379">
            <v>371</v>
          </cell>
        </row>
        <row r="380">
          <cell r="F380">
            <v>372</v>
          </cell>
        </row>
        <row r="381">
          <cell r="F381">
            <v>372</v>
          </cell>
        </row>
        <row r="382">
          <cell r="F382">
            <v>373</v>
          </cell>
        </row>
        <row r="383">
          <cell r="F383">
            <v>373</v>
          </cell>
        </row>
        <row r="384">
          <cell r="F384">
            <v>374</v>
          </cell>
        </row>
        <row r="385">
          <cell r="F385">
            <v>375</v>
          </cell>
        </row>
        <row r="386">
          <cell r="F386">
            <v>375</v>
          </cell>
        </row>
        <row r="387">
          <cell r="F387">
            <v>376</v>
          </cell>
        </row>
        <row r="388">
          <cell r="F388">
            <v>376</v>
          </cell>
        </row>
        <row r="389">
          <cell r="F389">
            <v>377</v>
          </cell>
        </row>
        <row r="390">
          <cell r="F390">
            <v>378</v>
          </cell>
        </row>
        <row r="391">
          <cell r="F391">
            <v>379</v>
          </cell>
        </row>
        <row r="392">
          <cell r="F392">
            <v>379</v>
          </cell>
        </row>
        <row r="393">
          <cell r="F393">
            <v>380</v>
          </cell>
        </row>
        <row r="394">
          <cell r="F394">
            <v>381</v>
          </cell>
        </row>
        <row r="395">
          <cell r="F395">
            <v>381</v>
          </cell>
        </row>
        <row r="396">
          <cell r="F396">
            <v>382</v>
          </cell>
        </row>
        <row r="397">
          <cell r="F397">
            <v>383</v>
          </cell>
        </row>
        <row r="398">
          <cell r="F398">
            <v>384</v>
          </cell>
        </row>
        <row r="399">
          <cell r="F399">
            <v>384</v>
          </cell>
        </row>
        <row r="400">
          <cell r="F400">
            <v>385</v>
          </cell>
        </row>
        <row r="401">
          <cell r="F401">
            <v>386</v>
          </cell>
        </row>
        <row r="402">
          <cell r="F402">
            <v>387</v>
          </cell>
        </row>
        <row r="403">
          <cell r="F403">
            <v>388</v>
          </cell>
        </row>
        <row r="404">
          <cell r="F404">
            <v>389</v>
          </cell>
        </row>
        <row r="405">
          <cell r="F405">
            <v>389</v>
          </cell>
        </row>
        <row r="406">
          <cell r="F406">
            <v>390</v>
          </cell>
        </row>
        <row r="407">
          <cell r="F407">
            <v>391</v>
          </cell>
        </row>
        <row r="408">
          <cell r="F408">
            <v>392</v>
          </cell>
        </row>
        <row r="409">
          <cell r="F409">
            <v>393</v>
          </cell>
        </row>
        <row r="410">
          <cell r="F410">
            <v>394</v>
          </cell>
        </row>
        <row r="411">
          <cell r="F411">
            <v>395</v>
          </cell>
        </row>
        <row r="412">
          <cell r="F412">
            <v>396</v>
          </cell>
        </row>
        <row r="413">
          <cell r="F413">
            <v>397</v>
          </cell>
        </row>
        <row r="414">
          <cell r="F414">
            <v>398</v>
          </cell>
        </row>
        <row r="415">
          <cell r="F415">
            <v>399</v>
          </cell>
        </row>
        <row r="416">
          <cell r="F416">
            <v>400</v>
          </cell>
        </row>
        <row r="417">
          <cell r="F417">
            <v>400</v>
          </cell>
        </row>
        <row r="418">
          <cell r="F418">
            <v>401</v>
          </cell>
        </row>
        <row r="419">
          <cell r="F419">
            <v>401</v>
          </cell>
        </row>
        <row r="420">
          <cell r="F420">
            <v>402</v>
          </cell>
        </row>
        <row r="421">
          <cell r="F421">
            <v>403</v>
          </cell>
        </row>
        <row r="422">
          <cell r="F422">
            <v>403</v>
          </cell>
        </row>
        <row r="423">
          <cell r="F423">
            <v>404</v>
          </cell>
        </row>
        <row r="424">
          <cell r="F424">
            <v>405</v>
          </cell>
        </row>
        <row r="425">
          <cell r="F425">
            <v>406</v>
          </cell>
        </row>
        <row r="426">
          <cell r="F426">
            <v>406</v>
          </cell>
        </row>
        <row r="427">
          <cell r="F427">
            <v>407</v>
          </cell>
        </row>
        <row r="428">
          <cell r="F428">
            <v>408</v>
          </cell>
        </row>
        <row r="429">
          <cell r="F429">
            <v>409</v>
          </cell>
        </row>
        <row r="430">
          <cell r="F430">
            <v>410</v>
          </cell>
        </row>
        <row r="431">
          <cell r="F431">
            <v>410</v>
          </cell>
        </row>
        <row r="432">
          <cell r="F432">
            <v>411</v>
          </cell>
        </row>
        <row r="433">
          <cell r="F433">
            <v>412</v>
          </cell>
        </row>
        <row r="434">
          <cell r="F434">
            <v>413</v>
          </cell>
        </row>
        <row r="435">
          <cell r="F435">
            <v>414</v>
          </cell>
        </row>
        <row r="436">
          <cell r="F436">
            <v>415</v>
          </cell>
        </row>
        <row r="437">
          <cell r="F437">
            <v>416</v>
          </cell>
        </row>
        <row r="438">
          <cell r="F438">
            <v>417</v>
          </cell>
        </row>
        <row r="439">
          <cell r="F439">
            <v>418</v>
          </cell>
        </row>
        <row r="440">
          <cell r="F440">
            <v>419</v>
          </cell>
        </row>
        <row r="441">
          <cell r="F441">
            <v>420</v>
          </cell>
        </row>
        <row r="442">
          <cell r="F442">
            <v>421</v>
          </cell>
        </row>
        <row r="443">
          <cell r="F443">
            <v>422</v>
          </cell>
        </row>
        <row r="444">
          <cell r="F444">
            <v>423</v>
          </cell>
        </row>
        <row r="445">
          <cell r="F445">
            <v>424</v>
          </cell>
        </row>
        <row r="446">
          <cell r="F446">
            <v>425</v>
          </cell>
        </row>
        <row r="447">
          <cell r="F447">
            <v>426</v>
          </cell>
        </row>
        <row r="448">
          <cell r="F448">
            <v>427</v>
          </cell>
        </row>
        <row r="449">
          <cell r="F449">
            <v>428</v>
          </cell>
        </row>
        <row r="450">
          <cell r="F450">
            <v>429</v>
          </cell>
        </row>
        <row r="451">
          <cell r="F451">
            <v>430</v>
          </cell>
        </row>
        <row r="452">
          <cell r="F452">
            <v>432</v>
          </cell>
        </row>
        <row r="453">
          <cell r="F453">
            <v>433</v>
          </cell>
        </row>
        <row r="454">
          <cell r="F454">
            <v>434</v>
          </cell>
        </row>
        <row r="455">
          <cell r="F455">
            <v>435</v>
          </cell>
        </row>
        <row r="456">
          <cell r="F456">
            <v>436</v>
          </cell>
        </row>
        <row r="457">
          <cell r="F457">
            <v>438</v>
          </cell>
        </row>
        <row r="458">
          <cell r="F458">
            <v>439</v>
          </cell>
        </row>
        <row r="459">
          <cell r="F459">
            <v>440</v>
          </cell>
        </row>
        <row r="460">
          <cell r="F460">
            <v>441</v>
          </cell>
        </row>
        <row r="461">
          <cell r="F461">
            <v>443</v>
          </cell>
        </row>
        <row r="462">
          <cell r="F462">
            <v>444</v>
          </cell>
        </row>
        <row r="463">
          <cell r="F463">
            <v>445</v>
          </cell>
        </row>
        <row r="464">
          <cell r="F464">
            <v>447</v>
          </cell>
        </row>
        <row r="465">
          <cell r="F465">
            <v>448</v>
          </cell>
        </row>
        <row r="466">
          <cell r="F466">
            <v>450</v>
          </cell>
        </row>
        <row r="467">
          <cell r="F467">
            <v>450</v>
          </cell>
        </row>
        <row r="468">
          <cell r="F468">
            <v>450</v>
          </cell>
        </row>
        <row r="469">
          <cell r="F469">
            <v>451</v>
          </cell>
        </row>
        <row r="470">
          <cell r="F470">
            <v>451</v>
          </cell>
        </row>
        <row r="471">
          <cell r="F471">
            <v>452</v>
          </cell>
        </row>
        <row r="472">
          <cell r="F472">
            <v>452</v>
          </cell>
        </row>
        <row r="473">
          <cell r="F473">
            <v>453</v>
          </cell>
        </row>
        <row r="474">
          <cell r="F474">
            <v>453</v>
          </cell>
        </row>
        <row r="475">
          <cell r="F475">
            <v>454</v>
          </cell>
        </row>
        <row r="476">
          <cell r="F476">
            <v>454</v>
          </cell>
        </row>
        <row r="477">
          <cell r="F477">
            <v>455</v>
          </cell>
        </row>
        <row r="478">
          <cell r="F478">
            <v>455</v>
          </cell>
        </row>
        <row r="479">
          <cell r="F479">
            <v>456</v>
          </cell>
        </row>
        <row r="480">
          <cell r="F480">
            <v>456</v>
          </cell>
        </row>
        <row r="481">
          <cell r="F481">
            <v>457</v>
          </cell>
        </row>
        <row r="482">
          <cell r="F482">
            <v>458</v>
          </cell>
        </row>
        <row r="483">
          <cell r="F483">
            <v>458</v>
          </cell>
        </row>
        <row r="484">
          <cell r="F484">
            <v>459</v>
          </cell>
        </row>
        <row r="485">
          <cell r="F485">
            <v>460</v>
          </cell>
        </row>
        <row r="486">
          <cell r="F486">
            <v>460</v>
          </cell>
        </row>
        <row r="487">
          <cell r="F487">
            <v>461</v>
          </cell>
        </row>
        <row r="488">
          <cell r="F488">
            <v>461</v>
          </cell>
        </row>
        <row r="489">
          <cell r="F489">
            <v>462</v>
          </cell>
        </row>
        <row r="490">
          <cell r="F490">
            <v>463</v>
          </cell>
        </row>
        <row r="491">
          <cell r="F491">
            <v>464</v>
          </cell>
        </row>
        <row r="492">
          <cell r="F492">
            <v>464</v>
          </cell>
        </row>
        <row r="493">
          <cell r="F493">
            <v>465</v>
          </cell>
        </row>
        <row r="494">
          <cell r="F494">
            <v>466</v>
          </cell>
        </row>
        <row r="495">
          <cell r="F495">
            <v>466</v>
          </cell>
        </row>
        <row r="496">
          <cell r="F496">
            <v>467</v>
          </cell>
        </row>
        <row r="497">
          <cell r="F497">
            <v>468</v>
          </cell>
        </row>
        <row r="498">
          <cell r="F498">
            <v>469</v>
          </cell>
        </row>
        <row r="499">
          <cell r="F499">
            <v>469</v>
          </cell>
        </row>
        <row r="500">
          <cell r="F500">
            <v>470</v>
          </cell>
        </row>
        <row r="501">
          <cell r="F501">
            <v>471</v>
          </cell>
        </row>
        <row r="502">
          <cell r="F502">
            <v>472</v>
          </cell>
        </row>
        <row r="503">
          <cell r="F503">
            <v>473</v>
          </cell>
        </row>
        <row r="504">
          <cell r="F504">
            <v>474</v>
          </cell>
        </row>
        <row r="505">
          <cell r="F505">
            <v>474</v>
          </cell>
        </row>
        <row r="506">
          <cell r="F506">
            <v>475</v>
          </cell>
        </row>
        <row r="507">
          <cell r="F507">
            <v>476</v>
          </cell>
        </row>
        <row r="508">
          <cell r="F508">
            <v>477</v>
          </cell>
        </row>
        <row r="509">
          <cell r="F509">
            <v>478</v>
          </cell>
        </row>
        <row r="510">
          <cell r="F510">
            <v>479</v>
          </cell>
        </row>
        <row r="511">
          <cell r="F511">
            <v>480</v>
          </cell>
        </row>
        <row r="512">
          <cell r="F512">
            <v>481</v>
          </cell>
        </row>
        <row r="513">
          <cell r="F513">
            <v>482</v>
          </cell>
        </row>
        <row r="514">
          <cell r="F514">
            <v>483</v>
          </cell>
        </row>
        <row r="515">
          <cell r="F515">
            <v>484</v>
          </cell>
        </row>
        <row r="516">
          <cell r="F516">
            <v>485</v>
          </cell>
        </row>
        <row r="517">
          <cell r="F517">
            <v>485</v>
          </cell>
        </row>
        <row r="518">
          <cell r="F518">
            <v>486</v>
          </cell>
        </row>
        <row r="519">
          <cell r="F519">
            <v>486</v>
          </cell>
        </row>
        <row r="520">
          <cell r="F520">
            <v>487</v>
          </cell>
        </row>
        <row r="521">
          <cell r="F521">
            <v>488</v>
          </cell>
        </row>
        <row r="522">
          <cell r="F522">
            <v>488</v>
          </cell>
        </row>
        <row r="523">
          <cell r="F523">
            <v>489</v>
          </cell>
        </row>
        <row r="524">
          <cell r="F524">
            <v>490</v>
          </cell>
        </row>
        <row r="525">
          <cell r="F525">
            <v>490</v>
          </cell>
        </row>
        <row r="526">
          <cell r="F526">
            <v>491</v>
          </cell>
        </row>
        <row r="527">
          <cell r="F527">
            <v>492</v>
          </cell>
        </row>
        <row r="528">
          <cell r="F528">
            <v>493</v>
          </cell>
        </row>
        <row r="529">
          <cell r="F529">
            <v>493</v>
          </cell>
        </row>
        <row r="530">
          <cell r="F530">
            <v>494</v>
          </cell>
        </row>
        <row r="531">
          <cell r="F531">
            <v>495</v>
          </cell>
        </row>
        <row r="532">
          <cell r="F532">
            <v>496</v>
          </cell>
        </row>
        <row r="533">
          <cell r="F533">
            <v>497</v>
          </cell>
        </row>
        <row r="534">
          <cell r="F534">
            <v>498</v>
          </cell>
        </row>
        <row r="535">
          <cell r="F535">
            <v>499</v>
          </cell>
        </row>
        <row r="536">
          <cell r="F536">
            <v>499</v>
          </cell>
        </row>
        <row r="537">
          <cell r="F537">
            <v>500</v>
          </cell>
        </row>
        <row r="538">
          <cell r="F538">
            <v>501</v>
          </cell>
        </row>
        <row r="539">
          <cell r="F539">
            <v>502</v>
          </cell>
        </row>
        <row r="540">
          <cell r="F540">
            <v>503</v>
          </cell>
        </row>
        <row r="541">
          <cell r="F541">
            <v>504</v>
          </cell>
        </row>
        <row r="542">
          <cell r="F542">
            <v>505</v>
          </cell>
        </row>
        <row r="543">
          <cell r="F543">
            <v>506</v>
          </cell>
        </row>
        <row r="544">
          <cell r="F544">
            <v>507</v>
          </cell>
        </row>
        <row r="545">
          <cell r="F545">
            <v>508</v>
          </cell>
        </row>
        <row r="546">
          <cell r="F546">
            <v>509</v>
          </cell>
        </row>
        <row r="547">
          <cell r="F547">
            <v>510</v>
          </cell>
        </row>
        <row r="548">
          <cell r="F548">
            <v>511</v>
          </cell>
        </row>
        <row r="549">
          <cell r="F549">
            <v>512</v>
          </cell>
        </row>
        <row r="550">
          <cell r="F550">
            <v>514</v>
          </cell>
        </row>
        <row r="551">
          <cell r="F551">
            <v>515</v>
          </cell>
        </row>
        <row r="552">
          <cell r="F552">
            <v>516</v>
          </cell>
        </row>
        <row r="553">
          <cell r="F553">
            <v>517</v>
          </cell>
        </row>
        <row r="554">
          <cell r="F554">
            <v>518</v>
          </cell>
        </row>
        <row r="555">
          <cell r="F555">
            <v>519</v>
          </cell>
        </row>
        <row r="556">
          <cell r="F556">
            <v>521</v>
          </cell>
        </row>
        <row r="557">
          <cell r="F557">
            <v>522</v>
          </cell>
        </row>
        <row r="558">
          <cell r="F558">
            <v>523</v>
          </cell>
        </row>
        <row r="559">
          <cell r="F559">
            <v>524</v>
          </cell>
        </row>
        <row r="560">
          <cell r="F560">
            <v>526</v>
          </cell>
        </row>
        <row r="561">
          <cell r="F561">
            <v>527</v>
          </cell>
        </row>
        <row r="562">
          <cell r="F562">
            <v>528</v>
          </cell>
        </row>
        <row r="563">
          <cell r="F563">
            <v>529</v>
          </cell>
        </row>
        <row r="564">
          <cell r="F564">
            <v>531</v>
          </cell>
        </row>
        <row r="565">
          <cell r="F565">
            <v>532</v>
          </cell>
        </row>
        <row r="566">
          <cell r="F566">
            <v>534</v>
          </cell>
        </row>
        <row r="567">
          <cell r="F567">
            <v>534</v>
          </cell>
        </row>
        <row r="568">
          <cell r="F568">
            <v>535</v>
          </cell>
        </row>
        <row r="569">
          <cell r="F569">
            <v>536</v>
          </cell>
        </row>
        <row r="570">
          <cell r="F570">
            <v>536</v>
          </cell>
        </row>
        <row r="571">
          <cell r="F571">
            <v>537</v>
          </cell>
        </row>
        <row r="572">
          <cell r="F572">
            <v>538</v>
          </cell>
        </row>
        <row r="573">
          <cell r="F573">
            <v>538</v>
          </cell>
        </row>
        <row r="574">
          <cell r="F574">
            <v>539</v>
          </cell>
        </row>
        <row r="575">
          <cell r="F575">
            <v>540</v>
          </cell>
        </row>
        <row r="576">
          <cell r="F576">
            <v>540</v>
          </cell>
        </row>
        <row r="577">
          <cell r="F577">
            <v>541</v>
          </cell>
        </row>
        <row r="578">
          <cell r="F578">
            <v>542</v>
          </cell>
        </row>
        <row r="579">
          <cell r="F579">
            <v>542</v>
          </cell>
        </row>
        <row r="580">
          <cell r="F580">
            <v>543</v>
          </cell>
        </row>
        <row r="581">
          <cell r="F581">
            <v>544</v>
          </cell>
        </row>
        <row r="582">
          <cell r="F582">
            <v>544</v>
          </cell>
        </row>
        <row r="583">
          <cell r="F583">
            <v>545</v>
          </cell>
        </row>
        <row r="584">
          <cell r="F584">
            <v>546</v>
          </cell>
        </row>
        <row r="585">
          <cell r="F585">
            <v>546</v>
          </cell>
        </row>
        <row r="586">
          <cell r="F586">
            <v>547</v>
          </cell>
        </row>
        <row r="587">
          <cell r="F587">
            <v>548</v>
          </cell>
        </row>
        <row r="588">
          <cell r="F588">
            <v>548</v>
          </cell>
        </row>
        <row r="589">
          <cell r="F589">
            <v>549</v>
          </cell>
        </row>
        <row r="590">
          <cell r="F590">
            <v>550</v>
          </cell>
        </row>
        <row r="591">
          <cell r="F591">
            <v>550</v>
          </cell>
        </row>
        <row r="592">
          <cell r="F592">
            <v>550</v>
          </cell>
        </row>
        <row r="593">
          <cell r="F593">
            <v>550</v>
          </cell>
        </row>
        <row r="594">
          <cell r="F594">
            <v>550</v>
          </cell>
        </row>
        <row r="595">
          <cell r="F595">
            <v>550</v>
          </cell>
        </row>
        <row r="596">
          <cell r="F596">
            <v>550</v>
          </cell>
        </row>
        <row r="597">
          <cell r="F597">
            <v>550</v>
          </cell>
        </row>
        <row r="598">
          <cell r="F598">
            <v>550</v>
          </cell>
        </row>
        <row r="599">
          <cell r="F599">
            <v>550</v>
          </cell>
        </row>
        <row r="600">
          <cell r="F600">
            <v>550</v>
          </cell>
        </row>
        <row r="601">
          <cell r="F601">
            <v>550</v>
          </cell>
        </row>
        <row r="602">
          <cell r="F602">
            <v>550</v>
          </cell>
        </row>
        <row r="603">
          <cell r="F603">
            <v>550</v>
          </cell>
        </row>
        <row r="604">
          <cell r="F604">
            <v>550</v>
          </cell>
        </row>
        <row r="605">
          <cell r="F605">
            <v>550</v>
          </cell>
        </row>
        <row r="606">
          <cell r="F606">
            <v>550</v>
          </cell>
        </row>
        <row r="607">
          <cell r="F607">
            <v>550</v>
          </cell>
        </row>
        <row r="608">
          <cell r="F608">
            <v>550</v>
          </cell>
        </row>
        <row r="609">
          <cell r="F609">
            <v>550</v>
          </cell>
        </row>
        <row r="610">
          <cell r="F610">
            <v>550</v>
          </cell>
        </row>
        <row r="611">
          <cell r="F611">
            <v>550</v>
          </cell>
        </row>
        <row r="612">
          <cell r="F612">
            <v>550</v>
          </cell>
        </row>
        <row r="613">
          <cell r="F613">
            <v>550</v>
          </cell>
        </row>
        <row r="614">
          <cell r="F614">
            <v>550</v>
          </cell>
        </row>
        <row r="615">
          <cell r="F615">
            <v>550</v>
          </cell>
        </row>
        <row r="616">
          <cell r="F616">
            <v>550</v>
          </cell>
        </row>
        <row r="617">
          <cell r="F617">
            <v>550</v>
          </cell>
        </row>
        <row r="618">
          <cell r="F618">
            <v>550</v>
          </cell>
        </row>
        <row r="619">
          <cell r="F619">
            <v>550</v>
          </cell>
        </row>
        <row r="620">
          <cell r="F620">
            <v>550</v>
          </cell>
        </row>
        <row r="621">
          <cell r="F621">
            <v>550</v>
          </cell>
        </row>
        <row r="622">
          <cell r="F622">
            <v>550</v>
          </cell>
        </row>
        <row r="623">
          <cell r="F623">
            <v>550</v>
          </cell>
        </row>
        <row r="624">
          <cell r="F624">
            <v>550</v>
          </cell>
        </row>
        <row r="625">
          <cell r="F625">
            <v>550</v>
          </cell>
        </row>
        <row r="626">
          <cell r="F626">
            <v>550</v>
          </cell>
        </row>
        <row r="627">
          <cell r="F627">
            <v>550</v>
          </cell>
        </row>
        <row r="628">
          <cell r="F628">
            <v>550</v>
          </cell>
        </row>
        <row r="629">
          <cell r="F629">
            <v>550</v>
          </cell>
        </row>
        <row r="630">
          <cell r="F630">
            <v>550</v>
          </cell>
        </row>
        <row r="631">
          <cell r="F631">
            <v>550</v>
          </cell>
        </row>
        <row r="632">
          <cell r="F632">
            <v>550</v>
          </cell>
        </row>
        <row r="633">
          <cell r="F633">
            <v>550</v>
          </cell>
        </row>
        <row r="634">
          <cell r="F634">
            <v>550</v>
          </cell>
        </row>
        <row r="635">
          <cell r="F635">
            <v>550</v>
          </cell>
        </row>
        <row r="636">
          <cell r="F636">
            <v>550</v>
          </cell>
        </row>
        <row r="637">
          <cell r="F637">
            <v>550</v>
          </cell>
        </row>
        <row r="638">
          <cell r="F638">
            <v>550</v>
          </cell>
        </row>
        <row r="639">
          <cell r="F639">
            <v>550</v>
          </cell>
        </row>
        <row r="640">
          <cell r="F640">
            <v>550</v>
          </cell>
        </row>
        <row r="641">
          <cell r="F641">
            <v>550</v>
          </cell>
        </row>
        <row r="642">
          <cell r="F642">
            <v>550</v>
          </cell>
        </row>
        <row r="643">
          <cell r="F643">
            <v>550</v>
          </cell>
        </row>
        <row r="644">
          <cell r="F644">
            <v>550</v>
          </cell>
        </row>
        <row r="645">
          <cell r="F645">
            <v>550</v>
          </cell>
        </row>
        <row r="646">
          <cell r="F646">
            <v>550</v>
          </cell>
        </row>
        <row r="647">
          <cell r="F647">
            <v>550</v>
          </cell>
        </row>
        <row r="648">
          <cell r="F648">
            <v>550</v>
          </cell>
        </row>
        <row r="649">
          <cell r="F649">
            <v>550</v>
          </cell>
        </row>
        <row r="650">
          <cell r="F650">
            <v>550</v>
          </cell>
        </row>
        <row r="651">
          <cell r="F651">
            <v>550</v>
          </cell>
        </row>
        <row r="652">
          <cell r="F652">
            <v>550</v>
          </cell>
        </row>
        <row r="653">
          <cell r="F653">
            <v>550</v>
          </cell>
        </row>
        <row r="654">
          <cell r="F654">
            <v>550</v>
          </cell>
        </row>
        <row r="655">
          <cell r="F655">
            <v>550</v>
          </cell>
        </row>
        <row r="656">
          <cell r="F656">
            <v>550</v>
          </cell>
        </row>
        <row r="657">
          <cell r="F657">
            <v>550</v>
          </cell>
        </row>
        <row r="658">
          <cell r="F658">
            <v>550</v>
          </cell>
        </row>
        <row r="659">
          <cell r="F659">
            <v>550</v>
          </cell>
        </row>
        <row r="660">
          <cell r="F660">
            <v>550</v>
          </cell>
        </row>
        <row r="661">
          <cell r="F661">
            <v>550</v>
          </cell>
        </row>
        <row r="662">
          <cell r="F662">
            <v>550</v>
          </cell>
        </row>
        <row r="663">
          <cell r="F663">
            <v>550</v>
          </cell>
        </row>
        <row r="664">
          <cell r="F664">
            <v>550</v>
          </cell>
        </row>
        <row r="665">
          <cell r="F665">
            <v>550</v>
          </cell>
        </row>
        <row r="666">
          <cell r="F666">
            <v>550</v>
          </cell>
        </row>
        <row r="667">
          <cell r="F667">
            <v>550</v>
          </cell>
        </row>
        <row r="668">
          <cell r="F668">
            <v>550</v>
          </cell>
        </row>
        <row r="669">
          <cell r="F669">
            <v>550</v>
          </cell>
        </row>
        <row r="670">
          <cell r="F670">
            <v>550</v>
          </cell>
        </row>
        <row r="671">
          <cell r="F671">
            <v>550</v>
          </cell>
        </row>
        <row r="672">
          <cell r="F672">
            <v>550</v>
          </cell>
        </row>
        <row r="673">
          <cell r="F673">
            <v>550</v>
          </cell>
        </row>
        <row r="674">
          <cell r="F674">
            <v>550</v>
          </cell>
        </row>
        <row r="675">
          <cell r="F675">
            <v>550</v>
          </cell>
        </row>
        <row r="676">
          <cell r="F676">
            <v>550</v>
          </cell>
        </row>
        <row r="677">
          <cell r="F677">
            <v>550</v>
          </cell>
        </row>
        <row r="678">
          <cell r="F678">
            <v>550</v>
          </cell>
        </row>
        <row r="679">
          <cell r="F679">
            <v>550</v>
          </cell>
        </row>
        <row r="680">
          <cell r="F680">
            <v>550</v>
          </cell>
        </row>
        <row r="681">
          <cell r="F681">
            <v>550</v>
          </cell>
        </row>
        <row r="682">
          <cell r="F682">
            <v>550</v>
          </cell>
        </row>
        <row r="683">
          <cell r="F683">
            <v>550</v>
          </cell>
        </row>
        <row r="684">
          <cell r="F684">
            <v>550</v>
          </cell>
        </row>
        <row r="685">
          <cell r="F685">
            <v>550</v>
          </cell>
        </row>
        <row r="686">
          <cell r="F686">
            <v>550</v>
          </cell>
        </row>
        <row r="687">
          <cell r="F687">
            <v>550</v>
          </cell>
        </row>
        <row r="688">
          <cell r="F688">
            <v>550</v>
          </cell>
        </row>
        <row r="689">
          <cell r="F689">
            <v>550</v>
          </cell>
        </row>
        <row r="690">
          <cell r="F690">
            <v>550</v>
          </cell>
        </row>
        <row r="691">
          <cell r="F691">
            <v>550</v>
          </cell>
        </row>
        <row r="692">
          <cell r="F692">
            <v>550</v>
          </cell>
        </row>
        <row r="693">
          <cell r="F693">
            <v>550</v>
          </cell>
        </row>
        <row r="694">
          <cell r="F694">
            <v>550</v>
          </cell>
        </row>
        <row r="695">
          <cell r="F695">
            <v>550</v>
          </cell>
        </row>
        <row r="696">
          <cell r="F696">
            <v>550</v>
          </cell>
        </row>
        <row r="697">
          <cell r="F697">
            <v>550</v>
          </cell>
        </row>
        <row r="698">
          <cell r="F698">
            <v>550</v>
          </cell>
        </row>
        <row r="699">
          <cell r="F699">
            <v>550</v>
          </cell>
        </row>
        <row r="700">
          <cell r="F700">
            <v>550</v>
          </cell>
        </row>
        <row r="701">
          <cell r="F701">
            <v>550</v>
          </cell>
        </row>
        <row r="702">
          <cell r="F702">
            <v>550</v>
          </cell>
        </row>
        <row r="703">
          <cell r="F703">
            <v>550</v>
          </cell>
        </row>
        <row r="704">
          <cell r="F704">
            <v>550</v>
          </cell>
        </row>
        <row r="705">
          <cell r="F705">
            <v>550</v>
          </cell>
        </row>
        <row r="706">
          <cell r="F706">
            <v>550</v>
          </cell>
        </row>
        <row r="707">
          <cell r="F707">
            <v>550</v>
          </cell>
        </row>
        <row r="708">
          <cell r="F708">
            <v>550</v>
          </cell>
        </row>
        <row r="709">
          <cell r="F709">
            <v>550</v>
          </cell>
        </row>
        <row r="710">
          <cell r="F710">
            <v>550</v>
          </cell>
        </row>
        <row r="711">
          <cell r="F711">
            <v>550</v>
          </cell>
        </row>
        <row r="712">
          <cell r="F712">
            <v>550</v>
          </cell>
        </row>
        <row r="713">
          <cell r="F713">
            <v>550</v>
          </cell>
        </row>
        <row r="714">
          <cell r="F714">
            <v>550</v>
          </cell>
        </row>
        <row r="715">
          <cell r="F715">
            <v>550</v>
          </cell>
        </row>
        <row r="716">
          <cell r="F716">
            <v>550</v>
          </cell>
        </row>
        <row r="717">
          <cell r="F717">
            <v>550</v>
          </cell>
        </row>
        <row r="718">
          <cell r="F718">
            <v>550</v>
          </cell>
        </row>
        <row r="719">
          <cell r="F719">
            <v>550</v>
          </cell>
        </row>
        <row r="720">
          <cell r="F720">
            <v>550</v>
          </cell>
        </row>
        <row r="721">
          <cell r="F721">
            <v>550</v>
          </cell>
        </row>
        <row r="722">
          <cell r="F722">
            <v>550</v>
          </cell>
        </row>
        <row r="723">
          <cell r="F723">
            <v>550</v>
          </cell>
        </row>
        <row r="724">
          <cell r="F724">
            <v>550</v>
          </cell>
        </row>
        <row r="725">
          <cell r="F725">
            <v>550</v>
          </cell>
        </row>
        <row r="726">
          <cell r="F726">
            <v>550</v>
          </cell>
        </row>
        <row r="727">
          <cell r="F727">
            <v>550</v>
          </cell>
        </row>
        <row r="728">
          <cell r="F728">
            <v>550</v>
          </cell>
        </row>
        <row r="729">
          <cell r="F729">
            <v>550</v>
          </cell>
        </row>
        <row r="730">
          <cell r="F730">
            <v>550</v>
          </cell>
        </row>
        <row r="731">
          <cell r="F731">
            <v>550</v>
          </cell>
        </row>
        <row r="732">
          <cell r="F732">
            <v>550</v>
          </cell>
        </row>
        <row r="733">
          <cell r="F733">
            <v>550</v>
          </cell>
        </row>
        <row r="734">
          <cell r="F734">
            <v>550</v>
          </cell>
        </row>
        <row r="735">
          <cell r="F735">
            <v>550</v>
          </cell>
        </row>
        <row r="736">
          <cell r="F736">
            <v>550</v>
          </cell>
        </row>
        <row r="737">
          <cell r="F737">
            <v>550</v>
          </cell>
        </row>
        <row r="738">
          <cell r="F738">
            <v>550</v>
          </cell>
        </row>
        <row r="739">
          <cell r="F739">
            <v>550</v>
          </cell>
        </row>
        <row r="740">
          <cell r="F740">
            <v>550</v>
          </cell>
        </row>
        <row r="741">
          <cell r="F741">
            <v>550</v>
          </cell>
        </row>
        <row r="742">
          <cell r="F742">
            <v>550</v>
          </cell>
        </row>
        <row r="743">
          <cell r="F743">
            <v>550</v>
          </cell>
        </row>
        <row r="744">
          <cell r="F744">
            <v>550</v>
          </cell>
        </row>
        <row r="745">
          <cell r="F745">
            <v>550</v>
          </cell>
        </row>
        <row r="746">
          <cell r="F746">
            <v>550</v>
          </cell>
        </row>
        <row r="747">
          <cell r="F747">
            <v>550</v>
          </cell>
        </row>
        <row r="748">
          <cell r="F748">
            <v>550</v>
          </cell>
        </row>
        <row r="749">
          <cell r="F749">
            <v>550</v>
          </cell>
        </row>
        <row r="750">
          <cell r="F750">
            <v>550</v>
          </cell>
        </row>
        <row r="751">
          <cell r="F751">
            <v>550</v>
          </cell>
        </row>
        <row r="752">
          <cell r="F752">
            <v>550</v>
          </cell>
        </row>
        <row r="753">
          <cell r="F753">
            <v>550</v>
          </cell>
        </row>
        <row r="754">
          <cell r="F754">
            <v>550</v>
          </cell>
        </row>
        <row r="755">
          <cell r="F755">
            <v>550</v>
          </cell>
        </row>
        <row r="756">
          <cell r="F756">
            <v>550</v>
          </cell>
        </row>
        <row r="757">
          <cell r="F757">
            <v>550</v>
          </cell>
        </row>
        <row r="758">
          <cell r="F758">
            <v>550</v>
          </cell>
        </row>
        <row r="759">
          <cell r="F759">
            <v>550</v>
          </cell>
        </row>
        <row r="760">
          <cell r="F760">
            <v>550</v>
          </cell>
        </row>
        <row r="761">
          <cell r="F761">
            <v>550</v>
          </cell>
        </row>
        <row r="762">
          <cell r="F762">
            <v>550</v>
          </cell>
        </row>
        <row r="763">
          <cell r="F763">
            <v>550</v>
          </cell>
        </row>
        <row r="764">
          <cell r="F764">
            <v>550</v>
          </cell>
        </row>
        <row r="765">
          <cell r="F765">
            <v>550</v>
          </cell>
        </row>
        <row r="766">
          <cell r="F766">
            <v>550</v>
          </cell>
        </row>
        <row r="767">
          <cell r="F767">
            <v>550</v>
          </cell>
        </row>
        <row r="768">
          <cell r="F768">
            <v>550</v>
          </cell>
        </row>
        <row r="769">
          <cell r="F769">
            <v>550</v>
          </cell>
        </row>
        <row r="770">
          <cell r="F770">
            <v>550</v>
          </cell>
        </row>
        <row r="771">
          <cell r="F771">
            <v>550</v>
          </cell>
        </row>
        <row r="772">
          <cell r="F772">
            <v>550</v>
          </cell>
        </row>
        <row r="773">
          <cell r="F773">
            <v>550</v>
          </cell>
        </row>
        <row r="774">
          <cell r="F774">
            <v>550</v>
          </cell>
        </row>
        <row r="775">
          <cell r="F775">
            <v>550</v>
          </cell>
        </row>
        <row r="776">
          <cell r="F776">
            <v>550</v>
          </cell>
        </row>
        <row r="777">
          <cell r="F777">
            <v>550</v>
          </cell>
        </row>
        <row r="778">
          <cell r="F778">
            <v>550</v>
          </cell>
        </row>
        <row r="779">
          <cell r="F779">
            <v>550</v>
          </cell>
        </row>
        <row r="780">
          <cell r="F780">
            <v>550</v>
          </cell>
        </row>
        <row r="781">
          <cell r="F781">
            <v>550</v>
          </cell>
        </row>
        <row r="782">
          <cell r="F782">
            <v>550</v>
          </cell>
        </row>
        <row r="783">
          <cell r="F783">
            <v>550</v>
          </cell>
        </row>
        <row r="784">
          <cell r="F784">
            <v>550</v>
          </cell>
        </row>
        <row r="785">
          <cell r="F785">
            <v>550</v>
          </cell>
        </row>
        <row r="786">
          <cell r="F786">
            <v>550</v>
          </cell>
        </row>
        <row r="787">
          <cell r="F787">
            <v>550</v>
          </cell>
        </row>
        <row r="788">
          <cell r="F788">
            <v>550</v>
          </cell>
        </row>
        <row r="789">
          <cell r="F789">
            <v>550</v>
          </cell>
        </row>
        <row r="790">
          <cell r="F790">
            <v>550</v>
          </cell>
        </row>
        <row r="791">
          <cell r="F791">
            <v>550</v>
          </cell>
        </row>
        <row r="792">
          <cell r="F792">
            <v>550</v>
          </cell>
        </row>
        <row r="793">
          <cell r="F793">
            <v>550</v>
          </cell>
        </row>
        <row r="794">
          <cell r="F794">
            <v>550</v>
          </cell>
        </row>
        <row r="795">
          <cell r="F795">
            <v>550</v>
          </cell>
        </row>
        <row r="796">
          <cell r="F796">
            <v>550</v>
          </cell>
        </row>
        <row r="797">
          <cell r="F797">
            <v>550</v>
          </cell>
        </row>
        <row r="798">
          <cell r="F798">
            <v>550</v>
          </cell>
        </row>
        <row r="799">
          <cell r="F799">
            <v>550</v>
          </cell>
        </row>
        <row r="800">
          <cell r="F800">
            <v>550</v>
          </cell>
        </row>
        <row r="801">
          <cell r="F801">
            <v>550</v>
          </cell>
        </row>
        <row r="802">
          <cell r="F802">
            <v>550</v>
          </cell>
        </row>
        <row r="803">
          <cell r="F803">
            <v>550</v>
          </cell>
        </row>
        <row r="804">
          <cell r="F804">
            <v>550</v>
          </cell>
        </row>
        <row r="805">
          <cell r="F805">
            <v>550</v>
          </cell>
        </row>
        <row r="806">
          <cell r="F806">
            <v>550</v>
          </cell>
        </row>
        <row r="807">
          <cell r="F807">
            <v>550</v>
          </cell>
        </row>
        <row r="808">
          <cell r="F808">
            <v>550</v>
          </cell>
        </row>
        <row r="809">
          <cell r="F809">
            <v>550</v>
          </cell>
        </row>
        <row r="810">
          <cell r="F810">
            <v>550</v>
          </cell>
        </row>
        <row r="811">
          <cell r="F811">
            <v>550</v>
          </cell>
        </row>
        <row r="812">
          <cell r="F812">
            <v>550</v>
          </cell>
        </row>
        <row r="813">
          <cell r="F813">
            <v>550</v>
          </cell>
        </row>
        <row r="814">
          <cell r="F814">
            <v>550</v>
          </cell>
        </row>
        <row r="815">
          <cell r="F815">
            <v>550</v>
          </cell>
        </row>
        <row r="816">
          <cell r="F816">
            <v>550</v>
          </cell>
        </row>
        <row r="817">
          <cell r="F817">
            <v>550</v>
          </cell>
        </row>
        <row r="818">
          <cell r="F818">
            <v>550</v>
          </cell>
        </row>
        <row r="819">
          <cell r="F819">
            <v>550</v>
          </cell>
        </row>
        <row r="820">
          <cell r="F820">
            <v>550</v>
          </cell>
        </row>
        <row r="821">
          <cell r="F821">
            <v>550</v>
          </cell>
        </row>
        <row r="822">
          <cell r="F822">
            <v>550</v>
          </cell>
        </row>
        <row r="823">
          <cell r="F823">
            <v>550</v>
          </cell>
        </row>
        <row r="824">
          <cell r="F824">
            <v>550</v>
          </cell>
        </row>
        <row r="825">
          <cell r="F825">
            <v>550</v>
          </cell>
        </row>
        <row r="826">
          <cell r="F826">
            <v>550</v>
          </cell>
        </row>
        <row r="827">
          <cell r="F827">
            <v>550</v>
          </cell>
        </row>
        <row r="828">
          <cell r="F828">
            <v>550</v>
          </cell>
        </row>
        <row r="829">
          <cell r="F829">
            <v>550</v>
          </cell>
        </row>
        <row r="830">
          <cell r="F830">
            <v>550</v>
          </cell>
        </row>
        <row r="831">
          <cell r="F831">
            <v>550</v>
          </cell>
        </row>
        <row r="832">
          <cell r="F832">
            <v>550</v>
          </cell>
        </row>
        <row r="833">
          <cell r="F833">
            <v>550</v>
          </cell>
        </row>
        <row r="834">
          <cell r="F834">
            <v>550</v>
          </cell>
        </row>
        <row r="835">
          <cell r="F835">
            <v>550</v>
          </cell>
        </row>
        <row r="836">
          <cell r="F836">
            <v>550</v>
          </cell>
        </row>
        <row r="837">
          <cell r="F837">
            <v>550</v>
          </cell>
        </row>
        <row r="838">
          <cell r="F838">
            <v>550</v>
          </cell>
        </row>
        <row r="839">
          <cell r="F839">
            <v>550</v>
          </cell>
        </row>
        <row r="840">
          <cell r="F840">
            <v>550</v>
          </cell>
        </row>
        <row r="841">
          <cell r="F841">
            <v>550</v>
          </cell>
        </row>
        <row r="842">
          <cell r="F842">
            <v>550</v>
          </cell>
        </row>
        <row r="843">
          <cell r="F843">
            <v>550</v>
          </cell>
        </row>
        <row r="844">
          <cell r="F844">
            <v>550</v>
          </cell>
        </row>
        <row r="845">
          <cell r="F845">
            <v>550</v>
          </cell>
        </row>
        <row r="846">
          <cell r="F846">
            <v>550</v>
          </cell>
        </row>
        <row r="847">
          <cell r="F847">
            <v>550</v>
          </cell>
        </row>
        <row r="848">
          <cell r="F848">
            <v>550</v>
          </cell>
        </row>
        <row r="849">
          <cell r="F849">
            <v>550</v>
          </cell>
        </row>
        <row r="850">
          <cell r="F850">
            <v>550</v>
          </cell>
        </row>
        <row r="851">
          <cell r="F851">
            <v>550</v>
          </cell>
        </row>
        <row r="852">
          <cell r="F852">
            <v>550</v>
          </cell>
        </row>
        <row r="853">
          <cell r="F853">
            <v>550</v>
          </cell>
        </row>
        <row r="854">
          <cell r="F854">
            <v>550</v>
          </cell>
        </row>
        <row r="855">
          <cell r="F855">
            <v>550</v>
          </cell>
        </row>
        <row r="856">
          <cell r="F856">
            <v>550</v>
          </cell>
        </row>
        <row r="857">
          <cell r="F857">
            <v>550</v>
          </cell>
        </row>
        <row r="858">
          <cell r="F858">
            <v>550</v>
          </cell>
        </row>
        <row r="859">
          <cell r="F859">
            <v>550</v>
          </cell>
        </row>
        <row r="860">
          <cell r="F860">
            <v>550</v>
          </cell>
        </row>
        <row r="861">
          <cell r="F861">
            <v>550</v>
          </cell>
        </row>
        <row r="862">
          <cell r="F862">
            <v>550</v>
          </cell>
        </row>
        <row r="863">
          <cell r="F863">
            <v>550</v>
          </cell>
        </row>
        <row r="864">
          <cell r="F864">
            <v>550</v>
          </cell>
        </row>
        <row r="865">
          <cell r="F865">
            <v>550</v>
          </cell>
        </row>
        <row r="866">
          <cell r="F866">
            <v>550</v>
          </cell>
        </row>
        <row r="867">
          <cell r="F867">
            <v>550</v>
          </cell>
        </row>
        <row r="868">
          <cell r="F868">
            <v>550</v>
          </cell>
        </row>
        <row r="869">
          <cell r="F869">
            <v>550</v>
          </cell>
        </row>
        <row r="870">
          <cell r="F870">
            <v>550</v>
          </cell>
        </row>
        <row r="871">
          <cell r="F871">
            <v>550</v>
          </cell>
        </row>
        <row r="872">
          <cell r="F872">
            <v>550</v>
          </cell>
        </row>
        <row r="873">
          <cell r="F873">
            <v>550</v>
          </cell>
        </row>
        <row r="874">
          <cell r="F874">
            <v>550</v>
          </cell>
        </row>
        <row r="875">
          <cell r="F875">
            <v>550</v>
          </cell>
        </row>
        <row r="876">
          <cell r="F876">
            <v>550</v>
          </cell>
        </row>
        <row r="877">
          <cell r="F877">
            <v>550</v>
          </cell>
        </row>
        <row r="878">
          <cell r="F878">
            <v>550</v>
          </cell>
        </row>
        <row r="879">
          <cell r="F879">
            <v>550</v>
          </cell>
        </row>
        <row r="880">
          <cell r="F880">
            <v>550</v>
          </cell>
        </row>
        <row r="881">
          <cell r="F881">
            <v>550</v>
          </cell>
        </row>
        <row r="882">
          <cell r="F882">
            <v>550</v>
          </cell>
        </row>
        <row r="883">
          <cell r="F883">
            <v>550</v>
          </cell>
        </row>
        <row r="884">
          <cell r="F884">
            <v>550</v>
          </cell>
        </row>
        <row r="885">
          <cell r="F885">
            <v>550</v>
          </cell>
        </row>
        <row r="886">
          <cell r="F886">
            <v>550</v>
          </cell>
        </row>
        <row r="887">
          <cell r="F887">
            <v>550</v>
          </cell>
        </row>
        <row r="888">
          <cell r="F888">
            <v>550</v>
          </cell>
        </row>
        <row r="889">
          <cell r="F889">
            <v>550</v>
          </cell>
        </row>
        <row r="890">
          <cell r="F890">
            <v>550</v>
          </cell>
        </row>
        <row r="891">
          <cell r="F891">
            <v>550</v>
          </cell>
        </row>
        <row r="892">
          <cell r="F892">
            <v>550</v>
          </cell>
        </row>
        <row r="893">
          <cell r="F893">
            <v>550</v>
          </cell>
        </row>
        <row r="894">
          <cell r="F894">
            <v>550</v>
          </cell>
        </row>
        <row r="895">
          <cell r="F895">
            <v>550</v>
          </cell>
        </row>
        <row r="896">
          <cell r="F896">
            <v>550</v>
          </cell>
        </row>
        <row r="897">
          <cell r="F897">
            <v>550</v>
          </cell>
        </row>
        <row r="898">
          <cell r="F898">
            <v>550</v>
          </cell>
        </row>
        <row r="899">
          <cell r="F899">
            <v>550</v>
          </cell>
        </row>
        <row r="900">
          <cell r="F900">
            <v>550</v>
          </cell>
        </row>
        <row r="901">
          <cell r="F901">
            <v>550</v>
          </cell>
        </row>
        <row r="902">
          <cell r="F902">
            <v>550</v>
          </cell>
        </row>
        <row r="903">
          <cell r="F903">
            <v>550</v>
          </cell>
        </row>
        <row r="904">
          <cell r="F904">
            <v>550</v>
          </cell>
        </row>
        <row r="905">
          <cell r="F905">
            <v>550</v>
          </cell>
        </row>
        <row r="906">
          <cell r="F906">
            <v>550</v>
          </cell>
        </row>
        <row r="907">
          <cell r="F907">
            <v>550</v>
          </cell>
        </row>
        <row r="908">
          <cell r="F908">
            <v>550</v>
          </cell>
        </row>
        <row r="909">
          <cell r="F909">
            <v>550</v>
          </cell>
        </row>
        <row r="910">
          <cell r="F910">
            <v>550</v>
          </cell>
        </row>
        <row r="911">
          <cell r="F911">
            <v>550</v>
          </cell>
        </row>
        <row r="912">
          <cell r="F912">
            <v>550</v>
          </cell>
        </row>
        <row r="913">
          <cell r="F913">
            <v>550</v>
          </cell>
        </row>
        <row r="914">
          <cell r="F914">
            <v>550</v>
          </cell>
        </row>
        <row r="915">
          <cell r="F915">
            <v>550</v>
          </cell>
        </row>
        <row r="916">
          <cell r="F916">
            <v>550</v>
          </cell>
        </row>
        <row r="917">
          <cell r="F917">
            <v>550</v>
          </cell>
        </row>
        <row r="918">
          <cell r="F918">
            <v>550</v>
          </cell>
        </row>
        <row r="919">
          <cell r="F919">
            <v>550</v>
          </cell>
        </row>
        <row r="920">
          <cell r="F920">
            <v>550</v>
          </cell>
        </row>
        <row r="921">
          <cell r="F921">
            <v>550</v>
          </cell>
        </row>
        <row r="922">
          <cell r="F922">
            <v>550</v>
          </cell>
        </row>
        <row r="923">
          <cell r="F923">
            <v>550</v>
          </cell>
        </row>
        <row r="924">
          <cell r="F924">
            <v>550</v>
          </cell>
        </row>
        <row r="925">
          <cell r="F925">
            <v>550</v>
          </cell>
        </row>
        <row r="926">
          <cell r="F926">
            <v>550</v>
          </cell>
        </row>
        <row r="927">
          <cell r="F927">
            <v>550</v>
          </cell>
        </row>
        <row r="928">
          <cell r="F928">
            <v>550</v>
          </cell>
        </row>
        <row r="929">
          <cell r="F929">
            <v>550</v>
          </cell>
        </row>
        <row r="930">
          <cell r="F930">
            <v>550</v>
          </cell>
        </row>
        <row r="931">
          <cell r="F931">
            <v>550</v>
          </cell>
        </row>
        <row r="932">
          <cell r="F932">
            <v>550</v>
          </cell>
        </row>
        <row r="933">
          <cell r="F933">
            <v>550</v>
          </cell>
        </row>
        <row r="934">
          <cell r="F934">
            <v>550</v>
          </cell>
        </row>
        <row r="935">
          <cell r="F935">
            <v>550</v>
          </cell>
        </row>
        <row r="936">
          <cell r="F936">
            <v>550</v>
          </cell>
        </row>
        <row r="937">
          <cell r="F937">
            <v>550</v>
          </cell>
        </row>
        <row r="938">
          <cell r="F938">
            <v>550</v>
          </cell>
        </row>
        <row r="939">
          <cell r="F939">
            <v>550</v>
          </cell>
        </row>
        <row r="940">
          <cell r="F940">
            <v>550</v>
          </cell>
        </row>
        <row r="941">
          <cell r="F941">
            <v>550</v>
          </cell>
        </row>
        <row r="942">
          <cell r="F942">
            <v>550</v>
          </cell>
        </row>
        <row r="943">
          <cell r="F943">
            <v>550</v>
          </cell>
        </row>
        <row r="944">
          <cell r="F944">
            <v>550</v>
          </cell>
        </row>
        <row r="945">
          <cell r="F945">
            <v>550</v>
          </cell>
        </row>
        <row r="946">
          <cell r="F946">
            <v>550</v>
          </cell>
        </row>
        <row r="947">
          <cell r="F947">
            <v>550</v>
          </cell>
        </row>
        <row r="948">
          <cell r="F948">
            <v>550</v>
          </cell>
        </row>
        <row r="949">
          <cell r="F949">
            <v>550</v>
          </cell>
        </row>
        <row r="950">
          <cell r="F950">
            <v>550</v>
          </cell>
        </row>
        <row r="951">
          <cell r="F951">
            <v>550</v>
          </cell>
        </row>
        <row r="952">
          <cell r="F952">
            <v>550</v>
          </cell>
        </row>
        <row r="953">
          <cell r="F953">
            <v>550</v>
          </cell>
        </row>
        <row r="954">
          <cell r="F954">
            <v>550</v>
          </cell>
        </row>
        <row r="955">
          <cell r="F955">
            <v>550</v>
          </cell>
        </row>
        <row r="956">
          <cell r="F956">
            <v>550</v>
          </cell>
        </row>
        <row r="957">
          <cell r="F957">
            <v>550</v>
          </cell>
        </row>
        <row r="958">
          <cell r="F958">
            <v>550</v>
          </cell>
        </row>
        <row r="959">
          <cell r="F959">
            <v>550</v>
          </cell>
        </row>
        <row r="960">
          <cell r="F960">
            <v>550</v>
          </cell>
        </row>
        <row r="961">
          <cell r="F961">
            <v>550</v>
          </cell>
        </row>
        <row r="962">
          <cell r="F962">
            <v>550</v>
          </cell>
        </row>
        <row r="963">
          <cell r="F963">
            <v>550</v>
          </cell>
        </row>
        <row r="964">
          <cell r="F964">
            <v>550</v>
          </cell>
        </row>
        <row r="965">
          <cell r="F965">
            <v>550</v>
          </cell>
        </row>
        <row r="966">
          <cell r="F966">
            <v>550</v>
          </cell>
        </row>
        <row r="967">
          <cell r="F967">
            <v>550</v>
          </cell>
        </row>
        <row r="968">
          <cell r="F968">
            <v>550</v>
          </cell>
        </row>
        <row r="969">
          <cell r="F969">
            <v>550</v>
          </cell>
        </row>
        <row r="970">
          <cell r="F970">
            <v>550</v>
          </cell>
        </row>
        <row r="971">
          <cell r="F971">
            <v>550</v>
          </cell>
        </row>
        <row r="972">
          <cell r="F972">
            <v>550</v>
          </cell>
        </row>
        <row r="973">
          <cell r="F973">
            <v>550</v>
          </cell>
        </row>
        <row r="974">
          <cell r="F974">
            <v>550</v>
          </cell>
        </row>
        <row r="975">
          <cell r="F975">
            <v>550</v>
          </cell>
        </row>
        <row r="976">
          <cell r="F976">
            <v>550</v>
          </cell>
        </row>
        <row r="977">
          <cell r="F977">
            <v>550</v>
          </cell>
        </row>
        <row r="978">
          <cell r="F978">
            <v>550</v>
          </cell>
        </row>
        <row r="979">
          <cell r="F979">
            <v>550</v>
          </cell>
        </row>
        <row r="980">
          <cell r="F980">
            <v>550</v>
          </cell>
        </row>
        <row r="981">
          <cell r="F981">
            <v>550</v>
          </cell>
        </row>
        <row r="982">
          <cell r="F982">
            <v>550</v>
          </cell>
        </row>
        <row r="983">
          <cell r="F983">
            <v>550</v>
          </cell>
        </row>
        <row r="984">
          <cell r="F984">
            <v>550</v>
          </cell>
        </row>
        <row r="985">
          <cell r="F985">
            <v>550</v>
          </cell>
        </row>
        <row r="986">
          <cell r="F986">
            <v>550</v>
          </cell>
        </row>
        <row r="987">
          <cell r="F987">
            <v>550</v>
          </cell>
        </row>
        <row r="988">
          <cell r="F988">
            <v>550</v>
          </cell>
        </row>
        <row r="989">
          <cell r="F989">
            <v>550</v>
          </cell>
        </row>
        <row r="990">
          <cell r="F990">
            <v>550</v>
          </cell>
        </row>
        <row r="991">
          <cell r="F991">
            <v>550</v>
          </cell>
        </row>
        <row r="992">
          <cell r="F992">
            <v>550</v>
          </cell>
        </row>
        <row r="993">
          <cell r="F993">
            <v>550</v>
          </cell>
        </row>
        <row r="994">
          <cell r="F994">
            <v>550</v>
          </cell>
        </row>
        <row r="995">
          <cell r="F995">
            <v>550</v>
          </cell>
        </row>
        <row r="996">
          <cell r="F996">
            <v>550</v>
          </cell>
        </row>
        <row r="997">
          <cell r="F997">
            <v>550</v>
          </cell>
        </row>
        <row r="998">
          <cell r="F998">
            <v>550</v>
          </cell>
        </row>
        <row r="999">
          <cell r="F999">
            <v>550</v>
          </cell>
        </row>
        <row r="1000">
          <cell r="F1000">
            <v>550</v>
          </cell>
        </row>
        <row r="1001">
          <cell r="F1001">
            <v>550</v>
          </cell>
        </row>
        <row r="1002">
          <cell r="F1002">
            <v>550</v>
          </cell>
        </row>
        <row r="1003">
          <cell r="F1003">
            <v>550</v>
          </cell>
        </row>
        <row r="1004">
          <cell r="F1004">
            <v>550</v>
          </cell>
        </row>
        <row r="1005">
          <cell r="F1005">
            <v>550</v>
          </cell>
        </row>
        <row r="1006">
          <cell r="F1006">
            <v>550</v>
          </cell>
        </row>
        <row r="1007">
          <cell r="F1007">
            <v>550</v>
          </cell>
        </row>
        <row r="1008">
          <cell r="F1008">
            <v>550</v>
          </cell>
        </row>
        <row r="1009">
          <cell r="F1009">
            <v>550</v>
          </cell>
        </row>
        <row r="1010">
          <cell r="F1010">
            <v>550</v>
          </cell>
        </row>
        <row r="1011">
          <cell r="F1011">
            <v>550</v>
          </cell>
        </row>
        <row r="1012">
          <cell r="F1012">
            <v>550</v>
          </cell>
        </row>
        <row r="1013">
          <cell r="F1013">
            <v>550</v>
          </cell>
        </row>
        <row r="1014">
          <cell r="F1014">
            <v>550</v>
          </cell>
        </row>
        <row r="1015">
          <cell r="F1015">
            <v>550</v>
          </cell>
        </row>
        <row r="1016">
          <cell r="F1016">
            <v>550</v>
          </cell>
        </row>
        <row r="1017">
          <cell r="F1017">
            <v>550</v>
          </cell>
        </row>
        <row r="1018">
          <cell r="F1018">
            <v>550</v>
          </cell>
        </row>
        <row r="1019">
          <cell r="F1019">
            <v>550</v>
          </cell>
        </row>
        <row r="1020">
          <cell r="F1020">
            <v>550</v>
          </cell>
        </row>
        <row r="1021">
          <cell r="F1021">
            <v>550</v>
          </cell>
        </row>
        <row r="1022">
          <cell r="F1022">
            <v>550</v>
          </cell>
        </row>
        <row r="1023">
          <cell r="F1023">
            <v>550</v>
          </cell>
        </row>
        <row r="1024">
          <cell r="F1024">
            <v>550</v>
          </cell>
        </row>
        <row r="1025">
          <cell r="F1025">
            <v>550</v>
          </cell>
        </row>
        <row r="1026">
          <cell r="F1026">
            <v>550</v>
          </cell>
        </row>
        <row r="1027">
          <cell r="F1027">
            <v>550</v>
          </cell>
        </row>
        <row r="1028">
          <cell r="F1028">
            <v>550</v>
          </cell>
        </row>
        <row r="1029">
          <cell r="F1029">
            <v>550</v>
          </cell>
        </row>
        <row r="1030">
          <cell r="F1030">
            <v>550</v>
          </cell>
        </row>
        <row r="1031">
          <cell r="F1031">
            <v>550</v>
          </cell>
        </row>
        <row r="1032">
          <cell r="F1032">
            <v>550</v>
          </cell>
        </row>
        <row r="1033">
          <cell r="F1033">
            <v>550</v>
          </cell>
        </row>
        <row r="1034">
          <cell r="F1034">
            <v>550</v>
          </cell>
        </row>
        <row r="1035">
          <cell r="F1035">
            <v>550</v>
          </cell>
        </row>
        <row r="1036">
          <cell r="F1036">
            <v>550</v>
          </cell>
        </row>
        <row r="1037">
          <cell r="F1037">
            <v>550</v>
          </cell>
        </row>
        <row r="1038">
          <cell r="F1038">
            <v>550</v>
          </cell>
        </row>
        <row r="1039">
          <cell r="F1039">
            <v>550</v>
          </cell>
        </row>
        <row r="1040">
          <cell r="F1040">
            <v>550</v>
          </cell>
        </row>
        <row r="1041">
          <cell r="F1041">
            <v>550</v>
          </cell>
        </row>
        <row r="1042">
          <cell r="F1042">
            <v>550</v>
          </cell>
        </row>
        <row r="1043">
          <cell r="F1043">
            <v>550</v>
          </cell>
        </row>
        <row r="1044">
          <cell r="F1044">
            <v>550</v>
          </cell>
        </row>
        <row r="1045">
          <cell r="F1045">
            <v>550</v>
          </cell>
        </row>
        <row r="1046">
          <cell r="F1046">
            <v>550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9">
          <cell r="A19">
            <v>75</v>
          </cell>
          <cell r="AC19">
            <v>1.4548571428571431</v>
          </cell>
        </row>
        <row r="20">
          <cell r="A20">
            <v>150</v>
          </cell>
          <cell r="AC20">
            <v>1.9398095238095241</v>
          </cell>
        </row>
        <row r="21">
          <cell r="A21">
            <v>200</v>
          </cell>
          <cell r="AC21">
            <v>2.9097142857142861</v>
          </cell>
        </row>
        <row r="22">
          <cell r="A22">
            <v>225</v>
          </cell>
          <cell r="AC22">
            <v>9.6990476190476187</v>
          </cell>
        </row>
        <row r="23">
          <cell r="A23">
            <v>250</v>
          </cell>
          <cell r="AC23">
            <v>10</v>
          </cell>
        </row>
        <row r="24">
          <cell r="A24">
            <v>275</v>
          </cell>
        </row>
        <row r="25">
          <cell r="A25">
            <v>300</v>
          </cell>
        </row>
        <row r="26">
          <cell r="A26">
            <v>325</v>
          </cell>
        </row>
        <row r="27">
          <cell r="A27">
            <v>350</v>
          </cell>
        </row>
        <row r="28">
          <cell r="A28">
            <v>375</v>
          </cell>
        </row>
        <row r="29">
          <cell r="A29">
            <v>400</v>
          </cell>
        </row>
        <row r="30">
          <cell r="A30">
            <v>425</v>
          </cell>
        </row>
        <row r="31">
          <cell r="A31">
            <v>450</v>
          </cell>
        </row>
        <row r="32">
          <cell r="A32">
            <v>475</v>
          </cell>
        </row>
        <row r="33">
          <cell r="A33">
            <v>500</v>
          </cell>
        </row>
        <row r="34">
          <cell r="A34">
            <v>525</v>
          </cell>
        </row>
        <row r="35">
          <cell r="A35">
            <v>550</v>
          </cell>
        </row>
      </sheetData>
      <sheetData sheetId="31">
        <row r="12">
          <cell r="A12">
            <v>7.5</v>
          </cell>
        </row>
        <row r="22">
          <cell r="A22" t="str">
            <v>层数</v>
          </cell>
          <cell r="B22" t="str">
            <v>奖励百分比</v>
          </cell>
          <cell r="C22" t="str">
            <v>围攻怪物数量</v>
          </cell>
        </row>
        <row r="23">
          <cell r="A23">
            <v>1</v>
          </cell>
          <cell r="B23">
            <v>0.06</v>
          </cell>
          <cell r="C23">
            <v>20</v>
          </cell>
        </row>
        <row r="24">
          <cell r="A24">
            <v>2</v>
          </cell>
          <cell r="B24">
            <v>0.06</v>
          </cell>
          <cell r="C24">
            <v>20</v>
          </cell>
        </row>
        <row r="25">
          <cell r="A25">
            <v>3</v>
          </cell>
          <cell r="B25">
            <v>0.06</v>
          </cell>
          <cell r="C25">
            <v>18</v>
          </cell>
        </row>
        <row r="26">
          <cell r="A26">
            <v>4</v>
          </cell>
          <cell r="B26">
            <v>0.06</v>
          </cell>
          <cell r="C26">
            <v>18</v>
          </cell>
        </row>
        <row r="27">
          <cell r="A27">
            <v>5</v>
          </cell>
          <cell r="B27">
            <v>0.06</v>
          </cell>
          <cell r="C27">
            <v>1</v>
          </cell>
        </row>
        <row r="28">
          <cell r="A28">
            <v>6</v>
          </cell>
          <cell r="B28">
            <v>0.06</v>
          </cell>
          <cell r="C28">
            <v>16</v>
          </cell>
        </row>
        <row r="29">
          <cell r="A29">
            <v>7</v>
          </cell>
          <cell r="B29">
            <v>0.06</v>
          </cell>
          <cell r="C29">
            <v>14</v>
          </cell>
        </row>
        <row r="30">
          <cell r="A30">
            <v>8</v>
          </cell>
          <cell r="B30">
            <v>0.06</v>
          </cell>
          <cell r="C30">
            <v>14</v>
          </cell>
        </row>
        <row r="31">
          <cell r="A31">
            <v>9</v>
          </cell>
          <cell r="B31">
            <v>0.06</v>
          </cell>
          <cell r="C31">
            <v>12</v>
          </cell>
        </row>
        <row r="32">
          <cell r="A32">
            <v>10</v>
          </cell>
          <cell r="B32">
            <v>5.9999999999999942E-2</v>
          </cell>
          <cell r="C32">
            <v>1</v>
          </cell>
        </row>
        <row r="33">
          <cell r="A33">
            <v>11</v>
          </cell>
          <cell r="B33">
            <v>0.13</v>
          </cell>
          <cell r="C33">
            <v>10</v>
          </cell>
        </row>
        <row r="34">
          <cell r="A34">
            <v>12</v>
          </cell>
          <cell r="B34">
            <v>0.13</v>
          </cell>
          <cell r="C34">
            <v>10</v>
          </cell>
        </row>
        <row r="35">
          <cell r="A35">
            <v>13</v>
          </cell>
          <cell r="B35">
            <v>0.14000000000000001</v>
          </cell>
          <cell r="C35">
            <v>10</v>
          </cell>
        </row>
        <row r="36">
          <cell r="A36">
            <v>14</v>
          </cell>
          <cell r="B36">
            <v>0.05</v>
          </cell>
          <cell r="C36">
            <v>2</v>
          </cell>
        </row>
        <row r="37">
          <cell r="A37">
            <v>15</v>
          </cell>
          <cell r="B37">
            <v>0.05</v>
          </cell>
          <cell r="C37">
            <v>1</v>
          </cell>
        </row>
        <row r="38">
          <cell r="A38">
            <v>16</v>
          </cell>
          <cell r="B38">
            <v>4.9999999999999822E-2</v>
          </cell>
          <cell r="C38">
            <v>2</v>
          </cell>
        </row>
        <row r="39">
          <cell r="A39">
            <v>17</v>
          </cell>
          <cell r="B39">
            <v>3.7499999999999999E-2</v>
          </cell>
          <cell r="C39">
            <v>2</v>
          </cell>
        </row>
        <row r="40">
          <cell r="A40">
            <v>18</v>
          </cell>
          <cell r="B40">
            <v>3.7499999999999999E-2</v>
          </cell>
          <cell r="C40">
            <v>2</v>
          </cell>
        </row>
        <row r="41">
          <cell r="A41">
            <v>19</v>
          </cell>
          <cell r="B41">
            <v>3.7499999999999999E-2</v>
          </cell>
          <cell r="C41">
            <v>2</v>
          </cell>
        </row>
        <row r="42">
          <cell r="A42">
            <v>20</v>
          </cell>
          <cell r="B42">
            <v>3.7499999999999867E-2</v>
          </cell>
          <cell r="C42">
            <v>1</v>
          </cell>
        </row>
        <row r="122">
          <cell r="A122">
            <v>1</v>
          </cell>
          <cell r="B122">
            <v>75</v>
          </cell>
          <cell r="C122">
            <v>70</v>
          </cell>
        </row>
        <row r="123">
          <cell r="A123">
            <v>2</v>
          </cell>
          <cell r="B123">
            <v>75</v>
          </cell>
          <cell r="C123">
            <v>70</v>
          </cell>
        </row>
        <row r="124">
          <cell r="A124">
            <v>3</v>
          </cell>
          <cell r="B124">
            <v>75</v>
          </cell>
          <cell r="C124">
            <v>70</v>
          </cell>
        </row>
        <row r="125">
          <cell r="A125">
            <v>4</v>
          </cell>
          <cell r="B125">
            <v>75</v>
          </cell>
          <cell r="C125">
            <v>70</v>
          </cell>
        </row>
        <row r="126">
          <cell r="A126">
            <v>5</v>
          </cell>
          <cell r="B126">
            <v>75</v>
          </cell>
          <cell r="C126">
            <v>70</v>
          </cell>
        </row>
        <row r="127">
          <cell r="A127">
            <v>6</v>
          </cell>
          <cell r="B127">
            <v>75</v>
          </cell>
          <cell r="C127">
            <v>70</v>
          </cell>
        </row>
        <row r="128">
          <cell r="A128">
            <v>7</v>
          </cell>
          <cell r="B128">
            <v>75</v>
          </cell>
          <cell r="C128">
            <v>70</v>
          </cell>
        </row>
        <row r="129">
          <cell r="A129">
            <v>8</v>
          </cell>
          <cell r="B129">
            <v>75</v>
          </cell>
          <cell r="C129">
            <v>70</v>
          </cell>
        </row>
        <row r="130">
          <cell r="A130">
            <v>9</v>
          </cell>
          <cell r="B130">
            <v>75</v>
          </cell>
          <cell r="C130">
            <v>70</v>
          </cell>
        </row>
        <row r="131">
          <cell r="A131">
            <v>10</v>
          </cell>
          <cell r="B131">
            <v>75</v>
          </cell>
          <cell r="C131">
            <v>75</v>
          </cell>
        </row>
        <row r="132">
          <cell r="A132">
            <v>11</v>
          </cell>
          <cell r="B132">
            <v>75</v>
          </cell>
          <cell r="C132">
            <v>75</v>
          </cell>
        </row>
        <row r="133">
          <cell r="A133">
            <v>12</v>
          </cell>
          <cell r="B133">
            <v>75</v>
          </cell>
          <cell r="C133">
            <v>75</v>
          </cell>
        </row>
        <row r="134">
          <cell r="A134">
            <v>13</v>
          </cell>
          <cell r="B134">
            <v>75</v>
          </cell>
          <cell r="C134">
            <v>85</v>
          </cell>
        </row>
        <row r="135">
          <cell r="A135">
            <v>14</v>
          </cell>
          <cell r="B135">
            <v>75</v>
          </cell>
          <cell r="C135">
            <v>85</v>
          </cell>
        </row>
        <row r="136">
          <cell r="A136">
            <v>15</v>
          </cell>
          <cell r="B136">
            <v>75</v>
          </cell>
          <cell r="C136">
            <v>85</v>
          </cell>
        </row>
        <row r="137">
          <cell r="A137">
            <v>16</v>
          </cell>
          <cell r="B137">
            <v>75</v>
          </cell>
          <cell r="C137">
            <v>95</v>
          </cell>
        </row>
        <row r="138">
          <cell r="A138">
            <v>17</v>
          </cell>
          <cell r="B138">
            <v>75</v>
          </cell>
          <cell r="C138">
            <v>95</v>
          </cell>
        </row>
        <row r="139">
          <cell r="A139">
            <v>18</v>
          </cell>
          <cell r="B139">
            <v>75</v>
          </cell>
          <cell r="C139">
            <v>95</v>
          </cell>
        </row>
        <row r="140">
          <cell r="A140">
            <v>19</v>
          </cell>
          <cell r="B140">
            <v>75</v>
          </cell>
          <cell r="C140">
            <v>95</v>
          </cell>
        </row>
        <row r="141">
          <cell r="A141">
            <v>20</v>
          </cell>
          <cell r="B141">
            <v>75</v>
          </cell>
          <cell r="C141">
            <v>100</v>
          </cell>
        </row>
        <row r="142">
          <cell r="A142">
            <v>1</v>
          </cell>
          <cell r="B142">
            <v>150</v>
          </cell>
          <cell r="C142">
            <v>145</v>
          </cell>
        </row>
        <row r="143">
          <cell r="A143">
            <v>2</v>
          </cell>
          <cell r="B143">
            <v>150</v>
          </cell>
          <cell r="C143">
            <v>145</v>
          </cell>
        </row>
        <row r="144">
          <cell r="A144">
            <v>3</v>
          </cell>
          <cell r="B144">
            <v>150</v>
          </cell>
          <cell r="C144">
            <v>145</v>
          </cell>
        </row>
        <row r="145">
          <cell r="A145">
            <v>4</v>
          </cell>
          <cell r="B145">
            <v>150</v>
          </cell>
          <cell r="C145">
            <v>145</v>
          </cell>
        </row>
        <row r="146">
          <cell r="A146">
            <v>5</v>
          </cell>
          <cell r="B146">
            <v>150</v>
          </cell>
          <cell r="C146">
            <v>145</v>
          </cell>
        </row>
        <row r="147">
          <cell r="A147">
            <v>6</v>
          </cell>
          <cell r="B147">
            <v>150</v>
          </cell>
          <cell r="C147">
            <v>145</v>
          </cell>
        </row>
        <row r="148">
          <cell r="A148">
            <v>7</v>
          </cell>
          <cell r="B148">
            <v>150</v>
          </cell>
          <cell r="C148">
            <v>145</v>
          </cell>
        </row>
        <row r="149">
          <cell r="A149">
            <v>8</v>
          </cell>
          <cell r="B149">
            <v>150</v>
          </cell>
          <cell r="C149">
            <v>145</v>
          </cell>
        </row>
        <row r="150">
          <cell r="A150">
            <v>9</v>
          </cell>
          <cell r="B150">
            <v>150</v>
          </cell>
          <cell r="C150">
            <v>145</v>
          </cell>
        </row>
        <row r="151">
          <cell r="A151">
            <v>10</v>
          </cell>
          <cell r="B151">
            <v>150</v>
          </cell>
          <cell r="C151">
            <v>150</v>
          </cell>
        </row>
        <row r="152">
          <cell r="A152">
            <v>11</v>
          </cell>
          <cell r="B152">
            <v>150</v>
          </cell>
          <cell r="C152">
            <v>150</v>
          </cell>
        </row>
        <row r="153">
          <cell r="A153">
            <v>12</v>
          </cell>
          <cell r="B153">
            <v>150</v>
          </cell>
          <cell r="C153">
            <v>150</v>
          </cell>
        </row>
        <row r="154">
          <cell r="A154">
            <v>13</v>
          </cell>
          <cell r="B154">
            <v>150</v>
          </cell>
          <cell r="C154">
            <v>160</v>
          </cell>
        </row>
        <row r="155">
          <cell r="A155">
            <v>14</v>
          </cell>
          <cell r="B155">
            <v>150</v>
          </cell>
          <cell r="C155">
            <v>160</v>
          </cell>
        </row>
        <row r="156">
          <cell r="A156">
            <v>15</v>
          </cell>
          <cell r="B156">
            <v>150</v>
          </cell>
          <cell r="C156">
            <v>160</v>
          </cell>
        </row>
        <row r="157">
          <cell r="A157">
            <v>16</v>
          </cell>
          <cell r="B157">
            <v>150</v>
          </cell>
          <cell r="C157">
            <v>170</v>
          </cell>
        </row>
        <row r="158">
          <cell r="A158">
            <v>17</v>
          </cell>
          <cell r="B158">
            <v>150</v>
          </cell>
          <cell r="C158">
            <v>170</v>
          </cell>
        </row>
        <row r="159">
          <cell r="A159">
            <v>18</v>
          </cell>
          <cell r="B159">
            <v>150</v>
          </cell>
          <cell r="C159">
            <v>170</v>
          </cell>
        </row>
        <row r="160">
          <cell r="A160">
            <v>19</v>
          </cell>
          <cell r="B160">
            <v>150</v>
          </cell>
          <cell r="C160">
            <v>170</v>
          </cell>
        </row>
        <row r="161">
          <cell r="A161">
            <v>20</v>
          </cell>
          <cell r="B161">
            <v>150</v>
          </cell>
          <cell r="C161">
            <v>175</v>
          </cell>
        </row>
        <row r="162">
          <cell r="A162">
            <v>1</v>
          </cell>
          <cell r="B162">
            <v>200</v>
          </cell>
          <cell r="C162">
            <v>195</v>
          </cell>
        </row>
        <row r="163">
          <cell r="A163">
            <v>2</v>
          </cell>
          <cell r="B163">
            <v>200</v>
          </cell>
          <cell r="C163">
            <v>195</v>
          </cell>
        </row>
        <row r="164">
          <cell r="A164">
            <v>3</v>
          </cell>
          <cell r="B164">
            <v>200</v>
          </cell>
          <cell r="C164">
            <v>195</v>
          </cell>
        </row>
        <row r="165">
          <cell r="A165">
            <v>4</v>
          </cell>
          <cell r="B165">
            <v>200</v>
          </cell>
          <cell r="C165">
            <v>195</v>
          </cell>
        </row>
        <row r="166">
          <cell r="A166">
            <v>5</v>
          </cell>
          <cell r="B166">
            <v>200</v>
          </cell>
          <cell r="C166">
            <v>195</v>
          </cell>
        </row>
        <row r="167">
          <cell r="A167">
            <v>6</v>
          </cell>
          <cell r="B167">
            <v>200</v>
          </cell>
          <cell r="C167">
            <v>195</v>
          </cell>
        </row>
        <row r="168">
          <cell r="A168">
            <v>7</v>
          </cell>
          <cell r="B168">
            <v>200</v>
          </cell>
          <cell r="C168">
            <v>195</v>
          </cell>
        </row>
        <row r="169">
          <cell r="A169">
            <v>8</v>
          </cell>
          <cell r="B169">
            <v>200</v>
          </cell>
          <cell r="C169">
            <v>195</v>
          </cell>
        </row>
        <row r="170">
          <cell r="A170">
            <v>9</v>
          </cell>
          <cell r="B170">
            <v>200</v>
          </cell>
          <cell r="C170">
            <v>195</v>
          </cell>
        </row>
        <row r="171">
          <cell r="A171">
            <v>10</v>
          </cell>
          <cell r="B171">
            <v>200</v>
          </cell>
          <cell r="C171">
            <v>200</v>
          </cell>
        </row>
        <row r="172">
          <cell r="A172">
            <v>11</v>
          </cell>
          <cell r="B172">
            <v>200</v>
          </cell>
          <cell r="C172">
            <v>200</v>
          </cell>
        </row>
        <row r="173">
          <cell r="A173">
            <v>12</v>
          </cell>
          <cell r="B173">
            <v>200</v>
          </cell>
          <cell r="C173">
            <v>200</v>
          </cell>
        </row>
        <row r="174">
          <cell r="A174">
            <v>13</v>
          </cell>
          <cell r="B174">
            <v>200</v>
          </cell>
          <cell r="C174">
            <v>210</v>
          </cell>
        </row>
        <row r="175">
          <cell r="A175">
            <v>14</v>
          </cell>
          <cell r="B175">
            <v>200</v>
          </cell>
          <cell r="C175">
            <v>210</v>
          </cell>
        </row>
        <row r="176">
          <cell r="A176">
            <v>15</v>
          </cell>
          <cell r="B176">
            <v>200</v>
          </cell>
          <cell r="C176">
            <v>210</v>
          </cell>
        </row>
        <row r="177">
          <cell r="A177">
            <v>16</v>
          </cell>
          <cell r="B177">
            <v>200</v>
          </cell>
          <cell r="C177">
            <v>220</v>
          </cell>
        </row>
        <row r="178">
          <cell r="A178">
            <v>17</v>
          </cell>
          <cell r="B178">
            <v>200</v>
          </cell>
          <cell r="C178">
            <v>220</v>
          </cell>
        </row>
        <row r="179">
          <cell r="A179">
            <v>18</v>
          </cell>
          <cell r="B179">
            <v>200</v>
          </cell>
          <cell r="C179">
            <v>220</v>
          </cell>
        </row>
        <row r="180">
          <cell r="A180">
            <v>19</v>
          </cell>
          <cell r="B180">
            <v>200</v>
          </cell>
          <cell r="C180">
            <v>220</v>
          </cell>
        </row>
        <row r="181">
          <cell r="A181">
            <v>20</v>
          </cell>
          <cell r="B181">
            <v>200</v>
          </cell>
          <cell r="C181">
            <v>225</v>
          </cell>
        </row>
        <row r="182">
          <cell r="A182">
            <v>1</v>
          </cell>
          <cell r="B182">
            <v>225</v>
          </cell>
          <cell r="C182">
            <v>220</v>
          </cell>
        </row>
        <row r="183">
          <cell r="A183">
            <v>2</v>
          </cell>
          <cell r="B183">
            <v>225</v>
          </cell>
          <cell r="C183">
            <v>220</v>
          </cell>
        </row>
        <row r="184">
          <cell r="A184">
            <v>3</v>
          </cell>
          <cell r="B184">
            <v>225</v>
          </cell>
          <cell r="C184">
            <v>220</v>
          </cell>
        </row>
        <row r="185">
          <cell r="A185">
            <v>4</v>
          </cell>
          <cell r="B185">
            <v>225</v>
          </cell>
          <cell r="C185">
            <v>220</v>
          </cell>
        </row>
        <row r="186">
          <cell r="A186">
            <v>5</v>
          </cell>
          <cell r="B186">
            <v>225</v>
          </cell>
          <cell r="C186">
            <v>220</v>
          </cell>
        </row>
        <row r="187">
          <cell r="A187">
            <v>6</v>
          </cell>
          <cell r="B187">
            <v>225</v>
          </cell>
          <cell r="C187">
            <v>220</v>
          </cell>
        </row>
        <row r="188">
          <cell r="A188">
            <v>7</v>
          </cell>
          <cell r="B188">
            <v>225</v>
          </cell>
          <cell r="C188">
            <v>220</v>
          </cell>
        </row>
        <row r="189">
          <cell r="A189">
            <v>8</v>
          </cell>
          <cell r="B189">
            <v>225</v>
          </cell>
          <cell r="C189">
            <v>220</v>
          </cell>
        </row>
        <row r="190">
          <cell r="A190">
            <v>9</v>
          </cell>
          <cell r="B190">
            <v>225</v>
          </cell>
          <cell r="C190">
            <v>220</v>
          </cell>
        </row>
        <row r="191">
          <cell r="A191">
            <v>10</v>
          </cell>
          <cell r="B191">
            <v>225</v>
          </cell>
          <cell r="C191">
            <v>225</v>
          </cell>
        </row>
        <row r="192">
          <cell r="A192">
            <v>11</v>
          </cell>
          <cell r="B192">
            <v>225</v>
          </cell>
          <cell r="C192">
            <v>225</v>
          </cell>
        </row>
        <row r="193">
          <cell r="A193">
            <v>12</v>
          </cell>
          <cell r="B193">
            <v>225</v>
          </cell>
          <cell r="C193">
            <v>225</v>
          </cell>
        </row>
        <row r="194">
          <cell r="A194">
            <v>13</v>
          </cell>
          <cell r="B194">
            <v>225</v>
          </cell>
          <cell r="C194">
            <v>235</v>
          </cell>
        </row>
        <row r="195">
          <cell r="A195">
            <v>14</v>
          </cell>
          <cell r="B195">
            <v>225</v>
          </cell>
          <cell r="C195">
            <v>235</v>
          </cell>
        </row>
        <row r="196">
          <cell r="A196">
            <v>15</v>
          </cell>
          <cell r="B196">
            <v>225</v>
          </cell>
          <cell r="C196">
            <v>235</v>
          </cell>
        </row>
        <row r="197">
          <cell r="A197">
            <v>16</v>
          </cell>
          <cell r="B197">
            <v>225</v>
          </cell>
          <cell r="C197">
            <v>245</v>
          </cell>
        </row>
        <row r="198">
          <cell r="A198">
            <v>17</v>
          </cell>
          <cell r="B198">
            <v>225</v>
          </cell>
          <cell r="C198">
            <v>245</v>
          </cell>
        </row>
        <row r="199">
          <cell r="A199">
            <v>18</v>
          </cell>
          <cell r="B199">
            <v>225</v>
          </cell>
          <cell r="C199">
            <v>245</v>
          </cell>
        </row>
        <row r="200">
          <cell r="A200">
            <v>19</v>
          </cell>
          <cell r="B200">
            <v>225</v>
          </cell>
          <cell r="C200">
            <v>245</v>
          </cell>
        </row>
        <row r="201">
          <cell r="A201">
            <v>20</v>
          </cell>
          <cell r="B201">
            <v>225</v>
          </cell>
          <cell r="C201">
            <v>250</v>
          </cell>
        </row>
        <row r="202">
          <cell r="A202">
            <v>1</v>
          </cell>
          <cell r="B202">
            <v>250</v>
          </cell>
          <cell r="C202">
            <v>245</v>
          </cell>
        </row>
        <row r="203">
          <cell r="A203">
            <v>2</v>
          </cell>
          <cell r="B203">
            <v>250</v>
          </cell>
          <cell r="C203">
            <v>245</v>
          </cell>
        </row>
        <row r="204">
          <cell r="A204">
            <v>3</v>
          </cell>
          <cell r="B204">
            <v>250</v>
          </cell>
          <cell r="C204">
            <v>245</v>
          </cell>
        </row>
        <row r="205">
          <cell r="A205">
            <v>4</v>
          </cell>
          <cell r="B205">
            <v>250</v>
          </cell>
          <cell r="C205">
            <v>245</v>
          </cell>
        </row>
        <row r="206">
          <cell r="A206">
            <v>5</v>
          </cell>
          <cell r="B206">
            <v>250</v>
          </cell>
          <cell r="C206">
            <v>245</v>
          </cell>
        </row>
        <row r="207">
          <cell r="A207">
            <v>6</v>
          </cell>
          <cell r="B207">
            <v>250</v>
          </cell>
          <cell r="C207">
            <v>245</v>
          </cell>
        </row>
        <row r="208">
          <cell r="A208">
            <v>7</v>
          </cell>
          <cell r="B208">
            <v>250</v>
          </cell>
          <cell r="C208">
            <v>245</v>
          </cell>
        </row>
        <row r="209">
          <cell r="A209">
            <v>8</v>
          </cell>
          <cell r="B209">
            <v>250</v>
          </cell>
          <cell r="C209">
            <v>245</v>
          </cell>
        </row>
        <row r="210">
          <cell r="A210">
            <v>9</v>
          </cell>
          <cell r="B210">
            <v>250</v>
          </cell>
          <cell r="C210">
            <v>245</v>
          </cell>
        </row>
        <row r="211">
          <cell r="A211">
            <v>10</v>
          </cell>
          <cell r="B211">
            <v>250</v>
          </cell>
          <cell r="C211">
            <v>250</v>
          </cell>
        </row>
        <row r="212">
          <cell r="A212">
            <v>11</v>
          </cell>
          <cell r="B212">
            <v>250</v>
          </cell>
          <cell r="C212">
            <v>250</v>
          </cell>
        </row>
        <row r="213">
          <cell r="A213">
            <v>12</v>
          </cell>
          <cell r="B213">
            <v>250</v>
          </cell>
          <cell r="C213">
            <v>250</v>
          </cell>
        </row>
        <row r="214">
          <cell r="A214">
            <v>13</v>
          </cell>
          <cell r="B214">
            <v>250</v>
          </cell>
          <cell r="C214">
            <v>260</v>
          </cell>
        </row>
        <row r="215">
          <cell r="A215">
            <v>14</v>
          </cell>
          <cell r="B215">
            <v>250</v>
          </cell>
          <cell r="C215">
            <v>260</v>
          </cell>
        </row>
        <row r="216">
          <cell r="A216">
            <v>15</v>
          </cell>
          <cell r="B216">
            <v>250</v>
          </cell>
          <cell r="C216">
            <v>260</v>
          </cell>
        </row>
        <row r="217">
          <cell r="A217">
            <v>16</v>
          </cell>
          <cell r="B217">
            <v>250</v>
          </cell>
          <cell r="C217">
            <v>270</v>
          </cell>
        </row>
        <row r="218">
          <cell r="A218">
            <v>17</v>
          </cell>
          <cell r="B218">
            <v>250</v>
          </cell>
          <cell r="C218">
            <v>270</v>
          </cell>
        </row>
        <row r="219">
          <cell r="A219">
            <v>18</v>
          </cell>
          <cell r="B219">
            <v>250</v>
          </cell>
          <cell r="C219">
            <v>270</v>
          </cell>
        </row>
        <row r="220">
          <cell r="A220">
            <v>19</v>
          </cell>
          <cell r="B220">
            <v>250</v>
          </cell>
          <cell r="C220">
            <v>270</v>
          </cell>
        </row>
        <row r="221">
          <cell r="A221">
            <v>20</v>
          </cell>
          <cell r="B221">
            <v>250</v>
          </cell>
          <cell r="C221">
            <v>275</v>
          </cell>
        </row>
        <row r="222">
          <cell r="A222">
            <v>1</v>
          </cell>
          <cell r="B222">
            <v>275</v>
          </cell>
          <cell r="C222">
            <v>270</v>
          </cell>
        </row>
        <row r="223">
          <cell r="A223">
            <v>2</v>
          </cell>
          <cell r="B223">
            <v>275</v>
          </cell>
          <cell r="C223">
            <v>270</v>
          </cell>
        </row>
        <row r="224">
          <cell r="A224">
            <v>3</v>
          </cell>
          <cell r="B224">
            <v>275</v>
          </cell>
          <cell r="C224">
            <v>270</v>
          </cell>
        </row>
        <row r="225">
          <cell r="A225">
            <v>4</v>
          </cell>
          <cell r="B225">
            <v>275</v>
          </cell>
          <cell r="C225">
            <v>270</v>
          </cell>
        </row>
        <row r="226">
          <cell r="A226">
            <v>5</v>
          </cell>
          <cell r="B226">
            <v>275</v>
          </cell>
          <cell r="C226">
            <v>270</v>
          </cell>
        </row>
        <row r="227">
          <cell r="A227">
            <v>6</v>
          </cell>
          <cell r="B227">
            <v>275</v>
          </cell>
          <cell r="C227">
            <v>270</v>
          </cell>
        </row>
        <row r="228">
          <cell r="A228">
            <v>7</v>
          </cell>
          <cell r="B228">
            <v>275</v>
          </cell>
          <cell r="C228">
            <v>270</v>
          </cell>
        </row>
        <row r="229">
          <cell r="A229">
            <v>8</v>
          </cell>
          <cell r="B229">
            <v>275</v>
          </cell>
          <cell r="C229">
            <v>270</v>
          </cell>
        </row>
        <row r="230">
          <cell r="A230">
            <v>9</v>
          </cell>
          <cell r="B230">
            <v>275</v>
          </cell>
          <cell r="C230">
            <v>270</v>
          </cell>
        </row>
        <row r="231">
          <cell r="A231">
            <v>10</v>
          </cell>
          <cell r="B231">
            <v>275</v>
          </cell>
          <cell r="C231">
            <v>275</v>
          </cell>
        </row>
        <row r="232">
          <cell r="A232">
            <v>11</v>
          </cell>
          <cell r="B232">
            <v>275</v>
          </cell>
          <cell r="C232">
            <v>275</v>
          </cell>
        </row>
        <row r="233">
          <cell r="A233">
            <v>12</v>
          </cell>
          <cell r="B233">
            <v>275</v>
          </cell>
          <cell r="C233">
            <v>275</v>
          </cell>
        </row>
        <row r="234">
          <cell r="A234">
            <v>13</v>
          </cell>
          <cell r="B234">
            <v>275</v>
          </cell>
          <cell r="C234">
            <v>285</v>
          </cell>
        </row>
        <row r="235">
          <cell r="A235">
            <v>14</v>
          </cell>
          <cell r="B235">
            <v>275</v>
          </cell>
          <cell r="C235">
            <v>285</v>
          </cell>
        </row>
        <row r="236">
          <cell r="A236">
            <v>15</v>
          </cell>
          <cell r="B236">
            <v>275</v>
          </cell>
          <cell r="C236">
            <v>285</v>
          </cell>
        </row>
        <row r="237">
          <cell r="A237">
            <v>16</v>
          </cell>
          <cell r="B237">
            <v>275</v>
          </cell>
          <cell r="C237">
            <v>295</v>
          </cell>
        </row>
        <row r="238">
          <cell r="A238">
            <v>17</v>
          </cell>
          <cell r="B238">
            <v>275</v>
          </cell>
          <cell r="C238">
            <v>295</v>
          </cell>
        </row>
        <row r="239">
          <cell r="A239">
            <v>18</v>
          </cell>
          <cell r="B239">
            <v>275</v>
          </cell>
          <cell r="C239">
            <v>295</v>
          </cell>
        </row>
        <row r="240">
          <cell r="A240">
            <v>19</v>
          </cell>
          <cell r="B240">
            <v>275</v>
          </cell>
          <cell r="C240">
            <v>295</v>
          </cell>
        </row>
        <row r="241">
          <cell r="A241">
            <v>20</v>
          </cell>
          <cell r="B241">
            <v>275</v>
          </cell>
          <cell r="C241">
            <v>300</v>
          </cell>
        </row>
        <row r="242">
          <cell r="A242">
            <v>1</v>
          </cell>
          <cell r="B242">
            <v>300</v>
          </cell>
          <cell r="C242">
            <v>295</v>
          </cell>
        </row>
        <row r="243">
          <cell r="A243">
            <v>2</v>
          </cell>
          <cell r="B243">
            <v>300</v>
          </cell>
          <cell r="C243">
            <v>295</v>
          </cell>
        </row>
        <row r="244">
          <cell r="A244">
            <v>3</v>
          </cell>
          <cell r="B244">
            <v>300</v>
          </cell>
          <cell r="C244">
            <v>295</v>
          </cell>
        </row>
        <row r="245">
          <cell r="A245">
            <v>4</v>
          </cell>
          <cell r="B245">
            <v>300</v>
          </cell>
          <cell r="C245">
            <v>295</v>
          </cell>
        </row>
        <row r="246">
          <cell r="A246">
            <v>5</v>
          </cell>
          <cell r="B246">
            <v>300</v>
          </cell>
          <cell r="C246">
            <v>295</v>
          </cell>
        </row>
        <row r="247">
          <cell r="A247">
            <v>6</v>
          </cell>
          <cell r="B247">
            <v>300</v>
          </cell>
          <cell r="C247">
            <v>295</v>
          </cell>
        </row>
        <row r="248">
          <cell r="A248">
            <v>7</v>
          </cell>
          <cell r="B248">
            <v>300</v>
          </cell>
          <cell r="C248">
            <v>295</v>
          </cell>
        </row>
        <row r="249">
          <cell r="A249">
            <v>8</v>
          </cell>
          <cell r="B249">
            <v>300</v>
          </cell>
          <cell r="C249">
            <v>295</v>
          </cell>
        </row>
        <row r="250">
          <cell r="A250">
            <v>9</v>
          </cell>
          <cell r="B250">
            <v>300</v>
          </cell>
          <cell r="C250">
            <v>295</v>
          </cell>
        </row>
        <row r="251">
          <cell r="A251">
            <v>10</v>
          </cell>
          <cell r="B251">
            <v>300</v>
          </cell>
          <cell r="C251">
            <v>300</v>
          </cell>
        </row>
        <row r="252">
          <cell r="A252">
            <v>11</v>
          </cell>
          <cell r="B252">
            <v>300</v>
          </cell>
          <cell r="C252">
            <v>300</v>
          </cell>
        </row>
        <row r="253">
          <cell r="A253">
            <v>12</v>
          </cell>
          <cell r="B253">
            <v>300</v>
          </cell>
          <cell r="C253">
            <v>300</v>
          </cell>
        </row>
        <row r="254">
          <cell r="A254">
            <v>13</v>
          </cell>
          <cell r="B254">
            <v>300</v>
          </cell>
          <cell r="C254">
            <v>310</v>
          </cell>
        </row>
        <row r="255">
          <cell r="A255">
            <v>14</v>
          </cell>
          <cell r="B255">
            <v>300</v>
          </cell>
          <cell r="C255">
            <v>310</v>
          </cell>
        </row>
        <row r="256">
          <cell r="A256">
            <v>15</v>
          </cell>
          <cell r="B256">
            <v>300</v>
          </cell>
          <cell r="C256">
            <v>310</v>
          </cell>
        </row>
        <row r="257">
          <cell r="A257">
            <v>16</v>
          </cell>
          <cell r="B257">
            <v>300</v>
          </cell>
          <cell r="C257">
            <v>320</v>
          </cell>
        </row>
        <row r="258">
          <cell r="A258">
            <v>17</v>
          </cell>
          <cell r="B258">
            <v>300</v>
          </cell>
          <cell r="C258">
            <v>320</v>
          </cell>
        </row>
        <row r="259">
          <cell r="A259">
            <v>18</v>
          </cell>
          <cell r="B259">
            <v>300</v>
          </cell>
          <cell r="C259">
            <v>320</v>
          </cell>
        </row>
        <row r="260">
          <cell r="A260">
            <v>19</v>
          </cell>
          <cell r="B260">
            <v>300</v>
          </cell>
          <cell r="C260">
            <v>320</v>
          </cell>
        </row>
        <row r="261">
          <cell r="A261">
            <v>20</v>
          </cell>
          <cell r="B261">
            <v>300</v>
          </cell>
          <cell r="C261">
            <v>325</v>
          </cell>
        </row>
        <row r="262">
          <cell r="A262">
            <v>1</v>
          </cell>
          <cell r="B262">
            <v>325</v>
          </cell>
          <cell r="C262">
            <v>320</v>
          </cell>
        </row>
        <row r="263">
          <cell r="A263">
            <v>2</v>
          </cell>
          <cell r="B263">
            <v>325</v>
          </cell>
          <cell r="C263">
            <v>320</v>
          </cell>
        </row>
        <row r="264">
          <cell r="A264">
            <v>3</v>
          </cell>
          <cell r="B264">
            <v>325</v>
          </cell>
          <cell r="C264">
            <v>320</v>
          </cell>
        </row>
        <row r="265">
          <cell r="A265">
            <v>4</v>
          </cell>
          <cell r="B265">
            <v>325</v>
          </cell>
          <cell r="C265">
            <v>320</v>
          </cell>
        </row>
        <row r="266">
          <cell r="A266">
            <v>5</v>
          </cell>
          <cell r="B266">
            <v>325</v>
          </cell>
          <cell r="C266">
            <v>320</v>
          </cell>
        </row>
        <row r="267">
          <cell r="A267">
            <v>6</v>
          </cell>
          <cell r="B267">
            <v>325</v>
          </cell>
          <cell r="C267">
            <v>320</v>
          </cell>
        </row>
        <row r="268">
          <cell r="A268">
            <v>7</v>
          </cell>
          <cell r="B268">
            <v>325</v>
          </cell>
          <cell r="C268">
            <v>320</v>
          </cell>
        </row>
        <row r="269">
          <cell r="A269">
            <v>8</v>
          </cell>
          <cell r="B269">
            <v>325</v>
          </cell>
          <cell r="C269">
            <v>320</v>
          </cell>
        </row>
        <row r="270">
          <cell r="A270">
            <v>9</v>
          </cell>
          <cell r="B270">
            <v>325</v>
          </cell>
          <cell r="C270">
            <v>320</v>
          </cell>
        </row>
        <row r="271">
          <cell r="A271">
            <v>10</v>
          </cell>
          <cell r="B271">
            <v>325</v>
          </cell>
          <cell r="C271">
            <v>325</v>
          </cell>
        </row>
        <row r="272">
          <cell r="A272">
            <v>11</v>
          </cell>
          <cell r="B272">
            <v>325</v>
          </cell>
          <cell r="C272">
            <v>325</v>
          </cell>
        </row>
        <row r="273">
          <cell r="A273">
            <v>12</v>
          </cell>
          <cell r="B273">
            <v>325</v>
          </cell>
          <cell r="C273">
            <v>325</v>
          </cell>
        </row>
        <row r="274">
          <cell r="A274">
            <v>13</v>
          </cell>
          <cell r="B274">
            <v>325</v>
          </cell>
          <cell r="C274">
            <v>335</v>
          </cell>
        </row>
        <row r="275">
          <cell r="A275">
            <v>14</v>
          </cell>
          <cell r="B275">
            <v>325</v>
          </cell>
          <cell r="C275">
            <v>335</v>
          </cell>
        </row>
        <row r="276">
          <cell r="A276">
            <v>15</v>
          </cell>
          <cell r="B276">
            <v>325</v>
          </cell>
          <cell r="C276">
            <v>335</v>
          </cell>
        </row>
        <row r="277">
          <cell r="A277">
            <v>16</v>
          </cell>
          <cell r="B277">
            <v>325</v>
          </cell>
          <cell r="C277">
            <v>345</v>
          </cell>
        </row>
        <row r="278">
          <cell r="A278">
            <v>17</v>
          </cell>
          <cell r="B278">
            <v>325</v>
          </cell>
          <cell r="C278">
            <v>345</v>
          </cell>
        </row>
        <row r="279">
          <cell r="A279">
            <v>18</v>
          </cell>
          <cell r="B279">
            <v>325</v>
          </cell>
          <cell r="C279">
            <v>345</v>
          </cell>
        </row>
        <row r="280">
          <cell r="A280">
            <v>19</v>
          </cell>
          <cell r="B280">
            <v>325</v>
          </cell>
          <cell r="C280">
            <v>345</v>
          </cell>
        </row>
        <row r="281">
          <cell r="A281">
            <v>20</v>
          </cell>
          <cell r="B281">
            <v>325</v>
          </cell>
          <cell r="C281">
            <v>350</v>
          </cell>
        </row>
        <row r="282">
          <cell r="A282">
            <v>1</v>
          </cell>
          <cell r="B282">
            <v>350</v>
          </cell>
          <cell r="C282">
            <v>345</v>
          </cell>
        </row>
        <row r="283">
          <cell r="A283">
            <v>2</v>
          </cell>
          <cell r="B283">
            <v>350</v>
          </cell>
          <cell r="C283">
            <v>345</v>
          </cell>
        </row>
        <row r="284">
          <cell r="A284">
            <v>3</v>
          </cell>
          <cell r="B284">
            <v>350</v>
          </cell>
          <cell r="C284">
            <v>345</v>
          </cell>
        </row>
        <row r="285">
          <cell r="A285">
            <v>4</v>
          </cell>
          <cell r="B285">
            <v>350</v>
          </cell>
          <cell r="C285">
            <v>345</v>
          </cell>
        </row>
        <row r="286">
          <cell r="A286">
            <v>5</v>
          </cell>
          <cell r="B286">
            <v>350</v>
          </cell>
          <cell r="C286">
            <v>345</v>
          </cell>
        </row>
        <row r="287">
          <cell r="A287">
            <v>6</v>
          </cell>
          <cell r="B287">
            <v>350</v>
          </cell>
          <cell r="C287">
            <v>345</v>
          </cell>
        </row>
        <row r="288">
          <cell r="A288">
            <v>7</v>
          </cell>
          <cell r="B288">
            <v>350</v>
          </cell>
          <cell r="C288">
            <v>345</v>
          </cell>
        </row>
        <row r="289">
          <cell r="A289">
            <v>8</v>
          </cell>
          <cell r="B289">
            <v>350</v>
          </cell>
          <cell r="C289">
            <v>345</v>
          </cell>
        </row>
        <row r="290">
          <cell r="A290">
            <v>9</v>
          </cell>
          <cell r="B290">
            <v>350</v>
          </cell>
          <cell r="C290">
            <v>345</v>
          </cell>
        </row>
        <row r="291">
          <cell r="A291">
            <v>10</v>
          </cell>
          <cell r="B291">
            <v>350</v>
          </cell>
          <cell r="C291">
            <v>350</v>
          </cell>
        </row>
        <row r="292">
          <cell r="A292">
            <v>11</v>
          </cell>
          <cell r="B292">
            <v>350</v>
          </cell>
          <cell r="C292">
            <v>350</v>
          </cell>
        </row>
        <row r="293">
          <cell r="A293">
            <v>12</v>
          </cell>
          <cell r="B293">
            <v>350</v>
          </cell>
          <cell r="C293">
            <v>350</v>
          </cell>
        </row>
        <row r="294">
          <cell r="A294">
            <v>13</v>
          </cell>
          <cell r="B294">
            <v>350</v>
          </cell>
          <cell r="C294">
            <v>360</v>
          </cell>
        </row>
        <row r="295">
          <cell r="A295">
            <v>14</v>
          </cell>
          <cell r="B295">
            <v>350</v>
          </cell>
          <cell r="C295">
            <v>360</v>
          </cell>
        </row>
        <row r="296">
          <cell r="A296">
            <v>15</v>
          </cell>
          <cell r="B296">
            <v>350</v>
          </cell>
          <cell r="C296">
            <v>360</v>
          </cell>
        </row>
        <row r="297">
          <cell r="A297">
            <v>16</v>
          </cell>
          <cell r="B297">
            <v>350</v>
          </cell>
          <cell r="C297">
            <v>370</v>
          </cell>
        </row>
        <row r="298">
          <cell r="A298">
            <v>17</v>
          </cell>
          <cell r="B298">
            <v>350</v>
          </cell>
          <cell r="C298">
            <v>370</v>
          </cell>
        </row>
        <row r="299">
          <cell r="A299">
            <v>18</v>
          </cell>
          <cell r="B299">
            <v>350</v>
          </cell>
          <cell r="C299">
            <v>370</v>
          </cell>
        </row>
        <row r="300">
          <cell r="A300">
            <v>19</v>
          </cell>
          <cell r="B300">
            <v>350</v>
          </cell>
          <cell r="C300">
            <v>370</v>
          </cell>
        </row>
        <row r="301">
          <cell r="A301">
            <v>20</v>
          </cell>
          <cell r="B301">
            <v>350</v>
          </cell>
          <cell r="C301">
            <v>375</v>
          </cell>
        </row>
        <row r="302">
          <cell r="A302">
            <v>1</v>
          </cell>
          <cell r="B302">
            <v>375</v>
          </cell>
          <cell r="C302">
            <v>370</v>
          </cell>
        </row>
        <row r="303">
          <cell r="A303">
            <v>2</v>
          </cell>
          <cell r="B303">
            <v>375</v>
          </cell>
          <cell r="C303">
            <v>370</v>
          </cell>
        </row>
        <row r="304">
          <cell r="A304">
            <v>3</v>
          </cell>
          <cell r="B304">
            <v>375</v>
          </cell>
          <cell r="C304">
            <v>370</v>
          </cell>
        </row>
        <row r="305">
          <cell r="A305">
            <v>4</v>
          </cell>
          <cell r="B305">
            <v>375</v>
          </cell>
          <cell r="C305">
            <v>370</v>
          </cell>
        </row>
        <row r="306">
          <cell r="A306">
            <v>5</v>
          </cell>
          <cell r="B306">
            <v>375</v>
          </cell>
          <cell r="C306">
            <v>370</v>
          </cell>
        </row>
        <row r="307">
          <cell r="A307">
            <v>6</v>
          </cell>
          <cell r="B307">
            <v>375</v>
          </cell>
          <cell r="C307">
            <v>370</v>
          </cell>
        </row>
        <row r="308">
          <cell r="A308">
            <v>7</v>
          </cell>
          <cell r="B308">
            <v>375</v>
          </cell>
          <cell r="C308">
            <v>370</v>
          </cell>
        </row>
        <row r="309">
          <cell r="A309">
            <v>8</v>
          </cell>
          <cell r="B309">
            <v>375</v>
          </cell>
          <cell r="C309">
            <v>370</v>
          </cell>
        </row>
        <row r="310">
          <cell r="A310">
            <v>9</v>
          </cell>
          <cell r="B310">
            <v>375</v>
          </cell>
          <cell r="C310">
            <v>370</v>
          </cell>
        </row>
        <row r="311">
          <cell r="A311">
            <v>10</v>
          </cell>
          <cell r="B311">
            <v>375</v>
          </cell>
          <cell r="C311">
            <v>375</v>
          </cell>
        </row>
        <row r="312">
          <cell r="A312">
            <v>11</v>
          </cell>
          <cell r="B312">
            <v>375</v>
          </cell>
          <cell r="C312">
            <v>375</v>
          </cell>
        </row>
        <row r="313">
          <cell r="A313">
            <v>12</v>
          </cell>
          <cell r="B313">
            <v>375</v>
          </cell>
          <cell r="C313">
            <v>375</v>
          </cell>
        </row>
        <row r="314">
          <cell r="A314">
            <v>13</v>
          </cell>
          <cell r="B314">
            <v>375</v>
          </cell>
          <cell r="C314">
            <v>385</v>
          </cell>
        </row>
        <row r="315">
          <cell r="A315">
            <v>14</v>
          </cell>
          <cell r="B315">
            <v>375</v>
          </cell>
          <cell r="C315">
            <v>385</v>
          </cell>
        </row>
        <row r="316">
          <cell r="A316">
            <v>15</v>
          </cell>
          <cell r="B316">
            <v>375</v>
          </cell>
          <cell r="C316">
            <v>385</v>
          </cell>
        </row>
        <row r="317">
          <cell r="A317">
            <v>16</v>
          </cell>
          <cell r="B317">
            <v>375</v>
          </cell>
          <cell r="C317">
            <v>395</v>
          </cell>
        </row>
        <row r="318">
          <cell r="A318">
            <v>17</v>
          </cell>
          <cell r="B318">
            <v>375</v>
          </cell>
          <cell r="C318">
            <v>395</v>
          </cell>
        </row>
        <row r="319">
          <cell r="A319">
            <v>18</v>
          </cell>
          <cell r="B319">
            <v>375</v>
          </cell>
          <cell r="C319">
            <v>395</v>
          </cell>
        </row>
        <row r="320">
          <cell r="A320">
            <v>19</v>
          </cell>
          <cell r="B320">
            <v>375</v>
          </cell>
          <cell r="C320">
            <v>395</v>
          </cell>
        </row>
        <row r="321">
          <cell r="A321">
            <v>20</v>
          </cell>
          <cell r="B321">
            <v>375</v>
          </cell>
          <cell r="C321">
            <v>400</v>
          </cell>
        </row>
        <row r="322">
          <cell r="A322">
            <v>1</v>
          </cell>
          <cell r="B322">
            <v>400</v>
          </cell>
          <cell r="C322">
            <v>395</v>
          </cell>
        </row>
        <row r="323">
          <cell r="A323">
            <v>2</v>
          </cell>
          <cell r="B323">
            <v>400</v>
          </cell>
          <cell r="C323">
            <v>395</v>
          </cell>
        </row>
        <row r="324">
          <cell r="A324">
            <v>3</v>
          </cell>
          <cell r="B324">
            <v>400</v>
          </cell>
          <cell r="C324">
            <v>395</v>
          </cell>
        </row>
        <row r="325">
          <cell r="A325">
            <v>4</v>
          </cell>
          <cell r="B325">
            <v>400</v>
          </cell>
          <cell r="C325">
            <v>395</v>
          </cell>
        </row>
        <row r="326">
          <cell r="A326">
            <v>5</v>
          </cell>
          <cell r="B326">
            <v>400</v>
          </cell>
          <cell r="C326">
            <v>395</v>
          </cell>
        </row>
        <row r="327">
          <cell r="A327">
            <v>6</v>
          </cell>
          <cell r="B327">
            <v>400</v>
          </cell>
          <cell r="C327">
            <v>395</v>
          </cell>
        </row>
        <row r="328">
          <cell r="A328">
            <v>7</v>
          </cell>
          <cell r="B328">
            <v>400</v>
          </cell>
          <cell r="C328">
            <v>395</v>
          </cell>
        </row>
        <row r="329">
          <cell r="A329">
            <v>8</v>
          </cell>
          <cell r="B329">
            <v>400</v>
          </cell>
          <cell r="C329">
            <v>395</v>
          </cell>
        </row>
        <row r="330">
          <cell r="A330">
            <v>9</v>
          </cell>
          <cell r="B330">
            <v>400</v>
          </cell>
          <cell r="C330">
            <v>395</v>
          </cell>
        </row>
        <row r="331">
          <cell r="A331">
            <v>10</v>
          </cell>
          <cell r="B331">
            <v>400</v>
          </cell>
          <cell r="C331">
            <v>400</v>
          </cell>
        </row>
        <row r="332">
          <cell r="A332">
            <v>11</v>
          </cell>
          <cell r="B332">
            <v>400</v>
          </cell>
          <cell r="C332">
            <v>400</v>
          </cell>
        </row>
        <row r="333">
          <cell r="A333">
            <v>12</v>
          </cell>
          <cell r="B333">
            <v>400</v>
          </cell>
          <cell r="C333">
            <v>400</v>
          </cell>
        </row>
        <row r="334">
          <cell r="A334">
            <v>13</v>
          </cell>
          <cell r="B334">
            <v>400</v>
          </cell>
          <cell r="C334">
            <v>410</v>
          </cell>
        </row>
        <row r="335">
          <cell r="A335">
            <v>14</v>
          </cell>
          <cell r="B335">
            <v>400</v>
          </cell>
          <cell r="C335">
            <v>410</v>
          </cell>
        </row>
        <row r="336">
          <cell r="A336">
            <v>15</v>
          </cell>
          <cell r="B336">
            <v>400</v>
          </cell>
          <cell r="C336">
            <v>410</v>
          </cell>
        </row>
        <row r="337">
          <cell r="A337">
            <v>16</v>
          </cell>
          <cell r="B337">
            <v>400</v>
          </cell>
          <cell r="C337">
            <v>420</v>
          </cell>
        </row>
        <row r="338">
          <cell r="A338">
            <v>17</v>
          </cell>
          <cell r="B338">
            <v>400</v>
          </cell>
          <cell r="C338">
            <v>420</v>
          </cell>
        </row>
        <row r="339">
          <cell r="A339">
            <v>18</v>
          </cell>
          <cell r="B339">
            <v>400</v>
          </cell>
          <cell r="C339">
            <v>420</v>
          </cell>
        </row>
        <row r="340">
          <cell r="A340">
            <v>19</v>
          </cell>
          <cell r="B340">
            <v>400</v>
          </cell>
          <cell r="C340">
            <v>420</v>
          </cell>
        </row>
        <row r="341">
          <cell r="A341">
            <v>20</v>
          </cell>
          <cell r="B341">
            <v>400</v>
          </cell>
          <cell r="C341">
            <v>425</v>
          </cell>
        </row>
        <row r="342">
          <cell r="A342">
            <v>1</v>
          </cell>
          <cell r="B342">
            <v>425</v>
          </cell>
          <cell r="C342">
            <v>420</v>
          </cell>
        </row>
        <row r="343">
          <cell r="A343">
            <v>2</v>
          </cell>
          <cell r="B343">
            <v>425</v>
          </cell>
          <cell r="C343">
            <v>420</v>
          </cell>
        </row>
        <row r="344">
          <cell r="A344">
            <v>3</v>
          </cell>
          <cell r="B344">
            <v>425</v>
          </cell>
          <cell r="C344">
            <v>420</v>
          </cell>
        </row>
        <row r="345">
          <cell r="A345">
            <v>4</v>
          </cell>
          <cell r="B345">
            <v>425</v>
          </cell>
          <cell r="C345">
            <v>420</v>
          </cell>
        </row>
        <row r="346">
          <cell r="A346">
            <v>5</v>
          </cell>
          <cell r="B346">
            <v>425</v>
          </cell>
          <cell r="C346">
            <v>420</v>
          </cell>
        </row>
        <row r="347">
          <cell r="A347">
            <v>6</v>
          </cell>
          <cell r="B347">
            <v>425</v>
          </cell>
          <cell r="C347">
            <v>420</v>
          </cell>
        </row>
        <row r="348">
          <cell r="A348">
            <v>7</v>
          </cell>
          <cell r="B348">
            <v>425</v>
          </cell>
          <cell r="C348">
            <v>420</v>
          </cell>
        </row>
        <row r="349">
          <cell r="A349">
            <v>8</v>
          </cell>
          <cell r="B349">
            <v>425</v>
          </cell>
          <cell r="C349">
            <v>420</v>
          </cell>
        </row>
        <row r="350">
          <cell r="A350">
            <v>9</v>
          </cell>
          <cell r="B350">
            <v>425</v>
          </cell>
          <cell r="C350">
            <v>420</v>
          </cell>
        </row>
        <row r="351">
          <cell r="A351">
            <v>10</v>
          </cell>
          <cell r="B351">
            <v>425</v>
          </cell>
          <cell r="C351">
            <v>425</v>
          </cell>
        </row>
        <row r="352">
          <cell r="A352">
            <v>11</v>
          </cell>
          <cell r="B352">
            <v>425</v>
          </cell>
          <cell r="C352">
            <v>425</v>
          </cell>
        </row>
        <row r="353">
          <cell r="A353">
            <v>12</v>
          </cell>
          <cell r="B353">
            <v>425</v>
          </cell>
          <cell r="C353">
            <v>425</v>
          </cell>
        </row>
        <row r="354">
          <cell r="A354">
            <v>13</v>
          </cell>
          <cell r="B354">
            <v>425</v>
          </cell>
          <cell r="C354">
            <v>435</v>
          </cell>
        </row>
        <row r="355">
          <cell r="A355">
            <v>14</v>
          </cell>
          <cell r="B355">
            <v>425</v>
          </cell>
          <cell r="C355">
            <v>435</v>
          </cell>
        </row>
        <row r="356">
          <cell r="A356">
            <v>15</v>
          </cell>
          <cell r="B356">
            <v>425</v>
          </cell>
          <cell r="C356">
            <v>435</v>
          </cell>
        </row>
        <row r="357">
          <cell r="A357">
            <v>16</v>
          </cell>
          <cell r="B357">
            <v>425</v>
          </cell>
          <cell r="C357">
            <v>445</v>
          </cell>
        </row>
        <row r="358">
          <cell r="A358">
            <v>17</v>
          </cell>
          <cell r="B358">
            <v>425</v>
          </cell>
          <cell r="C358">
            <v>445</v>
          </cell>
        </row>
        <row r="359">
          <cell r="A359">
            <v>18</v>
          </cell>
          <cell r="B359">
            <v>425</v>
          </cell>
          <cell r="C359">
            <v>445</v>
          </cell>
        </row>
        <row r="360">
          <cell r="A360">
            <v>19</v>
          </cell>
          <cell r="B360">
            <v>425</v>
          </cell>
          <cell r="C360">
            <v>445</v>
          </cell>
        </row>
        <row r="361">
          <cell r="A361">
            <v>20</v>
          </cell>
          <cell r="B361">
            <v>425</v>
          </cell>
          <cell r="C361">
            <v>450</v>
          </cell>
        </row>
        <row r="362">
          <cell r="A362">
            <v>1</v>
          </cell>
          <cell r="B362">
            <v>450</v>
          </cell>
          <cell r="C362">
            <v>445</v>
          </cell>
        </row>
        <row r="363">
          <cell r="A363">
            <v>2</v>
          </cell>
          <cell r="B363">
            <v>450</v>
          </cell>
          <cell r="C363">
            <v>445</v>
          </cell>
        </row>
        <row r="364">
          <cell r="A364">
            <v>3</v>
          </cell>
          <cell r="B364">
            <v>450</v>
          </cell>
          <cell r="C364">
            <v>445</v>
          </cell>
        </row>
        <row r="365">
          <cell r="A365">
            <v>4</v>
          </cell>
          <cell r="B365">
            <v>450</v>
          </cell>
          <cell r="C365">
            <v>445</v>
          </cell>
        </row>
        <row r="366">
          <cell r="A366">
            <v>5</v>
          </cell>
          <cell r="B366">
            <v>450</v>
          </cell>
          <cell r="C366">
            <v>445</v>
          </cell>
        </row>
        <row r="367">
          <cell r="A367">
            <v>6</v>
          </cell>
          <cell r="B367">
            <v>450</v>
          </cell>
          <cell r="C367">
            <v>445</v>
          </cell>
        </row>
        <row r="368">
          <cell r="A368">
            <v>7</v>
          </cell>
          <cell r="B368">
            <v>450</v>
          </cell>
          <cell r="C368">
            <v>445</v>
          </cell>
        </row>
        <row r="369">
          <cell r="A369">
            <v>8</v>
          </cell>
          <cell r="B369">
            <v>450</v>
          </cell>
          <cell r="C369">
            <v>445</v>
          </cell>
        </row>
        <row r="370">
          <cell r="A370">
            <v>9</v>
          </cell>
          <cell r="B370">
            <v>450</v>
          </cell>
          <cell r="C370">
            <v>445</v>
          </cell>
        </row>
        <row r="371">
          <cell r="A371">
            <v>10</v>
          </cell>
          <cell r="B371">
            <v>450</v>
          </cell>
          <cell r="C371">
            <v>450</v>
          </cell>
        </row>
        <row r="372">
          <cell r="A372">
            <v>11</v>
          </cell>
          <cell r="B372">
            <v>450</v>
          </cell>
          <cell r="C372">
            <v>450</v>
          </cell>
        </row>
        <row r="373">
          <cell r="A373">
            <v>12</v>
          </cell>
          <cell r="B373">
            <v>450</v>
          </cell>
          <cell r="C373">
            <v>450</v>
          </cell>
        </row>
        <row r="374">
          <cell r="A374">
            <v>13</v>
          </cell>
          <cell r="B374">
            <v>450</v>
          </cell>
          <cell r="C374">
            <v>460</v>
          </cell>
        </row>
        <row r="375">
          <cell r="A375">
            <v>14</v>
          </cell>
          <cell r="B375">
            <v>450</v>
          </cell>
          <cell r="C375">
            <v>460</v>
          </cell>
        </row>
        <row r="376">
          <cell r="A376">
            <v>15</v>
          </cell>
          <cell r="B376">
            <v>450</v>
          </cell>
          <cell r="C376">
            <v>460</v>
          </cell>
        </row>
        <row r="377">
          <cell r="A377">
            <v>16</v>
          </cell>
          <cell r="B377">
            <v>450</v>
          </cell>
          <cell r="C377">
            <v>470</v>
          </cell>
        </row>
        <row r="378">
          <cell r="A378">
            <v>17</v>
          </cell>
          <cell r="B378">
            <v>450</v>
          </cell>
          <cell r="C378">
            <v>470</v>
          </cell>
        </row>
        <row r="379">
          <cell r="A379">
            <v>18</v>
          </cell>
          <cell r="B379">
            <v>450</v>
          </cell>
          <cell r="C379">
            <v>470</v>
          </cell>
        </row>
        <row r="380">
          <cell r="A380">
            <v>19</v>
          </cell>
          <cell r="B380">
            <v>450</v>
          </cell>
          <cell r="C380">
            <v>470</v>
          </cell>
        </row>
        <row r="381">
          <cell r="A381">
            <v>20</v>
          </cell>
          <cell r="B381">
            <v>450</v>
          </cell>
          <cell r="C381">
            <v>475</v>
          </cell>
        </row>
        <row r="382">
          <cell r="A382">
            <v>1</v>
          </cell>
          <cell r="B382">
            <v>475</v>
          </cell>
          <cell r="C382">
            <v>470</v>
          </cell>
        </row>
        <row r="383">
          <cell r="A383">
            <v>2</v>
          </cell>
          <cell r="B383">
            <v>475</v>
          </cell>
          <cell r="C383">
            <v>470</v>
          </cell>
        </row>
        <row r="384">
          <cell r="A384">
            <v>3</v>
          </cell>
          <cell r="B384">
            <v>475</v>
          </cell>
          <cell r="C384">
            <v>470</v>
          </cell>
        </row>
        <row r="385">
          <cell r="A385">
            <v>4</v>
          </cell>
          <cell r="B385">
            <v>475</v>
          </cell>
          <cell r="C385">
            <v>470</v>
          </cell>
        </row>
        <row r="386">
          <cell r="A386">
            <v>5</v>
          </cell>
          <cell r="B386">
            <v>475</v>
          </cell>
          <cell r="C386">
            <v>470</v>
          </cell>
        </row>
        <row r="387">
          <cell r="A387">
            <v>6</v>
          </cell>
          <cell r="B387">
            <v>475</v>
          </cell>
          <cell r="C387">
            <v>470</v>
          </cell>
        </row>
        <row r="388">
          <cell r="A388">
            <v>7</v>
          </cell>
          <cell r="B388">
            <v>475</v>
          </cell>
          <cell r="C388">
            <v>470</v>
          </cell>
        </row>
        <row r="389">
          <cell r="A389">
            <v>8</v>
          </cell>
          <cell r="B389">
            <v>475</v>
          </cell>
          <cell r="C389">
            <v>470</v>
          </cell>
        </row>
        <row r="390">
          <cell r="A390">
            <v>9</v>
          </cell>
          <cell r="B390">
            <v>475</v>
          </cell>
          <cell r="C390">
            <v>470</v>
          </cell>
        </row>
        <row r="391">
          <cell r="A391">
            <v>10</v>
          </cell>
          <cell r="B391">
            <v>475</v>
          </cell>
          <cell r="C391">
            <v>475</v>
          </cell>
        </row>
        <row r="392">
          <cell r="A392">
            <v>11</v>
          </cell>
          <cell r="B392">
            <v>475</v>
          </cell>
          <cell r="C392">
            <v>475</v>
          </cell>
        </row>
        <row r="393">
          <cell r="A393">
            <v>12</v>
          </cell>
          <cell r="B393">
            <v>475</v>
          </cell>
          <cell r="C393">
            <v>475</v>
          </cell>
        </row>
        <row r="394">
          <cell r="A394">
            <v>13</v>
          </cell>
          <cell r="B394">
            <v>475</v>
          </cell>
          <cell r="C394">
            <v>485</v>
          </cell>
        </row>
        <row r="395">
          <cell r="A395">
            <v>14</v>
          </cell>
          <cell r="B395">
            <v>475</v>
          </cell>
          <cell r="C395">
            <v>485</v>
          </cell>
        </row>
        <row r="396">
          <cell r="A396">
            <v>15</v>
          </cell>
          <cell r="B396">
            <v>475</v>
          </cell>
          <cell r="C396">
            <v>485</v>
          </cell>
        </row>
        <row r="397">
          <cell r="A397">
            <v>16</v>
          </cell>
          <cell r="B397">
            <v>475</v>
          </cell>
          <cell r="C397">
            <v>495</v>
          </cell>
        </row>
        <row r="398">
          <cell r="A398">
            <v>17</v>
          </cell>
          <cell r="B398">
            <v>475</v>
          </cell>
          <cell r="C398">
            <v>495</v>
          </cell>
        </row>
        <row r="399">
          <cell r="A399">
            <v>18</v>
          </cell>
          <cell r="B399">
            <v>475</v>
          </cell>
          <cell r="C399">
            <v>495</v>
          </cell>
        </row>
        <row r="400">
          <cell r="A400">
            <v>19</v>
          </cell>
          <cell r="B400">
            <v>475</v>
          </cell>
          <cell r="C400">
            <v>495</v>
          </cell>
        </row>
        <row r="401">
          <cell r="A401">
            <v>20</v>
          </cell>
          <cell r="B401">
            <v>475</v>
          </cell>
          <cell r="C401">
            <v>500</v>
          </cell>
        </row>
        <row r="402">
          <cell r="A402">
            <v>1</v>
          </cell>
          <cell r="B402">
            <v>500</v>
          </cell>
          <cell r="C402">
            <v>495</v>
          </cell>
        </row>
        <row r="403">
          <cell r="A403">
            <v>2</v>
          </cell>
          <cell r="B403">
            <v>500</v>
          </cell>
          <cell r="C403">
            <v>495</v>
          </cell>
        </row>
        <row r="404">
          <cell r="A404">
            <v>3</v>
          </cell>
          <cell r="B404">
            <v>500</v>
          </cell>
          <cell r="C404">
            <v>495</v>
          </cell>
        </row>
        <row r="405">
          <cell r="A405">
            <v>4</v>
          </cell>
          <cell r="B405">
            <v>500</v>
          </cell>
          <cell r="C405">
            <v>495</v>
          </cell>
        </row>
        <row r="406">
          <cell r="A406">
            <v>5</v>
          </cell>
          <cell r="B406">
            <v>500</v>
          </cell>
          <cell r="C406">
            <v>495</v>
          </cell>
        </row>
        <row r="407">
          <cell r="A407">
            <v>6</v>
          </cell>
          <cell r="B407">
            <v>500</v>
          </cell>
          <cell r="C407">
            <v>495</v>
          </cell>
        </row>
        <row r="408">
          <cell r="A408">
            <v>7</v>
          </cell>
          <cell r="B408">
            <v>500</v>
          </cell>
          <cell r="C408">
            <v>495</v>
          </cell>
        </row>
        <row r="409">
          <cell r="A409">
            <v>8</v>
          </cell>
          <cell r="B409">
            <v>500</v>
          </cell>
          <cell r="C409">
            <v>495</v>
          </cell>
        </row>
        <row r="410">
          <cell r="A410">
            <v>9</v>
          </cell>
          <cell r="B410">
            <v>500</v>
          </cell>
          <cell r="C410">
            <v>495</v>
          </cell>
        </row>
        <row r="411">
          <cell r="A411">
            <v>10</v>
          </cell>
          <cell r="B411">
            <v>500</v>
          </cell>
          <cell r="C411">
            <v>500</v>
          </cell>
        </row>
        <row r="412">
          <cell r="A412">
            <v>11</v>
          </cell>
          <cell r="B412">
            <v>500</v>
          </cell>
          <cell r="C412">
            <v>500</v>
          </cell>
        </row>
        <row r="413">
          <cell r="A413">
            <v>12</v>
          </cell>
          <cell r="B413">
            <v>500</v>
          </cell>
          <cell r="C413">
            <v>500</v>
          </cell>
        </row>
        <row r="414">
          <cell r="A414">
            <v>13</v>
          </cell>
          <cell r="B414">
            <v>500</v>
          </cell>
          <cell r="C414">
            <v>510</v>
          </cell>
        </row>
        <row r="415">
          <cell r="A415">
            <v>14</v>
          </cell>
          <cell r="B415">
            <v>500</v>
          </cell>
          <cell r="C415">
            <v>510</v>
          </cell>
        </row>
        <row r="416">
          <cell r="A416">
            <v>15</v>
          </cell>
          <cell r="B416">
            <v>500</v>
          </cell>
          <cell r="C416">
            <v>510</v>
          </cell>
        </row>
        <row r="417">
          <cell r="A417">
            <v>16</v>
          </cell>
          <cell r="B417">
            <v>500</v>
          </cell>
          <cell r="C417">
            <v>520</v>
          </cell>
        </row>
        <row r="418">
          <cell r="A418">
            <v>17</v>
          </cell>
          <cell r="B418">
            <v>500</v>
          </cell>
          <cell r="C418">
            <v>520</v>
          </cell>
        </row>
        <row r="419">
          <cell r="A419">
            <v>18</v>
          </cell>
          <cell r="B419">
            <v>500</v>
          </cell>
          <cell r="C419">
            <v>520</v>
          </cell>
        </row>
        <row r="420">
          <cell r="A420">
            <v>19</v>
          </cell>
          <cell r="B420">
            <v>500</v>
          </cell>
          <cell r="C420">
            <v>520</v>
          </cell>
        </row>
        <row r="421">
          <cell r="A421">
            <v>20</v>
          </cell>
          <cell r="B421">
            <v>500</v>
          </cell>
          <cell r="C421">
            <v>525</v>
          </cell>
        </row>
        <row r="422">
          <cell r="A422">
            <v>1</v>
          </cell>
          <cell r="B422">
            <v>525</v>
          </cell>
          <cell r="C422">
            <v>520</v>
          </cell>
        </row>
        <row r="423">
          <cell r="A423">
            <v>2</v>
          </cell>
          <cell r="B423">
            <v>525</v>
          </cell>
          <cell r="C423">
            <v>520</v>
          </cell>
        </row>
        <row r="424">
          <cell r="A424">
            <v>3</v>
          </cell>
          <cell r="B424">
            <v>525</v>
          </cell>
          <cell r="C424">
            <v>520</v>
          </cell>
        </row>
        <row r="425">
          <cell r="A425">
            <v>4</v>
          </cell>
          <cell r="B425">
            <v>525</v>
          </cell>
          <cell r="C425">
            <v>520</v>
          </cell>
        </row>
        <row r="426">
          <cell r="A426">
            <v>5</v>
          </cell>
          <cell r="B426">
            <v>525</v>
          </cell>
          <cell r="C426">
            <v>520</v>
          </cell>
        </row>
        <row r="427">
          <cell r="A427">
            <v>6</v>
          </cell>
          <cell r="B427">
            <v>525</v>
          </cell>
          <cell r="C427">
            <v>520</v>
          </cell>
        </row>
        <row r="428">
          <cell r="A428">
            <v>7</v>
          </cell>
          <cell r="B428">
            <v>525</v>
          </cell>
          <cell r="C428">
            <v>520</v>
          </cell>
        </row>
        <row r="429">
          <cell r="A429">
            <v>8</v>
          </cell>
          <cell r="B429">
            <v>525</v>
          </cell>
          <cell r="C429">
            <v>520</v>
          </cell>
        </row>
        <row r="430">
          <cell r="A430">
            <v>9</v>
          </cell>
          <cell r="B430">
            <v>525</v>
          </cell>
          <cell r="C430">
            <v>520</v>
          </cell>
        </row>
        <row r="431">
          <cell r="A431">
            <v>10</v>
          </cell>
          <cell r="B431">
            <v>525</v>
          </cell>
          <cell r="C431">
            <v>525</v>
          </cell>
        </row>
        <row r="432">
          <cell r="A432">
            <v>11</v>
          </cell>
          <cell r="B432">
            <v>525</v>
          </cell>
          <cell r="C432">
            <v>525</v>
          </cell>
        </row>
        <row r="433">
          <cell r="A433">
            <v>12</v>
          </cell>
          <cell r="B433">
            <v>525</v>
          </cell>
          <cell r="C433">
            <v>525</v>
          </cell>
        </row>
        <row r="434">
          <cell r="A434">
            <v>13</v>
          </cell>
          <cell r="B434">
            <v>525</v>
          </cell>
          <cell r="C434">
            <v>535</v>
          </cell>
        </row>
        <row r="435">
          <cell r="A435">
            <v>14</v>
          </cell>
          <cell r="B435">
            <v>525</v>
          </cell>
          <cell r="C435">
            <v>535</v>
          </cell>
        </row>
        <row r="436">
          <cell r="A436">
            <v>15</v>
          </cell>
          <cell r="B436">
            <v>525</v>
          </cell>
          <cell r="C436">
            <v>535</v>
          </cell>
        </row>
        <row r="437">
          <cell r="A437">
            <v>16</v>
          </cell>
          <cell r="B437">
            <v>525</v>
          </cell>
          <cell r="C437">
            <v>545</v>
          </cell>
        </row>
        <row r="438">
          <cell r="A438">
            <v>17</v>
          </cell>
          <cell r="B438">
            <v>525</v>
          </cell>
          <cell r="C438">
            <v>545</v>
          </cell>
        </row>
        <row r="439">
          <cell r="A439">
            <v>18</v>
          </cell>
          <cell r="B439">
            <v>525</v>
          </cell>
          <cell r="C439">
            <v>545</v>
          </cell>
        </row>
        <row r="440">
          <cell r="A440">
            <v>19</v>
          </cell>
          <cell r="B440">
            <v>525</v>
          </cell>
          <cell r="C440">
            <v>545</v>
          </cell>
        </row>
        <row r="441">
          <cell r="A441">
            <v>20</v>
          </cell>
          <cell r="B441">
            <v>525</v>
          </cell>
          <cell r="C441">
            <v>550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workbookViewId="0">
      <selection activeCell="F7" sqref="F7"/>
    </sheetView>
  </sheetViews>
  <sheetFormatPr defaultRowHeight="13.5" x14ac:dyDescent="0.15"/>
  <cols>
    <col min="1" max="1" width="16.625" customWidth="1"/>
  </cols>
  <sheetData>
    <row r="1" spans="1:34" x14ac:dyDescent="0.15">
      <c r="C1" t="s">
        <v>34</v>
      </c>
      <c r="E1" t="s">
        <v>35</v>
      </c>
    </row>
    <row r="2" spans="1:34" x14ac:dyDescent="0.15">
      <c r="C2">
        <v>0.8</v>
      </c>
      <c r="E2">
        <v>0.8</v>
      </c>
    </row>
    <row r="4" spans="1:34" x14ac:dyDescent="0.15">
      <c r="C4" s="11" t="s">
        <v>12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 t="s">
        <v>27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 t="s">
        <v>28</v>
      </c>
      <c r="Z4" s="11"/>
      <c r="AA4" s="11"/>
      <c r="AB4" s="11"/>
      <c r="AC4" s="11"/>
      <c r="AD4" s="1"/>
      <c r="AE4" s="1"/>
      <c r="AF4" s="1"/>
      <c r="AG4" s="1"/>
      <c r="AH4" s="1"/>
    </row>
    <row r="5" spans="1:34" x14ac:dyDescent="0.15">
      <c r="A5" s="2" t="s">
        <v>0</v>
      </c>
      <c r="B5" s="2" t="s">
        <v>1</v>
      </c>
      <c r="C5" s="2" t="s">
        <v>2</v>
      </c>
      <c r="D5" s="2" t="s">
        <v>4</v>
      </c>
      <c r="E5" s="2" t="s">
        <v>3</v>
      </c>
      <c r="F5" s="2" t="s">
        <v>5</v>
      </c>
      <c r="G5" s="2" t="s">
        <v>6</v>
      </c>
      <c r="H5" s="2" t="s">
        <v>36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37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29</v>
      </c>
      <c r="Z5" s="2" t="s">
        <v>30</v>
      </c>
      <c r="AA5" s="2" t="s">
        <v>31</v>
      </c>
      <c r="AB5" s="2" t="s">
        <v>32</v>
      </c>
      <c r="AC5" s="2" t="s">
        <v>33</v>
      </c>
    </row>
    <row r="6" spans="1:34" x14ac:dyDescent="0.15">
      <c r="A6" s="3" t="s">
        <v>81</v>
      </c>
      <c r="B6" s="3">
        <v>24</v>
      </c>
      <c r="C6" s="3">
        <v>24</v>
      </c>
      <c r="D6" s="3" t="s">
        <v>24</v>
      </c>
      <c r="E6" s="3" t="s">
        <v>26</v>
      </c>
      <c r="F6" s="3">
        <f>6/10*V6/0.6</f>
        <v>2.2999999999999998</v>
      </c>
      <c r="G6" s="3">
        <v>0</v>
      </c>
      <c r="H6" s="3">
        <v>0</v>
      </c>
      <c r="I6" s="4">
        <v>1</v>
      </c>
      <c r="J6" s="4">
        <v>1</v>
      </c>
      <c r="K6" s="4">
        <v>2</v>
      </c>
      <c r="L6" s="3">
        <v>15</v>
      </c>
      <c r="M6" s="3">
        <v>2</v>
      </c>
      <c r="N6" s="3">
        <f>HLOOKUP(N$5,[1]非R能力!$B$8:$F$558,$B6+1,0)</f>
        <v>2560</v>
      </c>
      <c r="O6" s="3">
        <f>HLOOKUP(O$5,[1]非R能力!$B$8:$F$558,$B6+1,0)</f>
        <v>820.07692307692309</v>
      </c>
      <c r="P6" s="3">
        <f>HLOOKUP(P$5,[1]非R能力!$B$8:$F$558,$B6+1,0)</f>
        <v>416</v>
      </c>
      <c r="Q6" s="3">
        <f>HLOOKUP(Q$5,[1]非R能力!$B$8:$F$558,$B6+1,0)</f>
        <v>185.33333333333331</v>
      </c>
      <c r="R6" s="3">
        <f>HLOOKUP(R$5,[1]非R能力!$B$8:$F$558,$B6+1,0)</f>
        <v>181.17948717948718</v>
      </c>
      <c r="S6" s="3">
        <f>INDEX([1]非R能力!$H$9:$H$558,C6)</f>
        <v>0</v>
      </c>
      <c r="T6" s="3">
        <f>IF(D6="小怪",0,IF(INDEX([1]非R能力!$FK$9:$FK$558,B6)=0,0,10))</f>
        <v>0</v>
      </c>
      <c r="U6" s="3">
        <f>IF(D6="小怪",0,IF(INDEX([1]非R能力!$FH$9:$FH$558,B6)=0,0,5000))</f>
        <v>0</v>
      </c>
      <c r="V6" s="3">
        <f>HLOOKUP(V$5,[2]人物技能基础!$O$3:$Q$553,$B6+1,0)</f>
        <v>2.2999999999999998</v>
      </c>
      <c r="W6" s="3">
        <f>HLOOKUP(W$5,[2]人物技能基础!$O$3:$Q$553,$B6+1,0)</f>
        <v>1.4850000000000001</v>
      </c>
      <c r="X6" s="3">
        <f>HLOOKUP(X$5,[2]人物技能基础!$O$3:$Q$553,$B6+1,0)</f>
        <v>57.5</v>
      </c>
      <c r="Y6" s="3">
        <f>INT(((O6-AA6)*W6+(X6+S6))*F6*I6*$C$2)</f>
        <v>2346</v>
      </c>
      <c r="Z6" s="3">
        <f>IF(G6=0,IF(T6=0,INT(P6/5),IF(U6=0,INT(P6/5),INT((U6/T6)/(1/M6*L6)/K6+P6))),INT((IF(T6=0,0,U6/T6/(1/M6*L6))+N6/G6)/K6+P6))</f>
        <v>83</v>
      </c>
      <c r="AA6" s="3">
        <f>INT(O6*H6)</f>
        <v>0</v>
      </c>
      <c r="AB6" s="3">
        <f>INT(J6*R6)</f>
        <v>181</v>
      </c>
      <c r="AC6" s="3">
        <f>INT(Q6/I6)</f>
        <v>185</v>
      </c>
      <c r="AF6" t="s">
        <v>39</v>
      </c>
    </row>
    <row r="7" spans="1:34" x14ac:dyDescent="0.15">
      <c r="A7" s="3" t="s">
        <v>90</v>
      </c>
      <c r="B7" s="3">
        <v>33</v>
      </c>
      <c r="C7" s="3">
        <v>33</v>
      </c>
      <c r="D7" s="3" t="s">
        <v>24</v>
      </c>
      <c r="E7" s="3" t="s">
        <v>26</v>
      </c>
      <c r="F7" s="3">
        <f t="shared" ref="F7:F8" si="0">6/10*V7/0.6</f>
        <v>2.6</v>
      </c>
      <c r="G7" s="3">
        <v>0</v>
      </c>
      <c r="H7" s="3">
        <v>0</v>
      </c>
      <c r="I7" s="4">
        <v>1</v>
      </c>
      <c r="J7" s="4">
        <v>1</v>
      </c>
      <c r="K7" s="4">
        <v>2</v>
      </c>
      <c r="L7" s="3">
        <v>15</v>
      </c>
      <c r="M7" s="3">
        <v>2</v>
      </c>
      <c r="N7" s="3">
        <f>HLOOKUP(N$5,[1]非R能力!$B$8:$F$558,$B7+1,0)</f>
        <v>3727</v>
      </c>
      <c r="O7" s="3">
        <f>HLOOKUP(O$5,[1]非R能力!$B$8:$F$558,$B7+1,0)</f>
        <v>1156.4444444444443</v>
      </c>
      <c r="P7" s="3">
        <f>HLOOKUP(P$5,[1]非R能力!$B$8:$F$558,$B7+1,0)</f>
        <v>862.04761904761904</v>
      </c>
      <c r="Q7" s="3">
        <f>HLOOKUP(Q$5,[1]非R能力!$B$8:$F$558,$B7+1,0)</f>
        <v>266.76190476190476</v>
      </c>
      <c r="R7" s="3">
        <f>HLOOKUP(R$5,[1]非R能力!$B$8:$F$558,$B7+1,0)</f>
        <v>266.79487179487182</v>
      </c>
      <c r="S7" s="3">
        <f>INDEX([1]非R能力!$H$9:$H$558,C7)</f>
        <v>0</v>
      </c>
      <c r="T7" s="3">
        <f>IF(D7="小怪",0,IF(INDEX([1]非R能力!$FK$9:$FK$558,B7)=0,0,10))</f>
        <v>0</v>
      </c>
      <c r="U7" s="3">
        <f>IF(D7="小怪",0,IF(INDEX([1]非R能力!$FH$9:$FH$558,B7)=0,0,5000))</f>
        <v>0</v>
      </c>
      <c r="V7" s="3">
        <f>HLOOKUP(V$5,[2]人物技能基础!$O$3:$Q$553,$B7+1,0)</f>
        <v>2.6</v>
      </c>
      <c r="W7" s="3">
        <f>HLOOKUP(W$5,[2]人物技能基础!$O$3:$Q$553,$B7+1,0)</f>
        <v>1.625</v>
      </c>
      <c r="X7" s="3">
        <f>HLOOKUP(X$5,[2]人物技能基础!$O$3:$Q$553,$B7+1,0)</f>
        <v>67.5</v>
      </c>
      <c r="Y7" s="3">
        <f t="shared" ref="Y7:Y8" si="1">INT(((O7-AA7)*W7+(X7+S7))*F7*I7*$C$2)</f>
        <v>4049</v>
      </c>
      <c r="Z7" s="3">
        <f t="shared" ref="Z7:Z8" si="2">IF(G7=0,IF(T7=0,INT(P7/5),IF(U7=0,INT(P7/5),INT((U7/T7)/(1/M7*L7)/K7+P7))),INT((IF(T7=0,0,U7/T7/(1/M7*L7))+N7/G7)/K7+P7))</f>
        <v>172</v>
      </c>
      <c r="AA7" s="3">
        <f t="shared" ref="AA7:AA8" si="3">INT(O7*H7)</f>
        <v>0</v>
      </c>
      <c r="AB7" s="3">
        <f t="shared" ref="AB7:AB8" si="4">INT(J7*R7)</f>
        <v>266</v>
      </c>
      <c r="AC7" s="3">
        <f t="shared" ref="AC7:AC8" si="5">INT(Q7/I7)</f>
        <v>266</v>
      </c>
    </row>
    <row r="8" spans="1:34" x14ac:dyDescent="0.15">
      <c r="A8" s="3" t="s">
        <v>91</v>
      </c>
      <c r="B8" s="3">
        <v>41</v>
      </c>
      <c r="C8" s="3">
        <v>41</v>
      </c>
      <c r="D8" s="3" t="s">
        <v>24</v>
      </c>
      <c r="E8" s="3" t="s">
        <v>26</v>
      </c>
      <c r="F8" s="3">
        <f t="shared" si="0"/>
        <v>2.9</v>
      </c>
      <c r="G8" s="3">
        <v>0</v>
      </c>
      <c r="H8" s="3">
        <v>0</v>
      </c>
      <c r="I8" s="4">
        <v>1</v>
      </c>
      <c r="J8" s="4">
        <v>1</v>
      </c>
      <c r="K8" s="4">
        <v>2</v>
      </c>
      <c r="L8" s="3">
        <v>15</v>
      </c>
      <c r="M8" s="3">
        <v>2</v>
      </c>
      <c r="N8" s="3">
        <f>HLOOKUP(N$5,[1]非R能力!$B$8:$F$558,$B8+1,0)</f>
        <v>5151</v>
      </c>
      <c r="O8" s="3">
        <f>HLOOKUP(O$5,[1]非R能力!$B$8:$F$558,$B8+1,0)</f>
        <v>1364.2222222222222</v>
      </c>
      <c r="P8" s="3">
        <f>HLOOKUP(P$5,[1]非R能力!$B$8:$F$558,$B8+1,0)</f>
        <v>956.23809523809518</v>
      </c>
      <c r="Q8" s="3">
        <f>HLOOKUP(Q$5,[1]非R能力!$B$8:$F$558,$B8+1,0)</f>
        <v>293.8095238095238</v>
      </c>
      <c r="R8" s="3">
        <f>HLOOKUP(R$5,[1]非R能力!$B$8:$F$558,$B8+1,0)</f>
        <v>342.89743589743591</v>
      </c>
      <c r="S8" s="3">
        <f>INDEX([1]非R能力!$H$9:$H$558,C8)</f>
        <v>0</v>
      </c>
      <c r="T8" s="3">
        <f>IF(D8="小怪",0,IF(INDEX([1]非R能力!$FK$9:$FK$558,B8)=0,0,10))</f>
        <v>0</v>
      </c>
      <c r="U8" s="3">
        <f>IF(D8="小怪",0,IF(INDEX([1]非R能力!$FH$9:$FH$558,B8)=0,0,5000))</f>
        <v>0</v>
      </c>
      <c r="V8" s="3">
        <f>HLOOKUP(V$5,[2]人物技能基础!$O$3:$Q$553,$B8+1,0)</f>
        <v>2.9</v>
      </c>
      <c r="W8" s="3">
        <f>HLOOKUP(W$5,[2]人物技能基础!$O$3:$Q$553,$B8+1,0)</f>
        <v>1.7675000000000001</v>
      </c>
      <c r="X8" s="3">
        <f>HLOOKUP(X$5,[2]人物技能基础!$O$3:$Q$553,$B8+1,0)</f>
        <v>78.75</v>
      </c>
      <c r="Y8" s="3">
        <f t="shared" si="1"/>
        <v>5776</v>
      </c>
      <c r="Z8" s="3">
        <f t="shared" si="2"/>
        <v>191</v>
      </c>
      <c r="AA8" s="3">
        <f t="shared" si="3"/>
        <v>0</v>
      </c>
      <c r="AB8" s="3">
        <f t="shared" si="4"/>
        <v>342</v>
      </c>
      <c r="AC8" s="3">
        <f t="shared" si="5"/>
        <v>293</v>
      </c>
    </row>
    <row r="11" spans="1:34" x14ac:dyDescent="0.15">
      <c r="F11" t="s">
        <v>89</v>
      </c>
    </row>
    <row r="12" spans="1:34" x14ac:dyDescent="0.15">
      <c r="F12" t="s">
        <v>95</v>
      </c>
    </row>
  </sheetData>
  <mergeCells count="3">
    <mergeCell ref="C4:M4"/>
    <mergeCell ref="N4:X4"/>
    <mergeCell ref="Y4:AC4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4005"/>
  <sheetViews>
    <sheetView workbookViewId="0">
      <selection sqref="A1:XFD6"/>
    </sheetView>
  </sheetViews>
  <sheetFormatPr defaultRowHeight="13.5" x14ac:dyDescent="0.15"/>
  <cols>
    <col min="2" max="2" width="10" bestFit="1" customWidth="1"/>
    <col min="42" max="42" width="9" style="10"/>
  </cols>
  <sheetData>
    <row r="1" spans="1:35" x14ac:dyDescent="0.15">
      <c r="D1" t="s">
        <v>34</v>
      </c>
      <c r="F1" t="s">
        <v>35</v>
      </c>
    </row>
    <row r="2" spans="1:35" x14ac:dyDescent="0.15">
      <c r="D2">
        <v>0.8</v>
      </c>
      <c r="F2">
        <v>0.8</v>
      </c>
    </row>
    <row r="4" spans="1:35" x14ac:dyDescent="0.15">
      <c r="D4" s="11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28</v>
      </c>
      <c r="AA4" s="11"/>
      <c r="AB4" s="11"/>
      <c r="AC4" s="11"/>
      <c r="AD4" s="11"/>
      <c r="AE4" s="1"/>
      <c r="AF4" s="1"/>
      <c r="AG4" s="1"/>
      <c r="AH4" s="1"/>
      <c r="AI4" s="1"/>
    </row>
    <row r="5" spans="1:35" x14ac:dyDescent="0.15">
      <c r="A5" s="2" t="s">
        <v>23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36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37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F5" t="s">
        <v>44</v>
      </c>
    </row>
    <row r="6" spans="1:35" x14ac:dyDescent="0.15">
      <c r="A6" s="3">
        <v>1</v>
      </c>
      <c r="B6" s="3" t="str">
        <f>"关卡"&amp;A6&amp;E6</f>
        <v>关卡1小怪</v>
      </c>
      <c r="C6" s="3">
        <f>INDEX([3]关卡!$J$19:$J$2018,A6)</f>
        <v>45</v>
      </c>
      <c r="D6" s="3">
        <f>INDEX([3]关卡!$N$19:$N$2018,A6)</f>
        <v>30</v>
      </c>
      <c r="E6" s="3" t="s">
        <v>24</v>
      </c>
      <c r="F6" s="3" t="s">
        <v>26</v>
      </c>
      <c r="G6" s="3">
        <v>1</v>
      </c>
      <c r="H6" s="3">
        <v>0</v>
      </c>
      <c r="I6" s="3">
        <v>0</v>
      </c>
      <c r="J6" s="4">
        <v>1</v>
      </c>
      <c r="K6" s="4">
        <v>1</v>
      </c>
      <c r="L6" s="4">
        <v>2</v>
      </c>
      <c r="M6" s="3">
        <v>15</v>
      </c>
      <c r="N6" s="3">
        <v>2</v>
      </c>
      <c r="O6" s="3">
        <f>HLOOKUP(O$5,[1]非R能力!$B$8:$F$558,$C6+1,0)</f>
        <v>5935</v>
      </c>
      <c r="P6" s="3">
        <f>HLOOKUP(P$5,[1]非R能力!$B$8:$F$558,$C6+1,0)</f>
        <v>1477.1111111111111</v>
      </c>
      <c r="Q6" s="3">
        <f>HLOOKUP(Q$5,[1]非R能力!$B$8:$F$558,$C6+1,0)</f>
        <v>1006.3333333333334</v>
      </c>
      <c r="R6" s="3">
        <f>HLOOKUP(R$5,[1]非R能力!$B$8:$F$558,$C6+1,0)</f>
        <v>307.33333333333337</v>
      </c>
      <c r="S6" s="3">
        <f>HLOOKUP(S$5,[1]非R能力!$B$8:$F$558,$C6+1,0)</f>
        <v>380.94871794871796</v>
      </c>
      <c r="T6" s="3">
        <f>INDEX([1]非R能力!$H$9:$H$558,D6)</f>
        <v>0</v>
      </c>
      <c r="U6" s="3">
        <f>IF(E6="小怪",0,IF(INDEX([1]非R能力!$FK$9:$FK$558,C6)=0,0,10))</f>
        <v>0</v>
      </c>
      <c r="V6" s="3">
        <f>IF(E6="小怪",0,IF(INDEX([1]非R能力!$FH$9:$FH$558,C6)=0,0,5000))</f>
        <v>0</v>
      </c>
      <c r="W6" s="3">
        <f>HLOOKUP(W$5,[2]人物技能基础!$O$3:$Q$553,$C6+1,0)</f>
        <v>3.38</v>
      </c>
      <c r="X6" s="3">
        <f>HLOOKUP(X$5,[2]人物技能基础!$O$3:$Q$553,$C6+1,0)</f>
        <v>1.8965000000000001</v>
      </c>
      <c r="Y6" s="3">
        <f>HLOOKUP(Y$5,[2]人物技能基础!$O$3:$Q$553,$C6+1,0)</f>
        <v>89.25</v>
      </c>
      <c r="Z6" s="3">
        <f>INT(((P6-AB6)*X6+(Y6+T6))*G6*J6*$D$2)</f>
        <v>2312</v>
      </c>
      <c r="AA6" s="3">
        <f>IF(H6=0,IF(U6=0,INT(Q6/5),IF(V6=0,INT(Q6/5),INT((V6/U6)/(1/N6*M6)/L6+Q6))),INT((IF(U6=0,0,V6/U6/(1/N6*M6))+O6/H6)/L6+Q6))</f>
        <v>201</v>
      </c>
      <c r="AB6" s="3">
        <f>INT(P6*I6)</f>
        <v>0</v>
      </c>
      <c r="AC6" s="3">
        <f>INT(K6*S6)</f>
        <v>380</v>
      </c>
      <c r="AD6" s="3">
        <f>INT(R6/J6)</f>
        <v>307</v>
      </c>
      <c r="AF6" t="s">
        <v>29</v>
      </c>
      <c r="AG6" t="s">
        <v>39</v>
      </c>
    </row>
    <row r="7" spans="1:35" x14ac:dyDescent="0.15">
      <c r="A7" s="3">
        <v>2</v>
      </c>
      <c r="B7" s="3" t="str">
        <f t="shared" ref="B7:B70" si="0">"关卡"&amp;A7&amp;E7</f>
        <v>关卡2小怪</v>
      </c>
      <c r="C7" s="3">
        <f>INDEX([3]关卡!$J$19:$J$2018,A7)</f>
        <v>47</v>
      </c>
      <c r="D7" s="3">
        <f>INDEX([3]关卡!$N$19:$N$2018,A7)</f>
        <v>32</v>
      </c>
      <c r="E7" s="3" t="s">
        <v>24</v>
      </c>
      <c r="F7" s="3" t="s">
        <v>26</v>
      </c>
      <c r="G7" s="3">
        <v>1</v>
      </c>
      <c r="H7" s="3">
        <v>0</v>
      </c>
      <c r="I7" s="3">
        <v>0</v>
      </c>
      <c r="J7" s="4">
        <v>1</v>
      </c>
      <c r="K7" s="4">
        <v>1</v>
      </c>
      <c r="L7" s="4">
        <v>2</v>
      </c>
      <c r="M7" s="3">
        <v>15</v>
      </c>
      <c r="N7" s="3">
        <v>2</v>
      </c>
      <c r="O7" s="3">
        <f>HLOOKUP(O$5,[1]非R能力!$B$8:$F$558,$C7+1,0)</f>
        <v>6327</v>
      </c>
      <c r="P7" s="3">
        <f>HLOOKUP(P$5,[1]非R能力!$B$8:$F$558,$C7+1,0)</f>
        <v>1533.5555555555557</v>
      </c>
      <c r="Q7" s="3">
        <f>HLOOKUP(Q$5,[1]非R能力!$B$8:$F$558,$C7+1,0)</f>
        <v>1031.3809523809523</v>
      </c>
      <c r="R7" s="3">
        <f>HLOOKUP(R$5,[1]非R能力!$B$8:$F$558,$C7+1,0)</f>
        <v>314.09523809523807</v>
      </c>
      <c r="S7" s="3">
        <f>HLOOKUP(S$5,[1]非R能力!$B$8:$F$558,$C7+1,0)</f>
        <v>399.97435897435901</v>
      </c>
      <c r="T7" s="3">
        <f>INDEX([1]非R能力!$H$9:$H$558,D7)</f>
        <v>0</v>
      </c>
      <c r="U7" s="3">
        <f>IF(E7="小怪",0,IF(INDEX([1]非R能力!$FK$9:$FK$558,C7)=0,0,10))</f>
        <v>0</v>
      </c>
      <c r="V7" s="3">
        <f>IF(E7="小怪",0,IF(INDEX([1]非R能力!$FH$9:$FH$558,C7)=0,0,5000))</f>
        <v>0</v>
      </c>
      <c r="W7" s="3">
        <f>HLOOKUP(W$5,[2]人物技能基础!$O$3:$Q$553,$C7+1,0)</f>
        <v>3.38</v>
      </c>
      <c r="X7" s="3">
        <f>HLOOKUP(X$5,[2]人物技能基础!$O$3:$Q$553,$C7+1,0)</f>
        <v>1.8965000000000001</v>
      </c>
      <c r="Y7" s="3">
        <f>HLOOKUP(Y$5,[2]人物技能基础!$O$3:$Q$553,$C7+1,0)</f>
        <v>89.25</v>
      </c>
      <c r="Z7" s="3">
        <f t="shared" ref="Z7:Z70" si="1">INT(((P7-AB7)*X7+(Y7+T7))*G7*J7*$D$2)</f>
        <v>2398</v>
      </c>
      <c r="AA7" s="3">
        <f t="shared" ref="AA7:AA70" si="2">IF(H7=0,IF(U7=0,INT(Q7/5),IF(V7=0,INT(Q7/5),INT((V7/U7)/(1/N7*M7)/L7+Q7))),INT((IF(U7=0,0,V7/U7/(1/N7*M7))+O7/H7)/L7+Q7))</f>
        <v>206</v>
      </c>
      <c r="AB7" s="3">
        <f t="shared" ref="AB7:AB70" si="3">INT(P7*I7)</f>
        <v>0</v>
      </c>
      <c r="AC7" s="3">
        <f t="shared" ref="AC7:AC70" si="4">INT(K7*S7)</f>
        <v>399</v>
      </c>
      <c r="AD7" s="3">
        <f t="shared" ref="AD7:AD70" si="5">INT(R7/J7)</f>
        <v>314</v>
      </c>
      <c r="AF7" t="s">
        <v>31</v>
      </c>
      <c r="AG7" t="s">
        <v>38</v>
      </c>
    </row>
    <row r="8" spans="1:35" x14ac:dyDescent="0.15">
      <c r="A8" s="3">
        <v>3</v>
      </c>
      <c r="B8" s="3" t="str">
        <f t="shared" si="0"/>
        <v>关卡3小怪</v>
      </c>
      <c r="C8" s="3">
        <f>INDEX([3]关卡!$J$19:$J$2018,A8)</f>
        <v>48</v>
      </c>
      <c r="D8" s="3">
        <f>INDEX([3]关卡!$N$19:$N$2018,A8)</f>
        <v>33</v>
      </c>
      <c r="E8" s="3" t="s">
        <v>24</v>
      </c>
      <c r="F8" s="3" t="s">
        <v>26</v>
      </c>
      <c r="G8" s="3">
        <v>1</v>
      </c>
      <c r="H8" s="3">
        <v>0</v>
      </c>
      <c r="I8" s="3">
        <v>0</v>
      </c>
      <c r="J8" s="4">
        <v>1</v>
      </c>
      <c r="K8" s="4">
        <v>1</v>
      </c>
      <c r="L8" s="4">
        <v>2</v>
      </c>
      <c r="M8" s="3">
        <v>15</v>
      </c>
      <c r="N8" s="3">
        <v>2</v>
      </c>
      <c r="O8" s="3">
        <f>HLOOKUP(O$5,[1]非R能力!$B$8:$F$558,$C8+1,0)</f>
        <v>6523</v>
      </c>
      <c r="P8" s="3">
        <f>HLOOKUP(P$5,[1]非R能力!$B$8:$F$558,$C8+1,0)</f>
        <v>1561.7777777777778</v>
      </c>
      <c r="Q8" s="3">
        <f>HLOOKUP(Q$5,[1]非R能力!$B$8:$F$558,$C8+1,0)</f>
        <v>1043.9047619047619</v>
      </c>
      <c r="R8" s="3">
        <f>HLOOKUP(R$5,[1]非R能力!$B$8:$F$558,$C8+1,0)</f>
        <v>317.47619047619048</v>
      </c>
      <c r="S8" s="3">
        <f>HLOOKUP(S$5,[1]非R能力!$B$8:$F$558,$C8+1,0)</f>
        <v>409.48717948717945</v>
      </c>
      <c r="T8" s="3">
        <f>INDEX([1]非R能力!$H$9:$H$558,D8)</f>
        <v>0</v>
      </c>
      <c r="U8" s="3">
        <f>IF(E8="小怪",0,IF(INDEX([1]非R能力!$FK$9:$FK$558,C8)=0,0,10))</f>
        <v>0</v>
      </c>
      <c r="V8" s="3">
        <f>IF(E8="小怪",0,IF(INDEX([1]非R能力!$FH$9:$FH$558,C8)=0,0,5000))</f>
        <v>0</v>
      </c>
      <c r="W8" s="3">
        <f>HLOOKUP(W$5,[2]人物技能基础!$O$3:$Q$553,$C8+1,0)</f>
        <v>3.38</v>
      </c>
      <c r="X8" s="3">
        <f>HLOOKUP(X$5,[2]人物技能基础!$O$3:$Q$553,$C8+1,0)</f>
        <v>1.8965000000000001</v>
      </c>
      <c r="Y8" s="3">
        <f>HLOOKUP(Y$5,[2]人物技能基础!$O$3:$Q$553,$C8+1,0)</f>
        <v>89.25</v>
      </c>
      <c r="Z8" s="3">
        <f t="shared" si="1"/>
        <v>2440</v>
      </c>
      <c r="AA8" s="3">
        <f t="shared" si="2"/>
        <v>208</v>
      </c>
      <c r="AB8" s="3">
        <f t="shared" si="3"/>
        <v>0</v>
      </c>
      <c r="AC8" s="3">
        <f t="shared" si="4"/>
        <v>409</v>
      </c>
      <c r="AD8" s="3">
        <f t="shared" si="5"/>
        <v>317</v>
      </c>
      <c r="AF8" t="s">
        <v>30</v>
      </c>
      <c r="AG8" t="s">
        <v>82</v>
      </c>
    </row>
    <row r="9" spans="1:35" x14ac:dyDescent="0.15">
      <c r="A9" s="3">
        <v>4</v>
      </c>
      <c r="B9" s="3" t="str">
        <f t="shared" si="0"/>
        <v>关卡4小怪</v>
      </c>
      <c r="C9" s="3">
        <f>INDEX([3]关卡!$J$19:$J$2018,A9)</f>
        <v>60</v>
      </c>
      <c r="D9" s="3">
        <f>INDEX([3]关卡!$N$19:$N$2018,A9)</f>
        <v>52</v>
      </c>
      <c r="E9" s="3" t="s">
        <v>24</v>
      </c>
      <c r="F9" s="3" t="s">
        <v>26</v>
      </c>
      <c r="G9" s="3">
        <v>1.25</v>
      </c>
      <c r="H9" s="3">
        <v>0</v>
      </c>
      <c r="I9" s="3">
        <v>0</v>
      </c>
      <c r="J9" s="4">
        <v>1</v>
      </c>
      <c r="K9" s="4">
        <v>1</v>
      </c>
      <c r="L9" s="4">
        <v>2</v>
      </c>
      <c r="M9" s="3">
        <v>15</v>
      </c>
      <c r="N9" s="3">
        <v>2</v>
      </c>
      <c r="O9" s="3">
        <f>HLOOKUP(O$5,[1]非R能力!$B$8:$F$558,$C9+1,0)</f>
        <v>9797.2706766917308</v>
      </c>
      <c r="P9" s="3">
        <f>HLOOKUP(P$5,[1]非R能力!$B$8:$F$558,$C9+1,0)</f>
        <v>1941.8325358851675</v>
      </c>
      <c r="Q9" s="3">
        <f>HLOOKUP(Q$5,[1]非R能力!$B$8:$F$558,$C9+1,0)</f>
        <v>1342.2775119617227</v>
      </c>
      <c r="R9" s="3">
        <f>HLOOKUP(R$5,[1]非R能力!$B$8:$F$558,$C9+1,0)</f>
        <v>471.30769230769232</v>
      </c>
      <c r="S9" s="3">
        <f>HLOOKUP(S$5,[1]非R能力!$B$8:$F$558,$C9+1,0)</f>
        <v>653.14285714285711</v>
      </c>
      <c r="T9" s="3">
        <f>INDEX([1]非R能力!$H$9:$H$558,D9)</f>
        <v>0</v>
      </c>
      <c r="U9" s="3">
        <f>IF(E9="小怪",0,IF(INDEX([1]非R能力!$FK$9:$FK$558,C9)=0,0,10))</f>
        <v>0</v>
      </c>
      <c r="V9" s="3">
        <f>IF(E9="小怪",0,IF(INDEX([1]非R能力!$FH$9:$FH$558,C9)=0,0,5000))</f>
        <v>0</v>
      </c>
      <c r="W9" s="3">
        <f>HLOOKUP(W$5,[2]人物技能基础!$O$3:$Q$553,$C9+1,0)</f>
        <v>3.637142857142857</v>
      </c>
      <c r="X9" s="3">
        <f>HLOOKUP(X$5,[2]人物技能基础!$O$3:$Q$553,$C9+1,0)</f>
        <v>2.0186428571428574</v>
      </c>
      <c r="Y9" s="3">
        <f>HLOOKUP(Y$5,[2]人物技能基础!$O$3:$Q$553,$C9+1,0)</f>
        <v>99.964285714285708</v>
      </c>
      <c r="Z9" s="3">
        <f t="shared" si="1"/>
        <v>4019</v>
      </c>
      <c r="AA9" s="3">
        <f t="shared" si="2"/>
        <v>268</v>
      </c>
      <c r="AB9" s="3">
        <f t="shared" si="3"/>
        <v>0</v>
      </c>
      <c r="AC9" s="3">
        <f t="shared" si="4"/>
        <v>653</v>
      </c>
      <c r="AD9" s="3">
        <f t="shared" si="5"/>
        <v>471</v>
      </c>
      <c r="AH9" t="s">
        <v>43</v>
      </c>
    </row>
    <row r="10" spans="1:35" x14ac:dyDescent="0.15">
      <c r="A10" s="3">
        <v>5</v>
      </c>
      <c r="B10" s="3" t="str">
        <f t="shared" si="0"/>
        <v>关卡5小怪</v>
      </c>
      <c r="C10" s="3">
        <f>INDEX([3]关卡!$J$19:$J$2018,A10)</f>
        <v>62</v>
      </c>
      <c r="D10" s="3">
        <f>INDEX([3]关卡!$N$19:$N$2018,A10)</f>
        <v>54</v>
      </c>
      <c r="E10" s="3" t="s">
        <v>24</v>
      </c>
      <c r="F10" s="3" t="s">
        <v>26</v>
      </c>
      <c r="G10" s="3">
        <v>1.5</v>
      </c>
      <c r="H10" s="3">
        <v>0</v>
      </c>
      <c r="I10" s="3">
        <v>0</v>
      </c>
      <c r="J10" s="4">
        <v>1</v>
      </c>
      <c r="K10" s="4">
        <v>1</v>
      </c>
      <c r="L10" s="4">
        <v>2</v>
      </c>
      <c r="M10" s="3">
        <v>15</v>
      </c>
      <c r="N10" s="3">
        <v>2</v>
      </c>
      <c r="O10" s="3">
        <f>HLOOKUP(O$5,[1]非R能力!$B$8:$F$558,$C10+1,0)</f>
        <v>10994.353383458647</v>
      </c>
      <c r="P10" s="3">
        <f>HLOOKUP(P$5,[1]非R能力!$B$8:$F$558,$C10+1,0)</f>
        <v>2023.1626794258373</v>
      </c>
      <c r="Q10" s="3">
        <f>HLOOKUP(Q$5,[1]非R能力!$B$8:$F$558,$C10+1,0)</f>
        <v>1435.2057416267944</v>
      </c>
      <c r="R10" s="3">
        <f>HLOOKUP(R$5,[1]非R能力!$B$8:$F$558,$C10+1,0)</f>
        <v>506.38461538461536</v>
      </c>
      <c r="S10" s="3">
        <f>HLOOKUP(S$5,[1]非R能力!$B$8:$F$558,$C10+1,0)</f>
        <v>695.71428571428578</v>
      </c>
      <c r="T10" s="3">
        <f>INDEX([1]非R能力!$H$9:$H$558,D10)</f>
        <v>0</v>
      </c>
      <c r="U10" s="3">
        <f>IF(E10="小怪",0,IF(INDEX([1]非R能力!$FK$9:$FK$558,C10)=0,0,10))</f>
        <v>0</v>
      </c>
      <c r="V10" s="3">
        <f>IF(E10="小怪",0,IF(INDEX([1]非R能力!$FH$9:$FH$558,C10)=0,0,5000))</f>
        <v>0</v>
      </c>
      <c r="W10" s="3">
        <f>HLOOKUP(W$5,[2]人物技能基础!$O$3:$Q$553,$C10+1,0)</f>
        <v>3.637142857142857</v>
      </c>
      <c r="X10" s="3">
        <f>HLOOKUP(X$5,[2]人物技能基础!$O$3:$Q$553,$C10+1,0)</f>
        <v>2.0186428571428574</v>
      </c>
      <c r="Y10" s="3">
        <f>HLOOKUP(Y$5,[2]人物技能基础!$O$3:$Q$553,$C10+1,0)</f>
        <v>99.964285714285708</v>
      </c>
      <c r="Z10" s="3">
        <f t="shared" si="1"/>
        <v>5020</v>
      </c>
      <c r="AA10" s="3">
        <f t="shared" si="2"/>
        <v>287</v>
      </c>
      <c r="AB10" s="3">
        <f t="shared" si="3"/>
        <v>0</v>
      </c>
      <c r="AC10" s="3">
        <f t="shared" si="4"/>
        <v>695</v>
      </c>
      <c r="AD10" s="3">
        <f t="shared" si="5"/>
        <v>506</v>
      </c>
      <c r="AH10" t="s">
        <v>80</v>
      </c>
    </row>
    <row r="11" spans="1:35" x14ac:dyDescent="0.15">
      <c r="A11" s="3">
        <v>6</v>
      </c>
      <c r="B11" s="3" t="str">
        <f t="shared" si="0"/>
        <v>关卡6小怪</v>
      </c>
      <c r="C11" s="3">
        <f>INDEX([3]关卡!$J$19:$J$2018,A11)</f>
        <v>64</v>
      </c>
      <c r="D11" s="3">
        <f>INDEX([3]关卡!$N$19:$N$2018,A11)</f>
        <v>56</v>
      </c>
      <c r="E11" s="3" t="s">
        <v>24</v>
      </c>
      <c r="F11" s="3" t="s">
        <v>26</v>
      </c>
      <c r="G11" s="3">
        <v>1.75</v>
      </c>
      <c r="H11" s="3">
        <v>0</v>
      </c>
      <c r="I11" s="3">
        <v>0</v>
      </c>
      <c r="J11" s="4">
        <v>1</v>
      </c>
      <c r="K11" s="4">
        <v>1</v>
      </c>
      <c r="L11" s="4">
        <v>2</v>
      </c>
      <c r="M11" s="3">
        <v>15</v>
      </c>
      <c r="N11" s="3">
        <v>2</v>
      </c>
      <c r="O11" s="3">
        <f>HLOOKUP(O$5,[1]非R能力!$B$8:$F$558,$C11+1,0)</f>
        <v>11767.978947368421</v>
      </c>
      <c r="P11" s="3">
        <f>HLOOKUP(P$5,[1]非R能力!$B$8:$F$558,$C11+1,0)</f>
        <v>2104.492822966507</v>
      </c>
      <c r="Q11" s="3">
        <f>HLOOKUP(Q$5,[1]非R能力!$B$8:$F$558,$C11+1,0)</f>
        <v>1528.1339712918659</v>
      </c>
      <c r="R11" s="3">
        <f>HLOOKUP(R$5,[1]非R能力!$B$8:$F$558,$C11+1,0)</f>
        <v>541.46153846153845</v>
      </c>
      <c r="S11" s="3">
        <f>HLOOKUP(S$5,[1]非R能力!$B$8:$F$558,$C11+1,0)</f>
        <v>747.83333333333326</v>
      </c>
      <c r="T11" s="3">
        <f>INDEX([1]非R能力!$H$9:$H$558,D11)</f>
        <v>0</v>
      </c>
      <c r="U11" s="3">
        <f>IF(E11="小怪",0,IF(INDEX([1]非R能力!$FK$9:$FK$558,C11)=0,0,10))</f>
        <v>0</v>
      </c>
      <c r="V11" s="3">
        <f>IF(E11="小怪",0,IF(INDEX([1]非R能力!$FH$9:$FH$558,C11)=0,0,5000))</f>
        <v>0</v>
      </c>
      <c r="W11" s="3">
        <f>HLOOKUP(W$5,[2]人物技能基础!$O$3:$Q$553,$C11+1,0)</f>
        <v>3.637142857142857</v>
      </c>
      <c r="X11" s="3">
        <f>HLOOKUP(X$5,[2]人物技能基础!$O$3:$Q$553,$C11+1,0)</f>
        <v>2.0186428571428574</v>
      </c>
      <c r="Y11" s="3">
        <f>HLOOKUP(Y$5,[2]人物技能基础!$O$3:$Q$553,$C11+1,0)</f>
        <v>99.964285714285708</v>
      </c>
      <c r="Z11" s="3">
        <f t="shared" si="1"/>
        <v>6087</v>
      </c>
      <c r="AA11" s="3">
        <f t="shared" si="2"/>
        <v>305</v>
      </c>
      <c r="AB11" s="3">
        <f t="shared" si="3"/>
        <v>0</v>
      </c>
      <c r="AC11" s="3">
        <f t="shared" si="4"/>
        <v>747</v>
      </c>
      <c r="AD11" s="3">
        <f t="shared" si="5"/>
        <v>541</v>
      </c>
      <c r="AH11" t="s">
        <v>40</v>
      </c>
    </row>
    <row r="12" spans="1:35" x14ac:dyDescent="0.15">
      <c r="A12" s="3">
        <v>7</v>
      </c>
      <c r="B12" s="3" t="str">
        <f t="shared" si="0"/>
        <v>关卡7小怪</v>
      </c>
      <c r="C12" s="3">
        <f>INDEX([3]关卡!$J$19:$J$2018,A12)</f>
        <v>66</v>
      </c>
      <c r="D12" s="3">
        <f>INDEX([3]关卡!$N$19:$N$2018,A12)</f>
        <v>59</v>
      </c>
      <c r="E12" s="3" t="s">
        <v>24</v>
      </c>
      <c r="F12" s="3" t="s">
        <v>26</v>
      </c>
      <c r="G12" s="3">
        <v>2</v>
      </c>
      <c r="H12" s="3">
        <v>0</v>
      </c>
      <c r="I12" s="3">
        <v>0</v>
      </c>
      <c r="J12" s="4">
        <v>1</v>
      </c>
      <c r="K12" s="4">
        <v>1</v>
      </c>
      <c r="L12" s="4">
        <v>2</v>
      </c>
      <c r="M12" s="3">
        <v>15</v>
      </c>
      <c r="N12" s="3">
        <v>2</v>
      </c>
      <c r="O12" s="3">
        <f>HLOOKUP(O$5,[1]非R能力!$B$8:$F$558,$C12+1,0)</f>
        <v>12130.372722572554</v>
      </c>
      <c r="P12" s="3">
        <f>HLOOKUP(P$5,[1]非R能力!$B$8:$F$558,$C12+1,0)</f>
        <v>2464.7267937361316</v>
      </c>
      <c r="Q12" s="3">
        <f>HLOOKUP(Q$5,[1]非R能力!$B$8:$F$558,$C12+1,0)</f>
        <v>1621.401794127813</v>
      </c>
      <c r="R12" s="3">
        <f>HLOOKUP(R$5,[1]非R能力!$B$8:$F$558,$C12+1,0)</f>
        <v>572.07589384997061</v>
      </c>
      <c r="S12" s="3">
        <f>HLOOKUP(S$5,[1]非R能力!$B$8:$F$558,$C12+1,0)</f>
        <v>809.70375590252502</v>
      </c>
      <c r="T12" s="3">
        <f>INDEX([1]非R能力!$H$9:$H$558,D12)</f>
        <v>0</v>
      </c>
      <c r="U12" s="3">
        <f>IF(E12="小怪",0,IF(INDEX([1]非R能力!$FK$9:$FK$558,C12)=0,0,10))</f>
        <v>0</v>
      </c>
      <c r="V12" s="3">
        <f>IF(E12="小怪",0,IF(INDEX([1]非R能力!$FH$9:$FH$558,C12)=0,0,5000))</f>
        <v>0</v>
      </c>
      <c r="W12" s="3">
        <f>HLOOKUP(W$5,[2]人物技能基础!$O$3:$Q$553,$C12+1,0)</f>
        <v>3.637142857142857</v>
      </c>
      <c r="X12" s="3">
        <f>HLOOKUP(X$5,[2]人物技能基础!$O$3:$Q$553,$C12+1,0)</f>
        <v>2.0186428571428574</v>
      </c>
      <c r="Y12" s="3">
        <f>HLOOKUP(Y$5,[2]人物技能基础!$O$3:$Q$553,$C12+1,0)</f>
        <v>99.964285714285708</v>
      </c>
      <c r="Z12" s="3">
        <f t="shared" si="1"/>
        <v>8120</v>
      </c>
      <c r="AA12" s="3">
        <f t="shared" si="2"/>
        <v>324</v>
      </c>
      <c r="AB12" s="3">
        <f t="shared" si="3"/>
        <v>0</v>
      </c>
      <c r="AC12" s="3">
        <f t="shared" si="4"/>
        <v>809</v>
      </c>
      <c r="AD12" s="3">
        <f t="shared" si="5"/>
        <v>572</v>
      </c>
      <c r="AH12" t="s">
        <v>41</v>
      </c>
    </row>
    <row r="13" spans="1:35" x14ac:dyDescent="0.15">
      <c r="A13" s="3">
        <v>8</v>
      </c>
      <c r="B13" s="3" t="str">
        <f t="shared" si="0"/>
        <v>关卡8小怪</v>
      </c>
      <c r="C13" s="3">
        <f>INDEX([3]关卡!$J$19:$J$2018,A13)</f>
        <v>67</v>
      </c>
      <c r="D13" s="3">
        <f>INDEX([3]关卡!$N$19:$N$2018,A13)</f>
        <v>60</v>
      </c>
      <c r="E13" s="3" t="s">
        <v>24</v>
      </c>
      <c r="F13" s="3" t="s">
        <v>26</v>
      </c>
      <c r="G13" s="3">
        <v>2.25</v>
      </c>
      <c r="H13" s="3">
        <v>0</v>
      </c>
      <c r="I13" s="3">
        <v>0</v>
      </c>
      <c r="J13" s="4">
        <v>1</v>
      </c>
      <c r="K13" s="4">
        <v>1</v>
      </c>
      <c r="L13" s="4">
        <v>2</v>
      </c>
      <c r="M13" s="3">
        <v>15</v>
      </c>
      <c r="N13" s="3">
        <v>2</v>
      </c>
      <c r="O13" s="3">
        <f>HLOOKUP(O$5,[1]非R能力!$B$8:$F$558,$C13+1,0)</f>
        <v>12311.569610174618</v>
      </c>
      <c r="P13" s="3">
        <f>HLOOKUP(P$5,[1]非R能力!$B$8:$F$558,$C13+1,0)</f>
        <v>2783.6165063936714</v>
      </c>
      <c r="Q13" s="3">
        <f>HLOOKUP(Q$5,[1]非R能力!$B$8:$F$558,$C13+1,0)</f>
        <v>1668.0357055457862</v>
      </c>
      <c r="R13" s="3">
        <f>HLOOKUP(R$5,[1]非R能力!$B$8:$F$558,$C13+1,0)</f>
        <v>585.07537923649443</v>
      </c>
      <c r="S13" s="3">
        <f>HLOOKUP(S$5,[1]非R能力!$B$8:$F$558,$C13+1,0)</f>
        <v>840.6389671871209</v>
      </c>
      <c r="T13" s="3">
        <f>INDEX([1]非R能力!$H$9:$H$558,D13)</f>
        <v>0</v>
      </c>
      <c r="U13" s="3">
        <f>IF(E13="小怪",0,IF(INDEX([1]非R能力!$FK$9:$FK$558,C13)=0,0,10))</f>
        <v>0</v>
      </c>
      <c r="V13" s="3">
        <f>IF(E13="小怪",0,IF(INDEX([1]非R能力!$FH$9:$FH$558,C13)=0,0,5000))</f>
        <v>0</v>
      </c>
      <c r="W13" s="3">
        <f>HLOOKUP(W$5,[2]人物技能基础!$O$3:$Q$553,$C13+1,0)</f>
        <v>3.637142857142857</v>
      </c>
      <c r="X13" s="3">
        <f>HLOOKUP(X$5,[2]人物技能基础!$O$3:$Q$553,$C13+1,0)</f>
        <v>2.0186428571428574</v>
      </c>
      <c r="Y13" s="3">
        <f>HLOOKUP(Y$5,[2]人物技能基础!$O$3:$Q$553,$C13+1,0)</f>
        <v>99.964285714285708</v>
      </c>
      <c r="Z13" s="3">
        <f t="shared" si="1"/>
        <v>10294</v>
      </c>
      <c r="AA13" s="3">
        <f t="shared" si="2"/>
        <v>333</v>
      </c>
      <c r="AB13" s="3">
        <f t="shared" si="3"/>
        <v>0</v>
      </c>
      <c r="AC13" s="3">
        <f t="shared" si="4"/>
        <v>840</v>
      </c>
      <c r="AD13" s="3">
        <f t="shared" si="5"/>
        <v>585</v>
      </c>
      <c r="AH13" t="s">
        <v>42</v>
      </c>
    </row>
    <row r="14" spans="1:35" x14ac:dyDescent="0.15">
      <c r="A14" s="3">
        <v>9</v>
      </c>
      <c r="B14" s="3" t="str">
        <f t="shared" si="0"/>
        <v>关卡9小怪</v>
      </c>
      <c r="C14" s="3">
        <f>INDEX([3]关卡!$J$19:$J$2018,A14)</f>
        <v>69</v>
      </c>
      <c r="D14" s="3">
        <f>INDEX([3]关卡!$N$19:$N$2018,A14)</f>
        <v>63</v>
      </c>
      <c r="E14" s="3" t="s">
        <v>24</v>
      </c>
      <c r="F14" s="3" t="s">
        <v>26</v>
      </c>
      <c r="G14" s="3">
        <v>2.5</v>
      </c>
      <c r="H14" s="3">
        <v>0</v>
      </c>
      <c r="I14" s="3">
        <v>0</v>
      </c>
      <c r="J14" s="4">
        <v>1</v>
      </c>
      <c r="K14" s="4">
        <v>1</v>
      </c>
      <c r="L14" s="4">
        <v>2</v>
      </c>
      <c r="M14" s="3">
        <v>15</v>
      </c>
      <c r="N14" s="3">
        <v>2</v>
      </c>
      <c r="O14" s="3">
        <f>HLOOKUP(O$5,[1]非R能力!$B$8:$F$558,$C14+1,0)</f>
        <v>12673.963385378749</v>
      </c>
      <c r="P14" s="3">
        <f>HLOOKUP(P$5,[1]非R能力!$B$8:$F$558,$C14+1,0)</f>
        <v>3166.3959317087501</v>
      </c>
      <c r="Q14" s="3">
        <f>HLOOKUP(Q$5,[1]非R能力!$B$8:$F$558,$C14+1,0)</f>
        <v>1761.303528381733</v>
      </c>
      <c r="R14" s="3">
        <f>HLOOKUP(R$5,[1]非R能力!$B$8:$F$558,$C14+1,0)</f>
        <v>611.07435000954194</v>
      </c>
      <c r="S14" s="3">
        <f>HLOOKUP(S$5,[1]非R能力!$B$8:$F$558,$C14+1,0)</f>
        <v>902.50938975631254</v>
      </c>
      <c r="T14" s="3">
        <f>INDEX([1]非R能力!$H$9:$H$558,D14)</f>
        <v>0</v>
      </c>
      <c r="U14" s="3">
        <f>IF(E14="小怪",0,IF(INDEX([1]非R能力!$FK$9:$FK$558,C14)=0,0,10))</f>
        <v>0</v>
      </c>
      <c r="V14" s="3">
        <f>IF(E14="小怪",0,IF(INDEX([1]非R能力!$FH$9:$FH$558,C14)=0,0,5000))</f>
        <v>0</v>
      </c>
      <c r="W14" s="3">
        <f>HLOOKUP(W$5,[2]人物技能基础!$O$3:$Q$553,$C14+1,0)</f>
        <v>3.637142857142857</v>
      </c>
      <c r="X14" s="3">
        <f>HLOOKUP(X$5,[2]人物技能基础!$O$3:$Q$553,$C14+1,0)</f>
        <v>2.0186428571428574</v>
      </c>
      <c r="Y14" s="3">
        <f>HLOOKUP(Y$5,[2]人物技能基础!$O$3:$Q$553,$C14+1,0)</f>
        <v>99.964285714285708</v>
      </c>
      <c r="Z14" s="3">
        <f t="shared" si="1"/>
        <v>12983</v>
      </c>
      <c r="AA14" s="3">
        <f t="shared" si="2"/>
        <v>352</v>
      </c>
      <c r="AB14" s="3">
        <f t="shared" si="3"/>
        <v>0</v>
      </c>
      <c r="AC14" s="3">
        <f t="shared" si="4"/>
        <v>902</v>
      </c>
      <c r="AD14" s="3">
        <f t="shared" si="5"/>
        <v>611</v>
      </c>
      <c r="AH14" t="s">
        <v>86</v>
      </c>
    </row>
    <row r="15" spans="1:35" x14ac:dyDescent="0.15">
      <c r="A15" s="3">
        <v>10</v>
      </c>
      <c r="B15" s="3" t="str">
        <f t="shared" si="0"/>
        <v>关卡10小怪</v>
      </c>
      <c r="C15" s="3">
        <f>INDEX([3]关卡!$J$19:$J$2018,A15)</f>
        <v>70</v>
      </c>
      <c r="D15" s="3">
        <f>INDEX([3]关卡!$N$19:$N$2018,A15)</f>
        <v>64</v>
      </c>
      <c r="E15" s="3" t="s">
        <v>24</v>
      </c>
      <c r="F15" s="3" t="s">
        <v>26</v>
      </c>
      <c r="G15" s="3">
        <v>2.75</v>
      </c>
      <c r="H15" s="3">
        <v>0</v>
      </c>
      <c r="I15" s="3">
        <v>0</v>
      </c>
      <c r="J15" s="4">
        <v>1</v>
      </c>
      <c r="K15" s="4">
        <v>1</v>
      </c>
      <c r="L15" s="4">
        <v>2</v>
      </c>
      <c r="M15" s="3">
        <v>15</v>
      </c>
      <c r="N15" s="3">
        <v>2</v>
      </c>
      <c r="O15" s="3">
        <f>HLOOKUP(O$5,[1]非R能力!$B$8:$F$558,$C15+1,0)</f>
        <v>12949.4760624545</v>
      </c>
      <c r="P15" s="3">
        <f>HLOOKUP(P$5,[1]非R能力!$B$8:$F$558,$C15+1,0)</f>
        <v>3264.1862291616112</v>
      </c>
      <c r="Q15" s="3">
        <f>HLOOKUP(Q$5,[1]非R能力!$B$8:$F$558,$C15+1,0)</f>
        <v>1811.8672643611101</v>
      </c>
      <c r="R15" s="3">
        <f>HLOOKUP(R$5,[1]非R能力!$B$8:$F$558,$C15+1,0)</f>
        <v>624.07383539606587</v>
      </c>
      <c r="S15" s="3">
        <f>HLOOKUP(S$5,[1]非R能力!$B$8:$F$558,$C15+1,0)</f>
        <v>910.38904548535288</v>
      </c>
      <c r="T15" s="3">
        <f>INDEX([1]非R能力!$H$9:$H$558,D15)</f>
        <v>0</v>
      </c>
      <c r="U15" s="3">
        <f>IF(E15="小怪",0,IF(INDEX([1]非R能力!$FK$9:$FK$558,C15)=0,0,10))</f>
        <v>0</v>
      </c>
      <c r="V15" s="3">
        <f>IF(E15="小怪",0,IF(INDEX([1]非R能力!$FH$9:$FH$558,C15)=0,0,5000))</f>
        <v>0</v>
      </c>
      <c r="W15" s="3">
        <f>HLOOKUP(W$5,[2]人物技能基础!$O$3:$Q$553,$C15+1,0)</f>
        <v>3.637142857142857</v>
      </c>
      <c r="X15" s="3">
        <f>HLOOKUP(X$5,[2]人物技能基础!$O$3:$Q$553,$C15+1,0)</f>
        <v>2.0186428571428574</v>
      </c>
      <c r="Y15" s="3">
        <f>HLOOKUP(Y$5,[2]人物技能基础!$O$3:$Q$553,$C15+1,0)</f>
        <v>99.964285714285708</v>
      </c>
      <c r="Z15" s="3">
        <f t="shared" si="1"/>
        <v>14716</v>
      </c>
      <c r="AA15" s="3">
        <f t="shared" si="2"/>
        <v>362</v>
      </c>
      <c r="AB15" s="3">
        <f t="shared" si="3"/>
        <v>0</v>
      </c>
      <c r="AC15" s="3">
        <f t="shared" si="4"/>
        <v>910</v>
      </c>
      <c r="AD15" s="3">
        <f t="shared" si="5"/>
        <v>624</v>
      </c>
      <c r="AH15" t="s">
        <v>87</v>
      </c>
    </row>
    <row r="16" spans="1:35" x14ac:dyDescent="0.15">
      <c r="A16" s="3">
        <v>11</v>
      </c>
      <c r="B16" s="3" t="str">
        <f t="shared" si="0"/>
        <v>关卡11小怪</v>
      </c>
      <c r="C16" s="3">
        <f>INDEX([3]关卡!$J$19:$J$2018,A16)</f>
        <v>72</v>
      </c>
      <c r="D16" s="3">
        <f>INDEX([3]关卡!$N$19:$N$2018,A16)</f>
        <v>67</v>
      </c>
      <c r="E16" s="3" t="s">
        <v>24</v>
      </c>
      <c r="F16" s="3" t="s">
        <v>26</v>
      </c>
      <c r="G16" s="3">
        <v>3</v>
      </c>
      <c r="H16" s="3">
        <v>0</v>
      </c>
      <c r="I16" s="3">
        <v>0</v>
      </c>
      <c r="J16" s="4">
        <v>1</v>
      </c>
      <c r="K16" s="4">
        <v>1</v>
      </c>
      <c r="L16" s="4">
        <v>2</v>
      </c>
      <c r="M16" s="3">
        <v>15</v>
      </c>
      <c r="N16" s="3">
        <v>2</v>
      </c>
      <c r="O16" s="3">
        <f>HLOOKUP(O$5,[1]非R能力!$B$8:$F$558,$C16+1,0)</f>
        <v>13500.501416606001</v>
      </c>
      <c r="P16" s="3">
        <f>HLOOKUP(P$5,[1]非R能力!$B$8:$F$558,$C16+1,0)</f>
        <v>3459.7668240673333</v>
      </c>
      <c r="Q16" s="3">
        <f>HLOOKUP(Q$5,[1]非R能力!$B$8:$F$558,$C16+1,0)</f>
        <v>1912.9947363198635</v>
      </c>
      <c r="R16" s="3">
        <f>HLOOKUP(R$5,[1]非R能力!$B$8:$F$558,$C16+1,0)</f>
        <v>650.07280616911351</v>
      </c>
      <c r="S16" s="3">
        <f>HLOOKUP(S$5,[1]非R能力!$B$8:$F$558,$C16+1,0)</f>
        <v>926.14835694343333</v>
      </c>
      <c r="T16" s="3">
        <f>INDEX([1]非R能力!$H$9:$H$558,D16)</f>
        <v>28.459063432672632</v>
      </c>
      <c r="U16" s="3">
        <f>IF(E16="小怪",0,IF(INDEX([1]非R能力!$FK$9:$FK$558,C16)=0,0,10))</f>
        <v>0</v>
      </c>
      <c r="V16" s="3">
        <f>IF(E16="小怪",0,IF(INDEX([1]非R能力!$FH$9:$FH$558,C16)=0,0,5000))</f>
        <v>0</v>
      </c>
      <c r="W16" s="3">
        <f>HLOOKUP(W$5,[2]人物技能基础!$O$3:$Q$553,$C16+1,0)</f>
        <v>3.637142857142857</v>
      </c>
      <c r="X16" s="3">
        <f>HLOOKUP(X$5,[2]人物技能基础!$O$3:$Q$553,$C16+1,0)</f>
        <v>2.0186428571428574</v>
      </c>
      <c r="Y16" s="3">
        <f>HLOOKUP(Y$5,[2]人物技能基础!$O$3:$Q$553,$C16+1,0)</f>
        <v>99.964285714285708</v>
      </c>
      <c r="Z16" s="3">
        <f t="shared" si="1"/>
        <v>17069</v>
      </c>
      <c r="AA16" s="3">
        <f t="shared" si="2"/>
        <v>382</v>
      </c>
      <c r="AB16" s="3">
        <f t="shared" si="3"/>
        <v>0</v>
      </c>
      <c r="AC16" s="3">
        <f t="shared" si="4"/>
        <v>926</v>
      </c>
      <c r="AD16" s="3">
        <f t="shared" si="5"/>
        <v>650</v>
      </c>
      <c r="AG16" t="s">
        <v>83</v>
      </c>
    </row>
    <row r="17" spans="1:34" x14ac:dyDescent="0.15">
      <c r="A17" s="3">
        <v>12</v>
      </c>
      <c r="B17" s="3" t="str">
        <f t="shared" si="0"/>
        <v>关卡12小怪</v>
      </c>
      <c r="C17" s="3">
        <f>INDEX([3]关卡!$J$19:$J$2018,A17)</f>
        <v>73</v>
      </c>
      <c r="D17" s="3">
        <f>INDEX([3]关卡!$N$19:$N$2018,A17)</f>
        <v>68</v>
      </c>
      <c r="E17" s="3" t="s">
        <v>24</v>
      </c>
      <c r="F17" s="3" t="s">
        <v>26</v>
      </c>
      <c r="G17" s="3">
        <v>3</v>
      </c>
      <c r="H17" s="3">
        <v>0</v>
      </c>
      <c r="I17" s="3">
        <v>0</v>
      </c>
      <c r="J17" s="4">
        <v>1</v>
      </c>
      <c r="K17" s="4">
        <v>1</v>
      </c>
      <c r="L17" s="4">
        <v>2</v>
      </c>
      <c r="M17" s="3">
        <v>15</v>
      </c>
      <c r="N17" s="3">
        <v>2</v>
      </c>
      <c r="O17" s="3">
        <f>HLOOKUP(O$5,[1]非R能力!$B$8:$F$558,$C17+1,0)</f>
        <v>13776.01409368175</v>
      </c>
      <c r="P17" s="3">
        <f>HLOOKUP(P$5,[1]非R能力!$B$8:$F$558,$C17+1,0)</f>
        <v>3557.5571215201944</v>
      </c>
      <c r="Q17" s="3">
        <f>HLOOKUP(Q$5,[1]非R能力!$B$8:$F$558,$C17+1,0)</f>
        <v>1963.5584722992407</v>
      </c>
      <c r="R17" s="3">
        <f>HLOOKUP(R$5,[1]非R能力!$B$8:$F$558,$C17+1,0)</f>
        <v>663.07229155563721</v>
      </c>
      <c r="S17" s="3">
        <f>HLOOKUP(S$5,[1]非R能力!$B$8:$F$558,$C17+1,0)</f>
        <v>934.02801267247355</v>
      </c>
      <c r="T17" s="3">
        <f>INDEX([1]非R能力!$H$9:$H$558,D17)</f>
        <v>28.459063432672632</v>
      </c>
      <c r="U17" s="3">
        <f>IF(E17="小怪",0,IF(INDEX([1]非R能力!$FK$9:$FK$558,C17)=0,0,10))</f>
        <v>0</v>
      </c>
      <c r="V17" s="3">
        <f>IF(E17="小怪",0,IF(INDEX([1]非R能力!$FH$9:$FH$558,C17)=0,0,5000))</f>
        <v>0</v>
      </c>
      <c r="W17" s="3">
        <f>HLOOKUP(W$5,[2]人物技能基础!$O$3:$Q$553,$C17+1,0)</f>
        <v>3.637142857142857</v>
      </c>
      <c r="X17" s="3">
        <f>HLOOKUP(X$5,[2]人物技能基础!$O$3:$Q$553,$C17+1,0)</f>
        <v>2.0186428571428574</v>
      </c>
      <c r="Y17" s="3">
        <f>HLOOKUP(Y$5,[2]人物技能基础!$O$3:$Q$553,$C17+1,0)</f>
        <v>99.964285714285708</v>
      </c>
      <c r="Z17" s="3">
        <f t="shared" si="1"/>
        <v>17543</v>
      </c>
      <c r="AA17" s="3">
        <f t="shared" si="2"/>
        <v>392</v>
      </c>
      <c r="AB17" s="3">
        <f t="shared" si="3"/>
        <v>0</v>
      </c>
      <c r="AC17" s="3">
        <f t="shared" si="4"/>
        <v>934</v>
      </c>
      <c r="AD17" s="3">
        <f t="shared" si="5"/>
        <v>663</v>
      </c>
      <c r="AH17" t="s">
        <v>84</v>
      </c>
    </row>
    <row r="18" spans="1:34" x14ac:dyDescent="0.15">
      <c r="A18" s="3">
        <v>13</v>
      </c>
      <c r="B18" s="3" t="str">
        <f t="shared" si="0"/>
        <v>关卡13小怪</v>
      </c>
      <c r="C18" s="3">
        <f>INDEX([3]关卡!$J$19:$J$2018,A18)</f>
        <v>74</v>
      </c>
      <c r="D18" s="3">
        <f>INDEX([3]关卡!$N$19:$N$2018,A18)</f>
        <v>70</v>
      </c>
      <c r="E18" s="3" t="s">
        <v>24</v>
      </c>
      <c r="F18" s="3" t="s">
        <v>26</v>
      </c>
      <c r="G18" s="3">
        <v>3</v>
      </c>
      <c r="H18" s="3">
        <v>0</v>
      </c>
      <c r="I18" s="3">
        <v>0</v>
      </c>
      <c r="J18" s="4">
        <v>1</v>
      </c>
      <c r="K18" s="4">
        <v>1</v>
      </c>
      <c r="L18" s="4">
        <v>2</v>
      </c>
      <c r="M18" s="3">
        <v>15</v>
      </c>
      <c r="N18" s="3">
        <v>2</v>
      </c>
      <c r="O18" s="3">
        <f>HLOOKUP(O$5,[1]非R能力!$B$8:$F$558,$C18+1,0)</f>
        <v>14051.5267707575</v>
      </c>
      <c r="P18" s="3">
        <f>HLOOKUP(P$5,[1]非R能力!$B$8:$F$558,$C18+1,0)</f>
        <v>3655.3474189730555</v>
      </c>
      <c r="Q18" s="3">
        <f>HLOOKUP(Q$5,[1]非R能力!$B$8:$F$558,$C18+1,0)</f>
        <v>2014.1222082786173</v>
      </c>
      <c r="R18" s="3">
        <f>HLOOKUP(R$5,[1]非R能力!$B$8:$F$558,$C18+1,0)</f>
        <v>676.07177694216114</v>
      </c>
      <c r="S18" s="3">
        <f>HLOOKUP(S$5,[1]非R能力!$B$8:$F$558,$C18+1,0)</f>
        <v>941.90766840151389</v>
      </c>
      <c r="T18" s="3">
        <f>INDEX([1]非R能力!$H$9:$H$558,D18)</f>
        <v>28.459063432672632</v>
      </c>
      <c r="U18" s="3">
        <f>IF(E18="小怪",0,IF(INDEX([1]非R能力!$FK$9:$FK$558,C18)=0,0,10))</f>
        <v>0</v>
      </c>
      <c r="V18" s="3">
        <f>IF(E18="小怪",0,IF(INDEX([1]非R能力!$FH$9:$FH$558,C18)=0,0,5000))</f>
        <v>0</v>
      </c>
      <c r="W18" s="3">
        <f>HLOOKUP(W$5,[2]人物技能基础!$O$3:$Q$553,$C18+1,0)</f>
        <v>3.637142857142857</v>
      </c>
      <c r="X18" s="3">
        <f>HLOOKUP(X$5,[2]人物技能基础!$O$3:$Q$553,$C18+1,0)</f>
        <v>2.0186428571428574</v>
      </c>
      <c r="Y18" s="3">
        <f>HLOOKUP(Y$5,[2]人物技能基础!$O$3:$Q$553,$C18+1,0)</f>
        <v>99.964285714285708</v>
      </c>
      <c r="Z18" s="3">
        <f t="shared" si="1"/>
        <v>18017</v>
      </c>
      <c r="AA18" s="3">
        <f t="shared" si="2"/>
        <v>402</v>
      </c>
      <c r="AB18" s="3">
        <f t="shared" si="3"/>
        <v>0</v>
      </c>
      <c r="AC18" s="3">
        <f t="shared" si="4"/>
        <v>941</v>
      </c>
      <c r="AD18" s="3">
        <f t="shared" si="5"/>
        <v>676</v>
      </c>
      <c r="AH18" t="s">
        <v>85</v>
      </c>
    </row>
    <row r="19" spans="1:34" x14ac:dyDescent="0.15">
      <c r="A19" s="3">
        <v>14</v>
      </c>
      <c r="B19" s="3" t="str">
        <f t="shared" si="0"/>
        <v>关卡14小怪</v>
      </c>
      <c r="C19" s="3">
        <f>INDEX([3]关卡!$J$19:$J$2018,A19)</f>
        <v>75</v>
      </c>
      <c r="D19" s="3">
        <f>INDEX([3]关卡!$N$19:$N$2018,A19)</f>
        <v>71</v>
      </c>
      <c r="E19" s="3" t="s">
        <v>24</v>
      </c>
      <c r="F19" s="3" t="s">
        <v>26</v>
      </c>
      <c r="G19" s="3">
        <v>3</v>
      </c>
      <c r="H19" s="3">
        <v>0</v>
      </c>
      <c r="I19" s="3">
        <v>0</v>
      </c>
      <c r="J19" s="4">
        <v>1</v>
      </c>
      <c r="K19" s="4">
        <v>1</v>
      </c>
      <c r="L19" s="4">
        <v>2</v>
      </c>
      <c r="M19" s="3">
        <v>15</v>
      </c>
      <c r="N19" s="3">
        <v>2</v>
      </c>
      <c r="O19" s="3">
        <f>HLOOKUP(O$5,[1]非R能力!$B$8:$F$558,$C19+1,0)</f>
        <v>14327.039447833249</v>
      </c>
      <c r="P19" s="3">
        <f>HLOOKUP(P$5,[1]非R能力!$B$8:$F$558,$C19+1,0)</f>
        <v>3753.1377164259166</v>
      </c>
      <c r="Q19" s="3">
        <f>HLOOKUP(Q$5,[1]非R能力!$B$8:$F$558,$C19+1,0)</f>
        <v>2064.6859442579944</v>
      </c>
      <c r="R19" s="3">
        <f>HLOOKUP(R$5,[1]非R能力!$B$8:$F$558,$C19+1,0)</f>
        <v>689.07126232868495</v>
      </c>
      <c r="S19" s="3">
        <f>HLOOKUP(S$5,[1]非R能力!$B$8:$F$558,$C19+1,0)</f>
        <v>949.78732413055411</v>
      </c>
      <c r="T19" s="3">
        <f>INDEX([1]非R能力!$H$9:$H$558,D19)</f>
        <v>28.459063432672632</v>
      </c>
      <c r="U19" s="3">
        <f>IF(E19="小怪",0,IF(INDEX([1]非R能力!$FK$9:$FK$558,C19)=0,0,10))</f>
        <v>0</v>
      </c>
      <c r="V19" s="3">
        <f>IF(E19="小怪",0,IF(INDEX([1]非R能力!$FH$9:$FH$558,C19)=0,0,5000))</f>
        <v>0</v>
      </c>
      <c r="W19" s="3">
        <f>HLOOKUP(W$5,[2]人物技能基础!$O$3:$Q$553,$C19+1,0)</f>
        <v>3.637142857142857</v>
      </c>
      <c r="X19" s="3">
        <f>HLOOKUP(X$5,[2]人物技能基础!$O$3:$Q$553,$C19+1,0)</f>
        <v>2.0186428571428574</v>
      </c>
      <c r="Y19" s="3">
        <f>HLOOKUP(Y$5,[2]人物技能基础!$O$3:$Q$553,$C19+1,0)</f>
        <v>99.964285714285708</v>
      </c>
      <c r="Z19" s="3">
        <f t="shared" si="1"/>
        <v>18491</v>
      </c>
      <c r="AA19" s="3">
        <f t="shared" si="2"/>
        <v>412</v>
      </c>
      <c r="AB19" s="3">
        <f t="shared" si="3"/>
        <v>0</v>
      </c>
      <c r="AC19" s="3">
        <f t="shared" si="4"/>
        <v>949</v>
      </c>
      <c r="AD19" s="3">
        <f t="shared" si="5"/>
        <v>689</v>
      </c>
      <c r="AH19" t="s">
        <v>88</v>
      </c>
    </row>
    <row r="20" spans="1:34" x14ac:dyDescent="0.15">
      <c r="A20" s="3">
        <v>15</v>
      </c>
      <c r="B20" s="3" t="str">
        <f t="shared" si="0"/>
        <v>关卡15小怪</v>
      </c>
      <c r="C20" s="3">
        <f>INDEX([3]关卡!$J$19:$J$2018,A20)</f>
        <v>76</v>
      </c>
      <c r="D20" s="3">
        <f>INDEX([3]关卡!$N$19:$N$2018,A20)</f>
        <v>73</v>
      </c>
      <c r="E20" s="3" t="s">
        <v>24</v>
      </c>
      <c r="F20" s="3" t="s">
        <v>26</v>
      </c>
      <c r="G20" s="3">
        <v>3</v>
      </c>
      <c r="H20" s="3">
        <v>0</v>
      </c>
      <c r="I20" s="3">
        <v>0</v>
      </c>
      <c r="J20" s="4">
        <v>1</v>
      </c>
      <c r="K20" s="4">
        <v>1</v>
      </c>
      <c r="L20" s="4">
        <v>2</v>
      </c>
      <c r="M20" s="3">
        <v>15</v>
      </c>
      <c r="N20" s="3">
        <v>2</v>
      </c>
      <c r="O20" s="3">
        <f>HLOOKUP(O$5,[1]非R能力!$B$8:$F$558,$C20+1,0)</f>
        <v>14602.552124909002</v>
      </c>
      <c r="P20" s="3">
        <f>HLOOKUP(P$5,[1]非R能力!$B$8:$F$558,$C20+1,0)</f>
        <v>3850.9280138787776</v>
      </c>
      <c r="Q20" s="3">
        <f>HLOOKUP(Q$5,[1]非R能力!$B$8:$F$558,$C20+1,0)</f>
        <v>2115.2496802373712</v>
      </c>
      <c r="R20" s="3">
        <f>HLOOKUP(R$5,[1]非R能力!$B$8:$F$558,$C20+1,0)</f>
        <v>702.07074771520865</v>
      </c>
      <c r="S20" s="3">
        <f>HLOOKUP(S$5,[1]非R能力!$B$8:$F$558,$C20+1,0)</f>
        <v>957.66697985959445</v>
      </c>
      <c r="T20" s="3">
        <f>INDEX([1]非R能力!$H$9:$H$558,D20)</f>
        <v>57.022274799546487</v>
      </c>
      <c r="U20" s="3">
        <f>IF(E20="小怪",0,IF(INDEX([1]非R能力!$FK$9:$FK$558,C20)=0,0,10))</f>
        <v>0</v>
      </c>
      <c r="V20" s="3">
        <f>IF(E20="小怪",0,IF(INDEX([1]非R能力!$FH$9:$FH$558,C20)=0,0,5000))</f>
        <v>0</v>
      </c>
      <c r="W20" s="3">
        <f>HLOOKUP(W$5,[2]人物技能基础!$O$3:$Q$553,$C20+1,0)</f>
        <v>3.637142857142857</v>
      </c>
      <c r="X20" s="3">
        <f>HLOOKUP(X$5,[2]人物技能基础!$O$3:$Q$553,$C20+1,0)</f>
        <v>2.0186428571428574</v>
      </c>
      <c r="Y20" s="3">
        <f>HLOOKUP(Y$5,[2]人物技能基础!$O$3:$Q$553,$C20+1,0)</f>
        <v>99.964285714285708</v>
      </c>
      <c r="Z20" s="3">
        <f t="shared" si="1"/>
        <v>19033</v>
      </c>
      <c r="AA20" s="3">
        <f t="shared" si="2"/>
        <v>423</v>
      </c>
      <c r="AB20" s="3">
        <f t="shared" si="3"/>
        <v>0</v>
      </c>
      <c r="AC20" s="3">
        <f t="shared" si="4"/>
        <v>957</v>
      </c>
      <c r="AD20" s="3">
        <f t="shared" si="5"/>
        <v>702</v>
      </c>
      <c r="AH20" t="s">
        <v>87</v>
      </c>
    </row>
    <row r="21" spans="1:34" x14ac:dyDescent="0.15">
      <c r="A21" s="3">
        <v>16</v>
      </c>
      <c r="B21" s="3" t="str">
        <f t="shared" si="0"/>
        <v>关卡16小怪</v>
      </c>
      <c r="C21" s="3">
        <f>INDEX([3]关卡!$J$19:$J$2018,A21)</f>
        <v>76</v>
      </c>
      <c r="D21" s="3">
        <f>INDEX([3]关卡!$N$19:$N$2018,A21)</f>
        <v>73</v>
      </c>
      <c r="E21" s="3" t="s">
        <v>24</v>
      </c>
      <c r="F21" s="3" t="s">
        <v>26</v>
      </c>
      <c r="G21" s="3">
        <v>3</v>
      </c>
      <c r="H21" s="3">
        <v>0</v>
      </c>
      <c r="I21" s="3">
        <v>0</v>
      </c>
      <c r="J21" s="4">
        <v>1</v>
      </c>
      <c r="K21" s="4">
        <v>1</v>
      </c>
      <c r="L21" s="4">
        <v>2</v>
      </c>
      <c r="M21" s="3">
        <v>15</v>
      </c>
      <c r="N21" s="3">
        <v>2</v>
      </c>
      <c r="O21" s="3">
        <f>HLOOKUP(O$5,[1]非R能力!$B$8:$F$558,$C21+1,0)</f>
        <v>14602.552124909002</v>
      </c>
      <c r="P21" s="3">
        <f>HLOOKUP(P$5,[1]非R能力!$B$8:$F$558,$C21+1,0)</f>
        <v>3850.9280138787776</v>
      </c>
      <c r="Q21" s="3">
        <f>HLOOKUP(Q$5,[1]非R能力!$B$8:$F$558,$C21+1,0)</f>
        <v>2115.2496802373712</v>
      </c>
      <c r="R21" s="3">
        <f>HLOOKUP(R$5,[1]非R能力!$B$8:$F$558,$C21+1,0)</f>
        <v>702.07074771520865</v>
      </c>
      <c r="S21" s="3">
        <f>HLOOKUP(S$5,[1]非R能力!$B$8:$F$558,$C21+1,0)</f>
        <v>957.66697985959445</v>
      </c>
      <c r="T21" s="3">
        <f>INDEX([1]非R能力!$H$9:$H$558,D21)</f>
        <v>57.022274799546487</v>
      </c>
      <c r="U21" s="3">
        <f>IF(E21="小怪",0,IF(INDEX([1]非R能力!$FK$9:$FK$558,C21)=0,0,10))</f>
        <v>0</v>
      </c>
      <c r="V21" s="3">
        <f>IF(E21="小怪",0,IF(INDEX([1]非R能力!$FH$9:$FH$558,C21)=0,0,5000))</f>
        <v>0</v>
      </c>
      <c r="W21" s="3">
        <f>HLOOKUP(W$5,[2]人物技能基础!$O$3:$Q$553,$C21+1,0)</f>
        <v>3.637142857142857</v>
      </c>
      <c r="X21" s="3">
        <f>HLOOKUP(X$5,[2]人物技能基础!$O$3:$Q$553,$C21+1,0)</f>
        <v>2.0186428571428574</v>
      </c>
      <c r="Y21" s="3">
        <f>HLOOKUP(Y$5,[2]人物技能基础!$O$3:$Q$553,$C21+1,0)</f>
        <v>99.964285714285708</v>
      </c>
      <c r="Z21" s="3">
        <f t="shared" si="1"/>
        <v>19033</v>
      </c>
      <c r="AA21" s="3">
        <f t="shared" si="2"/>
        <v>423</v>
      </c>
      <c r="AB21" s="3">
        <f t="shared" si="3"/>
        <v>0</v>
      </c>
      <c r="AC21" s="3">
        <f t="shared" si="4"/>
        <v>957</v>
      </c>
      <c r="AD21" s="3">
        <f t="shared" si="5"/>
        <v>702</v>
      </c>
      <c r="AF21" t="s">
        <v>32</v>
      </c>
      <c r="AG21" t="s">
        <v>45</v>
      </c>
    </row>
    <row r="22" spans="1:34" x14ac:dyDescent="0.15">
      <c r="A22" s="3">
        <v>17</v>
      </c>
      <c r="B22" s="3" t="str">
        <f t="shared" si="0"/>
        <v>关卡17小怪</v>
      </c>
      <c r="C22" s="3">
        <f>INDEX([3]关卡!$J$19:$J$2018,A22)</f>
        <v>77</v>
      </c>
      <c r="D22" s="3">
        <f>INDEX([3]关卡!$N$19:$N$2018,A22)</f>
        <v>74</v>
      </c>
      <c r="E22" s="3" t="s">
        <v>24</v>
      </c>
      <c r="F22" s="3" t="s">
        <v>26</v>
      </c>
      <c r="G22" s="3">
        <v>3</v>
      </c>
      <c r="H22" s="3">
        <v>0</v>
      </c>
      <c r="I22" s="3">
        <v>0</v>
      </c>
      <c r="J22" s="4">
        <v>1</v>
      </c>
      <c r="K22" s="4">
        <v>1</v>
      </c>
      <c r="L22" s="4">
        <v>2</v>
      </c>
      <c r="M22" s="3">
        <v>15</v>
      </c>
      <c r="N22" s="3">
        <v>2</v>
      </c>
      <c r="O22" s="3">
        <f>HLOOKUP(O$5,[1]非R能力!$B$8:$F$558,$C22+1,0)</f>
        <v>14878.06480198475</v>
      </c>
      <c r="P22" s="3">
        <f>HLOOKUP(P$5,[1]非R能力!$B$8:$F$558,$C22+1,0)</f>
        <v>3948.7183113316387</v>
      </c>
      <c r="Q22" s="3">
        <f>HLOOKUP(Q$5,[1]非R能力!$B$8:$F$558,$C22+1,0)</f>
        <v>2165.813416216748</v>
      </c>
      <c r="R22" s="3">
        <f>HLOOKUP(R$5,[1]非R能力!$B$8:$F$558,$C22+1,0)</f>
        <v>715.07023310173247</v>
      </c>
      <c r="S22" s="3">
        <f>HLOOKUP(S$5,[1]非R能力!$B$8:$F$558,$C22+1,0)</f>
        <v>965.54663558863467</v>
      </c>
      <c r="T22" s="3">
        <f>INDEX([1]非R能力!$H$9:$H$558,D22)</f>
        <v>57.022274799546487</v>
      </c>
      <c r="U22" s="3">
        <f>IF(E22="小怪",0,IF(INDEX([1]非R能力!$FK$9:$FK$558,C22)=0,0,10))</f>
        <v>0</v>
      </c>
      <c r="V22" s="3">
        <f>IF(E22="小怪",0,IF(INDEX([1]非R能力!$FH$9:$FH$558,C22)=0,0,5000))</f>
        <v>0</v>
      </c>
      <c r="W22" s="3">
        <f>HLOOKUP(W$5,[2]人物技能基础!$O$3:$Q$553,$C22+1,0)</f>
        <v>3.637142857142857</v>
      </c>
      <c r="X22" s="3">
        <f>HLOOKUP(X$5,[2]人物技能基础!$O$3:$Q$553,$C22+1,0)</f>
        <v>2.0186428571428574</v>
      </c>
      <c r="Y22" s="3">
        <f>HLOOKUP(Y$5,[2]人物技能基础!$O$3:$Q$553,$C22+1,0)</f>
        <v>99.964285714285708</v>
      </c>
      <c r="Z22" s="3">
        <f t="shared" si="1"/>
        <v>19507</v>
      </c>
      <c r="AA22" s="3">
        <f t="shared" si="2"/>
        <v>433</v>
      </c>
      <c r="AB22" s="3">
        <f t="shared" si="3"/>
        <v>0</v>
      </c>
      <c r="AC22" s="3">
        <f t="shared" si="4"/>
        <v>965</v>
      </c>
      <c r="AD22" s="3">
        <f t="shared" si="5"/>
        <v>715</v>
      </c>
      <c r="AF22" t="s">
        <v>33</v>
      </c>
      <c r="AG22" t="s">
        <v>46</v>
      </c>
    </row>
    <row r="23" spans="1:34" x14ac:dyDescent="0.15">
      <c r="A23" s="3">
        <v>18</v>
      </c>
      <c r="B23" s="3" t="str">
        <f t="shared" si="0"/>
        <v>关卡18小怪</v>
      </c>
      <c r="C23" s="3">
        <f>INDEX([3]关卡!$J$19:$J$2018,A23)</f>
        <v>78</v>
      </c>
      <c r="D23" s="3">
        <f>INDEX([3]关卡!$N$19:$N$2018,A23)</f>
        <v>76</v>
      </c>
      <c r="E23" s="3" t="s">
        <v>24</v>
      </c>
      <c r="F23" s="3" t="s">
        <v>26</v>
      </c>
      <c r="G23" s="3">
        <v>3</v>
      </c>
      <c r="H23" s="3">
        <v>0</v>
      </c>
      <c r="I23" s="3">
        <v>0</v>
      </c>
      <c r="J23" s="4">
        <v>1</v>
      </c>
      <c r="K23" s="4">
        <v>1</v>
      </c>
      <c r="L23" s="4">
        <v>2</v>
      </c>
      <c r="M23" s="3">
        <v>15</v>
      </c>
      <c r="N23" s="3">
        <v>2</v>
      </c>
      <c r="O23" s="3">
        <f>HLOOKUP(O$5,[1]非R能力!$B$8:$F$558,$C23+1,0)</f>
        <v>15153.577479060499</v>
      </c>
      <c r="P23" s="3">
        <f>HLOOKUP(P$5,[1]非R能力!$B$8:$F$558,$C23+1,0)</f>
        <v>4046.5086087845002</v>
      </c>
      <c r="Q23" s="3">
        <f>HLOOKUP(Q$5,[1]非R能力!$B$8:$F$558,$C23+1,0)</f>
        <v>2216.3771521961248</v>
      </c>
      <c r="R23" s="3">
        <f>HLOOKUP(R$5,[1]非R能力!$B$8:$F$558,$C23+1,0)</f>
        <v>728.06971848825629</v>
      </c>
      <c r="S23" s="3">
        <f>HLOOKUP(S$5,[1]非R能力!$B$8:$F$558,$C23+1,0)</f>
        <v>973.42629131767501</v>
      </c>
      <c r="T23" s="3">
        <f>INDEX([1]非R能力!$H$9:$H$558,D23)</f>
        <v>57.022274799546487</v>
      </c>
      <c r="U23" s="3">
        <f>IF(E23="小怪",0,IF(INDEX([1]非R能力!$FK$9:$FK$558,C23)=0,0,10))</f>
        <v>0</v>
      </c>
      <c r="V23" s="3">
        <f>IF(E23="小怪",0,IF(INDEX([1]非R能力!$FH$9:$FH$558,C23)=0,0,5000))</f>
        <v>0</v>
      </c>
      <c r="W23" s="3">
        <f>HLOOKUP(W$5,[2]人物技能基础!$O$3:$Q$553,$C23+1,0)</f>
        <v>3.637142857142857</v>
      </c>
      <c r="X23" s="3">
        <f>HLOOKUP(X$5,[2]人物技能基础!$O$3:$Q$553,$C23+1,0)</f>
        <v>2.0186428571428574</v>
      </c>
      <c r="Y23" s="3">
        <f>HLOOKUP(Y$5,[2]人物技能基础!$O$3:$Q$553,$C23+1,0)</f>
        <v>99.964285714285708</v>
      </c>
      <c r="Z23" s="3">
        <f t="shared" si="1"/>
        <v>19981</v>
      </c>
      <c r="AA23" s="3">
        <f t="shared" si="2"/>
        <v>443</v>
      </c>
      <c r="AB23" s="3">
        <f t="shared" si="3"/>
        <v>0</v>
      </c>
      <c r="AC23" s="3">
        <f t="shared" si="4"/>
        <v>973</v>
      </c>
      <c r="AD23" s="3">
        <f t="shared" si="5"/>
        <v>728</v>
      </c>
    </row>
    <row r="24" spans="1:34" x14ac:dyDescent="0.15">
      <c r="A24" s="3">
        <v>19</v>
      </c>
      <c r="B24" s="3" t="str">
        <f t="shared" si="0"/>
        <v>关卡19小怪</v>
      </c>
      <c r="C24" s="3">
        <f>INDEX([3]关卡!$J$19:$J$2018,A24)</f>
        <v>93</v>
      </c>
      <c r="D24" s="3">
        <f>INDEX([3]关卡!$N$19:$N$2018,A24)</f>
        <v>93</v>
      </c>
      <c r="E24" s="3" t="s">
        <v>24</v>
      </c>
      <c r="F24" s="3" t="s">
        <v>26</v>
      </c>
      <c r="G24" s="3">
        <v>3</v>
      </c>
      <c r="H24" s="3">
        <v>0</v>
      </c>
      <c r="I24" s="3">
        <v>0</v>
      </c>
      <c r="J24" s="4">
        <v>1</v>
      </c>
      <c r="K24" s="4">
        <v>1</v>
      </c>
      <c r="L24" s="4">
        <v>2</v>
      </c>
      <c r="M24" s="3">
        <v>15</v>
      </c>
      <c r="N24" s="3">
        <v>2</v>
      </c>
      <c r="O24" s="3">
        <f>HLOOKUP(O$5,[1]非R能力!$B$8:$F$558,$C24+1,0)</f>
        <v>29232.008325096165</v>
      </c>
      <c r="P24" s="3">
        <f>HLOOKUP(P$5,[1]非R能力!$B$8:$F$558,$C24+1,0)</f>
        <v>7406.1150511096175</v>
      </c>
      <c r="Q24" s="3">
        <f>HLOOKUP(Q$5,[1]非R能力!$B$8:$F$558,$C24+1,0)</f>
        <v>4079.2833943932214</v>
      </c>
      <c r="R24" s="3">
        <f>HLOOKUP(R$5,[1]非R能力!$B$8:$F$558,$C24+1,0)</f>
        <v>1192.1402529055429</v>
      </c>
      <c r="S24" s="3">
        <f>HLOOKUP(S$5,[1]非R能力!$B$8:$F$558,$C24+1,0)</f>
        <v>1643.8679604093488</v>
      </c>
      <c r="T24" s="3">
        <f>INDEX([1]非R能力!$H$9:$H$558,D24)</f>
        <v>85.690488495769429</v>
      </c>
      <c r="U24" s="3">
        <f>IF(E24="小怪",0,IF(INDEX([1]非R能力!$FK$9:$FK$558,C24)=0,0,10))</f>
        <v>0</v>
      </c>
      <c r="V24" s="3">
        <f>IF(E24="小怪",0,IF(INDEX([1]非R能力!$FH$9:$FH$558,C24)=0,0,5000))</f>
        <v>0</v>
      </c>
      <c r="W24" s="3">
        <f>HLOOKUP(W$5,[2]人物技能基础!$O$3:$Q$553,$C24+1,0)</f>
        <v>3.637142857142857</v>
      </c>
      <c r="X24" s="3">
        <f>HLOOKUP(X$5,[2]人物技能基础!$O$3:$Q$553,$C24+1,0)</f>
        <v>2.0186428571428574</v>
      </c>
      <c r="Y24" s="3">
        <f>HLOOKUP(Y$5,[2]人物技能基础!$O$3:$Q$553,$C24+1,0)</f>
        <v>99.964285714285708</v>
      </c>
      <c r="Z24" s="3">
        <f t="shared" si="1"/>
        <v>36326</v>
      </c>
      <c r="AA24" s="3">
        <f t="shared" si="2"/>
        <v>815</v>
      </c>
      <c r="AB24" s="3">
        <f t="shared" si="3"/>
        <v>0</v>
      </c>
      <c r="AC24" s="3">
        <f t="shared" si="4"/>
        <v>1643</v>
      </c>
      <c r="AD24" s="3">
        <f t="shared" si="5"/>
        <v>1192</v>
      </c>
    </row>
    <row r="25" spans="1:34" x14ac:dyDescent="0.15">
      <c r="A25" s="3">
        <v>20</v>
      </c>
      <c r="B25" s="3" t="str">
        <f t="shared" si="0"/>
        <v>关卡20小怪</v>
      </c>
      <c r="C25" s="3">
        <f>INDEX([3]关卡!$J$19:$J$2018,A25)</f>
        <v>85</v>
      </c>
      <c r="D25" s="3">
        <f>INDEX([3]关卡!$N$19:$N$2018,A25)</f>
        <v>85</v>
      </c>
      <c r="E25" s="3" t="s">
        <v>24</v>
      </c>
      <c r="F25" s="3" t="s">
        <v>26</v>
      </c>
      <c r="G25" s="3">
        <v>3</v>
      </c>
      <c r="H25" s="3">
        <v>0</v>
      </c>
      <c r="I25" s="3">
        <v>0</v>
      </c>
      <c r="J25" s="4">
        <v>1</v>
      </c>
      <c r="K25" s="4">
        <v>1</v>
      </c>
      <c r="L25" s="4">
        <v>2</v>
      </c>
      <c r="M25" s="3">
        <v>15</v>
      </c>
      <c r="N25" s="3">
        <v>2</v>
      </c>
      <c r="O25" s="3">
        <f>HLOOKUP(O$5,[1]非R能力!$B$8:$F$558,$C25+1,0)</f>
        <v>23084.677057291487</v>
      </c>
      <c r="P25" s="3">
        <f>HLOOKUP(P$5,[1]非R能力!$B$8:$F$558,$C25+1,0)</f>
        <v>5832.4080545003962</v>
      </c>
      <c r="Q25" s="3">
        <f>HLOOKUP(Q$5,[1]非R能力!$B$8:$F$558,$C25+1,0)</f>
        <v>3127.3317779352992</v>
      </c>
      <c r="R25" s="3">
        <f>HLOOKUP(R$5,[1]非R能力!$B$8:$F$558,$C25+1,0)</f>
        <v>960.20929288830189</v>
      </c>
      <c r="S25" s="3">
        <f>HLOOKUP(S$5,[1]非R能力!$B$8:$F$558,$C25+1,0)</f>
        <v>1345.3544864774231</v>
      </c>
      <c r="T25" s="3">
        <f>INDEX([1]非R能力!$H$9:$H$558,D25)</f>
        <v>85.690488495769429</v>
      </c>
      <c r="U25" s="3">
        <f>IF(E25="小怪",0,IF(INDEX([1]非R能力!$FK$9:$FK$558,C25)=0,0,10))</f>
        <v>0</v>
      </c>
      <c r="V25" s="3">
        <f>IF(E25="小怪",0,IF(INDEX([1]非R能力!$FH$9:$FH$558,C25)=0,0,5000))</f>
        <v>0</v>
      </c>
      <c r="W25" s="3">
        <f>HLOOKUP(W$5,[2]人物技能基础!$O$3:$Q$553,$C25+1,0)</f>
        <v>3.637142857142857</v>
      </c>
      <c r="X25" s="3">
        <f>HLOOKUP(X$5,[2]人物技能基础!$O$3:$Q$553,$C25+1,0)</f>
        <v>2.0186428571428574</v>
      </c>
      <c r="Y25" s="3">
        <f>HLOOKUP(Y$5,[2]人物技能基础!$O$3:$Q$553,$C25+1,0)</f>
        <v>99.964285714285708</v>
      </c>
      <c r="Z25" s="3">
        <f t="shared" si="1"/>
        <v>28702</v>
      </c>
      <c r="AA25" s="3">
        <f t="shared" si="2"/>
        <v>625</v>
      </c>
      <c r="AB25" s="3">
        <f t="shared" si="3"/>
        <v>0</v>
      </c>
      <c r="AC25" s="3">
        <f t="shared" si="4"/>
        <v>1345</v>
      </c>
      <c r="AD25" s="3">
        <f t="shared" si="5"/>
        <v>960</v>
      </c>
    </row>
    <row r="26" spans="1:34" x14ac:dyDescent="0.15">
      <c r="A26" s="3">
        <v>21</v>
      </c>
      <c r="B26" s="3" t="str">
        <f t="shared" si="0"/>
        <v>关卡21小怪</v>
      </c>
      <c r="C26" s="3">
        <f>INDEX([3]关卡!$J$19:$J$2018,A26)</f>
        <v>86</v>
      </c>
      <c r="D26" s="3">
        <f>INDEX([3]关卡!$N$19:$N$2018,A26)</f>
        <v>86</v>
      </c>
      <c r="E26" s="3" t="s">
        <v>24</v>
      </c>
      <c r="F26" s="3" t="s">
        <v>26</v>
      </c>
      <c r="G26" s="3">
        <v>3</v>
      </c>
      <c r="H26" s="3">
        <v>0</v>
      </c>
      <c r="I26" s="3">
        <v>0</v>
      </c>
      <c r="J26" s="4">
        <v>1</v>
      </c>
      <c r="K26" s="4">
        <v>1</v>
      </c>
      <c r="L26" s="4">
        <v>2</v>
      </c>
      <c r="M26" s="3">
        <v>15</v>
      </c>
      <c r="N26" s="3">
        <v>2</v>
      </c>
      <c r="O26" s="3">
        <f>HLOOKUP(O$5,[1]非R能力!$B$8:$F$558,$C26+1,0)</f>
        <v>24475.23704389235</v>
      </c>
      <c r="P26" s="3">
        <f>HLOOKUP(P$5,[1]非R能力!$B$8:$F$558,$C26+1,0)</f>
        <v>6288.2962884286053</v>
      </c>
      <c r="Q26" s="3">
        <f>HLOOKUP(Q$5,[1]非R能力!$B$8:$F$558,$C26+1,0)</f>
        <v>3242.2643853382101</v>
      </c>
      <c r="R26" s="3">
        <f>HLOOKUP(R$5,[1]非R能力!$B$8:$F$558,$C26+1,0)</f>
        <v>1006.7300386984316</v>
      </c>
      <c r="S26" s="3">
        <f>HLOOKUP(S$5,[1]非R能力!$B$8:$F$558,$C26+1,0)</f>
        <v>1472.8431917422192</v>
      </c>
      <c r="T26" s="3">
        <f>INDEX([1]非R能力!$H$9:$H$558,D26)</f>
        <v>85.690488495769429</v>
      </c>
      <c r="U26" s="3">
        <f>IF(E26="小怪",0,IF(INDEX([1]非R能力!$FK$9:$FK$558,C26)=0,0,10))</f>
        <v>0</v>
      </c>
      <c r="V26" s="3">
        <f>IF(E26="小怪",0,IF(INDEX([1]非R能力!$FH$9:$FH$558,C26)=0,0,5000))</f>
        <v>0</v>
      </c>
      <c r="W26" s="3">
        <f>HLOOKUP(W$5,[2]人物技能基础!$O$3:$Q$553,$C26+1,0)</f>
        <v>3.637142857142857</v>
      </c>
      <c r="X26" s="3">
        <f>HLOOKUP(X$5,[2]人物技能基础!$O$3:$Q$553,$C26+1,0)</f>
        <v>2.0186428571428574</v>
      </c>
      <c r="Y26" s="3">
        <f>HLOOKUP(Y$5,[2]人物技能基础!$O$3:$Q$553,$C26+1,0)</f>
        <v>99.964285714285708</v>
      </c>
      <c r="Z26" s="3">
        <f t="shared" si="1"/>
        <v>30910</v>
      </c>
      <c r="AA26" s="3">
        <f t="shared" si="2"/>
        <v>648</v>
      </c>
      <c r="AB26" s="3">
        <f t="shared" si="3"/>
        <v>0</v>
      </c>
      <c r="AC26" s="3">
        <f t="shared" si="4"/>
        <v>1472</v>
      </c>
      <c r="AD26" s="3">
        <f t="shared" si="5"/>
        <v>1006</v>
      </c>
    </row>
    <row r="27" spans="1:34" x14ac:dyDescent="0.15">
      <c r="A27" s="3">
        <v>22</v>
      </c>
      <c r="B27" s="3" t="str">
        <f t="shared" si="0"/>
        <v>关卡22小怪</v>
      </c>
      <c r="C27" s="3">
        <f>INDEX([3]关卡!$J$19:$J$2018,A27)</f>
        <v>87</v>
      </c>
      <c r="D27" s="3">
        <f>INDEX([3]关卡!$N$19:$N$2018,A27)</f>
        <v>87</v>
      </c>
      <c r="E27" s="3" t="s">
        <v>24</v>
      </c>
      <c r="F27" s="3" t="s">
        <v>26</v>
      </c>
      <c r="G27" s="3">
        <v>3</v>
      </c>
      <c r="H27" s="3">
        <v>0</v>
      </c>
      <c r="I27" s="3">
        <v>0</v>
      </c>
      <c r="J27" s="4">
        <v>1</v>
      </c>
      <c r="K27" s="4">
        <v>1</v>
      </c>
      <c r="L27" s="4">
        <v>2</v>
      </c>
      <c r="M27" s="3">
        <v>15</v>
      </c>
      <c r="N27" s="3">
        <v>2</v>
      </c>
      <c r="O27" s="3">
        <f>HLOOKUP(O$5,[1]非R能力!$B$8:$F$558,$C27+1,0)</f>
        <v>26027.309851613012</v>
      </c>
      <c r="P27" s="3">
        <f>HLOOKUP(P$5,[1]非R能力!$B$8:$F$558,$C27+1,0)</f>
        <v>6483.5662397650567</v>
      </c>
      <c r="Q27" s="3">
        <f>HLOOKUP(Q$5,[1]非R能力!$B$8:$F$558,$C27+1,0)</f>
        <v>3344.0008289130587</v>
      </c>
      <c r="R27" s="3">
        <f>HLOOKUP(R$5,[1]非R能力!$B$8:$F$558,$C27+1,0)</f>
        <v>1053.2530963183256</v>
      </c>
      <c r="S27" s="3">
        <f>HLOOKUP(S$5,[1]非R能力!$B$8:$F$558,$C27+1,0)</f>
        <v>1497.2686366223541</v>
      </c>
      <c r="T27" s="3">
        <f>INDEX([1]非R能力!$H$9:$H$558,D27)</f>
        <v>85.690488495769429</v>
      </c>
      <c r="U27" s="3">
        <f>IF(E27="小怪",0,IF(INDEX([1]非R能力!$FK$9:$FK$558,C27)=0,0,10))</f>
        <v>0</v>
      </c>
      <c r="V27" s="3">
        <f>IF(E27="小怪",0,IF(INDEX([1]非R能力!$FH$9:$FH$558,C27)=0,0,5000))</f>
        <v>0</v>
      </c>
      <c r="W27" s="3">
        <f>HLOOKUP(W$5,[2]人物技能基础!$O$3:$Q$553,$C27+1,0)</f>
        <v>3.637142857142857</v>
      </c>
      <c r="X27" s="3">
        <f>HLOOKUP(X$5,[2]人物技能基础!$O$3:$Q$553,$C27+1,0)</f>
        <v>2.0186428571428574</v>
      </c>
      <c r="Y27" s="3">
        <f>HLOOKUP(Y$5,[2]人物技能基础!$O$3:$Q$553,$C27+1,0)</f>
        <v>99.964285714285708</v>
      </c>
      <c r="Z27" s="3">
        <f t="shared" si="1"/>
        <v>31856</v>
      </c>
      <c r="AA27" s="3">
        <f t="shared" si="2"/>
        <v>668</v>
      </c>
      <c r="AB27" s="3">
        <f t="shared" si="3"/>
        <v>0</v>
      </c>
      <c r="AC27" s="3">
        <f t="shared" si="4"/>
        <v>1497</v>
      </c>
      <c r="AD27" s="3">
        <f t="shared" si="5"/>
        <v>1053</v>
      </c>
    </row>
    <row r="28" spans="1:34" x14ac:dyDescent="0.15">
      <c r="A28" s="3">
        <v>23</v>
      </c>
      <c r="B28" s="3" t="str">
        <f t="shared" si="0"/>
        <v>关卡23小怪</v>
      </c>
      <c r="C28" s="3">
        <f>INDEX([3]关卡!$J$19:$J$2018,A28)</f>
        <v>88</v>
      </c>
      <c r="D28" s="3">
        <f>INDEX([3]关卡!$N$19:$N$2018,A28)</f>
        <v>88</v>
      </c>
      <c r="E28" s="3" t="s">
        <v>24</v>
      </c>
      <c r="F28" s="3" t="s">
        <v>26</v>
      </c>
      <c r="G28" s="3">
        <v>3</v>
      </c>
      <c r="H28" s="3">
        <v>0</v>
      </c>
      <c r="I28" s="3">
        <v>0</v>
      </c>
      <c r="J28" s="4">
        <v>1</v>
      </c>
      <c r="K28" s="4">
        <v>1</v>
      </c>
      <c r="L28" s="4">
        <v>2</v>
      </c>
      <c r="M28" s="3">
        <v>15</v>
      </c>
      <c r="N28" s="3">
        <v>2</v>
      </c>
      <c r="O28" s="3">
        <f>HLOOKUP(O$5,[1]非R能力!$B$8:$F$558,$C28+1,0)</f>
        <v>26791.305640707698</v>
      </c>
      <c r="P28" s="3">
        <f>HLOOKUP(P$5,[1]非R能力!$B$8:$F$558,$C28+1,0)</f>
        <v>6678.8464557726975</v>
      </c>
      <c r="Q28" s="3">
        <f>HLOOKUP(Q$5,[1]非R能力!$B$8:$F$558,$C28+1,0)</f>
        <v>3769.5999452598517</v>
      </c>
      <c r="R28" s="3">
        <f>HLOOKUP(R$5,[1]非R能力!$B$8:$F$558,$C28+1,0)</f>
        <v>1099.7784954309059</v>
      </c>
      <c r="S28" s="3">
        <f>HLOOKUP(S$5,[1]非R能力!$B$8:$F$558,$C28+1,0)</f>
        <v>1521.6952025521564</v>
      </c>
      <c r="T28" s="3">
        <f>INDEX([1]非R能力!$H$9:$H$558,D28)</f>
        <v>85.690488495769429</v>
      </c>
      <c r="U28" s="3">
        <f>IF(E28="小怪",0,IF(INDEX([1]非R能力!$FK$9:$FK$558,C28)=0,0,10))</f>
        <v>0</v>
      </c>
      <c r="V28" s="3">
        <f>IF(E28="小怪",0,IF(INDEX([1]非R能力!$FH$9:$FH$558,C28)=0,0,5000))</f>
        <v>0</v>
      </c>
      <c r="W28" s="3">
        <f>HLOOKUP(W$5,[2]人物技能基础!$O$3:$Q$553,$C28+1,0)</f>
        <v>3.637142857142857</v>
      </c>
      <c r="X28" s="3">
        <f>HLOOKUP(X$5,[2]人物技能基础!$O$3:$Q$553,$C28+1,0)</f>
        <v>2.0186428571428574</v>
      </c>
      <c r="Y28" s="3">
        <f>HLOOKUP(Y$5,[2]人物技能基础!$O$3:$Q$553,$C28+1,0)</f>
        <v>99.964285714285708</v>
      </c>
      <c r="Z28" s="3">
        <f t="shared" si="1"/>
        <v>32802</v>
      </c>
      <c r="AA28" s="3">
        <f t="shared" si="2"/>
        <v>753</v>
      </c>
      <c r="AB28" s="3">
        <f t="shared" si="3"/>
        <v>0</v>
      </c>
      <c r="AC28" s="3">
        <f t="shared" si="4"/>
        <v>1521</v>
      </c>
      <c r="AD28" s="3">
        <f t="shared" si="5"/>
        <v>1099</v>
      </c>
    </row>
    <row r="29" spans="1:34" x14ac:dyDescent="0.15">
      <c r="A29" s="3">
        <v>24</v>
      </c>
      <c r="B29" s="3" t="str">
        <f t="shared" si="0"/>
        <v>关卡24小怪</v>
      </c>
      <c r="C29" s="3">
        <f>INDEX([3]关卡!$J$19:$J$2018,A29)</f>
        <v>89</v>
      </c>
      <c r="D29" s="3">
        <f>INDEX([3]关卡!$N$19:$N$2018,A29)</f>
        <v>89</v>
      </c>
      <c r="E29" s="3" t="s">
        <v>24</v>
      </c>
      <c r="F29" s="3" t="s">
        <v>26</v>
      </c>
      <c r="G29" s="3">
        <v>3</v>
      </c>
      <c r="H29" s="3">
        <v>0</v>
      </c>
      <c r="I29" s="3">
        <v>0</v>
      </c>
      <c r="J29" s="4">
        <v>1</v>
      </c>
      <c r="K29" s="4">
        <v>1</v>
      </c>
      <c r="L29" s="4">
        <v>2</v>
      </c>
      <c r="M29" s="3">
        <v>15</v>
      </c>
      <c r="N29" s="3">
        <v>2</v>
      </c>
      <c r="O29" s="3">
        <f>HLOOKUP(O$5,[1]非R能力!$B$8:$F$558,$C29+1,0)</f>
        <v>27256.818022954703</v>
      </c>
      <c r="P29" s="3">
        <f>HLOOKUP(P$5,[1]非R能力!$B$8:$F$558,$C29+1,0)</f>
        <v>6874.5761132617326</v>
      </c>
      <c r="Q29" s="3">
        <f>HLOOKUP(Q$5,[1]非R能力!$B$8:$F$558,$C29+1,0)</f>
        <v>3832.4977746750037</v>
      </c>
      <c r="R29" s="3">
        <f>HLOOKUP(R$5,[1]非R能力!$B$8:$F$558,$C29+1,0)</f>
        <v>1118.2450948397118</v>
      </c>
      <c r="S29" s="3">
        <f>HLOOKUP(S$5,[1]非R能力!$B$8:$F$558,$C29+1,0)</f>
        <v>1546.1229017450353</v>
      </c>
      <c r="T29" s="3">
        <f>INDEX([1]非R能力!$H$9:$H$558,D29)</f>
        <v>85.690488495769429</v>
      </c>
      <c r="U29" s="3">
        <f>IF(E29="小怪",0,IF(INDEX([1]非R能力!$FK$9:$FK$558,C29)=0,0,10))</f>
        <v>0</v>
      </c>
      <c r="V29" s="3">
        <f>IF(E29="小怪",0,IF(INDEX([1]非R能力!$FH$9:$FH$558,C29)=0,0,5000))</f>
        <v>0</v>
      </c>
      <c r="W29" s="3">
        <f>HLOOKUP(W$5,[2]人物技能基础!$O$3:$Q$553,$C29+1,0)</f>
        <v>3.637142857142857</v>
      </c>
      <c r="X29" s="3">
        <f>HLOOKUP(X$5,[2]人物技能基础!$O$3:$Q$553,$C29+1,0)</f>
        <v>2.0186428571428574</v>
      </c>
      <c r="Y29" s="3">
        <f>HLOOKUP(Y$5,[2]人物技能基础!$O$3:$Q$553,$C29+1,0)</f>
        <v>99.964285714285708</v>
      </c>
      <c r="Z29" s="3">
        <f t="shared" si="1"/>
        <v>33751</v>
      </c>
      <c r="AA29" s="3">
        <f t="shared" si="2"/>
        <v>766</v>
      </c>
      <c r="AB29" s="3">
        <f t="shared" si="3"/>
        <v>0</v>
      </c>
      <c r="AC29" s="3">
        <f t="shared" si="4"/>
        <v>1546</v>
      </c>
      <c r="AD29" s="3">
        <f t="shared" si="5"/>
        <v>1118</v>
      </c>
    </row>
    <row r="30" spans="1:34" x14ac:dyDescent="0.15">
      <c r="A30" s="3">
        <v>25</v>
      </c>
      <c r="B30" s="3" t="str">
        <f t="shared" si="0"/>
        <v>关卡25小怪</v>
      </c>
      <c r="C30" s="3">
        <f>INDEX([3]关卡!$J$19:$J$2018,A30)</f>
        <v>90</v>
      </c>
      <c r="D30" s="3">
        <f>INDEX([3]关卡!$N$19:$N$2018,A30)</f>
        <v>90</v>
      </c>
      <c r="E30" s="3" t="s">
        <v>24</v>
      </c>
      <c r="F30" s="3" t="s">
        <v>26</v>
      </c>
      <c r="G30" s="3">
        <v>3</v>
      </c>
      <c r="H30" s="3">
        <v>0</v>
      </c>
      <c r="I30" s="3">
        <v>0</v>
      </c>
      <c r="J30" s="4">
        <v>1</v>
      </c>
      <c r="K30" s="4">
        <v>1</v>
      </c>
      <c r="L30" s="4">
        <v>2</v>
      </c>
      <c r="M30" s="3">
        <v>15</v>
      </c>
      <c r="N30" s="3">
        <v>2</v>
      </c>
      <c r="O30" s="3">
        <f>HLOOKUP(O$5,[1]非R能力!$B$8:$F$558,$C30+1,0)</f>
        <v>27722.363665781242</v>
      </c>
      <c r="P30" s="3">
        <f>HLOOKUP(P$5,[1]非R能力!$B$8:$F$558,$C30+1,0)</f>
        <v>7070.3163049952564</v>
      </c>
      <c r="Q30" s="3">
        <f>HLOOKUP(Q$5,[1]非R能力!$B$8:$F$558,$C30+1,0)</f>
        <v>3895.3993329367477</v>
      </c>
      <c r="R30" s="3">
        <f>HLOOKUP(R$5,[1]非R能力!$B$8:$F$558,$C30+1,0)</f>
        <v>1136.7127875515805</v>
      </c>
      <c r="S30" s="3">
        <f>HLOOKUP(S$5,[1]非R能力!$B$8:$F$558,$C30+1,0)</f>
        <v>1570.5517464143993</v>
      </c>
      <c r="T30" s="3">
        <f>INDEX([1]非R能力!$H$9:$H$558,D30)</f>
        <v>85.690488495769429</v>
      </c>
      <c r="U30" s="3">
        <f>IF(E30="小怪",0,IF(INDEX([1]非R能力!$FK$9:$FK$558,C30)=0,0,10))</f>
        <v>0</v>
      </c>
      <c r="V30" s="3">
        <f>IF(E30="小怪",0,IF(INDEX([1]非R能力!$FH$9:$FH$558,C30)=0,0,5000))</f>
        <v>0</v>
      </c>
      <c r="W30" s="3">
        <f>HLOOKUP(W$5,[2]人物技能基础!$O$3:$Q$553,$C30+1,0)</f>
        <v>3.637142857142857</v>
      </c>
      <c r="X30" s="3">
        <f>HLOOKUP(X$5,[2]人物技能基础!$O$3:$Q$553,$C30+1,0)</f>
        <v>2.0186428571428574</v>
      </c>
      <c r="Y30" s="3">
        <f>HLOOKUP(Y$5,[2]人物技能基础!$O$3:$Q$553,$C30+1,0)</f>
        <v>99.964285714285708</v>
      </c>
      <c r="Z30" s="3">
        <f t="shared" si="1"/>
        <v>34699</v>
      </c>
      <c r="AA30" s="3">
        <f t="shared" si="2"/>
        <v>779</v>
      </c>
      <c r="AB30" s="3">
        <f t="shared" si="3"/>
        <v>0</v>
      </c>
      <c r="AC30" s="3">
        <f t="shared" si="4"/>
        <v>1570</v>
      </c>
      <c r="AD30" s="3">
        <f t="shared" si="5"/>
        <v>1136</v>
      </c>
    </row>
    <row r="31" spans="1:34" x14ac:dyDescent="0.15">
      <c r="A31" s="3">
        <v>26</v>
      </c>
      <c r="B31" s="3" t="str">
        <f t="shared" si="0"/>
        <v>关卡26小怪</v>
      </c>
      <c r="C31" s="3">
        <f>INDEX([3]关卡!$J$19:$J$2018,A31)</f>
        <v>91</v>
      </c>
      <c r="D31" s="3">
        <f>INDEX([3]关卡!$N$19:$N$2018,A31)</f>
        <v>91</v>
      </c>
      <c r="E31" s="3" t="s">
        <v>24</v>
      </c>
      <c r="F31" s="3" t="s">
        <v>26</v>
      </c>
      <c r="G31" s="3">
        <v>3</v>
      </c>
      <c r="H31" s="3">
        <v>0</v>
      </c>
      <c r="I31" s="3">
        <v>0</v>
      </c>
      <c r="J31" s="4">
        <v>1</v>
      </c>
      <c r="K31" s="4">
        <v>1</v>
      </c>
      <c r="L31" s="4">
        <v>2</v>
      </c>
      <c r="M31" s="3">
        <v>15</v>
      </c>
      <c r="N31" s="3">
        <v>2</v>
      </c>
      <c r="O31" s="3">
        <f>HLOOKUP(O$5,[1]非R能力!$B$8:$F$558,$C31+1,0)</f>
        <v>28264.257014184368</v>
      </c>
      <c r="P31" s="3">
        <f>HLOOKUP(P$5,[1]非R能力!$B$8:$F$558,$C31+1,0)</f>
        <v>7187.0859824558984</v>
      </c>
      <c r="Q31" s="3">
        <f>HLOOKUP(Q$5,[1]非R能力!$B$8:$F$558,$C31+1,0)</f>
        <v>3958.3078884512629</v>
      </c>
      <c r="R31" s="3">
        <f>HLOOKUP(R$5,[1]非R能力!$B$8:$F$558,$C31+1,0)</f>
        <v>1155.182527480514</v>
      </c>
      <c r="S31" s="3">
        <f>HLOOKUP(S$5,[1]非R能力!$B$8:$F$558,$C31+1,0)</f>
        <v>1594.9827688659959</v>
      </c>
      <c r="T31" s="3">
        <f>INDEX([1]非R能力!$H$9:$H$558,D31)</f>
        <v>85.690488495769429</v>
      </c>
      <c r="U31" s="3">
        <f>IF(E31="小怪",0,IF(INDEX([1]非R能力!$FK$9:$FK$558,C31)=0,0,10))</f>
        <v>0</v>
      </c>
      <c r="V31" s="3">
        <f>IF(E31="小怪",0,IF(INDEX([1]非R能力!$FH$9:$FH$558,C31)=0,0,5000))</f>
        <v>0</v>
      </c>
      <c r="W31" s="3">
        <f>HLOOKUP(W$5,[2]人物技能基础!$O$3:$Q$553,$C31+1,0)</f>
        <v>3.637142857142857</v>
      </c>
      <c r="X31" s="3">
        <f>HLOOKUP(X$5,[2]人物技能基础!$O$3:$Q$553,$C31+1,0)</f>
        <v>2.0186428571428574</v>
      </c>
      <c r="Y31" s="3">
        <f>HLOOKUP(Y$5,[2]人物技能基础!$O$3:$Q$553,$C31+1,0)</f>
        <v>99.964285714285708</v>
      </c>
      <c r="Z31" s="3">
        <f t="shared" si="1"/>
        <v>35265</v>
      </c>
      <c r="AA31" s="3">
        <f t="shared" si="2"/>
        <v>791</v>
      </c>
      <c r="AB31" s="3">
        <f t="shared" si="3"/>
        <v>0</v>
      </c>
      <c r="AC31" s="3">
        <f t="shared" si="4"/>
        <v>1594</v>
      </c>
      <c r="AD31" s="3">
        <f t="shared" si="5"/>
        <v>1155</v>
      </c>
    </row>
    <row r="32" spans="1:34" x14ac:dyDescent="0.15">
      <c r="A32" s="3">
        <v>27</v>
      </c>
      <c r="B32" s="3" t="str">
        <f t="shared" si="0"/>
        <v>关卡27小怪</v>
      </c>
      <c r="C32" s="3">
        <f>INDEX([3]关卡!$J$19:$J$2018,A32)</f>
        <v>92</v>
      </c>
      <c r="D32" s="3">
        <f>INDEX([3]关卡!$N$19:$N$2018,A32)</f>
        <v>92</v>
      </c>
      <c r="E32" s="3" t="s">
        <v>24</v>
      </c>
      <c r="F32" s="3" t="s">
        <v>26</v>
      </c>
      <c r="G32" s="3">
        <v>3</v>
      </c>
      <c r="H32" s="3">
        <v>0</v>
      </c>
      <c r="I32" s="3">
        <v>0</v>
      </c>
      <c r="J32" s="4">
        <v>1</v>
      </c>
      <c r="K32" s="4">
        <v>1</v>
      </c>
      <c r="L32" s="4">
        <v>2</v>
      </c>
      <c r="M32" s="3">
        <v>15</v>
      </c>
      <c r="N32" s="3">
        <v>2</v>
      </c>
      <c r="O32" s="3">
        <f>HLOOKUP(O$5,[1]非R能力!$B$8:$F$558,$C32+1,0)</f>
        <v>28747.549269852283</v>
      </c>
      <c r="P32" s="3">
        <f>HLOOKUP(P$5,[1]非R能力!$B$8:$F$558,$C32+1,0)</f>
        <v>7296.5338716077422</v>
      </c>
      <c r="Q32" s="3">
        <f>HLOOKUP(Q$5,[1]非R能力!$B$8:$F$558,$C32+1,0)</f>
        <v>4018.7776880663605</v>
      </c>
      <c r="R32" s="3">
        <f>HLOOKUP(R$5,[1]非R能力!$B$8:$F$558,$C32+1,0)</f>
        <v>1173.6536640370005</v>
      </c>
      <c r="S32" s="3">
        <f>HLOOKUP(S$5,[1]非R能力!$B$8:$F$558,$C32+1,0)</f>
        <v>1619.4152626151215</v>
      </c>
      <c r="T32" s="3">
        <f>INDEX([1]非R能力!$H$9:$H$558,D32)</f>
        <v>85.690488495769429</v>
      </c>
      <c r="U32" s="3">
        <f>IF(E32="小怪",0,IF(INDEX([1]非R能力!$FK$9:$FK$558,C32)=0,0,10))</f>
        <v>0</v>
      </c>
      <c r="V32" s="3">
        <f>IF(E32="小怪",0,IF(INDEX([1]非R能力!$FH$9:$FH$558,C32)=0,0,5000))</f>
        <v>0</v>
      </c>
      <c r="W32" s="3">
        <f>HLOOKUP(W$5,[2]人物技能基础!$O$3:$Q$553,$C32+1,0)</f>
        <v>3.637142857142857</v>
      </c>
      <c r="X32" s="3">
        <f>HLOOKUP(X$5,[2]人物技能基础!$O$3:$Q$553,$C32+1,0)</f>
        <v>2.0186428571428574</v>
      </c>
      <c r="Y32" s="3">
        <f>HLOOKUP(Y$5,[2]人物技能基础!$O$3:$Q$553,$C32+1,0)</f>
        <v>99.964285714285708</v>
      </c>
      <c r="Z32" s="3">
        <f t="shared" si="1"/>
        <v>35795</v>
      </c>
      <c r="AA32" s="3">
        <f t="shared" si="2"/>
        <v>803</v>
      </c>
      <c r="AB32" s="3">
        <f t="shared" si="3"/>
        <v>0</v>
      </c>
      <c r="AC32" s="3">
        <f t="shared" si="4"/>
        <v>1619</v>
      </c>
      <c r="AD32" s="3">
        <f t="shared" si="5"/>
        <v>1173</v>
      </c>
    </row>
    <row r="33" spans="1:30" x14ac:dyDescent="0.15">
      <c r="A33" s="3">
        <v>28</v>
      </c>
      <c r="B33" s="3" t="str">
        <f t="shared" si="0"/>
        <v>关卡28小怪</v>
      </c>
      <c r="C33" s="3">
        <f>INDEX([3]关卡!$J$19:$J$2018,A33)</f>
        <v>93</v>
      </c>
      <c r="D33" s="3">
        <f>INDEX([3]关卡!$N$19:$N$2018,A33)</f>
        <v>93</v>
      </c>
      <c r="E33" s="3" t="s">
        <v>24</v>
      </c>
      <c r="F33" s="3" t="s">
        <v>26</v>
      </c>
      <c r="G33" s="3">
        <v>3</v>
      </c>
      <c r="H33" s="3">
        <v>0</v>
      </c>
      <c r="I33" s="3">
        <v>0</v>
      </c>
      <c r="J33" s="4">
        <v>1</v>
      </c>
      <c r="K33" s="4">
        <v>1</v>
      </c>
      <c r="L33" s="4">
        <v>2</v>
      </c>
      <c r="M33" s="3">
        <v>15</v>
      </c>
      <c r="N33" s="3">
        <v>2</v>
      </c>
      <c r="O33" s="3">
        <f>HLOOKUP(O$5,[1]非R能力!$B$8:$F$558,$C33+1,0)</f>
        <v>29232.008325096165</v>
      </c>
      <c r="P33" s="3">
        <f>HLOOKUP(P$5,[1]非R能力!$B$8:$F$558,$C33+1,0)</f>
        <v>7406.1150511096175</v>
      </c>
      <c r="Q33" s="3">
        <f>HLOOKUP(Q$5,[1]非R能力!$B$8:$F$558,$C33+1,0)</f>
        <v>4079.2833943932214</v>
      </c>
      <c r="R33" s="3">
        <f>HLOOKUP(R$5,[1]非R能力!$B$8:$F$558,$C33+1,0)</f>
        <v>1192.1402529055429</v>
      </c>
      <c r="S33" s="3">
        <f>HLOOKUP(S$5,[1]非R能力!$B$8:$F$558,$C33+1,0)</f>
        <v>1643.8679604093488</v>
      </c>
      <c r="T33" s="3">
        <f>INDEX([1]非R能力!$H$9:$H$558,D33)</f>
        <v>85.690488495769429</v>
      </c>
      <c r="U33" s="3">
        <f>IF(E33="小怪",0,IF(INDEX([1]非R能力!$FK$9:$FK$558,C33)=0,0,10))</f>
        <v>0</v>
      </c>
      <c r="V33" s="3">
        <f>IF(E33="小怪",0,IF(INDEX([1]非R能力!$FH$9:$FH$558,C33)=0,0,5000))</f>
        <v>0</v>
      </c>
      <c r="W33" s="3">
        <f>HLOOKUP(W$5,[2]人物技能基础!$O$3:$Q$553,$C33+1,0)</f>
        <v>3.637142857142857</v>
      </c>
      <c r="X33" s="3">
        <f>HLOOKUP(X$5,[2]人物技能基础!$O$3:$Q$553,$C33+1,0)</f>
        <v>2.0186428571428574</v>
      </c>
      <c r="Y33" s="3">
        <f>HLOOKUP(Y$5,[2]人物技能基础!$O$3:$Q$553,$C33+1,0)</f>
        <v>99.964285714285708</v>
      </c>
      <c r="Z33" s="3">
        <f t="shared" si="1"/>
        <v>36326</v>
      </c>
      <c r="AA33" s="3">
        <f t="shared" si="2"/>
        <v>815</v>
      </c>
      <c r="AB33" s="3">
        <f t="shared" si="3"/>
        <v>0</v>
      </c>
      <c r="AC33" s="3">
        <f t="shared" si="4"/>
        <v>1643</v>
      </c>
      <c r="AD33" s="3">
        <f t="shared" si="5"/>
        <v>1192</v>
      </c>
    </row>
    <row r="34" spans="1:30" x14ac:dyDescent="0.15">
      <c r="A34" s="3">
        <v>29</v>
      </c>
      <c r="B34" s="3" t="str">
        <f t="shared" si="0"/>
        <v>关卡29小怪</v>
      </c>
      <c r="C34" s="3">
        <f>INDEX([3]关卡!$J$19:$J$2018,A34)</f>
        <v>94</v>
      </c>
      <c r="D34" s="3">
        <f>INDEX([3]关卡!$N$19:$N$2018,A34)</f>
        <v>94</v>
      </c>
      <c r="E34" s="3" t="s">
        <v>24</v>
      </c>
      <c r="F34" s="3" t="s">
        <v>26</v>
      </c>
      <c r="G34" s="3">
        <v>3</v>
      </c>
      <c r="H34" s="3">
        <v>0</v>
      </c>
      <c r="I34" s="3">
        <v>0</v>
      </c>
      <c r="J34" s="4">
        <v>1</v>
      </c>
      <c r="K34" s="4">
        <v>1</v>
      </c>
      <c r="L34" s="4">
        <v>2</v>
      </c>
      <c r="M34" s="3">
        <v>15</v>
      </c>
      <c r="N34" s="3">
        <v>2</v>
      </c>
      <c r="O34" s="3">
        <f>HLOOKUP(O$5,[1]非R能力!$B$8:$F$558,$C34+1,0)</f>
        <v>29716.512355053248</v>
      </c>
      <c r="P34" s="3">
        <f>HLOOKUP(P$5,[1]非R能力!$B$8:$F$558,$C34+1,0)</f>
        <v>7515.7049366820756</v>
      </c>
      <c r="Q34" s="3">
        <f>HLOOKUP(Q$5,[1]非R能力!$B$8:$F$558,$C34+1,0)</f>
        <v>4139.7939035567279</v>
      </c>
      <c r="R34" s="3">
        <f>HLOOKUP(R$5,[1]非R能力!$B$8:$F$558,$C34+1,0)</f>
        <v>1210.6282862049225</v>
      </c>
      <c r="S34" s="3">
        <f>HLOOKUP(S$5,[1]非R能力!$B$8:$F$558,$C34+1,0)</f>
        <v>1668.3221791059152</v>
      </c>
      <c r="T34" s="3">
        <f>INDEX([1]非R能力!$H$9:$H$558,D34)</f>
        <v>85.690488495769429</v>
      </c>
      <c r="U34" s="3">
        <f>IF(E34="小怪",0,IF(INDEX([1]非R能力!$FK$9:$FK$558,C34)=0,0,10))</f>
        <v>0</v>
      </c>
      <c r="V34" s="3">
        <f>IF(E34="小怪",0,IF(INDEX([1]非R能力!$FH$9:$FH$558,C34)=0,0,5000))</f>
        <v>0</v>
      </c>
      <c r="W34" s="3">
        <f>HLOOKUP(W$5,[2]人物技能基础!$O$3:$Q$553,$C34+1,0)</f>
        <v>3.637142857142857</v>
      </c>
      <c r="X34" s="3">
        <f>HLOOKUP(X$5,[2]人物技能基础!$O$3:$Q$553,$C34+1,0)</f>
        <v>2.0186428571428574</v>
      </c>
      <c r="Y34" s="3">
        <f>HLOOKUP(Y$5,[2]人物技能基础!$O$3:$Q$553,$C34+1,0)</f>
        <v>99.964285714285708</v>
      </c>
      <c r="Z34" s="3">
        <f t="shared" si="1"/>
        <v>36857</v>
      </c>
      <c r="AA34" s="3">
        <f t="shared" si="2"/>
        <v>827</v>
      </c>
      <c r="AB34" s="3">
        <f t="shared" si="3"/>
        <v>0</v>
      </c>
      <c r="AC34" s="3">
        <f t="shared" si="4"/>
        <v>1668</v>
      </c>
      <c r="AD34" s="3">
        <f t="shared" si="5"/>
        <v>1210</v>
      </c>
    </row>
    <row r="35" spans="1:30" x14ac:dyDescent="0.15">
      <c r="A35" s="3">
        <v>30</v>
      </c>
      <c r="B35" s="3" t="str">
        <f t="shared" si="0"/>
        <v>关卡30小怪</v>
      </c>
      <c r="C35" s="3">
        <f>INDEX([3]关卡!$J$19:$J$2018,A35)</f>
        <v>93</v>
      </c>
      <c r="D35" s="3">
        <f>INDEX([3]关卡!$N$19:$N$2018,A35)</f>
        <v>93</v>
      </c>
      <c r="E35" s="3" t="s">
        <v>24</v>
      </c>
      <c r="F35" s="3" t="s">
        <v>26</v>
      </c>
      <c r="G35" s="3">
        <v>3</v>
      </c>
      <c r="H35" s="3">
        <v>0</v>
      </c>
      <c r="I35" s="3">
        <v>0</v>
      </c>
      <c r="J35" s="4">
        <v>1</v>
      </c>
      <c r="K35" s="4">
        <v>1</v>
      </c>
      <c r="L35" s="4">
        <v>2</v>
      </c>
      <c r="M35" s="3">
        <v>15</v>
      </c>
      <c r="N35" s="3">
        <v>2</v>
      </c>
      <c r="O35" s="3">
        <f>HLOOKUP(O$5,[1]非R能力!$B$8:$F$558,$C35+1,0)</f>
        <v>29232.008325096165</v>
      </c>
      <c r="P35" s="3">
        <f>HLOOKUP(P$5,[1]非R能力!$B$8:$F$558,$C35+1,0)</f>
        <v>7406.1150511096175</v>
      </c>
      <c r="Q35" s="3">
        <f>HLOOKUP(Q$5,[1]非R能力!$B$8:$F$558,$C35+1,0)</f>
        <v>4079.2833943932214</v>
      </c>
      <c r="R35" s="3">
        <f>HLOOKUP(R$5,[1]非R能力!$B$8:$F$558,$C35+1,0)</f>
        <v>1192.1402529055429</v>
      </c>
      <c r="S35" s="3">
        <f>HLOOKUP(S$5,[1]非R能力!$B$8:$F$558,$C35+1,0)</f>
        <v>1643.8679604093488</v>
      </c>
      <c r="T35" s="3">
        <f>INDEX([1]非R能力!$H$9:$H$558,D35)</f>
        <v>85.690488495769429</v>
      </c>
      <c r="U35" s="3">
        <f>IF(E35="小怪",0,IF(INDEX([1]非R能力!$FK$9:$FK$558,C35)=0,0,10))</f>
        <v>0</v>
      </c>
      <c r="V35" s="3">
        <f>IF(E35="小怪",0,IF(INDEX([1]非R能力!$FH$9:$FH$558,C35)=0,0,5000))</f>
        <v>0</v>
      </c>
      <c r="W35" s="3">
        <f>HLOOKUP(W$5,[2]人物技能基础!$O$3:$Q$553,$C35+1,0)</f>
        <v>3.637142857142857</v>
      </c>
      <c r="X35" s="3">
        <f>HLOOKUP(X$5,[2]人物技能基础!$O$3:$Q$553,$C35+1,0)</f>
        <v>2.0186428571428574</v>
      </c>
      <c r="Y35" s="3">
        <f>HLOOKUP(Y$5,[2]人物技能基础!$O$3:$Q$553,$C35+1,0)</f>
        <v>99.964285714285708</v>
      </c>
      <c r="Z35" s="3">
        <f t="shared" si="1"/>
        <v>36326</v>
      </c>
      <c r="AA35" s="3">
        <f t="shared" si="2"/>
        <v>815</v>
      </c>
      <c r="AB35" s="3">
        <f t="shared" si="3"/>
        <v>0</v>
      </c>
      <c r="AC35" s="3">
        <f t="shared" si="4"/>
        <v>1643</v>
      </c>
      <c r="AD35" s="3">
        <f t="shared" si="5"/>
        <v>1192</v>
      </c>
    </row>
    <row r="36" spans="1:30" x14ac:dyDescent="0.15">
      <c r="A36" s="3">
        <v>31</v>
      </c>
      <c r="B36" s="3" t="str">
        <f t="shared" si="0"/>
        <v>关卡31小怪</v>
      </c>
      <c r="C36" s="3">
        <f>INDEX([3]关卡!$J$19:$J$2018,A36)</f>
        <v>95</v>
      </c>
      <c r="D36" s="3">
        <f>INDEX([3]关卡!$N$19:$N$2018,A36)</f>
        <v>95</v>
      </c>
      <c r="E36" s="3" t="s">
        <v>24</v>
      </c>
      <c r="F36" s="3" t="s">
        <v>26</v>
      </c>
      <c r="G36" s="3">
        <v>3</v>
      </c>
      <c r="H36" s="3">
        <v>0</v>
      </c>
      <c r="I36" s="3">
        <v>0</v>
      </c>
      <c r="J36" s="4">
        <v>1</v>
      </c>
      <c r="K36" s="4">
        <v>1</v>
      </c>
      <c r="L36" s="4">
        <v>2</v>
      </c>
      <c r="M36" s="3">
        <v>15</v>
      </c>
      <c r="N36" s="3">
        <v>2</v>
      </c>
      <c r="O36" s="3">
        <f>HLOOKUP(O$5,[1]非R能力!$B$8:$F$558,$C36+1,0)</f>
        <v>30201.062110208462</v>
      </c>
      <c r="P36" s="3">
        <f>HLOOKUP(P$5,[1]非R能力!$B$8:$F$558,$C36+1,0)</f>
        <v>7625.3036679704464</v>
      </c>
      <c r="Q36" s="3">
        <f>HLOOKUP(Q$5,[1]非R能力!$B$8:$F$558,$C36+1,0)</f>
        <v>4200.3092926629542</v>
      </c>
      <c r="R36" s="3">
        <f>HLOOKUP(R$5,[1]非R能力!$B$8:$F$558,$C36+1,0)</f>
        <v>1229.117787495459</v>
      </c>
      <c r="S36" s="3">
        <f>HLOOKUP(S$5,[1]非R能力!$B$8:$F$558,$C36+1,0)</f>
        <v>1692.7779431503652</v>
      </c>
      <c r="T36" s="3">
        <f>INDEX([1]非R能力!$H$9:$H$558,D36)</f>
        <v>114.46456506321701</v>
      </c>
      <c r="U36" s="3">
        <f>IF(E36="小怪",0,IF(INDEX([1]非R能力!$FK$9:$FK$558,C36)=0,0,10))</f>
        <v>0</v>
      </c>
      <c r="V36" s="3">
        <f>IF(E36="小怪",0,IF(INDEX([1]非R能力!$FH$9:$FH$558,C36)=0,0,5000))</f>
        <v>0</v>
      </c>
      <c r="W36" s="3">
        <f>HLOOKUP(W$5,[2]人物技能基础!$O$3:$Q$553,$C36+1,0)</f>
        <v>3.637142857142857</v>
      </c>
      <c r="X36" s="3">
        <f>HLOOKUP(X$5,[2]人物技能基础!$O$3:$Q$553,$C36+1,0)</f>
        <v>2.0186428571428574</v>
      </c>
      <c r="Y36" s="3">
        <f>HLOOKUP(Y$5,[2]人物技能基础!$O$3:$Q$553,$C36+1,0)</f>
        <v>99.964285714285708</v>
      </c>
      <c r="Z36" s="3">
        <f t="shared" si="1"/>
        <v>37457</v>
      </c>
      <c r="AA36" s="3">
        <f t="shared" si="2"/>
        <v>840</v>
      </c>
      <c r="AB36" s="3">
        <f t="shared" si="3"/>
        <v>0</v>
      </c>
      <c r="AC36" s="3">
        <f t="shared" si="4"/>
        <v>1692</v>
      </c>
      <c r="AD36" s="3">
        <f t="shared" si="5"/>
        <v>1229</v>
      </c>
    </row>
    <row r="37" spans="1:30" x14ac:dyDescent="0.15">
      <c r="A37" s="3">
        <v>32</v>
      </c>
      <c r="B37" s="3" t="str">
        <f t="shared" si="0"/>
        <v>关卡32小怪</v>
      </c>
      <c r="C37" s="3">
        <f>INDEX([3]关卡!$J$19:$J$2018,A37)</f>
        <v>97</v>
      </c>
      <c r="D37" s="3">
        <f>INDEX([3]关卡!$N$19:$N$2018,A37)</f>
        <v>97</v>
      </c>
      <c r="E37" s="3" t="s">
        <v>24</v>
      </c>
      <c r="F37" s="3" t="s">
        <v>26</v>
      </c>
      <c r="G37" s="3">
        <v>3</v>
      </c>
      <c r="H37" s="3">
        <v>0</v>
      </c>
      <c r="I37" s="3">
        <v>0</v>
      </c>
      <c r="J37" s="4">
        <v>1</v>
      </c>
      <c r="K37" s="4">
        <v>1</v>
      </c>
      <c r="L37" s="4">
        <v>2</v>
      </c>
      <c r="M37" s="3">
        <v>15</v>
      </c>
      <c r="N37" s="3">
        <v>2</v>
      </c>
      <c r="O37" s="3">
        <f>HLOOKUP(O$5,[1]非R能力!$B$8:$F$558,$C37+1,0)</f>
        <v>31167.249302848082</v>
      </c>
      <c r="P37" s="3">
        <f>HLOOKUP(P$5,[1]非R能力!$B$8:$F$558,$C37+1,0)</f>
        <v>7844.2230032778471</v>
      </c>
      <c r="Q37" s="3">
        <f>HLOOKUP(Q$5,[1]非R能力!$B$8:$F$558,$C37+1,0)</f>
        <v>4321.3041486281518</v>
      </c>
      <c r="R37" s="3">
        <f>HLOOKUP(R$5,[1]非R能力!$B$8:$F$558,$C37+1,0)</f>
        <v>1266.1012882912826</v>
      </c>
      <c r="S37" s="3">
        <f>HLOOKUP(S$5,[1]非R能力!$B$8:$F$558,$C37+1,0)</f>
        <v>1741.6942050650989</v>
      </c>
      <c r="T37" s="3">
        <f>INDEX([1]非R能力!$H$9:$H$558,D37)</f>
        <v>114.46456506321701</v>
      </c>
      <c r="U37" s="3">
        <f>IF(E37="小怪",0,IF(INDEX([1]非R能力!$FK$9:$FK$558,C37)=0,0,10))</f>
        <v>0</v>
      </c>
      <c r="V37" s="3">
        <f>IF(E37="小怪",0,IF(INDEX([1]非R能力!$FH$9:$FH$558,C37)=0,0,5000))</f>
        <v>0</v>
      </c>
      <c r="W37" s="3">
        <f>HLOOKUP(W$5,[2]人物技能基础!$O$3:$Q$553,$C37+1,0)</f>
        <v>3.637142857142857</v>
      </c>
      <c r="X37" s="3">
        <f>HLOOKUP(X$5,[2]人物技能基础!$O$3:$Q$553,$C37+1,0)</f>
        <v>2.0186428571428574</v>
      </c>
      <c r="Y37" s="3">
        <f>HLOOKUP(Y$5,[2]人物技能基础!$O$3:$Q$553,$C37+1,0)</f>
        <v>99.964285714285708</v>
      </c>
      <c r="Z37" s="3">
        <f t="shared" si="1"/>
        <v>38517</v>
      </c>
      <c r="AA37" s="3">
        <f t="shared" si="2"/>
        <v>864</v>
      </c>
      <c r="AB37" s="3">
        <f t="shared" si="3"/>
        <v>0</v>
      </c>
      <c r="AC37" s="3">
        <f t="shared" si="4"/>
        <v>1741</v>
      </c>
      <c r="AD37" s="3">
        <f t="shared" si="5"/>
        <v>1266</v>
      </c>
    </row>
    <row r="38" spans="1:30" x14ac:dyDescent="0.15">
      <c r="A38" s="3">
        <v>33</v>
      </c>
      <c r="B38" s="3" t="str">
        <f t="shared" si="0"/>
        <v>关卡33小怪</v>
      </c>
      <c r="C38" s="3">
        <f>INDEX([3]关卡!$J$19:$J$2018,A38)</f>
        <v>98</v>
      </c>
      <c r="D38" s="3">
        <f>INDEX([3]关卡!$N$19:$N$2018,A38)</f>
        <v>98</v>
      </c>
      <c r="E38" s="3" t="s">
        <v>24</v>
      </c>
      <c r="F38" s="3" t="s">
        <v>26</v>
      </c>
      <c r="G38" s="3">
        <v>3</v>
      </c>
      <c r="H38" s="3">
        <v>0</v>
      </c>
      <c r="I38" s="3">
        <v>0</v>
      </c>
      <c r="J38" s="4">
        <v>1</v>
      </c>
      <c r="K38" s="4">
        <v>1</v>
      </c>
      <c r="L38" s="4">
        <v>2</v>
      </c>
      <c r="M38" s="3">
        <v>15</v>
      </c>
      <c r="N38" s="3">
        <v>2</v>
      </c>
      <c r="O38" s="3">
        <f>HLOOKUP(O$5,[1]非R能力!$B$8:$F$558,$C38+1,0)</f>
        <v>31650.414336936374</v>
      </c>
      <c r="P38" s="3">
        <f>HLOOKUP(P$5,[1]非R能力!$B$8:$F$558,$C38+1,0)</f>
        <v>7953.6964855878987</v>
      </c>
      <c r="Q38" s="3">
        <f>HLOOKUP(Q$5,[1]非R能力!$B$8:$F$558,$C38+1,0)</f>
        <v>4381.8092028660003</v>
      </c>
      <c r="R38" s="3">
        <f>HLOOKUP(R$5,[1]非R能力!$B$8:$F$558,$C38+1,0)</f>
        <v>1284.5953349172084</v>
      </c>
      <c r="S38" s="3">
        <f>HLOOKUP(S$5,[1]非R能力!$B$8:$F$558,$C38+1,0)</f>
        <v>1766.1547518264726</v>
      </c>
      <c r="T38" s="3">
        <f>INDEX([1]非R能力!$H$9:$H$558,D38)</f>
        <v>114.46456506321701</v>
      </c>
      <c r="U38" s="3">
        <f>IF(E38="小怪",0,IF(INDEX([1]非R能力!$FK$9:$FK$558,C38)=0,0,10))</f>
        <v>0</v>
      </c>
      <c r="V38" s="3">
        <f>IF(E38="小怪",0,IF(INDEX([1]非R能力!$FH$9:$FH$558,C38)=0,0,5000))</f>
        <v>0</v>
      </c>
      <c r="W38" s="3">
        <f>HLOOKUP(W$5,[2]人物技能基础!$O$3:$Q$553,$C38+1,0)</f>
        <v>3.637142857142857</v>
      </c>
      <c r="X38" s="3">
        <f>HLOOKUP(X$5,[2]人物技能基础!$O$3:$Q$553,$C38+1,0)</f>
        <v>2.0186428571428574</v>
      </c>
      <c r="Y38" s="3">
        <f>HLOOKUP(Y$5,[2]人物技能基础!$O$3:$Q$553,$C38+1,0)</f>
        <v>99.964285714285708</v>
      </c>
      <c r="Z38" s="3">
        <f t="shared" si="1"/>
        <v>39048</v>
      </c>
      <c r="AA38" s="3">
        <f t="shared" si="2"/>
        <v>876</v>
      </c>
      <c r="AB38" s="3">
        <f t="shared" si="3"/>
        <v>0</v>
      </c>
      <c r="AC38" s="3">
        <f t="shared" si="4"/>
        <v>1766</v>
      </c>
      <c r="AD38" s="3">
        <f t="shared" si="5"/>
        <v>1284</v>
      </c>
    </row>
    <row r="39" spans="1:30" x14ac:dyDescent="0.15">
      <c r="A39" s="3">
        <v>34</v>
      </c>
      <c r="B39" s="3" t="str">
        <f t="shared" si="0"/>
        <v>关卡34小怪</v>
      </c>
      <c r="C39" s="3">
        <f>INDEX([3]关卡!$J$19:$J$2018,A39)</f>
        <v>100</v>
      </c>
      <c r="D39" s="3">
        <f>INDEX([3]关卡!$N$19:$N$2018,A39)</f>
        <v>100</v>
      </c>
      <c r="E39" s="3" t="s">
        <v>24</v>
      </c>
      <c r="F39" s="3" t="s">
        <v>26</v>
      </c>
      <c r="G39" s="3">
        <v>3</v>
      </c>
      <c r="H39" s="3">
        <v>0</v>
      </c>
      <c r="I39" s="3">
        <v>0</v>
      </c>
      <c r="J39" s="4">
        <v>1</v>
      </c>
      <c r="K39" s="4">
        <v>1</v>
      </c>
      <c r="L39" s="4">
        <v>2</v>
      </c>
      <c r="M39" s="3">
        <v>15</v>
      </c>
      <c r="N39" s="3">
        <v>2</v>
      </c>
      <c r="O39" s="3">
        <f>HLOOKUP(O$5,[1]非R能力!$B$8:$F$558,$C39+1,0)</f>
        <v>32616.891021232877</v>
      </c>
      <c r="P39" s="3">
        <f>HLOOKUP(P$5,[1]非R能力!$B$8:$F$558,$C39+1,0)</f>
        <v>8172.6717767734481</v>
      </c>
      <c r="Q39" s="3">
        <f>HLOOKUP(Q$5,[1]非R能力!$B$8:$F$558,$C39+1,0)</f>
        <v>4502.834949220266</v>
      </c>
      <c r="R39" s="3">
        <f>HLOOKUP(R$5,[1]非R能力!$B$8:$F$558,$C39+1,0)</f>
        <v>1321.5881384266886</v>
      </c>
      <c r="S39" s="3">
        <f>HLOOKUP(S$5,[1]非R能力!$B$8:$F$558,$C39+1,0)</f>
        <v>1815.0807991849581</v>
      </c>
      <c r="T39" s="3">
        <f>INDEX([1]非R能力!$H$9:$H$558,D39)</f>
        <v>114.46456506321701</v>
      </c>
      <c r="U39" s="3">
        <f>IF(E39="小怪",0,IF(INDEX([1]非R能力!$FK$9:$FK$558,C39)=0,0,10))</f>
        <v>0</v>
      </c>
      <c r="V39" s="3">
        <f>IF(E39="小怪",0,IF(INDEX([1]非R能力!$FH$9:$FH$558,C39)=0,0,5000))</f>
        <v>0</v>
      </c>
      <c r="W39" s="3">
        <f>HLOOKUP(W$5,[2]人物技能基础!$O$3:$Q$553,$C39+1,0)</f>
        <v>3.637142857142857</v>
      </c>
      <c r="X39" s="3">
        <f>HLOOKUP(X$5,[2]人物技能基础!$O$3:$Q$553,$C39+1,0)</f>
        <v>2.0186428571428574</v>
      </c>
      <c r="Y39" s="3">
        <f>HLOOKUP(Y$5,[2]人物技能基础!$O$3:$Q$553,$C39+1,0)</f>
        <v>99.964285714285708</v>
      </c>
      <c r="Z39" s="3">
        <f t="shared" si="1"/>
        <v>40109</v>
      </c>
      <c r="AA39" s="3">
        <f t="shared" si="2"/>
        <v>900</v>
      </c>
      <c r="AB39" s="3">
        <f t="shared" si="3"/>
        <v>0</v>
      </c>
      <c r="AC39" s="3">
        <f t="shared" si="4"/>
        <v>1815</v>
      </c>
      <c r="AD39" s="3">
        <f t="shared" si="5"/>
        <v>1321</v>
      </c>
    </row>
    <row r="40" spans="1:30" x14ac:dyDescent="0.15">
      <c r="A40" s="3">
        <v>35</v>
      </c>
      <c r="B40" s="3" t="str">
        <f t="shared" si="0"/>
        <v>关卡35小怪</v>
      </c>
      <c r="C40" s="3">
        <f>INDEX([3]关卡!$J$19:$J$2018,A40)</f>
        <v>101</v>
      </c>
      <c r="D40" s="3">
        <f>INDEX([3]关卡!$N$19:$N$2018,A40)</f>
        <v>101</v>
      </c>
      <c r="E40" s="3" t="s">
        <v>24</v>
      </c>
      <c r="F40" s="3" t="s">
        <v>26</v>
      </c>
      <c r="G40" s="3">
        <v>3</v>
      </c>
      <c r="H40" s="3">
        <v>0</v>
      </c>
      <c r="I40" s="3">
        <v>0</v>
      </c>
      <c r="J40" s="4">
        <v>1</v>
      </c>
      <c r="K40" s="4">
        <v>1</v>
      </c>
      <c r="L40" s="4">
        <v>2</v>
      </c>
      <c r="M40" s="3">
        <v>15</v>
      </c>
      <c r="N40" s="3">
        <v>2</v>
      </c>
      <c r="O40" s="3">
        <f>HLOOKUP(O$5,[1]非R能力!$B$8:$F$558,$C40+1,0)</f>
        <v>33100.204167674274</v>
      </c>
      <c r="P40" s="3">
        <f>HLOOKUP(P$5,[1]非R能力!$B$8:$F$558,$C40+1,0)</f>
        <v>8282.1738645500391</v>
      </c>
      <c r="Q40" s="3">
        <f>HLOOKUP(Q$5,[1]非R能力!$B$8:$F$558,$C40+1,0)</f>
        <v>4563.355795483908</v>
      </c>
      <c r="R40" s="3">
        <f>HLOOKUP(R$5,[1]非R能力!$B$8:$F$558,$C40+1,0)</f>
        <v>1340.0869424308819</v>
      </c>
      <c r="S40" s="3">
        <f>HLOOKUP(S$5,[1]非R能力!$B$8:$F$558,$C40+1,0)</f>
        <v>1839.5463486731605</v>
      </c>
      <c r="T40" s="3">
        <f>INDEX([1]非R能力!$H$9:$H$558,D40)</f>
        <v>114.46456506321701</v>
      </c>
      <c r="U40" s="3">
        <f>IF(E40="小怪",0,IF(INDEX([1]非R能力!$FK$9:$FK$558,C40)=0,0,10))</f>
        <v>0</v>
      </c>
      <c r="V40" s="3">
        <f>IF(E40="小怪",0,IF(INDEX([1]非R能力!$FH$9:$FH$558,C40)=0,0,5000))</f>
        <v>0</v>
      </c>
      <c r="W40" s="3">
        <f>HLOOKUP(W$5,[2]人物技能基础!$O$3:$Q$553,$C40+1,0)</f>
        <v>3.637142857142857</v>
      </c>
      <c r="X40" s="3">
        <f>HLOOKUP(X$5,[2]人物技能基础!$O$3:$Q$553,$C40+1,0)</f>
        <v>2.0186428571428574</v>
      </c>
      <c r="Y40" s="3">
        <f>HLOOKUP(Y$5,[2]人物技能基础!$O$3:$Q$553,$C40+1,0)</f>
        <v>99.964285714285708</v>
      </c>
      <c r="Z40" s="3">
        <f t="shared" si="1"/>
        <v>40639</v>
      </c>
      <c r="AA40" s="3">
        <f t="shared" si="2"/>
        <v>912</v>
      </c>
      <c r="AB40" s="3">
        <f t="shared" si="3"/>
        <v>0</v>
      </c>
      <c r="AC40" s="3">
        <f t="shared" si="4"/>
        <v>1839</v>
      </c>
      <c r="AD40" s="3">
        <f t="shared" si="5"/>
        <v>1340</v>
      </c>
    </row>
    <row r="41" spans="1:30" x14ac:dyDescent="0.15">
      <c r="A41" s="3">
        <v>36</v>
      </c>
      <c r="B41" s="3" t="str">
        <f t="shared" si="0"/>
        <v>关卡36小怪</v>
      </c>
      <c r="C41" s="3">
        <f>INDEX([3]关卡!$J$19:$J$2018,A41)</f>
        <v>103</v>
      </c>
      <c r="D41" s="3">
        <f>INDEX([3]关卡!$N$19:$N$2018,A41)</f>
        <v>103</v>
      </c>
      <c r="E41" s="3" t="s">
        <v>24</v>
      </c>
      <c r="F41" s="3" t="s">
        <v>26</v>
      </c>
      <c r="G41" s="3">
        <v>3</v>
      </c>
      <c r="H41" s="3">
        <v>0</v>
      </c>
      <c r="I41" s="3">
        <v>0</v>
      </c>
      <c r="J41" s="4">
        <v>1</v>
      </c>
      <c r="K41" s="4">
        <v>1</v>
      </c>
      <c r="L41" s="4">
        <v>2</v>
      </c>
      <c r="M41" s="3">
        <v>15</v>
      </c>
      <c r="N41" s="3">
        <v>2</v>
      </c>
      <c r="O41" s="3">
        <f>HLOOKUP(O$5,[1]非R能力!$B$8:$F$558,$C41+1,0)</f>
        <v>34066.983809726364</v>
      </c>
      <c r="P41" s="3">
        <f>HLOOKUP(P$5,[1]非R能力!$B$8:$F$558,$C41+1,0)</f>
        <v>8579.7525992553019</v>
      </c>
      <c r="Q41" s="3">
        <f>HLOOKUP(Q$5,[1]非R能力!$B$8:$F$558,$C41+1,0)</f>
        <v>4691.5355447537277</v>
      </c>
      <c r="R41" s="3">
        <f>HLOOKUP(R$5,[1]非R能力!$B$8:$F$558,$C41+1,0)</f>
        <v>1377.0894727397745</v>
      </c>
      <c r="S41" s="3">
        <f>HLOOKUP(S$5,[1]非R能力!$B$8:$F$558,$C41+1,0)</f>
        <v>1888.4826214952111</v>
      </c>
      <c r="T41" s="3">
        <f>INDEX([1]非R能力!$H$9:$H$558,D41)</f>
        <v>114.46456506321701</v>
      </c>
      <c r="U41" s="3">
        <f>IF(E41="小怪",0,IF(INDEX([1]非R能力!$FK$9:$FK$558,C41)=0,0,10))</f>
        <v>0</v>
      </c>
      <c r="V41" s="3">
        <f>IF(E41="小怪",0,IF(INDEX([1]非R能力!$FH$9:$FH$558,C41)=0,0,5000))</f>
        <v>0</v>
      </c>
      <c r="W41" s="3">
        <f>HLOOKUP(W$5,[2]人物技能基础!$O$3:$Q$553,$C41+1,0)</f>
        <v>3.637142857142857</v>
      </c>
      <c r="X41" s="3">
        <f>HLOOKUP(X$5,[2]人物技能基础!$O$3:$Q$553,$C41+1,0)</f>
        <v>2.0186428571428574</v>
      </c>
      <c r="Y41" s="3">
        <f>HLOOKUP(Y$5,[2]人物技能基础!$O$3:$Q$553,$C41+1,0)</f>
        <v>99.964285714285708</v>
      </c>
      <c r="Z41" s="3">
        <f t="shared" si="1"/>
        <v>42081</v>
      </c>
      <c r="AA41" s="3">
        <f t="shared" si="2"/>
        <v>938</v>
      </c>
      <c r="AB41" s="3">
        <f t="shared" si="3"/>
        <v>0</v>
      </c>
      <c r="AC41" s="3">
        <f t="shared" si="4"/>
        <v>1888</v>
      </c>
      <c r="AD41" s="3">
        <f t="shared" si="5"/>
        <v>1377</v>
      </c>
    </row>
    <row r="42" spans="1:30" x14ac:dyDescent="0.15">
      <c r="A42" s="3">
        <v>37</v>
      </c>
      <c r="B42" s="3" t="str">
        <f t="shared" si="0"/>
        <v>关卡37小怪</v>
      </c>
      <c r="C42" s="3">
        <f>INDEX([3]关卡!$J$19:$J$2018,A42)</f>
        <v>104</v>
      </c>
      <c r="D42" s="3">
        <f>INDEX([3]关卡!$N$19:$N$2018,A42)</f>
        <v>104</v>
      </c>
      <c r="E42" s="3" t="s">
        <v>24</v>
      </c>
      <c r="F42" s="3" t="s">
        <v>26</v>
      </c>
      <c r="G42" s="3">
        <v>3</v>
      </c>
      <c r="H42" s="3">
        <v>0</v>
      </c>
      <c r="I42" s="3">
        <v>0</v>
      </c>
      <c r="J42" s="4">
        <v>1</v>
      </c>
      <c r="K42" s="4">
        <v>1</v>
      </c>
      <c r="L42" s="4">
        <v>2</v>
      </c>
      <c r="M42" s="3">
        <v>15</v>
      </c>
      <c r="N42" s="3">
        <v>2</v>
      </c>
      <c r="O42" s="3">
        <f>HLOOKUP(O$5,[1]非R能力!$B$8:$F$558,$C42+1,0)</f>
        <v>34550.451801570227</v>
      </c>
      <c r="P42" s="3">
        <f>HLOOKUP(P$5,[1]非R能力!$B$8:$F$558,$C42+1,0)</f>
        <v>8767.8342138410098</v>
      </c>
      <c r="Q42" s="3">
        <f>HLOOKUP(Q$5,[1]非R能力!$B$8:$F$558,$C42+1,0)</f>
        <v>4759.1950270397438</v>
      </c>
      <c r="R42" s="3">
        <f>HLOOKUP(R$5,[1]非R能力!$B$8:$F$558,$C42+1,0)</f>
        <v>1395.5932461651134</v>
      </c>
      <c r="S42" s="3">
        <f>HLOOKUP(S$5,[1]非R能力!$B$8:$F$558,$C42+1,0)</f>
        <v>1912.9533937201493</v>
      </c>
      <c r="T42" s="3">
        <f>INDEX([1]非R能力!$H$9:$H$558,D42)</f>
        <v>114.46456506321701</v>
      </c>
      <c r="U42" s="3">
        <f>IF(E42="小怪",0,IF(INDEX([1]非R能力!$FK$9:$FK$558,C42)=0,0,10))</f>
        <v>0</v>
      </c>
      <c r="V42" s="3">
        <f>IF(E42="小怪",0,IF(INDEX([1]非R能力!$FH$9:$FH$558,C42)=0,0,5000))</f>
        <v>0</v>
      </c>
      <c r="W42" s="3">
        <f>HLOOKUP(W$5,[2]人物技能基础!$O$3:$Q$553,$C42+1,0)</f>
        <v>3.637142857142857</v>
      </c>
      <c r="X42" s="3">
        <f>HLOOKUP(X$5,[2]人物技能基础!$O$3:$Q$553,$C42+1,0)</f>
        <v>2.0186428571428574</v>
      </c>
      <c r="Y42" s="3">
        <f>HLOOKUP(Y$5,[2]人物技能基础!$O$3:$Q$553,$C42+1,0)</f>
        <v>99.964285714285708</v>
      </c>
      <c r="Z42" s="3">
        <f t="shared" si="1"/>
        <v>42992</v>
      </c>
      <c r="AA42" s="3">
        <f t="shared" si="2"/>
        <v>951</v>
      </c>
      <c r="AB42" s="3">
        <f t="shared" si="3"/>
        <v>0</v>
      </c>
      <c r="AC42" s="3">
        <f t="shared" si="4"/>
        <v>1912</v>
      </c>
      <c r="AD42" s="3">
        <f t="shared" si="5"/>
        <v>1395</v>
      </c>
    </row>
    <row r="43" spans="1:30" x14ac:dyDescent="0.15">
      <c r="A43" s="3">
        <v>38</v>
      </c>
      <c r="B43" s="3" t="str">
        <f t="shared" si="0"/>
        <v>关卡38小怪</v>
      </c>
      <c r="C43" s="3">
        <f>INDEX([3]关卡!$J$19:$J$2018,A43)</f>
        <v>105</v>
      </c>
      <c r="D43" s="3">
        <f>INDEX([3]关卡!$N$19:$N$2018,A43)</f>
        <v>105</v>
      </c>
      <c r="E43" s="3" t="s">
        <v>24</v>
      </c>
      <c r="F43" s="3" t="s">
        <v>26</v>
      </c>
      <c r="G43" s="3">
        <v>3</v>
      </c>
      <c r="H43" s="3">
        <v>0</v>
      </c>
      <c r="I43" s="3">
        <v>0</v>
      </c>
      <c r="J43" s="4">
        <v>1</v>
      </c>
      <c r="K43" s="4">
        <v>1</v>
      </c>
      <c r="L43" s="4">
        <v>2</v>
      </c>
      <c r="M43" s="3">
        <v>15</v>
      </c>
      <c r="N43" s="3">
        <v>2</v>
      </c>
      <c r="O43" s="3">
        <f>HLOOKUP(O$5,[1]非R能力!$B$8:$F$558,$C43+1,0)</f>
        <v>35033.972904781447</v>
      </c>
      <c r="P43" s="3">
        <f>HLOOKUP(P$5,[1]非R能力!$B$8:$F$558,$C43+1,0)</f>
        <v>8876.7378859796063</v>
      </c>
      <c r="Q43" s="3">
        <f>HLOOKUP(Q$5,[1]非R能力!$B$8:$F$558,$C43+1,0)</f>
        <v>4826.8605929233772</v>
      </c>
      <c r="R43" s="3">
        <f>HLOOKUP(R$5,[1]非R能力!$B$8:$F$558,$C43+1,0)</f>
        <v>1414.0987231848069</v>
      </c>
      <c r="S43" s="3">
        <f>HLOOKUP(S$5,[1]非R能力!$B$8:$F$558,$C43+1,0)</f>
        <v>1950.8518096673777</v>
      </c>
      <c r="T43" s="3">
        <f>INDEX([1]非R能力!$H$9:$H$558,D43)</f>
        <v>114.46456506321701</v>
      </c>
      <c r="U43" s="3">
        <f>IF(E43="小怪",0,IF(INDEX([1]非R能力!$FK$9:$FK$558,C43)=0,0,10))</f>
        <v>0</v>
      </c>
      <c r="V43" s="3">
        <f>IF(E43="小怪",0,IF(INDEX([1]非R能力!$FH$9:$FH$558,C43)=0,0,5000))</f>
        <v>0</v>
      </c>
      <c r="W43" s="3">
        <f>HLOOKUP(W$5,[2]人物技能基础!$O$3:$Q$553,$C43+1,0)</f>
        <v>3.637142857142857</v>
      </c>
      <c r="X43" s="3">
        <f>HLOOKUP(X$5,[2]人物技能基础!$O$3:$Q$553,$C43+1,0)</f>
        <v>2.0186428571428574</v>
      </c>
      <c r="Y43" s="3">
        <f>HLOOKUP(Y$5,[2]人物技能基础!$O$3:$Q$553,$C43+1,0)</f>
        <v>99.964285714285708</v>
      </c>
      <c r="Z43" s="3">
        <f t="shared" si="1"/>
        <v>43520</v>
      </c>
      <c r="AA43" s="3">
        <f t="shared" si="2"/>
        <v>965</v>
      </c>
      <c r="AB43" s="3">
        <f t="shared" si="3"/>
        <v>0</v>
      </c>
      <c r="AC43" s="3">
        <f t="shared" si="4"/>
        <v>1950</v>
      </c>
      <c r="AD43" s="3">
        <f t="shared" si="5"/>
        <v>1414</v>
      </c>
    </row>
    <row r="44" spans="1:30" x14ac:dyDescent="0.15">
      <c r="A44" s="3">
        <v>39</v>
      </c>
      <c r="B44" s="3" t="str">
        <f t="shared" si="0"/>
        <v>关卡39小怪</v>
      </c>
      <c r="C44" s="3">
        <f>INDEX([3]关卡!$J$19:$J$2018,A44)</f>
        <v>107</v>
      </c>
      <c r="D44" s="3">
        <f>INDEX([3]关卡!$N$19:$N$2018,A44)</f>
        <v>107</v>
      </c>
      <c r="E44" s="3" t="s">
        <v>24</v>
      </c>
      <c r="F44" s="3" t="s">
        <v>26</v>
      </c>
      <c r="G44" s="3">
        <v>3</v>
      </c>
      <c r="H44" s="3">
        <v>0</v>
      </c>
      <c r="I44" s="3">
        <v>0</v>
      </c>
      <c r="J44" s="4">
        <v>1</v>
      </c>
      <c r="K44" s="4">
        <v>1</v>
      </c>
      <c r="L44" s="4">
        <v>2</v>
      </c>
      <c r="M44" s="3">
        <v>15</v>
      </c>
      <c r="N44" s="3">
        <v>2</v>
      </c>
      <c r="O44" s="3">
        <f>HLOOKUP(O$5,[1]非R能力!$B$8:$F$558,$C44+1,0)</f>
        <v>36452.700964129945</v>
      </c>
      <c r="P44" s="3">
        <f>HLOOKUP(P$5,[1]非R能力!$B$8:$F$558,$C44+1,0)</f>
        <v>9138.0900177066196</v>
      </c>
      <c r="Q44" s="3">
        <f>HLOOKUP(Q$5,[1]非R能力!$B$8:$F$558,$C44+1,0)</f>
        <v>5011.6549198182711</v>
      </c>
      <c r="R44" s="3">
        <f>HLOOKUP(R$5,[1]非R能力!$B$8:$F$558,$C44+1,0)</f>
        <v>1453.0050838673908</v>
      </c>
      <c r="S44" s="3">
        <f>HLOOKUP(S$5,[1]非R能力!$B$8:$F$558,$C44+1,0)</f>
        <v>2026.6560614477339</v>
      </c>
      <c r="T44" s="3">
        <f>INDEX([1]非R能力!$H$9:$H$558,D44)</f>
        <v>143.34537119049247</v>
      </c>
      <c r="U44" s="3">
        <f>IF(E44="小怪",0,IF(INDEX([1]非R能力!$FK$9:$FK$558,C44)=0,0,10))</f>
        <v>0</v>
      </c>
      <c r="V44" s="3">
        <f>IF(E44="小怪",0,IF(INDEX([1]非R能力!$FH$9:$FH$558,C44)=0,0,5000))</f>
        <v>0</v>
      </c>
      <c r="W44" s="3">
        <f>HLOOKUP(W$5,[2]人物技能基础!$O$3:$Q$553,$C44+1,0)</f>
        <v>3.637142857142857</v>
      </c>
      <c r="X44" s="3">
        <f>HLOOKUP(X$5,[2]人物技能基础!$O$3:$Q$553,$C44+1,0)</f>
        <v>2.0186428571428574</v>
      </c>
      <c r="Y44" s="3">
        <f>HLOOKUP(Y$5,[2]人物技能基础!$O$3:$Q$553,$C44+1,0)</f>
        <v>99.964285714285708</v>
      </c>
      <c r="Z44" s="3">
        <f t="shared" si="1"/>
        <v>44855</v>
      </c>
      <c r="AA44" s="3">
        <f t="shared" si="2"/>
        <v>1002</v>
      </c>
      <c r="AB44" s="3">
        <f t="shared" si="3"/>
        <v>0</v>
      </c>
      <c r="AC44" s="3">
        <f t="shared" si="4"/>
        <v>2026</v>
      </c>
      <c r="AD44" s="3">
        <f t="shared" si="5"/>
        <v>1453</v>
      </c>
    </row>
    <row r="45" spans="1:30" x14ac:dyDescent="0.15">
      <c r="A45" s="3">
        <v>40</v>
      </c>
      <c r="B45" s="3" t="str">
        <f t="shared" si="0"/>
        <v>关卡40小怪</v>
      </c>
      <c r="C45" s="3">
        <f>INDEX([3]关卡!$J$19:$J$2018,A45)</f>
        <v>108</v>
      </c>
      <c r="D45" s="3">
        <f>INDEX([3]关卡!$N$19:$N$2018,A45)</f>
        <v>108</v>
      </c>
      <c r="E45" s="3" t="s">
        <v>24</v>
      </c>
      <c r="F45" s="3" t="s">
        <v>26</v>
      </c>
      <c r="G45" s="3">
        <v>3</v>
      </c>
      <c r="H45" s="3">
        <v>0</v>
      </c>
      <c r="I45" s="3">
        <v>0</v>
      </c>
      <c r="J45" s="4">
        <v>1</v>
      </c>
      <c r="K45" s="4">
        <v>1</v>
      </c>
      <c r="L45" s="4">
        <v>2</v>
      </c>
      <c r="M45" s="3">
        <v>15</v>
      </c>
      <c r="N45" s="3">
        <v>2</v>
      </c>
      <c r="O45" s="3">
        <f>HLOOKUP(O$5,[1]非R能力!$B$8:$F$558,$C45+1,0)</f>
        <v>36962.860300011314</v>
      </c>
      <c r="P45" s="3">
        <f>HLOOKUP(P$5,[1]非R能力!$B$8:$F$558,$C45+1,0)</f>
        <v>9243.8647547093315</v>
      </c>
      <c r="Q45" s="3">
        <f>HLOOKUP(Q$5,[1]非R能力!$B$8:$F$558,$C45+1,0)</f>
        <v>5111.1236726388379</v>
      </c>
      <c r="R45" s="3">
        <f>HLOOKUP(R$5,[1]非R能力!$B$8:$F$558,$C45+1,0)</f>
        <v>1473.40613390474</v>
      </c>
      <c r="S45" s="3">
        <f>HLOOKUP(S$5,[1]非R能力!$B$8:$F$558,$C45+1,0)</f>
        <v>2064.5619730438834</v>
      </c>
      <c r="T45" s="3">
        <f>INDEX([1]非R能力!$H$9:$H$558,D45)</f>
        <v>143.34537119049247</v>
      </c>
      <c r="U45" s="3">
        <f>IF(E45="小怪",0,IF(INDEX([1]非R能力!$FK$9:$FK$558,C45)=0,0,10))</f>
        <v>0</v>
      </c>
      <c r="V45" s="3">
        <f>IF(E45="小怪",0,IF(INDEX([1]非R能力!$FH$9:$FH$558,C45)=0,0,5000))</f>
        <v>0</v>
      </c>
      <c r="W45" s="3">
        <f>HLOOKUP(W$5,[2]人物技能基础!$O$3:$Q$553,$C45+1,0)</f>
        <v>3.637142857142857</v>
      </c>
      <c r="X45" s="3">
        <f>HLOOKUP(X$5,[2]人物技能基础!$O$3:$Q$553,$C45+1,0)</f>
        <v>2.0186428571428574</v>
      </c>
      <c r="Y45" s="3">
        <f>HLOOKUP(Y$5,[2]人物技能基础!$O$3:$Q$553,$C45+1,0)</f>
        <v>99.964285714285708</v>
      </c>
      <c r="Z45" s="3">
        <f t="shared" si="1"/>
        <v>45368</v>
      </c>
      <c r="AA45" s="3">
        <f t="shared" si="2"/>
        <v>1022</v>
      </c>
      <c r="AB45" s="3">
        <f t="shared" si="3"/>
        <v>0</v>
      </c>
      <c r="AC45" s="3">
        <f t="shared" si="4"/>
        <v>2064</v>
      </c>
      <c r="AD45" s="3">
        <f t="shared" si="5"/>
        <v>1473</v>
      </c>
    </row>
    <row r="46" spans="1:30" x14ac:dyDescent="0.15">
      <c r="A46" s="3">
        <v>41</v>
      </c>
      <c r="B46" s="3" t="str">
        <f t="shared" si="0"/>
        <v>关卡41小怪</v>
      </c>
      <c r="C46" s="3">
        <f>INDEX([3]关卡!$J$19:$J$2018,A46)</f>
        <v>109</v>
      </c>
      <c r="D46" s="3">
        <f>INDEX([3]关卡!$N$19:$N$2018,A46)</f>
        <v>109</v>
      </c>
      <c r="E46" s="3" t="s">
        <v>24</v>
      </c>
      <c r="F46" s="3" t="s">
        <v>26</v>
      </c>
      <c r="G46" s="3">
        <v>3</v>
      </c>
      <c r="H46" s="3">
        <v>0</v>
      </c>
      <c r="I46" s="3">
        <v>0</v>
      </c>
      <c r="J46" s="4">
        <v>1</v>
      </c>
      <c r="K46" s="4">
        <v>1</v>
      </c>
      <c r="L46" s="4">
        <v>2</v>
      </c>
      <c r="M46" s="3">
        <v>15</v>
      </c>
      <c r="N46" s="3">
        <v>2</v>
      </c>
      <c r="O46" s="3">
        <f>HLOOKUP(O$5,[1]非R能力!$B$8:$F$558,$C46+1,0)</f>
        <v>37480.935269501031</v>
      </c>
      <c r="P46" s="3">
        <f>HLOOKUP(P$5,[1]非R能力!$B$8:$F$558,$C46+1,0)</f>
        <v>9349.6501231280745</v>
      </c>
      <c r="Q46" s="3">
        <f>HLOOKUP(Q$5,[1]非R能力!$B$8:$F$558,$C46+1,0)</f>
        <v>5190.585736211021</v>
      </c>
      <c r="R46" s="3">
        <f>HLOOKUP(R$5,[1]非R能力!$B$8:$F$558,$C46+1,0)</f>
        <v>1493.8091034434176</v>
      </c>
      <c r="S46" s="3">
        <f>HLOOKUP(S$5,[1]非R能力!$B$8:$F$558,$C46+1,0)</f>
        <v>2102.4704589526955</v>
      </c>
      <c r="T46" s="3">
        <f>INDEX([1]非R能力!$H$9:$H$558,D46)</f>
        <v>172.33377971292671</v>
      </c>
      <c r="U46" s="3">
        <f>IF(E46="小怪",0,IF(INDEX([1]非R能力!$FK$9:$FK$558,C46)=0,0,10))</f>
        <v>0</v>
      </c>
      <c r="V46" s="3">
        <f>IF(E46="小怪",0,IF(INDEX([1]非R能力!$FH$9:$FH$558,C46)=0,0,5000))</f>
        <v>0</v>
      </c>
      <c r="W46" s="3">
        <f>HLOOKUP(W$5,[2]人物技能基础!$O$3:$Q$553,$C46+1,0)</f>
        <v>3.637142857142857</v>
      </c>
      <c r="X46" s="3">
        <f>HLOOKUP(X$5,[2]人物技能基础!$O$3:$Q$553,$C46+1,0)</f>
        <v>2.0186428571428574</v>
      </c>
      <c r="Y46" s="3">
        <f>HLOOKUP(Y$5,[2]人物技能基础!$O$3:$Q$553,$C46+1,0)</f>
        <v>99.964285714285708</v>
      </c>
      <c r="Z46" s="3">
        <f t="shared" si="1"/>
        <v>45950</v>
      </c>
      <c r="AA46" s="3">
        <f t="shared" si="2"/>
        <v>1038</v>
      </c>
      <c r="AB46" s="3">
        <f t="shared" si="3"/>
        <v>0</v>
      </c>
      <c r="AC46" s="3">
        <f t="shared" si="4"/>
        <v>2102</v>
      </c>
      <c r="AD46" s="3">
        <f t="shared" si="5"/>
        <v>1493</v>
      </c>
    </row>
    <row r="47" spans="1:30" x14ac:dyDescent="0.15">
      <c r="A47" s="3">
        <v>42</v>
      </c>
      <c r="B47" s="3" t="str">
        <f t="shared" si="0"/>
        <v>关卡42小怪</v>
      </c>
      <c r="C47" s="3">
        <f>INDEX([3]关卡!$J$19:$J$2018,A47)</f>
        <v>111</v>
      </c>
      <c r="D47" s="3">
        <f>INDEX([3]关卡!$N$19:$N$2018,A47)</f>
        <v>111</v>
      </c>
      <c r="E47" s="3" t="s">
        <v>24</v>
      </c>
      <c r="F47" s="3" t="s">
        <v>26</v>
      </c>
      <c r="G47" s="3">
        <v>3</v>
      </c>
      <c r="H47" s="3">
        <v>0</v>
      </c>
      <c r="I47" s="3">
        <v>0</v>
      </c>
      <c r="J47" s="4">
        <v>1</v>
      </c>
      <c r="K47" s="4">
        <v>1</v>
      </c>
      <c r="L47" s="4">
        <v>2</v>
      </c>
      <c r="M47" s="3">
        <v>15</v>
      </c>
      <c r="N47" s="3">
        <v>2</v>
      </c>
      <c r="O47" s="3">
        <f>HLOOKUP(O$5,[1]非R能力!$B$8:$F$558,$C47+1,0)</f>
        <v>38411.230837992174</v>
      </c>
      <c r="P47" s="3">
        <f>HLOOKUP(P$5,[1]非R能力!$B$8:$F$558,$C47+1,0)</f>
        <v>9568.9042803239063</v>
      </c>
      <c r="Q47" s="3">
        <f>HLOOKUP(Q$5,[1]非R能力!$B$8:$F$558,$C47+1,0)</f>
        <v>5349.5622324072001</v>
      </c>
      <c r="R47" s="3">
        <f>HLOOKUP(R$5,[1]非R能力!$B$8:$F$558,$C47+1,0)</f>
        <v>1534.6296067186488</v>
      </c>
      <c r="S47" s="3">
        <f>HLOOKUP(S$5,[1]非R能力!$B$8:$F$558,$C47+1,0)</f>
        <v>2178.3049923908166</v>
      </c>
      <c r="T47" s="3">
        <f>INDEX([1]非R能力!$H$9:$H$558,D47)</f>
        <v>201.43066961257838</v>
      </c>
      <c r="U47" s="3">
        <f>IF(E47="小怪",0,IF(INDEX([1]非R能力!$FK$9:$FK$558,C47)=0,0,10))</f>
        <v>0</v>
      </c>
      <c r="V47" s="3">
        <f>IF(E47="小怪",0,IF(INDEX([1]非R能力!$FH$9:$FH$558,C47)=0,0,5000))</f>
        <v>0</v>
      </c>
      <c r="W47" s="3">
        <f>HLOOKUP(W$5,[2]人物技能基础!$O$3:$Q$553,$C47+1,0)</f>
        <v>3.637142857142857</v>
      </c>
      <c r="X47" s="3">
        <f>HLOOKUP(X$5,[2]人物技能基础!$O$3:$Q$553,$C47+1,0)</f>
        <v>2.0186428571428574</v>
      </c>
      <c r="Y47" s="3">
        <f>HLOOKUP(Y$5,[2]人物技能基础!$O$3:$Q$553,$C47+1,0)</f>
        <v>99.964285714285708</v>
      </c>
      <c r="Z47" s="3">
        <f t="shared" si="1"/>
        <v>47082</v>
      </c>
      <c r="AA47" s="3">
        <f t="shared" si="2"/>
        <v>1069</v>
      </c>
      <c r="AB47" s="3">
        <f t="shared" si="3"/>
        <v>0</v>
      </c>
      <c r="AC47" s="3">
        <f t="shared" si="4"/>
        <v>2178</v>
      </c>
      <c r="AD47" s="3">
        <f t="shared" si="5"/>
        <v>1534</v>
      </c>
    </row>
    <row r="48" spans="1:30" x14ac:dyDescent="0.15">
      <c r="A48" s="3">
        <v>43</v>
      </c>
      <c r="B48" s="3" t="str">
        <f t="shared" si="0"/>
        <v>关卡43小怪</v>
      </c>
      <c r="C48" s="3">
        <f>INDEX([3]关卡!$J$19:$J$2018,A48)</f>
        <v>112</v>
      </c>
      <c r="D48" s="3">
        <f>INDEX([3]关卡!$N$19:$N$2018,A48)</f>
        <v>112</v>
      </c>
      <c r="E48" s="3" t="s">
        <v>24</v>
      </c>
      <c r="F48" s="3" t="s">
        <v>26</v>
      </c>
      <c r="G48" s="3">
        <v>3</v>
      </c>
      <c r="H48" s="3">
        <v>0</v>
      </c>
      <c r="I48" s="3">
        <v>0</v>
      </c>
      <c r="J48" s="4">
        <v>1</v>
      </c>
      <c r="K48" s="4">
        <v>1</v>
      </c>
      <c r="L48" s="4">
        <v>2</v>
      </c>
      <c r="M48" s="3">
        <v>15</v>
      </c>
      <c r="N48" s="3">
        <v>2</v>
      </c>
      <c r="O48" s="3">
        <f>HLOOKUP(O$5,[1]非R能力!$B$8:$F$558,$C48+1,0)</f>
        <v>38876.602660330871</v>
      </c>
      <c r="P48" s="3">
        <f>HLOOKUP(P$5,[1]非R能力!$B$8:$F$558,$C48+1,0)</f>
        <v>9679.2771998589506</v>
      </c>
      <c r="Q48" s="3">
        <f>HLOOKUP(Q$5,[1]非R能力!$B$8:$F$558,$C48+1,0)</f>
        <v>5429.0777667442926</v>
      </c>
      <c r="R48" s="3">
        <f>HLOOKUP(R$5,[1]非R能力!$B$8:$F$558,$C48+1,0)</f>
        <v>1555.0474232635459</v>
      </c>
      <c r="S48" s="3">
        <f>HLOOKUP(S$5,[1]非R能力!$B$8:$F$558,$C48+1,0)</f>
        <v>2216.2314524076901</v>
      </c>
      <c r="T48" s="3">
        <f>INDEX([1]非R能力!$H$9:$H$558,D48)</f>
        <v>230.63692601823374</v>
      </c>
      <c r="U48" s="3">
        <f>IF(E48="小怪",0,IF(INDEX([1]非R能力!$FK$9:$FK$558,C48)=0,0,10))</f>
        <v>0</v>
      </c>
      <c r="V48" s="3">
        <f>IF(E48="小怪",0,IF(INDEX([1]非R能力!$FH$9:$FH$558,C48)=0,0,5000))</f>
        <v>0</v>
      </c>
      <c r="W48" s="3">
        <f>HLOOKUP(W$5,[2]人物技能基础!$O$3:$Q$553,$C48+1,0)</f>
        <v>3.637142857142857</v>
      </c>
      <c r="X48" s="3">
        <f>HLOOKUP(X$5,[2]人物技能基础!$O$3:$Q$553,$C48+1,0)</f>
        <v>2.0186428571428574</v>
      </c>
      <c r="Y48" s="3">
        <f>HLOOKUP(Y$5,[2]人物技能基础!$O$3:$Q$553,$C48+1,0)</f>
        <v>99.964285714285708</v>
      </c>
      <c r="Z48" s="3">
        <f t="shared" si="1"/>
        <v>47687</v>
      </c>
      <c r="AA48" s="3">
        <f t="shared" si="2"/>
        <v>1085</v>
      </c>
      <c r="AB48" s="3">
        <f t="shared" si="3"/>
        <v>0</v>
      </c>
      <c r="AC48" s="3">
        <f t="shared" si="4"/>
        <v>2216</v>
      </c>
      <c r="AD48" s="3">
        <f t="shared" si="5"/>
        <v>1555</v>
      </c>
    </row>
    <row r="49" spans="1:30" x14ac:dyDescent="0.15">
      <c r="A49" s="3">
        <v>44</v>
      </c>
      <c r="B49" s="3" t="str">
        <f t="shared" si="0"/>
        <v>关卡44小怪</v>
      </c>
      <c r="C49" s="3">
        <f>INDEX([3]关卡!$J$19:$J$2018,A49)</f>
        <v>113</v>
      </c>
      <c r="D49" s="3">
        <f>INDEX([3]关卡!$N$19:$N$2018,A49)</f>
        <v>113</v>
      </c>
      <c r="E49" s="3" t="s">
        <v>24</v>
      </c>
      <c r="F49" s="3" t="s">
        <v>26</v>
      </c>
      <c r="G49" s="3">
        <v>3</v>
      </c>
      <c r="H49" s="3">
        <v>0</v>
      </c>
      <c r="I49" s="3">
        <v>0</v>
      </c>
      <c r="J49" s="4">
        <v>1</v>
      </c>
      <c r="K49" s="4">
        <v>1</v>
      </c>
      <c r="L49" s="4">
        <v>2</v>
      </c>
      <c r="M49" s="3">
        <v>15</v>
      </c>
      <c r="N49" s="3">
        <v>2</v>
      </c>
      <c r="O49" s="3">
        <f>HLOOKUP(O$5,[1]非R能力!$B$8:$F$558,$C49+1,0)</f>
        <v>39342.038673225768</v>
      </c>
      <c r="P49" s="3">
        <f>HLOOKUP(P$5,[1]非R能力!$B$8:$F$558,$C49+1,0)</f>
        <v>9789.6628427818232</v>
      </c>
      <c r="Q49" s="3">
        <f>HLOOKUP(Q$5,[1]非R能力!$B$8:$F$558,$C49+1,0)</f>
        <v>5508.6018153953191</v>
      </c>
      <c r="R49" s="3">
        <f>HLOOKUP(R$5,[1]非R能力!$B$8:$F$558,$C49+1,0)</f>
        <v>1575.4674940625034</v>
      </c>
      <c r="S49" s="3">
        <f>HLOOKUP(S$5,[1]非R能力!$B$8:$F$558,$C49+1,0)</f>
        <v>2254.1609749878126</v>
      </c>
      <c r="T49" s="3">
        <f>INDEX([1]非R能力!$H$9:$H$558,D49)</f>
        <v>230.63692601823374</v>
      </c>
      <c r="U49" s="3">
        <f>IF(E49="小怪",0,IF(INDEX([1]非R能力!$FK$9:$FK$558,C49)=0,0,10))</f>
        <v>0</v>
      </c>
      <c r="V49" s="3">
        <f>IF(E49="小怪",0,IF(INDEX([1]非R能力!$FH$9:$FH$558,C49)=0,0,5000))</f>
        <v>0</v>
      </c>
      <c r="W49" s="3">
        <f>HLOOKUP(W$5,[2]人物技能基础!$O$3:$Q$553,$C49+1,0)</f>
        <v>3.637142857142857</v>
      </c>
      <c r="X49" s="3">
        <f>HLOOKUP(X$5,[2]人物技能基础!$O$3:$Q$553,$C49+1,0)</f>
        <v>2.0186428571428574</v>
      </c>
      <c r="Y49" s="3">
        <f>HLOOKUP(Y$5,[2]人物技能基础!$O$3:$Q$553,$C49+1,0)</f>
        <v>99.964285714285708</v>
      </c>
      <c r="Z49" s="3">
        <f t="shared" si="1"/>
        <v>48221</v>
      </c>
      <c r="AA49" s="3">
        <f t="shared" si="2"/>
        <v>1101</v>
      </c>
      <c r="AB49" s="3">
        <f t="shared" si="3"/>
        <v>0</v>
      </c>
      <c r="AC49" s="3">
        <f t="shared" si="4"/>
        <v>2254</v>
      </c>
      <c r="AD49" s="3">
        <f t="shared" si="5"/>
        <v>1575</v>
      </c>
    </row>
    <row r="50" spans="1:30" x14ac:dyDescent="0.15">
      <c r="A50" s="3">
        <v>45</v>
      </c>
      <c r="B50" s="3" t="str">
        <f t="shared" si="0"/>
        <v>关卡45小怪</v>
      </c>
      <c r="C50" s="3">
        <f>INDEX([3]关卡!$J$19:$J$2018,A50)</f>
        <v>115</v>
      </c>
      <c r="D50" s="3">
        <f>INDEX([3]关卡!$N$19:$N$2018,A50)</f>
        <v>115</v>
      </c>
      <c r="E50" s="3" t="s">
        <v>24</v>
      </c>
      <c r="F50" s="3" t="s">
        <v>26</v>
      </c>
      <c r="G50" s="3">
        <v>3</v>
      </c>
      <c r="H50" s="3">
        <v>0</v>
      </c>
      <c r="I50" s="3">
        <v>0</v>
      </c>
      <c r="J50" s="4">
        <v>1</v>
      </c>
      <c r="K50" s="4">
        <v>1</v>
      </c>
      <c r="L50" s="4">
        <v>2</v>
      </c>
      <c r="M50" s="3">
        <v>15</v>
      </c>
      <c r="N50" s="3">
        <v>2</v>
      </c>
      <c r="O50" s="3">
        <f>HLOOKUP(O$5,[1]非R能力!$B$8:$F$558,$C50+1,0)</f>
        <v>40627.130830973474</v>
      </c>
      <c r="P50" s="3">
        <f>HLOOKUP(P$5,[1]非R能力!$B$8:$F$558,$C50+1,0)</f>
        <v>10015.552873240265</v>
      </c>
      <c r="Q50" s="3">
        <f>HLOOKUP(Q$5,[1]非R能力!$B$8:$F$558,$C50+1,0)</f>
        <v>5710.9609666912711</v>
      </c>
      <c r="R50" s="3">
        <f>HLOOKUP(R$5,[1]非R能力!$B$8:$F$558,$C50+1,0)</f>
        <v>1616.3145023113793</v>
      </c>
      <c r="S50" s="3">
        <f>HLOOKUP(S$5,[1]非R能力!$B$8:$F$558,$C50+1,0)</f>
        <v>2330.0293593638498</v>
      </c>
      <c r="T50" s="3">
        <f>INDEX([1]非R能力!$H$9:$H$558,D50)</f>
        <v>289.38110959633906</v>
      </c>
      <c r="U50" s="3">
        <f>IF(E50="小怪",0,IF(INDEX([1]非R能力!$FK$9:$FK$558,C50)=0,0,10))</f>
        <v>0</v>
      </c>
      <c r="V50" s="3">
        <f>IF(E50="小怪",0,IF(INDEX([1]非R能力!$FH$9:$FH$558,C50)=0,0,5000))</f>
        <v>0</v>
      </c>
      <c r="W50" s="3">
        <f>HLOOKUP(W$5,[2]人物技能基础!$O$3:$Q$553,$C50+1,0)</f>
        <v>3.637142857142857</v>
      </c>
      <c r="X50" s="3">
        <f>HLOOKUP(X$5,[2]人物技能基础!$O$3:$Q$553,$C50+1,0)</f>
        <v>2.0186428571428574</v>
      </c>
      <c r="Y50" s="3">
        <f>HLOOKUP(Y$5,[2]人物技能基础!$O$3:$Q$553,$C50+1,0)</f>
        <v>99.964285714285708</v>
      </c>
      <c r="Z50" s="3">
        <f t="shared" si="1"/>
        <v>49457</v>
      </c>
      <c r="AA50" s="3">
        <f t="shared" si="2"/>
        <v>1142</v>
      </c>
      <c r="AB50" s="3">
        <f t="shared" si="3"/>
        <v>0</v>
      </c>
      <c r="AC50" s="3">
        <f t="shared" si="4"/>
        <v>2330</v>
      </c>
      <c r="AD50" s="3">
        <f t="shared" si="5"/>
        <v>1616</v>
      </c>
    </row>
    <row r="51" spans="1:30" x14ac:dyDescent="0.15">
      <c r="A51" s="3">
        <v>46</v>
      </c>
      <c r="B51" s="3" t="str">
        <f t="shared" si="0"/>
        <v>关卡46小怪</v>
      </c>
      <c r="C51" s="3">
        <f>INDEX([3]关卡!$J$19:$J$2018,A51)</f>
        <v>116</v>
      </c>
      <c r="D51" s="3">
        <f>INDEX([3]关卡!$N$19:$N$2018,A51)</f>
        <v>116</v>
      </c>
      <c r="E51" s="3" t="s">
        <v>24</v>
      </c>
      <c r="F51" s="3" t="s">
        <v>26</v>
      </c>
      <c r="G51" s="3">
        <v>3</v>
      </c>
      <c r="H51" s="3">
        <v>0</v>
      </c>
      <c r="I51" s="3">
        <v>0</v>
      </c>
      <c r="J51" s="4">
        <v>1</v>
      </c>
      <c r="K51" s="4">
        <v>1</v>
      </c>
      <c r="L51" s="4">
        <v>2</v>
      </c>
      <c r="M51" s="3">
        <v>15</v>
      </c>
      <c r="N51" s="3">
        <v>2</v>
      </c>
      <c r="O51" s="3">
        <f>HLOOKUP(O$5,[1]非R能力!$B$8:$F$558,$C51+1,0)</f>
        <v>41446.370118492952</v>
      </c>
      <c r="P51" s="3">
        <f>HLOOKUP(P$5,[1]非R能力!$B$8:$F$558,$C51+1,0)</f>
        <v>10131.67284157645</v>
      </c>
      <c r="Q51" s="3">
        <f>HLOOKUP(Q$5,[1]非R能力!$B$8:$F$558,$C51+1,0)</f>
        <v>5833.8188492774234</v>
      </c>
      <c r="R51" s="3">
        <f>HLOOKUP(R$5,[1]非R能力!$B$8:$F$558,$C51+1,0)</f>
        <v>1636.7414917056872</v>
      </c>
      <c r="S51" s="3">
        <f>HLOOKUP(S$5,[1]非R能力!$B$8:$F$558,$C51+1,0)</f>
        <v>2367.968296922787</v>
      </c>
      <c r="T51" s="3">
        <f>INDEX([1]非R能力!$H$9:$H$558,D51)</f>
        <v>318.92083775999998</v>
      </c>
      <c r="U51" s="3">
        <f>IF(E51="小怪",0,IF(INDEX([1]非R能力!$FK$9:$FK$558,C51)=0,0,10))</f>
        <v>0</v>
      </c>
      <c r="V51" s="3">
        <f>IF(E51="小怪",0,IF(INDEX([1]非R能力!$FH$9:$FH$558,C51)=0,0,5000))</f>
        <v>0</v>
      </c>
      <c r="W51" s="3">
        <f>HLOOKUP(W$5,[2]人物技能基础!$O$3:$Q$553,$C51+1,0)</f>
        <v>3.637142857142857</v>
      </c>
      <c r="X51" s="3">
        <f>HLOOKUP(X$5,[2]人物技能基础!$O$3:$Q$553,$C51+1,0)</f>
        <v>2.0186428571428574</v>
      </c>
      <c r="Y51" s="3">
        <f>HLOOKUP(Y$5,[2]人物技能基础!$O$3:$Q$553,$C51+1,0)</f>
        <v>99.964285714285708</v>
      </c>
      <c r="Z51" s="3">
        <f t="shared" si="1"/>
        <v>50090</v>
      </c>
      <c r="AA51" s="3">
        <f t="shared" si="2"/>
        <v>1166</v>
      </c>
      <c r="AB51" s="3">
        <f t="shared" si="3"/>
        <v>0</v>
      </c>
      <c r="AC51" s="3">
        <f t="shared" si="4"/>
        <v>2367</v>
      </c>
      <c r="AD51" s="3">
        <f t="shared" si="5"/>
        <v>1636</v>
      </c>
    </row>
    <row r="52" spans="1:30" x14ac:dyDescent="0.15">
      <c r="A52" s="3">
        <v>47</v>
      </c>
      <c r="B52" s="3" t="str">
        <f t="shared" si="0"/>
        <v>关卡47小怪</v>
      </c>
      <c r="C52" s="3">
        <f>INDEX([3]关卡!$J$19:$J$2018,A52)</f>
        <v>117</v>
      </c>
      <c r="D52" s="3">
        <f>INDEX([3]关卡!$N$19:$N$2018,A52)</f>
        <v>117</v>
      </c>
      <c r="E52" s="3" t="s">
        <v>24</v>
      </c>
      <c r="F52" s="3" t="s">
        <v>26</v>
      </c>
      <c r="G52" s="3">
        <v>3</v>
      </c>
      <c r="H52" s="3">
        <v>0</v>
      </c>
      <c r="I52" s="3">
        <v>0</v>
      </c>
      <c r="J52" s="4">
        <v>1</v>
      </c>
      <c r="K52" s="4">
        <v>1</v>
      </c>
      <c r="L52" s="4">
        <v>2</v>
      </c>
      <c r="M52" s="3">
        <v>15</v>
      </c>
      <c r="N52" s="3">
        <v>2</v>
      </c>
      <c r="O52" s="3">
        <f>HLOOKUP(O$5,[1]非R能力!$B$8:$F$558,$C52+1,0)</f>
        <v>42268.844463920439</v>
      </c>
      <c r="P52" s="3">
        <f>HLOOKUP(P$5,[1]非R能力!$B$8:$F$558,$C52+1,0)</f>
        <v>10272.847591867852</v>
      </c>
      <c r="Q52" s="3">
        <f>HLOOKUP(Q$5,[1]非R能力!$B$8:$F$558,$C52+1,0)</f>
        <v>5956.7762178919647</v>
      </c>
      <c r="R52" s="3">
        <f>HLOOKUP(R$5,[1]非R能力!$B$8:$F$558,$C52+1,0)</f>
        <v>1671.8685049703299</v>
      </c>
      <c r="S52" s="3">
        <f>HLOOKUP(S$5,[1]非R能力!$B$8:$F$558,$C52+1,0)</f>
        <v>2405.9626334499385</v>
      </c>
      <c r="T52" s="3">
        <f>INDEX([1]非R能力!$H$9:$H$558,D52)</f>
        <v>348.57353441208664</v>
      </c>
      <c r="U52" s="3">
        <f>IF(E52="小怪",0,IF(INDEX([1]非R能力!$FK$9:$FK$558,C52)=0,0,10))</f>
        <v>0</v>
      </c>
      <c r="V52" s="3">
        <f>IF(E52="小怪",0,IF(INDEX([1]非R能力!$FH$9:$FH$558,C52)=0,0,5000))</f>
        <v>0</v>
      </c>
      <c r="W52" s="3">
        <f>HLOOKUP(W$5,[2]人物技能基础!$O$3:$Q$553,$C52+1,0)</f>
        <v>3.637142857142857</v>
      </c>
      <c r="X52" s="3">
        <f>HLOOKUP(X$5,[2]人物技能基础!$O$3:$Q$553,$C52+1,0)</f>
        <v>2.0186428571428574</v>
      </c>
      <c r="Y52" s="3">
        <f>HLOOKUP(Y$5,[2]人物技能基础!$O$3:$Q$553,$C52+1,0)</f>
        <v>99.964285714285708</v>
      </c>
      <c r="Z52" s="3">
        <f t="shared" si="1"/>
        <v>50845</v>
      </c>
      <c r="AA52" s="3">
        <f t="shared" si="2"/>
        <v>1191</v>
      </c>
      <c r="AB52" s="3">
        <f t="shared" si="3"/>
        <v>0</v>
      </c>
      <c r="AC52" s="3">
        <f t="shared" si="4"/>
        <v>2405</v>
      </c>
      <c r="AD52" s="3">
        <f t="shared" si="5"/>
        <v>1671</v>
      </c>
    </row>
    <row r="53" spans="1:30" x14ac:dyDescent="0.15">
      <c r="A53" s="3">
        <v>48</v>
      </c>
      <c r="B53" s="3" t="str">
        <f t="shared" si="0"/>
        <v>关卡48小怪</v>
      </c>
      <c r="C53" s="3">
        <f>INDEX([3]关卡!$J$19:$J$2018,A53)</f>
        <v>119</v>
      </c>
      <c r="D53" s="3">
        <f>INDEX([3]关卡!$N$19:$N$2018,A53)</f>
        <v>119</v>
      </c>
      <c r="E53" s="3" t="s">
        <v>24</v>
      </c>
      <c r="F53" s="3" t="s">
        <v>26</v>
      </c>
      <c r="G53" s="3">
        <v>3</v>
      </c>
      <c r="H53" s="3">
        <v>0</v>
      </c>
      <c r="I53" s="3">
        <v>0</v>
      </c>
      <c r="J53" s="4">
        <v>1</v>
      </c>
      <c r="K53" s="4">
        <v>1</v>
      </c>
      <c r="L53" s="4">
        <v>2</v>
      </c>
      <c r="M53" s="3">
        <v>15</v>
      </c>
      <c r="N53" s="3">
        <v>2</v>
      </c>
      <c r="O53" s="3">
        <f>HLOOKUP(O$5,[1]非R能力!$B$8:$F$558,$C53+1,0)</f>
        <v>43914.106737386079</v>
      </c>
      <c r="P53" s="3">
        <f>HLOOKUP(P$5,[1]非R能力!$B$8:$F$558,$C53+1,0)</f>
        <v>10555.245205816211</v>
      </c>
      <c r="Q53" s="3">
        <f>HLOOKUP(Q$5,[1]非R能力!$B$8:$F$558,$C53+1,0)</f>
        <v>6202.7290760407905</v>
      </c>
      <c r="R53" s="3">
        <f>HLOOKUP(R$5,[1]非R能力!$B$8:$F$558,$C53+1,0)</f>
        <v>1742.1333842350898</v>
      </c>
      <c r="S53" s="3">
        <f>HLOOKUP(S$5,[1]非R能力!$B$8:$F$558,$C53+1,0)</f>
        <v>2481.9611105306076</v>
      </c>
      <c r="T53" s="3">
        <f>INDEX([1]非R能力!$H$9:$H$558,D53)</f>
        <v>378.34011541502355</v>
      </c>
      <c r="U53" s="3">
        <f>IF(E53="小怪",0,IF(INDEX([1]非R能力!$FK$9:$FK$558,C53)=0,0,10))</f>
        <v>0</v>
      </c>
      <c r="V53" s="3">
        <f>IF(E53="小怪",0,IF(INDEX([1]非R能力!$FH$9:$FH$558,C53)=0,0,5000))</f>
        <v>0</v>
      </c>
      <c r="W53" s="3">
        <f>HLOOKUP(W$5,[2]人物技能基础!$O$3:$Q$553,$C53+1,0)</f>
        <v>3.637142857142857</v>
      </c>
      <c r="X53" s="3">
        <f>HLOOKUP(X$5,[2]人物技能基础!$O$3:$Q$553,$C53+1,0)</f>
        <v>2.0186428571428574</v>
      </c>
      <c r="Y53" s="3">
        <f>HLOOKUP(Y$5,[2]人物技能基础!$O$3:$Q$553,$C53+1,0)</f>
        <v>99.964285714285708</v>
      </c>
      <c r="Z53" s="3">
        <f t="shared" si="1"/>
        <v>52285</v>
      </c>
      <c r="AA53" s="3">
        <f t="shared" si="2"/>
        <v>1240</v>
      </c>
      <c r="AB53" s="3">
        <f t="shared" si="3"/>
        <v>0</v>
      </c>
      <c r="AC53" s="3">
        <f t="shared" si="4"/>
        <v>2481</v>
      </c>
      <c r="AD53" s="3">
        <f t="shared" si="5"/>
        <v>1742</v>
      </c>
    </row>
    <row r="54" spans="1:30" x14ac:dyDescent="0.15">
      <c r="A54" s="3">
        <v>49</v>
      </c>
      <c r="B54" s="3" t="str">
        <f t="shared" si="0"/>
        <v>关卡49小怪</v>
      </c>
      <c r="C54" s="3">
        <f>INDEX([3]关卡!$J$19:$J$2018,A54)</f>
        <v>120</v>
      </c>
      <c r="D54" s="3">
        <f>INDEX([3]关卡!$N$19:$N$2018,A54)</f>
        <v>120</v>
      </c>
      <c r="E54" s="3" t="s">
        <v>24</v>
      </c>
      <c r="F54" s="3" t="s">
        <v>26</v>
      </c>
      <c r="G54" s="3">
        <v>3</v>
      </c>
      <c r="H54" s="3">
        <v>0</v>
      </c>
      <c r="I54" s="3">
        <v>0</v>
      </c>
      <c r="J54" s="4">
        <v>1</v>
      </c>
      <c r="K54" s="4">
        <v>1</v>
      </c>
      <c r="L54" s="4">
        <v>2</v>
      </c>
      <c r="M54" s="3">
        <v>15</v>
      </c>
      <c r="N54" s="3">
        <v>2</v>
      </c>
      <c r="O54" s="3">
        <f>HLOOKUP(O$5,[1]非R能力!$B$8:$F$558,$C54+1,0)</f>
        <v>44736.897209480157</v>
      </c>
      <c r="P54" s="3">
        <f>HLOOKUP(P$5,[1]非R能力!$B$8:$F$558,$C54+1,0)</f>
        <v>10807.534360152533</v>
      </c>
      <c r="Q54" s="3">
        <f>HLOOKUP(Q$5,[1]非R能力!$B$8:$F$558,$C54+1,0)</f>
        <v>6322.2697732931192</v>
      </c>
      <c r="R54" s="3">
        <f>HLOOKUP(R$5,[1]非R能力!$B$8:$F$558,$C54+1,0)</f>
        <v>1777.2713396736594</v>
      </c>
      <c r="S54" s="3">
        <f>HLOOKUP(S$5,[1]非R能力!$B$8:$F$558,$C54+1,0)</f>
        <v>2519.9653269515579</v>
      </c>
      <c r="T54" s="3">
        <f>INDEX([1]非R能力!$H$9:$H$558,D54)</f>
        <v>408.22150277796328</v>
      </c>
      <c r="U54" s="3">
        <f>IF(E54="小怪",0,IF(INDEX([1]非R能力!$FK$9:$FK$558,C54)=0,0,10))</f>
        <v>0</v>
      </c>
      <c r="V54" s="3">
        <f>IF(E54="小怪",0,IF(INDEX([1]非R能力!$FH$9:$FH$558,C54)=0,0,5000))</f>
        <v>0</v>
      </c>
      <c r="W54" s="3">
        <f>HLOOKUP(W$5,[2]人物技能基础!$O$3:$Q$553,$C54+1,0)</f>
        <v>3.637142857142857</v>
      </c>
      <c r="X54" s="3">
        <f>HLOOKUP(X$5,[2]人物技能基础!$O$3:$Q$553,$C54+1,0)</f>
        <v>2.0186428571428574</v>
      </c>
      <c r="Y54" s="3">
        <f>HLOOKUP(Y$5,[2]人物技能基础!$O$3:$Q$553,$C54+1,0)</f>
        <v>99.964285714285708</v>
      </c>
      <c r="Z54" s="3">
        <f t="shared" si="1"/>
        <v>53579</v>
      </c>
      <c r="AA54" s="3">
        <f t="shared" si="2"/>
        <v>1264</v>
      </c>
      <c r="AB54" s="3">
        <f t="shared" si="3"/>
        <v>0</v>
      </c>
      <c r="AC54" s="3">
        <f t="shared" si="4"/>
        <v>2519</v>
      </c>
      <c r="AD54" s="3">
        <f t="shared" si="5"/>
        <v>1777</v>
      </c>
    </row>
    <row r="55" spans="1:30" x14ac:dyDescent="0.15">
      <c r="A55" s="3">
        <v>50</v>
      </c>
      <c r="B55" s="3" t="str">
        <f t="shared" si="0"/>
        <v>关卡50小怪</v>
      </c>
      <c r="C55" s="3">
        <f>INDEX([3]关卡!$J$19:$J$2018,A55)</f>
        <v>121</v>
      </c>
      <c r="D55" s="3">
        <f>INDEX([3]关卡!$N$19:$N$2018,A55)</f>
        <v>121</v>
      </c>
      <c r="E55" s="3" t="s">
        <v>24</v>
      </c>
      <c r="F55" s="3" t="s">
        <v>26</v>
      </c>
      <c r="G55" s="3">
        <v>3</v>
      </c>
      <c r="H55" s="3">
        <v>0</v>
      </c>
      <c r="I55" s="3">
        <v>0</v>
      </c>
      <c r="J55" s="4">
        <v>1</v>
      </c>
      <c r="K55" s="4">
        <v>1</v>
      </c>
      <c r="L55" s="4">
        <v>2</v>
      </c>
      <c r="M55" s="3">
        <v>15</v>
      </c>
      <c r="N55" s="3">
        <v>2</v>
      </c>
      <c r="O55" s="3">
        <f>HLOOKUP(O$5,[1]非R能力!$B$8:$F$558,$C55+1,0)</f>
        <v>45559.795601185702</v>
      </c>
      <c r="P55" s="3">
        <f>HLOOKUP(P$5,[1]非R能力!$B$8:$F$558,$C55+1,0)</f>
        <v>11059.849521465843</v>
      </c>
      <c r="Q55" s="3">
        <f>HLOOKUP(Q$5,[1]非R能力!$B$8:$F$558,$C55+1,0)</f>
        <v>6441.8232996935412</v>
      </c>
      <c r="R55" s="3">
        <f>HLOOKUP(R$5,[1]非R能力!$B$8:$F$558,$C55+1,0)</f>
        <v>1812.413031941991</v>
      </c>
      <c r="S55" s="3">
        <f>HLOOKUP(S$5,[1]非R能力!$B$8:$F$558,$C55+1,0)</f>
        <v>2557.9729125378776</v>
      </c>
      <c r="T55" s="3">
        <f>INDEX([1]非R能力!$H$9:$H$558,D55)</f>
        <v>468.33241535409888</v>
      </c>
      <c r="U55" s="3">
        <f>IF(E55="小怪",0,IF(INDEX([1]非R能力!$FK$9:$FK$558,C55)=0,0,10))</f>
        <v>0</v>
      </c>
      <c r="V55" s="3">
        <f>IF(E55="小怪",0,IF(INDEX([1]非R能力!$FH$9:$FH$558,C55)=0,0,5000))</f>
        <v>0</v>
      </c>
      <c r="W55" s="3">
        <f>HLOOKUP(W$5,[2]人物技能基础!$O$3:$Q$553,$C55+1,0)</f>
        <v>3.637142857142857</v>
      </c>
      <c r="X55" s="3">
        <f>HLOOKUP(X$5,[2]人物技能基础!$O$3:$Q$553,$C55+1,0)</f>
        <v>2.0186428571428574</v>
      </c>
      <c r="Y55" s="3">
        <f>HLOOKUP(Y$5,[2]人物技能基础!$O$3:$Q$553,$C55+1,0)</f>
        <v>99.964285714285708</v>
      </c>
      <c r="Z55" s="3">
        <f t="shared" si="1"/>
        <v>54946</v>
      </c>
      <c r="AA55" s="3">
        <f t="shared" si="2"/>
        <v>1288</v>
      </c>
      <c r="AB55" s="3">
        <f t="shared" si="3"/>
        <v>0</v>
      </c>
      <c r="AC55" s="3">
        <f t="shared" si="4"/>
        <v>2557</v>
      </c>
      <c r="AD55" s="3">
        <f t="shared" si="5"/>
        <v>1812</v>
      </c>
    </row>
    <row r="56" spans="1:30" x14ac:dyDescent="0.15">
      <c r="A56" s="3">
        <v>51</v>
      </c>
      <c r="B56" s="3" t="str">
        <f t="shared" si="0"/>
        <v>关卡51小怪</v>
      </c>
      <c r="C56" s="3">
        <f>INDEX([3]关卡!$J$19:$J$2018,A56)</f>
        <v>122</v>
      </c>
      <c r="D56" s="3">
        <f>INDEX([3]关卡!$N$19:$N$2018,A56)</f>
        <v>122</v>
      </c>
      <c r="E56" s="3" t="s">
        <v>24</v>
      </c>
      <c r="F56" s="3" t="s">
        <v>26</v>
      </c>
      <c r="G56" s="3">
        <v>3</v>
      </c>
      <c r="H56" s="3">
        <v>0</v>
      </c>
      <c r="I56" s="3">
        <v>0</v>
      </c>
      <c r="J56" s="4">
        <v>1</v>
      </c>
      <c r="K56" s="4">
        <v>1</v>
      </c>
      <c r="L56" s="4">
        <v>2</v>
      </c>
      <c r="M56" s="3">
        <v>15</v>
      </c>
      <c r="N56" s="3">
        <v>2</v>
      </c>
      <c r="O56" s="3">
        <f>HLOOKUP(O$5,[1]非R能力!$B$8:$F$558,$C56+1,0)</f>
        <v>46382.803184530669</v>
      </c>
      <c r="P56" s="3">
        <f>HLOOKUP(P$5,[1]非R能力!$B$8:$F$558,$C56+1,0)</f>
        <v>11312.090882816525</v>
      </c>
      <c r="Q56" s="3">
        <f>HLOOKUP(Q$5,[1]非R能力!$B$8:$F$558,$C56+1,0)</f>
        <v>6561.3898073637238</v>
      </c>
      <c r="R56" s="3">
        <f>HLOOKUP(R$5,[1]非R能力!$B$8:$F$558,$C56+1,0)</f>
        <v>1847.5585057593103</v>
      </c>
      <c r="S56" s="3">
        <f>HLOOKUP(S$5,[1]非R能力!$B$8:$F$558,$C56+1,0)</f>
        <v>2595.983905223281</v>
      </c>
      <c r="T56" s="3">
        <f>INDEX([1]非R能力!$H$9:$H$558,D56)</f>
        <v>468.33241535409888</v>
      </c>
      <c r="U56" s="3">
        <f>IF(E56="小怪",0,IF(INDEX([1]非R能力!$FK$9:$FK$558,C56)=0,0,10))</f>
        <v>0</v>
      </c>
      <c r="V56" s="3">
        <f>IF(E56="小怪",0,IF(INDEX([1]非R能力!$FH$9:$FH$558,C56)=0,0,5000))</f>
        <v>0</v>
      </c>
      <c r="W56" s="3">
        <f>HLOOKUP(W$5,[2]人物技能基础!$O$3:$Q$553,$C56+1,0)</f>
        <v>3.637142857142857</v>
      </c>
      <c r="X56" s="3">
        <f>HLOOKUP(X$5,[2]人物技能基础!$O$3:$Q$553,$C56+1,0)</f>
        <v>2.0186428571428574</v>
      </c>
      <c r="Y56" s="3">
        <f>HLOOKUP(Y$5,[2]人物技能基础!$O$3:$Q$553,$C56+1,0)</f>
        <v>99.964285714285708</v>
      </c>
      <c r="Z56" s="3">
        <f t="shared" si="1"/>
        <v>56168</v>
      </c>
      <c r="AA56" s="3">
        <f t="shared" si="2"/>
        <v>1312</v>
      </c>
      <c r="AB56" s="3">
        <f t="shared" si="3"/>
        <v>0</v>
      </c>
      <c r="AC56" s="3">
        <f t="shared" si="4"/>
        <v>2595</v>
      </c>
      <c r="AD56" s="3">
        <f t="shared" si="5"/>
        <v>1847</v>
      </c>
    </row>
    <row r="57" spans="1:30" x14ac:dyDescent="0.15">
      <c r="A57" s="3">
        <v>52</v>
      </c>
      <c r="B57" s="3" t="str">
        <f t="shared" si="0"/>
        <v>关卡52小怪</v>
      </c>
      <c r="C57" s="3">
        <f>INDEX([3]关卡!$J$19:$J$2018,A57)</f>
        <v>124</v>
      </c>
      <c r="D57" s="3">
        <f>INDEX([3]关卡!$N$19:$N$2018,A57)</f>
        <v>124</v>
      </c>
      <c r="E57" s="3" t="s">
        <v>24</v>
      </c>
      <c r="F57" s="3" t="s">
        <v>26</v>
      </c>
      <c r="G57" s="3">
        <v>3</v>
      </c>
      <c r="H57" s="3">
        <v>0</v>
      </c>
      <c r="I57" s="3">
        <v>0</v>
      </c>
      <c r="J57" s="4">
        <v>1</v>
      </c>
      <c r="K57" s="4">
        <v>1</v>
      </c>
      <c r="L57" s="4">
        <v>2</v>
      </c>
      <c r="M57" s="3">
        <v>15</v>
      </c>
      <c r="N57" s="3">
        <v>2</v>
      </c>
      <c r="O57" s="3">
        <f>HLOOKUP(O$5,[1]非R能力!$B$8:$F$558,$C57+1,0)</f>
        <v>48033.112199441312</v>
      </c>
      <c r="P57" s="3">
        <f>HLOOKUP(P$5,[1]非R能力!$B$8:$F$558,$C57+1,0)</f>
        <v>11816.677913080031</v>
      </c>
      <c r="Q57" s="3">
        <f>HLOOKUP(Q$5,[1]非R能力!$B$8:$F$558,$C57+1,0)</f>
        <v>6797.5622789145955</v>
      </c>
      <c r="R57" s="3">
        <f>HLOOKUP(R$5,[1]非R能力!$B$8:$F$558,$C57+1,0)</f>
        <v>1917.8609769178179</v>
      </c>
      <c r="S57" s="3">
        <f>HLOOKUP(S$5,[1]非R能力!$B$8:$F$558,$C57+1,0)</f>
        <v>2672.0162636262135</v>
      </c>
      <c r="T57" s="3">
        <f>INDEX([1]非R能力!$H$9:$H$558,D57)</f>
        <v>559.38323558397383</v>
      </c>
      <c r="U57" s="3">
        <f>IF(E57="小怪",0,IF(INDEX([1]非R能力!$FK$9:$FK$558,C57)=0,0,10))</f>
        <v>0</v>
      </c>
      <c r="V57" s="3">
        <f>IF(E57="小怪",0,IF(INDEX([1]非R能力!$FH$9:$FH$558,C57)=0,0,5000))</f>
        <v>0</v>
      </c>
      <c r="W57" s="3">
        <f>HLOOKUP(W$5,[2]人物技能基础!$O$3:$Q$553,$C57+1,0)</f>
        <v>3.637142857142857</v>
      </c>
      <c r="X57" s="3">
        <f>HLOOKUP(X$5,[2]人物技能基础!$O$3:$Q$553,$C57+1,0)</f>
        <v>2.0186428571428574</v>
      </c>
      <c r="Y57" s="3">
        <f>HLOOKUP(Y$5,[2]人物技能基础!$O$3:$Q$553,$C57+1,0)</f>
        <v>99.964285714285708</v>
      </c>
      <c r="Z57" s="3">
        <f t="shared" si="1"/>
        <v>58831</v>
      </c>
      <c r="AA57" s="3">
        <f t="shared" si="2"/>
        <v>1359</v>
      </c>
      <c r="AB57" s="3">
        <f t="shared" si="3"/>
        <v>0</v>
      </c>
      <c r="AC57" s="3">
        <f t="shared" si="4"/>
        <v>2672</v>
      </c>
      <c r="AD57" s="3">
        <f t="shared" si="5"/>
        <v>1917</v>
      </c>
    </row>
    <row r="58" spans="1:30" x14ac:dyDescent="0.15">
      <c r="A58" s="3">
        <v>53</v>
      </c>
      <c r="B58" s="3" t="str">
        <f t="shared" si="0"/>
        <v>关卡53小怪</v>
      </c>
      <c r="C58" s="3">
        <f>INDEX([3]关卡!$J$19:$J$2018,A58)</f>
        <v>125</v>
      </c>
      <c r="D58" s="3">
        <f>INDEX([3]关卡!$N$19:$N$2018,A58)</f>
        <v>125</v>
      </c>
      <c r="E58" s="3" t="s">
        <v>24</v>
      </c>
      <c r="F58" s="3" t="s">
        <v>26</v>
      </c>
      <c r="G58" s="3">
        <v>3</v>
      </c>
      <c r="H58" s="3">
        <v>0</v>
      </c>
      <c r="I58" s="3">
        <v>0</v>
      </c>
      <c r="J58" s="4">
        <v>1</v>
      </c>
      <c r="K58" s="4">
        <v>1</v>
      </c>
      <c r="L58" s="4">
        <v>2</v>
      </c>
      <c r="M58" s="3">
        <v>15</v>
      </c>
      <c r="N58" s="3">
        <v>2</v>
      </c>
      <c r="O58" s="3">
        <f>HLOOKUP(O$5,[1]非R能力!$B$8:$F$558,$C58+1,0)</f>
        <v>48928.956887857617</v>
      </c>
      <c r="P58" s="3">
        <f>HLOOKUP(P$5,[1]非R能力!$B$8:$F$558,$C58+1,0)</f>
        <v>12077.824631586896</v>
      </c>
      <c r="Q58" s="3">
        <f>HLOOKUP(Q$5,[1]非R能力!$B$8:$F$558,$C58+1,0)</f>
        <v>6918.6058745921637</v>
      </c>
      <c r="R58" s="3">
        <f>HLOOKUP(R$5,[1]非R能力!$B$8:$F$558,$C58+1,0)</f>
        <v>1953.0180636974587</v>
      </c>
      <c r="S58" s="3">
        <f>HLOOKUP(S$5,[1]非R能力!$B$8:$F$558,$C58+1,0)</f>
        <v>2710.0377052111767</v>
      </c>
      <c r="T58" s="3">
        <f>INDEX([1]非R能力!$H$9:$H$558,D58)</f>
        <v>589.97316751588005</v>
      </c>
      <c r="U58" s="3">
        <f>IF(E58="小怪",0,IF(INDEX([1]非R能力!$FK$9:$FK$558,C58)=0,0,10))</f>
        <v>0</v>
      </c>
      <c r="V58" s="3">
        <f>IF(E58="小怪",0,IF(INDEX([1]非R能力!$FH$9:$FH$558,C58)=0,0,5000))</f>
        <v>0</v>
      </c>
      <c r="W58" s="3">
        <f>HLOOKUP(W$5,[2]人物技能基础!$O$3:$Q$553,$C58+1,0)</f>
        <v>3.637142857142857</v>
      </c>
      <c r="X58" s="3">
        <f>HLOOKUP(X$5,[2]人物技能基础!$O$3:$Q$553,$C58+1,0)</f>
        <v>2.0186428571428574</v>
      </c>
      <c r="Y58" s="3">
        <f>HLOOKUP(Y$5,[2]人物技能基础!$O$3:$Q$553,$C58+1,0)</f>
        <v>99.964285714285708</v>
      </c>
      <c r="Z58" s="3">
        <f t="shared" si="1"/>
        <v>60169</v>
      </c>
      <c r="AA58" s="3">
        <f t="shared" si="2"/>
        <v>1383</v>
      </c>
      <c r="AB58" s="3">
        <f t="shared" si="3"/>
        <v>0</v>
      </c>
      <c r="AC58" s="3">
        <f t="shared" si="4"/>
        <v>2710</v>
      </c>
      <c r="AD58" s="3">
        <f t="shared" si="5"/>
        <v>1953</v>
      </c>
    </row>
    <row r="59" spans="1:30" x14ac:dyDescent="0.15">
      <c r="A59" s="3">
        <v>54</v>
      </c>
      <c r="B59" s="3" t="str">
        <f t="shared" si="0"/>
        <v>关卡54小怪</v>
      </c>
      <c r="C59" s="3">
        <f>INDEX([3]关卡!$J$19:$J$2018,A59)</f>
        <v>126</v>
      </c>
      <c r="D59" s="3">
        <f>INDEX([3]关卡!$N$19:$N$2018,A59)</f>
        <v>126</v>
      </c>
      <c r="E59" s="3" t="s">
        <v>24</v>
      </c>
      <c r="F59" s="3" t="s">
        <v>26</v>
      </c>
      <c r="G59" s="3">
        <v>3</v>
      </c>
      <c r="H59" s="3">
        <v>0</v>
      </c>
      <c r="I59" s="3">
        <v>0</v>
      </c>
      <c r="J59" s="4">
        <v>1</v>
      </c>
      <c r="K59" s="4">
        <v>1</v>
      </c>
      <c r="L59" s="4">
        <v>2</v>
      </c>
      <c r="M59" s="3">
        <v>15</v>
      </c>
      <c r="N59" s="3">
        <v>2</v>
      </c>
      <c r="O59" s="3">
        <f>HLOOKUP(O$5,[1]非R能力!$B$8:$F$558,$C59+1,0)</f>
        <v>49824.923761130216</v>
      </c>
      <c r="P59" s="3">
        <f>HLOOKUP(P$5,[1]非R能力!$B$8:$F$558,$C59+1,0)</f>
        <v>12338.999745290614</v>
      </c>
      <c r="Q59" s="3">
        <f>HLOOKUP(Q$5,[1]非R能力!$B$8:$F$558,$C59+1,0)</f>
        <v>7039.6631876540405</v>
      </c>
      <c r="R59" s="3">
        <f>HLOOKUP(R$5,[1]非R能力!$B$8:$F$558,$C59+1,0)</f>
        <v>1988.179110902993</v>
      </c>
      <c r="S59" s="3">
        <f>HLOOKUP(S$5,[1]非R能力!$B$8:$F$558,$C59+1,0)</f>
        <v>2748.062705630095</v>
      </c>
      <c r="T59" s="3">
        <f>INDEX([1]非R能力!$H$9:$H$558,D59)</f>
        <v>620.68453198023087</v>
      </c>
      <c r="U59" s="3">
        <f>IF(E59="小怪",0,IF(INDEX([1]非R能力!$FK$9:$FK$558,C59)=0,0,10))</f>
        <v>0</v>
      </c>
      <c r="V59" s="3">
        <f>IF(E59="小怪",0,IF(INDEX([1]非R能力!$FH$9:$FH$558,C59)=0,0,5000))</f>
        <v>0</v>
      </c>
      <c r="W59" s="3">
        <f>HLOOKUP(W$5,[2]人物技能基础!$O$3:$Q$553,$C59+1,0)</f>
        <v>3.637142857142857</v>
      </c>
      <c r="X59" s="3">
        <f>HLOOKUP(X$5,[2]人物技能基础!$O$3:$Q$553,$C59+1,0)</f>
        <v>2.0186428571428574</v>
      </c>
      <c r="Y59" s="3">
        <f>HLOOKUP(Y$5,[2]人物技能基础!$O$3:$Q$553,$C59+1,0)</f>
        <v>99.964285714285708</v>
      </c>
      <c r="Z59" s="3">
        <f t="shared" si="1"/>
        <v>61508</v>
      </c>
      <c r="AA59" s="3">
        <f t="shared" si="2"/>
        <v>1407</v>
      </c>
      <c r="AB59" s="3">
        <f t="shared" si="3"/>
        <v>0</v>
      </c>
      <c r="AC59" s="3">
        <f t="shared" si="4"/>
        <v>2748</v>
      </c>
      <c r="AD59" s="3">
        <f t="shared" si="5"/>
        <v>1988</v>
      </c>
    </row>
    <row r="60" spans="1:30" x14ac:dyDescent="0.15">
      <c r="A60" s="3">
        <v>55</v>
      </c>
      <c r="B60" s="3" t="str">
        <f t="shared" si="0"/>
        <v>关卡55小怪</v>
      </c>
      <c r="C60" s="3">
        <f>INDEX([3]关卡!$J$19:$J$2018,A60)</f>
        <v>127</v>
      </c>
      <c r="D60" s="3">
        <f>INDEX([3]关卡!$N$19:$N$2018,A60)</f>
        <v>127</v>
      </c>
      <c r="E60" s="3" t="s">
        <v>24</v>
      </c>
      <c r="F60" s="3" t="s">
        <v>26</v>
      </c>
      <c r="G60" s="3">
        <v>3</v>
      </c>
      <c r="H60" s="3">
        <v>0</v>
      </c>
      <c r="I60" s="3">
        <v>0</v>
      </c>
      <c r="J60" s="4">
        <v>1</v>
      </c>
      <c r="K60" s="4">
        <v>1</v>
      </c>
      <c r="L60" s="4">
        <v>2</v>
      </c>
      <c r="M60" s="3">
        <v>15</v>
      </c>
      <c r="N60" s="3">
        <v>2</v>
      </c>
      <c r="O60" s="3">
        <f>HLOOKUP(O$5,[1]非R能力!$B$8:$F$558,$C60+1,0)</f>
        <v>50722.349974641184</v>
      </c>
      <c r="P60" s="3">
        <f>HLOOKUP(P$5,[1]非R能力!$B$8:$F$558,$C60+1,0)</f>
        <v>12600.322813129471</v>
      </c>
      <c r="Q60" s="3">
        <f>HLOOKUP(Q$5,[1]非R能力!$B$8:$F$558,$C60+1,0)</f>
        <v>7160.7423204963998</v>
      </c>
      <c r="R60" s="3">
        <f>HLOOKUP(R$5,[1]非R能力!$B$8:$F$558,$C60+1,0)</f>
        <v>2023.3441632536458</v>
      </c>
      <c r="S60" s="3">
        <f>HLOOKUP(S$5,[1]非R能力!$B$8:$F$558,$C60+1,0)</f>
        <v>2786.0913028166851</v>
      </c>
      <c r="T60" s="3">
        <f>INDEX([1]非R能力!$H$9:$H$558,D60)</f>
        <v>651.51830016000008</v>
      </c>
      <c r="U60" s="3">
        <f>IF(E60="小怪",0,IF(INDEX([1]非R能力!$FK$9:$FK$558,C60)=0,0,10))</f>
        <v>0</v>
      </c>
      <c r="V60" s="3">
        <f>IF(E60="小怪",0,IF(INDEX([1]非R能力!$FH$9:$FH$558,C60)=0,0,5000))</f>
        <v>0</v>
      </c>
      <c r="W60" s="3">
        <f>HLOOKUP(W$5,[2]人物技能基础!$O$3:$Q$553,$C60+1,0)</f>
        <v>3.637142857142857</v>
      </c>
      <c r="X60" s="3">
        <f>HLOOKUP(X$5,[2]人物技能基础!$O$3:$Q$553,$C60+1,0)</f>
        <v>2.0186428571428574</v>
      </c>
      <c r="Y60" s="3">
        <f>HLOOKUP(Y$5,[2]人物技能基础!$O$3:$Q$553,$C60+1,0)</f>
        <v>99.964285714285708</v>
      </c>
      <c r="Z60" s="3">
        <f t="shared" si="1"/>
        <v>62848</v>
      </c>
      <c r="AA60" s="3">
        <f t="shared" si="2"/>
        <v>1432</v>
      </c>
      <c r="AB60" s="3">
        <f t="shared" si="3"/>
        <v>0</v>
      </c>
      <c r="AC60" s="3">
        <f t="shared" si="4"/>
        <v>2786</v>
      </c>
      <c r="AD60" s="3">
        <f t="shared" si="5"/>
        <v>2023</v>
      </c>
    </row>
    <row r="61" spans="1:30" x14ac:dyDescent="0.15">
      <c r="A61" s="3">
        <v>56</v>
      </c>
      <c r="B61" s="3" t="str">
        <f t="shared" si="0"/>
        <v>关卡56小怪</v>
      </c>
      <c r="C61" s="3">
        <f>INDEX([3]关卡!$J$19:$J$2018,A61)</f>
        <v>128</v>
      </c>
      <c r="D61" s="3">
        <f>INDEX([3]关卡!$N$19:$N$2018,A61)</f>
        <v>128</v>
      </c>
      <c r="E61" s="3" t="s">
        <v>24</v>
      </c>
      <c r="F61" s="3" t="s">
        <v>26</v>
      </c>
      <c r="G61" s="3">
        <v>3</v>
      </c>
      <c r="H61" s="3">
        <v>0</v>
      </c>
      <c r="I61" s="3">
        <v>0</v>
      </c>
      <c r="J61" s="4">
        <v>1</v>
      </c>
      <c r="K61" s="4">
        <v>1</v>
      </c>
      <c r="L61" s="4">
        <v>2</v>
      </c>
      <c r="M61" s="3">
        <v>15</v>
      </c>
      <c r="N61" s="3">
        <v>2</v>
      </c>
      <c r="O61" s="3">
        <f>HLOOKUP(O$5,[1]非R能力!$B$8:$F$558,$C61+1,0)</f>
        <v>51972.564413265907</v>
      </c>
      <c r="P61" s="3">
        <f>HLOOKUP(P$5,[1]非R能力!$B$8:$F$558,$C61+1,0)</f>
        <v>12905.743126025322</v>
      </c>
      <c r="Q61" s="3">
        <f>HLOOKUP(Q$5,[1]非R能力!$B$8:$F$558,$C61+1,0)</f>
        <v>7296.5248708056606</v>
      </c>
      <c r="R61" s="3">
        <f>HLOOKUP(R$5,[1]非R能力!$B$8:$F$558,$C61+1,0)</f>
        <v>2058.5132654686449</v>
      </c>
      <c r="S61" s="3">
        <f>HLOOKUP(S$5,[1]非R能力!$B$8:$F$558,$C61+1,0)</f>
        <v>2824.1235347046645</v>
      </c>
      <c r="T61" s="3">
        <f>INDEX([1]非R能力!$H$9:$H$558,D61)</f>
        <v>682.47544938488898</v>
      </c>
      <c r="U61" s="3">
        <f>IF(E61="小怪",0,IF(INDEX([1]非R能力!$FK$9:$FK$558,C61)=0,0,10))</f>
        <v>0</v>
      </c>
      <c r="V61" s="3">
        <f>IF(E61="小怪",0,IF(INDEX([1]非R能力!$FH$9:$FH$558,C61)=0,0,5000))</f>
        <v>0</v>
      </c>
      <c r="W61" s="3">
        <f>HLOOKUP(W$5,[2]人物技能基础!$O$3:$Q$553,$C61+1,0)</f>
        <v>3.637142857142857</v>
      </c>
      <c r="X61" s="3">
        <f>HLOOKUP(X$5,[2]人物技能基础!$O$3:$Q$553,$C61+1,0)</f>
        <v>2.0186428571428574</v>
      </c>
      <c r="Y61" s="3">
        <f>HLOOKUP(Y$5,[2]人物技能基础!$O$3:$Q$553,$C61+1,0)</f>
        <v>99.964285714285708</v>
      </c>
      <c r="Z61" s="3">
        <f t="shared" si="1"/>
        <v>64402</v>
      </c>
      <c r="AA61" s="3">
        <f t="shared" si="2"/>
        <v>1459</v>
      </c>
      <c r="AB61" s="3">
        <f t="shared" si="3"/>
        <v>0</v>
      </c>
      <c r="AC61" s="3">
        <f t="shared" si="4"/>
        <v>2824</v>
      </c>
      <c r="AD61" s="3">
        <f t="shared" si="5"/>
        <v>2058</v>
      </c>
    </row>
    <row r="62" spans="1:30" x14ac:dyDescent="0.15">
      <c r="A62" s="3">
        <v>57</v>
      </c>
      <c r="B62" s="3" t="str">
        <f t="shared" si="0"/>
        <v>关卡57小怪</v>
      </c>
      <c r="C62" s="3">
        <f>INDEX([3]关卡!$J$19:$J$2018,A62)</f>
        <v>129</v>
      </c>
      <c r="D62" s="3">
        <f>INDEX([3]关卡!$N$19:$N$2018,A62)</f>
        <v>129</v>
      </c>
      <c r="E62" s="3" t="s">
        <v>24</v>
      </c>
      <c r="F62" s="3" t="s">
        <v>26</v>
      </c>
      <c r="G62" s="3">
        <v>3</v>
      </c>
      <c r="H62" s="3">
        <v>0</v>
      </c>
      <c r="I62" s="3">
        <v>0</v>
      </c>
      <c r="J62" s="4">
        <v>1</v>
      </c>
      <c r="K62" s="4">
        <v>1</v>
      </c>
      <c r="L62" s="4">
        <v>2</v>
      </c>
      <c r="M62" s="3">
        <v>15</v>
      </c>
      <c r="N62" s="3">
        <v>2</v>
      </c>
      <c r="O62" s="3">
        <f>HLOOKUP(O$5,[1]非R能力!$B$8:$F$558,$C62+1,0)</f>
        <v>52799.725404092103</v>
      </c>
      <c r="P62" s="3">
        <f>HLOOKUP(P$5,[1]非R能力!$B$8:$F$558,$C62+1,0)</f>
        <v>13158.31265843551</v>
      </c>
      <c r="Q62" s="3">
        <f>HLOOKUP(Q$5,[1]非R能力!$B$8:$F$558,$C62+1,0)</f>
        <v>7414.5279406113359</v>
      </c>
      <c r="R62" s="3">
        <f>HLOOKUP(R$5,[1]非R能力!$B$8:$F$558,$C62+1,0)</f>
        <v>2093.6864622672156</v>
      </c>
      <c r="S62" s="3">
        <f>HLOOKUP(S$5,[1]非R能力!$B$8:$F$558,$C62+1,0)</f>
        <v>2862.1594392277498</v>
      </c>
      <c r="T62" s="3">
        <f>INDEX([1]非R能力!$H$9:$H$558,D62)</f>
        <v>713.55696313132717</v>
      </c>
      <c r="U62" s="3">
        <f>IF(E62="小怪",0,IF(INDEX([1]非R能力!$FK$9:$FK$558,C62)=0,0,10))</f>
        <v>0</v>
      </c>
      <c r="V62" s="3">
        <f>IF(E62="小怪",0,IF(INDEX([1]非R能力!$FH$9:$FH$558,C62)=0,0,5000))</f>
        <v>0</v>
      </c>
      <c r="W62" s="3">
        <f>HLOOKUP(W$5,[2]人物技能基础!$O$3:$Q$553,$C62+1,0)</f>
        <v>3.637142857142857</v>
      </c>
      <c r="X62" s="3">
        <f>HLOOKUP(X$5,[2]人物技能基础!$O$3:$Q$553,$C62+1,0)</f>
        <v>2.0186428571428574</v>
      </c>
      <c r="Y62" s="3">
        <f>HLOOKUP(Y$5,[2]人物技能基础!$O$3:$Q$553,$C62+1,0)</f>
        <v>99.964285714285708</v>
      </c>
      <c r="Z62" s="3">
        <f t="shared" si="1"/>
        <v>65701</v>
      </c>
      <c r="AA62" s="3">
        <f t="shared" si="2"/>
        <v>1482</v>
      </c>
      <c r="AB62" s="3">
        <f t="shared" si="3"/>
        <v>0</v>
      </c>
      <c r="AC62" s="3">
        <f t="shared" si="4"/>
        <v>2862</v>
      </c>
      <c r="AD62" s="3">
        <f t="shared" si="5"/>
        <v>2093</v>
      </c>
    </row>
    <row r="63" spans="1:30" x14ac:dyDescent="0.15">
      <c r="A63" s="3">
        <v>58</v>
      </c>
      <c r="B63" s="3" t="str">
        <f t="shared" si="0"/>
        <v>关卡58小怪</v>
      </c>
      <c r="C63" s="3">
        <f>INDEX([3]关卡!$J$19:$J$2018,A63)</f>
        <v>130</v>
      </c>
      <c r="D63" s="3">
        <f>INDEX([3]关卡!$N$19:$N$2018,A63)</f>
        <v>130</v>
      </c>
      <c r="E63" s="3" t="s">
        <v>24</v>
      </c>
      <c r="F63" s="3" t="s">
        <v>26</v>
      </c>
      <c r="G63" s="3">
        <v>3</v>
      </c>
      <c r="H63" s="3">
        <v>0</v>
      </c>
      <c r="I63" s="3">
        <v>0</v>
      </c>
      <c r="J63" s="4">
        <v>1</v>
      </c>
      <c r="K63" s="4">
        <v>1</v>
      </c>
      <c r="L63" s="4">
        <v>2</v>
      </c>
      <c r="M63" s="3">
        <v>15</v>
      </c>
      <c r="N63" s="3">
        <v>2</v>
      </c>
      <c r="O63" s="3">
        <f>HLOOKUP(O$5,[1]非R能力!$B$8:$F$558,$C63+1,0)</f>
        <v>53629.821859028394</v>
      </c>
      <c r="P63" s="3">
        <f>HLOOKUP(P$5,[1]非R能力!$B$8:$F$558,$C63+1,0)</f>
        <v>13426.181424023478</v>
      </c>
      <c r="Q63" s="3">
        <f>HLOOKUP(Q$5,[1]非R能力!$B$8:$F$558,$C63+1,0)</f>
        <v>7532.5609649337375</v>
      </c>
      <c r="R63" s="3">
        <f>HLOOKUP(R$5,[1]非R能力!$B$8:$F$558,$C63+1,0)</f>
        <v>2128.8637983685844</v>
      </c>
      <c r="S63" s="3">
        <f>HLOOKUP(S$5,[1]非R能力!$B$8:$F$558,$C63+1,0)</f>
        <v>2900.1990543196598</v>
      </c>
      <c r="T63" s="3">
        <f>INDEX([1]非R能力!$H$9:$H$558,D63)</f>
        <v>776.09704882820574</v>
      </c>
      <c r="U63" s="3">
        <f>IF(E63="小怪",0,IF(INDEX([1]非R能力!$FK$9:$FK$558,C63)=0,0,10))</f>
        <v>0</v>
      </c>
      <c r="V63" s="3">
        <f>IF(E63="小怪",0,IF(INDEX([1]非R能力!$FH$9:$FH$558,C63)=0,0,5000))</f>
        <v>0</v>
      </c>
      <c r="W63" s="3">
        <f>HLOOKUP(W$5,[2]人物技能基础!$O$3:$Q$553,$C63+1,0)</f>
        <v>3.637142857142857</v>
      </c>
      <c r="X63" s="3">
        <f>HLOOKUP(X$5,[2]人物技能基础!$O$3:$Q$553,$C63+1,0)</f>
        <v>2.0186428571428574</v>
      </c>
      <c r="Y63" s="3">
        <f>HLOOKUP(Y$5,[2]人物技能基础!$O$3:$Q$553,$C63+1,0)</f>
        <v>99.964285714285708</v>
      </c>
      <c r="Z63" s="3">
        <f t="shared" si="1"/>
        <v>67148</v>
      </c>
      <c r="AA63" s="3">
        <f t="shared" si="2"/>
        <v>1506</v>
      </c>
      <c r="AB63" s="3">
        <f t="shared" si="3"/>
        <v>0</v>
      </c>
      <c r="AC63" s="3">
        <f t="shared" si="4"/>
        <v>2900</v>
      </c>
      <c r="AD63" s="3">
        <f t="shared" si="5"/>
        <v>2128</v>
      </c>
    </row>
    <row r="64" spans="1:30" x14ac:dyDescent="0.15">
      <c r="A64" s="3">
        <v>59</v>
      </c>
      <c r="B64" s="3" t="str">
        <f t="shared" si="0"/>
        <v>关卡59小怪</v>
      </c>
      <c r="C64" s="3">
        <f>INDEX([3]关卡!$J$19:$J$2018,A64)</f>
        <v>131</v>
      </c>
      <c r="D64" s="3">
        <f>INDEX([3]关卡!$N$19:$N$2018,A64)</f>
        <v>131</v>
      </c>
      <c r="E64" s="3" t="s">
        <v>24</v>
      </c>
      <c r="F64" s="3" t="s">
        <v>26</v>
      </c>
      <c r="G64" s="3">
        <v>3</v>
      </c>
      <c r="H64" s="3">
        <v>0</v>
      </c>
      <c r="I64" s="3">
        <v>0</v>
      </c>
      <c r="J64" s="4">
        <v>1</v>
      </c>
      <c r="K64" s="4">
        <v>1</v>
      </c>
      <c r="L64" s="4">
        <v>2</v>
      </c>
      <c r="M64" s="3">
        <v>15</v>
      </c>
      <c r="N64" s="3">
        <v>2</v>
      </c>
      <c r="O64" s="3">
        <f>HLOOKUP(O$5,[1]非R能力!$B$8:$F$558,$C64+1,0)</f>
        <v>54460.148976509277</v>
      </c>
      <c r="P64" s="3">
        <f>HLOOKUP(P$5,[1]非R能力!$B$8:$F$558,$C64+1,0)</f>
        <v>13693.974637649881</v>
      </c>
      <c r="Q64" s="3">
        <f>HLOOKUP(Q$5,[1]非R能力!$B$8:$F$558,$C64+1,0)</f>
        <v>7650.6207888351701</v>
      </c>
      <c r="R64" s="3">
        <f>HLOOKUP(R$5,[1]非R能力!$B$8:$F$558,$C64+1,0)</f>
        <v>2164.0488816261882</v>
      </c>
      <c r="S64" s="3">
        <f>HLOOKUP(S$5,[1]非R能力!$B$8:$F$558,$C64+1,0)</f>
        <v>2938.2462128611587</v>
      </c>
      <c r="T64" s="3">
        <f>INDEX([1]非R能力!$H$9:$H$558,D64)</f>
        <v>807.55761846514304</v>
      </c>
      <c r="U64" s="3">
        <f>IF(E64="小怪",0,IF(INDEX([1]非R能力!$FK$9:$FK$558,C64)=0,0,10))</f>
        <v>0</v>
      </c>
      <c r="V64" s="3">
        <f>IF(E64="小怪",0,IF(INDEX([1]非R能力!$FH$9:$FH$558,C64)=0,0,5000))</f>
        <v>0</v>
      </c>
      <c r="W64" s="3">
        <f>HLOOKUP(W$5,[2]人物技能基础!$O$3:$Q$553,$C64+1,0)</f>
        <v>3.637142857142857</v>
      </c>
      <c r="X64" s="3">
        <f>HLOOKUP(X$5,[2]人物技能基础!$O$3:$Q$553,$C64+1,0)</f>
        <v>2.0186428571428574</v>
      </c>
      <c r="Y64" s="3">
        <f>HLOOKUP(Y$5,[2]人物技能基础!$O$3:$Q$553,$C64+1,0)</f>
        <v>99.964285714285708</v>
      </c>
      <c r="Z64" s="3">
        <f t="shared" si="1"/>
        <v>68521</v>
      </c>
      <c r="AA64" s="3">
        <f t="shared" si="2"/>
        <v>1530</v>
      </c>
      <c r="AB64" s="3">
        <f t="shared" si="3"/>
        <v>0</v>
      </c>
      <c r="AC64" s="3">
        <f t="shared" si="4"/>
        <v>2938</v>
      </c>
      <c r="AD64" s="3">
        <f t="shared" si="5"/>
        <v>2164</v>
      </c>
    </row>
    <row r="65" spans="1:30" x14ac:dyDescent="0.15">
      <c r="A65" s="3">
        <v>60</v>
      </c>
      <c r="B65" s="3" t="str">
        <f t="shared" si="0"/>
        <v>关卡60小怪</v>
      </c>
      <c r="C65" s="3">
        <f>INDEX([3]关卡!$J$19:$J$2018,A65)</f>
        <v>132</v>
      </c>
      <c r="D65" s="3">
        <f>INDEX([3]关卡!$N$19:$N$2018,A65)</f>
        <v>132</v>
      </c>
      <c r="E65" s="3" t="s">
        <v>24</v>
      </c>
      <c r="F65" s="3" t="s">
        <v>26</v>
      </c>
      <c r="G65" s="3">
        <v>3</v>
      </c>
      <c r="H65" s="3">
        <v>0</v>
      </c>
      <c r="I65" s="3">
        <v>0</v>
      </c>
      <c r="J65" s="4">
        <v>1</v>
      </c>
      <c r="K65" s="4">
        <v>1</v>
      </c>
      <c r="L65" s="4">
        <v>2</v>
      </c>
      <c r="M65" s="3">
        <v>15</v>
      </c>
      <c r="N65" s="3">
        <v>2</v>
      </c>
      <c r="O65" s="3">
        <f>HLOOKUP(O$5,[1]非R能力!$B$8:$F$558,$C65+1,0)</f>
        <v>55290.680882451212</v>
      </c>
      <c r="P65" s="3">
        <f>HLOOKUP(P$5,[1]非R能力!$B$8:$F$558,$C65+1,0)</f>
        <v>13985.457153680549</v>
      </c>
      <c r="Q65" s="3">
        <f>HLOOKUP(Q$5,[1]非R能力!$B$8:$F$558,$C65+1,0)</f>
        <v>7768.7044302863333</v>
      </c>
      <c r="R65" s="3">
        <f>HLOOKUP(R$5,[1]非R能力!$B$8:$F$558,$C65+1,0)</f>
        <v>2199.2408788182279</v>
      </c>
      <c r="S65" s="3">
        <f>HLOOKUP(S$5,[1]非R能力!$B$8:$F$558,$C65+1,0)</f>
        <v>2976.2999837951538</v>
      </c>
      <c r="T65" s="3">
        <f>INDEX([1]非R能力!$H$9:$H$558,D65)</f>
        <v>870.86485163271368</v>
      </c>
      <c r="U65" s="3">
        <f>IF(E65="小怪",0,IF(INDEX([1]非R能力!$FK$9:$FK$558,C65)=0,0,10))</f>
        <v>0</v>
      </c>
      <c r="V65" s="3">
        <f>IF(E65="小怪",0,IF(INDEX([1]非R能力!$FH$9:$FH$558,C65)=0,0,5000))</f>
        <v>0</v>
      </c>
      <c r="W65" s="3">
        <f>HLOOKUP(W$5,[2]人物技能基础!$O$3:$Q$553,$C65+1,0)</f>
        <v>3.637142857142857</v>
      </c>
      <c r="X65" s="3">
        <f>HLOOKUP(X$5,[2]人物技能基础!$O$3:$Q$553,$C65+1,0)</f>
        <v>2.0186428571428574</v>
      </c>
      <c r="Y65" s="3">
        <f>HLOOKUP(Y$5,[2]人物技能基础!$O$3:$Q$553,$C65+1,0)</f>
        <v>99.964285714285708</v>
      </c>
      <c r="Z65" s="3">
        <f t="shared" si="1"/>
        <v>70085</v>
      </c>
      <c r="AA65" s="3">
        <f t="shared" si="2"/>
        <v>1553</v>
      </c>
      <c r="AB65" s="3">
        <f t="shared" si="3"/>
        <v>0</v>
      </c>
      <c r="AC65" s="3">
        <f t="shared" si="4"/>
        <v>2976</v>
      </c>
      <c r="AD65" s="3">
        <f t="shared" si="5"/>
        <v>2199</v>
      </c>
    </row>
    <row r="66" spans="1:30" x14ac:dyDescent="0.15">
      <c r="A66" s="3">
        <v>61</v>
      </c>
      <c r="B66" s="3" t="str">
        <f t="shared" si="0"/>
        <v>关卡61小怪</v>
      </c>
      <c r="C66" s="3">
        <f>INDEX([3]关卡!$J$19:$J$2018,A66)</f>
        <v>133</v>
      </c>
      <c r="D66" s="3">
        <f>INDEX([3]关卡!$N$19:$N$2018,A66)</f>
        <v>133</v>
      </c>
      <c r="E66" s="3" t="s">
        <v>24</v>
      </c>
      <c r="F66" s="3" t="s">
        <v>26</v>
      </c>
      <c r="G66" s="3">
        <v>3</v>
      </c>
      <c r="H66" s="3">
        <v>0</v>
      </c>
      <c r="I66" s="3">
        <v>0</v>
      </c>
      <c r="J66" s="4">
        <v>1</v>
      </c>
      <c r="K66" s="4">
        <v>1</v>
      </c>
      <c r="L66" s="4">
        <v>2</v>
      </c>
      <c r="M66" s="3">
        <v>15</v>
      </c>
      <c r="N66" s="3">
        <v>2</v>
      </c>
      <c r="O66" s="3">
        <f>HLOOKUP(O$5,[1]非R能力!$B$8:$F$558,$C66+1,0)</f>
        <v>56121.422382591365</v>
      </c>
      <c r="P66" s="3">
        <f>HLOOKUP(P$5,[1]非R能力!$B$8:$F$558,$C66+1,0)</f>
        <v>14276.991606110692</v>
      </c>
      <c r="Q66" s="3">
        <f>HLOOKUP(Q$5,[1]非R能力!$B$8:$F$558,$C66+1,0)</f>
        <v>7886.8124518866334</v>
      </c>
      <c r="R66" s="3">
        <f>HLOOKUP(R$5,[1]非R能力!$B$8:$F$558,$C66+1,0)</f>
        <v>2234.4399576418004</v>
      </c>
      <c r="S66" s="3">
        <f>HLOOKUP(S$5,[1]非R能力!$B$8:$F$558,$C66+1,0)</f>
        <v>3014.3605093730862</v>
      </c>
      <c r="T66" s="3">
        <f>INDEX([1]非R能力!$H$9:$H$558,D66)</f>
        <v>902.71354973020971</v>
      </c>
      <c r="U66" s="3">
        <f>IF(E66="小怪",0,IF(INDEX([1]非R能力!$FK$9:$FK$558,C66)=0,0,10))</f>
        <v>0</v>
      </c>
      <c r="V66" s="3">
        <f>IF(E66="小怪",0,IF(INDEX([1]非R能力!$FH$9:$FH$558,C66)=0,0,5000))</f>
        <v>0</v>
      </c>
      <c r="W66" s="3">
        <f>HLOOKUP(W$5,[2]人物技能基础!$O$3:$Q$553,$C66+1,0)</f>
        <v>3.637142857142857</v>
      </c>
      <c r="X66" s="3">
        <f>HLOOKUP(X$5,[2]人物技能基础!$O$3:$Q$553,$C66+1,0)</f>
        <v>2.0186428571428574</v>
      </c>
      <c r="Y66" s="3">
        <f>HLOOKUP(Y$5,[2]人物技能基础!$O$3:$Q$553,$C66+1,0)</f>
        <v>99.964285714285708</v>
      </c>
      <c r="Z66" s="3">
        <f t="shared" si="1"/>
        <v>71574</v>
      </c>
      <c r="AA66" s="3">
        <f t="shared" si="2"/>
        <v>1577</v>
      </c>
      <c r="AB66" s="3">
        <f t="shared" si="3"/>
        <v>0</v>
      </c>
      <c r="AC66" s="3">
        <f t="shared" si="4"/>
        <v>3014</v>
      </c>
      <c r="AD66" s="3">
        <f t="shared" si="5"/>
        <v>2234</v>
      </c>
    </row>
    <row r="67" spans="1:30" x14ac:dyDescent="0.15">
      <c r="A67" s="3">
        <v>62</v>
      </c>
      <c r="B67" s="3" t="str">
        <f t="shared" si="0"/>
        <v>关卡62小怪</v>
      </c>
      <c r="C67" s="3">
        <f>INDEX([3]关卡!$J$19:$J$2018,A67)</f>
        <v>134</v>
      </c>
      <c r="D67" s="3">
        <f>INDEX([3]关卡!$N$19:$N$2018,A67)</f>
        <v>134</v>
      </c>
      <c r="E67" s="3" t="s">
        <v>24</v>
      </c>
      <c r="F67" s="3" t="s">
        <v>26</v>
      </c>
      <c r="G67" s="3">
        <v>3</v>
      </c>
      <c r="H67" s="3">
        <v>0</v>
      </c>
      <c r="I67" s="3">
        <v>0</v>
      </c>
      <c r="J67" s="4">
        <v>1</v>
      </c>
      <c r="K67" s="4">
        <v>1</v>
      </c>
      <c r="L67" s="4">
        <v>2</v>
      </c>
      <c r="M67" s="3">
        <v>15</v>
      </c>
      <c r="N67" s="3">
        <v>2</v>
      </c>
      <c r="O67" s="3">
        <f>HLOOKUP(O$5,[1]非R能力!$B$8:$F$558,$C67+1,0)</f>
        <v>56939.283481884988</v>
      </c>
      <c r="P67" s="3">
        <f>HLOOKUP(P$5,[1]非R能力!$B$8:$F$558,$C67+1,0)</f>
        <v>14566.880089885073</v>
      </c>
      <c r="Q67" s="3">
        <f>HLOOKUP(Q$5,[1]非R能力!$B$8:$F$558,$C67+1,0)</f>
        <v>8004.3369206155257</v>
      </c>
      <c r="R67" s="3">
        <f>HLOOKUP(R$5,[1]非R能力!$B$8:$F$558,$C67+1,0)</f>
        <v>2269.7030721110582</v>
      </c>
      <c r="S67" s="3">
        <f>HLOOKUP(S$5,[1]非R能力!$B$8:$F$558,$C67+1,0)</f>
        <v>3052.503616812573</v>
      </c>
      <c r="T67" s="3">
        <f>INDEX([1]非R能力!$H$9:$H$558,D67)</f>
        <v>966.80624147023843</v>
      </c>
      <c r="U67" s="3">
        <f>IF(E67="小怪",0,IF(INDEX([1]非R能力!$FK$9:$FK$558,C67)=0,0,10))</f>
        <v>0</v>
      </c>
      <c r="V67" s="3">
        <f>IF(E67="小怪",0,IF(INDEX([1]非R能力!$FH$9:$FH$558,C67)=0,0,5000))</f>
        <v>0</v>
      </c>
      <c r="W67" s="3">
        <f>HLOOKUP(W$5,[2]人物技能基础!$O$3:$Q$553,$C67+1,0)</f>
        <v>3.637142857142857</v>
      </c>
      <c r="X67" s="3">
        <f>HLOOKUP(X$5,[2]人物技能基础!$O$3:$Q$553,$C67+1,0)</f>
        <v>2.0186428571428574</v>
      </c>
      <c r="Y67" s="3">
        <f>HLOOKUP(Y$5,[2]人物技能基础!$O$3:$Q$553,$C67+1,0)</f>
        <v>99.964285714285708</v>
      </c>
      <c r="Z67" s="3">
        <f t="shared" si="1"/>
        <v>73133</v>
      </c>
      <c r="AA67" s="3">
        <f t="shared" si="2"/>
        <v>1600</v>
      </c>
      <c r="AB67" s="3">
        <f t="shared" si="3"/>
        <v>0</v>
      </c>
      <c r="AC67" s="3">
        <f t="shared" si="4"/>
        <v>3052</v>
      </c>
      <c r="AD67" s="3">
        <f t="shared" si="5"/>
        <v>2269</v>
      </c>
    </row>
    <row r="68" spans="1:30" x14ac:dyDescent="0.15">
      <c r="A68" s="3">
        <v>63</v>
      </c>
      <c r="B68" s="3" t="str">
        <f t="shared" si="0"/>
        <v>关卡63小怪</v>
      </c>
      <c r="C68" s="3">
        <f>INDEX([3]关卡!$J$19:$J$2018,A68)</f>
        <v>135</v>
      </c>
      <c r="D68" s="3">
        <f>INDEX([3]关卡!$N$19:$N$2018,A68)</f>
        <v>135</v>
      </c>
      <c r="E68" s="3" t="s">
        <v>24</v>
      </c>
      <c r="F68" s="3" t="s">
        <v>26</v>
      </c>
      <c r="G68" s="3">
        <v>3</v>
      </c>
      <c r="H68" s="3">
        <v>0</v>
      </c>
      <c r="I68" s="3">
        <v>0</v>
      </c>
      <c r="J68" s="4">
        <v>1</v>
      </c>
      <c r="K68" s="4">
        <v>1</v>
      </c>
      <c r="L68" s="4">
        <v>2</v>
      </c>
      <c r="M68" s="3">
        <v>15</v>
      </c>
      <c r="N68" s="3">
        <v>2</v>
      </c>
      <c r="O68" s="3">
        <f>HLOOKUP(O$5,[1]非R能力!$B$8:$F$558,$C68+1,0)</f>
        <v>57757.362037344152</v>
      </c>
      <c r="P68" s="3">
        <f>HLOOKUP(P$5,[1]非R能力!$B$8:$F$558,$C68+1,0)</f>
        <v>14848.807890690714</v>
      </c>
      <c r="Q68" s="3">
        <f>HLOOKUP(Q$5,[1]非R能力!$B$8:$F$558,$C68+1,0)</f>
        <v>8121.8868278019781</v>
      </c>
      <c r="R68" s="3">
        <f>HLOOKUP(R$5,[1]非R能力!$B$8:$F$558,$C68+1,0)</f>
        <v>2304.9736098484245</v>
      </c>
      <c r="S68" s="3">
        <f>HLOOKUP(S$5,[1]非R能力!$B$8:$F$558,$C68+1,0)</f>
        <v>3090.6537699254141</v>
      </c>
      <c r="T68" s="3">
        <f>INDEX([1]非R能力!$H$9:$H$558,D68)</f>
        <v>999.05230656000015</v>
      </c>
      <c r="U68" s="3">
        <f>IF(E68="小怪",0,IF(INDEX([1]非R能力!$FK$9:$FK$558,C68)=0,0,10))</f>
        <v>0</v>
      </c>
      <c r="V68" s="3">
        <f>IF(E68="小怪",0,IF(INDEX([1]非R能力!$FH$9:$FH$558,C68)=0,0,5000))</f>
        <v>0</v>
      </c>
      <c r="W68" s="3">
        <f>HLOOKUP(W$5,[2]人物技能基础!$O$3:$Q$553,$C68+1,0)</f>
        <v>3.637142857142857</v>
      </c>
      <c r="X68" s="3">
        <f>HLOOKUP(X$5,[2]人物技能基础!$O$3:$Q$553,$C68+1,0)</f>
        <v>2.0186428571428574</v>
      </c>
      <c r="Y68" s="3">
        <f>HLOOKUP(Y$5,[2]人物技能基础!$O$3:$Q$553,$C68+1,0)</f>
        <v>99.964285714285708</v>
      </c>
      <c r="Z68" s="3">
        <f t="shared" si="1"/>
        <v>74576</v>
      </c>
      <c r="AA68" s="3">
        <f t="shared" si="2"/>
        <v>1624</v>
      </c>
      <c r="AB68" s="3">
        <f t="shared" si="3"/>
        <v>0</v>
      </c>
      <c r="AC68" s="3">
        <f t="shared" si="4"/>
        <v>3090</v>
      </c>
      <c r="AD68" s="3">
        <f t="shared" si="5"/>
        <v>2304</v>
      </c>
    </row>
    <row r="69" spans="1:30" x14ac:dyDescent="0.15">
      <c r="A69" s="3">
        <v>64</v>
      </c>
      <c r="B69" s="3" t="str">
        <f t="shared" si="0"/>
        <v>关卡64小怪</v>
      </c>
      <c r="C69" s="3">
        <f>INDEX([3]关卡!$J$19:$J$2018,A69)</f>
        <v>136</v>
      </c>
      <c r="D69" s="3">
        <f>INDEX([3]关卡!$N$19:$N$2018,A69)</f>
        <v>136</v>
      </c>
      <c r="E69" s="3" t="s">
        <v>24</v>
      </c>
      <c r="F69" s="3" t="s">
        <v>26</v>
      </c>
      <c r="G69" s="3">
        <v>3</v>
      </c>
      <c r="H69" s="3">
        <v>0</v>
      </c>
      <c r="I69" s="3">
        <v>0</v>
      </c>
      <c r="J69" s="4">
        <v>1</v>
      </c>
      <c r="K69" s="4">
        <v>1</v>
      </c>
      <c r="L69" s="4">
        <v>2</v>
      </c>
      <c r="M69" s="3">
        <v>15</v>
      </c>
      <c r="N69" s="3">
        <v>2</v>
      </c>
      <c r="O69" s="3">
        <f>HLOOKUP(O$5,[1]非R能力!$B$8:$F$558,$C69+1,0)</f>
        <v>58577.004345153473</v>
      </c>
      <c r="P69" s="3">
        <f>HLOOKUP(P$5,[1]非R能力!$B$8:$F$558,$C69+1,0)</f>
        <v>15116.696989576671</v>
      </c>
      <c r="Q69" s="3">
        <f>HLOOKUP(Q$5,[1]非R能力!$B$8:$F$558,$C69+1,0)</f>
        <v>8240.2866497338273</v>
      </c>
      <c r="R69" s="3">
        <f>HLOOKUP(R$5,[1]非R能力!$B$8:$F$558,$C69+1,0)</f>
        <v>2340.2517388224041</v>
      </c>
      <c r="S69" s="3">
        <f>HLOOKUP(S$5,[1]非R能力!$B$8:$F$558,$C69+1,0)</f>
        <v>3128.8111112468141</v>
      </c>
      <c r="T69" s="3">
        <f>INDEX([1]非R能力!$H$9:$H$558,D69)</f>
        <v>1031.4329090056253</v>
      </c>
      <c r="U69" s="3">
        <f>IF(E69="小怪",0,IF(INDEX([1]非R能力!$FK$9:$FK$558,C69)=0,0,10))</f>
        <v>0</v>
      </c>
      <c r="V69" s="3">
        <f>IF(E69="小怪",0,IF(INDEX([1]非R能力!$FH$9:$FH$558,C69)=0,0,5000))</f>
        <v>0</v>
      </c>
      <c r="W69" s="3">
        <f>HLOOKUP(W$5,[2]人物技能基础!$O$3:$Q$553,$C69+1,0)</f>
        <v>3.637142857142857</v>
      </c>
      <c r="X69" s="3">
        <f>HLOOKUP(X$5,[2]人物技能基础!$O$3:$Q$553,$C69+1,0)</f>
        <v>2.0186428571428574</v>
      </c>
      <c r="Y69" s="3">
        <f>HLOOKUP(Y$5,[2]人物技能基础!$O$3:$Q$553,$C69+1,0)</f>
        <v>99.964285714285708</v>
      </c>
      <c r="Z69" s="3">
        <f t="shared" si="1"/>
        <v>75951</v>
      </c>
      <c r="AA69" s="3">
        <f t="shared" si="2"/>
        <v>1648</v>
      </c>
      <c r="AB69" s="3">
        <f t="shared" si="3"/>
        <v>0</v>
      </c>
      <c r="AC69" s="3">
        <f t="shared" si="4"/>
        <v>3128</v>
      </c>
      <c r="AD69" s="3">
        <f t="shared" si="5"/>
        <v>2340</v>
      </c>
    </row>
    <row r="70" spans="1:30" x14ac:dyDescent="0.15">
      <c r="A70" s="3">
        <v>65</v>
      </c>
      <c r="B70" s="3" t="str">
        <f t="shared" si="0"/>
        <v>关卡65小怪</v>
      </c>
      <c r="C70" s="3">
        <f>INDEX([3]关卡!$J$19:$J$2018,A70)</f>
        <v>137</v>
      </c>
      <c r="D70" s="3">
        <f>INDEX([3]关卡!$N$19:$N$2018,A70)</f>
        <v>137</v>
      </c>
      <c r="E70" s="3" t="s">
        <v>24</v>
      </c>
      <c r="F70" s="3" t="s">
        <v>26</v>
      </c>
      <c r="G70" s="3">
        <v>3</v>
      </c>
      <c r="H70" s="3">
        <v>0</v>
      </c>
      <c r="I70" s="3">
        <v>0</v>
      </c>
      <c r="J70" s="4">
        <v>1</v>
      </c>
      <c r="K70" s="4">
        <v>1</v>
      </c>
      <c r="L70" s="4">
        <v>2</v>
      </c>
      <c r="M70" s="3">
        <v>15</v>
      </c>
      <c r="N70" s="3">
        <v>2</v>
      </c>
      <c r="O70" s="3">
        <f>HLOOKUP(O$5,[1]非R能力!$B$8:$F$558,$C70+1,0)</f>
        <v>59807.258415961842</v>
      </c>
      <c r="P70" s="3">
        <f>HLOOKUP(P$5,[1]非R能力!$B$8:$F$558,$C70+1,0)</f>
        <v>15384.640797971064</v>
      </c>
      <c r="Q70" s="3">
        <f>HLOOKUP(Q$5,[1]非R能力!$B$8:$F$558,$C70+1,0)</f>
        <v>8358.7131253163843</v>
      </c>
      <c r="R70" s="3">
        <f>HLOOKUP(R$5,[1]非R能力!$B$8:$F$558,$C70+1,0)</f>
        <v>2378.9080460945074</v>
      </c>
      <c r="S70" s="3">
        <f>HLOOKUP(S$5,[1]非R能力!$B$8:$F$558,$C70+1,0)</f>
        <v>3166.9757833119747</v>
      </c>
      <c r="T70" s="3">
        <f>INDEX([1]非R能力!$H$9:$H$558,D70)</f>
        <v>1096.6019364729295</v>
      </c>
      <c r="U70" s="3">
        <f>IF(E70="小怪",0,IF(INDEX([1]非R能力!$FK$9:$FK$558,C70)=0,0,10))</f>
        <v>0</v>
      </c>
      <c r="V70" s="3">
        <f>IF(E70="小怪",0,IF(INDEX([1]非R能力!$FH$9:$FH$558,C70)=0,0,5000))</f>
        <v>0</v>
      </c>
      <c r="W70" s="3">
        <f>HLOOKUP(W$5,[2]人物技能基础!$O$3:$Q$553,$C70+1,0)</f>
        <v>3.637142857142857</v>
      </c>
      <c r="X70" s="3">
        <f>HLOOKUP(X$5,[2]人物技能基础!$O$3:$Q$553,$C70+1,0)</f>
        <v>2.0186428571428574</v>
      </c>
      <c r="Y70" s="3">
        <f>HLOOKUP(Y$5,[2]人物技能基础!$O$3:$Q$553,$C70+1,0)</f>
        <v>99.964285714285708</v>
      </c>
      <c r="Z70" s="3">
        <f t="shared" si="1"/>
        <v>77406</v>
      </c>
      <c r="AA70" s="3">
        <f t="shared" si="2"/>
        <v>1671</v>
      </c>
      <c r="AB70" s="3">
        <f t="shared" si="3"/>
        <v>0</v>
      </c>
      <c r="AC70" s="3">
        <f t="shared" si="4"/>
        <v>3166</v>
      </c>
      <c r="AD70" s="3">
        <f t="shared" si="5"/>
        <v>2378</v>
      </c>
    </row>
    <row r="71" spans="1:30" x14ac:dyDescent="0.15">
      <c r="A71" s="3">
        <v>66</v>
      </c>
      <c r="B71" s="3" t="str">
        <f t="shared" ref="B71:B134" si="6">"关卡"&amp;A71&amp;E71</f>
        <v>关卡66小怪</v>
      </c>
      <c r="C71" s="3">
        <f>INDEX([3]关卡!$J$19:$J$2018,A71)</f>
        <v>138</v>
      </c>
      <c r="D71" s="3">
        <f>INDEX([3]关卡!$N$19:$N$2018,A71)</f>
        <v>138</v>
      </c>
      <c r="E71" s="3" t="s">
        <v>24</v>
      </c>
      <c r="F71" s="3" t="s">
        <v>26</v>
      </c>
      <c r="G71" s="3">
        <v>3</v>
      </c>
      <c r="H71" s="3">
        <v>0</v>
      </c>
      <c r="I71" s="3">
        <v>0</v>
      </c>
      <c r="J71" s="4">
        <v>1</v>
      </c>
      <c r="K71" s="4">
        <v>1</v>
      </c>
      <c r="L71" s="4">
        <v>2</v>
      </c>
      <c r="M71" s="3">
        <v>15</v>
      </c>
      <c r="N71" s="3">
        <v>2</v>
      </c>
      <c r="O71" s="3">
        <f>HLOOKUP(O$5,[1]非R能力!$B$8:$F$558,$C71+1,0)</f>
        <v>60717.49732373203</v>
      </c>
      <c r="P71" s="3">
        <f>HLOOKUP(P$5,[1]非R能力!$B$8:$F$558,$C71+1,0)</f>
        <v>15504.427238326582</v>
      </c>
      <c r="Q71" s="3">
        <f>HLOOKUP(Q$5,[1]非R能力!$B$8:$F$558,$C71+1,0)</f>
        <v>8428.1205283522868</v>
      </c>
      <c r="R71" s="3">
        <f>HLOOKUP(R$5,[1]非R能力!$B$8:$F$558,$C71+1,0)</f>
        <v>2401.1771037787012</v>
      </c>
      <c r="S71" s="3">
        <f>HLOOKUP(S$5,[1]非R能力!$B$8:$F$558,$C71+1,0)</f>
        <v>3191.7625343714394</v>
      </c>
      <c r="T71" s="3">
        <f>INDEX([1]非R能力!$H$9:$H$558,D71)</f>
        <v>1162.3218063563529</v>
      </c>
      <c r="U71" s="3">
        <f>IF(E71="小怪",0,IF(INDEX([1]非R能力!$FK$9:$FK$558,C71)=0,0,10))</f>
        <v>0</v>
      </c>
      <c r="V71" s="3">
        <f>IF(E71="小怪",0,IF(INDEX([1]非R能力!$FH$9:$FH$558,C71)=0,0,5000))</f>
        <v>0</v>
      </c>
      <c r="W71" s="3">
        <f>HLOOKUP(W$5,[2]人物技能基础!$O$3:$Q$553,$C71+1,0)</f>
        <v>3.637142857142857</v>
      </c>
      <c r="X71" s="3">
        <f>HLOOKUP(X$5,[2]人物技能基础!$O$3:$Q$553,$C71+1,0)</f>
        <v>2.0186428571428574</v>
      </c>
      <c r="Y71" s="3">
        <f>HLOOKUP(Y$5,[2]人物技能基础!$O$3:$Q$553,$C71+1,0)</f>
        <v>99.964285714285708</v>
      </c>
      <c r="Z71" s="3">
        <f t="shared" ref="Z71:Z134" si="7">INT(((P71-AB71)*X71+(Y71+T71))*G71*J71*$D$2)</f>
        <v>78144</v>
      </c>
      <c r="AA71" s="3">
        <f t="shared" ref="AA71:AA134" si="8">IF(H71=0,IF(U71=0,INT(Q71/5),IF(V71=0,INT(Q71/5),INT((V71/U71)/(1/N71*M71)/L71+Q71))),INT((IF(U71=0,0,V71/U71/(1/N71*M71))+O71/H71)/L71+Q71))</f>
        <v>1685</v>
      </c>
      <c r="AB71" s="3">
        <f t="shared" ref="AB71:AB134" si="9">INT(P71*I71)</f>
        <v>0</v>
      </c>
      <c r="AC71" s="3">
        <f t="shared" ref="AC71:AC134" si="10">INT(K71*S71)</f>
        <v>3191</v>
      </c>
      <c r="AD71" s="3">
        <f t="shared" ref="AD71:AD134" si="11">INT(R71/J71)</f>
        <v>2401</v>
      </c>
    </row>
    <row r="72" spans="1:30" x14ac:dyDescent="0.15">
      <c r="A72" s="3">
        <v>67</v>
      </c>
      <c r="B72" s="3" t="str">
        <f t="shared" si="6"/>
        <v>关卡67小怪</v>
      </c>
      <c r="C72" s="3">
        <f>INDEX([3]关卡!$J$19:$J$2018,A72)</f>
        <v>139</v>
      </c>
      <c r="D72" s="3">
        <f>INDEX([3]关卡!$N$19:$N$2018,A72)</f>
        <v>139</v>
      </c>
      <c r="E72" s="3" t="s">
        <v>24</v>
      </c>
      <c r="F72" s="3" t="s">
        <v>26</v>
      </c>
      <c r="G72" s="3">
        <v>3</v>
      </c>
      <c r="H72" s="3">
        <v>0</v>
      </c>
      <c r="I72" s="3">
        <v>0</v>
      </c>
      <c r="J72" s="4">
        <v>1</v>
      </c>
      <c r="K72" s="4">
        <v>1</v>
      </c>
      <c r="L72" s="4">
        <v>2</v>
      </c>
      <c r="M72" s="3">
        <v>15</v>
      </c>
      <c r="N72" s="3">
        <v>2</v>
      </c>
      <c r="O72" s="3">
        <f>HLOOKUP(O$5,[1]非R能力!$B$8:$F$558,$C72+1,0)</f>
        <v>61627.987036737482</v>
      </c>
      <c r="P72" s="3">
        <f>HLOOKUP(P$5,[1]非R能力!$B$8:$F$558,$C72+1,0)</f>
        <v>15624.252763044469</v>
      </c>
      <c r="Q72" s="3">
        <f>HLOOKUP(Q$5,[1]非R能力!$B$8:$F$558,$C72+1,0)</f>
        <v>8497.5496970350541</v>
      </c>
      <c r="R72" s="3">
        <f>HLOOKUP(R$5,[1]非R能力!$B$8:$F$558,$C72+1,0)</f>
        <v>2423.4526645332535</v>
      </c>
      <c r="S72" s="3">
        <f>HLOOKUP(S$5,[1]非R能力!$B$8:$F$558,$C72+1,0)</f>
        <v>3216.5556133872569</v>
      </c>
      <c r="T72" s="3">
        <f>INDEX([1]非R能力!$H$9:$H$558,D72)</f>
        <v>1228.6010994877399</v>
      </c>
      <c r="U72" s="3">
        <f>IF(E72="小怪",0,IF(INDEX([1]非R能力!$FK$9:$FK$558,C72)=0,0,10))</f>
        <v>0</v>
      </c>
      <c r="V72" s="3">
        <f>IF(E72="小怪",0,IF(INDEX([1]非R能力!$FH$9:$FH$558,C72)=0,0,5000))</f>
        <v>0</v>
      </c>
      <c r="W72" s="3">
        <f>HLOOKUP(W$5,[2]人物技能基础!$O$3:$Q$553,$C72+1,0)</f>
        <v>3.637142857142857</v>
      </c>
      <c r="X72" s="3">
        <f>HLOOKUP(X$5,[2]人物技能基础!$O$3:$Q$553,$C72+1,0)</f>
        <v>2.0186428571428574</v>
      </c>
      <c r="Y72" s="3">
        <f>HLOOKUP(Y$5,[2]人物技能基础!$O$3:$Q$553,$C72+1,0)</f>
        <v>99.964285714285708</v>
      </c>
      <c r="Z72" s="3">
        <f t="shared" si="7"/>
        <v>78884</v>
      </c>
      <c r="AA72" s="3">
        <f t="shared" si="8"/>
        <v>1699</v>
      </c>
      <c r="AB72" s="3">
        <f t="shared" si="9"/>
        <v>0</v>
      </c>
      <c r="AC72" s="3">
        <f t="shared" si="10"/>
        <v>3216</v>
      </c>
      <c r="AD72" s="3">
        <f t="shared" si="11"/>
        <v>2423</v>
      </c>
    </row>
    <row r="73" spans="1:30" x14ac:dyDescent="0.15">
      <c r="A73" s="3">
        <v>68</v>
      </c>
      <c r="B73" s="3" t="str">
        <f t="shared" si="6"/>
        <v>关卡68小怪</v>
      </c>
      <c r="C73" s="3">
        <f>INDEX([3]关卡!$J$19:$J$2018,A73)</f>
        <v>140</v>
      </c>
      <c r="D73" s="3">
        <f>INDEX([3]关卡!$N$19:$N$2018,A73)</f>
        <v>140</v>
      </c>
      <c r="E73" s="3" t="s">
        <v>24</v>
      </c>
      <c r="F73" s="3" t="s">
        <v>26</v>
      </c>
      <c r="G73" s="3">
        <v>3</v>
      </c>
      <c r="H73" s="3">
        <v>0</v>
      </c>
      <c r="I73" s="3">
        <v>0</v>
      </c>
      <c r="J73" s="4">
        <v>1</v>
      </c>
      <c r="K73" s="4">
        <v>1</v>
      </c>
      <c r="L73" s="4">
        <v>2</v>
      </c>
      <c r="M73" s="3">
        <v>15</v>
      </c>
      <c r="N73" s="3">
        <v>2</v>
      </c>
      <c r="O73" s="3">
        <f>HLOOKUP(O$5,[1]非R能力!$B$8:$F$558,$C73+1,0)</f>
        <v>62395.684386425753</v>
      </c>
      <c r="P73" s="3">
        <f>HLOOKUP(P$5,[1]非R能力!$B$8:$F$558,$C73+1,0)</f>
        <v>15745.621241370151</v>
      </c>
      <c r="Q73" s="3">
        <f>HLOOKUP(Q$5,[1]非R能力!$B$8:$F$558,$C73+1,0)</f>
        <v>8567.5020610503962</v>
      </c>
      <c r="R73" s="3">
        <f>HLOOKUP(R$5,[1]非R能力!$B$8:$F$558,$C73+1,0)</f>
        <v>2445.7348340887288</v>
      </c>
      <c r="S73" s="3">
        <f>HLOOKUP(S$5,[1]非R能力!$B$8:$F$558,$C73+1,0)</f>
        <v>3241.3551127183528</v>
      </c>
      <c r="T73" s="3">
        <f>INDEX([1]非R能力!$H$9:$H$558,D73)</f>
        <v>1261.953238173305</v>
      </c>
      <c r="U73" s="3">
        <f>IF(E73="小怪",0,IF(INDEX([1]非R能力!$FK$9:$FK$558,C73)=0,0,10))</f>
        <v>0</v>
      </c>
      <c r="V73" s="3">
        <f>IF(E73="小怪",0,IF(INDEX([1]非R能力!$FH$9:$FH$558,C73)=0,0,5000))</f>
        <v>0</v>
      </c>
      <c r="W73" s="3">
        <f>HLOOKUP(W$5,[2]人物技能基础!$O$3:$Q$553,$C73+1,0)</f>
        <v>3.637142857142857</v>
      </c>
      <c r="X73" s="3">
        <f>HLOOKUP(X$5,[2]人物技能基础!$O$3:$Q$553,$C73+1,0)</f>
        <v>2.0186428571428574</v>
      </c>
      <c r="Y73" s="3">
        <f>HLOOKUP(Y$5,[2]人物技能基础!$O$3:$Q$553,$C73+1,0)</f>
        <v>99.964285714285708</v>
      </c>
      <c r="Z73" s="3">
        <f t="shared" si="7"/>
        <v>79552</v>
      </c>
      <c r="AA73" s="3">
        <f t="shared" si="8"/>
        <v>1713</v>
      </c>
      <c r="AB73" s="3">
        <f t="shared" si="9"/>
        <v>0</v>
      </c>
      <c r="AC73" s="3">
        <f t="shared" si="10"/>
        <v>3241</v>
      </c>
      <c r="AD73" s="3">
        <f t="shared" si="11"/>
        <v>2445</v>
      </c>
    </row>
    <row r="74" spans="1:30" x14ac:dyDescent="0.15">
      <c r="A74" s="3">
        <v>69</v>
      </c>
      <c r="B74" s="3" t="str">
        <f t="shared" si="6"/>
        <v>关卡69小怪</v>
      </c>
      <c r="C74" s="3">
        <f>INDEX([3]关卡!$J$19:$J$2018,A74)</f>
        <v>141</v>
      </c>
      <c r="D74" s="3">
        <f>INDEX([3]关卡!$N$19:$N$2018,A74)</f>
        <v>141</v>
      </c>
      <c r="E74" s="3" t="s">
        <v>24</v>
      </c>
      <c r="F74" s="3" t="s">
        <v>26</v>
      </c>
      <c r="G74" s="3">
        <v>3</v>
      </c>
      <c r="H74" s="3">
        <v>0</v>
      </c>
      <c r="I74" s="3">
        <v>0</v>
      </c>
      <c r="J74" s="4">
        <v>1</v>
      </c>
      <c r="K74" s="4">
        <v>1</v>
      </c>
      <c r="L74" s="4">
        <v>2</v>
      </c>
      <c r="M74" s="3">
        <v>15</v>
      </c>
      <c r="N74" s="3">
        <v>2</v>
      </c>
      <c r="O74" s="3">
        <f>HLOOKUP(O$5,[1]非R能力!$B$8:$F$558,$C74+1,0)</f>
        <v>62966.977060706406</v>
      </c>
      <c r="P74" s="3">
        <f>HLOOKUP(P$5,[1]非R能力!$B$8:$F$558,$C74+1,0)</f>
        <v>15868.501690727569</v>
      </c>
      <c r="Q74" s="3">
        <f>HLOOKUP(Q$5,[1]非R能力!$B$8:$F$558,$C74+1,0)</f>
        <v>8637.3463237958968</v>
      </c>
      <c r="R74" s="3">
        <f>HLOOKUP(R$5,[1]非R能力!$B$8:$F$558,$C74+1,0)</f>
        <v>2468.0237181756943</v>
      </c>
      <c r="S74" s="3">
        <f>HLOOKUP(S$5,[1]非R能力!$B$8:$F$558,$C74+1,0)</f>
        <v>3266.1611247236501</v>
      </c>
      <c r="T74" s="3">
        <f>INDEX([1]非R能力!$H$9:$H$558,D74)</f>
        <v>1329.0879703718165</v>
      </c>
      <c r="U74" s="3">
        <f>IF(E74="小怪",0,IF(INDEX([1]非R能力!$FK$9:$FK$558,C74)=0,0,10))</f>
        <v>0</v>
      </c>
      <c r="V74" s="3">
        <f>IF(E74="小怪",0,IF(INDEX([1]非R能力!$FH$9:$FH$558,C74)=0,0,5000))</f>
        <v>0</v>
      </c>
      <c r="W74" s="3">
        <f>HLOOKUP(W$5,[2]人物技能基础!$O$3:$Q$553,$C74+1,0)</f>
        <v>3.637142857142857</v>
      </c>
      <c r="X74" s="3">
        <f>HLOOKUP(X$5,[2]人物技能基础!$O$3:$Q$553,$C74+1,0)</f>
        <v>2.0186428571428574</v>
      </c>
      <c r="Y74" s="3">
        <f>HLOOKUP(Y$5,[2]人物技能基础!$O$3:$Q$553,$C74+1,0)</f>
        <v>99.964285714285708</v>
      </c>
      <c r="Z74" s="3">
        <f t="shared" si="7"/>
        <v>80308</v>
      </c>
      <c r="AA74" s="3">
        <f t="shared" si="8"/>
        <v>1727</v>
      </c>
      <c r="AB74" s="3">
        <f t="shared" si="9"/>
        <v>0</v>
      </c>
      <c r="AC74" s="3">
        <f t="shared" si="10"/>
        <v>3266</v>
      </c>
      <c r="AD74" s="3">
        <f t="shared" si="11"/>
        <v>2468</v>
      </c>
    </row>
    <row r="75" spans="1:30" x14ac:dyDescent="0.15">
      <c r="A75" s="3">
        <v>70</v>
      </c>
      <c r="B75" s="3" t="str">
        <f t="shared" si="6"/>
        <v>关卡70小怪</v>
      </c>
      <c r="C75" s="3">
        <f>INDEX([3]关卡!$J$19:$J$2018,A75)</f>
        <v>142</v>
      </c>
      <c r="D75" s="3">
        <f>INDEX([3]关卡!$N$19:$N$2018,A75)</f>
        <v>142</v>
      </c>
      <c r="E75" s="3" t="s">
        <v>24</v>
      </c>
      <c r="F75" s="3" t="s">
        <v>26</v>
      </c>
      <c r="G75" s="3">
        <v>3</v>
      </c>
      <c r="H75" s="3">
        <v>0</v>
      </c>
      <c r="I75" s="3">
        <v>0</v>
      </c>
      <c r="J75" s="4">
        <v>1</v>
      </c>
      <c r="K75" s="4">
        <v>1</v>
      </c>
      <c r="L75" s="4">
        <v>2</v>
      </c>
      <c r="M75" s="3">
        <v>15</v>
      </c>
      <c r="N75" s="3">
        <v>2</v>
      </c>
      <c r="O75" s="3">
        <f>HLOOKUP(O$5,[1]非R能力!$B$8:$F$558,$C75+1,0)</f>
        <v>63516.419108421083</v>
      </c>
      <c r="P75" s="3">
        <f>HLOOKUP(P$5,[1]非R能力!$B$8:$F$558,$C75+1,0)</f>
        <v>15991.423324034731</v>
      </c>
      <c r="Q75" s="3">
        <f>HLOOKUP(Q$5,[1]非R能力!$B$8:$F$558,$C75+1,0)</f>
        <v>8707.2133897665153</v>
      </c>
      <c r="R75" s="3">
        <f>HLOOKUP(R$5,[1]非R能力!$B$8:$F$558,$C75+1,0)</f>
        <v>2490.3194225247162</v>
      </c>
      <c r="S75" s="3">
        <f>HLOOKUP(S$5,[1]非R能力!$B$8:$F$558,$C75+1,0)</f>
        <v>3290.9737417620745</v>
      </c>
      <c r="T75" s="3">
        <f>INDEX([1]非R能力!$H$9:$H$558,D75)</f>
        <v>1396.8040081688409</v>
      </c>
      <c r="U75" s="3">
        <f>IF(E75="小怪",0,IF(INDEX([1]非R能力!$FK$9:$FK$558,C75)=0,0,10))</f>
        <v>0</v>
      </c>
      <c r="V75" s="3">
        <f>IF(E75="小怪",0,IF(INDEX([1]非R能力!$FH$9:$FH$558,C75)=0,0,5000))</f>
        <v>0</v>
      </c>
      <c r="W75" s="3">
        <f>HLOOKUP(W$5,[2]人物技能基础!$O$3:$Q$553,$C75+1,0)</f>
        <v>3.637142857142857</v>
      </c>
      <c r="X75" s="3">
        <f>HLOOKUP(X$5,[2]人物技能基础!$O$3:$Q$553,$C75+1,0)</f>
        <v>2.0186428571428574</v>
      </c>
      <c r="Y75" s="3">
        <f>HLOOKUP(Y$5,[2]人物技能基础!$O$3:$Q$553,$C75+1,0)</f>
        <v>99.964285714285708</v>
      </c>
      <c r="Z75" s="3">
        <f t="shared" si="7"/>
        <v>81066</v>
      </c>
      <c r="AA75" s="3">
        <f t="shared" si="8"/>
        <v>1741</v>
      </c>
      <c r="AB75" s="3">
        <f t="shared" si="9"/>
        <v>0</v>
      </c>
      <c r="AC75" s="3">
        <f t="shared" si="10"/>
        <v>3290</v>
      </c>
      <c r="AD75" s="3">
        <f t="shared" si="11"/>
        <v>2490</v>
      </c>
    </row>
    <row r="76" spans="1:30" x14ac:dyDescent="0.15">
      <c r="A76" s="3">
        <v>71</v>
      </c>
      <c r="B76" s="3" t="str">
        <f t="shared" si="6"/>
        <v>关卡71小怪</v>
      </c>
      <c r="C76" s="3">
        <f>INDEX([3]关卡!$J$19:$J$2018,A76)</f>
        <v>143</v>
      </c>
      <c r="D76" s="3">
        <f>INDEX([3]关卡!$N$19:$N$2018,A76)</f>
        <v>143</v>
      </c>
      <c r="E76" s="3" t="s">
        <v>24</v>
      </c>
      <c r="F76" s="3" t="s">
        <v>26</v>
      </c>
      <c r="G76" s="3">
        <v>3</v>
      </c>
      <c r="H76" s="3">
        <v>0</v>
      </c>
      <c r="I76" s="3">
        <v>0</v>
      </c>
      <c r="J76" s="4">
        <v>1</v>
      </c>
      <c r="K76" s="4">
        <v>1</v>
      </c>
      <c r="L76" s="4">
        <v>2</v>
      </c>
      <c r="M76" s="3">
        <v>15</v>
      </c>
      <c r="N76" s="3">
        <v>2</v>
      </c>
      <c r="O76" s="3">
        <f>HLOOKUP(O$5,[1]非R能力!$B$8:$F$558,$C76+1,0)</f>
        <v>64080.113405085031</v>
      </c>
      <c r="P76" s="3">
        <f>HLOOKUP(P$5,[1]非R能力!$B$8:$F$558,$C76+1,0)</f>
        <v>16114.386723495891</v>
      </c>
      <c r="Q76" s="3">
        <f>HLOOKUP(Q$5,[1]非R能力!$B$8:$F$558,$C76+1,0)</f>
        <v>8777.1035900002516</v>
      </c>
      <c r="R76" s="3">
        <f>HLOOKUP(R$5,[1]非R能力!$B$8:$F$558,$C76+1,0)</f>
        <v>2512.6220528663612</v>
      </c>
      <c r="S76" s="3">
        <f>HLOOKUP(S$5,[1]非R能力!$B$8:$F$558,$C76+1,0)</f>
        <v>3315.7930561925482</v>
      </c>
      <c r="T76" s="3">
        <f>INDEX([1]非R能力!$H$9:$H$558,D76)</f>
        <v>1465.1102766129743</v>
      </c>
      <c r="U76" s="3">
        <f>IF(E76="小怪",0,IF(INDEX([1]非R能力!$FK$9:$FK$558,C76)=0,0,10))</f>
        <v>0</v>
      </c>
      <c r="V76" s="3">
        <f>IF(E76="小怪",0,IF(INDEX([1]非R能力!$FH$9:$FH$558,C76)=0,0,5000))</f>
        <v>0</v>
      </c>
      <c r="W76" s="3">
        <f>HLOOKUP(W$5,[2]人物技能基础!$O$3:$Q$553,$C76+1,0)</f>
        <v>3.637142857142857</v>
      </c>
      <c r="X76" s="3">
        <f>HLOOKUP(X$5,[2]人物技能基础!$O$3:$Q$553,$C76+1,0)</f>
        <v>2.0186428571428574</v>
      </c>
      <c r="Y76" s="3">
        <f>HLOOKUP(Y$5,[2]人物技能基础!$O$3:$Q$553,$C76+1,0)</f>
        <v>99.964285714285708</v>
      </c>
      <c r="Z76" s="3">
        <f t="shared" si="7"/>
        <v>81826</v>
      </c>
      <c r="AA76" s="3">
        <f t="shared" si="8"/>
        <v>1755</v>
      </c>
      <c r="AB76" s="3">
        <f t="shared" si="9"/>
        <v>0</v>
      </c>
      <c r="AC76" s="3">
        <f t="shared" si="10"/>
        <v>3315</v>
      </c>
      <c r="AD76" s="3">
        <f t="shared" si="11"/>
        <v>2512</v>
      </c>
    </row>
    <row r="77" spans="1:30" x14ac:dyDescent="0.15">
      <c r="A77" s="3">
        <v>72</v>
      </c>
      <c r="B77" s="3" t="str">
        <f t="shared" si="6"/>
        <v>关卡72小怪</v>
      </c>
      <c r="C77" s="3">
        <f>INDEX([3]关卡!$J$19:$J$2018,A77)</f>
        <v>144</v>
      </c>
      <c r="D77" s="3">
        <f>INDEX([3]关卡!$N$19:$N$2018,A77)</f>
        <v>144</v>
      </c>
      <c r="E77" s="3" t="s">
        <v>24</v>
      </c>
      <c r="F77" s="3" t="s">
        <v>26</v>
      </c>
      <c r="G77" s="3">
        <v>3</v>
      </c>
      <c r="H77" s="3">
        <v>0</v>
      </c>
      <c r="I77" s="3">
        <v>0</v>
      </c>
      <c r="J77" s="4">
        <v>1</v>
      </c>
      <c r="K77" s="4">
        <v>1</v>
      </c>
      <c r="L77" s="4">
        <v>2</v>
      </c>
      <c r="M77" s="3">
        <v>15</v>
      </c>
      <c r="N77" s="3">
        <v>2</v>
      </c>
      <c r="O77" s="3">
        <f>HLOOKUP(O$5,[1]非R能力!$B$8:$F$558,$C77+1,0)</f>
        <v>64631.988606388542</v>
      </c>
      <c r="P77" s="3">
        <f>HLOOKUP(P$5,[1]非R能力!$B$8:$F$558,$C77+1,0)</f>
        <v>16237.39247131529</v>
      </c>
      <c r="Q77" s="3">
        <f>HLOOKUP(Q$5,[1]非R能力!$B$8:$F$558,$C77+1,0)</f>
        <v>8847.0172555351073</v>
      </c>
      <c r="R77" s="3">
        <f>HLOOKUP(R$5,[1]非R能力!$B$8:$F$558,$C77+1,0)</f>
        <v>2534.931714931196</v>
      </c>
      <c r="S77" s="3">
        <f>HLOOKUP(S$5,[1]非R能力!$B$8:$F$558,$C77+1,0)</f>
        <v>3340.6191603739981</v>
      </c>
      <c r="T77" s="3">
        <f>INDEX([1]非R能力!$H$9:$H$558,D77)</f>
        <v>1534.0157991004548</v>
      </c>
      <c r="U77" s="3">
        <f>IF(E77="小怪",0,IF(INDEX([1]非R能力!$FK$9:$FK$558,C77)=0,0,10))</f>
        <v>0</v>
      </c>
      <c r="V77" s="3">
        <f>IF(E77="小怪",0,IF(INDEX([1]非R能力!$FH$9:$FH$558,C77)=0,0,5000))</f>
        <v>0</v>
      </c>
      <c r="W77" s="3">
        <f>HLOOKUP(W$5,[2]人物技能基础!$O$3:$Q$553,$C77+1,0)</f>
        <v>3.637142857142857</v>
      </c>
      <c r="X77" s="3">
        <f>HLOOKUP(X$5,[2]人物技能基础!$O$3:$Q$553,$C77+1,0)</f>
        <v>2.0186428571428574</v>
      </c>
      <c r="Y77" s="3">
        <f>HLOOKUP(Y$5,[2]人物技能基础!$O$3:$Q$553,$C77+1,0)</f>
        <v>99.964285714285708</v>
      </c>
      <c r="Z77" s="3">
        <f t="shared" si="7"/>
        <v>82587</v>
      </c>
      <c r="AA77" s="3">
        <f t="shared" si="8"/>
        <v>1769</v>
      </c>
      <c r="AB77" s="3">
        <f t="shared" si="9"/>
        <v>0</v>
      </c>
      <c r="AC77" s="3">
        <f t="shared" si="10"/>
        <v>3340</v>
      </c>
      <c r="AD77" s="3">
        <f t="shared" si="11"/>
        <v>2534</v>
      </c>
    </row>
    <row r="78" spans="1:30" x14ac:dyDescent="0.15">
      <c r="A78" s="3">
        <v>73</v>
      </c>
      <c r="B78" s="3" t="str">
        <f t="shared" si="6"/>
        <v>关卡73小怪</v>
      </c>
      <c r="C78" s="3">
        <f>INDEX([3]关卡!$J$19:$J$2018,A78)</f>
        <v>144</v>
      </c>
      <c r="D78" s="3">
        <f>INDEX([3]关卡!$N$19:$N$2018,A78)</f>
        <v>144</v>
      </c>
      <c r="E78" s="3" t="s">
        <v>24</v>
      </c>
      <c r="F78" s="3" t="s">
        <v>26</v>
      </c>
      <c r="G78" s="3">
        <v>3</v>
      </c>
      <c r="H78" s="3">
        <v>0</v>
      </c>
      <c r="I78" s="3">
        <v>0</v>
      </c>
      <c r="J78" s="4">
        <v>1</v>
      </c>
      <c r="K78" s="4">
        <v>1</v>
      </c>
      <c r="L78" s="4">
        <v>2</v>
      </c>
      <c r="M78" s="3">
        <v>15</v>
      </c>
      <c r="N78" s="3">
        <v>2</v>
      </c>
      <c r="O78" s="3">
        <f>HLOOKUP(O$5,[1]非R能力!$B$8:$F$558,$C78+1,0)</f>
        <v>64631.988606388542</v>
      </c>
      <c r="P78" s="3">
        <f>HLOOKUP(P$5,[1]非R能力!$B$8:$F$558,$C78+1,0)</f>
        <v>16237.39247131529</v>
      </c>
      <c r="Q78" s="3">
        <f>HLOOKUP(Q$5,[1]非R能力!$B$8:$F$558,$C78+1,0)</f>
        <v>8847.0172555351073</v>
      </c>
      <c r="R78" s="3">
        <f>HLOOKUP(R$5,[1]非R能力!$B$8:$F$558,$C78+1,0)</f>
        <v>2534.931714931196</v>
      </c>
      <c r="S78" s="3">
        <f>HLOOKUP(S$5,[1]非R能力!$B$8:$F$558,$C78+1,0)</f>
        <v>3340.6191603739981</v>
      </c>
      <c r="T78" s="3">
        <f>INDEX([1]非R能力!$H$9:$H$558,D78)</f>
        <v>1534.0157991004548</v>
      </c>
      <c r="U78" s="3">
        <f>IF(E78="小怪",0,IF(INDEX([1]非R能力!$FK$9:$FK$558,C78)=0,0,10))</f>
        <v>0</v>
      </c>
      <c r="V78" s="3">
        <f>IF(E78="小怪",0,IF(INDEX([1]非R能力!$FH$9:$FH$558,C78)=0,0,5000))</f>
        <v>0</v>
      </c>
      <c r="W78" s="3">
        <f>HLOOKUP(W$5,[2]人物技能基础!$O$3:$Q$553,$C78+1,0)</f>
        <v>3.637142857142857</v>
      </c>
      <c r="X78" s="3">
        <f>HLOOKUP(X$5,[2]人物技能基础!$O$3:$Q$553,$C78+1,0)</f>
        <v>2.0186428571428574</v>
      </c>
      <c r="Y78" s="3">
        <f>HLOOKUP(Y$5,[2]人物技能基础!$O$3:$Q$553,$C78+1,0)</f>
        <v>99.964285714285708</v>
      </c>
      <c r="Z78" s="3">
        <f t="shared" si="7"/>
        <v>82587</v>
      </c>
      <c r="AA78" s="3">
        <f t="shared" si="8"/>
        <v>1769</v>
      </c>
      <c r="AB78" s="3">
        <f t="shared" si="9"/>
        <v>0</v>
      </c>
      <c r="AC78" s="3">
        <f t="shared" si="10"/>
        <v>3340</v>
      </c>
      <c r="AD78" s="3">
        <f t="shared" si="11"/>
        <v>2534</v>
      </c>
    </row>
    <row r="79" spans="1:30" x14ac:dyDescent="0.15">
      <c r="A79" s="3">
        <v>74</v>
      </c>
      <c r="B79" s="3" t="str">
        <f t="shared" si="6"/>
        <v>关卡74小怪</v>
      </c>
      <c r="C79" s="3">
        <f>INDEX([3]关卡!$J$19:$J$2018,A79)</f>
        <v>145</v>
      </c>
      <c r="D79" s="3">
        <f>INDEX([3]关卡!$N$19:$N$2018,A79)</f>
        <v>145</v>
      </c>
      <c r="E79" s="3" t="s">
        <v>24</v>
      </c>
      <c r="F79" s="3" t="s">
        <v>26</v>
      </c>
      <c r="G79" s="3">
        <v>3</v>
      </c>
      <c r="H79" s="3">
        <v>0</v>
      </c>
      <c r="I79" s="3">
        <v>0</v>
      </c>
      <c r="J79" s="4">
        <v>1</v>
      </c>
      <c r="K79" s="4">
        <v>1</v>
      </c>
      <c r="L79" s="4">
        <v>2</v>
      </c>
      <c r="M79" s="3">
        <v>15</v>
      </c>
      <c r="N79" s="3">
        <v>2</v>
      </c>
      <c r="O79" s="3">
        <f>HLOOKUP(O$5,[1]非R能力!$B$8:$F$558,$C79+1,0)</f>
        <v>65186.957424568172</v>
      </c>
      <c r="P79" s="3">
        <f>HLOOKUP(P$5,[1]非R能力!$B$8:$F$558,$C79+1,0)</f>
        <v>16359.956588694358</v>
      </c>
      <c r="Q79" s="3">
        <f>HLOOKUP(Q$5,[1]非R能力!$B$8:$F$558,$C79+1,0)</f>
        <v>8916.9658567424704</v>
      </c>
      <c r="R79" s="3">
        <f>HLOOKUP(R$5,[1]非R能力!$B$8:$F$558,$C79+1,0)</f>
        <v>2557.2485144497869</v>
      </c>
      <c r="S79" s="3">
        <f>HLOOKUP(S$5,[1]非R能力!$B$8:$F$558,$C79+1,0)</f>
        <v>3365.4521466653455</v>
      </c>
      <c r="T79" s="3">
        <f>INDEX([1]非R能力!$H$9:$H$558,D79)</f>
        <v>1603.5296973751629</v>
      </c>
      <c r="U79" s="3">
        <f>IF(E79="小怪",0,IF(INDEX([1]非R能力!$FK$9:$FK$558,C79)=0,0,10))</f>
        <v>0</v>
      </c>
      <c r="V79" s="3">
        <f>IF(E79="小怪",0,IF(INDEX([1]非R能力!$FH$9:$FH$558,C79)=0,0,5000))</f>
        <v>0</v>
      </c>
      <c r="W79" s="3">
        <f>HLOOKUP(W$5,[2]人物技能基础!$O$3:$Q$553,$C79+1,0)</f>
        <v>3.637142857142857</v>
      </c>
      <c r="X79" s="3">
        <f>HLOOKUP(X$5,[2]人物技能基础!$O$3:$Q$553,$C79+1,0)</f>
        <v>2.0186428571428574</v>
      </c>
      <c r="Y79" s="3">
        <f>HLOOKUP(Y$5,[2]人物技能基础!$O$3:$Q$553,$C79+1,0)</f>
        <v>99.964285714285708</v>
      </c>
      <c r="Z79" s="3">
        <f t="shared" si="7"/>
        <v>83348</v>
      </c>
      <c r="AA79" s="3">
        <f t="shared" si="8"/>
        <v>1783</v>
      </c>
      <c r="AB79" s="3">
        <f t="shared" si="9"/>
        <v>0</v>
      </c>
      <c r="AC79" s="3">
        <f t="shared" si="10"/>
        <v>3365</v>
      </c>
      <c r="AD79" s="3">
        <f t="shared" si="11"/>
        <v>2557</v>
      </c>
    </row>
    <row r="80" spans="1:30" x14ac:dyDescent="0.15">
      <c r="A80" s="3">
        <v>75</v>
      </c>
      <c r="B80" s="3" t="str">
        <f t="shared" si="6"/>
        <v>关卡75小怪</v>
      </c>
      <c r="C80" s="3">
        <f>INDEX([3]关卡!$J$19:$J$2018,A80)</f>
        <v>146</v>
      </c>
      <c r="D80" s="3">
        <f>INDEX([3]关卡!$N$19:$N$2018,A80)</f>
        <v>146</v>
      </c>
      <c r="E80" s="3" t="s">
        <v>24</v>
      </c>
      <c r="F80" s="3" t="s">
        <v>26</v>
      </c>
      <c r="G80" s="3">
        <v>3</v>
      </c>
      <c r="H80" s="3">
        <v>0</v>
      </c>
      <c r="I80" s="3">
        <v>0</v>
      </c>
      <c r="J80" s="4">
        <v>1</v>
      </c>
      <c r="K80" s="4">
        <v>1</v>
      </c>
      <c r="L80" s="4">
        <v>2</v>
      </c>
      <c r="M80" s="3">
        <v>15</v>
      </c>
      <c r="N80" s="3">
        <v>2</v>
      </c>
      <c r="O80" s="3">
        <f>HLOOKUP(O$5,[1]非R能力!$B$8:$F$558,$C80+1,0)</f>
        <v>65747.475635961731</v>
      </c>
      <c r="P80" s="3">
        <f>HLOOKUP(P$5,[1]非R能力!$B$8:$F$558,$C80+1,0)</f>
        <v>16483.132763470658</v>
      </c>
      <c r="Q80" s="3">
        <f>HLOOKUP(Q$5,[1]非R能力!$B$8:$F$558,$C80+1,0)</f>
        <v>8987.0634832073883</v>
      </c>
      <c r="R80" s="3">
        <f>HLOOKUP(R$5,[1]非R能力!$B$8:$F$558,$C80+1,0)</f>
        <v>2579.6132287754272</v>
      </c>
      <c r="S80" s="3">
        <f>HLOOKUP(S$5,[1]非R能力!$B$8:$F$558,$C80+1,0)</f>
        <v>3390.346305752656</v>
      </c>
      <c r="T80" s="3">
        <f>INDEX([1]非R能力!$H$9:$H$558,D80)</f>
        <v>1673.6611915286228</v>
      </c>
      <c r="U80" s="3">
        <f>IF(E80="小怪",0,IF(INDEX([1]非R能力!$FK$9:$FK$558,C80)=0,0,10))</f>
        <v>0</v>
      </c>
      <c r="V80" s="3">
        <f>IF(E80="小怪",0,IF(INDEX([1]非R能力!$FH$9:$FH$558,C80)=0,0,5000))</f>
        <v>0</v>
      </c>
      <c r="W80" s="3">
        <f>HLOOKUP(W$5,[2]人物技能基础!$O$3:$Q$553,$C80+1,0)</f>
        <v>3.637142857142857</v>
      </c>
      <c r="X80" s="3">
        <f>HLOOKUP(X$5,[2]人物技能基础!$O$3:$Q$553,$C80+1,0)</f>
        <v>2.0186428571428574</v>
      </c>
      <c r="Y80" s="3">
        <f>HLOOKUP(Y$5,[2]人物技能基础!$O$3:$Q$553,$C80+1,0)</f>
        <v>99.964285714285708</v>
      </c>
      <c r="Z80" s="3">
        <f t="shared" si="7"/>
        <v>84113</v>
      </c>
      <c r="AA80" s="3">
        <f t="shared" si="8"/>
        <v>1797</v>
      </c>
      <c r="AB80" s="3">
        <f t="shared" si="9"/>
        <v>0</v>
      </c>
      <c r="AC80" s="3">
        <f t="shared" si="10"/>
        <v>3390</v>
      </c>
      <c r="AD80" s="3">
        <f t="shared" si="11"/>
        <v>2579</v>
      </c>
    </row>
    <row r="81" spans="1:30" x14ac:dyDescent="0.15">
      <c r="A81" s="3">
        <v>76</v>
      </c>
      <c r="B81" s="3" t="str">
        <f t="shared" si="6"/>
        <v>关卡76小怪</v>
      </c>
      <c r="C81" s="3">
        <f>INDEX([3]关卡!$J$19:$J$2018,A81)</f>
        <v>147</v>
      </c>
      <c r="D81" s="3">
        <f>INDEX([3]关卡!$N$19:$N$2018,A81)</f>
        <v>147</v>
      </c>
      <c r="E81" s="3" t="s">
        <v>24</v>
      </c>
      <c r="F81" s="3" t="s">
        <v>26</v>
      </c>
      <c r="G81" s="3">
        <v>3</v>
      </c>
      <c r="H81" s="3">
        <v>0</v>
      </c>
      <c r="I81" s="3">
        <v>0</v>
      </c>
      <c r="J81" s="4">
        <v>1</v>
      </c>
      <c r="K81" s="4">
        <v>1</v>
      </c>
      <c r="L81" s="4">
        <v>2</v>
      </c>
      <c r="M81" s="3">
        <v>15</v>
      </c>
      <c r="N81" s="3">
        <v>2</v>
      </c>
      <c r="O81" s="3">
        <f>HLOOKUP(O$5,[1]非R能力!$B$8:$F$558,$C81+1,0)</f>
        <v>66296.180568007476</v>
      </c>
      <c r="P81" s="3">
        <f>HLOOKUP(P$5,[1]非R能力!$B$8:$F$558,$C81+1,0)</f>
        <v>16606.353044885458</v>
      </c>
      <c r="Q81" s="3">
        <f>HLOOKUP(Q$5,[1]非R能力!$B$8:$F$558,$C81+1,0)</f>
        <v>9092.6138568211118</v>
      </c>
      <c r="R81" s="3">
        <f>HLOOKUP(R$5,[1]非R能力!$B$8:$F$558,$C81+1,0)</f>
        <v>2601.9852980373867</v>
      </c>
      <c r="S81" s="3">
        <f>HLOOKUP(S$5,[1]非R能力!$B$8:$F$558,$C81+1,0)</f>
        <v>3415.2475379632479</v>
      </c>
      <c r="T81" s="3">
        <f>INDEX([1]非R能力!$H$9:$H$558,D81)</f>
        <v>1744.4196000000004</v>
      </c>
      <c r="U81" s="3">
        <f>IF(E81="小怪",0,IF(INDEX([1]非R能力!$FK$9:$FK$558,C81)=0,0,10))</f>
        <v>0</v>
      </c>
      <c r="V81" s="3">
        <f>IF(E81="小怪",0,IF(INDEX([1]非R能力!$FH$9:$FH$558,C81)=0,0,5000))</f>
        <v>0</v>
      </c>
      <c r="W81" s="3">
        <f>HLOOKUP(W$5,[2]人物技能基础!$O$3:$Q$553,$C81+1,0)</f>
        <v>3.637142857142857</v>
      </c>
      <c r="X81" s="3">
        <f>HLOOKUP(X$5,[2]人物技能基础!$O$3:$Q$553,$C81+1,0)</f>
        <v>2.0186428571428574</v>
      </c>
      <c r="Y81" s="3">
        <f>HLOOKUP(Y$5,[2]人物技能基础!$O$3:$Q$553,$C81+1,0)</f>
        <v>99.964285714285708</v>
      </c>
      <c r="Z81" s="3">
        <f t="shared" si="7"/>
        <v>84880</v>
      </c>
      <c r="AA81" s="3">
        <f t="shared" si="8"/>
        <v>1818</v>
      </c>
      <c r="AB81" s="3">
        <f t="shared" si="9"/>
        <v>0</v>
      </c>
      <c r="AC81" s="3">
        <f t="shared" si="10"/>
        <v>3415</v>
      </c>
      <c r="AD81" s="3">
        <f t="shared" si="11"/>
        <v>2601</v>
      </c>
    </row>
    <row r="82" spans="1:30" x14ac:dyDescent="0.15">
      <c r="A82" s="3">
        <v>77</v>
      </c>
      <c r="B82" s="3" t="str">
        <f t="shared" si="6"/>
        <v>关卡77小怪</v>
      </c>
      <c r="C82" s="3">
        <f>INDEX([3]关卡!$J$19:$J$2018,A82)</f>
        <v>148</v>
      </c>
      <c r="D82" s="3">
        <f>INDEX([3]关卡!$N$19:$N$2018,A82)</f>
        <v>148</v>
      </c>
      <c r="E82" s="3" t="s">
        <v>24</v>
      </c>
      <c r="F82" s="3" t="s">
        <v>26</v>
      </c>
      <c r="G82" s="3">
        <v>3</v>
      </c>
      <c r="H82" s="3">
        <v>0</v>
      </c>
      <c r="I82" s="3">
        <v>0</v>
      </c>
      <c r="J82" s="4">
        <v>1</v>
      </c>
      <c r="K82" s="4">
        <v>1</v>
      </c>
      <c r="L82" s="4">
        <v>2</v>
      </c>
      <c r="M82" s="3">
        <v>15</v>
      </c>
      <c r="N82" s="3">
        <v>2</v>
      </c>
      <c r="O82" s="3">
        <f>HLOOKUP(O$5,[1]非R能力!$B$8:$F$558,$C82+1,0)</f>
        <v>66869.646946597088</v>
      </c>
      <c r="P82" s="3">
        <f>HLOOKUP(P$5,[1]非R能力!$B$8:$F$558,$C82+1,0)</f>
        <v>16729.618015544293</v>
      </c>
      <c r="Q82" s="3">
        <f>HLOOKUP(Q$5,[1]非R能力!$B$8:$F$558,$C82+1,0)</f>
        <v>9198.1943982502235</v>
      </c>
      <c r="R82" s="3">
        <f>HLOOKUP(R$5,[1]非R能力!$B$8:$F$558,$C82+1,0)</f>
        <v>2624.3648281604724</v>
      </c>
      <c r="S82" s="3">
        <f>HLOOKUP(S$5,[1]非R能力!$B$8:$F$558,$C82+1,0)</f>
        <v>3440.1559358591262</v>
      </c>
      <c r="T82" s="3">
        <f>INDEX([1]非R能力!$H$9:$H$558,D82)</f>
        <v>1815.8143395761058</v>
      </c>
      <c r="U82" s="3">
        <f>IF(E82="小怪",0,IF(INDEX([1]非R能力!$FK$9:$FK$558,C82)=0,0,10))</f>
        <v>0</v>
      </c>
      <c r="V82" s="3">
        <f>IF(E82="小怪",0,IF(INDEX([1]非R能力!$FH$9:$FH$558,C82)=0,0,5000))</f>
        <v>0</v>
      </c>
      <c r="W82" s="3">
        <f>HLOOKUP(W$5,[2]人物技能基础!$O$3:$Q$553,$C82+1,0)</f>
        <v>3.637142857142857</v>
      </c>
      <c r="X82" s="3">
        <f>HLOOKUP(X$5,[2]人物技能基础!$O$3:$Q$553,$C82+1,0)</f>
        <v>2.0186428571428574</v>
      </c>
      <c r="Y82" s="3">
        <f>HLOOKUP(Y$5,[2]人物技能基础!$O$3:$Q$553,$C82+1,0)</f>
        <v>99.964285714285708</v>
      </c>
      <c r="Z82" s="3">
        <f t="shared" si="7"/>
        <v>85648</v>
      </c>
      <c r="AA82" s="3">
        <f t="shared" si="8"/>
        <v>1839</v>
      </c>
      <c r="AB82" s="3">
        <f t="shared" si="9"/>
        <v>0</v>
      </c>
      <c r="AC82" s="3">
        <f t="shared" si="10"/>
        <v>3440</v>
      </c>
      <c r="AD82" s="3">
        <f t="shared" si="11"/>
        <v>2624</v>
      </c>
    </row>
    <row r="83" spans="1:30" x14ac:dyDescent="0.15">
      <c r="A83" s="3">
        <v>78</v>
      </c>
      <c r="B83" s="3" t="str">
        <f t="shared" si="6"/>
        <v>关卡78小怪</v>
      </c>
      <c r="C83" s="3">
        <f>INDEX([3]关卡!$J$19:$J$2018,A83)</f>
        <v>149</v>
      </c>
      <c r="D83" s="3">
        <f>INDEX([3]关卡!$N$19:$N$2018,A83)</f>
        <v>149</v>
      </c>
      <c r="E83" s="3" t="s">
        <v>24</v>
      </c>
      <c r="F83" s="3" t="s">
        <v>26</v>
      </c>
      <c r="G83" s="3">
        <v>3</v>
      </c>
      <c r="H83" s="3">
        <v>0</v>
      </c>
      <c r="I83" s="3">
        <v>0</v>
      </c>
      <c r="J83" s="4">
        <v>1</v>
      </c>
      <c r="K83" s="4">
        <v>1</v>
      </c>
      <c r="L83" s="4">
        <v>2</v>
      </c>
      <c r="M83" s="3">
        <v>15</v>
      </c>
      <c r="N83" s="3">
        <v>2</v>
      </c>
      <c r="O83" s="3">
        <f>HLOOKUP(O$5,[1]非R能力!$B$8:$F$558,$C83+1,0)</f>
        <v>67429.299664007325</v>
      </c>
      <c r="P83" s="3">
        <f>HLOOKUP(P$5,[1]非R能力!$B$8:$F$558,$C83+1,0)</f>
        <v>16852.928258052652</v>
      </c>
      <c r="Q83" s="3">
        <f>HLOOKUP(Q$5,[1]非R能力!$B$8:$F$558,$C83+1,0)</f>
        <v>9303.8056083683477</v>
      </c>
      <c r="R83" s="3">
        <f>HLOOKUP(R$5,[1]非R能力!$B$8:$F$558,$C83+1,0)</f>
        <v>2646.7519250694891</v>
      </c>
      <c r="S83" s="3">
        <f>HLOOKUP(S$5,[1]非R能力!$B$8:$F$558,$C83+1,0)</f>
        <v>3465.0715920022981</v>
      </c>
      <c r="T83" s="3">
        <f>INDEX([1]非R能力!$H$9:$H$558,D83)</f>
        <v>1924.1204110101771</v>
      </c>
      <c r="U83" s="3">
        <f>IF(E83="小怪",0,IF(INDEX([1]非R能力!$FK$9:$FK$558,C83)=0,0,10))</f>
        <v>0</v>
      </c>
      <c r="V83" s="3">
        <f>IF(E83="小怪",0,IF(INDEX([1]非R能力!$FH$9:$FH$558,C83)=0,0,5000))</f>
        <v>0</v>
      </c>
      <c r="W83" s="3">
        <f>HLOOKUP(W$5,[2]人物技能基础!$O$3:$Q$553,$C83+1,0)</f>
        <v>3.637142857142857</v>
      </c>
      <c r="X83" s="3">
        <f>HLOOKUP(X$5,[2]人物技能基础!$O$3:$Q$553,$C83+1,0)</f>
        <v>2.0186428571428574</v>
      </c>
      <c r="Y83" s="3">
        <f>HLOOKUP(Y$5,[2]人物技能基础!$O$3:$Q$553,$C83+1,0)</f>
        <v>99.964285714285708</v>
      </c>
      <c r="Z83" s="3">
        <f t="shared" si="7"/>
        <v>86505</v>
      </c>
      <c r="AA83" s="3">
        <f t="shared" si="8"/>
        <v>1860</v>
      </c>
      <c r="AB83" s="3">
        <f t="shared" si="9"/>
        <v>0</v>
      </c>
      <c r="AC83" s="3">
        <f t="shared" si="10"/>
        <v>3465</v>
      </c>
      <c r="AD83" s="3">
        <f t="shared" si="11"/>
        <v>2646</v>
      </c>
    </row>
    <row r="84" spans="1:30" x14ac:dyDescent="0.15">
      <c r="A84" s="3">
        <v>79</v>
      </c>
      <c r="B84" s="3" t="str">
        <f t="shared" si="6"/>
        <v>关卡79小怪</v>
      </c>
      <c r="C84" s="3">
        <f>INDEX([3]关卡!$J$19:$J$2018,A84)</f>
        <v>149</v>
      </c>
      <c r="D84" s="3">
        <f>INDEX([3]关卡!$N$19:$N$2018,A84)</f>
        <v>149</v>
      </c>
      <c r="E84" s="3" t="s">
        <v>24</v>
      </c>
      <c r="F84" s="3" t="s">
        <v>26</v>
      </c>
      <c r="G84" s="3">
        <v>3</v>
      </c>
      <c r="H84" s="3">
        <v>0</v>
      </c>
      <c r="I84" s="3">
        <v>0</v>
      </c>
      <c r="J84" s="4">
        <v>1</v>
      </c>
      <c r="K84" s="4">
        <v>1</v>
      </c>
      <c r="L84" s="4">
        <v>2</v>
      </c>
      <c r="M84" s="3">
        <v>15</v>
      </c>
      <c r="N84" s="3">
        <v>2</v>
      </c>
      <c r="O84" s="3">
        <f>HLOOKUP(O$5,[1]非R能力!$B$8:$F$558,$C84+1,0)</f>
        <v>67429.299664007325</v>
      </c>
      <c r="P84" s="3">
        <f>HLOOKUP(P$5,[1]非R能力!$B$8:$F$558,$C84+1,0)</f>
        <v>16852.928258052652</v>
      </c>
      <c r="Q84" s="3">
        <f>HLOOKUP(Q$5,[1]非R能力!$B$8:$F$558,$C84+1,0)</f>
        <v>9303.8056083683477</v>
      </c>
      <c r="R84" s="3">
        <f>HLOOKUP(R$5,[1]非R能力!$B$8:$F$558,$C84+1,0)</f>
        <v>2646.7519250694891</v>
      </c>
      <c r="S84" s="3">
        <f>HLOOKUP(S$5,[1]非R能力!$B$8:$F$558,$C84+1,0)</f>
        <v>3465.0715920022981</v>
      </c>
      <c r="T84" s="3">
        <f>INDEX([1]非R能力!$H$9:$H$558,D84)</f>
        <v>1924.1204110101771</v>
      </c>
      <c r="U84" s="3">
        <f>IF(E84="小怪",0,IF(INDEX([1]非R能力!$FK$9:$FK$558,C84)=0,0,10))</f>
        <v>0</v>
      </c>
      <c r="V84" s="3">
        <f>IF(E84="小怪",0,IF(INDEX([1]非R能力!$FH$9:$FH$558,C84)=0,0,5000))</f>
        <v>0</v>
      </c>
      <c r="W84" s="3">
        <f>HLOOKUP(W$5,[2]人物技能基础!$O$3:$Q$553,$C84+1,0)</f>
        <v>3.637142857142857</v>
      </c>
      <c r="X84" s="3">
        <f>HLOOKUP(X$5,[2]人物技能基础!$O$3:$Q$553,$C84+1,0)</f>
        <v>2.0186428571428574</v>
      </c>
      <c r="Y84" s="3">
        <f>HLOOKUP(Y$5,[2]人物技能基础!$O$3:$Q$553,$C84+1,0)</f>
        <v>99.964285714285708</v>
      </c>
      <c r="Z84" s="3">
        <f t="shared" si="7"/>
        <v>86505</v>
      </c>
      <c r="AA84" s="3">
        <f t="shared" si="8"/>
        <v>1860</v>
      </c>
      <c r="AB84" s="3">
        <f t="shared" si="9"/>
        <v>0</v>
      </c>
      <c r="AC84" s="3">
        <f t="shared" si="10"/>
        <v>3465</v>
      </c>
      <c r="AD84" s="3">
        <f t="shared" si="11"/>
        <v>2646</v>
      </c>
    </row>
    <row r="85" spans="1:30" x14ac:dyDescent="0.15">
      <c r="A85" s="3">
        <v>80</v>
      </c>
      <c r="B85" s="3" t="str">
        <f t="shared" si="6"/>
        <v>关卡80小怪</v>
      </c>
      <c r="C85" s="3">
        <f>INDEX([3]关卡!$J$19:$J$2018,A85)</f>
        <v>150</v>
      </c>
      <c r="D85" s="3">
        <f>INDEX([3]关卡!$N$19:$N$2018,A85)</f>
        <v>150</v>
      </c>
      <c r="E85" s="3" t="s">
        <v>24</v>
      </c>
      <c r="F85" s="3" t="s">
        <v>26</v>
      </c>
      <c r="G85" s="3">
        <v>3</v>
      </c>
      <c r="H85" s="3">
        <v>0</v>
      </c>
      <c r="I85" s="3">
        <v>0</v>
      </c>
      <c r="J85" s="4">
        <v>1</v>
      </c>
      <c r="K85" s="4">
        <v>1</v>
      </c>
      <c r="L85" s="4">
        <v>2</v>
      </c>
      <c r="M85" s="3">
        <v>15</v>
      </c>
      <c r="N85" s="3">
        <v>2</v>
      </c>
      <c r="O85" s="3">
        <f>HLOOKUP(O$5,[1]非R能力!$B$8:$F$558,$C85+1,0)</f>
        <v>67988.499576821516</v>
      </c>
      <c r="P85" s="3">
        <f>HLOOKUP(P$5,[1]非R能力!$B$8:$F$558,$C85+1,0)</f>
        <v>16976.516464982211</v>
      </c>
      <c r="Q85" s="3">
        <f>HLOOKUP(Q$5,[1]非R能力!$B$8:$F$558,$C85+1,0)</f>
        <v>9393.373106521587</v>
      </c>
      <c r="R85" s="3">
        <f>HLOOKUP(R$5,[1]非R能力!$B$8:$F$558,$C85+1,0)</f>
        <v>2669.1466946892438</v>
      </c>
      <c r="S85" s="3">
        <f>HLOOKUP(S$5,[1]非R能力!$B$8:$F$558,$C85+1,0)</f>
        <v>3489.9945989547696</v>
      </c>
      <c r="T85" s="3">
        <f>INDEX([1]非R能力!$H$9:$H$558,D85)</f>
        <v>1997.1478221968011</v>
      </c>
      <c r="U85" s="3">
        <f>IF(E85="小怪",0,IF(INDEX([1]非R能力!$FK$9:$FK$558,C85)=0,0,10))</f>
        <v>0</v>
      </c>
      <c r="V85" s="3">
        <f>IF(E85="小怪",0,IF(INDEX([1]非R能力!$FH$9:$FH$558,C85)=0,0,5000))</f>
        <v>0</v>
      </c>
      <c r="W85" s="3">
        <f>HLOOKUP(W$5,[2]人物技能基础!$O$3:$Q$553,$C85+1,0)</f>
        <v>3.637142857142857</v>
      </c>
      <c r="X85" s="3">
        <f>HLOOKUP(X$5,[2]人物技能基础!$O$3:$Q$553,$C85+1,0)</f>
        <v>2.0186428571428574</v>
      </c>
      <c r="Y85" s="3">
        <f>HLOOKUP(Y$5,[2]人物技能基础!$O$3:$Q$553,$C85+1,0)</f>
        <v>99.964285714285708</v>
      </c>
      <c r="Z85" s="3">
        <f t="shared" si="7"/>
        <v>87279</v>
      </c>
      <c r="AA85" s="3">
        <f t="shared" si="8"/>
        <v>1878</v>
      </c>
      <c r="AB85" s="3">
        <f t="shared" si="9"/>
        <v>0</v>
      </c>
      <c r="AC85" s="3">
        <f t="shared" si="10"/>
        <v>3489</v>
      </c>
      <c r="AD85" s="3">
        <f t="shared" si="11"/>
        <v>2669</v>
      </c>
    </row>
    <row r="86" spans="1:30" x14ac:dyDescent="0.15">
      <c r="A86" s="3">
        <v>81</v>
      </c>
      <c r="B86" s="3" t="str">
        <f t="shared" si="6"/>
        <v>关卡81小怪</v>
      </c>
      <c r="C86" s="3">
        <f>INDEX([3]关卡!$J$19:$J$2018,A86)</f>
        <v>151</v>
      </c>
      <c r="D86" s="3">
        <f>INDEX([3]关卡!$N$19:$N$2018,A86)</f>
        <v>151</v>
      </c>
      <c r="E86" s="3" t="s">
        <v>24</v>
      </c>
      <c r="F86" s="3" t="s">
        <v>26</v>
      </c>
      <c r="G86" s="3">
        <v>3</v>
      </c>
      <c r="H86" s="3">
        <v>0</v>
      </c>
      <c r="I86" s="3">
        <v>0</v>
      </c>
      <c r="J86" s="4">
        <v>1</v>
      </c>
      <c r="K86" s="4">
        <v>1</v>
      </c>
      <c r="L86" s="4">
        <v>2</v>
      </c>
      <c r="M86" s="3">
        <v>15</v>
      </c>
      <c r="N86" s="3">
        <v>2</v>
      </c>
      <c r="O86" s="3">
        <f>HLOOKUP(O$5,[1]非R能力!$B$8:$F$558,$C86+1,0)</f>
        <v>68547.398095422192</v>
      </c>
      <c r="P86" s="3">
        <f>HLOOKUP(P$5,[1]非R能力!$B$8:$F$558,$C86+1,0)</f>
        <v>17100.246387642408</v>
      </c>
      <c r="Q86" s="3">
        <f>HLOOKUP(Q$5,[1]非R能力!$B$8:$F$558,$C86+1,0)</f>
        <v>9465.1355805772946</v>
      </c>
      <c r="R86" s="3">
        <f>HLOOKUP(R$5,[1]非R能力!$B$8:$F$558,$C86+1,0)</f>
        <v>2691.5642338538355</v>
      </c>
      <c r="S86" s="3">
        <f>HLOOKUP(S$5,[1]非R能力!$B$8:$F$558,$C86+1,0)</f>
        <v>3514.9404101664227</v>
      </c>
      <c r="T86" s="3">
        <f>INDEX([1]非R能力!$H$9:$H$558,D86)</f>
        <v>2107.9483868315006</v>
      </c>
      <c r="U86" s="3">
        <f>IF(E86="小怪",0,IF(INDEX([1]非R能力!$FK$9:$FK$558,C86)=0,0,10))</f>
        <v>0</v>
      </c>
      <c r="V86" s="3">
        <f>IF(E86="小怪",0,IF(INDEX([1]非R能力!$FH$9:$FH$558,C86)=0,0,5000))</f>
        <v>0</v>
      </c>
      <c r="W86" s="3">
        <f>HLOOKUP(W$5,[2]人物技能基础!$O$3:$Q$553,$C86+1,0)</f>
        <v>3.637142857142857</v>
      </c>
      <c r="X86" s="3">
        <f>HLOOKUP(X$5,[2]人物技能基础!$O$3:$Q$553,$C86+1,0)</f>
        <v>2.0186428571428574</v>
      </c>
      <c r="Y86" s="3">
        <f>HLOOKUP(Y$5,[2]人物技能基础!$O$3:$Q$553,$C86+1,0)</f>
        <v>99.964285714285708</v>
      </c>
      <c r="Z86" s="3">
        <f t="shared" si="7"/>
        <v>88145</v>
      </c>
      <c r="AA86" s="3">
        <f t="shared" si="8"/>
        <v>1893</v>
      </c>
      <c r="AB86" s="3">
        <f t="shared" si="9"/>
        <v>0</v>
      </c>
      <c r="AC86" s="3">
        <f t="shared" si="10"/>
        <v>3514</v>
      </c>
      <c r="AD86" s="3">
        <f t="shared" si="11"/>
        <v>2691</v>
      </c>
    </row>
    <row r="87" spans="1:30" x14ac:dyDescent="0.15">
      <c r="A87" s="3">
        <v>82</v>
      </c>
      <c r="B87" s="3" t="str">
        <f t="shared" si="6"/>
        <v>关卡82小怪</v>
      </c>
      <c r="C87" s="3">
        <f>INDEX([3]关卡!$J$19:$J$2018,A87)</f>
        <v>152</v>
      </c>
      <c r="D87" s="3">
        <f>INDEX([3]关卡!$N$19:$N$2018,A87)</f>
        <v>152</v>
      </c>
      <c r="E87" s="3" t="s">
        <v>24</v>
      </c>
      <c r="F87" s="3" t="s">
        <v>26</v>
      </c>
      <c r="G87" s="3">
        <v>3</v>
      </c>
      <c r="H87" s="3">
        <v>0</v>
      </c>
      <c r="I87" s="3">
        <v>0</v>
      </c>
      <c r="J87" s="4">
        <v>1</v>
      </c>
      <c r="K87" s="4">
        <v>1</v>
      </c>
      <c r="L87" s="4">
        <v>2</v>
      </c>
      <c r="M87" s="3">
        <v>15</v>
      </c>
      <c r="N87" s="3">
        <v>2</v>
      </c>
      <c r="O87" s="3">
        <f>HLOOKUP(O$5,[1]非R能力!$B$8:$F$558,$C87+1,0)</f>
        <v>69127.668974992295</v>
      </c>
      <c r="P87" s="3">
        <f>HLOOKUP(P$5,[1]非R能力!$B$8:$F$558,$C87+1,0)</f>
        <v>17226.541599807777</v>
      </c>
      <c r="Q87" s="3">
        <f>HLOOKUP(Q$5,[1]非R能力!$B$8:$F$558,$C87+1,0)</f>
        <v>9537.7663936212975</v>
      </c>
      <c r="R87" s="3">
        <f>HLOOKUP(R$5,[1]非R能力!$B$8:$F$558,$C87+1,0)</f>
        <v>2713.9913442117277</v>
      </c>
      <c r="S87" s="3">
        <f>HLOOKUP(S$5,[1]非R能力!$B$8:$F$558,$C87+1,0)</f>
        <v>3539.8954465157708</v>
      </c>
      <c r="T87" s="3">
        <f>INDEX([1]非R能力!$H$9:$H$558,D87)</f>
        <v>2182.6694759008919</v>
      </c>
      <c r="U87" s="3">
        <f>IF(E87="小怪",0,IF(INDEX([1]非R能力!$FK$9:$FK$558,C87)=0,0,10))</f>
        <v>0</v>
      </c>
      <c r="V87" s="3">
        <f>IF(E87="小怪",0,IF(INDEX([1]非R能力!$FH$9:$FH$558,C87)=0,0,5000))</f>
        <v>0</v>
      </c>
      <c r="W87" s="3">
        <f>HLOOKUP(W$5,[2]人物技能基础!$O$3:$Q$553,$C87+1,0)</f>
        <v>3.637142857142857</v>
      </c>
      <c r="X87" s="3">
        <f>HLOOKUP(X$5,[2]人物技能基础!$O$3:$Q$553,$C87+1,0)</f>
        <v>2.0186428571428574</v>
      </c>
      <c r="Y87" s="3">
        <f>HLOOKUP(Y$5,[2]人物技能基础!$O$3:$Q$553,$C87+1,0)</f>
        <v>99.964285714285708</v>
      </c>
      <c r="Z87" s="3">
        <f t="shared" si="7"/>
        <v>88936</v>
      </c>
      <c r="AA87" s="3">
        <f t="shared" si="8"/>
        <v>1907</v>
      </c>
      <c r="AB87" s="3">
        <f t="shared" si="9"/>
        <v>0</v>
      </c>
      <c r="AC87" s="3">
        <f t="shared" si="10"/>
        <v>3539</v>
      </c>
      <c r="AD87" s="3">
        <f t="shared" si="11"/>
        <v>2713</v>
      </c>
    </row>
    <row r="88" spans="1:30" x14ac:dyDescent="0.15">
      <c r="A88" s="3">
        <v>83</v>
      </c>
      <c r="B88" s="3" t="str">
        <f t="shared" si="6"/>
        <v>关卡83小怪</v>
      </c>
      <c r="C88" s="3">
        <f>INDEX([3]关卡!$J$19:$J$2018,A88)</f>
        <v>153</v>
      </c>
      <c r="D88" s="3">
        <f>INDEX([3]关卡!$N$19:$N$2018,A88)</f>
        <v>153</v>
      </c>
      <c r="E88" s="3" t="s">
        <v>24</v>
      </c>
      <c r="F88" s="3" t="s">
        <v>26</v>
      </c>
      <c r="G88" s="3">
        <v>3</v>
      </c>
      <c r="H88" s="3">
        <v>0</v>
      </c>
      <c r="I88" s="3">
        <v>0</v>
      </c>
      <c r="J88" s="4">
        <v>1</v>
      </c>
      <c r="K88" s="4">
        <v>1</v>
      </c>
      <c r="L88" s="4">
        <v>2</v>
      </c>
      <c r="M88" s="3">
        <v>15</v>
      </c>
      <c r="N88" s="3">
        <v>2</v>
      </c>
      <c r="O88" s="3">
        <f>HLOOKUP(O$5,[1]非R能力!$B$8:$F$558,$C88+1,0)</f>
        <v>69995.986243835127</v>
      </c>
      <c r="P88" s="3">
        <f>HLOOKUP(P$5,[1]非R能力!$B$8:$F$558,$C88+1,0)</f>
        <v>17381.549992242064</v>
      </c>
      <c r="Q88" s="3">
        <f>HLOOKUP(Q$5,[1]非R能力!$B$8:$F$558,$C88+1,0)</f>
        <v>9615.2059690917886</v>
      </c>
      <c r="R88" s="3">
        <f>HLOOKUP(R$5,[1]非R能力!$B$8:$F$558,$C88+1,0)</f>
        <v>2739.0070624751838</v>
      </c>
      <c r="S88" s="3">
        <f>HLOOKUP(S$5,[1]非R能力!$B$8:$F$558,$C88+1,0)</f>
        <v>3568.2960029201658</v>
      </c>
      <c r="T88" s="3">
        <f>INDEX([1]非R能力!$H$9:$H$558,D88)</f>
        <v>2258.085462096371</v>
      </c>
      <c r="U88" s="3">
        <f>IF(E88="小怪",0,IF(INDEX([1]非R能力!$FK$9:$FK$558,C88)=0,0,10))</f>
        <v>0</v>
      </c>
      <c r="V88" s="3">
        <f>IF(E88="小怪",0,IF(INDEX([1]非R能力!$FH$9:$FH$558,C88)=0,0,5000))</f>
        <v>0</v>
      </c>
      <c r="W88" s="3">
        <f>HLOOKUP(W$5,[2]人物技能基础!$O$3:$Q$553,$C88+1,0)</f>
        <v>3.637142857142857</v>
      </c>
      <c r="X88" s="3">
        <f>HLOOKUP(X$5,[2]人物技能基础!$O$3:$Q$553,$C88+1,0)</f>
        <v>2.0186428571428574</v>
      </c>
      <c r="Y88" s="3">
        <f>HLOOKUP(Y$5,[2]人物技能基础!$O$3:$Q$553,$C88+1,0)</f>
        <v>99.964285714285708</v>
      </c>
      <c r="Z88" s="3">
        <f t="shared" si="7"/>
        <v>89868</v>
      </c>
      <c r="AA88" s="3">
        <f t="shared" si="8"/>
        <v>1923</v>
      </c>
      <c r="AB88" s="3">
        <f t="shared" si="9"/>
        <v>0</v>
      </c>
      <c r="AC88" s="3">
        <f t="shared" si="10"/>
        <v>3568</v>
      </c>
      <c r="AD88" s="3">
        <f t="shared" si="11"/>
        <v>2739</v>
      </c>
    </row>
    <row r="89" spans="1:30" x14ac:dyDescent="0.15">
      <c r="A89" s="3">
        <v>84</v>
      </c>
      <c r="B89" s="3" t="str">
        <f t="shared" si="6"/>
        <v>关卡84小怪</v>
      </c>
      <c r="C89" s="3">
        <f>INDEX([3]关卡!$J$19:$J$2018,A89)</f>
        <v>153</v>
      </c>
      <c r="D89" s="3">
        <f>INDEX([3]关卡!$N$19:$N$2018,A89)</f>
        <v>153</v>
      </c>
      <c r="E89" s="3" t="s">
        <v>24</v>
      </c>
      <c r="F89" s="3" t="s">
        <v>26</v>
      </c>
      <c r="G89" s="3">
        <v>3</v>
      </c>
      <c r="H89" s="3">
        <v>0</v>
      </c>
      <c r="I89" s="3">
        <v>0</v>
      </c>
      <c r="J89" s="4">
        <v>1</v>
      </c>
      <c r="K89" s="4">
        <v>1</v>
      </c>
      <c r="L89" s="4">
        <v>2</v>
      </c>
      <c r="M89" s="3">
        <v>15</v>
      </c>
      <c r="N89" s="3">
        <v>2</v>
      </c>
      <c r="O89" s="3">
        <f>HLOOKUP(O$5,[1]非R能力!$B$8:$F$558,$C89+1,0)</f>
        <v>69995.986243835127</v>
      </c>
      <c r="P89" s="3">
        <f>HLOOKUP(P$5,[1]非R能力!$B$8:$F$558,$C89+1,0)</f>
        <v>17381.549992242064</v>
      </c>
      <c r="Q89" s="3">
        <f>HLOOKUP(Q$5,[1]非R能力!$B$8:$F$558,$C89+1,0)</f>
        <v>9615.2059690917886</v>
      </c>
      <c r="R89" s="3">
        <f>HLOOKUP(R$5,[1]非R能力!$B$8:$F$558,$C89+1,0)</f>
        <v>2739.0070624751838</v>
      </c>
      <c r="S89" s="3">
        <f>HLOOKUP(S$5,[1]非R能力!$B$8:$F$558,$C89+1,0)</f>
        <v>3568.2960029201658</v>
      </c>
      <c r="T89" s="3">
        <f>INDEX([1]非R能力!$H$9:$H$558,D89)</f>
        <v>2258.085462096371</v>
      </c>
      <c r="U89" s="3">
        <f>IF(E89="小怪",0,IF(INDEX([1]非R能力!$FK$9:$FK$558,C89)=0,0,10))</f>
        <v>0</v>
      </c>
      <c r="V89" s="3">
        <f>IF(E89="小怪",0,IF(INDEX([1]非R能力!$FH$9:$FH$558,C89)=0,0,5000))</f>
        <v>0</v>
      </c>
      <c r="W89" s="3">
        <f>HLOOKUP(W$5,[2]人物技能基础!$O$3:$Q$553,$C89+1,0)</f>
        <v>3.637142857142857</v>
      </c>
      <c r="X89" s="3">
        <f>HLOOKUP(X$5,[2]人物技能基础!$O$3:$Q$553,$C89+1,0)</f>
        <v>2.0186428571428574</v>
      </c>
      <c r="Y89" s="3">
        <f>HLOOKUP(Y$5,[2]人物技能基础!$O$3:$Q$553,$C89+1,0)</f>
        <v>99.964285714285708</v>
      </c>
      <c r="Z89" s="3">
        <f t="shared" si="7"/>
        <v>89868</v>
      </c>
      <c r="AA89" s="3">
        <f t="shared" si="8"/>
        <v>1923</v>
      </c>
      <c r="AB89" s="3">
        <f t="shared" si="9"/>
        <v>0</v>
      </c>
      <c r="AC89" s="3">
        <f t="shared" si="10"/>
        <v>3568</v>
      </c>
      <c r="AD89" s="3">
        <f t="shared" si="11"/>
        <v>2739</v>
      </c>
    </row>
    <row r="90" spans="1:30" x14ac:dyDescent="0.15">
      <c r="A90" s="3">
        <v>85</v>
      </c>
      <c r="B90" s="3" t="str">
        <f t="shared" si="6"/>
        <v>关卡85小怪</v>
      </c>
      <c r="C90" s="3">
        <f>INDEX([3]关卡!$J$19:$J$2018,A90)</f>
        <v>154</v>
      </c>
      <c r="D90" s="3">
        <f>INDEX([3]关卡!$N$19:$N$2018,A90)</f>
        <v>154</v>
      </c>
      <c r="E90" s="3" t="s">
        <v>24</v>
      </c>
      <c r="F90" s="3" t="s">
        <v>26</v>
      </c>
      <c r="G90" s="3">
        <v>3</v>
      </c>
      <c r="H90" s="3">
        <v>0</v>
      </c>
      <c r="I90" s="3">
        <v>0</v>
      </c>
      <c r="J90" s="4">
        <v>1</v>
      </c>
      <c r="K90" s="4">
        <v>1</v>
      </c>
      <c r="L90" s="4">
        <v>2</v>
      </c>
      <c r="M90" s="3">
        <v>15</v>
      </c>
      <c r="N90" s="3">
        <v>2</v>
      </c>
      <c r="O90" s="3">
        <f>HLOOKUP(O$5,[1]非R能力!$B$8:$F$558,$C90+1,0)</f>
        <v>70607.66252167229</v>
      </c>
      <c r="P90" s="3">
        <f>HLOOKUP(P$5,[1]非R能力!$B$8:$F$558,$C90+1,0)</f>
        <v>17510.605713260662</v>
      </c>
      <c r="Q90" s="3">
        <f>HLOOKUP(Q$5,[1]非R能力!$B$8:$F$558,$C90+1,0)</f>
        <v>9688.3436563014402</v>
      </c>
      <c r="R90" s="3">
        <f>HLOOKUP(R$5,[1]非R能力!$B$8:$F$558,$C90+1,0)</f>
        <v>2761.6915317435396</v>
      </c>
      <c r="S90" s="3">
        <f>HLOOKUP(S$5,[1]非R能力!$B$8:$F$558,$C90+1,0)</f>
        <v>3593.58662510562</v>
      </c>
      <c r="T90" s="3">
        <f>INDEX([1]非R能力!$H$9:$H$558,D90)</f>
        <v>2372.5345055623634</v>
      </c>
      <c r="U90" s="3">
        <f>IF(E90="小怪",0,IF(INDEX([1]非R能力!$FK$9:$FK$558,C90)=0,0,10))</f>
        <v>0</v>
      </c>
      <c r="V90" s="3">
        <f>IF(E90="小怪",0,IF(INDEX([1]非R能力!$FH$9:$FH$558,C90)=0,0,5000))</f>
        <v>0</v>
      </c>
      <c r="W90" s="3">
        <f>HLOOKUP(W$5,[2]人物技能基础!$O$3:$Q$553,$C90+1,0)</f>
        <v>3.637142857142857</v>
      </c>
      <c r="X90" s="3">
        <f>HLOOKUP(X$5,[2]人物技能基础!$O$3:$Q$553,$C90+1,0)</f>
        <v>2.0186428571428574</v>
      </c>
      <c r="Y90" s="3">
        <f>HLOOKUP(Y$5,[2]人物技能基础!$O$3:$Q$553,$C90+1,0)</f>
        <v>99.964285714285708</v>
      </c>
      <c r="Z90" s="3">
        <f t="shared" si="7"/>
        <v>90768</v>
      </c>
      <c r="AA90" s="3">
        <f t="shared" si="8"/>
        <v>1937</v>
      </c>
      <c r="AB90" s="3">
        <f t="shared" si="9"/>
        <v>0</v>
      </c>
      <c r="AC90" s="3">
        <f t="shared" si="10"/>
        <v>3593</v>
      </c>
      <c r="AD90" s="3">
        <f t="shared" si="11"/>
        <v>2761</v>
      </c>
    </row>
    <row r="91" spans="1:30" x14ac:dyDescent="0.15">
      <c r="A91" s="3">
        <v>86</v>
      </c>
      <c r="B91" s="3" t="str">
        <f t="shared" si="6"/>
        <v>关卡86小怪</v>
      </c>
      <c r="C91" s="3">
        <f>INDEX([3]关卡!$J$19:$J$2018,A91)</f>
        <v>155</v>
      </c>
      <c r="D91" s="3">
        <f>INDEX([3]关卡!$N$19:$N$2018,A91)</f>
        <v>155</v>
      </c>
      <c r="E91" s="3" t="s">
        <v>24</v>
      </c>
      <c r="F91" s="3" t="s">
        <v>26</v>
      </c>
      <c r="G91" s="3">
        <v>3</v>
      </c>
      <c r="H91" s="3">
        <v>0</v>
      </c>
      <c r="I91" s="3">
        <v>0</v>
      </c>
      <c r="J91" s="4">
        <v>1</v>
      </c>
      <c r="K91" s="4">
        <v>1</v>
      </c>
      <c r="L91" s="4">
        <v>2</v>
      </c>
      <c r="M91" s="3">
        <v>15</v>
      </c>
      <c r="N91" s="3">
        <v>2</v>
      </c>
      <c r="O91" s="3">
        <f>HLOOKUP(O$5,[1]非R能力!$B$8:$F$558,$C91+1,0)</f>
        <v>71222.844353218054</v>
      </c>
      <c r="P91" s="3">
        <f>HLOOKUP(P$5,[1]非R能力!$B$8:$F$558,$C91+1,0)</f>
        <v>17641.696363133429</v>
      </c>
      <c r="Q91" s="3">
        <f>HLOOKUP(Q$5,[1]非R能力!$B$8:$F$558,$C91+1,0)</f>
        <v>9761.5517299248095</v>
      </c>
      <c r="R91" s="3">
        <f>HLOOKUP(R$5,[1]非R能力!$B$8:$F$558,$C91+1,0)</f>
        <v>2784.3860462218991</v>
      </c>
      <c r="S91" s="3">
        <f>HLOOKUP(S$5,[1]非R能力!$B$8:$F$558,$C91+1,0)</f>
        <v>3618.8868952847874</v>
      </c>
      <c r="T91" s="3">
        <f>INDEX([1]非R能力!$H$9:$H$558,D91)</f>
        <v>2449.7321600473847</v>
      </c>
      <c r="U91" s="3">
        <f>IF(E91="小怪",0,IF(INDEX([1]非R能力!$FK$9:$FK$558,C91)=0,0,10))</f>
        <v>0</v>
      </c>
      <c r="V91" s="3">
        <f>IF(E91="小怪",0,IF(INDEX([1]非R能力!$FH$9:$FH$558,C91)=0,0,5000))</f>
        <v>0</v>
      </c>
      <c r="W91" s="3">
        <f>HLOOKUP(W$5,[2]人物技能基础!$O$3:$Q$553,$C91+1,0)</f>
        <v>3.637142857142857</v>
      </c>
      <c r="X91" s="3">
        <f>HLOOKUP(X$5,[2]人物技能基础!$O$3:$Q$553,$C91+1,0)</f>
        <v>2.0186428571428574</v>
      </c>
      <c r="Y91" s="3">
        <f>HLOOKUP(Y$5,[2]人物技能基础!$O$3:$Q$553,$C91+1,0)</f>
        <v>99.964285714285708</v>
      </c>
      <c r="Z91" s="3">
        <f t="shared" si="7"/>
        <v>91588</v>
      </c>
      <c r="AA91" s="3">
        <f t="shared" si="8"/>
        <v>1952</v>
      </c>
      <c r="AB91" s="3">
        <f t="shared" si="9"/>
        <v>0</v>
      </c>
      <c r="AC91" s="3">
        <f t="shared" si="10"/>
        <v>3618</v>
      </c>
      <c r="AD91" s="3">
        <f t="shared" si="11"/>
        <v>2784</v>
      </c>
    </row>
    <row r="92" spans="1:30" x14ac:dyDescent="0.15">
      <c r="A92" s="3">
        <v>87</v>
      </c>
      <c r="B92" s="3" t="str">
        <f t="shared" si="6"/>
        <v>关卡87小怪</v>
      </c>
      <c r="C92" s="3">
        <f>INDEX([3]关卡!$J$19:$J$2018,A92)</f>
        <v>156</v>
      </c>
      <c r="D92" s="3">
        <f>INDEX([3]关卡!$N$19:$N$2018,A92)</f>
        <v>156</v>
      </c>
      <c r="E92" s="3" t="s">
        <v>24</v>
      </c>
      <c r="F92" s="3" t="s">
        <v>26</v>
      </c>
      <c r="G92" s="3">
        <v>3</v>
      </c>
      <c r="H92" s="3">
        <v>0</v>
      </c>
      <c r="I92" s="3">
        <v>0</v>
      </c>
      <c r="J92" s="4">
        <v>1</v>
      </c>
      <c r="K92" s="4">
        <v>1</v>
      </c>
      <c r="L92" s="4">
        <v>2</v>
      </c>
      <c r="M92" s="3">
        <v>15</v>
      </c>
      <c r="N92" s="3">
        <v>2</v>
      </c>
      <c r="O92" s="3">
        <f>HLOOKUP(O$5,[1]非R能力!$B$8:$F$558,$C92+1,0)</f>
        <v>71843.246519481749</v>
      </c>
      <c r="P92" s="3">
        <f>HLOOKUP(P$5,[1]非R能力!$B$8:$F$558,$C92+1,0)</f>
        <v>17773.392733174071</v>
      </c>
      <c r="Q92" s="3">
        <f>HLOOKUP(Q$5,[1]非R能力!$B$8:$F$558,$C92+1,0)</f>
        <v>9834.9302061289036</v>
      </c>
      <c r="R92" s="3">
        <f>HLOOKUP(R$5,[1]非R能力!$B$8:$F$558,$C92+1,0)</f>
        <v>2807.1519030359145</v>
      </c>
      <c r="S92" s="3">
        <f>HLOOKUP(S$5,[1]非R能力!$B$8:$F$558,$C92+1,0)</f>
        <v>3644.278416797149</v>
      </c>
      <c r="T92" s="3">
        <f>INDEX([1]非R能力!$H$9:$H$558,D92)</f>
        <v>2527.6605102005165</v>
      </c>
      <c r="U92" s="3">
        <f>IF(E92="小怪",0,IF(INDEX([1]非R能力!$FK$9:$FK$558,C92)=0,0,10))</f>
        <v>0</v>
      </c>
      <c r="V92" s="3">
        <f>IF(E92="小怪",0,IF(INDEX([1]非R能力!$FH$9:$FH$558,C92)=0,0,5000))</f>
        <v>0</v>
      </c>
      <c r="W92" s="3">
        <f>HLOOKUP(W$5,[2]人物技能基础!$O$3:$Q$553,$C92+1,0)</f>
        <v>3.637142857142857</v>
      </c>
      <c r="X92" s="3">
        <f>HLOOKUP(X$5,[2]人物技能基础!$O$3:$Q$553,$C92+1,0)</f>
        <v>2.0186428571428574</v>
      </c>
      <c r="Y92" s="3">
        <f>HLOOKUP(Y$5,[2]人物技能基础!$O$3:$Q$553,$C92+1,0)</f>
        <v>99.964285714285708</v>
      </c>
      <c r="Z92" s="3">
        <f t="shared" si="7"/>
        <v>92413</v>
      </c>
      <c r="AA92" s="3">
        <f t="shared" si="8"/>
        <v>1966</v>
      </c>
      <c r="AB92" s="3">
        <f t="shared" si="9"/>
        <v>0</v>
      </c>
      <c r="AC92" s="3">
        <f t="shared" si="10"/>
        <v>3644</v>
      </c>
      <c r="AD92" s="3">
        <f t="shared" si="11"/>
        <v>2807</v>
      </c>
    </row>
    <row r="93" spans="1:30" x14ac:dyDescent="0.15">
      <c r="A93" s="3">
        <v>88</v>
      </c>
      <c r="B93" s="3" t="str">
        <f t="shared" si="6"/>
        <v>关卡88小怪</v>
      </c>
      <c r="C93" s="3">
        <f>INDEX([3]关卡!$J$19:$J$2018,A93)</f>
        <v>157</v>
      </c>
      <c r="D93" s="3">
        <f>INDEX([3]关卡!$N$19:$N$2018,A93)</f>
        <v>157</v>
      </c>
      <c r="E93" s="3" t="s">
        <v>24</v>
      </c>
      <c r="F93" s="3" t="s">
        <v>26</v>
      </c>
      <c r="G93" s="3">
        <v>3</v>
      </c>
      <c r="H93" s="3">
        <v>0</v>
      </c>
      <c r="I93" s="3">
        <v>0</v>
      </c>
      <c r="J93" s="4">
        <v>1</v>
      </c>
      <c r="K93" s="4">
        <v>1</v>
      </c>
      <c r="L93" s="4">
        <v>2</v>
      </c>
      <c r="M93" s="3">
        <v>15</v>
      </c>
      <c r="N93" s="3">
        <v>2</v>
      </c>
      <c r="O93" s="3">
        <f>HLOOKUP(O$5,[1]非R能力!$B$8:$F$558,$C93+1,0)</f>
        <v>72463.978886565645</v>
      </c>
      <c r="P93" s="3">
        <f>HLOOKUP(P$5,[1]非R能力!$B$8:$F$558,$C93+1,0)</f>
        <v>17905.152159702517</v>
      </c>
      <c r="Q93" s="3">
        <f>HLOOKUP(Q$5,[1]非R能力!$B$8:$F$558,$C93+1,0)</f>
        <v>9907.5491824768396</v>
      </c>
      <c r="R93" s="3">
        <f>HLOOKUP(R$5,[1]非R能力!$B$8:$F$558,$C93+1,0)</f>
        <v>2829.9281026110307</v>
      </c>
      <c r="S93" s="3">
        <f>HLOOKUP(S$5,[1]非R能力!$B$8:$F$558,$C93+1,0)</f>
        <v>3669.679848906876</v>
      </c>
      <c r="T93" s="3">
        <f>INDEX([1]非R能力!$H$9:$H$558,D93)</f>
        <v>2606.3300054588181</v>
      </c>
      <c r="U93" s="3">
        <f>IF(E93="小怪",0,IF(INDEX([1]非R能力!$FK$9:$FK$558,C93)=0,0,10))</f>
        <v>0</v>
      </c>
      <c r="V93" s="3">
        <f>IF(E93="小怪",0,IF(INDEX([1]非R能力!$FH$9:$FH$558,C93)=0,0,5000))</f>
        <v>0</v>
      </c>
      <c r="W93" s="3">
        <f>HLOOKUP(W$5,[2]人物技能基础!$O$3:$Q$553,$C93+1,0)</f>
        <v>3.637142857142857</v>
      </c>
      <c r="X93" s="3">
        <f>HLOOKUP(X$5,[2]人物技能基础!$O$3:$Q$553,$C93+1,0)</f>
        <v>2.0186428571428574</v>
      </c>
      <c r="Y93" s="3">
        <f>HLOOKUP(Y$5,[2]人物技能基础!$O$3:$Q$553,$C93+1,0)</f>
        <v>99.964285714285708</v>
      </c>
      <c r="Z93" s="3">
        <f t="shared" si="7"/>
        <v>93240</v>
      </c>
      <c r="AA93" s="3">
        <f t="shared" si="8"/>
        <v>1981</v>
      </c>
      <c r="AB93" s="3">
        <f t="shared" si="9"/>
        <v>0</v>
      </c>
      <c r="AC93" s="3">
        <f t="shared" si="10"/>
        <v>3669</v>
      </c>
      <c r="AD93" s="3">
        <f t="shared" si="11"/>
        <v>2829</v>
      </c>
    </row>
    <row r="94" spans="1:30" x14ac:dyDescent="0.15">
      <c r="A94" s="3">
        <v>89</v>
      </c>
      <c r="B94" s="3" t="str">
        <f t="shared" si="6"/>
        <v>关卡89小怪</v>
      </c>
      <c r="C94" s="3">
        <f>INDEX([3]关卡!$J$19:$J$2018,A94)</f>
        <v>157</v>
      </c>
      <c r="D94" s="3">
        <f>INDEX([3]关卡!$N$19:$N$2018,A94)</f>
        <v>157</v>
      </c>
      <c r="E94" s="3" t="s">
        <v>24</v>
      </c>
      <c r="F94" s="3" t="s">
        <v>26</v>
      </c>
      <c r="G94" s="3">
        <v>3</v>
      </c>
      <c r="H94" s="3">
        <v>0</v>
      </c>
      <c r="I94" s="3">
        <v>0</v>
      </c>
      <c r="J94" s="4">
        <v>1</v>
      </c>
      <c r="K94" s="4">
        <v>1</v>
      </c>
      <c r="L94" s="4">
        <v>2</v>
      </c>
      <c r="M94" s="3">
        <v>15</v>
      </c>
      <c r="N94" s="3">
        <v>2</v>
      </c>
      <c r="O94" s="3">
        <f>HLOOKUP(O$5,[1]非R能力!$B$8:$F$558,$C94+1,0)</f>
        <v>72463.978886565645</v>
      </c>
      <c r="P94" s="3">
        <f>HLOOKUP(P$5,[1]非R能力!$B$8:$F$558,$C94+1,0)</f>
        <v>17905.152159702517</v>
      </c>
      <c r="Q94" s="3">
        <f>HLOOKUP(Q$5,[1]非R能力!$B$8:$F$558,$C94+1,0)</f>
        <v>9907.5491824768396</v>
      </c>
      <c r="R94" s="3">
        <f>HLOOKUP(R$5,[1]非R能力!$B$8:$F$558,$C94+1,0)</f>
        <v>2829.9281026110307</v>
      </c>
      <c r="S94" s="3">
        <f>HLOOKUP(S$5,[1]非R能力!$B$8:$F$558,$C94+1,0)</f>
        <v>3669.679848906876</v>
      </c>
      <c r="T94" s="3">
        <f>INDEX([1]非R能力!$H$9:$H$558,D94)</f>
        <v>2606.3300054588181</v>
      </c>
      <c r="U94" s="3">
        <f>IF(E94="小怪",0,IF(INDEX([1]非R能力!$FK$9:$FK$558,C94)=0,0,10))</f>
        <v>0</v>
      </c>
      <c r="V94" s="3">
        <f>IF(E94="小怪",0,IF(INDEX([1]非R能力!$FH$9:$FH$558,C94)=0,0,5000))</f>
        <v>0</v>
      </c>
      <c r="W94" s="3">
        <f>HLOOKUP(W$5,[2]人物技能基础!$O$3:$Q$553,$C94+1,0)</f>
        <v>3.637142857142857</v>
      </c>
      <c r="X94" s="3">
        <f>HLOOKUP(X$5,[2]人物技能基础!$O$3:$Q$553,$C94+1,0)</f>
        <v>2.0186428571428574</v>
      </c>
      <c r="Y94" s="3">
        <f>HLOOKUP(Y$5,[2]人物技能基础!$O$3:$Q$553,$C94+1,0)</f>
        <v>99.964285714285708</v>
      </c>
      <c r="Z94" s="3">
        <f t="shared" si="7"/>
        <v>93240</v>
      </c>
      <c r="AA94" s="3">
        <f t="shared" si="8"/>
        <v>1981</v>
      </c>
      <c r="AB94" s="3">
        <f t="shared" si="9"/>
        <v>0</v>
      </c>
      <c r="AC94" s="3">
        <f t="shared" si="10"/>
        <v>3669</v>
      </c>
      <c r="AD94" s="3">
        <f t="shared" si="11"/>
        <v>2829</v>
      </c>
    </row>
    <row r="95" spans="1:30" x14ac:dyDescent="0.15">
      <c r="A95" s="3">
        <v>90</v>
      </c>
      <c r="B95" s="3" t="str">
        <f t="shared" si="6"/>
        <v>关卡90小怪</v>
      </c>
      <c r="C95" s="3">
        <f>INDEX([3]关卡!$J$19:$J$2018,A95)</f>
        <v>158</v>
      </c>
      <c r="D95" s="3">
        <f>INDEX([3]关卡!$N$19:$N$2018,A95)</f>
        <v>158</v>
      </c>
      <c r="E95" s="3" t="s">
        <v>24</v>
      </c>
      <c r="F95" s="3" t="s">
        <v>26</v>
      </c>
      <c r="G95" s="3">
        <v>3</v>
      </c>
      <c r="H95" s="3">
        <v>0</v>
      </c>
      <c r="I95" s="3">
        <v>0</v>
      </c>
      <c r="J95" s="4">
        <v>1</v>
      </c>
      <c r="K95" s="4">
        <v>1</v>
      </c>
      <c r="L95" s="4">
        <v>2</v>
      </c>
      <c r="M95" s="3">
        <v>15</v>
      </c>
      <c r="N95" s="3">
        <v>2</v>
      </c>
      <c r="O95" s="3">
        <f>HLOOKUP(O$5,[1]非R能力!$B$8:$F$558,$C95+1,0)</f>
        <v>73068.974825767611</v>
      </c>
      <c r="P95" s="3">
        <f>HLOOKUP(P$5,[1]非R能力!$B$8:$F$558,$C95+1,0)</f>
        <v>18036.975469780027</v>
      </c>
      <c r="Q95" s="3">
        <f>HLOOKUP(Q$5,[1]非R能力!$B$8:$F$558,$C95+1,0)</f>
        <v>9980.2034503936138</v>
      </c>
      <c r="R95" s="3">
        <f>HLOOKUP(R$5,[1]非R能力!$B$8:$F$558,$C95+1,0)</f>
        <v>2852.714788081094</v>
      </c>
      <c r="S95" s="3">
        <f>HLOOKUP(S$5,[1]非R能力!$B$8:$F$558,$C95+1,0)</f>
        <v>3695.0913170172689</v>
      </c>
      <c r="T95" s="3">
        <f>INDEX([1]非R能力!$H$9:$H$558,D95)</f>
        <v>2685.7511936069941</v>
      </c>
      <c r="U95" s="3">
        <f>IF(E95="小怪",0,IF(INDEX([1]非R能力!$FK$9:$FK$558,C95)=0,0,10))</f>
        <v>0</v>
      </c>
      <c r="V95" s="3">
        <f>IF(E95="小怪",0,IF(INDEX([1]非R能力!$FH$9:$FH$558,C95)=0,0,5000))</f>
        <v>0</v>
      </c>
      <c r="W95" s="3">
        <f>HLOOKUP(W$5,[2]人物技能基础!$O$3:$Q$553,$C95+1,0)</f>
        <v>3.637142857142857</v>
      </c>
      <c r="X95" s="3">
        <f>HLOOKUP(X$5,[2]人物技能基础!$O$3:$Q$553,$C95+1,0)</f>
        <v>2.0186428571428574</v>
      </c>
      <c r="Y95" s="3">
        <f>HLOOKUP(Y$5,[2]人物技能基础!$O$3:$Q$553,$C95+1,0)</f>
        <v>99.964285714285708</v>
      </c>
      <c r="Z95" s="3">
        <f t="shared" si="7"/>
        <v>94070</v>
      </c>
      <c r="AA95" s="3">
        <f t="shared" si="8"/>
        <v>1996</v>
      </c>
      <c r="AB95" s="3">
        <f t="shared" si="9"/>
        <v>0</v>
      </c>
      <c r="AC95" s="3">
        <f t="shared" si="10"/>
        <v>3695</v>
      </c>
      <c r="AD95" s="3">
        <f t="shared" si="11"/>
        <v>2852</v>
      </c>
    </row>
    <row r="96" spans="1:30" x14ac:dyDescent="0.15">
      <c r="A96" s="3">
        <v>91</v>
      </c>
      <c r="B96" s="3" t="str">
        <f t="shared" si="6"/>
        <v>关卡91小怪</v>
      </c>
      <c r="C96" s="3">
        <f>INDEX([3]关卡!$J$19:$J$2018,A96)</f>
        <v>159</v>
      </c>
      <c r="D96" s="3">
        <f>INDEX([3]关卡!$N$19:$N$2018,A96)</f>
        <v>159</v>
      </c>
      <c r="E96" s="3" t="s">
        <v>24</v>
      </c>
      <c r="F96" s="3" t="s">
        <v>26</v>
      </c>
      <c r="G96" s="3">
        <v>3</v>
      </c>
      <c r="H96" s="3">
        <v>0</v>
      </c>
      <c r="I96" s="3">
        <v>0</v>
      </c>
      <c r="J96" s="4">
        <v>1</v>
      </c>
      <c r="K96" s="4">
        <v>1</v>
      </c>
      <c r="L96" s="4">
        <v>2</v>
      </c>
      <c r="M96" s="3">
        <v>15</v>
      </c>
      <c r="N96" s="3">
        <v>2</v>
      </c>
      <c r="O96" s="3">
        <f>HLOOKUP(O$5,[1]非R能力!$B$8:$F$558,$C96+1,0)</f>
        <v>73691.639752019211</v>
      </c>
      <c r="P96" s="3">
        <f>HLOOKUP(P$5,[1]非R能力!$B$8:$F$558,$C96+1,0)</f>
        <v>18165.570986335293</v>
      </c>
      <c r="Q96" s="3">
        <f>HLOOKUP(Q$5,[1]非R能力!$B$8:$F$558,$C96+1,0)</f>
        <v>10052.89771868292</v>
      </c>
      <c r="R96" s="3">
        <f>HLOOKUP(R$5,[1]非R能力!$B$8:$F$558,$C96+1,0)</f>
        <v>2875.5121025799463</v>
      </c>
      <c r="S96" s="3">
        <f>HLOOKUP(S$5,[1]非R能力!$B$8:$F$558,$C96+1,0)</f>
        <v>3720.5129465316313</v>
      </c>
      <c r="T96" s="3">
        <f>INDEX([1]非R能力!$H$9:$H$558,D96)</f>
        <v>2765.934720777389</v>
      </c>
      <c r="U96" s="3">
        <f>IF(E96="小怪",0,IF(INDEX([1]非R能力!$FK$9:$FK$558,C96)=0,0,10))</f>
        <v>0</v>
      </c>
      <c r="V96" s="3">
        <f>IF(E96="小怪",0,IF(INDEX([1]非R能力!$FH$9:$FH$558,C96)=0,0,5000))</f>
        <v>0</v>
      </c>
      <c r="W96" s="3">
        <f>HLOOKUP(W$5,[2]人物技能基础!$O$3:$Q$553,$C96+1,0)</f>
        <v>3.637142857142857</v>
      </c>
      <c r="X96" s="3">
        <f>HLOOKUP(X$5,[2]人物技能基础!$O$3:$Q$553,$C96+1,0)</f>
        <v>2.0186428571428574</v>
      </c>
      <c r="Y96" s="3">
        <f>HLOOKUP(Y$5,[2]人物技能基础!$O$3:$Q$553,$C96+1,0)</f>
        <v>99.964285714285708</v>
      </c>
      <c r="Z96" s="3">
        <f t="shared" si="7"/>
        <v>94885</v>
      </c>
      <c r="AA96" s="3">
        <f t="shared" si="8"/>
        <v>2010</v>
      </c>
      <c r="AB96" s="3">
        <f t="shared" si="9"/>
        <v>0</v>
      </c>
      <c r="AC96" s="3">
        <f t="shared" si="10"/>
        <v>3720</v>
      </c>
      <c r="AD96" s="3">
        <f t="shared" si="11"/>
        <v>2875</v>
      </c>
    </row>
    <row r="97" spans="1:30" x14ac:dyDescent="0.15">
      <c r="A97" s="3">
        <v>92</v>
      </c>
      <c r="B97" s="3" t="str">
        <f t="shared" si="6"/>
        <v>关卡92小怪</v>
      </c>
      <c r="C97" s="3">
        <f>INDEX([3]关卡!$J$19:$J$2018,A97)</f>
        <v>160</v>
      </c>
      <c r="D97" s="3">
        <f>INDEX([3]关卡!$N$19:$N$2018,A97)</f>
        <v>160</v>
      </c>
      <c r="E97" s="3" t="s">
        <v>24</v>
      </c>
      <c r="F97" s="3" t="s">
        <v>26</v>
      </c>
      <c r="G97" s="3">
        <v>3</v>
      </c>
      <c r="H97" s="3">
        <v>0</v>
      </c>
      <c r="I97" s="3">
        <v>0</v>
      </c>
      <c r="J97" s="4">
        <v>1</v>
      </c>
      <c r="K97" s="4">
        <v>1</v>
      </c>
      <c r="L97" s="4">
        <v>2</v>
      </c>
      <c r="M97" s="3">
        <v>15</v>
      </c>
      <c r="N97" s="3">
        <v>2</v>
      </c>
      <c r="O97" s="3">
        <f>HLOOKUP(O$5,[1]非R能力!$B$8:$F$558,$C97+1,0)</f>
        <v>74174.821583219484</v>
      </c>
      <c r="P97" s="3">
        <f>HLOOKUP(P$5,[1]非R能力!$B$8:$F$558,$C97+1,0)</f>
        <v>18226.871220612695</v>
      </c>
      <c r="Q97" s="3">
        <f>HLOOKUP(Q$5,[1]非R能力!$B$8:$F$558,$C97+1,0)</f>
        <v>10082.833345373519</v>
      </c>
      <c r="R97" s="3">
        <f>HLOOKUP(R$5,[1]非R能力!$B$8:$F$558,$C97+1,0)</f>
        <v>2884.5168841437758</v>
      </c>
      <c r="S97" s="3">
        <f>HLOOKUP(S$5,[1]非R能力!$B$8:$F$558,$C97+1,0)</f>
        <v>3727.5390805735778</v>
      </c>
      <c r="T97" s="3">
        <f>INDEX([1]非R能力!$H$9:$H$558,D97)</f>
        <v>2806.3157153042121</v>
      </c>
      <c r="U97" s="3">
        <f>IF(E97="小怪",0,IF(INDEX([1]非R能力!$FK$9:$FK$558,C97)=0,0,10))</f>
        <v>0</v>
      </c>
      <c r="V97" s="3">
        <f>IF(E97="小怪",0,IF(INDEX([1]非R能力!$FH$9:$FH$558,C97)=0,0,5000))</f>
        <v>0</v>
      </c>
      <c r="W97" s="3">
        <f>HLOOKUP(W$5,[2]人物技能基础!$O$3:$Q$553,$C97+1,0)</f>
        <v>3.637142857142857</v>
      </c>
      <c r="X97" s="3">
        <f>HLOOKUP(X$5,[2]人物技能基础!$O$3:$Q$553,$C97+1,0)</f>
        <v>2.0186428571428574</v>
      </c>
      <c r="Y97" s="3">
        <f>HLOOKUP(Y$5,[2]人物技能基础!$O$3:$Q$553,$C97+1,0)</f>
        <v>99.964285714285708</v>
      </c>
      <c r="Z97" s="3">
        <f t="shared" si="7"/>
        <v>95279</v>
      </c>
      <c r="AA97" s="3">
        <f t="shared" si="8"/>
        <v>2016</v>
      </c>
      <c r="AB97" s="3">
        <f t="shared" si="9"/>
        <v>0</v>
      </c>
      <c r="AC97" s="3">
        <f t="shared" si="10"/>
        <v>3727</v>
      </c>
      <c r="AD97" s="3">
        <f t="shared" si="11"/>
        <v>2884</v>
      </c>
    </row>
    <row r="98" spans="1:30" x14ac:dyDescent="0.15">
      <c r="A98" s="3">
        <v>93</v>
      </c>
      <c r="B98" s="3" t="str">
        <f t="shared" si="6"/>
        <v>关卡93小怪</v>
      </c>
      <c r="C98" s="3">
        <f>INDEX([3]关卡!$J$19:$J$2018,A98)</f>
        <v>160</v>
      </c>
      <c r="D98" s="3">
        <f>INDEX([3]关卡!$N$19:$N$2018,A98)</f>
        <v>160</v>
      </c>
      <c r="E98" s="3" t="s">
        <v>24</v>
      </c>
      <c r="F98" s="3" t="s">
        <v>26</v>
      </c>
      <c r="G98" s="3">
        <v>3</v>
      </c>
      <c r="H98" s="3">
        <v>0</v>
      </c>
      <c r="I98" s="3">
        <v>0</v>
      </c>
      <c r="J98" s="4">
        <v>1</v>
      </c>
      <c r="K98" s="4">
        <v>1</v>
      </c>
      <c r="L98" s="4">
        <v>2</v>
      </c>
      <c r="M98" s="3">
        <v>15</v>
      </c>
      <c r="N98" s="3">
        <v>2</v>
      </c>
      <c r="O98" s="3">
        <f>HLOOKUP(O$5,[1]非R能力!$B$8:$F$558,$C98+1,0)</f>
        <v>74174.821583219484</v>
      </c>
      <c r="P98" s="3">
        <f>HLOOKUP(P$5,[1]非R能力!$B$8:$F$558,$C98+1,0)</f>
        <v>18226.871220612695</v>
      </c>
      <c r="Q98" s="3">
        <f>HLOOKUP(Q$5,[1]非R能力!$B$8:$F$558,$C98+1,0)</f>
        <v>10082.833345373519</v>
      </c>
      <c r="R98" s="3">
        <f>HLOOKUP(R$5,[1]非R能力!$B$8:$F$558,$C98+1,0)</f>
        <v>2884.5168841437758</v>
      </c>
      <c r="S98" s="3">
        <f>HLOOKUP(S$5,[1]非R能力!$B$8:$F$558,$C98+1,0)</f>
        <v>3727.5390805735778</v>
      </c>
      <c r="T98" s="3">
        <f>INDEX([1]非R能力!$H$9:$H$558,D98)</f>
        <v>2806.3157153042121</v>
      </c>
      <c r="U98" s="3">
        <f>IF(E98="小怪",0,IF(INDEX([1]非R能力!$FK$9:$FK$558,C98)=0,0,10))</f>
        <v>0</v>
      </c>
      <c r="V98" s="3">
        <f>IF(E98="小怪",0,IF(INDEX([1]非R能力!$FH$9:$FH$558,C98)=0,0,5000))</f>
        <v>0</v>
      </c>
      <c r="W98" s="3">
        <f>HLOOKUP(W$5,[2]人物技能基础!$O$3:$Q$553,$C98+1,0)</f>
        <v>3.637142857142857</v>
      </c>
      <c r="X98" s="3">
        <f>HLOOKUP(X$5,[2]人物技能基础!$O$3:$Q$553,$C98+1,0)</f>
        <v>2.0186428571428574</v>
      </c>
      <c r="Y98" s="3">
        <f>HLOOKUP(Y$5,[2]人物技能基础!$O$3:$Q$553,$C98+1,0)</f>
        <v>99.964285714285708</v>
      </c>
      <c r="Z98" s="3">
        <f t="shared" si="7"/>
        <v>95279</v>
      </c>
      <c r="AA98" s="3">
        <f t="shared" si="8"/>
        <v>2016</v>
      </c>
      <c r="AB98" s="3">
        <f t="shared" si="9"/>
        <v>0</v>
      </c>
      <c r="AC98" s="3">
        <f t="shared" si="10"/>
        <v>3727</v>
      </c>
      <c r="AD98" s="3">
        <f t="shared" si="11"/>
        <v>2884</v>
      </c>
    </row>
    <row r="99" spans="1:30" x14ac:dyDescent="0.15">
      <c r="A99" s="3">
        <v>94</v>
      </c>
      <c r="B99" s="3" t="str">
        <f t="shared" si="6"/>
        <v>关卡94小怪</v>
      </c>
      <c r="C99" s="3">
        <f>INDEX([3]关卡!$J$19:$J$2018,A99)</f>
        <v>161</v>
      </c>
      <c r="D99" s="3">
        <f>INDEX([3]关卡!$N$19:$N$2018,A99)</f>
        <v>161</v>
      </c>
      <c r="E99" s="3" t="s">
        <v>24</v>
      </c>
      <c r="F99" s="3" t="s">
        <v>26</v>
      </c>
      <c r="G99" s="3">
        <v>3</v>
      </c>
      <c r="H99" s="3">
        <v>0</v>
      </c>
      <c r="I99" s="3">
        <v>0</v>
      </c>
      <c r="J99" s="4">
        <v>1</v>
      </c>
      <c r="K99" s="4">
        <v>1</v>
      </c>
      <c r="L99" s="4">
        <v>2</v>
      </c>
      <c r="M99" s="3">
        <v>15</v>
      </c>
      <c r="N99" s="3">
        <v>2</v>
      </c>
      <c r="O99" s="3">
        <f>HLOOKUP(O$5,[1]非R能力!$B$8:$F$558,$C99+1,0)</f>
        <v>74672.610723504724</v>
      </c>
      <c r="P99" s="3">
        <f>HLOOKUP(P$5,[1]非R能力!$B$8:$F$558,$C99+1,0)</f>
        <v>18291.586071685168</v>
      </c>
      <c r="Q99" s="3">
        <f>HLOOKUP(Q$5,[1]非R能力!$B$8:$F$558,$C99+1,0)</f>
        <v>10113.137415329615</v>
      </c>
      <c r="R99" s="3">
        <f>HLOOKUP(R$5,[1]非R能力!$B$8:$F$558,$C99+1,0)</f>
        <v>2893.6830513513014</v>
      </c>
      <c r="S99" s="3">
        <f>HLOOKUP(S$5,[1]非R能力!$B$8:$F$558,$C99+1,0)</f>
        <v>3734.7769265205457</v>
      </c>
      <c r="T99" s="3">
        <f>INDEX([1]非R能力!$H$9:$H$558,D99)</f>
        <v>2928.631868452439</v>
      </c>
      <c r="U99" s="3">
        <f>IF(E99="小怪",0,IF(INDEX([1]非R能力!$FK$9:$FK$558,C99)=0,0,10))</f>
        <v>0</v>
      </c>
      <c r="V99" s="3">
        <f>IF(E99="小怪",0,IF(INDEX([1]非R能力!$FH$9:$FH$558,C99)=0,0,5000))</f>
        <v>0</v>
      </c>
      <c r="W99" s="3">
        <f>HLOOKUP(W$5,[2]人物技能基础!$O$3:$Q$553,$C99+1,0)</f>
        <v>3.637142857142857</v>
      </c>
      <c r="X99" s="3">
        <f>HLOOKUP(X$5,[2]人物技能基础!$O$3:$Q$553,$C99+1,0)</f>
        <v>2.0186428571428574</v>
      </c>
      <c r="Y99" s="3">
        <f>HLOOKUP(Y$5,[2]人物技能基础!$O$3:$Q$553,$C99+1,0)</f>
        <v>99.964285714285708</v>
      </c>
      <c r="Z99" s="3">
        <f t="shared" si="7"/>
        <v>95886</v>
      </c>
      <c r="AA99" s="3">
        <f t="shared" si="8"/>
        <v>2022</v>
      </c>
      <c r="AB99" s="3">
        <f t="shared" si="9"/>
        <v>0</v>
      </c>
      <c r="AC99" s="3">
        <f t="shared" si="10"/>
        <v>3734</v>
      </c>
      <c r="AD99" s="3">
        <f t="shared" si="11"/>
        <v>2893</v>
      </c>
    </row>
    <row r="100" spans="1:30" x14ac:dyDescent="0.15">
      <c r="A100" s="3">
        <v>95</v>
      </c>
      <c r="B100" s="3" t="str">
        <f t="shared" si="6"/>
        <v>关卡95小怪</v>
      </c>
      <c r="C100" s="3">
        <f>INDEX([3]关卡!$J$19:$J$2018,A100)</f>
        <v>162</v>
      </c>
      <c r="D100" s="3">
        <f>INDEX([3]关卡!$N$19:$N$2018,A100)</f>
        <v>162</v>
      </c>
      <c r="E100" s="3" t="s">
        <v>24</v>
      </c>
      <c r="F100" s="3" t="s">
        <v>26</v>
      </c>
      <c r="G100" s="3">
        <v>3</v>
      </c>
      <c r="H100" s="3">
        <v>0</v>
      </c>
      <c r="I100" s="3">
        <v>0</v>
      </c>
      <c r="J100" s="4">
        <v>1</v>
      </c>
      <c r="K100" s="4">
        <v>1</v>
      </c>
      <c r="L100" s="4">
        <v>2</v>
      </c>
      <c r="M100" s="3">
        <v>15</v>
      </c>
      <c r="N100" s="3">
        <v>2</v>
      </c>
      <c r="O100" s="3">
        <f>HLOOKUP(O$5,[1]非R能力!$B$8:$F$558,$C100+1,0)</f>
        <v>75169.715382078342</v>
      </c>
      <c r="P100" s="3">
        <f>HLOOKUP(P$5,[1]非R能力!$B$8:$F$558,$C100+1,0)</f>
        <v>18356.353265006284</v>
      </c>
      <c r="Q100" s="3">
        <f>HLOOKUP(Q$5,[1]非R能力!$B$8:$F$558,$C100+1,0)</f>
        <v>10143.469240481989</v>
      </c>
      <c r="R100" s="3">
        <f>HLOOKUP(R$5,[1]非R能力!$B$8:$F$558,$C100+1,0)</f>
        <v>2902.8572672673913</v>
      </c>
      <c r="S100" s="3">
        <f>HLOOKUP(S$5,[1]非R能力!$B$8:$F$558,$C100+1,0)</f>
        <v>3742.0221604607104</v>
      </c>
      <c r="T100" s="3">
        <f>INDEX([1]非R能力!$H$9:$H$558,D100)</f>
        <v>3011.1672729600004</v>
      </c>
      <c r="U100" s="3">
        <f>IF(E100="小怪",0,IF(INDEX([1]非R能力!$FK$9:$FK$558,C100)=0,0,10))</f>
        <v>0</v>
      </c>
      <c r="V100" s="3">
        <f>IF(E100="小怪",0,IF(INDEX([1]非R能力!$FH$9:$FH$558,C100)=0,0,5000))</f>
        <v>0</v>
      </c>
      <c r="W100" s="3">
        <f>HLOOKUP(W$5,[2]人物技能基础!$O$3:$Q$553,$C100+1,0)</f>
        <v>3.637142857142857</v>
      </c>
      <c r="X100" s="3">
        <f>HLOOKUP(X$5,[2]人物技能基础!$O$3:$Q$553,$C100+1,0)</f>
        <v>2.0186428571428574</v>
      </c>
      <c r="Y100" s="3">
        <f>HLOOKUP(Y$5,[2]人物技能基础!$O$3:$Q$553,$C100+1,0)</f>
        <v>99.964285714285708</v>
      </c>
      <c r="Z100" s="3">
        <f t="shared" si="7"/>
        <v>96398</v>
      </c>
      <c r="AA100" s="3">
        <f t="shared" si="8"/>
        <v>2028</v>
      </c>
      <c r="AB100" s="3">
        <f t="shared" si="9"/>
        <v>0</v>
      </c>
      <c r="AC100" s="3">
        <f t="shared" si="10"/>
        <v>3742</v>
      </c>
      <c r="AD100" s="3">
        <f t="shared" si="11"/>
        <v>2902</v>
      </c>
    </row>
    <row r="101" spans="1:30" x14ac:dyDescent="0.15">
      <c r="A101" s="3">
        <v>96</v>
      </c>
      <c r="B101" s="3" t="str">
        <f t="shared" si="6"/>
        <v>关卡96小怪</v>
      </c>
      <c r="C101" s="3">
        <f>INDEX([3]关卡!$J$19:$J$2018,A101)</f>
        <v>162</v>
      </c>
      <c r="D101" s="3">
        <f>INDEX([3]关卡!$N$19:$N$2018,A101)</f>
        <v>162</v>
      </c>
      <c r="E101" s="3" t="s">
        <v>24</v>
      </c>
      <c r="F101" s="3" t="s">
        <v>26</v>
      </c>
      <c r="G101" s="3">
        <v>3</v>
      </c>
      <c r="H101" s="3">
        <v>0</v>
      </c>
      <c r="I101" s="3">
        <v>0</v>
      </c>
      <c r="J101" s="4">
        <v>1</v>
      </c>
      <c r="K101" s="4">
        <v>1</v>
      </c>
      <c r="L101" s="4">
        <v>2</v>
      </c>
      <c r="M101" s="3">
        <v>15</v>
      </c>
      <c r="N101" s="3">
        <v>2</v>
      </c>
      <c r="O101" s="3">
        <f>HLOOKUP(O$5,[1]非R能力!$B$8:$F$558,$C101+1,0)</f>
        <v>75169.715382078342</v>
      </c>
      <c r="P101" s="3">
        <f>HLOOKUP(P$5,[1]非R能力!$B$8:$F$558,$C101+1,0)</f>
        <v>18356.353265006284</v>
      </c>
      <c r="Q101" s="3">
        <f>HLOOKUP(Q$5,[1]非R能力!$B$8:$F$558,$C101+1,0)</f>
        <v>10143.469240481989</v>
      </c>
      <c r="R101" s="3">
        <f>HLOOKUP(R$5,[1]非R能力!$B$8:$F$558,$C101+1,0)</f>
        <v>2902.8572672673913</v>
      </c>
      <c r="S101" s="3">
        <f>HLOOKUP(S$5,[1]非R能力!$B$8:$F$558,$C101+1,0)</f>
        <v>3742.0221604607104</v>
      </c>
      <c r="T101" s="3">
        <f>INDEX([1]非R能力!$H$9:$H$558,D101)</f>
        <v>3011.1672729600004</v>
      </c>
      <c r="U101" s="3">
        <f>IF(E101="小怪",0,IF(INDEX([1]非R能力!$FK$9:$FK$558,C101)=0,0,10))</f>
        <v>0</v>
      </c>
      <c r="V101" s="3">
        <f>IF(E101="小怪",0,IF(INDEX([1]非R能力!$FH$9:$FH$558,C101)=0,0,5000))</f>
        <v>0</v>
      </c>
      <c r="W101" s="3">
        <f>HLOOKUP(W$5,[2]人物技能基础!$O$3:$Q$553,$C101+1,0)</f>
        <v>3.637142857142857</v>
      </c>
      <c r="X101" s="3">
        <f>HLOOKUP(X$5,[2]人物技能基础!$O$3:$Q$553,$C101+1,0)</f>
        <v>2.0186428571428574</v>
      </c>
      <c r="Y101" s="3">
        <f>HLOOKUP(Y$5,[2]人物技能基础!$O$3:$Q$553,$C101+1,0)</f>
        <v>99.964285714285708</v>
      </c>
      <c r="Z101" s="3">
        <f t="shared" si="7"/>
        <v>96398</v>
      </c>
      <c r="AA101" s="3">
        <f t="shared" si="8"/>
        <v>2028</v>
      </c>
      <c r="AB101" s="3">
        <f t="shared" si="9"/>
        <v>0</v>
      </c>
      <c r="AC101" s="3">
        <f t="shared" si="10"/>
        <v>3742</v>
      </c>
      <c r="AD101" s="3">
        <f t="shared" si="11"/>
        <v>2902</v>
      </c>
    </row>
    <row r="102" spans="1:30" x14ac:dyDescent="0.15">
      <c r="A102" s="3">
        <v>97</v>
      </c>
      <c r="B102" s="3" t="str">
        <f t="shared" si="6"/>
        <v>关卡97小怪</v>
      </c>
      <c r="C102" s="3">
        <f>INDEX([3]关卡!$J$19:$J$2018,A102)</f>
        <v>163</v>
      </c>
      <c r="D102" s="3">
        <f>INDEX([3]关卡!$N$19:$N$2018,A102)</f>
        <v>163</v>
      </c>
      <c r="E102" s="3" t="s">
        <v>24</v>
      </c>
      <c r="F102" s="3" t="s">
        <v>26</v>
      </c>
      <c r="G102" s="3">
        <v>3</v>
      </c>
      <c r="H102" s="3">
        <v>0</v>
      </c>
      <c r="I102" s="3">
        <v>0</v>
      </c>
      <c r="J102" s="4">
        <v>1</v>
      </c>
      <c r="K102" s="4">
        <v>1</v>
      </c>
      <c r="L102" s="4">
        <v>2</v>
      </c>
      <c r="M102" s="3">
        <v>15</v>
      </c>
      <c r="N102" s="3">
        <v>2</v>
      </c>
      <c r="O102" s="3">
        <f>HLOOKUP(O$5,[1]非R能力!$B$8:$F$558,$C102+1,0)</f>
        <v>75671.779671754761</v>
      </c>
      <c r="P102" s="3">
        <f>HLOOKUP(P$5,[1]非R能力!$B$8:$F$558,$C102+1,0)</f>
        <v>18421.535924063915</v>
      </c>
      <c r="Q102" s="3">
        <f>HLOOKUP(Q$5,[1]非R能力!$B$8:$F$558,$C102+1,0)</f>
        <v>10173.889460733308</v>
      </c>
      <c r="R102" s="3">
        <f>HLOOKUP(R$5,[1]非R能力!$B$8:$F$558,$C102+1,0)</f>
        <v>2912.0698716582442</v>
      </c>
      <c r="S102" s="3">
        <f>HLOOKUP(S$5,[1]非R能力!$B$8:$F$558,$C102+1,0)</f>
        <v>3749.3151583735994</v>
      </c>
      <c r="T102" s="3">
        <f>INDEX([1]非R能力!$H$9:$H$558,D102)</f>
        <v>3094.5085844955947</v>
      </c>
      <c r="U102" s="3">
        <f>IF(E102="小怪",0,IF(INDEX([1]非R能力!$FK$9:$FK$558,C102)=0,0,10))</f>
        <v>0</v>
      </c>
      <c r="V102" s="3">
        <f>IF(E102="小怪",0,IF(INDEX([1]非R能力!$FH$9:$FH$558,C102)=0,0,5000))</f>
        <v>0</v>
      </c>
      <c r="W102" s="3">
        <f>HLOOKUP(W$5,[2]人物技能基础!$O$3:$Q$553,$C102+1,0)</f>
        <v>3.637142857142857</v>
      </c>
      <c r="X102" s="3">
        <f>HLOOKUP(X$5,[2]人物技能基础!$O$3:$Q$553,$C102+1,0)</f>
        <v>2.0186428571428574</v>
      </c>
      <c r="Y102" s="3">
        <f>HLOOKUP(Y$5,[2]人物技能基础!$O$3:$Q$553,$C102+1,0)</f>
        <v>99.964285714285708</v>
      </c>
      <c r="Z102" s="3">
        <f t="shared" si="7"/>
        <v>96914</v>
      </c>
      <c r="AA102" s="3">
        <f t="shared" si="8"/>
        <v>2034</v>
      </c>
      <c r="AB102" s="3">
        <f t="shared" si="9"/>
        <v>0</v>
      </c>
      <c r="AC102" s="3">
        <f t="shared" si="10"/>
        <v>3749</v>
      </c>
      <c r="AD102" s="3">
        <f t="shared" si="11"/>
        <v>2912</v>
      </c>
    </row>
    <row r="103" spans="1:30" x14ac:dyDescent="0.15">
      <c r="A103" s="3">
        <v>98</v>
      </c>
      <c r="B103" s="3" t="str">
        <f t="shared" si="6"/>
        <v>关卡98小怪</v>
      </c>
      <c r="C103" s="3">
        <f>INDEX([3]关卡!$J$19:$J$2018,A103)</f>
        <v>164</v>
      </c>
      <c r="D103" s="3">
        <f>INDEX([3]关卡!$N$19:$N$2018,A103)</f>
        <v>164</v>
      </c>
      <c r="E103" s="3" t="s">
        <v>24</v>
      </c>
      <c r="F103" s="3" t="s">
        <v>26</v>
      </c>
      <c r="G103" s="3">
        <v>3</v>
      </c>
      <c r="H103" s="3">
        <v>0</v>
      </c>
      <c r="I103" s="3">
        <v>0</v>
      </c>
      <c r="J103" s="4">
        <v>1</v>
      </c>
      <c r="K103" s="4">
        <v>1</v>
      </c>
      <c r="L103" s="4">
        <v>2</v>
      </c>
      <c r="M103" s="3">
        <v>15</v>
      </c>
      <c r="N103" s="3">
        <v>2</v>
      </c>
      <c r="O103" s="3">
        <f>HLOOKUP(O$5,[1]非R能力!$B$8:$F$558,$C103+1,0)</f>
        <v>76173.516948064338</v>
      </c>
      <c r="P103" s="3">
        <f>HLOOKUP(P$5,[1]非R能力!$B$8:$F$558,$C103+1,0)</f>
        <v>18486.810570230071</v>
      </c>
      <c r="Q103" s="3">
        <f>HLOOKUP(Q$5,[1]非R能力!$B$8:$F$558,$C103+1,0)</f>
        <v>10204.347512665108</v>
      </c>
      <c r="R103" s="3">
        <f>HLOOKUP(R$5,[1]非R能力!$B$8:$F$558,$C103+1,0)</f>
        <v>2921.2950052657925</v>
      </c>
      <c r="S103" s="3">
        <f>HLOOKUP(S$5,[1]非R能力!$B$8:$F$558,$C103+1,0)</f>
        <v>3756.6214298351238</v>
      </c>
      <c r="T103" s="3">
        <f>INDEX([1]非R能力!$H$9:$H$558,D103)</f>
        <v>3178.6669409297833</v>
      </c>
      <c r="U103" s="3">
        <f>IF(E103="小怪",0,IF(INDEX([1]非R能力!$FK$9:$FK$558,C103)=0,0,10))</f>
        <v>0</v>
      </c>
      <c r="V103" s="3">
        <f>IF(E103="小怪",0,IF(INDEX([1]非R能力!$FH$9:$FH$558,C103)=0,0,5000))</f>
        <v>0</v>
      </c>
      <c r="W103" s="3">
        <f>HLOOKUP(W$5,[2]人物技能基础!$O$3:$Q$553,$C103+1,0)</f>
        <v>3.637142857142857</v>
      </c>
      <c r="X103" s="3">
        <f>HLOOKUP(X$5,[2]人物技能基础!$O$3:$Q$553,$C103+1,0)</f>
        <v>2.0186428571428574</v>
      </c>
      <c r="Y103" s="3">
        <f>HLOOKUP(Y$5,[2]人物技能基础!$O$3:$Q$553,$C103+1,0)</f>
        <v>99.964285714285708</v>
      </c>
      <c r="Z103" s="3">
        <f t="shared" si="7"/>
        <v>97432</v>
      </c>
      <c r="AA103" s="3">
        <f t="shared" si="8"/>
        <v>2040</v>
      </c>
      <c r="AB103" s="3">
        <f t="shared" si="9"/>
        <v>0</v>
      </c>
      <c r="AC103" s="3">
        <f t="shared" si="10"/>
        <v>3756</v>
      </c>
      <c r="AD103" s="3">
        <f t="shared" si="11"/>
        <v>2921</v>
      </c>
    </row>
    <row r="104" spans="1:30" x14ac:dyDescent="0.15">
      <c r="A104" s="3">
        <v>99</v>
      </c>
      <c r="B104" s="3" t="str">
        <f t="shared" si="6"/>
        <v>关卡99小怪</v>
      </c>
      <c r="C104" s="3">
        <f>INDEX([3]关卡!$J$19:$J$2018,A104)</f>
        <v>164</v>
      </c>
      <c r="D104" s="3">
        <f>INDEX([3]关卡!$N$19:$N$2018,A104)</f>
        <v>164</v>
      </c>
      <c r="E104" s="3" t="s">
        <v>24</v>
      </c>
      <c r="F104" s="3" t="s">
        <v>26</v>
      </c>
      <c r="G104" s="3">
        <v>3</v>
      </c>
      <c r="H104" s="3">
        <v>0</v>
      </c>
      <c r="I104" s="3">
        <v>0</v>
      </c>
      <c r="J104" s="4">
        <v>1</v>
      </c>
      <c r="K104" s="4">
        <v>1</v>
      </c>
      <c r="L104" s="4">
        <v>2</v>
      </c>
      <c r="M104" s="3">
        <v>15</v>
      </c>
      <c r="N104" s="3">
        <v>2</v>
      </c>
      <c r="O104" s="3">
        <f>HLOOKUP(O$5,[1]非R能力!$B$8:$F$558,$C104+1,0)</f>
        <v>76173.516948064338</v>
      </c>
      <c r="P104" s="3">
        <f>HLOOKUP(P$5,[1]非R能力!$B$8:$F$558,$C104+1,0)</f>
        <v>18486.810570230071</v>
      </c>
      <c r="Q104" s="3">
        <f>HLOOKUP(Q$5,[1]非R能力!$B$8:$F$558,$C104+1,0)</f>
        <v>10204.347512665108</v>
      </c>
      <c r="R104" s="3">
        <f>HLOOKUP(R$5,[1]非R能力!$B$8:$F$558,$C104+1,0)</f>
        <v>2921.2950052657925</v>
      </c>
      <c r="S104" s="3">
        <f>HLOOKUP(S$5,[1]非R能力!$B$8:$F$558,$C104+1,0)</f>
        <v>3756.6214298351238</v>
      </c>
      <c r="T104" s="3">
        <f>INDEX([1]非R能力!$H$9:$H$558,D104)</f>
        <v>3178.6669409297833</v>
      </c>
      <c r="U104" s="3">
        <f>IF(E104="小怪",0,IF(INDEX([1]非R能力!$FK$9:$FK$558,C104)=0,0,10))</f>
        <v>0</v>
      </c>
      <c r="V104" s="3">
        <f>IF(E104="小怪",0,IF(INDEX([1]非R能力!$FH$9:$FH$558,C104)=0,0,5000))</f>
        <v>0</v>
      </c>
      <c r="W104" s="3">
        <f>HLOOKUP(W$5,[2]人物技能基础!$O$3:$Q$553,$C104+1,0)</f>
        <v>3.637142857142857</v>
      </c>
      <c r="X104" s="3">
        <f>HLOOKUP(X$5,[2]人物技能基础!$O$3:$Q$553,$C104+1,0)</f>
        <v>2.0186428571428574</v>
      </c>
      <c r="Y104" s="3">
        <f>HLOOKUP(Y$5,[2]人物技能基础!$O$3:$Q$553,$C104+1,0)</f>
        <v>99.964285714285708</v>
      </c>
      <c r="Z104" s="3">
        <f t="shared" si="7"/>
        <v>97432</v>
      </c>
      <c r="AA104" s="3">
        <f t="shared" si="8"/>
        <v>2040</v>
      </c>
      <c r="AB104" s="3">
        <f t="shared" si="9"/>
        <v>0</v>
      </c>
      <c r="AC104" s="3">
        <f t="shared" si="10"/>
        <v>3756</v>
      </c>
      <c r="AD104" s="3">
        <f t="shared" si="11"/>
        <v>2921</v>
      </c>
    </row>
    <row r="105" spans="1:30" x14ac:dyDescent="0.15">
      <c r="A105" s="3">
        <v>100</v>
      </c>
      <c r="B105" s="3" t="str">
        <f t="shared" si="6"/>
        <v>关卡100小怪</v>
      </c>
      <c r="C105" s="3">
        <f>INDEX([3]关卡!$J$19:$J$2018,A105)</f>
        <v>165</v>
      </c>
      <c r="D105" s="3">
        <f>INDEX([3]关卡!$N$19:$N$2018,A105)</f>
        <v>165</v>
      </c>
      <c r="E105" s="3" t="s">
        <v>24</v>
      </c>
      <c r="F105" s="3" t="s">
        <v>26</v>
      </c>
      <c r="G105" s="3">
        <v>3</v>
      </c>
      <c r="H105" s="3">
        <v>0</v>
      </c>
      <c r="I105" s="3">
        <v>0</v>
      </c>
      <c r="J105" s="4">
        <v>1</v>
      </c>
      <c r="K105" s="4">
        <v>1</v>
      </c>
      <c r="L105" s="4">
        <v>2</v>
      </c>
      <c r="M105" s="3">
        <v>15</v>
      </c>
      <c r="N105" s="3">
        <v>2</v>
      </c>
      <c r="O105" s="3">
        <f>HLOOKUP(O$5,[1]非R能力!$B$8:$F$558,$C105+1,0)</f>
        <v>76658.495197109572</v>
      </c>
      <c r="P105" s="3">
        <f>HLOOKUP(P$5,[1]非R能力!$B$8:$F$558,$C105+1,0)</f>
        <v>18552.138849502106</v>
      </c>
      <c r="Q105" s="3">
        <f>HLOOKUP(Q$5,[1]非R能力!$B$8:$F$558,$C105+1,0)</f>
        <v>10234.356786846836</v>
      </c>
      <c r="R105" s="3">
        <f>HLOOKUP(R$5,[1]非R能力!$B$8:$F$558,$C105+1,0)</f>
        <v>2930.5283646216167</v>
      </c>
      <c r="S105" s="3">
        <f>HLOOKUP(S$5,[1]非R能力!$B$8:$F$558,$C105+1,0)</f>
        <v>3763.93520139978</v>
      </c>
      <c r="T105" s="3">
        <f>INDEX([1]非R能力!$H$9:$H$558,D105)</f>
        <v>3263.6535784807702</v>
      </c>
      <c r="U105" s="3">
        <f>IF(E105="小怪",0,IF(INDEX([1]非R能力!$FK$9:$FK$558,C105)=0,0,10))</f>
        <v>0</v>
      </c>
      <c r="V105" s="3">
        <f>IF(E105="小怪",0,IF(INDEX([1]非R能力!$FH$9:$FH$558,C105)=0,0,5000))</f>
        <v>0</v>
      </c>
      <c r="W105" s="3">
        <f>HLOOKUP(W$5,[2]人物技能基础!$O$3:$Q$553,$C105+1,0)</f>
        <v>3.637142857142857</v>
      </c>
      <c r="X105" s="3">
        <f>HLOOKUP(X$5,[2]人物技能基础!$O$3:$Q$553,$C105+1,0)</f>
        <v>2.0186428571428574</v>
      </c>
      <c r="Y105" s="3">
        <f>HLOOKUP(Y$5,[2]人物技能基础!$O$3:$Q$553,$C105+1,0)</f>
        <v>99.964285714285708</v>
      </c>
      <c r="Z105" s="3">
        <f t="shared" si="7"/>
        <v>97953</v>
      </c>
      <c r="AA105" s="3">
        <f t="shared" si="8"/>
        <v>2046</v>
      </c>
      <c r="AB105" s="3">
        <f t="shared" si="9"/>
        <v>0</v>
      </c>
      <c r="AC105" s="3">
        <f t="shared" si="10"/>
        <v>3763</v>
      </c>
      <c r="AD105" s="3">
        <f t="shared" si="11"/>
        <v>2930</v>
      </c>
    </row>
    <row r="106" spans="1:30" x14ac:dyDescent="0.15">
      <c r="A106" s="3">
        <v>101</v>
      </c>
      <c r="B106" s="3" t="str">
        <f t="shared" si="6"/>
        <v>关卡101小怪</v>
      </c>
      <c r="C106" s="3">
        <f>INDEX([3]关卡!$J$19:$J$2018,A106)</f>
        <v>166</v>
      </c>
      <c r="D106" s="3">
        <f>INDEX([3]关卡!$N$19:$N$2018,A106)</f>
        <v>166</v>
      </c>
      <c r="E106" s="3" t="s">
        <v>24</v>
      </c>
      <c r="F106" s="3" t="s">
        <v>26</v>
      </c>
      <c r="G106" s="3">
        <v>3</v>
      </c>
      <c r="H106" s="3">
        <v>0</v>
      </c>
      <c r="I106" s="3">
        <v>0</v>
      </c>
      <c r="J106" s="4">
        <v>1</v>
      </c>
      <c r="K106" s="4">
        <v>1</v>
      </c>
      <c r="L106" s="4">
        <v>2</v>
      </c>
      <c r="M106" s="3">
        <v>15</v>
      </c>
      <c r="N106" s="3">
        <v>2</v>
      </c>
      <c r="O106" s="3">
        <f>HLOOKUP(O$5,[1]非R能力!$B$8:$F$558,$C106+1,0)</f>
        <v>77162.910198831407</v>
      </c>
      <c r="P106" s="3">
        <f>HLOOKUP(P$5,[1]非R能力!$B$8:$F$558,$C106+1,0)</f>
        <v>18617.521163548507</v>
      </c>
      <c r="Q106" s="3">
        <f>HLOOKUP(Q$5,[1]非R能力!$B$8:$F$558,$C106+1,0)</f>
        <v>10264.394464159162</v>
      </c>
      <c r="R106" s="3">
        <f>HLOOKUP(R$5,[1]非R能力!$B$8:$F$558,$C106+1,0)</f>
        <v>2939.7700062702984</v>
      </c>
      <c r="S106" s="3">
        <f>HLOOKUP(S$5,[1]非R能力!$B$8:$F$558,$C106+1,0)</f>
        <v>3771.2565078565194</v>
      </c>
      <c r="T106" s="3">
        <f>INDEX([1]非R能力!$H$9:$H$558,D106)</f>
        <v>3349.4798317144023</v>
      </c>
      <c r="U106" s="3">
        <f>IF(E106="小怪",0,IF(INDEX([1]非R能力!$FK$9:$FK$558,C106)=0,0,10))</f>
        <v>0</v>
      </c>
      <c r="V106" s="3">
        <f>IF(E106="小怪",0,IF(INDEX([1]非R能力!$FH$9:$FH$558,C106)=0,0,5000))</f>
        <v>0</v>
      </c>
      <c r="W106" s="3">
        <f>HLOOKUP(W$5,[2]人物技能基础!$O$3:$Q$553,$C106+1,0)</f>
        <v>3.637142857142857</v>
      </c>
      <c r="X106" s="3">
        <f>HLOOKUP(X$5,[2]人物技能基础!$O$3:$Q$553,$C106+1,0)</f>
        <v>2.0186428571428574</v>
      </c>
      <c r="Y106" s="3">
        <f>HLOOKUP(Y$5,[2]人物技能基础!$O$3:$Q$553,$C106+1,0)</f>
        <v>99.964285714285708</v>
      </c>
      <c r="Z106" s="3">
        <f t="shared" si="7"/>
        <v>98475</v>
      </c>
      <c r="AA106" s="3">
        <f t="shared" si="8"/>
        <v>2052</v>
      </c>
      <c r="AB106" s="3">
        <f t="shared" si="9"/>
        <v>0</v>
      </c>
      <c r="AC106" s="3">
        <f t="shared" si="10"/>
        <v>3771</v>
      </c>
      <c r="AD106" s="3">
        <f t="shared" si="11"/>
        <v>2939</v>
      </c>
    </row>
    <row r="107" spans="1:30" x14ac:dyDescent="0.15">
      <c r="A107" s="3">
        <v>102</v>
      </c>
      <c r="B107" s="3" t="str">
        <f t="shared" si="6"/>
        <v>关卡102小怪</v>
      </c>
      <c r="C107" s="3">
        <f>INDEX([3]关卡!$J$19:$J$2018,A107)</f>
        <v>166</v>
      </c>
      <c r="D107" s="3">
        <f>INDEX([3]关卡!$N$19:$N$2018,A107)</f>
        <v>166</v>
      </c>
      <c r="E107" s="3" t="s">
        <v>24</v>
      </c>
      <c r="F107" s="3" t="s">
        <v>26</v>
      </c>
      <c r="G107" s="3">
        <v>3</v>
      </c>
      <c r="H107" s="3">
        <v>0</v>
      </c>
      <c r="I107" s="3">
        <v>0</v>
      </c>
      <c r="J107" s="4">
        <v>1</v>
      </c>
      <c r="K107" s="4">
        <v>1</v>
      </c>
      <c r="L107" s="4">
        <v>2</v>
      </c>
      <c r="M107" s="3">
        <v>15</v>
      </c>
      <c r="N107" s="3">
        <v>2</v>
      </c>
      <c r="O107" s="3">
        <f>HLOOKUP(O$5,[1]非R能力!$B$8:$F$558,$C107+1,0)</f>
        <v>77162.910198831407</v>
      </c>
      <c r="P107" s="3">
        <f>HLOOKUP(P$5,[1]非R能力!$B$8:$F$558,$C107+1,0)</f>
        <v>18617.521163548507</v>
      </c>
      <c r="Q107" s="3">
        <f>HLOOKUP(Q$5,[1]非R能力!$B$8:$F$558,$C107+1,0)</f>
        <v>10264.394464159162</v>
      </c>
      <c r="R107" s="3">
        <f>HLOOKUP(R$5,[1]非R能力!$B$8:$F$558,$C107+1,0)</f>
        <v>2939.7700062702984</v>
      </c>
      <c r="S107" s="3">
        <f>HLOOKUP(S$5,[1]非R能力!$B$8:$F$558,$C107+1,0)</f>
        <v>3771.2565078565194</v>
      </c>
      <c r="T107" s="3">
        <f>INDEX([1]非R能力!$H$9:$H$558,D107)</f>
        <v>3349.4798317144023</v>
      </c>
      <c r="U107" s="3">
        <f>IF(E107="小怪",0,IF(INDEX([1]非R能力!$FK$9:$FK$558,C107)=0,0,10))</f>
        <v>0</v>
      </c>
      <c r="V107" s="3">
        <f>IF(E107="小怪",0,IF(INDEX([1]非R能力!$FH$9:$FH$558,C107)=0,0,5000))</f>
        <v>0</v>
      </c>
      <c r="W107" s="3">
        <f>HLOOKUP(W$5,[2]人物技能基础!$O$3:$Q$553,$C107+1,0)</f>
        <v>3.637142857142857</v>
      </c>
      <c r="X107" s="3">
        <f>HLOOKUP(X$5,[2]人物技能基础!$O$3:$Q$553,$C107+1,0)</f>
        <v>2.0186428571428574</v>
      </c>
      <c r="Y107" s="3">
        <f>HLOOKUP(Y$5,[2]人物技能基础!$O$3:$Q$553,$C107+1,0)</f>
        <v>99.964285714285708</v>
      </c>
      <c r="Z107" s="3">
        <f t="shared" si="7"/>
        <v>98475</v>
      </c>
      <c r="AA107" s="3">
        <f t="shared" si="8"/>
        <v>2052</v>
      </c>
      <c r="AB107" s="3">
        <f t="shared" si="9"/>
        <v>0</v>
      </c>
      <c r="AC107" s="3">
        <f t="shared" si="10"/>
        <v>3771</v>
      </c>
      <c r="AD107" s="3">
        <f t="shared" si="11"/>
        <v>2939</v>
      </c>
    </row>
    <row r="108" spans="1:30" x14ac:dyDescent="0.15">
      <c r="A108" s="3">
        <v>103</v>
      </c>
      <c r="B108" s="3" t="str">
        <f t="shared" si="6"/>
        <v>关卡103小怪</v>
      </c>
      <c r="C108" s="3">
        <f>INDEX([3]关卡!$J$19:$J$2018,A108)</f>
        <v>167</v>
      </c>
      <c r="D108" s="3">
        <f>INDEX([3]关卡!$N$19:$N$2018,A108)</f>
        <v>167</v>
      </c>
      <c r="E108" s="3" t="s">
        <v>24</v>
      </c>
      <c r="F108" s="3" t="s">
        <v>26</v>
      </c>
      <c r="G108" s="3">
        <v>3</v>
      </c>
      <c r="H108" s="3">
        <v>0</v>
      </c>
      <c r="I108" s="3">
        <v>0</v>
      </c>
      <c r="J108" s="4">
        <v>1</v>
      </c>
      <c r="K108" s="4">
        <v>1</v>
      </c>
      <c r="L108" s="4">
        <v>2</v>
      </c>
      <c r="M108" s="3">
        <v>15</v>
      </c>
      <c r="N108" s="3">
        <v>2</v>
      </c>
      <c r="O108" s="3">
        <f>HLOOKUP(O$5,[1]非R能力!$B$8:$F$558,$C108+1,0)</f>
        <v>77700.67544298507</v>
      </c>
      <c r="P108" s="3">
        <f>HLOOKUP(P$5,[1]非R能力!$B$8:$F$558,$C108+1,0)</f>
        <v>18687.109521689235</v>
      </c>
      <c r="Q108" s="3">
        <f>HLOOKUP(Q$5,[1]非R能力!$B$8:$F$558,$C108+1,0)</f>
        <v>10295.780583537971</v>
      </c>
      <c r="R108" s="3">
        <f>HLOOKUP(R$5,[1]非R能力!$B$8:$F$558,$C108+1,0)</f>
        <v>2949.0199867564179</v>
      </c>
      <c r="S108" s="3">
        <f>HLOOKUP(S$5,[1]非R能力!$B$8:$F$558,$C108+1,0)</f>
        <v>3778.5853839942883</v>
      </c>
      <c r="T108" s="3">
        <f>INDEX([1]非R能力!$H$9:$H$558,D108)</f>
        <v>3436.1571335441681</v>
      </c>
      <c r="U108" s="3">
        <f>IF(E108="小怪",0,IF(INDEX([1]非R能力!$FK$9:$FK$558,C108)=0,0,10))</f>
        <v>0</v>
      </c>
      <c r="V108" s="3">
        <f>IF(E108="小怪",0,IF(INDEX([1]非R能力!$FH$9:$FH$558,C108)=0,0,5000))</f>
        <v>0</v>
      </c>
      <c r="W108" s="3">
        <f>HLOOKUP(W$5,[2]人物技能基础!$O$3:$Q$553,$C108+1,0)</f>
        <v>3.637142857142857</v>
      </c>
      <c r="X108" s="3">
        <f>HLOOKUP(X$5,[2]人物技能基础!$O$3:$Q$553,$C108+1,0)</f>
        <v>2.0186428571428574</v>
      </c>
      <c r="Y108" s="3">
        <f>HLOOKUP(Y$5,[2]人物技能基础!$O$3:$Q$553,$C108+1,0)</f>
        <v>99.964285714285708</v>
      </c>
      <c r="Z108" s="3">
        <f t="shared" si="7"/>
        <v>99020</v>
      </c>
      <c r="AA108" s="3">
        <f t="shared" si="8"/>
        <v>2059</v>
      </c>
      <c r="AB108" s="3">
        <f t="shared" si="9"/>
        <v>0</v>
      </c>
      <c r="AC108" s="3">
        <f t="shared" si="10"/>
        <v>3778</v>
      </c>
      <c r="AD108" s="3">
        <f t="shared" si="11"/>
        <v>2949</v>
      </c>
    </row>
    <row r="109" spans="1:30" x14ac:dyDescent="0.15">
      <c r="A109" s="3">
        <v>104</v>
      </c>
      <c r="B109" s="3" t="str">
        <f t="shared" si="6"/>
        <v>关卡104小怪</v>
      </c>
      <c r="C109" s="3">
        <f>INDEX([3]关卡!$J$19:$J$2018,A109)</f>
        <v>168</v>
      </c>
      <c r="D109" s="3">
        <f>INDEX([3]关卡!$N$19:$N$2018,A109)</f>
        <v>168</v>
      </c>
      <c r="E109" s="3" t="s">
        <v>24</v>
      </c>
      <c r="F109" s="3" t="s">
        <v>26</v>
      </c>
      <c r="G109" s="3">
        <v>3</v>
      </c>
      <c r="H109" s="3">
        <v>0</v>
      </c>
      <c r="I109" s="3">
        <v>0</v>
      </c>
      <c r="J109" s="4">
        <v>1</v>
      </c>
      <c r="K109" s="4">
        <v>1</v>
      </c>
      <c r="L109" s="4">
        <v>2</v>
      </c>
      <c r="M109" s="3">
        <v>15</v>
      </c>
      <c r="N109" s="3">
        <v>2</v>
      </c>
      <c r="O109" s="3">
        <f>HLOOKUP(O$5,[1]非R能力!$B$8:$F$558,$C109+1,0)</f>
        <v>78239.800873437373</v>
      </c>
      <c r="P109" s="3">
        <f>HLOOKUP(P$5,[1]非R能力!$B$8:$F$558,$C109+1,0)</f>
        <v>18757.886118493756</v>
      </c>
      <c r="Q109" s="3">
        <f>HLOOKUP(Q$5,[1]非R能力!$B$8:$F$558,$C109+1,0)</f>
        <v>10327.195794066904</v>
      </c>
      <c r="R109" s="3">
        <f>HLOOKUP(R$5,[1]非R能力!$B$8:$F$558,$C109+1,0)</f>
        <v>2958.2783626245591</v>
      </c>
      <c r="S109" s="3">
        <f>HLOOKUP(S$5,[1]非R能力!$B$8:$F$558,$C109+1,0)</f>
        <v>3785.9218646020345</v>
      </c>
      <c r="T109" s="3">
        <f>INDEX([1]非R能力!$H$9:$H$558,D109)</f>
        <v>3523.6970152312006</v>
      </c>
      <c r="U109" s="3">
        <f>IF(E109="小怪",0,IF(INDEX([1]非R能力!$FK$9:$FK$558,C109)=0,0,10))</f>
        <v>0</v>
      </c>
      <c r="V109" s="3">
        <f>IF(E109="小怪",0,IF(INDEX([1]非R能力!$FH$9:$FH$558,C109)=0,0,5000))</f>
        <v>0</v>
      </c>
      <c r="W109" s="3">
        <f>HLOOKUP(W$5,[2]人物技能基础!$O$3:$Q$553,$C109+1,0)</f>
        <v>3.637142857142857</v>
      </c>
      <c r="X109" s="3">
        <f>HLOOKUP(X$5,[2]人物技能基础!$O$3:$Q$553,$C109+1,0)</f>
        <v>2.0186428571428574</v>
      </c>
      <c r="Y109" s="3">
        <f>HLOOKUP(Y$5,[2]人物技能基础!$O$3:$Q$553,$C109+1,0)</f>
        <v>99.964285714285708</v>
      </c>
      <c r="Z109" s="3">
        <f t="shared" si="7"/>
        <v>99573</v>
      </c>
      <c r="AA109" s="3">
        <f t="shared" si="8"/>
        <v>2065</v>
      </c>
      <c r="AB109" s="3">
        <f t="shared" si="9"/>
        <v>0</v>
      </c>
      <c r="AC109" s="3">
        <f t="shared" si="10"/>
        <v>3785</v>
      </c>
      <c r="AD109" s="3">
        <f t="shared" si="11"/>
        <v>2958</v>
      </c>
    </row>
    <row r="110" spans="1:30" x14ac:dyDescent="0.15">
      <c r="A110" s="3">
        <v>105</v>
      </c>
      <c r="B110" s="3" t="str">
        <f t="shared" si="6"/>
        <v>关卡105小怪</v>
      </c>
      <c r="C110" s="3">
        <f>INDEX([3]关卡!$J$19:$J$2018,A110)</f>
        <v>168</v>
      </c>
      <c r="D110" s="3">
        <f>INDEX([3]关卡!$N$19:$N$2018,A110)</f>
        <v>168</v>
      </c>
      <c r="E110" s="3" t="s">
        <v>24</v>
      </c>
      <c r="F110" s="3" t="s">
        <v>26</v>
      </c>
      <c r="G110" s="3">
        <v>3</v>
      </c>
      <c r="H110" s="3">
        <v>0</v>
      </c>
      <c r="I110" s="3">
        <v>0</v>
      </c>
      <c r="J110" s="4">
        <v>1</v>
      </c>
      <c r="K110" s="4">
        <v>1</v>
      </c>
      <c r="L110" s="4">
        <v>2</v>
      </c>
      <c r="M110" s="3">
        <v>15</v>
      </c>
      <c r="N110" s="3">
        <v>2</v>
      </c>
      <c r="O110" s="3">
        <f>HLOOKUP(O$5,[1]非R能力!$B$8:$F$558,$C110+1,0)</f>
        <v>78239.800873437373</v>
      </c>
      <c r="P110" s="3">
        <f>HLOOKUP(P$5,[1]非R能力!$B$8:$F$558,$C110+1,0)</f>
        <v>18757.886118493756</v>
      </c>
      <c r="Q110" s="3">
        <f>HLOOKUP(Q$5,[1]非R能力!$B$8:$F$558,$C110+1,0)</f>
        <v>10327.195794066904</v>
      </c>
      <c r="R110" s="3">
        <f>HLOOKUP(R$5,[1]非R能力!$B$8:$F$558,$C110+1,0)</f>
        <v>2958.2783626245591</v>
      </c>
      <c r="S110" s="3">
        <f>HLOOKUP(S$5,[1]非R能力!$B$8:$F$558,$C110+1,0)</f>
        <v>3785.9218646020345</v>
      </c>
      <c r="T110" s="3">
        <f>INDEX([1]非R能力!$H$9:$H$558,D110)</f>
        <v>3523.6970152312006</v>
      </c>
      <c r="U110" s="3">
        <f>IF(E110="小怪",0,IF(INDEX([1]非R能力!$FK$9:$FK$558,C110)=0,0,10))</f>
        <v>0</v>
      </c>
      <c r="V110" s="3">
        <f>IF(E110="小怪",0,IF(INDEX([1]非R能力!$FH$9:$FH$558,C110)=0,0,5000))</f>
        <v>0</v>
      </c>
      <c r="W110" s="3">
        <f>HLOOKUP(W$5,[2]人物技能基础!$O$3:$Q$553,$C110+1,0)</f>
        <v>3.637142857142857</v>
      </c>
      <c r="X110" s="3">
        <f>HLOOKUP(X$5,[2]人物技能基础!$O$3:$Q$553,$C110+1,0)</f>
        <v>2.0186428571428574</v>
      </c>
      <c r="Y110" s="3">
        <f>HLOOKUP(Y$5,[2]人物技能基础!$O$3:$Q$553,$C110+1,0)</f>
        <v>99.964285714285708</v>
      </c>
      <c r="Z110" s="3">
        <f t="shared" si="7"/>
        <v>99573</v>
      </c>
      <c r="AA110" s="3">
        <f t="shared" si="8"/>
        <v>2065</v>
      </c>
      <c r="AB110" s="3">
        <f t="shared" si="9"/>
        <v>0</v>
      </c>
      <c r="AC110" s="3">
        <f t="shared" si="10"/>
        <v>3785</v>
      </c>
      <c r="AD110" s="3">
        <f t="shared" si="11"/>
        <v>2958</v>
      </c>
    </row>
    <row r="111" spans="1:30" x14ac:dyDescent="0.15">
      <c r="A111" s="3">
        <v>106</v>
      </c>
      <c r="B111" s="3" t="str">
        <f t="shared" si="6"/>
        <v>关卡106小怪</v>
      </c>
      <c r="C111" s="3">
        <f>INDEX([3]关卡!$J$19:$J$2018,A111)</f>
        <v>169</v>
      </c>
      <c r="D111" s="3">
        <f>INDEX([3]关卡!$N$19:$N$2018,A111)</f>
        <v>169</v>
      </c>
      <c r="E111" s="3" t="s">
        <v>24</v>
      </c>
      <c r="F111" s="3" t="s">
        <v>26</v>
      </c>
      <c r="G111" s="3">
        <v>3</v>
      </c>
      <c r="H111" s="3">
        <v>0</v>
      </c>
      <c r="I111" s="3">
        <v>0</v>
      </c>
      <c r="J111" s="4">
        <v>1</v>
      </c>
      <c r="K111" s="4">
        <v>1</v>
      </c>
      <c r="L111" s="4">
        <v>2</v>
      </c>
      <c r="M111" s="3">
        <v>15</v>
      </c>
      <c r="N111" s="3">
        <v>2</v>
      </c>
      <c r="O111" s="3">
        <f>HLOOKUP(O$5,[1]非R能力!$B$8:$F$558,$C111+1,0)</f>
        <v>78779.285025786143</v>
      </c>
      <c r="P111" s="3">
        <f>HLOOKUP(P$5,[1]非R能力!$B$8:$F$558,$C111+1,0)</f>
        <v>18828.719273383209</v>
      </c>
      <c r="Q111" s="3">
        <f>HLOOKUP(Q$5,[1]非R能力!$B$8:$F$558,$C111+1,0)</f>
        <v>10358.640287387287</v>
      </c>
      <c r="R111" s="3">
        <f>HLOOKUP(R$5,[1]非R能力!$B$8:$F$558,$C111+1,0)</f>
        <v>2967.5451904193037</v>
      </c>
      <c r="S111" s="3">
        <f>HLOOKUP(S$5,[1]非R能力!$B$8:$F$558,$C111+1,0)</f>
        <v>3793.265984468705</v>
      </c>
      <c r="T111" s="3">
        <f>INDEX([1]非R能力!$H$9:$H$558,D111)</f>
        <v>3612.1111063842745</v>
      </c>
      <c r="U111" s="3">
        <f>IF(E111="小怪",0,IF(INDEX([1]非R能力!$FK$9:$FK$558,C111)=0,0,10))</f>
        <v>0</v>
      </c>
      <c r="V111" s="3">
        <f>IF(E111="小怪",0,IF(INDEX([1]非R能力!$FH$9:$FH$558,C111)=0,0,5000))</f>
        <v>0</v>
      </c>
      <c r="W111" s="3">
        <f>HLOOKUP(W$5,[2]人物技能基础!$O$3:$Q$553,$C111+1,0)</f>
        <v>3.637142857142857</v>
      </c>
      <c r="X111" s="3">
        <f>HLOOKUP(X$5,[2]人物技能基础!$O$3:$Q$553,$C111+1,0)</f>
        <v>2.0186428571428574</v>
      </c>
      <c r="Y111" s="3">
        <f>HLOOKUP(Y$5,[2]人物技能基础!$O$3:$Q$553,$C111+1,0)</f>
        <v>99.964285714285708</v>
      </c>
      <c r="Z111" s="3">
        <f t="shared" si="7"/>
        <v>100129</v>
      </c>
      <c r="AA111" s="3">
        <f t="shared" si="8"/>
        <v>2071</v>
      </c>
      <c r="AB111" s="3">
        <f t="shared" si="9"/>
        <v>0</v>
      </c>
      <c r="AC111" s="3">
        <f t="shared" si="10"/>
        <v>3793</v>
      </c>
      <c r="AD111" s="3">
        <f t="shared" si="11"/>
        <v>2967</v>
      </c>
    </row>
    <row r="112" spans="1:30" x14ac:dyDescent="0.15">
      <c r="A112" s="3">
        <v>107</v>
      </c>
      <c r="B112" s="3" t="str">
        <f t="shared" si="6"/>
        <v>关卡107小怪</v>
      </c>
      <c r="C112" s="3">
        <f>INDEX([3]关卡!$J$19:$J$2018,A112)</f>
        <v>170</v>
      </c>
      <c r="D112" s="3">
        <f>INDEX([3]关卡!$N$19:$N$2018,A112)</f>
        <v>170</v>
      </c>
      <c r="E112" s="3" t="s">
        <v>24</v>
      </c>
      <c r="F112" s="3" t="s">
        <v>26</v>
      </c>
      <c r="G112" s="3">
        <v>3</v>
      </c>
      <c r="H112" s="3">
        <v>0</v>
      </c>
      <c r="I112" s="3">
        <v>0</v>
      </c>
      <c r="J112" s="4">
        <v>1</v>
      </c>
      <c r="K112" s="4">
        <v>1</v>
      </c>
      <c r="L112" s="4">
        <v>2</v>
      </c>
      <c r="M112" s="3">
        <v>15</v>
      </c>
      <c r="N112" s="3">
        <v>2</v>
      </c>
      <c r="O112" s="3">
        <f>HLOOKUP(O$5,[1]非R能力!$B$8:$F$558,$C112+1,0)</f>
        <v>79335.470159294855</v>
      </c>
      <c r="P112" s="3">
        <f>HLOOKUP(P$5,[1]非R能力!$B$8:$F$558,$C112+1,0)</f>
        <v>18902.178507093537</v>
      </c>
      <c r="Q112" s="3">
        <f>HLOOKUP(Q$5,[1]非R能力!$B$8:$F$558,$C112+1,0)</f>
        <v>10390.244967431787</v>
      </c>
      <c r="R112" s="3">
        <f>HLOOKUP(R$5,[1]非R能力!$B$8:$F$558,$C112+1,0)</f>
        <v>2986.2456524909394</v>
      </c>
      <c r="S112" s="3">
        <f>HLOOKUP(S$5,[1]非R能力!$B$8:$F$558,$C112+1,0)</f>
        <v>3800.7819998130453</v>
      </c>
      <c r="T112" s="3">
        <f>INDEX([1]非R能力!$H$9:$H$558,D112)</f>
        <v>3701.4111349598088</v>
      </c>
      <c r="U112" s="3">
        <f>IF(E112="小怪",0,IF(INDEX([1]非R能力!$FK$9:$FK$558,C112)=0,0,10))</f>
        <v>0</v>
      </c>
      <c r="V112" s="3">
        <f>IF(E112="小怪",0,IF(INDEX([1]非R能力!$FH$9:$FH$558,C112)=0,0,5000))</f>
        <v>0</v>
      </c>
      <c r="W112" s="3">
        <f>HLOOKUP(W$5,[2]人物技能基础!$O$3:$Q$553,$C112+1,0)</f>
        <v>3.637142857142857</v>
      </c>
      <c r="X112" s="3">
        <f>HLOOKUP(X$5,[2]人物技能基础!$O$3:$Q$553,$C112+1,0)</f>
        <v>2.0186428571428574</v>
      </c>
      <c r="Y112" s="3">
        <f>HLOOKUP(Y$5,[2]人物技能基础!$O$3:$Q$553,$C112+1,0)</f>
        <v>99.964285714285708</v>
      </c>
      <c r="Z112" s="3">
        <f t="shared" si="7"/>
        <v>100699</v>
      </c>
      <c r="AA112" s="3">
        <f t="shared" si="8"/>
        <v>2078</v>
      </c>
      <c r="AB112" s="3">
        <f t="shared" si="9"/>
        <v>0</v>
      </c>
      <c r="AC112" s="3">
        <f t="shared" si="10"/>
        <v>3800</v>
      </c>
      <c r="AD112" s="3">
        <f t="shared" si="11"/>
        <v>2986</v>
      </c>
    </row>
    <row r="113" spans="1:30" x14ac:dyDescent="0.15">
      <c r="A113" s="3">
        <v>108</v>
      </c>
      <c r="B113" s="3" t="str">
        <f t="shared" si="6"/>
        <v>关卡108小怪</v>
      </c>
      <c r="C113" s="3">
        <f>INDEX([3]关卡!$J$19:$J$2018,A113)</f>
        <v>170</v>
      </c>
      <c r="D113" s="3">
        <f>INDEX([3]关卡!$N$19:$N$2018,A113)</f>
        <v>170</v>
      </c>
      <c r="E113" s="3" t="s">
        <v>24</v>
      </c>
      <c r="F113" s="3" t="s">
        <v>26</v>
      </c>
      <c r="G113" s="3">
        <v>3</v>
      </c>
      <c r="H113" s="3">
        <v>0</v>
      </c>
      <c r="I113" s="3">
        <v>0</v>
      </c>
      <c r="J113" s="4">
        <v>1</v>
      </c>
      <c r="K113" s="4">
        <v>1</v>
      </c>
      <c r="L113" s="4">
        <v>2</v>
      </c>
      <c r="M113" s="3">
        <v>15</v>
      </c>
      <c r="N113" s="3">
        <v>2</v>
      </c>
      <c r="O113" s="3">
        <f>HLOOKUP(O$5,[1]非R能力!$B$8:$F$558,$C113+1,0)</f>
        <v>79335.470159294855</v>
      </c>
      <c r="P113" s="3">
        <f>HLOOKUP(P$5,[1]非R能力!$B$8:$F$558,$C113+1,0)</f>
        <v>18902.178507093537</v>
      </c>
      <c r="Q113" s="3">
        <f>HLOOKUP(Q$5,[1]非R能力!$B$8:$F$558,$C113+1,0)</f>
        <v>10390.244967431787</v>
      </c>
      <c r="R113" s="3">
        <f>HLOOKUP(R$5,[1]非R能力!$B$8:$F$558,$C113+1,0)</f>
        <v>2986.2456524909394</v>
      </c>
      <c r="S113" s="3">
        <f>HLOOKUP(S$5,[1]非R能力!$B$8:$F$558,$C113+1,0)</f>
        <v>3800.7819998130453</v>
      </c>
      <c r="T113" s="3">
        <f>INDEX([1]非R能力!$H$9:$H$558,D113)</f>
        <v>3701.4111349598088</v>
      </c>
      <c r="U113" s="3">
        <f>IF(E113="小怪",0,IF(INDEX([1]非R能力!$FK$9:$FK$558,C113)=0,0,10))</f>
        <v>0</v>
      </c>
      <c r="V113" s="3">
        <f>IF(E113="小怪",0,IF(INDEX([1]非R能力!$FH$9:$FH$558,C113)=0,0,5000))</f>
        <v>0</v>
      </c>
      <c r="W113" s="3">
        <f>HLOOKUP(W$5,[2]人物技能基础!$O$3:$Q$553,$C113+1,0)</f>
        <v>3.637142857142857</v>
      </c>
      <c r="X113" s="3">
        <f>HLOOKUP(X$5,[2]人物技能基础!$O$3:$Q$553,$C113+1,0)</f>
        <v>2.0186428571428574</v>
      </c>
      <c r="Y113" s="3">
        <f>HLOOKUP(Y$5,[2]人物技能基础!$O$3:$Q$553,$C113+1,0)</f>
        <v>99.964285714285708</v>
      </c>
      <c r="Z113" s="3">
        <f t="shared" si="7"/>
        <v>100699</v>
      </c>
      <c r="AA113" s="3">
        <f t="shared" si="8"/>
        <v>2078</v>
      </c>
      <c r="AB113" s="3">
        <f t="shared" si="9"/>
        <v>0</v>
      </c>
      <c r="AC113" s="3">
        <f t="shared" si="10"/>
        <v>3800</v>
      </c>
      <c r="AD113" s="3">
        <f t="shared" si="11"/>
        <v>2986</v>
      </c>
    </row>
    <row r="114" spans="1:30" x14ac:dyDescent="0.15">
      <c r="A114" s="3">
        <v>109</v>
      </c>
      <c r="B114" s="3" t="str">
        <f t="shared" si="6"/>
        <v>关卡109小怪</v>
      </c>
      <c r="C114" s="3">
        <f>INDEX([3]关卡!$J$19:$J$2018,A114)</f>
        <v>171</v>
      </c>
      <c r="D114" s="3">
        <f>INDEX([3]关卡!$N$19:$N$2018,A114)</f>
        <v>171</v>
      </c>
      <c r="E114" s="3" t="s">
        <v>24</v>
      </c>
      <c r="F114" s="3" t="s">
        <v>26</v>
      </c>
      <c r="G114" s="3">
        <v>3</v>
      </c>
      <c r="H114" s="3">
        <v>0</v>
      </c>
      <c r="I114" s="3">
        <v>0</v>
      </c>
      <c r="J114" s="4">
        <v>1</v>
      </c>
      <c r="K114" s="4">
        <v>1</v>
      </c>
      <c r="L114" s="4">
        <v>2</v>
      </c>
      <c r="M114" s="3">
        <v>15</v>
      </c>
      <c r="N114" s="3">
        <v>2</v>
      </c>
      <c r="O114" s="3">
        <f>HLOOKUP(O$5,[1]非R能力!$B$8:$F$558,$C114+1,0)</f>
        <v>79956.753894154434</v>
      </c>
      <c r="P114" s="3">
        <f>HLOOKUP(P$5,[1]非R能力!$B$8:$F$558,$C114+1,0)</f>
        <v>18982.502184429573</v>
      </c>
      <c r="Q114" s="3">
        <f>HLOOKUP(Q$5,[1]非R能力!$B$8:$F$558,$C114+1,0)</f>
        <v>10424.179327749318</v>
      </c>
      <c r="R114" s="3">
        <f>HLOOKUP(R$5,[1]非R能力!$B$8:$F$558,$C114+1,0)</f>
        <v>3005.0595384378603</v>
      </c>
      <c r="S114" s="3">
        <f>HLOOKUP(S$5,[1]非R能力!$B$8:$F$558,$C114+1,0)</f>
        <v>3808.4166857292025</v>
      </c>
      <c r="T114" s="3">
        <f>INDEX([1]非R能力!$H$9:$H$558,D114)</f>
        <v>3837.0482074222909</v>
      </c>
      <c r="U114" s="3">
        <f>IF(E114="小怪",0,IF(INDEX([1]非R能力!$FK$9:$FK$558,C114)=0,0,10))</f>
        <v>0</v>
      </c>
      <c r="V114" s="3">
        <f>IF(E114="小怪",0,IF(INDEX([1]非R能力!$FH$9:$FH$558,C114)=0,0,5000))</f>
        <v>0</v>
      </c>
      <c r="W114" s="3">
        <f>HLOOKUP(W$5,[2]人物技能基础!$O$3:$Q$553,$C114+1,0)</f>
        <v>3.637142857142857</v>
      </c>
      <c r="X114" s="3">
        <f>HLOOKUP(X$5,[2]人物技能基础!$O$3:$Q$553,$C114+1,0)</f>
        <v>2.0186428571428574</v>
      </c>
      <c r="Y114" s="3">
        <f>HLOOKUP(Y$5,[2]人物技能基础!$O$3:$Q$553,$C114+1,0)</f>
        <v>99.964285714285708</v>
      </c>
      <c r="Z114" s="3">
        <f t="shared" si="7"/>
        <v>101414</v>
      </c>
      <c r="AA114" s="3">
        <f t="shared" si="8"/>
        <v>2084</v>
      </c>
      <c r="AB114" s="3">
        <f t="shared" si="9"/>
        <v>0</v>
      </c>
      <c r="AC114" s="3">
        <f t="shared" si="10"/>
        <v>3808</v>
      </c>
      <c r="AD114" s="3">
        <f t="shared" si="11"/>
        <v>3005</v>
      </c>
    </row>
    <row r="115" spans="1:30" x14ac:dyDescent="0.15">
      <c r="A115" s="3">
        <v>110</v>
      </c>
      <c r="B115" s="3" t="str">
        <f t="shared" si="6"/>
        <v>关卡110小怪</v>
      </c>
      <c r="C115" s="3">
        <f>INDEX([3]关卡!$J$19:$J$2018,A115)</f>
        <v>172</v>
      </c>
      <c r="D115" s="3">
        <f>INDEX([3]关卡!$N$19:$N$2018,A115)</f>
        <v>172</v>
      </c>
      <c r="E115" s="3" t="s">
        <v>24</v>
      </c>
      <c r="F115" s="3" t="s">
        <v>26</v>
      </c>
      <c r="G115" s="3">
        <v>3</v>
      </c>
      <c r="H115" s="3">
        <v>0</v>
      </c>
      <c r="I115" s="3">
        <v>0</v>
      </c>
      <c r="J115" s="4">
        <v>1</v>
      </c>
      <c r="K115" s="4">
        <v>1</v>
      </c>
      <c r="L115" s="4">
        <v>2</v>
      </c>
      <c r="M115" s="3">
        <v>15</v>
      </c>
      <c r="N115" s="3">
        <v>2</v>
      </c>
      <c r="O115" s="3">
        <f>HLOOKUP(O$5,[1]非R能力!$B$8:$F$558,$C115+1,0)</f>
        <v>80575.911534620333</v>
      </c>
      <c r="P115" s="3">
        <f>HLOOKUP(P$5,[1]非R能力!$B$8:$F$558,$C115+1,0)</f>
        <v>19064.7317403749</v>
      </c>
      <c r="Q115" s="3">
        <f>HLOOKUP(Q$5,[1]非R能力!$B$8:$F$558,$C115+1,0)</f>
        <v>10458.525140222684</v>
      </c>
      <c r="R115" s="3">
        <f>HLOOKUP(R$5,[1]非R能力!$B$8:$F$558,$C115+1,0)</f>
        <v>3021.4574980503985</v>
      </c>
      <c r="S115" s="3">
        <f>HLOOKUP(S$5,[1]非R能力!$B$8:$F$558,$C115+1,0)</f>
        <v>3816.3075569461325</v>
      </c>
      <c r="T115" s="3">
        <f>INDEX([1]非R能力!$H$9:$H$558,D115)</f>
        <v>3928.6150347697126</v>
      </c>
      <c r="U115" s="3">
        <f>IF(E115="小怪",0,IF(INDEX([1]非R能力!$FK$9:$FK$558,C115)=0,0,10))</f>
        <v>0</v>
      </c>
      <c r="V115" s="3">
        <f>IF(E115="小怪",0,IF(INDEX([1]非R能力!$FH$9:$FH$558,C115)=0,0,5000))</f>
        <v>0</v>
      </c>
      <c r="W115" s="3">
        <f>HLOOKUP(W$5,[2]人物技能基础!$O$3:$Q$553,$C115+1,0)</f>
        <v>3.637142857142857</v>
      </c>
      <c r="X115" s="3">
        <f>HLOOKUP(X$5,[2]人物技能基础!$O$3:$Q$553,$C115+1,0)</f>
        <v>2.0186428571428574</v>
      </c>
      <c r="Y115" s="3">
        <f>HLOOKUP(Y$5,[2]人物技能基础!$O$3:$Q$553,$C115+1,0)</f>
        <v>99.964285714285708</v>
      </c>
      <c r="Z115" s="3">
        <f t="shared" si="7"/>
        <v>102032</v>
      </c>
      <c r="AA115" s="3">
        <f t="shared" si="8"/>
        <v>2091</v>
      </c>
      <c r="AB115" s="3">
        <f t="shared" si="9"/>
        <v>0</v>
      </c>
      <c r="AC115" s="3">
        <f t="shared" si="10"/>
        <v>3816</v>
      </c>
      <c r="AD115" s="3">
        <f t="shared" si="11"/>
        <v>3021</v>
      </c>
    </row>
    <row r="116" spans="1:30" x14ac:dyDescent="0.15">
      <c r="A116" s="3">
        <v>111</v>
      </c>
      <c r="B116" s="3" t="str">
        <f t="shared" si="6"/>
        <v>关卡111小怪</v>
      </c>
      <c r="C116" s="3">
        <f>INDEX([3]关卡!$J$19:$J$2018,A116)</f>
        <v>172</v>
      </c>
      <c r="D116" s="3">
        <f>INDEX([3]关卡!$N$19:$N$2018,A116)</f>
        <v>172</v>
      </c>
      <c r="E116" s="3" t="s">
        <v>24</v>
      </c>
      <c r="F116" s="3" t="s">
        <v>26</v>
      </c>
      <c r="G116" s="3">
        <v>3</v>
      </c>
      <c r="H116" s="3">
        <v>0</v>
      </c>
      <c r="I116" s="3">
        <v>0</v>
      </c>
      <c r="J116" s="4">
        <v>1</v>
      </c>
      <c r="K116" s="4">
        <v>1</v>
      </c>
      <c r="L116" s="4">
        <v>2</v>
      </c>
      <c r="M116" s="3">
        <v>15</v>
      </c>
      <c r="N116" s="3">
        <v>2</v>
      </c>
      <c r="O116" s="3">
        <f>HLOOKUP(O$5,[1]非R能力!$B$8:$F$558,$C116+1,0)</f>
        <v>80575.911534620333</v>
      </c>
      <c r="P116" s="3">
        <f>HLOOKUP(P$5,[1]非R能力!$B$8:$F$558,$C116+1,0)</f>
        <v>19064.7317403749</v>
      </c>
      <c r="Q116" s="3">
        <f>HLOOKUP(Q$5,[1]非R能力!$B$8:$F$558,$C116+1,0)</f>
        <v>10458.525140222684</v>
      </c>
      <c r="R116" s="3">
        <f>HLOOKUP(R$5,[1]非R能力!$B$8:$F$558,$C116+1,0)</f>
        <v>3021.4574980503985</v>
      </c>
      <c r="S116" s="3">
        <f>HLOOKUP(S$5,[1]非R能力!$B$8:$F$558,$C116+1,0)</f>
        <v>3816.3075569461325</v>
      </c>
      <c r="T116" s="3">
        <f>INDEX([1]非R能力!$H$9:$H$558,D116)</f>
        <v>3928.6150347697126</v>
      </c>
      <c r="U116" s="3">
        <f>IF(E116="小怪",0,IF(INDEX([1]非R能力!$FK$9:$FK$558,C116)=0,0,10))</f>
        <v>0</v>
      </c>
      <c r="V116" s="3">
        <f>IF(E116="小怪",0,IF(INDEX([1]非R能力!$FH$9:$FH$558,C116)=0,0,5000))</f>
        <v>0</v>
      </c>
      <c r="W116" s="3">
        <f>HLOOKUP(W$5,[2]人物技能基础!$O$3:$Q$553,$C116+1,0)</f>
        <v>3.637142857142857</v>
      </c>
      <c r="X116" s="3">
        <f>HLOOKUP(X$5,[2]人物技能基础!$O$3:$Q$553,$C116+1,0)</f>
        <v>2.0186428571428574</v>
      </c>
      <c r="Y116" s="3">
        <f>HLOOKUP(Y$5,[2]人物技能基础!$O$3:$Q$553,$C116+1,0)</f>
        <v>99.964285714285708</v>
      </c>
      <c r="Z116" s="3">
        <f t="shared" si="7"/>
        <v>102032</v>
      </c>
      <c r="AA116" s="3">
        <f t="shared" si="8"/>
        <v>2091</v>
      </c>
      <c r="AB116" s="3">
        <f t="shared" si="9"/>
        <v>0</v>
      </c>
      <c r="AC116" s="3">
        <f t="shared" si="10"/>
        <v>3816</v>
      </c>
      <c r="AD116" s="3">
        <f t="shared" si="11"/>
        <v>3021</v>
      </c>
    </row>
    <row r="117" spans="1:30" x14ac:dyDescent="0.15">
      <c r="A117" s="3">
        <v>112</v>
      </c>
      <c r="B117" s="3" t="str">
        <f t="shared" si="6"/>
        <v>关卡112小怪</v>
      </c>
      <c r="C117" s="3">
        <f>INDEX([3]关卡!$J$19:$J$2018,A117)</f>
        <v>173</v>
      </c>
      <c r="D117" s="3">
        <f>INDEX([3]关卡!$N$19:$N$2018,A117)</f>
        <v>173</v>
      </c>
      <c r="E117" s="3" t="s">
        <v>24</v>
      </c>
      <c r="F117" s="3" t="s">
        <v>26</v>
      </c>
      <c r="G117" s="3">
        <v>3</v>
      </c>
      <c r="H117" s="3">
        <v>0</v>
      </c>
      <c r="I117" s="3">
        <v>0</v>
      </c>
      <c r="J117" s="4">
        <v>1</v>
      </c>
      <c r="K117" s="4">
        <v>1</v>
      </c>
      <c r="L117" s="4">
        <v>2</v>
      </c>
      <c r="M117" s="3">
        <v>15</v>
      </c>
      <c r="N117" s="3">
        <v>2</v>
      </c>
      <c r="O117" s="3">
        <f>HLOOKUP(O$5,[1]非R能力!$B$8:$F$558,$C117+1,0)</f>
        <v>81223.711981070548</v>
      </c>
      <c r="P117" s="3">
        <f>HLOOKUP(P$5,[1]非R能力!$B$8:$F$558,$C117+1,0)</f>
        <v>19147.827090735573</v>
      </c>
      <c r="Q117" s="3">
        <f>HLOOKUP(Q$5,[1]非R能力!$B$8:$F$558,$C117+1,0)</f>
        <v>10493.032266539294</v>
      </c>
      <c r="R117" s="3">
        <f>HLOOKUP(R$5,[1]非R能力!$B$8:$F$558,$C117+1,0)</f>
        <v>3037.8671972113461</v>
      </c>
      <c r="S117" s="3">
        <f>HLOOKUP(S$5,[1]非R能力!$B$8:$F$558,$C117+1,0)</f>
        <v>3824.2075273188798</v>
      </c>
      <c r="T117" s="3">
        <f>INDEX([1]非R能力!$H$9:$H$558,D117)</f>
        <v>4021.1096218747466</v>
      </c>
      <c r="U117" s="3">
        <f>IF(E117="小怪",0,IF(INDEX([1]非R能力!$FK$9:$FK$558,C117)=0,0,10))</f>
        <v>0</v>
      </c>
      <c r="V117" s="3">
        <f>IF(E117="小怪",0,IF(INDEX([1]非R能力!$FH$9:$FH$558,C117)=0,0,5000))</f>
        <v>0</v>
      </c>
      <c r="W117" s="3">
        <f>HLOOKUP(W$5,[2]人物技能基础!$O$3:$Q$553,$C117+1,0)</f>
        <v>3.637142857142857</v>
      </c>
      <c r="X117" s="3">
        <f>HLOOKUP(X$5,[2]人物技能基础!$O$3:$Q$553,$C117+1,0)</f>
        <v>2.0186428571428574</v>
      </c>
      <c r="Y117" s="3">
        <f>HLOOKUP(Y$5,[2]人物技能基础!$O$3:$Q$553,$C117+1,0)</f>
        <v>99.964285714285708</v>
      </c>
      <c r="Z117" s="3">
        <f t="shared" si="7"/>
        <v>102656</v>
      </c>
      <c r="AA117" s="3">
        <f t="shared" si="8"/>
        <v>2098</v>
      </c>
      <c r="AB117" s="3">
        <f t="shared" si="9"/>
        <v>0</v>
      </c>
      <c r="AC117" s="3">
        <f t="shared" si="10"/>
        <v>3824</v>
      </c>
      <c r="AD117" s="3">
        <f t="shared" si="11"/>
        <v>3037</v>
      </c>
    </row>
    <row r="118" spans="1:30" x14ac:dyDescent="0.15">
      <c r="A118" s="3">
        <v>113</v>
      </c>
      <c r="B118" s="3" t="str">
        <f t="shared" si="6"/>
        <v>关卡113小怪</v>
      </c>
      <c r="C118" s="3">
        <f>INDEX([3]关卡!$J$19:$J$2018,A118)</f>
        <v>174</v>
      </c>
      <c r="D118" s="3">
        <f>INDEX([3]关卡!$N$19:$N$2018,A118)</f>
        <v>174</v>
      </c>
      <c r="E118" s="3" t="s">
        <v>24</v>
      </c>
      <c r="F118" s="3" t="s">
        <v>26</v>
      </c>
      <c r="G118" s="3">
        <v>3</v>
      </c>
      <c r="H118" s="3">
        <v>0</v>
      </c>
      <c r="I118" s="3">
        <v>0</v>
      </c>
      <c r="J118" s="4">
        <v>1</v>
      </c>
      <c r="K118" s="4">
        <v>1</v>
      </c>
      <c r="L118" s="4">
        <v>2</v>
      </c>
      <c r="M118" s="3">
        <v>15</v>
      </c>
      <c r="N118" s="3">
        <v>2</v>
      </c>
      <c r="O118" s="3">
        <f>HLOOKUP(O$5,[1]非R能力!$B$8:$F$558,$C118+1,0)</f>
        <v>81872.122650289151</v>
      </c>
      <c r="P118" s="3">
        <f>HLOOKUP(P$5,[1]非R能力!$B$8:$F$558,$C118+1,0)</f>
        <v>19230.998521694572</v>
      </c>
      <c r="Q118" s="3">
        <f>HLOOKUP(Q$5,[1]非R能力!$B$8:$F$558,$C118+1,0)</f>
        <v>10527.569186211982</v>
      </c>
      <c r="R118" s="3">
        <f>HLOOKUP(R$5,[1]非R能力!$B$8:$F$558,$C118+1,0)</f>
        <v>3054.2887176488175</v>
      </c>
      <c r="S118" s="3">
        <f>HLOOKUP(S$5,[1]非R能力!$B$8:$F$558,$C118+1,0)</f>
        <v>3832.1166272939281</v>
      </c>
      <c r="T118" s="3">
        <f>INDEX([1]非R能力!$H$9:$H$558,D118)</f>
        <v>4114.5441392582043</v>
      </c>
      <c r="U118" s="3">
        <f>IF(E118="小怪",0,IF(INDEX([1]非R能力!$FK$9:$FK$558,C118)=0,0,10))</f>
        <v>0</v>
      </c>
      <c r="V118" s="3">
        <f>IF(E118="小怪",0,IF(INDEX([1]非R能力!$FH$9:$FH$558,C118)=0,0,5000))</f>
        <v>0</v>
      </c>
      <c r="W118" s="3">
        <f>HLOOKUP(W$5,[2]人物技能基础!$O$3:$Q$553,$C118+1,0)</f>
        <v>3.637142857142857</v>
      </c>
      <c r="X118" s="3">
        <f>HLOOKUP(X$5,[2]人物技能基础!$O$3:$Q$553,$C118+1,0)</f>
        <v>2.0186428571428574</v>
      </c>
      <c r="Y118" s="3">
        <f>HLOOKUP(Y$5,[2]人物技能基础!$O$3:$Q$553,$C118+1,0)</f>
        <v>99.964285714285708</v>
      </c>
      <c r="Z118" s="3">
        <f t="shared" si="7"/>
        <v>103284</v>
      </c>
      <c r="AA118" s="3">
        <f t="shared" si="8"/>
        <v>2105</v>
      </c>
      <c r="AB118" s="3">
        <f t="shared" si="9"/>
        <v>0</v>
      </c>
      <c r="AC118" s="3">
        <f t="shared" si="10"/>
        <v>3832</v>
      </c>
      <c r="AD118" s="3">
        <f t="shared" si="11"/>
        <v>3054</v>
      </c>
    </row>
    <row r="119" spans="1:30" x14ac:dyDescent="0.15">
      <c r="A119" s="3">
        <v>114</v>
      </c>
      <c r="B119" s="3" t="str">
        <f t="shared" si="6"/>
        <v>关卡114小怪</v>
      </c>
      <c r="C119" s="3">
        <f>INDEX([3]关卡!$J$19:$J$2018,A119)</f>
        <v>174</v>
      </c>
      <c r="D119" s="3">
        <f>INDEX([3]关卡!$N$19:$N$2018,A119)</f>
        <v>174</v>
      </c>
      <c r="E119" s="3" t="s">
        <v>24</v>
      </c>
      <c r="F119" s="3" t="s">
        <v>26</v>
      </c>
      <c r="G119" s="3">
        <v>3</v>
      </c>
      <c r="H119" s="3">
        <v>0</v>
      </c>
      <c r="I119" s="3">
        <v>0</v>
      </c>
      <c r="J119" s="4">
        <v>1</v>
      </c>
      <c r="K119" s="4">
        <v>1</v>
      </c>
      <c r="L119" s="4">
        <v>2</v>
      </c>
      <c r="M119" s="3">
        <v>15</v>
      </c>
      <c r="N119" s="3">
        <v>2</v>
      </c>
      <c r="O119" s="3">
        <f>HLOOKUP(O$5,[1]非R能力!$B$8:$F$558,$C119+1,0)</f>
        <v>81872.122650289151</v>
      </c>
      <c r="P119" s="3">
        <f>HLOOKUP(P$5,[1]非R能力!$B$8:$F$558,$C119+1,0)</f>
        <v>19230.998521694572</v>
      </c>
      <c r="Q119" s="3">
        <f>HLOOKUP(Q$5,[1]非R能力!$B$8:$F$558,$C119+1,0)</f>
        <v>10527.569186211982</v>
      </c>
      <c r="R119" s="3">
        <f>HLOOKUP(R$5,[1]非R能力!$B$8:$F$558,$C119+1,0)</f>
        <v>3054.2887176488175</v>
      </c>
      <c r="S119" s="3">
        <f>HLOOKUP(S$5,[1]非R能力!$B$8:$F$558,$C119+1,0)</f>
        <v>3832.1166272939281</v>
      </c>
      <c r="T119" s="3">
        <f>INDEX([1]非R能力!$H$9:$H$558,D119)</f>
        <v>4114.5441392582043</v>
      </c>
      <c r="U119" s="3">
        <f>IF(E119="小怪",0,IF(INDEX([1]非R能力!$FK$9:$FK$558,C119)=0,0,10))</f>
        <v>0</v>
      </c>
      <c r="V119" s="3">
        <f>IF(E119="小怪",0,IF(INDEX([1]非R能力!$FH$9:$FH$558,C119)=0,0,5000))</f>
        <v>0</v>
      </c>
      <c r="W119" s="3">
        <f>HLOOKUP(W$5,[2]人物技能基础!$O$3:$Q$553,$C119+1,0)</f>
        <v>3.637142857142857</v>
      </c>
      <c r="X119" s="3">
        <f>HLOOKUP(X$5,[2]人物技能基础!$O$3:$Q$553,$C119+1,0)</f>
        <v>2.0186428571428574</v>
      </c>
      <c r="Y119" s="3">
        <f>HLOOKUP(Y$5,[2]人物技能基础!$O$3:$Q$553,$C119+1,0)</f>
        <v>99.964285714285708</v>
      </c>
      <c r="Z119" s="3">
        <f t="shared" si="7"/>
        <v>103284</v>
      </c>
      <c r="AA119" s="3">
        <f t="shared" si="8"/>
        <v>2105</v>
      </c>
      <c r="AB119" s="3">
        <f t="shared" si="9"/>
        <v>0</v>
      </c>
      <c r="AC119" s="3">
        <f t="shared" si="10"/>
        <v>3832</v>
      </c>
      <c r="AD119" s="3">
        <f t="shared" si="11"/>
        <v>3054</v>
      </c>
    </row>
    <row r="120" spans="1:30" x14ac:dyDescent="0.15">
      <c r="A120" s="3">
        <v>115</v>
      </c>
      <c r="B120" s="3" t="str">
        <f t="shared" si="6"/>
        <v>关卡115小怪</v>
      </c>
      <c r="C120" s="3">
        <f>INDEX([3]关卡!$J$19:$J$2018,A120)</f>
        <v>175</v>
      </c>
      <c r="D120" s="3">
        <f>INDEX([3]关卡!$N$19:$N$2018,A120)</f>
        <v>175</v>
      </c>
      <c r="E120" s="3" t="s">
        <v>24</v>
      </c>
      <c r="F120" s="3" t="s">
        <v>26</v>
      </c>
      <c r="G120" s="3">
        <v>3</v>
      </c>
      <c r="H120" s="3">
        <v>0</v>
      </c>
      <c r="I120" s="3">
        <v>0</v>
      </c>
      <c r="J120" s="4">
        <v>1</v>
      </c>
      <c r="K120" s="4">
        <v>1</v>
      </c>
      <c r="L120" s="4">
        <v>2</v>
      </c>
      <c r="M120" s="3">
        <v>15</v>
      </c>
      <c r="N120" s="3">
        <v>2</v>
      </c>
      <c r="O120" s="3">
        <f>HLOOKUP(O$5,[1]非R能力!$B$8:$F$558,$C120+1,0)</f>
        <v>82518.596550714195</v>
      </c>
      <c r="P120" s="3">
        <f>HLOOKUP(P$5,[1]非R能力!$B$8:$F$558,$C120+1,0)</f>
        <v>19313.859023586218</v>
      </c>
      <c r="Q120" s="3">
        <f>HLOOKUP(Q$5,[1]非R能力!$B$8:$F$558,$C120+1,0)</f>
        <v>10564.161821841652</v>
      </c>
      <c r="R120" s="3">
        <f>HLOOKUP(R$5,[1]非R能力!$B$8:$F$558,$C120+1,0)</f>
        <v>3084.7144729099359</v>
      </c>
      <c r="S120" s="3">
        <f>HLOOKUP(S$5,[1]非R能力!$B$8:$F$558,$C120+1,0)</f>
        <v>3840.0944906791879</v>
      </c>
      <c r="T120" s="3">
        <f>INDEX([1]非R能力!$H$9:$H$558,D120)</f>
        <v>4208.9308557885388</v>
      </c>
      <c r="U120" s="3">
        <f>IF(E120="小怪",0,IF(INDEX([1]非R能力!$FK$9:$FK$558,C120)=0,0,10))</f>
        <v>0</v>
      </c>
      <c r="V120" s="3">
        <f>IF(E120="小怪",0,IF(INDEX([1]非R能力!$FH$9:$FH$558,C120)=0,0,5000))</f>
        <v>0</v>
      </c>
      <c r="W120" s="3">
        <f>HLOOKUP(W$5,[2]人物技能基础!$O$3:$Q$553,$C120+1,0)</f>
        <v>3.637142857142857</v>
      </c>
      <c r="X120" s="3">
        <f>HLOOKUP(X$5,[2]人物技能基础!$O$3:$Q$553,$C120+1,0)</f>
        <v>2.0186428571428574</v>
      </c>
      <c r="Y120" s="3">
        <f>HLOOKUP(Y$5,[2]人物技能基础!$O$3:$Q$553,$C120+1,0)</f>
        <v>99.964285714285708</v>
      </c>
      <c r="Z120" s="3">
        <f t="shared" si="7"/>
        <v>103912</v>
      </c>
      <c r="AA120" s="3">
        <f t="shared" si="8"/>
        <v>2112</v>
      </c>
      <c r="AB120" s="3">
        <f t="shared" si="9"/>
        <v>0</v>
      </c>
      <c r="AC120" s="3">
        <f t="shared" si="10"/>
        <v>3840</v>
      </c>
      <c r="AD120" s="3">
        <f t="shared" si="11"/>
        <v>3084</v>
      </c>
    </row>
    <row r="121" spans="1:30" x14ac:dyDescent="0.15">
      <c r="A121" s="3">
        <v>116</v>
      </c>
      <c r="B121" s="3" t="str">
        <f t="shared" si="6"/>
        <v>关卡116小怪</v>
      </c>
      <c r="C121" s="3">
        <f>INDEX([3]关卡!$J$19:$J$2018,A121)</f>
        <v>176</v>
      </c>
      <c r="D121" s="3">
        <f>INDEX([3]关卡!$N$19:$N$2018,A121)</f>
        <v>176</v>
      </c>
      <c r="E121" s="3" t="s">
        <v>24</v>
      </c>
      <c r="F121" s="3" t="s">
        <v>26</v>
      </c>
      <c r="G121" s="3">
        <v>3</v>
      </c>
      <c r="H121" s="3">
        <v>0</v>
      </c>
      <c r="I121" s="3">
        <v>0</v>
      </c>
      <c r="J121" s="4">
        <v>1</v>
      </c>
      <c r="K121" s="4">
        <v>1</v>
      </c>
      <c r="L121" s="4">
        <v>2</v>
      </c>
      <c r="M121" s="3">
        <v>15</v>
      </c>
      <c r="N121" s="3">
        <v>2</v>
      </c>
      <c r="O121" s="3">
        <f>HLOOKUP(O$5,[1]非R能力!$B$8:$F$558,$C121+1,0)</f>
        <v>83165.687712551546</v>
      </c>
      <c r="P121" s="3">
        <f>HLOOKUP(P$5,[1]非R能力!$B$8:$F$558,$C121+1,0)</f>
        <v>19396.796312529812</v>
      </c>
      <c r="Q121" s="3">
        <f>HLOOKUP(Q$5,[1]非R能力!$B$8:$F$558,$C121+1,0)</f>
        <v>10600.785241275782</v>
      </c>
      <c r="R121" s="3">
        <f>HLOOKUP(R$5,[1]非R能力!$B$8:$F$558,$C121+1,0)</f>
        <v>3115.1567365524079</v>
      </c>
      <c r="S121" s="3">
        <f>HLOOKUP(S$5,[1]非R能力!$B$8:$F$558,$C121+1,0)</f>
        <v>3848.0815597413125</v>
      </c>
      <c r="T121" s="3">
        <f>INDEX([1]非R能力!$H$9:$H$558,D121)</f>
        <v>4304.2821386818505</v>
      </c>
      <c r="U121" s="3">
        <f>IF(E121="小怪",0,IF(INDEX([1]非R能力!$FK$9:$FK$558,C121)=0,0,10))</f>
        <v>0</v>
      </c>
      <c r="V121" s="3">
        <f>IF(E121="小怪",0,IF(INDEX([1]非R能力!$FH$9:$FH$558,C121)=0,0,5000))</f>
        <v>0</v>
      </c>
      <c r="W121" s="3">
        <f>HLOOKUP(W$5,[2]人物技能基础!$O$3:$Q$553,$C121+1,0)</f>
        <v>3.637142857142857</v>
      </c>
      <c r="X121" s="3">
        <f>HLOOKUP(X$5,[2]人物技能基础!$O$3:$Q$553,$C121+1,0)</f>
        <v>2.0186428571428574</v>
      </c>
      <c r="Y121" s="3">
        <f>HLOOKUP(Y$5,[2]人物技能基础!$O$3:$Q$553,$C121+1,0)</f>
        <v>99.964285714285708</v>
      </c>
      <c r="Z121" s="3">
        <f t="shared" si="7"/>
        <v>104542</v>
      </c>
      <c r="AA121" s="3">
        <f t="shared" si="8"/>
        <v>2120</v>
      </c>
      <c r="AB121" s="3">
        <f t="shared" si="9"/>
        <v>0</v>
      </c>
      <c r="AC121" s="3">
        <f t="shared" si="10"/>
        <v>3848</v>
      </c>
      <c r="AD121" s="3">
        <f t="shared" si="11"/>
        <v>3115</v>
      </c>
    </row>
    <row r="122" spans="1:30" x14ac:dyDescent="0.15">
      <c r="A122" s="3">
        <v>117</v>
      </c>
      <c r="B122" s="3" t="str">
        <f t="shared" si="6"/>
        <v>关卡117小怪</v>
      </c>
      <c r="C122" s="3">
        <f>INDEX([3]关卡!$J$19:$J$2018,A122)</f>
        <v>176</v>
      </c>
      <c r="D122" s="3">
        <f>INDEX([3]关卡!$N$19:$N$2018,A122)</f>
        <v>176</v>
      </c>
      <c r="E122" s="3" t="s">
        <v>24</v>
      </c>
      <c r="F122" s="3" t="s">
        <v>26</v>
      </c>
      <c r="G122" s="3">
        <v>3</v>
      </c>
      <c r="H122" s="3">
        <v>0</v>
      </c>
      <c r="I122" s="3">
        <v>0</v>
      </c>
      <c r="J122" s="4">
        <v>1</v>
      </c>
      <c r="K122" s="4">
        <v>1</v>
      </c>
      <c r="L122" s="4">
        <v>2</v>
      </c>
      <c r="M122" s="3">
        <v>15</v>
      </c>
      <c r="N122" s="3">
        <v>2</v>
      </c>
      <c r="O122" s="3">
        <f>HLOOKUP(O$5,[1]非R能力!$B$8:$F$558,$C122+1,0)</f>
        <v>83165.687712551546</v>
      </c>
      <c r="P122" s="3">
        <f>HLOOKUP(P$5,[1]非R能力!$B$8:$F$558,$C122+1,0)</f>
        <v>19396.796312529812</v>
      </c>
      <c r="Q122" s="3">
        <f>HLOOKUP(Q$5,[1]非R能力!$B$8:$F$558,$C122+1,0)</f>
        <v>10600.785241275782</v>
      </c>
      <c r="R122" s="3">
        <f>HLOOKUP(R$5,[1]非R能力!$B$8:$F$558,$C122+1,0)</f>
        <v>3115.1567365524079</v>
      </c>
      <c r="S122" s="3">
        <f>HLOOKUP(S$5,[1]非R能力!$B$8:$F$558,$C122+1,0)</f>
        <v>3848.0815597413125</v>
      </c>
      <c r="T122" s="3">
        <f>INDEX([1]非R能力!$H$9:$H$558,D122)</f>
        <v>4304.2821386818505</v>
      </c>
      <c r="U122" s="3">
        <f>IF(E122="小怪",0,IF(INDEX([1]非R能力!$FK$9:$FK$558,C122)=0,0,10))</f>
        <v>0</v>
      </c>
      <c r="V122" s="3">
        <f>IF(E122="小怪",0,IF(INDEX([1]非R能力!$FH$9:$FH$558,C122)=0,0,5000))</f>
        <v>0</v>
      </c>
      <c r="W122" s="3">
        <f>HLOOKUP(W$5,[2]人物技能基础!$O$3:$Q$553,$C122+1,0)</f>
        <v>3.637142857142857</v>
      </c>
      <c r="X122" s="3">
        <f>HLOOKUP(X$5,[2]人物技能基础!$O$3:$Q$553,$C122+1,0)</f>
        <v>2.0186428571428574</v>
      </c>
      <c r="Y122" s="3">
        <f>HLOOKUP(Y$5,[2]人物技能基础!$O$3:$Q$553,$C122+1,0)</f>
        <v>99.964285714285708</v>
      </c>
      <c r="Z122" s="3">
        <f t="shared" si="7"/>
        <v>104542</v>
      </c>
      <c r="AA122" s="3">
        <f t="shared" si="8"/>
        <v>2120</v>
      </c>
      <c r="AB122" s="3">
        <f t="shared" si="9"/>
        <v>0</v>
      </c>
      <c r="AC122" s="3">
        <f t="shared" si="10"/>
        <v>3848</v>
      </c>
      <c r="AD122" s="3">
        <f t="shared" si="11"/>
        <v>3115</v>
      </c>
    </row>
    <row r="123" spans="1:30" x14ac:dyDescent="0.15">
      <c r="A123" s="3">
        <v>118</v>
      </c>
      <c r="B123" s="3" t="str">
        <f t="shared" si="6"/>
        <v>关卡118小怪</v>
      </c>
      <c r="C123" s="3">
        <f>INDEX([3]关卡!$J$19:$J$2018,A123)</f>
        <v>177</v>
      </c>
      <c r="D123" s="3">
        <f>INDEX([3]关卡!$N$19:$N$2018,A123)</f>
        <v>177</v>
      </c>
      <c r="E123" s="3" t="s">
        <v>24</v>
      </c>
      <c r="F123" s="3" t="s">
        <v>26</v>
      </c>
      <c r="G123" s="3">
        <v>3</v>
      </c>
      <c r="H123" s="3">
        <v>0</v>
      </c>
      <c r="I123" s="3">
        <v>0</v>
      </c>
      <c r="J123" s="4">
        <v>1</v>
      </c>
      <c r="K123" s="4">
        <v>1</v>
      </c>
      <c r="L123" s="4">
        <v>2</v>
      </c>
      <c r="M123" s="3">
        <v>15</v>
      </c>
      <c r="N123" s="3">
        <v>2</v>
      </c>
      <c r="O123" s="3">
        <f>HLOOKUP(O$5,[1]非R能力!$B$8:$F$558,$C123+1,0)</f>
        <v>83792.24282230949</v>
      </c>
      <c r="P123" s="3">
        <f>HLOOKUP(P$5,[1]非R能力!$B$8:$F$558,$C123+1,0)</f>
        <v>19479.810802691314</v>
      </c>
      <c r="Q123" s="3">
        <f>HLOOKUP(Q$5,[1]非R能力!$B$8:$F$558,$C123+1,0)</f>
        <v>10637.439622596226</v>
      </c>
      <c r="R123" s="3">
        <f>HLOOKUP(R$5,[1]非R能力!$B$8:$F$558,$C123+1,0)</f>
        <v>3145.615661406177</v>
      </c>
      <c r="S123" s="3">
        <f>HLOOKUP(S$5,[1]非R能力!$B$8:$F$558,$C123+1,0)</f>
        <v>3856.0778652172639</v>
      </c>
      <c r="T123" s="3">
        <f>INDEX([1]非R能力!$H$9:$H$558,D123)</f>
        <v>4400.6104535018758</v>
      </c>
      <c r="U123" s="3">
        <f>IF(E123="小怪",0,IF(INDEX([1]非R能力!$FK$9:$FK$558,C123)=0,0,10))</f>
        <v>0</v>
      </c>
      <c r="V123" s="3">
        <f>IF(E123="小怪",0,IF(INDEX([1]非R能力!$FH$9:$FH$558,C123)=0,0,5000))</f>
        <v>0</v>
      </c>
      <c r="W123" s="3">
        <f>HLOOKUP(W$5,[2]人物技能基础!$O$3:$Q$553,$C123+1,0)</f>
        <v>3.637142857142857</v>
      </c>
      <c r="X123" s="3">
        <f>HLOOKUP(X$5,[2]人物技能基础!$O$3:$Q$553,$C123+1,0)</f>
        <v>2.0186428571428574</v>
      </c>
      <c r="Y123" s="3">
        <f>HLOOKUP(Y$5,[2]人物技能基础!$O$3:$Q$553,$C123+1,0)</f>
        <v>99.964285714285708</v>
      </c>
      <c r="Z123" s="3">
        <f t="shared" si="7"/>
        <v>105176</v>
      </c>
      <c r="AA123" s="3">
        <f t="shared" si="8"/>
        <v>2127</v>
      </c>
      <c r="AB123" s="3">
        <f t="shared" si="9"/>
        <v>0</v>
      </c>
      <c r="AC123" s="3">
        <f t="shared" si="10"/>
        <v>3856</v>
      </c>
      <c r="AD123" s="3">
        <f t="shared" si="11"/>
        <v>3145</v>
      </c>
    </row>
    <row r="124" spans="1:30" x14ac:dyDescent="0.15">
      <c r="A124" s="3">
        <v>119</v>
      </c>
      <c r="B124" s="3" t="str">
        <f t="shared" si="6"/>
        <v>关卡119小怪</v>
      </c>
      <c r="C124" s="3">
        <f>INDEX([3]关卡!$J$19:$J$2018,A124)</f>
        <v>178</v>
      </c>
      <c r="D124" s="3">
        <f>INDEX([3]关卡!$N$19:$N$2018,A124)</f>
        <v>178</v>
      </c>
      <c r="E124" s="3" t="s">
        <v>24</v>
      </c>
      <c r="F124" s="3" t="s">
        <v>26</v>
      </c>
      <c r="G124" s="3">
        <v>3</v>
      </c>
      <c r="H124" s="3">
        <v>0</v>
      </c>
      <c r="I124" s="3">
        <v>0</v>
      </c>
      <c r="J124" s="4">
        <v>1</v>
      </c>
      <c r="K124" s="4">
        <v>1</v>
      </c>
      <c r="L124" s="4">
        <v>2</v>
      </c>
      <c r="M124" s="3">
        <v>15</v>
      </c>
      <c r="N124" s="3">
        <v>2</v>
      </c>
      <c r="O124" s="3">
        <f>HLOOKUP(O$5,[1]非R能力!$B$8:$F$558,$C124+1,0)</f>
        <v>84442.475062627258</v>
      </c>
      <c r="P124" s="3">
        <f>HLOOKUP(P$5,[1]非R能力!$B$8:$F$558,$C124+1,0)</f>
        <v>19562.997311744635</v>
      </c>
      <c r="Q124" s="3">
        <f>HLOOKUP(Q$5,[1]非R能力!$B$8:$F$558,$C124+1,0)</f>
        <v>10674.14539170502</v>
      </c>
      <c r="R124" s="3">
        <f>HLOOKUP(R$5,[1]非R能力!$B$8:$F$558,$C124+1,0)</f>
        <v>3176.0974941051131</v>
      </c>
      <c r="S124" s="3">
        <f>HLOOKUP(S$5,[1]非R能力!$B$8:$F$558,$C124+1,0)</f>
        <v>3864.0915518832812</v>
      </c>
      <c r="T124" s="3">
        <f>INDEX([1]非R能力!$H$9:$H$558,D124)</f>
        <v>4546.9623710425903</v>
      </c>
      <c r="U124" s="3">
        <f>IF(E124="小怪",0,IF(INDEX([1]非R能力!$FK$9:$FK$558,C124)=0,0,10))</f>
        <v>0</v>
      </c>
      <c r="V124" s="3">
        <f>IF(E124="小怪",0,IF(INDEX([1]非R能力!$FH$9:$FH$558,C124)=0,0,5000))</f>
        <v>0</v>
      </c>
      <c r="W124" s="3">
        <f>HLOOKUP(W$5,[2]人物技能基础!$O$3:$Q$553,$C124+1,0)</f>
        <v>3.637142857142857</v>
      </c>
      <c r="X124" s="3">
        <f>HLOOKUP(X$5,[2]人物技能基础!$O$3:$Q$553,$C124+1,0)</f>
        <v>2.0186428571428574</v>
      </c>
      <c r="Y124" s="3">
        <f>HLOOKUP(Y$5,[2]人物技能基础!$O$3:$Q$553,$C124+1,0)</f>
        <v>99.964285714285708</v>
      </c>
      <c r="Z124" s="3">
        <f t="shared" si="7"/>
        <v>105930</v>
      </c>
      <c r="AA124" s="3">
        <f t="shared" si="8"/>
        <v>2134</v>
      </c>
      <c r="AB124" s="3">
        <f t="shared" si="9"/>
        <v>0</v>
      </c>
      <c r="AC124" s="3">
        <f t="shared" si="10"/>
        <v>3864</v>
      </c>
      <c r="AD124" s="3">
        <f t="shared" si="11"/>
        <v>3176</v>
      </c>
    </row>
    <row r="125" spans="1:30" x14ac:dyDescent="0.15">
      <c r="A125" s="3">
        <v>120</v>
      </c>
      <c r="B125" s="3" t="str">
        <f t="shared" si="6"/>
        <v>关卡120小怪</v>
      </c>
      <c r="C125" s="3">
        <f>INDEX([3]关卡!$J$19:$J$2018,A125)</f>
        <v>179</v>
      </c>
      <c r="D125" s="3">
        <f>INDEX([3]关卡!$N$19:$N$2018,A125)</f>
        <v>179</v>
      </c>
      <c r="E125" s="3" t="s">
        <v>24</v>
      </c>
      <c r="F125" s="3" t="s">
        <v>26</v>
      </c>
      <c r="G125" s="3">
        <v>3</v>
      </c>
      <c r="H125" s="3">
        <v>0</v>
      </c>
      <c r="I125" s="3">
        <v>0</v>
      </c>
      <c r="J125" s="4">
        <v>1</v>
      </c>
      <c r="K125" s="4">
        <v>1</v>
      </c>
      <c r="L125" s="4">
        <v>2</v>
      </c>
      <c r="M125" s="3">
        <v>15</v>
      </c>
      <c r="N125" s="3">
        <v>2</v>
      </c>
      <c r="O125" s="3">
        <f>HLOOKUP(O$5,[1]非R能力!$B$8:$F$558,$C125+1,0)</f>
        <v>85093.916901181408</v>
      </c>
      <c r="P125" s="3">
        <f>HLOOKUP(P$5,[1]非R能力!$B$8:$F$558,$C125+1,0)</f>
        <v>19646.319759777074</v>
      </c>
      <c r="Q125" s="3">
        <f>HLOOKUP(Q$5,[1]非R能力!$B$8:$F$558,$C125+1,0)</f>
        <v>10710.892131897268</v>
      </c>
      <c r="R125" s="3">
        <f>HLOOKUP(R$5,[1]非R能力!$B$8:$F$558,$C125+1,0)</f>
        <v>3206.6015047231522</v>
      </c>
      <c r="S125" s="3">
        <f>HLOOKUP(S$5,[1]非R能力!$B$8:$F$558,$C125+1,0)</f>
        <v>3872.1214742270963</v>
      </c>
      <c r="T125" s="3">
        <f>INDEX([1]非R能力!$H$9:$H$558,D125)</f>
        <v>4596.2485329152487</v>
      </c>
      <c r="U125" s="3">
        <f>IF(E125="小怪",0,IF(INDEX([1]非R能力!$FK$9:$FK$558,C125)=0,0,10))</f>
        <v>0</v>
      </c>
      <c r="V125" s="3">
        <f>IF(E125="小怪",0,IF(INDEX([1]非R能力!$FH$9:$FH$558,C125)=0,0,5000))</f>
        <v>0</v>
      </c>
      <c r="W125" s="3">
        <f>HLOOKUP(W$5,[2]人物技能基础!$O$3:$Q$553,$C125+1,0)</f>
        <v>3.637142857142857</v>
      </c>
      <c r="X125" s="3">
        <f>HLOOKUP(X$5,[2]人物技能基础!$O$3:$Q$553,$C125+1,0)</f>
        <v>2.0186428571428574</v>
      </c>
      <c r="Y125" s="3">
        <f>HLOOKUP(Y$5,[2]人物技能基础!$O$3:$Q$553,$C125+1,0)</f>
        <v>99.964285714285708</v>
      </c>
      <c r="Z125" s="3">
        <f t="shared" si="7"/>
        <v>106452</v>
      </c>
      <c r="AA125" s="3">
        <f t="shared" si="8"/>
        <v>2142</v>
      </c>
      <c r="AB125" s="3">
        <f t="shared" si="9"/>
        <v>0</v>
      </c>
      <c r="AC125" s="3">
        <f t="shared" si="10"/>
        <v>3872</v>
      </c>
      <c r="AD125" s="3">
        <f t="shared" si="11"/>
        <v>3206</v>
      </c>
    </row>
    <row r="126" spans="1:30" x14ac:dyDescent="0.15">
      <c r="A126" s="3">
        <v>121</v>
      </c>
      <c r="B126" s="3" t="str">
        <f t="shared" si="6"/>
        <v>关卡121小怪</v>
      </c>
      <c r="C126" s="3">
        <f>INDEX([3]关卡!$J$19:$J$2018,A126)</f>
        <v>179</v>
      </c>
      <c r="D126" s="3">
        <f>INDEX([3]关卡!$N$19:$N$2018,A126)</f>
        <v>179</v>
      </c>
      <c r="E126" s="3" t="s">
        <v>24</v>
      </c>
      <c r="F126" s="3" t="s">
        <v>26</v>
      </c>
      <c r="G126" s="3">
        <v>3</v>
      </c>
      <c r="H126" s="3">
        <v>0</v>
      </c>
      <c r="I126" s="3">
        <v>0</v>
      </c>
      <c r="J126" s="4">
        <v>1</v>
      </c>
      <c r="K126" s="4">
        <v>1</v>
      </c>
      <c r="L126" s="4">
        <v>2</v>
      </c>
      <c r="M126" s="3">
        <v>15</v>
      </c>
      <c r="N126" s="3">
        <v>2</v>
      </c>
      <c r="O126" s="3">
        <f>HLOOKUP(O$5,[1]非R能力!$B$8:$F$558,$C126+1,0)</f>
        <v>85093.916901181408</v>
      </c>
      <c r="P126" s="3">
        <f>HLOOKUP(P$5,[1]非R能力!$B$8:$F$558,$C126+1,0)</f>
        <v>19646.319759777074</v>
      </c>
      <c r="Q126" s="3">
        <f>HLOOKUP(Q$5,[1]非R能力!$B$8:$F$558,$C126+1,0)</f>
        <v>10710.892131897268</v>
      </c>
      <c r="R126" s="3">
        <f>HLOOKUP(R$5,[1]非R能力!$B$8:$F$558,$C126+1,0)</f>
        <v>3206.6015047231522</v>
      </c>
      <c r="S126" s="3">
        <f>HLOOKUP(S$5,[1]非R能力!$B$8:$F$558,$C126+1,0)</f>
        <v>3872.1214742270963</v>
      </c>
      <c r="T126" s="3">
        <f>INDEX([1]非R能力!$H$9:$H$558,D126)</f>
        <v>4596.2485329152487</v>
      </c>
      <c r="U126" s="3">
        <f>IF(E126="小怪",0,IF(INDEX([1]非R能力!$FK$9:$FK$558,C126)=0,0,10))</f>
        <v>0</v>
      </c>
      <c r="V126" s="3">
        <f>IF(E126="小怪",0,IF(INDEX([1]非R能力!$FH$9:$FH$558,C126)=0,0,5000))</f>
        <v>0</v>
      </c>
      <c r="W126" s="3">
        <f>HLOOKUP(W$5,[2]人物技能基础!$O$3:$Q$553,$C126+1,0)</f>
        <v>3.637142857142857</v>
      </c>
      <c r="X126" s="3">
        <f>HLOOKUP(X$5,[2]人物技能基础!$O$3:$Q$553,$C126+1,0)</f>
        <v>2.0186428571428574</v>
      </c>
      <c r="Y126" s="3">
        <f>HLOOKUP(Y$5,[2]人物技能基础!$O$3:$Q$553,$C126+1,0)</f>
        <v>99.964285714285708</v>
      </c>
      <c r="Z126" s="3">
        <f t="shared" si="7"/>
        <v>106452</v>
      </c>
      <c r="AA126" s="3">
        <f t="shared" si="8"/>
        <v>2142</v>
      </c>
      <c r="AB126" s="3">
        <f t="shared" si="9"/>
        <v>0</v>
      </c>
      <c r="AC126" s="3">
        <f t="shared" si="10"/>
        <v>3872</v>
      </c>
      <c r="AD126" s="3">
        <f t="shared" si="11"/>
        <v>3206</v>
      </c>
    </row>
    <row r="127" spans="1:30" x14ac:dyDescent="0.15">
      <c r="A127" s="3">
        <v>122</v>
      </c>
      <c r="B127" s="3" t="str">
        <f t="shared" si="6"/>
        <v>关卡122小怪</v>
      </c>
      <c r="C127" s="3">
        <f>INDEX([3]关卡!$J$19:$J$2018,A127)</f>
        <v>180</v>
      </c>
      <c r="D127" s="3">
        <f>INDEX([3]关卡!$N$19:$N$2018,A127)</f>
        <v>180</v>
      </c>
      <c r="E127" s="3" t="s">
        <v>24</v>
      </c>
      <c r="F127" s="3" t="s">
        <v>26</v>
      </c>
      <c r="G127" s="3">
        <v>3</v>
      </c>
      <c r="H127" s="3">
        <v>0</v>
      </c>
      <c r="I127" s="3">
        <v>0</v>
      </c>
      <c r="J127" s="4">
        <v>1</v>
      </c>
      <c r="K127" s="4">
        <v>1</v>
      </c>
      <c r="L127" s="4">
        <v>2</v>
      </c>
      <c r="M127" s="3">
        <v>15</v>
      </c>
      <c r="N127" s="3">
        <v>2</v>
      </c>
      <c r="O127" s="3">
        <f>HLOOKUP(O$5,[1]非R能力!$B$8:$F$558,$C127+1,0)</f>
        <v>85745.903412612199</v>
      </c>
      <c r="P127" s="3">
        <f>HLOOKUP(P$5,[1]非R能力!$B$8:$F$558,$C127+1,0)</f>
        <v>19729.720704072992</v>
      </c>
      <c r="Q127" s="3">
        <f>HLOOKUP(Q$5,[1]非R能力!$B$8:$F$558,$C127+1,0)</f>
        <v>10747.670378421604</v>
      </c>
      <c r="R127" s="3">
        <f>HLOOKUP(R$5,[1]非R能力!$B$8:$F$558,$C127+1,0)</f>
        <v>3237.1226389586973</v>
      </c>
      <c r="S127" s="3">
        <f>HLOOKUP(S$5,[1]非R能力!$B$8:$F$558,$C127+1,0)</f>
        <v>3889.207763009028</v>
      </c>
      <c r="T127" s="3">
        <f>INDEX([1]非R能力!$H$9:$H$558,D127)</f>
        <v>4695.5837203742922</v>
      </c>
      <c r="U127" s="3">
        <f>IF(E127="小怪",0,IF(INDEX([1]非R能力!$FK$9:$FK$558,C127)=0,0,10))</f>
        <v>0</v>
      </c>
      <c r="V127" s="3">
        <f>IF(E127="小怪",0,IF(INDEX([1]非R能力!$FH$9:$FH$558,C127)=0,0,5000))</f>
        <v>0</v>
      </c>
      <c r="W127" s="3">
        <f>HLOOKUP(W$5,[2]人物技能基础!$O$3:$Q$553,$C127+1,0)</f>
        <v>3.637142857142857</v>
      </c>
      <c r="X127" s="3">
        <f>HLOOKUP(X$5,[2]人物技能基础!$O$3:$Q$553,$C127+1,0)</f>
        <v>2.0186428571428574</v>
      </c>
      <c r="Y127" s="3">
        <f>HLOOKUP(Y$5,[2]人物技能基础!$O$3:$Q$553,$C127+1,0)</f>
        <v>99.964285714285708</v>
      </c>
      <c r="Z127" s="3">
        <f t="shared" si="7"/>
        <v>107094</v>
      </c>
      <c r="AA127" s="3">
        <f t="shared" si="8"/>
        <v>2149</v>
      </c>
      <c r="AB127" s="3">
        <f t="shared" si="9"/>
        <v>0</v>
      </c>
      <c r="AC127" s="3">
        <f t="shared" si="10"/>
        <v>3889</v>
      </c>
      <c r="AD127" s="3">
        <f t="shared" si="11"/>
        <v>3237</v>
      </c>
    </row>
    <row r="128" spans="1:30" x14ac:dyDescent="0.15">
      <c r="A128" s="3">
        <v>123</v>
      </c>
      <c r="B128" s="3" t="str">
        <f t="shared" si="6"/>
        <v>关卡123小怪</v>
      </c>
      <c r="C128" s="3">
        <f>INDEX([3]关卡!$J$19:$J$2018,A128)</f>
        <v>180</v>
      </c>
      <c r="D128" s="3">
        <f>INDEX([3]关卡!$N$19:$N$2018,A128)</f>
        <v>180</v>
      </c>
      <c r="E128" s="3" t="s">
        <v>24</v>
      </c>
      <c r="F128" s="3" t="s">
        <v>26</v>
      </c>
      <c r="G128" s="3">
        <v>3</v>
      </c>
      <c r="H128" s="3">
        <v>0</v>
      </c>
      <c r="I128" s="3">
        <v>0</v>
      </c>
      <c r="J128" s="4">
        <v>1</v>
      </c>
      <c r="K128" s="4">
        <v>1</v>
      </c>
      <c r="L128" s="4">
        <v>2</v>
      </c>
      <c r="M128" s="3">
        <v>15</v>
      </c>
      <c r="N128" s="3">
        <v>2</v>
      </c>
      <c r="O128" s="3">
        <f>HLOOKUP(O$5,[1]非R能力!$B$8:$F$558,$C128+1,0)</f>
        <v>85745.903412612199</v>
      </c>
      <c r="P128" s="3">
        <f>HLOOKUP(P$5,[1]非R能力!$B$8:$F$558,$C128+1,0)</f>
        <v>19729.720704072992</v>
      </c>
      <c r="Q128" s="3">
        <f>HLOOKUP(Q$5,[1]非R能力!$B$8:$F$558,$C128+1,0)</f>
        <v>10747.670378421604</v>
      </c>
      <c r="R128" s="3">
        <f>HLOOKUP(R$5,[1]非R能力!$B$8:$F$558,$C128+1,0)</f>
        <v>3237.1226389586973</v>
      </c>
      <c r="S128" s="3">
        <f>HLOOKUP(S$5,[1]非R能力!$B$8:$F$558,$C128+1,0)</f>
        <v>3889.207763009028</v>
      </c>
      <c r="T128" s="3">
        <f>INDEX([1]非R能力!$H$9:$H$558,D128)</f>
        <v>4695.5837203742922</v>
      </c>
      <c r="U128" s="3">
        <f>IF(E128="小怪",0,IF(INDEX([1]非R能力!$FK$9:$FK$558,C128)=0,0,10))</f>
        <v>0</v>
      </c>
      <c r="V128" s="3">
        <f>IF(E128="小怪",0,IF(INDEX([1]非R能力!$FH$9:$FH$558,C128)=0,0,5000))</f>
        <v>0</v>
      </c>
      <c r="W128" s="3">
        <f>HLOOKUP(W$5,[2]人物技能基础!$O$3:$Q$553,$C128+1,0)</f>
        <v>3.637142857142857</v>
      </c>
      <c r="X128" s="3">
        <f>HLOOKUP(X$5,[2]人物技能基础!$O$3:$Q$553,$C128+1,0)</f>
        <v>2.0186428571428574</v>
      </c>
      <c r="Y128" s="3">
        <f>HLOOKUP(Y$5,[2]人物技能基础!$O$3:$Q$553,$C128+1,0)</f>
        <v>99.964285714285708</v>
      </c>
      <c r="Z128" s="3">
        <f t="shared" si="7"/>
        <v>107094</v>
      </c>
      <c r="AA128" s="3">
        <f t="shared" si="8"/>
        <v>2149</v>
      </c>
      <c r="AB128" s="3">
        <f t="shared" si="9"/>
        <v>0</v>
      </c>
      <c r="AC128" s="3">
        <f t="shared" si="10"/>
        <v>3889</v>
      </c>
      <c r="AD128" s="3">
        <f t="shared" si="11"/>
        <v>3237</v>
      </c>
    </row>
    <row r="129" spans="1:30" x14ac:dyDescent="0.15">
      <c r="A129" s="3">
        <v>124</v>
      </c>
      <c r="B129" s="3" t="str">
        <f t="shared" si="6"/>
        <v>关卡124小怪</v>
      </c>
      <c r="C129" s="3">
        <f>INDEX([3]关卡!$J$19:$J$2018,A129)</f>
        <v>181</v>
      </c>
      <c r="D129" s="3">
        <f>INDEX([3]关卡!$N$19:$N$2018,A129)</f>
        <v>181</v>
      </c>
      <c r="E129" s="3" t="s">
        <v>24</v>
      </c>
      <c r="F129" s="3" t="s">
        <v>26</v>
      </c>
      <c r="G129" s="3">
        <v>3</v>
      </c>
      <c r="H129" s="3">
        <v>0</v>
      </c>
      <c r="I129" s="3">
        <v>0</v>
      </c>
      <c r="J129" s="4">
        <v>1</v>
      </c>
      <c r="K129" s="4">
        <v>1</v>
      </c>
      <c r="L129" s="4">
        <v>2</v>
      </c>
      <c r="M129" s="3">
        <v>15</v>
      </c>
      <c r="N129" s="3">
        <v>2</v>
      </c>
      <c r="O129" s="3">
        <f>HLOOKUP(O$5,[1]非R能力!$B$8:$F$558,$C129+1,0)</f>
        <v>86399.950863483478</v>
      </c>
      <c r="P129" s="3">
        <f>HLOOKUP(P$5,[1]非R能力!$B$8:$F$558,$C129+1,0)</f>
        <v>19813.241934673595</v>
      </c>
      <c r="Q129" s="3">
        <f>HLOOKUP(Q$5,[1]非R能力!$B$8:$F$558,$C129+1,0)</f>
        <v>10784.487205305264</v>
      </c>
      <c r="R129" s="3">
        <f>HLOOKUP(R$5,[1]非R能力!$B$8:$F$558,$C129+1,0)</f>
        <v>3267.6610497664533</v>
      </c>
      <c r="S129" s="3">
        <f>HLOOKUP(S$5,[1]非R能力!$B$8:$F$558,$C129+1,0)</f>
        <v>3906.3058303927223</v>
      </c>
      <c r="T129" s="3">
        <f>INDEX([1]非R能力!$H$9:$H$558,D129)</f>
        <v>4846.5178174869588</v>
      </c>
      <c r="U129" s="3">
        <f>IF(E129="小怪",0,IF(INDEX([1]非R能力!$FK$9:$FK$558,C129)=0,0,10))</f>
        <v>0</v>
      </c>
      <c r="V129" s="3">
        <f>IF(E129="小怪",0,IF(INDEX([1]非R能力!$FH$9:$FH$558,C129)=0,0,5000))</f>
        <v>0</v>
      </c>
      <c r="W129" s="3">
        <f>HLOOKUP(W$5,[2]人物技能基础!$O$3:$Q$553,$C129+1,0)</f>
        <v>3.637142857142857</v>
      </c>
      <c r="X129" s="3">
        <f>HLOOKUP(X$5,[2]人物技能基础!$O$3:$Q$553,$C129+1,0)</f>
        <v>2.0186428571428574</v>
      </c>
      <c r="Y129" s="3">
        <f>HLOOKUP(Y$5,[2]人物技能基础!$O$3:$Q$553,$C129+1,0)</f>
        <v>99.964285714285708</v>
      </c>
      <c r="Z129" s="3">
        <f t="shared" si="7"/>
        <v>107861</v>
      </c>
      <c r="AA129" s="3">
        <f t="shared" si="8"/>
        <v>2156</v>
      </c>
      <c r="AB129" s="3">
        <f t="shared" si="9"/>
        <v>0</v>
      </c>
      <c r="AC129" s="3">
        <f t="shared" si="10"/>
        <v>3906</v>
      </c>
      <c r="AD129" s="3">
        <f t="shared" si="11"/>
        <v>3267</v>
      </c>
    </row>
    <row r="130" spans="1:30" x14ac:dyDescent="0.15">
      <c r="A130" s="3">
        <v>125</v>
      </c>
      <c r="B130" s="3" t="str">
        <f t="shared" si="6"/>
        <v>关卡125小怪</v>
      </c>
      <c r="C130" s="3">
        <f>INDEX([3]关卡!$J$19:$J$2018,A130)</f>
        <v>182</v>
      </c>
      <c r="D130" s="3">
        <f>INDEX([3]关卡!$N$19:$N$2018,A130)</f>
        <v>182</v>
      </c>
      <c r="E130" s="3" t="s">
        <v>24</v>
      </c>
      <c r="F130" s="3" t="s">
        <v>26</v>
      </c>
      <c r="G130" s="3">
        <v>3</v>
      </c>
      <c r="H130" s="3">
        <v>0</v>
      </c>
      <c r="I130" s="3">
        <v>0</v>
      </c>
      <c r="J130" s="4">
        <v>1</v>
      </c>
      <c r="K130" s="4">
        <v>1</v>
      </c>
      <c r="L130" s="4">
        <v>2</v>
      </c>
      <c r="M130" s="3">
        <v>15</v>
      </c>
      <c r="N130" s="3">
        <v>2</v>
      </c>
      <c r="O130" s="3">
        <f>HLOOKUP(O$5,[1]非R能力!$B$8:$F$558,$C130+1,0)</f>
        <v>87054.64122077178</v>
      </c>
      <c r="P130" s="3">
        <f>HLOOKUP(P$5,[1]非R能力!$B$8:$F$558,$C130+1,0)</f>
        <v>19896.842507302423</v>
      </c>
      <c r="Q130" s="3">
        <f>HLOOKUP(Q$5,[1]非R能力!$B$8:$F$558,$C130+1,0)</f>
        <v>10821.335897508381</v>
      </c>
      <c r="R130" s="3">
        <f>HLOOKUP(R$5,[1]非R能力!$B$8:$F$558,$C130+1,0)</f>
        <v>3298.149756219098</v>
      </c>
      <c r="S130" s="3">
        <f>HLOOKUP(S$5,[1]非R能力!$B$8:$F$558,$C130+1,0)</f>
        <v>3923.4157433081955</v>
      </c>
      <c r="T130" s="3">
        <f>INDEX([1]非R能力!$H$9:$H$558,D130)</f>
        <v>4948.4470247660674</v>
      </c>
      <c r="U130" s="3">
        <f>IF(E130="小怪",0,IF(INDEX([1]非R能力!$FK$9:$FK$558,C130)=0,0,10))</f>
        <v>0</v>
      </c>
      <c r="V130" s="3">
        <f>IF(E130="小怪",0,IF(INDEX([1]非R能力!$FH$9:$FH$558,C130)=0,0,5000))</f>
        <v>0</v>
      </c>
      <c r="W130" s="3">
        <f>HLOOKUP(W$5,[2]人物技能基础!$O$3:$Q$553,$C130+1,0)</f>
        <v>3.637142857142857</v>
      </c>
      <c r="X130" s="3">
        <f>HLOOKUP(X$5,[2]人物技能基础!$O$3:$Q$553,$C130+1,0)</f>
        <v>2.0186428571428574</v>
      </c>
      <c r="Y130" s="3">
        <f>HLOOKUP(Y$5,[2]人物技能基础!$O$3:$Q$553,$C130+1,0)</f>
        <v>99.964285714285708</v>
      </c>
      <c r="Z130" s="3">
        <f t="shared" si="7"/>
        <v>108511</v>
      </c>
      <c r="AA130" s="3">
        <f t="shared" si="8"/>
        <v>2164</v>
      </c>
      <c r="AB130" s="3">
        <f t="shared" si="9"/>
        <v>0</v>
      </c>
      <c r="AC130" s="3">
        <f t="shared" si="10"/>
        <v>3923</v>
      </c>
      <c r="AD130" s="3">
        <f t="shared" si="11"/>
        <v>3298</v>
      </c>
    </row>
    <row r="131" spans="1:30" x14ac:dyDescent="0.15">
      <c r="A131" s="3">
        <v>126</v>
      </c>
      <c r="B131" s="3" t="str">
        <f t="shared" si="6"/>
        <v>关卡126小怪</v>
      </c>
      <c r="C131" s="3">
        <f>INDEX([3]关卡!$J$19:$J$2018,A131)</f>
        <v>182</v>
      </c>
      <c r="D131" s="3">
        <f>INDEX([3]关卡!$N$19:$N$2018,A131)</f>
        <v>182</v>
      </c>
      <c r="E131" s="3" t="s">
        <v>24</v>
      </c>
      <c r="F131" s="3" t="s">
        <v>26</v>
      </c>
      <c r="G131" s="3">
        <v>3</v>
      </c>
      <c r="H131" s="3">
        <v>0</v>
      </c>
      <c r="I131" s="3">
        <v>0</v>
      </c>
      <c r="J131" s="4">
        <v>1</v>
      </c>
      <c r="K131" s="4">
        <v>1</v>
      </c>
      <c r="L131" s="4">
        <v>2</v>
      </c>
      <c r="M131" s="3">
        <v>15</v>
      </c>
      <c r="N131" s="3">
        <v>2</v>
      </c>
      <c r="O131" s="3">
        <f>HLOOKUP(O$5,[1]非R能力!$B$8:$F$558,$C131+1,0)</f>
        <v>87054.64122077178</v>
      </c>
      <c r="P131" s="3">
        <f>HLOOKUP(P$5,[1]非R能力!$B$8:$F$558,$C131+1,0)</f>
        <v>19896.842507302423</v>
      </c>
      <c r="Q131" s="3">
        <f>HLOOKUP(Q$5,[1]非R能力!$B$8:$F$558,$C131+1,0)</f>
        <v>10821.335897508381</v>
      </c>
      <c r="R131" s="3">
        <f>HLOOKUP(R$5,[1]非R能力!$B$8:$F$558,$C131+1,0)</f>
        <v>3298.149756219098</v>
      </c>
      <c r="S131" s="3">
        <f>HLOOKUP(S$5,[1]非R能力!$B$8:$F$558,$C131+1,0)</f>
        <v>3923.4157433081955</v>
      </c>
      <c r="T131" s="3">
        <f>INDEX([1]非R能力!$H$9:$H$558,D131)</f>
        <v>4948.4470247660674</v>
      </c>
      <c r="U131" s="3">
        <f>IF(E131="小怪",0,IF(INDEX([1]非R能力!$FK$9:$FK$558,C131)=0,0,10))</f>
        <v>0</v>
      </c>
      <c r="V131" s="3">
        <f>IF(E131="小怪",0,IF(INDEX([1]非R能力!$FH$9:$FH$558,C131)=0,0,5000))</f>
        <v>0</v>
      </c>
      <c r="W131" s="3">
        <f>HLOOKUP(W$5,[2]人物技能基础!$O$3:$Q$553,$C131+1,0)</f>
        <v>3.637142857142857</v>
      </c>
      <c r="X131" s="3">
        <f>HLOOKUP(X$5,[2]人物技能基础!$O$3:$Q$553,$C131+1,0)</f>
        <v>2.0186428571428574</v>
      </c>
      <c r="Y131" s="3">
        <f>HLOOKUP(Y$5,[2]人物技能基础!$O$3:$Q$553,$C131+1,0)</f>
        <v>99.964285714285708</v>
      </c>
      <c r="Z131" s="3">
        <f t="shared" si="7"/>
        <v>108511</v>
      </c>
      <c r="AA131" s="3">
        <f t="shared" si="8"/>
        <v>2164</v>
      </c>
      <c r="AB131" s="3">
        <f t="shared" si="9"/>
        <v>0</v>
      </c>
      <c r="AC131" s="3">
        <f t="shared" si="10"/>
        <v>3923</v>
      </c>
      <c r="AD131" s="3">
        <f t="shared" si="11"/>
        <v>3298</v>
      </c>
    </row>
    <row r="132" spans="1:30" x14ac:dyDescent="0.15">
      <c r="A132" s="3">
        <v>127</v>
      </c>
      <c r="B132" s="3" t="str">
        <f t="shared" si="6"/>
        <v>关卡127小怪</v>
      </c>
      <c r="C132" s="3">
        <f>INDEX([3]关卡!$J$19:$J$2018,A132)</f>
        <v>183</v>
      </c>
      <c r="D132" s="3">
        <f>INDEX([3]关卡!$N$19:$N$2018,A132)</f>
        <v>183</v>
      </c>
      <c r="E132" s="3" t="s">
        <v>24</v>
      </c>
      <c r="F132" s="3" t="s">
        <v>26</v>
      </c>
      <c r="G132" s="3">
        <v>3</v>
      </c>
      <c r="H132" s="3">
        <v>0</v>
      </c>
      <c r="I132" s="3">
        <v>0</v>
      </c>
      <c r="J132" s="4">
        <v>1</v>
      </c>
      <c r="K132" s="4">
        <v>1</v>
      </c>
      <c r="L132" s="4">
        <v>2</v>
      </c>
      <c r="M132" s="3">
        <v>15</v>
      </c>
      <c r="N132" s="3">
        <v>2</v>
      </c>
      <c r="O132" s="3">
        <f>HLOOKUP(O$5,[1]非R能力!$B$8:$F$558,$C132+1,0)</f>
        <v>87686.777660361928</v>
      </c>
      <c r="P132" s="3">
        <f>HLOOKUP(P$5,[1]非R能力!$B$8:$F$558,$C132+1,0)</f>
        <v>19981.745846147129</v>
      </c>
      <c r="Q132" s="3">
        <f>HLOOKUP(Q$5,[1]非R能力!$B$8:$F$558,$C132+1,0)</f>
        <v>10858.104724180577</v>
      </c>
      <c r="R132" s="3">
        <f>HLOOKUP(R$5,[1]非R能力!$B$8:$F$558,$C132+1,0)</f>
        <v>3328.6560219364064</v>
      </c>
      <c r="S132" s="3">
        <f>HLOOKUP(S$5,[1]非R能力!$B$8:$F$558,$C132+1,0)</f>
        <v>3940.5375687030792</v>
      </c>
      <c r="T132" s="3">
        <f>INDEX([1]非R能力!$H$9:$H$558,D132)</f>
        <v>5051.4366873600011</v>
      </c>
      <c r="U132" s="3">
        <f>IF(E132="小怪",0,IF(INDEX([1]非R能力!$FK$9:$FK$558,C132)=0,0,10))</f>
        <v>0</v>
      </c>
      <c r="V132" s="3">
        <f>IF(E132="小怪",0,IF(INDEX([1]非R能力!$FH$9:$FH$558,C132)=0,0,5000))</f>
        <v>0</v>
      </c>
      <c r="W132" s="3">
        <f>HLOOKUP(W$5,[2]人物技能基础!$O$3:$Q$553,$C132+1,0)</f>
        <v>3.637142857142857</v>
      </c>
      <c r="X132" s="3">
        <f>HLOOKUP(X$5,[2]人物技能基础!$O$3:$Q$553,$C132+1,0)</f>
        <v>2.0186428571428574</v>
      </c>
      <c r="Y132" s="3">
        <f>HLOOKUP(Y$5,[2]人物技能基础!$O$3:$Q$553,$C132+1,0)</f>
        <v>99.964285714285708</v>
      </c>
      <c r="Z132" s="3">
        <f t="shared" si="7"/>
        <v>109169</v>
      </c>
      <c r="AA132" s="3">
        <f t="shared" si="8"/>
        <v>2171</v>
      </c>
      <c r="AB132" s="3">
        <f t="shared" si="9"/>
        <v>0</v>
      </c>
      <c r="AC132" s="3">
        <f t="shared" si="10"/>
        <v>3940</v>
      </c>
      <c r="AD132" s="3">
        <f t="shared" si="11"/>
        <v>3328</v>
      </c>
    </row>
    <row r="133" spans="1:30" x14ac:dyDescent="0.15">
      <c r="A133" s="3">
        <v>128</v>
      </c>
      <c r="B133" s="3" t="str">
        <f t="shared" si="6"/>
        <v>关卡128小怪</v>
      </c>
      <c r="C133" s="3">
        <f>INDEX([3]关卡!$J$19:$J$2018,A133)</f>
        <v>183</v>
      </c>
      <c r="D133" s="3">
        <f>INDEX([3]关卡!$N$19:$N$2018,A133)</f>
        <v>183</v>
      </c>
      <c r="E133" s="3" t="s">
        <v>24</v>
      </c>
      <c r="F133" s="3" t="s">
        <v>26</v>
      </c>
      <c r="G133" s="3">
        <v>3</v>
      </c>
      <c r="H133" s="3">
        <v>0</v>
      </c>
      <c r="I133" s="3">
        <v>0</v>
      </c>
      <c r="J133" s="4">
        <v>1</v>
      </c>
      <c r="K133" s="4">
        <v>1</v>
      </c>
      <c r="L133" s="4">
        <v>2</v>
      </c>
      <c r="M133" s="3">
        <v>15</v>
      </c>
      <c r="N133" s="3">
        <v>2</v>
      </c>
      <c r="O133" s="3">
        <f>HLOOKUP(O$5,[1]非R能力!$B$8:$F$558,$C133+1,0)</f>
        <v>87686.777660361928</v>
      </c>
      <c r="P133" s="3">
        <f>HLOOKUP(P$5,[1]非R能力!$B$8:$F$558,$C133+1,0)</f>
        <v>19981.745846147129</v>
      </c>
      <c r="Q133" s="3">
        <f>HLOOKUP(Q$5,[1]非R能力!$B$8:$F$558,$C133+1,0)</f>
        <v>10858.104724180577</v>
      </c>
      <c r="R133" s="3">
        <f>HLOOKUP(R$5,[1]非R能力!$B$8:$F$558,$C133+1,0)</f>
        <v>3328.6560219364064</v>
      </c>
      <c r="S133" s="3">
        <f>HLOOKUP(S$5,[1]非R能力!$B$8:$F$558,$C133+1,0)</f>
        <v>3940.5375687030792</v>
      </c>
      <c r="T133" s="3">
        <f>INDEX([1]非R能力!$H$9:$H$558,D133)</f>
        <v>5051.4366873600011</v>
      </c>
      <c r="U133" s="3">
        <f>IF(E133="小怪",0,IF(INDEX([1]非R能力!$FK$9:$FK$558,C133)=0,0,10))</f>
        <v>0</v>
      </c>
      <c r="V133" s="3">
        <f>IF(E133="小怪",0,IF(INDEX([1]非R能力!$FH$9:$FH$558,C133)=0,0,5000))</f>
        <v>0</v>
      </c>
      <c r="W133" s="3">
        <f>HLOOKUP(W$5,[2]人物技能基础!$O$3:$Q$553,$C133+1,0)</f>
        <v>3.637142857142857</v>
      </c>
      <c r="X133" s="3">
        <f>HLOOKUP(X$5,[2]人物技能基础!$O$3:$Q$553,$C133+1,0)</f>
        <v>2.0186428571428574</v>
      </c>
      <c r="Y133" s="3">
        <f>HLOOKUP(Y$5,[2]人物技能基础!$O$3:$Q$553,$C133+1,0)</f>
        <v>99.964285714285708</v>
      </c>
      <c r="Z133" s="3">
        <f t="shared" si="7"/>
        <v>109169</v>
      </c>
      <c r="AA133" s="3">
        <f t="shared" si="8"/>
        <v>2171</v>
      </c>
      <c r="AB133" s="3">
        <f t="shared" si="9"/>
        <v>0</v>
      </c>
      <c r="AC133" s="3">
        <f t="shared" si="10"/>
        <v>3940</v>
      </c>
      <c r="AD133" s="3">
        <f t="shared" si="11"/>
        <v>3328</v>
      </c>
    </row>
    <row r="134" spans="1:30" x14ac:dyDescent="0.15">
      <c r="A134" s="3">
        <v>129</v>
      </c>
      <c r="B134" s="3" t="str">
        <f t="shared" si="6"/>
        <v>关卡129小怪</v>
      </c>
      <c r="C134" s="3">
        <f>INDEX([3]关卡!$J$19:$J$2018,A134)</f>
        <v>184</v>
      </c>
      <c r="D134" s="3">
        <f>INDEX([3]关卡!$N$19:$N$2018,A134)</f>
        <v>184</v>
      </c>
      <c r="E134" s="3" t="s">
        <v>24</v>
      </c>
      <c r="F134" s="3" t="s">
        <v>26</v>
      </c>
      <c r="G134" s="3">
        <v>3</v>
      </c>
      <c r="H134" s="3">
        <v>0</v>
      </c>
      <c r="I134" s="3">
        <v>0</v>
      </c>
      <c r="J134" s="4">
        <v>1</v>
      </c>
      <c r="K134" s="4">
        <v>1</v>
      </c>
      <c r="L134" s="4">
        <v>2</v>
      </c>
      <c r="M134" s="3">
        <v>15</v>
      </c>
      <c r="N134" s="3">
        <v>2</v>
      </c>
      <c r="O134" s="3">
        <f>HLOOKUP(O$5,[1]非R能力!$B$8:$F$558,$C134+1,0)</f>
        <v>88343.686963216693</v>
      </c>
      <c r="P134" s="3">
        <f>HLOOKUP(P$5,[1]非R能力!$B$8:$F$558,$C134+1,0)</f>
        <v>20066.827778693983</v>
      </c>
      <c r="Q134" s="3">
        <f>HLOOKUP(Q$5,[1]非R能力!$B$8:$F$558,$C134+1,0)</f>
        <v>10894.926686385814</v>
      </c>
      <c r="R134" s="3">
        <f>HLOOKUP(R$5,[1]非R能力!$B$8:$F$558,$C134+1,0)</f>
        <v>3359.186237633673</v>
      </c>
      <c r="S134" s="3">
        <f>HLOOKUP(S$5,[1]非R能力!$B$8:$F$558,$C134+1,0)</f>
        <v>3957.679677827266</v>
      </c>
      <c r="T134" s="3">
        <f>INDEX([1]非R能力!$H$9:$H$558,D134)</f>
        <v>5207.938443794822</v>
      </c>
      <c r="U134" s="3">
        <f>IF(E134="小怪",0,IF(INDEX([1]非R能力!$FK$9:$FK$558,C134)=0,0,10))</f>
        <v>0</v>
      </c>
      <c r="V134" s="3">
        <f>IF(E134="小怪",0,IF(INDEX([1]非R能力!$FH$9:$FH$558,C134)=0,0,5000))</f>
        <v>0</v>
      </c>
      <c r="W134" s="3">
        <f>HLOOKUP(W$5,[2]人物技能基础!$O$3:$Q$553,$C134+1,0)</f>
        <v>3.637142857142857</v>
      </c>
      <c r="X134" s="3">
        <f>HLOOKUP(X$5,[2]人物技能基础!$O$3:$Q$553,$C134+1,0)</f>
        <v>2.0186428571428574</v>
      </c>
      <c r="Y134" s="3">
        <f>HLOOKUP(Y$5,[2]人物技能基础!$O$3:$Q$553,$C134+1,0)</f>
        <v>99.964285714285708</v>
      </c>
      <c r="Z134" s="3">
        <f t="shared" si="7"/>
        <v>109957</v>
      </c>
      <c r="AA134" s="3">
        <f t="shared" si="8"/>
        <v>2178</v>
      </c>
      <c r="AB134" s="3">
        <f t="shared" si="9"/>
        <v>0</v>
      </c>
      <c r="AC134" s="3">
        <f t="shared" si="10"/>
        <v>3957</v>
      </c>
      <c r="AD134" s="3">
        <f t="shared" si="11"/>
        <v>3359</v>
      </c>
    </row>
    <row r="135" spans="1:30" x14ac:dyDescent="0.15">
      <c r="A135" s="3">
        <v>130</v>
      </c>
      <c r="B135" s="3" t="str">
        <f t="shared" ref="B135:B198" si="12">"关卡"&amp;A135&amp;E135</f>
        <v>关卡130小怪</v>
      </c>
      <c r="C135" s="3">
        <f>INDEX([3]关卡!$J$19:$J$2018,A135)</f>
        <v>184</v>
      </c>
      <c r="D135" s="3">
        <f>INDEX([3]关卡!$N$19:$N$2018,A135)</f>
        <v>184</v>
      </c>
      <c r="E135" s="3" t="s">
        <v>24</v>
      </c>
      <c r="F135" s="3" t="s">
        <v>26</v>
      </c>
      <c r="G135" s="3">
        <v>3</v>
      </c>
      <c r="H135" s="3">
        <v>0</v>
      </c>
      <c r="I135" s="3">
        <v>0</v>
      </c>
      <c r="J135" s="4">
        <v>1</v>
      </c>
      <c r="K135" s="4">
        <v>1</v>
      </c>
      <c r="L135" s="4">
        <v>2</v>
      </c>
      <c r="M135" s="3">
        <v>15</v>
      </c>
      <c r="N135" s="3">
        <v>2</v>
      </c>
      <c r="O135" s="3">
        <f>HLOOKUP(O$5,[1]非R能力!$B$8:$F$558,$C135+1,0)</f>
        <v>88343.686963216693</v>
      </c>
      <c r="P135" s="3">
        <f>HLOOKUP(P$5,[1]非R能力!$B$8:$F$558,$C135+1,0)</f>
        <v>20066.827778693983</v>
      </c>
      <c r="Q135" s="3">
        <f>HLOOKUP(Q$5,[1]非R能力!$B$8:$F$558,$C135+1,0)</f>
        <v>10894.926686385814</v>
      </c>
      <c r="R135" s="3">
        <f>HLOOKUP(R$5,[1]非R能力!$B$8:$F$558,$C135+1,0)</f>
        <v>3359.186237633673</v>
      </c>
      <c r="S135" s="3">
        <f>HLOOKUP(S$5,[1]非R能力!$B$8:$F$558,$C135+1,0)</f>
        <v>3957.679677827266</v>
      </c>
      <c r="T135" s="3">
        <f>INDEX([1]非R能力!$H$9:$H$558,D135)</f>
        <v>5207.938443794822</v>
      </c>
      <c r="U135" s="3">
        <f>IF(E135="小怪",0,IF(INDEX([1]非R能力!$FK$9:$FK$558,C135)=0,0,10))</f>
        <v>0</v>
      </c>
      <c r="V135" s="3">
        <f>IF(E135="小怪",0,IF(INDEX([1]非R能力!$FH$9:$FH$558,C135)=0,0,5000))</f>
        <v>0</v>
      </c>
      <c r="W135" s="3">
        <f>HLOOKUP(W$5,[2]人物技能基础!$O$3:$Q$553,$C135+1,0)</f>
        <v>3.637142857142857</v>
      </c>
      <c r="X135" s="3">
        <f>HLOOKUP(X$5,[2]人物技能基础!$O$3:$Q$553,$C135+1,0)</f>
        <v>2.0186428571428574</v>
      </c>
      <c r="Y135" s="3">
        <f>HLOOKUP(Y$5,[2]人物技能基础!$O$3:$Q$553,$C135+1,0)</f>
        <v>99.964285714285708</v>
      </c>
      <c r="Z135" s="3">
        <f t="shared" ref="Z135:Z198" si="13">INT(((P135-AB135)*X135+(Y135+T135))*G135*J135*$D$2)</f>
        <v>109957</v>
      </c>
      <c r="AA135" s="3">
        <f t="shared" ref="AA135:AA198" si="14">IF(H135=0,IF(U135=0,INT(Q135/5),IF(V135=0,INT(Q135/5),INT((V135/U135)/(1/N135*M135)/L135+Q135))),INT((IF(U135=0,0,V135/U135/(1/N135*M135))+O135/H135)/L135+Q135))</f>
        <v>2178</v>
      </c>
      <c r="AB135" s="3">
        <f t="shared" ref="AB135:AB198" si="15">INT(P135*I135)</f>
        <v>0</v>
      </c>
      <c r="AC135" s="3">
        <f t="shared" ref="AC135:AC198" si="16">INT(K135*S135)</f>
        <v>3957</v>
      </c>
      <c r="AD135" s="3">
        <f t="shared" ref="AD135:AD198" si="17">INT(R135/J135)</f>
        <v>3359</v>
      </c>
    </row>
    <row r="136" spans="1:30" x14ac:dyDescent="0.15">
      <c r="A136" s="3">
        <v>131</v>
      </c>
      <c r="B136" s="3" t="str">
        <f t="shared" si="12"/>
        <v>关卡131小怪</v>
      </c>
      <c r="C136" s="3">
        <f>INDEX([3]关卡!$J$19:$J$2018,A136)</f>
        <v>185</v>
      </c>
      <c r="D136" s="3">
        <f>INDEX([3]关卡!$N$19:$N$2018,A136)</f>
        <v>185</v>
      </c>
      <c r="E136" s="3" t="s">
        <v>24</v>
      </c>
      <c r="F136" s="3" t="s">
        <v>26</v>
      </c>
      <c r="G136" s="3">
        <v>3</v>
      </c>
      <c r="H136" s="3">
        <v>0</v>
      </c>
      <c r="I136" s="3">
        <v>0</v>
      </c>
      <c r="J136" s="4">
        <v>1</v>
      </c>
      <c r="K136" s="4">
        <v>1</v>
      </c>
      <c r="L136" s="4">
        <v>2</v>
      </c>
      <c r="M136" s="3">
        <v>15</v>
      </c>
      <c r="N136" s="3">
        <v>2</v>
      </c>
      <c r="O136" s="3">
        <f>HLOOKUP(O$5,[1]非R能力!$B$8:$F$558,$C136+1,0)</f>
        <v>89002.260832745451</v>
      </c>
      <c r="P136" s="3">
        <f>HLOOKUP(P$5,[1]非R能力!$B$8:$F$558,$C136+1,0)</f>
        <v>20186.092247757704</v>
      </c>
      <c r="Q136" s="3">
        <f>HLOOKUP(Q$5,[1]非R能力!$B$8:$F$558,$C136+1,0)</f>
        <v>10931.781016749548</v>
      </c>
      <c r="R136" s="3">
        <f>HLOOKUP(R$5,[1]非R能力!$B$8:$F$558,$C136+1,0)</f>
        <v>3389.73432014538</v>
      </c>
      <c r="S136" s="3">
        <f>HLOOKUP(S$5,[1]非R能力!$B$8:$F$558,$C136+1,0)</f>
        <v>4008.1629921931176</v>
      </c>
      <c r="T136" s="3">
        <f>INDEX([1]非R能力!$H$9:$H$558,D136)</f>
        <v>5260.6502895242247</v>
      </c>
      <c r="U136" s="3">
        <f>IF(E136="小怪",0,IF(INDEX([1]非R能力!$FK$9:$FK$558,C136)=0,0,10))</f>
        <v>0</v>
      </c>
      <c r="V136" s="3">
        <f>IF(E136="小怪",0,IF(INDEX([1]非R能力!$FH$9:$FH$558,C136)=0,0,5000))</f>
        <v>0</v>
      </c>
      <c r="W136" s="3">
        <f>HLOOKUP(W$5,[2]人物技能基础!$O$3:$Q$553,$C136+1,0)</f>
        <v>3.637142857142857</v>
      </c>
      <c r="X136" s="3">
        <f>HLOOKUP(X$5,[2]人物技能基础!$O$3:$Q$553,$C136+1,0)</f>
        <v>2.0186428571428574</v>
      </c>
      <c r="Y136" s="3">
        <f>HLOOKUP(Y$5,[2]人物技能基础!$O$3:$Q$553,$C136+1,0)</f>
        <v>99.964285714285708</v>
      </c>
      <c r="Z136" s="3">
        <f t="shared" si="13"/>
        <v>110661</v>
      </c>
      <c r="AA136" s="3">
        <f t="shared" si="14"/>
        <v>2186</v>
      </c>
      <c r="AB136" s="3">
        <f t="shared" si="15"/>
        <v>0</v>
      </c>
      <c r="AC136" s="3">
        <f t="shared" si="16"/>
        <v>4008</v>
      </c>
      <c r="AD136" s="3">
        <f t="shared" si="17"/>
        <v>3389</v>
      </c>
    </row>
    <row r="137" spans="1:30" x14ac:dyDescent="0.15">
      <c r="A137" s="3">
        <v>132</v>
      </c>
      <c r="B137" s="3" t="str">
        <f t="shared" si="12"/>
        <v>关卡132小怪</v>
      </c>
      <c r="C137" s="3">
        <f>INDEX([3]关卡!$J$19:$J$2018,A137)</f>
        <v>186</v>
      </c>
      <c r="D137" s="3">
        <f>INDEX([3]关卡!$N$19:$N$2018,A137)</f>
        <v>186</v>
      </c>
      <c r="E137" s="3" t="s">
        <v>24</v>
      </c>
      <c r="F137" s="3" t="s">
        <v>26</v>
      </c>
      <c r="G137" s="3">
        <v>3</v>
      </c>
      <c r="H137" s="3">
        <v>0</v>
      </c>
      <c r="I137" s="3">
        <v>0</v>
      </c>
      <c r="J137" s="4">
        <v>1</v>
      </c>
      <c r="K137" s="4">
        <v>1</v>
      </c>
      <c r="L137" s="4">
        <v>2</v>
      </c>
      <c r="M137" s="3">
        <v>15</v>
      </c>
      <c r="N137" s="3">
        <v>2</v>
      </c>
      <c r="O137" s="3">
        <f>HLOOKUP(O$5,[1]非R能力!$B$8:$F$558,$C137+1,0)</f>
        <v>89672.619336052769</v>
      </c>
      <c r="P137" s="3">
        <f>HLOOKUP(P$5,[1]非R能力!$B$8:$F$558,$C137+1,0)</f>
        <v>20306.60343289443</v>
      </c>
      <c r="Q137" s="3">
        <f>HLOOKUP(Q$5,[1]非R能力!$B$8:$F$558,$C137+1,0)</f>
        <v>10968.895435709706</v>
      </c>
      <c r="R137" s="3">
        <f>HLOOKUP(R$5,[1]非R能力!$B$8:$F$558,$C137+1,0)</f>
        <v>3420.4137469931784</v>
      </c>
      <c r="S137" s="3">
        <f>HLOOKUP(S$5,[1]非R能力!$B$8:$F$558,$C137+1,0)</f>
        <v>4058.8186054457306</v>
      </c>
      <c r="T137" s="3">
        <f>INDEX([1]非R能力!$H$9:$H$558,D137)</f>
        <v>5366.9009304795691</v>
      </c>
      <c r="U137" s="3">
        <f>IF(E137="小怪",0,IF(INDEX([1]非R能力!$FK$9:$FK$558,C137)=0,0,10))</f>
        <v>0</v>
      </c>
      <c r="V137" s="3">
        <f>IF(E137="小怪",0,IF(INDEX([1]非R能力!$FH$9:$FH$558,C137)=0,0,5000))</f>
        <v>0</v>
      </c>
      <c r="W137" s="3">
        <f>HLOOKUP(W$5,[2]人物技能基础!$O$3:$Q$553,$C137+1,0)</f>
        <v>3.637142857142857</v>
      </c>
      <c r="X137" s="3">
        <f>HLOOKUP(X$5,[2]人物技能基础!$O$3:$Q$553,$C137+1,0)</f>
        <v>2.0186428571428574</v>
      </c>
      <c r="Y137" s="3">
        <f>HLOOKUP(Y$5,[2]人物技能基础!$O$3:$Q$553,$C137+1,0)</f>
        <v>99.964285714285708</v>
      </c>
      <c r="Z137" s="3">
        <f t="shared" si="13"/>
        <v>111500</v>
      </c>
      <c r="AA137" s="3">
        <f t="shared" si="14"/>
        <v>2193</v>
      </c>
      <c r="AB137" s="3">
        <f t="shared" si="15"/>
        <v>0</v>
      </c>
      <c r="AC137" s="3">
        <f t="shared" si="16"/>
        <v>4058</v>
      </c>
      <c r="AD137" s="3">
        <f t="shared" si="17"/>
        <v>3420</v>
      </c>
    </row>
    <row r="138" spans="1:30" x14ac:dyDescent="0.15">
      <c r="A138" s="3">
        <v>133</v>
      </c>
      <c r="B138" s="3" t="str">
        <f t="shared" si="12"/>
        <v>关卡133小怪</v>
      </c>
      <c r="C138" s="3">
        <f>INDEX([3]关卡!$J$19:$J$2018,A138)</f>
        <v>186</v>
      </c>
      <c r="D138" s="3">
        <f>INDEX([3]关卡!$N$19:$N$2018,A138)</f>
        <v>186</v>
      </c>
      <c r="E138" s="3" t="s">
        <v>24</v>
      </c>
      <c r="F138" s="3" t="s">
        <v>26</v>
      </c>
      <c r="G138" s="3">
        <v>3</v>
      </c>
      <c r="H138" s="3">
        <v>0</v>
      </c>
      <c r="I138" s="3">
        <v>0</v>
      </c>
      <c r="J138" s="4">
        <v>1</v>
      </c>
      <c r="K138" s="4">
        <v>1</v>
      </c>
      <c r="L138" s="4">
        <v>2</v>
      </c>
      <c r="M138" s="3">
        <v>15</v>
      </c>
      <c r="N138" s="3">
        <v>2</v>
      </c>
      <c r="O138" s="3">
        <f>HLOOKUP(O$5,[1]非R能力!$B$8:$F$558,$C138+1,0)</f>
        <v>89672.619336052769</v>
      </c>
      <c r="P138" s="3">
        <f>HLOOKUP(P$5,[1]非R能力!$B$8:$F$558,$C138+1,0)</f>
        <v>20306.60343289443</v>
      </c>
      <c r="Q138" s="3">
        <f>HLOOKUP(Q$5,[1]非R能力!$B$8:$F$558,$C138+1,0)</f>
        <v>10968.895435709706</v>
      </c>
      <c r="R138" s="3">
        <f>HLOOKUP(R$5,[1]非R能力!$B$8:$F$558,$C138+1,0)</f>
        <v>3420.4137469931784</v>
      </c>
      <c r="S138" s="3">
        <f>HLOOKUP(S$5,[1]非R能力!$B$8:$F$558,$C138+1,0)</f>
        <v>4058.8186054457306</v>
      </c>
      <c r="T138" s="3">
        <f>INDEX([1]非R能力!$H$9:$H$558,D138)</f>
        <v>5366.9009304795691</v>
      </c>
      <c r="U138" s="3">
        <f>IF(E138="小怪",0,IF(INDEX([1]非R能力!$FK$9:$FK$558,C138)=0,0,10))</f>
        <v>0</v>
      </c>
      <c r="V138" s="3">
        <f>IF(E138="小怪",0,IF(INDEX([1]非R能力!$FH$9:$FH$558,C138)=0,0,5000))</f>
        <v>0</v>
      </c>
      <c r="W138" s="3">
        <f>HLOOKUP(W$5,[2]人物技能基础!$O$3:$Q$553,$C138+1,0)</f>
        <v>3.637142857142857</v>
      </c>
      <c r="X138" s="3">
        <f>HLOOKUP(X$5,[2]人物技能基础!$O$3:$Q$553,$C138+1,0)</f>
        <v>2.0186428571428574</v>
      </c>
      <c r="Y138" s="3">
        <f>HLOOKUP(Y$5,[2]人物技能基础!$O$3:$Q$553,$C138+1,0)</f>
        <v>99.964285714285708</v>
      </c>
      <c r="Z138" s="3">
        <f t="shared" si="13"/>
        <v>111500</v>
      </c>
      <c r="AA138" s="3">
        <f t="shared" si="14"/>
        <v>2193</v>
      </c>
      <c r="AB138" s="3">
        <f t="shared" si="15"/>
        <v>0</v>
      </c>
      <c r="AC138" s="3">
        <f t="shared" si="16"/>
        <v>4058</v>
      </c>
      <c r="AD138" s="3">
        <f t="shared" si="17"/>
        <v>3420</v>
      </c>
    </row>
    <row r="139" spans="1:30" x14ac:dyDescent="0.15">
      <c r="A139" s="3">
        <v>134</v>
      </c>
      <c r="B139" s="3" t="str">
        <f t="shared" si="12"/>
        <v>关卡134小怪</v>
      </c>
      <c r="C139" s="3">
        <f>INDEX([3]关卡!$J$19:$J$2018,A139)</f>
        <v>187</v>
      </c>
      <c r="D139" s="3">
        <f>INDEX([3]关卡!$N$19:$N$2018,A139)</f>
        <v>187</v>
      </c>
      <c r="E139" s="3" t="s">
        <v>24</v>
      </c>
      <c r="F139" s="3" t="s">
        <v>26</v>
      </c>
      <c r="G139" s="3">
        <v>3</v>
      </c>
      <c r="H139" s="3">
        <v>0</v>
      </c>
      <c r="I139" s="3">
        <v>0</v>
      </c>
      <c r="J139" s="4">
        <v>1</v>
      </c>
      <c r="K139" s="4">
        <v>1</v>
      </c>
      <c r="L139" s="4">
        <v>2</v>
      </c>
      <c r="M139" s="3">
        <v>15</v>
      </c>
      <c r="N139" s="3">
        <v>2</v>
      </c>
      <c r="O139" s="3">
        <f>HLOOKUP(O$5,[1]非R能力!$B$8:$F$558,$C139+1,0)</f>
        <v>90345.094392431405</v>
      </c>
      <c r="P139" s="3">
        <f>HLOOKUP(P$5,[1]非R能力!$B$8:$F$558,$C139+1,0)</f>
        <v>20427.253010163688</v>
      </c>
      <c r="Q139" s="3">
        <f>HLOOKUP(Q$5,[1]非R能力!$B$8:$F$558,$C139+1,0)</f>
        <v>11006.049950376459</v>
      </c>
      <c r="R139" s="3">
        <f>HLOOKUP(R$5,[1]非R能力!$B$8:$F$558,$C139+1,0)</f>
        <v>3451.1113869129863</v>
      </c>
      <c r="S139" s="3">
        <f>HLOOKUP(S$5,[1]非R能力!$B$8:$F$558,$C139+1,0)</f>
        <v>4109.4959100132519</v>
      </c>
      <c r="T139" s="3">
        <f>INDEX([1]非R能力!$H$9:$H$558,D139)</f>
        <v>5474.2654295198408</v>
      </c>
      <c r="U139" s="3">
        <f>IF(E139="小怪",0,IF(INDEX([1]非R能力!$FK$9:$FK$558,C139)=0,0,10))</f>
        <v>0</v>
      </c>
      <c r="V139" s="3">
        <f>IF(E139="小怪",0,IF(INDEX([1]非R能力!$FH$9:$FH$558,C139)=0,0,5000))</f>
        <v>0</v>
      </c>
      <c r="W139" s="3">
        <f>HLOOKUP(W$5,[2]人物技能基础!$O$3:$Q$553,$C139+1,0)</f>
        <v>3.637142857142857</v>
      </c>
      <c r="X139" s="3">
        <f>HLOOKUP(X$5,[2]人物技能基础!$O$3:$Q$553,$C139+1,0)</f>
        <v>2.0186428571428574</v>
      </c>
      <c r="Y139" s="3">
        <f>HLOOKUP(Y$5,[2]人物技能基础!$O$3:$Q$553,$C139+1,0)</f>
        <v>99.964285714285708</v>
      </c>
      <c r="Z139" s="3">
        <f t="shared" si="13"/>
        <v>112342</v>
      </c>
      <c r="AA139" s="3">
        <f t="shared" si="14"/>
        <v>2201</v>
      </c>
      <c r="AB139" s="3">
        <f t="shared" si="15"/>
        <v>0</v>
      </c>
      <c r="AC139" s="3">
        <f t="shared" si="16"/>
        <v>4109</v>
      </c>
      <c r="AD139" s="3">
        <f t="shared" si="17"/>
        <v>3451</v>
      </c>
    </row>
    <row r="140" spans="1:30" x14ac:dyDescent="0.15">
      <c r="A140" s="3">
        <v>135</v>
      </c>
      <c r="B140" s="3" t="str">
        <f t="shared" si="12"/>
        <v>关卡135小怪</v>
      </c>
      <c r="C140" s="3">
        <f>INDEX([3]关卡!$J$19:$J$2018,A140)</f>
        <v>187</v>
      </c>
      <c r="D140" s="3">
        <f>INDEX([3]关卡!$N$19:$N$2018,A140)</f>
        <v>187</v>
      </c>
      <c r="E140" s="3" t="s">
        <v>24</v>
      </c>
      <c r="F140" s="3" t="s">
        <v>26</v>
      </c>
      <c r="G140" s="3">
        <v>3</v>
      </c>
      <c r="H140" s="3">
        <v>0</v>
      </c>
      <c r="I140" s="3">
        <v>0</v>
      </c>
      <c r="J140" s="4">
        <v>1</v>
      </c>
      <c r="K140" s="4">
        <v>1</v>
      </c>
      <c r="L140" s="4">
        <v>2</v>
      </c>
      <c r="M140" s="3">
        <v>15</v>
      </c>
      <c r="N140" s="3">
        <v>2</v>
      </c>
      <c r="O140" s="3">
        <f>HLOOKUP(O$5,[1]非R能力!$B$8:$F$558,$C140+1,0)</f>
        <v>90345.094392431405</v>
      </c>
      <c r="P140" s="3">
        <f>HLOOKUP(P$5,[1]非R能力!$B$8:$F$558,$C140+1,0)</f>
        <v>20427.253010163688</v>
      </c>
      <c r="Q140" s="3">
        <f>HLOOKUP(Q$5,[1]非R能力!$B$8:$F$558,$C140+1,0)</f>
        <v>11006.049950376459</v>
      </c>
      <c r="R140" s="3">
        <f>HLOOKUP(R$5,[1]非R能力!$B$8:$F$558,$C140+1,0)</f>
        <v>3451.1113869129863</v>
      </c>
      <c r="S140" s="3">
        <f>HLOOKUP(S$5,[1]非R能力!$B$8:$F$558,$C140+1,0)</f>
        <v>4109.4959100132519</v>
      </c>
      <c r="T140" s="3">
        <f>INDEX([1]非R能力!$H$9:$H$558,D140)</f>
        <v>5474.2654295198408</v>
      </c>
      <c r="U140" s="3">
        <f>IF(E140="小怪",0,IF(INDEX([1]非R能力!$FK$9:$FK$558,C140)=0,0,10))</f>
        <v>0</v>
      </c>
      <c r="V140" s="3">
        <f>IF(E140="小怪",0,IF(INDEX([1]非R能力!$FH$9:$FH$558,C140)=0,0,5000))</f>
        <v>0</v>
      </c>
      <c r="W140" s="3">
        <f>HLOOKUP(W$5,[2]人物技能基础!$O$3:$Q$553,$C140+1,0)</f>
        <v>3.637142857142857</v>
      </c>
      <c r="X140" s="3">
        <f>HLOOKUP(X$5,[2]人物技能基础!$O$3:$Q$553,$C140+1,0)</f>
        <v>2.0186428571428574</v>
      </c>
      <c r="Y140" s="3">
        <f>HLOOKUP(Y$5,[2]人物技能基础!$O$3:$Q$553,$C140+1,0)</f>
        <v>99.964285714285708</v>
      </c>
      <c r="Z140" s="3">
        <f t="shared" si="13"/>
        <v>112342</v>
      </c>
      <c r="AA140" s="3">
        <f t="shared" si="14"/>
        <v>2201</v>
      </c>
      <c r="AB140" s="3">
        <f t="shared" si="15"/>
        <v>0</v>
      </c>
      <c r="AC140" s="3">
        <f t="shared" si="16"/>
        <v>4109</v>
      </c>
      <c r="AD140" s="3">
        <f t="shared" si="17"/>
        <v>3451</v>
      </c>
    </row>
    <row r="141" spans="1:30" x14ac:dyDescent="0.15">
      <c r="A141" s="3">
        <v>136</v>
      </c>
      <c r="B141" s="3" t="str">
        <f t="shared" si="12"/>
        <v>关卡136小怪</v>
      </c>
      <c r="C141" s="3">
        <f>INDEX([3]关卡!$J$19:$J$2018,A141)</f>
        <v>188</v>
      </c>
      <c r="D141" s="3">
        <f>INDEX([3]关卡!$N$19:$N$2018,A141)</f>
        <v>188</v>
      </c>
      <c r="E141" s="3" t="s">
        <v>24</v>
      </c>
      <c r="F141" s="3" t="s">
        <v>26</v>
      </c>
      <c r="G141" s="3">
        <v>3</v>
      </c>
      <c r="H141" s="3">
        <v>0</v>
      </c>
      <c r="I141" s="3">
        <v>0</v>
      </c>
      <c r="J141" s="4">
        <v>1</v>
      </c>
      <c r="K141" s="4">
        <v>1</v>
      </c>
      <c r="L141" s="4">
        <v>2</v>
      </c>
      <c r="M141" s="3">
        <v>15</v>
      </c>
      <c r="N141" s="3">
        <v>2</v>
      </c>
      <c r="O141" s="3">
        <f>HLOOKUP(O$5,[1]非R能力!$B$8:$F$558,$C141+1,0)</f>
        <v>91018.243052872596</v>
      </c>
      <c r="P141" s="3">
        <f>HLOOKUP(P$5,[1]非R能力!$B$8:$F$558,$C141+1,0)</f>
        <v>20547.997859705069</v>
      </c>
      <c r="Q141" s="3">
        <f>HLOOKUP(Q$5,[1]非R能力!$B$8:$F$558,$C141+1,0)</f>
        <v>11043.23745281728</v>
      </c>
      <c r="R141" s="3">
        <f>HLOOKUP(R$5,[1]非R能力!$B$8:$F$558,$C141+1,0)</f>
        <v>3515.2620816707636</v>
      </c>
      <c r="S141" s="3">
        <f>HLOOKUP(S$5,[1]非R能力!$B$8:$F$558,$C141+1,0)</f>
        <v>4160.1951062639819</v>
      </c>
      <c r="T141" s="3">
        <f>INDEX([1]非R能力!$H$9:$H$558,D141)</f>
        <v>5582.7573832066782</v>
      </c>
      <c r="U141" s="3">
        <f>IF(E141="小怪",0,IF(INDEX([1]非R能力!$FK$9:$FK$558,C141)=0,0,10))</f>
        <v>0</v>
      </c>
      <c r="V141" s="3">
        <f>IF(E141="小怪",0,IF(INDEX([1]非R能力!$FH$9:$FH$558,C141)=0,0,5000))</f>
        <v>0</v>
      </c>
      <c r="W141" s="3">
        <f>HLOOKUP(W$5,[2]人物技能基础!$O$3:$Q$553,$C141+1,0)</f>
        <v>3.637142857142857</v>
      </c>
      <c r="X141" s="3">
        <f>HLOOKUP(X$5,[2]人物技能基础!$O$3:$Q$553,$C141+1,0)</f>
        <v>2.0186428571428574</v>
      </c>
      <c r="Y141" s="3">
        <f>HLOOKUP(Y$5,[2]人物技能基础!$O$3:$Q$553,$C141+1,0)</f>
        <v>99.964285714285708</v>
      </c>
      <c r="Z141" s="3">
        <f t="shared" si="13"/>
        <v>113188</v>
      </c>
      <c r="AA141" s="3">
        <f t="shared" si="14"/>
        <v>2208</v>
      </c>
      <c r="AB141" s="3">
        <f t="shared" si="15"/>
        <v>0</v>
      </c>
      <c r="AC141" s="3">
        <f t="shared" si="16"/>
        <v>4160</v>
      </c>
      <c r="AD141" s="3">
        <f t="shared" si="17"/>
        <v>3515</v>
      </c>
    </row>
    <row r="142" spans="1:30" x14ac:dyDescent="0.15">
      <c r="A142" s="3">
        <v>137</v>
      </c>
      <c r="B142" s="3" t="str">
        <f t="shared" si="12"/>
        <v>关卡137小怪</v>
      </c>
      <c r="C142" s="3">
        <f>INDEX([3]关卡!$J$19:$J$2018,A142)</f>
        <v>189</v>
      </c>
      <c r="D142" s="3">
        <f>INDEX([3]关卡!$N$19:$N$2018,A142)</f>
        <v>189</v>
      </c>
      <c r="E142" s="3" t="s">
        <v>24</v>
      </c>
      <c r="F142" s="3" t="s">
        <v>26</v>
      </c>
      <c r="G142" s="3">
        <v>3</v>
      </c>
      <c r="H142" s="3">
        <v>0</v>
      </c>
      <c r="I142" s="3">
        <v>0</v>
      </c>
      <c r="J142" s="4">
        <v>1</v>
      </c>
      <c r="K142" s="4">
        <v>1</v>
      </c>
      <c r="L142" s="4">
        <v>2</v>
      </c>
      <c r="M142" s="3">
        <v>15</v>
      </c>
      <c r="N142" s="3">
        <v>2</v>
      </c>
      <c r="O142" s="3">
        <f>HLOOKUP(O$5,[1]非R能力!$B$8:$F$558,$C142+1,0)</f>
        <v>91703.90949879367</v>
      </c>
      <c r="P142" s="3">
        <f>HLOOKUP(P$5,[1]非R能力!$B$8:$F$558,$C142+1,0)</f>
        <v>20668.838584548892</v>
      </c>
      <c r="Q142" s="3">
        <f>HLOOKUP(Q$5,[1]非R能力!$B$8:$F$558,$C142+1,0)</f>
        <v>11080.458122233915</v>
      </c>
      <c r="R142" s="3">
        <f>HLOOKUP(R$5,[1]非R能力!$B$8:$F$558,$C142+1,0)</f>
        <v>3579.4435493699507</v>
      </c>
      <c r="S142" s="3">
        <f>HLOOKUP(S$5,[1]非R能力!$B$8:$F$558,$C142+1,0)</f>
        <v>4210.9163945838418</v>
      </c>
      <c r="T142" s="3">
        <f>INDEX([1]非R能力!$H$9:$H$558,D142)</f>
        <v>5692.3904864493534</v>
      </c>
      <c r="U142" s="3">
        <f>IF(E142="小怪",0,IF(INDEX([1]非R能力!$FK$9:$FK$558,C142)=0,0,10))</f>
        <v>0</v>
      </c>
      <c r="V142" s="3">
        <f>IF(E142="小怪",0,IF(INDEX([1]非R能力!$FH$9:$FH$558,C142)=0,0,5000))</f>
        <v>0</v>
      </c>
      <c r="W142" s="3">
        <f>HLOOKUP(W$5,[2]人物技能基础!$O$3:$Q$553,$C142+1,0)</f>
        <v>3.637142857142857</v>
      </c>
      <c r="X142" s="3">
        <f>HLOOKUP(X$5,[2]人物技能基础!$O$3:$Q$553,$C142+1,0)</f>
        <v>2.0186428571428574</v>
      </c>
      <c r="Y142" s="3">
        <f>HLOOKUP(Y$5,[2]人物技能基础!$O$3:$Q$553,$C142+1,0)</f>
        <v>99.964285714285708</v>
      </c>
      <c r="Z142" s="3">
        <f t="shared" si="13"/>
        <v>114036</v>
      </c>
      <c r="AA142" s="3">
        <f t="shared" si="14"/>
        <v>2216</v>
      </c>
      <c r="AB142" s="3">
        <f t="shared" si="15"/>
        <v>0</v>
      </c>
      <c r="AC142" s="3">
        <f t="shared" si="16"/>
        <v>4210</v>
      </c>
      <c r="AD142" s="3">
        <f t="shared" si="17"/>
        <v>3579</v>
      </c>
    </row>
    <row r="143" spans="1:30" x14ac:dyDescent="0.15">
      <c r="A143" s="3">
        <v>138</v>
      </c>
      <c r="B143" s="3" t="str">
        <f t="shared" si="12"/>
        <v>关卡138小怪</v>
      </c>
      <c r="C143" s="3">
        <f>INDEX([3]关卡!$J$19:$J$2018,A143)</f>
        <v>189</v>
      </c>
      <c r="D143" s="3">
        <f>INDEX([3]关卡!$N$19:$N$2018,A143)</f>
        <v>189</v>
      </c>
      <c r="E143" s="3" t="s">
        <v>24</v>
      </c>
      <c r="F143" s="3" t="s">
        <v>26</v>
      </c>
      <c r="G143" s="3">
        <v>3</v>
      </c>
      <c r="H143" s="3">
        <v>0</v>
      </c>
      <c r="I143" s="3">
        <v>0</v>
      </c>
      <c r="J143" s="4">
        <v>1</v>
      </c>
      <c r="K143" s="4">
        <v>1</v>
      </c>
      <c r="L143" s="4">
        <v>2</v>
      </c>
      <c r="M143" s="3">
        <v>15</v>
      </c>
      <c r="N143" s="3">
        <v>2</v>
      </c>
      <c r="O143" s="3">
        <f>HLOOKUP(O$5,[1]非R能力!$B$8:$F$558,$C143+1,0)</f>
        <v>91703.90949879367</v>
      </c>
      <c r="P143" s="3">
        <f>HLOOKUP(P$5,[1]非R能力!$B$8:$F$558,$C143+1,0)</f>
        <v>20668.838584548892</v>
      </c>
      <c r="Q143" s="3">
        <f>HLOOKUP(Q$5,[1]非R能力!$B$8:$F$558,$C143+1,0)</f>
        <v>11080.458122233915</v>
      </c>
      <c r="R143" s="3">
        <f>HLOOKUP(R$5,[1]非R能力!$B$8:$F$558,$C143+1,0)</f>
        <v>3579.4435493699507</v>
      </c>
      <c r="S143" s="3">
        <f>HLOOKUP(S$5,[1]非R能力!$B$8:$F$558,$C143+1,0)</f>
        <v>4210.9163945838418</v>
      </c>
      <c r="T143" s="3">
        <f>INDEX([1]非R能力!$H$9:$H$558,D143)</f>
        <v>5692.3904864493534</v>
      </c>
      <c r="U143" s="3">
        <f>IF(E143="小怪",0,IF(INDEX([1]非R能力!$FK$9:$FK$558,C143)=0,0,10))</f>
        <v>0</v>
      </c>
      <c r="V143" s="3">
        <f>IF(E143="小怪",0,IF(INDEX([1]非R能力!$FH$9:$FH$558,C143)=0,0,5000))</f>
        <v>0</v>
      </c>
      <c r="W143" s="3">
        <f>HLOOKUP(W$5,[2]人物技能基础!$O$3:$Q$553,$C143+1,0)</f>
        <v>3.637142857142857</v>
      </c>
      <c r="X143" s="3">
        <f>HLOOKUP(X$5,[2]人物技能基础!$O$3:$Q$553,$C143+1,0)</f>
        <v>2.0186428571428574</v>
      </c>
      <c r="Y143" s="3">
        <f>HLOOKUP(Y$5,[2]人物技能基础!$O$3:$Q$553,$C143+1,0)</f>
        <v>99.964285714285708</v>
      </c>
      <c r="Z143" s="3">
        <f t="shared" si="13"/>
        <v>114036</v>
      </c>
      <c r="AA143" s="3">
        <f t="shared" si="14"/>
        <v>2216</v>
      </c>
      <c r="AB143" s="3">
        <f t="shared" si="15"/>
        <v>0</v>
      </c>
      <c r="AC143" s="3">
        <f t="shared" si="16"/>
        <v>4210</v>
      </c>
      <c r="AD143" s="3">
        <f t="shared" si="17"/>
        <v>3579</v>
      </c>
    </row>
    <row r="144" spans="1:30" x14ac:dyDescent="0.15">
      <c r="A144" s="3">
        <v>139</v>
      </c>
      <c r="B144" s="3" t="str">
        <f t="shared" si="12"/>
        <v>关卡139小怪</v>
      </c>
      <c r="C144" s="3">
        <f>INDEX([3]关卡!$J$19:$J$2018,A144)</f>
        <v>190</v>
      </c>
      <c r="D144" s="3">
        <f>INDEX([3]关卡!$N$19:$N$2018,A144)</f>
        <v>190</v>
      </c>
      <c r="E144" s="3" t="s">
        <v>24</v>
      </c>
      <c r="F144" s="3" t="s">
        <v>26</v>
      </c>
      <c r="G144" s="3">
        <v>3</v>
      </c>
      <c r="H144" s="3">
        <v>0</v>
      </c>
      <c r="I144" s="3">
        <v>0</v>
      </c>
      <c r="J144" s="4">
        <v>1</v>
      </c>
      <c r="K144" s="4">
        <v>1</v>
      </c>
      <c r="L144" s="4">
        <v>2</v>
      </c>
      <c r="M144" s="3">
        <v>15</v>
      </c>
      <c r="N144" s="3">
        <v>2</v>
      </c>
      <c r="O144" s="3">
        <f>HLOOKUP(O$5,[1]非R能力!$B$8:$F$558,$C144+1,0)</f>
        <v>93090.30686775787</v>
      </c>
      <c r="P144" s="3">
        <f>HLOOKUP(P$5,[1]非R能力!$B$8:$F$558,$C144+1,0)</f>
        <v>20793.910027347571</v>
      </c>
      <c r="Q144" s="3">
        <f>HLOOKUP(Q$5,[1]非R能力!$B$8:$F$558,$C144+1,0)</f>
        <v>11142.090103772665</v>
      </c>
      <c r="R144" s="3">
        <f>HLOOKUP(R$5,[1]非R能力!$B$8:$F$558,$C144+1,0)</f>
        <v>3612.8613098473525</v>
      </c>
      <c r="S144" s="3">
        <f>HLOOKUP(S$5,[1]非R能力!$B$8:$F$558,$C144+1,0)</f>
        <v>4261.9462595773848</v>
      </c>
      <c r="T144" s="3">
        <f>INDEX([1]非R能力!$H$9:$H$558,D144)</f>
        <v>5747.6392757052117</v>
      </c>
      <c r="U144" s="3">
        <f>IF(E144="小怪",0,IF(INDEX([1]非R能力!$FK$9:$FK$558,C144)=0,0,10))</f>
        <v>0</v>
      </c>
      <c r="V144" s="3">
        <f>IF(E144="小怪",0,IF(INDEX([1]非R能力!$FH$9:$FH$558,C144)=0,0,5000))</f>
        <v>0</v>
      </c>
      <c r="W144" s="3">
        <f>HLOOKUP(W$5,[2]人物技能基础!$O$3:$Q$553,$C144+1,0)</f>
        <v>3.637142857142857</v>
      </c>
      <c r="X144" s="3">
        <f>HLOOKUP(X$5,[2]人物技能基础!$O$3:$Q$553,$C144+1,0)</f>
        <v>2.0186428571428574</v>
      </c>
      <c r="Y144" s="3">
        <f>HLOOKUP(Y$5,[2]人物技能基础!$O$3:$Q$553,$C144+1,0)</f>
        <v>99.964285714285708</v>
      </c>
      <c r="Z144" s="3">
        <f t="shared" si="13"/>
        <v>114775</v>
      </c>
      <c r="AA144" s="3">
        <f t="shared" si="14"/>
        <v>2228</v>
      </c>
      <c r="AB144" s="3">
        <f t="shared" si="15"/>
        <v>0</v>
      </c>
      <c r="AC144" s="3">
        <f t="shared" si="16"/>
        <v>4261</v>
      </c>
      <c r="AD144" s="3">
        <f t="shared" si="17"/>
        <v>3612</v>
      </c>
    </row>
    <row r="145" spans="1:30" x14ac:dyDescent="0.15">
      <c r="A145" s="3">
        <v>140</v>
      </c>
      <c r="B145" s="3" t="str">
        <f t="shared" si="12"/>
        <v>关卡140小怪</v>
      </c>
      <c r="C145" s="3">
        <f>INDEX([3]关卡!$J$19:$J$2018,A145)</f>
        <v>190</v>
      </c>
      <c r="D145" s="3">
        <f>INDEX([3]关卡!$N$19:$N$2018,A145)</f>
        <v>190</v>
      </c>
      <c r="E145" s="3" t="s">
        <v>24</v>
      </c>
      <c r="F145" s="3" t="s">
        <v>26</v>
      </c>
      <c r="G145" s="3">
        <v>3</v>
      </c>
      <c r="H145" s="3">
        <v>0</v>
      </c>
      <c r="I145" s="3">
        <v>0</v>
      </c>
      <c r="J145" s="4">
        <v>1</v>
      </c>
      <c r="K145" s="4">
        <v>1</v>
      </c>
      <c r="L145" s="4">
        <v>2</v>
      </c>
      <c r="M145" s="3">
        <v>15</v>
      </c>
      <c r="N145" s="3">
        <v>2</v>
      </c>
      <c r="O145" s="3">
        <f>HLOOKUP(O$5,[1]非R能力!$B$8:$F$558,$C145+1,0)</f>
        <v>93090.30686775787</v>
      </c>
      <c r="P145" s="3">
        <f>HLOOKUP(P$5,[1]非R能力!$B$8:$F$558,$C145+1,0)</f>
        <v>20793.910027347571</v>
      </c>
      <c r="Q145" s="3">
        <f>HLOOKUP(Q$5,[1]非R能力!$B$8:$F$558,$C145+1,0)</f>
        <v>11142.090103772665</v>
      </c>
      <c r="R145" s="3">
        <f>HLOOKUP(R$5,[1]非R能力!$B$8:$F$558,$C145+1,0)</f>
        <v>3612.8613098473525</v>
      </c>
      <c r="S145" s="3">
        <f>HLOOKUP(S$5,[1]非R能力!$B$8:$F$558,$C145+1,0)</f>
        <v>4261.9462595773848</v>
      </c>
      <c r="T145" s="3">
        <f>INDEX([1]非R能力!$H$9:$H$558,D145)</f>
        <v>5747.6392757052117</v>
      </c>
      <c r="U145" s="3">
        <f>IF(E145="小怪",0,IF(INDEX([1]非R能力!$FK$9:$FK$558,C145)=0,0,10))</f>
        <v>0</v>
      </c>
      <c r="V145" s="3">
        <f>IF(E145="小怪",0,IF(INDEX([1]非R能力!$FH$9:$FH$558,C145)=0,0,5000))</f>
        <v>0</v>
      </c>
      <c r="W145" s="3">
        <f>HLOOKUP(W$5,[2]人物技能基础!$O$3:$Q$553,$C145+1,0)</f>
        <v>3.637142857142857</v>
      </c>
      <c r="X145" s="3">
        <f>HLOOKUP(X$5,[2]人物技能基础!$O$3:$Q$553,$C145+1,0)</f>
        <v>2.0186428571428574</v>
      </c>
      <c r="Y145" s="3">
        <f>HLOOKUP(Y$5,[2]人物技能基础!$O$3:$Q$553,$C145+1,0)</f>
        <v>99.964285714285708</v>
      </c>
      <c r="Z145" s="3">
        <f t="shared" si="13"/>
        <v>114775</v>
      </c>
      <c r="AA145" s="3">
        <f t="shared" si="14"/>
        <v>2228</v>
      </c>
      <c r="AB145" s="3">
        <f t="shared" si="15"/>
        <v>0</v>
      </c>
      <c r="AC145" s="3">
        <f t="shared" si="16"/>
        <v>4261</v>
      </c>
      <c r="AD145" s="3">
        <f t="shared" si="17"/>
        <v>3612</v>
      </c>
    </row>
    <row r="146" spans="1:30" x14ac:dyDescent="0.15">
      <c r="A146" s="3">
        <v>141</v>
      </c>
      <c r="B146" s="3" t="str">
        <f t="shared" si="12"/>
        <v>关卡141小怪</v>
      </c>
      <c r="C146" s="3">
        <f>INDEX([3]关卡!$J$19:$J$2018,A146)</f>
        <v>191</v>
      </c>
      <c r="D146" s="3">
        <f>INDEX([3]关卡!$N$19:$N$2018,A146)</f>
        <v>191</v>
      </c>
      <c r="E146" s="3" t="s">
        <v>24</v>
      </c>
      <c r="F146" s="3" t="s">
        <v>26</v>
      </c>
      <c r="G146" s="3">
        <v>3</v>
      </c>
      <c r="H146" s="3">
        <v>0</v>
      </c>
      <c r="I146" s="3">
        <v>0</v>
      </c>
      <c r="J146" s="4">
        <v>1</v>
      </c>
      <c r="K146" s="4">
        <v>1</v>
      </c>
      <c r="L146" s="4">
        <v>2</v>
      </c>
      <c r="M146" s="3">
        <v>15</v>
      </c>
      <c r="N146" s="3">
        <v>2</v>
      </c>
      <c r="O146" s="3">
        <f>HLOOKUP(O$5,[1]非R能力!$B$8:$F$558,$C146+1,0)</f>
        <v>94628.05546423934</v>
      </c>
      <c r="P146" s="3">
        <f>HLOOKUP(P$5,[1]非R能力!$B$8:$F$558,$C146+1,0)</f>
        <v>20929.143498164227</v>
      </c>
      <c r="Q146" s="3">
        <f>HLOOKUP(Q$5,[1]非R能力!$B$8:$F$558,$C146+1,0)</f>
        <v>11209.897839284262</v>
      </c>
      <c r="R146" s="3">
        <f>HLOOKUP(R$5,[1]非R能力!$B$8:$F$558,$C146+1,0)</f>
        <v>3646.5521224461668</v>
      </c>
      <c r="S146" s="3">
        <f>HLOOKUP(S$5,[1]非R能力!$B$8:$F$558,$C146+1,0)</f>
        <v>4313.2555457111885</v>
      </c>
      <c r="T146" s="3">
        <f>INDEX([1]非R能力!$H$9:$H$558,D146)</f>
        <v>5859.0099963720077</v>
      </c>
      <c r="U146" s="3">
        <f>IF(E146="小怪",0,IF(INDEX([1]非R能力!$FK$9:$FK$558,C146)=0,0,10))</f>
        <v>0</v>
      </c>
      <c r="V146" s="3">
        <f>IF(E146="小怪",0,IF(INDEX([1]非R能力!$FH$9:$FH$558,C146)=0,0,5000))</f>
        <v>0</v>
      </c>
      <c r="W146" s="3">
        <f>HLOOKUP(W$5,[2]人物技能基础!$O$3:$Q$553,$C146+1,0)</f>
        <v>3.637142857142857</v>
      </c>
      <c r="X146" s="3">
        <f>HLOOKUP(X$5,[2]人物技能基础!$O$3:$Q$553,$C146+1,0)</f>
        <v>2.0186428571428574</v>
      </c>
      <c r="Y146" s="3">
        <f>HLOOKUP(Y$5,[2]人物技能基础!$O$3:$Q$553,$C146+1,0)</f>
        <v>99.964285714285708</v>
      </c>
      <c r="Z146" s="3">
        <f t="shared" si="13"/>
        <v>115697</v>
      </c>
      <c r="AA146" s="3">
        <f t="shared" si="14"/>
        <v>2241</v>
      </c>
      <c r="AB146" s="3">
        <f t="shared" si="15"/>
        <v>0</v>
      </c>
      <c r="AC146" s="3">
        <f t="shared" si="16"/>
        <v>4313</v>
      </c>
      <c r="AD146" s="3">
        <f t="shared" si="17"/>
        <v>3646</v>
      </c>
    </row>
    <row r="147" spans="1:30" x14ac:dyDescent="0.15">
      <c r="A147" s="3">
        <v>142</v>
      </c>
      <c r="B147" s="3" t="str">
        <f t="shared" si="12"/>
        <v>关卡142小怪</v>
      </c>
      <c r="C147" s="3">
        <f>INDEX([3]关卡!$J$19:$J$2018,A147)</f>
        <v>192</v>
      </c>
      <c r="D147" s="3">
        <f>INDEX([3]关卡!$N$19:$N$2018,A147)</f>
        <v>192</v>
      </c>
      <c r="E147" s="3" t="s">
        <v>24</v>
      </c>
      <c r="F147" s="3" t="s">
        <v>26</v>
      </c>
      <c r="G147" s="3">
        <v>3</v>
      </c>
      <c r="H147" s="3">
        <v>0</v>
      </c>
      <c r="I147" s="3">
        <v>0</v>
      </c>
      <c r="J147" s="4">
        <v>1</v>
      </c>
      <c r="K147" s="4">
        <v>1</v>
      </c>
      <c r="L147" s="4">
        <v>2</v>
      </c>
      <c r="M147" s="3">
        <v>15</v>
      </c>
      <c r="N147" s="3">
        <v>2</v>
      </c>
      <c r="O147" s="3">
        <f>HLOOKUP(O$5,[1]非R能力!$B$8:$F$558,$C147+1,0)</f>
        <v>96204.217466641814</v>
      </c>
      <c r="P147" s="3">
        <f>HLOOKUP(P$5,[1]非R能力!$B$8:$F$558,$C147+1,0)</f>
        <v>21065.572949587433</v>
      </c>
      <c r="Q147" s="3">
        <f>HLOOKUP(Q$5,[1]非R能力!$B$8:$F$558,$C147+1,0)</f>
        <v>11279.488071054453</v>
      </c>
      <c r="R147" s="3">
        <f>HLOOKUP(R$5,[1]非R能力!$B$8:$F$558,$C147+1,0)</f>
        <v>3680.3567687315522</v>
      </c>
      <c r="S147" s="3">
        <f>HLOOKUP(S$5,[1]非R能力!$B$8:$F$558,$C147+1,0)</f>
        <v>4364.7125314173236</v>
      </c>
      <c r="T147" s="3">
        <f>INDEX([1]非R能力!$H$9:$H$558,D147)</f>
        <v>6028.2751178198205</v>
      </c>
      <c r="U147" s="3">
        <f>IF(E147="小怪",0,IF(INDEX([1]非R能力!$FK$9:$FK$558,C147)=0,0,10))</f>
        <v>0</v>
      </c>
      <c r="V147" s="3">
        <f>IF(E147="小怪",0,IF(INDEX([1]非R能力!$FH$9:$FH$558,C147)=0,0,5000))</f>
        <v>0</v>
      </c>
      <c r="W147" s="3">
        <f>HLOOKUP(W$5,[2]人物技能基础!$O$3:$Q$553,$C147+1,0)</f>
        <v>3.637142857142857</v>
      </c>
      <c r="X147" s="3">
        <f>HLOOKUP(X$5,[2]人物技能基础!$O$3:$Q$553,$C147+1,0)</f>
        <v>2.0186428571428574</v>
      </c>
      <c r="Y147" s="3">
        <f>HLOOKUP(Y$5,[2]人物技能基础!$O$3:$Q$553,$C147+1,0)</f>
        <v>99.964285714285708</v>
      </c>
      <c r="Z147" s="3">
        <f t="shared" si="13"/>
        <v>116765</v>
      </c>
      <c r="AA147" s="3">
        <f t="shared" si="14"/>
        <v>2255</v>
      </c>
      <c r="AB147" s="3">
        <f t="shared" si="15"/>
        <v>0</v>
      </c>
      <c r="AC147" s="3">
        <f t="shared" si="16"/>
        <v>4364</v>
      </c>
      <c r="AD147" s="3">
        <f t="shared" si="17"/>
        <v>3680</v>
      </c>
    </row>
    <row r="148" spans="1:30" x14ac:dyDescent="0.15">
      <c r="A148" s="3">
        <v>143</v>
      </c>
      <c r="B148" s="3" t="str">
        <f t="shared" si="12"/>
        <v>关卡143小怪</v>
      </c>
      <c r="C148" s="3">
        <f>INDEX([3]关卡!$J$19:$J$2018,A148)</f>
        <v>192</v>
      </c>
      <c r="D148" s="3">
        <f>INDEX([3]关卡!$N$19:$N$2018,A148)</f>
        <v>192</v>
      </c>
      <c r="E148" s="3" t="s">
        <v>24</v>
      </c>
      <c r="F148" s="3" t="s">
        <v>26</v>
      </c>
      <c r="G148" s="3">
        <v>3</v>
      </c>
      <c r="H148" s="3">
        <v>0</v>
      </c>
      <c r="I148" s="3">
        <v>0</v>
      </c>
      <c r="J148" s="4">
        <v>1</v>
      </c>
      <c r="K148" s="4">
        <v>1</v>
      </c>
      <c r="L148" s="4">
        <v>2</v>
      </c>
      <c r="M148" s="3">
        <v>15</v>
      </c>
      <c r="N148" s="3">
        <v>2</v>
      </c>
      <c r="O148" s="3">
        <f>HLOOKUP(O$5,[1]非R能力!$B$8:$F$558,$C148+1,0)</f>
        <v>96204.217466641814</v>
      </c>
      <c r="P148" s="3">
        <f>HLOOKUP(P$5,[1]非R能力!$B$8:$F$558,$C148+1,0)</f>
        <v>21065.572949587433</v>
      </c>
      <c r="Q148" s="3">
        <f>HLOOKUP(Q$5,[1]非R能力!$B$8:$F$558,$C148+1,0)</f>
        <v>11279.488071054453</v>
      </c>
      <c r="R148" s="3">
        <f>HLOOKUP(R$5,[1]非R能力!$B$8:$F$558,$C148+1,0)</f>
        <v>3680.3567687315522</v>
      </c>
      <c r="S148" s="3">
        <f>HLOOKUP(S$5,[1]非R能力!$B$8:$F$558,$C148+1,0)</f>
        <v>4364.7125314173236</v>
      </c>
      <c r="T148" s="3">
        <f>INDEX([1]非R能力!$H$9:$H$558,D148)</f>
        <v>6028.2751178198205</v>
      </c>
      <c r="U148" s="3">
        <f>IF(E148="小怪",0,IF(INDEX([1]非R能力!$FK$9:$FK$558,C148)=0,0,10))</f>
        <v>0</v>
      </c>
      <c r="V148" s="3">
        <f>IF(E148="小怪",0,IF(INDEX([1]非R能力!$FH$9:$FH$558,C148)=0,0,5000))</f>
        <v>0</v>
      </c>
      <c r="W148" s="3">
        <f>HLOOKUP(W$5,[2]人物技能基础!$O$3:$Q$553,$C148+1,0)</f>
        <v>3.637142857142857</v>
      </c>
      <c r="X148" s="3">
        <f>HLOOKUP(X$5,[2]人物技能基础!$O$3:$Q$553,$C148+1,0)</f>
        <v>2.0186428571428574</v>
      </c>
      <c r="Y148" s="3">
        <f>HLOOKUP(Y$5,[2]人物技能基础!$O$3:$Q$553,$C148+1,0)</f>
        <v>99.964285714285708</v>
      </c>
      <c r="Z148" s="3">
        <f t="shared" si="13"/>
        <v>116765</v>
      </c>
      <c r="AA148" s="3">
        <f t="shared" si="14"/>
        <v>2255</v>
      </c>
      <c r="AB148" s="3">
        <f t="shared" si="15"/>
        <v>0</v>
      </c>
      <c r="AC148" s="3">
        <f t="shared" si="16"/>
        <v>4364</v>
      </c>
      <c r="AD148" s="3">
        <f t="shared" si="17"/>
        <v>3680</v>
      </c>
    </row>
    <row r="149" spans="1:30" x14ac:dyDescent="0.15">
      <c r="A149" s="3">
        <v>144</v>
      </c>
      <c r="B149" s="3" t="str">
        <f t="shared" si="12"/>
        <v>关卡144小怪</v>
      </c>
      <c r="C149" s="3">
        <f>INDEX([3]关卡!$J$19:$J$2018,A149)</f>
        <v>193</v>
      </c>
      <c r="D149" s="3">
        <f>INDEX([3]关卡!$N$19:$N$2018,A149)</f>
        <v>193</v>
      </c>
      <c r="E149" s="3" t="s">
        <v>24</v>
      </c>
      <c r="F149" s="3" t="s">
        <v>26</v>
      </c>
      <c r="G149" s="3">
        <v>3</v>
      </c>
      <c r="H149" s="3">
        <v>0</v>
      </c>
      <c r="I149" s="3">
        <v>0</v>
      </c>
      <c r="J149" s="4">
        <v>1</v>
      </c>
      <c r="K149" s="4">
        <v>1</v>
      </c>
      <c r="L149" s="4">
        <v>2</v>
      </c>
      <c r="M149" s="3">
        <v>15</v>
      </c>
      <c r="N149" s="3">
        <v>2</v>
      </c>
      <c r="O149" s="3">
        <f>HLOOKUP(O$5,[1]非R能力!$B$8:$F$558,$C149+1,0)</f>
        <v>97782.603139595944</v>
      </c>
      <c r="P149" s="3">
        <f>HLOOKUP(P$5,[1]非R能力!$B$8:$F$558,$C149+1,0)</f>
        <v>21202.106768515336</v>
      </c>
      <c r="Q149" s="3">
        <f>HLOOKUP(Q$5,[1]非R能力!$B$8:$F$558,$C149+1,0)</f>
        <v>11349.126337328455</v>
      </c>
      <c r="R149" s="3">
        <f>HLOOKUP(R$5,[1]非R能力!$B$8:$F$558,$C149+1,0)</f>
        <v>3714.1833198478371</v>
      </c>
      <c r="S149" s="3">
        <f>HLOOKUP(S$5,[1]非R能力!$B$8:$F$558,$C149+1,0)</f>
        <v>4416.1948510720631</v>
      </c>
      <c r="T149" s="3">
        <f>INDEX([1]非R能力!$H$9:$H$558,D149)</f>
        <v>6142.6117353314776</v>
      </c>
      <c r="U149" s="3">
        <f>IF(E149="小怪",0,IF(INDEX([1]非R能力!$FK$9:$FK$558,C149)=0,0,10))</f>
        <v>0</v>
      </c>
      <c r="V149" s="3">
        <f>IF(E149="小怪",0,IF(INDEX([1]非R能力!$FH$9:$FH$558,C149)=0,0,5000))</f>
        <v>0</v>
      </c>
      <c r="W149" s="3">
        <f>HLOOKUP(W$5,[2]人物技能基础!$O$3:$Q$553,$C149+1,0)</f>
        <v>3.637142857142857</v>
      </c>
      <c r="X149" s="3">
        <f>HLOOKUP(X$5,[2]人物技能基础!$O$3:$Q$553,$C149+1,0)</f>
        <v>2.0186428571428574</v>
      </c>
      <c r="Y149" s="3">
        <f>HLOOKUP(Y$5,[2]人物技能基础!$O$3:$Q$553,$C149+1,0)</f>
        <v>99.964285714285708</v>
      </c>
      <c r="Z149" s="3">
        <f t="shared" si="13"/>
        <v>117700</v>
      </c>
      <c r="AA149" s="3">
        <f t="shared" si="14"/>
        <v>2269</v>
      </c>
      <c r="AB149" s="3">
        <f t="shared" si="15"/>
        <v>0</v>
      </c>
      <c r="AC149" s="3">
        <f t="shared" si="16"/>
        <v>4416</v>
      </c>
      <c r="AD149" s="3">
        <f t="shared" si="17"/>
        <v>3714</v>
      </c>
    </row>
    <row r="150" spans="1:30" x14ac:dyDescent="0.15">
      <c r="A150" s="3">
        <v>145</v>
      </c>
      <c r="B150" s="3" t="str">
        <f t="shared" si="12"/>
        <v>关卡145小怪</v>
      </c>
      <c r="C150" s="3">
        <f>INDEX([3]关卡!$J$19:$J$2018,A150)</f>
        <v>194</v>
      </c>
      <c r="D150" s="3">
        <f>INDEX([3]关卡!$N$19:$N$2018,A150)</f>
        <v>194</v>
      </c>
      <c r="E150" s="3" t="s">
        <v>24</v>
      </c>
      <c r="F150" s="3" t="s">
        <v>26</v>
      </c>
      <c r="G150" s="3">
        <v>3</v>
      </c>
      <c r="H150" s="3">
        <v>0</v>
      </c>
      <c r="I150" s="3">
        <v>0</v>
      </c>
      <c r="J150" s="4">
        <v>1</v>
      </c>
      <c r="K150" s="4">
        <v>1</v>
      </c>
      <c r="L150" s="4">
        <v>2</v>
      </c>
      <c r="M150" s="3">
        <v>15</v>
      </c>
      <c r="N150" s="3">
        <v>2</v>
      </c>
      <c r="O150" s="3">
        <f>HLOOKUP(O$5,[1]非R能力!$B$8:$F$558,$C150+1,0)</f>
        <v>99286.74646338867</v>
      </c>
      <c r="P150" s="3">
        <f>HLOOKUP(P$5,[1]非R能力!$B$8:$F$558,$C150+1,0)</f>
        <v>21329.444366528012</v>
      </c>
      <c r="Q150" s="3">
        <f>HLOOKUP(Q$5,[1]非R能力!$B$8:$F$558,$C150+1,0)</f>
        <v>11415.787696320554</v>
      </c>
      <c r="R150" s="3">
        <f>HLOOKUP(R$5,[1]非R能力!$B$8:$F$558,$C150+1,0)</f>
        <v>3747.3592048317937</v>
      </c>
      <c r="S150" s="3">
        <f>HLOOKUP(S$5,[1]非R能力!$B$8:$F$558,$C150+1,0)</f>
        <v>4467.5462943059383</v>
      </c>
      <c r="T150" s="3">
        <f>INDEX([1]非R能力!$H$9:$H$558,D150)</f>
        <v>6316.391933037361</v>
      </c>
      <c r="U150" s="3">
        <f>IF(E150="小怪",0,IF(INDEX([1]非R能力!$FK$9:$FK$558,C150)=0,0,10))</f>
        <v>0</v>
      </c>
      <c r="V150" s="3">
        <f>IF(E150="小怪",0,IF(INDEX([1]非R能力!$FH$9:$FH$558,C150)=0,0,5000))</f>
        <v>0</v>
      </c>
      <c r="W150" s="3">
        <f>HLOOKUP(W$5,[2]人物技能基础!$O$3:$Q$553,$C150+1,0)</f>
        <v>3.637142857142857</v>
      </c>
      <c r="X150" s="3">
        <f>HLOOKUP(X$5,[2]人物技能基础!$O$3:$Q$553,$C150+1,0)</f>
        <v>2.0186428571428574</v>
      </c>
      <c r="Y150" s="3">
        <f>HLOOKUP(Y$5,[2]人物技能基础!$O$3:$Q$553,$C150+1,0)</f>
        <v>99.964285714285708</v>
      </c>
      <c r="Z150" s="3">
        <f t="shared" si="13"/>
        <v>118734</v>
      </c>
      <c r="AA150" s="3">
        <f t="shared" si="14"/>
        <v>2283</v>
      </c>
      <c r="AB150" s="3">
        <f t="shared" si="15"/>
        <v>0</v>
      </c>
      <c r="AC150" s="3">
        <f t="shared" si="16"/>
        <v>4467</v>
      </c>
      <c r="AD150" s="3">
        <f t="shared" si="17"/>
        <v>3747</v>
      </c>
    </row>
    <row r="151" spans="1:30" x14ac:dyDescent="0.15">
      <c r="A151" s="3">
        <v>146</v>
      </c>
      <c r="B151" s="3" t="str">
        <f t="shared" si="12"/>
        <v>关卡146小怪</v>
      </c>
      <c r="C151" s="3">
        <f>INDEX([3]关卡!$J$19:$J$2018,A151)</f>
        <v>194</v>
      </c>
      <c r="D151" s="3">
        <f>INDEX([3]关卡!$N$19:$N$2018,A151)</f>
        <v>194</v>
      </c>
      <c r="E151" s="3" t="s">
        <v>24</v>
      </c>
      <c r="F151" s="3" t="s">
        <v>26</v>
      </c>
      <c r="G151" s="3">
        <v>3</v>
      </c>
      <c r="H151" s="3">
        <v>0</v>
      </c>
      <c r="I151" s="3">
        <v>0</v>
      </c>
      <c r="J151" s="4">
        <v>1</v>
      </c>
      <c r="K151" s="4">
        <v>1</v>
      </c>
      <c r="L151" s="4">
        <v>2</v>
      </c>
      <c r="M151" s="3">
        <v>15</v>
      </c>
      <c r="N151" s="3">
        <v>2</v>
      </c>
      <c r="O151" s="3">
        <f>HLOOKUP(O$5,[1]非R能力!$B$8:$F$558,$C151+1,0)</f>
        <v>99286.74646338867</v>
      </c>
      <c r="P151" s="3">
        <f>HLOOKUP(P$5,[1]非R能力!$B$8:$F$558,$C151+1,0)</f>
        <v>21329.444366528012</v>
      </c>
      <c r="Q151" s="3">
        <f>HLOOKUP(Q$5,[1]非R能力!$B$8:$F$558,$C151+1,0)</f>
        <v>11415.787696320554</v>
      </c>
      <c r="R151" s="3">
        <f>HLOOKUP(R$5,[1]非R能力!$B$8:$F$558,$C151+1,0)</f>
        <v>3747.3592048317937</v>
      </c>
      <c r="S151" s="3">
        <f>HLOOKUP(S$5,[1]非R能力!$B$8:$F$558,$C151+1,0)</f>
        <v>4467.5462943059383</v>
      </c>
      <c r="T151" s="3">
        <f>INDEX([1]非R能力!$H$9:$H$558,D151)</f>
        <v>6316.391933037361</v>
      </c>
      <c r="U151" s="3">
        <f>IF(E151="小怪",0,IF(INDEX([1]非R能力!$FK$9:$FK$558,C151)=0,0,10))</f>
        <v>0</v>
      </c>
      <c r="V151" s="3">
        <f>IF(E151="小怪",0,IF(INDEX([1]非R能力!$FH$9:$FH$558,C151)=0,0,5000))</f>
        <v>0</v>
      </c>
      <c r="W151" s="3">
        <f>HLOOKUP(W$5,[2]人物技能基础!$O$3:$Q$553,$C151+1,0)</f>
        <v>3.637142857142857</v>
      </c>
      <c r="X151" s="3">
        <f>HLOOKUP(X$5,[2]人物技能基础!$O$3:$Q$553,$C151+1,0)</f>
        <v>2.0186428571428574</v>
      </c>
      <c r="Y151" s="3">
        <f>HLOOKUP(Y$5,[2]人物技能基础!$O$3:$Q$553,$C151+1,0)</f>
        <v>99.964285714285708</v>
      </c>
      <c r="Z151" s="3">
        <f t="shared" si="13"/>
        <v>118734</v>
      </c>
      <c r="AA151" s="3">
        <f t="shared" si="14"/>
        <v>2283</v>
      </c>
      <c r="AB151" s="3">
        <f t="shared" si="15"/>
        <v>0</v>
      </c>
      <c r="AC151" s="3">
        <f t="shared" si="16"/>
        <v>4467</v>
      </c>
      <c r="AD151" s="3">
        <f t="shared" si="17"/>
        <v>3747</v>
      </c>
    </row>
    <row r="152" spans="1:30" x14ac:dyDescent="0.15">
      <c r="A152" s="3">
        <v>147</v>
      </c>
      <c r="B152" s="3" t="str">
        <f t="shared" si="12"/>
        <v>关卡147小怪</v>
      </c>
      <c r="C152" s="3">
        <f>INDEX([3]关卡!$J$19:$J$2018,A152)</f>
        <v>195</v>
      </c>
      <c r="D152" s="3">
        <f>INDEX([3]关卡!$N$19:$N$2018,A152)</f>
        <v>195</v>
      </c>
      <c r="E152" s="3" t="s">
        <v>24</v>
      </c>
      <c r="F152" s="3" t="s">
        <v>26</v>
      </c>
      <c r="G152" s="3">
        <v>3</v>
      </c>
      <c r="H152" s="3">
        <v>0</v>
      </c>
      <c r="I152" s="3">
        <v>0</v>
      </c>
      <c r="J152" s="4">
        <v>1</v>
      </c>
      <c r="K152" s="4">
        <v>1</v>
      </c>
      <c r="L152" s="4">
        <v>2</v>
      </c>
      <c r="M152" s="3">
        <v>15</v>
      </c>
      <c r="N152" s="3">
        <v>2</v>
      </c>
      <c r="O152" s="3">
        <f>HLOOKUP(O$5,[1]非R能力!$B$8:$F$558,$C152+1,0)</f>
        <v>100684.13366368366</v>
      </c>
      <c r="P152" s="3">
        <f>HLOOKUP(P$5,[1]非R能力!$B$8:$F$558,$C152+1,0)</f>
        <v>21457.193709483283</v>
      </c>
      <c r="Q152" s="3">
        <f>HLOOKUP(Q$5,[1]非R能力!$B$8:$F$558,$C152+1,0)</f>
        <v>11479.475959457171</v>
      </c>
      <c r="R152" s="3">
        <f>HLOOKUP(R$5,[1]非R能力!$B$8:$F$558,$C152+1,0)</f>
        <v>3780.5918957873164</v>
      </c>
      <c r="S152" s="3">
        <f>HLOOKUP(S$5,[1]非R能力!$B$8:$F$558,$C152+1,0)</f>
        <v>4518.9698589409672</v>
      </c>
      <c r="T152" s="3">
        <f>INDEX([1]非R能力!$H$9:$H$558,D152)</f>
        <v>6492.945422095826</v>
      </c>
      <c r="U152" s="3">
        <f>IF(E152="小怪",0,IF(INDEX([1]非R能力!$FK$9:$FK$558,C152)=0,0,10))</f>
        <v>0</v>
      </c>
      <c r="V152" s="3">
        <f>IF(E152="小怪",0,IF(INDEX([1]非R能力!$FH$9:$FH$558,C152)=0,0,5000))</f>
        <v>0</v>
      </c>
      <c r="W152" s="3">
        <f>HLOOKUP(W$5,[2]人物技能基础!$O$3:$Q$553,$C152+1,0)</f>
        <v>3.637142857142857</v>
      </c>
      <c r="X152" s="3">
        <f>HLOOKUP(X$5,[2]人物技能基础!$O$3:$Q$553,$C152+1,0)</f>
        <v>2.0186428571428574</v>
      </c>
      <c r="Y152" s="3">
        <f>HLOOKUP(Y$5,[2]人物技能基础!$O$3:$Q$553,$C152+1,0)</f>
        <v>99.964285714285708</v>
      </c>
      <c r="Z152" s="3">
        <f t="shared" si="13"/>
        <v>119777</v>
      </c>
      <c r="AA152" s="3">
        <f t="shared" si="14"/>
        <v>2295</v>
      </c>
      <c r="AB152" s="3">
        <f t="shared" si="15"/>
        <v>0</v>
      </c>
      <c r="AC152" s="3">
        <f t="shared" si="16"/>
        <v>4518</v>
      </c>
      <c r="AD152" s="3">
        <f t="shared" si="17"/>
        <v>3780</v>
      </c>
    </row>
    <row r="153" spans="1:30" x14ac:dyDescent="0.15">
      <c r="A153" s="3">
        <v>148</v>
      </c>
      <c r="B153" s="3" t="str">
        <f t="shared" si="12"/>
        <v>关卡148小怪</v>
      </c>
      <c r="C153" s="3">
        <f>INDEX([3]关卡!$J$19:$J$2018,A153)</f>
        <v>195</v>
      </c>
      <c r="D153" s="3">
        <f>INDEX([3]关卡!$N$19:$N$2018,A153)</f>
        <v>195</v>
      </c>
      <c r="E153" s="3" t="s">
        <v>24</v>
      </c>
      <c r="F153" s="3" t="s">
        <v>26</v>
      </c>
      <c r="G153" s="3">
        <v>3</v>
      </c>
      <c r="H153" s="3">
        <v>0</v>
      </c>
      <c r="I153" s="3">
        <v>0</v>
      </c>
      <c r="J153" s="4">
        <v>1</v>
      </c>
      <c r="K153" s="4">
        <v>1</v>
      </c>
      <c r="L153" s="4">
        <v>2</v>
      </c>
      <c r="M153" s="3">
        <v>15</v>
      </c>
      <c r="N153" s="3">
        <v>2</v>
      </c>
      <c r="O153" s="3">
        <f>HLOOKUP(O$5,[1]非R能力!$B$8:$F$558,$C153+1,0)</f>
        <v>100684.13366368366</v>
      </c>
      <c r="P153" s="3">
        <f>HLOOKUP(P$5,[1]非R能力!$B$8:$F$558,$C153+1,0)</f>
        <v>21457.193709483283</v>
      </c>
      <c r="Q153" s="3">
        <f>HLOOKUP(Q$5,[1]非R能力!$B$8:$F$558,$C153+1,0)</f>
        <v>11479.475959457171</v>
      </c>
      <c r="R153" s="3">
        <f>HLOOKUP(R$5,[1]非R能力!$B$8:$F$558,$C153+1,0)</f>
        <v>3780.5918957873164</v>
      </c>
      <c r="S153" s="3">
        <f>HLOOKUP(S$5,[1]非R能力!$B$8:$F$558,$C153+1,0)</f>
        <v>4518.9698589409672</v>
      </c>
      <c r="T153" s="3">
        <f>INDEX([1]非R能力!$H$9:$H$558,D153)</f>
        <v>6492.945422095826</v>
      </c>
      <c r="U153" s="3">
        <f>IF(E153="小怪",0,IF(INDEX([1]非R能力!$FK$9:$FK$558,C153)=0,0,10))</f>
        <v>0</v>
      </c>
      <c r="V153" s="3">
        <f>IF(E153="小怪",0,IF(INDEX([1]非R能力!$FH$9:$FH$558,C153)=0,0,5000))</f>
        <v>0</v>
      </c>
      <c r="W153" s="3">
        <f>HLOOKUP(W$5,[2]人物技能基础!$O$3:$Q$553,$C153+1,0)</f>
        <v>3.637142857142857</v>
      </c>
      <c r="X153" s="3">
        <f>HLOOKUP(X$5,[2]人物技能基础!$O$3:$Q$553,$C153+1,0)</f>
        <v>2.0186428571428574</v>
      </c>
      <c r="Y153" s="3">
        <f>HLOOKUP(Y$5,[2]人物技能基础!$O$3:$Q$553,$C153+1,0)</f>
        <v>99.964285714285708</v>
      </c>
      <c r="Z153" s="3">
        <f t="shared" si="13"/>
        <v>119777</v>
      </c>
      <c r="AA153" s="3">
        <f t="shared" si="14"/>
        <v>2295</v>
      </c>
      <c r="AB153" s="3">
        <f t="shared" si="15"/>
        <v>0</v>
      </c>
      <c r="AC153" s="3">
        <f t="shared" si="16"/>
        <v>4518</v>
      </c>
      <c r="AD153" s="3">
        <f t="shared" si="17"/>
        <v>3780</v>
      </c>
    </row>
    <row r="154" spans="1:30" x14ac:dyDescent="0.15">
      <c r="A154" s="3">
        <v>149</v>
      </c>
      <c r="B154" s="3" t="str">
        <f t="shared" si="12"/>
        <v>关卡149小怪</v>
      </c>
      <c r="C154" s="3">
        <f>INDEX([3]关卡!$J$19:$J$2018,A154)</f>
        <v>196</v>
      </c>
      <c r="D154" s="3">
        <f>INDEX([3]关卡!$N$19:$N$2018,A154)</f>
        <v>196</v>
      </c>
      <c r="E154" s="3" t="s">
        <v>24</v>
      </c>
      <c r="F154" s="3" t="s">
        <v>26</v>
      </c>
      <c r="G154" s="3">
        <v>3</v>
      </c>
      <c r="H154" s="3">
        <v>0</v>
      </c>
      <c r="I154" s="3">
        <v>0</v>
      </c>
      <c r="J154" s="4">
        <v>1</v>
      </c>
      <c r="K154" s="4">
        <v>1</v>
      </c>
      <c r="L154" s="4">
        <v>2</v>
      </c>
      <c r="M154" s="3">
        <v>15</v>
      </c>
      <c r="N154" s="3">
        <v>2</v>
      </c>
      <c r="O154" s="3">
        <f>HLOOKUP(O$5,[1]非R能力!$B$8:$F$558,$C154+1,0)</f>
        <v>102063.52170467887</v>
      </c>
      <c r="P154" s="3">
        <f>HLOOKUP(P$5,[1]非R能力!$B$8:$F$558,$C154+1,0)</f>
        <v>21585.482597131075</v>
      </c>
      <c r="Q154" s="3">
        <f>HLOOKUP(Q$5,[1]非R能力!$B$8:$F$558,$C154+1,0)</f>
        <v>11543.170467347276</v>
      </c>
      <c r="R154" s="3">
        <f>HLOOKUP(R$5,[1]非R能力!$B$8:$F$558,$C154+1,0)</f>
        <v>3813.8465530560334</v>
      </c>
      <c r="S154" s="3">
        <f>HLOOKUP(S$5,[1]非R能力!$B$8:$F$558,$C154+1,0)</f>
        <v>4570.419170707898</v>
      </c>
      <c r="T154" s="3">
        <f>INDEX([1]非R能力!$H$9:$H$558,D154)</f>
        <v>6672.3209952312118</v>
      </c>
      <c r="U154" s="3">
        <f>IF(E154="小怪",0,IF(INDEX([1]非R能力!$FK$9:$FK$558,C154)=0,0,10))</f>
        <v>0</v>
      </c>
      <c r="V154" s="3">
        <f>IF(E154="小怪",0,IF(INDEX([1]非R能力!$FH$9:$FH$558,C154)=0,0,5000))</f>
        <v>0</v>
      </c>
      <c r="W154" s="3">
        <f>HLOOKUP(W$5,[2]人物技能基础!$O$3:$Q$553,$C154+1,0)</f>
        <v>3.637142857142857</v>
      </c>
      <c r="X154" s="3">
        <f>HLOOKUP(X$5,[2]人物技能基础!$O$3:$Q$553,$C154+1,0)</f>
        <v>2.0186428571428574</v>
      </c>
      <c r="Y154" s="3">
        <f>HLOOKUP(Y$5,[2]人物技能基础!$O$3:$Q$553,$C154+1,0)</f>
        <v>99.964285714285708</v>
      </c>
      <c r="Z154" s="3">
        <f t="shared" si="13"/>
        <v>120829</v>
      </c>
      <c r="AA154" s="3">
        <f t="shared" si="14"/>
        <v>2308</v>
      </c>
      <c r="AB154" s="3">
        <f t="shared" si="15"/>
        <v>0</v>
      </c>
      <c r="AC154" s="3">
        <f t="shared" si="16"/>
        <v>4570</v>
      </c>
      <c r="AD154" s="3">
        <f t="shared" si="17"/>
        <v>3813</v>
      </c>
    </row>
    <row r="155" spans="1:30" x14ac:dyDescent="0.15">
      <c r="A155" s="3">
        <v>150</v>
      </c>
      <c r="B155" s="3" t="str">
        <f t="shared" si="12"/>
        <v>关卡150小怪</v>
      </c>
      <c r="C155" s="3">
        <f>INDEX([3]关卡!$J$19:$J$2018,A155)</f>
        <v>197</v>
      </c>
      <c r="D155" s="3">
        <f>INDEX([3]关卡!$N$19:$N$2018,A155)</f>
        <v>197</v>
      </c>
      <c r="E155" s="3" t="s">
        <v>24</v>
      </c>
      <c r="F155" s="3" t="s">
        <v>26</v>
      </c>
      <c r="G155" s="3">
        <v>3</v>
      </c>
      <c r="H155" s="3">
        <v>0</v>
      </c>
      <c r="I155" s="3">
        <v>0</v>
      </c>
      <c r="J155" s="4">
        <v>1</v>
      </c>
      <c r="K155" s="4">
        <v>1</v>
      </c>
      <c r="L155" s="4">
        <v>2</v>
      </c>
      <c r="M155" s="3">
        <v>15</v>
      </c>
      <c r="N155" s="3">
        <v>2</v>
      </c>
      <c r="O155" s="3">
        <f>HLOOKUP(O$5,[1]非R能力!$B$8:$F$558,$C155+1,0)</f>
        <v>103488.79522078522</v>
      </c>
      <c r="P155" s="3">
        <f>HLOOKUP(P$5,[1]非R能力!$B$8:$F$558,$C155+1,0)</f>
        <v>21713.960617218807</v>
      </c>
      <c r="Q155" s="3">
        <f>HLOOKUP(Q$5,[1]非R能力!$B$8:$F$558,$C155+1,0)</f>
        <v>11606.92549360717</v>
      </c>
      <c r="R155" s="3">
        <f>HLOOKUP(R$5,[1]非R能力!$B$8:$F$558,$C155+1,0)</f>
        <v>3847.1311304571036</v>
      </c>
      <c r="S155" s="3">
        <f>HLOOKUP(S$5,[1]非R能力!$B$8:$F$558,$C155+1,0)</f>
        <v>4621.9047989965848</v>
      </c>
      <c r="T155" s="3">
        <f>INDEX([1]非R能力!$H$9:$H$558,D155)</f>
        <v>6793.4968556945141</v>
      </c>
      <c r="U155" s="3">
        <f>IF(E155="小怪",0,IF(INDEX([1]非R能力!$FK$9:$FK$558,C155)=0,0,10))</f>
        <v>0</v>
      </c>
      <c r="V155" s="3">
        <f>IF(E155="小怪",0,IF(INDEX([1]非R能力!$FH$9:$FH$558,C155)=0,0,5000))</f>
        <v>0</v>
      </c>
      <c r="W155" s="3">
        <f>HLOOKUP(W$5,[2]人物技能基础!$O$3:$Q$553,$C155+1,0)</f>
        <v>3.637142857142857</v>
      </c>
      <c r="X155" s="3">
        <f>HLOOKUP(X$5,[2]人物技能基础!$O$3:$Q$553,$C155+1,0)</f>
        <v>2.0186428571428574</v>
      </c>
      <c r="Y155" s="3">
        <f>HLOOKUP(Y$5,[2]人物技能基础!$O$3:$Q$553,$C155+1,0)</f>
        <v>99.964285714285708</v>
      </c>
      <c r="Z155" s="3">
        <f t="shared" si="13"/>
        <v>121742</v>
      </c>
      <c r="AA155" s="3">
        <f t="shared" si="14"/>
        <v>2321</v>
      </c>
      <c r="AB155" s="3">
        <f t="shared" si="15"/>
        <v>0</v>
      </c>
      <c r="AC155" s="3">
        <f t="shared" si="16"/>
        <v>4621</v>
      </c>
      <c r="AD155" s="3">
        <f t="shared" si="17"/>
        <v>3847</v>
      </c>
    </row>
    <row r="156" spans="1:30" x14ac:dyDescent="0.15">
      <c r="A156" s="3">
        <v>151</v>
      </c>
      <c r="B156" s="3" t="str">
        <f t="shared" si="12"/>
        <v>关卡151小怪</v>
      </c>
      <c r="C156" s="3">
        <f>INDEX([3]关卡!$J$19:$J$2018,A156)</f>
        <v>197</v>
      </c>
      <c r="D156" s="3">
        <f>INDEX([3]关卡!$N$19:$N$2018,A156)</f>
        <v>197</v>
      </c>
      <c r="E156" s="3" t="s">
        <v>24</v>
      </c>
      <c r="F156" s="3" t="s">
        <v>26</v>
      </c>
      <c r="G156" s="3">
        <v>3</v>
      </c>
      <c r="H156" s="3">
        <v>0</v>
      </c>
      <c r="I156" s="3">
        <v>0</v>
      </c>
      <c r="J156" s="4">
        <v>1</v>
      </c>
      <c r="K156" s="4">
        <v>1</v>
      </c>
      <c r="L156" s="4">
        <v>2</v>
      </c>
      <c r="M156" s="3">
        <v>15</v>
      </c>
      <c r="N156" s="3">
        <v>2</v>
      </c>
      <c r="O156" s="3">
        <f>HLOOKUP(O$5,[1]非R能力!$B$8:$F$558,$C156+1,0)</f>
        <v>103488.79522078522</v>
      </c>
      <c r="P156" s="3">
        <f>HLOOKUP(P$5,[1]非R能力!$B$8:$F$558,$C156+1,0)</f>
        <v>21713.960617218807</v>
      </c>
      <c r="Q156" s="3">
        <f>HLOOKUP(Q$5,[1]非R能力!$B$8:$F$558,$C156+1,0)</f>
        <v>11606.92549360717</v>
      </c>
      <c r="R156" s="3">
        <f>HLOOKUP(R$5,[1]非R能力!$B$8:$F$558,$C156+1,0)</f>
        <v>3847.1311304571036</v>
      </c>
      <c r="S156" s="3">
        <f>HLOOKUP(S$5,[1]非R能力!$B$8:$F$558,$C156+1,0)</f>
        <v>4621.9047989965848</v>
      </c>
      <c r="T156" s="3">
        <f>INDEX([1]非R能力!$H$9:$H$558,D156)</f>
        <v>6793.4968556945141</v>
      </c>
      <c r="U156" s="3">
        <f>IF(E156="小怪",0,IF(INDEX([1]非R能力!$FK$9:$FK$558,C156)=0,0,10))</f>
        <v>0</v>
      </c>
      <c r="V156" s="3">
        <f>IF(E156="小怪",0,IF(INDEX([1]非R能力!$FH$9:$FH$558,C156)=0,0,5000))</f>
        <v>0</v>
      </c>
      <c r="W156" s="3">
        <f>HLOOKUP(W$5,[2]人物技能基础!$O$3:$Q$553,$C156+1,0)</f>
        <v>3.637142857142857</v>
      </c>
      <c r="X156" s="3">
        <f>HLOOKUP(X$5,[2]人物技能基础!$O$3:$Q$553,$C156+1,0)</f>
        <v>2.0186428571428574</v>
      </c>
      <c r="Y156" s="3">
        <f>HLOOKUP(Y$5,[2]人物技能基础!$O$3:$Q$553,$C156+1,0)</f>
        <v>99.964285714285708</v>
      </c>
      <c r="Z156" s="3">
        <f t="shared" si="13"/>
        <v>121742</v>
      </c>
      <c r="AA156" s="3">
        <f t="shared" si="14"/>
        <v>2321</v>
      </c>
      <c r="AB156" s="3">
        <f t="shared" si="15"/>
        <v>0</v>
      </c>
      <c r="AC156" s="3">
        <f t="shared" si="16"/>
        <v>4621</v>
      </c>
      <c r="AD156" s="3">
        <f t="shared" si="17"/>
        <v>3847</v>
      </c>
    </row>
    <row r="157" spans="1:30" x14ac:dyDescent="0.15">
      <c r="A157" s="3">
        <v>152</v>
      </c>
      <c r="B157" s="3" t="str">
        <f t="shared" si="12"/>
        <v>关卡152小怪</v>
      </c>
      <c r="C157" s="3">
        <f>INDEX([3]关卡!$J$19:$J$2018,A157)</f>
        <v>198</v>
      </c>
      <c r="D157" s="3">
        <f>INDEX([3]关卡!$N$19:$N$2018,A157)</f>
        <v>198</v>
      </c>
      <c r="E157" s="3" t="s">
        <v>24</v>
      </c>
      <c r="F157" s="3" t="s">
        <v>26</v>
      </c>
      <c r="G157" s="3">
        <v>3</v>
      </c>
      <c r="H157" s="3">
        <v>0</v>
      </c>
      <c r="I157" s="3">
        <v>0</v>
      </c>
      <c r="J157" s="4">
        <v>1</v>
      </c>
      <c r="K157" s="4">
        <v>1</v>
      </c>
      <c r="L157" s="4">
        <v>2</v>
      </c>
      <c r="M157" s="3">
        <v>15</v>
      </c>
      <c r="N157" s="3">
        <v>2</v>
      </c>
      <c r="O157" s="3">
        <f>HLOOKUP(O$5,[1]非R能力!$B$8:$F$558,$C157+1,0)</f>
        <v>104914.20917756228</v>
      </c>
      <c r="P157" s="3">
        <f>HLOOKUP(P$5,[1]非R能力!$B$8:$F$558,$C157+1,0)</f>
        <v>21842.541286674965</v>
      </c>
      <c r="Q157" s="3">
        <f>HLOOKUP(Q$5,[1]非R能力!$B$8:$F$558,$C157+1,0)</f>
        <v>11670.72677668397</v>
      </c>
      <c r="R157" s="3">
        <f>HLOOKUP(R$5,[1]非R能力!$B$8:$F$558,$C157+1,0)</f>
        <v>3880.4379251197902</v>
      </c>
      <c r="S157" s="3">
        <f>HLOOKUP(S$5,[1]非R能力!$B$8:$F$558,$C157+1,0)</f>
        <v>4673.4164819120915</v>
      </c>
      <c r="T157" s="3">
        <f>INDEX([1]非R能力!$H$9:$H$558,D157)</f>
        <v>6915.9636</v>
      </c>
      <c r="U157" s="3">
        <f>IF(E157="小怪",0,IF(INDEX([1]非R能力!$FK$9:$FK$558,C157)=0,0,10))</f>
        <v>0</v>
      </c>
      <c r="V157" s="3">
        <f>IF(E157="小怪",0,IF(INDEX([1]非R能力!$FH$9:$FH$558,C157)=0,0,5000))</f>
        <v>0</v>
      </c>
      <c r="W157" s="3">
        <f>HLOOKUP(W$5,[2]人物技能基础!$O$3:$Q$553,$C157+1,0)</f>
        <v>3.637142857142857</v>
      </c>
      <c r="X157" s="3">
        <f>HLOOKUP(X$5,[2]人物技能基础!$O$3:$Q$553,$C157+1,0)</f>
        <v>2.0186428571428574</v>
      </c>
      <c r="Y157" s="3">
        <f>HLOOKUP(Y$5,[2]人物技能基础!$O$3:$Q$553,$C157+1,0)</f>
        <v>99.964285714285708</v>
      </c>
      <c r="Z157" s="3">
        <f t="shared" si="13"/>
        <v>122659</v>
      </c>
      <c r="AA157" s="3">
        <f t="shared" si="14"/>
        <v>2334</v>
      </c>
      <c r="AB157" s="3">
        <f t="shared" si="15"/>
        <v>0</v>
      </c>
      <c r="AC157" s="3">
        <f t="shared" si="16"/>
        <v>4673</v>
      </c>
      <c r="AD157" s="3">
        <f t="shared" si="17"/>
        <v>3880</v>
      </c>
    </row>
    <row r="158" spans="1:30" x14ac:dyDescent="0.15">
      <c r="A158" s="3">
        <v>153</v>
      </c>
      <c r="B158" s="3" t="str">
        <f t="shared" si="12"/>
        <v>关卡153小怪</v>
      </c>
      <c r="C158" s="3">
        <f>INDEX([3]关卡!$J$19:$J$2018,A158)</f>
        <v>199</v>
      </c>
      <c r="D158" s="3">
        <f>INDEX([3]关卡!$N$19:$N$2018,A158)</f>
        <v>199</v>
      </c>
      <c r="E158" s="3" t="s">
        <v>24</v>
      </c>
      <c r="F158" s="3" t="s">
        <v>26</v>
      </c>
      <c r="G158" s="3">
        <v>3</v>
      </c>
      <c r="H158" s="3">
        <v>0</v>
      </c>
      <c r="I158" s="3">
        <v>0</v>
      </c>
      <c r="J158" s="4">
        <v>1</v>
      </c>
      <c r="K158" s="4">
        <v>1</v>
      </c>
      <c r="L158" s="4">
        <v>2</v>
      </c>
      <c r="M158" s="3">
        <v>15</v>
      </c>
      <c r="N158" s="3">
        <v>2</v>
      </c>
      <c r="O158" s="3">
        <f>HLOOKUP(O$5,[1]非R能力!$B$8:$F$558,$C158+1,0)</f>
        <v>106364.14944686378</v>
      </c>
      <c r="P158" s="3">
        <f>HLOOKUP(P$5,[1]非R能力!$B$8:$F$558,$C158+1,0)</f>
        <v>21973.47657664285</v>
      </c>
      <c r="Q158" s="3">
        <f>HLOOKUP(Q$5,[1]非R能力!$B$8:$F$558,$C158+1,0)</f>
        <v>11734.871174260757</v>
      </c>
      <c r="R158" s="3">
        <f>HLOOKUP(R$5,[1]非R能力!$B$8:$F$558,$C158+1,0)</f>
        <v>3913.3655339717361</v>
      </c>
      <c r="S158" s="3">
        <f>HLOOKUP(S$5,[1]非R能力!$B$8:$F$558,$C158+1,0)</f>
        <v>4725.1372948855142</v>
      </c>
      <c r="T158" s="3">
        <f>INDEX([1]非R能力!$H$9:$H$558,D158)</f>
        <v>6977.6856828478485</v>
      </c>
      <c r="U158" s="3">
        <f>IF(E158="小怪",0,IF(INDEX([1]非R能力!$FK$9:$FK$558,C158)=0,0,10))</f>
        <v>0</v>
      </c>
      <c r="V158" s="3">
        <f>IF(E158="小怪",0,IF(INDEX([1]非R能力!$FH$9:$FH$558,C158)=0,0,5000))</f>
        <v>0</v>
      </c>
      <c r="W158" s="3">
        <f>HLOOKUP(W$5,[2]人物技能基础!$O$3:$Q$553,$C158+1,0)</f>
        <v>3.637142857142857</v>
      </c>
      <c r="X158" s="3">
        <f>HLOOKUP(X$5,[2]人物技能基础!$O$3:$Q$553,$C158+1,0)</f>
        <v>2.0186428571428574</v>
      </c>
      <c r="Y158" s="3">
        <f>HLOOKUP(Y$5,[2]人物技能基础!$O$3:$Q$553,$C158+1,0)</f>
        <v>99.964285714285708</v>
      </c>
      <c r="Z158" s="3">
        <f t="shared" si="13"/>
        <v>123442</v>
      </c>
      <c r="AA158" s="3">
        <f t="shared" si="14"/>
        <v>2346</v>
      </c>
      <c r="AB158" s="3">
        <f t="shared" si="15"/>
        <v>0</v>
      </c>
      <c r="AC158" s="3">
        <f t="shared" si="16"/>
        <v>4725</v>
      </c>
      <c r="AD158" s="3">
        <f t="shared" si="17"/>
        <v>3913</v>
      </c>
    </row>
    <row r="159" spans="1:30" x14ac:dyDescent="0.15">
      <c r="A159" s="3">
        <v>154</v>
      </c>
      <c r="B159" s="3" t="str">
        <f t="shared" si="12"/>
        <v>关卡154小怪</v>
      </c>
      <c r="C159" s="3">
        <f>INDEX([3]关卡!$J$19:$J$2018,A159)</f>
        <v>199</v>
      </c>
      <c r="D159" s="3">
        <f>INDEX([3]关卡!$N$19:$N$2018,A159)</f>
        <v>199</v>
      </c>
      <c r="E159" s="3" t="s">
        <v>24</v>
      </c>
      <c r="F159" s="3" t="s">
        <v>26</v>
      </c>
      <c r="G159" s="3">
        <v>3</v>
      </c>
      <c r="H159" s="3">
        <v>0</v>
      </c>
      <c r="I159" s="3">
        <v>0</v>
      </c>
      <c r="J159" s="4">
        <v>1</v>
      </c>
      <c r="K159" s="4">
        <v>1</v>
      </c>
      <c r="L159" s="4">
        <v>2</v>
      </c>
      <c r="M159" s="3">
        <v>15</v>
      </c>
      <c r="N159" s="3">
        <v>2</v>
      </c>
      <c r="O159" s="3">
        <f>HLOOKUP(O$5,[1]非R能力!$B$8:$F$558,$C159+1,0)</f>
        <v>106364.14944686378</v>
      </c>
      <c r="P159" s="3">
        <f>HLOOKUP(P$5,[1]非R能力!$B$8:$F$558,$C159+1,0)</f>
        <v>21973.47657664285</v>
      </c>
      <c r="Q159" s="3">
        <f>HLOOKUP(Q$5,[1]非R能力!$B$8:$F$558,$C159+1,0)</f>
        <v>11734.871174260757</v>
      </c>
      <c r="R159" s="3">
        <f>HLOOKUP(R$5,[1]非R能力!$B$8:$F$558,$C159+1,0)</f>
        <v>3913.3655339717361</v>
      </c>
      <c r="S159" s="3">
        <f>HLOOKUP(S$5,[1]非R能力!$B$8:$F$558,$C159+1,0)</f>
        <v>4725.1372948855142</v>
      </c>
      <c r="T159" s="3">
        <f>INDEX([1]非R能力!$H$9:$H$558,D159)</f>
        <v>6977.6856828478485</v>
      </c>
      <c r="U159" s="3">
        <f>IF(E159="小怪",0,IF(INDEX([1]非R能力!$FK$9:$FK$558,C159)=0,0,10))</f>
        <v>0</v>
      </c>
      <c r="V159" s="3">
        <f>IF(E159="小怪",0,IF(INDEX([1]非R能力!$FH$9:$FH$558,C159)=0,0,5000))</f>
        <v>0</v>
      </c>
      <c r="W159" s="3">
        <f>HLOOKUP(W$5,[2]人物技能基础!$O$3:$Q$553,$C159+1,0)</f>
        <v>3.637142857142857</v>
      </c>
      <c r="X159" s="3">
        <f>HLOOKUP(X$5,[2]人物技能基础!$O$3:$Q$553,$C159+1,0)</f>
        <v>2.0186428571428574</v>
      </c>
      <c r="Y159" s="3">
        <f>HLOOKUP(Y$5,[2]人物技能基础!$O$3:$Q$553,$C159+1,0)</f>
        <v>99.964285714285708</v>
      </c>
      <c r="Z159" s="3">
        <f t="shared" si="13"/>
        <v>123442</v>
      </c>
      <c r="AA159" s="3">
        <f t="shared" si="14"/>
        <v>2346</v>
      </c>
      <c r="AB159" s="3">
        <f t="shared" si="15"/>
        <v>0</v>
      </c>
      <c r="AC159" s="3">
        <f t="shared" si="16"/>
        <v>4725</v>
      </c>
      <c r="AD159" s="3">
        <f t="shared" si="17"/>
        <v>3913</v>
      </c>
    </row>
    <row r="160" spans="1:30" x14ac:dyDescent="0.15">
      <c r="A160" s="3">
        <v>155</v>
      </c>
      <c r="B160" s="3" t="str">
        <f t="shared" si="12"/>
        <v>关卡155小怪</v>
      </c>
      <c r="C160" s="3">
        <f>INDEX([3]关卡!$J$19:$J$2018,A160)</f>
        <v>200</v>
      </c>
      <c r="D160" s="3">
        <f>INDEX([3]关卡!$N$19:$N$2018,A160)</f>
        <v>200</v>
      </c>
      <c r="E160" s="3" t="s">
        <v>24</v>
      </c>
      <c r="F160" s="3" t="s">
        <v>26</v>
      </c>
      <c r="G160" s="3">
        <v>3</v>
      </c>
      <c r="H160" s="3">
        <v>0</v>
      </c>
      <c r="I160" s="3">
        <v>0</v>
      </c>
      <c r="J160" s="4">
        <v>1</v>
      </c>
      <c r="K160" s="4">
        <v>1</v>
      </c>
      <c r="L160" s="4">
        <v>2</v>
      </c>
      <c r="M160" s="3">
        <v>15</v>
      </c>
      <c r="N160" s="3">
        <v>2</v>
      </c>
      <c r="O160" s="3">
        <f>HLOOKUP(O$5,[1]非R能力!$B$8:$F$558,$C160+1,0)</f>
        <v>107784.87049890669</v>
      </c>
      <c r="P160" s="3">
        <f>HLOOKUP(P$5,[1]非R能力!$B$8:$F$558,$C160+1,0)</f>
        <v>22104.516605645069</v>
      </c>
      <c r="Q160" s="3">
        <f>HLOOKUP(Q$5,[1]非R能力!$B$8:$F$558,$C160+1,0)</f>
        <v>11799.062441860111</v>
      </c>
      <c r="R160" s="3">
        <f>HLOOKUP(R$5,[1]非R能力!$B$8:$F$558,$C160+1,0)</f>
        <v>3946.3154048176193</v>
      </c>
      <c r="S160" s="3">
        <f>HLOOKUP(S$5,[1]非R能力!$B$8:$F$558,$C160+1,0)</f>
        <v>4776.8845384653532</v>
      </c>
      <c r="T160" s="3">
        <f>INDEX([1]非R能力!$H$9:$H$558,D160)</f>
        <v>7164.8291421138556</v>
      </c>
      <c r="U160" s="3">
        <f>IF(E160="小怪",0,IF(INDEX([1]非R能力!$FK$9:$FK$558,C160)=0,0,10))</f>
        <v>0</v>
      </c>
      <c r="V160" s="3">
        <f>IF(E160="小怪",0,IF(INDEX([1]非R能力!$FH$9:$FH$558,C160)=0,0,5000))</f>
        <v>0</v>
      </c>
      <c r="W160" s="3">
        <f>HLOOKUP(W$5,[2]人物技能基础!$O$3:$Q$553,$C160+1,0)</f>
        <v>3.637142857142857</v>
      </c>
      <c r="X160" s="3">
        <f>HLOOKUP(X$5,[2]人物技能基础!$O$3:$Q$553,$C160+1,0)</f>
        <v>2.0186428571428574</v>
      </c>
      <c r="Y160" s="3">
        <f>HLOOKUP(Y$5,[2]人物技能基础!$O$3:$Q$553,$C160+1,0)</f>
        <v>99.964285714285708</v>
      </c>
      <c r="Z160" s="3">
        <f t="shared" si="13"/>
        <v>124526</v>
      </c>
      <c r="AA160" s="3">
        <f t="shared" si="14"/>
        <v>2359</v>
      </c>
      <c r="AB160" s="3">
        <f t="shared" si="15"/>
        <v>0</v>
      </c>
      <c r="AC160" s="3">
        <f t="shared" si="16"/>
        <v>4776</v>
      </c>
      <c r="AD160" s="3">
        <f t="shared" si="17"/>
        <v>3946</v>
      </c>
    </row>
    <row r="161" spans="1:30" x14ac:dyDescent="0.15">
      <c r="A161" s="3">
        <v>156</v>
      </c>
      <c r="B161" s="3" t="str">
        <f t="shared" si="12"/>
        <v>关卡156小怪</v>
      </c>
      <c r="C161" s="3">
        <f>INDEX([3]关卡!$J$19:$J$2018,A161)</f>
        <v>201</v>
      </c>
      <c r="D161" s="3">
        <f>INDEX([3]关卡!$N$19:$N$2018,A161)</f>
        <v>201</v>
      </c>
      <c r="E161" s="3" t="s">
        <v>24</v>
      </c>
      <c r="F161" s="3" t="s">
        <v>26</v>
      </c>
      <c r="G161" s="3">
        <v>3</v>
      </c>
      <c r="H161" s="3">
        <v>0</v>
      </c>
      <c r="I161" s="3">
        <v>0</v>
      </c>
      <c r="J161" s="4">
        <v>1</v>
      </c>
      <c r="K161" s="4">
        <v>1</v>
      </c>
      <c r="L161" s="4">
        <v>2</v>
      </c>
      <c r="M161" s="3">
        <v>15</v>
      </c>
      <c r="N161" s="3">
        <v>2</v>
      </c>
      <c r="O161" s="3">
        <f>HLOOKUP(O$5,[1]非R能力!$B$8:$F$558,$C161+1,0)</f>
        <v>109197.45705669088</v>
      </c>
      <c r="P161" s="3">
        <f>HLOOKUP(P$5,[1]非R能力!$B$8:$F$558,$C161+1,0)</f>
        <v>22234.733839914468</v>
      </c>
      <c r="Q161" s="3">
        <f>HLOOKUP(Q$5,[1]非R能力!$B$8:$F$558,$C161+1,0)</f>
        <v>11863.146142491281</v>
      </c>
      <c r="R161" s="3">
        <f>HLOOKUP(R$5,[1]非R能力!$B$8:$F$558,$C161+1,0)</f>
        <v>3979.2876597179184</v>
      </c>
      <c r="S161" s="3">
        <f>HLOOKUP(S$5,[1]非R能力!$B$8:$F$558,$C161+1,0)</f>
        <v>4828.6583649659342</v>
      </c>
      <c r="T161" s="3">
        <f>INDEX([1]非R能力!$H$9:$H$558,D161)</f>
        <v>7354.9778517949999</v>
      </c>
      <c r="U161" s="3">
        <f>IF(E161="小怪",0,IF(INDEX([1]非R能力!$FK$9:$FK$558,C161)=0,0,10))</f>
        <v>0</v>
      </c>
      <c r="V161" s="3">
        <f>IF(E161="小怪",0,IF(INDEX([1]非R能力!$FH$9:$FH$558,C161)=0,0,5000))</f>
        <v>0</v>
      </c>
      <c r="W161" s="3">
        <f>HLOOKUP(W$5,[2]人物技能基础!$O$3:$Q$553,$C161+1,0)</f>
        <v>3.637142857142857</v>
      </c>
      <c r="X161" s="3">
        <f>HLOOKUP(X$5,[2]人物技能基础!$O$3:$Q$553,$C161+1,0)</f>
        <v>2.0186428571428574</v>
      </c>
      <c r="Y161" s="3">
        <f>HLOOKUP(Y$5,[2]人物技能基础!$O$3:$Q$553,$C161+1,0)</f>
        <v>99.964285714285708</v>
      </c>
      <c r="Z161" s="3">
        <f t="shared" si="13"/>
        <v>125613</v>
      </c>
      <c r="AA161" s="3">
        <f t="shared" si="14"/>
        <v>2372</v>
      </c>
      <c r="AB161" s="3">
        <f t="shared" si="15"/>
        <v>0</v>
      </c>
      <c r="AC161" s="3">
        <f t="shared" si="16"/>
        <v>4828</v>
      </c>
      <c r="AD161" s="3">
        <f t="shared" si="17"/>
        <v>3979</v>
      </c>
    </row>
    <row r="162" spans="1:30" x14ac:dyDescent="0.15">
      <c r="A162" s="3">
        <v>157</v>
      </c>
      <c r="B162" s="3" t="str">
        <f t="shared" si="12"/>
        <v>关卡157小怪</v>
      </c>
      <c r="C162" s="3">
        <f>INDEX([3]关卡!$J$19:$J$2018,A162)</f>
        <v>201</v>
      </c>
      <c r="D162" s="3">
        <f>INDEX([3]关卡!$N$19:$N$2018,A162)</f>
        <v>201</v>
      </c>
      <c r="E162" s="3" t="s">
        <v>24</v>
      </c>
      <c r="F162" s="3" t="s">
        <v>26</v>
      </c>
      <c r="G162" s="3">
        <v>3</v>
      </c>
      <c r="H162" s="3">
        <v>0</v>
      </c>
      <c r="I162" s="3">
        <v>0</v>
      </c>
      <c r="J162" s="4">
        <v>1</v>
      </c>
      <c r="K162" s="4">
        <v>1</v>
      </c>
      <c r="L162" s="4">
        <v>2</v>
      </c>
      <c r="M162" s="3">
        <v>15</v>
      </c>
      <c r="N162" s="3">
        <v>2</v>
      </c>
      <c r="O162" s="3">
        <f>HLOOKUP(O$5,[1]非R能力!$B$8:$F$558,$C162+1,0)</f>
        <v>109197.45705669088</v>
      </c>
      <c r="P162" s="3">
        <f>HLOOKUP(P$5,[1]非R能力!$B$8:$F$558,$C162+1,0)</f>
        <v>22234.733839914468</v>
      </c>
      <c r="Q162" s="3">
        <f>HLOOKUP(Q$5,[1]非R能力!$B$8:$F$558,$C162+1,0)</f>
        <v>11863.146142491281</v>
      </c>
      <c r="R162" s="3">
        <f>HLOOKUP(R$5,[1]非R能力!$B$8:$F$558,$C162+1,0)</f>
        <v>3979.2876597179184</v>
      </c>
      <c r="S162" s="3">
        <f>HLOOKUP(S$5,[1]非R能力!$B$8:$F$558,$C162+1,0)</f>
        <v>4828.6583649659342</v>
      </c>
      <c r="T162" s="3">
        <f>INDEX([1]非R能力!$H$9:$H$558,D162)</f>
        <v>7354.9778517949999</v>
      </c>
      <c r="U162" s="3">
        <f>IF(E162="小怪",0,IF(INDEX([1]非R能力!$FK$9:$FK$558,C162)=0,0,10))</f>
        <v>0</v>
      </c>
      <c r="V162" s="3">
        <f>IF(E162="小怪",0,IF(INDEX([1]非R能力!$FH$9:$FH$558,C162)=0,0,5000))</f>
        <v>0</v>
      </c>
      <c r="W162" s="3">
        <f>HLOOKUP(W$5,[2]人物技能基础!$O$3:$Q$553,$C162+1,0)</f>
        <v>3.637142857142857</v>
      </c>
      <c r="X162" s="3">
        <f>HLOOKUP(X$5,[2]人物技能基础!$O$3:$Q$553,$C162+1,0)</f>
        <v>2.0186428571428574</v>
      </c>
      <c r="Y162" s="3">
        <f>HLOOKUP(Y$5,[2]人物技能基础!$O$3:$Q$553,$C162+1,0)</f>
        <v>99.964285714285708</v>
      </c>
      <c r="Z162" s="3">
        <f t="shared" si="13"/>
        <v>125613</v>
      </c>
      <c r="AA162" s="3">
        <f t="shared" si="14"/>
        <v>2372</v>
      </c>
      <c r="AB162" s="3">
        <f t="shared" si="15"/>
        <v>0</v>
      </c>
      <c r="AC162" s="3">
        <f t="shared" si="16"/>
        <v>4828</v>
      </c>
      <c r="AD162" s="3">
        <f t="shared" si="17"/>
        <v>3979</v>
      </c>
    </row>
    <row r="163" spans="1:30" x14ac:dyDescent="0.15">
      <c r="A163" s="3">
        <v>158</v>
      </c>
      <c r="B163" s="3" t="str">
        <f t="shared" si="12"/>
        <v>关卡158小怪</v>
      </c>
      <c r="C163" s="3">
        <f>INDEX([3]关卡!$J$19:$J$2018,A163)</f>
        <v>202</v>
      </c>
      <c r="D163" s="3">
        <f>INDEX([3]关卡!$N$19:$N$2018,A163)</f>
        <v>202</v>
      </c>
      <c r="E163" s="3" t="s">
        <v>24</v>
      </c>
      <c r="F163" s="3" t="s">
        <v>26</v>
      </c>
      <c r="G163" s="3">
        <v>3</v>
      </c>
      <c r="H163" s="3">
        <v>0</v>
      </c>
      <c r="I163" s="3">
        <v>0</v>
      </c>
      <c r="J163" s="4">
        <v>1</v>
      </c>
      <c r="K163" s="4">
        <v>1</v>
      </c>
      <c r="L163" s="4">
        <v>2</v>
      </c>
      <c r="M163" s="3">
        <v>15</v>
      </c>
      <c r="N163" s="3">
        <v>2</v>
      </c>
      <c r="O163" s="3">
        <f>HLOOKUP(O$5,[1]非R能力!$B$8:$F$558,$C163+1,0)</f>
        <v>110708.42852127628</v>
      </c>
      <c r="P163" s="3">
        <f>HLOOKUP(P$5,[1]非R能力!$B$8:$F$558,$C163+1,0)</f>
        <v>22375.211366348925</v>
      </c>
      <c r="Q163" s="3">
        <f>HLOOKUP(Q$5,[1]非R能力!$B$8:$F$558,$C163+1,0)</f>
        <v>11930.07345088472</v>
      </c>
      <c r="R163" s="3">
        <f>HLOOKUP(R$5,[1]非R能力!$B$8:$F$558,$C163+1,0)</f>
        <v>4012.2904387137855</v>
      </c>
      <c r="S163" s="3">
        <f>HLOOKUP(S$5,[1]非R能力!$B$8:$F$558,$C163+1,0)</f>
        <v>4880.4695912038605</v>
      </c>
      <c r="T163" s="3">
        <f>INDEX([1]非R能力!$H$9:$H$558,D163)</f>
        <v>7483.4384638856473</v>
      </c>
      <c r="U163" s="3">
        <f>IF(E163="小怪",0,IF(INDEX([1]非R能力!$FK$9:$FK$558,C163)=0,0,10))</f>
        <v>0</v>
      </c>
      <c r="V163" s="3">
        <f>IF(E163="小怪",0,IF(INDEX([1]非R能力!$FH$9:$FH$558,C163)=0,0,5000))</f>
        <v>0</v>
      </c>
      <c r="W163" s="3">
        <f>HLOOKUP(W$5,[2]人物技能基础!$O$3:$Q$553,$C163+1,0)</f>
        <v>3.637142857142857</v>
      </c>
      <c r="X163" s="3">
        <f>HLOOKUP(X$5,[2]人物技能基础!$O$3:$Q$553,$C163+1,0)</f>
        <v>2.0186428571428574</v>
      </c>
      <c r="Y163" s="3">
        <f>HLOOKUP(Y$5,[2]人物技能基础!$O$3:$Q$553,$C163+1,0)</f>
        <v>99.964285714285708</v>
      </c>
      <c r="Z163" s="3">
        <f t="shared" si="13"/>
        <v>126602</v>
      </c>
      <c r="AA163" s="3">
        <f t="shared" si="14"/>
        <v>2386</v>
      </c>
      <c r="AB163" s="3">
        <f t="shared" si="15"/>
        <v>0</v>
      </c>
      <c r="AC163" s="3">
        <f t="shared" si="16"/>
        <v>4880</v>
      </c>
      <c r="AD163" s="3">
        <f t="shared" si="17"/>
        <v>4012</v>
      </c>
    </row>
    <row r="164" spans="1:30" x14ac:dyDescent="0.15">
      <c r="A164" s="3">
        <v>159</v>
      </c>
      <c r="B164" s="3" t="str">
        <f t="shared" si="12"/>
        <v>关卡159小怪</v>
      </c>
      <c r="C164" s="3">
        <f>INDEX([3]关卡!$J$19:$J$2018,A164)</f>
        <v>203</v>
      </c>
      <c r="D164" s="3">
        <f>INDEX([3]关卡!$N$19:$N$2018,A164)</f>
        <v>203</v>
      </c>
      <c r="E164" s="3" t="s">
        <v>24</v>
      </c>
      <c r="F164" s="3" t="s">
        <v>26</v>
      </c>
      <c r="G164" s="3">
        <v>3</v>
      </c>
      <c r="H164" s="3">
        <v>0</v>
      </c>
      <c r="I164" s="3">
        <v>0</v>
      </c>
      <c r="J164" s="4">
        <v>1</v>
      </c>
      <c r="K164" s="4">
        <v>1</v>
      </c>
      <c r="L164" s="4">
        <v>2</v>
      </c>
      <c r="M164" s="3">
        <v>15</v>
      </c>
      <c r="N164" s="3">
        <v>2</v>
      </c>
      <c r="O164" s="3">
        <f>HLOOKUP(O$5,[1]非R能力!$B$8:$F$558,$C164+1,0)</f>
        <v>112181.82349938441</v>
      </c>
      <c r="P164" s="3">
        <f>HLOOKUP(P$5,[1]非R能力!$B$8:$F$558,$C164+1,0)</f>
        <v>22515.191681157485</v>
      </c>
      <c r="Q164" s="3">
        <f>HLOOKUP(Q$5,[1]非R能力!$B$8:$F$558,$C164+1,0)</f>
        <v>11996.789249403322</v>
      </c>
      <c r="R164" s="3">
        <f>HLOOKUP(R$5,[1]非R能力!$B$8:$F$558,$C164+1,0)</f>
        <v>4045.1986568371044</v>
      </c>
      <c r="S164" s="3">
        <f>HLOOKUP(S$5,[1]非R能力!$B$8:$F$558,$C164+1,0)</f>
        <v>4932.1518422725085</v>
      </c>
      <c r="T164" s="3">
        <f>INDEX([1]非R能力!$H$9:$H$558,D164)</f>
        <v>7548.1829280786833</v>
      </c>
      <c r="U164" s="3">
        <f>IF(E164="小怪",0,IF(INDEX([1]非R能力!$FK$9:$FK$558,C164)=0,0,10))</f>
        <v>0</v>
      </c>
      <c r="V164" s="3">
        <f>IF(E164="小怪",0,IF(INDEX([1]非R能力!$FH$9:$FH$558,C164)=0,0,5000))</f>
        <v>0</v>
      </c>
      <c r="W164" s="3">
        <f>HLOOKUP(W$5,[2]人物技能基础!$O$3:$Q$553,$C164+1,0)</f>
        <v>3.637142857142857</v>
      </c>
      <c r="X164" s="3">
        <f>HLOOKUP(X$5,[2]人物技能基础!$O$3:$Q$553,$C164+1,0)</f>
        <v>2.0186428571428574</v>
      </c>
      <c r="Y164" s="3">
        <f>HLOOKUP(Y$5,[2]人物技能基础!$O$3:$Q$553,$C164+1,0)</f>
        <v>99.964285714285708</v>
      </c>
      <c r="Z164" s="3">
        <f t="shared" si="13"/>
        <v>127435</v>
      </c>
      <c r="AA164" s="3">
        <f t="shared" si="14"/>
        <v>2399</v>
      </c>
      <c r="AB164" s="3">
        <f t="shared" si="15"/>
        <v>0</v>
      </c>
      <c r="AC164" s="3">
        <f t="shared" si="16"/>
        <v>4932</v>
      </c>
      <c r="AD164" s="3">
        <f t="shared" si="17"/>
        <v>4045</v>
      </c>
    </row>
    <row r="165" spans="1:30" x14ac:dyDescent="0.15">
      <c r="A165" s="3">
        <v>160</v>
      </c>
      <c r="B165" s="3" t="str">
        <f t="shared" si="12"/>
        <v>关卡160小怪</v>
      </c>
      <c r="C165" s="3">
        <f>INDEX([3]关卡!$J$19:$J$2018,A165)</f>
        <v>204</v>
      </c>
      <c r="D165" s="3">
        <f>INDEX([3]关卡!$N$19:$N$2018,A165)</f>
        <v>204</v>
      </c>
      <c r="E165" s="3" t="s">
        <v>24</v>
      </c>
      <c r="F165" s="3" t="s">
        <v>26</v>
      </c>
      <c r="G165" s="3">
        <v>3</v>
      </c>
      <c r="H165" s="3">
        <v>0</v>
      </c>
      <c r="I165" s="3">
        <v>0</v>
      </c>
      <c r="J165" s="4">
        <v>1</v>
      </c>
      <c r="K165" s="4">
        <v>1</v>
      </c>
      <c r="L165" s="4">
        <v>2</v>
      </c>
      <c r="M165" s="3">
        <v>15</v>
      </c>
      <c r="N165" s="3">
        <v>2</v>
      </c>
      <c r="O165" s="3">
        <f>HLOOKUP(O$5,[1]非R能力!$B$8:$F$558,$C165+1,0)</f>
        <v>113656.52956686832</v>
      </c>
      <c r="P165" s="3">
        <f>HLOOKUP(P$5,[1]非R能力!$B$8:$F$558,$C165+1,0)</f>
        <v>22656.368611898757</v>
      </c>
      <c r="Q165" s="3">
        <f>HLOOKUP(Q$5,[1]非R能力!$B$8:$F$558,$C165+1,0)</f>
        <v>12065.758939747855</v>
      </c>
      <c r="R165" s="3">
        <f>HLOOKUP(R$5,[1]非R能力!$B$8:$F$558,$C165+1,0)</f>
        <v>4078.1295691841738</v>
      </c>
      <c r="S165" s="3">
        <f>HLOOKUP(S$5,[1]非R能力!$B$8:$F$558,$C165+1,0)</f>
        <v>4986.8892421417922</v>
      </c>
      <c r="T165" s="3">
        <f>INDEX([1]非R能力!$H$9:$H$558,D165)</f>
        <v>7678.7097616553629</v>
      </c>
      <c r="U165" s="3">
        <f>IF(E165="小怪",0,IF(INDEX([1]非R能力!$FK$9:$FK$558,C165)=0,0,10))</f>
        <v>0</v>
      </c>
      <c r="V165" s="3">
        <f>IF(E165="小怪",0,IF(INDEX([1]非R能力!$FH$9:$FH$558,C165)=0,0,5000))</f>
        <v>0</v>
      </c>
      <c r="W165" s="3">
        <f>HLOOKUP(W$5,[2]人物技能基础!$O$3:$Q$553,$C165+1,0)</f>
        <v>3.637142857142857</v>
      </c>
      <c r="X165" s="3">
        <f>HLOOKUP(X$5,[2]人物技能基础!$O$3:$Q$553,$C165+1,0)</f>
        <v>2.0186428571428574</v>
      </c>
      <c r="Y165" s="3">
        <f>HLOOKUP(Y$5,[2]人物技能基础!$O$3:$Q$553,$C165+1,0)</f>
        <v>99.964285714285708</v>
      </c>
      <c r="Z165" s="3">
        <f t="shared" si="13"/>
        <v>128433</v>
      </c>
      <c r="AA165" s="3">
        <f t="shared" si="14"/>
        <v>2413</v>
      </c>
      <c r="AB165" s="3">
        <f t="shared" si="15"/>
        <v>0</v>
      </c>
      <c r="AC165" s="3">
        <f t="shared" si="16"/>
        <v>4986</v>
      </c>
      <c r="AD165" s="3">
        <f t="shared" si="17"/>
        <v>4078</v>
      </c>
    </row>
    <row r="166" spans="1:30" x14ac:dyDescent="0.15">
      <c r="A166" s="3">
        <v>161</v>
      </c>
      <c r="B166" s="3" t="str">
        <f t="shared" si="12"/>
        <v>关卡161小怪</v>
      </c>
      <c r="C166" s="3">
        <f>INDEX([3]关卡!$J$19:$J$2018,A166)</f>
        <v>204</v>
      </c>
      <c r="D166" s="3">
        <f>INDEX([3]关卡!$N$19:$N$2018,A166)</f>
        <v>204</v>
      </c>
      <c r="E166" s="3" t="s">
        <v>24</v>
      </c>
      <c r="F166" s="3" t="s">
        <v>26</v>
      </c>
      <c r="G166" s="3">
        <v>3</v>
      </c>
      <c r="H166" s="3">
        <v>0</v>
      </c>
      <c r="I166" s="3">
        <v>0</v>
      </c>
      <c r="J166" s="4">
        <v>1</v>
      </c>
      <c r="K166" s="4">
        <v>1</v>
      </c>
      <c r="L166" s="4">
        <v>2</v>
      </c>
      <c r="M166" s="3">
        <v>15</v>
      </c>
      <c r="N166" s="3">
        <v>2</v>
      </c>
      <c r="O166" s="3">
        <f>HLOOKUP(O$5,[1]非R能力!$B$8:$F$558,$C166+1,0)</f>
        <v>113656.52956686832</v>
      </c>
      <c r="P166" s="3">
        <f>HLOOKUP(P$5,[1]非R能力!$B$8:$F$558,$C166+1,0)</f>
        <v>22656.368611898757</v>
      </c>
      <c r="Q166" s="3">
        <f>HLOOKUP(Q$5,[1]非R能力!$B$8:$F$558,$C166+1,0)</f>
        <v>12065.758939747855</v>
      </c>
      <c r="R166" s="3">
        <f>HLOOKUP(R$5,[1]非R能力!$B$8:$F$558,$C166+1,0)</f>
        <v>4078.1295691841738</v>
      </c>
      <c r="S166" s="3">
        <f>HLOOKUP(S$5,[1]非R能力!$B$8:$F$558,$C166+1,0)</f>
        <v>4986.8892421417922</v>
      </c>
      <c r="T166" s="3">
        <f>INDEX([1]非R能力!$H$9:$H$558,D166)</f>
        <v>7678.7097616553629</v>
      </c>
      <c r="U166" s="3">
        <f>IF(E166="小怪",0,IF(INDEX([1]非R能力!$FK$9:$FK$558,C166)=0,0,10))</f>
        <v>0</v>
      </c>
      <c r="V166" s="3">
        <f>IF(E166="小怪",0,IF(INDEX([1]非R能力!$FH$9:$FH$558,C166)=0,0,5000))</f>
        <v>0</v>
      </c>
      <c r="W166" s="3">
        <f>HLOOKUP(W$5,[2]人物技能基础!$O$3:$Q$553,$C166+1,0)</f>
        <v>3.637142857142857</v>
      </c>
      <c r="X166" s="3">
        <f>HLOOKUP(X$5,[2]人物技能基础!$O$3:$Q$553,$C166+1,0)</f>
        <v>2.0186428571428574</v>
      </c>
      <c r="Y166" s="3">
        <f>HLOOKUP(Y$5,[2]人物技能基础!$O$3:$Q$553,$C166+1,0)</f>
        <v>99.964285714285708</v>
      </c>
      <c r="Z166" s="3">
        <f t="shared" si="13"/>
        <v>128433</v>
      </c>
      <c r="AA166" s="3">
        <f t="shared" si="14"/>
        <v>2413</v>
      </c>
      <c r="AB166" s="3">
        <f t="shared" si="15"/>
        <v>0</v>
      </c>
      <c r="AC166" s="3">
        <f t="shared" si="16"/>
        <v>4986</v>
      </c>
      <c r="AD166" s="3">
        <f t="shared" si="17"/>
        <v>4078</v>
      </c>
    </row>
    <row r="167" spans="1:30" x14ac:dyDescent="0.15">
      <c r="A167" s="3">
        <v>162</v>
      </c>
      <c r="B167" s="3" t="str">
        <f t="shared" si="12"/>
        <v>关卡162小怪</v>
      </c>
      <c r="C167" s="3">
        <f>INDEX([3]关卡!$J$19:$J$2018,A167)</f>
        <v>205</v>
      </c>
      <c r="D167" s="3">
        <f>INDEX([3]关卡!$N$19:$N$2018,A167)</f>
        <v>205</v>
      </c>
      <c r="E167" s="3" t="s">
        <v>24</v>
      </c>
      <c r="F167" s="3" t="s">
        <v>26</v>
      </c>
      <c r="G167" s="3">
        <v>3</v>
      </c>
      <c r="H167" s="3">
        <v>0</v>
      </c>
      <c r="I167" s="3">
        <v>0</v>
      </c>
      <c r="J167" s="4">
        <v>1</v>
      </c>
      <c r="K167" s="4">
        <v>1</v>
      </c>
      <c r="L167" s="4">
        <v>2</v>
      </c>
      <c r="M167" s="3">
        <v>15</v>
      </c>
      <c r="N167" s="3">
        <v>2</v>
      </c>
      <c r="O167" s="3">
        <f>HLOOKUP(O$5,[1]非R能力!$B$8:$F$558,$C167+1,0)</f>
        <v>115096.93996663722</v>
      </c>
      <c r="P167" s="3">
        <f>HLOOKUP(P$5,[1]非R能力!$B$8:$F$558,$C167+1,0)</f>
        <v>22789.306806358938</v>
      </c>
      <c r="Q167" s="3">
        <f>HLOOKUP(Q$5,[1]非R能力!$B$8:$F$558,$C167+1,0)</f>
        <v>12129.970922627321</v>
      </c>
      <c r="R167" s="3">
        <f>HLOOKUP(R$5,[1]非R能力!$B$8:$F$558,$C167+1,0)</f>
        <v>4111.5894149126771</v>
      </c>
      <c r="S167" s="3">
        <f>HLOOKUP(S$5,[1]非R能力!$B$8:$F$558,$C167+1,0)</f>
        <v>5038.6262220028793</v>
      </c>
      <c r="T167" s="3">
        <f>INDEX([1]非R能力!$H$9:$H$558,D167)</f>
        <v>7877.1237260842845</v>
      </c>
      <c r="U167" s="3">
        <f>IF(E167="小怪",0,IF(INDEX([1]非R能力!$FK$9:$FK$558,C167)=0,0,10))</f>
        <v>0</v>
      </c>
      <c r="V167" s="3">
        <f>IF(E167="小怪",0,IF(INDEX([1]非R能力!$FH$9:$FH$558,C167)=0,0,5000))</f>
        <v>0</v>
      </c>
      <c r="W167" s="3">
        <f>HLOOKUP(W$5,[2]人物技能基础!$O$3:$Q$553,$C167+1,0)</f>
        <v>3.637142857142857</v>
      </c>
      <c r="X167" s="3">
        <f>HLOOKUP(X$5,[2]人物技能基础!$O$3:$Q$553,$C167+1,0)</f>
        <v>2.0186428571428574</v>
      </c>
      <c r="Y167" s="3">
        <f>HLOOKUP(Y$5,[2]人物技能基础!$O$3:$Q$553,$C167+1,0)</f>
        <v>99.964285714285708</v>
      </c>
      <c r="Z167" s="3">
        <f t="shared" si="13"/>
        <v>129553</v>
      </c>
      <c r="AA167" s="3">
        <f t="shared" si="14"/>
        <v>2425</v>
      </c>
      <c r="AB167" s="3">
        <f t="shared" si="15"/>
        <v>0</v>
      </c>
      <c r="AC167" s="3">
        <f t="shared" si="16"/>
        <v>5038</v>
      </c>
      <c r="AD167" s="3">
        <f t="shared" si="17"/>
        <v>4111</v>
      </c>
    </row>
    <row r="168" spans="1:30" x14ac:dyDescent="0.15">
      <c r="A168" s="3">
        <v>163</v>
      </c>
      <c r="B168" s="3" t="str">
        <f t="shared" si="12"/>
        <v>关卡163小怪</v>
      </c>
      <c r="C168" s="3">
        <f>INDEX([3]关卡!$J$19:$J$2018,A168)</f>
        <v>206</v>
      </c>
      <c r="D168" s="3">
        <f>INDEX([3]关卡!$N$19:$N$2018,A168)</f>
        <v>206</v>
      </c>
      <c r="E168" s="3" t="s">
        <v>24</v>
      </c>
      <c r="F168" s="3" t="s">
        <v>26</v>
      </c>
      <c r="G168" s="3">
        <v>3</v>
      </c>
      <c r="H168" s="3">
        <v>0</v>
      </c>
      <c r="I168" s="3">
        <v>0</v>
      </c>
      <c r="J168" s="4">
        <v>1</v>
      </c>
      <c r="K168" s="4">
        <v>1</v>
      </c>
      <c r="L168" s="4">
        <v>2</v>
      </c>
      <c r="M168" s="3">
        <v>15</v>
      </c>
      <c r="N168" s="3">
        <v>2</v>
      </c>
      <c r="O168" s="3">
        <f>HLOOKUP(O$5,[1]非R能力!$B$8:$F$558,$C168+1,0)</f>
        <v>116499.76730165364</v>
      </c>
      <c r="P168" s="3">
        <f>HLOOKUP(P$5,[1]非R能力!$B$8:$F$558,$C168+1,0)</f>
        <v>22921.374676941661</v>
      </c>
      <c r="Q168" s="3">
        <f>HLOOKUP(Q$5,[1]非R能力!$B$8:$F$558,$C168+1,0)</f>
        <v>12194.136985610643</v>
      </c>
      <c r="R168" s="3">
        <f>HLOOKUP(R$5,[1]非R能力!$B$8:$F$558,$C168+1,0)</f>
        <v>4145.0724606422809</v>
      </c>
      <c r="S168" s="3">
        <f>HLOOKUP(S$5,[1]非R能力!$B$8:$F$558,$C168+1,0)</f>
        <v>5090.3904900230882</v>
      </c>
      <c r="T168" s="3">
        <f>INDEX([1]非R能力!$H$9:$H$558,D168)</f>
        <v>8011.1715060155584</v>
      </c>
      <c r="U168" s="3">
        <f>IF(E168="小怪",0,IF(INDEX([1]非R能力!$FK$9:$FK$558,C168)=0,0,10))</f>
        <v>0</v>
      </c>
      <c r="V168" s="3">
        <f>IF(E168="小怪",0,IF(INDEX([1]非R能力!$FH$9:$FH$558,C168)=0,0,5000))</f>
        <v>0</v>
      </c>
      <c r="W168" s="3">
        <f>HLOOKUP(W$5,[2]人物技能基础!$O$3:$Q$553,$C168+1,0)</f>
        <v>3.637142857142857</v>
      </c>
      <c r="X168" s="3">
        <f>HLOOKUP(X$5,[2]人物技能基础!$O$3:$Q$553,$C168+1,0)</f>
        <v>2.0186428571428574</v>
      </c>
      <c r="Y168" s="3">
        <f>HLOOKUP(Y$5,[2]人物技能基础!$O$3:$Q$553,$C168+1,0)</f>
        <v>99.964285714285708</v>
      </c>
      <c r="Z168" s="3">
        <f t="shared" si="13"/>
        <v>130514</v>
      </c>
      <c r="AA168" s="3">
        <f t="shared" si="14"/>
        <v>2438</v>
      </c>
      <c r="AB168" s="3">
        <f t="shared" si="15"/>
        <v>0</v>
      </c>
      <c r="AC168" s="3">
        <f t="shared" si="16"/>
        <v>5090</v>
      </c>
      <c r="AD168" s="3">
        <f t="shared" si="17"/>
        <v>4145</v>
      </c>
    </row>
    <row r="169" spans="1:30" x14ac:dyDescent="0.15">
      <c r="A169" s="3">
        <v>164</v>
      </c>
      <c r="B169" s="3" t="str">
        <f t="shared" si="12"/>
        <v>关卡164小怪</v>
      </c>
      <c r="C169" s="3">
        <f>INDEX([3]关卡!$J$19:$J$2018,A169)</f>
        <v>206</v>
      </c>
      <c r="D169" s="3">
        <f>INDEX([3]关卡!$N$19:$N$2018,A169)</f>
        <v>206</v>
      </c>
      <c r="E169" s="3" t="s">
        <v>24</v>
      </c>
      <c r="F169" s="3" t="s">
        <v>26</v>
      </c>
      <c r="G169" s="3">
        <v>3</v>
      </c>
      <c r="H169" s="3">
        <v>0</v>
      </c>
      <c r="I169" s="3">
        <v>0</v>
      </c>
      <c r="J169" s="4">
        <v>1</v>
      </c>
      <c r="K169" s="4">
        <v>1</v>
      </c>
      <c r="L169" s="4">
        <v>2</v>
      </c>
      <c r="M169" s="3">
        <v>15</v>
      </c>
      <c r="N169" s="3">
        <v>2</v>
      </c>
      <c r="O169" s="3">
        <f>HLOOKUP(O$5,[1]非R能力!$B$8:$F$558,$C169+1,0)</f>
        <v>116499.76730165364</v>
      </c>
      <c r="P169" s="3">
        <f>HLOOKUP(P$5,[1]非R能力!$B$8:$F$558,$C169+1,0)</f>
        <v>22921.374676941661</v>
      </c>
      <c r="Q169" s="3">
        <f>HLOOKUP(Q$5,[1]非R能力!$B$8:$F$558,$C169+1,0)</f>
        <v>12194.136985610643</v>
      </c>
      <c r="R169" s="3">
        <f>HLOOKUP(R$5,[1]非R能力!$B$8:$F$558,$C169+1,0)</f>
        <v>4145.0724606422809</v>
      </c>
      <c r="S169" s="3">
        <f>HLOOKUP(S$5,[1]非R能力!$B$8:$F$558,$C169+1,0)</f>
        <v>5090.3904900230882</v>
      </c>
      <c r="T169" s="3">
        <f>INDEX([1]非R能力!$H$9:$H$558,D169)</f>
        <v>8011.1715060155584</v>
      </c>
      <c r="U169" s="3">
        <f>IF(E169="小怪",0,IF(INDEX([1]非R能力!$FK$9:$FK$558,C169)=0,0,10))</f>
        <v>0</v>
      </c>
      <c r="V169" s="3">
        <f>IF(E169="小怪",0,IF(INDEX([1]非R能力!$FH$9:$FH$558,C169)=0,0,5000))</f>
        <v>0</v>
      </c>
      <c r="W169" s="3">
        <f>HLOOKUP(W$5,[2]人物技能基础!$O$3:$Q$553,$C169+1,0)</f>
        <v>3.637142857142857</v>
      </c>
      <c r="X169" s="3">
        <f>HLOOKUP(X$5,[2]人物技能基础!$O$3:$Q$553,$C169+1,0)</f>
        <v>2.0186428571428574</v>
      </c>
      <c r="Y169" s="3">
        <f>HLOOKUP(Y$5,[2]人物技能基础!$O$3:$Q$553,$C169+1,0)</f>
        <v>99.964285714285708</v>
      </c>
      <c r="Z169" s="3">
        <f t="shared" si="13"/>
        <v>130514</v>
      </c>
      <c r="AA169" s="3">
        <f t="shared" si="14"/>
        <v>2438</v>
      </c>
      <c r="AB169" s="3">
        <f t="shared" si="15"/>
        <v>0</v>
      </c>
      <c r="AC169" s="3">
        <f t="shared" si="16"/>
        <v>5090</v>
      </c>
      <c r="AD169" s="3">
        <f t="shared" si="17"/>
        <v>4145</v>
      </c>
    </row>
    <row r="170" spans="1:30" x14ac:dyDescent="0.15">
      <c r="A170" s="3">
        <v>165</v>
      </c>
      <c r="B170" s="3" t="str">
        <f t="shared" si="12"/>
        <v>关卡165小怪</v>
      </c>
      <c r="C170" s="3">
        <f>INDEX([3]关卡!$J$19:$J$2018,A170)</f>
        <v>207</v>
      </c>
      <c r="D170" s="3">
        <f>INDEX([3]关卡!$N$19:$N$2018,A170)</f>
        <v>207</v>
      </c>
      <c r="E170" s="3" t="s">
        <v>24</v>
      </c>
      <c r="F170" s="3" t="s">
        <v>26</v>
      </c>
      <c r="G170" s="3">
        <v>3</v>
      </c>
      <c r="H170" s="3">
        <v>0</v>
      </c>
      <c r="I170" s="3">
        <v>0</v>
      </c>
      <c r="J170" s="4">
        <v>1</v>
      </c>
      <c r="K170" s="4">
        <v>1</v>
      </c>
      <c r="L170" s="4">
        <v>2</v>
      </c>
      <c r="M170" s="3">
        <v>15</v>
      </c>
      <c r="N170" s="3">
        <v>2</v>
      </c>
      <c r="O170" s="3">
        <f>HLOOKUP(O$5,[1]非R能力!$B$8:$F$558,$C170+1,0)</f>
        <v>117907.34495542431</v>
      </c>
      <c r="P170" s="3">
        <f>HLOOKUP(P$5,[1]非R能力!$B$8:$F$558,$C170+1,0)</f>
        <v>23054.038421345984</v>
      </c>
      <c r="Q170" s="3">
        <f>HLOOKUP(Q$5,[1]非R能力!$B$8:$F$558,$C170+1,0)</f>
        <v>12259.049510789591</v>
      </c>
      <c r="R170" s="3">
        <f>HLOOKUP(R$5,[1]非R能力!$B$8:$F$558,$C170+1,0)</f>
        <v>4178.7221393472373</v>
      </c>
      <c r="S170" s="3">
        <f>HLOOKUP(S$5,[1]非R能力!$B$8:$F$558,$C170+1,0)</f>
        <v>5142.3727575730554</v>
      </c>
      <c r="T170" s="3">
        <f>INDEX([1]非R能力!$H$9:$H$558,D170)</f>
        <v>8078.7328010529982</v>
      </c>
      <c r="U170" s="3">
        <f>IF(E170="小怪",0,IF(INDEX([1]非R能力!$FK$9:$FK$558,C170)=0,0,10))</f>
        <v>0</v>
      </c>
      <c r="V170" s="3">
        <f>IF(E170="小怪",0,IF(INDEX([1]非R能力!$FH$9:$FH$558,C170)=0,0,5000))</f>
        <v>0</v>
      </c>
      <c r="W170" s="3">
        <f>HLOOKUP(W$5,[2]人物技能基础!$O$3:$Q$553,$C170+1,0)</f>
        <v>3.637142857142857</v>
      </c>
      <c r="X170" s="3">
        <f>HLOOKUP(X$5,[2]人物技能基础!$O$3:$Q$553,$C170+1,0)</f>
        <v>2.0186428571428574</v>
      </c>
      <c r="Y170" s="3">
        <f>HLOOKUP(Y$5,[2]人物技能基础!$O$3:$Q$553,$C170+1,0)</f>
        <v>99.964285714285708</v>
      </c>
      <c r="Z170" s="3">
        <f t="shared" si="13"/>
        <v>131319</v>
      </c>
      <c r="AA170" s="3">
        <f t="shared" si="14"/>
        <v>2451</v>
      </c>
      <c r="AB170" s="3">
        <f t="shared" si="15"/>
        <v>0</v>
      </c>
      <c r="AC170" s="3">
        <f t="shared" si="16"/>
        <v>5142</v>
      </c>
      <c r="AD170" s="3">
        <f t="shared" si="17"/>
        <v>4178</v>
      </c>
    </row>
    <row r="171" spans="1:30" x14ac:dyDescent="0.15">
      <c r="A171" s="3">
        <v>166</v>
      </c>
      <c r="B171" s="3" t="str">
        <f t="shared" si="12"/>
        <v>关卡166小怪</v>
      </c>
      <c r="C171" s="3">
        <f>INDEX([3]关卡!$J$19:$J$2018,A171)</f>
        <v>208</v>
      </c>
      <c r="D171" s="3">
        <f>INDEX([3]关卡!$N$19:$N$2018,A171)</f>
        <v>208</v>
      </c>
      <c r="E171" s="3" t="s">
        <v>24</v>
      </c>
      <c r="F171" s="3" t="s">
        <v>26</v>
      </c>
      <c r="G171" s="3">
        <v>3</v>
      </c>
      <c r="H171" s="3">
        <v>0</v>
      </c>
      <c r="I171" s="3">
        <v>0</v>
      </c>
      <c r="J171" s="4">
        <v>1</v>
      </c>
      <c r="K171" s="4">
        <v>1</v>
      </c>
      <c r="L171" s="4">
        <v>2</v>
      </c>
      <c r="M171" s="3">
        <v>15</v>
      </c>
      <c r="N171" s="3">
        <v>2</v>
      </c>
      <c r="O171" s="3">
        <f>HLOOKUP(O$5,[1]非R能力!$B$8:$F$558,$C171+1,0)</f>
        <v>119358.01729689148</v>
      </c>
      <c r="P171" s="3">
        <f>HLOOKUP(P$5,[1]非R能力!$B$8:$F$558,$C171+1,0)</f>
        <v>23188.076594974857</v>
      </c>
      <c r="Q171" s="3">
        <f>HLOOKUP(Q$5,[1]非R能力!$B$8:$F$558,$C171+1,0)</f>
        <v>12327.366387361768</v>
      </c>
      <c r="R171" s="3">
        <f>HLOOKUP(R$5,[1]非R能力!$B$8:$F$558,$C171+1,0)</f>
        <v>4212.5376874417425</v>
      </c>
      <c r="S171" s="3">
        <f>HLOOKUP(S$5,[1]非R能力!$B$8:$F$558,$C171+1,0)</f>
        <v>5197.6026075683412</v>
      </c>
      <c r="T171" s="3">
        <f>INDEX([1]非R能力!$H$9:$H$558,D171)</f>
        <v>8352.6066489600016</v>
      </c>
      <c r="U171" s="3">
        <f>IF(E171="小怪",0,IF(INDEX([1]非R能力!$FK$9:$FK$558,C171)=0,0,10))</f>
        <v>0</v>
      </c>
      <c r="V171" s="3">
        <f>IF(E171="小怪",0,IF(INDEX([1]非R能力!$FH$9:$FH$558,C171)=0,0,5000))</f>
        <v>0</v>
      </c>
      <c r="W171" s="3">
        <f>HLOOKUP(W$5,[2]人物技能基础!$O$3:$Q$553,$C171+1,0)</f>
        <v>3.637142857142857</v>
      </c>
      <c r="X171" s="3">
        <f>HLOOKUP(X$5,[2]人物技能基础!$O$3:$Q$553,$C171+1,0)</f>
        <v>2.0186428571428574</v>
      </c>
      <c r="Y171" s="3">
        <f>HLOOKUP(Y$5,[2]人物技能基础!$O$3:$Q$553,$C171+1,0)</f>
        <v>99.964285714285708</v>
      </c>
      <c r="Z171" s="3">
        <f t="shared" si="13"/>
        <v>132626</v>
      </c>
      <c r="AA171" s="3">
        <f t="shared" si="14"/>
        <v>2465</v>
      </c>
      <c r="AB171" s="3">
        <f t="shared" si="15"/>
        <v>0</v>
      </c>
      <c r="AC171" s="3">
        <f t="shared" si="16"/>
        <v>5197</v>
      </c>
      <c r="AD171" s="3">
        <f t="shared" si="17"/>
        <v>4212</v>
      </c>
    </row>
    <row r="172" spans="1:30" x14ac:dyDescent="0.15">
      <c r="A172" s="3">
        <v>167</v>
      </c>
      <c r="B172" s="3" t="str">
        <f t="shared" si="12"/>
        <v>关卡167小怪</v>
      </c>
      <c r="C172" s="3">
        <f>INDEX([3]关卡!$J$19:$J$2018,A172)</f>
        <v>209</v>
      </c>
      <c r="D172" s="3">
        <f>INDEX([3]关卡!$N$19:$N$2018,A172)</f>
        <v>209</v>
      </c>
      <c r="E172" s="3" t="s">
        <v>24</v>
      </c>
      <c r="F172" s="3" t="s">
        <v>26</v>
      </c>
      <c r="G172" s="3">
        <v>3</v>
      </c>
      <c r="H172" s="3">
        <v>0</v>
      </c>
      <c r="I172" s="3">
        <v>0</v>
      </c>
      <c r="J172" s="4">
        <v>1</v>
      </c>
      <c r="K172" s="4">
        <v>1</v>
      </c>
      <c r="L172" s="4">
        <v>2</v>
      </c>
      <c r="M172" s="3">
        <v>15</v>
      </c>
      <c r="N172" s="3">
        <v>2</v>
      </c>
      <c r="O172" s="3">
        <f>HLOOKUP(O$5,[1]非R能力!$B$8:$F$558,$C172+1,0)</f>
        <v>120750.67916074995</v>
      </c>
      <c r="P172" s="3">
        <f>HLOOKUP(P$5,[1]非R能力!$B$8:$F$558,$C172+1,0)</f>
        <v>23318.354112022043</v>
      </c>
      <c r="Q172" s="3">
        <f>HLOOKUP(Q$5,[1]非R能力!$B$8:$F$558,$C172+1,0)</f>
        <v>12391.21321039372</v>
      </c>
      <c r="R172" s="3">
        <f>HLOOKUP(R$5,[1]非R能力!$B$8:$F$558,$C172+1,0)</f>
        <v>4246.376956768062</v>
      </c>
      <c r="S172" s="3">
        <f>HLOOKUP(S$5,[1]非R能力!$B$8:$F$558,$C172+1,0)</f>
        <v>5249.8303424586902</v>
      </c>
      <c r="T172" s="3">
        <f>INDEX([1]非R能力!$H$9:$H$558,D172)</f>
        <v>8352.6066489600016</v>
      </c>
      <c r="U172" s="3">
        <f>IF(E172="小怪",0,IF(INDEX([1]非R能力!$FK$9:$FK$558,C172)=0,0,10))</f>
        <v>0</v>
      </c>
      <c r="V172" s="3">
        <f>IF(E172="小怪",0,IF(INDEX([1]非R能力!$FH$9:$FH$558,C172)=0,0,5000))</f>
        <v>0</v>
      </c>
      <c r="W172" s="3">
        <f>HLOOKUP(W$5,[2]人物技能基础!$O$3:$Q$553,$C172+1,0)</f>
        <v>3.637142857142857</v>
      </c>
      <c r="X172" s="3">
        <f>HLOOKUP(X$5,[2]人物技能基础!$O$3:$Q$553,$C172+1,0)</f>
        <v>2.0186428571428574</v>
      </c>
      <c r="Y172" s="3">
        <f>HLOOKUP(Y$5,[2]人物技能基础!$O$3:$Q$553,$C172+1,0)</f>
        <v>99.964285714285708</v>
      </c>
      <c r="Z172" s="3">
        <f t="shared" si="13"/>
        <v>133257</v>
      </c>
      <c r="AA172" s="3">
        <f t="shared" si="14"/>
        <v>2478</v>
      </c>
      <c r="AB172" s="3">
        <f t="shared" si="15"/>
        <v>0</v>
      </c>
      <c r="AC172" s="3">
        <f t="shared" si="16"/>
        <v>5249</v>
      </c>
      <c r="AD172" s="3">
        <f t="shared" si="17"/>
        <v>4246</v>
      </c>
    </row>
    <row r="173" spans="1:30" x14ac:dyDescent="0.15">
      <c r="A173" s="3">
        <v>168</v>
      </c>
      <c r="B173" s="3" t="str">
        <f t="shared" si="12"/>
        <v>关卡168小怪</v>
      </c>
      <c r="C173" s="3">
        <f>INDEX([3]关卡!$J$19:$J$2018,A173)</f>
        <v>209</v>
      </c>
      <c r="D173" s="3">
        <f>INDEX([3]关卡!$N$19:$N$2018,A173)</f>
        <v>209</v>
      </c>
      <c r="E173" s="3" t="s">
        <v>24</v>
      </c>
      <c r="F173" s="3" t="s">
        <v>26</v>
      </c>
      <c r="G173" s="3">
        <v>3</v>
      </c>
      <c r="H173" s="3">
        <v>0</v>
      </c>
      <c r="I173" s="3">
        <v>0</v>
      </c>
      <c r="J173" s="4">
        <v>1</v>
      </c>
      <c r="K173" s="4">
        <v>1</v>
      </c>
      <c r="L173" s="4">
        <v>2</v>
      </c>
      <c r="M173" s="3">
        <v>15</v>
      </c>
      <c r="N173" s="3">
        <v>2</v>
      </c>
      <c r="O173" s="3">
        <f>HLOOKUP(O$5,[1]非R能力!$B$8:$F$558,$C173+1,0)</f>
        <v>120750.67916074995</v>
      </c>
      <c r="P173" s="3">
        <f>HLOOKUP(P$5,[1]非R能力!$B$8:$F$558,$C173+1,0)</f>
        <v>23318.354112022043</v>
      </c>
      <c r="Q173" s="3">
        <f>HLOOKUP(Q$5,[1]非R能力!$B$8:$F$558,$C173+1,0)</f>
        <v>12391.21321039372</v>
      </c>
      <c r="R173" s="3">
        <f>HLOOKUP(R$5,[1]非R能力!$B$8:$F$558,$C173+1,0)</f>
        <v>4246.376956768062</v>
      </c>
      <c r="S173" s="3">
        <f>HLOOKUP(S$5,[1]非R能力!$B$8:$F$558,$C173+1,0)</f>
        <v>5249.8303424586902</v>
      </c>
      <c r="T173" s="3">
        <f>INDEX([1]非R能力!$H$9:$H$558,D173)</f>
        <v>8352.6066489600016</v>
      </c>
      <c r="U173" s="3">
        <f>IF(E173="小怪",0,IF(INDEX([1]非R能力!$FK$9:$FK$558,C173)=0,0,10))</f>
        <v>0</v>
      </c>
      <c r="V173" s="3">
        <f>IF(E173="小怪",0,IF(INDEX([1]非R能力!$FH$9:$FH$558,C173)=0,0,5000))</f>
        <v>0</v>
      </c>
      <c r="W173" s="3">
        <f>HLOOKUP(W$5,[2]人物技能基础!$O$3:$Q$553,$C173+1,0)</f>
        <v>3.637142857142857</v>
      </c>
      <c r="X173" s="3">
        <f>HLOOKUP(X$5,[2]人物技能基础!$O$3:$Q$553,$C173+1,0)</f>
        <v>2.0186428571428574</v>
      </c>
      <c r="Y173" s="3">
        <f>HLOOKUP(Y$5,[2]人物技能基础!$O$3:$Q$553,$C173+1,0)</f>
        <v>99.964285714285708</v>
      </c>
      <c r="Z173" s="3">
        <f t="shared" si="13"/>
        <v>133257</v>
      </c>
      <c r="AA173" s="3">
        <f t="shared" si="14"/>
        <v>2478</v>
      </c>
      <c r="AB173" s="3">
        <f t="shared" si="15"/>
        <v>0</v>
      </c>
      <c r="AC173" s="3">
        <f t="shared" si="16"/>
        <v>5249</v>
      </c>
      <c r="AD173" s="3">
        <f t="shared" si="17"/>
        <v>4246</v>
      </c>
    </row>
    <row r="174" spans="1:30" x14ac:dyDescent="0.15">
      <c r="A174" s="3">
        <v>169</v>
      </c>
      <c r="B174" s="3" t="str">
        <f t="shared" si="12"/>
        <v>关卡169小怪</v>
      </c>
      <c r="C174" s="3">
        <f>INDEX([3]关卡!$J$19:$J$2018,A174)</f>
        <v>210</v>
      </c>
      <c r="D174" s="3">
        <f>INDEX([3]关卡!$N$19:$N$2018,A174)</f>
        <v>210</v>
      </c>
      <c r="E174" s="3" t="s">
        <v>24</v>
      </c>
      <c r="F174" s="3" t="s">
        <v>26</v>
      </c>
      <c r="G174" s="3">
        <v>3</v>
      </c>
      <c r="H174" s="3">
        <v>0</v>
      </c>
      <c r="I174" s="3">
        <v>0</v>
      </c>
      <c r="J174" s="4">
        <v>1</v>
      </c>
      <c r="K174" s="4">
        <v>1</v>
      </c>
      <c r="L174" s="4">
        <v>2</v>
      </c>
      <c r="M174" s="3">
        <v>15</v>
      </c>
      <c r="N174" s="3">
        <v>2</v>
      </c>
      <c r="O174" s="3">
        <f>HLOOKUP(O$5,[1]非R能力!$B$8:$F$558,$C174+1,0)</f>
        <v>122151.19577126592</v>
      </c>
      <c r="P174" s="3">
        <f>HLOOKUP(P$5,[1]非R能力!$B$8:$F$558,$C174+1,0)</f>
        <v>23579.159370118119</v>
      </c>
      <c r="Q174" s="3">
        <f>HLOOKUP(Q$5,[1]非R能力!$B$8:$F$558,$C174+1,0)</f>
        <v>12455.164118047078</v>
      </c>
      <c r="R174" s="3">
        <f>HLOOKUP(R$5,[1]非R能力!$B$8:$F$558,$C174+1,0)</f>
        <v>4280.2947991093961</v>
      </c>
      <c r="S174" s="3">
        <f>HLOOKUP(S$5,[1]非R能力!$B$8:$F$558,$C174+1,0)</f>
        <v>5302.1588933394523</v>
      </c>
      <c r="T174" s="3">
        <f>INDEX([1]非R能力!$H$9:$H$558,D174)</f>
        <v>8561.8777270405026</v>
      </c>
      <c r="U174" s="3">
        <f>IF(E174="小怪",0,IF(INDEX([1]非R能力!$FK$9:$FK$558,C174)=0,0,10))</f>
        <v>0</v>
      </c>
      <c r="V174" s="3">
        <f>IF(E174="小怪",0,IF(INDEX([1]非R能力!$FH$9:$FH$558,C174)=0,0,5000))</f>
        <v>0</v>
      </c>
      <c r="W174" s="3">
        <f>HLOOKUP(W$5,[2]人物技能基础!$O$3:$Q$553,$C174+1,0)</f>
        <v>3.637142857142857</v>
      </c>
      <c r="X174" s="3">
        <f>HLOOKUP(X$5,[2]人物技能基础!$O$3:$Q$553,$C174+1,0)</f>
        <v>2.0186428571428574</v>
      </c>
      <c r="Y174" s="3">
        <f>HLOOKUP(Y$5,[2]人物技能基础!$O$3:$Q$553,$C174+1,0)</f>
        <v>99.964285714285708</v>
      </c>
      <c r="Z174" s="3">
        <f t="shared" si="13"/>
        <v>135023</v>
      </c>
      <c r="AA174" s="3">
        <f t="shared" si="14"/>
        <v>2491</v>
      </c>
      <c r="AB174" s="3">
        <f t="shared" si="15"/>
        <v>0</v>
      </c>
      <c r="AC174" s="3">
        <f t="shared" si="16"/>
        <v>5302</v>
      </c>
      <c r="AD174" s="3">
        <f t="shared" si="17"/>
        <v>4280</v>
      </c>
    </row>
    <row r="175" spans="1:30" x14ac:dyDescent="0.15">
      <c r="A175" s="3">
        <v>170</v>
      </c>
      <c r="B175" s="3" t="str">
        <f t="shared" si="12"/>
        <v>关卡170小怪</v>
      </c>
      <c r="C175" s="3">
        <f>INDEX([3]关卡!$J$19:$J$2018,A175)</f>
        <v>211</v>
      </c>
      <c r="D175" s="3">
        <f>INDEX([3]关卡!$N$19:$N$2018,A175)</f>
        <v>211</v>
      </c>
      <c r="E175" s="3" t="s">
        <v>24</v>
      </c>
      <c r="F175" s="3" t="s">
        <v>26</v>
      </c>
      <c r="G175" s="3">
        <v>3</v>
      </c>
      <c r="H175" s="3">
        <v>0</v>
      </c>
      <c r="I175" s="3">
        <v>0</v>
      </c>
      <c r="J175" s="4">
        <v>1</v>
      </c>
      <c r="K175" s="4">
        <v>1</v>
      </c>
      <c r="L175" s="4">
        <v>2</v>
      </c>
      <c r="M175" s="3">
        <v>15</v>
      </c>
      <c r="N175" s="3">
        <v>2</v>
      </c>
      <c r="O175" s="3">
        <f>HLOOKUP(O$5,[1]非R能力!$B$8:$F$558,$C175+1,0)</f>
        <v>123565.7527058734</v>
      </c>
      <c r="P175" s="3">
        <f>HLOOKUP(P$5,[1]非R能力!$B$8:$F$558,$C175+1,0)</f>
        <v>23838.245794107366</v>
      </c>
      <c r="Q175" s="3">
        <f>HLOOKUP(Q$5,[1]非R能力!$B$8:$F$558,$C175+1,0)</f>
        <v>12518.908606220348</v>
      </c>
      <c r="R175" s="3">
        <f>HLOOKUP(R$5,[1]非R能力!$B$8:$F$558,$C175+1,0)</f>
        <v>4313.8619259006109</v>
      </c>
      <c r="S175" s="3">
        <f>HLOOKUP(S$5,[1]非R能力!$B$8:$F$558,$C175+1,0)</f>
        <v>5354.4292713529057</v>
      </c>
      <c r="T175" s="3">
        <f>INDEX([1]非R能力!$H$9:$H$558,D175)</f>
        <v>8632.3817379052925</v>
      </c>
      <c r="U175" s="3">
        <f>IF(E175="小怪",0,IF(INDEX([1]非R能力!$FK$9:$FK$558,C175)=0,0,10))</f>
        <v>0</v>
      </c>
      <c r="V175" s="3">
        <f>IF(E175="小怪",0,IF(INDEX([1]非R能力!$FH$9:$FH$558,C175)=0,0,5000))</f>
        <v>0</v>
      </c>
      <c r="W175" s="3">
        <f>HLOOKUP(W$5,[2]人物技能基础!$O$3:$Q$553,$C175+1,0)</f>
        <v>3.637142857142857</v>
      </c>
      <c r="X175" s="3">
        <f>HLOOKUP(X$5,[2]人物技能基础!$O$3:$Q$553,$C175+1,0)</f>
        <v>2.0186428571428574</v>
      </c>
      <c r="Y175" s="3">
        <f>HLOOKUP(Y$5,[2]人物技能基础!$O$3:$Q$553,$C175+1,0)</f>
        <v>99.964285714285708</v>
      </c>
      <c r="Z175" s="3">
        <f t="shared" si="13"/>
        <v>136447</v>
      </c>
      <c r="AA175" s="3">
        <f t="shared" si="14"/>
        <v>2503</v>
      </c>
      <c r="AB175" s="3">
        <f t="shared" si="15"/>
        <v>0</v>
      </c>
      <c r="AC175" s="3">
        <f t="shared" si="16"/>
        <v>5354</v>
      </c>
      <c r="AD175" s="3">
        <f t="shared" si="17"/>
        <v>4313</v>
      </c>
    </row>
    <row r="176" spans="1:30" x14ac:dyDescent="0.15">
      <c r="A176" s="3">
        <v>171</v>
      </c>
      <c r="B176" s="3" t="str">
        <f t="shared" si="12"/>
        <v>关卡171小怪</v>
      </c>
      <c r="C176" s="3">
        <f>INDEX([3]关卡!$J$19:$J$2018,A176)</f>
        <v>212</v>
      </c>
      <c r="D176" s="3">
        <f>INDEX([3]关卡!$N$19:$N$2018,A176)</f>
        <v>212</v>
      </c>
      <c r="E176" s="3" t="s">
        <v>24</v>
      </c>
      <c r="F176" s="3" t="s">
        <v>26</v>
      </c>
      <c r="G176" s="3">
        <v>3</v>
      </c>
      <c r="H176" s="3">
        <v>0</v>
      </c>
      <c r="I176" s="3">
        <v>0</v>
      </c>
      <c r="J176" s="4">
        <v>1</v>
      </c>
      <c r="K176" s="4">
        <v>1</v>
      </c>
      <c r="L176" s="4">
        <v>2</v>
      </c>
      <c r="M176" s="3">
        <v>15</v>
      </c>
      <c r="N176" s="3">
        <v>2</v>
      </c>
      <c r="O176" s="3">
        <f>HLOOKUP(O$5,[1]非R能力!$B$8:$F$558,$C176+1,0)</f>
        <v>124949.5196251444</v>
      </c>
      <c r="P176" s="3">
        <f>HLOOKUP(P$5,[1]非R能力!$B$8:$F$558,$C176+1,0)</f>
        <v>24097.563658928975</v>
      </c>
      <c r="Q176" s="3">
        <f>HLOOKUP(Q$5,[1]非R能力!$B$8:$F$558,$C176+1,0)</f>
        <v>12584.737664216163</v>
      </c>
      <c r="R176" s="3">
        <f>HLOOKUP(R$5,[1]非R能力!$B$8:$F$558,$C176+1,0)</f>
        <v>4347.4572298319554</v>
      </c>
      <c r="S176" s="3">
        <f>HLOOKUP(S$5,[1]非R能力!$B$8:$F$558,$C176+1,0)</f>
        <v>5409.7687460176803</v>
      </c>
      <c r="T176" s="3">
        <f>INDEX([1]非R能力!$H$9:$H$558,D176)</f>
        <v>8846.1629507870348</v>
      </c>
      <c r="U176" s="3">
        <f>IF(E176="小怪",0,IF(INDEX([1]非R能力!$FK$9:$FK$558,C176)=0,0,10))</f>
        <v>0</v>
      </c>
      <c r="V176" s="3">
        <f>IF(E176="小怪",0,IF(INDEX([1]非R能力!$FH$9:$FH$558,C176)=0,0,5000))</f>
        <v>0</v>
      </c>
      <c r="W176" s="3">
        <f>HLOOKUP(W$5,[2]人物技能基础!$O$3:$Q$553,$C176+1,0)</f>
        <v>3.637142857142857</v>
      </c>
      <c r="X176" s="3">
        <f>HLOOKUP(X$5,[2]人物技能基础!$O$3:$Q$553,$C176+1,0)</f>
        <v>2.0186428571428574</v>
      </c>
      <c r="Y176" s="3">
        <f>HLOOKUP(Y$5,[2]人物技能基础!$O$3:$Q$553,$C176+1,0)</f>
        <v>99.964285714285708</v>
      </c>
      <c r="Z176" s="3">
        <f t="shared" si="13"/>
        <v>138217</v>
      </c>
      <c r="AA176" s="3">
        <f t="shared" si="14"/>
        <v>2516</v>
      </c>
      <c r="AB176" s="3">
        <f t="shared" si="15"/>
        <v>0</v>
      </c>
      <c r="AC176" s="3">
        <f t="shared" si="16"/>
        <v>5409</v>
      </c>
      <c r="AD176" s="3">
        <f t="shared" si="17"/>
        <v>4347</v>
      </c>
    </row>
    <row r="177" spans="1:30" x14ac:dyDescent="0.15">
      <c r="A177" s="3">
        <v>172</v>
      </c>
      <c r="B177" s="3" t="str">
        <f t="shared" si="12"/>
        <v>关卡172小怪</v>
      </c>
      <c r="C177" s="3">
        <f>INDEX([3]关卡!$J$19:$J$2018,A177)</f>
        <v>212</v>
      </c>
      <c r="D177" s="3">
        <f>INDEX([3]关卡!$N$19:$N$2018,A177)</f>
        <v>212</v>
      </c>
      <c r="E177" s="3" t="s">
        <v>24</v>
      </c>
      <c r="F177" s="3" t="s">
        <v>26</v>
      </c>
      <c r="G177" s="3">
        <v>3</v>
      </c>
      <c r="H177" s="3">
        <v>0</v>
      </c>
      <c r="I177" s="3">
        <v>0</v>
      </c>
      <c r="J177" s="4">
        <v>1</v>
      </c>
      <c r="K177" s="4">
        <v>1</v>
      </c>
      <c r="L177" s="4">
        <v>2</v>
      </c>
      <c r="M177" s="3">
        <v>15</v>
      </c>
      <c r="N177" s="3">
        <v>2</v>
      </c>
      <c r="O177" s="3">
        <f>HLOOKUP(O$5,[1]非R能力!$B$8:$F$558,$C177+1,0)</f>
        <v>124949.5196251444</v>
      </c>
      <c r="P177" s="3">
        <f>HLOOKUP(P$5,[1]非R能力!$B$8:$F$558,$C177+1,0)</f>
        <v>24097.563658928975</v>
      </c>
      <c r="Q177" s="3">
        <f>HLOOKUP(Q$5,[1]非R能力!$B$8:$F$558,$C177+1,0)</f>
        <v>12584.737664216163</v>
      </c>
      <c r="R177" s="3">
        <f>HLOOKUP(R$5,[1]非R能力!$B$8:$F$558,$C177+1,0)</f>
        <v>4347.4572298319554</v>
      </c>
      <c r="S177" s="3">
        <f>HLOOKUP(S$5,[1]非R能力!$B$8:$F$558,$C177+1,0)</f>
        <v>5409.7687460176803</v>
      </c>
      <c r="T177" s="3">
        <f>INDEX([1]非R能力!$H$9:$H$558,D177)</f>
        <v>8846.1629507870348</v>
      </c>
      <c r="U177" s="3">
        <f>IF(E177="小怪",0,IF(INDEX([1]非R能力!$FK$9:$FK$558,C177)=0,0,10))</f>
        <v>0</v>
      </c>
      <c r="V177" s="3">
        <f>IF(E177="小怪",0,IF(INDEX([1]非R能力!$FH$9:$FH$558,C177)=0,0,5000))</f>
        <v>0</v>
      </c>
      <c r="W177" s="3">
        <f>HLOOKUP(W$5,[2]人物技能基础!$O$3:$Q$553,$C177+1,0)</f>
        <v>3.637142857142857</v>
      </c>
      <c r="X177" s="3">
        <f>HLOOKUP(X$5,[2]人物技能基础!$O$3:$Q$553,$C177+1,0)</f>
        <v>2.0186428571428574</v>
      </c>
      <c r="Y177" s="3">
        <f>HLOOKUP(Y$5,[2]人物技能基础!$O$3:$Q$553,$C177+1,0)</f>
        <v>99.964285714285708</v>
      </c>
      <c r="Z177" s="3">
        <f t="shared" si="13"/>
        <v>138217</v>
      </c>
      <c r="AA177" s="3">
        <f t="shared" si="14"/>
        <v>2516</v>
      </c>
      <c r="AB177" s="3">
        <f t="shared" si="15"/>
        <v>0</v>
      </c>
      <c r="AC177" s="3">
        <f t="shared" si="16"/>
        <v>5409</v>
      </c>
      <c r="AD177" s="3">
        <f t="shared" si="17"/>
        <v>4347</v>
      </c>
    </row>
    <row r="178" spans="1:30" x14ac:dyDescent="0.15">
      <c r="A178" s="3">
        <v>173</v>
      </c>
      <c r="B178" s="3" t="str">
        <f t="shared" si="12"/>
        <v>关卡173小怪</v>
      </c>
      <c r="C178" s="3">
        <f>INDEX([3]关卡!$J$19:$J$2018,A178)</f>
        <v>213</v>
      </c>
      <c r="D178" s="3">
        <f>INDEX([3]关卡!$N$19:$N$2018,A178)</f>
        <v>213</v>
      </c>
      <c r="E178" s="3" t="s">
        <v>24</v>
      </c>
      <c r="F178" s="3" t="s">
        <v>26</v>
      </c>
      <c r="G178" s="3">
        <v>3</v>
      </c>
      <c r="H178" s="3">
        <v>0</v>
      </c>
      <c r="I178" s="3">
        <v>0</v>
      </c>
      <c r="J178" s="4">
        <v>1</v>
      </c>
      <c r="K178" s="4">
        <v>1</v>
      </c>
      <c r="L178" s="4">
        <v>2</v>
      </c>
      <c r="M178" s="3">
        <v>15</v>
      </c>
      <c r="N178" s="3">
        <v>2</v>
      </c>
      <c r="O178" s="3">
        <f>HLOOKUP(O$5,[1]非R能力!$B$8:$F$558,$C178+1,0)</f>
        <v>126371.46909736602</v>
      </c>
      <c r="P178" s="3">
        <f>HLOOKUP(P$5,[1]非R能力!$B$8:$F$558,$C178+1,0)</f>
        <v>24357.017394322775</v>
      </c>
      <c r="Q178" s="3">
        <f>HLOOKUP(Q$5,[1]非R能力!$B$8:$F$558,$C178+1,0)</f>
        <v>12648.571526256968</v>
      </c>
      <c r="R178" s="3">
        <f>HLOOKUP(R$5,[1]非R能力!$B$8:$F$558,$C178+1,0)</f>
        <v>4381.0699592491619</v>
      </c>
      <c r="S178" s="3">
        <f>HLOOKUP(S$5,[1]非R能力!$B$8:$F$558,$C178+1,0)</f>
        <v>5462.0973044807897</v>
      </c>
      <c r="T178" s="3">
        <f>INDEX([1]非R能力!$H$9:$H$558,D178)</f>
        <v>8918.1865099105271</v>
      </c>
      <c r="U178" s="3">
        <f>IF(E178="小怪",0,IF(INDEX([1]非R能力!$FK$9:$FK$558,C178)=0,0,10))</f>
        <v>0</v>
      </c>
      <c r="V178" s="3">
        <f>IF(E178="小怪",0,IF(INDEX([1]非R能力!$FH$9:$FH$558,C178)=0,0,5000))</f>
        <v>0</v>
      </c>
      <c r="W178" s="3">
        <f>HLOOKUP(W$5,[2]人物技能基础!$O$3:$Q$553,$C178+1,0)</f>
        <v>3.637142857142857</v>
      </c>
      <c r="X178" s="3">
        <f>HLOOKUP(X$5,[2]人物技能基础!$O$3:$Q$553,$C178+1,0)</f>
        <v>2.0186428571428574</v>
      </c>
      <c r="Y178" s="3">
        <f>HLOOKUP(Y$5,[2]人物技能基础!$O$3:$Q$553,$C178+1,0)</f>
        <v>99.964285714285708</v>
      </c>
      <c r="Z178" s="3">
        <f t="shared" si="13"/>
        <v>139647</v>
      </c>
      <c r="AA178" s="3">
        <f t="shared" si="14"/>
        <v>2529</v>
      </c>
      <c r="AB178" s="3">
        <f t="shared" si="15"/>
        <v>0</v>
      </c>
      <c r="AC178" s="3">
        <f t="shared" si="16"/>
        <v>5462</v>
      </c>
      <c r="AD178" s="3">
        <f t="shared" si="17"/>
        <v>4381</v>
      </c>
    </row>
    <row r="179" spans="1:30" x14ac:dyDescent="0.15">
      <c r="A179" s="3">
        <v>174</v>
      </c>
      <c r="B179" s="3" t="str">
        <f t="shared" si="12"/>
        <v>关卡174小怪</v>
      </c>
      <c r="C179" s="3">
        <f>INDEX([3]关卡!$J$19:$J$2018,A179)</f>
        <v>214</v>
      </c>
      <c r="D179" s="3">
        <f>INDEX([3]关卡!$N$19:$N$2018,A179)</f>
        <v>214</v>
      </c>
      <c r="E179" s="3" t="s">
        <v>24</v>
      </c>
      <c r="F179" s="3" t="s">
        <v>26</v>
      </c>
      <c r="G179" s="3">
        <v>3</v>
      </c>
      <c r="H179" s="3">
        <v>0</v>
      </c>
      <c r="I179" s="3">
        <v>0</v>
      </c>
      <c r="J179" s="4">
        <v>1</v>
      </c>
      <c r="K179" s="4">
        <v>1</v>
      </c>
      <c r="L179" s="4">
        <v>2</v>
      </c>
      <c r="M179" s="3">
        <v>15</v>
      </c>
      <c r="N179" s="3">
        <v>2</v>
      </c>
      <c r="O179" s="3">
        <f>HLOOKUP(O$5,[1]非R能力!$B$8:$F$558,$C179+1,0)</f>
        <v>127797.90052123116</v>
      </c>
      <c r="P179" s="3">
        <f>HLOOKUP(P$5,[1]非R能力!$B$8:$F$558,$C179+1,0)</f>
        <v>24621.114074965397</v>
      </c>
      <c r="Q179" s="3">
        <f>HLOOKUP(Q$5,[1]非R能力!$B$8:$F$558,$C179+1,0)</f>
        <v>13027.287710394761</v>
      </c>
      <c r="R179" s="3">
        <f>HLOOKUP(R$5,[1]非R能力!$B$8:$F$558,$C179+1,0)</f>
        <v>4414.7001141522214</v>
      </c>
      <c r="S179" s="3">
        <f>HLOOKUP(S$5,[1]非R能力!$B$8:$F$558,$C179+1,0)</f>
        <v>5514.4474856984907</v>
      </c>
      <c r="T179" s="3">
        <f>INDEX([1]非R能力!$H$9:$H$558,D179)</f>
        <v>9063.3905954633265</v>
      </c>
      <c r="U179" s="3">
        <f>IF(E179="小怪",0,IF(INDEX([1]非R能力!$FK$9:$FK$558,C179)=0,0,10))</f>
        <v>0</v>
      </c>
      <c r="V179" s="3">
        <f>IF(E179="小怪",0,IF(INDEX([1]非R能力!$FH$9:$FH$558,C179)=0,0,5000))</f>
        <v>0</v>
      </c>
      <c r="W179" s="3">
        <f>HLOOKUP(W$5,[2]人物技能基础!$O$3:$Q$553,$C179+1,0)</f>
        <v>3.637142857142857</v>
      </c>
      <c r="X179" s="3">
        <f>HLOOKUP(X$5,[2]人物技能基础!$O$3:$Q$553,$C179+1,0)</f>
        <v>2.0186428571428574</v>
      </c>
      <c r="Y179" s="3">
        <f>HLOOKUP(Y$5,[2]人物技能基础!$O$3:$Q$553,$C179+1,0)</f>
        <v>99.964285714285708</v>
      </c>
      <c r="Z179" s="3">
        <f t="shared" si="13"/>
        <v>141275</v>
      </c>
      <c r="AA179" s="3">
        <f t="shared" si="14"/>
        <v>2605</v>
      </c>
      <c r="AB179" s="3">
        <f t="shared" si="15"/>
        <v>0</v>
      </c>
      <c r="AC179" s="3">
        <f t="shared" si="16"/>
        <v>5514</v>
      </c>
      <c r="AD179" s="3">
        <f t="shared" si="17"/>
        <v>4414</v>
      </c>
    </row>
    <row r="180" spans="1:30" x14ac:dyDescent="0.15">
      <c r="A180" s="3">
        <v>175</v>
      </c>
      <c r="B180" s="3" t="str">
        <f t="shared" si="12"/>
        <v>关卡175小怪</v>
      </c>
      <c r="C180" s="3">
        <f>INDEX([3]关卡!$J$19:$J$2018,A180)</f>
        <v>215</v>
      </c>
      <c r="D180" s="3">
        <f>INDEX([3]关卡!$N$19:$N$2018,A180)</f>
        <v>215</v>
      </c>
      <c r="E180" s="3" t="s">
        <v>24</v>
      </c>
      <c r="F180" s="3" t="s">
        <v>26</v>
      </c>
      <c r="G180" s="3">
        <v>3</v>
      </c>
      <c r="H180" s="3">
        <v>0</v>
      </c>
      <c r="I180" s="3">
        <v>0</v>
      </c>
      <c r="J180" s="4">
        <v>1</v>
      </c>
      <c r="K180" s="4">
        <v>1</v>
      </c>
      <c r="L180" s="4">
        <v>2</v>
      </c>
      <c r="M180" s="3">
        <v>15</v>
      </c>
      <c r="N180" s="3">
        <v>2</v>
      </c>
      <c r="O180" s="3">
        <f>HLOOKUP(O$5,[1]非R能力!$B$8:$F$558,$C180+1,0)</f>
        <v>128839.68323426689</v>
      </c>
      <c r="P180" s="3">
        <f>HLOOKUP(P$5,[1]非R能力!$B$8:$F$558,$C180+1,0)</f>
        <v>24972.226343970648</v>
      </c>
      <c r="Q180" s="3">
        <f>HLOOKUP(Q$5,[1]非R能力!$B$8:$F$558,$C180+1,0)</f>
        <v>13867.571322288049</v>
      </c>
      <c r="R180" s="3">
        <f>HLOOKUP(R$5,[1]非R能力!$B$8:$F$558,$C180+1,0)</f>
        <v>4448.3476945411439</v>
      </c>
      <c r="S180" s="3">
        <f>HLOOKUP(S$5,[1]非R能力!$B$8:$F$558,$C180+1,0)</f>
        <v>5531.8818915166084</v>
      </c>
      <c r="T180" s="3">
        <f>INDEX([1]非R能力!$H$9:$H$558,D180)</f>
        <v>9210.1509805596452</v>
      </c>
      <c r="U180" s="3">
        <f>IF(E180="小怪",0,IF(INDEX([1]非R能力!$FK$9:$FK$558,C180)=0,0,10))</f>
        <v>0</v>
      </c>
      <c r="V180" s="3">
        <f>IF(E180="小怪",0,IF(INDEX([1]非R能力!$FH$9:$FH$558,C180)=0,0,5000))</f>
        <v>0</v>
      </c>
      <c r="W180" s="3">
        <f>HLOOKUP(W$5,[2]人物技能基础!$O$3:$Q$553,$C180+1,0)</f>
        <v>3.637142857142857</v>
      </c>
      <c r="X180" s="3">
        <f>HLOOKUP(X$5,[2]人物技能基础!$O$3:$Q$553,$C180+1,0)</f>
        <v>2.0186428571428574</v>
      </c>
      <c r="Y180" s="3">
        <f>HLOOKUP(Y$5,[2]人物技能基础!$O$3:$Q$553,$C180+1,0)</f>
        <v>99.964285714285708</v>
      </c>
      <c r="Z180" s="3">
        <f t="shared" si="13"/>
        <v>143328</v>
      </c>
      <c r="AA180" s="3">
        <f t="shared" si="14"/>
        <v>2773</v>
      </c>
      <c r="AB180" s="3">
        <f t="shared" si="15"/>
        <v>0</v>
      </c>
      <c r="AC180" s="3">
        <f t="shared" si="16"/>
        <v>5531</v>
      </c>
      <c r="AD180" s="3">
        <f t="shared" si="17"/>
        <v>4448</v>
      </c>
    </row>
    <row r="181" spans="1:30" x14ac:dyDescent="0.15">
      <c r="A181" s="3">
        <v>176</v>
      </c>
      <c r="B181" s="3" t="str">
        <f t="shared" si="12"/>
        <v>关卡176小怪</v>
      </c>
      <c r="C181" s="3">
        <f>INDEX([3]关卡!$J$19:$J$2018,A181)</f>
        <v>216</v>
      </c>
      <c r="D181" s="3">
        <f>INDEX([3]关卡!$N$19:$N$2018,A181)</f>
        <v>216</v>
      </c>
      <c r="E181" s="3" t="s">
        <v>24</v>
      </c>
      <c r="F181" s="3" t="s">
        <v>26</v>
      </c>
      <c r="G181" s="3">
        <v>3</v>
      </c>
      <c r="H181" s="3">
        <v>0</v>
      </c>
      <c r="I181" s="3">
        <v>0</v>
      </c>
      <c r="J181" s="4">
        <v>1</v>
      </c>
      <c r="K181" s="4">
        <v>1</v>
      </c>
      <c r="L181" s="4">
        <v>2</v>
      </c>
      <c r="M181" s="3">
        <v>15</v>
      </c>
      <c r="N181" s="3">
        <v>2</v>
      </c>
      <c r="O181" s="3">
        <f>HLOOKUP(O$5,[1]非R能力!$B$8:$F$558,$C181+1,0)</f>
        <v>129922.01678509692</v>
      </c>
      <c r="P181" s="3">
        <f>HLOOKUP(P$5,[1]非R能力!$B$8:$F$558,$C181+1,0)</f>
        <v>25324.037162974979</v>
      </c>
      <c r="Q181" s="3">
        <f>HLOOKUP(Q$5,[1]非R能力!$B$8:$F$558,$C181+1,0)</f>
        <v>14735.968213833919</v>
      </c>
      <c r="R181" s="3">
        <f>HLOOKUP(R$5,[1]非R能力!$B$8:$F$558,$C181+1,0)</f>
        <v>4482.0334122446911</v>
      </c>
      <c r="S181" s="3">
        <f>HLOOKUP(S$5,[1]非R能力!$B$8:$F$558,$C181+1,0)</f>
        <v>5553.3983512778204</v>
      </c>
      <c r="T181" s="3">
        <f>INDEX([1]非R能力!$H$9:$H$558,D181)</f>
        <v>9284.1199371627627</v>
      </c>
      <c r="U181" s="3">
        <f>IF(E181="小怪",0,IF(INDEX([1]非R能力!$FK$9:$FK$558,C181)=0,0,10))</f>
        <v>0</v>
      </c>
      <c r="V181" s="3">
        <f>IF(E181="小怪",0,IF(INDEX([1]非R能力!$FH$9:$FH$558,C181)=0,0,5000))</f>
        <v>0</v>
      </c>
      <c r="W181" s="3">
        <f>HLOOKUP(W$5,[2]人物技能基础!$O$3:$Q$553,$C181+1,0)</f>
        <v>3.637142857142857</v>
      </c>
      <c r="X181" s="3">
        <f>HLOOKUP(X$5,[2]人物技能基础!$O$3:$Q$553,$C181+1,0)</f>
        <v>2.0186428571428574</v>
      </c>
      <c r="Y181" s="3">
        <f>HLOOKUP(Y$5,[2]人物技能基础!$O$3:$Q$553,$C181+1,0)</f>
        <v>99.964285714285708</v>
      </c>
      <c r="Z181" s="3">
        <f t="shared" si="13"/>
        <v>145210</v>
      </c>
      <c r="AA181" s="3">
        <f t="shared" si="14"/>
        <v>2947</v>
      </c>
      <c r="AB181" s="3">
        <f t="shared" si="15"/>
        <v>0</v>
      </c>
      <c r="AC181" s="3">
        <f t="shared" si="16"/>
        <v>5553</v>
      </c>
      <c r="AD181" s="3">
        <f t="shared" si="17"/>
        <v>4482</v>
      </c>
    </row>
    <row r="182" spans="1:30" x14ac:dyDescent="0.15">
      <c r="A182" s="3">
        <v>177</v>
      </c>
      <c r="B182" s="3" t="str">
        <f t="shared" si="12"/>
        <v>关卡177小怪</v>
      </c>
      <c r="C182" s="3">
        <f>INDEX([3]关卡!$J$19:$J$2018,A182)</f>
        <v>216</v>
      </c>
      <c r="D182" s="3">
        <f>INDEX([3]关卡!$N$19:$N$2018,A182)</f>
        <v>216</v>
      </c>
      <c r="E182" s="3" t="s">
        <v>24</v>
      </c>
      <c r="F182" s="3" t="s">
        <v>26</v>
      </c>
      <c r="G182" s="3">
        <v>3</v>
      </c>
      <c r="H182" s="3">
        <v>0</v>
      </c>
      <c r="I182" s="3">
        <v>0</v>
      </c>
      <c r="J182" s="4">
        <v>1</v>
      </c>
      <c r="K182" s="4">
        <v>1</v>
      </c>
      <c r="L182" s="4">
        <v>2</v>
      </c>
      <c r="M182" s="3">
        <v>15</v>
      </c>
      <c r="N182" s="3">
        <v>2</v>
      </c>
      <c r="O182" s="3">
        <f>HLOOKUP(O$5,[1]非R能力!$B$8:$F$558,$C182+1,0)</f>
        <v>129922.01678509692</v>
      </c>
      <c r="P182" s="3">
        <f>HLOOKUP(P$5,[1]非R能力!$B$8:$F$558,$C182+1,0)</f>
        <v>25324.037162974979</v>
      </c>
      <c r="Q182" s="3">
        <f>HLOOKUP(Q$5,[1]非R能力!$B$8:$F$558,$C182+1,0)</f>
        <v>14735.968213833919</v>
      </c>
      <c r="R182" s="3">
        <f>HLOOKUP(R$5,[1]非R能力!$B$8:$F$558,$C182+1,0)</f>
        <v>4482.0334122446911</v>
      </c>
      <c r="S182" s="3">
        <f>HLOOKUP(S$5,[1]非R能力!$B$8:$F$558,$C182+1,0)</f>
        <v>5553.3983512778204</v>
      </c>
      <c r="T182" s="3">
        <f>INDEX([1]非R能力!$H$9:$H$558,D182)</f>
        <v>9284.1199371627627</v>
      </c>
      <c r="U182" s="3">
        <f>IF(E182="小怪",0,IF(INDEX([1]非R能力!$FK$9:$FK$558,C182)=0,0,10))</f>
        <v>0</v>
      </c>
      <c r="V182" s="3">
        <f>IF(E182="小怪",0,IF(INDEX([1]非R能力!$FH$9:$FH$558,C182)=0,0,5000))</f>
        <v>0</v>
      </c>
      <c r="W182" s="3">
        <f>HLOOKUP(W$5,[2]人物技能基础!$O$3:$Q$553,$C182+1,0)</f>
        <v>3.637142857142857</v>
      </c>
      <c r="X182" s="3">
        <f>HLOOKUP(X$5,[2]人物技能基础!$O$3:$Q$553,$C182+1,0)</f>
        <v>2.0186428571428574</v>
      </c>
      <c r="Y182" s="3">
        <f>HLOOKUP(Y$5,[2]人物技能基础!$O$3:$Q$553,$C182+1,0)</f>
        <v>99.964285714285708</v>
      </c>
      <c r="Z182" s="3">
        <f t="shared" si="13"/>
        <v>145210</v>
      </c>
      <c r="AA182" s="3">
        <f t="shared" si="14"/>
        <v>2947</v>
      </c>
      <c r="AB182" s="3">
        <f t="shared" si="15"/>
        <v>0</v>
      </c>
      <c r="AC182" s="3">
        <f t="shared" si="16"/>
        <v>5553</v>
      </c>
      <c r="AD182" s="3">
        <f t="shared" si="17"/>
        <v>4482</v>
      </c>
    </row>
    <row r="183" spans="1:30" x14ac:dyDescent="0.15">
      <c r="A183" s="3">
        <v>178</v>
      </c>
      <c r="B183" s="3" t="str">
        <f t="shared" si="12"/>
        <v>关卡178小怪</v>
      </c>
      <c r="C183" s="3">
        <f>INDEX([3]关卡!$J$19:$J$2018,A183)</f>
        <v>217</v>
      </c>
      <c r="D183" s="3">
        <f>INDEX([3]关卡!$N$19:$N$2018,A183)</f>
        <v>217</v>
      </c>
      <c r="E183" s="3" t="s">
        <v>24</v>
      </c>
      <c r="F183" s="3" t="s">
        <v>26</v>
      </c>
      <c r="G183" s="3">
        <v>3</v>
      </c>
      <c r="H183" s="3">
        <v>0</v>
      </c>
      <c r="I183" s="3">
        <v>0</v>
      </c>
      <c r="J183" s="4">
        <v>1</v>
      </c>
      <c r="K183" s="4">
        <v>1</v>
      </c>
      <c r="L183" s="4">
        <v>2</v>
      </c>
      <c r="M183" s="3">
        <v>15</v>
      </c>
      <c r="N183" s="3">
        <v>2</v>
      </c>
      <c r="O183" s="3">
        <f>HLOOKUP(O$5,[1]非R能力!$B$8:$F$558,$C183+1,0)</f>
        <v>130971.4064429103</v>
      </c>
      <c r="P183" s="3">
        <f>HLOOKUP(P$5,[1]非R能力!$B$8:$F$558,$C183+1,0)</f>
        <v>25675.640898687798</v>
      </c>
      <c r="Q183" s="3">
        <f>HLOOKUP(Q$5,[1]非R能力!$B$8:$F$558,$C183+1,0)</f>
        <v>15626.02214546729</v>
      </c>
      <c r="R183" s="3">
        <f>HLOOKUP(R$5,[1]非R能力!$B$8:$F$558,$C183+1,0)</f>
        <v>4515.7365665490215</v>
      </c>
      <c r="S183" s="3">
        <f>HLOOKUP(S$5,[1]非R能力!$B$8:$F$558,$C183+1,0)</f>
        <v>5570.8748898995091</v>
      </c>
      <c r="T183" s="3">
        <f>INDEX([1]非R能力!$H$9:$H$558,D183)</f>
        <v>9433.2457357150579</v>
      </c>
      <c r="U183" s="3">
        <f>IF(E183="小怪",0,IF(INDEX([1]非R能力!$FK$9:$FK$558,C183)=0,0,10))</f>
        <v>0</v>
      </c>
      <c r="V183" s="3">
        <f>IF(E183="小怪",0,IF(INDEX([1]非R能力!$FH$9:$FH$558,C183)=0,0,5000))</f>
        <v>0</v>
      </c>
      <c r="W183" s="3">
        <f>HLOOKUP(W$5,[2]人物技能基础!$O$3:$Q$553,$C183+1,0)</f>
        <v>3.637142857142857</v>
      </c>
      <c r="X183" s="3">
        <f>HLOOKUP(X$5,[2]人物技能基础!$O$3:$Q$553,$C183+1,0)</f>
        <v>2.0186428571428574</v>
      </c>
      <c r="Y183" s="3">
        <f>HLOOKUP(Y$5,[2]人物技能基础!$O$3:$Q$553,$C183+1,0)</f>
        <v>99.964285714285708</v>
      </c>
      <c r="Z183" s="3">
        <f t="shared" si="13"/>
        <v>147271</v>
      </c>
      <c r="AA183" s="3">
        <f t="shared" si="14"/>
        <v>3125</v>
      </c>
      <c r="AB183" s="3">
        <f t="shared" si="15"/>
        <v>0</v>
      </c>
      <c r="AC183" s="3">
        <f t="shared" si="16"/>
        <v>5570</v>
      </c>
      <c r="AD183" s="3">
        <f t="shared" si="17"/>
        <v>4515</v>
      </c>
    </row>
    <row r="184" spans="1:30" x14ac:dyDescent="0.15">
      <c r="A184" s="3">
        <v>179</v>
      </c>
      <c r="B184" s="3" t="str">
        <f t="shared" si="12"/>
        <v>关卡179小怪</v>
      </c>
      <c r="C184" s="3">
        <f>INDEX([3]关卡!$J$19:$J$2018,A184)</f>
        <v>218</v>
      </c>
      <c r="D184" s="3">
        <f>INDEX([3]关卡!$N$19:$N$2018,A184)</f>
        <v>218</v>
      </c>
      <c r="E184" s="3" t="s">
        <v>24</v>
      </c>
      <c r="F184" s="3" t="s">
        <v>26</v>
      </c>
      <c r="G184" s="3">
        <v>3</v>
      </c>
      <c r="H184" s="3">
        <v>0</v>
      </c>
      <c r="I184" s="3">
        <v>0</v>
      </c>
      <c r="J184" s="4">
        <v>1</v>
      </c>
      <c r="K184" s="4">
        <v>1</v>
      </c>
      <c r="L184" s="4">
        <v>2</v>
      </c>
      <c r="M184" s="3">
        <v>15</v>
      </c>
      <c r="N184" s="3">
        <v>2</v>
      </c>
      <c r="O184" s="3">
        <f>HLOOKUP(O$5,[1]非R能力!$B$8:$F$558,$C184+1,0)</f>
        <v>132275.88044144824</v>
      </c>
      <c r="P184" s="3">
        <f>HLOOKUP(P$5,[1]非R能力!$B$8:$F$558,$C184+1,0)</f>
        <v>26028.109786358396</v>
      </c>
      <c r="Q184" s="3">
        <f>HLOOKUP(Q$5,[1]非R能力!$B$8:$F$558,$C184+1,0)</f>
        <v>16186.083056631172</v>
      </c>
      <c r="R184" s="3">
        <f>HLOOKUP(R$5,[1]非R能力!$B$8:$F$558,$C184+1,0)</f>
        <v>4549.2264015845149</v>
      </c>
      <c r="S184" s="3">
        <f>HLOOKUP(S$5,[1]非R能力!$B$8:$F$558,$C184+1,0)</f>
        <v>5588.3650086590142</v>
      </c>
      <c r="T184" s="3">
        <f>INDEX([1]非R能力!$H$9:$H$558,D184)</f>
        <v>9508.4067389988777</v>
      </c>
      <c r="U184" s="3">
        <f>IF(E184="小怪",0,IF(INDEX([1]非R能力!$FK$9:$FK$558,C184)=0,0,10))</f>
        <v>0</v>
      </c>
      <c r="V184" s="3">
        <f>IF(E184="小怪",0,IF(INDEX([1]非R能力!$FH$9:$FH$558,C184)=0,0,5000))</f>
        <v>0</v>
      </c>
      <c r="W184" s="3">
        <f>HLOOKUP(W$5,[2]人物技能基础!$O$3:$Q$553,$C184+1,0)</f>
        <v>3.637142857142857</v>
      </c>
      <c r="X184" s="3">
        <f>HLOOKUP(X$5,[2]人物技能基础!$O$3:$Q$553,$C184+1,0)</f>
        <v>2.0186428571428574</v>
      </c>
      <c r="Y184" s="3">
        <f>HLOOKUP(Y$5,[2]人物技能基础!$O$3:$Q$553,$C184+1,0)</f>
        <v>99.964285714285708</v>
      </c>
      <c r="Z184" s="3">
        <f t="shared" si="13"/>
        <v>149159</v>
      </c>
      <c r="AA184" s="3">
        <f t="shared" si="14"/>
        <v>3237</v>
      </c>
      <c r="AB184" s="3">
        <f t="shared" si="15"/>
        <v>0</v>
      </c>
      <c r="AC184" s="3">
        <f t="shared" si="16"/>
        <v>5588</v>
      </c>
      <c r="AD184" s="3">
        <f t="shared" si="17"/>
        <v>4549</v>
      </c>
    </row>
    <row r="185" spans="1:30" x14ac:dyDescent="0.15">
      <c r="A185" s="3">
        <v>180</v>
      </c>
      <c r="B185" s="3" t="str">
        <f t="shared" si="12"/>
        <v>关卡180小怪</v>
      </c>
      <c r="C185" s="3">
        <f>INDEX([3]关卡!$J$19:$J$2018,A185)</f>
        <v>219</v>
      </c>
      <c r="D185" s="3">
        <f>INDEX([3]关卡!$N$19:$N$2018,A185)</f>
        <v>219</v>
      </c>
      <c r="E185" s="3" t="s">
        <v>24</v>
      </c>
      <c r="F185" s="3" t="s">
        <v>26</v>
      </c>
      <c r="G185" s="3">
        <v>3</v>
      </c>
      <c r="H185" s="3">
        <v>0</v>
      </c>
      <c r="I185" s="3">
        <v>0</v>
      </c>
      <c r="J185" s="4">
        <v>1</v>
      </c>
      <c r="K185" s="4">
        <v>1</v>
      </c>
      <c r="L185" s="4">
        <v>2</v>
      </c>
      <c r="M185" s="3">
        <v>15</v>
      </c>
      <c r="N185" s="3">
        <v>2</v>
      </c>
      <c r="O185" s="3">
        <f>HLOOKUP(O$5,[1]非R能力!$B$8:$F$558,$C185+1,0)</f>
        <v>133614.8170523025</v>
      </c>
      <c r="P185" s="3">
        <f>HLOOKUP(P$5,[1]非R能力!$B$8:$F$558,$C185+1,0)</f>
        <v>26380.764029467493</v>
      </c>
      <c r="Q185" s="3">
        <f>HLOOKUP(Q$5,[1]非R能力!$B$8:$F$558,$C185+1,0)</f>
        <v>16746.41557459443</v>
      </c>
      <c r="R185" s="3">
        <f>HLOOKUP(R$5,[1]非R能力!$B$8:$F$558,$C185+1,0)</f>
        <v>4582.7335494529643</v>
      </c>
      <c r="S185" s="3">
        <f>HLOOKUP(S$5,[1]非R能力!$B$8:$F$558,$C185+1,0)</f>
        <v>5605.8620119806674</v>
      </c>
      <c r="T185" s="3">
        <f>INDEX([1]非R能力!$H$9:$H$558,D185)</f>
        <v>9659.9354030189188</v>
      </c>
      <c r="U185" s="3">
        <f>IF(E185="小怪",0,IF(INDEX([1]非R能力!$FK$9:$FK$558,C185)=0,0,10))</f>
        <v>0</v>
      </c>
      <c r="V185" s="3">
        <f>IF(E185="小怪",0,IF(INDEX([1]非R能力!$FH$9:$FH$558,C185)=0,0,5000))</f>
        <v>0</v>
      </c>
      <c r="W185" s="3">
        <f>HLOOKUP(W$5,[2]人物技能基础!$O$3:$Q$553,$C185+1,0)</f>
        <v>3.637142857142857</v>
      </c>
      <c r="X185" s="3">
        <f>HLOOKUP(X$5,[2]人物技能基础!$O$3:$Q$553,$C185+1,0)</f>
        <v>2.0186428571428574</v>
      </c>
      <c r="Y185" s="3">
        <f>HLOOKUP(Y$5,[2]人物技能基础!$O$3:$Q$553,$C185+1,0)</f>
        <v>99.964285714285708</v>
      </c>
      <c r="Z185" s="3">
        <f t="shared" si="13"/>
        <v>151231</v>
      </c>
      <c r="AA185" s="3">
        <f t="shared" si="14"/>
        <v>3349</v>
      </c>
      <c r="AB185" s="3">
        <f t="shared" si="15"/>
        <v>0</v>
      </c>
      <c r="AC185" s="3">
        <f t="shared" si="16"/>
        <v>5605</v>
      </c>
      <c r="AD185" s="3">
        <f t="shared" si="17"/>
        <v>4582</v>
      </c>
    </row>
    <row r="186" spans="1:30" x14ac:dyDescent="0.15">
      <c r="A186" s="3">
        <v>181</v>
      </c>
      <c r="B186" s="3" t="str">
        <f t="shared" si="12"/>
        <v>关卡181小怪</v>
      </c>
      <c r="C186" s="3">
        <f>INDEX([3]关卡!$J$19:$J$2018,A186)</f>
        <v>220</v>
      </c>
      <c r="D186" s="3">
        <f>INDEX([3]关卡!$N$19:$N$2018,A186)</f>
        <v>220</v>
      </c>
      <c r="E186" s="3" t="s">
        <v>24</v>
      </c>
      <c r="F186" s="3" t="s">
        <v>26</v>
      </c>
      <c r="G186" s="3">
        <v>3</v>
      </c>
      <c r="H186" s="3">
        <v>0</v>
      </c>
      <c r="I186" s="3">
        <v>0</v>
      </c>
      <c r="J186" s="4">
        <v>1</v>
      </c>
      <c r="K186" s="4">
        <v>1</v>
      </c>
      <c r="L186" s="4">
        <v>2</v>
      </c>
      <c r="M186" s="3">
        <v>15</v>
      </c>
      <c r="N186" s="3">
        <v>2</v>
      </c>
      <c r="O186" s="3">
        <f>HLOOKUP(O$5,[1]非R能力!$B$8:$F$558,$C186+1,0)</f>
        <v>134718.7397945445</v>
      </c>
      <c r="P186" s="3">
        <f>HLOOKUP(P$5,[1]非R能力!$B$8:$F$558,$C186+1,0)</f>
        <v>26566.051278110728</v>
      </c>
      <c r="Q186" s="3">
        <f>HLOOKUP(Q$5,[1]非R能力!$B$8:$F$558,$C186+1,0)</f>
        <v>16900.010067037267</v>
      </c>
      <c r="R186" s="3">
        <f>HLOOKUP(R$5,[1]非R能力!$B$8:$F$558,$C186+1,0)</f>
        <v>4602.4479757694107</v>
      </c>
      <c r="S186" s="3">
        <f>HLOOKUP(S$5,[1]非R能力!$B$8:$F$558,$C186+1,0)</f>
        <v>5626.1043017071179</v>
      </c>
      <c r="T186" s="3">
        <f>INDEX([1]非R能力!$H$9:$H$558,D186)</f>
        <v>9813.0869479367338</v>
      </c>
      <c r="U186" s="3">
        <f>IF(E186="小怪",0,IF(INDEX([1]非R能力!$FK$9:$FK$558,C186)=0,0,10))</f>
        <v>0</v>
      </c>
      <c r="V186" s="3">
        <f>IF(E186="小怪",0,IF(INDEX([1]非R能力!$FH$9:$FH$558,C186)=0,0,5000))</f>
        <v>0</v>
      </c>
      <c r="W186" s="3">
        <f>HLOOKUP(W$5,[2]人物技能基础!$O$3:$Q$553,$C186+1,0)</f>
        <v>3.637142857142857</v>
      </c>
      <c r="X186" s="3">
        <f>HLOOKUP(X$5,[2]人物技能基础!$O$3:$Q$553,$C186+1,0)</f>
        <v>2.0186428571428574</v>
      </c>
      <c r="Y186" s="3">
        <f>HLOOKUP(Y$5,[2]人物技能基础!$O$3:$Q$553,$C186+1,0)</f>
        <v>99.964285714285708</v>
      </c>
      <c r="Z186" s="3">
        <f t="shared" si="13"/>
        <v>152497</v>
      </c>
      <c r="AA186" s="3">
        <f t="shared" si="14"/>
        <v>3380</v>
      </c>
      <c r="AB186" s="3">
        <f t="shared" si="15"/>
        <v>0</v>
      </c>
      <c r="AC186" s="3">
        <f t="shared" si="16"/>
        <v>5626</v>
      </c>
      <c r="AD186" s="3">
        <f t="shared" si="17"/>
        <v>4602</v>
      </c>
    </row>
    <row r="187" spans="1:30" x14ac:dyDescent="0.15">
      <c r="A187" s="3">
        <v>182</v>
      </c>
      <c r="B187" s="3" t="str">
        <f t="shared" si="12"/>
        <v>关卡182小怪</v>
      </c>
      <c r="C187" s="3">
        <f>INDEX([3]关卡!$J$19:$J$2018,A187)</f>
        <v>221</v>
      </c>
      <c r="D187" s="3">
        <f>INDEX([3]关卡!$N$19:$N$2018,A187)</f>
        <v>221</v>
      </c>
      <c r="E187" s="3" t="s">
        <v>24</v>
      </c>
      <c r="F187" s="3" t="s">
        <v>26</v>
      </c>
      <c r="G187" s="3">
        <v>3</v>
      </c>
      <c r="H187" s="3">
        <v>0</v>
      </c>
      <c r="I187" s="3">
        <v>0</v>
      </c>
      <c r="J187" s="4">
        <v>1</v>
      </c>
      <c r="K187" s="4">
        <v>1</v>
      </c>
      <c r="L187" s="4">
        <v>2</v>
      </c>
      <c r="M187" s="3">
        <v>15</v>
      </c>
      <c r="N187" s="3">
        <v>2</v>
      </c>
      <c r="O187" s="3">
        <f>HLOOKUP(O$5,[1]非R能力!$B$8:$F$558,$C187+1,0)</f>
        <v>135843.09902917576</v>
      </c>
      <c r="P187" s="3">
        <f>HLOOKUP(P$5,[1]非R能力!$B$8:$F$558,$C187+1,0)</f>
        <v>26750.970183849968</v>
      </c>
      <c r="Q187" s="3">
        <f>HLOOKUP(Q$5,[1]非R能力!$B$8:$F$558,$C187+1,0)</f>
        <v>17052.111197534774</v>
      </c>
      <c r="R187" s="3">
        <f>HLOOKUP(R$5,[1]非R能力!$B$8:$F$558,$C187+1,0)</f>
        <v>4622.1813227496486</v>
      </c>
      <c r="S187" s="3">
        <f>HLOOKUP(S$5,[1]非R能力!$B$8:$F$558,$C187+1,0)</f>
        <v>5643.3276565462074</v>
      </c>
      <c r="T187" s="3">
        <f>INDEX([1]非R能力!$H$9:$H$558,D187)</f>
        <v>9967.8782649600016</v>
      </c>
      <c r="U187" s="3">
        <f>IF(E187="小怪",0,IF(INDEX([1]非R能力!$FK$9:$FK$558,C187)=0,0,10))</f>
        <v>0</v>
      </c>
      <c r="V187" s="3">
        <f>IF(E187="小怪",0,IF(INDEX([1]非R能力!$FH$9:$FH$558,C187)=0,0,5000))</f>
        <v>0</v>
      </c>
      <c r="W187" s="3">
        <f>HLOOKUP(W$5,[2]人物技能基础!$O$3:$Q$553,$C187+1,0)</f>
        <v>3.637142857142857</v>
      </c>
      <c r="X187" s="3">
        <f>HLOOKUP(X$5,[2]人物技能基础!$O$3:$Q$553,$C187+1,0)</f>
        <v>2.0186428571428574</v>
      </c>
      <c r="Y187" s="3">
        <f>HLOOKUP(Y$5,[2]人物技能基础!$O$3:$Q$553,$C187+1,0)</f>
        <v>99.964285714285708</v>
      </c>
      <c r="Z187" s="3">
        <f t="shared" si="13"/>
        <v>153764</v>
      </c>
      <c r="AA187" s="3">
        <f t="shared" si="14"/>
        <v>3410</v>
      </c>
      <c r="AB187" s="3">
        <f t="shared" si="15"/>
        <v>0</v>
      </c>
      <c r="AC187" s="3">
        <f t="shared" si="16"/>
        <v>5643</v>
      </c>
      <c r="AD187" s="3">
        <f t="shared" si="17"/>
        <v>4622</v>
      </c>
    </row>
    <row r="188" spans="1:30" x14ac:dyDescent="0.15">
      <c r="A188" s="3">
        <v>183</v>
      </c>
      <c r="B188" s="3" t="str">
        <f t="shared" si="12"/>
        <v>关卡183小怪</v>
      </c>
      <c r="C188" s="3">
        <f>INDEX([3]关卡!$J$19:$J$2018,A188)</f>
        <v>221</v>
      </c>
      <c r="D188" s="3">
        <f>INDEX([3]关卡!$N$19:$N$2018,A188)</f>
        <v>221</v>
      </c>
      <c r="E188" s="3" t="s">
        <v>24</v>
      </c>
      <c r="F188" s="3" t="s">
        <v>26</v>
      </c>
      <c r="G188" s="3">
        <v>3</v>
      </c>
      <c r="H188" s="3">
        <v>0</v>
      </c>
      <c r="I188" s="3">
        <v>0</v>
      </c>
      <c r="J188" s="4">
        <v>1</v>
      </c>
      <c r="K188" s="4">
        <v>1</v>
      </c>
      <c r="L188" s="4">
        <v>2</v>
      </c>
      <c r="M188" s="3">
        <v>15</v>
      </c>
      <c r="N188" s="3">
        <v>2</v>
      </c>
      <c r="O188" s="3">
        <f>HLOOKUP(O$5,[1]非R能力!$B$8:$F$558,$C188+1,0)</f>
        <v>135843.09902917576</v>
      </c>
      <c r="P188" s="3">
        <f>HLOOKUP(P$5,[1]非R能力!$B$8:$F$558,$C188+1,0)</f>
        <v>26750.970183849968</v>
      </c>
      <c r="Q188" s="3">
        <f>HLOOKUP(Q$5,[1]非R能力!$B$8:$F$558,$C188+1,0)</f>
        <v>17052.111197534774</v>
      </c>
      <c r="R188" s="3">
        <f>HLOOKUP(R$5,[1]非R能力!$B$8:$F$558,$C188+1,0)</f>
        <v>4622.1813227496486</v>
      </c>
      <c r="S188" s="3">
        <f>HLOOKUP(S$5,[1]非R能力!$B$8:$F$558,$C188+1,0)</f>
        <v>5643.3276565462074</v>
      </c>
      <c r="T188" s="3">
        <f>INDEX([1]非R能力!$H$9:$H$558,D188)</f>
        <v>9967.8782649600016</v>
      </c>
      <c r="U188" s="3">
        <f>IF(E188="小怪",0,IF(INDEX([1]非R能力!$FK$9:$FK$558,C188)=0,0,10))</f>
        <v>0</v>
      </c>
      <c r="V188" s="3">
        <f>IF(E188="小怪",0,IF(INDEX([1]非R能力!$FH$9:$FH$558,C188)=0,0,5000))</f>
        <v>0</v>
      </c>
      <c r="W188" s="3">
        <f>HLOOKUP(W$5,[2]人物技能基础!$O$3:$Q$553,$C188+1,0)</f>
        <v>3.637142857142857</v>
      </c>
      <c r="X188" s="3">
        <f>HLOOKUP(X$5,[2]人物技能基础!$O$3:$Q$553,$C188+1,0)</f>
        <v>2.0186428571428574</v>
      </c>
      <c r="Y188" s="3">
        <f>HLOOKUP(Y$5,[2]人物技能基础!$O$3:$Q$553,$C188+1,0)</f>
        <v>99.964285714285708</v>
      </c>
      <c r="Z188" s="3">
        <f t="shared" si="13"/>
        <v>153764</v>
      </c>
      <c r="AA188" s="3">
        <f t="shared" si="14"/>
        <v>3410</v>
      </c>
      <c r="AB188" s="3">
        <f t="shared" si="15"/>
        <v>0</v>
      </c>
      <c r="AC188" s="3">
        <f t="shared" si="16"/>
        <v>5643</v>
      </c>
      <c r="AD188" s="3">
        <f t="shared" si="17"/>
        <v>4622</v>
      </c>
    </row>
    <row r="189" spans="1:30" x14ac:dyDescent="0.15">
      <c r="A189" s="3">
        <v>184</v>
      </c>
      <c r="B189" s="3" t="str">
        <f t="shared" si="12"/>
        <v>关卡184小怪</v>
      </c>
      <c r="C189" s="3">
        <f>INDEX([3]关卡!$J$19:$J$2018,A189)</f>
        <v>222</v>
      </c>
      <c r="D189" s="3">
        <f>INDEX([3]关卡!$N$19:$N$2018,A189)</f>
        <v>222</v>
      </c>
      <c r="E189" s="3" t="s">
        <v>24</v>
      </c>
      <c r="F189" s="3" t="s">
        <v>26</v>
      </c>
      <c r="G189" s="3">
        <v>3</v>
      </c>
      <c r="H189" s="3">
        <v>0</v>
      </c>
      <c r="I189" s="3">
        <v>0</v>
      </c>
      <c r="J189" s="4">
        <v>1</v>
      </c>
      <c r="K189" s="4">
        <v>1</v>
      </c>
      <c r="L189" s="4">
        <v>2</v>
      </c>
      <c r="M189" s="3">
        <v>15</v>
      </c>
      <c r="N189" s="3">
        <v>2</v>
      </c>
      <c r="O189" s="3">
        <f>HLOOKUP(O$5,[1]非R能力!$B$8:$F$558,$C189+1,0)</f>
        <v>136958.17075291486</v>
      </c>
      <c r="P189" s="3">
        <f>HLOOKUP(P$5,[1]非R能力!$B$8:$F$558,$C189+1,0)</f>
        <v>26930.760420068549</v>
      </c>
      <c r="Q189" s="3">
        <f>HLOOKUP(Q$5,[1]非R能力!$B$8:$F$558,$C189+1,0)</f>
        <v>17202.427802961691</v>
      </c>
      <c r="R189" s="3">
        <f>HLOOKUP(R$5,[1]非R能力!$B$8:$F$558,$C189+1,0)</f>
        <v>4641.9245842361306</v>
      </c>
      <c r="S189" s="3">
        <f>HLOOKUP(S$5,[1]非R能力!$B$8:$F$558,$C189+1,0)</f>
        <v>5660.5577744926786</v>
      </c>
      <c r="T189" s="3">
        <f>INDEX([1]非R能力!$H$9:$H$558,D189)</f>
        <v>10045.894143405505</v>
      </c>
      <c r="U189" s="3">
        <f>IF(E189="小怪",0,IF(INDEX([1]非R能力!$FK$9:$FK$558,C189)=0,0,10))</f>
        <v>0</v>
      </c>
      <c r="V189" s="3">
        <f>IF(E189="小怪",0,IF(INDEX([1]非R能力!$FH$9:$FH$558,C189)=0,0,5000))</f>
        <v>0</v>
      </c>
      <c r="W189" s="3">
        <f>HLOOKUP(W$5,[2]人物技能基础!$O$3:$Q$553,$C189+1,0)</f>
        <v>3.637142857142857</v>
      </c>
      <c r="X189" s="3">
        <f>HLOOKUP(X$5,[2]人物技能基础!$O$3:$Q$553,$C189+1,0)</f>
        <v>2.0186428571428574</v>
      </c>
      <c r="Y189" s="3">
        <f>HLOOKUP(Y$5,[2]人物技能基础!$O$3:$Q$553,$C189+1,0)</f>
        <v>99.964285714285708</v>
      </c>
      <c r="Z189" s="3">
        <f t="shared" si="13"/>
        <v>154822</v>
      </c>
      <c r="AA189" s="3">
        <f t="shared" si="14"/>
        <v>3440</v>
      </c>
      <c r="AB189" s="3">
        <f t="shared" si="15"/>
        <v>0</v>
      </c>
      <c r="AC189" s="3">
        <f t="shared" si="16"/>
        <v>5660</v>
      </c>
      <c r="AD189" s="3">
        <f t="shared" si="17"/>
        <v>4641</v>
      </c>
    </row>
    <row r="190" spans="1:30" x14ac:dyDescent="0.15">
      <c r="A190" s="3">
        <v>185</v>
      </c>
      <c r="B190" s="3" t="str">
        <f t="shared" si="12"/>
        <v>关卡185小怪</v>
      </c>
      <c r="C190" s="3">
        <f>INDEX([3]关卡!$J$19:$J$2018,A190)</f>
        <v>223</v>
      </c>
      <c r="D190" s="3">
        <f>INDEX([3]关卡!$N$19:$N$2018,A190)</f>
        <v>223</v>
      </c>
      <c r="E190" s="3" t="s">
        <v>24</v>
      </c>
      <c r="F190" s="3" t="s">
        <v>26</v>
      </c>
      <c r="G190" s="3">
        <v>3</v>
      </c>
      <c r="H190" s="3">
        <v>0</v>
      </c>
      <c r="I190" s="3">
        <v>0</v>
      </c>
      <c r="J190" s="4">
        <v>1</v>
      </c>
      <c r="K190" s="4">
        <v>1</v>
      </c>
      <c r="L190" s="4">
        <v>2</v>
      </c>
      <c r="M190" s="3">
        <v>15</v>
      </c>
      <c r="N190" s="3">
        <v>2</v>
      </c>
      <c r="O190" s="3">
        <f>HLOOKUP(O$5,[1]非R能力!$B$8:$F$558,$C190+1,0)</f>
        <v>138040.25151631536</v>
      </c>
      <c r="P190" s="3">
        <f>HLOOKUP(P$5,[1]非R能力!$B$8:$F$558,$C190+1,0)</f>
        <v>27110.643144291262</v>
      </c>
      <c r="Q190" s="3">
        <f>HLOOKUP(Q$5,[1]非R能力!$B$8:$F$558,$C190+1,0)</f>
        <v>17352.815704974459</v>
      </c>
      <c r="R190" s="3">
        <f>HLOOKUP(R$5,[1]非R能力!$B$8:$F$558,$C190+1,0)</f>
        <v>4661.6777602288621</v>
      </c>
      <c r="S190" s="3">
        <f>HLOOKUP(S$5,[1]非R能力!$B$8:$F$558,$C190+1,0)</f>
        <v>5677.8019520950675</v>
      </c>
      <c r="T190" s="3">
        <f>INDEX([1]非R能力!$H$9:$H$558,D190)</f>
        <v>10203.177004736792</v>
      </c>
      <c r="U190" s="3">
        <f>IF(E190="小怪",0,IF(INDEX([1]非R能力!$FK$9:$FK$558,C190)=0,0,10))</f>
        <v>0</v>
      </c>
      <c r="V190" s="3">
        <f>IF(E190="小怪",0,IF(INDEX([1]非R能力!$FH$9:$FH$558,C190)=0,0,5000))</f>
        <v>0</v>
      </c>
      <c r="W190" s="3">
        <f>HLOOKUP(W$5,[2]人物技能基础!$O$3:$Q$553,$C190+1,0)</f>
        <v>3.637142857142857</v>
      </c>
      <c r="X190" s="3">
        <f>HLOOKUP(X$5,[2]人物技能基础!$O$3:$Q$553,$C190+1,0)</f>
        <v>2.0186428571428574</v>
      </c>
      <c r="Y190" s="3">
        <f>HLOOKUP(Y$5,[2]人物技能基础!$O$3:$Q$553,$C190+1,0)</f>
        <v>99.964285714285708</v>
      </c>
      <c r="Z190" s="3">
        <f t="shared" si="13"/>
        <v>156071</v>
      </c>
      <c r="AA190" s="3">
        <f t="shared" si="14"/>
        <v>3470</v>
      </c>
      <c r="AB190" s="3">
        <f t="shared" si="15"/>
        <v>0</v>
      </c>
      <c r="AC190" s="3">
        <f t="shared" si="16"/>
        <v>5677</v>
      </c>
      <c r="AD190" s="3">
        <f t="shared" si="17"/>
        <v>4661</v>
      </c>
    </row>
    <row r="191" spans="1:30" x14ac:dyDescent="0.15">
      <c r="A191" s="3">
        <v>186</v>
      </c>
      <c r="B191" s="3" t="str">
        <f t="shared" si="12"/>
        <v>关卡186小怪</v>
      </c>
      <c r="C191" s="3">
        <f>INDEX([3]关卡!$J$19:$J$2018,A191)</f>
        <v>224</v>
      </c>
      <c r="D191" s="3">
        <f>INDEX([3]关卡!$N$19:$N$2018,A191)</f>
        <v>224</v>
      </c>
      <c r="E191" s="3" t="s">
        <v>24</v>
      </c>
      <c r="F191" s="3" t="s">
        <v>26</v>
      </c>
      <c r="G191" s="3">
        <v>3</v>
      </c>
      <c r="H191" s="3">
        <v>0</v>
      </c>
      <c r="I191" s="3">
        <v>0</v>
      </c>
      <c r="J191" s="4">
        <v>1</v>
      </c>
      <c r="K191" s="4">
        <v>1</v>
      </c>
      <c r="L191" s="4">
        <v>2</v>
      </c>
      <c r="M191" s="3">
        <v>15</v>
      </c>
      <c r="N191" s="3">
        <v>2</v>
      </c>
      <c r="O191" s="3">
        <f>HLOOKUP(O$5,[1]非R能力!$B$8:$F$558,$C191+1,0)</f>
        <v>139024.97775086469</v>
      </c>
      <c r="P191" s="3">
        <f>HLOOKUP(P$5,[1]非R能力!$B$8:$F$558,$C191+1,0)</f>
        <v>27290.618356518116</v>
      </c>
      <c r="Q191" s="3">
        <f>HLOOKUP(Q$5,[1]非R能力!$B$8:$F$558,$C191+1,0)</f>
        <v>17503.585285046167</v>
      </c>
      <c r="R191" s="3">
        <f>HLOOKUP(R$5,[1]非R能力!$B$8:$F$558,$C191+1,0)</f>
        <v>4681.4408507278367</v>
      </c>
      <c r="S191" s="3">
        <f>HLOOKUP(S$5,[1]非R能力!$B$8:$F$558,$C191+1,0)</f>
        <v>5698.0937652369312</v>
      </c>
      <c r="T191" s="3">
        <f>INDEX([1]非R能力!$H$9:$H$558,D191)</f>
        <v>10282.448271891766</v>
      </c>
      <c r="U191" s="3">
        <f>IF(E191="小怪",0,IF(INDEX([1]非R能力!$FK$9:$FK$558,C191)=0,0,10))</f>
        <v>0</v>
      </c>
      <c r="V191" s="3">
        <f>IF(E191="小怪",0,IF(INDEX([1]非R能力!$FH$9:$FH$558,C191)=0,0,5000))</f>
        <v>0</v>
      </c>
      <c r="W191" s="3">
        <f>HLOOKUP(W$5,[2]人物技能基础!$O$3:$Q$553,$C191+1,0)</f>
        <v>3.637142857142857</v>
      </c>
      <c r="X191" s="3">
        <f>HLOOKUP(X$5,[2]人物技能基础!$O$3:$Q$553,$C191+1,0)</f>
        <v>2.0186428571428574</v>
      </c>
      <c r="Y191" s="3">
        <f>HLOOKUP(Y$5,[2]人物技能基础!$O$3:$Q$553,$C191+1,0)</f>
        <v>99.964285714285708</v>
      </c>
      <c r="Z191" s="3">
        <f t="shared" si="13"/>
        <v>157133</v>
      </c>
      <c r="AA191" s="3">
        <f t="shared" si="14"/>
        <v>3500</v>
      </c>
      <c r="AB191" s="3">
        <f t="shared" si="15"/>
        <v>0</v>
      </c>
      <c r="AC191" s="3">
        <f t="shared" si="16"/>
        <v>5698</v>
      </c>
      <c r="AD191" s="3">
        <f t="shared" si="17"/>
        <v>4681</v>
      </c>
    </row>
    <row r="192" spans="1:30" x14ac:dyDescent="0.15">
      <c r="A192" s="3">
        <v>187</v>
      </c>
      <c r="B192" s="3" t="str">
        <f t="shared" si="12"/>
        <v>关卡187小怪</v>
      </c>
      <c r="C192" s="3">
        <f>INDEX([3]关卡!$J$19:$J$2018,A192)</f>
        <v>225</v>
      </c>
      <c r="D192" s="3">
        <f>INDEX([3]关卡!$N$19:$N$2018,A192)</f>
        <v>225</v>
      </c>
      <c r="E192" s="3" t="s">
        <v>24</v>
      </c>
      <c r="F192" s="3" t="s">
        <v>26</v>
      </c>
      <c r="G192" s="3">
        <v>3</v>
      </c>
      <c r="H192" s="3">
        <v>0</v>
      </c>
      <c r="I192" s="3">
        <v>0</v>
      </c>
      <c r="J192" s="4">
        <v>1</v>
      </c>
      <c r="K192" s="4">
        <v>1</v>
      </c>
      <c r="L192" s="4">
        <v>2</v>
      </c>
      <c r="M192" s="3">
        <v>15</v>
      </c>
      <c r="N192" s="3">
        <v>2</v>
      </c>
      <c r="O192" s="3">
        <f>HLOOKUP(O$5,[1]非R能力!$B$8:$F$558,$C192+1,0)</f>
        <v>140011.20779710382</v>
      </c>
      <c r="P192" s="3">
        <f>HLOOKUP(P$5,[1]非R能力!$B$8:$F$558,$C192+1,0)</f>
        <v>27470.791029131353</v>
      </c>
      <c r="Q192" s="3">
        <f>HLOOKUP(Q$5,[1]非R能力!$B$8:$F$558,$C192+1,0)</f>
        <v>17651.094722589911</v>
      </c>
      <c r="R192" s="3">
        <f>HLOOKUP(R$5,[1]非R能力!$B$8:$F$558,$C192+1,0)</f>
        <v>4701.2190206000896</v>
      </c>
      <c r="S192" s="3">
        <f>HLOOKUP(S$5,[1]非R能力!$B$8:$F$558,$C192+1,0)</f>
        <v>5734.8246417194387</v>
      </c>
      <c r="T192" s="3">
        <f>INDEX([1]非R能力!$H$9:$H$558,D192)</f>
        <v>10442.261235953829</v>
      </c>
      <c r="U192" s="3">
        <f>IF(E192="小怪",0,IF(INDEX([1]非R能力!$FK$9:$FK$558,C192)=0,0,10))</f>
        <v>0</v>
      </c>
      <c r="V192" s="3">
        <f>IF(E192="小怪",0,IF(INDEX([1]非R能力!$FH$9:$FH$558,C192)=0,0,5000))</f>
        <v>0</v>
      </c>
      <c r="W192" s="3">
        <f>HLOOKUP(W$5,[2]人物技能基础!$O$3:$Q$553,$C192+1,0)</f>
        <v>3.637142857142857</v>
      </c>
      <c r="X192" s="3">
        <f>HLOOKUP(X$5,[2]人物技能基础!$O$3:$Q$553,$C192+1,0)</f>
        <v>2.0186428571428574</v>
      </c>
      <c r="Y192" s="3">
        <f>HLOOKUP(Y$5,[2]人物技能基础!$O$3:$Q$553,$C192+1,0)</f>
        <v>99.964285714285708</v>
      </c>
      <c r="Z192" s="3">
        <f t="shared" si="13"/>
        <v>158390</v>
      </c>
      <c r="AA192" s="3">
        <f t="shared" si="14"/>
        <v>3530</v>
      </c>
      <c r="AB192" s="3">
        <f t="shared" si="15"/>
        <v>0</v>
      </c>
      <c r="AC192" s="3">
        <f t="shared" si="16"/>
        <v>5734</v>
      </c>
      <c r="AD192" s="3">
        <f t="shared" si="17"/>
        <v>4701</v>
      </c>
    </row>
    <row r="193" spans="1:30" x14ac:dyDescent="0.15">
      <c r="A193" s="3">
        <v>188</v>
      </c>
      <c r="B193" s="3" t="str">
        <f t="shared" si="12"/>
        <v>关卡188小怪</v>
      </c>
      <c r="C193" s="3">
        <f>INDEX([3]关卡!$J$19:$J$2018,A193)</f>
        <v>226</v>
      </c>
      <c r="D193" s="3">
        <f>INDEX([3]关卡!$N$19:$N$2018,A193)</f>
        <v>226</v>
      </c>
      <c r="E193" s="3" t="s">
        <v>24</v>
      </c>
      <c r="F193" s="3" t="s">
        <v>26</v>
      </c>
      <c r="G193" s="3">
        <v>3</v>
      </c>
      <c r="H193" s="3">
        <v>0</v>
      </c>
      <c r="I193" s="3">
        <v>0</v>
      </c>
      <c r="J193" s="4">
        <v>1</v>
      </c>
      <c r="K193" s="4">
        <v>1</v>
      </c>
      <c r="L193" s="4">
        <v>2</v>
      </c>
      <c r="M193" s="3">
        <v>15</v>
      </c>
      <c r="N193" s="3">
        <v>2</v>
      </c>
      <c r="O193" s="3">
        <f>HLOOKUP(O$5,[1]非R能力!$B$8:$F$558,$C193+1,0)</f>
        <v>141045.11292523483</v>
      </c>
      <c r="P193" s="3">
        <f>HLOOKUP(P$5,[1]非R能力!$B$8:$F$558,$C193+1,0)</f>
        <v>27652.292181485489</v>
      </c>
      <c r="Q193" s="3">
        <f>HLOOKUP(Q$5,[1]非R能力!$B$8:$F$558,$C193+1,0)</f>
        <v>17798.907710571522</v>
      </c>
      <c r="R193" s="3">
        <f>HLOOKUP(R$5,[1]非R能力!$B$8:$F$558,$C193+1,0)</f>
        <v>4721.5019053186033</v>
      </c>
      <c r="S193" s="3">
        <f>HLOOKUP(S$5,[1]非R能力!$B$8:$F$558,$C193+1,0)</f>
        <v>5771.720687679589</v>
      </c>
      <c r="T193" s="3">
        <f>INDEX([1]非R能力!$H$9:$H$558,D193)</f>
        <v>10522.807254010475</v>
      </c>
      <c r="U193" s="3">
        <f>IF(E193="小怪",0,IF(INDEX([1]非R能力!$FK$9:$FK$558,C193)=0,0,10))</f>
        <v>0</v>
      </c>
      <c r="V193" s="3">
        <f>IF(E193="小怪",0,IF(INDEX([1]非R能力!$FH$9:$FH$558,C193)=0,0,5000))</f>
        <v>0</v>
      </c>
      <c r="W193" s="3">
        <f>HLOOKUP(W$5,[2]人物技能基础!$O$3:$Q$553,$C193+1,0)</f>
        <v>3.637142857142857</v>
      </c>
      <c r="X193" s="3">
        <f>HLOOKUP(X$5,[2]人物技能基础!$O$3:$Q$553,$C193+1,0)</f>
        <v>2.0186428571428574</v>
      </c>
      <c r="Y193" s="3">
        <f>HLOOKUP(Y$5,[2]人物技能基础!$O$3:$Q$553,$C193+1,0)</f>
        <v>99.964285714285708</v>
      </c>
      <c r="Z193" s="3">
        <f t="shared" si="13"/>
        <v>159462</v>
      </c>
      <c r="AA193" s="3">
        <f t="shared" si="14"/>
        <v>3559</v>
      </c>
      <c r="AB193" s="3">
        <f t="shared" si="15"/>
        <v>0</v>
      </c>
      <c r="AC193" s="3">
        <f t="shared" si="16"/>
        <v>5771</v>
      </c>
      <c r="AD193" s="3">
        <f t="shared" si="17"/>
        <v>4721</v>
      </c>
    </row>
    <row r="194" spans="1:30" x14ac:dyDescent="0.15">
      <c r="A194" s="3">
        <v>189</v>
      </c>
      <c r="B194" s="3" t="str">
        <f t="shared" si="12"/>
        <v>关卡189小怪</v>
      </c>
      <c r="C194" s="3">
        <f>INDEX([3]关卡!$J$19:$J$2018,A194)</f>
        <v>227</v>
      </c>
      <c r="D194" s="3">
        <f>INDEX([3]关卡!$N$19:$N$2018,A194)</f>
        <v>227</v>
      </c>
      <c r="E194" s="3" t="s">
        <v>24</v>
      </c>
      <c r="F194" s="3" t="s">
        <v>26</v>
      </c>
      <c r="G194" s="3">
        <v>3</v>
      </c>
      <c r="H194" s="3">
        <v>0</v>
      </c>
      <c r="I194" s="3">
        <v>0</v>
      </c>
      <c r="J194" s="4">
        <v>1</v>
      </c>
      <c r="K194" s="4">
        <v>1</v>
      </c>
      <c r="L194" s="4">
        <v>2</v>
      </c>
      <c r="M194" s="3">
        <v>15</v>
      </c>
      <c r="N194" s="3">
        <v>2</v>
      </c>
      <c r="O194" s="3">
        <f>HLOOKUP(O$5,[1]非R能力!$B$8:$F$558,$C194+1,0)</f>
        <v>142044.90689872863</v>
      </c>
      <c r="P194" s="3">
        <f>HLOOKUP(P$5,[1]非R能力!$B$8:$F$558,$C194+1,0)</f>
        <v>27833.8865395262</v>
      </c>
      <c r="Q194" s="3">
        <f>HLOOKUP(Q$5,[1]非R能力!$B$8:$F$558,$C194+1,0)</f>
        <v>17946.790636380803</v>
      </c>
      <c r="R194" s="3">
        <f>HLOOKUP(R$5,[1]非R能力!$B$8:$F$558,$C194+1,0)</f>
        <v>4741.794972129027</v>
      </c>
      <c r="S194" s="3">
        <f>HLOOKUP(S$5,[1]非R能力!$B$8:$F$558,$C194+1,0)</f>
        <v>5808.6281168793621</v>
      </c>
      <c r="T194" s="3">
        <f>INDEX([1]非R能力!$H$9:$H$558,D194)</f>
        <v>10603.782520428449</v>
      </c>
      <c r="U194" s="3">
        <f>IF(E194="小怪",0,IF(INDEX([1]非R能力!$FK$9:$FK$558,C194)=0,0,10))</f>
        <v>0</v>
      </c>
      <c r="V194" s="3">
        <f>IF(E194="小怪",0,IF(INDEX([1]非R能力!$FH$9:$FH$558,C194)=0,0,5000))</f>
        <v>0</v>
      </c>
      <c r="W194" s="3">
        <f>HLOOKUP(W$5,[2]人物技能基础!$O$3:$Q$553,$C194+1,0)</f>
        <v>3.637142857142857</v>
      </c>
      <c r="X194" s="3">
        <f>HLOOKUP(X$5,[2]人物技能基础!$O$3:$Q$553,$C194+1,0)</f>
        <v>2.0186428571428574</v>
      </c>
      <c r="Y194" s="3">
        <f>HLOOKUP(Y$5,[2]人物技能基础!$O$3:$Q$553,$C194+1,0)</f>
        <v>99.964285714285708</v>
      </c>
      <c r="Z194" s="3">
        <f t="shared" si="13"/>
        <v>160537</v>
      </c>
      <c r="AA194" s="3">
        <f t="shared" si="14"/>
        <v>3589</v>
      </c>
      <c r="AB194" s="3">
        <f t="shared" si="15"/>
        <v>0</v>
      </c>
      <c r="AC194" s="3">
        <f t="shared" si="16"/>
        <v>5808</v>
      </c>
      <c r="AD194" s="3">
        <f t="shared" si="17"/>
        <v>4741</v>
      </c>
    </row>
    <row r="195" spans="1:30" x14ac:dyDescent="0.15">
      <c r="A195" s="3">
        <v>190</v>
      </c>
      <c r="B195" s="3" t="str">
        <f t="shared" si="12"/>
        <v>关卡190小怪</v>
      </c>
      <c r="C195" s="3">
        <f>INDEX([3]关卡!$J$19:$J$2018,A195)</f>
        <v>228</v>
      </c>
      <c r="D195" s="3">
        <f>INDEX([3]关卡!$N$19:$N$2018,A195)</f>
        <v>228</v>
      </c>
      <c r="E195" s="3" t="s">
        <v>24</v>
      </c>
      <c r="F195" s="3" t="s">
        <v>26</v>
      </c>
      <c r="G195" s="3">
        <v>3</v>
      </c>
      <c r="H195" s="3">
        <v>0</v>
      </c>
      <c r="I195" s="3">
        <v>0</v>
      </c>
      <c r="J195" s="4">
        <v>1</v>
      </c>
      <c r="K195" s="4">
        <v>1</v>
      </c>
      <c r="L195" s="4">
        <v>2</v>
      </c>
      <c r="M195" s="3">
        <v>15</v>
      </c>
      <c r="N195" s="3">
        <v>2</v>
      </c>
      <c r="O195" s="3">
        <f>HLOOKUP(O$5,[1]非R能力!$B$8:$F$558,$C195+1,0)</f>
        <v>143063.72324613528</v>
      </c>
      <c r="P195" s="3">
        <f>HLOOKUP(P$5,[1]非R能力!$B$8:$F$558,$C195+1,0)</f>
        <v>28015.57410325349</v>
      </c>
      <c r="Q195" s="3">
        <f>HLOOKUP(Q$5,[1]非R能力!$B$8:$F$558,$C195+1,0)</f>
        <v>18097.539657275556</v>
      </c>
      <c r="R195" s="3">
        <f>HLOOKUP(R$5,[1]非R能力!$B$8:$F$558,$C195+1,0)</f>
        <v>4762.0982210313596</v>
      </c>
      <c r="S195" s="3">
        <f>HLOOKUP(S$5,[1]非R能力!$B$8:$F$558,$C195+1,0)</f>
        <v>5849.6066631464128</v>
      </c>
      <c r="T195" s="3">
        <f>INDEX([1]非R能力!$H$9:$H$558,D195)</f>
        <v>10685.189211149358</v>
      </c>
      <c r="U195" s="3">
        <f>IF(E195="小怪",0,IF(INDEX([1]非R能力!$FK$9:$FK$558,C195)=0,0,10))</f>
        <v>0</v>
      </c>
      <c r="V195" s="3">
        <f>IF(E195="小怪",0,IF(INDEX([1]非R能力!$FH$9:$FH$558,C195)=0,0,5000))</f>
        <v>0</v>
      </c>
      <c r="W195" s="3">
        <f>HLOOKUP(W$5,[2]人物技能基础!$O$3:$Q$553,$C195+1,0)</f>
        <v>3.637142857142857</v>
      </c>
      <c r="X195" s="3">
        <f>HLOOKUP(X$5,[2]人物技能基础!$O$3:$Q$553,$C195+1,0)</f>
        <v>2.0186428571428574</v>
      </c>
      <c r="Y195" s="3">
        <f>HLOOKUP(Y$5,[2]人物技能基础!$O$3:$Q$553,$C195+1,0)</f>
        <v>99.964285714285708</v>
      </c>
      <c r="Z195" s="3">
        <f t="shared" si="13"/>
        <v>161612</v>
      </c>
      <c r="AA195" s="3">
        <f t="shared" si="14"/>
        <v>3619</v>
      </c>
      <c r="AB195" s="3">
        <f t="shared" si="15"/>
        <v>0</v>
      </c>
      <c r="AC195" s="3">
        <f t="shared" si="16"/>
        <v>5849</v>
      </c>
      <c r="AD195" s="3">
        <f t="shared" si="17"/>
        <v>4762</v>
      </c>
    </row>
    <row r="196" spans="1:30" x14ac:dyDescent="0.15">
      <c r="A196" s="3">
        <v>191</v>
      </c>
      <c r="B196" s="3" t="str">
        <f t="shared" si="12"/>
        <v>关卡191小怪</v>
      </c>
      <c r="C196" s="3">
        <f>INDEX([3]关卡!$J$19:$J$2018,A196)</f>
        <v>229</v>
      </c>
      <c r="D196" s="3">
        <f>INDEX([3]关卡!$N$19:$N$2018,A196)</f>
        <v>229</v>
      </c>
      <c r="E196" s="3" t="s">
        <v>24</v>
      </c>
      <c r="F196" s="3" t="s">
        <v>26</v>
      </c>
      <c r="G196" s="3">
        <v>3</v>
      </c>
      <c r="H196" s="3">
        <v>0</v>
      </c>
      <c r="I196" s="3">
        <v>0</v>
      </c>
      <c r="J196" s="4">
        <v>1</v>
      </c>
      <c r="K196" s="4">
        <v>1</v>
      </c>
      <c r="L196" s="4">
        <v>2</v>
      </c>
      <c r="M196" s="3">
        <v>15</v>
      </c>
      <c r="N196" s="3">
        <v>2</v>
      </c>
      <c r="O196" s="3">
        <f>HLOOKUP(O$5,[1]非R能力!$B$8:$F$558,$C196+1,0)</f>
        <v>144125.88033185195</v>
      </c>
      <c r="P196" s="3">
        <f>HLOOKUP(P$5,[1]非R能力!$B$8:$F$558,$C196+1,0)</f>
        <v>28198.043461930582</v>
      </c>
      <c r="Q196" s="3">
        <f>HLOOKUP(Q$5,[1]非R能力!$B$8:$F$558,$C196+1,0)</f>
        <v>18246.248537695468</v>
      </c>
      <c r="R196" s="3">
        <f>HLOOKUP(R$5,[1]非R能力!$B$8:$F$558,$C196+1,0)</f>
        <v>4782.4116520256021</v>
      </c>
      <c r="S196" s="3">
        <f>HLOOKUP(S$5,[1]非R能力!$B$8:$F$558,$C196+1,0)</f>
        <v>5886.5431860213166</v>
      </c>
      <c r="T196" s="3">
        <f>INDEX([1]非R能力!$H$9:$H$558,D196)</f>
        <v>10767.029508261523</v>
      </c>
      <c r="U196" s="3">
        <f>IF(E196="小怪",0,IF(INDEX([1]非R能力!$FK$9:$FK$558,C196)=0,0,10))</f>
        <v>0</v>
      </c>
      <c r="V196" s="3">
        <f>IF(E196="小怪",0,IF(INDEX([1]非R能力!$FH$9:$FH$558,C196)=0,0,5000))</f>
        <v>0</v>
      </c>
      <c r="W196" s="3">
        <f>HLOOKUP(W$5,[2]人物技能基础!$O$3:$Q$553,$C196+1,0)</f>
        <v>3.637142857142857</v>
      </c>
      <c r="X196" s="3">
        <f>HLOOKUP(X$5,[2]人物技能基础!$O$3:$Q$553,$C196+1,0)</f>
        <v>2.0186428571428574</v>
      </c>
      <c r="Y196" s="3">
        <f>HLOOKUP(Y$5,[2]人物技能基础!$O$3:$Q$553,$C196+1,0)</f>
        <v>99.964285714285708</v>
      </c>
      <c r="Z196" s="3">
        <f t="shared" si="13"/>
        <v>162693</v>
      </c>
      <c r="AA196" s="3">
        <f t="shared" si="14"/>
        <v>3649</v>
      </c>
      <c r="AB196" s="3">
        <f t="shared" si="15"/>
        <v>0</v>
      </c>
      <c r="AC196" s="3">
        <f t="shared" si="16"/>
        <v>5886</v>
      </c>
      <c r="AD196" s="3">
        <f t="shared" si="17"/>
        <v>4782</v>
      </c>
    </row>
    <row r="197" spans="1:30" x14ac:dyDescent="0.15">
      <c r="A197" s="3">
        <v>192</v>
      </c>
      <c r="B197" s="3" t="str">
        <f t="shared" si="12"/>
        <v>关卡192小怪</v>
      </c>
      <c r="C197" s="3">
        <f>INDEX([3]关卡!$J$19:$J$2018,A197)</f>
        <v>229</v>
      </c>
      <c r="D197" s="3">
        <f>INDEX([3]关卡!$N$19:$N$2018,A197)</f>
        <v>229</v>
      </c>
      <c r="E197" s="3" t="s">
        <v>24</v>
      </c>
      <c r="F197" s="3" t="s">
        <v>26</v>
      </c>
      <c r="G197" s="3">
        <v>3</v>
      </c>
      <c r="H197" s="3">
        <v>0</v>
      </c>
      <c r="I197" s="3">
        <v>0</v>
      </c>
      <c r="J197" s="4">
        <v>1</v>
      </c>
      <c r="K197" s="4">
        <v>1</v>
      </c>
      <c r="L197" s="4">
        <v>2</v>
      </c>
      <c r="M197" s="3">
        <v>15</v>
      </c>
      <c r="N197" s="3">
        <v>2</v>
      </c>
      <c r="O197" s="3">
        <f>HLOOKUP(O$5,[1]非R能力!$B$8:$F$558,$C197+1,0)</f>
        <v>144125.88033185195</v>
      </c>
      <c r="P197" s="3">
        <f>HLOOKUP(P$5,[1]非R能力!$B$8:$F$558,$C197+1,0)</f>
        <v>28198.043461930582</v>
      </c>
      <c r="Q197" s="3">
        <f>HLOOKUP(Q$5,[1]非R能力!$B$8:$F$558,$C197+1,0)</f>
        <v>18246.248537695468</v>
      </c>
      <c r="R197" s="3">
        <f>HLOOKUP(R$5,[1]非R能力!$B$8:$F$558,$C197+1,0)</f>
        <v>4782.4116520256021</v>
      </c>
      <c r="S197" s="3">
        <f>HLOOKUP(S$5,[1]非R能力!$B$8:$F$558,$C197+1,0)</f>
        <v>5886.5431860213166</v>
      </c>
      <c r="T197" s="3">
        <f>INDEX([1]非R能力!$H$9:$H$558,D197)</f>
        <v>10767.029508261523</v>
      </c>
      <c r="U197" s="3">
        <f>IF(E197="小怪",0,IF(INDEX([1]非R能力!$FK$9:$FK$558,C197)=0,0,10))</f>
        <v>0</v>
      </c>
      <c r="V197" s="3">
        <f>IF(E197="小怪",0,IF(INDEX([1]非R能力!$FH$9:$FH$558,C197)=0,0,5000))</f>
        <v>0</v>
      </c>
      <c r="W197" s="3">
        <f>HLOOKUP(W$5,[2]人物技能基础!$O$3:$Q$553,$C197+1,0)</f>
        <v>3.637142857142857</v>
      </c>
      <c r="X197" s="3">
        <f>HLOOKUP(X$5,[2]人物技能基础!$O$3:$Q$553,$C197+1,0)</f>
        <v>2.0186428571428574</v>
      </c>
      <c r="Y197" s="3">
        <f>HLOOKUP(Y$5,[2]人物技能基础!$O$3:$Q$553,$C197+1,0)</f>
        <v>99.964285714285708</v>
      </c>
      <c r="Z197" s="3">
        <f t="shared" si="13"/>
        <v>162693</v>
      </c>
      <c r="AA197" s="3">
        <f t="shared" si="14"/>
        <v>3649</v>
      </c>
      <c r="AB197" s="3">
        <f t="shared" si="15"/>
        <v>0</v>
      </c>
      <c r="AC197" s="3">
        <f t="shared" si="16"/>
        <v>5886</v>
      </c>
      <c r="AD197" s="3">
        <f t="shared" si="17"/>
        <v>4782</v>
      </c>
    </row>
    <row r="198" spans="1:30" x14ac:dyDescent="0.15">
      <c r="A198" s="3">
        <v>193</v>
      </c>
      <c r="B198" s="3" t="str">
        <f t="shared" si="12"/>
        <v>关卡193小怪</v>
      </c>
      <c r="C198" s="3">
        <f>INDEX([3]关卡!$J$19:$J$2018,A198)</f>
        <v>230</v>
      </c>
      <c r="D198" s="3">
        <f>INDEX([3]关卡!$N$19:$N$2018,A198)</f>
        <v>230</v>
      </c>
      <c r="E198" s="3" t="s">
        <v>24</v>
      </c>
      <c r="F198" s="3" t="s">
        <v>26</v>
      </c>
      <c r="G198" s="3">
        <v>3</v>
      </c>
      <c r="H198" s="3">
        <v>0</v>
      </c>
      <c r="I198" s="3">
        <v>0</v>
      </c>
      <c r="J198" s="4">
        <v>1</v>
      </c>
      <c r="K198" s="4">
        <v>1</v>
      </c>
      <c r="L198" s="4">
        <v>2</v>
      </c>
      <c r="M198" s="3">
        <v>15</v>
      </c>
      <c r="N198" s="3">
        <v>2</v>
      </c>
      <c r="O198" s="3">
        <f>HLOOKUP(O$5,[1]非R能力!$B$8:$F$558,$C198+1,0)</f>
        <v>145182.55664271262</v>
      </c>
      <c r="P198" s="3">
        <f>HLOOKUP(P$5,[1]非R能力!$B$8:$F$558,$C198+1,0)</f>
        <v>28415.252656444765</v>
      </c>
      <c r="Q198" s="3">
        <f>HLOOKUP(Q$5,[1]非R能力!$B$8:$F$558,$C198+1,0)</f>
        <v>18331.020449098345</v>
      </c>
      <c r="R198" s="3">
        <f>HLOOKUP(R$5,[1]非R能力!$B$8:$F$558,$C198+1,0)</f>
        <v>4804.3656774367573</v>
      </c>
      <c r="S198" s="3">
        <f>HLOOKUP(S$5,[1]非R能力!$B$8:$F$558,$C198+1,0)</f>
        <v>5923.4965680075657</v>
      </c>
      <c r="T198" s="3">
        <f>INDEX([1]非R能力!$H$9:$H$558,D198)</f>
        <v>10849.3056</v>
      </c>
      <c r="U198" s="3">
        <f>IF(E198="小怪",0,IF(INDEX([1]非R能力!$FK$9:$FK$558,C198)=0,0,10))</f>
        <v>0</v>
      </c>
      <c r="V198" s="3">
        <f>IF(E198="小怪",0,IF(INDEX([1]非R能力!$FH$9:$FH$558,C198)=0,0,5000))</f>
        <v>0</v>
      </c>
      <c r="W198" s="3">
        <f>HLOOKUP(W$5,[2]人物技能基础!$O$3:$Q$553,$C198+1,0)</f>
        <v>3.637142857142857</v>
      </c>
      <c r="X198" s="3">
        <f>HLOOKUP(X$5,[2]人物技能基础!$O$3:$Q$553,$C198+1,0)</f>
        <v>2.0186428571428574</v>
      </c>
      <c r="Y198" s="3">
        <f>HLOOKUP(Y$5,[2]人物技能基础!$O$3:$Q$553,$C198+1,0)</f>
        <v>99.964285714285708</v>
      </c>
      <c r="Z198" s="3">
        <f t="shared" si="13"/>
        <v>163942</v>
      </c>
      <c r="AA198" s="3">
        <f t="shared" si="14"/>
        <v>3666</v>
      </c>
      <c r="AB198" s="3">
        <f t="shared" si="15"/>
        <v>0</v>
      </c>
      <c r="AC198" s="3">
        <f t="shared" si="16"/>
        <v>5923</v>
      </c>
      <c r="AD198" s="3">
        <f t="shared" si="17"/>
        <v>4804</v>
      </c>
    </row>
    <row r="199" spans="1:30" x14ac:dyDescent="0.15">
      <c r="A199" s="3">
        <v>194</v>
      </c>
      <c r="B199" s="3" t="str">
        <f t="shared" ref="B199:B262" si="18">"关卡"&amp;A199&amp;E199</f>
        <v>关卡194小怪</v>
      </c>
      <c r="C199" s="3">
        <f>INDEX([3]关卡!$J$19:$J$2018,A199)</f>
        <v>231</v>
      </c>
      <c r="D199" s="3">
        <f>INDEX([3]关卡!$N$19:$N$2018,A199)</f>
        <v>231</v>
      </c>
      <c r="E199" s="3" t="s">
        <v>24</v>
      </c>
      <c r="F199" s="3" t="s">
        <v>26</v>
      </c>
      <c r="G199" s="3">
        <v>3</v>
      </c>
      <c r="H199" s="3">
        <v>0</v>
      </c>
      <c r="I199" s="3">
        <v>0</v>
      </c>
      <c r="J199" s="4">
        <v>1</v>
      </c>
      <c r="K199" s="4">
        <v>1</v>
      </c>
      <c r="L199" s="4">
        <v>2</v>
      </c>
      <c r="M199" s="3">
        <v>15</v>
      </c>
      <c r="N199" s="3">
        <v>2</v>
      </c>
      <c r="O199" s="3">
        <f>HLOOKUP(O$5,[1]非R能力!$B$8:$F$558,$C199+1,0)</f>
        <v>146233.8527953625</v>
      </c>
      <c r="P199" s="3">
        <f>HLOOKUP(P$5,[1]非R能力!$B$8:$F$558,$C199+1,0)</f>
        <v>28631.89482492824</v>
      </c>
      <c r="Q199" s="3">
        <f>HLOOKUP(Q$5,[1]非R能力!$B$8:$F$558,$C199+1,0)</f>
        <v>18415.635645493167</v>
      </c>
      <c r="R199" s="3">
        <f>HLOOKUP(R$5,[1]非R能力!$B$8:$F$558,$C199+1,0)</f>
        <v>4826.2520473787481</v>
      </c>
      <c r="S199" s="3">
        <f>HLOOKUP(S$5,[1]非R能力!$B$8:$F$558,$C199+1,0)</f>
        <v>5960.358638677556</v>
      </c>
      <c r="T199" s="3">
        <f>INDEX([1]非R能力!$H$9:$H$558,D199)</f>
        <v>10932.019680746571</v>
      </c>
      <c r="U199" s="3">
        <f>IF(E199="小怪",0,IF(INDEX([1]非R能力!$FK$9:$FK$558,C199)=0,0,10))</f>
        <v>0</v>
      </c>
      <c r="V199" s="3">
        <f>IF(E199="小怪",0,IF(INDEX([1]非R能力!$FH$9:$FH$558,C199)=0,0,5000))</f>
        <v>0</v>
      </c>
      <c r="W199" s="3">
        <f>HLOOKUP(W$5,[2]人物技能基础!$O$3:$Q$553,$C199+1,0)</f>
        <v>3.637142857142857</v>
      </c>
      <c r="X199" s="3">
        <f>HLOOKUP(X$5,[2]人物技能基础!$O$3:$Q$553,$C199+1,0)</f>
        <v>2.0186428571428574</v>
      </c>
      <c r="Y199" s="3">
        <f>HLOOKUP(Y$5,[2]人物技能基础!$O$3:$Q$553,$C199+1,0)</f>
        <v>99.964285714285708</v>
      </c>
      <c r="Z199" s="3">
        <f t="shared" ref="Z199:Z262" si="19">INT(((P199-AB199)*X199+(Y199+T199))*G199*J199*$D$2)</f>
        <v>165190</v>
      </c>
      <c r="AA199" s="3">
        <f t="shared" ref="AA199:AA262" si="20">IF(H199=0,IF(U199=0,INT(Q199/5),IF(V199=0,INT(Q199/5),INT((V199/U199)/(1/N199*M199)/L199+Q199))),INT((IF(U199=0,0,V199/U199/(1/N199*M199))+O199/H199)/L199+Q199))</f>
        <v>3683</v>
      </c>
      <c r="AB199" s="3">
        <f t="shared" ref="AB199:AB262" si="21">INT(P199*I199)</f>
        <v>0</v>
      </c>
      <c r="AC199" s="3">
        <f t="shared" ref="AC199:AC262" si="22">INT(K199*S199)</f>
        <v>5960</v>
      </c>
      <c r="AD199" s="3">
        <f t="shared" ref="AD199:AD262" si="23">INT(R199/J199)</f>
        <v>4826</v>
      </c>
    </row>
    <row r="200" spans="1:30" x14ac:dyDescent="0.15">
      <c r="A200" s="3">
        <v>195</v>
      </c>
      <c r="B200" s="3" t="str">
        <f t="shared" si="18"/>
        <v>关卡195小怪</v>
      </c>
      <c r="C200" s="3">
        <f>INDEX([3]关卡!$J$19:$J$2018,A200)</f>
        <v>232</v>
      </c>
      <c r="D200" s="3">
        <f>INDEX([3]关卡!$N$19:$N$2018,A200)</f>
        <v>232</v>
      </c>
      <c r="E200" s="3" t="s">
        <v>24</v>
      </c>
      <c r="F200" s="3" t="s">
        <v>26</v>
      </c>
      <c r="G200" s="3">
        <v>3</v>
      </c>
      <c r="H200" s="3">
        <v>0</v>
      </c>
      <c r="I200" s="3">
        <v>0</v>
      </c>
      <c r="J200" s="4">
        <v>1</v>
      </c>
      <c r="K200" s="4">
        <v>1</v>
      </c>
      <c r="L200" s="4">
        <v>2</v>
      </c>
      <c r="M200" s="3">
        <v>15</v>
      </c>
      <c r="N200" s="3">
        <v>2</v>
      </c>
      <c r="O200" s="3">
        <f>HLOOKUP(O$5,[1]非R能力!$B$8:$F$558,$C200+1,0)</f>
        <v>147186.14582570401</v>
      </c>
      <c r="P200" s="3">
        <f>HLOOKUP(P$5,[1]非R能力!$B$8:$F$558,$C200+1,0)</f>
        <v>28844.741423744836</v>
      </c>
      <c r="Q200" s="3">
        <f>HLOOKUP(Q$5,[1]非R能力!$B$8:$F$558,$C200+1,0)</f>
        <v>18499.523092223601</v>
      </c>
      <c r="R200" s="3">
        <f>HLOOKUP(R$5,[1]非R能力!$B$8:$F$558,$C200+1,0)</f>
        <v>4848.1547209122264</v>
      </c>
      <c r="S200" s="3">
        <f>HLOOKUP(S$5,[1]非R能力!$B$8:$F$558,$C200+1,0)</f>
        <v>6000.2887200455289</v>
      </c>
      <c r="T200" s="3">
        <f>INDEX([1]非R能力!$H$9:$H$558,D200)</f>
        <v>11015.17395102975</v>
      </c>
      <c r="U200" s="3">
        <f>IF(E200="小怪",0,IF(INDEX([1]非R能力!$FK$9:$FK$558,C200)=0,0,10))</f>
        <v>0</v>
      </c>
      <c r="V200" s="3">
        <f>IF(E200="小怪",0,IF(INDEX([1]非R能力!$FH$9:$FH$558,C200)=0,0,5000))</f>
        <v>0</v>
      </c>
      <c r="W200" s="3">
        <f>HLOOKUP(W$5,[2]人物技能基础!$O$3:$Q$553,$C200+1,0)</f>
        <v>3.637142857142857</v>
      </c>
      <c r="X200" s="3">
        <f>HLOOKUP(X$5,[2]人物技能基础!$O$3:$Q$553,$C200+1,0)</f>
        <v>2.0186428571428574</v>
      </c>
      <c r="Y200" s="3">
        <f>HLOOKUP(Y$5,[2]人物技能基础!$O$3:$Q$553,$C200+1,0)</f>
        <v>99.964285714285708</v>
      </c>
      <c r="Z200" s="3">
        <f t="shared" si="19"/>
        <v>166421</v>
      </c>
      <c r="AA200" s="3">
        <f t="shared" si="20"/>
        <v>3699</v>
      </c>
      <c r="AB200" s="3">
        <f t="shared" si="21"/>
        <v>0</v>
      </c>
      <c r="AC200" s="3">
        <f t="shared" si="22"/>
        <v>6000</v>
      </c>
      <c r="AD200" s="3">
        <f t="shared" si="23"/>
        <v>4848</v>
      </c>
    </row>
    <row r="201" spans="1:30" x14ac:dyDescent="0.15">
      <c r="A201" s="3">
        <v>196</v>
      </c>
      <c r="B201" s="3" t="str">
        <f t="shared" si="18"/>
        <v>关卡196小怪</v>
      </c>
      <c r="C201" s="3">
        <f>INDEX([3]关卡!$J$19:$J$2018,A201)</f>
        <v>233</v>
      </c>
      <c r="D201" s="3">
        <f>INDEX([3]关卡!$N$19:$N$2018,A201)</f>
        <v>233</v>
      </c>
      <c r="E201" s="3" t="s">
        <v>24</v>
      </c>
      <c r="F201" s="3" t="s">
        <v>26</v>
      </c>
      <c r="G201" s="3">
        <v>3</v>
      </c>
      <c r="H201" s="3">
        <v>0</v>
      </c>
      <c r="I201" s="3">
        <v>0</v>
      </c>
      <c r="J201" s="4">
        <v>1</v>
      </c>
      <c r="K201" s="4">
        <v>1</v>
      </c>
      <c r="L201" s="4">
        <v>2</v>
      </c>
      <c r="M201" s="3">
        <v>15</v>
      </c>
      <c r="N201" s="3">
        <v>2</v>
      </c>
      <c r="O201" s="3">
        <f>HLOOKUP(O$5,[1]非R能力!$B$8:$F$558,$C201+1,0)</f>
        <v>148103.18073802497</v>
      </c>
      <c r="P201" s="3">
        <f>HLOOKUP(P$5,[1]非R能力!$B$8:$F$558,$C201+1,0)</f>
        <v>29067.253624290952</v>
      </c>
      <c r="Q201" s="3">
        <f>HLOOKUP(Q$5,[1]非R能力!$B$8:$F$558,$C201+1,0)</f>
        <v>18580.089704845992</v>
      </c>
      <c r="R201" s="3">
        <f>HLOOKUP(R$5,[1]非R能力!$B$8:$F$558,$C201+1,0)</f>
        <v>4870.0684089756605</v>
      </c>
      <c r="S201" s="3">
        <f>HLOOKUP(S$5,[1]非R能力!$B$8:$F$558,$C201+1,0)</f>
        <v>6037.1878283844935</v>
      </c>
      <c r="T201" s="3">
        <f>INDEX([1]非R能力!$H$9:$H$558,D201)</f>
        <v>11098.770617524771</v>
      </c>
      <c r="U201" s="3">
        <f>IF(E201="小怪",0,IF(INDEX([1]非R能力!$FK$9:$FK$558,C201)=0,0,10))</f>
        <v>0</v>
      </c>
      <c r="V201" s="3">
        <f>IF(E201="小怪",0,IF(INDEX([1]非R能力!$FH$9:$FH$558,C201)=0,0,5000))</f>
        <v>0</v>
      </c>
      <c r="W201" s="3">
        <f>HLOOKUP(W$5,[2]人物技能基础!$O$3:$Q$553,$C201+1,0)</f>
        <v>3.637142857142857</v>
      </c>
      <c r="X201" s="3">
        <f>HLOOKUP(X$5,[2]人物技能基础!$O$3:$Q$553,$C201+1,0)</f>
        <v>2.0186428571428574</v>
      </c>
      <c r="Y201" s="3">
        <f>HLOOKUP(Y$5,[2]人物技能基础!$O$3:$Q$553,$C201+1,0)</f>
        <v>99.964285714285708</v>
      </c>
      <c r="Z201" s="3">
        <f t="shared" si="19"/>
        <v>167700</v>
      </c>
      <c r="AA201" s="3">
        <f t="shared" si="20"/>
        <v>3716</v>
      </c>
      <c r="AB201" s="3">
        <f t="shared" si="21"/>
        <v>0</v>
      </c>
      <c r="AC201" s="3">
        <f t="shared" si="22"/>
        <v>6037</v>
      </c>
      <c r="AD201" s="3">
        <f t="shared" si="23"/>
        <v>4870</v>
      </c>
    </row>
    <row r="202" spans="1:30" x14ac:dyDescent="0.15">
      <c r="A202" s="3">
        <v>197</v>
      </c>
      <c r="B202" s="3" t="str">
        <f t="shared" si="18"/>
        <v>关卡197小怪</v>
      </c>
      <c r="C202" s="3">
        <f>INDEX([3]关卡!$J$19:$J$2018,A202)</f>
        <v>234</v>
      </c>
      <c r="D202" s="3">
        <f>INDEX([3]关卡!$N$19:$N$2018,A202)</f>
        <v>234</v>
      </c>
      <c r="E202" s="3" t="s">
        <v>24</v>
      </c>
      <c r="F202" s="3" t="s">
        <v>26</v>
      </c>
      <c r="G202" s="3">
        <v>3</v>
      </c>
      <c r="H202" s="3">
        <v>0</v>
      </c>
      <c r="I202" s="3">
        <v>0</v>
      </c>
      <c r="J202" s="4">
        <v>1</v>
      </c>
      <c r="K202" s="4">
        <v>1</v>
      </c>
      <c r="L202" s="4">
        <v>2</v>
      </c>
      <c r="M202" s="3">
        <v>15</v>
      </c>
      <c r="N202" s="3">
        <v>2</v>
      </c>
      <c r="O202" s="3">
        <f>HLOOKUP(O$5,[1]非R能力!$B$8:$F$558,$C202+1,0)</f>
        <v>149020.77799838787</v>
      </c>
      <c r="P202" s="3">
        <f>HLOOKUP(P$5,[1]非R能力!$B$8:$F$558,$C202+1,0)</f>
        <v>29288.577118319794</v>
      </c>
      <c r="Q202" s="3">
        <f>HLOOKUP(Q$5,[1]非R能力!$B$8:$F$558,$C202+1,0)</f>
        <v>18659.013177715027</v>
      </c>
      <c r="R202" s="3">
        <f>HLOOKUP(R$5,[1]非R能力!$B$8:$F$558,$C202+1,0)</f>
        <v>4891.1584865028572</v>
      </c>
      <c r="S202" s="3">
        <f>HLOOKUP(S$5,[1]非R能力!$B$8:$F$558,$C202+1,0)</f>
        <v>6074.101927721691</v>
      </c>
      <c r="T202" s="3">
        <f>INDEX([1]非R能力!$H$9:$H$558,D202)</f>
        <v>11182.811893053602</v>
      </c>
      <c r="U202" s="3">
        <f>IF(E202="小怪",0,IF(INDEX([1]非R能力!$FK$9:$FK$558,C202)=0,0,10))</f>
        <v>0</v>
      </c>
      <c r="V202" s="3">
        <f>IF(E202="小怪",0,IF(INDEX([1]非R能力!$FH$9:$FH$558,C202)=0,0,5000))</f>
        <v>0</v>
      </c>
      <c r="W202" s="3">
        <f>HLOOKUP(W$5,[2]人物技能基础!$O$3:$Q$553,$C202+1,0)</f>
        <v>3.637142857142857</v>
      </c>
      <c r="X202" s="3">
        <f>HLOOKUP(X$5,[2]人物技能基础!$O$3:$Q$553,$C202+1,0)</f>
        <v>2.0186428571428574</v>
      </c>
      <c r="Y202" s="3">
        <f>HLOOKUP(Y$5,[2]人物技能基础!$O$3:$Q$553,$C202+1,0)</f>
        <v>99.964285714285708</v>
      </c>
      <c r="Z202" s="3">
        <f t="shared" si="19"/>
        <v>168974</v>
      </c>
      <c r="AA202" s="3">
        <f t="shared" si="20"/>
        <v>3731</v>
      </c>
      <c r="AB202" s="3">
        <f t="shared" si="21"/>
        <v>0</v>
      </c>
      <c r="AC202" s="3">
        <f t="shared" si="22"/>
        <v>6074</v>
      </c>
      <c r="AD202" s="3">
        <f t="shared" si="23"/>
        <v>4891</v>
      </c>
    </row>
    <row r="203" spans="1:30" x14ac:dyDescent="0.15">
      <c r="A203" s="3">
        <v>198</v>
      </c>
      <c r="B203" s="3" t="str">
        <f t="shared" si="18"/>
        <v>关卡198小怪</v>
      </c>
      <c r="C203" s="3">
        <f>INDEX([3]关卡!$J$19:$J$2018,A203)</f>
        <v>235</v>
      </c>
      <c r="D203" s="3">
        <f>INDEX([3]关卡!$N$19:$N$2018,A203)</f>
        <v>235</v>
      </c>
      <c r="E203" s="3" t="s">
        <v>24</v>
      </c>
      <c r="F203" s="3" t="s">
        <v>26</v>
      </c>
      <c r="G203" s="3">
        <v>3</v>
      </c>
      <c r="H203" s="3">
        <v>0</v>
      </c>
      <c r="I203" s="3">
        <v>0</v>
      </c>
      <c r="J203" s="4">
        <v>1</v>
      </c>
      <c r="K203" s="4">
        <v>1</v>
      </c>
      <c r="L203" s="4">
        <v>2</v>
      </c>
      <c r="M203" s="3">
        <v>15</v>
      </c>
      <c r="N203" s="3">
        <v>2</v>
      </c>
      <c r="O203" s="3">
        <f>HLOOKUP(O$5,[1]非R能力!$B$8:$F$558,$C203+1,0)</f>
        <v>150016.20246225866</v>
      </c>
      <c r="P203" s="3">
        <f>HLOOKUP(P$5,[1]非R能力!$B$8:$F$558,$C203+1,0)</f>
        <v>29548.312310553752</v>
      </c>
      <c r="Q203" s="3">
        <f>HLOOKUP(Q$5,[1]非R能力!$B$8:$F$558,$C203+1,0)</f>
        <v>18745.217873741214</v>
      </c>
      <c r="R203" s="3">
        <f>HLOOKUP(R$5,[1]非R能力!$B$8:$F$558,$C203+1,0)</f>
        <v>4912.3264562449594</v>
      </c>
      <c r="S203" s="3">
        <f>HLOOKUP(S$5,[1]非R能力!$B$8:$F$558,$C203+1,0)</f>
        <v>6095.5556937656029</v>
      </c>
      <c r="T203" s="3">
        <f>INDEX([1]非R能力!$H$9:$H$558,D203)</f>
        <v>11267.299996584934</v>
      </c>
      <c r="U203" s="3">
        <f>IF(E203="小怪",0,IF(INDEX([1]非R能力!$FK$9:$FK$558,C203)=0,0,10))</f>
        <v>0</v>
      </c>
      <c r="V203" s="3">
        <f>IF(E203="小怪",0,IF(INDEX([1]非R能力!$FH$9:$FH$558,C203)=0,0,5000))</f>
        <v>0</v>
      </c>
      <c r="W203" s="3">
        <f>HLOOKUP(W$5,[2]人物技能基础!$O$3:$Q$553,$C203+1,0)</f>
        <v>3.637142857142857</v>
      </c>
      <c r="X203" s="3">
        <f>HLOOKUP(X$5,[2]人物技能基础!$O$3:$Q$553,$C203+1,0)</f>
        <v>2.0186428571428574</v>
      </c>
      <c r="Y203" s="3">
        <f>HLOOKUP(Y$5,[2]人物技能基础!$O$3:$Q$553,$C203+1,0)</f>
        <v>99.964285714285708</v>
      </c>
      <c r="Z203" s="3">
        <f t="shared" si="19"/>
        <v>170435</v>
      </c>
      <c r="AA203" s="3">
        <f t="shared" si="20"/>
        <v>3749</v>
      </c>
      <c r="AB203" s="3">
        <f t="shared" si="21"/>
        <v>0</v>
      </c>
      <c r="AC203" s="3">
        <f t="shared" si="22"/>
        <v>6095</v>
      </c>
      <c r="AD203" s="3">
        <f t="shared" si="23"/>
        <v>4912</v>
      </c>
    </row>
    <row r="204" spans="1:30" x14ac:dyDescent="0.15">
      <c r="A204" s="3">
        <v>199</v>
      </c>
      <c r="B204" s="3" t="str">
        <f t="shared" si="18"/>
        <v>关卡199小怪</v>
      </c>
      <c r="C204" s="3">
        <f>INDEX([3]关卡!$J$19:$J$2018,A204)</f>
        <v>236</v>
      </c>
      <c r="D204" s="3">
        <f>INDEX([3]关卡!$N$19:$N$2018,A204)</f>
        <v>236</v>
      </c>
      <c r="E204" s="3" t="s">
        <v>24</v>
      </c>
      <c r="F204" s="3" t="s">
        <v>26</v>
      </c>
      <c r="G204" s="3">
        <v>3</v>
      </c>
      <c r="H204" s="3">
        <v>0</v>
      </c>
      <c r="I204" s="3">
        <v>0</v>
      </c>
      <c r="J204" s="4">
        <v>1</v>
      </c>
      <c r="K204" s="4">
        <v>1</v>
      </c>
      <c r="L204" s="4">
        <v>2</v>
      </c>
      <c r="M204" s="3">
        <v>15</v>
      </c>
      <c r="N204" s="3">
        <v>2</v>
      </c>
      <c r="O204" s="3">
        <f>HLOOKUP(O$5,[1]非R能力!$B$8:$F$558,$C204+1,0)</f>
        <v>150976.90813964629</v>
      </c>
      <c r="P204" s="3">
        <f>HLOOKUP(P$5,[1]非R能力!$B$8:$F$558,$C204+1,0)</f>
        <v>29808.338566955459</v>
      </c>
      <c r="Q204" s="3">
        <f>HLOOKUP(Q$5,[1]非R能力!$B$8:$F$558,$C204+1,0)</f>
        <v>18833.732216102075</v>
      </c>
      <c r="R204" s="3">
        <f>HLOOKUP(R$5,[1]非R能力!$B$8:$F$558,$C204+1,0)</f>
        <v>4933.5144795460228</v>
      </c>
      <c r="S204" s="3">
        <f>HLOOKUP(S$5,[1]非R能力!$B$8:$F$558,$C204+1,0)</f>
        <v>6120.079655791561</v>
      </c>
      <c r="T204" s="3">
        <f>INDEX([1]非R能力!$H$9:$H$558,D204)</f>
        <v>11352.237153234191</v>
      </c>
      <c r="U204" s="3">
        <f>IF(E204="小怪",0,IF(INDEX([1]非R能力!$FK$9:$FK$558,C204)=0,0,10))</f>
        <v>0</v>
      </c>
      <c r="V204" s="3">
        <f>IF(E204="小怪",0,IF(INDEX([1]非R能力!$FH$9:$FH$558,C204)=0,0,5000))</f>
        <v>0</v>
      </c>
      <c r="W204" s="3">
        <f>HLOOKUP(W$5,[2]人物技能基础!$O$3:$Q$553,$C204+1,0)</f>
        <v>3.637142857142857</v>
      </c>
      <c r="X204" s="3">
        <f>HLOOKUP(X$5,[2]人物技能基础!$O$3:$Q$553,$C204+1,0)</f>
        <v>2.0186428571428574</v>
      </c>
      <c r="Y204" s="3">
        <f>HLOOKUP(Y$5,[2]人物技能基础!$O$3:$Q$553,$C204+1,0)</f>
        <v>99.964285714285708</v>
      </c>
      <c r="Z204" s="3">
        <f t="shared" si="19"/>
        <v>171899</v>
      </c>
      <c r="AA204" s="3">
        <f t="shared" si="20"/>
        <v>3766</v>
      </c>
      <c r="AB204" s="3">
        <f t="shared" si="21"/>
        <v>0</v>
      </c>
      <c r="AC204" s="3">
        <f t="shared" si="22"/>
        <v>6120</v>
      </c>
      <c r="AD204" s="3">
        <f t="shared" si="23"/>
        <v>4933</v>
      </c>
    </row>
    <row r="205" spans="1:30" x14ac:dyDescent="0.15">
      <c r="A205" s="3">
        <v>200</v>
      </c>
      <c r="B205" s="3" t="str">
        <f t="shared" si="18"/>
        <v>关卡200小怪</v>
      </c>
      <c r="C205" s="3">
        <f>INDEX([3]关卡!$J$19:$J$2018,A205)</f>
        <v>237</v>
      </c>
      <c r="D205" s="3">
        <f>INDEX([3]关卡!$N$19:$N$2018,A205)</f>
        <v>237</v>
      </c>
      <c r="E205" s="3" t="s">
        <v>24</v>
      </c>
      <c r="F205" s="3" t="s">
        <v>26</v>
      </c>
      <c r="G205" s="3">
        <v>3</v>
      </c>
      <c r="H205" s="3">
        <v>0</v>
      </c>
      <c r="I205" s="3">
        <v>0</v>
      </c>
      <c r="J205" s="4">
        <v>1</v>
      </c>
      <c r="K205" s="4">
        <v>1</v>
      </c>
      <c r="L205" s="4">
        <v>2</v>
      </c>
      <c r="M205" s="3">
        <v>15</v>
      </c>
      <c r="N205" s="3">
        <v>2</v>
      </c>
      <c r="O205" s="3">
        <f>HLOOKUP(O$5,[1]非R能力!$B$8:$F$558,$C205+1,0)</f>
        <v>151938.8496931949</v>
      </c>
      <c r="P205" s="3">
        <f>HLOOKUP(P$5,[1]非R能力!$B$8:$F$558,$C205+1,0)</f>
        <v>30068.570917665191</v>
      </c>
      <c r="Q205" s="3">
        <f>HLOOKUP(Q$5,[1]非R能力!$B$8:$F$558,$C205+1,0)</f>
        <v>18920.065173006526</v>
      </c>
      <c r="R205" s="3">
        <f>HLOOKUP(R$5,[1]非R能力!$B$8:$F$558,$C205+1,0)</f>
        <v>4954.7211572357537</v>
      </c>
      <c r="S205" s="3">
        <f>HLOOKUP(S$5,[1]非R能力!$B$8:$F$558,$C205+1,0)</f>
        <v>6141.574867788082</v>
      </c>
      <c r="T205" s="3">
        <f>INDEX([1]非R能力!$H$9:$H$558,D205)</f>
        <v>11437.625594263518</v>
      </c>
      <c r="U205" s="3">
        <f>IF(E205="小怪",0,IF(INDEX([1]非R能力!$FK$9:$FK$558,C205)=0,0,10))</f>
        <v>0</v>
      </c>
      <c r="V205" s="3">
        <f>IF(E205="小怪",0,IF(INDEX([1]非R能力!$FH$9:$FH$558,C205)=0,0,5000))</f>
        <v>0</v>
      </c>
      <c r="W205" s="3">
        <f>HLOOKUP(W$5,[2]人物技能基础!$O$3:$Q$553,$C205+1,0)</f>
        <v>3.637142857142857</v>
      </c>
      <c r="X205" s="3">
        <f>HLOOKUP(X$5,[2]人物技能基础!$O$3:$Q$553,$C205+1,0)</f>
        <v>2.0186428571428574</v>
      </c>
      <c r="Y205" s="3">
        <f>HLOOKUP(Y$5,[2]人物技能基础!$O$3:$Q$553,$C205+1,0)</f>
        <v>99.964285714285708</v>
      </c>
      <c r="Z205" s="3">
        <f t="shared" si="19"/>
        <v>173364</v>
      </c>
      <c r="AA205" s="3">
        <f t="shared" si="20"/>
        <v>3784</v>
      </c>
      <c r="AB205" s="3">
        <f t="shared" si="21"/>
        <v>0</v>
      </c>
      <c r="AC205" s="3">
        <f t="shared" si="22"/>
        <v>6141</v>
      </c>
      <c r="AD205" s="3">
        <f t="shared" si="23"/>
        <v>4954</v>
      </c>
    </row>
    <row r="206" spans="1:30" x14ac:dyDescent="0.15">
      <c r="A206" s="3">
        <v>201</v>
      </c>
      <c r="B206" s="3" t="str">
        <f t="shared" si="18"/>
        <v>关卡201小怪</v>
      </c>
      <c r="C206" s="3">
        <f>INDEX([3]关卡!$J$19:$J$2018,A206)</f>
        <v>238</v>
      </c>
      <c r="D206" s="3">
        <f>INDEX([3]关卡!$N$19:$N$2018,A206)</f>
        <v>238</v>
      </c>
      <c r="E206" s="3" t="s">
        <v>24</v>
      </c>
      <c r="F206" s="3" t="s">
        <v>26</v>
      </c>
      <c r="G206" s="3">
        <v>3</v>
      </c>
      <c r="H206" s="3">
        <v>0</v>
      </c>
      <c r="I206" s="3">
        <v>0</v>
      </c>
      <c r="J206" s="4">
        <v>1</v>
      </c>
      <c r="K206" s="4">
        <v>1</v>
      </c>
      <c r="L206" s="4">
        <v>2</v>
      </c>
      <c r="M206" s="3">
        <v>15</v>
      </c>
      <c r="N206" s="3">
        <v>2</v>
      </c>
      <c r="O206" s="3">
        <f>HLOOKUP(O$5,[1]非R能力!$B$8:$F$558,$C206+1,0)</f>
        <v>152891.53382658915</v>
      </c>
      <c r="P206" s="3">
        <f>HLOOKUP(P$5,[1]非R能力!$B$8:$F$558,$C206+1,0)</f>
        <v>30332.718108243374</v>
      </c>
      <c r="Q206" s="3">
        <f>HLOOKUP(Q$5,[1]非R能力!$B$8:$F$558,$C206+1,0)</f>
        <v>19006.439867528541</v>
      </c>
      <c r="R206" s="3">
        <f>HLOOKUP(R$5,[1]非R能力!$B$8:$F$558,$C206+1,0)</f>
        <v>4975.9384489921231</v>
      </c>
      <c r="S206" s="3">
        <f>HLOOKUP(S$5,[1]非R能力!$B$8:$F$558,$C206+1,0)</f>
        <v>6163.0846123628971</v>
      </c>
      <c r="T206" s="3">
        <f>INDEX([1]非R能力!$H$9:$H$558,D206)</f>
        <v>11523.467557081798</v>
      </c>
      <c r="U206" s="3">
        <f>IF(E206="小怪",0,IF(INDEX([1]非R能力!$FK$9:$FK$558,C206)=0,0,10))</f>
        <v>0</v>
      </c>
      <c r="V206" s="3">
        <f>IF(E206="小怪",0,IF(INDEX([1]非R能力!$FH$9:$FH$558,C206)=0,0,5000))</f>
        <v>0</v>
      </c>
      <c r="W206" s="3">
        <f>HLOOKUP(W$5,[2]人物技能基础!$O$3:$Q$553,$C206+1,0)</f>
        <v>3.637142857142857</v>
      </c>
      <c r="X206" s="3">
        <f>HLOOKUP(X$5,[2]人物技能基础!$O$3:$Q$553,$C206+1,0)</f>
        <v>2.0186428571428574</v>
      </c>
      <c r="Y206" s="3">
        <f>HLOOKUP(Y$5,[2]人物技能基础!$O$3:$Q$553,$C206+1,0)</f>
        <v>99.964285714285708</v>
      </c>
      <c r="Z206" s="3">
        <f t="shared" si="19"/>
        <v>174850</v>
      </c>
      <c r="AA206" s="3">
        <f t="shared" si="20"/>
        <v>3801</v>
      </c>
      <c r="AB206" s="3">
        <f t="shared" si="21"/>
        <v>0</v>
      </c>
      <c r="AC206" s="3">
        <f t="shared" si="22"/>
        <v>6163</v>
      </c>
      <c r="AD206" s="3">
        <f t="shared" si="23"/>
        <v>4975</v>
      </c>
    </row>
    <row r="207" spans="1:30" x14ac:dyDescent="0.15">
      <c r="A207" s="3">
        <v>202</v>
      </c>
      <c r="B207" s="3" t="str">
        <f t="shared" si="18"/>
        <v>关卡202小怪</v>
      </c>
      <c r="C207" s="3">
        <f>INDEX([3]关卡!$J$19:$J$2018,A207)</f>
        <v>239</v>
      </c>
      <c r="D207" s="3">
        <f>INDEX([3]关卡!$N$19:$N$2018,A207)</f>
        <v>239</v>
      </c>
      <c r="E207" s="3" t="s">
        <v>24</v>
      </c>
      <c r="F207" s="3" t="s">
        <v>26</v>
      </c>
      <c r="G207" s="3">
        <v>3</v>
      </c>
      <c r="H207" s="3">
        <v>0</v>
      </c>
      <c r="I207" s="3">
        <v>0</v>
      </c>
      <c r="J207" s="4">
        <v>1</v>
      </c>
      <c r="K207" s="4">
        <v>1</v>
      </c>
      <c r="L207" s="4">
        <v>2</v>
      </c>
      <c r="M207" s="3">
        <v>15</v>
      </c>
      <c r="N207" s="3">
        <v>2</v>
      </c>
      <c r="O207" s="3">
        <f>HLOOKUP(O$5,[1]非R能力!$B$8:$F$558,$C207+1,0)</f>
        <v>153871.74770711921</v>
      </c>
      <c r="P207" s="3">
        <f>HLOOKUP(P$5,[1]非R能力!$B$8:$F$558,$C207+1,0)</f>
        <v>30595.896612187451</v>
      </c>
      <c r="Q207" s="3">
        <f>HLOOKUP(Q$5,[1]非R能力!$B$8:$F$558,$C207+1,0)</f>
        <v>19092.550913812891</v>
      </c>
      <c r="R207" s="3">
        <f>HLOOKUP(R$5,[1]非R能力!$B$8:$F$558,$C207+1,0)</f>
        <v>4997.0420053987282</v>
      </c>
      <c r="S207" s="3">
        <f>HLOOKUP(S$5,[1]非R能力!$B$8:$F$558,$C207+1,0)</f>
        <v>6184.4378060251893</v>
      </c>
      <c r="T207" s="3">
        <f>INDEX([1]非R能力!$H$9:$H$558,D207)</f>
        <v>11609.765285244626</v>
      </c>
      <c r="U207" s="3">
        <f>IF(E207="小怪",0,IF(INDEX([1]非R能力!$FK$9:$FK$558,C207)=0,0,10))</f>
        <v>0</v>
      </c>
      <c r="V207" s="3">
        <f>IF(E207="小怪",0,IF(INDEX([1]非R能力!$FH$9:$FH$558,C207)=0,0,5000))</f>
        <v>0</v>
      </c>
      <c r="W207" s="3">
        <f>HLOOKUP(W$5,[2]人物技能基础!$O$3:$Q$553,$C207+1,0)</f>
        <v>3.637142857142857</v>
      </c>
      <c r="X207" s="3">
        <f>HLOOKUP(X$5,[2]人物技能基础!$O$3:$Q$553,$C207+1,0)</f>
        <v>2.0186428571428574</v>
      </c>
      <c r="Y207" s="3">
        <f>HLOOKUP(Y$5,[2]人物技能基础!$O$3:$Q$553,$C207+1,0)</f>
        <v>99.964285714285708</v>
      </c>
      <c r="Z207" s="3">
        <f t="shared" si="19"/>
        <v>176332</v>
      </c>
      <c r="AA207" s="3">
        <f t="shared" si="20"/>
        <v>3818</v>
      </c>
      <c r="AB207" s="3">
        <f t="shared" si="21"/>
        <v>0</v>
      </c>
      <c r="AC207" s="3">
        <f t="shared" si="22"/>
        <v>6184</v>
      </c>
      <c r="AD207" s="3">
        <f t="shared" si="23"/>
        <v>4997</v>
      </c>
    </row>
    <row r="208" spans="1:30" x14ac:dyDescent="0.15">
      <c r="A208" s="3">
        <v>203</v>
      </c>
      <c r="B208" s="3" t="str">
        <f t="shared" si="18"/>
        <v>关卡203小怪</v>
      </c>
      <c r="C208" s="3">
        <f>INDEX([3]关卡!$J$19:$J$2018,A208)</f>
        <v>239</v>
      </c>
      <c r="D208" s="3">
        <f>INDEX([3]关卡!$N$19:$N$2018,A208)</f>
        <v>239</v>
      </c>
      <c r="E208" s="3" t="s">
        <v>24</v>
      </c>
      <c r="F208" s="3" t="s">
        <v>26</v>
      </c>
      <c r="G208" s="3">
        <v>3</v>
      </c>
      <c r="H208" s="3">
        <v>0</v>
      </c>
      <c r="I208" s="3">
        <v>0</v>
      </c>
      <c r="J208" s="4">
        <v>1</v>
      </c>
      <c r="K208" s="4">
        <v>1</v>
      </c>
      <c r="L208" s="4">
        <v>2</v>
      </c>
      <c r="M208" s="3">
        <v>15</v>
      </c>
      <c r="N208" s="3">
        <v>2</v>
      </c>
      <c r="O208" s="3">
        <f>HLOOKUP(O$5,[1]非R能力!$B$8:$F$558,$C208+1,0)</f>
        <v>153871.74770711921</v>
      </c>
      <c r="P208" s="3">
        <f>HLOOKUP(P$5,[1]非R能力!$B$8:$F$558,$C208+1,0)</f>
        <v>30595.896612187451</v>
      </c>
      <c r="Q208" s="3">
        <f>HLOOKUP(Q$5,[1]非R能力!$B$8:$F$558,$C208+1,0)</f>
        <v>19092.550913812891</v>
      </c>
      <c r="R208" s="3">
        <f>HLOOKUP(R$5,[1]非R能力!$B$8:$F$558,$C208+1,0)</f>
        <v>4997.0420053987282</v>
      </c>
      <c r="S208" s="3">
        <f>HLOOKUP(S$5,[1]非R能力!$B$8:$F$558,$C208+1,0)</f>
        <v>6184.4378060251893</v>
      </c>
      <c r="T208" s="3">
        <f>INDEX([1]非R能力!$H$9:$H$558,D208)</f>
        <v>11609.765285244626</v>
      </c>
      <c r="U208" s="3">
        <f>IF(E208="小怪",0,IF(INDEX([1]非R能力!$FK$9:$FK$558,C208)=0,0,10))</f>
        <v>0</v>
      </c>
      <c r="V208" s="3">
        <f>IF(E208="小怪",0,IF(INDEX([1]非R能力!$FH$9:$FH$558,C208)=0,0,5000))</f>
        <v>0</v>
      </c>
      <c r="W208" s="3">
        <f>HLOOKUP(W$5,[2]人物技能基础!$O$3:$Q$553,$C208+1,0)</f>
        <v>3.637142857142857</v>
      </c>
      <c r="X208" s="3">
        <f>HLOOKUP(X$5,[2]人物技能基础!$O$3:$Q$553,$C208+1,0)</f>
        <v>2.0186428571428574</v>
      </c>
      <c r="Y208" s="3">
        <f>HLOOKUP(Y$5,[2]人物技能基础!$O$3:$Q$553,$C208+1,0)</f>
        <v>99.964285714285708</v>
      </c>
      <c r="Z208" s="3">
        <f t="shared" si="19"/>
        <v>176332</v>
      </c>
      <c r="AA208" s="3">
        <f t="shared" si="20"/>
        <v>3818</v>
      </c>
      <c r="AB208" s="3">
        <f t="shared" si="21"/>
        <v>0</v>
      </c>
      <c r="AC208" s="3">
        <f t="shared" si="22"/>
        <v>6184</v>
      </c>
      <c r="AD208" s="3">
        <f t="shared" si="23"/>
        <v>4997</v>
      </c>
    </row>
    <row r="209" spans="1:30" x14ac:dyDescent="0.15">
      <c r="A209" s="3">
        <v>204</v>
      </c>
      <c r="B209" s="3" t="str">
        <f t="shared" si="18"/>
        <v>关卡204小怪</v>
      </c>
      <c r="C209" s="3">
        <f>INDEX([3]关卡!$J$19:$J$2018,A209)</f>
        <v>240</v>
      </c>
      <c r="D209" s="3">
        <f>INDEX([3]关卡!$N$19:$N$2018,A209)</f>
        <v>240</v>
      </c>
      <c r="E209" s="3" t="s">
        <v>24</v>
      </c>
      <c r="F209" s="3" t="s">
        <v>26</v>
      </c>
      <c r="G209" s="3">
        <v>3</v>
      </c>
      <c r="H209" s="3">
        <v>0</v>
      </c>
      <c r="I209" s="3">
        <v>0</v>
      </c>
      <c r="J209" s="4">
        <v>1</v>
      </c>
      <c r="K209" s="4">
        <v>1</v>
      </c>
      <c r="L209" s="4">
        <v>2</v>
      </c>
      <c r="M209" s="3">
        <v>15</v>
      </c>
      <c r="N209" s="3">
        <v>2</v>
      </c>
      <c r="O209" s="3">
        <f>HLOOKUP(O$5,[1]非R能力!$B$8:$F$558,$C209+1,0)</f>
        <v>154753.58956757828</v>
      </c>
      <c r="P209" s="3">
        <f>HLOOKUP(P$5,[1]非R能力!$B$8:$F$558,$C209+1,0)</f>
        <v>30815.679911323179</v>
      </c>
      <c r="Q209" s="3">
        <f>HLOOKUP(Q$5,[1]非R能力!$B$8:$F$558,$C209+1,0)</f>
        <v>19168.583593673997</v>
      </c>
      <c r="R209" s="3">
        <f>HLOOKUP(R$5,[1]非R能力!$B$8:$F$558,$C209+1,0)</f>
        <v>5023.6296722449515</v>
      </c>
      <c r="S209" s="3">
        <f>HLOOKUP(S$5,[1]非R能力!$B$8:$F$558,$C209+1,0)</f>
        <v>6209.867589652632</v>
      </c>
      <c r="T209" s="3">
        <f>INDEX([1]非R能力!$H$9:$H$558,D209)</f>
        <v>11696.521028454339</v>
      </c>
      <c r="U209" s="3">
        <f>IF(E209="小怪",0,IF(INDEX([1]非R能力!$FK$9:$FK$558,C209)=0,0,10))</f>
        <v>0</v>
      </c>
      <c r="V209" s="3">
        <f>IF(E209="小怪",0,IF(INDEX([1]非R能力!$FH$9:$FH$558,C209)=0,0,5000))</f>
        <v>0</v>
      </c>
      <c r="W209" s="3">
        <f>HLOOKUP(W$5,[2]人物技能基础!$O$3:$Q$553,$C209+1,0)</f>
        <v>3.637142857142857</v>
      </c>
      <c r="X209" s="3">
        <f>HLOOKUP(X$5,[2]人物技能基础!$O$3:$Q$553,$C209+1,0)</f>
        <v>2.0186428571428574</v>
      </c>
      <c r="Y209" s="3">
        <f>HLOOKUP(Y$5,[2]人物技能基础!$O$3:$Q$553,$C209+1,0)</f>
        <v>99.964285714285708</v>
      </c>
      <c r="Z209" s="3">
        <f t="shared" si="19"/>
        <v>177605</v>
      </c>
      <c r="AA209" s="3">
        <f t="shared" si="20"/>
        <v>3833</v>
      </c>
      <c r="AB209" s="3">
        <f t="shared" si="21"/>
        <v>0</v>
      </c>
      <c r="AC209" s="3">
        <f t="shared" si="22"/>
        <v>6209</v>
      </c>
      <c r="AD209" s="3">
        <f t="shared" si="23"/>
        <v>5023</v>
      </c>
    </row>
    <row r="210" spans="1:30" x14ac:dyDescent="0.15">
      <c r="A210" s="3">
        <v>205</v>
      </c>
      <c r="B210" s="3" t="str">
        <f t="shared" si="18"/>
        <v>关卡205小怪</v>
      </c>
      <c r="C210" s="3">
        <f>INDEX([3]关卡!$J$19:$J$2018,A210)</f>
        <v>241</v>
      </c>
      <c r="D210" s="3">
        <f>INDEX([3]关卡!$N$19:$N$2018,A210)</f>
        <v>241</v>
      </c>
      <c r="E210" s="3" t="s">
        <v>24</v>
      </c>
      <c r="F210" s="3" t="s">
        <v>26</v>
      </c>
      <c r="G210" s="3">
        <v>3</v>
      </c>
      <c r="H210" s="3">
        <v>0</v>
      </c>
      <c r="I210" s="3">
        <v>0</v>
      </c>
      <c r="J210" s="4">
        <v>1</v>
      </c>
      <c r="K210" s="4">
        <v>1</v>
      </c>
      <c r="L210" s="4">
        <v>2</v>
      </c>
      <c r="M210" s="3">
        <v>15</v>
      </c>
      <c r="N210" s="3">
        <v>2</v>
      </c>
      <c r="O210" s="3">
        <f>HLOOKUP(O$5,[1]非R能力!$B$8:$F$558,$C210+1,0)</f>
        <v>155625.72215823137</v>
      </c>
      <c r="P210" s="3">
        <f>HLOOKUP(P$5,[1]非R能力!$B$8:$F$558,$C210+1,0)</f>
        <v>31034.556159730455</v>
      </c>
      <c r="Q210" s="3">
        <f>HLOOKUP(Q$5,[1]非R能力!$B$8:$F$558,$C210+1,0)</f>
        <v>19241.098322153699</v>
      </c>
      <c r="R210" s="3">
        <f>HLOOKUP(R$5,[1]非R能力!$B$8:$F$558,$C210+1,0)</f>
        <v>5050.1390151896412</v>
      </c>
      <c r="S210" s="3">
        <f>HLOOKUP(S$5,[1]非R能力!$B$8:$F$558,$C210+1,0)</f>
        <v>6231.1166737346766</v>
      </c>
      <c r="T210" s="3">
        <f>INDEX([1]非R能力!$H$9:$H$558,D210)</f>
        <v>11783.73704256</v>
      </c>
      <c r="U210" s="3">
        <f>IF(E210="小怪",0,IF(INDEX([1]非R能力!$FK$9:$FK$558,C210)=0,0,10))</f>
        <v>0</v>
      </c>
      <c r="V210" s="3">
        <f>IF(E210="小怪",0,IF(INDEX([1]非R能力!$FH$9:$FH$558,C210)=0,0,5000))</f>
        <v>0</v>
      </c>
      <c r="W210" s="3">
        <f>HLOOKUP(W$5,[2]人物技能基础!$O$3:$Q$553,$C210+1,0)</f>
        <v>3.637142857142857</v>
      </c>
      <c r="X210" s="3">
        <f>HLOOKUP(X$5,[2]人物技能基础!$O$3:$Q$553,$C210+1,0)</f>
        <v>2.0186428571428574</v>
      </c>
      <c r="Y210" s="3">
        <f>HLOOKUP(Y$5,[2]人物技能基础!$O$3:$Q$553,$C210+1,0)</f>
        <v>99.964285714285708</v>
      </c>
      <c r="Z210" s="3">
        <f t="shared" si="19"/>
        <v>178875</v>
      </c>
      <c r="AA210" s="3">
        <f t="shared" si="20"/>
        <v>3848</v>
      </c>
      <c r="AB210" s="3">
        <f t="shared" si="21"/>
        <v>0</v>
      </c>
      <c r="AC210" s="3">
        <f t="shared" si="22"/>
        <v>6231</v>
      </c>
      <c r="AD210" s="3">
        <f t="shared" si="23"/>
        <v>5050</v>
      </c>
    </row>
    <row r="211" spans="1:30" x14ac:dyDescent="0.15">
      <c r="A211" s="3">
        <v>206</v>
      </c>
      <c r="B211" s="3" t="str">
        <f t="shared" si="18"/>
        <v>关卡206小怪</v>
      </c>
      <c r="C211" s="3">
        <f>INDEX([3]关卡!$J$19:$J$2018,A211)</f>
        <v>241</v>
      </c>
      <c r="D211" s="3">
        <f>INDEX([3]关卡!$N$19:$N$2018,A211)</f>
        <v>241</v>
      </c>
      <c r="E211" s="3" t="s">
        <v>24</v>
      </c>
      <c r="F211" s="3" t="s">
        <v>26</v>
      </c>
      <c r="G211" s="3">
        <v>3</v>
      </c>
      <c r="H211" s="3">
        <v>0</v>
      </c>
      <c r="I211" s="3">
        <v>0</v>
      </c>
      <c r="J211" s="4">
        <v>1</v>
      </c>
      <c r="K211" s="4">
        <v>1</v>
      </c>
      <c r="L211" s="4">
        <v>2</v>
      </c>
      <c r="M211" s="3">
        <v>15</v>
      </c>
      <c r="N211" s="3">
        <v>2</v>
      </c>
      <c r="O211" s="3">
        <f>HLOOKUP(O$5,[1]非R能力!$B$8:$F$558,$C211+1,0)</f>
        <v>155625.72215823137</v>
      </c>
      <c r="P211" s="3">
        <f>HLOOKUP(P$5,[1]非R能力!$B$8:$F$558,$C211+1,0)</f>
        <v>31034.556159730455</v>
      </c>
      <c r="Q211" s="3">
        <f>HLOOKUP(Q$5,[1]非R能力!$B$8:$F$558,$C211+1,0)</f>
        <v>19241.098322153699</v>
      </c>
      <c r="R211" s="3">
        <f>HLOOKUP(R$5,[1]非R能力!$B$8:$F$558,$C211+1,0)</f>
        <v>5050.1390151896412</v>
      </c>
      <c r="S211" s="3">
        <f>HLOOKUP(S$5,[1]非R能力!$B$8:$F$558,$C211+1,0)</f>
        <v>6231.1166737346766</v>
      </c>
      <c r="T211" s="3">
        <f>INDEX([1]非R能力!$H$9:$H$558,D211)</f>
        <v>11783.73704256</v>
      </c>
      <c r="U211" s="3">
        <f>IF(E211="小怪",0,IF(INDEX([1]非R能力!$FK$9:$FK$558,C211)=0,0,10))</f>
        <v>0</v>
      </c>
      <c r="V211" s="3">
        <f>IF(E211="小怪",0,IF(INDEX([1]非R能力!$FH$9:$FH$558,C211)=0,0,5000))</f>
        <v>0</v>
      </c>
      <c r="W211" s="3">
        <f>HLOOKUP(W$5,[2]人物技能基础!$O$3:$Q$553,$C211+1,0)</f>
        <v>3.637142857142857</v>
      </c>
      <c r="X211" s="3">
        <f>HLOOKUP(X$5,[2]人物技能基础!$O$3:$Q$553,$C211+1,0)</f>
        <v>2.0186428571428574</v>
      </c>
      <c r="Y211" s="3">
        <f>HLOOKUP(Y$5,[2]人物技能基础!$O$3:$Q$553,$C211+1,0)</f>
        <v>99.964285714285708</v>
      </c>
      <c r="Z211" s="3">
        <f t="shared" si="19"/>
        <v>178875</v>
      </c>
      <c r="AA211" s="3">
        <f t="shared" si="20"/>
        <v>3848</v>
      </c>
      <c r="AB211" s="3">
        <f t="shared" si="21"/>
        <v>0</v>
      </c>
      <c r="AC211" s="3">
        <f t="shared" si="22"/>
        <v>6231</v>
      </c>
      <c r="AD211" s="3">
        <f t="shared" si="23"/>
        <v>5050</v>
      </c>
    </row>
    <row r="212" spans="1:30" x14ac:dyDescent="0.15">
      <c r="A212" s="3">
        <v>207</v>
      </c>
      <c r="B212" s="3" t="str">
        <f t="shared" si="18"/>
        <v>关卡207小怪</v>
      </c>
      <c r="C212" s="3">
        <f>INDEX([3]关卡!$J$19:$J$2018,A212)</f>
        <v>242</v>
      </c>
      <c r="D212" s="3">
        <f>INDEX([3]关卡!$N$19:$N$2018,A212)</f>
        <v>242</v>
      </c>
      <c r="E212" s="3" t="s">
        <v>24</v>
      </c>
      <c r="F212" s="3" t="s">
        <v>26</v>
      </c>
      <c r="G212" s="3">
        <v>3</v>
      </c>
      <c r="H212" s="3">
        <v>0</v>
      </c>
      <c r="I212" s="3">
        <v>0</v>
      </c>
      <c r="J212" s="4">
        <v>1</v>
      </c>
      <c r="K212" s="4">
        <v>1</v>
      </c>
      <c r="L212" s="4">
        <v>2</v>
      </c>
      <c r="M212" s="3">
        <v>15</v>
      </c>
      <c r="N212" s="3">
        <v>2</v>
      </c>
      <c r="O212" s="3">
        <f>HLOOKUP(O$5,[1]非R能力!$B$8:$F$558,$C212+1,0)</f>
        <v>156536.38732969086</v>
      </c>
      <c r="P212" s="3">
        <f>HLOOKUP(P$5,[1]非R能力!$B$8:$F$558,$C212+1,0)</f>
        <v>31253.544705038541</v>
      </c>
      <c r="Q212" s="3">
        <f>HLOOKUP(Q$5,[1]非R能力!$B$8:$F$558,$C212+1,0)</f>
        <v>19313.646000644399</v>
      </c>
      <c r="R212" s="3">
        <f>HLOOKUP(R$5,[1]非R能力!$B$8:$F$558,$C212+1,0)</f>
        <v>5076.6617755194302</v>
      </c>
      <c r="S212" s="3">
        <f>HLOOKUP(S$5,[1]非R能力!$B$8:$F$558,$C212+1,0)</f>
        <v>6252.3672841548178</v>
      </c>
      <c r="T212" s="3">
        <f>INDEX([1]非R能力!$H$9:$H$558,D212)</f>
        <v>11871.415589557391</v>
      </c>
      <c r="U212" s="3">
        <f>IF(E212="小怪",0,IF(INDEX([1]非R能力!$FK$9:$FK$558,C212)=0,0,10))</f>
        <v>0</v>
      </c>
      <c r="V212" s="3">
        <f>IF(E212="小怪",0,IF(INDEX([1]非R能力!$FH$9:$FH$558,C212)=0,0,5000))</f>
        <v>0</v>
      </c>
      <c r="W212" s="3">
        <f>HLOOKUP(W$5,[2]人物技能基础!$O$3:$Q$553,$C212+1,0)</f>
        <v>3.637142857142857</v>
      </c>
      <c r="X212" s="3">
        <f>HLOOKUP(X$5,[2]人物技能基础!$O$3:$Q$553,$C212+1,0)</f>
        <v>2.0186428571428574</v>
      </c>
      <c r="Y212" s="3">
        <f>HLOOKUP(Y$5,[2]人物技能基础!$O$3:$Q$553,$C212+1,0)</f>
        <v>99.964285714285708</v>
      </c>
      <c r="Z212" s="3">
        <f t="shared" si="19"/>
        <v>180146</v>
      </c>
      <c r="AA212" s="3">
        <f t="shared" si="20"/>
        <v>3862</v>
      </c>
      <c r="AB212" s="3">
        <f t="shared" si="21"/>
        <v>0</v>
      </c>
      <c r="AC212" s="3">
        <f t="shared" si="22"/>
        <v>6252</v>
      </c>
      <c r="AD212" s="3">
        <f t="shared" si="23"/>
        <v>5076</v>
      </c>
    </row>
    <row r="213" spans="1:30" x14ac:dyDescent="0.15">
      <c r="A213" s="3">
        <v>208</v>
      </c>
      <c r="B213" s="3" t="str">
        <f t="shared" si="18"/>
        <v>关卡208小怪</v>
      </c>
      <c r="C213" s="3">
        <f>INDEX([3]关卡!$J$19:$J$2018,A213)</f>
        <v>243</v>
      </c>
      <c r="D213" s="3">
        <f>INDEX([3]关卡!$N$19:$N$2018,A213)</f>
        <v>243</v>
      </c>
      <c r="E213" s="3" t="s">
        <v>24</v>
      </c>
      <c r="F213" s="3" t="s">
        <v>26</v>
      </c>
      <c r="G213" s="3">
        <v>3</v>
      </c>
      <c r="H213" s="3">
        <v>0</v>
      </c>
      <c r="I213" s="3">
        <v>0</v>
      </c>
      <c r="J213" s="4">
        <v>1</v>
      </c>
      <c r="K213" s="4">
        <v>1</v>
      </c>
      <c r="L213" s="4">
        <v>2</v>
      </c>
      <c r="M213" s="3">
        <v>15</v>
      </c>
      <c r="N213" s="3">
        <v>2</v>
      </c>
      <c r="O213" s="3">
        <f>HLOOKUP(O$5,[1]非R能力!$B$8:$F$558,$C213+1,0)</f>
        <v>159103.60535485402</v>
      </c>
      <c r="P213" s="3">
        <f>HLOOKUP(P$5,[1]非R能力!$B$8:$F$558,$C213+1,0)</f>
        <v>31470.241586008331</v>
      </c>
      <c r="Q213" s="3">
        <f>HLOOKUP(Q$5,[1]非R能力!$B$8:$F$558,$C213+1,0)</f>
        <v>19385.258164140523</v>
      </c>
      <c r="R213" s="3">
        <f>HLOOKUP(R$5,[1]非R能力!$B$8:$F$558,$C213+1,0)</f>
        <v>5103.3071288752044</v>
      </c>
      <c r="S213" s="3">
        <f>HLOOKUP(S$5,[1]非R能力!$B$8:$F$558,$C213+1,0)</f>
        <v>6273.7711422436105</v>
      </c>
      <c r="T213" s="3">
        <f>INDEX([1]非R能力!$H$9:$H$558,D213)</f>
        <v>11959.558937589029</v>
      </c>
      <c r="U213" s="3">
        <f>IF(E213="小怪",0,IF(INDEX([1]非R能力!$FK$9:$FK$558,C213)=0,0,10))</f>
        <v>0</v>
      </c>
      <c r="V213" s="3">
        <f>IF(E213="小怪",0,IF(INDEX([1]非R能力!$FH$9:$FH$558,C213)=0,0,5000))</f>
        <v>0</v>
      </c>
      <c r="W213" s="3">
        <f>HLOOKUP(W$5,[2]人物技能基础!$O$3:$Q$553,$C213+1,0)</f>
        <v>3.637142857142857</v>
      </c>
      <c r="X213" s="3">
        <f>HLOOKUP(X$5,[2]人物技能基础!$O$3:$Q$553,$C213+1,0)</f>
        <v>2.0186428571428574</v>
      </c>
      <c r="Y213" s="3">
        <f>HLOOKUP(Y$5,[2]人物技能基础!$O$3:$Q$553,$C213+1,0)</f>
        <v>99.964285714285708</v>
      </c>
      <c r="Z213" s="3">
        <f t="shared" si="19"/>
        <v>181408</v>
      </c>
      <c r="AA213" s="3">
        <f t="shared" si="20"/>
        <v>3877</v>
      </c>
      <c r="AB213" s="3">
        <f t="shared" si="21"/>
        <v>0</v>
      </c>
      <c r="AC213" s="3">
        <f t="shared" si="22"/>
        <v>6273</v>
      </c>
      <c r="AD213" s="3">
        <f t="shared" si="23"/>
        <v>5103</v>
      </c>
    </row>
    <row r="214" spans="1:30" x14ac:dyDescent="0.15">
      <c r="A214" s="3">
        <v>209</v>
      </c>
      <c r="B214" s="3" t="str">
        <f t="shared" si="18"/>
        <v>关卡209小怪</v>
      </c>
      <c r="C214" s="3">
        <f>INDEX([3]关卡!$J$19:$J$2018,A214)</f>
        <v>243</v>
      </c>
      <c r="D214" s="3">
        <f>INDEX([3]关卡!$N$19:$N$2018,A214)</f>
        <v>243</v>
      </c>
      <c r="E214" s="3" t="s">
        <v>24</v>
      </c>
      <c r="F214" s="3" t="s">
        <v>26</v>
      </c>
      <c r="G214" s="3">
        <v>3</v>
      </c>
      <c r="H214" s="3">
        <v>0</v>
      </c>
      <c r="I214" s="3">
        <v>0</v>
      </c>
      <c r="J214" s="4">
        <v>1</v>
      </c>
      <c r="K214" s="4">
        <v>1</v>
      </c>
      <c r="L214" s="4">
        <v>2</v>
      </c>
      <c r="M214" s="3">
        <v>15</v>
      </c>
      <c r="N214" s="3">
        <v>2</v>
      </c>
      <c r="O214" s="3">
        <f>HLOOKUP(O$5,[1]非R能力!$B$8:$F$558,$C214+1,0)</f>
        <v>159103.60535485402</v>
      </c>
      <c r="P214" s="3">
        <f>HLOOKUP(P$5,[1]非R能力!$B$8:$F$558,$C214+1,0)</f>
        <v>31470.241586008331</v>
      </c>
      <c r="Q214" s="3">
        <f>HLOOKUP(Q$5,[1]非R能力!$B$8:$F$558,$C214+1,0)</f>
        <v>19385.258164140523</v>
      </c>
      <c r="R214" s="3">
        <f>HLOOKUP(R$5,[1]非R能力!$B$8:$F$558,$C214+1,0)</f>
        <v>5103.3071288752044</v>
      </c>
      <c r="S214" s="3">
        <f>HLOOKUP(S$5,[1]非R能力!$B$8:$F$558,$C214+1,0)</f>
        <v>6273.7711422436105</v>
      </c>
      <c r="T214" s="3">
        <f>INDEX([1]非R能力!$H$9:$H$558,D214)</f>
        <v>11959.558937589029</v>
      </c>
      <c r="U214" s="3">
        <f>IF(E214="小怪",0,IF(INDEX([1]非R能力!$FK$9:$FK$558,C214)=0,0,10))</f>
        <v>0</v>
      </c>
      <c r="V214" s="3">
        <f>IF(E214="小怪",0,IF(INDEX([1]非R能力!$FH$9:$FH$558,C214)=0,0,5000))</f>
        <v>0</v>
      </c>
      <c r="W214" s="3">
        <f>HLOOKUP(W$5,[2]人物技能基础!$O$3:$Q$553,$C214+1,0)</f>
        <v>3.637142857142857</v>
      </c>
      <c r="X214" s="3">
        <f>HLOOKUP(X$5,[2]人物技能基础!$O$3:$Q$553,$C214+1,0)</f>
        <v>2.0186428571428574</v>
      </c>
      <c r="Y214" s="3">
        <f>HLOOKUP(Y$5,[2]人物技能基础!$O$3:$Q$553,$C214+1,0)</f>
        <v>99.964285714285708</v>
      </c>
      <c r="Z214" s="3">
        <f t="shared" si="19"/>
        <v>181408</v>
      </c>
      <c r="AA214" s="3">
        <f t="shared" si="20"/>
        <v>3877</v>
      </c>
      <c r="AB214" s="3">
        <f t="shared" si="21"/>
        <v>0</v>
      </c>
      <c r="AC214" s="3">
        <f t="shared" si="22"/>
        <v>6273</v>
      </c>
      <c r="AD214" s="3">
        <f t="shared" si="23"/>
        <v>5103</v>
      </c>
    </row>
    <row r="215" spans="1:30" x14ac:dyDescent="0.15">
      <c r="A215" s="3">
        <v>210</v>
      </c>
      <c r="B215" s="3" t="str">
        <f t="shared" si="18"/>
        <v>关卡210小怪</v>
      </c>
      <c r="C215" s="3">
        <f>INDEX([3]关卡!$J$19:$J$2018,A215)</f>
        <v>244</v>
      </c>
      <c r="D215" s="3">
        <f>INDEX([3]关卡!$N$19:$N$2018,A215)</f>
        <v>244</v>
      </c>
      <c r="E215" s="3" t="s">
        <v>24</v>
      </c>
      <c r="F215" s="3" t="s">
        <v>26</v>
      </c>
      <c r="G215" s="3">
        <v>3</v>
      </c>
      <c r="H215" s="3">
        <v>0</v>
      </c>
      <c r="I215" s="3">
        <v>0</v>
      </c>
      <c r="J215" s="4">
        <v>1</v>
      </c>
      <c r="K215" s="4">
        <v>1</v>
      </c>
      <c r="L215" s="4">
        <v>2</v>
      </c>
      <c r="M215" s="3">
        <v>15</v>
      </c>
      <c r="N215" s="3">
        <v>2</v>
      </c>
      <c r="O215" s="3">
        <f>HLOOKUP(O$5,[1]非R能力!$B$8:$F$558,$C215+1,0)</f>
        <v>161635.09226429716</v>
      </c>
      <c r="P215" s="3">
        <f>HLOOKUP(P$5,[1]非R能力!$B$8:$F$558,$C215+1,0)</f>
        <v>31681.505916290007</v>
      </c>
      <c r="Q215" s="3">
        <f>HLOOKUP(Q$5,[1]非R能力!$B$8:$F$558,$C215+1,0)</f>
        <v>19457.149540269147</v>
      </c>
      <c r="R215" s="3">
        <f>HLOOKUP(R$5,[1]非R能力!$B$8:$F$558,$C215+1,0)</f>
        <v>5129.0597029446035</v>
      </c>
      <c r="S215" s="3">
        <f>HLOOKUP(S$5,[1]非R能力!$B$8:$F$558,$C215+1,0)</f>
        <v>6297.4917694215565</v>
      </c>
      <c r="T215" s="3">
        <f>INDEX([1]非R能力!$H$9:$H$558,D215)</f>
        <v>12048.169360944157</v>
      </c>
      <c r="U215" s="3">
        <f>IF(E215="小怪",0,IF(INDEX([1]非R能力!$FK$9:$FK$558,C215)=0,0,10))</f>
        <v>0</v>
      </c>
      <c r="V215" s="3">
        <f>IF(E215="小怪",0,IF(INDEX([1]非R能力!$FH$9:$FH$558,C215)=0,0,5000))</f>
        <v>0</v>
      </c>
      <c r="W215" s="3">
        <f>HLOOKUP(W$5,[2]人物技能基础!$O$3:$Q$553,$C215+1,0)</f>
        <v>3.637142857142857</v>
      </c>
      <c r="X215" s="3">
        <f>HLOOKUP(X$5,[2]人物技能基础!$O$3:$Q$553,$C215+1,0)</f>
        <v>2.0186428571428574</v>
      </c>
      <c r="Y215" s="3">
        <f>HLOOKUP(Y$5,[2]人物技能基础!$O$3:$Q$553,$C215+1,0)</f>
        <v>99.964285714285708</v>
      </c>
      <c r="Z215" s="3">
        <f t="shared" si="19"/>
        <v>182644</v>
      </c>
      <c r="AA215" s="3">
        <f t="shared" si="20"/>
        <v>3891</v>
      </c>
      <c r="AB215" s="3">
        <f t="shared" si="21"/>
        <v>0</v>
      </c>
      <c r="AC215" s="3">
        <f t="shared" si="22"/>
        <v>6297</v>
      </c>
      <c r="AD215" s="3">
        <f t="shared" si="23"/>
        <v>5129</v>
      </c>
    </row>
    <row r="216" spans="1:30" x14ac:dyDescent="0.15">
      <c r="A216" s="3">
        <v>211</v>
      </c>
      <c r="B216" s="3" t="str">
        <f t="shared" si="18"/>
        <v>关卡211小怪</v>
      </c>
      <c r="C216" s="3">
        <f>INDEX([3]关卡!$J$19:$J$2018,A216)</f>
        <v>245</v>
      </c>
      <c r="D216" s="3">
        <f>INDEX([3]关卡!$N$19:$N$2018,A216)</f>
        <v>245</v>
      </c>
      <c r="E216" s="3" t="s">
        <v>24</v>
      </c>
      <c r="F216" s="3" t="s">
        <v>26</v>
      </c>
      <c r="G216" s="3">
        <v>3</v>
      </c>
      <c r="H216" s="3">
        <v>0</v>
      </c>
      <c r="I216" s="3">
        <v>0</v>
      </c>
      <c r="J216" s="4">
        <v>1</v>
      </c>
      <c r="K216" s="4">
        <v>1</v>
      </c>
      <c r="L216" s="4">
        <v>2</v>
      </c>
      <c r="M216" s="3">
        <v>15</v>
      </c>
      <c r="N216" s="3">
        <v>2</v>
      </c>
      <c r="O216" s="3">
        <f>HLOOKUP(O$5,[1]非R能力!$B$8:$F$558,$C216+1,0)</f>
        <v>165483.66862351212</v>
      </c>
      <c r="P216" s="3">
        <f>HLOOKUP(P$5,[1]非R能力!$B$8:$F$558,$C216+1,0)</f>
        <v>32159.264993725697</v>
      </c>
      <c r="Q216" s="3">
        <f>HLOOKUP(Q$5,[1]非R能力!$B$8:$F$558,$C216+1,0)</f>
        <v>19726.375073901683</v>
      </c>
      <c r="R216" s="3">
        <f>HLOOKUP(R$5,[1]非R能力!$B$8:$F$558,$C216+1,0)</f>
        <v>5209.0673987744231</v>
      </c>
      <c r="S216" s="3">
        <f>HLOOKUP(S$5,[1]非R能力!$B$8:$F$558,$C216+1,0)</f>
        <v>6403.5232363523055</v>
      </c>
      <c r="T216" s="3">
        <f>INDEX([1]非R能力!$H$9:$H$558,D216)</f>
        <v>12137.249140058739</v>
      </c>
      <c r="U216" s="3">
        <f>IF(E216="小怪",0,IF(INDEX([1]非R能力!$FK$9:$FK$558,C216)=0,0,10))</f>
        <v>0</v>
      </c>
      <c r="V216" s="3">
        <f>IF(E216="小怪",0,IF(INDEX([1]非R能力!$FH$9:$FH$558,C216)=0,0,5000))</f>
        <v>0</v>
      </c>
      <c r="W216" s="3">
        <f>HLOOKUP(W$5,[2]人物技能基础!$O$3:$Q$553,$C216+1,0)</f>
        <v>3.637142857142857</v>
      </c>
      <c r="X216" s="3">
        <f>HLOOKUP(X$5,[2]人物技能基础!$O$3:$Q$553,$C216+1,0)</f>
        <v>2.0186428571428574</v>
      </c>
      <c r="Y216" s="3">
        <f>HLOOKUP(Y$5,[2]人物技能基础!$O$3:$Q$553,$C216+1,0)</f>
        <v>99.964285714285708</v>
      </c>
      <c r="Z216" s="3">
        <f t="shared" si="19"/>
        <v>185172</v>
      </c>
      <c r="AA216" s="3">
        <f t="shared" si="20"/>
        <v>3945</v>
      </c>
      <c r="AB216" s="3">
        <f t="shared" si="21"/>
        <v>0</v>
      </c>
      <c r="AC216" s="3">
        <f t="shared" si="22"/>
        <v>6403</v>
      </c>
      <c r="AD216" s="3">
        <f t="shared" si="23"/>
        <v>5209</v>
      </c>
    </row>
    <row r="217" spans="1:30" x14ac:dyDescent="0.15">
      <c r="A217" s="3">
        <v>212</v>
      </c>
      <c r="B217" s="3" t="str">
        <f t="shared" si="18"/>
        <v>关卡212小怪</v>
      </c>
      <c r="C217" s="3">
        <f>INDEX([3]关卡!$J$19:$J$2018,A217)</f>
        <v>245</v>
      </c>
      <c r="D217" s="3">
        <f>INDEX([3]关卡!$N$19:$N$2018,A217)</f>
        <v>245</v>
      </c>
      <c r="E217" s="3" t="s">
        <v>24</v>
      </c>
      <c r="F217" s="3" t="s">
        <v>26</v>
      </c>
      <c r="G217" s="3">
        <v>3</v>
      </c>
      <c r="H217" s="3">
        <v>0</v>
      </c>
      <c r="I217" s="3">
        <v>0</v>
      </c>
      <c r="J217" s="4">
        <v>1</v>
      </c>
      <c r="K217" s="4">
        <v>1</v>
      </c>
      <c r="L217" s="4">
        <v>2</v>
      </c>
      <c r="M217" s="3">
        <v>15</v>
      </c>
      <c r="N217" s="3">
        <v>2</v>
      </c>
      <c r="O217" s="3">
        <f>HLOOKUP(O$5,[1]非R能力!$B$8:$F$558,$C217+1,0)</f>
        <v>165483.66862351212</v>
      </c>
      <c r="P217" s="3">
        <f>HLOOKUP(P$5,[1]非R能力!$B$8:$F$558,$C217+1,0)</f>
        <v>32159.264993725697</v>
      </c>
      <c r="Q217" s="3">
        <f>HLOOKUP(Q$5,[1]非R能力!$B$8:$F$558,$C217+1,0)</f>
        <v>19726.375073901683</v>
      </c>
      <c r="R217" s="3">
        <f>HLOOKUP(R$5,[1]非R能力!$B$8:$F$558,$C217+1,0)</f>
        <v>5209.0673987744231</v>
      </c>
      <c r="S217" s="3">
        <f>HLOOKUP(S$5,[1]非R能力!$B$8:$F$558,$C217+1,0)</f>
        <v>6403.5232363523055</v>
      </c>
      <c r="T217" s="3">
        <f>INDEX([1]非R能力!$H$9:$H$558,D217)</f>
        <v>12137.249140058739</v>
      </c>
      <c r="U217" s="3">
        <f>IF(E217="小怪",0,IF(INDEX([1]非R能力!$FK$9:$FK$558,C217)=0,0,10))</f>
        <v>0</v>
      </c>
      <c r="V217" s="3">
        <f>IF(E217="小怪",0,IF(INDEX([1]非R能力!$FH$9:$FH$558,C217)=0,0,5000))</f>
        <v>0</v>
      </c>
      <c r="W217" s="3">
        <f>HLOOKUP(W$5,[2]人物技能基础!$O$3:$Q$553,$C217+1,0)</f>
        <v>3.637142857142857</v>
      </c>
      <c r="X217" s="3">
        <f>HLOOKUP(X$5,[2]人物技能基础!$O$3:$Q$553,$C217+1,0)</f>
        <v>2.0186428571428574</v>
      </c>
      <c r="Y217" s="3">
        <f>HLOOKUP(Y$5,[2]人物技能基础!$O$3:$Q$553,$C217+1,0)</f>
        <v>99.964285714285708</v>
      </c>
      <c r="Z217" s="3">
        <f t="shared" si="19"/>
        <v>185172</v>
      </c>
      <c r="AA217" s="3">
        <f t="shared" si="20"/>
        <v>3945</v>
      </c>
      <c r="AB217" s="3">
        <f t="shared" si="21"/>
        <v>0</v>
      </c>
      <c r="AC217" s="3">
        <f t="shared" si="22"/>
        <v>6403</v>
      </c>
      <c r="AD217" s="3">
        <f t="shared" si="23"/>
        <v>5209</v>
      </c>
    </row>
    <row r="218" spans="1:30" x14ac:dyDescent="0.15">
      <c r="A218" s="3">
        <v>213</v>
      </c>
      <c r="B218" s="3" t="str">
        <f t="shared" si="18"/>
        <v>关卡213小怪</v>
      </c>
      <c r="C218" s="3">
        <f>INDEX([3]关卡!$J$19:$J$2018,A218)</f>
        <v>246</v>
      </c>
      <c r="D218" s="3">
        <f>INDEX([3]关卡!$N$19:$N$2018,A218)</f>
        <v>246</v>
      </c>
      <c r="E218" s="3" t="s">
        <v>24</v>
      </c>
      <c r="F218" s="3" t="s">
        <v>26</v>
      </c>
      <c r="G218" s="3">
        <v>3</v>
      </c>
      <c r="H218" s="3">
        <v>0</v>
      </c>
      <c r="I218" s="3">
        <v>0</v>
      </c>
      <c r="J218" s="4">
        <v>1</v>
      </c>
      <c r="K218" s="4">
        <v>1</v>
      </c>
      <c r="L218" s="4">
        <v>2</v>
      </c>
      <c r="M218" s="3">
        <v>15</v>
      </c>
      <c r="N218" s="3">
        <v>2</v>
      </c>
      <c r="O218" s="3">
        <f>HLOOKUP(O$5,[1]非R能力!$B$8:$F$558,$C218+1,0)</f>
        <v>169402.98730696412</v>
      </c>
      <c r="P218" s="3">
        <f>HLOOKUP(P$5,[1]非R能力!$B$8:$F$558,$C218+1,0)</f>
        <v>32648.588728312825</v>
      </c>
      <c r="Q218" s="3">
        <f>HLOOKUP(Q$5,[1]非R能力!$B$8:$F$558,$C218+1,0)</f>
        <v>19999.366559234757</v>
      </c>
      <c r="R218" s="3">
        <f>HLOOKUP(R$5,[1]非R能力!$B$8:$F$558,$C218+1,0)</f>
        <v>5289.7205575007256</v>
      </c>
      <c r="S218" s="3">
        <f>HLOOKUP(S$5,[1]非R能力!$B$8:$F$558,$C218+1,0)</f>
        <v>6510.1789402237519</v>
      </c>
      <c r="T218" s="3">
        <f>INDEX([1]非R能力!$H$9:$H$558,D218)</f>
        <v>12226.800561515482</v>
      </c>
      <c r="U218" s="3">
        <f>IF(E218="小怪",0,IF(INDEX([1]非R能力!$FK$9:$FK$558,C218)=0,0,10))</f>
        <v>0</v>
      </c>
      <c r="V218" s="3">
        <f>IF(E218="小怪",0,IF(INDEX([1]非R能力!$FH$9:$FH$558,C218)=0,0,5000))</f>
        <v>0</v>
      </c>
      <c r="W218" s="3">
        <f>HLOOKUP(W$5,[2]人物技能基础!$O$3:$Q$553,$C218+1,0)</f>
        <v>3.637142857142857</v>
      </c>
      <c r="X218" s="3">
        <f>HLOOKUP(X$5,[2]人物技能基础!$O$3:$Q$553,$C218+1,0)</f>
        <v>2.0186428571428574</v>
      </c>
      <c r="Y218" s="3">
        <f>HLOOKUP(Y$5,[2]人物技能基础!$O$3:$Q$553,$C218+1,0)</f>
        <v>99.964285714285708</v>
      </c>
      <c r="Z218" s="3">
        <f t="shared" si="19"/>
        <v>187758</v>
      </c>
      <c r="AA218" s="3">
        <f t="shared" si="20"/>
        <v>3999</v>
      </c>
      <c r="AB218" s="3">
        <f t="shared" si="21"/>
        <v>0</v>
      </c>
      <c r="AC218" s="3">
        <f t="shared" si="22"/>
        <v>6510</v>
      </c>
      <c r="AD218" s="3">
        <f t="shared" si="23"/>
        <v>5289</v>
      </c>
    </row>
    <row r="219" spans="1:30" x14ac:dyDescent="0.15">
      <c r="A219" s="3">
        <v>214</v>
      </c>
      <c r="B219" s="3" t="str">
        <f t="shared" si="18"/>
        <v>关卡214小怪</v>
      </c>
      <c r="C219" s="3">
        <f>INDEX([3]关卡!$J$19:$J$2018,A219)</f>
        <v>247</v>
      </c>
      <c r="D219" s="3">
        <f>INDEX([3]关卡!$N$19:$N$2018,A219)</f>
        <v>247</v>
      </c>
      <c r="E219" s="3" t="s">
        <v>24</v>
      </c>
      <c r="F219" s="3" t="s">
        <v>26</v>
      </c>
      <c r="G219" s="3">
        <v>3</v>
      </c>
      <c r="H219" s="3">
        <v>0</v>
      </c>
      <c r="I219" s="3">
        <v>0</v>
      </c>
      <c r="J219" s="4">
        <v>1</v>
      </c>
      <c r="K219" s="4">
        <v>1</v>
      </c>
      <c r="L219" s="4">
        <v>2</v>
      </c>
      <c r="M219" s="3">
        <v>15</v>
      </c>
      <c r="N219" s="3">
        <v>2</v>
      </c>
      <c r="O219" s="3">
        <f>HLOOKUP(O$5,[1]非R能力!$B$8:$F$558,$C219+1,0)</f>
        <v>173545.45937486048</v>
      </c>
      <c r="P219" s="3">
        <f>HLOOKUP(P$5,[1]非R能力!$B$8:$F$558,$C219+1,0)</f>
        <v>33156.38391134877</v>
      </c>
      <c r="Q219" s="3">
        <f>HLOOKUP(Q$5,[1]非R能力!$B$8:$F$558,$C219+1,0)</f>
        <v>20272.411557547985</v>
      </c>
      <c r="R219" s="3">
        <f>HLOOKUP(R$5,[1]非R能力!$B$8:$F$558,$C219+1,0)</f>
        <v>5365.4576761971311</v>
      </c>
      <c r="S219" s="3">
        <f>HLOOKUP(S$5,[1]非R能力!$B$8:$F$558,$C219+1,0)</f>
        <v>6617.0028517993687</v>
      </c>
      <c r="T219" s="3">
        <f>INDEX([1]非R能力!$H$9:$H$558,D219)</f>
        <v>12316.825918043807</v>
      </c>
      <c r="U219" s="3">
        <f>IF(E219="小怪",0,IF(INDEX([1]非R能力!$FK$9:$FK$558,C219)=0,0,10))</f>
        <v>0</v>
      </c>
      <c r="V219" s="3">
        <f>IF(E219="小怪",0,IF(INDEX([1]非R能力!$FH$9:$FH$558,C219)=0,0,5000))</f>
        <v>0</v>
      </c>
      <c r="W219" s="3">
        <f>HLOOKUP(W$5,[2]人物技能基础!$O$3:$Q$553,$C219+1,0)</f>
        <v>3.637142857142857</v>
      </c>
      <c r="X219" s="3">
        <f>HLOOKUP(X$5,[2]人物技能基础!$O$3:$Q$553,$C219+1,0)</f>
        <v>2.0186428571428574</v>
      </c>
      <c r="Y219" s="3">
        <f>HLOOKUP(Y$5,[2]人物技能基础!$O$3:$Q$553,$C219+1,0)</f>
        <v>99.964285714285708</v>
      </c>
      <c r="Z219" s="3">
        <f t="shared" si="19"/>
        <v>190434</v>
      </c>
      <c r="AA219" s="3">
        <f t="shared" si="20"/>
        <v>4054</v>
      </c>
      <c r="AB219" s="3">
        <f t="shared" si="21"/>
        <v>0</v>
      </c>
      <c r="AC219" s="3">
        <f t="shared" si="22"/>
        <v>6617</v>
      </c>
      <c r="AD219" s="3">
        <f t="shared" si="23"/>
        <v>5365</v>
      </c>
    </row>
    <row r="220" spans="1:30" x14ac:dyDescent="0.15">
      <c r="A220" s="3">
        <v>215</v>
      </c>
      <c r="B220" s="3" t="str">
        <f t="shared" si="18"/>
        <v>关卡215小怪</v>
      </c>
      <c r="C220" s="3">
        <f>INDEX([3]关卡!$J$19:$J$2018,A220)</f>
        <v>247</v>
      </c>
      <c r="D220" s="3">
        <f>INDEX([3]关卡!$N$19:$N$2018,A220)</f>
        <v>247</v>
      </c>
      <c r="E220" s="3" t="s">
        <v>24</v>
      </c>
      <c r="F220" s="3" t="s">
        <v>26</v>
      </c>
      <c r="G220" s="3">
        <v>3</v>
      </c>
      <c r="H220" s="3">
        <v>0</v>
      </c>
      <c r="I220" s="3">
        <v>0</v>
      </c>
      <c r="J220" s="4">
        <v>1</v>
      </c>
      <c r="K220" s="4">
        <v>1</v>
      </c>
      <c r="L220" s="4">
        <v>2</v>
      </c>
      <c r="M220" s="3">
        <v>15</v>
      </c>
      <c r="N220" s="3">
        <v>2</v>
      </c>
      <c r="O220" s="3">
        <f>HLOOKUP(O$5,[1]非R能力!$B$8:$F$558,$C220+1,0)</f>
        <v>173545.45937486048</v>
      </c>
      <c r="P220" s="3">
        <f>HLOOKUP(P$5,[1]非R能力!$B$8:$F$558,$C220+1,0)</f>
        <v>33156.38391134877</v>
      </c>
      <c r="Q220" s="3">
        <f>HLOOKUP(Q$5,[1]非R能力!$B$8:$F$558,$C220+1,0)</f>
        <v>20272.411557547985</v>
      </c>
      <c r="R220" s="3">
        <f>HLOOKUP(R$5,[1]非R能力!$B$8:$F$558,$C220+1,0)</f>
        <v>5365.4576761971311</v>
      </c>
      <c r="S220" s="3">
        <f>HLOOKUP(S$5,[1]非R能力!$B$8:$F$558,$C220+1,0)</f>
        <v>6617.0028517993687</v>
      </c>
      <c r="T220" s="3">
        <f>INDEX([1]非R能力!$H$9:$H$558,D220)</f>
        <v>12316.825918043807</v>
      </c>
      <c r="U220" s="3">
        <f>IF(E220="小怪",0,IF(INDEX([1]非R能力!$FK$9:$FK$558,C220)=0,0,10))</f>
        <v>0</v>
      </c>
      <c r="V220" s="3">
        <f>IF(E220="小怪",0,IF(INDEX([1]非R能力!$FH$9:$FH$558,C220)=0,0,5000))</f>
        <v>0</v>
      </c>
      <c r="W220" s="3">
        <f>HLOOKUP(W$5,[2]人物技能基础!$O$3:$Q$553,$C220+1,0)</f>
        <v>3.637142857142857</v>
      </c>
      <c r="X220" s="3">
        <f>HLOOKUP(X$5,[2]人物技能基础!$O$3:$Q$553,$C220+1,0)</f>
        <v>2.0186428571428574</v>
      </c>
      <c r="Y220" s="3">
        <f>HLOOKUP(Y$5,[2]人物技能基础!$O$3:$Q$553,$C220+1,0)</f>
        <v>99.964285714285708</v>
      </c>
      <c r="Z220" s="3">
        <f t="shared" si="19"/>
        <v>190434</v>
      </c>
      <c r="AA220" s="3">
        <f t="shared" si="20"/>
        <v>4054</v>
      </c>
      <c r="AB220" s="3">
        <f t="shared" si="21"/>
        <v>0</v>
      </c>
      <c r="AC220" s="3">
        <f t="shared" si="22"/>
        <v>6617</v>
      </c>
      <c r="AD220" s="3">
        <f t="shared" si="23"/>
        <v>5365</v>
      </c>
    </row>
    <row r="221" spans="1:30" x14ac:dyDescent="0.15">
      <c r="A221" s="3">
        <v>216</v>
      </c>
      <c r="B221" s="3" t="str">
        <f t="shared" si="18"/>
        <v>关卡216小怪</v>
      </c>
      <c r="C221" s="3">
        <f>INDEX([3]关卡!$J$19:$J$2018,A221)</f>
        <v>248</v>
      </c>
      <c r="D221" s="3">
        <f>INDEX([3]关卡!$N$19:$N$2018,A221)</f>
        <v>248</v>
      </c>
      <c r="E221" s="3" t="s">
        <v>24</v>
      </c>
      <c r="F221" s="3" t="s">
        <v>26</v>
      </c>
      <c r="G221" s="3">
        <v>3</v>
      </c>
      <c r="H221" s="3">
        <v>0</v>
      </c>
      <c r="I221" s="3">
        <v>0</v>
      </c>
      <c r="J221" s="4">
        <v>1</v>
      </c>
      <c r="K221" s="4">
        <v>1</v>
      </c>
      <c r="L221" s="4">
        <v>2</v>
      </c>
      <c r="M221" s="3">
        <v>15</v>
      </c>
      <c r="N221" s="3">
        <v>2</v>
      </c>
      <c r="O221" s="3">
        <f>HLOOKUP(O$5,[1]非R能力!$B$8:$F$558,$C221+1,0)</f>
        <v>177697.86014155185</v>
      </c>
      <c r="P221" s="3">
        <f>HLOOKUP(P$5,[1]非R能力!$B$8:$F$558,$C221+1,0)</f>
        <v>33665.177898488764</v>
      </c>
      <c r="Q221" s="3">
        <f>HLOOKUP(Q$5,[1]非R能力!$B$8:$F$558,$C221+1,0)</f>
        <v>20545.685209905445</v>
      </c>
      <c r="R221" s="3">
        <f>HLOOKUP(R$5,[1]非R能力!$B$8:$F$558,$C221+1,0)</f>
        <v>5441.2232119463888</v>
      </c>
      <c r="S221" s="3">
        <f>HLOOKUP(S$5,[1]非R能力!$B$8:$F$558,$C221+1,0)</f>
        <v>6723.8605206598086</v>
      </c>
      <c r="T221" s="3">
        <f>INDEX([1]非R能力!$H$9:$H$558,D221)</f>
        <v>12407.327508519869</v>
      </c>
      <c r="U221" s="3">
        <f>IF(E221="小怪",0,IF(INDEX([1]非R能力!$FK$9:$FK$558,C221)=0,0,10))</f>
        <v>0</v>
      </c>
      <c r="V221" s="3">
        <f>IF(E221="小怪",0,IF(INDEX([1]非R能力!$FH$9:$FH$558,C221)=0,0,5000))</f>
        <v>0</v>
      </c>
      <c r="W221" s="3">
        <f>HLOOKUP(W$5,[2]人物技能基础!$O$3:$Q$553,$C221+1,0)</f>
        <v>3.637142857142857</v>
      </c>
      <c r="X221" s="3">
        <f>HLOOKUP(X$5,[2]人物技能基础!$O$3:$Q$553,$C221+1,0)</f>
        <v>2.0186428571428574</v>
      </c>
      <c r="Y221" s="3">
        <f>HLOOKUP(Y$5,[2]人物技能基础!$O$3:$Q$553,$C221+1,0)</f>
        <v>99.964285714285708</v>
      </c>
      <c r="Z221" s="3">
        <f t="shared" si="19"/>
        <v>193116</v>
      </c>
      <c r="AA221" s="3">
        <f t="shared" si="20"/>
        <v>4109</v>
      </c>
      <c r="AB221" s="3">
        <f t="shared" si="21"/>
        <v>0</v>
      </c>
      <c r="AC221" s="3">
        <f t="shared" si="22"/>
        <v>6723</v>
      </c>
      <c r="AD221" s="3">
        <f t="shared" si="23"/>
        <v>5441</v>
      </c>
    </row>
    <row r="222" spans="1:30" x14ac:dyDescent="0.15">
      <c r="A222" s="3">
        <v>217</v>
      </c>
      <c r="B222" s="3" t="str">
        <f t="shared" si="18"/>
        <v>关卡217小怪</v>
      </c>
      <c r="C222" s="3">
        <f>INDEX([3]关卡!$J$19:$J$2018,A222)</f>
        <v>249</v>
      </c>
      <c r="D222" s="3">
        <f>INDEX([3]关卡!$N$19:$N$2018,A222)</f>
        <v>249</v>
      </c>
      <c r="E222" s="3" t="s">
        <v>24</v>
      </c>
      <c r="F222" s="3" t="s">
        <v>26</v>
      </c>
      <c r="G222" s="3">
        <v>3</v>
      </c>
      <c r="H222" s="3">
        <v>0</v>
      </c>
      <c r="I222" s="3">
        <v>0</v>
      </c>
      <c r="J222" s="4">
        <v>1</v>
      </c>
      <c r="K222" s="4">
        <v>1</v>
      </c>
      <c r="L222" s="4">
        <v>2</v>
      </c>
      <c r="M222" s="3">
        <v>15</v>
      </c>
      <c r="N222" s="3">
        <v>2</v>
      </c>
      <c r="O222" s="3">
        <f>HLOOKUP(O$5,[1]非R能力!$B$8:$F$558,$C222+1,0)</f>
        <v>180267.52878619064</v>
      </c>
      <c r="P222" s="3">
        <f>HLOOKUP(P$5,[1]非R能力!$B$8:$F$558,$C222+1,0)</f>
        <v>34184.789765257286</v>
      </c>
      <c r="Q222" s="3">
        <f>HLOOKUP(Q$5,[1]非R能力!$B$8:$F$558,$C222+1,0)</f>
        <v>20825.140744749697</v>
      </c>
      <c r="R222" s="3">
        <f>HLOOKUP(R$5,[1]非R能力!$B$8:$F$558,$C222+1,0)</f>
        <v>5517.0070736079642</v>
      </c>
      <c r="S222" s="3">
        <f>HLOOKUP(S$5,[1]非R能力!$B$8:$F$558,$C222+1,0)</f>
        <v>6834.8112165555995</v>
      </c>
      <c r="T222" s="3">
        <f>INDEX([1]非R能力!$H$9:$H$558,D222)</f>
        <v>12498.307637966544</v>
      </c>
      <c r="U222" s="3">
        <f>IF(E222="小怪",0,IF(INDEX([1]非R能力!$FK$9:$FK$558,C222)=0,0,10))</f>
        <v>0</v>
      </c>
      <c r="V222" s="3">
        <f>IF(E222="小怪",0,IF(INDEX([1]非R能力!$FH$9:$FH$558,C222)=0,0,5000))</f>
        <v>0</v>
      </c>
      <c r="W222" s="3">
        <f>HLOOKUP(W$5,[2]人物技能基础!$O$3:$Q$553,$C222+1,0)</f>
        <v>3.637142857142857</v>
      </c>
      <c r="X222" s="3">
        <f>HLOOKUP(X$5,[2]人物技能基础!$O$3:$Q$553,$C222+1,0)</f>
        <v>2.0186428571428574</v>
      </c>
      <c r="Y222" s="3">
        <f>HLOOKUP(Y$5,[2]人物技能基础!$O$3:$Q$553,$C222+1,0)</f>
        <v>99.964285714285708</v>
      </c>
      <c r="Z222" s="3">
        <f t="shared" si="19"/>
        <v>195852</v>
      </c>
      <c r="AA222" s="3">
        <f t="shared" si="20"/>
        <v>4165</v>
      </c>
      <c r="AB222" s="3">
        <f t="shared" si="21"/>
        <v>0</v>
      </c>
      <c r="AC222" s="3">
        <f t="shared" si="22"/>
        <v>6834</v>
      </c>
      <c r="AD222" s="3">
        <f t="shared" si="23"/>
        <v>5517</v>
      </c>
    </row>
    <row r="223" spans="1:30" x14ac:dyDescent="0.15">
      <c r="A223" s="3">
        <v>218</v>
      </c>
      <c r="B223" s="3" t="str">
        <f t="shared" si="18"/>
        <v>关卡218小怪</v>
      </c>
      <c r="C223" s="3">
        <f>INDEX([3]关卡!$J$19:$J$2018,A223)</f>
        <v>249</v>
      </c>
      <c r="D223" s="3">
        <f>INDEX([3]关卡!$N$19:$N$2018,A223)</f>
        <v>249</v>
      </c>
      <c r="E223" s="3" t="s">
        <v>24</v>
      </c>
      <c r="F223" s="3" t="s">
        <v>26</v>
      </c>
      <c r="G223" s="3">
        <v>3</v>
      </c>
      <c r="H223" s="3">
        <v>0</v>
      </c>
      <c r="I223" s="3">
        <v>0</v>
      </c>
      <c r="J223" s="4">
        <v>1</v>
      </c>
      <c r="K223" s="4">
        <v>1</v>
      </c>
      <c r="L223" s="4">
        <v>2</v>
      </c>
      <c r="M223" s="3">
        <v>15</v>
      </c>
      <c r="N223" s="3">
        <v>2</v>
      </c>
      <c r="O223" s="3">
        <f>HLOOKUP(O$5,[1]非R能力!$B$8:$F$558,$C223+1,0)</f>
        <v>180267.52878619064</v>
      </c>
      <c r="P223" s="3">
        <f>HLOOKUP(P$5,[1]非R能力!$B$8:$F$558,$C223+1,0)</f>
        <v>34184.789765257286</v>
      </c>
      <c r="Q223" s="3">
        <f>HLOOKUP(Q$5,[1]非R能力!$B$8:$F$558,$C223+1,0)</f>
        <v>20825.140744749697</v>
      </c>
      <c r="R223" s="3">
        <f>HLOOKUP(R$5,[1]非R能力!$B$8:$F$558,$C223+1,0)</f>
        <v>5517.0070736079642</v>
      </c>
      <c r="S223" s="3">
        <f>HLOOKUP(S$5,[1]非R能力!$B$8:$F$558,$C223+1,0)</f>
        <v>6834.8112165555995</v>
      </c>
      <c r="T223" s="3">
        <f>INDEX([1]非R能力!$H$9:$H$558,D223)</f>
        <v>12498.307637966544</v>
      </c>
      <c r="U223" s="3">
        <f>IF(E223="小怪",0,IF(INDEX([1]非R能力!$FK$9:$FK$558,C223)=0,0,10))</f>
        <v>0</v>
      </c>
      <c r="V223" s="3">
        <f>IF(E223="小怪",0,IF(INDEX([1]非R能力!$FH$9:$FH$558,C223)=0,0,5000))</f>
        <v>0</v>
      </c>
      <c r="W223" s="3">
        <f>HLOOKUP(W$5,[2]人物技能基础!$O$3:$Q$553,$C223+1,0)</f>
        <v>3.637142857142857</v>
      </c>
      <c r="X223" s="3">
        <f>HLOOKUP(X$5,[2]人物技能基础!$O$3:$Q$553,$C223+1,0)</f>
        <v>2.0186428571428574</v>
      </c>
      <c r="Y223" s="3">
        <f>HLOOKUP(Y$5,[2]人物技能基础!$O$3:$Q$553,$C223+1,0)</f>
        <v>99.964285714285708</v>
      </c>
      <c r="Z223" s="3">
        <f t="shared" si="19"/>
        <v>195852</v>
      </c>
      <c r="AA223" s="3">
        <f t="shared" si="20"/>
        <v>4165</v>
      </c>
      <c r="AB223" s="3">
        <f t="shared" si="21"/>
        <v>0</v>
      </c>
      <c r="AC223" s="3">
        <f t="shared" si="22"/>
        <v>6834</v>
      </c>
      <c r="AD223" s="3">
        <f t="shared" si="23"/>
        <v>5517</v>
      </c>
    </row>
    <row r="224" spans="1:30" x14ac:dyDescent="0.15">
      <c r="A224" s="3">
        <v>219</v>
      </c>
      <c r="B224" s="3" t="str">
        <f t="shared" si="18"/>
        <v>关卡219小怪</v>
      </c>
      <c r="C224" s="3">
        <f>INDEX([3]关卡!$J$19:$J$2018,A224)</f>
        <v>250</v>
      </c>
      <c r="D224" s="3">
        <f>INDEX([3]关卡!$N$19:$N$2018,A224)</f>
        <v>250</v>
      </c>
      <c r="E224" s="3" t="s">
        <v>24</v>
      </c>
      <c r="F224" s="3" t="s">
        <v>26</v>
      </c>
      <c r="G224" s="3">
        <v>3</v>
      </c>
      <c r="H224" s="3">
        <v>0</v>
      </c>
      <c r="I224" s="3">
        <v>0</v>
      </c>
      <c r="J224" s="4">
        <v>1</v>
      </c>
      <c r="K224" s="4">
        <v>1</v>
      </c>
      <c r="L224" s="4">
        <v>2</v>
      </c>
      <c r="M224" s="3">
        <v>15</v>
      </c>
      <c r="N224" s="3">
        <v>2</v>
      </c>
      <c r="O224" s="3">
        <f>HLOOKUP(O$5,[1]非R能力!$B$8:$F$558,$C224+1,0)</f>
        <v>182781.48912014844</v>
      </c>
      <c r="P224" s="3">
        <f>HLOOKUP(P$5,[1]非R能力!$B$8:$F$558,$C224+1,0)</f>
        <v>34702.846004706327</v>
      </c>
      <c r="Q224" s="3">
        <f>HLOOKUP(Q$5,[1]非R能力!$B$8:$F$558,$C224+1,0)</f>
        <v>21102.148351209969</v>
      </c>
      <c r="R224" s="3">
        <f>HLOOKUP(R$5,[1]非R能力!$B$8:$F$558,$C224+1,0)</f>
        <v>5592.8641366264537</v>
      </c>
      <c r="S224" s="3">
        <f>HLOOKUP(S$5,[1]非R能力!$B$8:$F$558,$C224+1,0)</f>
        <v>6941.7828190210457</v>
      </c>
      <c r="T224" s="3">
        <f>INDEX([1]非R能力!$H$9:$H$558,D224)</f>
        <v>12589.768617553447</v>
      </c>
      <c r="U224" s="3">
        <f>IF(E224="小怪",0,IF(INDEX([1]非R能力!$FK$9:$FK$558,C224)=0,0,10))</f>
        <v>0</v>
      </c>
      <c r="V224" s="3">
        <f>IF(E224="小怪",0,IF(INDEX([1]非R能力!$FH$9:$FH$558,C224)=0,0,5000))</f>
        <v>0</v>
      </c>
      <c r="W224" s="3">
        <f>HLOOKUP(W$5,[2]人物技能基础!$O$3:$Q$553,$C224+1,0)</f>
        <v>3.637142857142857</v>
      </c>
      <c r="X224" s="3">
        <f>HLOOKUP(X$5,[2]人物技能基础!$O$3:$Q$553,$C224+1,0)</f>
        <v>2.0186428571428574</v>
      </c>
      <c r="Y224" s="3">
        <f>HLOOKUP(Y$5,[2]人物技能基础!$O$3:$Q$553,$C224+1,0)</f>
        <v>99.964285714285708</v>
      </c>
      <c r="Z224" s="3">
        <f t="shared" si="19"/>
        <v>198581</v>
      </c>
      <c r="AA224" s="3">
        <f t="shared" si="20"/>
        <v>4220</v>
      </c>
      <c r="AB224" s="3">
        <f t="shared" si="21"/>
        <v>0</v>
      </c>
      <c r="AC224" s="3">
        <f t="shared" si="22"/>
        <v>6941</v>
      </c>
      <c r="AD224" s="3">
        <f t="shared" si="23"/>
        <v>5592</v>
      </c>
    </row>
    <row r="225" spans="1:30" x14ac:dyDescent="0.15">
      <c r="A225" s="3">
        <v>220</v>
      </c>
      <c r="B225" s="3" t="str">
        <f t="shared" si="18"/>
        <v>关卡220小怪</v>
      </c>
      <c r="C225" s="3">
        <f>INDEX([3]关卡!$J$19:$J$2018,A225)</f>
        <v>250</v>
      </c>
      <c r="D225" s="3">
        <f>INDEX([3]关卡!$N$19:$N$2018,A225)</f>
        <v>250</v>
      </c>
      <c r="E225" s="3" t="s">
        <v>24</v>
      </c>
      <c r="F225" s="3" t="s">
        <v>26</v>
      </c>
      <c r="G225" s="3">
        <v>3</v>
      </c>
      <c r="H225" s="3">
        <v>0</v>
      </c>
      <c r="I225" s="3">
        <v>0</v>
      </c>
      <c r="J225" s="4">
        <v>1</v>
      </c>
      <c r="K225" s="4">
        <v>1</v>
      </c>
      <c r="L225" s="4">
        <v>2</v>
      </c>
      <c r="M225" s="3">
        <v>15</v>
      </c>
      <c r="N225" s="3">
        <v>2</v>
      </c>
      <c r="O225" s="3">
        <f>HLOOKUP(O$5,[1]非R能力!$B$8:$F$558,$C225+1,0)</f>
        <v>182781.48912014844</v>
      </c>
      <c r="P225" s="3">
        <f>HLOOKUP(P$5,[1]非R能力!$B$8:$F$558,$C225+1,0)</f>
        <v>34702.846004706327</v>
      </c>
      <c r="Q225" s="3">
        <f>HLOOKUP(Q$5,[1]非R能力!$B$8:$F$558,$C225+1,0)</f>
        <v>21102.148351209969</v>
      </c>
      <c r="R225" s="3">
        <f>HLOOKUP(R$5,[1]非R能力!$B$8:$F$558,$C225+1,0)</f>
        <v>5592.8641366264537</v>
      </c>
      <c r="S225" s="3">
        <f>HLOOKUP(S$5,[1]非R能力!$B$8:$F$558,$C225+1,0)</f>
        <v>6941.7828190210457</v>
      </c>
      <c r="T225" s="3">
        <f>INDEX([1]非R能力!$H$9:$H$558,D225)</f>
        <v>12589.768617553447</v>
      </c>
      <c r="U225" s="3">
        <f>IF(E225="小怪",0,IF(INDEX([1]非R能力!$FK$9:$FK$558,C225)=0,0,10))</f>
        <v>0</v>
      </c>
      <c r="V225" s="3">
        <f>IF(E225="小怪",0,IF(INDEX([1]非R能力!$FH$9:$FH$558,C225)=0,0,5000))</f>
        <v>0</v>
      </c>
      <c r="W225" s="3">
        <f>HLOOKUP(W$5,[2]人物技能基础!$O$3:$Q$553,$C225+1,0)</f>
        <v>3.637142857142857</v>
      </c>
      <c r="X225" s="3">
        <f>HLOOKUP(X$5,[2]人物技能基础!$O$3:$Q$553,$C225+1,0)</f>
        <v>2.0186428571428574</v>
      </c>
      <c r="Y225" s="3">
        <f>HLOOKUP(Y$5,[2]人物技能基础!$O$3:$Q$553,$C225+1,0)</f>
        <v>99.964285714285708</v>
      </c>
      <c r="Z225" s="3">
        <f t="shared" si="19"/>
        <v>198581</v>
      </c>
      <c r="AA225" s="3">
        <f t="shared" si="20"/>
        <v>4220</v>
      </c>
      <c r="AB225" s="3">
        <f t="shared" si="21"/>
        <v>0</v>
      </c>
      <c r="AC225" s="3">
        <f t="shared" si="22"/>
        <v>6941</v>
      </c>
      <c r="AD225" s="3">
        <f t="shared" si="23"/>
        <v>5592</v>
      </c>
    </row>
    <row r="226" spans="1:30" x14ac:dyDescent="0.15">
      <c r="A226" s="3">
        <v>221</v>
      </c>
      <c r="B226" s="3" t="str">
        <f t="shared" si="18"/>
        <v>关卡221小怪</v>
      </c>
      <c r="C226" s="3">
        <f>INDEX([3]关卡!$J$19:$J$2018,A226)</f>
        <v>251</v>
      </c>
      <c r="D226" s="3">
        <f>INDEX([3]关卡!$N$19:$N$2018,A226)</f>
        <v>251</v>
      </c>
      <c r="E226" s="3" t="s">
        <v>24</v>
      </c>
      <c r="F226" s="3" t="s">
        <v>26</v>
      </c>
      <c r="G226" s="3">
        <v>3</v>
      </c>
      <c r="H226" s="3">
        <v>0</v>
      </c>
      <c r="I226" s="3">
        <v>0</v>
      </c>
      <c r="J226" s="4">
        <v>1</v>
      </c>
      <c r="K226" s="4">
        <v>1</v>
      </c>
      <c r="L226" s="4">
        <v>2</v>
      </c>
      <c r="M226" s="3">
        <v>15</v>
      </c>
      <c r="N226" s="3">
        <v>2</v>
      </c>
      <c r="O226" s="3">
        <f>HLOOKUP(O$5,[1]非R能力!$B$8:$F$558,$C226+1,0)</f>
        <v>185287.19960786638</v>
      </c>
      <c r="P226" s="3">
        <f>HLOOKUP(P$5,[1]非R能力!$B$8:$F$558,$C226+1,0)</f>
        <v>35220.151818239457</v>
      </c>
      <c r="Q226" s="3">
        <f>HLOOKUP(Q$5,[1]非R能力!$B$8:$F$558,$C226+1,0)</f>
        <v>21379.073558249351</v>
      </c>
      <c r="R226" s="3">
        <f>HLOOKUP(R$5,[1]非R能力!$B$8:$F$558,$C226+1,0)</f>
        <v>5668.7213719200599</v>
      </c>
      <c r="S226" s="3">
        <f>HLOOKUP(S$5,[1]非R能力!$B$8:$F$558,$C226+1,0)</f>
        <v>7048.7506985846048</v>
      </c>
      <c r="T226" s="3">
        <f>INDEX([1]非R能力!$H$9:$H$558,D226)</f>
        <v>12681.71276459691</v>
      </c>
      <c r="U226" s="3">
        <f>IF(E226="小怪",0,IF(INDEX([1]非R能力!$FK$9:$FK$558,C226)=0,0,10))</f>
        <v>0</v>
      </c>
      <c r="V226" s="3">
        <f>IF(E226="小怪",0,IF(INDEX([1]非R能力!$FH$9:$FH$558,C226)=0,0,5000))</f>
        <v>0</v>
      </c>
      <c r="W226" s="3">
        <f>HLOOKUP(W$5,[2]人物技能基础!$O$3:$Q$553,$C226+1,0)</f>
        <v>3.637142857142857</v>
      </c>
      <c r="X226" s="3">
        <f>HLOOKUP(X$5,[2]人物技能基础!$O$3:$Q$553,$C226+1,0)</f>
        <v>2.0186428571428574</v>
      </c>
      <c r="Y226" s="3">
        <f>HLOOKUP(Y$5,[2]人物技能基础!$O$3:$Q$553,$C226+1,0)</f>
        <v>99.964285714285708</v>
      </c>
      <c r="Z226" s="3">
        <f t="shared" si="19"/>
        <v>201308</v>
      </c>
      <c r="AA226" s="3">
        <f t="shared" si="20"/>
        <v>4275</v>
      </c>
      <c r="AB226" s="3">
        <f t="shared" si="21"/>
        <v>0</v>
      </c>
      <c r="AC226" s="3">
        <f t="shared" si="22"/>
        <v>7048</v>
      </c>
      <c r="AD226" s="3">
        <f t="shared" si="23"/>
        <v>5668</v>
      </c>
    </row>
    <row r="227" spans="1:30" x14ac:dyDescent="0.15">
      <c r="A227" s="3">
        <v>222</v>
      </c>
      <c r="B227" s="3" t="str">
        <f t="shared" si="18"/>
        <v>关卡222小怪</v>
      </c>
      <c r="C227" s="3">
        <f>INDEX([3]关卡!$J$19:$J$2018,A227)</f>
        <v>251</v>
      </c>
      <c r="D227" s="3">
        <f>INDEX([3]关卡!$N$19:$N$2018,A227)</f>
        <v>251</v>
      </c>
      <c r="E227" s="3" t="s">
        <v>24</v>
      </c>
      <c r="F227" s="3" t="s">
        <v>26</v>
      </c>
      <c r="G227" s="3">
        <v>3</v>
      </c>
      <c r="H227" s="3">
        <v>0</v>
      </c>
      <c r="I227" s="3">
        <v>0</v>
      </c>
      <c r="J227" s="4">
        <v>1</v>
      </c>
      <c r="K227" s="4">
        <v>1</v>
      </c>
      <c r="L227" s="4">
        <v>2</v>
      </c>
      <c r="M227" s="3">
        <v>15</v>
      </c>
      <c r="N227" s="3">
        <v>2</v>
      </c>
      <c r="O227" s="3">
        <f>HLOOKUP(O$5,[1]非R能力!$B$8:$F$558,$C227+1,0)</f>
        <v>185287.19960786638</v>
      </c>
      <c r="P227" s="3">
        <f>HLOOKUP(P$5,[1]非R能力!$B$8:$F$558,$C227+1,0)</f>
        <v>35220.151818239457</v>
      </c>
      <c r="Q227" s="3">
        <f>HLOOKUP(Q$5,[1]非R能力!$B$8:$F$558,$C227+1,0)</f>
        <v>21379.073558249351</v>
      </c>
      <c r="R227" s="3">
        <f>HLOOKUP(R$5,[1]非R能力!$B$8:$F$558,$C227+1,0)</f>
        <v>5668.7213719200599</v>
      </c>
      <c r="S227" s="3">
        <f>HLOOKUP(S$5,[1]非R能力!$B$8:$F$558,$C227+1,0)</f>
        <v>7048.7506985846048</v>
      </c>
      <c r="T227" s="3">
        <f>INDEX([1]非R能力!$H$9:$H$558,D227)</f>
        <v>12681.71276459691</v>
      </c>
      <c r="U227" s="3">
        <f>IF(E227="小怪",0,IF(INDEX([1]非R能力!$FK$9:$FK$558,C227)=0,0,10))</f>
        <v>0</v>
      </c>
      <c r="V227" s="3">
        <f>IF(E227="小怪",0,IF(INDEX([1]非R能力!$FH$9:$FH$558,C227)=0,0,5000))</f>
        <v>0</v>
      </c>
      <c r="W227" s="3">
        <f>HLOOKUP(W$5,[2]人物技能基础!$O$3:$Q$553,$C227+1,0)</f>
        <v>3.637142857142857</v>
      </c>
      <c r="X227" s="3">
        <f>HLOOKUP(X$5,[2]人物技能基础!$O$3:$Q$553,$C227+1,0)</f>
        <v>2.0186428571428574</v>
      </c>
      <c r="Y227" s="3">
        <f>HLOOKUP(Y$5,[2]人物技能基础!$O$3:$Q$553,$C227+1,0)</f>
        <v>99.964285714285708</v>
      </c>
      <c r="Z227" s="3">
        <f t="shared" si="19"/>
        <v>201308</v>
      </c>
      <c r="AA227" s="3">
        <f t="shared" si="20"/>
        <v>4275</v>
      </c>
      <c r="AB227" s="3">
        <f t="shared" si="21"/>
        <v>0</v>
      </c>
      <c r="AC227" s="3">
        <f t="shared" si="22"/>
        <v>7048</v>
      </c>
      <c r="AD227" s="3">
        <f t="shared" si="23"/>
        <v>5668</v>
      </c>
    </row>
    <row r="228" spans="1:30" x14ac:dyDescent="0.15">
      <c r="A228" s="3">
        <v>223</v>
      </c>
      <c r="B228" s="3" t="str">
        <f t="shared" si="18"/>
        <v>关卡223小怪</v>
      </c>
      <c r="C228" s="3">
        <f>INDEX([3]关卡!$J$19:$J$2018,A228)</f>
        <v>251</v>
      </c>
      <c r="D228" s="3">
        <f>INDEX([3]关卡!$N$19:$N$2018,A228)</f>
        <v>251</v>
      </c>
      <c r="E228" s="3" t="s">
        <v>24</v>
      </c>
      <c r="F228" s="3" t="s">
        <v>26</v>
      </c>
      <c r="G228" s="3">
        <v>3</v>
      </c>
      <c r="H228" s="3">
        <v>0</v>
      </c>
      <c r="I228" s="3">
        <v>0</v>
      </c>
      <c r="J228" s="4">
        <v>1</v>
      </c>
      <c r="K228" s="4">
        <v>1</v>
      </c>
      <c r="L228" s="4">
        <v>2</v>
      </c>
      <c r="M228" s="3">
        <v>15</v>
      </c>
      <c r="N228" s="3">
        <v>2</v>
      </c>
      <c r="O228" s="3">
        <f>HLOOKUP(O$5,[1]非R能力!$B$8:$F$558,$C228+1,0)</f>
        <v>185287.19960786638</v>
      </c>
      <c r="P228" s="3">
        <f>HLOOKUP(P$5,[1]非R能力!$B$8:$F$558,$C228+1,0)</f>
        <v>35220.151818239457</v>
      </c>
      <c r="Q228" s="3">
        <f>HLOOKUP(Q$5,[1]非R能力!$B$8:$F$558,$C228+1,0)</f>
        <v>21379.073558249351</v>
      </c>
      <c r="R228" s="3">
        <f>HLOOKUP(R$5,[1]非R能力!$B$8:$F$558,$C228+1,0)</f>
        <v>5668.7213719200599</v>
      </c>
      <c r="S228" s="3">
        <f>HLOOKUP(S$5,[1]非R能力!$B$8:$F$558,$C228+1,0)</f>
        <v>7048.7506985846048</v>
      </c>
      <c r="T228" s="3">
        <f>INDEX([1]非R能力!$H$9:$H$558,D228)</f>
        <v>12681.71276459691</v>
      </c>
      <c r="U228" s="3">
        <f>IF(E228="小怪",0,IF(INDEX([1]非R能力!$FK$9:$FK$558,C228)=0,0,10))</f>
        <v>0</v>
      </c>
      <c r="V228" s="3">
        <f>IF(E228="小怪",0,IF(INDEX([1]非R能力!$FH$9:$FH$558,C228)=0,0,5000))</f>
        <v>0</v>
      </c>
      <c r="W228" s="3">
        <f>HLOOKUP(W$5,[2]人物技能基础!$O$3:$Q$553,$C228+1,0)</f>
        <v>3.637142857142857</v>
      </c>
      <c r="X228" s="3">
        <f>HLOOKUP(X$5,[2]人物技能基础!$O$3:$Q$553,$C228+1,0)</f>
        <v>2.0186428571428574</v>
      </c>
      <c r="Y228" s="3">
        <f>HLOOKUP(Y$5,[2]人物技能基础!$O$3:$Q$553,$C228+1,0)</f>
        <v>99.964285714285708</v>
      </c>
      <c r="Z228" s="3">
        <f t="shared" si="19"/>
        <v>201308</v>
      </c>
      <c r="AA228" s="3">
        <f t="shared" si="20"/>
        <v>4275</v>
      </c>
      <c r="AB228" s="3">
        <f t="shared" si="21"/>
        <v>0</v>
      </c>
      <c r="AC228" s="3">
        <f t="shared" si="22"/>
        <v>7048</v>
      </c>
      <c r="AD228" s="3">
        <f t="shared" si="23"/>
        <v>5668</v>
      </c>
    </row>
    <row r="229" spans="1:30" x14ac:dyDescent="0.15">
      <c r="A229" s="3">
        <v>224</v>
      </c>
      <c r="B229" s="3" t="str">
        <f t="shared" si="18"/>
        <v>关卡224小怪</v>
      </c>
      <c r="C229" s="3">
        <f>INDEX([3]关卡!$J$19:$J$2018,A229)</f>
        <v>252</v>
      </c>
      <c r="D229" s="3">
        <f>INDEX([3]关卡!$N$19:$N$2018,A229)</f>
        <v>252</v>
      </c>
      <c r="E229" s="3" t="s">
        <v>24</v>
      </c>
      <c r="F229" s="3" t="s">
        <v>26</v>
      </c>
      <c r="G229" s="3">
        <v>3</v>
      </c>
      <c r="H229" s="3">
        <v>0</v>
      </c>
      <c r="I229" s="3">
        <v>0</v>
      </c>
      <c r="J229" s="4">
        <v>1</v>
      </c>
      <c r="K229" s="4">
        <v>1</v>
      </c>
      <c r="L229" s="4">
        <v>2</v>
      </c>
      <c r="M229" s="3">
        <v>15</v>
      </c>
      <c r="N229" s="3">
        <v>2</v>
      </c>
      <c r="O229" s="3">
        <f>HLOOKUP(O$5,[1]非R能力!$B$8:$F$558,$C229+1,0)</f>
        <v>187867.32788210388</v>
      </c>
      <c r="P229" s="3">
        <f>HLOOKUP(P$5,[1]非R能力!$B$8:$F$558,$C229+1,0)</f>
        <v>35740.825749324911</v>
      </c>
      <c r="Q229" s="3">
        <f>HLOOKUP(Q$5,[1]非R能力!$B$8:$F$558,$C229+1,0)</f>
        <v>21656.563798820418</v>
      </c>
      <c r="R229" s="3">
        <f>HLOOKUP(R$5,[1]非R能力!$B$8:$F$558,$C229+1,0)</f>
        <v>5744.5970874013819</v>
      </c>
      <c r="S229" s="3">
        <f>HLOOKUP(S$5,[1]非R能力!$B$8:$F$558,$C229+1,0)</f>
        <v>7155.7389759903717</v>
      </c>
      <c r="T229" s="3">
        <f>INDEX([1]非R能力!$H$9:$H$558,D229)</f>
        <v>12774.142402559999</v>
      </c>
      <c r="U229" s="3">
        <f>IF(E229="小怪",0,IF(INDEX([1]非R能力!$FK$9:$FK$558,C229)=0,0,10))</f>
        <v>0</v>
      </c>
      <c r="V229" s="3">
        <f>IF(E229="小怪",0,IF(INDEX([1]非R能力!$FH$9:$FH$558,C229)=0,0,5000))</f>
        <v>0</v>
      </c>
      <c r="W229" s="3">
        <f>HLOOKUP(W$5,[2]人物技能基础!$O$3:$Q$553,$C229+1,0)</f>
        <v>3.637142857142857</v>
      </c>
      <c r="X229" s="3">
        <f>HLOOKUP(X$5,[2]人物技能基础!$O$3:$Q$553,$C229+1,0)</f>
        <v>2.0186428571428574</v>
      </c>
      <c r="Y229" s="3">
        <f>HLOOKUP(Y$5,[2]人物技能基础!$O$3:$Q$553,$C229+1,0)</f>
        <v>99.964285714285708</v>
      </c>
      <c r="Z229" s="3">
        <f t="shared" si="19"/>
        <v>204052</v>
      </c>
      <c r="AA229" s="3">
        <f t="shared" si="20"/>
        <v>4331</v>
      </c>
      <c r="AB229" s="3">
        <f t="shared" si="21"/>
        <v>0</v>
      </c>
      <c r="AC229" s="3">
        <f t="shared" si="22"/>
        <v>7155</v>
      </c>
      <c r="AD229" s="3">
        <f t="shared" si="23"/>
        <v>5744</v>
      </c>
    </row>
    <row r="230" spans="1:30" x14ac:dyDescent="0.15">
      <c r="A230" s="3">
        <v>225</v>
      </c>
      <c r="B230" s="3" t="str">
        <f t="shared" si="18"/>
        <v>关卡225小怪</v>
      </c>
      <c r="C230" s="3">
        <f>INDEX([3]关卡!$J$19:$J$2018,A230)</f>
        <v>252</v>
      </c>
      <c r="D230" s="3">
        <f>INDEX([3]关卡!$N$19:$N$2018,A230)</f>
        <v>252</v>
      </c>
      <c r="E230" s="3" t="s">
        <v>24</v>
      </c>
      <c r="F230" s="3" t="s">
        <v>26</v>
      </c>
      <c r="G230" s="3">
        <v>3</v>
      </c>
      <c r="H230" s="3">
        <v>0</v>
      </c>
      <c r="I230" s="3">
        <v>0</v>
      </c>
      <c r="J230" s="4">
        <v>1</v>
      </c>
      <c r="K230" s="4">
        <v>1</v>
      </c>
      <c r="L230" s="4">
        <v>2</v>
      </c>
      <c r="M230" s="3">
        <v>15</v>
      </c>
      <c r="N230" s="3">
        <v>2</v>
      </c>
      <c r="O230" s="3">
        <f>HLOOKUP(O$5,[1]非R能力!$B$8:$F$558,$C230+1,0)</f>
        <v>187867.32788210388</v>
      </c>
      <c r="P230" s="3">
        <f>HLOOKUP(P$5,[1]非R能力!$B$8:$F$558,$C230+1,0)</f>
        <v>35740.825749324911</v>
      </c>
      <c r="Q230" s="3">
        <f>HLOOKUP(Q$5,[1]非R能力!$B$8:$F$558,$C230+1,0)</f>
        <v>21656.563798820418</v>
      </c>
      <c r="R230" s="3">
        <f>HLOOKUP(R$5,[1]非R能力!$B$8:$F$558,$C230+1,0)</f>
        <v>5744.5970874013819</v>
      </c>
      <c r="S230" s="3">
        <f>HLOOKUP(S$5,[1]非R能力!$B$8:$F$558,$C230+1,0)</f>
        <v>7155.7389759903717</v>
      </c>
      <c r="T230" s="3">
        <f>INDEX([1]非R能力!$H$9:$H$558,D230)</f>
        <v>12774.142402559999</v>
      </c>
      <c r="U230" s="3">
        <f>IF(E230="小怪",0,IF(INDEX([1]非R能力!$FK$9:$FK$558,C230)=0,0,10))</f>
        <v>0</v>
      </c>
      <c r="V230" s="3">
        <f>IF(E230="小怪",0,IF(INDEX([1]非R能力!$FH$9:$FH$558,C230)=0,0,5000))</f>
        <v>0</v>
      </c>
      <c r="W230" s="3">
        <f>HLOOKUP(W$5,[2]人物技能基础!$O$3:$Q$553,$C230+1,0)</f>
        <v>3.637142857142857</v>
      </c>
      <c r="X230" s="3">
        <f>HLOOKUP(X$5,[2]人物技能基础!$O$3:$Q$553,$C230+1,0)</f>
        <v>2.0186428571428574</v>
      </c>
      <c r="Y230" s="3">
        <f>HLOOKUP(Y$5,[2]人物技能基础!$O$3:$Q$553,$C230+1,0)</f>
        <v>99.964285714285708</v>
      </c>
      <c r="Z230" s="3">
        <f t="shared" si="19"/>
        <v>204052</v>
      </c>
      <c r="AA230" s="3">
        <f t="shared" si="20"/>
        <v>4331</v>
      </c>
      <c r="AB230" s="3">
        <f t="shared" si="21"/>
        <v>0</v>
      </c>
      <c r="AC230" s="3">
        <f t="shared" si="22"/>
        <v>7155</v>
      </c>
      <c r="AD230" s="3">
        <f t="shared" si="23"/>
        <v>5744</v>
      </c>
    </row>
    <row r="231" spans="1:30" x14ac:dyDescent="0.15">
      <c r="A231" s="3">
        <v>226</v>
      </c>
      <c r="B231" s="3" t="str">
        <f t="shared" si="18"/>
        <v>关卡226小怪</v>
      </c>
      <c r="C231" s="3">
        <f>INDEX([3]关卡!$J$19:$J$2018,A231)</f>
        <v>252</v>
      </c>
      <c r="D231" s="3">
        <f>INDEX([3]关卡!$N$19:$N$2018,A231)</f>
        <v>252</v>
      </c>
      <c r="E231" s="3" t="s">
        <v>24</v>
      </c>
      <c r="F231" s="3" t="s">
        <v>26</v>
      </c>
      <c r="G231" s="3">
        <v>3</v>
      </c>
      <c r="H231" s="3">
        <v>0</v>
      </c>
      <c r="I231" s="3">
        <v>0</v>
      </c>
      <c r="J231" s="4">
        <v>1</v>
      </c>
      <c r="K231" s="4">
        <v>1</v>
      </c>
      <c r="L231" s="4">
        <v>2</v>
      </c>
      <c r="M231" s="3">
        <v>15</v>
      </c>
      <c r="N231" s="3">
        <v>2</v>
      </c>
      <c r="O231" s="3">
        <f>HLOOKUP(O$5,[1]非R能力!$B$8:$F$558,$C231+1,0)</f>
        <v>187867.32788210388</v>
      </c>
      <c r="P231" s="3">
        <f>HLOOKUP(P$5,[1]非R能力!$B$8:$F$558,$C231+1,0)</f>
        <v>35740.825749324911</v>
      </c>
      <c r="Q231" s="3">
        <f>HLOOKUP(Q$5,[1]非R能力!$B$8:$F$558,$C231+1,0)</f>
        <v>21656.563798820418</v>
      </c>
      <c r="R231" s="3">
        <f>HLOOKUP(R$5,[1]非R能力!$B$8:$F$558,$C231+1,0)</f>
        <v>5744.5970874013819</v>
      </c>
      <c r="S231" s="3">
        <f>HLOOKUP(S$5,[1]非R能力!$B$8:$F$558,$C231+1,0)</f>
        <v>7155.7389759903717</v>
      </c>
      <c r="T231" s="3">
        <f>INDEX([1]非R能力!$H$9:$H$558,D231)</f>
        <v>12774.142402559999</v>
      </c>
      <c r="U231" s="3">
        <f>IF(E231="小怪",0,IF(INDEX([1]非R能力!$FK$9:$FK$558,C231)=0,0,10))</f>
        <v>0</v>
      </c>
      <c r="V231" s="3">
        <f>IF(E231="小怪",0,IF(INDEX([1]非R能力!$FH$9:$FH$558,C231)=0,0,5000))</f>
        <v>0</v>
      </c>
      <c r="W231" s="3">
        <f>HLOOKUP(W$5,[2]人物技能基础!$O$3:$Q$553,$C231+1,0)</f>
        <v>3.637142857142857</v>
      </c>
      <c r="X231" s="3">
        <f>HLOOKUP(X$5,[2]人物技能基础!$O$3:$Q$553,$C231+1,0)</f>
        <v>2.0186428571428574</v>
      </c>
      <c r="Y231" s="3">
        <f>HLOOKUP(Y$5,[2]人物技能基础!$O$3:$Q$553,$C231+1,0)</f>
        <v>99.964285714285708</v>
      </c>
      <c r="Z231" s="3">
        <f t="shared" si="19"/>
        <v>204052</v>
      </c>
      <c r="AA231" s="3">
        <f t="shared" si="20"/>
        <v>4331</v>
      </c>
      <c r="AB231" s="3">
        <f t="shared" si="21"/>
        <v>0</v>
      </c>
      <c r="AC231" s="3">
        <f t="shared" si="22"/>
        <v>7155</v>
      </c>
      <c r="AD231" s="3">
        <f t="shared" si="23"/>
        <v>5744</v>
      </c>
    </row>
    <row r="232" spans="1:30" x14ac:dyDescent="0.15">
      <c r="A232" s="3">
        <v>227</v>
      </c>
      <c r="B232" s="3" t="str">
        <f t="shared" si="18"/>
        <v>关卡227小怪</v>
      </c>
      <c r="C232" s="3">
        <f>INDEX([3]关卡!$J$19:$J$2018,A232)</f>
        <v>253</v>
      </c>
      <c r="D232" s="3">
        <f>INDEX([3]关卡!$N$19:$N$2018,A232)</f>
        <v>253</v>
      </c>
      <c r="E232" s="3" t="s">
        <v>24</v>
      </c>
      <c r="F232" s="3" t="s">
        <v>26</v>
      </c>
      <c r="G232" s="3">
        <v>3</v>
      </c>
      <c r="H232" s="3">
        <v>0</v>
      </c>
      <c r="I232" s="3">
        <v>0</v>
      </c>
      <c r="J232" s="4">
        <v>1</v>
      </c>
      <c r="K232" s="4">
        <v>1</v>
      </c>
      <c r="L232" s="4">
        <v>2</v>
      </c>
      <c r="M232" s="3">
        <v>15</v>
      </c>
      <c r="N232" s="3">
        <v>2</v>
      </c>
      <c r="O232" s="3">
        <f>HLOOKUP(O$5,[1]非R能力!$B$8:$F$558,$C232+1,0)</f>
        <v>190386.25933359881</v>
      </c>
      <c r="P232" s="3">
        <f>HLOOKUP(P$5,[1]非R能力!$B$8:$F$558,$C232+1,0)</f>
        <v>36259.462452464031</v>
      </c>
      <c r="Q232" s="3">
        <f>HLOOKUP(Q$5,[1]非R能力!$B$8:$F$558,$C232+1,0)</f>
        <v>21937.098717368419</v>
      </c>
      <c r="R232" s="3">
        <f>HLOOKUP(R$5,[1]非R能力!$B$8:$F$558,$C232+1,0)</f>
        <v>5820.5014528069605</v>
      </c>
      <c r="S232" s="3">
        <f>HLOOKUP(S$5,[1]非R能力!$B$8:$F$558,$C232+1,0)</f>
        <v>7266.8355364340578</v>
      </c>
      <c r="T232" s="3">
        <f>INDEX([1]非R能力!$H$9:$H$558,D232)</f>
        <v>12867.05986105251</v>
      </c>
      <c r="U232" s="3">
        <f>IF(E232="小怪",0,IF(INDEX([1]非R能力!$FK$9:$FK$558,C232)=0,0,10))</f>
        <v>0</v>
      </c>
      <c r="V232" s="3">
        <f>IF(E232="小怪",0,IF(INDEX([1]非R能力!$FH$9:$FH$558,C232)=0,0,5000))</f>
        <v>0</v>
      </c>
      <c r="W232" s="3">
        <f>HLOOKUP(W$5,[2]人物技能基础!$O$3:$Q$553,$C232+1,0)</f>
        <v>3.637142857142857</v>
      </c>
      <c r="X232" s="3">
        <f>HLOOKUP(X$5,[2]人物技能基础!$O$3:$Q$553,$C232+1,0)</f>
        <v>2.0186428571428574</v>
      </c>
      <c r="Y232" s="3">
        <f>HLOOKUP(Y$5,[2]人物技能基础!$O$3:$Q$553,$C232+1,0)</f>
        <v>99.964285714285708</v>
      </c>
      <c r="Z232" s="3">
        <f t="shared" si="19"/>
        <v>206788</v>
      </c>
      <c r="AA232" s="3">
        <f t="shared" si="20"/>
        <v>4387</v>
      </c>
      <c r="AB232" s="3">
        <f t="shared" si="21"/>
        <v>0</v>
      </c>
      <c r="AC232" s="3">
        <f t="shared" si="22"/>
        <v>7266</v>
      </c>
      <c r="AD232" s="3">
        <f t="shared" si="23"/>
        <v>5820</v>
      </c>
    </row>
    <row r="233" spans="1:30" x14ac:dyDescent="0.15">
      <c r="A233" s="3">
        <v>228</v>
      </c>
      <c r="B233" s="3" t="str">
        <f t="shared" si="18"/>
        <v>关卡228小怪</v>
      </c>
      <c r="C233" s="3">
        <f>INDEX([3]关卡!$J$19:$J$2018,A233)</f>
        <v>253</v>
      </c>
      <c r="D233" s="3">
        <f>INDEX([3]关卡!$N$19:$N$2018,A233)</f>
        <v>253</v>
      </c>
      <c r="E233" s="3" t="s">
        <v>24</v>
      </c>
      <c r="F233" s="3" t="s">
        <v>26</v>
      </c>
      <c r="G233" s="3">
        <v>3</v>
      </c>
      <c r="H233" s="3">
        <v>0</v>
      </c>
      <c r="I233" s="3">
        <v>0</v>
      </c>
      <c r="J233" s="4">
        <v>1</v>
      </c>
      <c r="K233" s="4">
        <v>1</v>
      </c>
      <c r="L233" s="4">
        <v>2</v>
      </c>
      <c r="M233" s="3">
        <v>15</v>
      </c>
      <c r="N233" s="3">
        <v>2</v>
      </c>
      <c r="O233" s="3">
        <f>HLOOKUP(O$5,[1]非R能力!$B$8:$F$558,$C233+1,0)</f>
        <v>190386.25933359881</v>
      </c>
      <c r="P233" s="3">
        <f>HLOOKUP(P$5,[1]非R能力!$B$8:$F$558,$C233+1,0)</f>
        <v>36259.462452464031</v>
      </c>
      <c r="Q233" s="3">
        <f>HLOOKUP(Q$5,[1]非R能力!$B$8:$F$558,$C233+1,0)</f>
        <v>21937.098717368419</v>
      </c>
      <c r="R233" s="3">
        <f>HLOOKUP(R$5,[1]非R能力!$B$8:$F$558,$C233+1,0)</f>
        <v>5820.5014528069605</v>
      </c>
      <c r="S233" s="3">
        <f>HLOOKUP(S$5,[1]非R能力!$B$8:$F$558,$C233+1,0)</f>
        <v>7266.8355364340578</v>
      </c>
      <c r="T233" s="3">
        <f>INDEX([1]非R能力!$H$9:$H$558,D233)</f>
        <v>12867.05986105251</v>
      </c>
      <c r="U233" s="3">
        <f>IF(E233="小怪",0,IF(INDEX([1]非R能力!$FK$9:$FK$558,C233)=0,0,10))</f>
        <v>0</v>
      </c>
      <c r="V233" s="3">
        <f>IF(E233="小怪",0,IF(INDEX([1]非R能力!$FH$9:$FH$558,C233)=0,0,5000))</f>
        <v>0</v>
      </c>
      <c r="W233" s="3">
        <f>HLOOKUP(W$5,[2]人物技能基础!$O$3:$Q$553,$C233+1,0)</f>
        <v>3.637142857142857</v>
      </c>
      <c r="X233" s="3">
        <f>HLOOKUP(X$5,[2]人物技能基础!$O$3:$Q$553,$C233+1,0)</f>
        <v>2.0186428571428574</v>
      </c>
      <c r="Y233" s="3">
        <f>HLOOKUP(Y$5,[2]人物技能基础!$O$3:$Q$553,$C233+1,0)</f>
        <v>99.964285714285708</v>
      </c>
      <c r="Z233" s="3">
        <f t="shared" si="19"/>
        <v>206788</v>
      </c>
      <c r="AA233" s="3">
        <f t="shared" si="20"/>
        <v>4387</v>
      </c>
      <c r="AB233" s="3">
        <f t="shared" si="21"/>
        <v>0</v>
      </c>
      <c r="AC233" s="3">
        <f t="shared" si="22"/>
        <v>7266</v>
      </c>
      <c r="AD233" s="3">
        <f t="shared" si="23"/>
        <v>5820</v>
      </c>
    </row>
    <row r="234" spans="1:30" x14ac:dyDescent="0.15">
      <c r="A234" s="3">
        <v>229</v>
      </c>
      <c r="B234" s="3" t="str">
        <f t="shared" si="18"/>
        <v>关卡229小怪</v>
      </c>
      <c r="C234" s="3">
        <f>INDEX([3]关卡!$J$19:$J$2018,A234)</f>
        <v>253</v>
      </c>
      <c r="D234" s="3">
        <f>INDEX([3]关卡!$N$19:$N$2018,A234)</f>
        <v>253</v>
      </c>
      <c r="E234" s="3" t="s">
        <v>24</v>
      </c>
      <c r="F234" s="3" t="s">
        <v>26</v>
      </c>
      <c r="G234" s="3">
        <v>3</v>
      </c>
      <c r="H234" s="3">
        <v>0</v>
      </c>
      <c r="I234" s="3">
        <v>0</v>
      </c>
      <c r="J234" s="4">
        <v>1</v>
      </c>
      <c r="K234" s="4">
        <v>1</v>
      </c>
      <c r="L234" s="4">
        <v>2</v>
      </c>
      <c r="M234" s="3">
        <v>15</v>
      </c>
      <c r="N234" s="3">
        <v>2</v>
      </c>
      <c r="O234" s="3">
        <f>HLOOKUP(O$5,[1]非R能力!$B$8:$F$558,$C234+1,0)</f>
        <v>190386.25933359881</v>
      </c>
      <c r="P234" s="3">
        <f>HLOOKUP(P$5,[1]非R能力!$B$8:$F$558,$C234+1,0)</f>
        <v>36259.462452464031</v>
      </c>
      <c r="Q234" s="3">
        <f>HLOOKUP(Q$5,[1]非R能力!$B$8:$F$558,$C234+1,0)</f>
        <v>21937.098717368419</v>
      </c>
      <c r="R234" s="3">
        <f>HLOOKUP(R$5,[1]非R能力!$B$8:$F$558,$C234+1,0)</f>
        <v>5820.5014528069605</v>
      </c>
      <c r="S234" s="3">
        <f>HLOOKUP(S$5,[1]非R能力!$B$8:$F$558,$C234+1,0)</f>
        <v>7266.8355364340578</v>
      </c>
      <c r="T234" s="3">
        <f>INDEX([1]非R能力!$H$9:$H$558,D234)</f>
        <v>12867.05986105251</v>
      </c>
      <c r="U234" s="3">
        <f>IF(E234="小怪",0,IF(INDEX([1]非R能力!$FK$9:$FK$558,C234)=0,0,10))</f>
        <v>0</v>
      </c>
      <c r="V234" s="3">
        <f>IF(E234="小怪",0,IF(INDEX([1]非R能力!$FH$9:$FH$558,C234)=0,0,5000))</f>
        <v>0</v>
      </c>
      <c r="W234" s="3">
        <f>HLOOKUP(W$5,[2]人物技能基础!$O$3:$Q$553,$C234+1,0)</f>
        <v>3.637142857142857</v>
      </c>
      <c r="X234" s="3">
        <f>HLOOKUP(X$5,[2]人物技能基础!$O$3:$Q$553,$C234+1,0)</f>
        <v>2.0186428571428574</v>
      </c>
      <c r="Y234" s="3">
        <f>HLOOKUP(Y$5,[2]人物技能基础!$O$3:$Q$553,$C234+1,0)</f>
        <v>99.964285714285708</v>
      </c>
      <c r="Z234" s="3">
        <f t="shared" si="19"/>
        <v>206788</v>
      </c>
      <c r="AA234" s="3">
        <f t="shared" si="20"/>
        <v>4387</v>
      </c>
      <c r="AB234" s="3">
        <f t="shared" si="21"/>
        <v>0</v>
      </c>
      <c r="AC234" s="3">
        <f t="shared" si="22"/>
        <v>7266</v>
      </c>
      <c r="AD234" s="3">
        <f t="shared" si="23"/>
        <v>5820</v>
      </c>
    </row>
    <row r="235" spans="1:30" x14ac:dyDescent="0.15">
      <c r="A235" s="3">
        <v>230</v>
      </c>
      <c r="B235" s="3" t="str">
        <f t="shared" si="18"/>
        <v>关卡230小怪</v>
      </c>
      <c r="C235" s="3">
        <f>INDEX([3]关卡!$J$19:$J$2018,A235)</f>
        <v>254</v>
      </c>
      <c r="D235" s="3">
        <f>INDEX([3]关卡!$N$19:$N$2018,A235)</f>
        <v>254</v>
      </c>
      <c r="E235" s="3" t="s">
        <v>24</v>
      </c>
      <c r="F235" s="3" t="s">
        <v>26</v>
      </c>
      <c r="G235" s="3">
        <v>3</v>
      </c>
      <c r="H235" s="3">
        <v>0</v>
      </c>
      <c r="I235" s="3">
        <v>0</v>
      </c>
      <c r="J235" s="4">
        <v>1</v>
      </c>
      <c r="K235" s="4">
        <v>1</v>
      </c>
      <c r="L235" s="4">
        <v>2</v>
      </c>
      <c r="M235" s="3">
        <v>15</v>
      </c>
      <c r="N235" s="3">
        <v>2</v>
      </c>
      <c r="O235" s="3">
        <f>HLOOKUP(O$5,[1]非R能力!$B$8:$F$558,$C235+1,0)</f>
        <v>192894.09489818654</v>
      </c>
      <c r="P235" s="3">
        <f>HLOOKUP(P$5,[1]非R能力!$B$8:$F$558,$C235+1,0)</f>
        <v>36778.224555248504</v>
      </c>
      <c r="Q235" s="3">
        <f>HLOOKUP(Q$5,[1]非R能力!$B$8:$F$558,$C235+1,0)</f>
        <v>22213.965146736555</v>
      </c>
      <c r="R235" s="3">
        <f>HLOOKUP(R$5,[1]非R能力!$B$8:$F$558,$C235+1,0)</f>
        <v>5896.4241556301149</v>
      </c>
      <c r="S235" s="3">
        <f>HLOOKUP(S$5,[1]非R能力!$B$8:$F$558,$C235+1,0)</f>
        <v>7373.8786442105675</v>
      </c>
      <c r="T235" s="3">
        <f>INDEX([1]非R能力!$H$9:$H$558,D235)</f>
        <v>12960.467475830952</v>
      </c>
      <c r="U235" s="3">
        <f>IF(E235="小怪",0,IF(INDEX([1]非R能力!$FK$9:$FK$558,C235)=0,0,10))</f>
        <v>0</v>
      </c>
      <c r="V235" s="3">
        <f>IF(E235="小怪",0,IF(INDEX([1]非R能力!$FH$9:$FH$558,C235)=0,0,5000))</f>
        <v>0</v>
      </c>
      <c r="W235" s="3">
        <f>HLOOKUP(W$5,[2]人物技能基础!$O$3:$Q$553,$C235+1,0)</f>
        <v>3.637142857142857</v>
      </c>
      <c r="X235" s="3">
        <f>HLOOKUP(X$5,[2]人物技能基础!$O$3:$Q$553,$C235+1,0)</f>
        <v>2.0186428571428574</v>
      </c>
      <c r="Y235" s="3">
        <f>HLOOKUP(Y$5,[2]人物技能基础!$O$3:$Q$553,$C235+1,0)</f>
        <v>99.964285714285708</v>
      </c>
      <c r="Z235" s="3">
        <f t="shared" si="19"/>
        <v>209526</v>
      </c>
      <c r="AA235" s="3">
        <f t="shared" si="20"/>
        <v>4442</v>
      </c>
      <c r="AB235" s="3">
        <f t="shared" si="21"/>
        <v>0</v>
      </c>
      <c r="AC235" s="3">
        <f t="shared" si="22"/>
        <v>7373</v>
      </c>
      <c r="AD235" s="3">
        <f t="shared" si="23"/>
        <v>5896</v>
      </c>
    </row>
    <row r="236" spans="1:30" x14ac:dyDescent="0.15">
      <c r="A236" s="3">
        <v>231</v>
      </c>
      <c r="B236" s="3" t="str">
        <f t="shared" si="18"/>
        <v>关卡231小怪</v>
      </c>
      <c r="C236" s="3">
        <f>INDEX([3]关卡!$J$19:$J$2018,A236)</f>
        <v>254</v>
      </c>
      <c r="D236" s="3">
        <f>INDEX([3]关卡!$N$19:$N$2018,A236)</f>
        <v>254</v>
      </c>
      <c r="E236" s="3" t="s">
        <v>24</v>
      </c>
      <c r="F236" s="3" t="s">
        <v>26</v>
      </c>
      <c r="G236" s="3">
        <v>3</v>
      </c>
      <c r="H236" s="3">
        <v>0</v>
      </c>
      <c r="I236" s="3">
        <v>0</v>
      </c>
      <c r="J236" s="4">
        <v>1</v>
      </c>
      <c r="K236" s="4">
        <v>1</v>
      </c>
      <c r="L236" s="4">
        <v>2</v>
      </c>
      <c r="M236" s="3">
        <v>15</v>
      </c>
      <c r="N236" s="3">
        <v>2</v>
      </c>
      <c r="O236" s="3">
        <f>HLOOKUP(O$5,[1]非R能力!$B$8:$F$558,$C236+1,0)</f>
        <v>192894.09489818654</v>
      </c>
      <c r="P236" s="3">
        <f>HLOOKUP(P$5,[1]非R能力!$B$8:$F$558,$C236+1,0)</f>
        <v>36778.224555248504</v>
      </c>
      <c r="Q236" s="3">
        <f>HLOOKUP(Q$5,[1]非R能力!$B$8:$F$558,$C236+1,0)</f>
        <v>22213.965146736555</v>
      </c>
      <c r="R236" s="3">
        <f>HLOOKUP(R$5,[1]非R能力!$B$8:$F$558,$C236+1,0)</f>
        <v>5896.4241556301149</v>
      </c>
      <c r="S236" s="3">
        <f>HLOOKUP(S$5,[1]非R能力!$B$8:$F$558,$C236+1,0)</f>
        <v>7373.8786442105675</v>
      </c>
      <c r="T236" s="3">
        <f>INDEX([1]非R能力!$H$9:$H$558,D236)</f>
        <v>12960.467475830952</v>
      </c>
      <c r="U236" s="3">
        <f>IF(E236="小怪",0,IF(INDEX([1]非R能力!$FK$9:$FK$558,C236)=0,0,10))</f>
        <v>0</v>
      </c>
      <c r="V236" s="3">
        <f>IF(E236="小怪",0,IF(INDEX([1]非R能力!$FH$9:$FH$558,C236)=0,0,5000))</f>
        <v>0</v>
      </c>
      <c r="W236" s="3">
        <f>HLOOKUP(W$5,[2]人物技能基础!$O$3:$Q$553,$C236+1,0)</f>
        <v>3.637142857142857</v>
      </c>
      <c r="X236" s="3">
        <f>HLOOKUP(X$5,[2]人物技能基础!$O$3:$Q$553,$C236+1,0)</f>
        <v>2.0186428571428574</v>
      </c>
      <c r="Y236" s="3">
        <f>HLOOKUP(Y$5,[2]人物技能基础!$O$3:$Q$553,$C236+1,0)</f>
        <v>99.964285714285708</v>
      </c>
      <c r="Z236" s="3">
        <f t="shared" si="19"/>
        <v>209526</v>
      </c>
      <c r="AA236" s="3">
        <f t="shared" si="20"/>
        <v>4442</v>
      </c>
      <c r="AB236" s="3">
        <f t="shared" si="21"/>
        <v>0</v>
      </c>
      <c r="AC236" s="3">
        <f t="shared" si="22"/>
        <v>7373</v>
      </c>
      <c r="AD236" s="3">
        <f t="shared" si="23"/>
        <v>5896</v>
      </c>
    </row>
    <row r="237" spans="1:30" x14ac:dyDescent="0.15">
      <c r="A237" s="3">
        <v>232</v>
      </c>
      <c r="B237" s="3" t="str">
        <f t="shared" si="18"/>
        <v>关卡232小怪</v>
      </c>
      <c r="C237" s="3">
        <f>INDEX([3]关卡!$J$19:$J$2018,A237)</f>
        <v>254</v>
      </c>
      <c r="D237" s="3">
        <f>INDEX([3]关卡!$N$19:$N$2018,A237)</f>
        <v>254</v>
      </c>
      <c r="E237" s="3" t="s">
        <v>24</v>
      </c>
      <c r="F237" s="3" t="s">
        <v>26</v>
      </c>
      <c r="G237" s="3">
        <v>3</v>
      </c>
      <c r="H237" s="3">
        <v>0</v>
      </c>
      <c r="I237" s="3">
        <v>0</v>
      </c>
      <c r="J237" s="4">
        <v>1</v>
      </c>
      <c r="K237" s="4">
        <v>1</v>
      </c>
      <c r="L237" s="4">
        <v>2</v>
      </c>
      <c r="M237" s="3">
        <v>15</v>
      </c>
      <c r="N237" s="3">
        <v>2</v>
      </c>
      <c r="O237" s="3">
        <f>HLOOKUP(O$5,[1]非R能力!$B$8:$F$558,$C237+1,0)</f>
        <v>192894.09489818654</v>
      </c>
      <c r="P237" s="3">
        <f>HLOOKUP(P$5,[1]非R能力!$B$8:$F$558,$C237+1,0)</f>
        <v>36778.224555248504</v>
      </c>
      <c r="Q237" s="3">
        <f>HLOOKUP(Q$5,[1]非R能力!$B$8:$F$558,$C237+1,0)</f>
        <v>22213.965146736555</v>
      </c>
      <c r="R237" s="3">
        <f>HLOOKUP(R$5,[1]非R能力!$B$8:$F$558,$C237+1,0)</f>
        <v>5896.4241556301149</v>
      </c>
      <c r="S237" s="3">
        <f>HLOOKUP(S$5,[1]非R能力!$B$8:$F$558,$C237+1,0)</f>
        <v>7373.8786442105675</v>
      </c>
      <c r="T237" s="3">
        <f>INDEX([1]非R能力!$H$9:$H$558,D237)</f>
        <v>12960.467475830952</v>
      </c>
      <c r="U237" s="3">
        <f>IF(E237="小怪",0,IF(INDEX([1]非R能力!$FK$9:$FK$558,C237)=0,0,10))</f>
        <v>0</v>
      </c>
      <c r="V237" s="3">
        <f>IF(E237="小怪",0,IF(INDEX([1]非R能力!$FH$9:$FH$558,C237)=0,0,5000))</f>
        <v>0</v>
      </c>
      <c r="W237" s="3">
        <f>HLOOKUP(W$5,[2]人物技能基础!$O$3:$Q$553,$C237+1,0)</f>
        <v>3.637142857142857</v>
      </c>
      <c r="X237" s="3">
        <f>HLOOKUP(X$5,[2]人物技能基础!$O$3:$Q$553,$C237+1,0)</f>
        <v>2.0186428571428574</v>
      </c>
      <c r="Y237" s="3">
        <f>HLOOKUP(Y$5,[2]人物技能基础!$O$3:$Q$553,$C237+1,0)</f>
        <v>99.964285714285708</v>
      </c>
      <c r="Z237" s="3">
        <f t="shared" si="19"/>
        <v>209526</v>
      </c>
      <c r="AA237" s="3">
        <f t="shared" si="20"/>
        <v>4442</v>
      </c>
      <c r="AB237" s="3">
        <f t="shared" si="21"/>
        <v>0</v>
      </c>
      <c r="AC237" s="3">
        <f t="shared" si="22"/>
        <v>7373</v>
      </c>
      <c r="AD237" s="3">
        <f t="shared" si="23"/>
        <v>5896</v>
      </c>
    </row>
    <row r="238" spans="1:30" x14ac:dyDescent="0.15">
      <c r="A238" s="3">
        <v>233</v>
      </c>
      <c r="B238" s="3" t="str">
        <f t="shared" si="18"/>
        <v>关卡233小怪</v>
      </c>
      <c r="C238" s="3">
        <f>INDEX([3]关卡!$J$19:$J$2018,A238)</f>
        <v>255</v>
      </c>
      <c r="D238" s="3">
        <f>INDEX([3]关卡!$N$19:$N$2018,A238)</f>
        <v>255</v>
      </c>
      <c r="E238" s="3" t="s">
        <v>24</v>
      </c>
      <c r="F238" s="3" t="s">
        <v>26</v>
      </c>
      <c r="G238" s="3">
        <v>3</v>
      </c>
      <c r="H238" s="3">
        <v>0</v>
      </c>
      <c r="I238" s="3">
        <v>0</v>
      </c>
      <c r="J238" s="4">
        <v>1</v>
      </c>
      <c r="K238" s="4">
        <v>1</v>
      </c>
      <c r="L238" s="4">
        <v>2</v>
      </c>
      <c r="M238" s="3">
        <v>15</v>
      </c>
      <c r="N238" s="3">
        <v>2</v>
      </c>
      <c r="O238" s="3">
        <f>HLOOKUP(O$5,[1]非R能力!$B$8:$F$558,$C238+1,0)</f>
        <v>195467.89793160121</v>
      </c>
      <c r="P238" s="3">
        <f>HLOOKUP(P$5,[1]非R能力!$B$8:$F$558,$C238+1,0)</f>
        <v>37265.616697688172</v>
      </c>
      <c r="Q238" s="3">
        <f>HLOOKUP(Q$5,[1]非R能力!$B$8:$F$558,$C238+1,0)</f>
        <v>22491.349478034495</v>
      </c>
      <c r="R238" s="3">
        <f>HLOOKUP(R$5,[1]非R能力!$B$8:$F$558,$C238+1,0)</f>
        <v>5972.3651958708479</v>
      </c>
      <c r="S238" s="3">
        <f>HLOOKUP(S$5,[1]非R能力!$B$8:$F$558,$C238+1,0)</f>
        <v>7480.9421307532348</v>
      </c>
      <c r="T238" s="3">
        <f>INDEX([1]非R能力!$H$9:$H$558,D238)</f>
        <v>13054.367588798577</v>
      </c>
      <c r="U238" s="3">
        <f>IF(E238="小怪",0,IF(INDEX([1]非R能力!$FK$9:$FK$558,C238)=0,0,10))</f>
        <v>0</v>
      </c>
      <c r="V238" s="3">
        <f>IF(E238="小怪",0,IF(INDEX([1]非R能力!$FH$9:$FH$558,C238)=0,0,5000))</f>
        <v>0</v>
      </c>
      <c r="W238" s="3">
        <f>HLOOKUP(W$5,[2]人物技能基础!$O$3:$Q$553,$C238+1,0)</f>
        <v>3.637142857142857</v>
      </c>
      <c r="X238" s="3">
        <f>HLOOKUP(X$5,[2]人物技能基础!$O$3:$Q$553,$C238+1,0)</f>
        <v>2.0186428571428574</v>
      </c>
      <c r="Y238" s="3">
        <f>HLOOKUP(Y$5,[2]人物技能基础!$O$3:$Q$553,$C238+1,0)</f>
        <v>99.964285714285708</v>
      </c>
      <c r="Z238" s="3">
        <f t="shared" si="19"/>
        <v>212112</v>
      </c>
      <c r="AA238" s="3">
        <f t="shared" si="20"/>
        <v>4498</v>
      </c>
      <c r="AB238" s="3">
        <f t="shared" si="21"/>
        <v>0</v>
      </c>
      <c r="AC238" s="3">
        <f t="shared" si="22"/>
        <v>7480</v>
      </c>
      <c r="AD238" s="3">
        <f t="shared" si="23"/>
        <v>5972</v>
      </c>
    </row>
    <row r="239" spans="1:30" x14ac:dyDescent="0.15">
      <c r="A239" s="3">
        <v>234</v>
      </c>
      <c r="B239" s="3" t="str">
        <f t="shared" si="18"/>
        <v>关卡234小怪</v>
      </c>
      <c r="C239" s="3">
        <f>INDEX([3]关卡!$J$19:$J$2018,A239)</f>
        <v>255</v>
      </c>
      <c r="D239" s="3">
        <f>INDEX([3]关卡!$N$19:$N$2018,A239)</f>
        <v>255</v>
      </c>
      <c r="E239" s="3" t="s">
        <v>24</v>
      </c>
      <c r="F239" s="3" t="s">
        <v>26</v>
      </c>
      <c r="G239" s="3">
        <v>3</v>
      </c>
      <c r="H239" s="3">
        <v>0</v>
      </c>
      <c r="I239" s="3">
        <v>0</v>
      </c>
      <c r="J239" s="4">
        <v>1</v>
      </c>
      <c r="K239" s="4">
        <v>1</v>
      </c>
      <c r="L239" s="4">
        <v>2</v>
      </c>
      <c r="M239" s="3">
        <v>15</v>
      </c>
      <c r="N239" s="3">
        <v>2</v>
      </c>
      <c r="O239" s="3">
        <f>HLOOKUP(O$5,[1]非R能力!$B$8:$F$558,$C239+1,0)</f>
        <v>195467.89793160121</v>
      </c>
      <c r="P239" s="3">
        <f>HLOOKUP(P$5,[1]非R能力!$B$8:$F$558,$C239+1,0)</f>
        <v>37265.616697688172</v>
      </c>
      <c r="Q239" s="3">
        <f>HLOOKUP(Q$5,[1]非R能力!$B$8:$F$558,$C239+1,0)</f>
        <v>22491.349478034495</v>
      </c>
      <c r="R239" s="3">
        <f>HLOOKUP(R$5,[1]非R能力!$B$8:$F$558,$C239+1,0)</f>
        <v>5972.3651958708479</v>
      </c>
      <c r="S239" s="3">
        <f>HLOOKUP(S$5,[1]非R能力!$B$8:$F$558,$C239+1,0)</f>
        <v>7480.9421307532348</v>
      </c>
      <c r="T239" s="3">
        <f>INDEX([1]非R能力!$H$9:$H$558,D239)</f>
        <v>13054.367588798577</v>
      </c>
      <c r="U239" s="3">
        <f>IF(E239="小怪",0,IF(INDEX([1]非R能力!$FK$9:$FK$558,C239)=0,0,10))</f>
        <v>0</v>
      </c>
      <c r="V239" s="3">
        <f>IF(E239="小怪",0,IF(INDEX([1]非R能力!$FH$9:$FH$558,C239)=0,0,5000))</f>
        <v>0</v>
      </c>
      <c r="W239" s="3">
        <f>HLOOKUP(W$5,[2]人物技能基础!$O$3:$Q$553,$C239+1,0)</f>
        <v>3.637142857142857</v>
      </c>
      <c r="X239" s="3">
        <f>HLOOKUP(X$5,[2]人物技能基础!$O$3:$Q$553,$C239+1,0)</f>
        <v>2.0186428571428574</v>
      </c>
      <c r="Y239" s="3">
        <f>HLOOKUP(Y$5,[2]人物技能基础!$O$3:$Q$553,$C239+1,0)</f>
        <v>99.964285714285708</v>
      </c>
      <c r="Z239" s="3">
        <f t="shared" si="19"/>
        <v>212112</v>
      </c>
      <c r="AA239" s="3">
        <f t="shared" si="20"/>
        <v>4498</v>
      </c>
      <c r="AB239" s="3">
        <f t="shared" si="21"/>
        <v>0</v>
      </c>
      <c r="AC239" s="3">
        <f t="shared" si="22"/>
        <v>7480</v>
      </c>
      <c r="AD239" s="3">
        <f t="shared" si="23"/>
        <v>5972</v>
      </c>
    </row>
    <row r="240" spans="1:30" x14ac:dyDescent="0.15">
      <c r="A240" s="3">
        <v>235</v>
      </c>
      <c r="B240" s="3" t="str">
        <f t="shared" si="18"/>
        <v>关卡235小怪</v>
      </c>
      <c r="C240" s="3">
        <f>INDEX([3]关卡!$J$19:$J$2018,A240)</f>
        <v>255</v>
      </c>
      <c r="D240" s="3">
        <f>INDEX([3]关卡!$N$19:$N$2018,A240)</f>
        <v>255</v>
      </c>
      <c r="E240" s="3" t="s">
        <v>24</v>
      </c>
      <c r="F240" s="3" t="s">
        <v>26</v>
      </c>
      <c r="G240" s="3">
        <v>3</v>
      </c>
      <c r="H240" s="3">
        <v>0</v>
      </c>
      <c r="I240" s="3">
        <v>0</v>
      </c>
      <c r="J240" s="4">
        <v>1</v>
      </c>
      <c r="K240" s="4">
        <v>1</v>
      </c>
      <c r="L240" s="4">
        <v>2</v>
      </c>
      <c r="M240" s="3">
        <v>15</v>
      </c>
      <c r="N240" s="3">
        <v>2</v>
      </c>
      <c r="O240" s="3">
        <f>HLOOKUP(O$5,[1]非R能力!$B$8:$F$558,$C240+1,0)</f>
        <v>195467.89793160121</v>
      </c>
      <c r="P240" s="3">
        <f>HLOOKUP(P$5,[1]非R能力!$B$8:$F$558,$C240+1,0)</f>
        <v>37265.616697688172</v>
      </c>
      <c r="Q240" s="3">
        <f>HLOOKUP(Q$5,[1]非R能力!$B$8:$F$558,$C240+1,0)</f>
        <v>22491.349478034495</v>
      </c>
      <c r="R240" s="3">
        <f>HLOOKUP(R$5,[1]非R能力!$B$8:$F$558,$C240+1,0)</f>
        <v>5972.3651958708479</v>
      </c>
      <c r="S240" s="3">
        <f>HLOOKUP(S$5,[1]非R能力!$B$8:$F$558,$C240+1,0)</f>
        <v>7480.9421307532348</v>
      </c>
      <c r="T240" s="3">
        <f>INDEX([1]非R能力!$H$9:$H$558,D240)</f>
        <v>13054.367588798577</v>
      </c>
      <c r="U240" s="3">
        <f>IF(E240="小怪",0,IF(INDEX([1]非R能力!$FK$9:$FK$558,C240)=0,0,10))</f>
        <v>0</v>
      </c>
      <c r="V240" s="3">
        <f>IF(E240="小怪",0,IF(INDEX([1]非R能力!$FH$9:$FH$558,C240)=0,0,5000))</f>
        <v>0</v>
      </c>
      <c r="W240" s="3">
        <f>HLOOKUP(W$5,[2]人物技能基础!$O$3:$Q$553,$C240+1,0)</f>
        <v>3.637142857142857</v>
      </c>
      <c r="X240" s="3">
        <f>HLOOKUP(X$5,[2]人物技能基础!$O$3:$Q$553,$C240+1,0)</f>
        <v>2.0186428571428574</v>
      </c>
      <c r="Y240" s="3">
        <f>HLOOKUP(Y$5,[2]人物技能基础!$O$3:$Q$553,$C240+1,0)</f>
        <v>99.964285714285708</v>
      </c>
      <c r="Z240" s="3">
        <f t="shared" si="19"/>
        <v>212112</v>
      </c>
      <c r="AA240" s="3">
        <f t="shared" si="20"/>
        <v>4498</v>
      </c>
      <c r="AB240" s="3">
        <f t="shared" si="21"/>
        <v>0</v>
      </c>
      <c r="AC240" s="3">
        <f t="shared" si="22"/>
        <v>7480</v>
      </c>
      <c r="AD240" s="3">
        <f t="shared" si="23"/>
        <v>5972</v>
      </c>
    </row>
    <row r="241" spans="1:30" x14ac:dyDescent="0.15">
      <c r="A241" s="3">
        <v>236</v>
      </c>
      <c r="B241" s="3" t="str">
        <f t="shared" si="18"/>
        <v>关卡236小怪</v>
      </c>
      <c r="C241" s="3">
        <f>INDEX([3]关卡!$J$19:$J$2018,A241)</f>
        <v>256</v>
      </c>
      <c r="D241" s="3">
        <f>INDEX([3]关卡!$N$19:$N$2018,A241)</f>
        <v>256</v>
      </c>
      <c r="E241" s="3" t="s">
        <v>24</v>
      </c>
      <c r="F241" s="3" t="s">
        <v>26</v>
      </c>
      <c r="G241" s="3">
        <v>3</v>
      </c>
      <c r="H241" s="3">
        <v>0</v>
      </c>
      <c r="I241" s="3">
        <v>0</v>
      </c>
      <c r="J241" s="4">
        <v>1</v>
      </c>
      <c r="K241" s="4">
        <v>1</v>
      </c>
      <c r="L241" s="4">
        <v>2</v>
      </c>
      <c r="M241" s="3">
        <v>15</v>
      </c>
      <c r="N241" s="3">
        <v>2</v>
      </c>
      <c r="O241" s="3">
        <f>HLOOKUP(O$5,[1]非R能力!$B$8:$F$558,$C241+1,0)</f>
        <v>197978.74472870611</v>
      </c>
      <c r="P241" s="3">
        <f>HLOOKUP(P$5,[1]非R能力!$B$8:$F$558,$C241+1,0)</f>
        <v>37750.781369285971</v>
      </c>
      <c r="Q241" s="3">
        <f>HLOOKUP(Q$5,[1]非R能力!$B$8:$F$558,$C241+1,0)</f>
        <v>22771.737869486366</v>
      </c>
      <c r="R241" s="3">
        <f>HLOOKUP(R$5,[1]非R能力!$B$8:$F$558,$C241+1,0)</f>
        <v>6048.3245735291575</v>
      </c>
      <c r="S241" s="3">
        <f>HLOOKUP(S$5,[1]非R能力!$B$8:$F$558,$C241+1,0)</f>
        <v>7591.0825408370647</v>
      </c>
      <c r="T241" s="3">
        <f>INDEX([1]非R能力!$H$9:$H$558,D241)</f>
        <v>13148.762548005367</v>
      </c>
      <c r="U241" s="3">
        <f>IF(E241="小怪",0,IF(INDEX([1]非R能力!$FK$9:$FK$558,C241)=0,0,10))</f>
        <v>0</v>
      </c>
      <c r="V241" s="3">
        <f>IF(E241="小怪",0,IF(INDEX([1]非R能力!$FH$9:$FH$558,C241)=0,0,5000))</f>
        <v>0</v>
      </c>
      <c r="W241" s="3">
        <f>HLOOKUP(W$5,[2]人物技能基础!$O$3:$Q$553,$C241+1,0)</f>
        <v>3.637142857142857</v>
      </c>
      <c r="X241" s="3">
        <f>HLOOKUP(X$5,[2]人物技能基础!$O$3:$Q$553,$C241+1,0)</f>
        <v>2.0186428571428574</v>
      </c>
      <c r="Y241" s="3">
        <f>HLOOKUP(Y$5,[2]人物技能基础!$O$3:$Q$553,$C241+1,0)</f>
        <v>99.964285714285708</v>
      </c>
      <c r="Z241" s="3">
        <f t="shared" si="19"/>
        <v>214689</v>
      </c>
      <c r="AA241" s="3">
        <f t="shared" si="20"/>
        <v>4554</v>
      </c>
      <c r="AB241" s="3">
        <f t="shared" si="21"/>
        <v>0</v>
      </c>
      <c r="AC241" s="3">
        <f t="shared" si="22"/>
        <v>7591</v>
      </c>
      <c r="AD241" s="3">
        <f t="shared" si="23"/>
        <v>6048</v>
      </c>
    </row>
    <row r="242" spans="1:30" x14ac:dyDescent="0.15">
      <c r="A242" s="3">
        <v>237</v>
      </c>
      <c r="B242" s="3" t="str">
        <f t="shared" si="18"/>
        <v>关卡237小怪</v>
      </c>
      <c r="C242" s="3">
        <f>INDEX([3]关卡!$J$19:$J$2018,A242)</f>
        <v>256</v>
      </c>
      <c r="D242" s="3">
        <f>INDEX([3]关卡!$N$19:$N$2018,A242)</f>
        <v>256</v>
      </c>
      <c r="E242" s="3" t="s">
        <v>24</v>
      </c>
      <c r="F242" s="3" t="s">
        <v>26</v>
      </c>
      <c r="G242" s="3">
        <v>3</v>
      </c>
      <c r="H242" s="3">
        <v>0</v>
      </c>
      <c r="I242" s="3">
        <v>0</v>
      </c>
      <c r="J242" s="4">
        <v>1</v>
      </c>
      <c r="K242" s="4">
        <v>1</v>
      </c>
      <c r="L242" s="4">
        <v>2</v>
      </c>
      <c r="M242" s="3">
        <v>15</v>
      </c>
      <c r="N242" s="3">
        <v>2</v>
      </c>
      <c r="O242" s="3">
        <f>HLOOKUP(O$5,[1]非R能力!$B$8:$F$558,$C242+1,0)</f>
        <v>197978.74472870611</v>
      </c>
      <c r="P242" s="3">
        <f>HLOOKUP(P$5,[1]非R能力!$B$8:$F$558,$C242+1,0)</f>
        <v>37750.781369285971</v>
      </c>
      <c r="Q242" s="3">
        <f>HLOOKUP(Q$5,[1]非R能力!$B$8:$F$558,$C242+1,0)</f>
        <v>22771.737869486366</v>
      </c>
      <c r="R242" s="3">
        <f>HLOOKUP(R$5,[1]非R能力!$B$8:$F$558,$C242+1,0)</f>
        <v>6048.3245735291575</v>
      </c>
      <c r="S242" s="3">
        <f>HLOOKUP(S$5,[1]非R能力!$B$8:$F$558,$C242+1,0)</f>
        <v>7591.0825408370647</v>
      </c>
      <c r="T242" s="3">
        <f>INDEX([1]非R能力!$H$9:$H$558,D242)</f>
        <v>13148.762548005367</v>
      </c>
      <c r="U242" s="3">
        <f>IF(E242="小怪",0,IF(INDEX([1]非R能力!$FK$9:$FK$558,C242)=0,0,10))</f>
        <v>0</v>
      </c>
      <c r="V242" s="3">
        <f>IF(E242="小怪",0,IF(INDEX([1]非R能力!$FH$9:$FH$558,C242)=0,0,5000))</f>
        <v>0</v>
      </c>
      <c r="W242" s="3">
        <f>HLOOKUP(W$5,[2]人物技能基础!$O$3:$Q$553,$C242+1,0)</f>
        <v>3.637142857142857</v>
      </c>
      <c r="X242" s="3">
        <f>HLOOKUP(X$5,[2]人物技能基础!$O$3:$Q$553,$C242+1,0)</f>
        <v>2.0186428571428574</v>
      </c>
      <c r="Y242" s="3">
        <f>HLOOKUP(Y$5,[2]人物技能基础!$O$3:$Q$553,$C242+1,0)</f>
        <v>99.964285714285708</v>
      </c>
      <c r="Z242" s="3">
        <f t="shared" si="19"/>
        <v>214689</v>
      </c>
      <c r="AA242" s="3">
        <f t="shared" si="20"/>
        <v>4554</v>
      </c>
      <c r="AB242" s="3">
        <f t="shared" si="21"/>
        <v>0</v>
      </c>
      <c r="AC242" s="3">
        <f t="shared" si="22"/>
        <v>7591</v>
      </c>
      <c r="AD242" s="3">
        <f t="shared" si="23"/>
        <v>6048</v>
      </c>
    </row>
    <row r="243" spans="1:30" x14ac:dyDescent="0.15">
      <c r="A243" s="3">
        <v>238</v>
      </c>
      <c r="B243" s="3" t="str">
        <f t="shared" si="18"/>
        <v>关卡238小怪</v>
      </c>
      <c r="C243" s="3">
        <f>INDEX([3]关卡!$J$19:$J$2018,A243)</f>
        <v>256</v>
      </c>
      <c r="D243" s="3">
        <f>INDEX([3]关卡!$N$19:$N$2018,A243)</f>
        <v>256</v>
      </c>
      <c r="E243" s="3" t="s">
        <v>24</v>
      </c>
      <c r="F243" s="3" t="s">
        <v>26</v>
      </c>
      <c r="G243" s="3">
        <v>3</v>
      </c>
      <c r="H243" s="3">
        <v>0</v>
      </c>
      <c r="I243" s="3">
        <v>0</v>
      </c>
      <c r="J243" s="4">
        <v>1</v>
      </c>
      <c r="K243" s="4">
        <v>1</v>
      </c>
      <c r="L243" s="4">
        <v>2</v>
      </c>
      <c r="M243" s="3">
        <v>15</v>
      </c>
      <c r="N243" s="3">
        <v>2</v>
      </c>
      <c r="O243" s="3">
        <f>HLOOKUP(O$5,[1]非R能力!$B$8:$F$558,$C243+1,0)</f>
        <v>197978.74472870611</v>
      </c>
      <c r="P243" s="3">
        <f>HLOOKUP(P$5,[1]非R能力!$B$8:$F$558,$C243+1,0)</f>
        <v>37750.781369285971</v>
      </c>
      <c r="Q243" s="3">
        <f>HLOOKUP(Q$5,[1]非R能力!$B$8:$F$558,$C243+1,0)</f>
        <v>22771.737869486366</v>
      </c>
      <c r="R243" s="3">
        <f>HLOOKUP(R$5,[1]非R能力!$B$8:$F$558,$C243+1,0)</f>
        <v>6048.3245735291575</v>
      </c>
      <c r="S243" s="3">
        <f>HLOOKUP(S$5,[1]非R能力!$B$8:$F$558,$C243+1,0)</f>
        <v>7591.0825408370647</v>
      </c>
      <c r="T243" s="3">
        <f>INDEX([1]非R能力!$H$9:$H$558,D243)</f>
        <v>13148.762548005367</v>
      </c>
      <c r="U243" s="3">
        <f>IF(E243="小怪",0,IF(INDEX([1]非R能力!$FK$9:$FK$558,C243)=0,0,10))</f>
        <v>0</v>
      </c>
      <c r="V243" s="3">
        <f>IF(E243="小怪",0,IF(INDEX([1]非R能力!$FH$9:$FH$558,C243)=0,0,5000))</f>
        <v>0</v>
      </c>
      <c r="W243" s="3">
        <f>HLOOKUP(W$5,[2]人物技能基础!$O$3:$Q$553,$C243+1,0)</f>
        <v>3.637142857142857</v>
      </c>
      <c r="X243" s="3">
        <f>HLOOKUP(X$5,[2]人物技能基础!$O$3:$Q$553,$C243+1,0)</f>
        <v>2.0186428571428574</v>
      </c>
      <c r="Y243" s="3">
        <f>HLOOKUP(Y$5,[2]人物技能基础!$O$3:$Q$553,$C243+1,0)</f>
        <v>99.964285714285708</v>
      </c>
      <c r="Z243" s="3">
        <f t="shared" si="19"/>
        <v>214689</v>
      </c>
      <c r="AA243" s="3">
        <f t="shared" si="20"/>
        <v>4554</v>
      </c>
      <c r="AB243" s="3">
        <f t="shared" si="21"/>
        <v>0</v>
      </c>
      <c r="AC243" s="3">
        <f t="shared" si="22"/>
        <v>7591</v>
      </c>
      <c r="AD243" s="3">
        <f t="shared" si="23"/>
        <v>6048</v>
      </c>
    </row>
    <row r="244" spans="1:30" x14ac:dyDescent="0.15">
      <c r="A244" s="3">
        <v>239</v>
      </c>
      <c r="B244" s="3" t="str">
        <f t="shared" si="18"/>
        <v>关卡239小怪</v>
      </c>
      <c r="C244" s="3">
        <f>INDEX([3]关卡!$J$19:$J$2018,A244)</f>
        <v>257</v>
      </c>
      <c r="D244" s="3">
        <f>INDEX([3]关卡!$N$19:$N$2018,A244)</f>
        <v>257</v>
      </c>
      <c r="E244" s="3" t="s">
        <v>24</v>
      </c>
      <c r="F244" s="3" t="s">
        <v>26</v>
      </c>
      <c r="G244" s="3">
        <v>3</v>
      </c>
      <c r="H244" s="3">
        <v>0</v>
      </c>
      <c r="I244" s="3">
        <v>0</v>
      </c>
      <c r="J244" s="4">
        <v>1</v>
      </c>
      <c r="K244" s="4">
        <v>1</v>
      </c>
      <c r="L244" s="4">
        <v>2</v>
      </c>
      <c r="M244" s="3">
        <v>15</v>
      </c>
      <c r="N244" s="3">
        <v>2</v>
      </c>
      <c r="O244" s="3">
        <f>HLOOKUP(O$5,[1]非R能力!$B$8:$F$558,$C244+1,0)</f>
        <v>200601.61778600805</v>
      </c>
      <c r="P244" s="3">
        <f>HLOOKUP(P$5,[1]非R能力!$B$8:$F$558,$C244+1,0)</f>
        <v>38244.627224929813</v>
      </c>
      <c r="Q244" s="3">
        <f>HLOOKUP(Q$5,[1]非R能力!$B$8:$F$558,$C244+1,0)</f>
        <v>23051.927953921579</v>
      </c>
      <c r="R244" s="3">
        <f>HLOOKUP(R$5,[1]非R能力!$B$8:$F$558,$C244+1,0)</f>
        <v>6124.3126290299397</v>
      </c>
      <c r="S244" s="3">
        <f>HLOOKUP(S$5,[1]非R能力!$B$8:$F$558,$C244+1,0)</f>
        <v>7698.2007950443322</v>
      </c>
      <c r="T244" s="3">
        <f>INDEX([1]非R能力!$H$9:$H$558,D244)</f>
        <v>13243.654707648015</v>
      </c>
      <c r="U244" s="3">
        <f>IF(E244="小怪",0,IF(INDEX([1]非R能力!$FK$9:$FK$558,C244)=0,0,10))</f>
        <v>0</v>
      </c>
      <c r="V244" s="3">
        <f>IF(E244="小怪",0,IF(INDEX([1]非R能力!$FH$9:$FH$558,C244)=0,0,5000))</f>
        <v>0</v>
      </c>
      <c r="W244" s="3">
        <f>HLOOKUP(W$5,[2]人物技能基础!$O$3:$Q$553,$C244+1,0)</f>
        <v>3.637142857142857</v>
      </c>
      <c r="X244" s="3">
        <f>HLOOKUP(X$5,[2]人物技能基础!$O$3:$Q$553,$C244+1,0)</f>
        <v>2.0186428571428574</v>
      </c>
      <c r="Y244" s="3">
        <f>HLOOKUP(Y$5,[2]人物技能基础!$O$3:$Q$553,$C244+1,0)</f>
        <v>99.964285714285708</v>
      </c>
      <c r="Z244" s="3">
        <f t="shared" si="19"/>
        <v>217310</v>
      </c>
      <c r="AA244" s="3">
        <f t="shared" si="20"/>
        <v>4610</v>
      </c>
      <c r="AB244" s="3">
        <f t="shared" si="21"/>
        <v>0</v>
      </c>
      <c r="AC244" s="3">
        <f t="shared" si="22"/>
        <v>7698</v>
      </c>
      <c r="AD244" s="3">
        <f t="shared" si="23"/>
        <v>6124</v>
      </c>
    </row>
    <row r="245" spans="1:30" x14ac:dyDescent="0.15">
      <c r="A245" s="3">
        <v>240</v>
      </c>
      <c r="B245" s="3" t="str">
        <f t="shared" si="18"/>
        <v>关卡240小怪</v>
      </c>
      <c r="C245" s="3">
        <f>INDEX([3]关卡!$J$19:$J$2018,A245)</f>
        <v>257</v>
      </c>
      <c r="D245" s="3">
        <f>INDEX([3]关卡!$N$19:$N$2018,A245)</f>
        <v>257</v>
      </c>
      <c r="E245" s="3" t="s">
        <v>24</v>
      </c>
      <c r="F245" s="3" t="s">
        <v>26</v>
      </c>
      <c r="G245" s="3">
        <v>3</v>
      </c>
      <c r="H245" s="3">
        <v>0</v>
      </c>
      <c r="I245" s="3">
        <v>0</v>
      </c>
      <c r="J245" s="4">
        <v>1</v>
      </c>
      <c r="K245" s="4">
        <v>1</v>
      </c>
      <c r="L245" s="4">
        <v>2</v>
      </c>
      <c r="M245" s="3">
        <v>15</v>
      </c>
      <c r="N245" s="3">
        <v>2</v>
      </c>
      <c r="O245" s="3">
        <f>HLOOKUP(O$5,[1]非R能力!$B$8:$F$558,$C245+1,0)</f>
        <v>200601.61778600805</v>
      </c>
      <c r="P245" s="3">
        <f>HLOOKUP(P$5,[1]非R能力!$B$8:$F$558,$C245+1,0)</f>
        <v>38244.627224929813</v>
      </c>
      <c r="Q245" s="3">
        <f>HLOOKUP(Q$5,[1]非R能力!$B$8:$F$558,$C245+1,0)</f>
        <v>23051.927953921579</v>
      </c>
      <c r="R245" s="3">
        <f>HLOOKUP(R$5,[1]非R能力!$B$8:$F$558,$C245+1,0)</f>
        <v>6124.3126290299397</v>
      </c>
      <c r="S245" s="3">
        <f>HLOOKUP(S$5,[1]非R能力!$B$8:$F$558,$C245+1,0)</f>
        <v>7698.2007950443322</v>
      </c>
      <c r="T245" s="3">
        <f>INDEX([1]非R能力!$H$9:$H$558,D245)</f>
        <v>13243.654707648015</v>
      </c>
      <c r="U245" s="3">
        <f>IF(E245="小怪",0,IF(INDEX([1]非R能力!$FK$9:$FK$558,C245)=0,0,10))</f>
        <v>0</v>
      </c>
      <c r="V245" s="3">
        <f>IF(E245="小怪",0,IF(INDEX([1]非R能力!$FH$9:$FH$558,C245)=0,0,5000))</f>
        <v>0</v>
      </c>
      <c r="W245" s="3">
        <f>HLOOKUP(W$5,[2]人物技能基础!$O$3:$Q$553,$C245+1,0)</f>
        <v>3.637142857142857</v>
      </c>
      <c r="X245" s="3">
        <f>HLOOKUP(X$5,[2]人物技能基础!$O$3:$Q$553,$C245+1,0)</f>
        <v>2.0186428571428574</v>
      </c>
      <c r="Y245" s="3">
        <f>HLOOKUP(Y$5,[2]人物技能基础!$O$3:$Q$553,$C245+1,0)</f>
        <v>99.964285714285708</v>
      </c>
      <c r="Z245" s="3">
        <f t="shared" si="19"/>
        <v>217310</v>
      </c>
      <c r="AA245" s="3">
        <f t="shared" si="20"/>
        <v>4610</v>
      </c>
      <c r="AB245" s="3">
        <f t="shared" si="21"/>
        <v>0</v>
      </c>
      <c r="AC245" s="3">
        <f t="shared" si="22"/>
        <v>7698</v>
      </c>
      <c r="AD245" s="3">
        <f t="shared" si="23"/>
        <v>6124</v>
      </c>
    </row>
    <row r="246" spans="1:30" x14ac:dyDescent="0.15">
      <c r="A246" s="3">
        <v>241</v>
      </c>
      <c r="B246" s="3" t="str">
        <f t="shared" si="18"/>
        <v>关卡241小怪</v>
      </c>
      <c r="C246" s="3">
        <f>INDEX([3]关卡!$J$19:$J$2018,A246)</f>
        <v>257</v>
      </c>
      <c r="D246" s="3">
        <f>INDEX([3]关卡!$N$19:$N$2018,A246)</f>
        <v>257</v>
      </c>
      <c r="E246" s="3" t="s">
        <v>24</v>
      </c>
      <c r="F246" s="3" t="s">
        <v>26</v>
      </c>
      <c r="G246" s="3">
        <v>3</v>
      </c>
      <c r="H246" s="3">
        <v>0</v>
      </c>
      <c r="I246" s="3">
        <v>0</v>
      </c>
      <c r="J246" s="4">
        <v>1</v>
      </c>
      <c r="K246" s="4">
        <v>1</v>
      </c>
      <c r="L246" s="4">
        <v>2</v>
      </c>
      <c r="M246" s="3">
        <v>15</v>
      </c>
      <c r="N246" s="3">
        <v>2</v>
      </c>
      <c r="O246" s="3">
        <f>HLOOKUP(O$5,[1]非R能力!$B$8:$F$558,$C246+1,0)</f>
        <v>200601.61778600805</v>
      </c>
      <c r="P246" s="3">
        <f>HLOOKUP(P$5,[1]非R能力!$B$8:$F$558,$C246+1,0)</f>
        <v>38244.627224929813</v>
      </c>
      <c r="Q246" s="3">
        <f>HLOOKUP(Q$5,[1]非R能力!$B$8:$F$558,$C246+1,0)</f>
        <v>23051.927953921579</v>
      </c>
      <c r="R246" s="3">
        <f>HLOOKUP(R$5,[1]非R能力!$B$8:$F$558,$C246+1,0)</f>
        <v>6124.3126290299397</v>
      </c>
      <c r="S246" s="3">
        <f>HLOOKUP(S$5,[1]非R能力!$B$8:$F$558,$C246+1,0)</f>
        <v>7698.2007950443322</v>
      </c>
      <c r="T246" s="3">
        <f>INDEX([1]非R能力!$H$9:$H$558,D246)</f>
        <v>13243.654707648015</v>
      </c>
      <c r="U246" s="3">
        <f>IF(E246="小怪",0,IF(INDEX([1]非R能力!$FK$9:$FK$558,C246)=0,0,10))</f>
        <v>0</v>
      </c>
      <c r="V246" s="3">
        <f>IF(E246="小怪",0,IF(INDEX([1]非R能力!$FH$9:$FH$558,C246)=0,0,5000))</f>
        <v>0</v>
      </c>
      <c r="W246" s="3">
        <f>HLOOKUP(W$5,[2]人物技能基础!$O$3:$Q$553,$C246+1,0)</f>
        <v>3.637142857142857</v>
      </c>
      <c r="X246" s="3">
        <f>HLOOKUP(X$5,[2]人物技能基础!$O$3:$Q$553,$C246+1,0)</f>
        <v>2.0186428571428574</v>
      </c>
      <c r="Y246" s="3">
        <f>HLOOKUP(Y$5,[2]人物技能基础!$O$3:$Q$553,$C246+1,0)</f>
        <v>99.964285714285708</v>
      </c>
      <c r="Z246" s="3">
        <f t="shared" si="19"/>
        <v>217310</v>
      </c>
      <c r="AA246" s="3">
        <f t="shared" si="20"/>
        <v>4610</v>
      </c>
      <c r="AB246" s="3">
        <f t="shared" si="21"/>
        <v>0</v>
      </c>
      <c r="AC246" s="3">
        <f t="shared" si="22"/>
        <v>7698</v>
      </c>
      <c r="AD246" s="3">
        <f t="shared" si="23"/>
        <v>6124</v>
      </c>
    </row>
    <row r="247" spans="1:30" x14ac:dyDescent="0.15">
      <c r="A247" s="3">
        <v>242</v>
      </c>
      <c r="B247" s="3" t="str">
        <f t="shared" si="18"/>
        <v>关卡242小怪</v>
      </c>
      <c r="C247" s="3">
        <f>INDEX([3]关卡!$J$19:$J$2018,A247)</f>
        <v>258</v>
      </c>
      <c r="D247" s="3">
        <f>INDEX([3]关卡!$N$19:$N$2018,A247)</f>
        <v>258</v>
      </c>
      <c r="E247" s="3" t="s">
        <v>24</v>
      </c>
      <c r="F247" s="3" t="s">
        <v>26</v>
      </c>
      <c r="G247" s="3">
        <v>3</v>
      </c>
      <c r="H247" s="3">
        <v>0</v>
      </c>
      <c r="I247" s="3">
        <v>0</v>
      </c>
      <c r="J247" s="4">
        <v>1</v>
      </c>
      <c r="K247" s="4">
        <v>1</v>
      </c>
      <c r="L247" s="4">
        <v>2</v>
      </c>
      <c r="M247" s="3">
        <v>15</v>
      </c>
      <c r="N247" s="3">
        <v>2</v>
      </c>
      <c r="O247" s="3">
        <f>HLOOKUP(O$5,[1]非R能力!$B$8:$F$558,$C247+1,0)</f>
        <v>203222.24364819578</v>
      </c>
      <c r="P247" s="3">
        <f>HLOOKUP(P$5,[1]非R能力!$B$8:$F$558,$C247+1,0)</f>
        <v>38742.643073664389</v>
      </c>
      <c r="Q247" s="3">
        <f>HLOOKUP(Q$5,[1]非R能力!$B$8:$F$558,$C247+1,0)</f>
        <v>23336.431699402005</v>
      </c>
      <c r="R247" s="3">
        <f>HLOOKUP(R$5,[1]非R能力!$B$8:$F$558,$C247+1,0)</f>
        <v>6200.4889769790416</v>
      </c>
      <c r="S247" s="3">
        <f>HLOOKUP(S$5,[1]非R能力!$B$8:$F$558,$C247+1,0)</f>
        <v>7809.6412242749902</v>
      </c>
      <c r="T247" s="3">
        <f>INDEX([1]非R能力!$H$9:$H$558,D247)</f>
        <v>13339.046428069954</v>
      </c>
      <c r="U247" s="3">
        <f>IF(E247="小怪",0,IF(INDEX([1]非R能力!$FK$9:$FK$558,C247)=0,0,10))</f>
        <v>0</v>
      </c>
      <c r="V247" s="3">
        <f>IF(E247="小怪",0,IF(INDEX([1]非R能力!$FH$9:$FH$558,C247)=0,0,5000))</f>
        <v>0</v>
      </c>
      <c r="W247" s="3">
        <f>HLOOKUP(W$5,[2]人物技能基础!$O$3:$Q$553,$C247+1,0)</f>
        <v>3.637142857142857</v>
      </c>
      <c r="X247" s="3">
        <f>HLOOKUP(X$5,[2]人物技能基础!$O$3:$Q$553,$C247+1,0)</f>
        <v>2.0186428571428574</v>
      </c>
      <c r="Y247" s="3">
        <f>HLOOKUP(Y$5,[2]人物技能基础!$O$3:$Q$553,$C247+1,0)</f>
        <v>99.964285714285708</v>
      </c>
      <c r="Z247" s="3">
        <f t="shared" si="19"/>
        <v>219951</v>
      </c>
      <c r="AA247" s="3">
        <f t="shared" si="20"/>
        <v>4667</v>
      </c>
      <c r="AB247" s="3">
        <f t="shared" si="21"/>
        <v>0</v>
      </c>
      <c r="AC247" s="3">
        <f t="shared" si="22"/>
        <v>7809</v>
      </c>
      <c r="AD247" s="3">
        <f t="shared" si="23"/>
        <v>6200</v>
      </c>
    </row>
    <row r="248" spans="1:30" x14ac:dyDescent="0.15">
      <c r="A248" s="3">
        <v>243</v>
      </c>
      <c r="B248" s="3" t="str">
        <f t="shared" si="18"/>
        <v>关卡243小怪</v>
      </c>
      <c r="C248" s="3">
        <f>INDEX([3]关卡!$J$19:$J$2018,A248)</f>
        <v>258</v>
      </c>
      <c r="D248" s="3">
        <f>INDEX([3]关卡!$N$19:$N$2018,A248)</f>
        <v>258</v>
      </c>
      <c r="E248" s="3" t="s">
        <v>24</v>
      </c>
      <c r="F248" s="3" t="s">
        <v>26</v>
      </c>
      <c r="G248" s="3">
        <v>3</v>
      </c>
      <c r="H248" s="3">
        <v>0</v>
      </c>
      <c r="I248" s="3">
        <v>0</v>
      </c>
      <c r="J248" s="4">
        <v>1</v>
      </c>
      <c r="K248" s="4">
        <v>1</v>
      </c>
      <c r="L248" s="4">
        <v>2</v>
      </c>
      <c r="M248" s="3">
        <v>15</v>
      </c>
      <c r="N248" s="3">
        <v>2</v>
      </c>
      <c r="O248" s="3">
        <f>HLOOKUP(O$5,[1]非R能力!$B$8:$F$558,$C248+1,0)</f>
        <v>203222.24364819578</v>
      </c>
      <c r="P248" s="3">
        <f>HLOOKUP(P$5,[1]非R能力!$B$8:$F$558,$C248+1,0)</f>
        <v>38742.643073664389</v>
      </c>
      <c r="Q248" s="3">
        <f>HLOOKUP(Q$5,[1]非R能力!$B$8:$F$558,$C248+1,0)</f>
        <v>23336.431699402005</v>
      </c>
      <c r="R248" s="3">
        <f>HLOOKUP(R$5,[1]非R能力!$B$8:$F$558,$C248+1,0)</f>
        <v>6200.4889769790416</v>
      </c>
      <c r="S248" s="3">
        <f>HLOOKUP(S$5,[1]非R能力!$B$8:$F$558,$C248+1,0)</f>
        <v>7809.6412242749902</v>
      </c>
      <c r="T248" s="3">
        <f>INDEX([1]非R能力!$H$9:$H$558,D248)</f>
        <v>13339.046428069954</v>
      </c>
      <c r="U248" s="3">
        <f>IF(E248="小怪",0,IF(INDEX([1]非R能力!$FK$9:$FK$558,C248)=0,0,10))</f>
        <v>0</v>
      </c>
      <c r="V248" s="3">
        <f>IF(E248="小怪",0,IF(INDEX([1]非R能力!$FH$9:$FH$558,C248)=0,0,5000))</f>
        <v>0</v>
      </c>
      <c r="W248" s="3">
        <f>HLOOKUP(W$5,[2]人物技能基础!$O$3:$Q$553,$C248+1,0)</f>
        <v>3.637142857142857</v>
      </c>
      <c r="X248" s="3">
        <f>HLOOKUP(X$5,[2]人物技能基础!$O$3:$Q$553,$C248+1,0)</f>
        <v>2.0186428571428574</v>
      </c>
      <c r="Y248" s="3">
        <f>HLOOKUP(Y$5,[2]人物技能基础!$O$3:$Q$553,$C248+1,0)</f>
        <v>99.964285714285708</v>
      </c>
      <c r="Z248" s="3">
        <f t="shared" si="19"/>
        <v>219951</v>
      </c>
      <c r="AA248" s="3">
        <f t="shared" si="20"/>
        <v>4667</v>
      </c>
      <c r="AB248" s="3">
        <f t="shared" si="21"/>
        <v>0</v>
      </c>
      <c r="AC248" s="3">
        <f t="shared" si="22"/>
        <v>7809</v>
      </c>
      <c r="AD248" s="3">
        <f t="shared" si="23"/>
        <v>6200</v>
      </c>
    </row>
    <row r="249" spans="1:30" x14ac:dyDescent="0.15">
      <c r="A249" s="3">
        <v>244</v>
      </c>
      <c r="B249" s="3" t="str">
        <f t="shared" si="18"/>
        <v>关卡244小怪</v>
      </c>
      <c r="C249" s="3">
        <f>INDEX([3]关卡!$J$19:$J$2018,A249)</f>
        <v>258</v>
      </c>
      <c r="D249" s="3">
        <f>INDEX([3]关卡!$N$19:$N$2018,A249)</f>
        <v>258</v>
      </c>
      <c r="E249" s="3" t="s">
        <v>24</v>
      </c>
      <c r="F249" s="3" t="s">
        <v>26</v>
      </c>
      <c r="G249" s="3">
        <v>3</v>
      </c>
      <c r="H249" s="3">
        <v>0</v>
      </c>
      <c r="I249" s="3">
        <v>0</v>
      </c>
      <c r="J249" s="4">
        <v>1</v>
      </c>
      <c r="K249" s="4">
        <v>1</v>
      </c>
      <c r="L249" s="4">
        <v>2</v>
      </c>
      <c r="M249" s="3">
        <v>15</v>
      </c>
      <c r="N249" s="3">
        <v>2</v>
      </c>
      <c r="O249" s="3">
        <f>HLOOKUP(O$5,[1]非R能力!$B$8:$F$558,$C249+1,0)</f>
        <v>203222.24364819578</v>
      </c>
      <c r="P249" s="3">
        <f>HLOOKUP(P$5,[1]非R能力!$B$8:$F$558,$C249+1,0)</f>
        <v>38742.643073664389</v>
      </c>
      <c r="Q249" s="3">
        <f>HLOOKUP(Q$5,[1]非R能力!$B$8:$F$558,$C249+1,0)</f>
        <v>23336.431699402005</v>
      </c>
      <c r="R249" s="3">
        <f>HLOOKUP(R$5,[1]非R能力!$B$8:$F$558,$C249+1,0)</f>
        <v>6200.4889769790416</v>
      </c>
      <c r="S249" s="3">
        <f>HLOOKUP(S$5,[1]非R能力!$B$8:$F$558,$C249+1,0)</f>
        <v>7809.6412242749902</v>
      </c>
      <c r="T249" s="3">
        <f>INDEX([1]非R能力!$H$9:$H$558,D249)</f>
        <v>13339.046428069954</v>
      </c>
      <c r="U249" s="3">
        <f>IF(E249="小怪",0,IF(INDEX([1]非R能力!$FK$9:$FK$558,C249)=0,0,10))</f>
        <v>0</v>
      </c>
      <c r="V249" s="3">
        <f>IF(E249="小怪",0,IF(INDEX([1]非R能力!$FH$9:$FH$558,C249)=0,0,5000))</f>
        <v>0</v>
      </c>
      <c r="W249" s="3">
        <f>HLOOKUP(W$5,[2]人物技能基础!$O$3:$Q$553,$C249+1,0)</f>
        <v>3.637142857142857</v>
      </c>
      <c r="X249" s="3">
        <f>HLOOKUP(X$5,[2]人物技能基础!$O$3:$Q$553,$C249+1,0)</f>
        <v>2.0186428571428574</v>
      </c>
      <c r="Y249" s="3">
        <f>HLOOKUP(Y$5,[2]人物技能基础!$O$3:$Q$553,$C249+1,0)</f>
        <v>99.964285714285708</v>
      </c>
      <c r="Z249" s="3">
        <f t="shared" si="19"/>
        <v>219951</v>
      </c>
      <c r="AA249" s="3">
        <f t="shared" si="20"/>
        <v>4667</v>
      </c>
      <c r="AB249" s="3">
        <f t="shared" si="21"/>
        <v>0</v>
      </c>
      <c r="AC249" s="3">
        <f t="shared" si="22"/>
        <v>7809</v>
      </c>
      <c r="AD249" s="3">
        <f t="shared" si="23"/>
        <v>6200</v>
      </c>
    </row>
    <row r="250" spans="1:30" x14ac:dyDescent="0.15">
      <c r="A250" s="3">
        <v>245</v>
      </c>
      <c r="B250" s="3" t="str">
        <f t="shared" si="18"/>
        <v>关卡245小怪</v>
      </c>
      <c r="C250" s="3">
        <f>INDEX([3]关卡!$J$19:$J$2018,A250)</f>
        <v>259</v>
      </c>
      <c r="D250" s="3">
        <f>INDEX([3]关卡!$N$19:$N$2018,A250)</f>
        <v>259</v>
      </c>
      <c r="E250" s="3" t="s">
        <v>24</v>
      </c>
      <c r="F250" s="3" t="s">
        <v>26</v>
      </c>
      <c r="G250" s="3">
        <v>3</v>
      </c>
      <c r="H250" s="3">
        <v>0</v>
      </c>
      <c r="I250" s="3">
        <v>0</v>
      </c>
      <c r="J250" s="4">
        <v>1</v>
      </c>
      <c r="K250" s="4">
        <v>1</v>
      </c>
      <c r="L250" s="4">
        <v>2</v>
      </c>
      <c r="M250" s="3">
        <v>15</v>
      </c>
      <c r="N250" s="3">
        <v>2</v>
      </c>
      <c r="O250" s="3">
        <f>HLOOKUP(O$5,[1]非R能力!$B$8:$F$558,$C250+1,0)</f>
        <v>205839.54252782822</v>
      </c>
      <c r="P250" s="3">
        <f>HLOOKUP(P$5,[1]非R能力!$B$8:$F$558,$C250+1,0)</f>
        <v>39258.261488680357</v>
      </c>
      <c r="Q250" s="3">
        <f>HLOOKUP(Q$5,[1]非R能力!$B$8:$F$558,$C250+1,0)</f>
        <v>23617.694772972678</v>
      </c>
      <c r="R250" s="3">
        <f>HLOOKUP(R$5,[1]非R能力!$B$8:$F$558,$C250+1,0)</f>
        <v>6276.8316820204254</v>
      </c>
      <c r="S250" s="3">
        <f>HLOOKUP(S$5,[1]非R能力!$B$8:$F$558,$C250+1,0)</f>
        <v>7917.222585125186</v>
      </c>
      <c r="T250" s="3">
        <f>INDEX([1]非R能力!$H$9:$H$558,D250)</f>
        <v>13434.940075761335</v>
      </c>
      <c r="U250" s="3">
        <f>IF(E250="小怪",0,IF(INDEX([1]非R能力!$FK$9:$FK$558,C250)=0,0,10))</f>
        <v>0</v>
      </c>
      <c r="V250" s="3">
        <f>IF(E250="小怪",0,IF(INDEX([1]非R能力!$FH$9:$FH$558,C250)=0,0,5000))</f>
        <v>0</v>
      </c>
      <c r="W250" s="3">
        <f>HLOOKUP(W$5,[2]人物技能基础!$O$3:$Q$553,$C250+1,0)</f>
        <v>3.637142857142857</v>
      </c>
      <c r="X250" s="3">
        <f>HLOOKUP(X$5,[2]人物技能基础!$O$3:$Q$553,$C250+1,0)</f>
        <v>2.0186428571428574</v>
      </c>
      <c r="Y250" s="3">
        <f>HLOOKUP(Y$5,[2]人物技能基础!$O$3:$Q$553,$C250+1,0)</f>
        <v>99.964285714285708</v>
      </c>
      <c r="Z250" s="3">
        <f t="shared" si="19"/>
        <v>222679</v>
      </c>
      <c r="AA250" s="3">
        <f t="shared" si="20"/>
        <v>4723</v>
      </c>
      <c r="AB250" s="3">
        <f t="shared" si="21"/>
        <v>0</v>
      </c>
      <c r="AC250" s="3">
        <f t="shared" si="22"/>
        <v>7917</v>
      </c>
      <c r="AD250" s="3">
        <f t="shared" si="23"/>
        <v>6276</v>
      </c>
    </row>
    <row r="251" spans="1:30" x14ac:dyDescent="0.15">
      <c r="A251" s="3">
        <v>246</v>
      </c>
      <c r="B251" s="3" t="str">
        <f t="shared" si="18"/>
        <v>关卡246小怪</v>
      </c>
      <c r="C251" s="3">
        <f>INDEX([3]关卡!$J$19:$J$2018,A251)</f>
        <v>259</v>
      </c>
      <c r="D251" s="3">
        <f>INDEX([3]关卡!$N$19:$N$2018,A251)</f>
        <v>259</v>
      </c>
      <c r="E251" s="3" t="s">
        <v>24</v>
      </c>
      <c r="F251" s="3" t="s">
        <v>26</v>
      </c>
      <c r="G251" s="3">
        <v>3</v>
      </c>
      <c r="H251" s="3">
        <v>0</v>
      </c>
      <c r="I251" s="3">
        <v>0</v>
      </c>
      <c r="J251" s="4">
        <v>1</v>
      </c>
      <c r="K251" s="4">
        <v>1</v>
      </c>
      <c r="L251" s="4">
        <v>2</v>
      </c>
      <c r="M251" s="3">
        <v>15</v>
      </c>
      <c r="N251" s="3">
        <v>2</v>
      </c>
      <c r="O251" s="3">
        <f>HLOOKUP(O$5,[1]非R能力!$B$8:$F$558,$C251+1,0)</f>
        <v>205839.54252782822</v>
      </c>
      <c r="P251" s="3">
        <f>HLOOKUP(P$5,[1]非R能力!$B$8:$F$558,$C251+1,0)</f>
        <v>39258.261488680357</v>
      </c>
      <c r="Q251" s="3">
        <f>HLOOKUP(Q$5,[1]非R能力!$B$8:$F$558,$C251+1,0)</f>
        <v>23617.694772972678</v>
      </c>
      <c r="R251" s="3">
        <f>HLOOKUP(R$5,[1]非R能力!$B$8:$F$558,$C251+1,0)</f>
        <v>6276.8316820204254</v>
      </c>
      <c r="S251" s="3">
        <f>HLOOKUP(S$5,[1]非R能力!$B$8:$F$558,$C251+1,0)</f>
        <v>7917.222585125186</v>
      </c>
      <c r="T251" s="3">
        <f>INDEX([1]非R能力!$H$9:$H$558,D251)</f>
        <v>13434.940075761335</v>
      </c>
      <c r="U251" s="3">
        <f>IF(E251="小怪",0,IF(INDEX([1]非R能力!$FK$9:$FK$558,C251)=0,0,10))</f>
        <v>0</v>
      </c>
      <c r="V251" s="3">
        <f>IF(E251="小怪",0,IF(INDEX([1]非R能力!$FH$9:$FH$558,C251)=0,0,5000))</f>
        <v>0</v>
      </c>
      <c r="W251" s="3">
        <f>HLOOKUP(W$5,[2]人物技能基础!$O$3:$Q$553,$C251+1,0)</f>
        <v>3.637142857142857</v>
      </c>
      <c r="X251" s="3">
        <f>HLOOKUP(X$5,[2]人物技能基础!$O$3:$Q$553,$C251+1,0)</f>
        <v>2.0186428571428574</v>
      </c>
      <c r="Y251" s="3">
        <f>HLOOKUP(Y$5,[2]人物技能基础!$O$3:$Q$553,$C251+1,0)</f>
        <v>99.964285714285708</v>
      </c>
      <c r="Z251" s="3">
        <f t="shared" si="19"/>
        <v>222679</v>
      </c>
      <c r="AA251" s="3">
        <f t="shared" si="20"/>
        <v>4723</v>
      </c>
      <c r="AB251" s="3">
        <f t="shared" si="21"/>
        <v>0</v>
      </c>
      <c r="AC251" s="3">
        <f t="shared" si="22"/>
        <v>7917</v>
      </c>
      <c r="AD251" s="3">
        <f t="shared" si="23"/>
        <v>6276</v>
      </c>
    </row>
    <row r="252" spans="1:30" x14ac:dyDescent="0.15">
      <c r="A252" s="3">
        <v>247</v>
      </c>
      <c r="B252" s="3" t="str">
        <f t="shared" si="18"/>
        <v>关卡247小怪</v>
      </c>
      <c r="C252" s="3">
        <f>INDEX([3]关卡!$J$19:$J$2018,A252)</f>
        <v>259</v>
      </c>
      <c r="D252" s="3">
        <f>INDEX([3]关卡!$N$19:$N$2018,A252)</f>
        <v>259</v>
      </c>
      <c r="E252" s="3" t="s">
        <v>24</v>
      </c>
      <c r="F252" s="3" t="s">
        <v>26</v>
      </c>
      <c r="G252" s="3">
        <v>3</v>
      </c>
      <c r="H252" s="3">
        <v>0</v>
      </c>
      <c r="I252" s="3">
        <v>0</v>
      </c>
      <c r="J252" s="4">
        <v>1</v>
      </c>
      <c r="K252" s="4">
        <v>1</v>
      </c>
      <c r="L252" s="4">
        <v>2</v>
      </c>
      <c r="M252" s="3">
        <v>15</v>
      </c>
      <c r="N252" s="3">
        <v>2</v>
      </c>
      <c r="O252" s="3">
        <f>HLOOKUP(O$5,[1]非R能力!$B$8:$F$558,$C252+1,0)</f>
        <v>205839.54252782822</v>
      </c>
      <c r="P252" s="3">
        <f>HLOOKUP(P$5,[1]非R能力!$B$8:$F$558,$C252+1,0)</f>
        <v>39258.261488680357</v>
      </c>
      <c r="Q252" s="3">
        <f>HLOOKUP(Q$5,[1]非R能力!$B$8:$F$558,$C252+1,0)</f>
        <v>23617.694772972678</v>
      </c>
      <c r="R252" s="3">
        <f>HLOOKUP(R$5,[1]非R能力!$B$8:$F$558,$C252+1,0)</f>
        <v>6276.8316820204254</v>
      </c>
      <c r="S252" s="3">
        <f>HLOOKUP(S$5,[1]非R能力!$B$8:$F$558,$C252+1,0)</f>
        <v>7917.222585125186</v>
      </c>
      <c r="T252" s="3">
        <f>INDEX([1]非R能力!$H$9:$H$558,D252)</f>
        <v>13434.940075761335</v>
      </c>
      <c r="U252" s="3">
        <f>IF(E252="小怪",0,IF(INDEX([1]非R能力!$FK$9:$FK$558,C252)=0,0,10))</f>
        <v>0</v>
      </c>
      <c r="V252" s="3">
        <f>IF(E252="小怪",0,IF(INDEX([1]非R能力!$FH$9:$FH$558,C252)=0,0,5000))</f>
        <v>0</v>
      </c>
      <c r="W252" s="3">
        <f>HLOOKUP(W$5,[2]人物技能基础!$O$3:$Q$553,$C252+1,0)</f>
        <v>3.637142857142857</v>
      </c>
      <c r="X252" s="3">
        <f>HLOOKUP(X$5,[2]人物技能基础!$O$3:$Q$553,$C252+1,0)</f>
        <v>2.0186428571428574</v>
      </c>
      <c r="Y252" s="3">
        <f>HLOOKUP(Y$5,[2]人物技能基础!$O$3:$Q$553,$C252+1,0)</f>
        <v>99.964285714285708</v>
      </c>
      <c r="Z252" s="3">
        <f t="shared" si="19"/>
        <v>222679</v>
      </c>
      <c r="AA252" s="3">
        <f t="shared" si="20"/>
        <v>4723</v>
      </c>
      <c r="AB252" s="3">
        <f t="shared" si="21"/>
        <v>0</v>
      </c>
      <c r="AC252" s="3">
        <f t="shared" si="22"/>
        <v>7917</v>
      </c>
      <c r="AD252" s="3">
        <f t="shared" si="23"/>
        <v>6276</v>
      </c>
    </row>
    <row r="253" spans="1:30" x14ac:dyDescent="0.15">
      <c r="A253" s="3">
        <v>248</v>
      </c>
      <c r="B253" s="3" t="str">
        <f t="shared" si="18"/>
        <v>关卡248小怪</v>
      </c>
      <c r="C253" s="3">
        <f>INDEX([3]关卡!$J$19:$J$2018,A253)</f>
        <v>259</v>
      </c>
      <c r="D253" s="3">
        <f>INDEX([3]关卡!$N$19:$N$2018,A253)</f>
        <v>259</v>
      </c>
      <c r="E253" s="3" t="s">
        <v>24</v>
      </c>
      <c r="F253" s="3" t="s">
        <v>26</v>
      </c>
      <c r="G253" s="3">
        <v>3</v>
      </c>
      <c r="H253" s="3">
        <v>0</v>
      </c>
      <c r="I253" s="3">
        <v>0</v>
      </c>
      <c r="J253" s="4">
        <v>1</v>
      </c>
      <c r="K253" s="4">
        <v>1</v>
      </c>
      <c r="L253" s="4">
        <v>2</v>
      </c>
      <c r="M253" s="3">
        <v>15</v>
      </c>
      <c r="N253" s="3">
        <v>2</v>
      </c>
      <c r="O253" s="3">
        <f>HLOOKUP(O$5,[1]非R能力!$B$8:$F$558,$C253+1,0)</f>
        <v>205839.54252782822</v>
      </c>
      <c r="P253" s="3">
        <f>HLOOKUP(P$5,[1]非R能力!$B$8:$F$558,$C253+1,0)</f>
        <v>39258.261488680357</v>
      </c>
      <c r="Q253" s="3">
        <f>HLOOKUP(Q$5,[1]非R能力!$B$8:$F$558,$C253+1,0)</f>
        <v>23617.694772972678</v>
      </c>
      <c r="R253" s="3">
        <f>HLOOKUP(R$5,[1]非R能力!$B$8:$F$558,$C253+1,0)</f>
        <v>6276.8316820204254</v>
      </c>
      <c r="S253" s="3">
        <f>HLOOKUP(S$5,[1]非R能力!$B$8:$F$558,$C253+1,0)</f>
        <v>7917.222585125186</v>
      </c>
      <c r="T253" s="3">
        <f>INDEX([1]非R能力!$H$9:$H$558,D253)</f>
        <v>13434.940075761335</v>
      </c>
      <c r="U253" s="3">
        <f>IF(E253="小怪",0,IF(INDEX([1]非R能力!$FK$9:$FK$558,C253)=0,0,10))</f>
        <v>0</v>
      </c>
      <c r="V253" s="3">
        <f>IF(E253="小怪",0,IF(INDEX([1]非R能力!$FH$9:$FH$558,C253)=0,0,5000))</f>
        <v>0</v>
      </c>
      <c r="W253" s="3">
        <f>HLOOKUP(W$5,[2]人物技能基础!$O$3:$Q$553,$C253+1,0)</f>
        <v>3.637142857142857</v>
      </c>
      <c r="X253" s="3">
        <f>HLOOKUP(X$5,[2]人物技能基础!$O$3:$Q$553,$C253+1,0)</f>
        <v>2.0186428571428574</v>
      </c>
      <c r="Y253" s="3">
        <f>HLOOKUP(Y$5,[2]人物技能基础!$O$3:$Q$553,$C253+1,0)</f>
        <v>99.964285714285708</v>
      </c>
      <c r="Z253" s="3">
        <f t="shared" si="19"/>
        <v>222679</v>
      </c>
      <c r="AA253" s="3">
        <f t="shared" si="20"/>
        <v>4723</v>
      </c>
      <c r="AB253" s="3">
        <f t="shared" si="21"/>
        <v>0</v>
      </c>
      <c r="AC253" s="3">
        <f t="shared" si="22"/>
        <v>7917</v>
      </c>
      <c r="AD253" s="3">
        <f t="shared" si="23"/>
        <v>6276</v>
      </c>
    </row>
    <row r="254" spans="1:30" x14ac:dyDescent="0.15">
      <c r="A254" s="3">
        <v>249</v>
      </c>
      <c r="B254" s="3" t="str">
        <f t="shared" si="18"/>
        <v>关卡249小怪</v>
      </c>
      <c r="C254" s="3">
        <f>INDEX([3]关卡!$J$19:$J$2018,A254)</f>
        <v>260</v>
      </c>
      <c r="D254" s="3">
        <f>INDEX([3]关卡!$N$19:$N$2018,A254)</f>
        <v>260</v>
      </c>
      <c r="E254" s="3" t="s">
        <v>24</v>
      </c>
      <c r="F254" s="3" t="s">
        <v>26</v>
      </c>
      <c r="G254" s="3">
        <v>3</v>
      </c>
      <c r="H254" s="3">
        <v>0</v>
      </c>
      <c r="I254" s="3">
        <v>0</v>
      </c>
      <c r="J254" s="4">
        <v>1</v>
      </c>
      <c r="K254" s="4">
        <v>1</v>
      </c>
      <c r="L254" s="4">
        <v>2</v>
      </c>
      <c r="M254" s="3">
        <v>15</v>
      </c>
      <c r="N254" s="3">
        <v>2</v>
      </c>
      <c r="O254" s="3">
        <f>HLOOKUP(O$5,[1]非R能力!$B$8:$F$558,$C254+1,0)</f>
        <v>208716.45654451579</v>
      </c>
      <c r="P254" s="3">
        <f>HLOOKUP(P$5,[1]非R能力!$B$8:$F$558,$C254+1,0)</f>
        <v>39765.699890567012</v>
      </c>
      <c r="Q254" s="3">
        <f>HLOOKUP(Q$5,[1]非R能力!$B$8:$F$558,$C254+1,0)</f>
        <v>23962.203355630812</v>
      </c>
      <c r="R254" s="3">
        <f>HLOOKUP(R$5,[1]非R能力!$B$8:$F$558,$C254+1,0)</f>
        <v>6369.6260559084421</v>
      </c>
      <c r="S254" s="3">
        <f>HLOOKUP(S$5,[1]非R能力!$B$8:$F$558,$C254+1,0)</f>
        <v>8045.7343987491049</v>
      </c>
      <c r="T254" s="3">
        <f>INDEX([1]非R能力!$H$9:$H$558,D254)</f>
        <v>13531.33802335906</v>
      </c>
      <c r="U254" s="3">
        <f>IF(E254="小怪",0,IF(INDEX([1]非R能力!$FK$9:$FK$558,C254)=0,0,10))</f>
        <v>0</v>
      </c>
      <c r="V254" s="3">
        <f>IF(E254="小怪",0,IF(INDEX([1]非R能力!$FH$9:$FH$558,C254)=0,0,5000))</f>
        <v>0</v>
      </c>
      <c r="W254" s="3">
        <f>HLOOKUP(W$5,[2]人物技能基础!$O$3:$Q$553,$C254+1,0)</f>
        <v>3.637142857142857</v>
      </c>
      <c r="X254" s="3">
        <f>HLOOKUP(X$5,[2]人物技能基础!$O$3:$Q$553,$C254+1,0)</f>
        <v>2.0186428571428574</v>
      </c>
      <c r="Y254" s="3">
        <f>HLOOKUP(Y$5,[2]人物技能基础!$O$3:$Q$553,$C254+1,0)</f>
        <v>99.964285714285708</v>
      </c>
      <c r="Z254" s="3">
        <f t="shared" si="19"/>
        <v>225369</v>
      </c>
      <c r="AA254" s="3">
        <f t="shared" si="20"/>
        <v>4792</v>
      </c>
      <c r="AB254" s="3">
        <f t="shared" si="21"/>
        <v>0</v>
      </c>
      <c r="AC254" s="3">
        <f t="shared" si="22"/>
        <v>8045</v>
      </c>
      <c r="AD254" s="3">
        <f t="shared" si="23"/>
        <v>6369</v>
      </c>
    </row>
    <row r="255" spans="1:30" x14ac:dyDescent="0.15">
      <c r="A255" s="3">
        <v>250</v>
      </c>
      <c r="B255" s="3" t="str">
        <f t="shared" si="18"/>
        <v>关卡250小怪</v>
      </c>
      <c r="C255" s="3">
        <f>INDEX([3]关卡!$J$19:$J$2018,A255)</f>
        <v>260</v>
      </c>
      <c r="D255" s="3">
        <f>INDEX([3]关卡!$N$19:$N$2018,A255)</f>
        <v>260</v>
      </c>
      <c r="E255" s="3" t="s">
        <v>24</v>
      </c>
      <c r="F255" s="3" t="s">
        <v>26</v>
      </c>
      <c r="G255" s="3">
        <v>3</v>
      </c>
      <c r="H255" s="3">
        <v>0</v>
      </c>
      <c r="I255" s="3">
        <v>0</v>
      </c>
      <c r="J255" s="4">
        <v>1</v>
      </c>
      <c r="K255" s="4">
        <v>1</v>
      </c>
      <c r="L255" s="4">
        <v>2</v>
      </c>
      <c r="M255" s="3">
        <v>15</v>
      </c>
      <c r="N255" s="3">
        <v>2</v>
      </c>
      <c r="O255" s="3">
        <f>HLOOKUP(O$5,[1]非R能力!$B$8:$F$558,$C255+1,0)</f>
        <v>208716.45654451579</v>
      </c>
      <c r="P255" s="3">
        <f>HLOOKUP(P$5,[1]非R能力!$B$8:$F$558,$C255+1,0)</f>
        <v>39765.699890567012</v>
      </c>
      <c r="Q255" s="3">
        <f>HLOOKUP(Q$5,[1]非R能力!$B$8:$F$558,$C255+1,0)</f>
        <v>23962.203355630812</v>
      </c>
      <c r="R255" s="3">
        <f>HLOOKUP(R$5,[1]非R能力!$B$8:$F$558,$C255+1,0)</f>
        <v>6369.6260559084421</v>
      </c>
      <c r="S255" s="3">
        <f>HLOOKUP(S$5,[1]非R能力!$B$8:$F$558,$C255+1,0)</f>
        <v>8045.7343987491049</v>
      </c>
      <c r="T255" s="3">
        <f>INDEX([1]非R能力!$H$9:$H$558,D255)</f>
        <v>13531.33802335906</v>
      </c>
      <c r="U255" s="3">
        <f>IF(E255="小怪",0,IF(INDEX([1]非R能力!$FK$9:$FK$558,C255)=0,0,10))</f>
        <v>0</v>
      </c>
      <c r="V255" s="3">
        <f>IF(E255="小怪",0,IF(INDEX([1]非R能力!$FH$9:$FH$558,C255)=0,0,5000))</f>
        <v>0</v>
      </c>
      <c r="W255" s="3">
        <f>HLOOKUP(W$5,[2]人物技能基础!$O$3:$Q$553,$C255+1,0)</f>
        <v>3.637142857142857</v>
      </c>
      <c r="X255" s="3">
        <f>HLOOKUP(X$5,[2]人物技能基础!$O$3:$Q$553,$C255+1,0)</f>
        <v>2.0186428571428574</v>
      </c>
      <c r="Y255" s="3">
        <f>HLOOKUP(Y$5,[2]人物技能基础!$O$3:$Q$553,$C255+1,0)</f>
        <v>99.964285714285708</v>
      </c>
      <c r="Z255" s="3">
        <f t="shared" si="19"/>
        <v>225369</v>
      </c>
      <c r="AA255" s="3">
        <f t="shared" si="20"/>
        <v>4792</v>
      </c>
      <c r="AB255" s="3">
        <f t="shared" si="21"/>
        <v>0</v>
      </c>
      <c r="AC255" s="3">
        <f t="shared" si="22"/>
        <v>8045</v>
      </c>
      <c r="AD255" s="3">
        <f t="shared" si="23"/>
        <v>6369</v>
      </c>
    </row>
    <row r="256" spans="1:30" x14ac:dyDescent="0.15">
      <c r="A256" s="3">
        <v>251</v>
      </c>
      <c r="B256" s="3" t="str">
        <f t="shared" si="18"/>
        <v>关卡251小怪</v>
      </c>
      <c r="C256" s="3">
        <f>INDEX([3]关卡!$J$19:$J$2018,A256)</f>
        <v>260</v>
      </c>
      <c r="D256" s="3">
        <f>INDEX([3]关卡!$N$19:$N$2018,A256)</f>
        <v>260</v>
      </c>
      <c r="E256" s="3" t="s">
        <v>24</v>
      </c>
      <c r="F256" s="3" t="s">
        <v>26</v>
      </c>
      <c r="G256" s="3">
        <v>3</v>
      </c>
      <c r="H256" s="3">
        <v>0</v>
      </c>
      <c r="I256" s="3">
        <v>0</v>
      </c>
      <c r="J256" s="4">
        <v>1</v>
      </c>
      <c r="K256" s="4">
        <v>1</v>
      </c>
      <c r="L256" s="4">
        <v>2</v>
      </c>
      <c r="M256" s="3">
        <v>15</v>
      </c>
      <c r="N256" s="3">
        <v>2</v>
      </c>
      <c r="O256" s="3">
        <f>HLOOKUP(O$5,[1]非R能力!$B$8:$F$558,$C256+1,0)</f>
        <v>208716.45654451579</v>
      </c>
      <c r="P256" s="3">
        <f>HLOOKUP(P$5,[1]非R能力!$B$8:$F$558,$C256+1,0)</f>
        <v>39765.699890567012</v>
      </c>
      <c r="Q256" s="3">
        <f>HLOOKUP(Q$5,[1]非R能力!$B$8:$F$558,$C256+1,0)</f>
        <v>23962.203355630812</v>
      </c>
      <c r="R256" s="3">
        <f>HLOOKUP(R$5,[1]非R能力!$B$8:$F$558,$C256+1,0)</f>
        <v>6369.6260559084421</v>
      </c>
      <c r="S256" s="3">
        <f>HLOOKUP(S$5,[1]非R能力!$B$8:$F$558,$C256+1,0)</f>
        <v>8045.7343987491049</v>
      </c>
      <c r="T256" s="3">
        <f>INDEX([1]非R能力!$H$9:$H$558,D256)</f>
        <v>13531.33802335906</v>
      </c>
      <c r="U256" s="3">
        <f>IF(E256="小怪",0,IF(INDEX([1]非R能力!$FK$9:$FK$558,C256)=0,0,10))</f>
        <v>0</v>
      </c>
      <c r="V256" s="3">
        <f>IF(E256="小怪",0,IF(INDEX([1]非R能力!$FH$9:$FH$558,C256)=0,0,5000))</f>
        <v>0</v>
      </c>
      <c r="W256" s="3">
        <f>HLOOKUP(W$5,[2]人物技能基础!$O$3:$Q$553,$C256+1,0)</f>
        <v>3.637142857142857</v>
      </c>
      <c r="X256" s="3">
        <f>HLOOKUP(X$5,[2]人物技能基础!$O$3:$Q$553,$C256+1,0)</f>
        <v>2.0186428571428574</v>
      </c>
      <c r="Y256" s="3">
        <f>HLOOKUP(Y$5,[2]人物技能基础!$O$3:$Q$553,$C256+1,0)</f>
        <v>99.964285714285708</v>
      </c>
      <c r="Z256" s="3">
        <f t="shared" si="19"/>
        <v>225369</v>
      </c>
      <c r="AA256" s="3">
        <f t="shared" si="20"/>
        <v>4792</v>
      </c>
      <c r="AB256" s="3">
        <f t="shared" si="21"/>
        <v>0</v>
      </c>
      <c r="AC256" s="3">
        <f t="shared" si="22"/>
        <v>8045</v>
      </c>
      <c r="AD256" s="3">
        <f t="shared" si="23"/>
        <v>6369</v>
      </c>
    </row>
    <row r="257" spans="1:30" x14ac:dyDescent="0.15">
      <c r="A257" s="3">
        <v>252</v>
      </c>
      <c r="B257" s="3" t="str">
        <f t="shared" si="18"/>
        <v>关卡252小怪</v>
      </c>
      <c r="C257" s="3">
        <f>INDEX([3]关卡!$J$19:$J$2018,A257)</f>
        <v>260</v>
      </c>
      <c r="D257" s="3">
        <f>INDEX([3]关卡!$N$19:$N$2018,A257)</f>
        <v>260</v>
      </c>
      <c r="E257" s="3" t="s">
        <v>24</v>
      </c>
      <c r="F257" s="3" t="s">
        <v>26</v>
      </c>
      <c r="G257" s="3">
        <v>3</v>
      </c>
      <c r="H257" s="3">
        <v>0</v>
      </c>
      <c r="I257" s="3">
        <v>0</v>
      </c>
      <c r="J257" s="4">
        <v>1</v>
      </c>
      <c r="K257" s="4">
        <v>1</v>
      </c>
      <c r="L257" s="4">
        <v>2</v>
      </c>
      <c r="M257" s="3">
        <v>15</v>
      </c>
      <c r="N257" s="3">
        <v>2</v>
      </c>
      <c r="O257" s="3">
        <f>HLOOKUP(O$5,[1]非R能力!$B$8:$F$558,$C257+1,0)</f>
        <v>208716.45654451579</v>
      </c>
      <c r="P257" s="3">
        <f>HLOOKUP(P$5,[1]非R能力!$B$8:$F$558,$C257+1,0)</f>
        <v>39765.699890567012</v>
      </c>
      <c r="Q257" s="3">
        <f>HLOOKUP(Q$5,[1]非R能力!$B$8:$F$558,$C257+1,0)</f>
        <v>23962.203355630812</v>
      </c>
      <c r="R257" s="3">
        <f>HLOOKUP(R$5,[1]非R能力!$B$8:$F$558,$C257+1,0)</f>
        <v>6369.6260559084421</v>
      </c>
      <c r="S257" s="3">
        <f>HLOOKUP(S$5,[1]非R能力!$B$8:$F$558,$C257+1,0)</f>
        <v>8045.7343987491049</v>
      </c>
      <c r="T257" s="3">
        <f>INDEX([1]非R能力!$H$9:$H$558,D257)</f>
        <v>13531.33802335906</v>
      </c>
      <c r="U257" s="3">
        <f>IF(E257="小怪",0,IF(INDEX([1]非R能力!$FK$9:$FK$558,C257)=0,0,10))</f>
        <v>0</v>
      </c>
      <c r="V257" s="3">
        <f>IF(E257="小怪",0,IF(INDEX([1]非R能力!$FH$9:$FH$558,C257)=0,0,5000))</f>
        <v>0</v>
      </c>
      <c r="W257" s="3">
        <f>HLOOKUP(W$5,[2]人物技能基础!$O$3:$Q$553,$C257+1,0)</f>
        <v>3.637142857142857</v>
      </c>
      <c r="X257" s="3">
        <f>HLOOKUP(X$5,[2]人物技能基础!$O$3:$Q$553,$C257+1,0)</f>
        <v>2.0186428571428574</v>
      </c>
      <c r="Y257" s="3">
        <f>HLOOKUP(Y$5,[2]人物技能基础!$O$3:$Q$553,$C257+1,0)</f>
        <v>99.964285714285708</v>
      </c>
      <c r="Z257" s="3">
        <f t="shared" si="19"/>
        <v>225369</v>
      </c>
      <c r="AA257" s="3">
        <f t="shared" si="20"/>
        <v>4792</v>
      </c>
      <c r="AB257" s="3">
        <f t="shared" si="21"/>
        <v>0</v>
      </c>
      <c r="AC257" s="3">
        <f t="shared" si="22"/>
        <v>8045</v>
      </c>
      <c r="AD257" s="3">
        <f t="shared" si="23"/>
        <v>6369</v>
      </c>
    </row>
    <row r="258" spans="1:30" x14ac:dyDescent="0.15">
      <c r="A258" s="3">
        <v>253</v>
      </c>
      <c r="B258" s="3" t="str">
        <f t="shared" si="18"/>
        <v>关卡253小怪</v>
      </c>
      <c r="C258" s="3">
        <f>INDEX([3]关卡!$J$19:$J$2018,A258)</f>
        <v>261</v>
      </c>
      <c r="D258" s="3">
        <f>INDEX([3]关卡!$N$19:$N$2018,A258)</f>
        <v>261</v>
      </c>
      <c r="E258" s="3" t="s">
        <v>24</v>
      </c>
      <c r="F258" s="3" t="s">
        <v>26</v>
      </c>
      <c r="G258" s="3">
        <v>3</v>
      </c>
      <c r="H258" s="3">
        <v>0</v>
      </c>
      <c r="I258" s="3">
        <v>0</v>
      </c>
      <c r="J258" s="4">
        <v>1</v>
      </c>
      <c r="K258" s="4">
        <v>1</v>
      </c>
      <c r="L258" s="4">
        <v>2</v>
      </c>
      <c r="M258" s="3">
        <v>15</v>
      </c>
      <c r="N258" s="3">
        <v>2</v>
      </c>
      <c r="O258" s="3">
        <f>HLOOKUP(O$5,[1]非R能力!$B$8:$F$558,$C258+1,0)</f>
        <v>211649.76597094632</v>
      </c>
      <c r="P258" s="3">
        <f>HLOOKUP(P$5,[1]非R能力!$B$8:$F$558,$C258+1,0)</f>
        <v>40289.259404166565</v>
      </c>
      <c r="Q258" s="3">
        <f>HLOOKUP(Q$5,[1]非R能力!$B$8:$F$558,$C258+1,0)</f>
        <v>24313.281528572181</v>
      </c>
      <c r="R258" s="3">
        <f>HLOOKUP(R$5,[1]非R能力!$B$8:$F$558,$C258+1,0)</f>
        <v>6463.4579089931285</v>
      </c>
      <c r="S258" s="3">
        <f>HLOOKUP(S$5,[1]非R能力!$B$8:$F$558,$C258+1,0)</f>
        <v>8179.4784357191611</v>
      </c>
      <c r="T258" s="3">
        <f>INDEX([1]非R能力!$H$9:$H$558,D258)</f>
        <v>13628.242649646729</v>
      </c>
      <c r="U258" s="3">
        <f>IF(E258="小怪",0,IF(INDEX([1]非R能力!$FK$9:$FK$558,C258)=0,0,10))</f>
        <v>0</v>
      </c>
      <c r="V258" s="3">
        <f>IF(E258="小怪",0,IF(INDEX([1]非R能力!$FH$9:$FH$558,C258)=0,0,5000))</f>
        <v>0</v>
      </c>
      <c r="W258" s="3">
        <f>HLOOKUP(W$5,[2]人物技能基础!$O$3:$Q$553,$C258+1,0)</f>
        <v>3.637142857142857</v>
      </c>
      <c r="X258" s="3">
        <f>HLOOKUP(X$5,[2]人物技能基础!$O$3:$Q$553,$C258+1,0)</f>
        <v>2.0186428571428574</v>
      </c>
      <c r="Y258" s="3">
        <f>HLOOKUP(Y$5,[2]人物技能基础!$O$3:$Q$553,$C258+1,0)</f>
        <v>99.964285714285708</v>
      </c>
      <c r="Z258" s="3">
        <f t="shared" si="19"/>
        <v>228138</v>
      </c>
      <c r="AA258" s="3">
        <f t="shared" si="20"/>
        <v>4862</v>
      </c>
      <c r="AB258" s="3">
        <f t="shared" si="21"/>
        <v>0</v>
      </c>
      <c r="AC258" s="3">
        <f t="shared" si="22"/>
        <v>8179</v>
      </c>
      <c r="AD258" s="3">
        <f t="shared" si="23"/>
        <v>6463</v>
      </c>
    </row>
    <row r="259" spans="1:30" x14ac:dyDescent="0.15">
      <c r="A259" s="3">
        <v>254</v>
      </c>
      <c r="B259" s="3" t="str">
        <f t="shared" si="18"/>
        <v>关卡254小怪</v>
      </c>
      <c r="C259" s="3">
        <f>INDEX([3]关卡!$J$19:$J$2018,A259)</f>
        <v>261</v>
      </c>
      <c r="D259" s="3">
        <f>INDEX([3]关卡!$N$19:$N$2018,A259)</f>
        <v>261</v>
      </c>
      <c r="E259" s="3" t="s">
        <v>24</v>
      </c>
      <c r="F259" s="3" t="s">
        <v>26</v>
      </c>
      <c r="G259" s="3">
        <v>3</v>
      </c>
      <c r="H259" s="3">
        <v>0</v>
      </c>
      <c r="I259" s="3">
        <v>0</v>
      </c>
      <c r="J259" s="4">
        <v>1</v>
      </c>
      <c r="K259" s="4">
        <v>1</v>
      </c>
      <c r="L259" s="4">
        <v>2</v>
      </c>
      <c r="M259" s="3">
        <v>15</v>
      </c>
      <c r="N259" s="3">
        <v>2</v>
      </c>
      <c r="O259" s="3">
        <f>HLOOKUP(O$5,[1]非R能力!$B$8:$F$558,$C259+1,0)</f>
        <v>211649.76597094632</v>
      </c>
      <c r="P259" s="3">
        <f>HLOOKUP(P$5,[1]非R能力!$B$8:$F$558,$C259+1,0)</f>
        <v>40289.259404166565</v>
      </c>
      <c r="Q259" s="3">
        <f>HLOOKUP(Q$5,[1]非R能力!$B$8:$F$558,$C259+1,0)</f>
        <v>24313.281528572181</v>
      </c>
      <c r="R259" s="3">
        <f>HLOOKUP(R$5,[1]非R能力!$B$8:$F$558,$C259+1,0)</f>
        <v>6463.4579089931285</v>
      </c>
      <c r="S259" s="3">
        <f>HLOOKUP(S$5,[1]非R能力!$B$8:$F$558,$C259+1,0)</f>
        <v>8179.4784357191611</v>
      </c>
      <c r="T259" s="3">
        <f>INDEX([1]非R能力!$H$9:$H$558,D259)</f>
        <v>13628.242649646729</v>
      </c>
      <c r="U259" s="3">
        <f>IF(E259="小怪",0,IF(INDEX([1]非R能力!$FK$9:$FK$558,C259)=0,0,10))</f>
        <v>0</v>
      </c>
      <c r="V259" s="3">
        <f>IF(E259="小怪",0,IF(INDEX([1]非R能力!$FH$9:$FH$558,C259)=0,0,5000))</f>
        <v>0</v>
      </c>
      <c r="W259" s="3">
        <f>HLOOKUP(W$5,[2]人物技能基础!$O$3:$Q$553,$C259+1,0)</f>
        <v>3.637142857142857</v>
      </c>
      <c r="X259" s="3">
        <f>HLOOKUP(X$5,[2]人物技能基础!$O$3:$Q$553,$C259+1,0)</f>
        <v>2.0186428571428574</v>
      </c>
      <c r="Y259" s="3">
        <f>HLOOKUP(Y$5,[2]人物技能基础!$O$3:$Q$553,$C259+1,0)</f>
        <v>99.964285714285708</v>
      </c>
      <c r="Z259" s="3">
        <f t="shared" si="19"/>
        <v>228138</v>
      </c>
      <c r="AA259" s="3">
        <f t="shared" si="20"/>
        <v>4862</v>
      </c>
      <c r="AB259" s="3">
        <f t="shared" si="21"/>
        <v>0</v>
      </c>
      <c r="AC259" s="3">
        <f t="shared" si="22"/>
        <v>8179</v>
      </c>
      <c r="AD259" s="3">
        <f t="shared" si="23"/>
        <v>6463</v>
      </c>
    </row>
    <row r="260" spans="1:30" x14ac:dyDescent="0.15">
      <c r="A260" s="3">
        <v>255</v>
      </c>
      <c r="B260" s="3" t="str">
        <f t="shared" si="18"/>
        <v>关卡255小怪</v>
      </c>
      <c r="C260" s="3">
        <f>INDEX([3]关卡!$J$19:$J$2018,A260)</f>
        <v>261</v>
      </c>
      <c r="D260" s="3">
        <f>INDEX([3]关卡!$N$19:$N$2018,A260)</f>
        <v>261</v>
      </c>
      <c r="E260" s="3" t="s">
        <v>24</v>
      </c>
      <c r="F260" s="3" t="s">
        <v>26</v>
      </c>
      <c r="G260" s="3">
        <v>3</v>
      </c>
      <c r="H260" s="3">
        <v>0</v>
      </c>
      <c r="I260" s="3">
        <v>0</v>
      </c>
      <c r="J260" s="4">
        <v>1</v>
      </c>
      <c r="K260" s="4">
        <v>1</v>
      </c>
      <c r="L260" s="4">
        <v>2</v>
      </c>
      <c r="M260" s="3">
        <v>15</v>
      </c>
      <c r="N260" s="3">
        <v>2</v>
      </c>
      <c r="O260" s="3">
        <f>HLOOKUP(O$5,[1]非R能力!$B$8:$F$558,$C260+1,0)</f>
        <v>211649.76597094632</v>
      </c>
      <c r="P260" s="3">
        <f>HLOOKUP(P$5,[1]非R能力!$B$8:$F$558,$C260+1,0)</f>
        <v>40289.259404166565</v>
      </c>
      <c r="Q260" s="3">
        <f>HLOOKUP(Q$5,[1]非R能力!$B$8:$F$558,$C260+1,0)</f>
        <v>24313.281528572181</v>
      </c>
      <c r="R260" s="3">
        <f>HLOOKUP(R$5,[1]非R能力!$B$8:$F$558,$C260+1,0)</f>
        <v>6463.4579089931285</v>
      </c>
      <c r="S260" s="3">
        <f>HLOOKUP(S$5,[1]非R能力!$B$8:$F$558,$C260+1,0)</f>
        <v>8179.4784357191611</v>
      </c>
      <c r="T260" s="3">
        <f>INDEX([1]非R能力!$H$9:$H$558,D260)</f>
        <v>13628.242649646729</v>
      </c>
      <c r="U260" s="3">
        <f>IF(E260="小怪",0,IF(INDEX([1]非R能力!$FK$9:$FK$558,C260)=0,0,10))</f>
        <v>0</v>
      </c>
      <c r="V260" s="3">
        <f>IF(E260="小怪",0,IF(INDEX([1]非R能力!$FH$9:$FH$558,C260)=0,0,5000))</f>
        <v>0</v>
      </c>
      <c r="W260" s="3">
        <f>HLOOKUP(W$5,[2]人物技能基础!$O$3:$Q$553,$C260+1,0)</f>
        <v>3.637142857142857</v>
      </c>
      <c r="X260" s="3">
        <f>HLOOKUP(X$5,[2]人物技能基础!$O$3:$Q$553,$C260+1,0)</f>
        <v>2.0186428571428574</v>
      </c>
      <c r="Y260" s="3">
        <f>HLOOKUP(Y$5,[2]人物技能基础!$O$3:$Q$553,$C260+1,0)</f>
        <v>99.964285714285708</v>
      </c>
      <c r="Z260" s="3">
        <f t="shared" si="19"/>
        <v>228138</v>
      </c>
      <c r="AA260" s="3">
        <f t="shared" si="20"/>
        <v>4862</v>
      </c>
      <c r="AB260" s="3">
        <f t="shared" si="21"/>
        <v>0</v>
      </c>
      <c r="AC260" s="3">
        <f t="shared" si="22"/>
        <v>8179</v>
      </c>
      <c r="AD260" s="3">
        <f t="shared" si="23"/>
        <v>6463</v>
      </c>
    </row>
    <row r="261" spans="1:30" x14ac:dyDescent="0.15">
      <c r="A261" s="3">
        <v>256</v>
      </c>
      <c r="B261" s="3" t="str">
        <f t="shared" si="18"/>
        <v>关卡256小怪</v>
      </c>
      <c r="C261" s="3">
        <f>INDEX([3]关卡!$J$19:$J$2018,A261)</f>
        <v>262</v>
      </c>
      <c r="D261" s="3">
        <f>INDEX([3]关卡!$N$19:$N$2018,A261)</f>
        <v>262</v>
      </c>
      <c r="E261" s="3" t="s">
        <v>24</v>
      </c>
      <c r="F261" s="3" t="s">
        <v>26</v>
      </c>
      <c r="G261" s="3">
        <v>3</v>
      </c>
      <c r="H261" s="3">
        <v>0</v>
      </c>
      <c r="I261" s="3">
        <v>0</v>
      </c>
      <c r="J261" s="4">
        <v>1</v>
      </c>
      <c r="K261" s="4">
        <v>1</v>
      </c>
      <c r="L261" s="4">
        <v>2</v>
      </c>
      <c r="M261" s="3">
        <v>15</v>
      </c>
      <c r="N261" s="3">
        <v>2</v>
      </c>
      <c r="O261" s="3">
        <f>HLOOKUP(O$5,[1]非R能力!$B$8:$F$558,$C261+1,0)</f>
        <v>214763.96612445198</v>
      </c>
      <c r="P261" s="3">
        <f>HLOOKUP(P$5,[1]非R能力!$B$8:$F$558,$C261+1,0)</f>
        <v>40839.287811980423</v>
      </c>
      <c r="Q261" s="3">
        <f>HLOOKUP(Q$5,[1]非R能力!$B$8:$F$558,$C261+1,0)</f>
        <v>24663.237310980596</v>
      </c>
      <c r="R261" s="3">
        <f>HLOOKUP(R$5,[1]非R能力!$B$8:$F$558,$C261+1,0)</f>
        <v>6559.1554631064964</v>
      </c>
      <c r="S261" s="3">
        <f>HLOOKUP(S$5,[1]非R能力!$B$8:$F$558,$C261+1,0)</f>
        <v>8310.235839846071</v>
      </c>
      <c r="T261" s="3">
        <f>INDEX([1]非R能力!$H$9:$H$558,D261)</f>
        <v>13725.656339554685</v>
      </c>
      <c r="U261" s="3">
        <f>IF(E261="小怪",0,IF(INDEX([1]非R能力!$FK$9:$FK$558,C261)=0,0,10))</f>
        <v>0</v>
      </c>
      <c r="V261" s="3">
        <f>IF(E261="小怪",0,IF(INDEX([1]非R能力!$FH$9:$FH$558,C261)=0,0,5000))</f>
        <v>0</v>
      </c>
      <c r="W261" s="3">
        <f>HLOOKUP(W$5,[2]人物技能基础!$O$3:$Q$553,$C261+1,0)</f>
        <v>3.637142857142857</v>
      </c>
      <c r="X261" s="3">
        <f>HLOOKUP(X$5,[2]人物技能基础!$O$3:$Q$553,$C261+1,0)</f>
        <v>2.0186428571428574</v>
      </c>
      <c r="Y261" s="3">
        <f>HLOOKUP(Y$5,[2]人物技能基础!$O$3:$Q$553,$C261+1,0)</f>
        <v>99.964285714285708</v>
      </c>
      <c r="Z261" s="3">
        <f t="shared" si="19"/>
        <v>231037</v>
      </c>
      <c r="AA261" s="3">
        <f t="shared" si="20"/>
        <v>4932</v>
      </c>
      <c r="AB261" s="3">
        <f t="shared" si="21"/>
        <v>0</v>
      </c>
      <c r="AC261" s="3">
        <f t="shared" si="22"/>
        <v>8310</v>
      </c>
      <c r="AD261" s="3">
        <f t="shared" si="23"/>
        <v>6559</v>
      </c>
    </row>
    <row r="262" spans="1:30" x14ac:dyDescent="0.15">
      <c r="A262" s="3">
        <v>257</v>
      </c>
      <c r="B262" s="3" t="str">
        <f t="shared" si="18"/>
        <v>关卡257小怪</v>
      </c>
      <c r="C262" s="3">
        <f>INDEX([3]关卡!$J$19:$J$2018,A262)</f>
        <v>262</v>
      </c>
      <c r="D262" s="3">
        <f>INDEX([3]关卡!$N$19:$N$2018,A262)</f>
        <v>262</v>
      </c>
      <c r="E262" s="3" t="s">
        <v>24</v>
      </c>
      <c r="F262" s="3" t="s">
        <v>26</v>
      </c>
      <c r="G262" s="3">
        <v>3</v>
      </c>
      <c r="H262" s="3">
        <v>0</v>
      </c>
      <c r="I262" s="3">
        <v>0</v>
      </c>
      <c r="J262" s="4">
        <v>1</v>
      </c>
      <c r="K262" s="4">
        <v>1</v>
      </c>
      <c r="L262" s="4">
        <v>2</v>
      </c>
      <c r="M262" s="3">
        <v>15</v>
      </c>
      <c r="N262" s="3">
        <v>2</v>
      </c>
      <c r="O262" s="3">
        <f>HLOOKUP(O$5,[1]非R能力!$B$8:$F$558,$C262+1,0)</f>
        <v>214763.96612445198</v>
      </c>
      <c r="P262" s="3">
        <f>HLOOKUP(P$5,[1]非R能力!$B$8:$F$558,$C262+1,0)</f>
        <v>40839.287811980423</v>
      </c>
      <c r="Q262" s="3">
        <f>HLOOKUP(Q$5,[1]非R能力!$B$8:$F$558,$C262+1,0)</f>
        <v>24663.237310980596</v>
      </c>
      <c r="R262" s="3">
        <f>HLOOKUP(R$5,[1]非R能力!$B$8:$F$558,$C262+1,0)</f>
        <v>6559.1554631064964</v>
      </c>
      <c r="S262" s="3">
        <f>HLOOKUP(S$5,[1]非R能力!$B$8:$F$558,$C262+1,0)</f>
        <v>8310.235839846071</v>
      </c>
      <c r="T262" s="3">
        <f>INDEX([1]非R能力!$H$9:$H$558,D262)</f>
        <v>13725.656339554685</v>
      </c>
      <c r="U262" s="3">
        <f>IF(E262="小怪",0,IF(INDEX([1]非R能力!$FK$9:$FK$558,C262)=0,0,10))</f>
        <v>0</v>
      </c>
      <c r="V262" s="3">
        <f>IF(E262="小怪",0,IF(INDEX([1]非R能力!$FH$9:$FH$558,C262)=0,0,5000))</f>
        <v>0</v>
      </c>
      <c r="W262" s="3">
        <f>HLOOKUP(W$5,[2]人物技能基础!$O$3:$Q$553,$C262+1,0)</f>
        <v>3.637142857142857</v>
      </c>
      <c r="X262" s="3">
        <f>HLOOKUP(X$5,[2]人物技能基础!$O$3:$Q$553,$C262+1,0)</f>
        <v>2.0186428571428574</v>
      </c>
      <c r="Y262" s="3">
        <f>HLOOKUP(Y$5,[2]人物技能基础!$O$3:$Q$553,$C262+1,0)</f>
        <v>99.964285714285708</v>
      </c>
      <c r="Z262" s="3">
        <f t="shared" si="19"/>
        <v>231037</v>
      </c>
      <c r="AA262" s="3">
        <f t="shared" si="20"/>
        <v>4932</v>
      </c>
      <c r="AB262" s="3">
        <f t="shared" si="21"/>
        <v>0</v>
      </c>
      <c r="AC262" s="3">
        <f t="shared" si="22"/>
        <v>8310</v>
      </c>
      <c r="AD262" s="3">
        <f t="shared" si="23"/>
        <v>6559</v>
      </c>
    </row>
    <row r="263" spans="1:30" x14ac:dyDescent="0.15">
      <c r="A263" s="3">
        <v>258</v>
      </c>
      <c r="B263" s="3" t="str">
        <f t="shared" ref="B263:B326" si="24">"关卡"&amp;A263&amp;E263</f>
        <v>关卡258小怪</v>
      </c>
      <c r="C263" s="3">
        <f>INDEX([3]关卡!$J$19:$J$2018,A263)</f>
        <v>262</v>
      </c>
      <c r="D263" s="3">
        <f>INDEX([3]关卡!$N$19:$N$2018,A263)</f>
        <v>262</v>
      </c>
      <c r="E263" s="3" t="s">
        <v>24</v>
      </c>
      <c r="F263" s="3" t="s">
        <v>26</v>
      </c>
      <c r="G263" s="3">
        <v>3</v>
      </c>
      <c r="H263" s="3">
        <v>0</v>
      </c>
      <c r="I263" s="3">
        <v>0</v>
      </c>
      <c r="J263" s="4">
        <v>1</v>
      </c>
      <c r="K263" s="4">
        <v>1</v>
      </c>
      <c r="L263" s="4">
        <v>2</v>
      </c>
      <c r="M263" s="3">
        <v>15</v>
      </c>
      <c r="N263" s="3">
        <v>2</v>
      </c>
      <c r="O263" s="3">
        <f>HLOOKUP(O$5,[1]非R能力!$B$8:$F$558,$C263+1,0)</f>
        <v>214763.96612445198</v>
      </c>
      <c r="P263" s="3">
        <f>HLOOKUP(P$5,[1]非R能力!$B$8:$F$558,$C263+1,0)</f>
        <v>40839.287811980423</v>
      </c>
      <c r="Q263" s="3">
        <f>HLOOKUP(Q$5,[1]非R能力!$B$8:$F$558,$C263+1,0)</f>
        <v>24663.237310980596</v>
      </c>
      <c r="R263" s="3">
        <f>HLOOKUP(R$5,[1]非R能力!$B$8:$F$558,$C263+1,0)</f>
        <v>6559.1554631064964</v>
      </c>
      <c r="S263" s="3">
        <f>HLOOKUP(S$5,[1]非R能力!$B$8:$F$558,$C263+1,0)</f>
        <v>8310.235839846071</v>
      </c>
      <c r="T263" s="3">
        <f>INDEX([1]非R能力!$H$9:$H$558,D263)</f>
        <v>13725.656339554685</v>
      </c>
      <c r="U263" s="3">
        <f>IF(E263="小怪",0,IF(INDEX([1]非R能力!$FK$9:$FK$558,C263)=0,0,10))</f>
        <v>0</v>
      </c>
      <c r="V263" s="3">
        <f>IF(E263="小怪",0,IF(INDEX([1]非R能力!$FH$9:$FH$558,C263)=0,0,5000))</f>
        <v>0</v>
      </c>
      <c r="W263" s="3">
        <f>HLOOKUP(W$5,[2]人物技能基础!$O$3:$Q$553,$C263+1,0)</f>
        <v>3.637142857142857</v>
      </c>
      <c r="X263" s="3">
        <f>HLOOKUP(X$5,[2]人物技能基础!$O$3:$Q$553,$C263+1,0)</f>
        <v>2.0186428571428574</v>
      </c>
      <c r="Y263" s="3">
        <f>HLOOKUP(Y$5,[2]人物技能基础!$O$3:$Q$553,$C263+1,0)</f>
        <v>99.964285714285708</v>
      </c>
      <c r="Z263" s="3">
        <f t="shared" ref="Z263:Z326" si="25">INT(((P263-AB263)*X263+(Y263+T263))*G263*J263*$D$2)</f>
        <v>231037</v>
      </c>
      <c r="AA263" s="3">
        <f t="shared" ref="AA263:AA326" si="26">IF(H263=0,IF(U263=0,INT(Q263/5),IF(V263=0,INT(Q263/5),INT((V263/U263)/(1/N263*M263)/L263+Q263))),INT((IF(U263=0,0,V263/U263/(1/N263*M263))+O263/H263)/L263+Q263))</f>
        <v>4932</v>
      </c>
      <c r="AB263" s="3">
        <f t="shared" ref="AB263:AB326" si="27">INT(P263*I263)</f>
        <v>0</v>
      </c>
      <c r="AC263" s="3">
        <f t="shared" ref="AC263:AC326" si="28">INT(K263*S263)</f>
        <v>8310</v>
      </c>
      <c r="AD263" s="3">
        <f t="shared" ref="AD263:AD326" si="29">INT(R263/J263)</f>
        <v>6559</v>
      </c>
    </row>
    <row r="264" spans="1:30" x14ac:dyDescent="0.15">
      <c r="A264" s="3">
        <v>259</v>
      </c>
      <c r="B264" s="3" t="str">
        <f t="shared" si="24"/>
        <v>关卡259小怪</v>
      </c>
      <c r="C264" s="3">
        <f>INDEX([3]关卡!$J$19:$J$2018,A264)</f>
        <v>262</v>
      </c>
      <c r="D264" s="3">
        <f>INDEX([3]关卡!$N$19:$N$2018,A264)</f>
        <v>262</v>
      </c>
      <c r="E264" s="3" t="s">
        <v>24</v>
      </c>
      <c r="F264" s="3" t="s">
        <v>26</v>
      </c>
      <c r="G264" s="3">
        <v>3</v>
      </c>
      <c r="H264" s="3">
        <v>0</v>
      </c>
      <c r="I264" s="3">
        <v>0</v>
      </c>
      <c r="J264" s="4">
        <v>1</v>
      </c>
      <c r="K264" s="4">
        <v>1</v>
      </c>
      <c r="L264" s="4">
        <v>2</v>
      </c>
      <c r="M264" s="3">
        <v>15</v>
      </c>
      <c r="N264" s="3">
        <v>2</v>
      </c>
      <c r="O264" s="3">
        <f>HLOOKUP(O$5,[1]非R能力!$B$8:$F$558,$C264+1,0)</f>
        <v>214763.96612445198</v>
      </c>
      <c r="P264" s="3">
        <f>HLOOKUP(P$5,[1]非R能力!$B$8:$F$558,$C264+1,0)</f>
        <v>40839.287811980423</v>
      </c>
      <c r="Q264" s="3">
        <f>HLOOKUP(Q$5,[1]非R能力!$B$8:$F$558,$C264+1,0)</f>
        <v>24663.237310980596</v>
      </c>
      <c r="R264" s="3">
        <f>HLOOKUP(R$5,[1]非R能力!$B$8:$F$558,$C264+1,0)</f>
        <v>6559.1554631064964</v>
      </c>
      <c r="S264" s="3">
        <f>HLOOKUP(S$5,[1]非R能力!$B$8:$F$558,$C264+1,0)</f>
        <v>8310.235839846071</v>
      </c>
      <c r="T264" s="3">
        <f>INDEX([1]非R能力!$H$9:$H$558,D264)</f>
        <v>13725.656339554685</v>
      </c>
      <c r="U264" s="3">
        <f>IF(E264="小怪",0,IF(INDEX([1]非R能力!$FK$9:$FK$558,C264)=0,0,10))</f>
        <v>0</v>
      </c>
      <c r="V264" s="3">
        <f>IF(E264="小怪",0,IF(INDEX([1]非R能力!$FH$9:$FH$558,C264)=0,0,5000))</f>
        <v>0</v>
      </c>
      <c r="W264" s="3">
        <f>HLOOKUP(W$5,[2]人物技能基础!$O$3:$Q$553,$C264+1,0)</f>
        <v>3.637142857142857</v>
      </c>
      <c r="X264" s="3">
        <f>HLOOKUP(X$5,[2]人物技能基础!$O$3:$Q$553,$C264+1,0)</f>
        <v>2.0186428571428574</v>
      </c>
      <c r="Y264" s="3">
        <f>HLOOKUP(Y$5,[2]人物技能基础!$O$3:$Q$553,$C264+1,0)</f>
        <v>99.964285714285708</v>
      </c>
      <c r="Z264" s="3">
        <f t="shared" si="25"/>
        <v>231037</v>
      </c>
      <c r="AA264" s="3">
        <f t="shared" si="26"/>
        <v>4932</v>
      </c>
      <c r="AB264" s="3">
        <f t="shared" si="27"/>
        <v>0</v>
      </c>
      <c r="AC264" s="3">
        <f t="shared" si="28"/>
        <v>8310</v>
      </c>
      <c r="AD264" s="3">
        <f t="shared" si="29"/>
        <v>6559</v>
      </c>
    </row>
    <row r="265" spans="1:30" x14ac:dyDescent="0.15">
      <c r="A265" s="3">
        <v>260</v>
      </c>
      <c r="B265" s="3" t="str">
        <f t="shared" si="24"/>
        <v>关卡260小怪</v>
      </c>
      <c r="C265" s="3">
        <f>INDEX([3]关卡!$J$19:$J$2018,A265)</f>
        <v>263</v>
      </c>
      <c r="D265" s="3">
        <f>INDEX([3]关卡!$N$19:$N$2018,A265)</f>
        <v>263</v>
      </c>
      <c r="E265" s="3" t="s">
        <v>24</v>
      </c>
      <c r="F265" s="3" t="s">
        <v>26</v>
      </c>
      <c r="G265" s="3">
        <v>3</v>
      </c>
      <c r="H265" s="3">
        <v>0</v>
      </c>
      <c r="I265" s="3">
        <v>0</v>
      </c>
      <c r="J265" s="4">
        <v>1</v>
      </c>
      <c r="K265" s="4">
        <v>1</v>
      </c>
      <c r="L265" s="4">
        <v>2</v>
      </c>
      <c r="M265" s="3">
        <v>15</v>
      </c>
      <c r="N265" s="3">
        <v>2</v>
      </c>
      <c r="O265" s="3">
        <f>HLOOKUP(O$5,[1]非R能力!$B$8:$F$558,$C265+1,0)</f>
        <v>217935.81227288319</v>
      </c>
      <c r="P265" s="3">
        <f>HLOOKUP(P$5,[1]非R能力!$B$8:$F$558,$C265+1,0)</f>
        <v>41376.267624838205</v>
      </c>
      <c r="Q265" s="3">
        <f>HLOOKUP(Q$5,[1]非R能力!$B$8:$F$558,$C265+1,0)</f>
        <v>25019.106086711243</v>
      </c>
      <c r="R265" s="3">
        <f>HLOOKUP(R$5,[1]非R能力!$B$8:$F$558,$C265+1,0)</f>
        <v>6653.9466278811788</v>
      </c>
      <c r="S265" s="3">
        <f>HLOOKUP(S$5,[1]非R能力!$B$8:$F$558,$C265+1,0)</f>
        <v>8445.2034414638201</v>
      </c>
      <c r="T265" s="3">
        <f>INDEX([1]非R能力!$H$9:$H$558,D265)</f>
        <v>13823.581484160002</v>
      </c>
      <c r="U265" s="3">
        <f>IF(E265="小怪",0,IF(INDEX([1]非R能力!$FK$9:$FK$558,C265)=0,0,10))</f>
        <v>0</v>
      </c>
      <c r="V265" s="3">
        <f>IF(E265="小怪",0,IF(INDEX([1]非R能力!$FH$9:$FH$558,C265)=0,0,5000))</f>
        <v>0</v>
      </c>
      <c r="W265" s="3">
        <f>HLOOKUP(W$5,[2]人物技能基础!$O$3:$Q$553,$C265+1,0)</f>
        <v>3.637142857142857</v>
      </c>
      <c r="X265" s="3">
        <f>HLOOKUP(X$5,[2]人物技能基础!$O$3:$Q$553,$C265+1,0)</f>
        <v>2.0186428571428574</v>
      </c>
      <c r="Y265" s="3">
        <f>HLOOKUP(Y$5,[2]人物技能基础!$O$3:$Q$553,$C265+1,0)</f>
        <v>99.964285714285708</v>
      </c>
      <c r="Z265" s="3">
        <f t="shared" si="25"/>
        <v>233873</v>
      </c>
      <c r="AA265" s="3">
        <f t="shared" si="26"/>
        <v>5003</v>
      </c>
      <c r="AB265" s="3">
        <f t="shared" si="27"/>
        <v>0</v>
      </c>
      <c r="AC265" s="3">
        <f t="shared" si="28"/>
        <v>8445</v>
      </c>
      <c r="AD265" s="3">
        <f t="shared" si="29"/>
        <v>6653</v>
      </c>
    </row>
    <row r="266" spans="1:30" x14ac:dyDescent="0.15">
      <c r="A266" s="3">
        <v>261</v>
      </c>
      <c r="B266" s="3" t="str">
        <f t="shared" si="24"/>
        <v>关卡261小怪</v>
      </c>
      <c r="C266" s="3">
        <f>INDEX([3]关卡!$J$19:$J$2018,A266)</f>
        <v>263</v>
      </c>
      <c r="D266" s="3">
        <f>INDEX([3]关卡!$N$19:$N$2018,A266)</f>
        <v>263</v>
      </c>
      <c r="E266" s="3" t="s">
        <v>24</v>
      </c>
      <c r="F266" s="3" t="s">
        <v>26</v>
      </c>
      <c r="G266" s="3">
        <v>3</v>
      </c>
      <c r="H266" s="3">
        <v>0</v>
      </c>
      <c r="I266" s="3">
        <v>0</v>
      </c>
      <c r="J266" s="4">
        <v>1</v>
      </c>
      <c r="K266" s="4">
        <v>1</v>
      </c>
      <c r="L266" s="4">
        <v>2</v>
      </c>
      <c r="M266" s="3">
        <v>15</v>
      </c>
      <c r="N266" s="3">
        <v>2</v>
      </c>
      <c r="O266" s="3">
        <f>HLOOKUP(O$5,[1]非R能力!$B$8:$F$558,$C266+1,0)</f>
        <v>217935.81227288319</v>
      </c>
      <c r="P266" s="3">
        <f>HLOOKUP(P$5,[1]非R能力!$B$8:$F$558,$C266+1,0)</f>
        <v>41376.267624838205</v>
      </c>
      <c r="Q266" s="3">
        <f>HLOOKUP(Q$5,[1]非R能力!$B$8:$F$558,$C266+1,0)</f>
        <v>25019.106086711243</v>
      </c>
      <c r="R266" s="3">
        <f>HLOOKUP(R$5,[1]非R能力!$B$8:$F$558,$C266+1,0)</f>
        <v>6653.9466278811788</v>
      </c>
      <c r="S266" s="3">
        <f>HLOOKUP(S$5,[1]非R能力!$B$8:$F$558,$C266+1,0)</f>
        <v>8445.2034414638201</v>
      </c>
      <c r="T266" s="3">
        <f>INDEX([1]非R能力!$H$9:$H$558,D266)</f>
        <v>13823.581484160002</v>
      </c>
      <c r="U266" s="3">
        <f>IF(E266="小怪",0,IF(INDEX([1]非R能力!$FK$9:$FK$558,C266)=0,0,10))</f>
        <v>0</v>
      </c>
      <c r="V266" s="3">
        <f>IF(E266="小怪",0,IF(INDEX([1]非R能力!$FH$9:$FH$558,C266)=0,0,5000))</f>
        <v>0</v>
      </c>
      <c r="W266" s="3">
        <f>HLOOKUP(W$5,[2]人物技能基础!$O$3:$Q$553,$C266+1,0)</f>
        <v>3.637142857142857</v>
      </c>
      <c r="X266" s="3">
        <f>HLOOKUP(X$5,[2]人物技能基础!$O$3:$Q$553,$C266+1,0)</f>
        <v>2.0186428571428574</v>
      </c>
      <c r="Y266" s="3">
        <f>HLOOKUP(Y$5,[2]人物技能基础!$O$3:$Q$553,$C266+1,0)</f>
        <v>99.964285714285708</v>
      </c>
      <c r="Z266" s="3">
        <f t="shared" si="25"/>
        <v>233873</v>
      </c>
      <c r="AA266" s="3">
        <f t="shared" si="26"/>
        <v>5003</v>
      </c>
      <c r="AB266" s="3">
        <f t="shared" si="27"/>
        <v>0</v>
      </c>
      <c r="AC266" s="3">
        <f t="shared" si="28"/>
        <v>8445</v>
      </c>
      <c r="AD266" s="3">
        <f t="shared" si="29"/>
        <v>6653</v>
      </c>
    </row>
    <row r="267" spans="1:30" x14ac:dyDescent="0.15">
      <c r="A267" s="3">
        <v>262</v>
      </c>
      <c r="B267" s="3" t="str">
        <f t="shared" si="24"/>
        <v>关卡262小怪</v>
      </c>
      <c r="C267" s="3">
        <f>INDEX([3]关卡!$J$19:$J$2018,A267)</f>
        <v>263</v>
      </c>
      <c r="D267" s="3">
        <f>INDEX([3]关卡!$N$19:$N$2018,A267)</f>
        <v>263</v>
      </c>
      <c r="E267" s="3" t="s">
        <v>24</v>
      </c>
      <c r="F267" s="3" t="s">
        <v>26</v>
      </c>
      <c r="G267" s="3">
        <v>3</v>
      </c>
      <c r="H267" s="3">
        <v>0</v>
      </c>
      <c r="I267" s="3">
        <v>0</v>
      </c>
      <c r="J267" s="4">
        <v>1</v>
      </c>
      <c r="K267" s="4">
        <v>1</v>
      </c>
      <c r="L267" s="4">
        <v>2</v>
      </c>
      <c r="M267" s="3">
        <v>15</v>
      </c>
      <c r="N267" s="3">
        <v>2</v>
      </c>
      <c r="O267" s="3">
        <f>HLOOKUP(O$5,[1]非R能力!$B$8:$F$558,$C267+1,0)</f>
        <v>217935.81227288319</v>
      </c>
      <c r="P267" s="3">
        <f>HLOOKUP(P$5,[1]非R能力!$B$8:$F$558,$C267+1,0)</f>
        <v>41376.267624838205</v>
      </c>
      <c r="Q267" s="3">
        <f>HLOOKUP(Q$5,[1]非R能力!$B$8:$F$558,$C267+1,0)</f>
        <v>25019.106086711243</v>
      </c>
      <c r="R267" s="3">
        <f>HLOOKUP(R$5,[1]非R能力!$B$8:$F$558,$C267+1,0)</f>
        <v>6653.9466278811788</v>
      </c>
      <c r="S267" s="3">
        <f>HLOOKUP(S$5,[1]非R能力!$B$8:$F$558,$C267+1,0)</f>
        <v>8445.2034414638201</v>
      </c>
      <c r="T267" s="3">
        <f>INDEX([1]非R能力!$H$9:$H$558,D267)</f>
        <v>13823.581484160002</v>
      </c>
      <c r="U267" s="3">
        <f>IF(E267="小怪",0,IF(INDEX([1]非R能力!$FK$9:$FK$558,C267)=0,0,10))</f>
        <v>0</v>
      </c>
      <c r="V267" s="3">
        <f>IF(E267="小怪",0,IF(INDEX([1]非R能力!$FH$9:$FH$558,C267)=0,0,5000))</f>
        <v>0</v>
      </c>
      <c r="W267" s="3">
        <f>HLOOKUP(W$5,[2]人物技能基础!$O$3:$Q$553,$C267+1,0)</f>
        <v>3.637142857142857</v>
      </c>
      <c r="X267" s="3">
        <f>HLOOKUP(X$5,[2]人物技能基础!$O$3:$Q$553,$C267+1,0)</f>
        <v>2.0186428571428574</v>
      </c>
      <c r="Y267" s="3">
        <f>HLOOKUP(Y$5,[2]人物技能基础!$O$3:$Q$553,$C267+1,0)</f>
        <v>99.964285714285708</v>
      </c>
      <c r="Z267" s="3">
        <f t="shared" si="25"/>
        <v>233873</v>
      </c>
      <c r="AA267" s="3">
        <f t="shared" si="26"/>
        <v>5003</v>
      </c>
      <c r="AB267" s="3">
        <f t="shared" si="27"/>
        <v>0</v>
      </c>
      <c r="AC267" s="3">
        <f t="shared" si="28"/>
        <v>8445</v>
      </c>
      <c r="AD267" s="3">
        <f t="shared" si="29"/>
        <v>6653</v>
      </c>
    </row>
    <row r="268" spans="1:30" x14ac:dyDescent="0.15">
      <c r="A268" s="3">
        <v>263</v>
      </c>
      <c r="B268" s="3" t="str">
        <f t="shared" si="24"/>
        <v>关卡263小怪</v>
      </c>
      <c r="C268" s="3">
        <f>INDEX([3]关卡!$J$19:$J$2018,A268)</f>
        <v>263</v>
      </c>
      <c r="D268" s="3">
        <f>INDEX([3]关卡!$N$19:$N$2018,A268)</f>
        <v>263</v>
      </c>
      <c r="E268" s="3" t="s">
        <v>24</v>
      </c>
      <c r="F268" s="3" t="s">
        <v>26</v>
      </c>
      <c r="G268" s="3">
        <v>3</v>
      </c>
      <c r="H268" s="3">
        <v>0</v>
      </c>
      <c r="I268" s="3">
        <v>0</v>
      </c>
      <c r="J268" s="4">
        <v>1</v>
      </c>
      <c r="K268" s="4">
        <v>1</v>
      </c>
      <c r="L268" s="4">
        <v>2</v>
      </c>
      <c r="M268" s="3">
        <v>15</v>
      </c>
      <c r="N268" s="3">
        <v>2</v>
      </c>
      <c r="O268" s="3">
        <f>HLOOKUP(O$5,[1]非R能力!$B$8:$F$558,$C268+1,0)</f>
        <v>217935.81227288319</v>
      </c>
      <c r="P268" s="3">
        <f>HLOOKUP(P$5,[1]非R能力!$B$8:$F$558,$C268+1,0)</f>
        <v>41376.267624838205</v>
      </c>
      <c r="Q268" s="3">
        <f>HLOOKUP(Q$5,[1]非R能力!$B$8:$F$558,$C268+1,0)</f>
        <v>25019.106086711243</v>
      </c>
      <c r="R268" s="3">
        <f>HLOOKUP(R$5,[1]非R能力!$B$8:$F$558,$C268+1,0)</f>
        <v>6653.9466278811788</v>
      </c>
      <c r="S268" s="3">
        <f>HLOOKUP(S$5,[1]非R能力!$B$8:$F$558,$C268+1,0)</f>
        <v>8445.2034414638201</v>
      </c>
      <c r="T268" s="3">
        <f>INDEX([1]非R能力!$H$9:$H$558,D268)</f>
        <v>13823.581484160002</v>
      </c>
      <c r="U268" s="3">
        <f>IF(E268="小怪",0,IF(INDEX([1]非R能力!$FK$9:$FK$558,C268)=0,0,10))</f>
        <v>0</v>
      </c>
      <c r="V268" s="3">
        <f>IF(E268="小怪",0,IF(INDEX([1]非R能力!$FH$9:$FH$558,C268)=0,0,5000))</f>
        <v>0</v>
      </c>
      <c r="W268" s="3">
        <f>HLOOKUP(W$5,[2]人物技能基础!$O$3:$Q$553,$C268+1,0)</f>
        <v>3.637142857142857</v>
      </c>
      <c r="X268" s="3">
        <f>HLOOKUP(X$5,[2]人物技能基础!$O$3:$Q$553,$C268+1,0)</f>
        <v>2.0186428571428574</v>
      </c>
      <c r="Y268" s="3">
        <f>HLOOKUP(Y$5,[2]人物技能基础!$O$3:$Q$553,$C268+1,0)</f>
        <v>99.964285714285708</v>
      </c>
      <c r="Z268" s="3">
        <f t="shared" si="25"/>
        <v>233873</v>
      </c>
      <c r="AA268" s="3">
        <f t="shared" si="26"/>
        <v>5003</v>
      </c>
      <c r="AB268" s="3">
        <f t="shared" si="27"/>
        <v>0</v>
      </c>
      <c r="AC268" s="3">
        <f t="shared" si="28"/>
        <v>8445</v>
      </c>
      <c r="AD268" s="3">
        <f t="shared" si="29"/>
        <v>6653</v>
      </c>
    </row>
    <row r="269" spans="1:30" x14ac:dyDescent="0.15">
      <c r="A269" s="3">
        <v>264</v>
      </c>
      <c r="B269" s="3" t="str">
        <f t="shared" si="24"/>
        <v>关卡264小怪</v>
      </c>
      <c r="C269" s="3">
        <f>INDEX([3]关卡!$J$19:$J$2018,A269)</f>
        <v>264</v>
      </c>
      <c r="D269" s="3">
        <f>INDEX([3]关卡!$N$19:$N$2018,A269)</f>
        <v>264</v>
      </c>
      <c r="E269" s="3" t="s">
        <v>24</v>
      </c>
      <c r="F269" s="3" t="s">
        <v>26</v>
      </c>
      <c r="G269" s="3">
        <v>3</v>
      </c>
      <c r="H269" s="3">
        <v>0</v>
      </c>
      <c r="I269" s="3">
        <v>0</v>
      </c>
      <c r="J269" s="4">
        <v>1</v>
      </c>
      <c r="K269" s="4">
        <v>1</v>
      </c>
      <c r="L269" s="4">
        <v>2</v>
      </c>
      <c r="M269" s="3">
        <v>15</v>
      </c>
      <c r="N269" s="3">
        <v>2</v>
      </c>
      <c r="O269" s="3">
        <f>HLOOKUP(O$5,[1]非R能力!$B$8:$F$558,$C269+1,0)</f>
        <v>221160.62942633347</v>
      </c>
      <c r="P269" s="3">
        <f>HLOOKUP(P$5,[1]非R能力!$B$8:$F$558,$C269+1,0)</f>
        <v>42341.479726523081</v>
      </c>
      <c r="Q269" s="3">
        <f>HLOOKUP(Q$5,[1]非R能力!$B$8:$F$558,$C269+1,0)</f>
        <v>25375.117439768823</v>
      </c>
      <c r="R269" s="3">
        <f>HLOOKUP(R$5,[1]非R能力!$B$8:$F$558,$C269+1,0)</f>
        <v>6748.8623082652193</v>
      </c>
      <c r="S269" s="3">
        <f>HLOOKUP(S$5,[1]非R能力!$B$8:$F$558,$C269+1,0)</f>
        <v>8576.2302543033784</v>
      </c>
      <c r="T269" s="3">
        <f>INDEX([1]非R能力!$H$9:$H$558,D269)</f>
        <v>13922.020480686466</v>
      </c>
      <c r="U269" s="3">
        <f>IF(E269="小怪",0,IF(INDEX([1]非R能力!$FK$9:$FK$558,C269)=0,0,10))</f>
        <v>0</v>
      </c>
      <c r="V269" s="3">
        <f>IF(E269="小怪",0,IF(INDEX([1]非R能力!$FH$9:$FH$558,C269)=0,0,5000))</f>
        <v>0</v>
      </c>
      <c r="W269" s="3">
        <f>HLOOKUP(W$5,[2]人物技能基础!$O$3:$Q$553,$C269+1,0)</f>
        <v>3.637142857142857</v>
      </c>
      <c r="X269" s="3">
        <f>HLOOKUP(X$5,[2]人物技能基础!$O$3:$Q$553,$C269+1,0)</f>
        <v>2.0186428571428574</v>
      </c>
      <c r="Y269" s="3">
        <f>HLOOKUP(Y$5,[2]人物技能基础!$O$3:$Q$553,$C269+1,0)</f>
        <v>99.964285714285708</v>
      </c>
      <c r="Z269" s="3">
        <f t="shared" si="25"/>
        <v>238786</v>
      </c>
      <c r="AA269" s="3">
        <f t="shared" si="26"/>
        <v>5075</v>
      </c>
      <c r="AB269" s="3">
        <f t="shared" si="27"/>
        <v>0</v>
      </c>
      <c r="AC269" s="3">
        <f t="shared" si="28"/>
        <v>8576</v>
      </c>
      <c r="AD269" s="3">
        <f t="shared" si="29"/>
        <v>6748</v>
      </c>
    </row>
    <row r="270" spans="1:30" x14ac:dyDescent="0.15">
      <c r="A270" s="3">
        <v>265</v>
      </c>
      <c r="B270" s="3" t="str">
        <f t="shared" si="24"/>
        <v>关卡265小怪</v>
      </c>
      <c r="C270" s="3">
        <f>INDEX([3]关卡!$J$19:$J$2018,A270)</f>
        <v>264</v>
      </c>
      <c r="D270" s="3">
        <f>INDEX([3]关卡!$N$19:$N$2018,A270)</f>
        <v>264</v>
      </c>
      <c r="E270" s="3" t="s">
        <v>24</v>
      </c>
      <c r="F270" s="3" t="s">
        <v>26</v>
      </c>
      <c r="G270" s="3">
        <v>3</v>
      </c>
      <c r="H270" s="3">
        <v>0</v>
      </c>
      <c r="I270" s="3">
        <v>0</v>
      </c>
      <c r="J270" s="4">
        <v>1</v>
      </c>
      <c r="K270" s="4">
        <v>1</v>
      </c>
      <c r="L270" s="4">
        <v>2</v>
      </c>
      <c r="M270" s="3">
        <v>15</v>
      </c>
      <c r="N270" s="3">
        <v>2</v>
      </c>
      <c r="O270" s="3">
        <f>HLOOKUP(O$5,[1]非R能力!$B$8:$F$558,$C270+1,0)</f>
        <v>221160.62942633347</v>
      </c>
      <c r="P270" s="3">
        <f>HLOOKUP(P$5,[1]非R能力!$B$8:$F$558,$C270+1,0)</f>
        <v>42341.479726523081</v>
      </c>
      <c r="Q270" s="3">
        <f>HLOOKUP(Q$5,[1]非R能力!$B$8:$F$558,$C270+1,0)</f>
        <v>25375.117439768823</v>
      </c>
      <c r="R270" s="3">
        <f>HLOOKUP(R$5,[1]非R能力!$B$8:$F$558,$C270+1,0)</f>
        <v>6748.8623082652193</v>
      </c>
      <c r="S270" s="3">
        <f>HLOOKUP(S$5,[1]非R能力!$B$8:$F$558,$C270+1,0)</f>
        <v>8576.2302543033784</v>
      </c>
      <c r="T270" s="3">
        <f>INDEX([1]非R能力!$H$9:$H$558,D270)</f>
        <v>13922.020480686466</v>
      </c>
      <c r="U270" s="3">
        <f>IF(E270="小怪",0,IF(INDEX([1]非R能力!$FK$9:$FK$558,C270)=0,0,10))</f>
        <v>0</v>
      </c>
      <c r="V270" s="3">
        <f>IF(E270="小怪",0,IF(INDEX([1]非R能力!$FH$9:$FH$558,C270)=0,0,5000))</f>
        <v>0</v>
      </c>
      <c r="W270" s="3">
        <f>HLOOKUP(W$5,[2]人物技能基础!$O$3:$Q$553,$C270+1,0)</f>
        <v>3.637142857142857</v>
      </c>
      <c r="X270" s="3">
        <f>HLOOKUP(X$5,[2]人物技能基础!$O$3:$Q$553,$C270+1,0)</f>
        <v>2.0186428571428574</v>
      </c>
      <c r="Y270" s="3">
        <f>HLOOKUP(Y$5,[2]人物技能基础!$O$3:$Q$553,$C270+1,0)</f>
        <v>99.964285714285708</v>
      </c>
      <c r="Z270" s="3">
        <f t="shared" si="25"/>
        <v>238786</v>
      </c>
      <c r="AA270" s="3">
        <f t="shared" si="26"/>
        <v>5075</v>
      </c>
      <c r="AB270" s="3">
        <f t="shared" si="27"/>
        <v>0</v>
      </c>
      <c r="AC270" s="3">
        <f t="shared" si="28"/>
        <v>8576</v>
      </c>
      <c r="AD270" s="3">
        <f t="shared" si="29"/>
        <v>6748</v>
      </c>
    </row>
    <row r="271" spans="1:30" x14ac:dyDescent="0.15">
      <c r="A271" s="3">
        <v>266</v>
      </c>
      <c r="B271" s="3" t="str">
        <f t="shared" si="24"/>
        <v>关卡266小怪</v>
      </c>
      <c r="C271" s="3">
        <f>INDEX([3]关卡!$J$19:$J$2018,A271)</f>
        <v>264</v>
      </c>
      <c r="D271" s="3">
        <f>INDEX([3]关卡!$N$19:$N$2018,A271)</f>
        <v>264</v>
      </c>
      <c r="E271" s="3" t="s">
        <v>24</v>
      </c>
      <c r="F271" s="3" t="s">
        <v>26</v>
      </c>
      <c r="G271" s="3">
        <v>3</v>
      </c>
      <c r="H271" s="3">
        <v>0</v>
      </c>
      <c r="I271" s="3">
        <v>0</v>
      </c>
      <c r="J271" s="4">
        <v>1</v>
      </c>
      <c r="K271" s="4">
        <v>1</v>
      </c>
      <c r="L271" s="4">
        <v>2</v>
      </c>
      <c r="M271" s="3">
        <v>15</v>
      </c>
      <c r="N271" s="3">
        <v>2</v>
      </c>
      <c r="O271" s="3">
        <f>HLOOKUP(O$5,[1]非R能力!$B$8:$F$558,$C271+1,0)</f>
        <v>221160.62942633347</v>
      </c>
      <c r="P271" s="3">
        <f>HLOOKUP(P$5,[1]非R能力!$B$8:$F$558,$C271+1,0)</f>
        <v>42341.479726523081</v>
      </c>
      <c r="Q271" s="3">
        <f>HLOOKUP(Q$5,[1]非R能力!$B$8:$F$558,$C271+1,0)</f>
        <v>25375.117439768823</v>
      </c>
      <c r="R271" s="3">
        <f>HLOOKUP(R$5,[1]非R能力!$B$8:$F$558,$C271+1,0)</f>
        <v>6748.8623082652193</v>
      </c>
      <c r="S271" s="3">
        <f>HLOOKUP(S$5,[1]非R能力!$B$8:$F$558,$C271+1,0)</f>
        <v>8576.2302543033784</v>
      </c>
      <c r="T271" s="3">
        <f>INDEX([1]非R能力!$H$9:$H$558,D271)</f>
        <v>13922.020480686466</v>
      </c>
      <c r="U271" s="3">
        <f>IF(E271="小怪",0,IF(INDEX([1]非R能力!$FK$9:$FK$558,C271)=0,0,10))</f>
        <v>0</v>
      </c>
      <c r="V271" s="3">
        <f>IF(E271="小怪",0,IF(INDEX([1]非R能力!$FH$9:$FH$558,C271)=0,0,5000))</f>
        <v>0</v>
      </c>
      <c r="W271" s="3">
        <f>HLOOKUP(W$5,[2]人物技能基础!$O$3:$Q$553,$C271+1,0)</f>
        <v>3.637142857142857</v>
      </c>
      <c r="X271" s="3">
        <f>HLOOKUP(X$5,[2]人物技能基础!$O$3:$Q$553,$C271+1,0)</f>
        <v>2.0186428571428574</v>
      </c>
      <c r="Y271" s="3">
        <f>HLOOKUP(Y$5,[2]人物技能基础!$O$3:$Q$553,$C271+1,0)</f>
        <v>99.964285714285708</v>
      </c>
      <c r="Z271" s="3">
        <f t="shared" si="25"/>
        <v>238786</v>
      </c>
      <c r="AA271" s="3">
        <f t="shared" si="26"/>
        <v>5075</v>
      </c>
      <c r="AB271" s="3">
        <f t="shared" si="27"/>
        <v>0</v>
      </c>
      <c r="AC271" s="3">
        <f t="shared" si="28"/>
        <v>8576</v>
      </c>
      <c r="AD271" s="3">
        <f t="shared" si="29"/>
        <v>6748</v>
      </c>
    </row>
    <row r="272" spans="1:30" x14ac:dyDescent="0.15">
      <c r="A272" s="3">
        <v>267</v>
      </c>
      <c r="B272" s="3" t="str">
        <f t="shared" si="24"/>
        <v>关卡267小怪</v>
      </c>
      <c r="C272" s="3">
        <f>INDEX([3]关卡!$J$19:$J$2018,A272)</f>
        <v>264</v>
      </c>
      <c r="D272" s="3">
        <f>INDEX([3]关卡!$N$19:$N$2018,A272)</f>
        <v>264</v>
      </c>
      <c r="E272" s="3" t="s">
        <v>24</v>
      </c>
      <c r="F272" s="3" t="s">
        <v>26</v>
      </c>
      <c r="G272" s="3">
        <v>3</v>
      </c>
      <c r="H272" s="3">
        <v>0</v>
      </c>
      <c r="I272" s="3">
        <v>0</v>
      </c>
      <c r="J272" s="4">
        <v>1</v>
      </c>
      <c r="K272" s="4">
        <v>1</v>
      </c>
      <c r="L272" s="4">
        <v>2</v>
      </c>
      <c r="M272" s="3">
        <v>15</v>
      </c>
      <c r="N272" s="3">
        <v>2</v>
      </c>
      <c r="O272" s="3">
        <f>HLOOKUP(O$5,[1]非R能力!$B$8:$F$558,$C272+1,0)</f>
        <v>221160.62942633347</v>
      </c>
      <c r="P272" s="3">
        <f>HLOOKUP(P$5,[1]非R能力!$B$8:$F$558,$C272+1,0)</f>
        <v>42341.479726523081</v>
      </c>
      <c r="Q272" s="3">
        <f>HLOOKUP(Q$5,[1]非R能力!$B$8:$F$558,$C272+1,0)</f>
        <v>25375.117439768823</v>
      </c>
      <c r="R272" s="3">
        <f>HLOOKUP(R$5,[1]非R能力!$B$8:$F$558,$C272+1,0)</f>
        <v>6748.8623082652193</v>
      </c>
      <c r="S272" s="3">
        <f>HLOOKUP(S$5,[1]非R能力!$B$8:$F$558,$C272+1,0)</f>
        <v>8576.2302543033784</v>
      </c>
      <c r="T272" s="3">
        <f>INDEX([1]非R能力!$H$9:$H$558,D272)</f>
        <v>13922.020480686466</v>
      </c>
      <c r="U272" s="3">
        <f>IF(E272="小怪",0,IF(INDEX([1]非R能力!$FK$9:$FK$558,C272)=0,0,10))</f>
        <v>0</v>
      </c>
      <c r="V272" s="3">
        <f>IF(E272="小怪",0,IF(INDEX([1]非R能力!$FH$9:$FH$558,C272)=0,0,5000))</f>
        <v>0</v>
      </c>
      <c r="W272" s="3">
        <f>HLOOKUP(W$5,[2]人物技能基础!$O$3:$Q$553,$C272+1,0)</f>
        <v>3.637142857142857</v>
      </c>
      <c r="X272" s="3">
        <f>HLOOKUP(X$5,[2]人物技能基础!$O$3:$Q$553,$C272+1,0)</f>
        <v>2.0186428571428574</v>
      </c>
      <c r="Y272" s="3">
        <f>HLOOKUP(Y$5,[2]人物技能基础!$O$3:$Q$553,$C272+1,0)</f>
        <v>99.964285714285708</v>
      </c>
      <c r="Z272" s="3">
        <f t="shared" si="25"/>
        <v>238786</v>
      </c>
      <c r="AA272" s="3">
        <f t="shared" si="26"/>
        <v>5075</v>
      </c>
      <c r="AB272" s="3">
        <f t="shared" si="27"/>
        <v>0</v>
      </c>
      <c r="AC272" s="3">
        <f t="shared" si="28"/>
        <v>8576</v>
      </c>
      <c r="AD272" s="3">
        <f t="shared" si="29"/>
        <v>6748</v>
      </c>
    </row>
    <row r="273" spans="1:30" x14ac:dyDescent="0.15">
      <c r="A273" s="3">
        <v>268</v>
      </c>
      <c r="B273" s="3" t="str">
        <f t="shared" si="24"/>
        <v>关卡268小怪</v>
      </c>
      <c r="C273" s="3">
        <f>INDEX([3]关卡!$J$19:$J$2018,A273)</f>
        <v>265</v>
      </c>
      <c r="D273" s="3">
        <f>INDEX([3]关卡!$N$19:$N$2018,A273)</f>
        <v>265</v>
      </c>
      <c r="E273" s="3" t="s">
        <v>24</v>
      </c>
      <c r="F273" s="3" t="s">
        <v>26</v>
      </c>
      <c r="G273" s="3">
        <v>3</v>
      </c>
      <c r="H273" s="3">
        <v>0</v>
      </c>
      <c r="I273" s="3">
        <v>0</v>
      </c>
      <c r="J273" s="4">
        <v>1</v>
      </c>
      <c r="K273" s="4">
        <v>1</v>
      </c>
      <c r="L273" s="4">
        <v>2</v>
      </c>
      <c r="M273" s="3">
        <v>15</v>
      </c>
      <c r="N273" s="3">
        <v>2</v>
      </c>
      <c r="O273" s="3">
        <f>HLOOKUP(O$5,[1]非R能力!$B$8:$F$558,$C273+1,0)</f>
        <v>224416.88649132292</v>
      </c>
      <c r="P273" s="3">
        <f>HLOOKUP(P$5,[1]非R能力!$B$8:$F$558,$C273+1,0)</f>
        <v>43315.216774000452</v>
      </c>
      <c r="Q273" s="3">
        <f>HLOOKUP(Q$5,[1]非R能力!$B$8:$F$558,$C273+1,0)</f>
        <v>25736.881122692619</v>
      </c>
      <c r="R273" s="3">
        <f>HLOOKUP(R$5,[1]非R能力!$B$8:$F$558,$C273+1,0)</f>
        <v>6844.7212558442188</v>
      </c>
      <c r="S273" s="3">
        <f>HLOOKUP(S$5,[1]非R能力!$B$8:$F$558,$C273+1,0)</f>
        <v>8712.5598184020382</v>
      </c>
      <c r="T273" s="3">
        <f>INDEX([1]非R能力!$H$9:$H$558,D273)</f>
        <v>14020.97573250461</v>
      </c>
      <c r="U273" s="3">
        <f>IF(E273="小怪",0,IF(INDEX([1]非R能力!$FK$9:$FK$558,C273)=0,0,10))</f>
        <v>0</v>
      </c>
      <c r="V273" s="3">
        <f>IF(E273="小怪",0,IF(INDEX([1]非R能力!$FH$9:$FH$558,C273)=0,0,5000))</f>
        <v>0</v>
      </c>
      <c r="W273" s="3">
        <f>HLOOKUP(W$5,[2]人物技能基础!$O$3:$Q$553,$C273+1,0)</f>
        <v>3.637142857142857</v>
      </c>
      <c r="X273" s="3">
        <f>HLOOKUP(X$5,[2]人物技能基础!$O$3:$Q$553,$C273+1,0)</f>
        <v>2.0186428571428574</v>
      </c>
      <c r="Y273" s="3">
        <f>HLOOKUP(Y$5,[2]人物技能基础!$O$3:$Q$553,$C273+1,0)</f>
        <v>99.964285714285708</v>
      </c>
      <c r="Z273" s="3">
        <f t="shared" si="25"/>
        <v>243741</v>
      </c>
      <c r="AA273" s="3">
        <f t="shared" si="26"/>
        <v>5147</v>
      </c>
      <c r="AB273" s="3">
        <f t="shared" si="27"/>
        <v>0</v>
      </c>
      <c r="AC273" s="3">
        <f t="shared" si="28"/>
        <v>8712</v>
      </c>
      <c r="AD273" s="3">
        <f t="shared" si="29"/>
        <v>6844</v>
      </c>
    </row>
    <row r="274" spans="1:30" x14ac:dyDescent="0.15">
      <c r="A274" s="3">
        <v>269</v>
      </c>
      <c r="B274" s="3" t="str">
        <f t="shared" si="24"/>
        <v>关卡269小怪</v>
      </c>
      <c r="C274" s="3">
        <f>INDEX([3]关卡!$J$19:$J$2018,A274)</f>
        <v>265</v>
      </c>
      <c r="D274" s="3">
        <f>INDEX([3]关卡!$N$19:$N$2018,A274)</f>
        <v>265</v>
      </c>
      <c r="E274" s="3" t="s">
        <v>24</v>
      </c>
      <c r="F274" s="3" t="s">
        <v>26</v>
      </c>
      <c r="G274" s="3">
        <v>3</v>
      </c>
      <c r="H274" s="3">
        <v>0</v>
      </c>
      <c r="I274" s="3">
        <v>0</v>
      </c>
      <c r="J274" s="4">
        <v>1</v>
      </c>
      <c r="K274" s="4">
        <v>1</v>
      </c>
      <c r="L274" s="4">
        <v>2</v>
      </c>
      <c r="M274" s="3">
        <v>15</v>
      </c>
      <c r="N274" s="3">
        <v>2</v>
      </c>
      <c r="O274" s="3">
        <f>HLOOKUP(O$5,[1]非R能力!$B$8:$F$558,$C274+1,0)</f>
        <v>224416.88649132292</v>
      </c>
      <c r="P274" s="3">
        <f>HLOOKUP(P$5,[1]非R能力!$B$8:$F$558,$C274+1,0)</f>
        <v>43315.216774000452</v>
      </c>
      <c r="Q274" s="3">
        <f>HLOOKUP(Q$5,[1]非R能力!$B$8:$F$558,$C274+1,0)</f>
        <v>25736.881122692619</v>
      </c>
      <c r="R274" s="3">
        <f>HLOOKUP(R$5,[1]非R能力!$B$8:$F$558,$C274+1,0)</f>
        <v>6844.7212558442188</v>
      </c>
      <c r="S274" s="3">
        <f>HLOOKUP(S$5,[1]非R能力!$B$8:$F$558,$C274+1,0)</f>
        <v>8712.5598184020382</v>
      </c>
      <c r="T274" s="3">
        <f>INDEX([1]非R能力!$H$9:$H$558,D274)</f>
        <v>14020.97573250461</v>
      </c>
      <c r="U274" s="3">
        <f>IF(E274="小怪",0,IF(INDEX([1]非R能力!$FK$9:$FK$558,C274)=0,0,10))</f>
        <v>0</v>
      </c>
      <c r="V274" s="3">
        <f>IF(E274="小怪",0,IF(INDEX([1]非R能力!$FH$9:$FH$558,C274)=0,0,5000))</f>
        <v>0</v>
      </c>
      <c r="W274" s="3">
        <f>HLOOKUP(W$5,[2]人物技能基础!$O$3:$Q$553,$C274+1,0)</f>
        <v>3.637142857142857</v>
      </c>
      <c r="X274" s="3">
        <f>HLOOKUP(X$5,[2]人物技能基础!$O$3:$Q$553,$C274+1,0)</f>
        <v>2.0186428571428574</v>
      </c>
      <c r="Y274" s="3">
        <f>HLOOKUP(Y$5,[2]人物技能基础!$O$3:$Q$553,$C274+1,0)</f>
        <v>99.964285714285708</v>
      </c>
      <c r="Z274" s="3">
        <f t="shared" si="25"/>
        <v>243741</v>
      </c>
      <c r="AA274" s="3">
        <f t="shared" si="26"/>
        <v>5147</v>
      </c>
      <c r="AB274" s="3">
        <f t="shared" si="27"/>
        <v>0</v>
      </c>
      <c r="AC274" s="3">
        <f t="shared" si="28"/>
        <v>8712</v>
      </c>
      <c r="AD274" s="3">
        <f t="shared" si="29"/>
        <v>6844</v>
      </c>
    </row>
    <row r="275" spans="1:30" x14ac:dyDescent="0.15">
      <c r="A275" s="3">
        <v>270</v>
      </c>
      <c r="B275" s="3" t="str">
        <f t="shared" si="24"/>
        <v>关卡270小怪</v>
      </c>
      <c r="C275" s="3">
        <f>INDEX([3]关卡!$J$19:$J$2018,A275)</f>
        <v>265</v>
      </c>
      <c r="D275" s="3">
        <f>INDEX([3]关卡!$N$19:$N$2018,A275)</f>
        <v>265</v>
      </c>
      <c r="E275" s="3" t="s">
        <v>24</v>
      </c>
      <c r="F275" s="3" t="s">
        <v>26</v>
      </c>
      <c r="G275" s="3">
        <v>3</v>
      </c>
      <c r="H275" s="3">
        <v>0</v>
      </c>
      <c r="I275" s="3">
        <v>0</v>
      </c>
      <c r="J275" s="4">
        <v>1</v>
      </c>
      <c r="K275" s="4">
        <v>1</v>
      </c>
      <c r="L275" s="4">
        <v>2</v>
      </c>
      <c r="M275" s="3">
        <v>15</v>
      </c>
      <c r="N275" s="3">
        <v>2</v>
      </c>
      <c r="O275" s="3">
        <f>HLOOKUP(O$5,[1]非R能力!$B$8:$F$558,$C275+1,0)</f>
        <v>224416.88649132292</v>
      </c>
      <c r="P275" s="3">
        <f>HLOOKUP(P$5,[1]非R能力!$B$8:$F$558,$C275+1,0)</f>
        <v>43315.216774000452</v>
      </c>
      <c r="Q275" s="3">
        <f>HLOOKUP(Q$5,[1]非R能力!$B$8:$F$558,$C275+1,0)</f>
        <v>25736.881122692619</v>
      </c>
      <c r="R275" s="3">
        <f>HLOOKUP(R$5,[1]非R能力!$B$8:$F$558,$C275+1,0)</f>
        <v>6844.7212558442188</v>
      </c>
      <c r="S275" s="3">
        <f>HLOOKUP(S$5,[1]非R能力!$B$8:$F$558,$C275+1,0)</f>
        <v>8712.5598184020382</v>
      </c>
      <c r="T275" s="3">
        <f>INDEX([1]非R能力!$H$9:$H$558,D275)</f>
        <v>14020.97573250461</v>
      </c>
      <c r="U275" s="3">
        <f>IF(E275="小怪",0,IF(INDEX([1]非R能力!$FK$9:$FK$558,C275)=0,0,10))</f>
        <v>0</v>
      </c>
      <c r="V275" s="3">
        <f>IF(E275="小怪",0,IF(INDEX([1]非R能力!$FH$9:$FH$558,C275)=0,0,5000))</f>
        <v>0</v>
      </c>
      <c r="W275" s="3">
        <f>HLOOKUP(W$5,[2]人物技能基础!$O$3:$Q$553,$C275+1,0)</f>
        <v>3.637142857142857</v>
      </c>
      <c r="X275" s="3">
        <f>HLOOKUP(X$5,[2]人物技能基础!$O$3:$Q$553,$C275+1,0)</f>
        <v>2.0186428571428574</v>
      </c>
      <c r="Y275" s="3">
        <f>HLOOKUP(Y$5,[2]人物技能基础!$O$3:$Q$553,$C275+1,0)</f>
        <v>99.964285714285708</v>
      </c>
      <c r="Z275" s="3">
        <f t="shared" si="25"/>
        <v>243741</v>
      </c>
      <c r="AA275" s="3">
        <f t="shared" si="26"/>
        <v>5147</v>
      </c>
      <c r="AB275" s="3">
        <f t="shared" si="27"/>
        <v>0</v>
      </c>
      <c r="AC275" s="3">
        <f t="shared" si="28"/>
        <v>8712</v>
      </c>
      <c r="AD275" s="3">
        <f t="shared" si="29"/>
        <v>6844</v>
      </c>
    </row>
    <row r="276" spans="1:30" x14ac:dyDescent="0.15">
      <c r="A276" s="3">
        <v>271</v>
      </c>
      <c r="B276" s="3" t="str">
        <f t="shared" si="24"/>
        <v>关卡271小怪</v>
      </c>
      <c r="C276" s="3">
        <f>INDEX([3]关卡!$J$19:$J$2018,A276)</f>
        <v>265</v>
      </c>
      <c r="D276" s="3">
        <f>INDEX([3]关卡!$N$19:$N$2018,A276)</f>
        <v>265</v>
      </c>
      <c r="E276" s="3" t="s">
        <v>24</v>
      </c>
      <c r="F276" s="3" t="s">
        <v>26</v>
      </c>
      <c r="G276" s="3">
        <v>3</v>
      </c>
      <c r="H276" s="3">
        <v>0</v>
      </c>
      <c r="I276" s="3">
        <v>0</v>
      </c>
      <c r="J276" s="4">
        <v>1</v>
      </c>
      <c r="K276" s="4">
        <v>1</v>
      </c>
      <c r="L276" s="4">
        <v>2</v>
      </c>
      <c r="M276" s="3">
        <v>15</v>
      </c>
      <c r="N276" s="3">
        <v>2</v>
      </c>
      <c r="O276" s="3">
        <f>HLOOKUP(O$5,[1]非R能力!$B$8:$F$558,$C276+1,0)</f>
        <v>224416.88649132292</v>
      </c>
      <c r="P276" s="3">
        <f>HLOOKUP(P$5,[1]非R能力!$B$8:$F$558,$C276+1,0)</f>
        <v>43315.216774000452</v>
      </c>
      <c r="Q276" s="3">
        <f>HLOOKUP(Q$5,[1]非R能力!$B$8:$F$558,$C276+1,0)</f>
        <v>25736.881122692619</v>
      </c>
      <c r="R276" s="3">
        <f>HLOOKUP(R$5,[1]非R能力!$B$8:$F$558,$C276+1,0)</f>
        <v>6844.7212558442188</v>
      </c>
      <c r="S276" s="3">
        <f>HLOOKUP(S$5,[1]非R能力!$B$8:$F$558,$C276+1,0)</f>
        <v>8712.5598184020382</v>
      </c>
      <c r="T276" s="3">
        <f>INDEX([1]非R能力!$H$9:$H$558,D276)</f>
        <v>14020.97573250461</v>
      </c>
      <c r="U276" s="3">
        <f>IF(E276="小怪",0,IF(INDEX([1]非R能力!$FK$9:$FK$558,C276)=0,0,10))</f>
        <v>0</v>
      </c>
      <c r="V276" s="3">
        <f>IF(E276="小怪",0,IF(INDEX([1]非R能力!$FH$9:$FH$558,C276)=0,0,5000))</f>
        <v>0</v>
      </c>
      <c r="W276" s="3">
        <f>HLOOKUP(W$5,[2]人物技能基础!$O$3:$Q$553,$C276+1,0)</f>
        <v>3.637142857142857</v>
      </c>
      <c r="X276" s="3">
        <f>HLOOKUP(X$5,[2]人物技能基础!$O$3:$Q$553,$C276+1,0)</f>
        <v>2.0186428571428574</v>
      </c>
      <c r="Y276" s="3">
        <f>HLOOKUP(Y$5,[2]人物技能基础!$O$3:$Q$553,$C276+1,0)</f>
        <v>99.964285714285708</v>
      </c>
      <c r="Z276" s="3">
        <f t="shared" si="25"/>
        <v>243741</v>
      </c>
      <c r="AA276" s="3">
        <f t="shared" si="26"/>
        <v>5147</v>
      </c>
      <c r="AB276" s="3">
        <f t="shared" si="27"/>
        <v>0</v>
      </c>
      <c r="AC276" s="3">
        <f t="shared" si="28"/>
        <v>8712</v>
      </c>
      <c r="AD276" s="3">
        <f t="shared" si="29"/>
        <v>6844</v>
      </c>
    </row>
    <row r="277" spans="1:30" x14ac:dyDescent="0.15">
      <c r="A277" s="3">
        <v>272</v>
      </c>
      <c r="B277" s="3" t="str">
        <f t="shared" si="24"/>
        <v>关卡272小怪</v>
      </c>
      <c r="C277" s="3">
        <f>INDEX([3]关卡!$J$19:$J$2018,A277)</f>
        <v>266</v>
      </c>
      <c r="D277" s="3">
        <f>INDEX([3]关卡!$N$19:$N$2018,A277)</f>
        <v>266</v>
      </c>
      <c r="E277" s="3" t="s">
        <v>24</v>
      </c>
      <c r="F277" s="3" t="s">
        <v>26</v>
      </c>
      <c r="G277" s="3">
        <v>3</v>
      </c>
      <c r="H277" s="3">
        <v>0</v>
      </c>
      <c r="I277" s="3">
        <v>0</v>
      </c>
      <c r="J277" s="4">
        <v>1</v>
      </c>
      <c r="K277" s="4">
        <v>1</v>
      </c>
      <c r="L277" s="4">
        <v>2</v>
      </c>
      <c r="M277" s="3">
        <v>15</v>
      </c>
      <c r="N277" s="3">
        <v>2</v>
      </c>
      <c r="O277" s="3">
        <f>HLOOKUP(O$5,[1]非R能力!$B$8:$F$558,$C277+1,0)</f>
        <v>227728.06120398871</v>
      </c>
      <c r="P277" s="3">
        <f>HLOOKUP(P$5,[1]非R能力!$B$8:$F$558,$C277+1,0)</f>
        <v>43863.081725927688</v>
      </c>
      <c r="Q277" s="3">
        <f>HLOOKUP(Q$5,[1]非R能力!$B$8:$F$558,$C277+1,0)</f>
        <v>26095.713217883858</v>
      </c>
      <c r="R277" s="3">
        <f>HLOOKUP(R$5,[1]非R能力!$B$8:$F$558,$C277+1,0)</f>
        <v>6940.7179214406133</v>
      </c>
      <c r="S277" s="3">
        <f>HLOOKUP(S$5,[1]非R能力!$B$8:$F$558,$C277+1,0)</f>
        <v>8844.961638350982</v>
      </c>
      <c r="T277" s="3">
        <f>INDEX([1]非R能力!$H$9:$H$558,D277)</f>
        <v>14120.449649131682</v>
      </c>
      <c r="U277" s="3">
        <f>IF(E277="小怪",0,IF(INDEX([1]非R能力!$FK$9:$FK$558,C277)=0,0,10))</f>
        <v>0</v>
      </c>
      <c r="V277" s="3">
        <f>IF(E277="小怪",0,IF(INDEX([1]非R能力!$FH$9:$FH$558,C277)=0,0,5000))</f>
        <v>0</v>
      </c>
      <c r="W277" s="3">
        <f>HLOOKUP(W$5,[2]人物技能基础!$O$3:$Q$553,$C277+1,0)</f>
        <v>3.637142857142857</v>
      </c>
      <c r="X277" s="3">
        <f>HLOOKUP(X$5,[2]人物技能基础!$O$3:$Q$553,$C277+1,0)</f>
        <v>2.0186428571428574</v>
      </c>
      <c r="Y277" s="3">
        <f>HLOOKUP(Y$5,[2]人物技能基础!$O$3:$Q$553,$C277+1,0)</f>
        <v>99.964285714285708</v>
      </c>
      <c r="Z277" s="3">
        <f t="shared" si="25"/>
        <v>246634</v>
      </c>
      <c r="AA277" s="3">
        <f t="shared" si="26"/>
        <v>5219</v>
      </c>
      <c r="AB277" s="3">
        <f t="shared" si="27"/>
        <v>0</v>
      </c>
      <c r="AC277" s="3">
        <f t="shared" si="28"/>
        <v>8844</v>
      </c>
      <c r="AD277" s="3">
        <f t="shared" si="29"/>
        <v>6940</v>
      </c>
    </row>
    <row r="278" spans="1:30" x14ac:dyDescent="0.15">
      <c r="A278" s="3">
        <v>273</v>
      </c>
      <c r="B278" s="3" t="str">
        <f t="shared" si="24"/>
        <v>关卡273小怪</v>
      </c>
      <c r="C278" s="3">
        <f>INDEX([3]关卡!$J$19:$J$2018,A278)</f>
        <v>266</v>
      </c>
      <c r="D278" s="3">
        <f>INDEX([3]关卡!$N$19:$N$2018,A278)</f>
        <v>266</v>
      </c>
      <c r="E278" s="3" t="s">
        <v>24</v>
      </c>
      <c r="F278" s="3" t="s">
        <v>26</v>
      </c>
      <c r="G278" s="3">
        <v>3</v>
      </c>
      <c r="H278" s="3">
        <v>0</v>
      </c>
      <c r="I278" s="3">
        <v>0</v>
      </c>
      <c r="J278" s="4">
        <v>1</v>
      </c>
      <c r="K278" s="4">
        <v>1</v>
      </c>
      <c r="L278" s="4">
        <v>2</v>
      </c>
      <c r="M278" s="3">
        <v>15</v>
      </c>
      <c r="N278" s="3">
        <v>2</v>
      </c>
      <c r="O278" s="3">
        <f>HLOOKUP(O$5,[1]非R能力!$B$8:$F$558,$C278+1,0)</f>
        <v>227728.06120398871</v>
      </c>
      <c r="P278" s="3">
        <f>HLOOKUP(P$5,[1]非R能力!$B$8:$F$558,$C278+1,0)</f>
        <v>43863.081725927688</v>
      </c>
      <c r="Q278" s="3">
        <f>HLOOKUP(Q$5,[1]非R能力!$B$8:$F$558,$C278+1,0)</f>
        <v>26095.713217883858</v>
      </c>
      <c r="R278" s="3">
        <f>HLOOKUP(R$5,[1]非R能力!$B$8:$F$558,$C278+1,0)</f>
        <v>6940.7179214406133</v>
      </c>
      <c r="S278" s="3">
        <f>HLOOKUP(S$5,[1]非R能力!$B$8:$F$558,$C278+1,0)</f>
        <v>8844.961638350982</v>
      </c>
      <c r="T278" s="3">
        <f>INDEX([1]非R能力!$H$9:$H$558,D278)</f>
        <v>14120.449649131682</v>
      </c>
      <c r="U278" s="3">
        <f>IF(E278="小怪",0,IF(INDEX([1]非R能力!$FK$9:$FK$558,C278)=0,0,10))</f>
        <v>0</v>
      </c>
      <c r="V278" s="3">
        <f>IF(E278="小怪",0,IF(INDEX([1]非R能力!$FH$9:$FH$558,C278)=0,0,5000))</f>
        <v>0</v>
      </c>
      <c r="W278" s="3">
        <f>HLOOKUP(W$5,[2]人物技能基础!$O$3:$Q$553,$C278+1,0)</f>
        <v>3.637142857142857</v>
      </c>
      <c r="X278" s="3">
        <f>HLOOKUP(X$5,[2]人物技能基础!$O$3:$Q$553,$C278+1,0)</f>
        <v>2.0186428571428574</v>
      </c>
      <c r="Y278" s="3">
        <f>HLOOKUP(Y$5,[2]人物技能基础!$O$3:$Q$553,$C278+1,0)</f>
        <v>99.964285714285708</v>
      </c>
      <c r="Z278" s="3">
        <f t="shared" si="25"/>
        <v>246634</v>
      </c>
      <c r="AA278" s="3">
        <f t="shared" si="26"/>
        <v>5219</v>
      </c>
      <c r="AB278" s="3">
        <f t="shared" si="27"/>
        <v>0</v>
      </c>
      <c r="AC278" s="3">
        <f t="shared" si="28"/>
        <v>8844</v>
      </c>
      <c r="AD278" s="3">
        <f t="shared" si="29"/>
        <v>6940</v>
      </c>
    </row>
    <row r="279" spans="1:30" x14ac:dyDescent="0.15">
      <c r="A279" s="3">
        <v>274</v>
      </c>
      <c r="B279" s="3" t="str">
        <f t="shared" si="24"/>
        <v>关卡274小怪</v>
      </c>
      <c r="C279" s="3">
        <f>INDEX([3]关卡!$J$19:$J$2018,A279)</f>
        <v>266</v>
      </c>
      <c r="D279" s="3">
        <f>INDEX([3]关卡!$N$19:$N$2018,A279)</f>
        <v>266</v>
      </c>
      <c r="E279" s="3" t="s">
        <v>24</v>
      </c>
      <c r="F279" s="3" t="s">
        <v>26</v>
      </c>
      <c r="G279" s="3">
        <v>3</v>
      </c>
      <c r="H279" s="3">
        <v>0</v>
      </c>
      <c r="I279" s="3">
        <v>0</v>
      </c>
      <c r="J279" s="4">
        <v>1</v>
      </c>
      <c r="K279" s="4">
        <v>1</v>
      </c>
      <c r="L279" s="4">
        <v>2</v>
      </c>
      <c r="M279" s="3">
        <v>15</v>
      </c>
      <c r="N279" s="3">
        <v>2</v>
      </c>
      <c r="O279" s="3">
        <f>HLOOKUP(O$5,[1]非R能力!$B$8:$F$558,$C279+1,0)</f>
        <v>227728.06120398871</v>
      </c>
      <c r="P279" s="3">
        <f>HLOOKUP(P$5,[1]非R能力!$B$8:$F$558,$C279+1,0)</f>
        <v>43863.081725927688</v>
      </c>
      <c r="Q279" s="3">
        <f>HLOOKUP(Q$5,[1]非R能力!$B$8:$F$558,$C279+1,0)</f>
        <v>26095.713217883858</v>
      </c>
      <c r="R279" s="3">
        <f>HLOOKUP(R$5,[1]非R能力!$B$8:$F$558,$C279+1,0)</f>
        <v>6940.7179214406133</v>
      </c>
      <c r="S279" s="3">
        <f>HLOOKUP(S$5,[1]非R能力!$B$8:$F$558,$C279+1,0)</f>
        <v>8844.961638350982</v>
      </c>
      <c r="T279" s="3">
        <f>INDEX([1]非R能力!$H$9:$H$558,D279)</f>
        <v>14120.449649131682</v>
      </c>
      <c r="U279" s="3">
        <f>IF(E279="小怪",0,IF(INDEX([1]非R能力!$FK$9:$FK$558,C279)=0,0,10))</f>
        <v>0</v>
      </c>
      <c r="V279" s="3">
        <f>IF(E279="小怪",0,IF(INDEX([1]非R能力!$FH$9:$FH$558,C279)=0,0,5000))</f>
        <v>0</v>
      </c>
      <c r="W279" s="3">
        <f>HLOOKUP(W$5,[2]人物技能基础!$O$3:$Q$553,$C279+1,0)</f>
        <v>3.637142857142857</v>
      </c>
      <c r="X279" s="3">
        <f>HLOOKUP(X$5,[2]人物技能基础!$O$3:$Q$553,$C279+1,0)</f>
        <v>2.0186428571428574</v>
      </c>
      <c r="Y279" s="3">
        <f>HLOOKUP(Y$5,[2]人物技能基础!$O$3:$Q$553,$C279+1,0)</f>
        <v>99.964285714285708</v>
      </c>
      <c r="Z279" s="3">
        <f t="shared" si="25"/>
        <v>246634</v>
      </c>
      <c r="AA279" s="3">
        <f t="shared" si="26"/>
        <v>5219</v>
      </c>
      <c r="AB279" s="3">
        <f t="shared" si="27"/>
        <v>0</v>
      </c>
      <c r="AC279" s="3">
        <f t="shared" si="28"/>
        <v>8844</v>
      </c>
      <c r="AD279" s="3">
        <f t="shared" si="29"/>
        <v>6940</v>
      </c>
    </row>
    <row r="280" spans="1:30" x14ac:dyDescent="0.15">
      <c r="A280" s="3">
        <v>275</v>
      </c>
      <c r="B280" s="3" t="str">
        <f t="shared" si="24"/>
        <v>关卡275小怪</v>
      </c>
      <c r="C280" s="3">
        <f>INDEX([3]关卡!$J$19:$J$2018,A280)</f>
        <v>266</v>
      </c>
      <c r="D280" s="3">
        <f>INDEX([3]关卡!$N$19:$N$2018,A280)</f>
        <v>266</v>
      </c>
      <c r="E280" s="3" t="s">
        <v>24</v>
      </c>
      <c r="F280" s="3" t="s">
        <v>26</v>
      </c>
      <c r="G280" s="3">
        <v>3</v>
      </c>
      <c r="H280" s="3">
        <v>0</v>
      </c>
      <c r="I280" s="3">
        <v>0</v>
      </c>
      <c r="J280" s="4">
        <v>1</v>
      </c>
      <c r="K280" s="4">
        <v>1</v>
      </c>
      <c r="L280" s="4">
        <v>2</v>
      </c>
      <c r="M280" s="3">
        <v>15</v>
      </c>
      <c r="N280" s="3">
        <v>2</v>
      </c>
      <c r="O280" s="3">
        <f>HLOOKUP(O$5,[1]非R能力!$B$8:$F$558,$C280+1,0)</f>
        <v>227728.06120398871</v>
      </c>
      <c r="P280" s="3">
        <f>HLOOKUP(P$5,[1]非R能力!$B$8:$F$558,$C280+1,0)</f>
        <v>43863.081725927688</v>
      </c>
      <c r="Q280" s="3">
        <f>HLOOKUP(Q$5,[1]非R能力!$B$8:$F$558,$C280+1,0)</f>
        <v>26095.713217883858</v>
      </c>
      <c r="R280" s="3">
        <f>HLOOKUP(R$5,[1]非R能力!$B$8:$F$558,$C280+1,0)</f>
        <v>6940.7179214406133</v>
      </c>
      <c r="S280" s="3">
        <f>HLOOKUP(S$5,[1]非R能力!$B$8:$F$558,$C280+1,0)</f>
        <v>8844.961638350982</v>
      </c>
      <c r="T280" s="3">
        <f>INDEX([1]非R能力!$H$9:$H$558,D280)</f>
        <v>14120.449649131682</v>
      </c>
      <c r="U280" s="3">
        <f>IF(E280="小怪",0,IF(INDEX([1]非R能力!$FK$9:$FK$558,C280)=0,0,10))</f>
        <v>0</v>
      </c>
      <c r="V280" s="3">
        <f>IF(E280="小怪",0,IF(INDEX([1]非R能力!$FH$9:$FH$558,C280)=0,0,5000))</f>
        <v>0</v>
      </c>
      <c r="W280" s="3">
        <f>HLOOKUP(W$5,[2]人物技能基础!$O$3:$Q$553,$C280+1,0)</f>
        <v>3.637142857142857</v>
      </c>
      <c r="X280" s="3">
        <f>HLOOKUP(X$5,[2]人物技能基础!$O$3:$Q$553,$C280+1,0)</f>
        <v>2.0186428571428574</v>
      </c>
      <c r="Y280" s="3">
        <f>HLOOKUP(Y$5,[2]人物技能基础!$O$3:$Q$553,$C280+1,0)</f>
        <v>99.964285714285708</v>
      </c>
      <c r="Z280" s="3">
        <f t="shared" si="25"/>
        <v>246634</v>
      </c>
      <c r="AA280" s="3">
        <f t="shared" si="26"/>
        <v>5219</v>
      </c>
      <c r="AB280" s="3">
        <f t="shared" si="27"/>
        <v>0</v>
      </c>
      <c r="AC280" s="3">
        <f t="shared" si="28"/>
        <v>8844</v>
      </c>
      <c r="AD280" s="3">
        <f t="shared" si="29"/>
        <v>6940</v>
      </c>
    </row>
    <row r="281" spans="1:30" x14ac:dyDescent="0.15">
      <c r="A281" s="3">
        <v>276</v>
      </c>
      <c r="B281" s="3" t="str">
        <f t="shared" si="24"/>
        <v>关卡276小怪</v>
      </c>
      <c r="C281" s="3">
        <f>INDEX([3]关卡!$J$19:$J$2018,A281)</f>
        <v>267</v>
      </c>
      <c r="D281" s="3">
        <f>INDEX([3]关卡!$N$19:$N$2018,A281)</f>
        <v>267</v>
      </c>
      <c r="E281" s="3" t="s">
        <v>24</v>
      </c>
      <c r="F281" s="3" t="s">
        <v>26</v>
      </c>
      <c r="G281" s="3">
        <v>3</v>
      </c>
      <c r="H281" s="3">
        <v>0</v>
      </c>
      <c r="I281" s="3">
        <v>0</v>
      </c>
      <c r="J281" s="4">
        <v>1</v>
      </c>
      <c r="K281" s="4">
        <v>1</v>
      </c>
      <c r="L281" s="4">
        <v>2</v>
      </c>
      <c r="M281" s="3">
        <v>15</v>
      </c>
      <c r="N281" s="3">
        <v>2</v>
      </c>
      <c r="O281" s="3">
        <f>HLOOKUP(O$5,[1]非R能力!$B$8:$F$558,$C281+1,0)</f>
        <v>231006.17498247177</v>
      </c>
      <c r="P281" s="3">
        <f>HLOOKUP(P$5,[1]非R能力!$B$8:$F$558,$C281+1,0)</f>
        <v>44407.377709037413</v>
      </c>
      <c r="Q281" s="3">
        <f>HLOOKUP(Q$5,[1]非R能力!$B$8:$F$558,$C281+1,0)</f>
        <v>26457.068431652249</v>
      </c>
      <c r="R281" s="3">
        <f>HLOOKUP(R$5,[1]非R能力!$B$8:$F$558,$C281+1,0)</f>
        <v>7036.3270937719972</v>
      </c>
      <c r="S281" s="3">
        <f>HLOOKUP(S$5,[1]非R能力!$B$8:$F$558,$C281+1,0)</f>
        <v>8980.9002324807898</v>
      </c>
      <c r="T281" s="3">
        <f>INDEX([1]非R能力!$H$9:$H$558,D281)</f>
        <v>14220.444646231663</v>
      </c>
      <c r="U281" s="3">
        <f>IF(E281="小怪",0,IF(INDEX([1]非R能力!$FK$9:$FK$558,C281)=0,0,10))</f>
        <v>0</v>
      </c>
      <c r="V281" s="3">
        <f>IF(E281="小怪",0,IF(INDEX([1]非R能力!$FH$9:$FH$558,C281)=0,0,5000))</f>
        <v>0</v>
      </c>
      <c r="W281" s="3">
        <f>HLOOKUP(W$5,[2]人物技能基础!$O$3:$Q$553,$C281+1,0)</f>
        <v>3.637142857142857</v>
      </c>
      <c r="X281" s="3">
        <f>HLOOKUP(X$5,[2]人物技能基础!$O$3:$Q$553,$C281+1,0)</f>
        <v>2.0186428571428574</v>
      </c>
      <c r="Y281" s="3">
        <f>HLOOKUP(Y$5,[2]人物技能基础!$O$3:$Q$553,$C281+1,0)</f>
        <v>99.964285714285708</v>
      </c>
      <c r="Z281" s="3">
        <f t="shared" si="25"/>
        <v>249511</v>
      </c>
      <c r="AA281" s="3">
        <f t="shared" si="26"/>
        <v>5291</v>
      </c>
      <c r="AB281" s="3">
        <f t="shared" si="27"/>
        <v>0</v>
      </c>
      <c r="AC281" s="3">
        <f t="shared" si="28"/>
        <v>8980</v>
      </c>
      <c r="AD281" s="3">
        <f t="shared" si="29"/>
        <v>7036</v>
      </c>
    </row>
    <row r="282" spans="1:30" x14ac:dyDescent="0.15">
      <c r="A282" s="3">
        <v>277</v>
      </c>
      <c r="B282" s="3" t="str">
        <f t="shared" si="24"/>
        <v>关卡277小怪</v>
      </c>
      <c r="C282" s="3">
        <f>INDEX([3]关卡!$J$19:$J$2018,A282)</f>
        <v>267</v>
      </c>
      <c r="D282" s="3">
        <f>INDEX([3]关卡!$N$19:$N$2018,A282)</f>
        <v>267</v>
      </c>
      <c r="E282" s="3" t="s">
        <v>24</v>
      </c>
      <c r="F282" s="3" t="s">
        <v>26</v>
      </c>
      <c r="G282" s="3">
        <v>3</v>
      </c>
      <c r="H282" s="3">
        <v>0</v>
      </c>
      <c r="I282" s="3">
        <v>0</v>
      </c>
      <c r="J282" s="4">
        <v>1</v>
      </c>
      <c r="K282" s="4">
        <v>1</v>
      </c>
      <c r="L282" s="4">
        <v>2</v>
      </c>
      <c r="M282" s="3">
        <v>15</v>
      </c>
      <c r="N282" s="3">
        <v>2</v>
      </c>
      <c r="O282" s="3">
        <f>HLOOKUP(O$5,[1]非R能力!$B$8:$F$558,$C282+1,0)</f>
        <v>231006.17498247177</v>
      </c>
      <c r="P282" s="3">
        <f>HLOOKUP(P$5,[1]非R能力!$B$8:$F$558,$C282+1,0)</f>
        <v>44407.377709037413</v>
      </c>
      <c r="Q282" s="3">
        <f>HLOOKUP(Q$5,[1]非R能力!$B$8:$F$558,$C282+1,0)</f>
        <v>26457.068431652249</v>
      </c>
      <c r="R282" s="3">
        <f>HLOOKUP(R$5,[1]非R能力!$B$8:$F$558,$C282+1,0)</f>
        <v>7036.3270937719972</v>
      </c>
      <c r="S282" s="3">
        <f>HLOOKUP(S$5,[1]非R能力!$B$8:$F$558,$C282+1,0)</f>
        <v>8980.9002324807898</v>
      </c>
      <c r="T282" s="3">
        <f>INDEX([1]非R能力!$H$9:$H$558,D282)</f>
        <v>14220.444646231663</v>
      </c>
      <c r="U282" s="3">
        <f>IF(E282="小怪",0,IF(INDEX([1]非R能力!$FK$9:$FK$558,C282)=0,0,10))</f>
        <v>0</v>
      </c>
      <c r="V282" s="3">
        <f>IF(E282="小怪",0,IF(INDEX([1]非R能力!$FH$9:$FH$558,C282)=0,0,5000))</f>
        <v>0</v>
      </c>
      <c r="W282" s="3">
        <f>HLOOKUP(W$5,[2]人物技能基础!$O$3:$Q$553,$C282+1,0)</f>
        <v>3.637142857142857</v>
      </c>
      <c r="X282" s="3">
        <f>HLOOKUP(X$5,[2]人物技能基础!$O$3:$Q$553,$C282+1,0)</f>
        <v>2.0186428571428574</v>
      </c>
      <c r="Y282" s="3">
        <f>HLOOKUP(Y$5,[2]人物技能基础!$O$3:$Q$553,$C282+1,0)</f>
        <v>99.964285714285708</v>
      </c>
      <c r="Z282" s="3">
        <f t="shared" si="25"/>
        <v>249511</v>
      </c>
      <c r="AA282" s="3">
        <f t="shared" si="26"/>
        <v>5291</v>
      </c>
      <c r="AB282" s="3">
        <f t="shared" si="27"/>
        <v>0</v>
      </c>
      <c r="AC282" s="3">
        <f t="shared" si="28"/>
        <v>8980</v>
      </c>
      <c r="AD282" s="3">
        <f t="shared" si="29"/>
        <v>7036</v>
      </c>
    </row>
    <row r="283" spans="1:30" x14ac:dyDescent="0.15">
      <c r="A283" s="3">
        <v>278</v>
      </c>
      <c r="B283" s="3" t="str">
        <f t="shared" si="24"/>
        <v>关卡278小怪</v>
      </c>
      <c r="C283" s="3">
        <f>INDEX([3]关卡!$J$19:$J$2018,A283)</f>
        <v>267</v>
      </c>
      <c r="D283" s="3">
        <f>INDEX([3]关卡!$N$19:$N$2018,A283)</f>
        <v>267</v>
      </c>
      <c r="E283" s="3" t="s">
        <v>24</v>
      </c>
      <c r="F283" s="3" t="s">
        <v>26</v>
      </c>
      <c r="G283" s="3">
        <v>3</v>
      </c>
      <c r="H283" s="3">
        <v>0</v>
      </c>
      <c r="I283" s="3">
        <v>0</v>
      </c>
      <c r="J283" s="4">
        <v>1</v>
      </c>
      <c r="K283" s="4">
        <v>1</v>
      </c>
      <c r="L283" s="4">
        <v>2</v>
      </c>
      <c r="M283" s="3">
        <v>15</v>
      </c>
      <c r="N283" s="3">
        <v>2</v>
      </c>
      <c r="O283" s="3">
        <f>HLOOKUP(O$5,[1]非R能力!$B$8:$F$558,$C283+1,0)</f>
        <v>231006.17498247177</v>
      </c>
      <c r="P283" s="3">
        <f>HLOOKUP(P$5,[1]非R能力!$B$8:$F$558,$C283+1,0)</f>
        <v>44407.377709037413</v>
      </c>
      <c r="Q283" s="3">
        <f>HLOOKUP(Q$5,[1]非R能力!$B$8:$F$558,$C283+1,0)</f>
        <v>26457.068431652249</v>
      </c>
      <c r="R283" s="3">
        <f>HLOOKUP(R$5,[1]非R能力!$B$8:$F$558,$C283+1,0)</f>
        <v>7036.3270937719972</v>
      </c>
      <c r="S283" s="3">
        <f>HLOOKUP(S$5,[1]非R能力!$B$8:$F$558,$C283+1,0)</f>
        <v>8980.9002324807898</v>
      </c>
      <c r="T283" s="3">
        <f>INDEX([1]非R能力!$H$9:$H$558,D283)</f>
        <v>14220.444646231663</v>
      </c>
      <c r="U283" s="3">
        <f>IF(E283="小怪",0,IF(INDEX([1]非R能力!$FK$9:$FK$558,C283)=0,0,10))</f>
        <v>0</v>
      </c>
      <c r="V283" s="3">
        <f>IF(E283="小怪",0,IF(INDEX([1]非R能力!$FH$9:$FH$558,C283)=0,0,5000))</f>
        <v>0</v>
      </c>
      <c r="W283" s="3">
        <f>HLOOKUP(W$5,[2]人物技能基础!$O$3:$Q$553,$C283+1,0)</f>
        <v>3.637142857142857</v>
      </c>
      <c r="X283" s="3">
        <f>HLOOKUP(X$5,[2]人物技能基础!$O$3:$Q$553,$C283+1,0)</f>
        <v>2.0186428571428574</v>
      </c>
      <c r="Y283" s="3">
        <f>HLOOKUP(Y$5,[2]人物技能基础!$O$3:$Q$553,$C283+1,0)</f>
        <v>99.964285714285708</v>
      </c>
      <c r="Z283" s="3">
        <f t="shared" si="25"/>
        <v>249511</v>
      </c>
      <c r="AA283" s="3">
        <f t="shared" si="26"/>
        <v>5291</v>
      </c>
      <c r="AB283" s="3">
        <f t="shared" si="27"/>
        <v>0</v>
      </c>
      <c r="AC283" s="3">
        <f t="shared" si="28"/>
        <v>8980</v>
      </c>
      <c r="AD283" s="3">
        <f t="shared" si="29"/>
        <v>7036</v>
      </c>
    </row>
    <row r="284" spans="1:30" x14ac:dyDescent="0.15">
      <c r="A284" s="3">
        <v>279</v>
      </c>
      <c r="B284" s="3" t="str">
        <f t="shared" si="24"/>
        <v>关卡279小怪</v>
      </c>
      <c r="C284" s="3">
        <f>INDEX([3]关卡!$J$19:$J$2018,A284)</f>
        <v>267</v>
      </c>
      <c r="D284" s="3">
        <f>INDEX([3]关卡!$N$19:$N$2018,A284)</f>
        <v>267</v>
      </c>
      <c r="E284" s="3" t="s">
        <v>24</v>
      </c>
      <c r="F284" s="3" t="s">
        <v>26</v>
      </c>
      <c r="G284" s="3">
        <v>3</v>
      </c>
      <c r="H284" s="3">
        <v>0</v>
      </c>
      <c r="I284" s="3">
        <v>0</v>
      </c>
      <c r="J284" s="4">
        <v>1</v>
      </c>
      <c r="K284" s="4">
        <v>1</v>
      </c>
      <c r="L284" s="4">
        <v>2</v>
      </c>
      <c r="M284" s="3">
        <v>15</v>
      </c>
      <c r="N284" s="3">
        <v>2</v>
      </c>
      <c r="O284" s="3">
        <f>HLOOKUP(O$5,[1]非R能力!$B$8:$F$558,$C284+1,0)</f>
        <v>231006.17498247177</v>
      </c>
      <c r="P284" s="3">
        <f>HLOOKUP(P$5,[1]非R能力!$B$8:$F$558,$C284+1,0)</f>
        <v>44407.377709037413</v>
      </c>
      <c r="Q284" s="3">
        <f>HLOOKUP(Q$5,[1]非R能力!$B$8:$F$558,$C284+1,0)</f>
        <v>26457.068431652249</v>
      </c>
      <c r="R284" s="3">
        <f>HLOOKUP(R$5,[1]非R能力!$B$8:$F$558,$C284+1,0)</f>
        <v>7036.3270937719972</v>
      </c>
      <c r="S284" s="3">
        <f>HLOOKUP(S$5,[1]非R能力!$B$8:$F$558,$C284+1,0)</f>
        <v>8980.9002324807898</v>
      </c>
      <c r="T284" s="3">
        <f>INDEX([1]非R能力!$H$9:$H$558,D284)</f>
        <v>14220.444646231663</v>
      </c>
      <c r="U284" s="3">
        <f>IF(E284="小怪",0,IF(INDEX([1]非R能力!$FK$9:$FK$558,C284)=0,0,10))</f>
        <v>0</v>
      </c>
      <c r="V284" s="3">
        <f>IF(E284="小怪",0,IF(INDEX([1]非R能力!$FH$9:$FH$558,C284)=0,0,5000))</f>
        <v>0</v>
      </c>
      <c r="W284" s="3">
        <f>HLOOKUP(W$5,[2]人物技能基础!$O$3:$Q$553,$C284+1,0)</f>
        <v>3.637142857142857</v>
      </c>
      <c r="X284" s="3">
        <f>HLOOKUP(X$5,[2]人物技能基础!$O$3:$Q$553,$C284+1,0)</f>
        <v>2.0186428571428574</v>
      </c>
      <c r="Y284" s="3">
        <f>HLOOKUP(Y$5,[2]人物技能基础!$O$3:$Q$553,$C284+1,0)</f>
        <v>99.964285714285708</v>
      </c>
      <c r="Z284" s="3">
        <f t="shared" si="25"/>
        <v>249511</v>
      </c>
      <c r="AA284" s="3">
        <f t="shared" si="26"/>
        <v>5291</v>
      </c>
      <c r="AB284" s="3">
        <f t="shared" si="27"/>
        <v>0</v>
      </c>
      <c r="AC284" s="3">
        <f t="shared" si="28"/>
        <v>8980</v>
      </c>
      <c r="AD284" s="3">
        <f t="shared" si="29"/>
        <v>7036</v>
      </c>
    </row>
    <row r="285" spans="1:30" x14ac:dyDescent="0.15">
      <c r="A285" s="3">
        <v>280</v>
      </c>
      <c r="B285" s="3" t="str">
        <f t="shared" si="24"/>
        <v>关卡280小怪</v>
      </c>
      <c r="C285" s="3">
        <f>INDEX([3]关卡!$J$19:$J$2018,A285)</f>
        <v>267</v>
      </c>
      <c r="D285" s="3">
        <f>INDEX([3]关卡!$N$19:$N$2018,A285)</f>
        <v>267</v>
      </c>
      <c r="E285" s="3" t="s">
        <v>24</v>
      </c>
      <c r="F285" s="3" t="s">
        <v>26</v>
      </c>
      <c r="G285" s="3">
        <v>3</v>
      </c>
      <c r="H285" s="3">
        <v>0</v>
      </c>
      <c r="I285" s="3">
        <v>0</v>
      </c>
      <c r="J285" s="4">
        <v>1</v>
      </c>
      <c r="K285" s="4">
        <v>1</v>
      </c>
      <c r="L285" s="4">
        <v>2</v>
      </c>
      <c r="M285" s="3">
        <v>15</v>
      </c>
      <c r="N285" s="3">
        <v>2</v>
      </c>
      <c r="O285" s="3">
        <f>HLOOKUP(O$5,[1]非R能力!$B$8:$F$558,$C285+1,0)</f>
        <v>231006.17498247177</v>
      </c>
      <c r="P285" s="3">
        <f>HLOOKUP(P$5,[1]非R能力!$B$8:$F$558,$C285+1,0)</f>
        <v>44407.377709037413</v>
      </c>
      <c r="Q285" s="3">
        <f>HLOOKUP(Q$5,[1]非R能力!$B$8:$F$558,$C285+1,0)</f>
        <v>26457.068431652249</v>
      </c>
      <c r="R285" s="3">
        <f>HLOOKUP(R$5,[1]非R能力!$B$8:$F$558,$C285+1,0)</f>
        <v>7036.3270937719972</v>
      </c>
      <c r="S285" s="3">
        <f>HLOOKUP(S$5,[1]非R能力!$B$8:$F$558,$C285+1,0)</f>
        <v>8980.9002324807898</v>
      </c>
      <c r="T285" s="3">
        <f>INDEX([1]非R能力!$H$9:$H$558,D285)</f>
        <v>14220.444646231663</v>
      </c>
      <c r="U285" s="3">
        <f>IF(E285="小怪",0,IF(INDEX([1]非R能力!$FK$9:$FK$558,C285)=0,0,10))</f>
        <v>0</v>
      </c>
      <c r="V285" s="3">
        <f>IF(E285="小怪",0,IF(INDEX([1]非R能力!$FH$9:$FH$558,C285)=0,0,5000))</f>
        <v>0</v>
      </c>
      <c r="W285" s="3">
        <f>HLOOKUP(W$5,[2]人物技能基础!$O$3:$Q$553,$C285+1,0)</f>
        <v>3.637142857142857</v>
      </c>
      <c r="X285" s="3">
        <f>HLOOKUP(X$5,[2]人物技能基础!$O$3:$Q$553,$C285+1,0)</f>
        <v>2.0186428571428574</v>
      </c>
      <c r="Y285" s="3">
        <f>HLOOKUP(Y$5,[2]人物技能基础!$O$3:$Q$553,$C285+1,0)</f>
        <v>99.964285714285708</v>
      </c>
      <c r="Z285" s="3">
        <f t="shared" si="25"/>
        <v>249511</v>
      </c>
      <c r="AA285" s="3">
        <f t="shared" si="26"/>
        <v>5291</v>
      </c>
      <c r="AB285" s="3">
        <f t="shared" si="27"/>
        <v>0</v>
      </c>
      <c r="AC285" s="3">
        <f t="shared" si="28"/>
        <v>8980</v>
      </c>
      <c r="AD285" s="3">
        <f t="shared" si="29"/>
        <v>7036</v>
      </c>
    </row>
    <row r="286" spans="1:30" x14ac:dyDescent="0.15">
      <c r="A286" s="3">
        <v>281</v>
      </c>
      <c r="B286" s="3" t="str">
        <f t="shared" si="24"/>
        <v>关卡281小怪</v>
      </c>
      <c r="C286" s="3">
        <f>INDEX([3]关卡!$J$19:$J$2018,A286)</f>
        <v>268</v>
      </c>
      <c r="D286" s="3">
        <f>INDEX([3]关卡!$N$19:$N$2018,A286)</f>
        <v>268</v>
      </c>
      <c r="E286" s="3" t="s">
        <v>24</v>
      </c>
      <c r="F286" s="3" t="s">
        <v>26</v>
      </c>
      <c r="G286" s="3">
        <v>3</v>
      </c>
      <c r="H286" s="3">
        <v>0</v>
      </c>
      <c r="I286" s="3">
        <v>0</v>
      </c>
      <c r="J286" s="4">
        <v>1</v>
      </c>
      <c r="K286" s="4">
        <v>1</v>
      </c>
      <c r="L286" s="4">
        <v>2</v>
      </c>
      <c r="M286" s="3">
        <v>15</v>
      </c>
      <c r="N286" s="3">
        <v>2</v>
      </c>
      <c r="O286" s="3">
        <f>HLOOKUP(O$5,[1]非R能力!$B$8:$F$558,$C286+1,0)</f>
        <v>234255.72416154965</v>
      </c>
      <c r="P286" s="3">
        <f>HLOOKUP(P$5,[1]非R能力!$B$8:$F$558,$C286+1,0)</f>
        <v>44953.448265057094</v>
      </c>
      <c r="Q286" s="3">
        <f>HLOOKUP(Q$5,[1]非R能力!$B$8:$F$558,$C286+1,0)</f>
        <v>26815.610542939401</v>
      </c>
      <c r="R286" s="3">
        <f>HLOOKUP(R$5,[1]非R能力!$B$8:$F$558,$C286+1,0)</f>
        <v>7132.5391808551285</v>
      </c>
      <c r="S286" s="3">
        <f>HLOOKUP(S$5,[1]非R能力!$B$8:$F$558,$C286+1,0)</f>
        <v>9113.6935180819401</v>
      </c>
      <c r="T286" s="3">
        <f>INDEX([1]非R能力!$H$9:$H$558,D286)</f>
        <v>14320.963145615258</v>
      </c>
      <c r="U286" s="3">
        <f>IF(E286="小怪",0,IF(INDEX([1]非R能力!$FK$9:$FK$558,C286)=0,0,10))</f>
        <v>0</v>
      </c>
      <c r="V286" s="3">
        <f>IF(E286="小怪",0,IF(INDEX([1]非R能力!$FH$9:$FH$558,C286)=0,0,5000))</f>
        <v>0</v>
      </c>
      <c r="W286" s="3">
        <f>HLOOKUP(W$5,[2]人物技能基础!$O$3:$Q$553,$C286+1,0)</f>
        <v>3.637142857142857</v>
      </c>
      <c r="X286" s="3">
        <f>HLOOKUP(X$5,[2]人物技能基础!$O$3:$Q$553,$C286+1,0)</f>
        <v>2.0186428571428574</v>
      </c>
      <c r="Y286" s="3">
        <f>HLOOKUP(Y$5,[2]人物技能基础!$O$3:$Q$553,$C286+1,0)</f>
        <v>99.964285714285708</v>
      </c>
      <c r="Z286" s="3">
        <f t="shared" si="25"/>
        <v>252398</v>
      </c>
      <c r="AA286" s="3">
        <f t="shared" si="26"/>
        <v>5363</v>
      </c>
      <c r="AB286" s="3">
        <f t="shared" si="27"/>
        <v>0</v>
      </c>
      <c r="AC286" s="3">
        <f t="shared" si="28"/>
        <v>9113</v>
      </c>
      <c r="AD286" s="3">
        <f t="shared" si="29"/>
        <v>7132</v>
      </c>
    </row>
    <row r="287" spans="1:30" x14ac:dyDescent="0.15">
      <c r="A287" s="3">
        <v>282</v>
      </c>
      <c r="B287" s="3" t="str">
        <f t="shared" si="24"/>
        <v>关卡282小怪</v>
      </c>
      <c r="C287" s="3">
        <f>INDEX([3]关卡!$J$19:$J$2018,A287)</f>
        <v>268</v>
      </c>
      <c r="D287" s="3">
        <f>INDEX([3]关卡!$N$19:$N$2018,A287)</f>
        <v>268</v>
      </c>
      <c r="E287" s="3" t="s">
        <v>24</v>
      </c>
      <c r="F287" s="3" t="s">
        <v>26</v>
      </c>
      <c r="G287" s="3">
        <v>3</v>
      </c>
      <c r="H287" s="3">
        <v>0</v>
      </c>
      <c r="I287" s="3">
        <v>0</v>
      </c>
      <c r="J287" s="4">
        <v>1</v>
      </c>
      <c r="K287" s="4">
        <v>1</v>
      </c>
      <c r="L287" s="4">
        <v>2</v>
      </c>
      <c r="M287" s="3">
        <v>15</v>
      </c>
      <c r="N287" s="3">
        <v>2</v>
      </c>
      <c r="O287" s="3">
        <f>HLOOKUP(O$5,[1]非R能力!$B$8:$F$558,$C287+1,0)</f>
        <v>234255.72416154965</v>
      </c>
      <c r="P287" s="3">
        <f>HLOOKUP(P$5,[1]非R能力!$B$8:$F$558,$C287+1,0)</f>
        <v>44953.448265057094</v>
      </c>
      <c r="Q287" s="3">
        <f>HLOOKUP(Q$5,[1]非R能力!$B$8:$F$558,$C287+1,0)</f>
        <v>26815.610542939401</v>
      </c>
      <c r="R287" s="3">
        <f>HLOOKUP(R$5,[1]非R能力!$B$8:$F$558,$C287+1,0)</f>
        <v>7132.5391808551285</v>
      </c>
      <c r="S287" s="3">
        <f>HLOOKUP(S$5,[1]非R能力!$B$8:$F$558,$C287+1,0)</f>
        <v>9113.6935180819401</v>
      </c>
      <c r="T287" s="3">
        <f>INDEX([1]非R能力!$H$9:$H$558,D287)</f>
        <v>14320.963145615258</v>
      </c>
      <c r="U287" s="3">
        <f>IF(E287="小怪",0,IF(INDEX([1]非R能力!$FK$9:$FK$558,C287)=0,0,10))</f>
        <v>0</v>
      </c>
      <c r="V287" s="3">
        <f>IF(E287="小怪",0,IF(INDEX([1]非R能力!$FH$9:$FH$558,C287)=0,0,5000))</f>
        <v>0</v>
      </c>
      <c r="W287" s="3">
        <f>HLOOKUP(W$5,[2]人物技能基础!$O$3:$Q$553,$C287+1,0)</f>
        <v>3.637142857142857</v>
      </c>
      <c r="X287" s="3">
        <f>HLOOKUP(X$5,[2]人物技能基础!$O$3:$Q$553,$C287+1,0)</f>
        <v>2.0186428571428574</v>
      </c>
      <c r="Y287" s="3">
        <f>HLOOKUP(Y$5,[2]人物技能基础!$O$3:$Q$553,$C287+1,0)</f>
        <v>99.964285714285708</v>
      </c>
      <c r="Z287" s="3">
        <f t="shared" si="25"/>
        <v>252398</v>
      </c>
      <c r="AA287" s="3">
        <f t="shared" si="26"/>
        <v>5363</v>
      </c>
      <c r="AB287" s="3">
        <f t="shared" si="27"/>
        <v>0</v>
      </c>
      <c r="AC287" s="3">
        <f t="shared" si="28"/>
        <v>9113</v>
      </c>
      <c r="AD287" s="3">
        <f t="shared" si="29"/>
        <v>7132</v>
      </c>
    </row>
    <row r="288" spans="1:30" x14ac:dyDescent="0.15">
      <c r="A288" s="3">
        <v>283</v>
      </c>
      <c r="B288" s="3" t="str">
        <f t="shared" si="24"/>
        <v>关卡283小怪</v>
      </c>
      <c r="C288" s="3">
        <f>INDEX([3]关卡!$J$19:$J$2018,A288)</f>
        <v>268</v>
      </c>
      <c r="D288" s="3">
        <f>INDEX([3]关卡!$N$19:$N$2018,A288)</f>
        <v>268</v>
      </c>
      <c r="E288" s="3" t="s">
        <v>24</v>
      </c>
      <c r="F288" s="3" t="s">
        <v>26</v>
      </c>
      <c r="G288" s="3">
        <v>3</v>
      </c>
      <c r="H288" s="3">
        <v>0</v>
      </c>
      <c r="I288" s="3">
        <v>0</v>
      </c>
      <c r="J288" s="4">
        <v>1</v>
      </c>
      <c r="K288" s="4">
        <v>1</v>
      </c>
      <c r="L288" s="4">
        <v>2</v>
      </c>
      <c r="M288" s="3">
        <v>15</v>
      </c>
      <c r="N288" s="3">
        <v>2</v>
      </c>
      <c r="O288" s="3">
        <f>HLOOKUP(O$5,[1]非R能力!$B$8:$F$558,$C288+1,0)</f>
        <v>234255.72416154965</v>
      </c>
      <c r="P288" s="3">
        <f>HLOOKUP(P$5,[1]非R能力!$B$8:$F$558,$C288+1,0)</f>
        <v>44953.448265057094</v>
      </c>
      <c r="Q288" s="3">
        <f>HLOOKUP(Q$5,[1]非R能力!$B$8:$F$558,$C288+1,0)</f>
        <v>26815.610542939401</v>
      </c>
      <c r="R288" s="3">
        <f>HLOOKUP(R$5,[1]非R能力!$B$8:$F$558,$C288+1,0)</f>
        <v>7132.5391808551285</v>
      </c>
      <c r="S288" s="3">
        <f>HLOOKUP(S$5,[1]非R能力!$B$8:$F$558,$C288+1,0)</f>
        <v>9113.6935180819401</v>
      </c>
      <c r="T288" s="3">
        <f>INDEX([1]非R能力!$H$9:$H$558,D288)</f>
        <v>14320.963145615258</v>
      </c>
      <c r="U288" s="3">
        <f>IF(E288="小怪",0,IF(INDEX([1]非R能力!$FK$9:$FK$558,C288)=0,0,10))</f>
        <v>0</v>
      </c>
      <c r="V288" s="3">
        <f>IF(E288="小怪",0,IF(INDEX([1]非R能力!$FH$9:$FH$558,C288)=0,0,5000))</f>
        <v>0</v>
      </c>
      <c r="W288" s="3">
        <f>HLOOKUP(W$5,[2]人物技能基础!$O$3:$Q$553,$C288+1,0)</f>
        <v>3.637142857142857</v>
      </c>
      <c r="X288" s="3">
        <f>HLOOKUP(X$5,[2]人物技能基础!$O$3:$Q$553,$C288+1,0)</f>
        <v>2.0186428571428574</v>
      </c>
      <c r="Y288" s="3">
        <f>HLOOKUP(Y$5,[2]人物技能基础!$O$3:$Q$553,$C288+1,0)</f>
        <v>99.964285714285708</v>
      </c>
      <c r="Z288" s="3">
        <f t="shared" si="25"/>
        <v>252398</v>
      </c>
      <c r="AA288" s="3">
        <f t="shared" si="26"/>
        <v>5363</v>
      </c>
      <c r="AB288" s="3">
        <f t="shared" si="27"/>
        <v>0</v>
      </c>
      <c r="AC288" s="3">
        <f t="shared" si="28"/>
        <v>9113</v>
      </c>
      <c r="AD288" s="3">
        <f t="shared" si="29"/>
        <v>7132</v>
      </c>
    </row>
    <row r="289" spans="1:30" x14ac:dyDescent="0.15">
      <c r="A289" s="3">
        <v>284</v>
      </c>
      <c r="B289" s="3" t="str">
        <f t="shared" si="24"/>
        <v>关卡284小怪</v>
      </c>
      <c r="C289" s="3">
        <f>INDEX([3]关卡!$J$19:$J$2018,A289)</f>
        <v>268</v>
      </c>
      <c r="D289" s="3">
        <f>INDEX([3]关卡!$N$19:$N$2018,A289)</f>
        <v>268</v>
      </c>
      <c r="E289" s="3" t="s">
        <v>24</v>
      </c>
      <c r="F289" s="3" t="s">
        <v>26</v>
      </c>
      <c r="G289" s="3">
        <v>3</v>
      </c>
      <c r="H289" s="3">
        <v>0</v>
      </c>
      <c r="I289" s="3">
        <v>0</v>
      </c>
      <c r="J289" s="4">
        <v>1</v>
      </c>
      <c r="K289" s="4">
        <v>1</v>
      </c>
      <c r="L289" s="4">
        <v>2</v>
      </c>
      <c r="M289" s="3">
        <v>15</v>
      </c>
      <c r="N289" s="3">
        <v>2</v>
      </c>
      <c r="O289" s="3">
        <f>HLOOKUP(O$5,[1]非R能力!$B$8:$F$558,$C289+1,0)</f>
        <v>234255.72416154965</v>
      </c>
      <c r="P289" s="3">
        <f>HLOOKUP(P$5,[1]非R能力!$B$8:$F$558,$C289+1,0)</f>
        <v>44953.448265057094</v>
      </c>
      <c r="Q289" s="3">
        <f>HLOOKUP(Q$5,[1]非R能力!$B$8:$F$558,$C289+1,0)</f>
        <v>26815.610542939401</v>
      </c>
      <c r="R289" s="3">
        <f>HLOOKUP(R$5,[1]非R能力!$B$8:$F$558,$C289+1,0)</f>
        <v>7132.5391808551285</v>
      </c>
      <c r="S289" s="3">
        <f>HLOOKUP(S$5,[1]非R能力!$B$8:$F$558,$C289+1,0)</f>
        <v>9113.6935180819401</v>
      </c>
      <c r="T289" s="3">
        <f>INDEX([1]非R能力!$H$9:$H$558,D289)</f>
        <v>14320.963145615258</v>
      </c>
      <c r="U289" s="3">
        <f>IF(E289="小怪",0,IF(INDEX([1]非R能力!$FK$9:$FK$558,C289)=0,0,10))</f>
        <v>0</v>
      </c>
      <c r="V289" s="3">
        <f>IF(E289="小怪",0,IF(INDEX([1]非R能力!$FH$9:$FH$558,C289)=0,0,5000))</f>
        <v>0</v>
      </c>
      <c r="W289" s="3">
        <f>HLOOKUP(W$5,[2]人物技能基础!$O$3:$Q$553,$C289+1,0)</f>
        <v>3.637142857142857</v>
      </c>
      <c r="X289" s="3">
        <f>HLOOKUP(X$5,[2]人物技能基础!$O$3:$Q$553,$C289+1,0)</f>
        <v>2.0186428571428574</v>
      </c>
      <c r="Y289" s="3">
        <f>HLOOKUP(Y$5,[2]人物技能基础!$O$3:$Q$553,$C289+1,0)</f>
        <v>99.964285714285708</v>
      </c>
      <c r="Z289" s="3">
        <f t="shared" si="25"/>
        <v>252398</v>
      </c>
      <c r="AA289" s="3">
        <f t="shared" si="26"/>
        <v>5363</v>
      </c>
      <c r="AB289" s="3">
        <f t="shared" si="27"/>
        <v>0</v>
      </c>
      <c r="AC289" s="3">
        <f t="shared" si="28"/>
        <v>9113</v>
      </c>
      <c r="AD289" s="3">
        <f t="shared" si="29"/>
        <v>7132</v>
      </c>
    </row>
    <row r="290" spans="1:30" x14ac:dyDescent="0.15">
      <c r="A290" s="3">
        <v>285</v>
      </c>
      <c r="B290" s="3" t="str">
        <f t="shared" si="24"/>
        <v>关卡285小怪</v>
      </c>
      <c r="C290" s="3">
        <f>INDEX([3]关卡!$J$19:$J$2018,A290)</f>
        <v>269</v>
      </c>
      <c r="D290" s="3">
        <f>INDEX([3]关卡!$N$19:$N$2018,A290)</f>
        <v>269</v>
      </c>
      <c r="E290" s="3" t="s">
        <v>24</v>
      </c>
      <c r="F290" s="3" t="s">
        <v>26</v>
      </c>
      <c r="G290" s="3">
        <v>3</v>
      </c>
      <c r="H290" s="3">
        <v>0</v>
      </c>
      <c r="I290" s="3">
        <v>0</v>
      </c>
      <c r="J290" s="4">
        <v>1</v>
      </c>
      <c r="K290" s="4">
        <v>1</v>
      </c>
      <c r="L290" s="4">
        <v>2</v>
      </c>
      <c r="M290" s="3">
        <v>15</v>
      </c>
      <c r="N290" s="3">
        <v>2</v>
      </c>
      <c r="O290" s="3">
        <f>HLOOKUP(O$5,[1]非R能力!$B$8:$F$558,$C290+1,0)</f>
        <v>237771.32497662096</v>
      </c>
      <c r="P290" s="3">
        <f>HLOOKUP(P$5,[1]非R能力!$B$8:$F$558,$C290+1,0)</f>
        <v>45520.801930451627</v>
      </c>
      <c r="Q290" s="3">
        <f>HLOOKUP(Q$5,[1]非R能力!$B$8:$F$558,$C290+1,0)</f>
        <v>27182.120066501073</v>
      </c>
      <c r="R290" s="3">
        <f>HLOOKUP(R$5,[1]非R能力!$B$8:$F$558,$C290+1,0)</f>
        <v>7229.1424464766551</v>
      </c>
      <c r="S290" s="3">
        <f>HLOOKUP(S$5,[1]非R能力!$B$8:$F$558,$C290+1,0)</f>
        <v>9251.0549437803675</v>
      </c>
      <c r="T290" s="3">
        <f>INDEX([1]非R能力!$H$9:$H$558,D290)</f>
        <v>14422.007575239897</v>
      </c>
      <c r="U290" s="3">
        <f>IF(E290="小怪",0,IF(INDEX([1]非R能力!$FK$9:$FK$558,C290)=0,0,10))</f>
        <v>0</v>
      </c>
      <c r="V290" s="3">
        <f>IF(E290="小怪",0,IF(INDEX([1]非R能力!$FH$9:$FH$558,C290)=0,0,5000))</f>
        <v>0</v>
      </c>
      <c r="W290" s="3">
        <f>HLOOKUP(W$5,[2]人物技能基础!$O$3:$Q$553,$C290+1,0)</f>
        <v>3.637142857142857</v>
      </c>
      <c r="X290" s="3">
        <f>HLOOKUP(X$5,[2]人物技能基础!$O$3:$Q$553,$C290+1,0)</f>
        <v>2.0186428571428574</v>
      </c>
      <c r="Y290" s="3">
        <f>HLOOKUP(Y$5,[2]人物技能基础!$O$3:$Q$553,$C290+1,0)</f>
        <v>99.964285714285708</v>
      </c>
      <c r="Z290" s="3">
        <f t="shared" si="25"/>
        <v>255389</v>
      </c>
      <c r="AA290" s="3">
        <f t="shared" si="26"/>
        <v>5436</v>
      </c>
      <c r="AB290" s="3">
        <f t="shared" si="27"/>
        <v>0</v>
      </c>
      <c r="AC290" s="3">
        <f t="shared" si="28"/>
        <v>9251</v>
      </c>
      <c r="AD290" s="3">
        <f t="shared" si="29"/>
        <v>7229</v>
      </c>
    </row>
    <row r="291" spans="1:30" x14ac:dyDescent="0.15">
      <c r="A291" s="3">
        <v>286</v>
      </c>
      <c r="B291" s="3" t="str">
        <f t="shared" si="24"/>
        <v>关卡286小怪</v>
      </c>
      <c r="C291" s="3">
        <f>INDEX([3]关卡!$J$19:$J$2018,A291)</f>
        <v>269</v>
      </c>
      <c r="D291" s="3">
        <f>INDEX([3]关卡!$N$19:$N$2018,A291)</f>
        <v>269</v>
      </c>
      <c r="E291" s="3" t="s">
        <v>24</v>
      </c>
      <c r="F291" s="3" t="s">
        <v>26</v>
      </c>
      <c r="G291" s="3">
        <v>3</v>
      </c>
      <c r="H291" s="3">
        <v>0</v>
      </c>
      <c r="I291" s="3">
        <v>0</v>
      </c>
      <c r="J291" s="4">
        <v>1</v>
      </c>
      <c r="K291" s="4">
        <v>1</v>
      </c>
      <c r="L291" s="4">
        <v>2</v>
      </c>
      <c r="M291" s="3">
        <v>15</v>
      </c>
      <c r="N291" s="3">
        <v>2</v>
      </c>
      <c r="O291" s="3">
        <f>HLOOKUP(O$5,[1]非R能力!$B$8:$F$558,$C291+1,0)</f>
        <v>237771.32497662096</v>
      </c>
      <c r="P291" s="3">
        <f>HLOOKUP(P$5,[1]非R能力!$B$8:$F$558,$C291+1,0)</f>
        <v>45520.801930451627</v>
      </c>
      <c r="Q291" s="3">
        <f>HLOOKUP(Q$5,[1]非R能力!$B$8:$F$558,$C291+1,0)</f>
        <v>27182.120066501073</v>
      </c>
      <c r="R291" s="3">
        <f>HLOOKUP(R$5,[1]非R能力!$B$8:$F$558,$C291+1,0)</f>
        <v>7229.1424464766551</v>
      </c>
      <c r="S291" s="3">
        <f>HLOOKUP(S$5,[1]非R能力!$B$8:$F$558,$C291+1,0)</f>
        <v>9251.0549437803675</v>
      </c>
      <c r="T291" s="3">
        <f>INDEX([1]非R能力!$H$9:$H$558,D291)</f>
        <v>14422.007575239897</v>
      </c>
      <c r="U291" s="3">
        <f>IF(E291="小怪",0,IF(INDEX([1]非R能力!$FK$9:$FK$558,C291)=0,0,10))</f>
        <v>0</v>
      </c>
      <c r="V291" s="3">
        <f>IF(E291="小怪",0,IF(INDEX([1]非R能力!$FH$9:$FH$558,C291)=0,0,5000))</f>
        <v>0</v>
      </c>
      <c r="W291" s="3">
        <f>HLOOKUP(W$5,[2]人物技能基础!$O$3:$Q$553,$C291+1,0)</f>
        <v>3.637142857142857</v>
      </c>
      <c r="X291" s="3">
        <f>HLOOKUP(X$5,[2]人物技能基础!$O$3:$Q$553,$C291+1,0)</f>
        <v>2.0186428571428574</v>
      </c>
      <c r="Y291" s="3">
        <f>HLOOKUP(Y$5,[2]人物技能基础!$O$3:$Q$553,$C291+1,0)</f>
        <v>99.964285714285708</v>
      </c>
      <c r="Z291" s="3">
        <f t="shared" si="25"/>
        <v>255389</v>
      </c>
      <c r="AA291" s="3">
        <f t="shared" si="26"/>
        <v>5436</v>
      </c>
      <c r="AB291" s="3">
        <f t="shared" si="27"/>
        <v>0</v>
      </c>
      <c r="AC291" s="3">
        <f t="shared" si="28"/>
        <v>9251</v>
      </c>
      <c r="AD291" s="3">
        <f t="shared" si="29"/>
        <v>7229</v>
      </c>
    </row>
    <row r="292" spans="1:30" x14ac:dyDescent="0.15">
      <c r="A292" s="3">
        <v>287</v>
      </c>
      <c r="B292" s="3" t="str">
        <f t="shared" si="24"/>
        <v>关卡287小怪</v>
      </c>
      <c r="C292" s="3">
        <f>INDEX([3]关卡!$J$19:$J$2018,A292)</f>
        <v>269</v>
      </c>
      <c r="D292" s="3">
        <f>INDEX([3]关卡!$N$19:$N$2018,A292)</f>
        <v>269</v>
      </c>
      <c r="E292" s="3" t="s">
        <v>24</v>
      </c>
      <c r="F292" s="3" t="s">
        <v>26</v>
      </c>
      <c r="G292" s="3">
        <v>3</v>
      </c>
      <c r="H292" s="3">
        <v>0</v>
      </c>
      <c r="I292" s="3">
        <v>0</v>
      </c>
      <c r="J292" s="4">
        <v>1</v>
      </c>
      <c r="K292" s="4">
        <v>1</v>
      </c>
      <c r="L292" s="4">
        <v>2</v>
      </c>
      <c r="M292" s="3">
        <v>15</v>
      </c>
      <c r="N292" s="3">
        <v>2</v>
      </c>
      <c r="O292" s="3">
        <f>HLOOKUP(O$5,[1]非R能力!$B$8:$F$558,$C292+1,0)</f>
        <v>237771.32497662096</v>
      </c>
      <c r="P292" s="3">
        <f>HLOOKUP(P$5,[1]非R能力!$B$8:$F$558,$C292+1,0)</f>
        <v>45520.801930451627</v>
      </c>
      <c r="Q292" s="3">
        <f>HLOOKUP(Q$5,[1]非R能力!$B$8:$F$558,$C292+1,0)</f>
        <v>27182.120066501073</v>
      </c>
      <c r="R292" s="3">
        <f>HLOOKUP(R$5,[1]非R能力!$B$8:$F$558,$C292+1,0)</f>
        <v>7229.1424464766551</v>
      </c>
      <c r="S292" s="3">
        <f>HLOOKUP(S$5,[1]非R能力!$B$8:$F$558,$C292+1,0)</f>
        <v>9251.0549437803675</v>
      </c>
      <c r="T292" s="3">
        <f>INDEX([1]非R能力!$H$9:$H$558,D292)</f>
        <v>14422.007575239897</v>
      </c>
      <c r="U292" s="3">
        <f>IF(E292="小怪",0,IF(INDEX([1]非R能力!$FK$9:$FK$558,C292)=0,0,10))</f>
        <v>0</v>
      </c>
      <c r="V292" s="3">
        <f>IF(E292="小怪",0,IF(INDEX([1]非R能力!$FH$9:$FH$558,C292)=0,0,5000))</f>
        <v>0</v>
      </c>
      <c r="W292" s="3">
        <f>HLOOKUP(W$5,[2]人物技能基础!$O$3:$Q$553,$C292+1,0)</f>
        <v>3.637142857142857</v>
      </c>
      <c r="X292" s="3">
        <f>HLOOKUP(X$5,[2]人物技能基础!$O$3:$Q$553,$C292+1,0)</f>
        <v>2.0186428571428574</v>
      </c>
      <c r="Y292" s="3">
        <f>HLOOKUP(Y$5,[2]人物技能基础!$O$3:$Q$553,$C292+1,0)</f>
        <v>99.964285714285708</v>
      </c>
      <c r="Z292" s="3">
        <f t="shared" si="25"/>
        <v>255389</v>
      </c>
      <c r="AA292" s="3">
        <f t="shared" si="26"/>
        <v>5436</v>
      </c>
      <c r="AB292" s="3">
        <f t="shared" si="27"/>
        <v>0</v>
      </c>
      <c r="AC292" s="3">
        <f t="shared" si="28"/>
        <v>9251</v>
      </c>
      <c r="AD292" s="3">
        <f t="shared" si="29"/>
        <v>7229</v>
      </c>
    </row>
    <row r="293" spans="1:30" x14ac:dyDescent="0.15">
      <c r="A293" s="3">
        <v>288</v>
      </c>
      <c r="B293" s="3" t="str">
        <f t="shared" si="24"/>
        <v>关卡288小怪</v>
      </c>
      <c r="C293" s="3">
        <f>INDEX([3]关卡!$J$19:$J$2018,A293)</f>
        <v>269</v>
      </c>
      <c r="D293" s="3">
        <f>INDEX([3]关卡!$N$19:$N$2018,A293)</f>
        <v>269</v>
      </c>
      <c r="E293" s="3" t="s">
        <v>24</v>
      </c>
      <c r="F293" s="3" t="s">
        <v>26</v>
      </c>
      <c r="G293" s="3">
        <v>3</v>
      </c>
      <c r="H293" s="3">
        <v>0</v>
      </c>
      <c r="I293" s="3">
        <v>0</v>
      </c>
      <c r="J293" s="4">
        <v>1</v>
      </c>
      <c r="K293" s="4">
        <v>1</v>
      </c>
      <c r="L293" s="4">
        <v>2</v>
      </c>
      <c r="M293" s="3">
        <v>15</v>
      </c>
      <c r="N293" s="3">
        <v>2</v>
      </c>
      <c r="O293" s="3">
        <f>HLOOKUP(O$5,[1]非R能力!$B$8:$F$558,$C293+1,0)</f>
        <v>237771.32497662096</v>
      </c>
      <c r="P293" s="3">
        <f>HLOOKUP(P$5,[1]非R能力!$B$8:$F$558,$C293+1,0)</f>
        <v>45520.801930451627</v>
      </c>
      <c r="Q293" s="3">
        <f>HLOOKUP(Q$5,[1]非R能力!$B$8:$F$558,$C293+1,0)</f>
        <v>27182.120066501073</v>
      </c>
      <c r="R293" s="3">
        <f>HLOOKUP(R$5,[1]非R能力!$B$8:$F$558,$C293+1,0)</f>
        <v>7229.1424464766551</v>
      </c>
      <c r="S293" s="3">
        <f>HLOOKUP(S$5,[1]非R能力!$B$8:$F$558,$C293+1,0)</f>
        <v>9251.0549437803675</v>
      </c>
      <c r="T293" s="3">
        <f>INDEX([1]非R能力!$H$9:$H$558,D293)</f>
        <v>14422.007575239897</v>
      </c>
      <c r="U293" s="3">
        <f>IF(E293="小怪",0,IF(INDEX([1]非R能力!$FK$9:$FK$558,C293)=0,0,10))</f>
        <v>0</v>
      </c>
      <c r="V293" s="3">
        <f>IF(E293="小怪",0,IF(INDEX([1]非R能力!$FH$9:$FH$558,C293)=0,0,5000))</f>
        <v>0</v>
      </c>
      <c r="W293" s="3">
        <f>HLOOKUP(W$5,[2]人物技能基础!$O$3:$Q$553,$C293+1,0)</f>
        <v>3.637142857142857</v>
      </c>
      <c r="X293" s="3">
        <f>HLOOKUP(X$5,[2]人物技能基础!$O$3:$Q$553,$C293+1,0)</f>
        <v>2.0186428571428574</v>
      </c>
      <c r="Y293" s="3">
        <f>HLOOKUP(Y$5,[2]人物技能基础!$O$3:$Q$553,$C293+1,0)</f>
        <v>99.964285714285708</v>
      </c>
      <c r="Z293" s="3">
        <f t="shared" si="25"/>
        <v>255389</v>
      </c>
      <c r="AA293" s="3">
        <f t="shared" si="26"/>
        <v>5436</v>
      </c>
      <c r="AB293" s="3">
        <f t="shared" si="27"/>
        <v>0</v>
      </c>
      <c r="AC293" s="3">
        <f t="shared" si="28"/>
        <v>9251</v>
      </c>
      <c r="AD293" s="3">
        <f t="shared" si="29"/>
        <v>7229</v>
      </c>
    </row>
    <row r="294" spans="1:30" x14ac:dyDescent="0.15">
      <c r="A294" s="3">
        <v>289</v>
      </c>
      <c r="B294" s="3" t="str">
        <f t="shared" si="24"/>
        <v>关卡289小怪</v>
      </c>
      <c r="C294" s="3">
        <f>INDEX([3]关卡!$J$19:$J$2018,A294)</f>
        <v>269</v>
      </c>
      <c r="D294" s="3">
        <f>INDEX([3]关卡!$N$19:$N$2018,A294)</f>
        <v>269</v>
      </c>
      <c r="E294" s="3" t="s">
        <v>24</v>
      </c>
      <c r="F294" s="3" t="s">
        <v>26</v>
      </c>
      <c r="G294" s="3">
        <v>3</v>
      </c>
      <c r="H294" s="3">
        <v>0</v>
      </c>
      <c r="I294" s="3">
        <v>0</v>
      </c>
      <c r="J294" s="4">
        <v>1</v>
      </c>
      <c r="K294" s="4">
        <v>1</v>
      </c>
      <c r="L294" s="4">
        <v>2</v>
      </c>
      <c r="M294" s="3">
        <v>15</v>
      </c>
      <c r="N294" s="3">
        <v>2</v>
      </c>
      <c r="O294" s="3">
        <f>HLOOKUP(O$5,[1]非R能力!$B$8:$F$558,$C294+1,0)</f>
        <v>237771.32497662096</v>
      </c>
      <c r="P294" s="3">
        <f>HLOOKUP(P$5,[1]非R能力!$B$8:$F$558,$C294+1,0)</f>
        <v>45520.801930451627</v>
      </c>
      <c r="Q294" s="3">
        <f>HLOOKUP(Q$5,[1]非R能力!$B$8:$F$558,$C294+1,0)</f>
        <v>27182.120066501073</v>
      </c>
      <c r="R294" s="3">
        <f>HLOOKUP(R$5,[1]非R能力!$B$8:$F$558,$C294+1,0)</f>
        <v>7229.1424464766551</v>
      </c>
      <c r="S294" s="3">
        <f>HLOOKUP(S$5,[1]非R能力!$B$8:$F$558,$C294+1,0)</f>
        <v>9251.0549437803675</v>
      </c>
      <c r="T294" s="3">
        <f>INDEX([1]非R能力!$H$9:$H$558,D294)</f>
        <v>14422.007575239897</v>
      </c>
      <c r="U294" s="3">
        <f>IF(E294="小怪",0,IF(INDEX([1]非R能力!$FK$9:$FK$558,C294)=0,0,10))</f>
        <v>0</v>
      </c>
      <c r="V294" s="3">
        <f>IF(E294="小怪",0,IF(INDEX([1]非R能力!$FH$9:$FH$558,C294)=0,0,5000))</f>
        <v>0</v>
      </c>
      <c r="W294" s="3">
        <f>HLOOKUP(W$5,[2]人物技能基础!$O$3:$Q$553,$C294+1,0)</f>
        <v>3.637142857142857</v>
      </c>
      <c r="X294" s="3">
        <f>HLOOKUP(X$5,[2]人物技能基础!$O$3:$Q$553,$C294+1,0)</f>
        <v>2.0186428571428574</v>
      </c>
      <c r="Y294" s="3">
        <f>HLOOKUP(Y$5,[2]人物技能基础!$O$3:$Q$553,$C294+1,0)</f>
        <v>99.964285714285708</v>
      </c>
      <c r="Z294" s="3">
        <f t="shared" si="25"/>
        <v>255389</v>
      </c>
      <c r="AA294" s="3">
        <f t="shared" si="26"/>
        <v>5436</v>
      </c>
      <c r="AB294" s="3">
        <f t="shared" si="27"/>
        <v>0</v>
      </c>
      <c r="AC294" s="3">
        <f t="shared" si="28"/>
        <v>9251</v>
      </c>
      <c r="AD294" s="3">
        <f t="shared" si="29"/>
        <v>7229</v>
      </c>
    </row>
    <row r="295" spans="1:30" x14ac:dyDescent="0.15">
      <c r="A295" s="3">
        <v>290</v>
      </c>
      <c r="B295" s="3" t="str">
        <f t="shared" si="24"/>
        <v>关卡290小怪</v>
      </c>
      <c r="C295" s="3">
        <f>INDEX([3]关卡!$J$19:$J$2018,A295)</f>
        <v>270</v>
      </c>
      <c r="D295" s="3">
        <f>INDEX([3]关卡!$N$19:$N$2018,A295)</f>
        <v>270</v>
      </c>
      <c r="E295" s="3" t="s">
        <v>24</v>
      </c>
      <c r="F295" s="3" t="s">
        <v>26</v>
      </c>
      <c r="G295" s="3">
        <v>3</v>
      </c>
      <c r="H295" s="3">
        <v>0</v>
      </c>
      <c r="I295" s="3">
        <v>0</v>
      </c>
      <c r="J295" s="4">
        <v>1</v>
      </c>
      <c r="K295" s="4">
        <v>1</v>
      </c>
      <c r="L295" s="4">
        <v>2</v>
      </c>
      <c r="M295" s="3">
        <v>15</v>
      </c>
      <c r="N295" s="3">
        <v>2</v>
      </c>
      <c r="O295" s="3">
        <f>HLOOKUP(O$5,[1]非R能力!$B$8:$F$558,$C295+1,0)</f>
        <v>241815.03203652738</v>
      </c>
      <c r="P295" s="3">
        <f>HLOOKUP(P$5,[1]非R能力!$B$8:$F$558,$C295+1,0)</f>
        <v>46196.233635528821</v>
      </c>
      <c r="Q295" s="3">
        <f>HLOOKUP(Q$5,[1]非R能力!$B$8:$F$558,$C295+1,0)</f>
        <v>27563.319000013369</v>
      </c>
      <c r="R295" s="3">
        <f>HLOOKUP(R$5,[1]非R能力!$B$8:$F$558,$C295+1,0)</f>
        <v>7341.1225516753966</v>
      </c>
      <c r="S295" s="3">
        <f>HLOOKUP(S$5,[1]非R能力!$B$8:$F$558,$C295+1,0)</f>
        <v>9412.0495566738609</v>
      </c>
      <c r="T295" s="3">
        <f>INDEX([1]非R能力!$H$9:$H$558,D295)</f>
        <v>14523.580369209754</v>
      </c>
      <c r="U295" s="3">
        <f>IF(E295="小怪",0,IF(INDEX([1]非R能力!$FK$9:$FK$558,C295)=0,0,10))</f>
        <v>0</v>
      </c>
      <c r="V295" s="3">
        <f>IF(E295="小怪",0,IF(INDEX([1]非R能力!$FH$9:$FH$558,C295)=0,0,5000))</f>
        <v>0</v>
      </c>
      <c r="W295" s="3">
        <f>HLOOKUP(W$5,[2]人物技能基础!$O$3:$Q$553,$C295+1,0)</f>
        <v>3.637142857142857</v>
      </c>
      <c r="X295" s="3">
        <f>HLOOKUP(X$5,[2]人物技能基础!$O$3:$Q$553,$C295+1,0)</f>
        <v>2.0186428571428574</v>
      </c>
      <c r="Y295" s="3">
        <f>HLOOKUP(Y$5,[2]人物技能基础!$O$3:$Q$553,$C295+1,0)</f>
        <v>99.964285714285708</v>
      </c>
      <c r="Z295" s="3">
        <f t="shared" si="25"/>
        <v>258905</v>
      </c>
      <c r="AA295" s="3">
        <f t="shared" si="26"/>
        <v>5512</v>
      </c>
      <c r="AB295" s="3">
        <f t="shared" si="27"/>
        <v>0</v>
      </c>
      <c r="AC295" s="3">
        <f t="shared" si="28"/>
        <v>9412</v>
      </c>
      <c r="AD295" s="3">
        <f t="shared" si="29"/>
        <v>7341</v>
      </c>
    </row>
    <row r="296" spans="1:30" x14ac:dyDescent="0.15">
      <c r="A296" s="3">
        <v>291</v>
      </c>
      <c r="B296" s="3" t="str">
        <f t="shared" si="24"/>
        <v>关卡291小怪</v>
      </c>
      <c r="C296" s="3">
        <f>INDEX([3]关卡!$J$19:$J$2018,A296)</f>
        <v>270</v>
      </c>
      <c r="D296" s="3">
        <f>INDEX([3]关卡!$N$19:$N$2018,A296)</f>
        <v>270</v>
      </c>
      <c r="E296" s="3" t="s">
        <v>24</v>
      </c>
      <c r="F296" s="3" t="s">
        <v>26</v>
      </c>
      <c r="G296" s="3">
        <v>3</v>
      </c>
      <c r="H296" s="3">
        <v>0</v>
      </c>
      <c r="I296" s="3">
        <v>0</v>
      </c>
      <c r="J296" s="4">
        <v>1</v>
      </c>
      <c r="K296" s="4">
        <v>1</v>
      </c>
      <c r="L296" s="4">
        <v>2</v>
      </c>
      <c r="M296" s="3">
        <v>15</v>
      </c>
      <c r="N296" s="3">
        <v>2</v>
      </c>
      <c r="O296" s="3">
        <f>HLOOKUP(O$5,[1]非R能力!$B$8:$F$558,$C296+1,0)</f>
        <v>241815.03203652738</v>
      </c>
      <c r="P296" s="3">
        <f>HLOOKUP(P$5,[1]非R能力!$B$8:$F$558,$C296+1,0)</f>
        <v>46196.233635528821</v>
      </c>
      <c r="Q296" s="3">
        <f>HLOOKUP(Q$5,[1]非R能力!$B$8:$F$558,$C296+1,0)</f>
        <v>27563.319000013369</v>
      </c>
      <c r="R296" s="3">
        <f>HLOOKUP(R$5,[1]非R能力!$B$8:$F$558,$C296+1,0)</f>
        <v>7341.1225516753966</v>
      </c>
      <c r="S296" s="3">
        <f>HLOOKUP(S$5,[1]非R能力!$B$8:$F$558,$C296+1,0)</f>
        <v>9412.0495566738609</v>
      </c>
      <c r="T296" s="3">
        <f>INDEX([1]非R能力!$H$9:$H$558,D296)</f>
        <v>14523.580369209754</v>
      </c>
      <c r="U296" s="3">
        <f>IF(E296="小怪",0,IF(INDEX([1]非R能力!$FK$9:$FK$558,C296)=0,0,10))</f>
        <v>0</v>
      </c>
      <c r="V296" s="3">
        <f>IF(E296="小怪",0,IF(INDEX([1]非R能力!$FH$9:$FH$558,C296)=0,0,5000))</f>
        <v>0</v>
      </c>
      <c r="W296" s="3">
        <f>HLOOKUP(W$5,[2]人物技能基础!$O$3:$Q$553,$C296+1,0)</f>
        <v>3.637142857142857</v>
      </c>
      <c r="X296" s="3">
        <f>HLOOKUP(X$5,[2]人物技能基础!$O$3:$Q$553,$C296+1,0)</f>
        <v>2.0186428571428574</v>
      </c>
      <c r="Y296" s="3">
        <f>HLOOKUP(Y$5,[2]人物技能基础!$O$3:$Q$553,$C296+1,0)</f>
        <v>99.964285714285708</v>
      </c>
      <c r="Z296" s="3">
        <f t="shared" si="25"/>
        <v>258905</v>
      </c>
      <c r="AA296" s="3">
        <f t="shared" si="26"/>
        <v>5512</v>
      </c>
      <c r="AB296" s="3">
        <f t="shared" si="27"/>
        <v>0</v>
      </c>
      <c r="AC296" s="3">
        <f t="shared" si="28"/>
        <v>9412</v>
      </c>
      <c r="AD296" s="3">
        <f t="shared" si="29"/>
        <v>7341</v>
      </c>
    </row>
    <row r="297" spans="1:30" x14ac:dyDescent="0.15">
      <c r="A297" s="3">
        <v>292</v>
      </c>
      <c r="B297" s="3" t="str">
        <f t="shared" si="24"/>
        <v>关卡292小怪</v>
      </c>
      <c r="C297" s="3">
        <f>INDEX([3]关卡!$J$19:$J$2018,A297)</f>
        <v>270</v>
      </c>
      <c r="D297" s="3">
        <f>INDEX([3]关卡!$N$19:$N$2018,A297)</f>
        <v>270</v>
      </c>
      <c r="E297" s="3" t="s">
        <v>24</v>
      </c>
      <c r="F297" s="3" t="s">
        <v>26</v>
      </c>
      <c r="G297" s="3">
        <v>3</v>
      </c>
      <c r="H297" s="3">
        <v>0</v>
      </c>
      <c r="I297" s="3">
        <v>0</v>
      </c>
      <c r="J297" s="4">
        <v>1</v>
      </c>
      <c r="K297" s="4">
        <v>1</v>
      </c>
      <c r="L297" s="4">
        <v>2</v>
      </c>
      <c r="M297" s="3">
        <v>15</v>
      </c>
      <c r="N297" s="3">
        <v>2</v>
      </c>
      <c r="O297" s="3">
        <f>HLOOKUP(O$5,[1]非R能力!$B$8:$F$558,$C297+1,0)</f>
        <v>241815.03203652738</v>
      </c>
      <c r="P297" s="3">
        <f>HLOOKUP(P$5,[1]非R能力!$B$8:$F$558,$C297+1,0)</f>
        <v>46196.233635528821</v>
      </c>
      <c r="Q297" s="3">
        <f>HLOOKUP(Q$5,[1]非R能力!$B$8:$F$558,$C297+1,0)</f>
        <v>27563.319000013369</v>
      </c>
      <c r="R297" s="3">
        <f>HLOOKUP(R$5,[1]非R能力!$B$8:$F$558,$C297+1,0)</f>
        <v>7341.1225516753966</v>
      </c>
      <c r="S297" s="3">
        <f>HLOOKUP(S$5,[1]非R能力!$B$8:$F$558,$C297+1,0)</f>
        <v>9412.0495566738609</v>
      </c>
      <c r="T297" s="3">
        <f>INDEX([1]非R能力!$H$9:$H$558,D297)</f>
        <v>14523.580369209754</v>
      </c>
      <c r="U297" s="3">
        <f>IF(E297="小怪",0,IF(INDEX([1]非R能力!$FK$9:$FK$558,C297)=0,0,10))</f>
        <v>0</v>
      </c>
      <c r="V297" s="3">
        <f>IF(E297="小怪",0,IF(INDEX([1]非R能力!$FH$9:$FH$558,C297)=0,0,5000))</f>
        <v>0</v>
      </c>
      <c r="W297" s="3">
        <f>HLOOKUP(W$5,[2]人物技能基础!$O$3:$Q$553,$C297+1,0)</f>
        <v>3.637142857142857</v>
      </c>
      <c r="X297" s="3">
        <f>HLOOKUP(X$5,[2]人物技能基础!$O$3:$Q$553,$C297+1,0)</f>
        <v>2.0186428571428574</v>
      </c>
      <c r="Y297" s="3">
        <f>HLOOKUP(Y$5,[2]人物技能基础!$O$3:$Q$553,$C297+1,0)</f>
        <v>99.964285714285708</v>
      </c>
      <c r="Z297" s="3">
        <f t="shared" si="25"/>
        <v>258905</v>
      </c>
      <c r="AA297" s="3">
        <f t="shared" si="26"/>
        <v>5512</v>
      </c>
      <c r="AB297" s="3">
        <f t="shared" si="27"/>
        <v>0</v>
      </c>
      <c r="AC297" s="3">
        <f t="shared" si="28"/>
        <v>9412</v>
      </c>
      <c r="AD297" s="3">
        <f t="shared" si="29"/>
        <v>7341</v>
      </c>
    </row>
    <row r="298" spans="1:30" x14ac:dyDescent="0.15">
      <c r="A298" s="3">
        <v>293</v>
      </c>
      <c r="B298" s="3" t="str">
        <f t="shared" si="24"/>
        <v>关卡293小怪</v>
      </c>
      <c r="C298" s="3">
        <f>INDEX([3]关卡!$J$19:$J$2018,A298)</f>
        <v>270</v>
      </c>
      <c r="D298" s="3">
        <f>INDEX([3]关卡!$N$19:$N$2018,A298)</f>
        <v>270</v>
      </c>
      <c r="E298" s="3" t="s">
        <v>24</v>
      </c>
      <c r="F298" s="3" t="s">
        <v>26</v>
      </c>
      <c r="G298" s="3">
        <v>3</v>
      </c>
      <c r="H298" s="3">
        <v>0</v>
      </c>
      <c r="I298" s="3">
        <v>0</v>
      </c>
      <c r="J298" s="4">
        <v>1</v>
      </c>
      <c r="K298" s="4">
        <v>1</v>
      </c>
      <c r="L298" s="4">
        <v>2</v>
      </c>
      <c r="M298" s="3">
        <v>15</v>
      </c>
      <c r="N298" s="3">
        <v>2</v>
      </c>
      <c r="O298" s="3">
        <f>HLOOKUP(O$5,[1]非R能力!$B$8:$F$558,$C298+1,0)</f>
        <v>241815.03203652738</v>
      </c>
      <c r="P298" s="3">
        <f>HLOOKUP(P$5,[1]非R能力!$B$8:$F$558,$C298+1,0)</f>
        <v>46196.233635528821</v>
      </c>
      <c r="Q298" s="3">
        <f>HLOOKUP(Q$5,[1]非R能力!$B$8:$F$558,$C298+1,0)</f>
        <v>27563.319000013369</v>
      </c>
      <c r="R298" s="3">
        <f>HLOOKUP(R$5,[1]非R能力!$B$8:$F$558,$C298+1,0)</f>
        <v>7341.1225516753966</v>
      </c>
      <c r="S298" s="3">
        <f>HLOOKUP(S$5,[1]非R能力!$B$8:$F$558,$C298+1,0)</f>
        <v>9412.0495566738609</v>
      </c>
      <c r="T298" s="3">
        <f>INDEX([1]非R能力!$H$9:$H$558,D298)</f>
        <v>14523.580369209754</v>
      </c>
      <c r="U298" s="3">
        <f>IF(E298="小怪",0,IF(INDEX([1]非R能力!$FK$9:$FK$558,C298)=0,0,10))</f>
        <v>0</v>
      </c>
      <c r="V298" s="3">
        <f>IF(E298="小怪",0,IF(INDEX([1]非R能力!$FH$9:$FH$558,C298)=0,0,5000))</f>
        <v>0</v>
      </c>
      <c r="W298" s="3">
        <f>HLOOKUP(W$5,[2]人物技能基础!$O$3:$Q$553,$C298+1,0)</f>
        <v>3.637142857142857</v>
      </c>
      <c r="X298" s="3">
        <f>HLOOKUP(X$5,[2]人物技能基础!$O$3:$Q$553,$C298+1,0)</f>
        <v>2.0186428571428574</v>
      </c>
      <c r="Y298" s="3">
        <f>HLOOKUP(Y$5,[2]人物技能基础!$O$3:$Q$553,$C298+1,0)</f>
        <v>99.964285714285708</v>
      </c>
      <c r="Z298" s="3">
        <f t="shared" si="25"/>
        <v>258905</v>
      </c>
      <c r="AA298" s="3">
        <f t="shared" si="26"/>
        <v>5512</v>
      </c>
      <c r="AB298" s="3">
        <f t="shared" si="27"/>
        <v>0</v>
      </c>
      <c r="AC298" s="3">
        <f t="shared" si="28"/>
        <v>9412</v>
      </c>
      <c r="AD298" s="3">
        <f t="shared" si="29"/>
        <v>7341</v>
      </c>
    </row>
    <row r="299" spans="1:30" x14ac:dyDescent="0.15">
      <c r="A299" s="3">
        <v>294</v>
      </c>
      <c r="B299" s="3" t="str">
        <f t="shared" si="24"/>
        <v>关卡294小怪</v>
      </c>
      <c r="C299" s="3">
        <f>INDEX([3]关卡!$J$19:$J$2018,A299)</f>
        <v>270</v>
      </c>
      <c r="D299" s="3">
        <f>INDEX([3]关卡!$N$19:$N$2018,A299)</f>
        <v>270</v>
      </c>
      <c r="E299" s="3" t="s">
        <v>24</v>
      </c>
      <c r="F299" s="3" t="s">
        <v>26</v>
      </c>
      <c r="G299" s="3">
        <v>3</v>
      </c>
      <c r="H299" s="3">
        <v>0</v>
      </c>
      <c r="I299" s="3">
        <v>0</v>
      </c>
      <c r="J299" s="4">
        <v>1</v>
      </c>
      <c r="K299" s="4">
        <v>1</v>
      </c>
      <c r="L299" s="4">
        <v>2</v>
      </c>
      <c r="M299" s="3">
        <v>15</v>
      </c>
      <c r="N299" s="3">
        <v>2</v>
      </c>
      <c r="O299" s="3">
        <f>HLOOKUP(O$5,[1]非R能力!$B$8:$F$558,$C299+1,0)</f>
        <v>241815.03203652738</v>
      </c>
      <c r="P299" s="3">
        <f>HLOOKUP(P$5,[1]非R能力!$B$8:$F$558,$C299+1,0)</f>
        <v>46196.233635528821</v>
      </c>
      <c r="Q299" s="3">
        <f>HLOOKUP(Q$5,[1]非R能力!$B$8:$F$558,$C299+1,0)</f>
        <v>27563.319000013369</v>
      </c>
      <c r="R299" s="3">
        <f>HLOOKUP(R$5,[1]非R能力!$B$8:$F$558,$C299+1,0)</f>
        <v>7341.1225516753966</v>
      </c>
      <c r="S299" s="3">
        <f>HLOOKUP(S$5,[1]非R能力!$B$8:$F$558,$C299+1,0)</f>
        <v>9412.0495566738609</v>
      </c>
      <c r="T299" s="3">
        <f>INDEX([1]非R能力!$H$9:$H$558,D299)</f>
        <v>14523.580369209754</v>
      </c>
      <c r="U299" s="3">
        <f>IF(E299="小怪",0,IF(INDEX([1]非R能力!$FK$9:$FK$558,C299)=0,0,10))</f>
        <v>0</v>
      </c>
      <c r="V299" s="3">
        <f>IF(E299="小怪",0,IF(INDEX([1]非R能力!$FH$9:$FH$558,C299)=0,0,5000))</f>
        <v>0</v>
      </c>
      <c r="W299" s="3">
        <f>HLOOKUP(W$5,[2]人物技能基础!$O$3:$Q$553,$C299+1,0)</f>
        <v>3.637142857142857</v>
      </c>
      <c r="X299" s="3">
        <f>HLOOKUP(X$5,[2]人物技能基础!$O$3:$Q$553,$C299+1,0)</f>
        <v>2.0186428571428574</v>
      </c>
      <c r="Y299" s="3">
        <f>HLOOKUP(Y$5,[2]人物技能基础!$O$3:$Q$553,$C299+1,0)</f>
        <v>99.964285714285708</v>
      </c>
      <c r="Z299" s="3">
        <f t="shared" si="25"/>
        <v>258905</v>
      </c>
      <c r="AA299" s="3">
        <f t="shared" si="26"/>
        <v>5512</v>
      </c>
      <c r="AB299" s="3">
        <f t="shared" si="27"/>
        <v>0</v>
      </c>
      <c r="AC299" s="3">
        <f t="shared" si="28"/>
        <v>9412</v>
      </c>
      <c r="AD299" s="3">
        <f t="shared" si="29"/>
        <v>7341</v>
      </c>
    </row>
    <row r="300" spans="1:30" x14ac:dyDescent="0.15">
      <c r="A300" s="3">
        <v>295</v>
      </c>
      <c r="B300" s="3" t="str">
        <f t="shared" si="24"/>
        <v>关卡295小怪</v>
      </c>
      <c r="C300" s="3">
        <f>INDEX([3]关卡!$J$19:$J$2018,A300)</f>
        <v>271</v>
      </c>
      <c r="D300" s="3">
        <f>INDEX([3]关卡!$N$19:$N$2018,A300)</f>
        <v>271</v>
      </c>
      <c r="E300" s="3" t="s">
        <v>24</v>
      </c>
      <c r="F300" s="3" t="s">
        <v>26</v>
      </c>
      <c r="G300" s="3">
        <v>3</v>
      </c>
      <c r="H300" s="3">
        <v>0</v>
      </c>
      <c r="I300" s="3">
        <v>0</v>
      </c>
      <c r="J300" s="4">
        <v>1</v>
      </c>
      <c r="K300" s="4">
        <v>1</v>
      </c>
      <c r="L300" s="4">
        <v>2</v>
      </c>
      <c r="M300" s="3">
        <v>15</v>
      </c>
      <c r="N300" s="3">
        <v>2</v>
      </c>
      <c r="O300" s="3">
        <f>HLOOKUP(O$5,[1]非R能力!$B$8:$F$558,$C300+1,0)</f>
        <v>245417.87843405386</v>
      </c>
      <c r="P300" s="3">
        <f>HLOOKUP(P$5,[1]非R能力!$B$8:$F$558,$C300+1,0)</f>
        <v>46760.217678760033</v>
      </c>
      <c r="Q300" s="3">
        <f>HLOOKUP(Q$5,[1]非R能力!$B$8:$F$558,$C300+1,0)</f>
        <v>27880.120034019397</v>
      </c>
      <c r="R300" s="3">
        <f>HLOOKUP(R$5,[1]非R能力!$B$8:$F$558,$C300+1,0)</f>
        <v>7433.7110615697875</v>
      </c>
      <c r="S300" s="3">
        <f>HLOOKUP(S$5,[1]非R能力!$B$8:$F$558,$C300+1,0)</f>
        <v>9552.7530084722912</v>
      </c>
      <c r="T300" s="3">
        <f>INDEX([1]非R能力!$H$9:$H$558,D300)</f>
        <v>14625.683967775707</v>
      </c>
      <c r="U300" s="3">
        <f>IF(E300="小怪",0,IF(INDEX([1]非R能力!$FK$9:$FK$558,C300)=0,0,10))</f>
        <v>0</v>
      </c>
      <c r="V300" s="3">
        <f>IF(E300="小怪",0,IF(INDEX([1]非R能力!$FH$9:$FH$558,C300)=0,0,5000))</f>
        <v>0</v>
      </c>
      <c r="W300" s="3">
        <f>HLOOKUP(W$5,[2]人物技能基础!$O$3:$Q$553,$C300+1,0)</f>
        <v>3.637142857142857</v>
      </c>
      <c r="X300" s="3">
        <f>HLOOKUP(X$5,[2]人物技能基础!$O$3:$Q$553,$C300+1,0)</f>
        <v>2.0186428571428574</v>
      </c>
      <c r="Y300" s="3">
        <f>HLOOKUP(Y$5,[2]人物技能基础!$O$3:$Q$553,$C300+1,0)</f>
        <v>99.964285714285708</v>
      </c>
      <c r="Z300" s="3">
        <f t="shared" si="25"/>
        <v>261882</v>
      </c>
      <c r="AA300" s="3">
        <f t="shared" si="26"/>
        <v>5576</v>
      </c>
      <c r="AB300" s="3">
        <f t="shared" si="27"/>
        <v>0</v>
      </c>
      <c r="AC300" s="3">
        <f t="shared" si="28"/>
        <v>9552</v>
      </c>
      <c r="AD300" s="3">
        <f t="shared" si="29"/>
        <v>7433</v>
      </c>
    </row>
    <row r="301" spans="1:30" x14ac:dyDescent="0.15">
      <c r="A301" s="3">
        <v>296</v>
      </c>
      <c r="B301" s="3" t="str">
        <f t="shared" si="24"/>
        <v>关卡296小怪</v>
      </c>
      <c r="C301" s="3">
        <f>INDEX([3]关卡!$J$19:$J$2018,A301)</f>
        <v>271</v>
      </c>
      <c r="D301" s="3">
        <f>INDEX([3]关卡!$N$19:$N$2018,A301)</f>
        <v>271</v>
      </c>
      <c r="E301" s="3" t="s">
        <v>24</v>
      </c>
      <c r="F301" s="3" t="s">
        <v>26</v>
      </c>
      <c r="G301" s="3">
        <v>3</v>
      </c>
      <c r="H301" s="3">
        <v>0</v>
      </c>
      <c r="I301" s="3">
        <v>0</v>
      </c>
      <c r="J301" s="4">
        <v>1</v>
      </c>
      <c r="K301" s="4">
        <v>1</v>
      </c>
      <c r="L301" s="4">
        <v>2</v>
      </c>
      <c r="M301" s="3">
        <v>15</v>
      </c>
      <c r="N301" s="3">
        <v>2</v>
      </c>
      <c r="O301" s="3">
        <f>HLOOKUP(O$5,[1]非R能力!$B$8:$F$558,$C301+1,0)</f>
        <v>245417.87843405386</v>
      </c>
      <c r="P301" s="3">
        <f>HLOOKUP(P$5,[1]非R能力!$B$8:$F$558,$C301+1,0)</f>
        <v>46760.217678760033</v>
      </c>
      <c r="Q301" s="3">
        <f>HLOOKUP(Q$5,[1]非R能力!$B$8:$F$558,$C301+1,0)</f>
        <v>27880.120034019397</v>
      </c>
      <c r="R301" s="3">
        <f>HLOOKUP(R$5,[1]非R能力!$B$8:$F$558,$C301+1,0)</f>
        <v>7433.7110615697875</v>
      </c>
      <c r="S301" s="3">
        <f>HLOOKUP(S$5,[1]非R能力!$B$8:$F$558,$C301+1,0)</f>
        <v>9552.7530084722912</v>
      </c>
      <c r="T301" s="3">
        <f>INDEX([1]非R能力!$H$9:$H$558,D301)</f>
        <v>14625.683967775707</v>
      </c>
      <c r="U301" s="3">
        <f>IF(E301="小怪",0,IF(INDEX([1]非R能力!$FK$9:$FK$558,C301)=0,0,10))</f>
        <v>0</v>
      </c>
      <c r="V301" s="3">
        <f>IF(E301="小怪",0,IF(INDEX([1]非R能力!$FH$9:$FH$558,C301)=0,0,5000))</f>
        <v>0</v>
      </c>
      <c r="W301" s="3">
        <f>HLOOKUP(W$5,[2]人物技能基础!$O$3:$Q$553,$C301+1,0)</f>
        <v>3.637142857142857</v>
      </c>
      <c r="X301" s="3">
        <f>HLOOKUP(X$5,[2]人物技能基础!$O$3:$Q$553,$C301+1,0)</f>
        <v>2.0186428571428574</v>
      </c>
      <c r="Y301" s="3">
        <f>HLOOKUP(Y$5,[2]人物技能基础!$O$3:$Q$553,$C301+1,0)</f>
        <v>99.964285714285708</v>
      </c>
      <c r="Z301" s="3">
        <f t="shared" si="25"/>
        <v>261882</v>
      </c>
      <c r="AA301" s="3">
        <f t="shared" si="26"/>
        <v>5576</v>
      </c>
      <c r="AB301" s="3">
        <f t="shared" si="27"/>
        <v>0</v>
      </c>
      <c r="AC301" s="3">
        <f t="shared" si="28"/>
        <v>9552</v>
      </c>
      <c r="AD301" s="3">
        <f t="shared" si="29"/>
        <v>7433</v>
      </c>
    </row>
    <row r="302" spans="1:30" x14ac:dyDescent="0.15">
      <c r="A302" s="3">
        <v>297</v>
      </c>
      <c r="B302" s="3" t="str">
        <f t="shared" si="24"/>
        <v>关卡297小怪</v>
      </c>
      <c r="C302" s="3">
        <f>INDEX([3]关卡!$J$19:$J$2018,A302)</f>
        <v>271</v>
      </c>
      <c r="D302" s="3">
        <f>INDEX([3]关卡!$N$19:$N$2018,A302)</f>
        <v>271</v>
      </c>
      <c r="E302" s="3" t="s">
        <v>24</v>
      </c>
      <c r="F302" s="3" t="s">
        <v>26</v>
      </c>
      <c r="G302" s="3">
        <v>3</v>
      </c>
      <c r="H302" s="3">
        <v>0</v>
      </c>
      <c r="I302" s="3">
        <v>0</v>
      </c>
      <c r="J302" s="4">
        <v>1</v>
      </c>
      <c r="K302" s="4">
        <v>1</v>
      </c>
      <c r="L302" s="4">
        <v>2</v>
      </c>
      <c r="M302" s="3">
        <v>15</v>
      </c>
      <c r="N302" s="3">
        <v>2</v>
      </c>
      <c r="O302" s="3">
        <f>HLOOKUP(O$5,[1]非R能力!$B$8:$F$558,$C302+1,0)</f>
        <v>245417.87843405386</v>
      </c>
      <c r="P302" s="3">
        <f>HLOOKUP(P$5,[1]非R能力!$B$8:$F$558,$C302+1,0)</f>
        <v>46760.217678760033</v>
      </c>
      <c r="Q302" s="3">
        <f>HLOOKUP(Q$5,[1]非R能力!$B$8:$F$558,$C302+1,0)</f>
        <v>27880.120034019397</v>
      </c>
      <c r="R302" s="3">
        <f>HLOOKUP(R$5,[1]非R能力!$B$8:$F$558,$C302+1,0)</f>
        <v>7433.7110615697875</v>
      </c>
      <c r="S302" s="3">
        <f>HLOOKUP(S$5,[1]非R能力!$B$8:$F$558,$C302+1,0)</f>
        <v>9552.7530084722912</v>
      </c>
      <c r="T302" s="3">
        <f>INDEX([1]非R能力!$H$9:$H$558,D302)</f>
        <v>14625.683967775707</v>
      </c>
      <c r="U302" s="3">
        <f>IF(E302="小怪",0,IF(INDEX([1]非R能力!$FK$9:$FK$558,C302)=0,0,10))</f>
        <v>0</v>
      </c>
      <c r="V302" s="3">
        <f>IF(E302="小怪",0,IF(INDEX([1]非R能力!$FH$9:$FH$558,C302)=0,0,5000))</f>
        <v>0</v>
      </c>
      <c r="W302" s="3">
        <f>HLOOKUP(W$5,[2]人物技能基础!$O$3:$Q$553,$C302+1,0)</f>
        <v>3.637142857142857</v>
      </c>
      <c r="X302" s="3">
        <f>HLOOKUP(X$5,[2]人物技能基础!$O$3:$Q$553,$C302+1,0)</f>
        <v>2.0186428571428574</v>
      </c>
      <c r="Y302" s="3">
        <f>HLOOKUP(Y$5,[2]人物技能基础!$O$3:$Q$553,$C302+1,0)</f>
        <v>99.964285714285708</v>
      </c>
      <c r="Z302" s="3">
        <f t="shared" si="25"/>
        <v>261882</v>
      </c>
      <c r="AA302" s="3">
        <f t="shared" si="26"/>
        <v>5576</v>
      </c>
      <c r="AB302" s="3">
        <f t="shared" si="27"/>
        <v>0</v>
      </c>
      <c r="AC302" s="3">
        <f t="shared" si="28"/>
        <v>9552</v>
      </c>
      <c r="AD302" s="3">
        <f t="shared" si="29"/>
        <v>7433</v>
      </c>
    </row>
    <row r="303" spans="1:30" x14ac:dyDescent="0.15">
      <c r="A303" s="3">
        <v>298</v>
      </c>
      <c r="B303" s="3" t="str">
        <f t="shared" si="24"/>
        <v>关卡298小怪</v>
      </c>
      <c r="C303" s="3">
        <f>INDEX([3]关卡!$J$19:$J$2018,A303)</f>
        <v>271</v>
      </c>
      <c r="D303" s="3">
        <f>INDEX([3]关卡!$N$19:$N$2018,A303)</f>
        <v>271</v>
      </c>
      <c r="E303" s="3" t="s">
        <v>24</v>
      </c>
      <c r="F303" s="3" t="s">
        <v>26</v>
      </c>
      <c r="G303" s="3">
        <v>3</v>
      </c>
      <c r="H303" s="3">
        <v>0</v>
      </c>
      <c r="I303" s="3">
        <v>0</v>
      </c>
      <c r="J303" s="4">
        <v>1</v>
      </c>
      <c r="K303" s="4">
        <v>1</v>
      </c>
      <c r="L303" s="4">
        <v>2</v>
      </c>
      <c r="M303" s="3">
        <v>15</v>
      </c>
      <c r="N303" s="3">
        <v>2</v>
      </c>
      <c r="O303" s="3">
        <f>HLOOKUP(O$5,[1]非R能力!$B$8:$F$558,$C303+1,0)</f>
        <v>245417.87843405386</v>
      </c>
      <c r="P303" s="3">
        <f>HLOOKUP(P$5,[1]非R能力!$B$8:$F$558,$C303+1,0)</f>
        <v>46760.217678760033</v>
      </c>
      <c r="Q303" s="3">
        <f>HLOOKUP(Q$5,[1]非R能力!$B$8:$F$558,$C303+1,0)</f>
        <v>27880.120034019397</v>
      </c>
      <c r="R303" s="3">
        <f>HLOOKUP(R$5,[1]非R能力!$B$8:$F$558,$C303+1,0)</f>
        <v>7433.7110615697875</v>
      </c>
      <c r="S303" s="3">
        <f>HLOOKUP(S$5,[1]非R能力!$B$8:$F$558,$C303+1,0)</f>
        <v>9552.7530084722912</v>
      </c>
      <c r="T303" s="3">
        <f>INDEX([1]非R能力!$H$9:$H$558,D303)</f>
        <v>14625.683967775707</v>
      </c>
      <c r="U303" s="3">
        <f>IF(E303="小怪",0,IF(INDEX([1]非R能力!$FK$9:$FK$558,C303)=0,0,10))</f>
        <v>0</v>
      </c>
      <c r="V303" s="3">
        <f>IF(E303="小怪",0,IF(INDEX([1]非R能力!$FH$9:$FH$558,C303)=0,0,5000))</f>
        <v>0</v>
      </c>
      <c r="W303" s="3">
        <f>HLOOKUP(W$5,[2]人物技能基础!$O$3:$Q$553,$C303+1,0)</f>
        <v>3.637142857142857</v>
      </c>
      <c r="X303" s="3">
        <f>HLOOKUP(X$5,[2]人物技能基础!$O$3:$Q$553,$C303+1,0)</f>
        <v>2.0186428571428574</v>
      </c>
      <c r="Y303" s="3">
        <f>HLOOKUP(Y$5,[2]人物技能基础!$O$3:$Q$553,$C303+1,0)</f>
        <v>99.964285714285708</v>
      </c>
      <c r="Z303" s="3">
        <f t="shared" si="25"/>
        <v>261882</v>
      </c>
      <c r="AA303" s="3">
        <f t="shared" si="26"/>
        <v>5576</v>
      </c>
      <c r="AB303" s="3">
        <f t="shared" si="27"/>
        <v>0</v>
      </c>
      <c r="AC303" s="3">
        <f t="shared" si="28"/>
        <v>9552</v>
      </c>
      <c r="AD303" s="3">
        <f t="shared" si="29"/>
        <v>7433</v>
      </c>
    </row>
    <row r="304" spans="1:30" x14ac:dyDescent="0.15">
      <c r="A304" s="3">
        <v>299</v>
      </c>
      <c r="B304" s="3" t="str">
        <f t="shared" si="24"/>
        <v>关卡299小怪</v>
      </c>
      <c r="C304" s="3">
        <f>INDEX([3]关卡!$J$19:$J$2018,A304)</f>
        <v>271</v>
      </c>
      <c r="D304" s="3">
        <f>INDEX([3]关卡!$N$19:$N$2018,A304)</f>
        <v>271</v>
      </c>
      <c r="E304" s="3" t="s">
        <v>24</v>
      </c>
      <c r="F304" s="3" t="s">
        <v>26</v>
      </c>
      <c r="G304" s="3">
        <v>3</v>
      </c>
      <c r="H304" s="3">
        <v>0</v>
      </c>
      <c r="I304" s="3">
        <v>0</v>
      </c>
      <c r="J304" s="4">
        <v>1</v>
      </c>
      <c r="K304" s="4">
        <v>1</v>
      </c>
      <c r="L304" s="4">
        <v>2</v>
      </c>
      <c r="M304" s="3">
        <v>15</v>
      </c>
      <c r="N304" s="3">
        <v>2</v>
      </c>
      <c r="O304" s="3">
        <f>HLOOKUP(O$5,[1]非R能力!$B$8:$F$558,$C304+1,0)</f>
        <v>245417.87843405386</v>
      </c>
      <c r="P304" s="3">
        <f>HLOOKUP(P$5,[1]非R能力!$B$8:$F$558,$C304+1,0)</f>
        <v>46760.217678760033</v>
      </c>
      <c r="Q304" s="3">
        <f>HLOOKUP(Q$5,[1]非R能力!$B$8:$F$558,$C304+1,0)</f>
        <v>27880.120034019397</v>
      </c>
      <c r="R304" s="3">
        <f>HLOOKUP(R$5,[1]非R能力!$B$8:$F$558,$C304+1,0)</f>
        <v>7433.7110615697875</v>
      </c>
      <c r="S304" s="3">
        <f>HLOOKUP(S$5,[1]非R能力!$B$8:$F$558,$C304+1,0)</f>
        <v>9552.7530084722912</v>
      </c>
      <c r="T304" s="3">
        <f>INDEX([1]非R能力!$H$9:$H$558,D304)</f>
        <v>14625.683967775707</v>
      </c>
      <c r="U304" s="3">
        <f>IF(E304="小怪",0,IF(INDEX([1]非R能力!$FK$9:$FK$558,C304)=0,0,10))</f>
        <v>0</v>
      </c>
      <c r="V304" s="3">
        <f>IF(E304="小怪",0,IF(INDEX([1]非R能力!$FH$9:$FH$558,C304)=0,0,5000))</f>
        <v>0</v>
      </c>
      <c r="W304" s="3">
        <f>HLOOKUP(W$5,[2]人物技能基础!$O$3:$Q$553,$C304+1,0)</f>
        <v>3.637142857142857</v>
      </c>
      <c r="X304" s="3">
        <f>HLOOKUP(X$5,[2]人物技能基础!$O$3:$Q$553,$C304+1,0)</f>
        <v>2.0186428571428574</v>
      </c>
      <c r="Y304" s="3">
        <f>HLOOKUP(Y$5,[2]人物技能基础!$O$3:$Q$553,$C304+1,0)</f>
        <v>99.964285714285708</v>
      </c>
      <c r="Z304" s="3">
        <f t="shared" si="25"/>
        <v>261882</v>
      </c>
      <c r="AA304" s="3">
        <f t="shared" si="26"/>
        <v>5576</v>
      </c>
      <c r="AB304" s="3">
        <f t="shared" si="27"/>
        <v>0</v>
      </c>
      <c r="AC304" s="3">
        <f t="shared" si="28"/>
        <v>9552</v>
      </c>
      <c r="AD304" s="3">
        <f t="shared" si="29"/>
        <v>7433</v>
      </c>
    </row>
    <row r="305" spans="1:30" x14ac:dyDescent="0.15">
      <c r="A305" s="3">
        <v>300</v>
      </c>
      <c r="B305" s="3" t="str">
        <f t="shared" si="24"/>
        <v>关卡300小怪</v>
      </c>
      <c r="C305" s="3">
        <f>INDEX([3]关卡!$J$19:$J$2018,A305)</f>
        <v>272</v>
      </c>
      <c r="D305" s="3">
        <f>INDEX([3]关卡!$N$19:$N$2018,A305)</f>
        <v>272</v>
      </c>
      <c r="E305" s="3" t="s">
        <v>24</v>
      </c>
      <c r="F305" s="3" t="s">
        <v>26</v>
      </c>
      <c r="G305" s="3">
        <v>3</v>
      </c>
      <c r="H305" s="3">
        <v>0</v>
      </c>
      <c r="I305" s="3">
        <v>0</v>
      </c>
      <c r="J305" s="4">
        <v>1</v>
      </c>
      <c r="K305" s="4">
        <v>1</v>
      </c>
      <c r="L305" s="4">
        <v>2</v>
      </c>
      <c r="M305" s="3">
        <v>15</v>
      </c>
      <c r="N305" s="3">
        <v>2</v>
      </c>
      <c r="O305" s="3">
        <f>HLOOKUP(O$5,[1]非R能力!$B$8:$F$558,$C305+1,0)</f>
        <v>248734.74872064363</v>
      </c>
      <c r="P305" s="3">
        <f>HLOOKUP(P$5,[1]非R能力!$B$8:$F$558,$C305+1,0)</f>
        <v>47189.492219991109</v>
      </c>
      <c r="Q305" s="3">
        <f>HLOOKUP(Q$5,[1]非R能力!$B$8:$F$558,$C305+1,0)</f>
        <v>28076.744976372287</v>
      </c>
      <c r="R305" s="3">
        <f>HLOOKUP(R$5,[1]非R能力!$B$8:$F$558,$C305+1,0)</f>
        <v>7489.1899669309832</v>
      </c>
      <c r="S305" s="3">
        <f>HLOOKUP(S$5,[1]非R能力!$B$8:$F$558,$C305+1,0)</f>
        <v>9640.1544197540588</v>
      </c>
      <c r="T305" s="3">
        <f>INDEX([1]非R能力!$H$9:$H$558,D305)</f>
        <v>14728.320817335387</v>
      </c>
      <c r="U305" s="3">
        <f>IF(E305="小怪",0,IF(INDEX([1]非R能力!$FK$9:$FK$558,C305)=0,0,10))</f>
        <v>0</v>
      </c>
      <c r="V305" s="3">
        <f>IF(E305="小怪",0,IF(INDEX([1]非R能力!$FH$9:$FH$558,C305)=0,0,5000))</f>
        <v>0</v>
      </c>
      <c r="W305" s="3">
        <f>HLOOKUP(W$5,[2]人物技能基础!$O$3:$Q$553,$C305+1,0)</f>
        <v>3.637142857142857</v>
      </c>
      <c r="X305" s="3">
        <f>HLOOKUP(X$5,[2]人物技能基础!$O$3:$Q$553,$C305+1,0)</f>
        <v>2.0186428571428574</v>
      </c>
      <c r="Y305" s="3">
        <f>HLOOKUP(Y$5,[2]人物技能基础!$O$3:$Q$553,$C305+1,0)</f>
        <v>99.964285714285708</v>
      </c>
      <c r="Z305" s="3">
        <f t="shared" si="25"/>
        <v>264208</v>
      </c>
      <c r="AA305" s="3">
        <f t="shared" si="26"/>
        <v>5615</v>
      </c>
      <c r="AB305" s="3">
        <f t="shared" si="27"/>
        <v>0</v>
      </c>
      <c r="AC305" s="3">
        <f t="shared" si="28"/>
        <v>9640</v>
      </c>
      <c r="AD305" s="3">
        <f t="shared" si="29"/>
        <v>7489</v>
      </c>
    </row>
    <row r="306" spans="1:30" x14ac:dyDescent="0.15">
      <c r="A306" s="3">
        <v>301</v>
      </c>
      <c r="B306" s="3" t="str">
        <f t="shared" si="24"/>
        <v>关卡301小怪</v>
      </c>
      <c r="C306" s="3">
        <f>INDEX([3]关卡!$J$19:$J$2018,A306)</f>
        <v>272</v>
      </c>
      <c r="D306" s="3">
        <f>INDEX([3]关卡!$N$19:$N$2018,A306)</f>
        <v>272</v>
      </c>
      <c r="E306" s="3" t="s">
        <v>24</v>
      </c>
      <c r="F306" s="3" t="s">
        <v>26</v>
      </c>
      <c r="G306" s="3">
        <v>3</v>
      </c>
      <c r="H306" s="3">
        <v>0</v>
      </c>
      <c r="I306" s="3">
        <v>0</v>
      </c>
      <c r="J306" s="4">
        <v>1</v>
      </c>
      <c r="K306" s="4">
        <v>1</v>
      </c>
      <c r="L306" s="4">
        <v>2</v>
      </c>
      <c r="M306" s="3">
        <v>15</v>
      </c>
      <c r="N306" s="3">
        <v>2</v>
      </c>
      <c r="O306" s="3">
        <f>HLOOKUP(O$5,[1]非R能力!$B$8:$F$558,$C306+1,0)</f>
        <v>248734.74872064363</v>
      </c>
      <c r="P306" s="3">
        <f>HLOOKUP(P$5,[1]非R能力!$B$8:$F$558,$C306+1,0)</f>
        <v>47189.492219991109</v>
      </c>
      <c r="Q306" s="3">
        <f>HLOOKUP(Q$5,[1]非R能力!$B$8:$F$558,$C306+1,0)</f>
        <v>28076.744976372287</v>
      </c>
      <c r="R306" s="3">
        <f>HLOOKUP(R$5,[1]非R能力!$B$8:$F$558,$C306+1,0)</f>
        <v>7489.1899669309832</v>
      </c>
      <c r="S306" s="3">
        <f>HLOOKUP(S$5,[1]非R能力!$B$8:$F$558,$C306+1,0)</f>
        <v>9640.1544197540588</v>
      </c>
      <c r="T306" s="3">
        <f>INDEX([1]非R能力!$H$9:$H$558,D306)</f>
        <v>14728.320817335387</v>
      </c>
      <c r="U306" s="3">
        <f>IF(E306="小怪",0,IF(INDEX([1]非R能力!$FK$9:$FK$558,C306)=0,0,10))</f>
        <v>0</v>
      </c>
      <c r="V306" s="3">
        <f>IF(E306="小怪",0,IF(INDEX([1]非R能力!$FH$9:$FH$558,C306)=0,0,5000))</f>
        <v>0</v>
      </c>
      <c r="W306" s="3">
        <f>HLOOKUP(W$5,[2]人物技能基础!$O$3:$Q$553,$C306+1,0)</f>
        <v>3.637142857142857</v>
      </c>
      <c r="X306" s="3">
        <f>HLOOKUP(X$5,[2]人物技能基础!$O$3:$Q$553,$C306+1,0)</f>
        <v>2.0186428571428574</v>
      </c>
      <c r="Y306" s="3">
        <f>HLOOKUP(Y$5,[2]人物技能基础!$O$3:$Q$553,$C306+1,0)</f>
        <v>99.964285714285708</v>
      </c>
      <c r="Z306" s="3">
        <f t="shared" si="25"/>
        <v>264208</v>
      </c>
      <c r="AA306" s="3">
        <f t="shared" si="26"/>
        <v>5615</v>
      </c>
      <c r="AB306" s="3">
        <f t="shared" si="27"/>
        <v>0</v>
      </c>
      <c r="AC306" s="3">
        <f t="shared" si="28"/>
        <v>9640</v>
      </c>
      <c r="AD306" s="3">
        <f t="shared" si="29"/>
        <v>7489</v>
      </c>
    </row>
    <row r="307" spans="1:30" x14ac:dyDescent="0.15">
      <c r="A307" s="3">
        <v>302</v>
      </c>
      <c r="B307" s="3" t="str">
        <f t="shared" si="24"/>
        <v>关卡302小怪</v>
      </c>
      <c r="C307" s="3">
        <f>INDEX([3]关卡!$J$19:$J$2018,A307)</f>
        <v>272</v>
      </c>
      <c r="D307" s="3">
        <f>INDEX([3]关卡!$N$19:$N$2018,A307)</f>
        <v>272</v>
      </c>
      <c r="E307" s="3" t="s">
        <v>24</v>
      </c>
      <c r="F307" s="3" t="s">
        <v>26</v>
      </c>
      <c r="G307" s="3">
        <v>3</v>
      </c>
      <c r="H307" s="3">
        <v>0</v>
      </c>
      <c r="I307" s="3">
        <v>0</v>
      </c>
      <c r="J307" s="4">
        <v>1</v>
      </c>
      <c r="K307" s="4">
        <v>1</v>
      </c>
      <c r="L307" s="4">
        <v>2</v>
      </c>
      <c r="M307" s="3">
        <v>15</v>
      </c>
      <c r="N307" s="3">
        <v>2</v>
      </c>
      <c r="O307" s="3">
        <f>HLOOKUP(O$5,[1]非R能力!$B$8:$F$558,$C307+1,0)</f>
        <v>248734.74872064363</v>
      </c>
      <c r="P307" s="3">
        <f>HLOOKUP(P$5,[1]非R能力!$B$8:$F$558,$C307+1,0)</f>
        <v>47189.492219991109</v>
      </c>
      <c r="Q307" s="3">
        <f>HLOOKUP(Q$5,[1]非R能力!$B$8:$F$558,$C307+1,0)</f>
        <v>28076.744976372287</v>
      </c>
      <c r="R307" s="3">
        <f>HLOOKUP(R$5,[1]非R能力!$B$8:$F$558,$C307+1,0)</f>
        <v>7489.1899669309832</v>
      </c>
      <c r="S307" s="3">
        <f>HLOOKUP(S$5,[1]非R能力!$B$8:$F$558,$C307+1,0)</f>
        <v>9640.1544197540588</v>
      </c>
      <c r="T307" s="3">
        <f>INDEX([1]非R能力!$H$9:$H$558,D307)</f>
        <v>14728.320817335387</v>
      </c>
      <c r="U307" s="3">
        <f>IF(E307="小怪",0,IF(INDEX([1]非R能力!$FK$9:$FK$558,C307)=0,0,10))</f>
        <v>0</v>
      </c>
      <c r="V307" s="3">
        <f>IF(E307="小怪",0,IF(INDEX([1]非R能力!$FH$9:$FH$558,C307)=0,0,5000))</f>
        <v>0</v>
      </c>
      <c r="W307" s="3">
        <f>HLOOKUP(W$5,[2]人物技能基础!$O$3:$Q$553,$C307+1,0)</f>
        <v>3.637142857142857</v>
      </c>
      <c r="X307" s="3">
        <f>HLOOKUP(X$5,[2]人物技能基础!$O$3:$Q$553,$C307+1,0)</f>
        <v>2.0186428571428574</v>
      </c>
      <c r="Y307" s="3">
        <f>HLOOKUP(Y$5,[2]人物技能基础!$O$3:$Q$553,$C307+1,0)</f>
        <v>99.964285714285708</v>
      </c>
      <c r="Z307" s="3">
        <f t="shared" si="25"/>
        <v>264208</v>
      </c>
      <c r="AA307" s="3">
        <f t="shared" si="26"/>
        <v>5615</v>
      </c>
      <c r="AB307" s="3">
        <f t="shared" si="27"/>
        <v>0</v>
      </c>
      <c r="AC307" s="3">
        <f t="shared" si="28"/>
        <v>9640</v>
      </c>
      <c r="AD307" s="3">
        <f t="shared" si="29"/>
        <v>7489</v>
      </c>
    </row>
    <row r="308" spans="1:30" x14ac:dyDescent="0.15">
      <c r="A308" s="3">
        <v>303</v>
      </c>
      <c r="B308" s="3" t="str">
        <f t="shared" si="24"/>
        <v>关卡303小怪</v>
      </c>
      <c r="C308" s="3">
        <f>INDEX([3]关卡!$J$19:$J$2018,A308)</f>
        <v>272</v>
      </c>
      <c r="D308" s="3">
        <f>INDEX([3]关卡!$N$19:$N$2018,A308)</f>
        <v>272</v>
      </c>
      <c r="E308" s="3" t="s">
        <v>24</v>
      </c>
      <c r="F308" s="3" t="s">
        <v>26</v>
      </c>
      <c r="G308" s="3">
        <v>3</v>
      </c>
      <c r="H308" s="3">
        <v>0</v>
      </c>
      <c r="I308" s="3">
        <v>0</v>
      </c>
      <c r="J308" s="4">
        <v>1</v>
      </c>
      <c r="K308" s="4">
        <v>1</v>
      </c>
      <c r="L308" s="4">
        <v>2</v>
      </c>
      <c r="M308" s="3">
        <v>15</v>
      </c>
      <c r="N308" s="3">
        <v>2</v>
      </c>
      <c r="O308" s="3">
        <f>HLOOKUP(O$5,[1]非R能力!$B$8:$F$558,$C308+1,0)</f>
        <v>248734.74872064363</v>
      </c>
      <c r="P308" s="3">
        <f>HLOOKUP(P$5,[1]非R能力!$B$8:$F$558,$C308+1,0)</f>
        <v>47189.492219991109</v>
      </c>
      <c r="Q308" s="3">
        <f>HLOOKUP(Q$5,[1]非R能力!$B$8:$F$558,$C308+1,0)</f>
        <v>28076.744976372287</v>
      </c>
      <c r="R308" s="3">
        <f>HLOOKUP(R$5,[1]非R能力!$B$8:$F$558,$C308+1,0)</f>
        <v>7489.1899669309832</v>
      </c>
      <c r="S308" s="3">
        <f>HLOOKUP(S$5,[1]非R能力!$B$8:$F$558,$C308+1,0)</f>
        <v>9640.1544197540588</v>
      </c>
      <c r="T308" s="3">
        <f>INDEX([1]非R能力!$H$9:$H$558,D308)</f>
        <v>14728.320817335387</v>
      </c>
      <c r="U308" s="3">
        <f>IF(E308="小怪",0,IF(INDEX([1]非R能力!$FK$9:$FK$558,C308)=0,0,10))</f>
        <v>0</v>
      </c>
      <c r="V308" s="3">
        <f>IF(E308="小怪",0,IF(INDEX([1]非R能力!$FH$9:$FH$558,C308)=0,0,5000))</f>
        <v>0</v>
      </c>
      <c r="W308" s="3">
        <f>HLOOKUP(W$5,[2]人物技能基础!$O$3:$Q$553,$C308+1,0)</f>
        <v>3.637142857142857</v>
      </c>
      <c r="X308" s="3">
        <f>HLOOKUP(X$5,[2]人物技能基础!$O$3:$Q$553,$C308+1,0)</f>
        <v>2.0186428571428574</v>
      </c>
      <c r="Y308" s="3">
        <f>HLOOKUP(Y$5,[2]人物技能基础!$O$3:$Q$553,$C308+1,0)</f>
        <v>99.964285714285708</v>
      </c>
      <c r="Z308" s="3">
        <f t="shared" si="25"/>
        <v>264208</v>
      </c>
      <c r="AA308" s="3">
        <f t="shared" si="26"/>
        <v>5615</v>
      </c>
      <c r="AB308" s="3">
        <f t="shared" si="27"/>
        <v>0</v>
      </c>
      <c r="AC308" s="3">
        <f t="shared" si="28"/>
        <v>9640</v>
      </c>
      <c r="AD308" s="3">
        <f t="shared" si="29"/>
        <v>7489</v>
      </c>
    </row>
    <row r="309" spans="1:30" x14ac:dyDescent="0.15">
      <c r="A309" s="3">
        <v>304</v>
      </c>
      <c r="B309" s="3" t="str">
        <f t="shared" si="24"/>
        <v>关卡304小怪</v>
      </c>
      <c r="C309" s="3">
        <f>INDEX([3]关卡!$J$19:$J$2018,A309)</f>
        <v>272</v>
      </c>
      <c r="D309" s="3">
        <f>INDEX([3]关卡!$N$19:$N$2018,A309)</f>
        <v>272</v>
      </c>
      <c r="E309" s="3" t="s">
        <v>24</v>
      </c>
      <c r="F309" s="3" t="s">
        <v>26</v>
      </c>
      <c r="G309" s="3">
        <v>3</v>
      </c>
      <c r="H309" s="3">
        <v>0</v>
      </c>
      <c r="I309" s="3">
        <v>0</v>
      </c>
      <c r="J309" s="4">
        <v>1</v>
      </c>
      <c r="K309" s="4">
        <v>1</v>
      </c>
      <c r="L309" s="4">
        <v>2</v>
      </c>
      <c r="M309" s="3">
        <v>15</v>
      </c>
      <c r="N309" s="3">
        <v>2</v>
      </c>
      <c r="O309" s="3">
        <f>HLOOKUP(O$5,[1]非R能力!$B$8:$F$558,$C309+1,0)</f>
        <v>248734.74872064363</v>
      </c>
      <c r="P309" s="3">
        <f>HLOOKUP(P$5,[1]非R能力!$B$8:$F$558,$C309+1,0)</f>
        <v>47189.492219991109</v>
      </c>
      <c r="Q309" s="3">
        <f>HLOOKUP(Q$5,[1]非R能力!$B$8:$F$558,$C309+1,0)</f>
        <v>28076.744976372287</v>
      </c>
      <c r="R309" s="3">
        <f>HLOOKUP(R$5,[1]非R能力!$B$8:$F$558,$C309+1,0)</f>
        <v>7489.1899669309832</v>
      </c>
      <c r="S309" s="3">
        <f>HLOOKUP(S$5,[1]非R能力!$B$8:$F$558,$C309+1,0)</f>
        <v>9640.1544197540588</v>
      </c>
      <c r="T309" s="3">
        <f>INDEX([1]非R能力!$H$9:$H$558,D309)</f>
        <v>14728.320817335387</v>
      </c>
      <c r="U309" s="3">
        <f>IF(E309="小怪",0,IF(INDEX([1]非R能力!$FK$9:$FK$558,C309)=0,0,10))</f>
        <v>0</v>
      </c>
      <c r="V309" s="3">
        <f>IF(E309="小怪",0,IF(INDEX([1]非R能力!$FH$9:$FH$558,C309)=0,0,5000))</f>
        <v>0</v>
      </c>
      <c r="W309" s="3">
        <f>HLOOKUP(W$5,[2]人物技能基础!$O$3:$Q$553,$C309+1,0)</f>
        <v>3.637142857142857</v>
      </c>
      <c r="X309" s="3">
        <f>HLOOKUP(X$5,[2]人物技能基础!$O$3:$Q$553,$C309+1,0)</f>
        <v>2.0186428571428574</v>
      </c>
      <c r="Y309" s="3">
        <f>HLOOKUP(Y$5,[2]人物技能基础!$O$3:$Q$553,$C309+1,0)</f>
        <v>99.964285714285708</v>
      </c>
      <c r="Z309" s="3">
        <f t="shared" si="25"/>
        <v>264208</v>
      </c>
      <c r="AA309" s="3">
        <f t="shared" si="26"/>
        <v>5615</v>
      </c>
      <c r="AB309" s="3">
        <f t="shared" si="27"/>
        <v>0</v>
      </c>
      <c r="AC309" s="3">
        <f t="shared" si="28"/>
        <v>9640</v>
      </c>
      <c r="AD309" s="3">
        <f t="shared" si="29"/>
        <v>7489</v>
      </c>
    </row>
    <row r="310" spans="1:30" x14ac:dyDescent="0.15">
      <c r="A310" s="3">
        <v>305</v>
      </c>
      <c r="B310" s="3" t="str">
        <f t="shared" si="24"/>
        <v>关卡305小怪</v>
      </c>
      <c r="C310" s="3">
        <f>INDEX([3]关卡!$J$19:$J$2018,A310)</f>
        <v>273</v>
      </c>
      <c r="D310" s="3">
        <f>INDEX([3]关卡!$N$19:$N$2018,A310)</f>
        <v>273</v>
      </c>
      <c r="E310" s="3" t="s">
        <v>24</v>
      </c>
      <c r="F310" s="3" t="s">
        <v>26</v>
      </c>
      <c r="G310" s="3">
        <v>3</v>
      </c>
      <c r="H310" s="3">
        <v>0</v>
      </c>
      <c r="I310" s="3">
        <v>0</v>
      </c>
      <c r="J310" s="4">
        <v>1</v>
      </c>
      <c r="K310" s="4">
        <v>1</v>
      </c>
      <c r="L310" s="4">
        <v>2</v>
      </c>
      <c r="M310" s="3">
        <v>15</v>
      </c>
      <c r="N310" s="3">
        <v>2</v>
      </c>
      <c r="O310" s="3">
        <f>HLOOKUP(O$5,[1]非R能力!$B$8:$F$558,$C310+1,0)</f>
        <v>251756.71154378317</v>
      </c>
      <c r="P310" s="3">
        <f>HLOOKUP(P$5,[1]非R能力!$B$8:$F$558,$C310+1,0)</f>
        <v>47590.865194664322</v>
      </c>
      <c r="Q310" s="3">
        <f>HLOOKUP(Q$5,[1]非R能力!$B$8:$F$558,$C310+1,0)</f>
        <v>28260.433637882445</v>
      </c>
      <c r="R310" s="3">
        <f>HLOOKUP(R$5,[1]非R能力!$B$8:$F$558,$C310+1,0)</f>
        <v>7545.4299885056716</v>
      </c>
      <c r="S310" s="3">
        <f>HLOOKUP(S$5,[1]非R能力!$B$8:$F$558,$C310+1,0)</f>
        <v>9732.6242785605555</v>
      </c>
      <c r="T310" s="3">
        <f>INDEX([1]非R能力!$H$9:$H$558,D310)</f>
        <v>14831.493370433125</v>
      </c>
      <c r="U310" s="3">
        <f>IF(E310="小怪",0,IF(INDEX([1]非R能力!$FK$9:$FK$558,C310)=0,0,10))</f>
        <v>0</v>
      </c>
      <c r="V310" s="3">
        <f>IF(E310="小怪",0,IF(INDEX([1]非R能力!$FH$9:$FH$558,C310)=0,0,5000))</f>
        <v>0</v>
      </c>
      <c r="W310" s="3">
        <f>HLOOKUP(W$5,[2]人物技能基础!$O$3:$Q$553,$C310+1,0)</f>
        <v>3.637142857142857</v>
      </c>
      <c r="X310" s="3">
        <f>HLOOKUP(X$5,[2]人物技能基础!$O$3:$Q$553,$C310+1,0)</f>
        <v>2.0186428571428574</v>
      </c>
      <c r="Y310" s="3">
        <f>HLOOKUP(Y$5,[2]人物技能基础!$O$3:$Q$553,$C310+1,0)</f>
        <v>99.964285714285708</v>
      </c>
      <c r="Z310" s="3">
        <f t="shared" si="25"/>
        <v>266401</v>
      </c>
      <c r="AA310" s="3">
        <f t="shared" si="26"/>
        <v>5652</v>
      </c>
      <c r="AB310" s="3">
        <f t="shared" si="27"/>
        <v>0</v>
      </c>
      <c r="AC310" s="3">
        <f t="shared" si="28"/>
        <v>9732</v>
      </c>
      <c r="AD310" s="3">
        <f t="shared" si="29"/>
        <v>7545</v>
      </c>
    </row>
    <row r="311" spans="1:30" x14ac:dyDescent="0.15">
      <c r="A311" s="3">
        <v>306</v>
      </c>
      <c r="B311" s="3" t="str">
        <f t="shared" si="24"/>
        <v>关卡306小怪</v>
      </c>
      <c r="C311" s="3">
        <f>INDEX([3]关卡!$J$19:$J$2018,A311)</f>
        <v>273</v>
      </c>
      <c r="D311" s="3">
        <f>INDEX([3]关卡!$N$19:$N$2018,A311)</f>
        <v>273</v>
      </c>
      <c r="E311" s="3" t="s">
        <v>24</v>
      </c>
      <c r="F311" s="3" t="s">
        <v>26</v>
      </c>
      <c r="G311" s="3">
        <v>3</v>
      </c>
      <c r="H311" s="3">
        <v>0</v>
      </c>
      <c r="I311" s="3">
        <v>0</v>
      </c>
      <c r="J311" s="4">
        <v>1</v>
      </c>
      <c r="K311" s="4">
        <v>1</v>
      </c>
      <c r="L311" s="4">
        <v>2</v>
      </c>
      <c r="M311" s="3">
        <v>15</v>
      </c>
      <c r="N311" s="3">
        <v>2</v>
      </c>
      <c r="O311" s="3">
        <f>HLOOKUP(O$5,[1]非R能力!$B$8:$F$558,$C311+1,0)</f>
        <v>251756.71154378317</v>
      </c>
      <c r="P311" s="3">
        <f>HLOOKUP(P$5,[1]非R能力!$B$8:$F$558,$C311+1,0)</f>
        <v>47590.865194664322</v>
      </c>
      <c r="Q311" s="3">
        <f>HLOOKUP(Q$5,[1]非R能力!$B$8:$F$558,$C311+1,0)</f>
        <v>28260.433637882445</v>
      </c>
      <c r="R311" s="3">
        <f>HLOOKUP(R$5,[1]非R能力!$B$8:$F$558,$C311+1,0)</f>
        <v>7545.4299885056716</v>
      </c>
      <c r="S311" s="3">
        <f>HLOOKUP(S$5,[1]非R能力!$B$8:$F$558,$C311+1,0)</f>
        <v>9732.6242785605555</v>
      </c>
      <c r="T311" s="3">
        <f>INDEX([1]非R能力!$H$9:$H$558,D311)</f>
        <v>14831.493370433125</v>
      </c>
      <c r="U311" s="3">
        <f>IF(E311="小怪",0,IF(INDEX([1]非R能力!$FK$9:$FK$558,C311)=0,0,10))</f>
        <v>0</v>
      </c>
      <c r="V311" s="3">
        <f>IF(E311="小怪",0,IF(INDEX([1]非R能力!$FH$9:$FH$558,C311)=0,0,5000))</f>
        <v>0</v>
      </c>
      <c r="W311" s="3">
        <f>HLOOKUP(W$5,[2]人物技能基础!$O$3:$Q$553,$C311+1,0)</f>
        <v>3.637142857142857</v>
      </c>
      <c r="X311" s="3">
        <f>HLOOKUP(X$5,[2]人物技能基础!$O$3:$Q$553,$C311+1,0)</f>
        <v>2.0186428571428574</v>
      </c>
      <c r="Y311" s="3">
        <f>HLOOKUP(Y$5,[2]人物技能基础!$O$3:$Q$553,$C311+1,0)</f>
        <v>99.964285714285708</v>
      </c>
      <c r="Z311" s="3">
        <f t="shared" si="25"/>
        <v>266401</v>
      </c>
      <c r="AA311" s="3">
        <f t="shared" si="26"/>
        <v>5652</v>
      </c>
      <c r="AB311" s="3">
        <f t="shared" si="27"/>
        <v>0</v>
      </c>
      <c r="AC311" s="3">
        <f t="shared" si="28"/>
        <v>9732</v>
      </c>
      <c r="AD311" s="3">
        <f t="shared" si="29"/>
        <v>7545</v>
      </c>
    </row>
    <row r="312" spans="1:30" x14ac:dyDescent="0.15">
      <c r="A312" s="3">
        <v>307</v>
      </c>
      <c r="B312" s="3" t="str">
        <f t="shared" si="24"/>
        <v>关卡307小怪</v>
      </c>
      <c r="C312" s="3">
        <f>INDEX([3]关卡!$J$19:$J$2018,A312)</f>
        <v>273</v>
      </c>
      <c r="D312" s="3">
        <f>INDEX([3]关卡!$N$19:$N$2018,A312)</f>
        <v>273</v>
      </c>
      <c r="E312" s="3" t="s">
        <v>24</v>
      </c>
      <c r="F312" s="3" t="s">
        <v>26</v>
      </c>
      <c r="G312" s="3">
        <v>3</v>
      </c>
      <c r="H312" s="3">
        <v>0</v>
      </c>
      <c r="I312" s="3">
        <v>0</v>
      </c>
      <c r="J312" s="4">
        <v>1</v>
      </c>
      <c r="K312" s="4">
        <v>1</v>
      </c>
      <c r="L312" s="4">
        <v>2</v>
      </c>
      <c r="M312" s="3">
        <v>15</v>
      </c>
      <c r="N312" s="3">
        <v>2</v>
      </c>
      <c r="O312" s="3">
        <f>HLOOKUP(O$5,[1]非R能力!$B$8:$F$558,$C312+1,0)</f>
        <v>251756.71154378317</v>
      </c>
      <c r="P312" s="3">
        <f>HLOOKUP(P$5,[1]非R能力!$B$8:$F$558,$C312+1,0)</f>
        <v>47590.865194664322</v>
      </c>
      <c r="Q312" s="3">
        <f>HLOOKUP(Q$5,[1]非R能力!$B$8:$F$558,$C312+1,0)</f>
        <v>28260.433637882445</v>
      </c>
      <c r="R312" s="3">
        <f>HLOOKUP(R$5,[1]非R能力!$B$8:$F$558,$C312+1,0)</f>
        <v>7545.4299885056716</v>
      </c>
      <c r="S312" s="3">
        <f>HLOOKUP(S$5,[1]非R能力!$B$8:$F$558,$C312+1,0)</f>
        <v>9732.6242785605555</v>
      </c>
      <c r="T312" s="3">
        <f>INDEX([1]非R能力!$H$9:$H$558,D312)</f>
        <v>14831.493370433125</v>
      </c>
      <c r="U312" s="3">
        <f>IF(E312="小怪",0,IF(INDEX([1]非R能力!$FK$9:$FK$558,C312)=0,0,10))</f>
        <v>0</v>
      </c>
      <c r="V312" s="3">
        <f>IF(E312="小怪",0,IF(INDEX([1]非R能力!$FH$9:$FH$558,C312)=0,0,5000))</f>
        <v>0</v>
      </c>
      <c r="W312" s="3">
        <f>HLOOKUP(W$5,[2]人物技能基础!$O$3:$Q$553,$C312+1,0)</f>
        <v>3.637142857142857</v>
      </c>
      <c r="X312" s="3">
        <f>HLOOKUP(X$5,[2]人物技能基础!$O$3:$Q$553,$C312+1,0)</f>
        <v>2.0186428571428574</v>
      </c>
      <c r="Y312" s="3">
        <f>HLOOKUP(Y$5,[2]人物技能基础!$O$3:$Q$553,$C312+1,0)</f>
        <v>99.964285714285708</v>
      </c>
      <c r="Z312" s="3">
        <f t="shared" si="25"/>
        <v>266401</v>
      </c>
      <c r="AA312" s="3">
        <f t="shared" si="26"/>
        <v>5652</v>
      </c>
      <c r="AB312" s="3">
        <f t="shared" si="27"/>
        <v>0</v>
      </c>
      <c r="AC312" s="3">
        <f t="shared" si="28"/>
        <v>9732</v>
      </c>
      <c r="AD312" s="3">
        <f t="shared" si="29"/>
        <v>7545</v>
      </c>
    </row>
    <row r="313" spans="1:30" x14ac:dyDescent="0.15">
      <c r="A313" s="3">
        <v>308</v>
      </c>
      <c r="B313" s="3" t="str">
        <f t="shared" si="24"/>
        <v>关卡308小怪</v>
      </c>
      <c r="C313" s="3">
        <f>INDEX([3]关卡!$J$19:$J$2018,A313)</f>
        <v>273</v>
      </c>
      <c r="D313" s="3">
        <f>INDEX([3]关卡!$N$19:$N$2018,A313)</f>
        <v>273</v>
      </c>
      <c r="E313" s="3" t="s">
        <v>24</v>
      </c>
      <c r="F313" s="3" t="s">
        <v>26</v>
      </c>
      <c r="G313" s="3">
        <v>3</v>
      </c>
      <c r="H313" s="3">
        <v>0</v>
      </c>
      <c r="I313" s="3">
        <v>0</v>
      </c>
      <c r="J313" s="4">
        <v>1</v>
      </c>
      <c r="K313" s="4">
        <v>1</v>
      </c>
      <c r="L313" s="4">
        <v>2</v>
      </c>
      <c r="M313" s="3">
        <v>15</v>
      </c>
      <c r="N313" s="3">
        <v>2</v>
      </c>
      <c r="O313" s="3">
        <f>HLOOKUP(O$5,[1]非R能力!$B$8:$F$558,$C313+1,0)</f>
        <v>251756.71154378317</v>
      </c>
      <c r="P313" s="3">
        <f>HLOOKUP(P$5,[1]非R能力!$B$8:$F$558,$C313+1,0)</f>
        <v>47590.865194664322</v>
      </c>
      <c r="Q313" s="3">
        <f>HLOOKUP(Q$5,[1]非R能力!$B$8:$F$558,$C313+1,0)</f>
        <v>28260.433637882445</v>
      </c>
      <c r="R313" s="3">
        <f>HLOOKUP(R$5,[1]非R能力!$B$8:$F$558,$C313+1,0)</f>
        <v>7545.4299885056716</v>
      </c>
      <c r="S313" s="3">
        <f>HLOOKUP(S$5,[1]非R能力!$B$8:$F$558,$C313+1,0)</f>
        <v>9732.6242785605555</v>
      </c>
      <c r="T313" s="3">
        <f>INDEX([1]非R能力!$H$9:$H$558,D313)</f>
        <v>14831.493370433125</v>
      </c>
      <c r="U313" s="3">
        <f>IF(E313="小怪",0,IF(INDEX([1]非R能力!$FK$9:$FK$558,C313)=0,0,10))</f>
        <v>0</v>
      </c>
      <c r="V313" s="3">
        <f>IF(E313="小怪",0,IF(INDEX([1]非R能力!$FH$9:$FH$558,C313)=0,0,5000))</f>
        <v>0</v>
      </c>
      <c r="W313" s="3">
        <f>HLOOKUP(W$5,[2]人物技能基础!$O$3:$Q$553,$C313+1,0)</f>
        <v>3.637142857142857</v>
      </c>
      <c r="X313" s="3">
        <f>HLOOKUP(X$5,[2]人物技能基础!$O$3:$Q$553,$C313+1,0)</f>
        <v>2.0186428571428574</v>
      </c>
      <c r="Y313" s="3">
        <f>HLOOKUP(Y$5,[2]人物技能基础!$O$3:$Q$553,$C313+1,0)</f>
        <v>99.964285714285708</v>
      </c>
      <c r="Z313" s="3">
        <f t="shared" si="25"/>
        <v>266401</v>
      </c>
      <c r="AA313" s="3">
        <f t="shared" si="26"/>
        <v>5652</v>
      </c>
      <c r="AB313" s="3">
        <f t="shared" si="27"/>
        <v>0</v>
      </c>
      <c r="AC313" s="3">
        <f t="shared" si="28"/>
        <v>9732</v>
      </c>
      <c r="AD313" s="3">
        <f t="shared" si="29"/>
        <v>7545</v>
      </c>
    </row>
    <row r="314" spans="1:30" x14ac:dyDescent="0.15">
      <c r="A314" s="3">
        <v>309</v>
      </c>
      <c r="B314" s="3" t="str">
        <f t="shared" si="24"/>
        <v>关卡309小怪</v>
      </c>
      <c r="C314" s="3">
        <f>INDEX([3]关卡!$J$19:$J$2018,A314)</f>
        <v>273</v>
      </c>
      <c r="D314" s="3">
        <f>INDEX([3]关卡!$N$19:$N$2018,A314)</f>
        <v>273</v>
      </c>
      <c r="E314" s="3" t="s">
        <v>24</v>
      </c>
      <c r="F314" s="3" t="s">
        <v>26</v>
      </c>
      <c r="G314" s="3">
        <v>3</v>
      </c>
      <c r="H314" s="3">
        <v>0</v>
      </c>
      <c r="I314" s="3">
        <v>0</v>
      </c>
      <c r="J314" s="4">
        <v>1</v>
      </c>
      <c r="K314" s="4">
        <v>1</v>
      </c>
      <c r="L314" s="4">
        <v>2</v>
      </c>
      <c r="M314" s="3">
        <v>15</v>
      </c>
      <c r="N314" s="3">
        <v>2</v>
      </c>
      <c r="O314" s="3">
        <f>HLOOKUP(O$5,[1]非R能力!$B$8:$F$558,$C314+1,0)</f>
        <v>251756.71154378317</v>
      </c>
      <c r="P314" s="3">
        <f>HLOOKUP(P$5,[1]非R能力!$B$8:$F$558,$C314+1,0)</f>
        <v>47590.865194664322</v>
      </c>
      <c r="Q314" s="3">
        <f>HLOOKUP(Q$5,[1]非R能力!$B$8:$F$558,$C314+1,0)</f>
        <v>28260.433637882445</v>
      </c>
      <c r="R314" s="3">
        <f>HLOOKUP(R$5,[1]非R能力!$B$8:$F$558,$C314+1,0)</f>
        <v>7545.4299885056716</v>
      </c>
      <c r="S314" s="3">
        <f>HLOOKUP(S$5,[1]非R能力!$B$8:$F$558,$C314+1,0)</f>
        <v>9732.6242785605555</v>
      </c>
      <c r="T314" s="3">
        <f>INDEX([1]非R能力!$H$9:$H$558,D314)</f>
        <v>14831.493370433125</v>
      </c>
      <c r="U314" s="3">
        <f>IF(E314="小怪",0,IF(INDEX([1]非R能力!$FK$9:$FK$558,C314)=0,0,10))</f>
        <v>0</v>
      </c>
      <c r="V314" s="3">
        <f>IF(E314="小怪",0,IF(INDEX([1]非R能力!$FH$9:$FH$558,C314)=0,0,5000))</f>
        <v>0</v>
      </c>
      <c r="W314" s="3">
        <f>HLOOKUP(W$5,[2]人物技能基础!$O$3:$Q$553,$C314+1,0)</f>
        <v>3.637142857142857</v>
      </c>
      <c r="X314" s="3">
        <f>HLOOKUP(X$5,[2]人物技能基础!$O$3:$Q$553,$C314+1,0)</f>
        <v>2.0186428571428574</v>
      </c>
      <c r="Y314" s="3">
        <f>HLOOKUP(Y$5,[2]人物技能基础!$O$3:$Q$553,$C314+1,0)</f>
        <v>99.964285714285708</v>
      </c>
      <c r="Z314" s="3">
        <f t="shared" si="25"/>
        <v>266401</v>
      </c>
      <c r="AA314" s="3">
        <f t="shared" si="26"/>
        <v>5652</v>
      </c>
      <c r="AB314" s="3">
        <f t="shared" si="27"/>
        <v>0</v>
      </c>
      <c r="AC314" s="3">
        <f t="shared" si="28"/>
        <v>9732</v>
      </c>
      <c r="AD314" s="3">
        <f t="shared" si="29"/>
        <v>7545</v>
      </c>
    </row>
    <row r="315" spans="1:30" x14ac:dyDescent="0.15">
      <c r="A315" s="3">
        <v>310</v>
      </c>
      <c r="B315" s="3" t="str">
        <f t="shared" si="24"/>
        <v>关卡310小怪</v>
      </c>
      <c r="C315" s="3">
        <f>INDEX([3]关卡!$J$19:$J$2018,A315)</f>
        <v>274</v>
      </c>
      <c r="D315" s="3">
        <f>INDEX([3]关卡!$N$19:$N$2018,A315)</f>
        <v>274</v>
      </c>
      <c r="E315" s="3" t="s">
        <v>24</v>
      </c>
      <c r="F315" s="3" t="s">
        <v>26</v>
      </c>
      <c r="G315" s="3">
        <v>3</v>
      </c>
      <c r="H315" s="3">
        <v>0</v>
      </c>
      <c r="I315" s="3">
        <v>0</v>
      </c>
      <c r="J315" s="4">
        <v>1</v>
      </c>
      <c r="K315" s="4">
        <v>1</v>
      </c>
      <c r="L315" s="4">
        <v>2</v>
      </c>
      <c r="M315" s="3">
        <v>15</v>
      </c>
      <c r="N315" s="3">
        <v>2</v>
      </c>
      <c r="O315" s="3">
        <f>HLOOKUP(O$5,[1]非R能力!$B$8:$F$558,$C315+1,0)</f>
        <v>254746.46971411814</v>
      </c>
      <c r="P315" s="3">
        <f>HLOOKUP(P$5,[1]非R能力!$B$8:$F$558,$C315+1,0)</f>
        <v>47994.079218007413</v>
      </c>
      <c r="Q315" s="3">
        <f>HLOOKUP(Q$5,[1]非R能力!$B$8:$F$558,$C315+1,0)</f>
        <v>28446.471167602354</v>
      </c>
      <c r="R315" s="3">
        <f>HLOOKUP(R$5,[1]非R能力!$B$8:$F$558,$C315+1,0)</f>
        <v>7601.8666071563812</v>
      </c>
      <c r="S315" s="3">
        <f>HLOOKUP(S$5,[1]非R能力!$B$8:$F$558,$C315+1,0)</f>
        <v>9826.3493888963585</v>
      </c>
      <c r="T315" s="3">
        <f>INDEX([1]非R能力!$H$9:$H$558,D315)</f>
        <v>14935.20408576</v>
      </c>
      <c r="U315" s="3">
        <f>IF(E315="小怪",0,IF(INDEX([1]非R能力!$FK$9:$FK$558,C315)=0,0,10))</f>
        <v>0</v>
      </c>
      <c r="V315" s="3">
        <f>IF(E315="小怪",0,IF(INDEX([1]非R能力!$FH$9:$FH$558,C315)=0,0,5000))</f>
        <v>0</v>
      </c>
      <c r="W315" s="3">
        <f>HLOOKUP(W$5,[2]人物技能基础!$O$3:$Q$553,$C315+1,0)</f>
        <v>3.637142857142857</v>
      </c>
      <c r="X315" s="3">
        <f>HLOOKUP(X$5,[2]人物技能基础!$O$3:$Q$553,$C315+1,0)</f>
        <v>2.0186428571428574</v>
      </c>
      <c r="Y315" s="3">
        <f>HLOOKUP(Y$5,[2]人物技能基础!$O$3:$Q$553,$C315+1,0)</f>
        <v>99.964285714285708</v>
      </c>
      <c r="Z315" s="3">
        <f t="shared" si="25"/>
        <v>268603</v>
      </c>
      <c r="AA315" s="3">
        <f t="shared" si="26"/>
        <v>5689</v>
      </c>
      <c r="AB315" s="3">
        <f t="shared" si="27"/>
        <v>0</v>
      </c>
      <c r="AC315" s="3">
        <f t="shared" si="28"/>
        <v>9826</v>
      </c>
      <c r="AD315" s="3">
        <f t="shared" si="29"/>
        <v>7601</v>
      </c>
    </row>
    <row r="316" spans="1:30" x14ac:dyDescent="0.15">
      <c r="A316" s="3">
        <v>311</v>
      </c>
      <c r="B316" s="3" t="str">
        <f t="shared" si="24"/>
        <v>关卡311小怪</v>
      </c>
      <c r="C316" s="3">
        <f>INDEX([3]关卡!$J$19:$J$2018,A316)</f>
        <v>274</v>
      </c>
      <c r="D316" s="3">
        <f>INDEX([3]关卡!$N$19:$N$2018,A316)</f>
        <v>274</v>
      </c>
      <c r="E316" s="3" t="s">
        <v>24</v>
      </c>
      <c r="F316" s="3" t="s">
        <v>26</v>
      </c>
      <c r="G316" s="3">
        <v>3</v>
      </c>
      <c r="H316" s="3">
        <v>0</v>
      </c>
      <c r="I316" s="3">
        <v>0</v>
      </c>
      <c r="J316" s="4">
        <v>1</v>
      </c>
      <c r="K316" s="4">
        <v>1</v>
      </c>
      <c r="L316" s="4">
        <v>2</v>
      </c>
      <c r="M316" s="3">
        <v>15</v>
      </c>
      <c r="N316" s="3">
        <v>2</v>
      </c>
      <c r="O316" s="3">
        <f>HLOOKUP(O$5,[1]非R能力!$B$8:$F$558,$C316+1,0)</f>
        <v>254746.46971411814</v>
      </c>
      <c r="P316" s="3">
        <f>HLOOKUP(P$5,[1]非R能力!$B$8:$F$558,$C316+1,0)</f>
        <v>47994.079218007413</v>
      </c>
      <c r="Q316" s="3">
        <f>HLOOKUP(Q$5,[1]非R能力!$B$8:$F$558,$C316+1,0)</f>
        <v>28446.471167602354</v>
      </c>
      <c r="R316" s="3">
        <f>HLOOKUP(R$5,[1]非R能力!$B$8:$F$558,$C316+1,0)</f>
        <v>7601.8666071563812</v>
      </c>
      <c r="S316" s="3">
        <f>HLOOKUP(S$5,[1]非R能力!$B$8:$F$558,$C316+1,0)</f>
        <v>9826.3493888963585</v>
      </c>
      <c r="T316" s="3">
        <f>INDEX([1]非R能力!$H$9:$H$558,D316)</f>
        <v>14935.20408576</v>
      </c>
      <c r="U316" s="3">
        <f>IF(E316="小怪",0,IF(INDEX([1]非R能力!$FK$9:$FK$558,C316)=0,0,10))</f>
        <v>0</v>
      </c>
      <c r="V316" s="3">
        <f>IF(E316="小怪",0,IF(INDEX([1]非R能力!$FH$9:$FH$558,C316)=0,0,5000))</f>
        <v>0</v>
      </c>
      <c r="W316" s="3">
        <f>HLOOKUP(W$5,[2]人物技能基础!$O$3:$Q$553,$C316+1,0)</f>
        <v>3.637142857142857</v>
      </c>
      <c r="X316" s="3">
        <f>HLOOKUP(X$5,[2]人物技能基础!$O$3:$Q$553,$C316+1,0)</f>
        <v>2.0186428571428574</v>
      </c>
      <c r="Y316" s="3">
        <f>HLOOKUP(Y$5,[2]人物技能基础!$O$3:$Q$553,$C316+1,0)</f>
        <v>99.964285714285708</v>
      </c>
      <c r="Z316" s="3">
        <f t="shared" si="25"/>
        <v>268603</v>
      </c>
      <c r="AA316" s="3">
        <f t="shared" si="26"/>
        <v>5689</v>
      </c>
      <c r="AB316" s="3">
        <f t="shared" si="27"/>
        <v>0</v>
      </c>
      <c r="AC316" s="3">
        <f t="shared" si="28"/>
        <v>9826</v>
      </c>
      <c r="AD316" s="3">
        <f t="shared" si="29"/>
        <v>7601</v>
      </c>
    </row>
    <row r="317" spans="1:30" x14ac:dyDescent="0.15">
      <c r="A317" s="3">
        <v>312</v>
      </c>
      <c r="B317" s="3" t="str">
        <f t="shared" si="24"/>
        <v>关卡312小怪</v>
      </c>
      <c r="C317" s="3">
        <f>INDEX([3]关卡!$J$19:$J$2018,A317)</f>
        <v>274</v>
      </c>
      <c r="D317" s="3">
        <f>INDEX([3]关卡!$N$19:$N$2018,A317)</f>
        <v>274</v>
      </c>
      <c r="E317" s="3" t="s">
        <v>24</v>
      </c>
      <c r="F317" s="3" t="s">
        <v>26</v>
      </c>
      <c r="G317" s="3">
        <v>3</v>
      </c>
      <c r="H317" s="3">
        <v>0</v>
      </c>
      <c r="I317" s="3">
        <v>0</v>
      </c>
      <c r="J317" s="4">
        <v>1</v>
      </c>
      <c r="K317" s="4">
        <v>1</v>
      </c>
      <c r="L317" s="4">
        <v>2</v>
      </c>
      <c r="M317" s="3">
        <v>15</v>
      </c>
      <c r="N317" s="3">
        <v>2</v>
      </c>
      <c r="O317" s="3">
        <f>HLOOKUP(O$5,[1]非R能力!$B$8:$F$558,$C317+1,0)</f>
        <v>254746.46971411814</v>
      </c>
      <c r="P317" s="3">
        <f>HLOOKUP(P$5,[1]非R能力!$B$8:$F$558,$C317+1,0)</f>
        <v>47994.079218007413</v>
      </c>
      <c r="Q317" s="3">
        <f>HLOOKUP(Q$5,[1]非R能力!$B$8:$F$558,$C317+1,0)</f>
        <v>28446.471167602354</v>
      </c>
      <c r="R317" s="3">
        <f>HLOOKUP(R$5,[1]非R能力!$B$8:$F$558,$C317+1,0)</f>
        <v>7601.8666071563812</v>
      </c>
      <c r="S317" s="3">
        <f>HLOOKUP(S$5,[1]非R能力!$B$8:$F$558,$C317+1,0)</f>
        <v>9826.3493888963585</v>
      </c>
      <c r="T317" s="3">
        <f>INDEX([1]非R能力!$H$9:$H$558,D317)</f>
        <v>14935.20408576</v>
      </c>
      <c r="U317" s="3">
        <f>IF(E317="小怪",0,IF(INDEX([1]非R能力!$FK$9:$FK$558,C317)=0,0,10))</f>
        <v>0</v>
      </c>
      <c r="V317" s="3">
        <f>IF(E317="小怪",0,IF(INDEX([1]非R能力!$FH$9:$FH$558,C317)=0,0,5000))</f>
        <v>0</v>
      </c>
      <c r="W317" s="3">
        <f>HLOOKUP(W$5,[2]人物技能基础!$O$3:$Q$553,$C317+1,0)</f>
        <v>3.637142857142857</v>
      </c>
      <c r="X317" s="3">
        <f>HLOOKUP(X$5,[2]人物技能基础!$O$3:$Q$553,$C317+1,0)</f>
        <v>2.0186428571428574</v>
      </c>
      <c r="Y317" s="3">
        <f>HLOOKUP(Y$5,[2]人物技能基础!$O$3:$Q$553,$C317+1,0)</f>
        <v>99.964285714285708</v>
      </c>
      <c r="Z317" s="3">
        <f t="shared" si="25"/>
        <v>268603</v>
      </c>
      <c r="AA317" s="3">
        <f t="shared" si="26"/>
        <v>5689</v>
      </c>
      <c r="AB317" s="3">
        <f t="shared" si="27"/>
        <v>0</v>
      </c>
      <c r="AC317" s="3">
        <f t="shared" si="28"/>
        <v>9826</v>
      </c>
      <c r="AD317" s="3">
        <f t="shared" si="29"/>
        <v>7601</v>
      </c>
    </row>
    <row r="318" spans="1:30" x14ac:dyDescent="0.15">
      <c r="A318" s="3">
        <v>313</v>
      </c>
      <c r="B318" s="3" t="str">
        <f t="shared" si="24"/>
        <v>关卡313小怪</v>
      </c>
      <c r="C318" s="3">
        <f>INDEX([3]关卡!$J$19:$J$2018,A318)</f>
        <v>274</v>
      </c>
      <c r="D318" s="3">
        <f>INDEX([3]关卡!$N$19:$N$2018,A318)</f>
        <v>274</v>
      </c>
      <c r="E318" s="3" t="s">
        <v>24</v>
      </c>
      <c r="F318" s="3" t="s">
        <v>26</v>
      </c>
      <c r="G318" s="3">
        <v>3</v>
      </c>
      <c r="H318" s="3">
        <v>0</v>
      </c>
      <c r="I318" s="3">
        <v>0</v>
      </c>
      <c r="J318" s="4">
        <v>1</v>
      </c>
      <c r="K318" s="4">
        <v>1</v>
      </c>
      <c r="L318" s="4">
        <v>2</v>
      </c>
      <c r="M318" s="3">
        <v>15</v>
      </c>
      <c r="N318" s="3">
        <v>2</v>
      </c>
      <c r="O318" s="3">
        <f>HLOOKUP(O$5,[1]非R能力!$B$8:$F$558,$C318+1,0)</f>
        <v>254746.46971411814</v>
      </c>
      <c r="P318" s="3">
        <f>HLOOKUP(P$5,[1]非R能力!$B$8:$F$558,$C318+1,0)</f>
        <v>47994.079218007413</v>
      </c>
      <c r="Q318" s="3">
        <f>HLOOKUP(Q$5,[1]非R能力!$B$8:$F$558,$C318+1,0)</f>
        <v>28446.471167602354</v>
      </c>
      <c r="R318" s="3">
        <f>HLOOKUP(R$5,[1]非R能力!$B$8:$F$558,$C318+1,0)</f>
        <v>7601.8666071563812</v>
      </c>
      <c r="S318" s="3">
        <f>HLOOKUP(S$5,[1]非R能力!$B$8:$F$558,$C318+1,0)</f>
        <v>9826.3493888963585</v>
      </c>
      <c r="T318" s="3">
        <f>INDEX([1]非R能力!$H$9:$H$558,D318)</f>
        <v>14935.20408576</v>
      </c>
      <c r="U318" s="3">
        <f>IF(E318="小怪",0,IF(INDEX([1]非R能力!$FK$9:$FK$558,C318)=0,0,10))</f>
        <v>0</v>
      </c>
      <c r="V318" s="3">
        <f>IF(E318="小怪",0,IF(INDEX([1]非R能力!$FH$9:$FH$558,C318)=0,0,5000))</f>
        <v>0</v>
      </c>
      <c r="W318" s="3">
        <f>HLOOKUP(W$5,[2]人物技能基础!$O$3:$Q$553,$C318+1,0)</f>
        <v>3.637142857142857</v>
      </c>
      <c r="X318" s="3">
        <f>HLOOKUP(X$5,[2]人物技能基础!$O$3:$Q$553,$C318+1,0)</f>
        <v>2.0186428571428574</v>
      </c>
      <c r="Y318" s="3">
        <f>HLOOKUP(Y$5,[2]人物技能基础!$O$3:$Q$553,$C318+1,0)</f>
        <v>99.964285714285708</v>
      </c>
      <c r="Z318" s="3">
        <f t="shared" si="25"/>
        <v>268603</v>
      </c>
      <c r="AA318" s="3">
        <f t="shared" si="26"/>
        <v>5689</v>
      </c>
      <c r="AB318" s="3">
        <f t="shared" si="27"/>
        <v>0</v>
      </c>
      <c r="AC318" s="3">
        <f t="shared" si="28"/>
        <v>9826</v>
      </c>
      <c r="AD318" s="3">
        <f t="shared" si="29"/>
        <v>7601</v>
      </c>
    </row>
    <row r="319" spans="1:30" x14ac:dyDescent="0.15">
      <c r="A319" s="3">
        <v>314</v>
      </c>
      <c r="B319" s="3" t="str">
        <f t="shared" si="24"/>
        <v>关卡314小怪</v>
      </c>
      <c r="C319" s="3">
        <f>INDEX([3]关卡!$J$19:$J$2018,A319)</f>
        <v>274</v>
      </c>
      <c r="D319" s="3">
        <f>INDEX([3]关卡!$N$19:$N$2018,A319)</f>
        <v>274</v>
      </c>
      <c r="E319" s="3" t="s">
        <v>24</v>
      </c>
      <c r="F319" s="3" t="s">
        <v>26</v>
      </c>
      <c r="G319" s="3">
        <v>3</v>
      </c>
      <c r="H319" s="3">
        <v>0</v>
      </c>
      <c r="I319" s="3">
        <v>0</v>
      </c>
      <c r="J319" s="4">
        <v>1</v>
      </c>
      <c r="K319" s="4">
        <v>1</v>
      </c>
      <c r="L319" s="4">
        <v>2</v>
      </c>
      <c r="M319" s="3">
        <v>15</v>
      </c>
      <c r="N319" s="3">
        <v>2</v>
      </c>
      <c r="O319" s="3">
        <f>HLOOKUP(O$5,[1]非R能力!$B$8:$F$558,$C319+1,0)</f>
        <v>254746.46971411814</v>
      </c>
      <c r="P319" s="3">
        <f>HLOOKUP(P$5,[1]非R能力!$B$8:$F$558,$C319+1,0)</f>
        <v>47994.079218007413</v>
      </c>
      <c r="Q319" s="3">
        <f>HLOOKUP(Q$5,[1]非R能力!$B$8:$F$558,$C319+1,0)</f>
        <v>28446.471167602354</v>
      </c>
      <c r="R319" s="3">
        <f>HLOOKUP(R$5,[1]非R能力!$B$8:$F$558,$C319+1,0)</f>
        <v>7601.8666071563812</v>
      </c>
      <c r="S319" s="3">
        <f>HLOOKUP(S$5,[1]非R能力!$B$8:$F$558,$C319+1,0)</f>
        <v>9826.3493888963585</v>
      </c>
      <c r="T319" s="3">
        <f>INDEX([1]非R能力!$H$9:$H$558,D319)</f>
        <v>14935.20408576</v>
      </c>
      <c r="U319" s="3">
        <f>IF(E319="小怪",0,IF(INDEX([1]非R能力!$FK$9:$FK$558,C319)=0,0,10))</f>
        <v>0</v>
      </c>
      <c r="V319" s="3">
        <f>IF(E319="小怪",0,IF(INDEX([1]非R能力!$FH$9:$FH$558,C319)=0,0,5000))</f>
        <v>0</v>
      </c>
      <c r="W319" s="3">
        <f>HLOOKUP(W$5,[2]人物技能基础!$O$3:$Q$553,$C319+1,0)</f>
        <v>3.637142857142857</v>
      </c>
      <c r="X319" s="3">
        <f>HLOOKUP(X$5,[2]人物技能基础!$O$3:$Q$553,$C319+1,0)</f>
        <v>2.0186428571428574</v>
      </c>
      <c r="Y319" s="3">
        <f>HLOOKUP(Y$5,[2]人物技能基础!$O$3:$Q$553,$C319+1,0)</f>
        <v>99.964285714285708</v>
      </c>
      <c r="Z319" s="3">
        <f t="shared" si="25"/>
        <v>268603</v>
      </c>
      <c r="AA319" s="3">
        <f t="shared" si="26"/>
        <v>5689</v>
      </c>
      <c r="AB319" s="3">
        <f t="shared" si="27"/>
        <v>0</v>
      </c>
      <c r="AC319" s="3">
        <f t="shared" si="28"/>
        <v>9826</v>
      </c>
      <c r="AD319" s="3">
        <f t="shared" si="29"/>
        <v>7601</v>
      </c>
    </row>
    <row r="320" spans="1:30" x14ac:dyDescent="0.15">
      <c r="A320" s="3">
        <v>315</v>
      </c>
      <c r="B320" s="3" t="str">
        <f t="shared" si="24"/>
        <v>关卡315小怪</v>
      </c>
      <c r="C320" s="3">
        <f>INDEX([3]关卡!$J$19:$J$2018,A320)</f>
        <v>274</v>
      </c>
      <c r="D320" s="3">
        <f>INDEX([3]关卡!$N$19:$N$2018,A320)</f>
        <v>274</v>
      </c>
      <c r="E320" s="3" t="s">
        <v>24</v>
      </c>
      <c r="F320" s="3" t="s">
        <v>26</v>
      </c>
      <c r="G320" s="3">
        <v>3</v>
      </c>
      <c r="H320" s="3">
        <v>0</v>
      </c>
      <c r="I320" s="3">
        <v>0</v>
      </c>
      <c r="J320" s="4">
        <v>1</v>
      </c>
      <c r="K320" s="4">
        <v>1</v>
      </c>
      <c r="L320" s="4">
        <v>2</v>
      </c>
      <c r="M320" s="3">
        <v>15</v>
      </c>
      <c r="N320" s="3">
        <v>2</v>
      </c>
      <c r="O320" s="3">
        <f>HLOOKUP(O$5,[1]非R能力!$B$8:$F$558,$C320+1,0)</f>
        <v>254746.46971411814</v>
      </c>
      <c r="P320" s="3">
        <f>HLOOKUP(P$5,[1]非R能力!$B$8:$F$558,$C320+1,0)</f>
        <v>47994.079218007413</v>
      </c>
      <c r="Q320" s="3">
        <f>HLOOKUP(Q$5,[1]非R能力!$B$8:$F$558,$C320+1,0)</f>
        <v>28446.471167602354</v>
      </c>
      <c r="R320" s="3">
        <f>HLOOKUP(R$5,[1]非R能力!$B$8:$F$558,$C320+1,0)</f>
        <v>7601.8666071563812</v>
      </c>
      <c r="S320" s="3">
        <f>HLOOKUP(S$5,[1]非R能力!$B$8:$F$558,$C320+1,0)</f>
        <v>9826.3493888963585</v>
      </c>
      <c r="T320" s="3">
        <f>INDEX([1]非R能力!$H$9:$H$558,D320)</f>
        <v>14935.20408576</v>
      </c>
      <c r="U320" s="3">
        <f>IF(E320="小怪",0,IF(INDEX([1]非R能力!$FK$9:$FK$558,C320)=0,0,10))</f>
        <v>0</v>
      </c>
      <c r="V320" s="3">
        <f>IF(E320="小怪",0,IF(INDEX([1]非R能力!$FH$9:$FH$558,C320)=0,0,5000))</f>
        <v>0</v>
      </c>
      <c r="W320" s="3">
        <f>HLOOKUP(W$5,[2]人物技能基础!$O$3:$Q$553,$C320+1,0)</f>
        <v>3.637142857142857</v>
      </c>
      <c r="X320" s="3">
        <f>HLOOKUP(X$5,[2]人物技能基础!$O$3:$Q$553,$C320+1,0)</f>
        <v>2.0186428571428574</v>
      </c>
      <c r="Y320" s="3">
        <f>HLOOKUP(Y$5,[2]人物技能基础!$O$3:$Q$553,$C320+1,0)</f>
        <v>99.964285714285708</v>
      </c>
      <c r="Z320" s="3">
        <f t="shared" si="25"/>
        <v>268603</v>
      </c>
      <c r="AA320" s="3">
        <f t="shared" si="26"/>
        <v>5689</v>
      </c>
      <c r="AB320" s="3">
        <f t="shared" si="27"/>
        <v>0</v>
      </c>
      <c r="AC320" s="3">
        <f t="shared" si="28"/>
        <v>9826</v>
      </c>
      <c r="AD320" s="3">
        <f t="shared" si="29"/>
        <v>7601</v>
      </c>
    </row>
    <row r="321" spans="1:30" x14ac:dyDescent="0.15">
      <c r="A321" s="3">
        <v>316</v>
      </c>
      <c r="B321" s="3" t="str">
        <f t="shared" si="24"/>
        <v>关卡316小怪</v>
      </c>
      <c r="C321" s="3">
        <f>INDEX([3]关卡!$J$19:$J$2018,A321)</f>
        <v>275</v>
      </c>
      <c r="D321" s="3">
        <f>INDEX([3]关卡!$N$19:$N$2018,A321)</f>
        <v>275</v>
      </c>
      <c r="E321" s="3" t="s">
        <v>24</v>
      </c>
      <c r="F321" s="3" t="s">
        <v>26</v>
      </c>
      <c r="G321" s="3">
        <v>3</v>
      </c>
      <c r="H321" s="3">
        <v>0</v>
      </c>
      <c r="I321" s="3">
        <v>0</v>
      </c>
      <c r="J321" s="4">
        <v>1</v>
      </c>
      <c r="K321" s="4">
        <v>1</v>
      </c>
      <c r="L321" s="4">
        <v>2</v>
      </c>
      <c r="M321" s="3">
        <v>15</v>
      </c>
      <c r="N321" s="3">
        <v>2</v>
      </c>
      <c r="O321" s="3">
        <f>HLOOKUP(O$5,[1]非R能力!$B$8:$F$558,$C321+1,0)</f>
        <v>259422.15804428389</v>
      </c>
      <c r="P321" s="3">
        <f>HLOOKUP(P$5,[1]非R能力!$B$8:$F$558,$C321+1,0)</f>
        <v>48467.013951169189</v>
      </c>
      <c r="Q321" s="3">
        <f>HLOOKUP(Q$5,[1]非R能力!$B$8:$F$558,$C321+1,0)</f>
        <v>29625.34506069405</v>
      </c>
      <c r="R321" s="3">
        <f>HLOOKUP(R$5,[1]非R能力!$B$8:$F$558,$C321+1,0)</f>
        <v>7660.563498260296</v>
      </c>
      <c r="S321" s="3">
        <f>HLOOKUP(S$5,[1]非R能力!$B$8:$F$558,$C321+1,0)</f>
        <v>9915.2016503569794</v>
      </c>
      <c r="T321" s="3">
        <f>INDEX([1]非R能力!$H$9:$H$558,D321)</f>
        <v>15039.455428153817</v>
      </c>
      <c r="U321" s="3">
        <f>IF(E321="小怪",0,IF(INDEX([1]非R能力!$FK$9:$FK$558,C321)=0,0,10))</f>
        <v>0</v>
      </c>
      <c r="V321" s="3">
        <f>IF(E321="小怪",0,IF(INDEX([1]非R能力!$FH$9:$FH$558,C321)=0,0,5000))</f>
        <v>0</v>
      </c>
      <c r="W321" s="3">
        <f>HLOOKUP(W$5,[2]人物技能基础!$O$3:$Q$553,$C321+1,0)</f>
        <v>3.637142857142857</v>
      </c>
      <c r="X321" s="3">
        <f>HLOOKUP(X$5,[2]人物技能基础!$O$3:$Q$553,$C321+1,0)</f>
        <v>2.0186428571428574</v>
      </c>
      <c r="Y321" s="3">
        <f>HLOOKUP(Y$5,[2]人物技能基础!$O$3:$Q$553,$C321+1,0)</f>
        <v>99.964285714285708</v>
      </c>
      <c r="Z321" s="3">
        <f t="shared" si="25"/>
        <v>271144</v>
      </c>
      <c r="AA321" s="3">
        <f t="shared" si="26"/>
        <v>5925</v>
      </c>
      <c r="AB321" s="3">
        <f t="shared" si="27"/>
        <v>0</v>
      </c>
      <c r="AC321" s="3">
        <f t="shared" si="28"/>
        <v>9915</v>
      </c>
      <c r="AD321" s="3">
        <f t="shared" si="29"/>
        <v>7660</v>
      </c>
    </row>
    <row r="322" spans="1:30" x14ac:dyDescent="0.15">
      <c r="A322" s="3">
        <v>317</v>
      </c>
      <c r="B322" s="3" t="str">
        <f t="shared" si="24"/>
        <v>关卡317小怪</v>
      </c>
      <c r="C322" s="3">
        <f>INDEX([3]关卡!$J$19:$J$2018,A322)</f>
        <v>275</v>
      </c>
      <c r="D322" s="3">
        <f>INDEX([3]关卡!$N$19:$N$2018,A322)</f>
        <v>275</v>
      </c>
      <c r="E322" s="3" t="s">
        <v>24</v>
      </c>
      <c r="F322" s="3" t="s">
        <v>26</v>
      </c>
      <c r="G322" s="3">
        <v>3</v>
      </c>
      <c r="H322" s="3">
        <v>0</v>
      </c>
      <c r="I322" s="3">
        <v>0</v>
      </c>
      <c r="J322" s="4">
        <v>1</v>
      </c>
      <c r="K322" s="4">
        <v>1</v>
      </c>
      <c r="L322" s="4">
        <v>2</v>
      </c>
      <c r="M322" s="3">
        <v>15</v>
      </c>
      <c r="N322" s="3">
        <v>2</v>
      </c>
      <c r="O322" s="3">
        <f>HLOOKUP(O$5,[1]非R能力!$B$8:$F$558,$C322+1,0)</f>
        <v>259422.15804428389</v>
      </c>
      <c r="P322" s="3">
        <f>HLOOKUP(P$5,[1]非R能力!$B$8:$F$558,$C322+1,0)</f>
        <v>48467.013951169189</v>
      </c>
      <c r="Q322" s="3">
        <f>HLOOKUP(Q$5,[1]非R能力!$B$8:$F$558,$C322+1,0)</f>
        <v>29625.34506069405</v>
      </c>
      <c r="R322" s="3">
        <f>HLOOKUP(R$5,[1]非R能力!$B$8:$F$558,$C322+1,0)</f>
        <v>7660.563498260296</v>
      </c>
      <c r="S322" s="3">
        <f>HLOOKUP(S$5,[1]非R能力!$B$8:$F$558,$C322+1,0)</f>
        <v>9915.2016503569794</v>
      </c>
      <c r="T322" s="3">
        <f>INDEX([1]非R能力!$H$9:$H$558,D322)</f>
        <v>15039.455428153817</v>
      </c>
      <c r="U322" s="3">
        <f>IF(E322="小怪",0,IF(INDEX([1]非R能力!$FK$9:$FK$558,C322)=0,0,10))</f>
        <v>0</v>
      </c>
      <c r="V322" s="3">
        <f>IF(E322="小怪",0,IF(INDEX([1]非R能力!$FH$9:$FH$558,C322)=0,0,5000))</f>
        <v>0</v>
      </c>
      <c r="W322" s="3">
        <f>HLOOKUP(W$5,[2]人物技能基础!$O$3:$Q$553,$C322+1,0)</f>
        <v>3.637142857142857</v>
      </c>
      <c r="X322" s="3">
        <f>HLOOKUP(X$5,[2]人物技能基础!$O$3:$Q$553,$C322+1,0)</f>
        <v>2.0186428571428574</v>
      </c>
      <c r="Y322" s="3">
        <f>HLOOKUP(Y$5,[2]人物技能基础!$O$3:$Q$553,$C322+1,0)</f>
        <v>99.964285714285708</v>
      </c>
      <c r="Z322" s="3">
        <f t="shared" si="25"/>
        <v>271144</v>
      </c>
      <c r="AA322" s="3">
        <f t="shared" si="26"/>
        <v>5925</v>
      </c>
      <c r="AB322" s="3">
        <f t="shared" si="27"/>
        <v>0</v>
      </c>
      <c r="AC322" s="3">
        <f t="shared" si="28"/>
        <v>9915</v>
      </c>
      <c r="AD322" s="3">
        <f t="shared" si="29"/>
        <v>7660</v>
      </c>
    </row>
    <row r="323" spans="1:30" x14ac:dyDescent="0.15">
      <c r="A323" s="3">
        <v>318</v>
      </c>
      <c r="B323" s="3" t="str">
        <f t="shared" si="24"/>
        <v>关卡318小怪</v>
      </c>
      <c r="C323" s="3">
        <f>INDEX([3]关卡!$J$19:$J$2018,A323)</f>
        <v>275</v>
      </c>
      <c r="D323" s="3">
        <f>INDEX([3]关卡!$N$19:$N$2018,A323)</f>
        <v>275</v>
      </c>
      <c r="E323" s="3" t="s">
        <v>24</v>
      </c>
      <c r="F323" s="3" t="s">
        <v>26</v>
      </c>
      <c r="G323" s="3">
        <v>3</v>
      </c>
      <c r="H323" s="3">
        <v>0</v>
      </c>
      <c r="I323" s="3">
        <v>0</v>
      </c>
      <c r="J323" s="4">
        <v>1</v>
      </c>
      <c r="K323" s="4">
        <v>1</v>
      </c>
      <c r="L323" s="4">
        <v>2</v>
      </c>
      <c r="M323" s="3">
        <v>15</v>
      </c>
      <c r="N323" s="3">
        <v>2</v>
      </c>
      <c r="O323" s="3">
        <f>HLOOKUP(O$5,[1]非R能力!$B$8:$F$558,$C323+1,0)</f>
        <v>259422.15804428389</v>
      </c>
      <c r="P323" s="3">
        <f>HLOOKUP(P$5,[1]非R能力!$B$8:$F$558,$C323+1,0)</f>
        <v>48467.013951169189</v>
      </c>
      <c r="Q323" s="3">
        <f>HLOOKUP(Q$5,[1]非R能力!$B$8:$F$558,$C323+1,0)</f>
        <v>29625.34506069405</v>
      </c>
      <c r="R323" s="3">
        <f>HLOOKUP(R$5,[1]非R能力!$B$8:$F$558,$C323+1,0)</f>
        <v>7660.563498260296</v>
      </c>
      <c r="S323" s="3">
        <f>HLOOKUP(S$5,[1]非R能力!$B$8:$F$558,$C323+1,0)</f>
        <v>9915.2016503569794</v>
      </c>
      <c r="T323" s="3">
        <f>INDEX([1]非R能力!$H$9:$H$558,D323)</f>
        <v>15039.455428153817</v>
      </c>
      <c r="U323" s="3">
        <f>IF(E323="小怪",0,IF(INDEX([1]非R能力!$FK$9:$FK$558,C323)=0,0,10))</f>
        <v>0</v>
      </c>
      <c r="V323" s="3">
        <f>IF(E323="小怪",0,IF(INDEX([1]非R能力!$FH$9:$FH$558,C323)=0,0,5000))</f>
        <v>0</v>
      </c>
      <c r="W323" s="3">
        <f>HLOOKUP(W$5,[2]人物技能基础!$O$3:$Q$553,$C323+1,0)</f>
        <v>3.637142857142857</v>
      </c>
      <c r="X323" s="3">
        <f>HLOOKUP(X$5,[2]人物技能基础!$O$3:$Q$553,$C323+1,0)</f>
        <v>2.0186428571428574</v>
      </c>
      <c r="Y323" s="3">
        <f>HLOOKUP(Y$5,[2]人物技能基础!$O$3:$Q$553,$C323+1,0)</f>
        <v>99.964285714285708</v>
      </c>
      <c r="Z323" s="3">
        <f t="shared" si="25"/>
        <v>271144</v>
      </c>
      <c r="AA323" s="3">
        <f t="shared" si="26"/>
        <v>5925</v>
      </c>
      <c r="AB323" s="3">
        <f t="shared" si="27"/>
        <v>0</v>
      </c>
      <c r="AC323" s="3">
        <f t="shared" si="28"/>
        <v>9915</v>
      </c>
      <c r="AD323" s="3">
        <f t="shared" si="29"/>
        <v>7660</v>
      </c>
    </row>
    <row r="324" spans="1:30" x14ac:dyDescent="0.15">
      <c r="A324" s="3">
        <v>319</v>
      </c>
      <c r="B324" s="3" t="str">
        <f t="shared" si="24"/>
        <v>关卡319小怪</v>
      </c>
      <c r="C324" s="3">
        <f>INDEX([3]关卡!$J$19:$J$2018,A324)</f>
        <v>275</v>
      </c>
      <c r="D324" s="3">
        <f>INDEX([3]关卡!$N$19:$N$2018,A324)</f>
        <v>275</v>
      </c>
      <c r="E324" s="3" t="s">
        <v>24</v>
      </c>
      <c r="F324" s="3" t="s">
        <v>26</v>
      </c>
      <c r="G324" s="3">
        <v>3</v>
      </c>
      <c r="H324" s="3">
        <v>0</v>
      </c>
      <c r="I324" s="3">
        <v>0</v>
      </c>
      <c r="J324" s="4">
        <v>1</v>
      </c>
      <c r="K324" s="4">
        <v>1</v>
      </c>
      <c r="L324" s="4">
        <v>2</v>
      </c>
      <c r="M324" s="3">
        <v>15</v>
      </c>
      <c r="N324" s="3">
        <v>2</v>
      </c>
      <c r="O324" s="3">
        <f>HLOOKUP(O$5,[1]非R能力!$B$8:$F$558,$C324+1,0)</f>
        <v>259422.15804428389</v>
      </c>
      <c r="P324" s="3">
        <f>HLOOKUP(P$5,[1]非R能力!$B$8:$F$558,$C324+1,0)</f>
        <v>48467.013951169189</v>
      </c>
      <c r="Q324" s="3">
        <f>HLOOKUP(Q$5,[1]非R能力!$B$8:$F$558,$C324+1,0)</f>
        <v>29625.34506069405</v>
      </c>
      <c r="R324" s="3">
        <f>HLOOKUP(R$5,[1]非R能力!$B$8:$F$558,$C324+1,0)</f>
        <v>7660.563498260296</v>
      </c>
      <c r="S324" s="3">
        <f>HLOOKUP(S$5,[1]非R能力!$B$8:$F$558,$C324+1,0)</f>
        <v>9915.2016503569794</v>
      </c>
      <c r="T324" s="3">
        <f>INDEX([1]非R能力!$H$9:$H$558,D324)</f>
        <v>15039.455428153817</v>
      </c>
      <c r="U324" s="3">
        <f>IF(E324="小怪",0,IF(INDEX([1]非R能力!$FK$9:$FK$558,C324)=0,0,10))</f>
        <v>0</v>
      </c>
      <c r="V324" s="3">
        <f>IF(E324="小怪",0,IF(INDEX([1]非R能力!$FH$9:$FH$558,C324)=0,0,5000))</f>
        <v>0</v>
      </c>
      <c r="W324" s="3">
        <f>HLOOKUP(W$5,[2]人物技能基础!$O$3:$Q$553,$C324+1,0)</f>
        <v>3.637142857142857</v>
      </c>
      <c r="X324" s="3">
        <f>HLOOKUP(X$5,[2]人物技能基础!$O$3:$Q$553,$C324+1,0)</f>
        <v>2.0186428571428574</v>
      </c>
      <c r="Y324" s="3">
        <f>HLOOKUP(Y$5,[2]人物技能基础!$O$3:$Q$553,$C324+1,0)</f>
        <v>99.964285714285708</v>
      </c>
      <c r="Z324" s="3">
        <f t="shared" si="25"/>
        <v>271144</v>
      </c>
      <c r="AA324" s="3">
        <f t="shared" si="26"/>
        <v>5925</v>
      </c>
      <c r="AB324" s="3">
        <f t="shared" si="27"/>
        <v>0</v>
      </c>
      <c r="AC324" s="3">
        <f t="shared" si="28"/>
        <v>9915</v>
      </c>
      <c r="AD324" s="3">
        <f t="shared" si="29"/>
        <v>7660</v>
      </c>
    </row>
    <row r="325" spans="1:30" x14ac:dyDescent="0.15">
      <c r="A325" s="3">
        <v>320</v>
      </c>
      <c r="B325" s="3" t="str">
        <f t="shared" si="24"/>
        <v>关卡320小怪</v>
      </c>
      <c r="C325" s="3">
        <f>INDEX([3]关卡!$J$19:$J$2018,A325)</f>
        <v>275</v>
      </c>
      <c r="D325" s="3">
        <f>INDEX([3]关卡!$N$19:$N$2018,A325)</f>
        <v>275</v>
      </c>
      <c r="E325" s="3" t="s">
        <v>24</v>
      </c>
      <c r="F325" s="3" t="s">
        <v>26</v>
      </c>
      <c r="G325" s="3">
        <v>3</v>
      </c>
      <c r="H325" s="3">
        <v>0</v>
      </c>
      <c r="I325" s="3">
        <v>0</v>
      </c>
      <c r="J325" s="4">
        <v>1</v>
      </c>
      <c r="K325" s="4">
        <v>1</v>
      </c>
      <c r="L325" s="4">
        <v>2</v>
      </c>
      <c r="M325" s="3">
        <v>15</v>
      </c>
      <c r="N325" s="3">
        <v>2</v>
      </c>
      <c r="O325" s="3">
        <f>HLOOKUP(O$5,[1]非R能力!$B$8:$F$558,$C325+1,0)</f>
        <v>259422.15804428389</v>
      </c>
      <c r="P325" s="3">
        <f>HLOOKUP(P$5,[1]非R能力!$B$8:$F$558,$C325+1,0)</f>
        <v>48467.013951169189</v>
      </c>
      <c r="Q325" s="3">
        <f>HLOOKUP(Q$5,[1]非R能力!$B$8:$F$558,$C325+1,0)</f>
        <v>29625.34506069405</v>
      </c>
      <c r="R325" s="3">
        <f>HLOOKUP(R$5,[1]非R能力!$B$8:$F$558,$C325+1,0)</f>
        <v>7660.563498260296</v>
      </c>
      <c r="S325" s="3">
        <f>HLOOKUP(S$5,[1]非R能力!$B$8:$F$558,$C325+1,0)</f>
        <v>9915.2016503569794</v>
      </c>
      <c r="T325" s="3">
        <f>INDEX([1]非R能力!$H$9:$H$558,D325)</f>
        <v>15039.455428153817</v>
      </c>
      <c r="U325" s="3">
        <f>IF(E325="小怪",0,IF(INDEX([1]非R能力!$FK$9:$FK$558,C325)=0,0,10))</f>
        <v>0</v>
      </c>
      <c r="V325" s="3">
        <f>IF(E325="小怪",0,IF(INDEX([1]非R能力!$FH$9:$FH$558,C325)=0,0,5000))</f>
        <v>0</v>
      </c>
      <c r="W325" s="3">
        <f>HLOOKUP(W$5,[2]人物技能基础!$O$3:$Q$553,$C325+1,0)</f>
        <v>3.637142857142857</v>
      </c>
      <c r="X325" s="3">
        <f>HLOOKUP(X$5,[2]人物技能基础!$O$3:$Q$553,$C325+1,0)</f>
        <v>2.0186428571428574</v>
      </c>
      <c r="Y325" s="3">
        <f>HLOOKUP(Y$5,[2]人物技能基础!$O$3:$Q$553,$C325+1,0)</f>
        <v>99.964285714285708</v>
      </c>
      <c r="Z325" s="3">
        <f t="shared" si="25"/>
        <v>271144</v>
      </c>
      <c r="AA325" s="3">
        <f t="shared" si="26"/>
        <v>5925</v>
      </c>
      <c r="AB325" s="3">
        <f t="shared" si="27"/>
        <v>0</v>
      </c>
      <c r="AC325" s="3">
        <f t="shared" si="28"/>
        <v>9915</v>
      </c>
      <c r="AD325" s="3">
        <f t="shared" si="29"/>
        <v>7660</v>
      </c>
    </row>
    <row r="326" spans="1:30" x14ac:dyDescent="0.15">
      <c r="A326" s="3">
        <v>321</v>
      </c>
      <c r="B326" s="3" t="str">
        <f t="shared" si="24"/>
        <v>关卡321小怪</v>
      </c>
      <c r="C326" s="3">
        <f>INDEX([3]关卡!$J$19:$J$2018,A326)</f>
        <v>276</v>
      </c>
      <c r="D326" s="3">
        <f>INDEX([3]关卡!$N$19:$N$2018,A326)</f>
        <v>276</v>
      </c>
      <c r="E326" s="3" t="s">
        <v>24</v>
      </c>
      <c r="F326" s="3" t="s">
        <v>26</v>
      </c>
      <c r="G326" s="3">
        <v>3</v>
      </c>
      <c r="H326" s="3">
        <v>0</v>
      </c>
      <c r="I326" s="3">
        <v>0</v>
      </c>
      <c r="J326" s="4">
        <v>1</v>
      </c>
      <c r="K326" s="4">
        <v>1</v>
      </c>
      <c r="L326" s="4">
        <v>2</v>
      </c>
      <c r="M326" s="3">
        <v>15</v>
      </c>
      <c r="N326" s="3">
        <v>2</v>
      </c>
      <c r="O326" s="3">
        <f>HLOOKUP(O$5,[1]非R能力!$B$8:$F$558,$C326+1,0)</f>
        <v>264234.96418769384</v>
      </c>
      <c r="P326" s="3">
        <f>HLOOKUP(P$5,[1]非R能力!$B$8:$F$558,$C326+1,0)</f>
        <v>48929.177073401726</v>
      </c>
      <c r="Q326" s="3">
        <f>HLOOKUP(Q$5,[1]非R能力!$B$8:$F$558,$C326+1,0)</f>
        <v>29872.356948181528</v>
      </c>
      <c r="R326" s="3">
        <f>HLOOKUP(R$5,[1]非R能力!$B$8:$F$558,$C326+1,0)</f>
        <v>7717.6548621309821</v>
      </c>
      <c r="S326" s="3">
        <f>HLOOKUP(S$5,[1]非R能力!$B$8:$F$558,$C326+1,0)</f>
        <v>10008.712273122934</v>
      </c>
      <c r="T326" s="3">
        <f>INDEX([1]非R能力!$H$9:$H$558,D326)</f>
        <v>15144.249868599096</v>
      </c>
      <c r="U326" s="3">
        <f>IF(E326="小怪",0,IF(INDEX([1]非R能力!$FK$9:$FK$558,C326)=0,0,10))</f>
        <v>0</v>
      </c>
      <c r="V326" s="3">
        <f>IF(E326="小怪",0,IF(INDEX([1]非R能力!$FH$9:$FH$558,C326)=0,0,5000))</f>
        <v>0</v>
      </c>
      <c r="W326" s="3">
        <f>HLOOKUP(W$5,[2]人物技能基础!$O$3:$Q$553,$C326+1,0)</f>
        <v>3.637142857142857</v>
      </c>
      <c r="X326" s="3">
        <f>HLOOKUP(X$5,[2]人物技能基础!$O$3:$Q$553,$C326+1,0)</f>
        <v>2.0186428571428574</v>
      </c>
      <c r="Y326" s="3">
        <f>HLOOKUP(Y$5,[2]人物技能基础!$O$3:$Q$553,$C326+1,0)</f>
        <v>99.964285714285708</v>
      </c>
      <c r="Z326" s="3">
        <f t="shared" si="25"/>
        <v>273635</v>
      </c>
      <c r="AA326" s="3">
        <f t="shared" si="26"/>
        <v>5974</v>
      </c>
      <c r="AB326" s="3">
        <f t="shared" si="27"/>
        <v>0</v>
      </c>
      <c r="AC326" s="3">
        <f t="shared" si="28"/>
        <v>10008</v>
      </c>
      <c r="AD326" s="3">
        <f t="shared" si="29"/>
        <v>7717</v>
      </c>
    </row>
    <row r="327" spans="1:30" x14ac:dyDescent="0.15">
      <c r="A327" s="3">
        <v>322</v>
      </c>
      <c r="B327" s="3" t="str">
        <f t="shared" ref="B327:B390" si="30">"关卡"&amp;A327&amp;E327</f>
        <v>关卡322小怪</v>
      </c>
      <c r="C327" s="3">
        <f>INDEX([3]关卡!$J$19:$J$2018,A327)</f>
        <v>276</v>
      </c>
      <c r="D327" s="3">
        <f>INDEX([3]关卡!$N$19:$N$2018,A327)</f>
        <v>276</v>
      </c>
      <c r="E327" s="3" t="s">
        <v>24</v>
      </c>
      <c r="F327" s="3" t="s">
        <v>26</v>
      </c>
      <c r="G327" s="3">
        <v>3</v>
      </c>
      <c r="H327" s="3">
        <v>0</v>
      </c>
      <c r="I327" s="3">
        <v>0</v>
      </c>
      <c r="J327" s="4">
        <v>1</v>
      </c>
      <c r="K327" s="4">
        <v>1</v>
      </c>
      <c r="L327" s="4">
        <v>2</v>
      </c>
      <c r="M327" s="3">
        <v>15</v>
      </c>
      <c r="N327" s="3">
        <v>2</v>
      </c>
      <c r="O327" s="3">
        <f>HLOOKUP(O$5,[1]非R能力!$B$8:$F$558,$C327+1,0)</f>
        <v>264234.96418769384</v>
      </c>
      <c r="P327" s="3">
        <f>HLOOKUP(P$5,[1]非R能力!$B$8:$F$558,$C327+1,0)</f>
        <v>48929.177073401726</v>
      </c>
      <c r="Q327" s="3">
        <f>HLOOKUP(Q$5,[1]非R能力!$B$8:$F$558,$C327+1,0)</f>
        <v>29872.356948181528</v>
      </c>
      <c r="R327" s="3">
        <f>HLOOKUP(R$5,[1]非R能力!$B$8:$F$558,$C327+1,0)</f>
        <v>7717.6548621309821</v>
      </c>
      <c r="S327" s="3">
        <f>HLOOKUP(S$5,[1]非R能力!$B$8:$F$558,$C327+1,0)</f>
        <v>10008.712273122934</v>
      </c>
      <c r="T327" s="3">
        <f>INDEX([1]非R能力!$H$9:$H$558,D327)</f>
        <v>15144.249868599096</v>
      </c>
      <c r="U327" s="3">
        <f>IF(E327="小怪",0,IF(INDEX([1]非R能力!$FK$9:$FK$558,C327)=0,0,10))</f>
        <v>0</v>
      </c>
      <c r="V327" s="3">
        <f>IF(E327="小怪",0,IF(INDEX([1]非R能力!$FH$9:$FH$558,C327)=0,0,5000))</f>
        <v>0</v>
      </c>
      <c r="W327" s="3">
        <f>HLOOKUP(W$5,[2]人物技能基础!$O$3:$Q$553,$C327+1,0)</f>
        <v>3.637142857142857</v>
      </c>
      <c r="X327" s="3">
        <f>HLOOKUP(X$5,[2]人物技能基础!$O$3:$Q$553,$C327+1,0)</f>
        <v>2.0186428571428574</v>
      </c>
      <c r="Y327" s="3">
        <f>HLOOKUP(Y$5,[2]人物技能基础!$O$3:$Q$553,$C327+1,0)</f>
        <v>99.964285714285708</v>
      </c>
      <c r="Z327" s="3">
        <f t="shared" ref="Z327:Z390" si="31">INT(((P327-AB327)*X327+(Y327+T327))*G327*J327*$D$2)</f>
        <v>273635</v>
      </c>
      <c r="AA327" s="3">
        <f t="shared" ref="AA327:AA390" si="32">IF(H327=0,IF(U327=0,INT(Q327/5),IF(V327=0,INT(Q327/5),INT((V327/U327)/(1/N327*M327)/L327+Q327))),INT((IF(U327=0,0,V327/U327/(1/N327*M327))+O327/H327)/L327+Q327))</f>
        <v>5974</v>
      </c>
      <c r="AB327" s="3">
        <f t="shared" ref="AB327:AB390" si="33">INT(P327*I327)</f>
        <v>0</v>
      </c>
      <c r="AC327" s="3">
        <f t="shared" ref="AC327:AC390" si="34">INT(K327*S327)</f>
        <v>10008</v>
      </c>
      <c r="AD327" s="3">
        <f t="shared" ref="AD327:AD390" si="35">INT(R327/J327)</f>
        <v>7717</v>
      </c>
    </row>
    <row r="328" spans="1:30" x14ac:dyDescent="0.15">
      <c r="A328" s="3">
        <v>323</v>
      </c>
      <c r="B328" s="3" t="str">
        <f t="shared" si="30"/>
        <v>关卡323小怪</v>
      </c>
      <c r="C328" s="3">
        <f>INDEX([3]关卡!$J$19:$J$2018,A328)</f>
        <v>276</v>
      </c>
      <c r="D328" s="3">
        <f>INDEX([3]关卡!$N$19:$N$2018,A328)</f>
        <v>276</v>
      </c>
      <c r="E328" s="3" t="s">
        <v>24</v>
      </c>
      <c r="F328" s="3" t="s">
        <v>26</v>
      </c>
      <c r="G328" s="3">
        <v>3</v>
      </c>
      <c r="H328" s="3">
        <v>0</v>
      </c>
      <c r="I328" s="3">
        <v>0</v>
      </c>
      <c r="J328" s="4">
        <v>1</v>
      </c>
      <c r="K328" s="4">
        <v>1</v>
      </c>
      <c r="L328" s="4">
        <v>2</v>
      </c>
      <c r="M328" s="3">
        <v>15</v>
      </c>
      <c r="N328" s="3">
        <v>2</v>
      </c>
      <c r="O328" s="3">
        <f>HLOOKUP(O$5,[1]非R能力!$B$8:$F$558,$C328+1,0)</f>
        <v>264234.96418769384</v>
      </c>
      <c r="P328" s="3">
        <f>HLOOKUP(P$5,[1]非R能力!$B$8:$F$558,$C328+1,0)</f>
        <v>48929.177073401726</v>
      </c>
      <c r="Q328" s="3">
        <f>HLOOKUP(Q$5,[1]非R能力!$B$8:$F$558,$C328+1,0)</f>
        <v>29872.356948181528</v>
      </c>
      <c r="R328" s="3">
        <f>HLOOKUP(R$5,[1]非R能力!$B$8:$F$558,$C328+1,0)</f>
        <v>7717.6548621309821</v>
      </c>
      <c r="S328" s="3">
        <f>HLOOKUP(S$5,[1]非R能力!$B$8:$F$558,$C328+1,0)</f>
        <v>10008.712273122934</v>
      </c>
      <c r="T328" s="3">
        <f>INDEX([1]非R能力!$H$9:$H$558,D328)</f>
        <v>15144.249868599096</v>
      </c>
      <c r="U328" s="3">
        <f>IF(E328="小怪",0,IF(INDEX([1]非R能力!$FK$9:$FK$558,C328)=0,0,10))</f>
        <v>0</v>
      </c>
      <c r="V328" s="3">
        <f>IF(E328="小怪",0,IF(INDEX([1]非R能力!$FH$9:$FH$558,C328)=0,0,5000))</f>
        <v>0</v>
      </c>
      <c r="W328" s="3">
        <f>HLOOKUP(W$5,[2]人物技能基础!$O$3:$Q$553,$C328+1,0)</f>
        <v>3.637142857142857</v>
      </c>
      <c r="X328" s="3">
        <f>HLOOKUP(X$5,[2]人物技能基础!$O$3:$Q$553,$C328+1,0)</f>
        <v>2.0186428571428574</v>
      </c>
      <c r="Y328" s="3">
        <f>HLOOKUP(Y$5,[2]人物技能基础!$O$3:$Q$553,$C328+1,0)</f>
        <v>99.964285714285708</v>
      </c>
      <c r="Z328" s="3">
        <f t="shared" si="31"/>
        <v>273635</v>
      </c>
      <c r="AA328" s="3">
        <f t="shared" si="32"/>
        <v>5974</v>
      </c>
      <c r="AB328" s="3">
        <f t="shared" si="33"/>
        <v>0</v>
      </c>
      <c r="AC328" s="3">
        <f t="shared" si="34"/>
        <v>10008</v>
      </c>
      <c r="AD328" s="3">
        <f t="shared" si="35"/>
        <v>7717</v>
      </c>
    </row>
    <row r="329" spans="1:30" x14ac:dyDescent="0.15">
      <c r="A329" s="3">
        <v>324</v>
      </c>
      <c r="B329" s="3" t="str">
        <f t="shared" si="30"/>
        <v>关卡324小怪</v>
      </c>
      <c r="C329" s="3">
        <f>INDEX([3]关卡!$J$19:$J$2018,A329)</f>
        <v>276</v>
      </c>
      <c r="D329" s="3">
        <f>INDEX([3]关卡!$N$19:$N$2018,A329)</f>
        <v>276</v>
      </c>
      <c r="E329" s="3" t="s">
        <v>24</v>
      </c>
      <c r="F329" s="3" t="s">
        <v>26</v>
      </c>
      <c r="G329" s="3">
        <v>3</v>
      </c>
      <c r="H329" s="3">
        <v>0</v>
      </c>
      <c r="I329" s="3">
        <v>0</v>
      </c>
      <c r="J329" s="4">
        <v>1</v>
      </c>
      <c r="K329" s="4">
        <v>1</v>
      </c>
      <c r="L329" s="4">
        <v>2</v>
      </c>
      <c r="M329" s="3">
        <v>15</v>
      </c>
      <c r="N329" s="3">
        <v>2</v>
      </c>
      <c r="O329" s="3">
        <f>HLOOKUP(O$5,[1]非R能力!$B$8:$F$558,$C329+1,0)</f>
        <v>264234.96418769384</v>
      </c>
      <c r="P329" s="3">
        <f>HLOOKUP(P$5,[1]非R能力!$B$8:$F$558,$C329+1,0)</f>
        <v>48929.177073401726</v>
      </c>
      <c r="Q329" s="3">
        <f>HLOOKUP(Q$5,[1]非R能力!$B$8:$F$558,$C329+1,0)</f>
        <v>29872.356948181528</v>
      </c>
      <c r="R329" s="3">
        <f>HLOOKUP(R$5,[1]非R能力!$B$8:$F$558,$C329+1,0)</f>
        <v>7717.6548621309821</v>
      </c>
      <c r="S329" s="3">
        <f>HLOOKUP(S$5,[1]非R能力!$B$8:$F$558,$C329+1,0)</f>
        <v>10008.712273122934</v>
      </c>
      <c r="T329" s="3">
        <f>INDEX([1]非R能力!$H$9:$H$558,D329)</f>
        <v>15144.249868599096</v>
      </c>
      <c r="U329" s="3">
        <f>IF(E329="小怪",0,IF(INDEX([1]非R能力!$FK$9:$FK$558,C329)=0,0,10))</f>
        <v>0</v>
      </c>
      <c r="V329" s="3">
        <f>IF(E329="小怪",0,IF(INDEX([1]非R能力!$FH$9:$FH$558,C329)=0,0,5000))</f>
        <v>0</v>
      </c>
      <c r="W329" s="3">
        <f>HLOOKUP(W$5,[2]人物技能基础!$O$3:$Q$553,$C329+1,0)</f>
        <v>3.637142857142857</v>
      </c>
      <c r="X329" s="3">
        <f>HLOOKUP(X$5,[2]人物技能基础!$O$3:$Q$553,$C329+1,0)</f>
        <v>2.0186428571428574</v>
      </c>
      <c r="Y329" s="3">
        <f>HLOOKUP(Y$5,[2]人物技能基础!$O$3:$Q$553,$C329+1,0)</f>
        <v>99.964285714285708</v>
      </c>
      <c r="Z329" s="3">
        <f t="shared" si="31"/>
        <v>273635</v>
      </c>
      <c r="AA329" s="3">
        <f t="shared" si="32"/>
        <v>5974</v>
      </c>
      <c r="AB329" s="3">
        <f t="shared" si="33"/>
        <v>0</v>
      </c>
      <c r="AC329" s="3">
        <f t="shared" si="34"/>
        <v>10008</v>
      </c>
      <c r="AD329" s="3">
        <f t="shared" si="35"/>
        <v>7717</v>
      </c>
    </row>
    <row r="330" spans="1:30" x14ac:dyDescent="0.15">
      <c r="A330" s="3">
        <v>325</v>
      </c>
      <c r="B330" s="3" t="str">
        <f t="shared" si="30"/>
        <v>关卡325小怪</v>
      </c>
      <c r="C330" s="3">
        <f>INDEX([3]关卡!$J$19:$J$2018,A330)</f>
        <v>276</v>
      </c>
      <c r="D330" s="3">
        <f>INDEX([3]关卡!$N$19:$N$2018,A330)</f>
        <v>276</v>
      </c>
      <c r="E330" s="3" t="s">
        <v>24</v>
      </c>
      <c r="F330" s="3" t="s">
        <v>26</v>
      </c>
      <c r="G330" s="3">
        <v>3</v>
      </c>
      <c r="H330" s="3">
        <v>0</v>
      </c>
      <c r="I330" s="3">
        <v>0</v>
      </c>
      <c r="J330" s="4">
        <v>1</v>
      </c>
      <c r="K330" s="4">
        <v>1</v>
      </c>
      <c r="L330" s="4">
        <v>2</v>
      </c>
      <c r="M330" s="3">
        <v>15</v>
      </c>
      <c r="N330" s="3">
        <v>2</v>
      </c>
      <c r="O330" s="3">
        <f>HLOOKUP(O$5,[1]非R能力!$B$8:$F$558,$C330+1,0)</f>
        <v>264234.96418769384</v>
      </c>
      <c r="P330" s="3">
        <f>HLOOKUP(P$5,[1]非R能力!$B$8:$F$558,$C330+1,0)</f>
        <v>48929.177073401726</v>
      </c>
      <c r="Q330" s="3">
        <f>HLOOKUP(Q$5,[1]非R能力!$B$8:$F$558,$C330+1,0)</f>
        <v>29872.356948181528</v>
      </c>
      <c r="R330" s="3">
        <f>HLOOKUP(R$5,[1]非R能力!$B$8:$F$558,$C330+1,0)</f>
        <v>7717.6548621309821</v>
      </c>
      <c r="S330" s="3">
        <f>HLOOKUP(S$5,[1]非R能力!$B$8:$F$558,$C330+1,0)</f>
        <v>10008.712273122934</v>
      </c>
      <c r="T330" s="3">
        <f>INDEX([1]非R能力!$H$9:$H$558,D330)</f>
        <v>15144.249868599096</v>
      </c>
      <c r="U330" s="3">
        <f>IF(E330="小怪",0,IF(INDEX([1]非R能力!$FK$9:$FK$558,C330)=0,0,10))</f>
        <v>0</v>
      </c>
      <c r="V330" s="3">
        <f>IF(E330="小怪",0,IF(INDEX([1]非R能力!$FH$9:$FH$558,C330)=0,0,5000))</f>
        <v>0</v>
      </c>
      <c r="W330" s="3">
        <f>HLOOKUP(W$5,[2]人物技能基础!$O$3:$Q$553,$C330+1,0)</f>
        <v>3.637142857142857</v>
      </c>
      <c r="X330" s="3">
        <f>HLOOKUP(X$5,[2]人物技能基础!$O$3:$Q$553,$C330+1,0)</f>
        <v>2.0186428571428574</v>
      </c>
      <c r="Y330" s="3">
        <f>HLOOKUP(Y$5,[2]人物技能基础!$O$3:$Q$553,$C330+1,0)</f>
        <v>99.964285714285708</v>
      </c>
      <c r="Z330" s="3">
        <f t="shared" si="31"/>
        <v>273635</v>
      </c>
      <c r="AA330" s="3">
        <f t="shared" si="32"/>
        <v>5974</v>
      </c>
      <c r="AB330" s="3">
        <f t="shared" si="33"/>
        <v>0</v>
      </c>
      <c r="AC330" s="3">
        <f t="shared" si="34"/>
        <v>10008</v>
      </c>
      <c r="AD330" s="3">
        <f t="shared" si="35"/>
        <v>7717</v>
      </c>
    </row>
    <row r="331" spans="1:30" x14ac:dyDescent="0.15">
      <c r="A331" s="3">
        <v>326</v>
      </c>
      <c r="B331" s="3" t="str">
        <f t="shared" si="30"/>
        <v>关卡326小怪</v>
      </c>
      <c r="C331" s="3">
        <f>INDEX([3]关卡!$J$19:$J$2018,A331)</f>
        <v>276</v>
      </c>
      <c r="D331" s="3">
        <f>INDEX([3]关卡!$N$19:$N$2018,A331)</f>
        <v>276</v>
      </c>
      <c r="E331" s="3" t="s">
        <v>24</v>
      </c>
      <c r="F331" s="3" t="s">
        <v>26</v>
      </c>
      <c r="G331" s="3">
        <v>3</v>
      </c>
      <c r="H331" s="3">
        <v>0</v>
      </c>
      <c r="I331" s="3">
        <v>0</v>
      </c>
      <c r="J331" s="4">
        <v>1</v>
      </c>
      <c r="K331" s="4">
        <v>1</v>
      </c>
      <c r="L331" s="4">
        <v>2</v>
      </c>
      <c r="M331" s="3">
        <v>15</v>
      </c>
      <c r="N331" s="3">
        <v>2</v>
      </c>
      <c r="O331" s="3">
        <f>HLOOKUP(O$5,[1]非R能力!$B$8:$F$558,$C331+1,0)</f>
        <v>264234.96418769384</v>
      </c>
      <c r="P331" s="3">
        <f>HLOOKUP(P$5,[1]非R能力!$B$8:$F$558,$C331+1,0)</f>
        <v>48929.177073401726</v>
      </c>
      <c r="Q331" s="3">
        <f>HLOOKUP(Q$5,[1]非R能力!$B$8:$F$558,$C331+1,0)</f>
        <v>29872.356948181528</v>
      </c>
      <c r="R331" s="3">
        <f>HLOOKUP(R$5,[1]非R能力!$B$8:$F$558,$C331+1,0)</f>
        <v>7717.6548621309821</v>
      </c>
      <c r="S331" s="3">
        <f>HLOOKUP(S$5,[1]非R能力!$B$8:$F$558,$C331+1,0)</f>
        <v>10008.712273122934</v>
      </c>
      <c r="T331" s="3">
        <f>INDEX([1]非R能力!$H$9:$H$558,D331)</f>
        <v>15144.249868599096</v>
      </c>
      <c r="U331" s="3">
        <f>IF(E331="小怪",0,IF(INDEX([1]非R能力!$FK$9:$FK$558,C331)=0,0,10))</f>
        <v>0</v>
      </c>
      <c r="V331" s="3">
        <f>IF(E331="小怪",0,IF(INDEX([1]非R能力!$FH$9:$FH$558,C331)=0,0,5000))</f>
        <v>0</v>
      </c>
      <c r="W331" s="3">
        <f>HLOOKUP(W$5,[2]人物技能基础!$O$3:$Q$553,$C331+1,0)</f>
        <v>3.637142857142857</v>
      </c>
      <c r="X331" s="3">
        <f>HLOOKUP(X$5,[2]人物技能基础!$O$3:$Q$553,$C331+1,0)</f>
        <v>2.0186428571428574</v>
      </c>
      <c r="Y331" s="3">
        <f>HLOOKUP(Y$5,[2]人物技能基础!$O$3:$Q$553,$C331+1,0)</f>
        <v>99.964285714285708</v>
      </c>
      <c r="Z331" s="3">
        <f t="shared" si="31"/>
        <v>273635</v>
      </c>
      <c r="AA331" s="3">
        <f t="shared" si="32"/>
        <v>5974</v>
      </c>
      <c r="AB331" s="3">
        <f t="shared" si="33"/>
        <v>0</v>
      </c>
      <c r="AC331" s="3">
        <f t="shared" si="34"/>
        <v>10008</v>
      </c>
      <c r="AD331" s="3">
        <f t="shared" si="35"/>
        <v>7717</v>
      </c>
    </row>
    <row r="332" spans="1:30" x14ac:dyDescent="0.15">
      <c r="A332" s="3">
        <v>327</v>
      </c>
      <c r="B332" s="3" t="str">
        <f t="shared" si="30"/>
        <v>关卡327小怪</v>
      </c>
      <c r="C332" s="3">
        <f>INDEX([3]关卡!$J$19:$J$2018,A332)</f>
        <v>277</v>
      </c>
      <c r="D332" s="3">
        <f>INDEX([3]关卡!$N$19:$N$2018,A332)</f>
        <v>277</v>
      </c>
      <c r="E332" s="3" t="s">
        <v>24</v>
      </c>
      <c r="F332" s="3" t="s">
        <v>26</v>
      </c>
      <c r="G332" s="3">
        <v>3</v>
      </c>
      <c r="H332" s="3">
        <v>0</v>
      </c>
      <c r="I332" s="3">
        <v>0</v>
      </c>
      <c r="J332" s="4">
        <v>1</v>
      </c>
      <c r="K332" s="4">
        <v>1</v>
      </c>
      <c r="L332" s="4">
        <v>2</v>
      </c>
      <c r="M332" s="3">
        <v>15</v>
      </c>
      <c r="N332" s="3">
        <v>2</v>
      </c>
      <c r="O332" s="3">
        <f>HLOOKUP(O$5,[1]非R能力!$B$8:$F$558,$C332+1,0)</f>
        <v>267911.6339829177</v>
      </c>
      <c r="P332" s="3">
        <f>HLOOKUP(P$5,[1]非R能力!$B$8:$F$558,$C332+1,0)</f>
        <v>49342.347410253358</v>
      </c>
      <c r="Q332" s="3">
        <f>HLOOKUP(Q$5,[1]非R能力!$B$8:$F$558,$C332+1,0)</f>
        <v>30077.660597905957</v>
      </c>
      <c r="R332" s="3">
        <f>HLOOKUP(R$5,[1]非R能力!$B$8:$F$558,$C332+1,0)</f>
        <v>7776.8748451370484</v>
      </c>
      <c r="S332" s="3">
        <f>HLOOKUP(S$5,[1]非R能力!$B$8:$F$558,$C332+1,0)</f>
        <v>10102.479074339053</v>
      </c>
      <c r="T332" s="3">
        <f>INDEX([1]非R能力!$H$9:$H$558,D332)</f>
        <v>15249.589884227104</v>
      </c>
      <c r="U332" s="3">
        <f>IF(E332="小怪",0,IF(INDEX([1]非R能力!$FK$9:$FK$558,C332)=0,0,10))</f>
        <v>0</v>
      </c>
      <c r="V332" s="3">
        <f>IF(E332="小怪",0,IF(INDEX([1]非R能力!$FH$9:$FH$558,C332)=0,0,5000))</f>
        <v>0</v>
      </c>
      <c r="W332" s="3">
        <f>HLOOKUP(W$5,[2]人物技能基础!$O$3:$Q$553,$C332+1,0)</f>
        <v>3.637142857142857</v>
      </c>
      <c r="X332" s="3">
        <f>HLOOKUP(X$5,[2]人物技能基础!$O$3:$Q$553,$C332+1,0)</f>
        <v>2.0186428571428574</v>
      </c>
      <c r="Y332" s="3">
        <f>HLOOKUP(Y$5,[2]人物技能基础!$O$3:$Q$553,$C332+1,0)</f>
        <v>99.964285714285708</v>
      </c>
      <c r="Z332" s="3">
        <f t="shared" si="31"/>
        <v>275889</v>
      </c>
      <c r="AA332" s="3">
        <f t="shared" si="32"/>
        <v>6015</v>
      </c>
      <c r="AB332" s="3">
        <f t="shared" si="33"/>
        <v>0</v>
      </c>
      <c r="AC332" s="3">
        <f t="shared" si="34"/>
        <v>10102</v>
      </c>
      <c r="AD332" s="3">
        <f t="shared" si="35"/>
        <v>7776</v>
      </c>
    </row>
    <row r="333" spans="1:30" x14ac:dyDescent="0.15">
      <c r="A333" s="3">
        <v>328</v>
      </c>
      <c r="B333" s="3" t="str">
        <f t="shared" si="30"/>
        <v>关卡328小怪</v>
      </c>
      <c r="C333" s="3">
        <f>INDEX([3]关卡!$J$19:$J$2018,A333)</f>
        <v>277</v>
      </c>
      <c r="D333" s="3">
        <f>INDEX([3]关卡!$N$19:$N$2018,A333)</f>
        <v>277</v>
      </c>
      <c r="E333" s="3" t="s">
        <v>24</v>
      </c>
      <c r="F333" s="3" t="s">
        <v>26</v>
      </c>
      <c r="G333" s="3">
        <v>3</v>
      </c>
      <c r="H333" s="3">
        <v>0</v>
      </c>
      <c r="I333" s="3">
        <v>0</v>
      </c>
      <c r="J333" s="4">
        <v>1</v>
      </c>
      <c r="K333" s="4">
        <v>1</v>
      </c>
      <c r="L333" s="4">
        <v>2</v>
      </c>
      <c r="M333" s="3">
        <v>15</v>
      </c>
      <c r="N333" s="3">
        <v>2</v>
      </c>
      <c r="O333" s="3">
        <f>HLOOKUP(O$5,[1]非R能力!$B$8:$F$558,$C333+1,0)</f>
        <v>267911.6339829177</v>
      </c>
      <c r="P333" s="3">
        <f>HLOOKUP(P$5,[1]非R能力!$B$8:$F$558,$C333+1,0)</f>
        <v>49342.347410253358</v>
      </c>
      <c r="Q333" s="3">
        <f>HLOOKUP(Q$5,[1]非R能力!$B$8:$F$558,$C333+1,0)</f>
        <v>30077.660597905957</v>
      </c>
      <c r="R333" s="3">
        <f>HLOOKUP(R$5,[1]非R能力!$B$8:$F$558,$C333+1,0)</f>
        <v>7776.8748451370484</v>
      </c>
      <c r="S333" s="3">
        <f>HLOOKUP(S$5,[1]非R能力!$B$8:$F$558,$C333+1,0)</f>
        <v>10102.479074339053</v>
      </c>
      <c r="T333" s="3">
        <f>INDEX([1]非R能力!$H$9:$H$558,D333)</f>
        <v>15249.589884227104</v>
      </c>
      <c r="U333" s="3">
        <f>IF(E333="小怪",0,IF(INDEX([1]非R能力!$FK$9:$FK$558,C333)=0,0,10))</f>
        <v>0</v>
      </c>
      <c r="V333" s="3">
        <f>IF(E333="小怪",0,IF(INDEX([1]非R能力!$FH$9:$FH$558,C333)=0,0,5000))</f>
        <v>0</v>
      </c>
      <c r="W333" s="3">
        <f>HLOOKUP(W$5,[2]人物技能基础!$O$3:$Q$553,$C333+1,0)</f>
        <v>3.637142857142857</v>
      </c>
      <c r="X333" s="3">
        <f>HLOOKUP(X$5,[2]人物技能基础!$O$3:$Q$553,$C333+1,0)</f>
        <v>2.0186428571428574</v>
      </c>
      <c r="Y333" s="3">
        <f>HLOOKUP(Y$5,[2]人物技能基础!$O$3:$Q$553,$C333+1,0)</f>
        <v>99.964285714285708</v>
      </c>
      <c r="Z333" s="3">
        <f t="shared" si="31"/>
        <v>275889</v>
      </c>
      <c r="AA333" s="3">
        <f t="shared" si="32"/>
        <v>6015</v>
      </c>
      <c r="AB333" s="3">
        <f t="shared" si="33"/>
        <v>0</v>
      </c>
      <c r="AC333" s="3">
        <f t="shared" si="34"/>
        <v>10102</v>
      </c>
      <c r="AD333" s="3">
        <f t="shared" si="35"/>
        <v>7776</v>
      </c>
    </row>
    <row r="334" spans="1:30" x14ac:dyDescent="0.15">
      <c r="A334" s="3">
        <v>329</v>
      </c>
      <c r="B334" s="3" t="str">
        <f t="shared" si="30"/>
        <v>关卡329小怪</v>
      </c>
      <c r="C334" s="3">
        <f>INDEX([3]关卡!$J$19:$J$2018,A334)</f>
        <v>277</v>
      </c>
      <c r="D334" s="3">
        <f>INDEX([3]关卡!$N$19:$N$2018,A334)</f>
        <v>277</v>
      </c>
      <c r="E334" s="3" t="s">
        <v>24</v>
      </c>
      <c r="F334" s="3" t="s">
        <v>26</v>
      </c>
      <c r="G334" s="3">
        <v>3</v>
      </c>
      <c r="H334" s="3">
        <v>0</v>
      </c>
      <c r="I334" s="3">
        <v>0</v>
      </c>
      <c r="J334" s="4">
        <v>1</v>
      </c>
      <c r="K334" s="4">
        <v>1</v>
      </c>
      <c r="L334" s="4">
        <v>2</v>
      </c>
      <c r="M334" s="3">
        <v>15</v>
      </c>
      <c r="N334" s="3">
        <v>2</v>
      </c>
      <c r="O334" s="3">
        <f>HLOOKUP(O$5,[1]非R能力!$B$8:$F$558,$C334+1,0)</f>
        <v>267911.6339829177</v>
      </c>
      <c r="P334" s="3">
        <f>HLOOKUP(P$5,[1]非R能力!$B$8:$F$558,$C334+1,0)</f>
        <v>49342.347410253358</v>
      </c>
      <c r="Q334" s="3">
        <f>HLOOKUP(Q$5,[1]非R能力!$B$8:$F$558,$C334+1,0)</f>
        <v>30077.660597905957</v>
      </c>
      <c r="R334" s="3">
        <f>HLOOKUP(R$5,[1]非R能力!$B$8:$F$558,$C334+1,0)</f>
        <v>7776.8748451370484</v>
      </c>
      <c r="S334" s="3">
        <f>HLOOKUP(S$5,[1]非R能力!$B$8:$F$558,$C334+1,0)</f>
        <v>10102.479074339053</v>
      </c>
      <c r="T334" s="3">
        <f>INDEX([1]非R能力!$H$9:$H$558,D334)</f>
        <v>15249.589884227104</v>
      </c>
      <c r="U334" s="3">
        <f>IF(E334="小怪",0,IF(INDEX([1]非R能力!$FK$9:$FK$558,C334)=0,0,10))</f>
        <v>0</v>
      </c>
      <c r="V334" s="3">
        <f>IF(E334="小怪",0,IF(INDEX([1]非R能力!$FH$9:$FH$558,C334)=0,0,5000))</f>
        <v>0</v>
      </c>
      <c r="W334" s="3">
        <f>HLOOKUP(W$5,[2]人物技能基础!$O$3:$Q$553,$C334+1,0)</f>
        <v>3.637142857142857</v>
      </c>
      <c r="X334" s="3">
        <f>HLOOKUP(X$5,[2]人物技能基础!$O$3:$Q$553,$C334+1,0)</f>
        <v>2.0186428571428574</v>
      </c>
      <c r="Y334" s="3">
        <f>HLOOKUP(Y$5,[2]人物技能基础!$O$3:$Q$553,$C334+1,0)</f>
        <v>99.964285714285708</v>
      </c>
      <c r="Z334" s="3">
        <f t="shared" si="31"/>
        <v>275889</v>
      </c>
      <c r="AA334" s="3">
        <f t="shared" si="32"/>
        <v>6015</v>
      </c>
      <c r="AB334" s="3">
        <f t="shared" si="33"/>
        <v>0</v>
      </c>
      <c r="AC334" s="3">
        <f t="shared" si="34"/>
        <v>10102</v>
      </c>
      <c r="AD334" s="3">
        <f t="shared" si="35"/>
        <v>7776</v>
      </c>
    </row>
    <row r="335" spans="1:30" x14ac:dyDescent="0.15">
      <c r="A335" s="3">
        <v>330</v>
      </c>
      <c r="B335" s="3" t="str">
        <f t="shared" si="30"/>
        <v>关卡330小怪</v>
      </c>
      <c r="C335" s="3">
        <f>INDEX([3]关卡!$J$19:$J$2018,A335)</f>
        <v>277</v>
      </c>
      <c r="D335" s="3">
        <f>INDEX([3]关卡!$N$19:$N$2018,A335)</f>
        <v>277</v>
      </c>
      <c r="E335" s="3" t="s">
        <v>24</v>
      </c>
      <c r="F335" s="3" t="s">
        <v>26</v>
      </c>
      <c r="G335" s="3">
        <v>3</v>
      </c>
      <c r="H335" s="3">
        <v>0</v>
      </c>
      <c r="I335" s="3">
        <v>0</v>
      </c>
      <c r="J335" s="4">
        <v>1</v>
      </c>
      <c r="K335" s="4">
        <v>1</v>
      </c>
      <c r="L335" s="4">
        <v>2</v>
      </c>
      <c r="M335" s="3">
        <v>15</v>
      </c>
      <c r="N335" s="3">
        <v>2</v>
      </c>
      <c r="O335" s="3">
        <f>HLOOKUP(O$5,[1]非R能力!$B$8:$F$558,$C335+1,0)</f>
        <v>267911.6339829177</v>
      </c>
      <c r="P335" s="3">
        <f>HLOOKUP(P$5,[1]非R能力!$B$8:$F$558,$C335+1,0)</f>
        <v>49342.347410253358</v>
      </c>
      <c r="Q335" s="3">
        <f>HLOOKUP(Q$5,[1]非R能力!$B$8:$F$558,$C335+1,0)</f>
        <v>30077.660597905957</v>
      </c>
      <c r="R335" s="3">
        <f>HLOOKUP(R$5,[1]非R能力!$B$8:$F$558,$C335+1,0)</f>
        <v>7776.8748451370484</v>
      </c>
      <c r="S335" s="3">
        <f>HLOOKUP(S$5,[1]非R能力!$B$8:$F$558,$C335+1,0)</f>
        <v>10102.479074339053</v>
      </c>
      <c r="T335" s="3">
        <f>INDEX([1]非R能力!$H$9:$H$558,D335)</f>
        <v>15249.589884227104</v>
      </c>
      <c r="U335" s="3">
        <f>IF(E335="小怪",0,IF(INDEX([1]非R能力!$FK$9:$FK$558,C335)=0,0,10))</f>
        <v>0</v>
      </c>
      <c r="V335" s="3">
        <f>IF(E335="小怪",0,IF(INDEX([1]非R能力!$FH$9:$FH$558,C335)=0,0,5000))</f>
        <v>0</v>
      </c>
      <c r="W335" s="3">
        <f>HLOOKUP(W$5,[2]人物技能基础!$O$3:$Q$553,$C335+1,0)</f>
        <v>3.637142857142857</v>
      </c>
      <c r="X335" s="3">
        <f>HLOOKUP(X$5,[2]人物技能基础!$O$3:$Q$553,$C335+1,0)</f>
        <v>2.0186428571428574</v>
      </c>
      <c r="Y335" s="3">
        <f>HLOOKUP(Y$5,[2]人物技能基础!$O$3:$Q$553,$C335+1,0)</f>
        <v>99.964285714285708</v>
      </c>
      <c r="Z335" s="3">
        <f t="shared" si="31"/>
        <v>275889</v>
      </c>
      <c r="AA335" s="3">
        <f t="shared" si="32"/>
        <v>6015</v>
      </c>
      <c r="AB335" s="3">
        <f t="shared" si="33"/>
        <v>0</v>
      </c>
      <c r="AC335" s="3">
        <f t="shared" si="34"/>
        <v>10102</v>
      </c>
      <c r="AD335" s="3">
        <f t="shared" si="35"/>
        <v>7776</v>
      </c>
    </row>
    <row r="336" spans="1:30" x14ac:dyDescent="0.15">
      <c r="A336" s="3">
        <v>331</v>
      </c>
      <c r="B336" s="3" t="str">
        <f t="shared" si="30"/>
        <v>关卡331小怪</v>
      </c>
      <c r="C336" s="3">
        <f>INDEX([3]关卡!$J$19:$J$2018,A336)</f>
        <v>277</v>
      </c>
      <c r="D336" s="3">
        <f>INDEX([3]关卡!$N$19:$N$2018,A336)</f>
        <v>277</v>
      </c>
      <c r="E336" s="3" t="s">
        <v>24</v>
      </c>
      <c r="F336" s="3" t="s">
        <v>26</v>
      </c>
      <c r="G336" s="3">
        <v>3</v>
      </c>
      <c r="H336" s="3">
        <v>0</v>
      </c>
      <c r="I336" s="3">
        <v>0</v>
      </c>
      <c r="J336" s="4">
        <v>1</v>
      </c>
      <c r="K336" s="4">
        <v>1</v>
      </c>
      <c r="L336" s="4">
        <v>2</v>
      </c>
      <c r="M336" s="3">
        <v>15</v>
      </c>
      <c r="N336" s="3">
        <v>2</v>
      </c>
      <c r="O336" s="3">
        <f>HLOOKUP(O$5,[1]非R能力!$B$8:$F$558,$C336+1,0)</f>
        <v>267911.6339829177</v>
      </c>
      <c r="P336" s="3">
        <f>HLOOKUP(P$5,[1]非R能力!$B$8:$F$558,$C336+1,0)</f>
        <v>49342.347410253358</v>
      </c>
      <c r="Q336" s="3">
        <f>HLOOKUP(Q$5,[1]非R能力!$B$8:$F$558,$C336+1,0)</f>
        <v>30077.660597905957</v>
      </c>
      <c r="R336" s="3">
        <f>HLOOKUP(R$5,[1]非R能力!$B$8:$F$558,$C336+1,0)</f>
        <v>7776.8748451370484</v>
      </c>
      <c r="S336" s="3">
        <f>HLOOKUP(S$5,[1]非R能力!$B$8:$F$558,$C336+1,0)</f>
        <v>10102.479074339053</v>
      </c>
      <c r="T336" s="3">
        <f>INDEX([1]非R能力!$H$9:$H$558,D336)</f>
        <v>15249.589884227104</v>
      </c>
      <c r="U336" s="3">
        <f>IF(E336="小怪",0,IF(INDEX([1]非R能力!$FK$9:$FK$558,C336)=0,0,10))</f>
        <v>0</v>
      </c>
      <c r="V336" s="3">
        <f>IF(E336="小怪",0,IF(INDEX([1]非R能力!$FH$9:$FH$558,C336)=0,0,5000))</f>
        <v>0</v>
      </c>
      <c r="W336" s="3">
        <f>HLOOKUP(W$5,[2]人物技能基础!$O$3:$Q$553,$C336+1,0)</f>
        <v>3.637142857142857</v>
      </c>
      <c r="X336" s="3">
        <f>HLOOKUP(X$5,[2]人物技能基础!$O$3:$Q$553,$C336+1,0)</f>
        <v>2.0186428571428574</v>
      </c>
      <c r="Y336" s="3">
        <f>HLOOKUP(Y$5,[2]人物技能基础!$O$3:$Q$553,$C336+1,0)</f>
        <v>99.964285714285708</v>
      </c>
      <c r="Z336" s="3">
        <f t="shared" si="31"/>
        <v>275889</v>
      </c>
      <c r="AA336" s="3">
        <f t="shared" si="32"/>
        <v>6015</v>
      </c>
      <c r="AB336" s="3">
        <f t="shared" si="33"/>
        <v>0</v>
      </c>
      <c r="AC336" s="3">
        <f t="shared" si="34"/>
        <v>10102</v>
      </c>
      <c r="AD336" s="3">
        <f t="shared" si="35"/>
        <v>7776</v>
      </c>
    </row>
    <row r="337" spans="1:30" x14ac:dyDescent="0.15">
      <c r="A337" s="3">
        <v>332</v>
      </c>
      <c r="B337" s="3" t="str">
        <f t="shared" si="30"/>
        <v>关卡332小怪</v>
      </c>
      <c r="C337" s="3">
        <f>INDEX([3]关卡!$J$19:$J$2018,A337)</f>
        <v>277</v>
      </c>
      <c r="D337" s="3">
        <f>INDEX([3]关卡!$N$19:$N$2018,A337)</f>
        <v>277</v>
      </c>
      <c r="E337" s="3" t="s">
        <v>24</v>
      </c>
      <c r="F337" s="3" t="s">
        <v>26</v>
      </c>
      <c r="G337" s="3">
        <v>3</v>
      </c>
      <c r="H337" s="3">
        <v>0</v>
      </c>
      <c r="I337" s="3">
        <v>0</v>
      </c>
      <c r="J337" s="4">
        <v>1</v>
      </c>
      <c r="K337" s="4">
        <v>1</v>
      </c>
      <c r="L337" s="4">
        <v>2</v>
      </c>
      <c r="M337" s="3">
        <v>15</v>
      </c>
      <c r="N337" s="3">
        <v>2</v>
      </c>
      <c r="O337" s="3">
        <f>HLOOKUP(O$5,[1]非R能力!$B$8:$F$558,$C337+1,0)</f>
        <v>267911.6339829177</v>
      </c>
      <c r="P337" s="3">
        <f>HLOOKUP(P$5,[1]非R能力!$B$8:$F$558,$C337+1,0)</f>
        <v>49342.347410253358</v>
      </c>
      <c r="Q337" s="3">
        <f>HLOOKUP(Q$5,[1]非R能力!$B$8:$F$558,$C337+1,0)</f>
        <v>30077.660597905957</v>
      </c>
      <c r="R337" s="3">
        <f>HLOOKUP(R$5,[1]非R能力!$B$8:$F$558,$C337+1,0)</f>
        <v>7776.8748451370484</v>
      </c>
      <c r="S337" s="3">
        <f>HLOOKUP(S$5,[1]非R能力!$B$8:$F$558,$C337+1,0)</f>
        <v>10102.479074339053</v>
      </c>
      <c r="T337" s="3">
        <f>INDEX([1]非R能力!$H$9:$H$558,D337)</f>
        <v>15249.589884227104</v>
      </c>
      <c r="U337" s="3">
        <f>IF(E337="小怪",0,IF(INDEX([1]非R能力!$FK$9:$FK$558,C337)=0,0,10))</f>
        <v>0</v>
      </c>
      <c r="V337" s="3">
        <f>IF(E337="小怪",0,IF(INDEX([1]非R能力!$FH$9:$FH$558,C337)=0,0,5000))</f>
        <v>0</v>
      </c>
      <c r="W337" s="3">
        <f>HLOOKUP(W$5,[2]人物技能基础!$O$3:$Q$553,$C337+1,0)</f>
        <v>3.637142857142857</v>
      </c>
      <c r="X337" s="3">
        <f>HLOOKUP(X$5,[2]人物技能基础!$O$3:$Q$553,$C337+1,0)</f>
        <v>2.0186428571428574</v>
      </c>
      <c r="Y337" s="3">
        <f>HLOOKUP(Y$5,[2]人物技能基础!$O$3:$Q$553,$C337+1,0)</f>
        <v>99.964285714285708</v>
      </c>
      <c r="Z337" s="3">
        <f t="shared" si="31"/>
        <v>275889</v>
      </c>
      <c r="AA337" s="3">
        <f t="shared" si="32"/>
        <v>6015</v>
      </c>
      <c r="AB337" s="3">
        <f t="shared" si="33"/>
        <v>0</v>
      </c>
      <c r="AC337" s="3">
        <f t="shared" si="34"/>
        <v>10102</v>
      </c>
      <c r="AD337" s="3">
        <f t="shared" si="35"/>
        <v>7776</v>
      </c>
    </row>
    <row r="338" spans="1:30" x14ac:dyDescent="0.15">
      <c r="A338" s="3">
        <v>333</v>
      </c>
      <c r="B338" s="3" t="str">
        <f t="shared" si="30"/>
        <v>关卡333小怪</v>
      </c>
      <c r="C338" s="3">
        <f>INDEX([3]关卡!$J$19:$J$2018,A338)</f>
        <v>278</v>
      </c>
      <c r="D338" s="3">
        <f>INDEX([3]关卡!$N$19:$N$2018,A338)</f>
        <v>278</v>
      </c>
      <c r="E338" s="3" t="s">
        <v>24</v>
      </c>
      <c r="F338" s="3" t="s">
        <v>26</v>
      </c>
      <c r="G338" s="3">
        <v>3</v>
      </c>
      <c r="H338" s="3">
        <v>0</v>
      </c>
      <c r="I338" s="3">
        <v>0</v>
      </c>
      <c r="J338" s="4">
        <v>1</v>
      </c>
      <c r="K338" s="4">
        <v>1</v>
      </c>
      <c r="L338" s="4">
        <v>2</v>
      </c>
      <c r="M338" s="3">
        <v>15</v>
      </c>
      <c r="N338" s="3">
        <v>2</v>
      </c>
      <c r="O338" s="3">
        <f>HLOOKUP(O$5,[1]非R能力!$B$8:$F$558,$C338+1,0)</f>
        <v>271507.38561532833</v>
      </c>
      <c r="P338" s="3">
        <f>HLOOKUP(P$5,[1]非R能力!$B$8:$F$558,$C338+1,0)</f>
        <v>49755.920025080588</v>
      </c>
      <c r="Q338" s="3">
        <f>HLOOKUP(Q$5,[1]非R能力!$B$8:$F$558,$C338+1,0)</f>
        <v>30282.158469764981</v>
      </c>
      <c r="R338" s="3">
        <f>HLOOKUP(R$5,[1]非R能力!$B$8:$F$558,$C338+1,0)</f>
        <v>7835.7085482202356</v>
      </c>
      <c r="S338" s="3">
        <f>HLOOKUP(S$5,[1]非R能力!$B$8:$F$558,$C338+1,0)</f>
        <v>10196.724085282003</v>
      </c>
      <c r="T338" s="3">
        <f>INDEX([1]非R能力!$H$9:$H$558,D338)</f>
        <v>15355.477958315807</v>
      </c>
      <c r="U338" s="3">
        <f>IF(E338="小怪",0,IF(INDEX([1]非R能力!$FK$9:$FK$558,C338)=0,0,10))</f>
        <v>0</v>
      </c>
      <c r="V338" s="3">
        <f>IF(E338="小怪",0,IF(INDEX([1]非R能力!$FH$9:$FH$558,C338)=0,0,5000))</f>
        <v>0</v>
      </c>
      <c r="W338" s="3">
        <f>HLOOKUP(W$5,[2]人物技能基础!$O$3:$Q$553,$C338+1,0)</f>
        <v>3.637142857142857</v>
      </c>
      <c r="X338" s="3">
        <f>HLOOKUP(X$5,[2]人物技能基础!$O$3:$Q$553,$C338+1,0)</f>
        <v>2.0186428571428574</v>
      </c>
      <c r="Y338" s="3">
        <f>HLOOKUP(Y$5,[2]人物技能基础!$O$3:$Q$553,$C338+1,0)</f>
        <v>99.964285714285708</v>
      </c>
      <c r="Z338" s="3">
        <f t="shared" si="31"/>
        <v>278147</v>
      </c>
      <c r="AA338" s="3">
        <f t="shared" si="32"/>
        <v>6056</v>
      </c>
      <c r="AB338" s="3">
        <f t="shared" si="33"/>
        <v>0</v>
      </c>
      <c r="AC338" s="3">
        <f t="shared" si="34"/>
        <v>10196</v>
      </c>
      <c r="AD338" s="3">
        <f t="shared" si="35"/>
        <v>7835</v>
      </c>
    </row>
    <row r="339" spans="1:30" x14ac:dyDescent="0.15">
      <c r="A339" s="3">
        <v>334</v>
      </c>
      <c r="B339" s="3" t="str">
        <f t="shared" si="30"/>
        <v>关卡334小怪</v>
      </c>
      <c r="C339" s="3">
        <f>INDEX([3]关卡!$J$19:$J$2018,A339)</f>
        <v>278</v>
      </c>
      <c r="D339" s="3">
        <f>INDEX([3]关卡!$N$19:$N$2018,A339)</f>
        <v>278</v>
      </c>
      <c r="E339" s="3" t="s">
        <v>24</v>
      </c>
      <c r="F339" s="3" t="s">
        <v>26</v>
      </c>
      <c r="G339" s="3">
        <v>3</v>
      </c>
      <c r="H339" s="3">
        <v>0</v>
      </c>
      <c r="I339" s="3">
        <v>0</v>
      </c>
      <c r="J339" s="4">
        <v>1</v>
      </c>
      <c r="K339" s="4">
        <v>1</v>
      </c>
      <c r="L339" s="4">
        <v>2</v>
      </c>
      <c r="M339" s="3">
        <v>15</v>
      </c>
      <c r="N339" s="3">
        <v>2</v>
      </c>
      <c r="O339" s="3">
        <f>HLOOKUP(O$5,[1]非R能力!$B$8:$F$558,$C339+1,0)</f>
        <v>271507.38561532833</v>
      </c>
      <c r="P339" s="3">
        <f>HLOOKUP(P$5,[1]非R能力!$B$8:$F$558,$C339+1,0)</f>
        <v>49755.920025080588</v>
      </c>
      <c r="Q339" s="3">
        <f>HLOOKUP(Q$5,[1]非R能力!$B$8:$F$558,$C339+1,0)</f>
        <v>30282.158469764981</v>
      </c>
      <c r="R339" s="3">
        <f>HLOOKUP(R$5,[1]非R能力!$B$8:$F$558,$C339+1,0)</f>
        <v>7835.7085482202356</v>
      </c>
      <c r="S339" s="3">
        <f>HLOOKUP(S$5,[1]非R能力!$B$8:$F$558,$C339+1,0)</f>
        <v>10196.724085282003</v>
      </c>
      <c r="T339" s="3">
        <f>INDEX([1]非R能力!$H$9:$H$558,D339)</f>
        <v>15355.477958315807</v>
      </c>
      <c r="U339" s="3">
        <f>IF(E339="小怪",0,IF(INDEX([1]非R能力!$FK$9:$FK$558,C339)=0,0,10))</f>
        <v>0</v>
      </c>
      <c r="V339" s="3">
        <f>IF(E339="小怪",0,IF(INDEX([1]非R能力!$FH$9:$FH$558,C339)=0,0,5000))</f>
        <v>0</v>
      </c>
      <c r="W339" s="3">
        <f>HLOOKUP(W$5,[2]人物技能基础!$O$3:$Q$553,$C339+1,0)</f>
        <v>3.637142857142857</v>
      </c>
      <c r="X339" s="3">
        <f>HLOOKUP(X$5,[2]人物技能基础!$O$3:$Q$553,$C339+1,0)</f>
        <v>2.0186428571428574</v>
      </c>
      <c r="Y339" s="3">
        <f>HLOOKUP(Y$5,[2]人物技能基础!$O$3:$Q$553,$C339+1,0)</f>
        <v>99.964285714285708</v>
      </c>
      <c r="Z339" s="3">
        <f t="shared" si="31"/>
        <v>278147</v>
      </c>
      <c r="AA339" s="3">
        <f t="shared" si="32"/>
        <v>6056</v>
      </c>
      <c r="AB339" s="3">
        <f t="shared" si="33"/>
        <v>0</v>
      </c>
      <c r="AC339" s="3">
        <f t="shared" si="34"/>
        <v>10196</v>
      </c>
      <c r="AD339" s="3">
        <f t="shared" si="35"/>
        <v>7835</v>
      </c>
    </row>
    <row r="340" spans="1:30" x14ac:dyDescent="0.15">
      <c r="A340" s="3">
        <v>335</v>
      </c>
      <c r="B340" s="3" t="str">
        <f t="shared" si="30"/>
        <v>关卡335小怪</v>
      </c>
      <c r="C340" s="3">
        <f>INDEX([3]关卡!$J$19:$J$2018,A340)</f>
        <v>278</v>
      </c>
      <c r="D340" s="3">
        <f>INDEX([3]关卡!$N$19:$N$2018,A340)</f>
        <v>278</v>
      </c>
      <c r="E340" s="3" t="s">
        <v>24</v>
      </c>
      <c r="F340" s="3" t="s">
        <v>26</v>
      </c>
      <c r="G340" s="3">
        <v>3</v>
      </c>
      <c r="H340" s="3">
        <v>0</v>
      </c>
      <c r="I340" s="3">
        <v>0</v>
      </c>
      <c r="J340" s="4">
        <v>1</v>
      </c>
      <c r="K340" s="4">
        <v>1</v>
      </c>
      <c r="L340" s="4">
        <v>2</v>
      </c>
      <c r="M340" s="3">
        <v>15</v>
      </c>
      <c r="N340" s="3">
        <v>2</v>
      </c>
      <c r="O340" s="3">
        <f>HLOOKUP(O$5,[1]非R能力!$B$8:$F$558,$C340+1,0)</f>
        <v>271507.38561532833</v>
      </c>
      <c r="P340" s="3">
        <f>HLOOKUP(P$5,[1]非R能力!$B$8:$F$558,$C340+1,0)</f>
        <v>49755.920025080588</v>
      </c>
      <c r="Q340" s="3">
        <f>HLOOKUP(Q$5,[1]非R能力!$B$8:$F$558,$C340+1,0)</f>
        <v>30282.158469764981</v>
      </c>
      <c r="R340" s="3">
        <f>HLOOKUP(R$5,[1]非R能力!$B$8:$F$558,$C340+1,0)</f>
        <v>7835.7085482202356</v>
      </c>
      <c r="S340" s="3">
        <f>HLOOKUP(S$5,[1]非R能力!$B$8:$F$558,$C340+1,0)</f>
        <v>10196.724085282003</v>
      </c>
      <c r="T340" s="3">
        <f>INDEX([1]非R能力!$H$9:$H$558,D340)</f>
        <v>15355.477958315807</v>
      </c>
      <c r="U340" s="3">
        <f>IF(E340="小怪",0,IF(INDEX([1]非R能力!$FK$9:$FK$558,C340)=0,0,10))</f>
        <v>0</v>
      </c>
      <c r="V340" s="3">
        <f>IF(E340="小怪",0,IF(INDEX([1]非R能力!$FH$9:$FH$558,C340)=0,0,5000))</f>
        <v>0</v>
      </c>
      <c r="W340" s="3">
        <f>HLOOKUP(W$5,[2]人物技能基础!$O$3:$Q$553,$C340+1,0)</f>
        <v>3.637142857142857</v>
      </c>
      <c r="X340" s="3">
        <f>HLOOKUP(X$5,[2]人物技能基础!$O$3:$Q$553,$C340+1,0)</f>
        <v>2.0186428571428574</v>
      </c>
      <c r="Y340" s="3">
        <f>HLOOKUP(Y$5,[2]人物技能基础!$O$3:$Q$553,$C340+1,0)</f>
        <v>99.964285714285708</v>
      </c>
      <c r="Z340" s="3">
        <f t="shared" si="31"/>
        <v>278147</v>
      </c>
      <c r="AA340" s="3">
        <f t="shared" si="32"/>
        <v>6056</v>
      </c>
      <c r="AB340" s="3">
        <f t="shared" si="33"/>
        <v>0</v>
      </c>
      <c r="AC340" s="3">
        <f t="shared" si="34"/>
        <v>10196</v>
      </c>
      <c r="AD340" s="3">
        <f t="shared" si="35"/>
        <v>7835</v>
      </c>
    </row>
    <row r="341" spans="1:30" x14ac:dyDescent="0.15">
      <c r="A341" s="3">
        <v>336</v>
      </c>
      <c r="B341" s="3" t="str">
        <f t="shared" si="30"/>
        <v>关卡336小怪</v>
      </c>
      <c r="C341" s="3">
        <f>INDEX([3]关卡!$J$19:$J$2018,A341)</f>
        <v>278</v>
      </c>
      <c r="D341" s="3">
        <f>INDEX([3]关卡!$N$19:$N$2018,A341)</f>
        <v>278</v>
      </c>
      <c r="E341" s="3" t="s">
        <v>24</v>
      </c>
      <c r="F341" s="3" t="s">
        <v>26</v>
      </c>
      <c r="G341" s="3">
        <v>3</v>
      </c>
      <c r="H341" s="3">
        <v>0</v>
      </c>
      <c r="I341" s="3">
        <v>0</v>
      </c>
      <c r="J341" s="4">
        <v>1</v>
      </c>
      <c r="K341" s="4">
        <v>1</v>
      </c>
      <c r="L341" s="4">
        <v>2</v>
      </c>
      <c r="M341" s="3">
        <v>15</v>
      </c>
      <c r="N341" s="3">
        <v>2</v>
      </c>
      <c r="O341" s="3">
        <f>HLOOKUP(O$5,[1]非R能力!$B$8:$F$558,$C341+1,0)</f>
        <v>271507.38561532833</v>
      </c>
      <c r="P341" s="3">
        <f>HLOOKUP(P$5,[1]非R能力!$B$8:$F$558,$C341+1,0)</f>
        <v>49755.920025080588</v>
      </c>
      <c r="Q341" s="3">
        <f>HLOOKUP(Q$5,[1]非R能力!$B$8:$F$558,$C341+1,0)</f>
        <v>30282.158469764981</v>
      </c>
      <c r="R341" s="3">
        <f>HLOOKUP(R$5,[1]非R能力!$B$8:$F$558,$C341+1,0)</f>
        <v>7835.7085482202356</v>
      </c>
      <c r="S341" s="3">
        <f>HLOOKUP(S$5,[1]非R能力!$B$8:$F$558,$C341+1,0)</f>
        <v>10196.724085282003</v>
      </c>
      <c r="T341" s="3">
        <f>INDEX([1]非R能力!$H$9:$H$558,D341)</f>
        <v>15355.477958315807</v>
      </c>
      <c r="U341" s="3">
        <f>IF(E341="小怪",0,IF(INDEX([1]非R能力!$FK$9:$FK$558,C341)=0,0,10))</f>
        <v>0</v>
      </c>
      <c r="V341" s="3">
        <f>IF(E341="小怪",0,IF(INDEX([1]非R能力!$FH$9:$FH$558,C341)=0,0,5000))</f>
        <v>0</v>
      </c>
      <c r="W341" s="3">
        <f>HLOOKUP(W$5,[2]人物技能基础!$O$3:$Q$553,$C341+1,0)</f>
        <v>3.637142857142857</v>
      </c>
      <c r="X341" s="3">
        <f>HLOOKUP(X$5,[2]人物技能基础!$O$3:$Q$553,$C341+1,0)</f>
        <v>2.0186428571428574</v>
      </c>
      <c r="Y341" s="3">
        <f>HLOOKUP(Y$5,[2]人物技能基础!$O$3:$Q$553,$C341+1,0)</f>
        <v>99.964285714285708</v>
      </c>
      <c r="Z341" s="3">
        <f t="shared" si="31"/>
        <v>278147</v>
      </c>
      <c r="AA341" s="3">
        <f t="shared" si="32"/>
        <v>6056</v>
      </c>
      <c r="AB341" s="3">
        <f t="shared" si="33"/>
        <v>0</v>
      </c>
      <c r="AC341" s="3">
        <f t="shared" si="34"/>
        <v>10196</v>
      </c>
      <c r="AD341" s="3">
        <f t="shared" si="35"/>
        <v>7835</v>
      </c>
    </row>
    <row r="342" spans="1:30" x14ac:dyDescent="0.15">
      <c r="A342" s="3">
        <v>337</v>
      </c>
      <c r="B342" s="3" t="str">
        <f t="shared" si="30"/>
        <v>关卡337小怪</v>
      </c>
      <c r="C342" s="3">
        <f>INDEX([3]关卡!$J$19:$J$2018,A342)</f>
        <v>278</v>
      </c>
      <c r="D342" s="3">
        <f>INDEX([3]关卡!$N$19:$N$2018,A342)</f>
        <v>278</v>
      </c>
      <c r="E342" s="3" t="s">
        <v>24</v>
      </c>
      <c r="F342" s="3" t="s">
        <v>26</v>
      </c>
      <c r="G342" s="3">
        <v>3</v>
      </c>
      <c r="H342" s="3">
        <v>0</v>
      </c>
      <c r="I342" s="3">
        <v>0</v>
      </c>
      <c r="J342" s="4">
        <v>1</v>
      </c>
      <c r="K342" s="4">
        <v>1</v>
      </c>
      <c r="L342" s="4">
        <v>2</v>
      </c>
      <c r="M342" s="3">
        <v>15</v>
      </c>
      <c r="N342" s="3">
        <v>2</v>
      </c>
      <c r="O342" s="3">
        <f>HLOOKUP(O$5,[1]非R能力!$B$8:$F$558,$C342+1,0)</f>
        <v>271507.38561532833</v>
      </c>
      <c r="P342" s="3">
        <f>HLOOKUP(P$5,[1]非R能力!$B$8:$F$558,$C342+1,0)</f>
        <v>49755.920025080588</v>
      </c>
      <c r="Q342" s="3">
        <f>HLOOKUP(Q$5,[1]非R能力!$B$8:$F$558,$C342+1,0)</f>
        <v>30282.158469764981</v>
      </c>
      <c r="R342" s="3">
        <f>HLOOKUP(R$5,[1]非R能力!$B$8:$F$558,$C342+1,0)</f>
        <v>7835.7085482202356</v>
      </c>
      <c r="S342" s="3">
        <f>HLOOKUP(S$5,[1]非R能力!$B$8:$F$558,$C342+1,0)</f>
        <v>10196.724085282003</v>
      </c>
      <c r="T342" s="3">
        <f>INDEX([1]非R能力!$H$9:$H$558,D342)</f>
        <v>15355.477958315807</v>
      </c>
      <c r="U342" s="3">
        <f>IF(E342="小怪",0,IF(INDEX([1]非R能力!$FK$9:$FK$558,C342)=0,0,10))</f>
        <v>0</v>
      </c>
      <c r="V342" s="3">
        <f>IF(E342="小怪",0,IF(INDEX([1]非R能力!$FH$9:$FH$558,C342)=0,0,5000))</f>
        <v>0</v>
      </c>
      <c r="W342" s="3">
        <f>HLOOKUP(W$5,[2]人物技能基础!$O$3:$Q$553,$C342+1,0)</f>
        <v>3.637142857142857</v>
      </c>
      <c r="X342" s="3">
        <f>HLOOKUP(X$5,[2]人物技能基础!$O$3:$Q$553,$C342+1,0)</f>
        <v>2.0186428571428574</v>
      </c>
      <c r="Y342" s="3">
        <f>HLOOKUP(Y$5,[2]人物技能基础!$O$3:$Q$553,$C342+1,0)</f>
        <v>99.964285714285708</v>
      </c>
      <c r="Z342" s="3">
        <f t="shared" si="31"/>
        <v>278147</v>
      </c>
      <c r="AA342" s="3">
        <f t="shared" si="32"/>
        <v>6056</v>
      </c>
      <c r="AB342" s="3">
        <f t="shared" si="33"/>
        <v>0</v>
      </c>
      <c r="AC342" s="3">
        <f t="shared" si="34"/>
        <v>10196</v>
      </c>
      <c r="AD342" s="3">
        <f t="shared" si="35"/>
        <v>7835</v>
      </c>
    </row>
    <row r="343" spans="1:30" x14ac:dyDescent="0.15">
      <c r="A343" s="3">
        <v>338</v>
      </c>
      <c r="B343" s="3" t="str">
        <f t="shared" si="30"/>
        <v>关卡338小怪</v>
      </c>
      <c r="C343" s="3">
        <f>INDEX([3]关卡!$J$19:$J$2018,A343)</f>
        <v>278</v>
      </c>
      <c r="D343" s="3">
        <f>INDEX([3]关卡!$N$19:$N$2018,A343)</f>
        <v>278</v>
      </c>
      <c r="E343" s="3" t="s">
        <v>24</v>
      </c>
      <c r="F343" s="3" t="s">
        <v>26</v>
      </c>
      <c r="G343" s="3">
        <v>3</v>
      </c>
      <c r="H343" s="3">
        <v>0</v>
      </c>
      <c r="I343" s="3">
        <v>0</v>
      </c>
      <c r="J343" s="4">
        <v>1</v>
      </c>
      <c r="K343" s="4">
        <v>1</v>
      </c>
      <c r="L343" s="4">
        <v>2</v>
      </c>
      <c r="M343" s="3">
        <v>15</v>
      </c>
      <c r="N343" s="3">
        <v>2</v>
      </c>
      <c r="O343" s="3">
        <f>HLOOKUP(O$5,[1]非R能力!$B$8:$F$558,$C343+1,0)</f>
        <v>271507.38561532833</v>
      </c>
      <c r="P343" s="3">
        <f>HLOOKUP(P$5,[1]非R能力!$B$8:$F$558,$C343+1,0)</f>
        <v>49755.920025080588</v>
      </c>
      <c r="Q343" s="3">
        <f>HLOOKUP(Q$5,[1]非R能力!$B$8:$F$558,$C343+1,0)</f>
        <v>30282.158469764981</v>
      </c>
      <c r="R343" s="3">
        <f>HLOOKUP(R$5,[1]非R能力!$B$8:$F$558,$C343+1,0)</f>
        <v>7835.7085482202356</v>
      </c>
      <c r="S343" s="3">
        <f>HLOOKUP(S$5,[1]非R能力!$B$8:$F$558,$C343+1,0)</f>
        <v>10196.724085282003</v>
      </c>
      <c r="T343" s="3">
        <f>INDEX([1]非R能力!$H$9:$H$558,D343)</f>
        <v>15355.477958315807</v>
      </c>
      <c r="U343" s="3">
        <f>IF(E343="小怪",0,IF(INDEX([1]非R能力!$FK$9:$FK$558,C343)=0,0,10))</f>
        <v>0</v>
      </c>
      <c r="V343" s="3">
        <f>IF(E343="小怪",0,IF(INDEX([1]非R能力!$FH$9:$FH$558,C343)=0,0,5000))</f>
        <v>0</v>
      </c>
      <c r="W343" s="3">
        <f>HLOOKUP(W$5,[2]人物技能基础!$O$3:$Q$553,$C343+1,0)</f>
        <v>3.637142857142857</v>
      </c>
      <c r="X343" s="3">
        <f>HLOOKUP(X$5,[2]人物技能基础!$O$3:$Q$553,$C343+1,0)</f>
        <v>2.0186428571428574</v>
      </c>
      <c r="Y343" s="3">
        <f>HLOOKUP(Y$5,[2]人物技能基础!$O$3:$Q$553,$C343+1,0)</f>
        <v>99.964285714285708</v>
      </c>
      <c r="Z343" s="3">
        <f t="shared" si="31"/>
        <v>278147</v>
      </c>
      <c r="AA343" s="3">
        <f t="shared" si="32"/>
        <v>6056</v>
      </c>
      <c r="AB343" s="3">
        <f t="shared" si="33"/>
        <v>0</v>
      </c>
      <c r="AC343" s="3">
        <f t="shared" si="34"/>
        <v>10196</v>
      </c>
      <c r="AD343" s="3">
        <f t="shared" si="35"/>
        <v>7835</v>
      </c>
    </row>
    <row r="344" spans="1:30" x14ac:dyDescent="0.15">
      <c r="A344" s="3">
        <v>339</v>
      </c>
      <c r="B344" s="3" t="str">
        <f t="shared" si="30"/>
        <v>关卡339小怪</v>
      </c>
      <c r="C344" s="3">
        <f>INDEX([3]关卡!$J$19:$J$2018,A344)</f>
        <v>279</v>
      </c>
      <c r="D344" s="3">
        <f>INDEX([3]关卡!$N$19:$N$2018,A344)</f>
        <v>279</v>
      </c>
      <c r="E344" s="3" t="s">
        <v>24</v>
      </c>
      <c r="F344" s="3" t="s">
        <v>26</v>
      </c>
      <c r="G344" s="3">
        <v>3</v>
      </c>
      <c r="H344" s="3">
        <v>0</v>
      </c>
      <c r="I344" s="3">
        <v>0</v>
      </c>
      <c r="J344" s="4">
        <v>1</v>
      </c>
      <c r="K344" s="4">
        <v>1</v>
      </c>
      <c r="L344" s="4">
        <v>2</v>
      </c>
      <c r="M344" s="3">
        <v>15</v>
      </c>
      <c r="N344" s="3">
        <v>2</v>
      </c>
      <c r="O344" s="3">
        <f>HLOOKUP(O$5,[1]非R能力!$B$8:$F$558,$C344+1,0)</f>
        <v>275411.03358127177</v>
      </c>
      <c r="P344" s="3">
        <f>HLOOKUP(P$5,[1]非R能力!$B$8:$F$558,$C344+1,0)</f>
        <v>50226.855171472409</v>
      </c>
      <c r="Q344" s="3">
        <f>HLOOKUP(Q$5,[1]非R能力!$B$8:$F$558,$C344+1,0)</f>
        <v>30497.35614542542</v>
      </c>
      <c r="R344" s="3">
        <f>HLOOKUP(R$5,[1]非R能力!$B$8:$F$558,$C344+1,0)</f>
        <v>7895.2576379981174</v>
      </c>
      <c r="S344" s="3">
        <f>HLOOKUP(S$5,[1]非R能力!$B$8:$F$558,$C344+1,0)</f>
        <v>10286.763607094561</v>
      </c>
      <c r="T344" s="3">
        <f>INDEX([1]非R能力!$H$9:$H$558,D344)</f>
        <v>15461.916580289933</v>
      </c>
      <c r="U344" s="3">
        <f>IF(E344="小怪",0,IF(INDEX([1]非R能力!$FK$9:$FK$558,C344)=0,0,10))</f>
        <v>0</v>
      </c>
      <c r="V344" s="3">
        <f>IF(E344="小怪",0,IF(INDEX([1]非R能力!$FH$9:$FH$558,C344)=0,0,5000))</f>
        <v>0</v>
      </c>
      <c r="W344" s="3">
        <f>HLOOKUP(W$5,[2]人物技能基础!$O$3:$Q$553,$C344+1,0)</f>
        <v>3.637142857142857</v>
      </c>
      <c r="X344" s="3">
        <f>HLOOKUP(X$5,[2]人物技能基础!$O$3:$Q$553,$C344+1,0)</f>
        <v>2.0186428571428574</v>
      </c>
      <c r="Y344" s="3">
        <f>HLOOKUP(Y$5,[2]人物技能基础!$O$3:$Q$553,$C344+1,0)</f>
        <v>99.964285714285708</v>
      </c>
      <c r="Z344" s="3">
        <f t="shared" si="31"/>
        <v>280684</v>
      </c>
      <c r="AA344" s="3">
        <f t="shared" si="32"/>
        <v>6099</v>
      </c>
      <c r="AB344" s="3">
        <f t="shared" si="33"/>
        <v>0</v>
      </c>
      <c r="AC344" s="3">
        <f t="shared" si="34"/>
        <v>10286</v>
      </c>
      <c r="AD344" s="3">
        <f t="shared" si="35"/>
        <v>7895</v>
      </c>
    </row>
    <row r="345" spans="1:30" x14ac:dyDescent="0.15">
      <c r="A345" s="3">
        <v>340</v>
      </c>
      <c r="B345" s="3" t="str">
        <f t="shared" si="30"/>
        <v>关卡340小怪</v>
      </c>
      <c r="C345" s="3">
        <f>INDEX([3]关卡!$J$19:$J$2018,A345)</f>
        <v>279</v>
      </c>
      <c r="D345" s="3">
        <f>INDEX([3]关卡!$N$19:$N$2018,A345)</f>
        <v>279</v>
      </c>
      <c r="E345" s="3" t="s">
        <v>24</v>
      </c>
      <c r="F345" s="3" t="s">
        <v>26</v>
      </c>
      <c r="G345" s="3">
        <v>3</v>
      </c>
      <c r="H345" s="3">
        <v>0</v>
      </c>
      <c r="I345" s="3">
        <v>0</v>
      </c>
      <c r="J345" s="4">
        <v>1</v>
      </c>
      <c r="K345" s="4">
        <v>1</v>
      </c>
      <c r="L345" s="4">
        <v>2</v>
      </c>
      <c r="M345" s="3">
        <v>15</v>
      </c>
      <c r="N345" s="3">
        <v>2</v>
      </c>
      <c r="O345" s="3">
        <f>HLOOKUP(O$5,[1]非R能力!$B$8:$F$558,$C345+1,0)</f>
        <v>275411.03358127177</v>
      </c>
      <c r="P345" s="3">
        <f>HLOOKUP(P$5,[1]非R能力!$B$8:$F$558,$C345+1,0)</f>
        <v>50226.855171472409</v>
      </c>
      <c r="Q345" s="3">
        <f>HLOOKUP(Q$5,[1]非R能力!$B$8:$F$558,$C345+1,0)</f>
        <v>30497.35614542542</v>
      </c>
      <c r="R345" s="3">
        <f>HLOOKUP(R$5,[1]非R能力!$B$8:$F$558,$C345+1,0)</f>
        <v>7895.2576379981174</v>
      </c>
      <c r="S345" s="3">
        <f>HLOOKUP(S$5,[1]非R能力!$B$8:$F$558,$C345+1,0)</f>
        <v>10286.763607094561</v>
      </c>
      <c r="T345" s="3">
        <f>INDEX([1]非R能力!$H$9:$H$558,D345)</f>
        <v>15461.916580289933</v>
      </c>
      <c r="U345" s="3">
        <f>IF(E345="小怪",0,IF(INDEX([1]非R能力!$FK$9:$FK$558,C345)=0,0,10))</f>
        <v>0</v>
      </c>
      <c r="V345" s="3">
        <f>IF(E345="小怪",0,IF(INDEX([1]非R能力!$FH$9:$FH$558,C345)=0,0,5000))</f>
        <v>0</v>
      </c>
      <c r="W345" s="3">
        <f>HLOOKUP(W$5,[2]人物技能基础!$O$3:$Q$553,$C345+1,0)</f>
        <v>3.637142857142857</v>
      </c>
      <c r="X345" s="3">
        <f>HLOOKUP(X$5,[2]人物技能基础!$O$3:$Q$553,$C345+1,0)</f>
        <v>2.0186428571428574</v>
      </c>
      <c r="Y345" s="3">
        <f>HLOOKUP(Y$5,[2]人物技能基础!$O$3:$Q$553,$C345+1,0)</f>
        <v>99.964285714285708</v>
      </c>
      <c r="Z345" s="3">
        <f t="shared" si="31"/>
        <v>280684</v>
      </c>
      <c r="AA345" s="3">
        <f t="shared" si="32"/>
        <v>6099</v>
      </c>
      <c r="AB345" s="3">
        <f t="shared" si="33"/>
        <v>0</v>
      </c>
      <c r="AC345" s="3">
        <f t="shared" si="34"/>
        <v>10286</v>
      </c>
      <c r="AD345" s="3">
        <f t="shared" si="35"/>
        <v>7895</v>
      </c>
    </row>
    <row r="346" spans="1:30" x14ac:dyDescent="0.15">
      <c r="A346" s="3">
        <v>341</v>
      </c>
      <c r="B346" s="3" t="str">
        <f t="shared" si="30"/>
        <v>关卡341小怪</v>
      </c>
      <c r="C346" s="3">
        <f>INDEX([3]关卡!$J$19:$J$2018,A346)</f>
        <v>279</v>
      </c>
      <c r="D346" s="3">
        <f>INDEX([3]关卡!$N$19:$N$2018,A346)</f>
        <v>279</v>
      </c>
      <c r="E346" s="3" t="s">
        <v>24</v>
      </c>
      <c r="F346" s="3" t="s">
        <v>26</v>
      </c>
      <c r="G346" s="3">
        <v>3</v>
      </c>
      <c r="H346" s="3">
        <v>0</v>
      </c>
      <c r="I346" s="3">
        <v>0</v>
      </c>
      <c r="J346" s="4">
        <v>1</v>
      </c>
      <c r="K346" s="4">
        <v>1</v>
      </c>
      <c r="L346" s="4">
        <v>2</v>
      </c>
      <c r="M346" s="3">
        <v>15</v>
      </c>
      <c r="N346" s="3">
        <v>2</v>
      </c>
      <c r="O346" s="3">
        <f>HLOOKUP(O$5,[1]非R能力!$B$8:$F$558,$C346+1,0)</f>
        <v>275411.03358127177</v>
      </c>
      <c r="P346" s="3">
        <f>HLOOKUP(P$5,[1]非R能力!$B$8:$F$558,$C346+1,0)</f>
        <v>50226.855171472409</v>
      </c>
      <c r="Q346" s="3">
        <f>HLOOKUP(Q$5,[1]非R能力!$B$8:$F$558,$C346+1,0)</f>
        <v>30497.35614542542</v>
      </c>
      <c r="R346" s="3">
        <f>HLOOKUP(R$5,[1]非R能力!$B$8:$F$558,$C346+1,0)</f>
        <v>7895.2576379981174</v>
      </c>
      <c r="S346" s="3">
        <f>HLOOKUP(S$5,[1]非R能力!$B$8:$F$558,$C346+1,0)</f>
        <v>10286.763607094561</v>
      </c>
      <c r="T346" s="3">
        <f>INDEX([1]非R能力!$H$9:$H$558,D346)</f>
        <v>15461.916580289933</v>
      </c>
      <c r="U346" s="3">
        <f>IF(E346="小怪",0,IF(INDEX([1]非R能力!$FK$9:$FK$558,C346)=0,0,10))</f>
        <v>0</v>
      </c>
      <c r="V346" s="3">
        <f>IF(E346="小怪",0,IF(INDEX([1]非R能力!$FH$9:$FH$558,C346)=0,0,5000))</f>
        <v>0</v>
      </c>
      <c r="W346" s="3">
        <f>HLOOKUP(W$5,[2]人物技能基础!$O$3:$Q$553,$C346+1,0)</f>
        <v>3.637142857142857</v>
      </c>
      <c r="X346" s="3">
        <f>HLOOKUP(X$5,[2]人物技能基础!$O$3:$Q$553,$C346+1,0)</f>
        <v>2.0186428571428574</v>
      </c>
      <c r="Y346" s="3">
        <f>HLOOKUP(Y$5,[2]人物技能基础!$O$3:$Q$553,$C346+1,0)</f>
        <v>99.964285714285708</v>
      </c>
      <c r="Z346" s="3">
        <f t="shared" si="31"/>
        <v>280684</v>
      </c>
      <c r="AA346" s="3">
        <f t="shared" si="32"/>
        <v>6099</v>
      </c>
      <c r="AB346" s="3">
        <f t="shared" si="33"/>
        <v>0</v>
      </c>
      <c r="AC346" s="3">
        <f t="shared" si="34"/>
        <v>10286</v>
      </c>
      <c r="AD346" s="3">
        <f t="shared" si="35"/>
        <v>7895</v>
      </c>
    </row>
    <row r="347" spans="1:30" x14ac:dyDescent="0.15">
      <c r="A347" s="3">
        <v>342</v>
      </c>
      <c r="B347" s="3" t="str">
        <f t="shared" si="30"/>
        <v>关卡342小怪</v>
      </c>
      <c r="C347" s="3">
        <f>INDEX([3]关卡!$J$19:$J$2018,A347)</f>
        <v>279</v>
      </c>
      <c r="D347" s="3">
        <f>INDEX([3]关卡!$N$19:$N$2018,A347)</f>
        <v>279</v>
      </c>
      <c r="E347" s="3" t="s">
        <v>24</v>
      </c>
      <c r="F347" s="3" t="s">
        <v>26</v>
      </c>
      <c r="G347" s="3">
        <v>3</v>
      </c>
      <c r="H347" s="3">
        <v>0</v>
      </c>
      <c r="I347" s="3">
        <v>0</v>
      </c>
      <c r="J347" s="4">
        <v>1</v>
      </c>
      <c r="K347" s="4">
        <v>1</v>
      </c>
      <c r="L347" s="4">
        <v>2</v>
      </c>
      <c r="M347" s="3">
        <v>15</v>
      </c>
      <c r="N347" s="3">
        <v>2</v>
      </c>
      <c r="O347" s="3">
        <f>HLOOKUP(O$5,[1]非R能力!$B$8:$F$558,$C347+1,0)</f>
        <v>275411.03358127177</v>
      </c>
      <c r="P347" s="3">
        <f>HLOOKUP(P$5,[1]非R能力!$B$8:$F$558,$C347+1,0)</f>
        <v>50226.855171472409</v>
      </c>
      <c r="Q347" s="3">
        <f>HLOOKUP(Q$5,[1]非R能力!$B$8:$F$558,$C347+1,0)</f>
        <v>30497.35614542542</v>
      </c>
      <c r="R347" s="3">
        <f>HLOOKUP(R$5,[1]非R能力!$B$8:$F$558,$C347+1,0)</f>
        <v>7895.2576379981174</v>
      </c>
      <c r="S347" s="3">
        <f>HLOOKUP(S$5,[1]非R能力!$B$8:$F$558,$C347+1,0)</f>
        <v>10286.763607094561</v>
      </c>
      <c r="T347" s="3">
        <f>INDEX([1]非R能力!$H$9:$H$558,D347)</f>
        <v>15461.916580289933</v>
      </c>
      <c r="U347" s="3">
        <f>IF(E347="小怪",0,IF(INDEX([1]非R能力!$FK$9:$FK$558,C347)=0,0,10))</f>
        <v>0</v>
      </c>
      <c r="V347" s="3">
        <f>IF(E347="小怪",0,IF(INDEX([1]非R能力!$FH$9:$FH$558,C347)=0,0,5000))</f>
        <v>0</v>
      </c>
      <c r="W347" s="3">
        <f>HLOOKUP(W$5,[2]人物技能基础!$O$3:$Q$553,$C347+1,0)</f>
        <v>3.637142857142857</v>
      </c>
      <c r="X347" s="3">
        <f>HLOOKUP(X$5,[2]人物技能基础!$O$3:$Q$553,$C347+1,0)</f>
        <v>2.0186428571428574</v>
      </c>
      <c r="Y347" s="3">
        <f>HLOOKUP(Y$5,[2]人物技能基础!$O$3:$Q$553,$C347+1,0)</f>
        <v>99.964285714285708</v>
      </c>
      <c r="Z347" s="3">
        <f t="shared" si="31"/>
        <v>280684</v>
      </c>
      <c r="AA347" s="3">
        <f t="shared" si="32"/>
        <v>6099</v>
      </c>
      <c r="AB347" s="3">
        <f t="shared" si="33"/>
        <v>0</v>
      </c>
      <c r="AC347" s="3">
        <f t="shared" si="34"/>
        <v>10286</v>
      </c>
      <c r="AD347" s="3">
        <f t="shared" si="35"/>
        <v>7895</v>
      </c>
    </row>
    <row r="348" spans="1:30" x14ac:dyDescent="0.15">
      <c r="A348" s="3">
        <v>343</v>
      </c>
      <c r="B348" s="3" t="str">
        <f t="shared" si="30"/>
        <v>关卡343小怪</v>
      </c>
      <c r="C348" s="3">
        <f>INDEX([3]关卡!$J$19:$J$2018,A348)</f>
        <v>279</v>
      </c>
      <c r="D348" s="3">
        <f>INDEX([3]关卡!$N$19:$N$2018,A348)</f>
        <v>279</v>
      </c>
      <c r="E348" s="3" t="s">
        <v>24</v>
      </c>
      <c r="F348" s="3" t="s">
        <v>26</v>
      </c>
      <c r="G348" s="3">
        <v>3</v>
      </c>
      <c r="H348" s="3">
        <v>0</v>
      </c>
      <c r="I348" s="3">
        <v>0</v>
      </c>
      <c r="J348" s="4">
        <v>1</v>
      </c>
      <c r="K348" s="4">
        <v>1</v>
      </c>
      <c r="L348" s="4">
        <v>2</v>
      </c>
      <c r="M348" s="3">
        <v>15</v>
      </c>
      <c r="N348" s="3">
        <v>2</v>
      </c>
      <c r="O348" s="3">
        <f>HLOOKUP(O$5,[1]非R能力!$B$8:$F$558,$C348+1,0)</f>
        <v>275411.03358127177</v>
      </c>
      <c r="P348" s="3">
        <f>HLOOKUP(P$5,[1]非R能力!$B$8:$F$558,$C348+1,0)</f>
        <v>50226.855171472409</v>
      </c>
      <c r="Q348" s="3">
        <f>HLOOKUP(Q$5,[1]非R能力!$B$8:$F$558,$C348+1,0)</f>
        <v>30497.35614542542</v>
      </c>
      <c r="R348" s="3">
        <f>HLOOKUP(R$5,[1]非R能力!$B$8:$F$558,$C348+1,0)</f>
        <v>7895.2576379981174</v>
      </c>
      <c r="S348" s="3">
        <f>HLOOKUP(S$5,[1]非R能力!$B$8:$F$558,$C348+1,0)</f>
        <v>10286.763607094561</v>
      </c>
      <c r="T348" s="3">
        <f>INDEX([1]非R能力!$H$9:$H$558,D348)</f>
        <v>15461.916580289933</v>
      </c>
      <c r="U348" s="3">
        <f>IF(E348="小怪",0,IF(INDEX([1]非R能力!$FK$9:$FK$558,C348)=0,0,10))</f>
        <v>0</v>
      </c>
      <c r="V348" s="3">
        <f>IF(E348="小怪",0,IF(INDEX([1]非R能力!$FH$9:$FH$558,C348)=0,0,5000))</f>
        <v>0</v>
      </c>
      <c r="W348" s="3">
        <f>HLOOKUP(W$5,[2]人物技能基础!$O$3:$Q$553,$C348+1,0)</f>
        <v>3.637142857142857</v>
      </c>
      <c r="X348" s="3">
        <f>HLOOKUP(X$5,[2]人物技能基础!$O$3:$Q$553,$C348+1,0)</f>
        <v>2.0186428571428574</v>
      </c>
      <c r="Y348" s="3">
        <f>HLOOKUP(Y$5,[2]人物技能基础!$O$3:$Q$553,$C348+1,0)</f>
        <v>99.964285714285708</v>
      </c>
      <c r="Z348" s="3">
        <f t="shared" si="31"/>
        <v>280684</v>
      </c>
      <c r="AA348" s="3">
        <f t="shared" si="32"/>
        <v>6099</v>
      </c>
      <c r="AB348" s="3">
        <f t="shared" si="33"/>
        <v>0</v>
      </c>
      <c r="AC348" s="3">
        <f t="shared" si="34"/>
        <v>10286</v>
      </c>
      <c r="AD348" s="3">
        <f t="shared" si="35"/>
        <v>7895</v>
      </c>
    </row>
    <row r="349" spans="1:30" x14ac:dyDescent="0.15">
      <c r="A349" s="3">
        <v>344</v>
      </c>
      <c r="B349" s="3" t="str">
        <f t="shared" si="30"/>
        <v>关卡344小怪</v>
      </c>
      <c r="C349" s="3">
        <f>INDEX([3]关卡!$J$19:$J$2018,A349)</f>
        <v>279</v>
      </c>
      <c r="D349" s="3">
        <f>INDEX([3]关卡!$N$19:$N$2018,A349)</f>
        <v>279</v>
      </c>
      <c r="E349" s="3" t="s">
        <v>24</v>
      </c>
      <c r="F349" s="3" t="s">
        <v>26</v>
      </c>
      <c r="G349" s="3">
        <v>3</v>
      </c>
      <c r="H349" s="3">
        <v>0</v>
      </c>
      <c r="I349" s="3">
        <v>0</v>
      </c>
      <c r="J349" s="4">
        <v>1</v>
      </c>
      <c r="K349" s="4">
        <v>1</v>
      </c>
      <c r="L349" s="4">
        <v>2</v>
      </c>
      <c r="M349" s="3">
        <v>15</v>
      </c>
      <c r="N349" s="3">
        <v>2</v>
      </c>
      <c r="O349" s="3">
        <f>HLOOKUP(O$5,[1]非R能力!$B$8:$F$558,$C349+1,0)</f>
        <v>275411.03358127177</v>
      </c>
      <c r="P349" s="3">
        <f>HLOOKUP(P$5,[1]非R能力!$B$8:$F$558,$C349+1,0)</f>
        <v>50226.855171472409</v>
      </c>
      <c r="Q349" s="3">
        <f>HLOOKUP(Q$5,[1]非R能力!$B$8:$F$558,$C349+1,0)</f>
        <v>30497.35614542542</v>
      </c>
      <c r="R349" s="3">
        <f>HLOOKUP(R$5,[1]非R能力!$B$8:$F$558,$C349+1,0)</f>
        <v>7895.2576379981174</v>
      </c>
      <c r="S349" s="3">
        <f>HLOOKUP(S$5,[1]非R能力!$B$8:$F$558,$C349+1,0)</f>
        <v>10286.763607094561</v>
      </c>
      <c r="T349" s="3">
        <f>INDEX([1]非R能力!$H$9:$H$558,D349)</f>
        <v>15461.916580289933</v>
      </c>
      <c r="U349" s="3">
        <f>IF(E349="小怪",0,IF(INDEX([1]非R能力!$FK$9:$FK$558,C349)=0,0,10))</f>
        <v>0</v>
      </c>
      <c r="V349" s="3">
        <f>IF(E349="小怪",0,IF(INDEX([1]非R能力!$FH$9:$FH$558,C349)=0,0,5000))</f>
        <v>0</v>
      </c>
      <c r="W349" s="3">
        <f>HLOOKUP(W$5,[2]人物技能基础!$O$3:$Q$553,$C349+1,0)</f>
        <v>3.637142857142857</v>
      </c>
      <c r="X349" s="3">
        <f>HLOOKUP(X$5,[2]人物技能基础!$O$3:$Q$553,$C349+1,0)</f>
        <v>2.0186428571428574</v>
      </c>
      <c r="Y349" s="3">
        <f>HLOOKUP(Y$5,[2]人物技能基础!$O$3:$Q$553,$C349+1,0)</f>
        <v>99.964285714285708</v>
      </c>
      <c r="Z349" s="3">
        <f t="shared" si="31"/>
        <v>280684</v>
      </c>
      <c r="AA349" s="3">
        <f t="shared" si="32"/>
        <v>6099</v>
      </c>
      <c r="AB349" s="3">
        <f t="shared" si="33"/>
        <v>0</v>
      </c>
      <c r="AC349" s="3">
        <f t="shared" si="34"/>
        <v>10286</v>
      </c>
      <c r="AD349" s="3">
        <f t="shared" si="35"/>
        <v>7895</v>
      </c>
    </row>
    <row r="350" spans="1:30" x14ac:dyDescent="0.15">
      <c r="A350" s="3">
        <v>345</v>
      </c>
      <c r="B350" s="3" t="str">
        <f t="shared" si="30"/>
        <v>关卡345小怪</v>
      </c>
      <c r="C350" s="3">
        <f>INDEX([3]关卡!$J$19:$J$2018,A350)</f>
        <v>280</v>
      </c>
      <c r="D350" s="3">
        <f>INDEX([3]关卡!$N$19:$N$2018,A350)</f>
        <v>280</v>
      </c>
      <c r="E350" s="3" t="s">
        <v>24</v>
      </c>
      <c r="F350" s="3" t="s">
        <v>26</v>
      </c>
      <c r="G350" s="3">
        <v>3</v>
      </c>
      <c r="H350" s="3">
        <v>0</v>
      </c>
      <c r="I350" s="3">
        <v>0</v>
      </c>
      <c r="J350" s="4">
        <v>1</v>
      </c>
      <c r="K350" s="4">
        <v>1</v>
      </c>
      <c r="L350" s="4">
        <v>2</v>
      </c>
      <c r="M350" s="3">
        <v>15</v>
      </c>
      <c r="N350" s="3">
        <v>2</v>
      </c>
      <c r="O350" s="3">
        <f>HLOOKUP(O$5,[1]非R能力!$B$8:$F$558,$C350+1,0)</f>
        <v>278636.42772377771</v>
      </c>
      <c r="P350" s="3">
        <f>HLOOKUP(P$5,[1]非R能力!$B$8:$F$558,$C350+1,0)</f>
        <v>50712.841572831036</v>
      </c>
      <c r="Q350" s="3">
        <f>HLOOKUP(Q$5,[1]非R能力!$B$8:$F$558,$C350+1,0)</f>
        <v>30782.099847846097</v>
      </c>
      <c r="R350" s="3">
        <f>HLOOKUP(R$5,[1]非R能力!$B$8:$F$558,$C350+1,0)</f>
        <v>7956.045784782671</v>
      </c>
      <c r="S350" s="3">
        <f>HLOOKUP(S$5,[1]非R能力!$B$8:$F$558,$C350+1,0)</f>
        <v>10363.117533785158</v>
      </c>
      <c r="T350" s="3">
        <f>INDEX([1]非R能力!$H$9:$H$558,D350)</f>
        <v>15568.908245720922</v>
      </c>
      <c r="U350" s="3">
        <f>IF(E350="小怪",0,IF(INDEX([1]非R能力!$FK$9:$FK$558,C350)=0,0,10))</f>
        <v>0</v>
      </c>
      <c r="V350" s="3">
        <f>IF(E350="小怪",0,IF(INDEX([1]非R能力!$FH$9:$FH$558,C350)=0,0,5000))</f>
        <v>0</v>
      </c>
      <c r="W350" s="3">
        <f>HLOOKUP(W$5,[2]人物技能基础!$O$3:$Q$553,$C350+1,0)</f>
        <v>3.637142857142857</v>
      </c>
      <c r="X350" s="3">
        <f>HLOOKUP(X$5,[2]人物技能基础!$O$3:$Q$553,$C350+1,0)</f>
        <v>2.0186428571428574</v>
      </c>
      <c r="Y350" s="3">
        <f>HLOOKUP(Y$5,[2]人物技能基础!$O$3:$Q$553,$C350+1,0)</f>
        <v>99.964285714285708</v>
      </c>
      <c r="Z350" s="3">
        <f t="shared" si="31"/>
        <v>283295</v>
      </c>
      <c r="AA350" s="3">
        <f t="shared" si="32"/>
        <v>6156</v>
      </c>
      <c r="AB350" s="3">
        <f t="shared" si="33"/>
        <v>0</v>
      </c>
      <c r="AC350" s="3">
        <f t="shared" si="34"/>
        <v>10363</v>
      </c>
      <c r="AD350" s="3">
        <f t="shared" si="35"/>
        <v>7956</v>
      </c>
    </row>
    <row r="351" spans="1:30" x14ac:dyDescent="0.15">
      <c r="A351" s="3">
        <v>346</v>
      </c>
      <c r="B351" s="3" t="str">
        <f t="shared" si="30"/>
        <v>关卡346小怪</v>
      </c>
      <c r="C351" s="3">
        <f>INDEX([3]关卡!$J$19:$J$2018,A351)</f>
        <v>280</v>
      </c>
      <c r="D351" s="3">
        <f>INDEX([3]关卡!$N$19:$N$2018,A351)</f>
        <v>280</v>
      </c>
      <c r="E351" s="3" t="s">
        <v>24</v>
      </c>
      <c r="F351" s="3" t="s">
        <v>26</v>
      </c>
      <c r="G351" s="3">
        <v>3</v>
      </c>
      <c r="H351" s="3">
        <v>0</v>
      </c>
      <c r="I351" s="3">
        <v>0</v>
      </c>
      <c r="J351" s="4">
        <v>1</v>
      </c>
      <c r="K351" s="4">
        <v>1</v>
      </c>
      <c r="L351" s="4">
        <v>2</v>
      </c>
      <c r="M351" s="3">
        <v>15</v>
      </c>
      <c r="N351" s="3">
        <v>2</v>
      </c>
      <c r="O351" s="3">
        <f>HLOOKUP(O$5,[1]非R能力!$B$8:$F$558,$C351+1,0)</f>
        <v>278636.42772377771</v>
      </c>
      <c r="P351" s="3">
        <f>HLOOKUP(P$5,[1]非R能力!$B$8:$F$558,$C351+1,0)</f>
        <v>50712.841572831036</v>
      </c>
      <c r="Q351" s="3">
        <f>HLOOKUP(Q$5,[1]非R能力!$B$8:$F$558,$C351+1,0)</f>
        <v>30782.099847846097</v>
      </c>
      <c r="R351" s="3">
        <f>HLOOKUP(R$5,[1]非R能力!$B$8:$F$558,$C351+1,0)</f>
        <v>7956.045784782671</v>
      </c>
      <c r="S351" s="3">
        <f>HLOOKUP(S$5,[1]非R能力!$B$8:$F$558,$C351+1,0)</f>
        <v>10363.117533785158</v>
      </c>
      <c r="T351" s="3">
        <f>INDEX([1]非R能力!$H$9:$H$558,D351)</f>
        <v>15568.908245720922</v>
      </c>
      <c r="U351" s="3">
        <f>IF(E351="小怪",0,IF(INDEX([1]非R能力!$FK$9:$FK$558,C351)=0,0,10))</f>
        <v>0</v>
      </c>
      <c r="V351" s="3">
        <f>IF(E351="小怪",0,IF(INDEX([1]非R能力!$FH$9:$FH$558,C351)=0,0,5000))</f>
        <v>0</v>
      </c>
      <c r="W351" s="3">
        <f>HLOOKUP(W$5,[2]人物技能基础!$O$3:$Q$553,$C351+1,0)</f>
        <v>3.637142857142857</v>
      </c>
      <c r="X351" s="3">
        <f>HLOOKUP(X$5,[2]人物技能基础!$O$3:$Q$553,$C351+1,0)</f>
        <v>2.0186428571428574</v>
      </c>
      <c r="Y351" s="3">
        <f>HLOOKUP(Y$5,[2]人物技能基础!$O$3:$Q$553,$C351+1,0)</f>
        <v>99.964285714285708</v>
      </c>
      <c r="Z351" s="3">
        <f t="shared" si="31"/>
        <v>283295</v>
      </c>
      <c r="AA351" s="3">
        <f t="shared" si="32"/>
        <v>6156</v>
      </c>
      <c r="AB351" s="3">
        <f t="shared" si="33"/>
        <v>0</v>
      </c>
      <c r="AC351" s="3">
        <f t="shared" si="34"/>
        <v>10363</v>
      </c>
      <c r="AD351" s="3">
        <f t="shared" si="35"/>
        <v>7956</v>
      </c>
    </row>
    <row r="352" spans="1:30" x14ac:dyDescent="0.15">
      <c r="A352" s="3">
        <v>347</v>
      </c>
      <c r="B352" s="3" t="str">
        <f t="shared" si="30"/>
        <v>关卡347小怪</v>
      </c>
      <c r="C352" s="3">
        <f>INDEX([3]关卡!$J$19:$J$2018,A352)</f>
        <v>280</v>
      </c>
      <c r="D352" s="3">
        <f>INDEX([3]关卡!$N$19:$N$2018,A352)</f>
        <v>280</v>
      </c>
      <c r="E352" s="3" t="s">
        <v>24</v>
      </c>
      <c r="F352" s="3" t="s">
        <v>26</v>
      </c>
      <c r="G352" s="3">
        <v>3</v>
      </c>
      <c r="H352" s="3">
        <v>0</v>
      </c>
      <c r="I352" s="3">
        <v>0</v>
      </c>
      <c r="J352" s="4">
        <v>1</v>
      </c>
      <c r="K352" s="4">
        <v>1</v>
      </c>
      <c r="L352" s="4">
        <v>2</v>
      </c>
      <c r="M352" s="3">
        <v>15</v>
      </c>
      <c r="N352" s="3">
        <v>2</v>
      </c>
      <c r="O352" s="3">
        <f>HLOOKUP(O$5,[1]非R能力!$B$8:$F$558,$C352+1,0)</f>
        <v>278636.42772377771</v>
      </c>
      <c r="P352" s="3">
        <f>HLOOKUP(P$5,[1]非R能力!$B$8:$F$558,$C352+1,0)</f>
        <v>50712.841572831036</v>
      </c>
      <c r="Q352" s="3">
        <f>HLOOKUP(Q$5,[1]非R能力!$B$8:$F$558,$C352+1,0)</f>
        <v>30782.099847846097</v>
      </c>
      <c r="R352" s="3">
        <f>HLOOKUP(R$5,[1]非R能力!$B$8:$F$558,$C352+1,0)</f>
        <v>7956.045784782671</v>
      </c>
      <c r="S352" s="3">
        <f>HLOOKUP(S$5,[1]非R能力!$B$8:$F$558,$C352+1,0)</f>
        <v>10363.117533785158</v>
      </c>
      <c r="T352" s="3">
        <f>INDEX([1]非R能力!$H$9:$H$558,D352)</f>
        <v>15568.908245720922</v>
      </c>
      <c r="U352" s="3">
        <f>IF(E352="小怪",0,IF(INDEX([1]非R能力!$FK$9:$FK$558,C352)=0,0,10))</f>
        <v>0</v>
      </c>
      <c r="V352" s="3">
        <f>IF(E352="小怪",0,IF(INDEX([1]非R能力!$FH$9:$FH$558,C352)=0,0,5000))</f>
        <v>0</v>
      </c>
      <c r="W352" s="3">
        <f>HLOOKUP(W$5,[2]人物技能基础!$O$3:$Q$553,$C352+1,0)</f>
        <v>3.637142857142857</v>
      </c>
      <c r="X352" s="3">
        <f>HLOOKUP(X$5,[2]人物技能基础!$O$3:$Q$553,$C352+1,0)</f>
        <v>2.0186428571428574</v>
      </c>
      <c r="Y352" s="3">
        <f>HLOOKUP(Y$5,[2]人物技能基础!$O$3:$Q$553,$C352+1,0)</f>
        <v>99.964285714285708</v>
      </c>
      <c r="Z352" s="3">
        <f t="shared" si="31"/>
        <v>283295</v>
      </c>
      <c r="AA352" s="3">
        <f t="shared" si="32"/>
        <v>6156</v>
      </c>
      <c r="AB352" s="3">
        <f t="shared" si="33"/>
        <v>0</v>
      </c>
      <c r="AC352" s="3">
        <f t="shared" si="34"/>
        <v>10363</v>
      </c>
      <c r="AD352" s="3">
        <f t="shared" si="35"/>
        <v>7956</v>
      </c>
    </row>
    <row r="353" spans="1:30" x14ac:dyDescent="0.15">
      <c r="A353" s="3">
        <v>348</v>
      </c>
      <c r="B353" s="3" t="str">
        <f t="shared" si="30"/>
        <v>关卡348小怪</v>
      </c>
      <c r="C353" s="3">
        <f>INDEX([3]关卡!$J$19:$J$2018,A353)</f>
        <v>280</v>
      </c>
      <c r="D353" s="3">
        <f>INDEX([3]关卡!$N$19:$N$2018,A353)</f>
        <v>280</v>
      </c>
      <c r="E353" s="3" t="s">
        <v>24</v>
      </c>
      <c r="F353" s="3" t="s">
        <v>26</v>
      </c>
      <c r="G353" s="3">
        <v>3</v>
      </c>
      <c r="H353" s="3">
        <v>0</v>
      </c>
      <c r="I353" s="3">
        <v>0</v>
      </c>
      <c r="J353" s="4">
        <v>1</v>
      </c>
      <c r="K353" s="4">
        <v>1</v>
      </c>
      <c r="L353" s="4">
        <v>2</v>
      </c>
      <c r="M353" s="3">
        <v>15</v>
      </c>
      <c r="N353" s="3">
        <v>2</v>
      </c>
      <c r="O353" s="3">
        <f>HLOOKUP(O$5,[1]非R能力!$B$8:$F$558,$C353+1,0)</f>
        <v>278636.42772377771</v>
      </c>
      <c r="P353" s="3">
        <f>HLOOKUP(P$5,[1]非R能力!$B$8:$F$558,$C353+1,0)</f>
        <v>50712.841572831036</v>
      </c>
      <c r="Q353" s="3">
        <f>HLOOKUP(Q$5,[1]非R能力!$B$8:$F$558,$C353+1,0)</f>
        <v>30782.099847846097</v>
      </c>
      <c r="R353" s="3">
        <f>HLOOKUP(R$5,[1]非R能力!$B$8:$F$558,$C353+1,0)</f>
        <v>7956.045784782671</v>
      </c>
      <c r="S353" s="3">
        <f>HLOOKUP(S$5,[1]非R能力!$B$8:$F$558,$C353+1,0)</f>
        <v>10363.117533785158</v>
      </c>
      <c r="T353" s="3">
        <f>INDEX([1]非R能力!$H$9:$H$558,D353)</f>
        <v>15568.908245720922</v>
      </c>
      <c r="U353" s="3">
        <f>IF(E353="小怪",0,IF(INDEX([1]非R能力!$FK$9:$FK$558,C353)=0,0,10))</f>
        <v>0</v>
      </c>
      <c r="V353" s="3">
        <f>IF(E353="小怪",0,IF(INDEX([1]非R能力!$FH$9:$FH$558,C353)=0,0,5000))</f>
        <v>0</v>
      </c>
      <c r="W353" s="3">
        <f>HLOOKUP(W$5,[2]人物技能基础!$O$3:$Q$553,$C353+1,0)</f>
        <v>3.637142857142857</v>
      </c>
      <c r="X353" s="3">
        <f>HLOOKUP(X$5,[2]人物技能基础!$O$3:$Q$553,$C353+1,0)</f>
        <v>2.0186428571428574</v>
      </c>
      <c r="Y353" s="3">
        <f>HLOOKUP(Y$5,[2]人物技能基础!$O$3:$Q$553,$C353+1,0)</f>
        <v>99.964285714285708</v>
      </c>
      <c r="Z353" s="3">
        <f t="shared" si="31"/>
        <v>283295</v>
      </c>
      <c r="AA353" s="3">
        <f t="shared" si="32"/>
        <v>6156</v>
      </c>
      <c r="AB353" s="3">
        <f t="shared" si="33"/>
        <v>0</v>
      </c>
      <c r="AC353" s="3">
        <f t="shared" si="34"/>
        <v>10363</v>
      </c>
      <c r="AD353" s="3">
        <f t="shared" si="35"/>
        <v>7956</v>
      </c>
    </row>
    <row r="354" spans="1:30" x14ac:dyDescent="0.15">
      <c r="A354" s="3">
        <v>349</v>
      </c>
      <c r="B354" s="3" t="str">
        <f t="shared" si="30"/>
        <v>关卡349小怪</v>
      </c>
      <c r="C354" s="3">
        <f>INDEX([3]关卡!$J$19:$J$2018,A354)</f>
        <v>280</v>
      </c>
      <c r="D354" s="3">
        <f>INDEX([3]关卡!$N$19:$N$2018,A354)</f>
        <v>280</v>
      </c>
      <c r="E354" s="3" t="s">
        <v>24</v>
      </c>
      <c r="F354" s="3" t="s">
        <v>26</v>
      </c>
      <c r="G354" s="3">
        <v>3</v>
      </c>
      <c r="H354" s="3">
        <v>0</v>
      </c>
      <c r="I354" s="3">
        <v>0</v>
      </c>
      <c r="J354" s="4">
        <v>1</v>
      </c>
      <c r="K354" s="4">
        <v>1</v>
      </c>
      <c r="L354" s="4">
        <v>2</v>
      </c>
      <c r="M354" s="3">
        <v>15</v>
      </c>
      <c r="N354" s="3">
        <v>2</v>
      </c>
      <c r="O354" s="3">
        <f>HLOOKUP(O$5,[1]非R能力!$B$8:$F$558,$C354+1,0)</f>
        <v>278636.42772377771</v>
      </c>
      <c r="P354" s="3">
        <f>HLOOKUP(P$5,[1]非R能力!$B$8:$F$558,$C354+1,0)</f>
        <v>50712.841572831036</v>
      </c>
      <c r="Q354" s="3">
        <f>HLOOKUP(Q$5,[1]非R能力!$B$8:$F$558,$C354+1,0)</f>
        <v>30782.099847846097</v>
      </c>
      <c r="R354" s="3">
        <f>HLOOKUP(R$5,[1]非R能力!$B$8:$F$558,$C354+1,0)</f>
        <v>7956.045784782671</v>
      </c>
      <c r="S354" s="3">
        <f>HLOOKUP(S$5,[1]非R能力!$B$8:$F$558,$C354+1,0)</f>
        <v>10363.117533785158</v>
      </c>
      <c r="T354" s="3">
        <f>INDEX([1]非R能力!$H$9:$H$558,D354)</f>
        <v>15568.908245720922</v>
      </c>
      <c r="U354" s="3">
        <f>IF(E354="小怪",0,IF(INDEX([1]非R能力!$FK$9:$FK$558,C354)=0,0,10))</f>
        <v>0</v>
      </c>
      <c r="V354" s="3">
        <f>IF(E354="小怪",0,IF(INDEX([1]非R能力!$FH$9:$FH$558,C354)=0,0,5000))</f>
        <v>0</v>
      </c>
      <c r="W354" s="3">
        <f>HLOOKUP(W$5,[2]人物技能基础!$O$3:$Q$553,$C354+1,0)</f>
        <v>3.637142857142857</v>
      </c>
      <c r="X354" s="3">
        <f>HLOOKUP(X$5,[2]人物技能基础!$O$3:$Q$553,$C354+1,0)</f>
        <v>2.0186428571428574</v>
      </c>
      <c r="Y354" s="3">
        <f>HLOOKUP(Y$5,[2]人物技能基础!$O$3:$Q$553,$C354+1,0)</f>
        <v>99.964285714285708</v>
      </c>
      <c r="Z354" s="3">
        <f t="shared" si="31"/>
        <v>283295</v>
      </c>
      <c r="AA354" s="3">
        <f t="shared" si="32"/>
        <v>6156</v>
      </c>
      <c r="AB354" s="3">
        <f t="shared" si="33"/>
        <v>0</v>
      </c>
      <c r="AC354" s="3">
        <f t="shared" si="34"/>
        <v>10363</v>
      </c>
      <c r="AD354" s="3">
        <f t="shared" si="35"/>
        <v>7956</v>
      </c>
    </row>
    <row r="355" spans="1:30" x14ac:dyDescent="0.15">
      <c r="A355" s="3">
        <v>350</v>
      </c>
      <c r="B355" s="3" t="str">
        <f t="shared" si="30"/>
        <v>关卡350小怪</v>
      </c>
      <c r="C355" s="3">
        <f>INDEX([3]关卡!$J$19:$J$2018,A355)</f>
        <v>280</v>
      </c>
      <c r="D355" s="3">
        <f>INDEX([3]关卡!$N$19:$N$2018,A355)</f>
        <v>280</v>
      </c>
      <c r="E355" s="3" t="s">
        <v>24</v>
      </c>
      <c r="F355" s="3" t="s">
        <v>26</v>
      </c>
      <c r="G355" s="3">
        <v>3</v>
      </c>
      <c r="H355" s="3">
        <v>0</v>
      </c>
      <c r="I355" s="3">
        <v>0</v>
      </c>
      <c r="J355" s="4">
        <v>1</v>
      </c>
      <c r="K355" s="4">
        <v>1</v>
      </c>
      <c r="L355" s="4">
        <v>2</v>
      </c>
      <c r="M355" s="3">
        <v>15</v>
      </c>
      <c r="N355" s="3">
        <v>2</v>
      </c>
      <c r="O355" s="3">
        <f>HLOOKUP(O$5,[1]非R能力!$B$8:$F$558,$C355+1,0)</f>
        <v>278636.42772377771</v>
      </c>
      <c r="P355" s="3">
        <f>HLOOKUP(P$5,[1]非R能力!$B$8:$F$558,$C355+1,0)</f>
        <v>50712.841572831036</v>
      </c>
      <c r="Q355" s="3">
        <f>HLOOKUP(Q$5,[1]非R能力!$B$8:$F$558,$C355+1,0)</f>
        <v>30782.099847846097</v>
      </c>
      <c r="R355" s="3">
        <f>HLOOKUP(R$5,[1]非R能力!$B$8:$F$558,$C355+1,0)</f>
        <v>7956.045784782671</v>
      </c>
      <c r="S355" s="3">
        <f>HLOOKUP(S$5,[1]非R能力!$B$8:$F$558,$C355+1,0)</f>
        <v>10363.117533785158</v>
      </c>
      <c r="T355" s="3">
        <f>INDEX([1]非R能力!$H$9:$H$558,D355)</f>
        <v>15568.908245720922</v>
      </c>
      <c r="U355" s="3">
        <f>IF(E355="小怪",0,IF(INDEX([1]非R能力!$FK$9:$FK$558,C355)=0,0,10))</f>
        <v>0</v>
      </c>
      <c r="V355" s="3">
        <f>IF(E355="小怪",0,IF(INDEX([1]非R能力!$FH$9:$FH$558,C355)=0,0,5000))</f>
        <v>0</v>
      </c>
      <c r="W355" s="3">
        <f>HLOOKUP(W$5,[2]人物技能基础!$O$3:$Q$553,$C355+1,0)</f>
        <v>3.637142857142857</v>
      </c>
      <c r="X355" s="3">
        <f>HLOOKUP(X$5,[2]人物技能基础!$O$3:$Q$553,$C355+1,0)</f>
        <v>2.0186428571428574</v>
      </c>
      <c r="Y355" s="3">
        <f>HLOOKUP(Y$5,[2]人物技能基础!$O$3:$Q$553,$C355+1,0)</f>
        <v>99.964285714285708</v>
      </c>
      <c r="Z355" s="3">
        <f t="shared" si="31"/>
        <v>283295</v>
      </c>
      <c r="AA355" s="3">
        <f t="shared" si="32"/>
        <v>6156</v>
      </c>
      <c r="AB355" s="3">
        <f t="shared" si="33"/>
        <v>0</v>
      </c>
      <c r="AC355" s="3">
        <f t="shared" si="34"/>
        <v>10363</v>
      </c>
      <c r="AD355" s="3">
        <f t="shared" si="35"/>
        <v>7956</v>
      </c>
    </row>
    <row r="356" spans="1:30" x14ac:dyDescent="0.15">
      <c r="A356" s="3">
        <v>351</v>
      </c>
      <c r="B356" s="3" t="str">
        <f t="shared" si="30"/>
        <v>关卡351小怪</v>
      </c>
      <c r="C356" s="3">
        <f>INDEX([3]关卡!$J$19:$J$2018,A356)</f>
        <v>281</v>
      </c>
      <c r="D356" s="3">
        <f>INDEX([3]关卡!$N$19:$N$2018,A356)</f>
        <v>281</v>
      </c>
      <c r="E356" s="3" t="s">
        <v>24</v>
      </c>
      <c r="F356" s="3" t="s">
        <v>26</v>
      </c>
      <c r="G356" s="3">
        <v>3</v>
      </c>
      <c r="H356" s="3">
        <v>0</v>
      </c>
      <c r="I356" s="3">
        <v>0</v>
      </c>
      <c r="J356" s="4">
        <v>1</v>
      </c>
      <c r="K356" s="4">
        <v>1</v>
      </c>
      <c r="L356" s="4">
        <v>2</v>
      </c>
      <c r="M356" s="3">
        <v>15</v>
      </c>
      <c r="N356" s="3">
        <v>2</v>
      </c>
      <c r="O356" s="3">
        <f>HLOOKUP(O$5,[1]非R能力!$B$8:$F$558,$C356+1,0)</f>
        <v>282062.44071530254</v>
      </c>
      <c r="P356" s="3">
        <f>HLOOKUP(P$5,[1]非R能力!$B$8:$F$558,$C356+1,0)</f>
        <v>51203.162167751419</v>
      </c>
      <c r="Q356" s="3">
        <f>HLOOKUP(Q$5,[1]非R能力!$B$8:$F$558,$C356+1,0)</f>
        <v>31071.118820667118</v>
      </c>
      <c r="R356" s="3">
        <f>HLOOKUP(R$5,[1]非R能力!$B$8:$F$558,$C356+1,0)</f>
        <v>8017.8723295503341</v>
      </c>
      <c r="S356" s="3">
        <f>HLOOKUP(S$5,[1]非R能力!$B$8:$F$558,$C356+1,0)</f>
        <v>10443.187370611509</v>
      </c>
      <c r="T356" s="3">
        <f>INDEX([1]非R能力!$H$9:$H$558,D356)</f>
        <v>15676.455456326928</v>
      </c>
      <c r="U356" s="3">
        <f>IF(E356="小怪",0,IF(INDEX([1]非R能力!$FK$9:$FK$558,C356)=0,0,10))</f>
        <v>0</v>
      </c>
      <c r="V356" s="3">
        <f>IF(E356="小怪",0,IF(INDEX([1]非R能力!$FH$9:$FH$558,C356)=0,0,5000))</f>
        <v>0</v>
      </c>
      <c r="W356" s="3">
        <f>HLOOKUP(W$5,[2]人物技能基础!$O$3:$Q$553,$C356+1,0)</f>
        <v>3.637142857142857</v>
      </c>
      <c r="X356" s="3">
        <f>HLOOKUP(X$5,[2]人物技能基础!$O$3:$Q$553,$C356+1,0)</f>
        <v>2.0186428571428574</v>
      </c>
      <c r="Y356" s="3">
        <f>HLOOKUP(Y$5,[2]人物技能基础!$O$3:$Q$553,$C356+1,0)</f>
        <v>99.964285714285708</v>
      </c>
      <c r="Z356" s="3">
        <f t="shared" si="31"/>
        <v>285929</v>
      </c>
      <c r="AA356" s="3">
        <f t="shared" si="32"/>
        <v>6214</v>
      </c>
      <c r="AB356" s="3">
        <f t="shared" si="33"/>
        <v>0</v>
      </c>
      <c r="AC356" s="3">
        <f t="shared" si="34"/>
        <v>10443</v>
      </c>
      <c r="AD356" s="3">
        <f t="shared" si="35"/>
        <v>8017</v>
      </c>
    </row>
    <row r="357" spans="1:30" x14ac:dyDescent="0.15">
      <c r="A357" s="3">
        <v>352</v>
      </c>
      <c r="B357" s="3" t="str">
        <f t="shared" si="30"/>
        <v>关卡352小怪</v>
      </c>
      <c r="C357" s="3">
        <f>INDEX([3]关卡!$J$19:$J$2018,A357)</f>
        <v>281</v>
      </c>
      <c r="D357" s="3">
        <f>INDEX([3]关卡!$N$19:$N$2018,A357)</f>
        <v>281</v>
      </c>
      <c r="E357" s="3" t="s">
        <v>24</v>
      </c>
      <c r="F357" s="3" t="s">
        <v>26</v>
      </c>
      <c r="G357" s="3">
        <v>3</v>
      </c>
      <c r="H357" s="3">
        <v>0</v>
      </c>
      <c r="I357" s="3">
        <v>0</v>
      </c>
      <c r="J357" s="4">
        <v>1</v>
      </c>
      <c r="K357" s="4">
        <v>1</v>
      </c>
      <c r="L357" s="4">
        <v>2</v>
      </c>
      <c r="M357" s="3">
        <v>15</v>
      </c>
      <c r="N357" s="3">
        <v>2</v>
      </c>
      <c r="O357" s="3">
        <f>HLOOKUP(O$5,[1]非R能力!$B$8:$F$558,$C357+1,0)</f>
        <v>282062.44071530254</v>
      </c>
      <c r="P357" s="3">
        <f>HLOOKUP(P$5,[1]非R能力!$B$8:$F$558,$C357+1,0)</f>
        <v>51203.162167751419</v>
      </c>
      <c r="Q357" s="3">
        <f>HLOOKUP(Q$5,[1]非R能力!$B$8:$F$558,$C357+1,0)</f>
        <v>31071.118820667118</v>
      </c>
      <c r="R357" s="3">
        <f>HLOOKUP(R$5,[1]非R能力!$B$8:$F$558,$C357+1,0)</f>
        <v>8017.8723295503341</v>
      </c>
      <c r="S357" s="3">
        <f>HLOOKUP(S$5,[1]非R能力!$B$8:$F$558,$C357+1,0)</f>
        <v>10443.187370611509</v>
      </c>
      <c r="T357" s="3">
        <f>INDEX([1]非R能力!$H$9:$H$558,D357)</f>
        <v>15676.455456326928</v>
      </c>
      <c r="U357" s="3">
        <f>IF(E357="小怪",0,IF(INDEX([1]非R能力!$FK$9:$FK$558,C357)=0,0,10))</f>
        <v>0</v>
      </c>
      <c r="V357" s="3">
        <f>IF(E357="小怪",0,IF(INDEX([1]非R能力!$FH$9:$FH$558,C357)=0,0,5000))</f>
        <v>0</v>
      </c>
      <c r="W357" s="3">
        <f>HLOOKUP(W$5,[2]人物技能基础!$O$3:$Q$553,$C357+1,0)</f>
        <v>3.637142857142857</v>
      </c>
      <c r="X357" s="3">
        <f>HLOOKUP(X$5,[2]人物技能基础!$O$3:$Q$553,$C357+1,0)</f>
        <v>2.0186428571428574</v>
      </c>
      <c r="Y357" s="3">
        <f>HLOOKUP(Y$5,[2]人物技能基础!$O$3:$Q$553,$C357+1,0)</f>
        <v>99.964285714285708</v>
      </c>
      <c r="Z357" s="3">
        <f t="shared" si="31"/>
        <v>285929</v>
      </c>
      <c r="AA357" s="3">
        <f t="shared" si="32"/>
        <v>6214</v>
      </c>
      <c r="AB357" s="3">
        <f t="shared" si="33"/>
        <v>0</v>
      </c>
      <c r="AC357" s="3">
        <f t="shared" si="34"/>
        <v>10443</v>
      </c>
      <c r="AD357" s="3">
        <f t="shared" si="35"/>
        <v>8017</v>
      </c>
    </row>
    <row r="358" spans="1:30" x14ac:dyDescent="0.15">
      <c r="A358" s="3">
        <v>353</v>
      </c>
      <c r="B358" s="3" t="str">
        <f t="shared" si="30"/>
        <v>关卡353小怪</v>
      </c>
      <c r="C358" s="3">
        <f>INDEX([3]关卡!$J$19:$J$2018,A358)</f>
        <v>281</v>
      </c>
      <c r="D358" s="3">
        <f>INDEX([3]关卡!$N$19:$N$2018,A358)</f>
        <v>281</v>
      </c>
      <c r="E358" s="3" t="s">
        <v>24</v>
      </c>
      <c r="F358" s="3" t="s">
        <v>26</v>
      </c>
      <c r="G358" s="3">
        <v>3</v>
      </c>
      <c r="H358" s="3">
        <v>0</v>
      </c>
      <c r="I358" s="3">
        <v>0</v>
      </c>
      <c r="J358" s="4">
        <v>1</v>
      </c>
      <c r="K358" s="4">
        <v>1</v>
      </c>
      <c r="L358" s="4">
        <v>2</v>
      </c>
      <c r="M358" s="3">
        <v>15</v>
      </c>
      <c r="N358" s="3">
        <v>2</v>
      </c>
      <c r="O358" s="3">
        <f>HLOOKUP(O$5,[1]非R能力!$B$8:$F$558,$C358+1,0)</f>
        <v>282062.44071530254</v>
      </c>
      <c r="P358" s="3">
        <f>HLOOKUP(P$5,[1]非R能力!$B$8:$F$558,$C358+1,0)</f>
        <v>51203.162167751419</v>
      </c>
      <c r="Q358" s="3">
        <f>HLOOKUP(Q$5,[1]非R能力!$B$8:$F$558,$C358+1,0)</f>
        <v>31071.118820667118</v>
      </c>
      <c r="R358" s="3">
        <f>HLOOKUP(R$5,[1]非R能力!$B$8:$F$558,$C358+1,0)</f>
        <v>8017.8723295503341</v>
      </c>
      <c r="S358" s="3">
        <f>HLOOKUP(S$5,[1]非R能力!$B$8:$F$558,$C358+1,0)</f>
        <v>10443.187370611509</v>
      </c>
      <c r="T358" s="3">
        <f>INDEX([1]非R能力!$H$9:$H$558,D358)</f>
        <v>15676.455456326928</v>
      </c>
      <c r="U358" s="3">
        <f>IF(E358="小怪",0,IF(INDEX([1]非R能力!$FK$9:$FK$558,C358)=0,0,10))</f>
        <v>0</v>
      </c>
      <c r="V358" s="3">
        <f>IF(E358="小怪",0,IF(INDEX([1]非R能力!$FH$9:$FH$558,C358)=0,0,5000))</f>
        <v>0</v>
      </c>
      <c r="W358" s="3">
        <f>HLOOKUP(W$5,[2]人物技能基础!$O$3:$Q$553,$C358+1,0)</f>
        <v>3.637142857142857</v>
      </c>
      <c r="X358" s="3">
        <f>HLOOKUP(X$5,[2]人物技能基础!$O$3:$Q$553,$C358+1,0)</f>
        <v>2.0186428571428574</v>
      </c>
      <c r="Y358" s="3">
        <f>HLOOKUP(Y$5,[2]人物技能基础!$O$3:$Q$553,$C358+1,0)</f>
        <v>99.964285714285708</v>
      </c>
      <c r="Z358" s="3">
        <f t="shared" si="31"/>
        <v>285929</v>
      </c>
      <c r="AA358" s="3">
        <f t="shared" si="32"/>
        <v>6214</v>
      </c>
      <c r="AB358" s="3">
        <f t="shared" si="33"/>
        <v>0</v>
      </c>
      <c r="AC358" s="3">
        <f t="shared" si="34"/>
        <v>10443</v>
      </c>
      <c r="AD358" s="3">
        <f t="shared" si="35"/>
        <v>8017</v>
      </c>
    </row>
    <row r="359" spans="1:30" x14ac:dyDescent="0.15">
      <c r="A359" s="3">
        <v>354</v>
      </c>
      <c r="B359" s="3" t="str">
        <f t="shared" si="30"/>
        <v>关卡354小怪</v>
      </c>
      <c r="C359" s="3">
        <f>INDEX([3]关卡!$J$19:$J$2018,A359)</f>
        <v>281</v>
      </c>
      <c r="D359" s="3">
        <f>INDEX([3]关卡!$N$19:$N$2018,A359)</f>
        <v>281</v>
      </c>
      <c r="E359" s="3" t="s">
        <v>24</v>
      </c>
      <c r="F359" s="3" t="s">
        <v>26</v>
      </c>
      <c r="G359" s="3">
        <v>3</v>
      </c>
      <c r="H359" s="3">
        <v>0</v>
      </c>
      <c r="I359" s="3">
        <v>0</v>
      </c>
      <c r="J359" s="4">
        <v>1</v>
      </c>
      <c r="K359" s="4">
        <v>1</v>
      </c>
      <c r="L359" s="4">
        <v>2</v>
      </c>
      <c r="M359" s="3">
        <v>15</v>
      </c>
      <c r="N359" s="3">
        <v>2</v>
      </c>
      <c r="O359" s="3">
        <f>HLOOKUP(O$5,[1]非R能力!$B$8:$F$558,$C359+1,0)</f>
        <v>282062.44071530254</v>
      </c>
      <c r="P359" s="3">
        <f>HLOOKUP(P$5,[1]非R能力!$B$8:$F$558,$C359+1,0)</f>
        <v>51203.162167751419</v>
      </c>
      <c r="Q359" s="3">
        <f>HLOOKUP(Q$5,[1]非R能力!$B$8:$F$558,$C359+1,0)</f>
        <v>31071.118820667118</v>
      </c>
      <c r="R359" s="3">
        <f>HLOOKUP(R$5,[1]非R能力!$B$8:$F$558,$C359+1,0)</f>
        <v>8017.8723295503341</v>
      </c>
      <c r="S359" s="3">
        <f>HLOOKUP(S$5,[1]非R能力!$B$8:$F$558,$C359+1,0)</f>
        <v>10443.187370611509</v>
      </c>
      <c r="T359" s="3">
        <f>INDEX([1]非R能力!$H$9:$H$558,D359)</f>
        <v>15676.455456326928</v>
      </c>
      <c r="U359" s="3">
        <f>IF(E359="小怪",0,IF(INDEX([1]非R能力!$FK$9:$FK$558,C359)=0,0,10))</f>
        <v>0</v>
      </c>
      <c r="V359" s="3">
        <f>IF(E359="小怪",0,IF(INDEX([1]非R能力!$FH$9:$FH$558,C359)=0,0,5000))</f>
        <v>0</v>
      </c>
      <c r="W359" s="3">
        <f>HLOOKUP(W$5,[2]人物技能基础!$O$3:$Q$553,$C359+1,0)</f>
        <v>3.637142857142857</v>
      </c>
      <c r="X359" s="3">
        <f>HLOOKUP(X$5,[2]人物技能基础!$O$3:$Q$553,$C359+1,0)</f>
        <v>2.0186428571428574</v>
      </c>
      <c r="Y359" s="3">
        <f>HLOOKUP(Y$5,[2]人物技能基础!$O$3:$Q$553,$C359+1,0)</f>
        <v>99.964285714285708</v>
      </c>
      <c r="Z359" s="3">
        <f t="shared" si="31"/>
        <v>285929</v>
      </c>
      <c r="AA359" s="3">
        <f t="shared" si="32"/>
        <v>6214</v>
      </c>
      <c r="AB359" s="3">
        <f t="shared" si="33"/>
        <v>0</v>
      </c>
      <c r="AC359" s="3">
        <f t="shared" si="34"/>
        <v>10443</v>
      </c>
      <c r="AD359" s="3">
        <f t="shared" si="35"/>
        <v>8017</v>
      </c>
    </row>
    <row r="360" spans="1:30" x14ac:dyDescent="0.15">
      <c r="A360" s="3">
        <v>355</v>
      </c>
      <c r="B360" s="3" t="str">
        <f t="shared" si="30"/>
        <v>关卡355小怪</v>
      </c>
      <c r="C360" s="3">
        <f>INDEX([3]关卡!$J$19:$J$2018,A360)</f>
        <v>281</v>
      </c>
      <c r="D360" s="3">
        <f>INDEX([3]关卡!$N$19:$N$2018,A360)</f>
        <v>281</v>
      </c>
      <c r="E360" s="3" t="s">
        <v>24</v>
      </c>
      <c r="F360" s="3" t="s">
        <v>26</v>
      </c>
      <c r="G360" s="3">
        <v>3</v>
      </c>
      <c r="H360" s="3">
        <v>0</v>
      </c>
      <c r="I360" s="3">
        <v>0</v>
      </c>
      <c r="J360" s="4">
        <v>1</v>
      </c>
      <c r="K360" s="4">
        <v>1</v>
      </c>
      <c r="L360" s="4">
        <v>2</v>
      </c>
      <c r="M360" s="3">
        <v>15</v>
      </c>
      <c r="N360" s="3">
        <v>2</v>
      </c>
      <c r="O360" s="3">
        <f>HLOOKUP(O$5,[1]非R能力!$B$8:$F$558,$C360+1,0)</f>
        <v>282062.44071530254</v>
      </c>
      <c r="P360" s="3">
        <f>HLOOKUP(P$5,[1]非R能力!$B$8:$F$558,$C360+1,0)</f>
        <v>51203.162167751419</v>
      </c>
      <c r="Q360" s="3">
        <f>HLOOKUP(Q$5,[1]非R能力!$B$8:$F$558,$C360+1,0)</f>
        <v>31071.118820667118</v>
      </c>
      <c r="R360" s="3">
        <f>HLOOKUP(R$5,[1]非R能力!$B$8:$F$558,$C360+1,0)</f>
        <v>8017.8723295503341</v>
      </c>
      <c r="S360" s="3">
        <f>HLOOKUP(S$5,[1]非R能力!$B$8:$F$558,$C360+1,0)</f>
        <v>10443.187370611509</v>
      </c>
      <c r="T360" s="3">
        <f>INDEX([1]非R能力!$H$9:$H$558,D360)</f>
        <v>15676.455456326928</v>
      </c>
      <c r="U360" s="3">
        <f>IF(E360="小怪",0,IF(INDEX([1]非R能力!$FK$9:$FK$558,C360)=0,0,10))</f>
        <v>0</v>
      </c>
      <c r="V360" s="3">
        <f>IF(E360="小怪",0,IF(INDEX([1]非R能力!$FH$9:$FH$558,C360)=0,0,5000))</f>
        <v>0</v>
      </c>
      <c r="W360" s="3">
        <f>HLOOKUP(W$5,[2]人物技能基础!$O$3:$Q$553,$C360+1,0)</f>
        <v>3.637142857142857</v>
      </c>
      <c r="X360" s="3">
        <f>HLOOKUP(X$5,[2]人物技能基础!$O$3:$Q$553,$C360+1,0)</f>
        <v>2.0186428571428574</v>
      </c>
      <c r="Y360" s="3">
        <f>HLOOKUP(Y$5,[2]人物技能基础!$O$3:$Q$553,$C360+1,0)</f>
        <v>99.964285714285708</v>
      </c>
      <c r="Z360" s="3">
        <f t="shared" si="31"/>
        <v>285929</v>
      </c>
      <c r="AA360" s="3">
        <f t="shared" si="32"/>
        <v>6214</v>
      </c>
      <c r="AB360" s="3">
        <f t="shared" si="33"/>
        <v>0</v>
      </c>
      <c r="AC360" s="3">
        <f t="shared" si="34"/>
        <v>10443</v>
      </c>
      <c r="AD360" s="3">
        <f t="shared" si="35"/>
        <v>8017</v>
      </c>
    </row>
    <row r="361" spans="1:30" x14ac:dyDescent="0.15">
      <c r="A361" s="3">
        <v>356</v>
      </c>
      <c r="B361" s="3" t="str">
        <f t="shared" si="30"/>
        <v>关卡356小怪</v>
      </c>
      <c r="C361" s="3">
        <f>INDEX([3]关卡!$J$19:$J$2018,A361)</f>
        <v>281</v>
      </c>
      <c r="D361" s="3">
        <f>INDEX([3]关卡!$N$19:$N$2018,A361)</f>
        <v>281</v>
      </c>
      <c r="E361" s="3" t="s">
        <v>24</v>
      </c>
      <c r="F361" s="3" t="s">
        <v>26</v>
      </c>
      <c r="G361" s="3">
        <v>3</v>
      </c>
      <c r="H361" s="3">
        <v>0</v>
      </c>
      <c r="I361" s="3">
        <v>0</v>
      </c>
      <c r="J361" s="4">
        <v>1</v>
      </c>
      <c r="K361" s="4">
        <v>1</v>
      </c>
      <c r="L361" s="4">
        <v>2</v>
      </c>
      <c r="M361" s="3">
        <v>15</v>
      </c>
      <c r="N361" s="3">
        <v>2</v>
      </c>
      <c r="O361" s="3">
        <f>HLOOKUP(O$5,[1]非R能力!$B$8:$F$558,$C361+1,0)</f>
        <v>282062.44071530254</v>
      </c>
      <c r="P361" s="3">
        <f>HLOOKUP(P$5,[1]非R能力!$B$8:$F$558,$C361+1,0)</f>
        <v>51203.162167751419</v>
      </c>
      <c r="Q361" s="3">
        <f>HLOOKUP(Q$5,[1]非R能力!$B$8:$F$558,$C361+1,0)</f>
        <v>31071.118820667118</v>
      </c>
      <c r="R361" s="3">
        <f>HLOOKUP(R$5,[1]非R能力!$B$8:$F$558,$C361+1,0)</f>
        <v>8017.8723295503341</v>
      </c>
      <c r="S361" s="3">
        <f>HLOOKUP(S$5,[1]非R能力!$B$8:$F$558,$C361+1,0)</f>
        <v>10443.187370611509</v>
      </c>
      <c r="T361" s="3">
        <f>INDEX([1]非R能力!$H$9:$H$558,D361)</f>
        <v>15676.455456326928</v>
      </c>
      <c r="U361" s="3">
        <f>IF(E361="小怪",0,IF(INDEX([1]非R能力!$FK$9:$FK$558,C361)=0,0,10))</f>
        <v>0</v>
      </c>
      <c r="V361" s="3">
        <f>IF(E361="小怪",0,IF(INDEX([1]非R能力!$FH$9:$FH$558,C361)=0,0,5000))</f>
        <v>0</v>
      </c>
      <c r="W361" s="3">
        <f>HLOOKUP(W$5,[2]人物技能基础!$O$3:$Q$553,$C361+1,0)</f>
        <v>3.637142857142857</v>
      </c>
      <c r="X361" s="3">
        <f>HLOOKUP(X$5,[2]人物技能基础!$O$3:$Q$553,$C361+1,0)</f>
        <v>2.0186428571428574</v>
      </c>
      <c r="Y361" s="3">
        <f>HLOOKUP(Y$5,[2]人物技能基础!$O$3:$Q$553,$C361+1,0)</f>
        <v>99.964285714285708</v>
      </c>
      <c r="Z361" s="3">
        <f t="shared" si="31"/>
        <v>285929</v>
      </c>
      <c r="AA361" s="3">
        <f t="shared" si="32"/>
        <v>6214</v>
      </c>
      <c r="AB361" s="3">
        <f t="shared" si="33"/>
        <v>0</v>
      </c>
      <c r="AC361" s="3">
        <f t="shared" si="34"/>
        <v>10443</v>
      </c>
      <c r="AD361" s="3">
        <f t="shared" si="35"/>
        <v>8017</v>
      </c>
    </row>
    <row r="362" spans="1:30" x14ac:dyDescent="0.15">
      <c r="A362" s="3">
        <v>357</v>
      </c>
      <c r="B362" s="3" t="str">
        <f t="shared" si="30"/>
        <v>关卡357小怪</v>
      </c>
      <c r="C362" s="3">
        <f>INDEX([3]关卡!$J$19:$J$2018,A362)</f>
        <v>281</v>
      </c>
      <c r="D362" s="3">
        <f>INDEX([3]关卡!$N$19:$N$2018,A362)</f>
        <v>281</v>
      </c>
      <c r="E362" s="3" t="s">
        <v>24</v>
      </c>
      <c r="F362" s="3" t="s">
        <v>26</v>
      </c>
      <c r="G362" s="3">
        <v>3</v>
      </c>
      <c r="H362" s="3">
        <v>0</v>
      </c>
      <c r="I362" s="3">
        <v>0</v>
      </c>
      <c r="J362" s="4">
        <v>1</v>
      </c>
      <c r="K362" s="4">
        <v>1</v>
      </c>
      <c r="L362" s="4">
        <v>2</v>
      </c>
      <c r="M362" s="3">
        <v>15</v>
      </c>
      <c r="N362" s="3">
        <v>2</v>
      </c>
      <c r="O362" s="3">
        <f>HLOOKUP(O$5,[1]非R能力!$B$8:$F$558,$C362+1,0)</f>
        <v>282062.44071530254</v>
      </c>
      <c r="P362" s="3">
        <f>HLOOKUP(P$5,[1]非R能力!$B$8:$F$558,$C362+1,0)</f>
        <v>51203.162167751419</v>
      </c>
      <c r="Q362" s="3">
        <f>HLOOKUP(Q$5,[1]非R能力!$B$8:$F$558,$C362+1,0)</f>
        <v>31071.118820667118</v>
      </c>
      <c r="R362" s="3">
        <f>HLOOKUP(R$5,[1]非R能力!$B$8:$F$558,$C362+1,0)</f>
        <v>8017.8723295503341</v>
      </c>
      <c r="S362" s="3">
        <f>HLOOKUP(S$5,[1]非R能力!$B$8:$F$558,$C362+1,0)</f>
        <v>10443.187370611509</v>
      </c>
      <c r="T362" s="3">
        <f>INDEX([1]非R能力!$H$9:$H$558,D362)</f>
        <v>15676.455456326928</v>
      </c>
      <c r="U362" s="3">
        <f>IF(E362="小怪",0,IF(INDEX([1]非R能力!$FK$9:$FK$558,C362)=0,0,10))</f>
        <v>0</v>
      </c>
      <c r="V362" s="3">
        <f>IF(E362="小怪",0,IF(INDEX([1]非R能力!$FH$9:$FH$558,C362)=0,0,5000))</f>
        <v>0</v>
      </c>
      <c r="W362" s="3">
        <f>HLOOKUP(W$5,[2]人物技能基础!$O$3:$Q$553,$C362+1,0)</f>
        <v>3.637142857142857</v>
      </c>
      <c r="X362" s="3">
        <f>HLOOKUP(X$5,[2]人物技能基础!$O$3:$Q$553,$C362+1,0)</f>
        <v>2.0186428571428574</v>
      </c>
      <c r="Y362" s="3">
        <f>HLOOKUP(Y$5,[2]人物技能基础!$O$3:$Q$553,$C362+1,0)</f>
        <v>99.964285714285708</v>
      </c>
      <c r="Z362" s="3">
        <f t="shared" si="31"/>
        <v>285929</v>
      </c>
      <c r="AA362" s="3">
        <f t="shared" si="32"/>
        <v>6214</v>
      </c>
      <c r="AB362" s="3">
        <f t="shared" si="33"/>
        <v>0</v>
      </c>
      <c r="AC362" s="3">
        <f t="shared" si="34"/>
        <v>10443</v>
      </c>
      <c r="AD362" s="3">
        <f t="shared" si="35"/>
        <v>8017</v>
      </c>
    </row>
    <row r="363" spans="1:30" x14ac:dyDescent="0.15">
      <c r="A363" s="3">
        <v>358</v>
      </c>
      <c r="B363" s="3" t="str">
        <f t="shared" si="30"/>
        <v>关卡358小怪</v>
      </c>
      <c r="C363" s="3">
        <f>INDEX([3]关卡!$J$19:$J$2018,A363)</f>
        <v>282</v>
      </c>
      <c r="D363" s="3">
        <f>INDEX([3]关卡!$N$19:$N$2018,A363)</f>
        <v>282</v>
      </c>
      <c r="E363" s="3" t="s">
        <v>24</v>
      </c>
      <c r="F363" s="3" t="s">
        <v>26</v>
      </c>
      <c r="G363" s="3">
        <v>3</v>
      </c>
      <c r="H363" s="3">
        <v>0</v>
      </c>
      <c r="I363" s="3">
        <v>0</v>
      </c>
      <c r="J363" s="4">
        <v>1</v>
      </c>
      <c r="K363" s="4">
        <v>1</v>
      </c>
      <c r="L363" s="4">
        <v>2</v>
      </c>
      <c r="M363" s="3">
        <v>15</v>
      </c>
      <c r="N363" s="3">
        <v>2</v>
      </c>
      <c r="O363" s="3">
        <f>HLOOKUP(O$5,[1]非R能力!$B$8:$F$558,$C363+1,0)</f>
        <v>285469.42269718793</v>
      </c>
      <c r="P363" s="3">
        <f>HLOOKUP(P$5,[1]非R能力!$B$8:$F$558,$C363+1,0)</f>
        <v>51638.389207895918</v>
      </c>
      <c r="Q363" s="3">
        <f>HLOOKUP(Q$5,[1]非R能力!$B$8:$F$558,$C363+1,0)</f>
        <v>31341.120973539964</v>
      </c>
      <c r="R363" s="3">
        <f>HLOOKUP(R$5,[1]非R能力!$B$8:$F$558,$C363+1,0)</f>
        <v>8400.5228973677495</v>
      </c>
      <c r="S363" s="3">
        <f>HLOOKUP(S$5,[1]非R能力!$B$8:$F$558,$C363+1,0)</f>
        <v>10521.068411488459</v>
      </c>
      <c r="T363" s="3">
        <f>INDEX([1]非R能力!$H$9:$H$558,D363)</f>
        <v>15784.560719972855</v>
      </c>
      <c r="U363" s="3">
        <f>IF(E363="小怪",0,IF(INDEX([1]非R能力!$FK$9:$FK$558,C363)=0,0,10))</f>
        <v>0</v>
      </c>
      <c r="V363" s="3">
        <f>IF(E363="小怪",0,IF(INDEX([1]非R能力!$FH$9:$FH$558,C363)=0,0,5000))</f>
        <v>0</v>
      </c>
      <c r="W363" s="3">
        <f>HLOOKUP(W$5,[2]人物技能基础!$O$3:$Q$553,$C363+1,0)</f>
        <v>3.637142857142857</v>
      </c>
      <c r="X363" s="3">
        <f>HLOOKUP(X$5,[2]人物技能基础!$O$3:$Q$553,$C363+1,0)</f>
        <v>2.0186428571428574</v>
      </c>
      <c r="Y363" s="3">
        <f>HLOOKUP(Y$5,[2]人物技能基础!$O$3:$Q$553,$C363+1,0)</f>
        <v>99.964285714285708</v>
      </c>
      <c r="Z363" s="3">
        <f t="shared" si="31"/>
        <v>288297</v>
      </c>
      <c r="AA363" s="3">
        <f t="shared" si="32"/>
        <v>6268</v>
      </c>
      <c r="AB363" s="3">
        <f t="shared" si="33"/>
        <v>0</v>
      </c>
      <c r="AC363" s="3">
        <f t="shared" si="34"/>
        <v>10521</v>
      </c>
      <c r="AD363" s="3">
        <f t="shared" si="35"/>
        <v>8400</v>
      </c>
    </row>
    <row r="364" spans="1:30" x14ac:dyDescent="0.15">
      <c r="A364" s="3">
        <v>359</v>
      </c>
      <c r="B364" s="3" t="str">
        <f t="shared" si="30"/>
        <v>关卡359小怪</v>
      </c>
      <c r="C364" s="3">
        <f>INDEX([3]关卡!$J$19:$J$2018,A364)</f>
        <v>282</v>
      </c>
      <c r="D364" s="3">
        <f>INDEX([3]关卡!$N$19:$N$2018,A364)</f>
        <v>282</v>
      </c>
      <c r="E364" s="3" t="s">
        <v>24</v>
      </c>
      <c r="F364" s="3" t="s">
        <v>26</v>
      </c>
      <c r="G364" s="3">
        <v>3</v>
      </c>
      <c r="H364" s="3">
        <v>0</v>
      </c>
      <c r="I364" s="3">
        <v>0</v>
      </c>
      <c r="J364" s="4">
        <v>1</v>
      </c>
      <c r="K364" s="4">
        <v>1</v>
      </c>
      <c r="L364" s="4">
        <v>2</v>
      </c>
      <c r="M364" s="3">
        <v>15</v>
      </c>
      <c r="N364" s="3">
        <v>2</v>
      </c>
      <c r="O364" s="3">
        <f>HLOOKUP(O$5,[1]非R能力!$B$8:$F$558,$C364+1,0)</f>
        <v>285469.42269718793</v>
      </c>
      <c r="P364" s="3">
        <f>HLOOKUP(P$5,[1]非R能力!$B$8:$F$558,$C364+1,0)</f>
        <v>51638.389207895918</v>
      </c>
      <c r="Q364" s="3">
        <f>HLOOKUP(Q$5,[1]非R能力!$B$8:$F$558,$C364+1,0)</f>
        <v>31341.120973539964</v>
      </c>
      <c r="R364" s="3">
        <f>HLOOKUP(R$5,[1]非R能力!$B$8:$F$558,$C364+1,0)</f>
        <v>8400.5228973677495</v>
      </c>
      <c r="S364" s="3">
        <f>HLOOKUP(S$5,[1]非R能力!$B$8:$F$558,$C364+1,0)</f>
        <v>10521.068411488459</v>
      </c>
      <c r="T364" s="3">
        <f>INDEX([1]非R能力!$H$9:$H$558,D364)</f>
        <v>15784.560719972855</v>
      </c>
      <c r="U364" s="3">
        <f>IF(E364="小怪",0,IF(INDEX([1]非R能力!$FK$9:$FK$558,C364)=0,0,10))</f>
        <v>0</v>
      </c>
      <c r="V364" s="3">
        <f>IF(E364="小怪",0,IF(INDEX([1]非R能力!$FH$9:$FH$558,C364)=0,0,5000))</f>
        <v>0</v>
      </c>
      <c r="W364" s="3">
        <f>HLOOKUP(W$5,[2]人物技能基础!$O$3:$Q$553,$C364+1,0)</f>
        <v>3.637142857142857</v>
      </c>
      <c r="X364" s="3">
        <f>HLOOKUP(X$5,[2]人物技能基础!$O$3:$Q$553,$C364+1,0)</f>
        <v>2.0186428571428574</v>
      </c>
      <c r="Y364" s="3">
        <f>HLOOKUP(Y$5,[2]人物技能基础!$O$3:$Q$553,$C364+1,0)</f>
        <v>99.964285714285708</v>
      </c>
      <c r="Z364" s="3">
        <f t="shared" si="31"/>
        <v>288297</v>
      </c>
      <c r="AA364" s="3">
        <f t="shared" si="32"/>
        <v>6268</v>
      </c>
      <c r="AB364" s="3">
        <f t="shared" si="33"/>
        <v>0</v>
      </c>
      <c r="AC364" s="3">
        <f t="shared" si="34"/>
        <v>10521</v>
      </c>
      <c r="AD364" s="3">
        <f t="shared" si="35"/>
        <v>8400</v>
      </c>
    </row>
    <row r="365" spans="1:30" x14ac:dyDescent="0.15">
      <c r="A365" s="3">
        <v>360</v>
      </c>
      <c r="B365" s="3" t="str">
        <f t="shared" si="30"/>
        <v>关卡360小怪</v>
      </c>
      <c r="C365" s="3">
        <f>INDEX([3]关卡!$J$19:$J$2018,A365)</f>
        <v>282</v>
      </c>
      <c r="D365" s="3">
        <f>INDEX([3]关卡!$N$19:$N$2018,A365)</f>
        <v>282</v>
      </c>
      <c r="E365" s="3" t="s">
        <v>24</v>
      </c>
      <c r="F365" s="3" t="s">
        <v>26</v>
      </c>
      <c r="G365" s="3">
        <v>3</v>
      </c>
      <c r="H365" s="3">
        <v>0</v>
      </c>
      <c r="I365" s="3">
        <v>0</v>
      </c>
      <c r="J365" s="4">
        <v>1</v>
      </c>
      <c r="K365" s="4">
        <v>1</v>
      </c>
      <c r="L365" s="4">
        <v>2</v>
      </c>
      <c r="M365" s="3">
        <v>15</v>
      </c>
      <c r="N365" s="3">
        <v>2</v>
      </c>
      <c r="O365" s="3">
        <f>HLOOKUP(O$5,[1]非R能力!$B$8:$F$558,$C365+1,0)</f>
        <v>285469.42269718793</v>
      </c>
      <c r="P365" s="3">
        <f>HLOOKUP(P$5,[1]非R能力!$B$8:$F$558,$C365+1,0)</f>
        <v>51638.389207895918</v>
      </c>
      <c r="Q365" s="3">
        <f>HLOOKUP(Q$5,[1]非R能力!$B$8:$F$558,$C365+1,0)</f>
        <v>31341.120973539964</v>
      </c>
      <c r="R365" s="3">
        <f>HLOOKUP(R$5,[1]非R能力!$B$8:$F$558,$C365+1,0)</f>
        <v>8400.5228973677495</v>
      </c>
      <c r="S365" s="3">
        <f>HLOOKUP(S$5,[1]非R能力!$B$8:$F$558,$C365+1,0)</f>
        <v>10521.068411488459</v>
      </c>
      <c r="T365" s="3">
        <f>INDEX([1]非R能力!$H$9:$H$558,D365)</f>
        <v>15784.560719972855</v>
      </c>
      <c r="U365" s="3">
        <f>IF(E365="小怪",0,IF(INDEX([1]非R能力!$FK$9:$FK$558,C365)=0,0,10))</f>
        <v>0</v>
      </c>
      <c r="V365" s="3">
        <f>IF(E365="小怪",0,IF(INDEX([1]非R能力!$FH$9:$FH$558,C365)=0,0,5000))</f>
        <v>0</v>
      </c>
      <c r="W365" s="3">
        <f>HLOOKUP(W$5,[2]人物技能基础!$O$3:$Q$553,$C365+1,0)</f>
        <v>3.637142857142857</v>
      </c>
      <c r="X365" s="3">
        <f>HLOOKUP(X$5,[2]人物技能基础!$O$3:$Q$553,$C365+1,0)</f>
        <v>2.0186428571428574</v>
      </c>
      <c r="Y365" s="3">
        <f>HLOOKUP(Y$5,[2]人物技能基础!$O$3:$Q$553,$C365+1,0)</f>
        <v>99.964285714285708</v>
      </c>
      <c r="Z365" s="3">
        <f t="shared" si="31"/>
        <v>288297</v>
      </c>
      <c r="AA365" s="3">
        <f t="shared" si="32"/>
        <v>6268</v>
      </c>
      <c r="AB365" s="3">
        <f t="shared" si="33"/>
        <v>0</v>
      </c>
      <c r="AC365" s="3">
        <f t="shared" si="34"/>
        <v>10521</v>
      </c>
      <c r="AD365" s="3">
        <f t="shared" si="35"/>
        <v>8400</v>
      </c>
    </row>
    <row r="366" spans="1:30" x14ac:dyDescent="0.15">
      <c r="A366" s="3">
        <v>361</v>
      </c>
      <c r="B366" s="3" t="str">
        <f t="shared" si="30"/>
        <v>关卡361小怪</v>
      </c>
      <c r="C366" s="3">
        <f>INDEX([3]关卡!$J$19:$J$2018,A366)</f>
        <v>282</v>
      </c>
      <c r="D366" s="3">
        <f>INDEX([3]关卡!$N$19:$N$2018,A366)</f>
        <v>282</v>
      </c>
      <c r="E366" s="3" t="s">
        <v>24</v>
      </c>
      <c r="F366" s="3" t="s">
        <v>26</v>
      </c>
      <c r="G366" s="3">
        <v>3</v>
      </c>
      <c r="H366" s="3">
        <v>0</v>
      </c>
      <c r="I366" s="3">
        <v>0</v>
      </c>
      <c r="J366" s="4">
        <v>1</v>
      </c>
      <c r="K366" s="4">
        <v>1</v>
      </c>
      <c r="L366" s="4">
        <v>2</v>
      </c>
      <c r="M366" s="3">
        <v>15</v>
      </c>
      <c r="N366" s="3">
        <v>2</v>
      </c>
      <c r="O366" s="3">
        <f>HLOOKUP(O$5,[1]非R能力!$B$8:$F$558,$C366+1,0)</f>
        <v>285469.42269718793</v>
      </c>
      <c r="P366" s="3">
        <f>HLOOKUP(P$5,[1]非R能力!$B$8:$F$558,$C366+1,0)</f>
        <v>51638.389207895918</v>
      </c>
      <c r="Q366" s="3">
        <f>HLOOKUP(Q$5,[1]非R能力!$B$8:$F$558,$C366+1,0)</f>
        <v>31341.120973539964</v>
      </c>
      <c r="R366" s="3">
        <f>HLOOKUP(R$5,[1]非R能力!$B$8:$F$558,$C366+1,0)</f>
        <v>8400.5228973677495</v>
      </c>
      <c r="S366" s="3">
        <f>HLOOKUP(S$5,[1]非R能力!$B$8:$F$558,$C366+1,0)</f>
        <v>10521.068411488459</v>
      </c>
      <c r="T366" s="3">
        <f>INDEX([1]非R能力!$H$9:$H$558,D366)</f>
        <v>15784.560719972855</v>
      </c>
      <c r="U366" s="3">
        <f>IF(E366="小怪",0,IF(INDEX([1]非R能力!$FK$9:$FK$558,C366)=0,0,10))</f>
        <v>0</v>
      </c>
      <c r="V366" s="3">
        <f>IF(E366="小怪",0,IF(INDEX([1]非R能力!$FH$9:$FH$558,C366)=0,0,5000))</f>
        <v>0</v>
      </c>
      <c r="W366" s="3">
        <f>HLOOKUP(W$5,[2]人物技能基础!$O$3:$Q$553,$C366+1,0)</f>
        <v>3.637142857142857</v>
      </c>
      <c r="X366" s="3">
        <f>HLOOKUP(X$5,[2]人物技能基础!$O$3:$Q$553,$C366+1,0)</f>
        <v>2.0186428571428574</v>
      </c>
      <c r="Y366" s="3">
        <f>HLOOKUP(Y$5,[2]人物技能基础!$O$3:$Q$553,$C366+1,0)</f>
        <v>99.964285714285708</v>
      </c>
      <c r="Z366" s="3">
        <f t="shared" si="31"/>
        <v>288297</v>
      </c>
      <c r="AA366" s="3">
        <f t="shared" si="32"/>
        <v>6268</v>
      </c>
      <c r="AB366" s="3">
        <f t="shared" si="33"/>
        <v>0</v>
      </c>
      <c r="AC366" s="3">
        <f t="shared" si="34"/>
        <v>10521</v>
      </c>
      <c r="AD366" s="3">
        <f t="shared" si="35"/>
        <v>8400</v>
      </c>
    </row>
    <row r="367" spans="1:30" x14ac:dyDescent="0.15">
      <c r="A367" s="3">
        <v>362</v>
      </c>
      <c r="B367" s="3" t="str">
        <f t="shared" si="30"/>
        <v>关卡362小怪</v>
      </c>
      <c r="C367" s="3">
        <f>INDEX([3]关卡!$J$19:$J$2018,A367)</f>
        <v>282</v>
      </c>
      <c r="D367" s="3">
        <f>INDEX([3]关卡!$N$19:$N$2018,A367)</f>
        <v>282</v>
      </c>
      <c r="E367" s="3" t="s">
        <v>24</v>
      </c>
      <c r="F367" s="3" t="s">
        <v>26</v>
      </c>
      <c r="G367" s="3">
        <v>3</v>
      </c>
      <c r="H367" s="3">
        <v>0</v>
      </c>
      <c r="I367" s="3">
        <v>0</v>
      </c>
      <c r="J367" s="4">
        <v>1</v>
      </c>
      <c r="K367" s="4">
        <v>1</v>
      </c>
      <c r="L367" s="4">
        <v>2</v>
      </c>
      <c r="M367" s="3">
        <v>15</v>
      </c>
      <c r="N367" s="3">
        <v>2</v>
      </c>
      <c r="O367" s="3">
        <f>HLOOKUP(O$5,[1]非R能力!$B$8:$F$558,$C367+1,0)</f>
        <v>285469.42269718793</v>
      </c>
      <c r="P367" s="3">
        <f>HLOOKUP(P$5,[1]非R能力!$B$8:$F$558,$C367+1,0)</f>
        <v>51638.389207895918</v>
      </c>
      <c r="Q367" s="3">
        <f>HLOOKUP(Q$5,[1]非R能力!$B$8:$F$558,$C367+1,0)</f>
        <v>31341.120973539964</v>
      </c>
      <c r="R367" s="3">
        <f>HLOOKUP(R$5,[1]非R能力!$B$8:$F$558,$C367+1,0)</f>
        <v>8400.5228973677495</v>
      </c>
      <c r="S367" s="3">
        <f>HLOOKUP(S$5,[1]非R能力!$B$8:$F$558,$C367+1,0)</f>
        <v>10521.068411488459</v>
      </c>
      <c r="T367" s="3">
        <f>INDEX([1]非R能力!$H$9:$H$558,D367)</f>
        <v>15784.560719972855</v>
      </c>
      <c r="U367" s="3">
        <f>IF(E367="小怪",0,IF(INDEX([1]非R能力!$FK$9:$FK$558,C367)=0,0,10))</f>
        <v>0</v>
      </c>
      <c r="V367" s="3">
        <f>IF(E367="小怪",0,IF(INDEX([1]非R能力!$FH$9:$FH$558,C367)=0,0,5000))</f>
        <v>0</v>
      </c>
      <c r="W367" s="3">
        <f>HLOOKUP(W$5,[2]人物技能基础!$O$3:$Q$553,$C367+1,0)</f>
        <v>3.637142857142857</v>
      </c>
      <c r="X367" s="3">
        <f>HLOOKUP(X$5,[2]人物技能基础!$O$3:$Q$553,$C367+1,0)</f>
        <v>2.0186428571428574</v>
      </c>
      <c r="Y367" s="3">
        <f>HLOOKUP(Y$5,[2]人物技能基础!$O$3:$Q$553,$C367+1,0)</f>
        <v>99.964285714285708</v>
      </c>
      <c r="Z367" s="3">
        <f t="shared" si="31"/>
        <v>288297</v>
      </c>
      <c r="AA367" s="3">
        <f t="shared" si="32"/>
        <v>6268</v>
      </c>
      <c r="AB367" s="3">
        <f t="shared" si="33"/>
        <v>0</v>
      </c>
      <c r="AC367" s="3">
        <f t="shared" si="34"/>
        <v>10521</v>
      </c>
      <c r="AD367" s="3">
        <f t="shared" si="35"/>
        <v>8400</v>
      </c>
    </row>
    <row r="368" spans="1:30" x14ac:dyDescent="0.15">
      <c r="A368" s="3">
        <v>363</v>
      </c>
      <c r="B368" s="3" t="str">
        <f t="shared" si="30"/>
        <v>关卡363小怪</v>
      </c>
      <c r="C368" s="3">
        <f>INDEX([3]关卡!$J$19:$J$2018,A368)</f>
        <v>282</v>
      </c>
      <c r="D368" s="3">
        <f>INDEX([3]关卡!$N$19:$N$2018,A368)</f>
        <v>282</v>
      </c>
      <c r="E368" s="3" t="s">
        <v>24</v>
      </c>
      <c r="F368" s="3" t="s">
        <v>26</v>
      </c>
      <c r="G368" s="3">
        <v>3</v>
      </c>
      <c r="H368" s="3">
        <v>0</v>
      </c>
      <c r="I368" s="3">
        <v>0</v>
      </c>
      <c r="J368" s="4">
        <v>1</v>
      </c>
      <c r="K368" s="4">
        <v>1</v>
      </c>
      <c r="L368" s="4">
        <v>2</v>
      </c>
      <c r="M368" s="3">
        <v>15</v>
      </c>
      <c r="N368" s="3">
        <v>2</v>
      </c>
      <c r="O368" s="3">
        <f>HLOOKUP(O$5,[1]非R能力!$B$8:$F$558,$C368+1,0)</f>
        <v>285469.42269718793</v>
      </c>
      <c r="P368" s="3">
        <f>HLOOKUP(P$5,[1]非R能力!$B$8:$F$558,$C368+1,0)</f>
        <v>51638.389207895918</v>
      </c>
      <c r="Q368" s="3">
        <f>HLOOKUP(Q$5,[1]非R能力!$B$8:$F$558,$C368+1,0)</f>
        <v>31341.120973539964</v>
      </c>
      <c r="R368" s="3">
        <f>HLOOKUP(R$5,[1]非R能力!$B$8:$F$558,$C368+1,0)</f>
        <v>8400.5228973677495</v>
      </c>
      <c r="S368" s="3">
        <f>HLOOKUP(S$5,[1]非R能力!$B$8:$F$558,$C368+1,0)</f>
        <v>10521.068411488459</v>
      </c>
      <c r="T368" s="3">
        <f>INDEX([1]非R能力!$H$9:$H$558,D368)</f>
        <v>15784.560719972855</v>
      </c>
      <c r="U368" s="3">
        <f>IF(E368="小怪",0,IF(INDEX([1]非R能力!$FK$9:$FK$558,C368)=0,0,10))</f>
        <v>0</v>
      </c>
      <c r="V368" s="3">
        <f>IF(E368="小怪",0,IF(INDEX([1]非R能力!$FH$9:$FH$558,C368)=0,0,5000))</f>
        <v>0</v>
      </c>
      <c r="W368" s="3">
        <f>HLOOKUP(W$5,[2]人物技能基础!$O$3:$Q$553,$C368+1,0)</f>
        <v>3.637142857142857</v>
      </c>
      <c r="X368" s="3">
        <f>HLOOKUP(X$5,[2]人物技能基础!$O$3:$Q$553,$C368+1,0)</f>
        <v>2.0186428571428574</v>
      </c>
      <c r="Y368" s="3">
        <f>HLOOKUP(Y$5,[2]人物技能基础!$O$3:$Q$553,$C368+1,0)</f>
        <v>99.964285714285708</v>
      </c>
      <c r="Z368" s="3">
        <f t="shared" si="31"/>
        <v>288297</v>
      </c>
      <c r="AA368" s="3">
        <f t="shared" si="32"/>
        <v>6268</v>
      </c>
      <c r="AB368" s="3">
        <f t="shared" si="33"/>
        <v>0</v>
      </c>
      <c r="AC368" s="3">
        <f t="shared" si="34"/>
        <v>10521</v>
      </c>
      <c r="AD368" s="3">
        <f t="shared" si="35"/>
        <v>8400</v>
      </c>
    </row>
    <row r="369" spans="1:30" x14ac:dyDescent="0.15">
      <c r="A369" s="3">
        <v>364</v>
      </c>
      <c r="B369" s="3" t="str">
        <f t="shared" si="30"/>
        <v>关卡364小怪</v>
      </c>
      <c r="C369" s="3">
        <f>INDEX([3]关卡!$J$19:$J$2018,A369)</f>
        <v>283</v>
      </c>
      <c r="D369" s="3">
        <f>INDEX([3]关卡!$N$19:$N$2018,A369)</f>
        <v>283</v>
      </c>
      <c r="E369" s="3" t="s">
        <v>24</v>
      </c>
      <c r="F369" s="3" t="s">
        <v>26</v>
      </c>
      <c r="G369" s="3">
        <v>3</v>
      </c>
      <c r="H369" s="3">
        <v>0</v>
      </c>
      <c r="I369" s="3">
        <v>0</v>
      </c>
      <c r="J369" s="4">
        <v>1</v>
      </c>
      <c r="K369" s="4">
        <v>1</v>
      </c>
      <c r="L369" s="4">
        <v>2</v>
      </c>
      <c r="M369" s="3">
        <v>15</v>
      </c>
      <c r="N369" s="3">
        <v>2</v>
      </c>
      <c r="O369" s="3">
        <f>HLOOKUP(O$5,[1]非R能力!$B$8:$F$558,$C369+1,0)</f>
        <v>288836.67468828341</v>
      </c>
      <c r="P369" s="3">
        <f>HLOOKUP(P$5,[1]非R能力!$B$8:$F$558,$C369+1,0)</f>
        <v>52069.792603235983</v>
      </c>
      <c r="Q369" s="3">
        <f>HLOOKUP(Q$5,[1]非R能力!$B$8:$F$558,$C369+1,0)</f>
        <v>31651.947668822289</v>
      </c>
      <c r="R369" s="3">
        <f>HLOOKUP(R$5,[1]非R能力!$B$8:$F$558,$C369+1,0)</f>
        <v>8783.734266975518</v>
      </c>
      <c r="S369" s="3">
        <f>HLOOKUP(S$5,[1]非R能力!$B$8:$F$558,$C369+1,0)</f>
        <v>10598.218940257337</v>
      </c>
      <c r="T369" s="3">
        <f>INDEX([1]非R能力!$H$9:$H$558,D369)</f>
        <v>15893.226550670319</v>
      </c>
      <c r="U369" s="3">
        <f>IF(E369="小怪",0,IF(INDEX([1]非R能力!$FK$9:$FK$558,C369)=0,0,10))</f>
        <v>0</v>
      </c>
      <c r="V369" s="3">
        <f>IF(E369="小怪",0,IF(INDEX([1]非R能力!$FH$9:$FH$558,C369)=0,0,5000))</f>
        <v>0</v>
      </c>
      <c r="W369" s="3">
        <f>HLOOKUP(W$5,[2]人物技能基础!$O$3:$Q$553,$C369+1,0)</f>
        <v>3.637142857142857</v>
      </c>
      <c r="X369" s="3">
        <f>HLOOKUP(X$5,[2]人物技能基础!$O$3:$Q$553,$C369+1,0)</f>
        <v>2.0186428571428574</v>
      </c>
      <c r="Y369" s="3">
        <f>HLOOKUP(Y$5,[2]人物技能基础!$O$3:$Q$553,$C369+1,0)</f>
        <v>99.964285714285708</v>
      </c>
      <c r="Z369" s="3">
        <f t="shared" si="31"/>
        <v>290648</v>
      </c>
      <c r="AA369" s="3">
        <f t="shared" si="32"/>
        <v>6330</v>
      </c>
      <c r="AB369" s="3">
        <f t="shared" si="33"/>
        <v>0</v>
      </c>
      <c r="AC369" s="3">
        <f t="shared" si="34"/>
        <v>10598</v>
      </c>
      <c r="AD369" s="3">
        <f t="shared" si="35"/>
        <v>8783</v>
      </c>
    </row>
    <row r="370" spans="1:30" x14ac:dyDescent="0.15">
      <c r="A370" s="3">
        <v>365</v>
      </c>
      <c r="B370" s="3" t="str">
        <f t="shared" si="30"/>
        <v>关卡365小怪</v>
      </c>
      <c r="C370" s="3">
        <f>INDEX([3]关卡!$J$19:$J$2018,A370)</f>
        <v>283</v>
      </c>
      <c r="D370" s="3">
        <f>INDEX([3]关卡!$N$19:$N$2018,A370)</f>
        <v>283</v>
      </c>
      <c r="E370" s="3" t="s">
        <v>24</v>
      </c>
      <c r="F370" s="3" t="s">
        <v>26</v>
      </c>
      <c r="G370" s="3">
        <v>3</v>
      </c>
      <c r="H370" s="3">
        <v>0</v>
      </c>
      <c r="I370" s="3">
        <v>0</v>
      </c>
      <c r="J370" s="4">
        <v>1</v>
      </c>
      <c r="K370" s="4">
        <v>1</v>
      </c>
      <c r="L370" s="4">
        <v>2</v>
      </c>
      <c r="M370" s="3">
        <v>15</v>
      </c>
      <c r="N370" s="3">
        <v>2</v>
      </c>
      <c r="O370" s="3">
        <f>HLOOKUP(O$5,[1]非R能力!$B$8:$F$558,$C370+1,0)</f>
        <v>288836.67468828341</v>
      </c>
      <c r="P370" s="3">
        <f>HLOOKUP(P$5,[1]非R能力!$B$8:$F$558,$C370+1,0)</f>
        <v>52069.792603235983</v>
      </c>
      <c r="Q370" s="3">
        <f>HLOOKUP(Q$5,[1]非R能力!$B$8:$F$558,$C370+1,0)</f>
        <v>31651.947668822289</v>
      </c>
      <c r="R370" s="3">
        <f>HLOOKUP(R$5,[1]非R能力!$B$8:$F$558,$C370+1,0)</f>
        <v>8783.734266975518</v>
      </c>
      <c r="S370" s="3">
        <f>HLOOKUP(S$5,[1]非R能力!$B$8:$F$558,$C370+1,0)</f>
        <v>10598.218940257337</v>
      </c>
      <c r="T370" s="3">
        <f>INDEX([1]非R能力!$H$9:$H$558,D370)</f>
        <v>15893.226550670319</v>
      </c>
      <c r="U370" s="3">
        <f>IF(E370="小怪",0,IF(INDEX([1]非R能力!$FK$9:$FK$558,C370)=0,0,10))</f>
        <v>0</v>
      </c>
      <c r="V370" s="3">
        <f>IF(E370="小怪",0,IF(INDEX([1]非R能力!$FH$9:$FH$558,C370)=0,0,5000))</f>
        <v>0</v>
      </c>
      <c r="W370" s="3">
        <f>HLOOKUP(W$5,[2]人物技能基础!$O$3:$Q$553,$C370+1,0)</f>
        <v>3.637142857142857</v>
      </c>
      <c r="X370" s="3">
        <f>HLOOKUP(X$5,[2]人物技能基础!$O$3:$Q$553,$C370+1,0)</f>
        <v>2.0186428571428574</v>
      </c>
      <c r="Y370" s="3">
        <f>HLOOKUP(Y$5,[2]人物技能基础!$O$3:$Q$553,$C370+1,0)</f>
        <v>99.964285714285708</v>
      </c>
      <c r="Z370" s="3">
        <f t="shared" si="31"/>
        <v>290648</v>
      </c>
      <c r="AA370" s="3">
        <f t="shared" si="32"/>
        <v>6330</v>
      </c>
      <c r="AB370" s="3">
        <f t="shared" si="33"/>
        <v>0</v>
      </c>
      <c r="AC370" s="3">
        <f t="shared" si="34"/>
        <v>10598</v>
      </c>
      <c r="AD370" s="3">
        <f t="shared" si="35"/>
        <v>8783</v>
      </c>
    </row>
    <row r="371" spans="1:30" x14ac:dyDescent="0.15">
      <c r="A371" s="3">
        <v>366</v>
      </c>
      <c r="B371" s="3" t="str">
        <f t="shared" si="30"/>
        <v>关卡366小怪</v>
      </c>
      <c r="C371" s="3">
        <f>INDEX([3]关卡!$J$19:$J$2018,A371)</f>
        <v>283</v>
      </c>
      <c r="D371" s="3">
        <f>INDEX([3]关卡!$N$19:$N$2018,A371)</f>
        <v>283</v>
      </c>
      <c r="E371" s="3" t="s">
        <v>24</v>
      </c>
      <c r="F371" s="3" t="s">
        <v>26</v>
      </c>
      <c r="G371" s="3">
        <v>3</v>
      </c>
      <c r="H371" s="3">
        <v>0</v>
      </c>
      <c r="I371" s="3">
        <v>0</v>
      </c>
      <c r="J371" s="4">
        <v>1</v>
      </c>
      <c r="K371" s="4">
        <v>1</v>
      </c>
      <c r="L371" s="4">
        <v>2</v>
      </c>
      <c r="M371" s="3">
        <v>15</v>
      </c>
      <c r="N371" s="3">
        <v>2</v>
      </c>
      <c r="O371" s="3">
        <f>HLOOKUP(O$5,[1]非R能力!$B$8:$F$558,$C371+1,0)</f>
        <v>288836.67468828341</v>
      </c>
      <c r="P371" s="3">
        <f>HLOOKUP(P$5,[1]非R能力!$B$8:$F$558,$C371+1,0)</f>
        <v>52069.792603235983</v>
      </c>
      <c r="Q371" s="3">
        <f>HLOOKUP(Q$5,[1]非R能力!$B$8:$F$558,$C371+1,0)</f>
        <v>31651.947668822289</v>
      </c>
      <c r="R371" s="3">
        <f>HLOOKUP(R$5,[1]非R能力!$B$8:$F$558,$C371+1,0)</f>
        <v>8783.734266975518</v>
      </c>
      <c r="S371" s="3">
        <f>HLOOKUP(S$5,[1]非R能力!$B$8:$F$558,$C371+1,0)</f>
        <v>10598.218940257337</v>
      </c>
      <c r="T371" s="3">
        <f>INDEX([1]非R能力!$H$9:$H$558,D371)</f>
        <v>15893.226550670319</v>
      </c>
      <c r="U371" s="3">
        <f>IF(E371="小怪",0,IF(INDEX([1]非R能力!$FK$9:$FK$558,C371)=0,0,10))</f>
        <v>0</v>
      </c>
      <c r="V371" s="3">
        <f>IF(E371="小怪",0,IF(INDEX([1]非R能力!$FH$9:$FH$558,C371)=0,0,5000))</f>
        <v>0</v>
      </c>
      <c r="W371" s="3">
        <f>HLOOKUP(W$5,[2]人物技能基础!$O$3:$Q$553,$C371+1,0)</f>
        <v>3.637142857142857</v>
      </c>
      <c r="X371" s="3">
        <f>HLOOKUP(X$5,[2]人物技能基础!$O$3:$Q$553,$C371+1,0)</f>
        <v>2.0186428571428574</v>
      </c>
      <c r="Y371" s="3">
        <f>HLOOKUP(Y$5,[2]人物技能基础!$O$3:$Q$553,$C371+1,0)</f>
        <v>99.964285714285708</v>
      </c>
      <c r="Z371" s="3">
        <f t="shared" si="31"/>
        <v>290648</v>
      </c>
      <c r="AA371" s="3">
        <f t="shared" si="32"/>
        <v>6330</v>
      </c>
      <c r="AB371" s="3">
        <f t="shared" si="33"/>
        <v>0</v>
      </c>
      <c r="AC371" s="3">
        <f t="shared" si="34"/>
        <v>10598</v>
      </c>
      <c r="AD371" s="3">
        <f t="shared" si="35"/>
        <v>8783</v>
      </c>
    </row>
    <row r="372" spans="1:30" x14ac:dyDescent="0.15">
      <c r="A372" s="3">
        <v>367</v>
      </c>
      <c r="B372" s="3" t="str">
        <f t="shared" si="30"/>
        <v>关卡367小怪</v>
      </c>
      <c r="C372" s="3">
        <f>INDEX([3]关卡!$J$19:$J$2018,A372)</f>
        <v>283</v>
      </c>
      <c r="D372" s="3">
        <f>INDEX([3]关卡!$N$19:$N$2018,A372)</f>
        <v>283</v>
      </c>
      <c r="E372" s="3" t="s">
        <v>24</v>
      </c>
      <c r="F372" s="3" t="s">
        <v>26</v>
      </c>
      <c r="G372" s="3">
        <v>3</v>
      </c>
      <c r="H372" s="3">
        <v>0</v>
      </c>
      <c r="I372" s="3">
        <v>0</v>
      </c>
      <c r="J372" s="4">
        <v>1</v>
      </c>
      <c r="K372" s="4">
        <v>1</v>
      </c>
      <c r="L372" s="4">
        <v>2</v>
      </c>
      <c r="M372" s="3">
        <v>15</v>
      </c>
      <c r="N372" s="3">
        <v>2</v>
      </c>
      <c r="O372" s="3">
        <f>HLOOKUP(O$5,[1]非R能力!$B$8:$F$558,$C372+1,0)</f>
        <v>288836.67468828341</v>
      </c>
      <c r="P372" s="3">
        <f>HLOOKUP(P$5,[1]非R能力!$B$8:$F$558,$C372+1,0)</f>
        <v>52069.792603235983</v>
      </c>
      <c r="Q372" s="3">
        <f>HLOOKUP(Q$5,[1]非R能力!$B$8:$F$558,$C372+1,0)</f>
        <v>31651.947668822289</v>
      </c>
      <c r="R372" s="3">
        <f>HLOOKUP(R$5,[1]非R能力!$B$8:$F$558,$C372+1,0)</f>
        <v>8783.734266975518</v>
      </c>
      <c r="S372" s="3">
        <f>HLOOKUP(S$5,[1]非R能力!$B$8:$F$558,$C372+1,0)</f>
        <v>10598.218940257337</v>
      </c>
      <c r="T372" s="3">
        <f>INDEX([1]非R能力!$H$9:$H$558,D372)</f>
        <v>15893.226550670319</v>
      </c>
      <c r="U372" s="3">
        <f>IF(E372="小怪",0,IF(INDEX([1]非R能力!$FK$9:$FK$558,C372)=0,0,10))</f>
        <v>0</v>
      </c>
      <c r="V372" s="3">
        <f>IF(E372="小怪",0,IF(INDEX([1]非R能力!$FH$9:$FH$558,C372)=0,0,5000))</f>
        <v>0</v>
      </c>
      <c r="W372" s="3">
        <f>HLOOKUP(W$5,[2]人物技能基础!$O$3:$Q$553,$C372+1,0)</f>
        <v>3.637142857142857</v>
      </c>
      <c r="X372" s="3">
        <f>HLOOKUP(X$5,[2]人物技能基础!$O$3:$Q$553,$C372+1,0)</f>
        <v>2.0186428571428574</v>
      </c>
      <c r="Y372" s="3">
        <f>HLOOKUP(Y$5,[2]人物技能基础!$O$3:$Q$553,$C372+1,0)</f>
        <v>99.964285714285708</v>
      </c>
      <c r="Z372" s="3">
        <f t="shared" si="31"/>
        <v>290648</v>
      </c>
      <c r="AA372" s="3">
        <f t="shared" si="32"/>
        <v>6330</v>
      </c>
      <c r="AB372" s="3">
        <f t="shared" si="33"/>
        <v>0</v>
      </c>
      <c r="AC372" s="3">
        <f t="shared" si="34"/>
        <v>10598</v>
      </c>
      <c r="AD372" s="3">
        <f t="shared" si="35"/>
        <v>8783</v>
      </c>
    </row>
    <row r="373" spans="1:30" x14ac:dyDescent="0.15">
      <c r="A373" s="3">
        <v>368</v>
      </c>
      <c r="B373" s="3" t="str">
        <f t="shared" si="30"/>
        <v>关卡368小怪</v>
      </c>
      <c r="C373" s="3">
        <f>INDEX([3]关卡!$J$19:$J$2018,A373)</f>
        <v>283</v>
      </c>
      <c r="D373" s="3">
        <f>INDEX([3]关卡!$N$19:$N$2018,A373)</f>
        <v>283</v>
      </c>
      <c r="E373" s="3" t="s">
        <v>24</v>
      </c>
      <c r="F373" s="3" t="s">
        <v>26</v>
      </c>
      <c r="G373" s="3">
        <v>3</v>
      </c>
      <c r="H373" s="3">
        <v>0</v>
      </c>
      <c r="I373" s="3">
        <v>0</v>
      </c>
      <c r="J373" s="4">
        <v>1</v>
      </c>
      <c r="K373" s="4">
        <v>1</v>
      </c>
      <c r="L373" s="4">
        <v>2</v>
      </c>
      <c r="M373" s="3">
        <v>15</v>
      </c>
      <c r="N373" s="3">
        <v>2</v>
      </c>
      <c r="O373" s="3">
        <f>HLOOKUP(O$5,[1]非R能力!$B$8:$F$558,$C373+1,0)</f>
        <v>288836.67468828341</v>
      </c>
      <c r="P373" s="3">
        <f>HLOOKUP(P$5,[1]非R能力!$B$8:$F$558,$C373+1,0)</f>
        <v>52069.792603235983</v>
      </c>
      <c r="Q373" s="3">
        <f>HLOOKUP(Q$5,[1]非R能力!$B$8:$F$558,$C373+1,0)</f>
        <v>31651.947668822289</v>
      </c>
      <c r="R373" s="3">
        <f>HLOOKUP(R$5,[1]非R能力!$B$8:$F$558,$C373+1,0)</f>
        <v>8783.734266975518</v>
      </c>
      <c r="S373" s="3">
        <f>HLOOKUP(S$5,[1]非R能力!$B$8:$F$558,$C373+1,0)</f>
        <v>10598.218940257337</v>
      </c>
      <c r="T373" s="3">
        <f>INDEX([1]非R能力!$H$9:$H$558,D373)</f>
        <v>15893.226550670319</v>
      </c>
      <c r="U373" s="3">
        <f>IF(E373="小怪",0,IF(INDEX([1]非R能力!$FK$9:$FK$558,C373)=0,0,10))</f>
        <v>0</v>
      </c>
      <c r="V373" s="3">
        <f>IF(E373="小怪",0,IF(INDEX([1]非R能力!$FH$9:$FH$558,C373)=0,0,5000))</f>
        <v>0</v>
      </c>
      <c r="W373" s="3">
        <f>HLOOKUP(W$5,[2]人物技能基础!$O$3:$Q$553,$C373+1,0)</f>
        <v>3.637142857142857</v>
      </c>
      <c r="X373" s="3">
        <f>HLOOKUP(X$5,[2]人物技能基础!$O$3:$Q$553,$C373+1,0)</f>
        <v>2.0186428571428574</v>
      </c>
      <c r="Y373" s="3">
        <f>HLOOKUP(Y$5,[2]人物技能基础!$O$3:$Q$553,$C373+1,0)</f>
        <v>99.964285714285708</v>
      </c>
      <c r="Z373" s="3">
        <f t="shared" si="31"/>
        <v>290648</v>
      </c>
      <c r="AA373" s="3">
        <f t="shared" si="32"/>
        <v>6330</v>
      </c>
      <c r="AB373" s="3">
        <f t="shared" si="33"/>
        <v>0</v>
      </c>
      <c r="AC373" s="3">
        <f t="shared" si="34"/>
        <v>10598</v>
      </c>
      <c r="AD373" s="3">
        <f t="shared" si="35"/>
        <v>8783</v>
      </c>
    </row>
    <row r="374" spans="1:30" x14ac:dyDescent="0.15">
      <c r="A374" s="3">
        <v>369</v>
      </c>
      <c r="B374" s="3" t="str">
        <f t="shared" si="30"/>
        <v>关卡369小怪</v>
      </c>
      <c r="C374" s="3">
        <f>INDEX([3]关卡!$J$19:$J$2018,A374)</f>
        <v>283</v>
      </c>
      <c r="D374" s="3">
        <f>INDEX([3]关卡!$N$19:$N$2018,A374)</f>
        <v>283</v>
      </c>
      <c r="E374" s="3" t="s">
        <v>24</v>
      </c>
      <c r="F374" s="3" t="s">
        <v>26</v>
      </c>
      <c r="G374" s="3">
        <v>3</v>
      </c>
      <c r="H374" s="3">
        <v>0</v>
      </c>
      <c r="I374" s="3">
        <v>0</v>
      </c>
      <c r="J374" s="4">
        <v>1</v>
      </c>
      <c r="K374" s="4">
        <v>1</v>
      </c>
      <c r="L374" s="4">
        <v>2</v>
      </c>
      <c r="M374" s="3">
        <v>15</v>
      </c>
      <c r="N374" s="3">
        <v>2</v>
      </c>
      <c r="O374" s="3">
        <f>HLOOKUP(O$5,[1]非R能力!$B$8:$F$558,$C374+1,0)</f>
        <v>288836.67468828341</v>
      </c>
      <c r="P374" s="3">
        <f>HLOOKUP(P$5,[1]非R能力!$B$8:$F$558,$C374+1,0)</f>
        <v>52069.792603235983</v>
      </c>
      <c r="Q374" s="3">
        <f>HLOOKUP(Q$5,[1]非R能力!$B$8:$F$558,$C374+1,0)</f>
        <v>31651.947668822289</v>
      </c>
      <c r="R374" s="3">
        <f>HLOOKUP(R$5,[1]非R能力!$B$8:$F$558,$C374+1,0)</f>
        <v>8783.734266975518</v>
      </c>
      <c r="S374" s="3">
        <f>HLOOKUP(S$5,[1]非R能力!$B$8:$F$558,$C374+1,0)</f>
        <v>10598.218940257337</v>
      </c>
      <c r="T374" s="3">
        <f>INDEX([1]非R能力!$H$9:$H$558,D374)</f>
        <v>15893.226550670319</v>
      </c>
      <c r="U374" s="3">
        <f>IF(E374="小怪",0,IF(INDEX([1]非R能力!$FK$9:$FK$558,C374)=0,0,10))</f>
        <v>0</v>
      </c>
      <c r="V374" s="3">
        <f>IF(E374="小怪",0,IF(INDEX([1]非R能力!$FH$9:$FH$558,C374)=0,0,5000))</f>
        <v>0</v>
      </c>
      <c r="W374" s="3">
        <f>HLOOKUP(W$5,[2]人物技能基础!$O$3:$Q$553,$C374+1,0)</f>
        <v>3.637142857142857</v>
      </c>
      <c r="X374" s="3">
        <f>HLOOKUP(X$5,[2]人物技能基础!$O$3:$Q$553,$C374+1,0)</f>
        <v>2.0186428571428574</v>
      </c>
      <c r="Y374" s="3">
        <f>HLOOKUP(Y$5,[2]人物技能基础!$O$3:$Q$553,$C374+1,0)</f>
        <v>99.964285714285708</v>
      </c>
      <c r="Z374" s="3">
        <f t="shared" si="31"/>
        <v>290648</v>
      </c>
      <c r="AA374" s="3">
        <f t="shared" si="32"/>
        <v>6330</v>
      </c>
      <c r="AB374" s="3">
        <f t="shared" si="33"/>
        <v>0</v>
      </c>
      <c r="AC374" s="3">
        <f t="shared" si="34"/>
        <v>10598</v>
      </c>
      <c r="AD374" s="3">
        <f t="shared" si="35"/>
        <v>8783</v>
      </c>
    </row>
    <row r="375" spans="1:30" x14ac:dyDescent="0.15">
      <c r="A375" s="3">
        <v>370</v>
      </c>
      <c r="B375" s="3" t="str">
        <f t="shared" si="30"/>
        <v>关卡370小怪</v>
      </c>
      <c r="C375" s="3">
        <f>INDEX([3]关卡!$J$19:$J$2018,A375)</f>
        <v>283</v>
      </c>
      <c r="D375" s="3">
        <f>INDEX([3]关卡!$N$19:$N$2018,A375)</f>
        <v>283</v>
      </c>
      <c r="E375" s="3" t="s">
        <v>24</v>
      </c>
      <c r="F375" s="3" t="s">
        <v>26</v>
      </c>
      <c r="G375" s="3">
        <v>3</v>
      </c>
      <c r="H375" s="3">
        <v>0</v>
      </c>
      <c r="I375" s="3">
        <v>0</v>
      </c>
      <c r="J375" s="4">
        <v>1</v>
      </c>
      <c r="K375" s="4">
        <v>1</v>
      </c>
      <c r="L375" s="4">
        <v>2</v>
      </c>
      <c r="M375" s="3">
        <v>15</v>
      </c>
      <c r="N375" s="3">
        <v>2</v>
      </c>
      <c r="O375" s="3">
        <f>HLOOKUP(O$5,[1]非R能力!$B$8:$F$558,$C375+1,0)</f>
        <v>288836.67468828341</v>
      </c>
      <c r="P375" s="3">
        <f>HLOOKUP(P$5,[1]非R能力!$B$8:$F$558,$C375+1,0)</f>
        <v>52069.792603235983</v>
      </c>
      <c r="Q375" s="3">
        <f>HLOOKUP(Q$5,[1]非R能力!$B$8:$F$558,$C375+1,0)</f>
        <v>31651.947668822289</v>
      </c>
      <c r="R375" s="3">
        <f>HLOOKUP(R$5,[1]非R能力!$B$8:$F$558,$C375+1,0)</f>
        <v>8783.734266975518</v>
      </c>
      <c r="S375" s="3">
        <f>HLOOKUP(S$5,[1]非R能力!$B$8:$F$558,$C375+1,0)</f>
        <v>10598.218940257337</v>
      </c>
      <c r="T375" s="3">
        <f>INDEX([1]非R能力!$H$9:$H$558,D375)</f>
        <v>15893.226550670319</v>
      </c>
      <c r="U375" s="3">
        <f>IF(E375="小怪",0,IF(INDEX([1]非R能力!$FK$9:$FK$558,C375)=0,0,10))</f>
        <v>0</v>
      </c>
      <c r="V375" s="3">
        <f>IF(E375="小怪",0,IF(INDEX([1]非R能力!$FH$9:$FH$558,C375)=0,0,5000))</f>
        <v>0</v>
      </c>
      <c r="W375" s="3">
        <f>HLOOKUP(W$5,[2]人物技能基础!$O$3:$Q$553,$C375+1,0)</f>
        <v>3.637142857142857</v>
      </c>
      <c r="X375" s="3">
        <f>HLOOKUP(X$5,[2]人物技能基础!$O$3:$Q$553,$C375+1,0)</f>
        <v>2.0186428571428574</v>
      </c>
      <c r="Y375" s="3">
        <f>HLOOKUP(Y$5,[2]人物技能基础!$O$3:$Q$553,$C375+1,0)</f>
        <v>99.964285714285708</v>
      </c>
      <c r="Z375" s="3">
        <f t="shared" si="31"/>
        <v>290648</v>
      </c>
      <c r="AA375" s="3">
        <f t="shared" si="32"/>
        <v>6330</v>
      </c>
      <c r="AB375" s="3">
        <f t="shared" si="33"/>
        <v>0</v>
      </c>
      <c r="AC375" s="3">
        <f t="shared" si="34"/>
        <v>10598</v>
      </c>
      <c r="AD375" s="3">
        <f t="shared" si="35"/>
        <v>8783</v>
      </c>
    </row>
    <row r="376" spans="1:30" x14ac:dyDescent="0.15">
      <c r="A376" s="3">
        <v>371</v>
      </c>
      <c r="B376" s="3" t="str">
        <f t="shared" si="30"/>
        <v>关卡371小怪</v>
      </c>
      <c r="C376" s="3">
        <f>INDEX([3]关卡!$J$19:$J$2018,A376)</f>
        <v>284</v>
      </c>
      <c r="D376" s="3">
        <f>INDEX([3]关卡!$N$19:$N$2018,A376)</f>
        <v>284</v>
      </c>
      <c r="E376" s="3" t="s">
        <v>24</v>
      </c>
      <c r="F376" s="3" t="s">
        <v>26</v>
      </c>
      <c r="G376" s="3">
        <v>3</v>
      </c>
      <c r="H376" s="3">
        <v>0</v>
      </c>
      <c r="I376" s="3">
        <v>0</v>
      </c>
      <c r="J376" s="4">
        <v>1</v>
      </c>
      <c r="K376" s="4">
        <v>1</v>
      </c>
      <c r="L376" s="4">
        <v>2</v>
      </c>
      <c r="M376" s="3">
        <v>15</v>
      </c>
      <c r="N376" s="3">
        <v>2</v>
      </c>
      <c r="O376" s="3">
        <f>HLOOKUP(O$5,[1]非R能力!$B$8:$F$558,$C376+1,0)</f>
        <v>292552.63470635738</v>
      </c>
      <c r="P376" s="3">
        <f>HLOOKUP(P$5,[1]非R能力!$B$8:$F$558,$C376+1,0)</f>
        <v>52583.311210016698</v>
      </c>
      <c r="Q376" s="3">
        <f>HLOOKUP(Q$5,[1]非R能力!$B$8:$F$558,$C376+1,0)</f>
        <v>31977.411268176409</v>
      </c>
      <c r="R376" s="3">
        <f>HLOOKUP(R$5,[1]非R能力!$B$8:$F$558,$C376+1,0)</f>
        <v>14943.307807752275</v>
      </c>
      <c r="S376" s="3">
        <f>HLOOKUP(S$5,[1]非R能力!$B$8:$F$558,$C376+1,0)</f>
        <v>10671.57007765999</v>
      </c>
      <c r="T376" s="3">
        <f>INDEX([1]非R能力!$H$9:$H$558,D376)</f>
        <v>16002.455468577677</v>
      </c>
      <c r="U376" s="3">
        <f>IF(E376="小怪",0,IF(INDEX([1]非R能力!$FK$9:$FK$558,C376)=0,0,10))</f>
        <v>0</v>
      </c>
      <c r="V376" s="3">
        <f>IF(E376="小怪",0,IF(INDEX([1]非R能力!$FH$9:$FH$558,C376)=0,0,5000))</f>
        <v>0</v>
      </c>
      <c r="W376" s="3">
        <f>HLOOKUP(W$5,[2]人物技能基础!$O$3:$Q$553,$C376+1,0)</f>
        <v>3.637142857142857</v>
      </c>
      <c r="X376" s="3">
        <f>HLOOKUP(X$5,[2]人物技能基础!$O$3:$Q$553,$C376+1,0)</f>
        <v>2.0186428571428574</v>
      </c>
      <c r="Y376" s="3">
        <f>HLOOKUP(Y$5,[2]人物技能基础!$O$3:$Q$553,$C376+1,0)</f>
        <v>99.964285714285708</v>
      </c>
      <c r="Z376" s="3">
        <f t="shared" si="31"/>
        <v>293398</v>
      </c>
      <c r="AA376" s="3">
        <f t="shared" si="32"/>
        <v>6395</v>
      </c>
      <c r="AB376" s="3">
        <f t="shared" si="33"/>
        <v>0</v>
      </c>
      <c r="AC376" s="3">
        <f t="shared" si="34"/>
        <v>10671</v>
      </c>
      <c r="AD376" s="3">
        <f t="shared" si="35"/>
        <v>14943</v>
      </c>
    </row>
    <row r="377" spans="1:30" x14ac:dyDescent="0.15">
      <c r="A377" s="3">
        <v>372</v>
      </c>
      <c r="B377" s="3" t="str">
        <f t="shared" si="30"/>
        <v>关卡372小怪</v>
      </c>
      <c r="C377" s="3">
        <f>INDEX([3]关卡!$J$19:$J$2018,A377)</f>
        <v>284</v>
      </c>
      <c r="D377" s="3">
        <f>INDEX([3]关卡!$N$19:$N$2018,A377)</f>
        <v>284</v>
      </c>
      <c r="E377" s="3" t="s">
        <v>24</v>
      </c>
      <c r="F377" s="3" t="s">
        <v>26</v>
      </c>
      <c r="G377" s="3">
        <v>3</v>
      </c>
      <c r="H377" s="3">
        <v>0</v>
      </c>
      <c r="I377" s="3">
        <v>0</v>
      </c>
      <c r="J377" s="4">
        <v>1</v>
      </c>
      <c r="K377" s="4">
        <v>1</v>
      </c>
      <c r="L377" s="4">
        <v>2</v>
      </c>
      <c r="M377" s="3">
        <v>15</v>
      </c>
      <c r="N377" s="3">
        <v>2</v>
      </c>
      <c r="O377" s="3">
        <f>HLOOKUP(O$5,[1]非R能力!$B$8:$F$558,$C377+1,0)</f>
        <v>292552.63470635738</v>
      </c>
      <c r="P377" s="3">
        <f>HLOOKUP(P$5,[1]非R能力!$B$8:$F$558,$C377+1,0)</f>
        <v>52583.311210016698</v>
      </c>
      <c r="Q377" s="3">
        <f>HLOOKUP(Q$5,[1]非R能力!$B$8:$F$558,$C377+1,0)</f>
        <v>31977.411268176409</v>
      </c>
      <c r="R377" s="3">
        <f>HLOOKUP(R$5,[1]非R能力!$B$8:$F$558,$C377+1,0)</f>
        <v>14943.307807752275</v>
      </c>
      <c r="S377" s="3">
        <f>HLOOKUP(S$5,[1]非R能力!$B$8:$F$558,$C377+1,0)</f>
        <v>10671.57007765999</v>
      </c>
      <c r="T377" s="3">
        <f>INDEX([1]非R能力!$H$9:$H$558,D377)</f>
        <v>16002.455468577677</v>
      </c>
      <c r="U377" s="3">
        <f>IF(E377="小怪",0,IF(INDEX([1]非R能力!$FK$9:$FK$558,C377)=0,0,10))</f>
        <v>0</v>
      </c>
      <c r="V377" s="3">
        <f>IF(E377="小怪",0,IF(INDEX([1]非R能力!$FH$9:$FH$558,C377)=0,0,5000))</f>
        <v>0</v>
      </c>
      <c r="W377" s="3">
        <f>HLOOKUP(W$5,[2]人物技能基础!$O$3:$Q$553,$C377+1,0)</f>
        <v>3.637142857142857</v>
      </c>
      <c r="X377" s="3">
        <f>HLOOKUP(X$5,[2]人物技能基础!$O$3:$Q$553,$C377+1,0)</f>
        <v>2.0186428571428574</v>
      </c>
      <c r="Y377" s="3">
        <f>HLOOKUP(Y$5,[2]人物技能基础!$O$3:$Q$553,$C377+1,0)</f>
        <v>99.964285714285708</v>
      </c>
      <c r="Z377" s="3">
        <f t="shared" si="31"/>
        <v>293398</v>
      </c>
      <c r="AA377" s="3">
        <f t="shared" si="32"/>
        <v>6395</v>
      </c>
      <c r="AB377" s="3">
        <f t="shared" si="33"/>
        <v>0</v>
      </c>
      <c r="AC377" s="3">
        <f t="shared" si="34"/>
        <v>10671</v>
      </c>
      <c r="AD377" s="3">
        <f t="shared" si="35"/>
        <v>14943</v>
      </c>
    </row>
    <row r="378" spans="1:30" x14ac:dyDescent="0.15">
      <c r="A378" s="3">
        <v>373</v>
      </c>
      <c r="B378" s="3" t="str">
        <f t="shared" si="30"/>
        <v>关卡373小怪</v>
      </c>
      <c r="C378" s="3">
        <f>INDEX([3]关卡!$J$19:$J$2018,A378)</f>
        <v>284</v>
      </c>
      <c r="D378" s="3">
        <f>INDEX([3]关卡!$N$19:$N$2018,A378)</f>
        <v>284</v>
      </c>
      <c r="E378" s="3" t="s">
        <v>24</v>
      </c>
      <c r="F378" s="3" t="s">
        <v>26</v>
      </c>
      <c r="G378" s="3">
        <v>3</v>
      </c>
      <c r="H378" s="3">
        <v>0</v>
      </c>
      <c r="I378" s="3">
        <v>0</v>
      </c>
      <c r="J378" s="4">
        <v>1</v>
      </c>
      <c r="K378" s="4">
        <v>1</v>
      </c>
      <c r="L378" s="4">
        <v>2</v>
      </c>
      <c r="M378" s="3">
        <v>15</v>
      </c>
      <c r="N378" s="3">
        <v>2</v>
      </c>
      <c r="O378" s="3">
        <f>HLOOKUP(O$5,[1]非R能力!$B$8:$F$558,$C378+1,0)</f>
        <v>292552.63470635738</v>
      </c>
      <c r="P378" s="3">
        <f>HLOOKUP(P$5,[1]非R能力!$B$8:$F$558,$C378+1,0)</f>
        <v>52583.311210016698</v>
      </c>
      <c r="Q378" s="3">
        <f>HLOOKUP(Q$5,[1]非R能力!$B$8:$F$558,$C378+1,0)</f>
        <v>31977.411268176409</v>
      </c>
      <c r="R378" s="3">
        <f>HLOOKUP(R$5,[1]非R能力!$B$8:$F$558,$C378+1,0)</f>
        <v>14943.307807752275</v>
      </c>
      <c r="S378" s="3">
        <f>HLOOKUP(S$5,[1]非R能力!$B$8:$F$558,$C378+1,0)</f>
        <v>10671.57007765999</v>
      </c>
      <c r="T378" s="3">
        <f>INDEX([1]非R能力!$H$9:$H$558,D378)</f>
        <v>16002.455468577677</v>
      </c>
      <c r="U378" s="3">
        <f>IF(E378="小怪",0,IF(INDEX([1]非R能力!$FK$9:$FK$558,C378)=0,0,10))</f>
        <v>0</v>
      </c>
      <c r="V378" s="3">
        <f>IF(E378="小怪",0,IF(INDEX([1]非R能力!$FH$9:$FH$558,C378)=0,0,5000))</f>
        <v>0</v>
      </c>
      <c r="W378" s="3">
        <f>HLOOKUP(W$5,[2]人物技能基础!$O$3:$Q$553,$C378+1,0)</f>
        <v>3.637142857142857</v>
      </c>
      <c r="X378" s="3">
        <f>HLOOKUP(X$5,[2]人物技能基础!$O$3:$Q$553,$C378+1,0)</f>
        <v>2.0186428571428574</v>
      </c>
      <c r="Y378" s="3">
        <f>HLOOKUP(Y$5,[2]人物技能基础!$O$3:$Q$553,$C378+1,0)</f>
        <v>99.964285714285708</v>
      </c>
      <c r="Z378" s="3">
        <f t="shared" si="31"/>
        <v>293398</v>
      </c>
      <c r="AA378" s="3">
        <f t="shared" si="32"/>
        <v>6395</v>
      </c>
      <c r="AB378" s="3">
        <f t="shared" si="33"/>
        <v>0</v>
      </c>
      <c r="AC378" s="3">
        <f t="shared" si="34"/>
        <v>10671</v>
      </c>
      <c r="AD378" s="3">
        <f t="shared" si="35"/>
        <v>14943</v>
      </c>
    </row>
    <row r="379" spans="1:30" x14ac:dyDescent="0.15">
      <c r="A379" s="3">
        <v>374</v>
      </c>
      <c r="B379" s="3" t="str">
        <f t="shared" si="30"/>
        <v>关卡374小怪</v>
      </c>
      <c r="C379" s="3">
        <f>INDEX([3]关卡!$J$19:$J$2018,A379)</f>
        <v>284</v>
      </c>
      <c r="D379" s="3">
        <f>INDEX([3]关卡!$N$19:$N$2018,A379)</f>
        <v>284</v>
      </c>
      <c r="E379" s="3" t="s">
        <v>24</v>
      </c>
      <c r="F379" s="3" t="s">
        <v>26</v>
      </c>
      <c r="G379" s="3">
        <v>3</v>
      </c>
      <c r="H379" s="3">
        <v>0</v>
      </c>
      <c r="I379" s="3">
        <v>0</v>
      </c>
      <c r="J379" s="4">
        <v>1</v>
      </c>
      <c r="K379" s="4">
        <v>1</v>
      </c>
      <c r="L379" s="4">
        <v>2</v>
      </c>
      <c r="M379" s="3">
        <v>15</v>
      </c>
      <c r="N379" s="3">
        <v>2</v>
      </c>
      <c r="O379" s="3">
        <f>HLOOKUP(O$5,[1]非R能力!$B$8:$F$558,$C379+1,0)</f>
        <v>292552.63470635738</v>
      </c>
      <c r="P379" s="3">
        <f>HLOOKUP(P$5,[1]非R能力!$B$8:$F$558,$C379+1,0)</f>
        <v>52583.311210016698</v>
      </c>
      <c r="Q379" s="3">
        <f>HLOOKUP(Q$5,[1]非R能力!$B$8:$F$558,$C379+1,0)</f>
        <v>31977.411268176409</v>
      </c>
      <c r="R379" s="3">
        <f>HLOOKUP(R$5,[1]非R能力!$B$8:$F$558,$C379+1,0)</f>
        <v>14943.307807752275</v>
      </c>
      <c r="S379" s="3">
        <f>HLOOKUP(S$5,[1]非R能力!$B$8:$F$558,$C379+1,0)</f>
        <v>10671.57007765999</v>
      </c>
      <c r="T379" s="3">
        <f>INDEX([1]非R能力!$H$9:$H$558,D379)</f>
        <v>16002.455468577677</v>
      </c>
      <c r="U379" s="3">
        <f>IF(E379="小怪",0,IF(INDEX([1]非R能力!$FK$9:$FK$558,C379)=0,0,10))</f>
        <v>0</v>
      </c>
      <c r="V379" s="3">
        <f>IF(E379="小怪",0,IF(INDEX([1]非R能力!$FH$9:$FH$558,C379)=0,0,5000))</f>
        <v>0</v>
      </c>
      <c r="W379" s="3">
        <f>HLOOKUP(W$5,[2]人物技能基础!$O$3:$Q$553,$C379+1,0)</f>
        <v>3.637142857142857</v>
      </c>
      <c r="X379" s="3">
        <f>HLOOKUP(X$5,[2]人物技能基础!$O$3:$Q$553,$C379+1,0)</f>
        <v>2.0186428571428574</v>
      </c>
      <c r="Y379" s="3">
        <f>HLOOKUP(Y$5,[2]人物技能基础!$O$3:$Q$553,$C379+1,0)</f>
        <v>99.964285714285708</v>
      </c>
      <c r="Z379" s="3">
        <f t="shared" si="31"/>
        <v>293398</v>
      </c>
      <c r="AA379" s="3">
        <f t="shared" si="32"/>
        <v>6395</v>
      </c>
      <c r="AB379" s="3">
        <f t="shared" si="33"/>
        <v>0</v>
      </c>
      <c r="AC379" s="3">
        <f t="shared" si="34"/>
        <v>10671</v>
      </c>
      <c r="AD379" s="3">
        <f t="shared" si="35"/>
        <v>14943</v>
      </c>
    </row>
    <row r="380" spans="1:30" x14ac:dyDescent="0.15">
      <c r="A380" s="3">
        <v>375</v>
      </c>
      <c r="B380" s="3" t="str">
        <f t="shared" si="30"/>
        <v>关卡375小怪</v>
      </c>
      <c r="C380" s="3">
        <f>INDEX([3]关卡!$J$19:$J$2018,A380)</f>
        <v>284</v>
      </c>
      <c r="D380" s="3">
        <f>INDEX([3]关卡!$N$19:$N$2018,A380)</f>
        <v>284</v>
      </c>
      <c r="E380" s="3" t="s">
        <v>24</v>
      </c>
      <c r="F380" s="3" t="s">
        <v>26</v>
      </c>
      <c r="G380" s="3">
        <v>3</v>
      </c>
      <c r="H380" s="3">
        <v>0</v>
      </c>
      <c r="I380" s="3">
        <v>0</v>
      </c>
      <c r="J380" s="4">
        <v>1</v>
      </c>
      <c r="K380" s="4">
        <v>1</v>
      </c>
      <c r="L380" s="4">
        <v>2</v>
      </c>
      <c r="M380" s="3">
        <v>15</v>
      </c>
      <c r="N380" s="3">
        <v>2</v>
      </c>
      <c r="O380" s="3">
        <f>HLOOKUP(O$5,[1]非R能力!$B$8:$F$558,$C380+1,0)</f>
        <v>292552.63470635738</v>
      </c>
      <c r="P380" s="3">
        <f>HLOOKUP(P$5,[1]非R能力!$B$8:$F$558,$C380+1,0)</f>
        <v>52583.311210016698</v>
      </c>
      <c r="Q380" s="3">
        <f>HLOOKUP(Q$5,[1]非R能力!$B$8:$F$558,$C380+1,0)</f>
        <v>31977.411268176409</v>
      </c>
      <c r="R380" s="3">
        <f>HLOOKUP(R$5,[1]非R能力!$B$8:$F$558,$C380+1,0)</f>
        <v>14943.307807752275</v>
      </c>
      <c r="S380" s="3">
        <f>HLOOKUP(S$5,[1]非R能力!$B$8:$F$558,$C380+1,0)</f>
        <v>10671.57007765999</v>
      </c>
      <c r="T380" s="3">
        <f>INDEX([1]非R能力!$H$9:$H$558,D380)</f>
        <v>16002.455468577677</v>
      </c>
      <c r="U380" s="3">
        <f>IF(E380="小怪",0,IF(INDEX([1]非R能力!$FK$9:$FK$558,C380)=0,0,10))</f>
        <v>0</v>
      </c>
      <c r="V380" s="3">
        <f>IF(E380="小怪",0,IF(INDEX([1]非R能力!$FH$9:$FH$558,C380)=0,0,5000))</f>
        <v>0</v>
      </c>
      <c r="W380" s="3">
        <f>HLOOKUP(W$5,[2]人物技能基础!$O$3:$Q$553,$C380+1,0)</f>
        <v>3.637142857142857</v>
      </c>
      <c r="X380" s="3">
        <f>HLOOKUP(X$5,[2]人物技能基础!$O$3:$Q$553,$C380+1,0)</f>
        <v>2.0186428571428574</v>
      </c>
      <c r="Y380" s="3">
        <f>HLOOKUP(Y$5,[2]人物技能基础!$O$3:$Q$553,$C380+1,0)</f>
        <v>99.964285714285708</v>
      </c>
      <c r="Z380" s="3">
        <f t="shared" si="31"/>
        <v>293398</v>
      </c>
      <c r="AA380" s="3">
        <f t="shared" si="32"/>
        <v>6395</v>
      </c>
      <c r="AB380" s="3">
        <f t="shared" si="33"/>
        <v>0</v>
      </c>
      <c r="AC380" s="3">
        <f t="shared" si="34"/>
        <v>10671</v>
      </c>
      <c r="AD380" s="3">
        <f t="shared" si="35"/>
        <v>14943</v>
      </c>
    </row>
    <row r="381" spans="1:30" x14ac:dyDescent="0.15">
      <c r="A381" s="3">
        <v>376</v>
      </c>
      <c r="B381" s="3" t="str">
        <f t="shared" si="30"/>
        <v>关卡376小怪</v>
      </c>
      <c r="C381" s="3">
        <f>INDEX([3]关卡!$J$19:$J$2018,A381)</f>
        <v>284</v>
      </c>
      <c r="D381" s="3">
        <f>INDEX([3]关卡!$N$19:$N$2018,A381)</f>
        <v>284</v>
      </c>
      <c r="E381" s="3" t="s">
        <v>24</v>
      </c>
      <c r="F381" s="3" t="s">
        <v>26</v>
      </c>
      <c r="G381" s="3">
        <v>3</v>
      </c>
      <c r="H381" s="3">
        <v>0</v>
      </c>
      <c r="I381" s="3">
        <v>0</v>
      </c>
      <c r="J381" s="4">
        <v>1</v>
      </c>
      <c r="K381" s="4">
        <v>1</v>
      </c>
      <c r="L381" s="4">
        <v>2</v>
      </c>
      <c r="M381" s="3">
        <v>15</v>
      </c>
      <c r="N381" s="3">
        <v>2</v>
      </c>
      <c r="O381" s="3">
        <f>HLOOKUP(O$5,[1]非R能力!$B$8:$F$558,$C381+1,0)</f>
        <v>292552.63470635738</v>
      </c>
      <c r="P381" s="3">
        <f>HLOOKUP(P$5,[1]非R能力!$B$8:$F$558,$C381+1,0)</f>
        <v>52583.311210016698</v>
      </c>
      <c r="Q381" s="3">
        <f>HLOOKUP(Q$5,[1]非R能力!$B$8:$F$558,$C381+1,0)</f>
        <v>31977.411268176409</v>
      </c>
      <c r="R381" s="3">
        <f>HLOOKUP(R$5,[1]非R能力!$B$8:$F$558,$C381+1,0)</f>
        <v>14943.307807752275</v>
      </c>
      <c r="S381" s="3">
        <f>HLOOKUP(S$5,[1]非R能力!$B$8:$F$558,$C381+1,0)</f>
        <v>10671.57007765999</v>
      </c>
      <c r="T381" s="3">
        <f>INDEX([1]非R能力!$H$9:$H$558,D381)</f>
        <v>16002.455468577677</v>
      </c>
      <c r="U381" s="3">
        <f>IF(E381="小怪",0,IF(INDEX([1]非R能力!$FK$9:$FK$558,C381)=0,0,10))</f>
        <v>0</v>
      </c>
      <c r="V381" s="3">
        <f>IF(E381="小怪",0,IF(INDEX([1]非R能力!$FH$9:$FH$558,C381)=0,0,5000))</f>
        <v>0</v>
      </c>
      <c r="W381" s="3">
        <f>HLOOKUP(W$5,[2]人物技能基础!$O$3:$Q$553,$C381+1,0)</f>
        <v>3.637142857142857</v>
      </c>
      <c r="X381" s="3">
        <f>HLOOKUP(X$5,[2]人物技能基础!$O$3:$Q$553,$C381+1,0)</f>
        <v>2.0186428571428574</v>
      </c>
      <c r="Y381" s="3">
        <f>HLOOKUP(Y$5,[2]人物技能基础!$O$3:$Q$553,$C381+1,0)</f>
        <v>99.964285714285708</v>
      </c>
      <c r="Z381" s="3">
        <f t="shared" si="31"/>
        <v>293398</v>
      </c>
      <c r="AA381" s="3">
        <f t="shared" si="32"/>
        <v>6395</v>
      </c>
      <c r="AB381" s="3">
        <f t="shared" si="33"/>
        <v>0</v>
      </c>
      <c r="AC381" s="3">
        <f t="shared" si="34"/>
        <v>10671</v>
      </c>
      <c r="AD381" s="3">
        <f t="shared" si="35"/>
        <v>14943</v>
      </c>
    </row>
    <row r="382" spans="1:30" x14ac:dyDescent="0.15">
      <c r="A382" s="3">
        <v>377</v>
      </c>
      <c r="B382" s="3" t="str">
        <f t="shared" si="30"/>
        <v>关卡377小怪</v>
      </c>
      <c r="C382" s="3">
        <f>INDEX([3]关卡!$J$19:$J$2018,A382)</f>
        <v>284</v>
      </c>
      <c r="D382" s="3">
        <f>INDEX([3]关卡!$N$19:$N$2018,A382)</f>
        <v>284</v>
      </c>
      <c r="E382" s="3" t="s">
        <v>24</v>
      </c>
      <c r="F382" s="3" t="s">
        <v>26</v>
      </c>
      <c r="G382" s="3">
        <v>3</v>
      </c>
      <c r="H382" s="3">
        <v>0</v>
      </c>
      <c r="I382" s="3">
        <v>0</v>
      </c>
      <c r="J382" s="4">
        <v>1</v>
      </c>
      <c r="K382" s="4">
        <v>1</v>
      </c>
      <c r="L382" s="4">
        <v>2</v>
      </c>
      <c r="M382" s="3">
        <v>15</v>
      </c>
      <c r="N382" s="3">
        <v>2</v>
      </c>
      <c r="O382" s="3">
        <f>HLOOKUP(O$5,[1]非R能力!$B$8:$F$558,$C382+1,0)</f>
        <v>292552.63470635738</v>
      </c>
      <c r="P382" s="3">
        <f>HLOOKUP(P$5,[1]非R能力!$B$8:$F$558,$C382+1,0)</f>
        <v>52583.311210016698</v>
      </c>
      <c r="Q382" s="3">
        <f>HLOOKUP(Q$5,[1]非R能力!$B$8:$F$558,$C382+1,0)</f>
        <v>31977.411268176409</v>
      </c>
      <c r="R382" s="3">
        <f>HLOOKUP(R$5,[1]非R能力!$B$8:$F$558,$C382+1,0)</f>
        <v>14943.307807752275</v>
      </c>
      <c r="S382" s="3">
        <f>HLOOKUP(S$5,[1]非R能力!$B$8:$F$558,$C382+1,0)</f>
        <v>10671.57007765999</v>
      </c>
      <c r="T382" s="3">
        <f>INDEX([1]非R能力!$H$9:$H$558,D382)</f>
        <v>16002.455468577677</v>
      </c>
      <c r="U382" s="3">
        <f>IF(E382="小怪",0,IF(INDEX([1]非R能力!$FK$9:$FK$558,C382)=0,0,10))</f>
        <v>0</v>
      </c>
      <c r="V382" s="3">
        <f>IF(E382="小怪",0,IF(INDEX([1]非R能力!$FH$9:$FH$558,C382)=0,0,5000))</f>
        <v>0</v>
      </c>
      <c r="W382" s="3">
        <f>HLOOKUP(W$5,[2]人物技能基础!$O$3:$Q$553,$C382+1,0)</f>
        <v>3.637142857142857</v>
      </c>
      <c r="X382" s="3">
        <f>HLOOKUP(X$5,[2]人物技能基础!$O$3:$Q$553,$C382+1,0)</f>
        <v>2.0186428571428574</v>
      </c>
      <c r="Y382" s="3">
        <f>HLOOKUP(Y$5,[2]人物技能基础!$O$3:$Q$553,$C382+1,0)</f>
        <v>99.964285714285708</v>
      </c>
      <c r="Z382" s="3">
        <f t="shared" si="31"/>
        <v>293398</v>
      </c>
      <c r="AA382" s="3">
        <f t="shared" si="32"/>
        <v>6395</v>
      </c>
      <c r="AB382" s="3">
        <f t="shared" si="33"/>
        <v>0</v>
      </c>
      <c r="AC382" s="3">
        <f t="shared" si="34"/>
        <v>10671</v>
      </c>
      <c r="AD382" s="3">
        <f t="shared" si="35"/>
        <v>14943</v>
      </c>
    </row>
    <row r="383" spans="1:30" x14ac:dyDescent="0.15">
      <c r="A383" s="3">
        <v>378</v>
      </c>
      <c r="B383" s="3" t="str">
        <f t="shared" si="30"/>
        <v>关卡378小怪</v>
      </c>
      <c r="C383" s="3">
        <f>INDEX([3]关卡!$J$19:$J$2018,A383)</f>
        <v>285</v>
      </c>
      <c r="D383" s="3">
        <f>INDEX([3]关卡!$N$19:$N$2018,A383)</f>
        <v>285</v>
      </c>
      <c r="E383" s="3" t="s">
        <v>24</v>
      </c>
      <c r="F383" s="3" t="s">
        <v>26</v>
      </c>
      <c r="G383" s="3">
        <v>3</v>
      </c>
      <c r="H383" s="3">
        <v>0</v>
      </c>
      <c r="I383" s="3">
        <v>0</v>
      </c>
      <c r="J383" s="4">
        <v>1</v>
      </c>
      <c r="K383" s="4">
        <v>1</v>
      </c>
      <c r="L383" s="4">
        <v>2</v>
      </c>
      <c r="M383" s="3">
        <v>15</v>
      </c>
      <c r="N383" s="3">
        <v>2</v>
      </c>
      <c r="O383" s="3">
        <f>HLOOKUP(O$5,[1]非R能力!$B$8:$F$558,$C383+1,0)</f>
        <v>298102.35757101967</v>
      </c>
      <c r="P383" s="3">
        <f>HLOOKUP(P$5,[1]非R能力!$B$8:$F$558,$C383+1,0)</f>
        <v>53527.288108369401</v>
      </c>
      <c r="Q383" s="3">
        <f>HLOOKUP(Q$5,[1]非R能力!$B$8:$F$558,$C383+1,0)</f>
        <v>32645.703983007719</v>
      </c>
      <c r="R383" s="3">
        <f>HLOOKUP(R$5,[1]非R能力!$B$8:$F$558,$C383+1,0)</f>
        <v>21172.576516261761</v>
      </c>
      <c r="S383" s="3">
        <f>HLOOKUP(S$5,[1]非R能力!$B$8:$F$558,$C383+1,0)</f>
        <v>10880.364631557793</v>
      </c>
      <c r="T383" s="3">
        <f>INDEX([1]非R能力!$H$9:$H$558,D383)</f>
        <v>16112.250000000004</v>
      </c>
      <c r="U383" s="3">
        <f>IF(E383="小怪",0,IF(INDEX([1]非R能力!$FK$9:$FK$558,C383)=0,0,10))</f>
        <v>0</v>
      </c>
      <c r="V383" s="3">
        <f>IF(E383="小怪",0,IF(INDEX([1]非R能力!$FH$9:$FH$558,C383)=0,0,5000))</f>
        <v>0</v>
      </c>
      <c r="W383" s="3">
        <f>HLOOKUP(W$5,[2]人物技能基础!$O$3:$Q$553,$C383+1,0)</f>
        <v>3.637142857142857</v>
      </c>
      <c r="X383" s="3">
        <f>HLOOKUP(X$5,[2]人物技能基础!$O$3:$Q$553,$C383+1,0)</f>
        <v>2.0186428571428574</v>
      </c>
      <c r="Y383" s="3">
        <f>HLOOKUP(Y$5,[2]人物技能基础!$O$3:$Q$553,$C383+1,0)</f>
        <v>99.964285714285708</v>
      </c>
      <c r="Z383" s="3">
        <f t="shared" si="31"/>
        <v>298235</v>
      </c>
      <c r="AA383" s="3">
        <f t="shared" si="32"/>
        <v>6529</v>
      </c>
      <c r="AB383" s="3">
        <f t="shared" si="33"/>
        <v>0</v>
      </c>
      <c r="AC383" s="3">
        <f t="shared" si="34"/>
        <v>10880</v>
      </c>
      <c r="AD383" s="3">
        <f t="shared" si="35"/>
        <v>21172</v>
      </c>
    </row>
    <row r="384" spans="1:30" x14ac:dyDescent="0.15">
      <c r="A384" s="3">
        <v>379</v>
      </c>
      <c r="B384" s="3" t="str">
        <f t="shared" si="30"/>
        <v>关卡379小怪</v>
      </c>
      <c r="C384" s="3">
        <f>INDEX([3]关卡!$J$19:$J$2018,A384)</f>
        <v>285</v>
      </c>
      <c r="D384" s="3">
        <f>INDEX([3]关卡!$N$19:$N$2018,A384)</f>
        <v>285</v>
      </c>
      <c r="E384" s="3" t="s">
        <v>24</v>
      </c>
      <c r="F384" s="3" t="s">
        <v>26</v>
      </c>
      <c r="G384" s="3">
        <v>3</v>
      </c>
      <c r="H384" s="3">
        <v>0</v>
      </c>
      <c r="I384" s="3">
        <v>0</v>
      </c>
      <c r="J384" s="4">
        <v>1</v>
      </c>
      <c r="K384" s="4">
        <v>1</v>
      </c>
      <c r="L384" s="4">
        <v>2</v>
      </c>
      <c r="M384" s="3">
        <v>15</v>
      </c>
      <c r="N384" s="3">
        <v>2</v>
      </c>
      <c r="O384" s="3">
        <f>HLOOKUP(O$5,[1]非R能力!$B$8:$F$558,$C384+1,0)</f>
        <v>298102.35757101967</v>
      </c>
      <c r="P384" s="3">
        <f>HLOOKUP(P$5,[1]非R能力!$B$8:$F$558,$C384+1,0)</f>
        <v>53527.288108369401</v>
      </c>
      <c r="Q384" s="3">
        <f>HLOOKUP(Q$5,[1]非R能力!$B$8:$F$558,$C384+1,0)</f>
        <v>32645.703983007719</v>
      </c>
      <c r="R384" s="3">
        <f>HLOOKUP(R$5,[1]非R能力!$B$8:$F$558,$C384+1,0)</f>
        <v>21172.576516261761</v>
      </c>
      <c r="S384" s="3">
        <f>HLOOKUP(S$5,[1]非R能力!$B$8:$F$558,$C384+1,0)</f>
        <v>10880.364631557793</v>
      </c>
      <c r="T384" s="3">
        <f>INDEX([1]非R能力!$H$9:$H$558,D384)</f>
        <v>16112.250000000004</v>
      </c>
      <c r="U384" s="3">
        <f>IF(E384="小怪",0,IF(INDEX([1]非R能力!$FK$9:$FK$558,C384)=0,0,10))</f>
        <v>0</v>
      </c>
      <c r="V384" s="3">
        <f>IF(E384="小怪",0,IF(INDEX([1]非R能力!$FH$9:$FH$558,C384)=0,0,5000))</f>
        <v>0</v>
      </c>
      <c r="W384" s="3">
        <f>HLOOKUP(W$5,[2]人物技能基础!$O$3:$Q$553,$C384+1,0)</f>
        <v>3.637142857142857</v>
      </c>
      <c r="X384" s="3">
        <f>HLOOKUP(X$5,[2]人物技能基础!$O$3:$Q$553,$C384+1,0)</f>
        <v>2.0186428571428574</v>
      </c>
      <c r="Y384" s="3">
        <f>HLOOKUP(Y$5,[2]人物技能基础!$O$3:$Q$553,$C384+1,0)</f>
        <v>99.964285714285708</v>
      </c>
      <c r="Z384" s="3">
        <f t="shared" si="31"/>
        <v>298235</v>
      </c>
      <c r="AA384" s="3">
        <f t="shared" si="32"/>
        <v>6529</v>
      </c>
      <c r="AB384" s="3">
        <f t="shared" si="33"/>
        <v>0</v>
      </c>
      <c r="AC384" s="3">
        <f t="shared" si="34"/>
        <v>10880</v>
      </c>
      <c r="AD384" s="3">
        <f t="shared" si="35"/>
        <v>21172</v>
      </c>
    </row>
    <row r="385" spans="1:30" x14ac:dyDescent="0.15">
      <c r="A385" s="3">
        <v>380</v>
      </c>
      <c r="B385" s="3" t="str">
        <f t="shared" si="30"/>
        <v>关卡380小怪</v>
      </c>
      <c r="C385" s="3">
        <f>INDEX([3]关卡!$J$19:$J$2018,A385)</f>
        <v>285</v>
      </c>
      <c r="D385" s="3">
        <f>INDEX([3]关卡!$N$19:$N$2018,A385)</f>
        <v>285</v>
      </c>
      <c r="E385" s="3" t="s">
        <v>24</v>
      </c>
      <c r="F385" s="3" t="s">
        <v>26</v>
      </c>
      <c r="G385" s="3">
        <v>3</v>
      </c>
      <c r="H385" s="3">
        <v>0</v>
      </c>
      <c r="I385" s="3">
        <v>0</v>
      </c>
      <c r="J385" s="4">
        <v>1</v>
      </c>
      <c r="K385" s="4">
        <v>1</v>
      </c>
      <c r="L385" s="4">
        <v>2</v>
      </c>
      <c r="M385" s="3">
        <v>15</v>
      </c>
      <c r="N385" s="3">
        <v>2</v>
      </c>
      <c r="O385" s="3">
        <f>HLOOKUP(O$5,[1]非R能力!$B$8:$F$558,$C385+1,0)</f>
        <v>298102.35757101967</v>
      </c>
      <c r="P385" s="3">
        <f>HLOOKUP(P$5,[1]非R能力!$B$8:$F$558,$C385+1,0)</f>
        <v>53527.288108369401</v>
      </c>
      <c r="Q385" s="3">
        <f>HLOOKUP(Q$5,[1]非R能力!$B$8:$F$558,$C385+1,0)</f>
        <v>32645.703983007719</v>
      </c>
      <c r="R385" s="3">
        <f>HLOOKUP(R$5,[1]非R能力!$B$8:$F$558,$C385+1,0)</f>
        <v>21172.576516261761</v>
      </c>
      <c r="S385" s="3">
        <f>HLOOKUP(S$5,[1]非R能力!$B$8:$F$558,$C385+1,0)</f>
        <v>10880.364631557793</v>
      </c>
      <c r="T385" s="3">
        <f>INDEX([1]非R能力!$H$9:$H$558,D385)</f>
        <v>16112.250000000004</v>
      </c>
      <c r="U385" s="3">
        <f>IF(E385="小怪",0,IF(INDEX([1]非R能力!$FK$9:$FK$558,C385)=0,0,10))</f>
        <v>0</v>
      </c>
      <c r="V385" s="3">
        <f>IF(E385="小怪",0,IF(INDEX([1]非R能力!$FH$9:$FH$558,C385)=0,0,5000))</f>
        <v>0</v>
      </c>
      <c r="W385" s="3">
        <f>HLOOKUP(W$5,[2]人物技能基础!$O$3:$Q$553,$C385+1,0)</f>
        <v>3.637142857142857</v>
      </c>
      <c r="X385" s="3">
        <f>HLOOKUP(X$5,[2]人物技能基础!$O$3:$Q$553,$C385+1,0)</f>
        <v>2.0186428571428574</v>
      </c>
      <c r="Y385" s="3">
        <f>HLOOKUP(Y$5,[2]人物技能基础!$O$3:$Q$553,$C385+1,0)</f>
        <v>99.964285714285708</v>
      </c>
      <c r="Z385" s="3">
        <f t="shared" si="31"/>
        <v>298235</v>
      </c>
      <c r="AA385" s="3">
        <f t="shared" si="32"/>
        <v>6529</v>
      </c>
      <c r="AB385" s="3">
        <f t="shared" si="33"/>
        <v>0</v>
      </c>
      <c r="AC385" s="3">
        <f t="shared" si="34"/>
        <v>10880</v>
      </c>
      <c r="AD385" s="3">
        <f t="shared" si="35"/>
        <v>21172</v>
      </c>
    </row>
    <row r="386" spans="1:30" x14ac:dyDescent="0.15">
      <c r="A386" s="3">
        <v>381</v>
      </c>
      <c r="B386" s="3" t="str">
        <f t="shared" si="30"/>
        <v>关卡381小怪</v>
      </c>
      <c r="C386" s="3">
        <f>INDEX([3]关卡!$J$19:$J$2018,A386)</f>
        <v>285</v>
      </c>
      <c r="D386" s="3">
        <f>INDEX([3]关卡!$N$19:$N$2018,A386)</f>
        <v>285</v>
      </c>
      <c r="E386" s="3" t="s">
        <v>24</v>
      </c>
      <c r="F386" s="3" t="s">
        <v>26</v>
      </c>
      <c r="G386" s="3">
        <v>3</v>
      </c>
      <c r="H386" s="3">
        <v>0</v>
      </c>
      <c r="I386" s="3">
        <v>0</v>
      </c>
      <c r="J386" s="4">
        <v>1</v>
      </c>
      <c r="K386" s="4">
        <v>1</v>
      </c>
      <c r="L386" s="4">
        <v>2</v>
      </c>
      <c r="M386" s="3">
        <v>15</v>
      </c>
      <c r="N386" s="3">
        <v>2</v>
      </c>
      <c r="O386" s="3">
        <f>HLOOKUP(O$5,[1]非R能力!$B$8:$F$558,$C386+1,0)</f>
        <v>298102.35757101967</v>
      </c>
      <c r="P386" s="3">
        <f>HLOOKUP(P$5,[1]非R能力!$B$8:$F$558,$C386+1,0)</f>
        <v>53527.288108369401</v>
      </c>
      <c r="Q386" s="3">
        <f>HLOOKUP(Q$5,[1]非R能力!$B$8:$F$558,$C386+1,0)</f>
        <v>32645.703983007719</v>
      </c>
      <c r="R386" s="3">
        <f>HLOOKUP(R$5,[1]非R能力!$B$8:$F$558,$C386+1,0)</f>
        <v>21172.576516261761</v>
      </c>
      <c r="S386" s="3">
        <f>HLOOKUP(S$5,[1]非R能力!$B$8:$F$558,$C386+1,0)</f>
        <v>10880.364631557793</v>
      </c>
      <c r="T386" s="3">
        <f>INDEX([1]非R能力!$H$9:$H$558,D386)</f>
        <v>16112.250000000004</v>
      </c>
      <c r="U386" s="3">
        <f>IF(E386="小怪",0,IF(INDEX([1]非R能力!$FK$9:$FK$558,C386)=0,0,10))</f>
        <v>0</v>
      </c>
      <c r="V386" s="3">
        <f>IF(E386="小怪",0,IF(INDEX([1]非R能力!$FH$9:$FH$558,C386)=0,0,5000))</f>
        <v>0</v>
      </c>
      <c r="W386" s="3">
        <f>HLOOKUP(W$5,[2]人物技能基础!$O$3:$Q$553,$C386+1,0)</f>
        <v>3.637142857142857</v>
      </c>
      <c r="X386" s="3">
        <f>HLOOKUP(X$5,[2]人物技能基础!$O$3:$Q$553,$C386+1,0)</f>
        <v>2.0186428571428574</v>
      </c>
      <c r="Y386" s="3">
        <f>HLOOKUP(Y$5,[2]人物技能基础!$O$3:$Q$553,$C386+1,0)</f>
        <v>99.964285714285708</v>
      </c>
      <c r="Z386" s="3">
        <f t="shared" si="31"/>
        <v>298235</v>
      </c>
      <c r="AA386" s="3">
        <f t="shared" si="32"/>
        <v>6529</v>
      </c>
      <c r="AB386" s="3">
        <f t="shared" si="33"/>
        <v>0</v>
      </c>
      <c r="AC386" s="3">
        <f t="shared" si="34"/>
        <v>10880</v>
      </c>
      <c r="AD386" s="3">
        <f t="shared" si="35"/>
        <v>21172</v>
      </c>
    </row>
    <row r="387" spans="1:30" x14ac:dyDescent="0.15">
      <c r="A387" s="3">
        <v>382</v>
      </c>
      <c r="B387" s="3" t="str">
        <f t="shared" si="30"/>
        <v>关卡382小怪</v>
      </c>
      <c r="C387" s="3">
        <f>INDEX([3]关卡!$J$19:$J$2018,A387)</f>
        <v>285</v>
      </c>
      <c r="D387" s="3">
        <f>INDEX([3]关卡!$N$19:$N$2018,A387)</f>
        <v>285</v>
      </c>
      <c r="E387" s="3" t="s">
        <v>24</v>
      </c>
      <c r="F387" s="3" t="s">
        <v>26</v>
      </c>
      <c r="G387" s="3">
        <v>3</v>
      </c>
      <c r="H387" s="3">
        <v>0</v>
      </c>
      <c r="I387" s="3">
        <v>0</v>
      </c>
      <c r="J387" s="4">
        <v>1</v>
      </c>
      <c r="K387" s="4">
        <v>1</v>
      </c>
      <c r="L387" s="4">
        <v>2</v>
      </c>
      <c r="M387" s="3">
        <v>15</v>
      </c>
      <c r="N387" s="3">
        <v>2</v>
      </c>
      <c r="O387" s="3">
        <f>HLOOKUP(O$5,[1]非R能力!$B$8:$F$558,$C387+1,0)</f>
        <v>298102.35757101967</v>
      </c>
      <c r="P387" s="3">
        <f>HLOOKUP(P$5,[1]非R能力!$B$8:$F$558,$C387+1,0)</f>
        <v>53527.288108369401</v>
      </c>
      <c r="Q387" s="3">
        <f>HLOOKUP(Q$5,[1]非R能力!$B$8:$F$558,$C387+1,0)</f>
        <v>32645.703983007719</v>
      </c>
      <c r="R387" s="3">
        <f>HLOOKUP(R$5,[1]非R能力!$B$8:$F$558,$C387+1,0)</f>
        <v>21172.576516261761</v>
      </c>
      <c r="S387" s="3">
        <f>HLOOKUP(S$5,[1]非R能力!$B$8:$F$558,$C387+1,0)</f>
        <v>10880.364631557793</v>
      </c>
      <c r="T387" s="3">
        <f>INDEX([1]非R能力!$H$9:$H$558,D387)</f>
        <v>16112.250000000004</v>
      </c>
      <c r="U387" s="3">
        <f>IF(E387="小怪",0,IF(INDEX([1]非R能力!$FK$9:$FK$558,C387)=0,0,10))</f>
        <v>0</v>
      </c>
      <c r="V387" s="3">
        <f>IF(E387="小怪",0,IF(INDEX([1]非R能力!$FH$9:$FH$558,C387)=0,0,5000))</f>
        <v>0</v>
      </c>
      <c r="W387" s="3">
        <f>HLOOKUP(W$5,[2]人物技能基础!$O$3:$Q$553,$C387+1,0)</f>
        <v>3.637142857142857</v>
      </c>
      <c r="X387" s="3">
        <f>HLOOKUP(X$5,[2]人物技能基础!$O$3:$Q$553,$C387+1,0)</f>
        <v>2.0186428571428574</v>
      </c>
      <c r="Y387" s="3">
        <f>HLOOKUP(Y$5,[2]人物技能基础!$O$3:$Q$553,$C387+1,0)</f>
        <v>99.964285714285708</v>
      </c>
      <c r="Z387" s="3">
        <f t="shared" si="31"/>
        <v>298235</v>
      </c>
      <c r="AA387" s="3">
        <f t="shared" si="32"/>
        <v>6529</v>
      </c>
      <c r="AB387" s="3">
        <f t="shared" si="33"/>
        <v>0</v>
      </c>
      <c r="AC387" s="3">
        <f t="shared" si="34"/>
        <v>10880</v>
      </c>
      <c r="AD387" s="3">
        <f t="shared" si="35"/>
        <v>21172</v>
      </c>
    </row>
    <row r="388" spans="1:30" x14ac:dyDescent="0.15">
      <c r="A388" s="3">
        <v>383</v>
      </c>
      <c r="B388" s="3" t="str">
        <f t="shared" si="30"/>
        <v>关卡383小怪</v>
      </c>
      <c r="C388" s="3">
        <f>INDEX([3]关卡!$J$19:$J$2018,A388)</f>
        <v>285</v>
      </c>
      <c r="D388" s="3">
        <f>INDEX([3]关卡!$N$19:$N$2018,A388)</f>
        <v>285</v>
      </c>
      <c r="E388" s="3" t="s">
        <v>24</v>
      </c>
      <c r="F388" s="3" t="s">
        <v>26</v>
      </c>
      <c r="G388" s="3">
        <v>3</v>
      </c>
      <c r="H388" s="3">
        <v>0</v>
      </c>
      <c r="I388" s="3">
        <v>0</v>
      </c>
      <c r="J388" s="4">
        <v>1</v>
      </c>
      <c r="K388" s="4">
        <v>1</v>
      </c>
      <c r="L388" s="4">
        <v>2</v>
      </c>
      <c r="M388" s="3">
        <v>15</v>
      </c>
      <c r="N388" s="3">
        <v>2</v>
      </c>
      <c r="O388" s="3">
        <f>HLOOKUP(O$5,[1]非R能力!$B$8:$F$558,$C388+1,0)</f>
        <v>298102.35757101967</v>
      </c>
      <c r="P388" s="3">
        <f>HLOOKUP(P$5,[1]非R能力!$B$8:$F$558,$C388+1,0)</f>
        <v>53527.288108369401</v>
      </c>
      <c r="Q388" s="3">
        <f>HLOOKUP(Q$5,[1]非R能力!$B$8:$F$558,$C388+1,0)</f>
        <v>32645.703983007719</v>
      </c>
      <c r="R388" s="3">
        <f>HLOOKUP(R$5,[1]非R能力!$B$8:$F$558,$C388+1,0)</f>
        <v>21172.576516261761</v>
      </c>
      <c r="S388" s="3">
        <f>HLOOKUP(S$5,[1]非R能力!$B$8:$F$558,$C388+1,0)</f>
        <v>10880.364631557793</v>
      </c>
      <c r="T388" s="3">
        <f>INDEX([1]非R能力!$H$9:$H$558,D388)</f>
        <v>16112.250000000004</v>
      </c>
      <c r="U388" s="3">
        <f>IF(E388="小怪",0,IF(INDEX([1]非R能力!$FK$9:$FK$558,C388)=0,0,10))</f>
        <v>0</v>
      </c>
      <c r="V388" s="3">
        <f>IF(E388="小怪",0,IF(INDEX([1]非R能力!$FH$9:$FH$558,C388)=0,0,5000))</f>
        <v>0</v>
      </c>
      <c r="W388" s="3">
        <f>HLOOKUP(W$5,[2]人物技能基础!$O$3:$Q$553,$C388+1,0)</f>
        <v>3.637142857142857</v>
      </c>
      <c r="X388" s="3">
        <f>HLOOKUP(X$5,[2]人物技能基础!$O$3:$Q$553,$C388+1,0)</f>
        <v>2.0186428571428574</v>
      </c>
      <c r="Y388" s="3">
        <f>HLOOKUP(Y$5,[2]人物技能基础!$O$3:$Q$553,$C388+1,0)</f>
        <v>99.964285714285708</v>
      </c>
      <c r="Z388" s="3">
        <f t="shared" si="31"/>
        <v>298235</v>
      </c>
      <c r="AA388" s="3">
        <f t="shared" si="32"/>
        <v>6529</v>
      </c>
      <c r="AB388" s="3">
        <f t="shared" si="33"/>
        <v>0</v>
      </c>
      <c r="AC388" s="3">
        <f t="shared" si="34"/>
        <v>10880</v>
      </c>
      <c r="AD388" s="3">
        <f t="shared" si="35"/>
        <v>21172</v>
      </c>
    </row>
    <row r="389" spans="1:30" x14ac:dyDescent="0.15">
      <c r="A389" s="3">
        <v>384</v>
      </c>
      <c r="B389" s="3" t="str">
        <f t="shared" si="30"/>
        <v>关卡384小怪</v>
      </c>
      <c r="C389" s="3">
        <f>INDEX([3]关卡!$J$19:$J$2018,A389)</f>
        <v>285</v>
      </c>
      <c r="D389" s="3">
        <f>INDEX([3]关卡!$N$19:$N$2018,A389)</f>
        <v>285</v>
      </c>
      <c r="E389" s="3" t="s">
        <v>24</v>
      </c>
      <c r="F389" s="3" t="s">
        <v>26</v>
      </c>
      <c r="G389" s="3">
        <v>3</v>
      </c>
      <c r="H389" s="3">
        <v>0</v>
      </c>
      <c r="I389" s="3">
        <v>0</v>
      </c>
      <c r="J389" s="4">
        <v>1</v>
      </c>
      <c r="K389" s="4">
        <v>1</v>
      </c>
      <c r="L389" s="4">
        <v>2</v>
      </c>
      <c r="M389" s="3">
        <v>15</v>
      </c>
      <c r="N389" s="3">
        <v>2</v>
      </c>
      <c r="O389" s="3">
        <f>HLOOKUP(O$5,[1]非R能力!$B$8:$F$558,$C389+1,0)</f>
        <v>298102.35757101967</v>
      </c>
      <c r="P389" s="3">
        <f>HLOOKUP(P$5,[1]非R能力!$B$8:$F$558,$C389+1,0)</f>
        <v>53527.288108369401</v>
      </c>
      <c r="Q389" s="3">
        <f>HLOOKUP(Q$5,[1]非R能力!$B$8:$F$558,$C389+1,0)</f>
        <v>32645.703983007719</v>
      </c>
      <c r="R389" s="3">
        <f>HLOOKUP(R$5,[1]非R能力!$B$8:$F$558,$C389+1,0)</f>
        <v>21172.576516261761</v>
      </c>
      <c r="S389" s="3">
        <f>HLOOKUP(S$5,[1]非R能力!$B$8:$F$558,$C389+1,0)</f>
        <v>10880.364631557793</v>
      </c>
      <c r="T389" s="3">
        <f>INDEX([1]非R能力!$H$9:$H$558,D389)</f>
        <v>16112.250000000004</v>
      </c>
      <c r="U389" s="3">
        <f>IF(E389="小怪",0,IF(INDEX([1]非R能力!$FK$9:$FK$558,C389)=0,0,10))</f>
        <v>0</v>
      </c>
      <c r="V389" s="3">
        <f>IF(E389="小怪",0,IF(INDEX([1]非R能力!$FH$9:$FH$558,C389)=0,0,5000))</f>
        <v>0</v>
      </c>
      <c r="W389" s="3">
        <f>HLOOKUP(W$5,[2]人物技能基础!$O$3:$Q$553,$C389+1,0)</f>
        <v>3.637142857142857</v>
      </c>
      <c r="X389" s="3">
        <f>HLOOKUP(X$5,[2]人物技能基础!$O$3:$Q$553,$C389+1,0)</f>
        <v>2.0186428571428574</v>
      </c>
      <c r="Y389" s="3">
        <f>HLOOKUP(Y$5,[2]人物技能基础!$O$3:$Q$553,$C389+1,0)</f>
        <v>99.964285714285708</v>
      </c>
      <c r="Z389" s="3">
        <f t="shared" si="31"/>
        <v>298235</v>
      </c>
      <c r="AA389" s="3">
        <f t="shared" si="32"/>
        <v>6529</v>
      </c>
      <c r="AB389" s="3">
        <f t="shared" si="33"/>
        <v>0</v>
      </c>
      <c r="AC389" s="3">
        <f t="shared" si="34"/>
        <v>10880</v>
      </c>
      <c r="AD389" s="3">
        <f t="shared" si="35"/>
        <v>21172</v>
      </c>
    </row>
    <row r="390" spans="1:30" x14ac:dyDescent="0.15">
      <c r="A390" s="3">
        <v>385</v>
      </c>
      <c r="B390" s="3" t="str">
        <f t="shared" si="30"/>
        <v>关卡385小怪</v>
      </c>
      <c r="C390" s="3">
        <f>INDEX([3]关卡!$J$19:$J$2018,A390)</f>
        <v>286</v>
      </c>
      <c r="D390" s="3">
        <f>INDEX([3]关卡!$N$19:$N$2018,A390)</f>
        <v>286</v>
      </c>
      <c r="E390" s="3" t="s">
        <v>24</v>
      </c>
      <c r="F390" s="3" t="s">
        <v>26</v>
      </c>
      <c r="G390" s="3">
        <v>3</v>
      </c>
      <c r="H390" s="3">
        <v>0</v>
      </c>
      <c r="I390" s="3">
        <v>0</v>
      </c>
      <c r="J390" s="4">
        <v>1</v>
      </c>
      <c r="K390" s="4">
        <v>1</v>
      </c>
      <c r="L390" s="4">
        <v>2</v>
      </c>
      <c r="M390" s="3">
        <v>15</v>
      </c>
      <c r="N390" s="3">
        <v>2</v>
      </c>
      <c r="O390" s="3">
        <f>HLOOKUP(O$5,[1]非R能力!$B$8:$F$558,$C390+1,0)</f>
        <v>304907.12110533623</v>
      </c>
      <c r="P390" s="3">
        <f>HLOOKUP(P$5,[1]非R能力!$B$8:$F$558,$C390+1,0)</f>
        <v>54638.916462614172</v>
      </c>
      <c r="Q390" s="3">
        <f>HLOOKUP(Q$5,[1]非R能力!$B$8:$F$558,$C390+1,0)</f>
        <v>33394.123989036911</v>
      </c>
      <c r="R390" s="3">
        <f>HLOOKUP(R$5,[1]非R能力!$B$8:$F$558,$C390+1,0)</f>
        <v>27447.452849560246</v>
      </c>
      <c r="S390" s="3">
        <f>HLOOKUP(S$5,[1]非R能力!$B$8:$F$558,$C390+1,0)</f>
        <v>11112.849799295433</v>
      </c>
      <c r="T390" s="3">
        <f>INDEX([1]非R能力!$H$9:$H$558,D390)</f>
        <v>16222.612677389099</v>
      </c>
      <c r="U390" s="3">
        <f>IF(E390="小怪",0,IF(INDEX([1]非R能力!$FK$9:$FK$558,C390)=0,0,10))</f>
        <v>0</v>
      </c>
      <c r="V390" s="3">
        <f>IF(E390="小怪",0,IF(INDEX([1]非R能力!$FH$9:$FH$558,C390)=0,0,5000))</f>
        <v>0</v>
      </c>
      <c r="W390" s="3">
        <f>HLOOKUP(W$5,[2]人物技能基础!$O$3:$Q$553,$C390+1,0)</f>
        <v>3.637142857142857</v>
      </c>
      <c r="X390" s="3">
        <f>HLOOKUP(X$5,[2]人物技能基础!$O$3:$Q$553,$C390+1,0)</f>
        <v>2.0186428571428574</v>
      </c>
      <c r="Y390" s="3">
        <f>HLOOKUP(Y$5,[2]人物技能基础!$O$3:$Q$553,$C390+1,0)</f>
        <v>99.964285714285708</v>
      </c>
      <c r="Z390" s="3">
        <f t="shared" si="31"/>
        <v>303885</v>
      </c>
      <c r="AA390" s="3">
        <f t="shared" si="32"/>
        <v>6678</v>
      </c>
      <c r="AB390" s="3">
        <f t="shared" si="33"/>
        <v>0</v>
      </c>
      <c r="AC390" s="3">
        <f t="shared" si="34"/>
        <v>11112</v>
      </c>
      <c r="AD390" s="3">
        <f t="shared" si="35"/>
        <v>27447</v>
      </c>
    </row>
    <row r="391" spans="1:30" x14ac:dyDescent="0.15">
      <c r="A391" s="3">
        <v>386</v>
      </c>
      <c r="B391" s="3" t="str">
        <f t="shared" ref="B391:B454" si="36">"关卡"&amp;A391&amp;E391</f>
        <v>关卡386小怪</v>
      </c>
      <c r="C391" s="3">
        <f>INDEX([3]关卡!$J$19:$J$2018,A391)</f>
        <v>286</v>
      </c>
      <c r="D391" s="3">
        <f>INDEX([3]关卡!$N$19:$N$2018,A391)</f>
        <v>286</v>
      </c>
      <c r="E391" s="3" t="s">
        <v>24</v>
      </c>
      <c r="F391" s="3" t="s">
        <v>26</v>
      </c>
      <c r="G391" s="3">
        <v>3</v>
      </c>
      <c r="H391" s="3">
        <v>0</v>
      </c>
      <c r="I391" s="3">
        <v>0</v>
      </c>
      <c r="J391" s="4">
        <v>1</v>
      </c>
      <c r="K391" s="4">
        <v>1</v>
      </c>
      <c r="L391" s="4">
        <v>2</v>
      </c>
      <c r="M391" s="3">
        <v>15</v>
      </c>
      <c r="N391" s="3">
        <v>2</v>
      </c>
      <c r="O391" s="3">
        <f>HLOOKUP(O$5,[1]非R能力!$B$8:$F$558,$C391+1,0)</f>
        <v>304907.12110533623</v>
      </c>
      <c r="P391" s="3">
        <f>HLOOKUP(P$5,[1]非R能力!$B$8:$F$558,$C391+1,0)</f>
        <v>54638.916462614172</v>
      </c>
      <c r="Q391" s="3">
        <f>HLOOKUP(Q$5,[1]非R能力!$B$8:$F$558,$C391+1,0)</f>
        <v>33394.123989036911</v>
      </c>
      <c r="R391" s="3">
        <f>HLOOKUP(R$5,[1]非R能力!$B$8:$F$558,$C391+1,0)</f>
        <v>27447.452849560246</v>
      </c>
      <c r="S391" s="3">
        <f>HLOOKUP(S$5,[1]非R能力!$B$8:$F$558,$C391+1,0)</f>
        <v>11112.849799295433</v>
      </c>
      <c r="T391" s="3">
        <f>INDEX([1]非R能力!$H$9:$H$558,D391)</f>
        <v>16222.612677389099</v>
      </c>
      <c r="U391" s="3">
        <f>IF(E391="小怪",0,IF(INDEX([1]非R能力!$FK$9:$FK$558,C391)=0,0,10))</f>
        <v>0</v>
      </c>
      <c r="V391" s="3">
        <f>IF(E391="小怪",0,IF(INDEX([1]非R能力!$FH$9:$FH$558,C391)=0,0,5000))</f>
        <v>0</v>
      </c>
      <c r="W391" s="3">
        <f>HLOOKUP(W$5,[2]人物技能基础!$O$3:$Q$553,$C391+1,0)</f>
        <v>3.637142857142857</v>
      </c>
      <c r="X391" s="3">
        <f>HLOOKUP(X$5,[2]人物技能基础!$O$3:$Q$553,$C391+1,0)</f>
        <v>2.0186428571428574</v>
      </c>
      <c r="Y391" s="3">
        <f>HLOOKUP(Y$5,[2]人物技能基础!$O$3:$Q$553,$C391+1,0)</f>
        <v>99.964285714285708</v>
      </c>
      <c r="Z391" s="3">
        <f t="shared" ref="Z391:Z454" si="37">INT(((P391-AB391)*X391+(Y391+T391))*G391*J391*$D$2)</f>
        <v>303885</v>
      </c>
      <c r="AA391" s="3">
        <f t="shared" ref="AA391:AA454" si="38">IF(H391=0,IF(U391=0,INT(Q391/5),IF(V391=0,INT(Q391/5),INT((V391/U391)/(1/N391*M391)/L391+Q391))),INT((IF(U391=0,0,V391/U391/(1/N391*M391))+O391/H391)/L391+Q391))</f>
        <v>6678</v>
      </c>
      <c r="AB391" s="3">
        <f t="shared" ref="AB391:AB454" si="39">INT(P391*I391)</f>
        <v>0</v>
      </c>
      <c r="AC391" s="3">
        <f t="shared" ref="AC391:AC454" si="40">INT(K391*S391)</f>
        <v>11112</v>
      </c>
      <c r="AD391" s="3">
        <f t="shared" ref="AD391:AD454" si="41">INT(R391/J391)</f>
        <v>27447</v>
      </c>
    </row>
    <row r="392" spans="1:30" x14ac:dyDescent="0.15">
      <c r="A392" s="3">
        <v>387</v>
      </c>
      <c r="B392" s="3" t="str">
        <f t="shared" si="36"/>
        <v>关卡387小怪</v>
      </c>
      <c r="C392" s="3">
        <f>INDEX([3]关卡!$J$19:$J$2018,A392)</f>
        <v>286</v>
      </c>
      <c r="D392" s="3">
        <f>INDEX([3]关卡!$N$19:$N$2018,A392)</f>
        <v>286</v>
      </c>
      <c r="E392" s="3" t="s">
        <v>24</v>
      </c>
      <c r="F392" s="3" t="s">
        <v>26</v>
      </c>
      <c r="G392" s="3">
        <v>3</v>
      </c>
      <c r="H392" s="3">
        <v>0</v>
      </c>
      <c r="I392" s="3">
        <v>0</v>
      </c>
      <c r="J392" s="4">
        <v>1</v>
      </c>
      <c r="K392" s="4">
        <v>1</v>
      </c>
      <c r="L392" s="4">
        <v>2</v>
      </c>
      <c r="M392" s="3">
        <v>15</v>
      </c>
      <c r="N392" s="3">
        <v>2</v>
      </c>
      <c r="O392" s="3">
        <f>HLOOKUP(O$5,[1]非R能力!$B$8:$F$558,$C392+1,0)</f>
        <v>304907.12110533623</v>
      </c>
      <c r="P392" s="3">
        <f>HLOOKUP(P$5,[1]非R能力!$B$8:$F$558,$C392+1,0)</f>
        <v>54638.916462614172</v>
      </c>
      <c r="Q392" s="3">
        <f>HLOOKUP(Q$5,[1]非R能力!$B$8:$F$558,$C392+1,0)</f>
        <v>33394.123989036911</v>
      </c>
      <c r="R392" s="3">
        <f>HLOOKUP(R$5,[1]非R能力!$B$8:$F$558,$C392+1,0)</f>
        <v>27447.452849560246</v>
      </c>
      <c r="S392" s="3">
        <f>HLOOKUP(S$5,[1]非R能力!$B$8:$F$558,$C392+1,0)</f>
        <v>11112.849799295433</v>
      </c>
      <c r="T392" s="3">
        <f>INDEX([1]非R能力!$H$9:$H$558,D392)</f>
        <v>16222.612677389099</v>
      </c>
      <c r="U392" s="3">
        <f>IF(E392="小怪",0,IF(INDEX([1]非R能力!$FK$9:$FK$558,C392)=0,0,10))</f>
        <v>0</v>
      </c>
      <c r="V392" s="3">
        <f>IF(E392="小怪",0,IF(INDEX([1]非R能力!$FH$9:$FH$558,C392)=0,0,5000))</f>
        <v>0</v>
      </c>
      <c r="W392" s="3">
        <f>HLOOKUP(W$5,[2]人物技能基础!$O$3:$Q$553,$C392+1,0)</f>
        <v>3.637142857142857</v>
      </c>
      <c r="X392" s="3">
        <f>HLOOKUP(X$5,[2]人物技能基础!$O$3:$Q$553,$C392+1,0)</f>
        <v>2.0186428571428574</v>
      </c>
      <c r="Y392" s="3">
        <f>HLOOKUP(Y$5,[2]人物技能基础!$O$3:$Q$553,$C392+1,0)</f>
        <v>99.964285714285708</v>
      </c>
      <c r="Z392" s="3">
        <f t="shared" si="37"/>
        <v>303885</v>
      </c>
      <c r="AA392" s="3">
        <f t="shared" si="38"/>
        <v>6678</v>
      </c>
      <c r="AB392" s="3">
        <f t="shared" si="39"/>
        <v>0</v>
      </c>
      <c r="AC392" s="3">
        <f t="shared" si="40"/>
        <v>11112</v>
      </c>
      <c r="AD392" s="3">
        <f t="shared" si="41"/>
        <v>27447</v>
      </c>
    </row>
    <row r="393" spans="1:30" x14ac:dyDescent="0.15">
      <c r="A393" s="3">
        <v>388</v>
      </c>
      <c r="B393" s="3" t="str">
        <f t="shared" si="36"/>
        <v>关卡388小怪</v>
      </c>
      <c r="C393" s="3">
        <f>INDEX([3]关卡!$J$19:$J$2018,A393)</f>
        <v>286</v>
      </c>
      <c r="D393" s="3">
        <f>INDEX([3]关卡!$N$19:$N$2018,A393)</f>
        <v>286</v>
      </c>
      <c r="E393" s="3" t="s">
        <v>24</v>
      </c>
      <c r="F393" s="3" t="s">
        <v>26</v>
      </c>
      <c r="G393" s="3">
        <v>3</v>
      </c>
      <c r="H393" s="3">
        <v>0</v>
      </c>
      <c r="I393" s="3">
        <v>0</v>
      </c>
      <c r="J393" s="4">
        <v>1</v>
      </c>
      <c r="K393" s="4">
        <v>1</v>
      </c>
      <c r="L393" s="4">
        <v>2</v>
      </c>
      <c r="M393" s="3">
        <v>15</v>
      </c>
      <c r="N393" s="3">
        <v>2</v>
      </c>
      <c r="O393" s="3">
        <f>HLOOKUP(O$5,[1]非R能力!$B$8:$F$558,$C393+1,0)</f>
        <v>304907.12110533623</v>
      </c>
      <c r="P393" s="3">
        <f>HLOOKUP(P$5,[1]非R能力!$B$8:$F$558,$C393+1,0)</f>
        <v>54638.916462614172</v>
      </c>
      <c r="Q393" s="3">
        <f>HLOOKUP(Q$5,[1]非R能力!$B$8:$F$558,$C393+1,0)</f>
        <v>33394.123989036911</v>
      </c>
      <c r="R393" s="3">
        <f>HLOOKUP(R$5,[1]非R能力!$B$8:$F$558,$C393+1,0)</f>
        <v>27447.452849560246</v>
      </c>
      <c r="S393" s="3">
        <f>HLOOKUP(S$5,[1]非R能力!$B$8:$F$558,$C393+1,0)</f>
        <v>11112.849799295433</v>
      </c>
      <c r="T393" s="3">
        <f>INDEX([1]非R能力!$H$9:$H$558,D393)</f>
        <v>16222.612677389099</v>
      </c>
      <c r="U393" s="3">
        <f>IF(E393="小怪",0,IF(INDEX([1]非R能力!$FK$9:$FK$558,C393)=0,0,10))</f>
        <v>0</v>
      </c>
      <c r="V393" s="3">
        <f>IF(E393="小怪",0,IF(INDEX([1]非R能力!$FH$9:$FH$558,C393)=0,0,5000))</f>
        <v>0</v>
      </c>
      <c r="W393" s="3">
        <f>HLOOKUP(W$5,[2]人物技能基础!$O$3:$Q$553,$C393+1,0)</f>
        <v>3.637142857142857</v>
      </c>
      <c r="X393" s="3">
        <f>HLOOKUP(X$5,[2]人物技能基础!$O$3:$Q$553,$C393+1,0)</f>
        <v>2.0186428571428574</v>
      </c>
      <c r="Y393" s="3">
        <f>HLOOKUP(Y$5,[2]人物技能基础!$O$3:$Q$553,$C393+1,0)</f>
        <v>99.964285714285708</v>
      </c>
      <c r="Z393" s="3">
        <f t="shared" si="37"/>
        <v>303885</v>
      </c>
      <c r="AA393" s="3">
        <f t="shared" si="38"/>
        <v>6678</v>
      </c>
      <c r="AB393" s="3">
        <f t="shared" si="39"/>
        <v>0</v>
      </c>
      <c r="AC393" s="3">
        <f t="shared" si="40"/>
        <v>11112</v>
      </c>
      <c r="AD393" s="3">
        <f t="shared" si="41"/>
        <v>27447</v>
      </c>
    </row>
    <row r="394" spans="1:30" x14ac:dyDescent="0.15">
      <c r="A394" s="3">
        <v>389</v>
      </c>
      <c r="B394" s="3" t="str">
        <f t="shared" si="36"/>
        <v>关卡389小怪</v>
      </c>
      <c r="C394" s="3">
        <f>INDEX([3]关卡!$J$19:$J$2018,A394)</f>
        <v>286</v>
      </c>
      <c r="D394" s="3">
        <f>INDEX([3]关卡!$N$19:$N$2018,A394)</f>
        <v>286</v>
      </c>
      <c r="E394" s="3" t="s">
        <v>24</v>
      </c>
      <c r="F394" s="3" t="s">
        <v>26</v>
      </c>
      <c r="G394" s="3">
        <v>3</v>
      </c>
      <c r="H394" s="3">
        <v>0</v>
      </c>
      <c r="I394" s="3">
        <v>0</v>
      </c>
      <c r="J394" s="4">
        <v>1</v>
      </c>
      <c r="K394" s="4">
        <v>1</v>
      </c>
      <c r="L394" s="4">
        <v>2</v>
      </c>
      <c r="M394" s="3">
        <v>15</v>
      </c>
      <c r="N394" s="3">
        <v>2</v>
      </c>
      <c r="O394" s="3">
        <f>HLOOKUP(O$5,[1]非R能力!$B$8:$F$558,$C394+1,0)</f>
        <v>304907.12110533623</v>
      </c>
      <c r="P394" s="3">
        <f>HLOOKUP(P$5,[1]非R能力!$B$8:$F$558,$C394+1,0)</f>
        <v>54638.916462614172</v>
      </c>
      <c r="Q394" s="3">
        <f>HLOOKUP(Q$5,[1]非R能力!$B$8:$F$558,$C394+1,0)</f>
        <v>33394.123989036911</v>
      </c>
      <c r="R394" s="3">
        <f>HLOOKUP(R$5,[1]非R能力!$B$8:$F$558,$C394+1,0)</f>
        <v>27447.452849560246</v>
      </c>
      <c r="S394" s="3">
        <f>HLOOKUP(S$5,[1]非R能力!$B$8:$F$558,$C394+1,0)</f>
        <v>11112.849799295433</v>
      </c>
      <c r="T394" s="3">
        <f>INDEX([1]非R能力!$H$9:$H$558,D394)</f>
        <v>16222.612677389099</v>
      </c>
      <c r="U394" s="3">
        <f>IF(E394="小怪",0,IF(INDEX([1]非R能力!$FK$9:$FK$558,C394)=0,0,10))</f>
        <v>0</v>
      </c>
      <c r="V394" s="3">
        <f>IF(E394="小怪",0,IF(INDEX([1]非R能力!$FH$9:$FH$558,C394)=0,0,5000))</f>
        <v>0</v>
      </c>
      <c r="W394" s="3">
        <f>HLOOKUP(W$5,[2]人物技能基础!$O$3:$Q$553,$C394+1,0)</f>
        <v>3.637142857142857</v>
      </c>
      <c r="X394" s="3">
        <f>HLOOKUP(X$5,[2]人物技能基础!$O$3:$Q$553,$C394+1,0)</f>
        <v>2.0186428571428574</v>
      </c>
      <c r="Y394" s="3">
        <f>HLOOKUP(Y$5,[2]人物技能基础!$O$3:$Q$553,$C394+1,0)</f>
        <v>99.964285714285708</v>
      </c>
      <c r="Z394" s="3">
        <f t="shared" si="37"/>
        <v>303885</v>
      </c>
      <c r="AA394" s="3">
        <f t="shared" si="38"/>
        <v>6678</v>
      </c>
      <c r="AB394" s="3">
        <f t="shared" si="39"/>
        <v>0</v>
      </c>
      <c r="AC394" s="3">
        <f t="shared" si="40"/>
        <v>11112</v>
      </c>
      <c r="AD394" s="3">
        <f t="shared" si="41"/>
        <v>27447</v>
      </c>
    </row>
    <row r="395" spans="1:30" x14ac:dyDescent="0.15">
      <c r="A395" s="3">
        <v>390</v>
      </c>
      <c r="B395" s="3" t="str">
        <f t="shared" si="36"/>
        <v>关卡390小怪</v>
      </c>
      <c r="C395" s="3">
        <f>INDEX([3]关卡!$J$19:$J$2018,A395)</f>
        <v>286</v>
      </c>
      <c r="D395" s="3">
        <f>INDEX([3]关卡!$N$19:$N$2018,A395)</f>
        <v>286</v>
      </c>
      <c r="E395" s="3" t="s">
        <v>24</v>
      </c>
      <c r="F395" s="3" t="s">
        <v>26</v>
      </c>
      <c r="G395" s="3">
        <v>3</v>
      </c>
      <c r="H395" s="3">
        <v>0</v>
      </c>
      <c r="I395" s="3">
        <v>0</v>
      </c>
      <c r="J395" s="4">
        <v>1</v>
      </c>
      <c r="K395" s="4">
        <v>1</v>
      </c>
      <c r="L395" s="4">
        <v>2</v>
      </c>
      <c r="M395" s="3">
        <v>15</v>
      </c>
      <c r="N395" s="3">
        <v>2</v>
      </c>
      <c r="O395" s="3">
        <f>HLOOKUP(O$5,[1]非R能力!$B$8:$F$558,$C395+1,0)</f>
        <v>304907.12110533623</v>
      </c>
      <c r="P395" s="3">
        <f>HLOOKUP(P$5,[1]非R能力!$B$8:$F$558,$C395+1,0)</f>
        <v>54638.916462614172</v>
      </c>
      <c r="Q395" s="3">
        <f>HLOOKUP(Q$5,[1]非R能力!$B$8:$F$558,$C395+1,0)</f>
        <v>33394.123989036911</v>
      </c>
      <c r="R395" s="3">
        <f>HLOOKUP(R$5,[1]非R能力!$B$8:$F$558,$C395+1,0)</f>
        <v>27447.452849560246</v>
      </c>
      <c r="S395" s="3">
        <f>HLOOKUP(S$5,[1]非R能力!$B$8:$F$558,$C395+1,0)</f>
        <v>11112.849799295433</v>
      </c>
      <c r="T395" s="3">
        <f>INDEX([1]非R能力!$H$9:$H$558,D395)</f>
        <v>16222.612677389099</v>
      </c>
      <c r="U395" s="3">
        <f>IF(E395="小怪",0,IF(INDEX([1]非R能力!$FK$9:$FK$558,C395)=0,0,10))</f>
        <v>0</v>
      </c>
      <c r="V395" s="3">
        <f>IF(E395="小怪",0,IF(INDEX([1]非R能力!$FH$9:$FH$558,C395)=0,0,5000))</f>
        <v>0</v>
      </c>
      <c r="W395" s="3">
        <f>HLOOKUP(W$5,[2]人物技能基础!$O$3:$Q$553,$C395+1,0)</f>
        <v>3.637142857142857</v>
      </c>
      <c r="X395" s="3">
        <f>HLOOKUP(X$5,[2]人物技能基础!$O$3:$Q$553,$C395+1,0)</f>
        <v>2.0186428571428574</v>
      </c>
      <c r="Y395" s="3">
        <f>HLOOKUP(Y$5,[2]人物技能基础!$O$3:$Q$553,$C395+1,0)</f>
        <v>99.964285714285708</v>
      </c>
      <c r="Z395" s="3">
        <f t="shared" si="37"/>
        <v>303885</v>
      </c>
      <c r="AA395" s="3">
        <f t="shared" si="38"/>
        <v>6678</v>
      </c>
      <c r="AB395" s="3">
        <f t="shared" si="39"/>
        <v>0</v>
      </c>
      <c r="AC395" s="3">
        <f t="shared" si="40"/>
        <v>11112</v>
      </c>
      <c r="AD395" s="3">
        <f t="shared" si="41"/>
        <v>27447</v>
      </c>
    </row>
    <row r="396" spans="1:30" x14ac:dyDescent="0.15">
      <c r="A396" s="3">
        <v>391</v>
      </c>
      <c r="B396" s="3" t="str">
        <f t="shared" si="36"/>
        <v>关卡391小怪</v>
      </c>
      <c r="C396" s="3">
        <f>INDEX([3]关卡!$J$19:$J$2018,A396)</f>
        <v>286</v>
      </c>
      <c r="D396" s="3">
        <f>INDEX([3]关卡!$N$19:$N$2018,A396)</f>
        <v>286</v>
      </c>
      <c r="E396" s="3" t="s">
        <v>24</v>
      </c>
      <c r="F396" s="3" t="s">
        <v>26</v>
      </c>
      <c r="G396" s="3">
        <v>3</v>
      </c>
      <c r="H396" s="3">
        <v>0</v>
      </c>
      <c r="I396" s="3">
        <v>0</v>
      </c>
      <c r="J396" s="4">
        <v>1</v>
      </c>
      <c r="K396" s="4">
        <v>1</v>
      </c>
      <c r="L396" s="4">
        <v>2</v>
      </c>
      <c r="M396" s="3">
        <v>15</v>
      </c>
      <c r="N396" s="3">
        <v>2</v>
      </c>
      <c r="O396" s="3">
        <f>HLOOKUP(O$5,[1]非R能力!$B$8:$F$558,$C396+1,0)</f>
        <v>304907.12110533623</v>
      </c>
      <c r="P396" s="3">
        <f>HLOOKUP(P$5,[1]非R能力!$B$8:$F$558,$C396+1,0)</f>
        <v>54638.916462614172</v>
      </c>
      <c r="Q396" s="3">
        <f>HLOOKUP(Q$5,[1]非R能力!$B$8:$F$558,$C396+1,0)</f>
        <v>33394.123989036911</v>
      </c>
      <c r="R396" s="3">
        <f>HLOOKUP(R$5,[1]非R能力!$B$8:$F$558,$C396+1,0)</f>
        <v>27447.452849560246</v>
      </c>
      <c r="S396" s="3">
        <f>HLOOKUP(S$5,[1]非R能力!$B$8:$F$558,$C396+1,0)</f>
        <v>11112.849799295433</v>
      </c>
      <c r="T396" s="3">
        <f>INDEX([1]非R能力!$H$9:$H$558,D396)</f>
        <v>16222.612677389099</v>
      </c>
      <c r="U396" s="3">
        <f>IF(E396="小怪",0,IF(INDEX([1]非R能力!$FK$9:$FK$558,C396)=0,0,10))</f>
        <v>0</v>
      </c>
      <c r="V396" s="3">
        <f>IF(E396="小怪",0,IF(INDEX([1]非R能力!$FH$9:$FH$558,C396)=0,0,5000))</f>
        <v>0</v>
      </c>
      <c r="W396" s="3">
        <f>HLOOKUP(W$5,[2]人物技能基础!$O$3:$Q$553,$C396+1,0)</f>
        <v>3.637142857142857</v>
      </c>
      <c r="X396" s="3">
        <f>HLOOKUP(X$5,[2]人物技能基础!$O$3:$Q$553,$C396+1,0)</f>
        <v>2.0186428571428574</v>
      </c>
      <c r="Y396" s="3">
        <f>HLOOKUP(Y$5,[2]人物技能基础!$O$3:$Q$553,$C396+1,0)</f>
        <v>99.964285714285708</v>
      </c>
      <c r="Z396" s="3">
        <f t="shared" si="37"/>
        <v>303885</v>
      </c>
      <c r="AA396" s="3">
        <f t="shared" si="38"/>
        <v>6678</v>
      </c>
      <c r="AB396" s="3">
        <f t="shared" si="39"/>
        <v>0</v>
      </c>
      <c r="AC396" s="3">
        <f t="shared" si="40"/>
        <v>11112</v>
      </c>
      <c r="AD396" s="3">
        <f t="shared" si="41"/>
        <v>27447</v>
      </c>
    </row>
    <row r="397" spans="1:30" x14ac:dyDescent="0.15">
      <c r="A397" s="3">
        <v>392</v>
      </c>
      <c r="B397" s="3" t="str">
        <f t="shared" si="36"/>
        <v>关卡392小怪</v>
      </c>
      <c r="C397" s="3">
        <f>INDEX([3]关卡!$J$19:$J$2018,A397)</f>
        <v>287</v>
      </c>
      <c r="D397" s="3">
        <f>INDEX([3]关卡!$N$19:$N$2018,A397)</f>
        <v>287</v>
      </c>
      <c r="E397" s="3" t="s">
        <v>24</v>
      </c>
      <c r="F397" s="3" t="s">
        <v>26</v>
      </c>
      <c r="G397" s="3">
        <v>3</v>
      </c>
      <c r="H397" s="3">
        <v>0</v>
      </c>
      <c r="I397" s="3">
        <v>0</v>
      </c>
      <c r="J397" s="4">
        <v>1</v>
      </c>
      <c r="K397" s="4">
        <v>1</v>
      </c>
      <c r="L397" s="4">
        <v>2</v>
      </c>
      <c r="M397" s="3">
        <v>15</v>
      </c>
      <c r="N397" s="3">
        <v>2</v>
      </c>
      <c r="O397" s="3">
        <f>HLOOKUP(O$5,[1]非R能力!$B$8:$F$558,$C397+1,0)</f>
        <v>311253.60738764633</v>
      </c>
      <c r="P397" s="3">
        <f>HLOOKUP(P$5,[1]非R能力!$B$8:$F$558,$C397+1,0)</f>
        <v>55729.940658617757</v>
      </c>
      <c r="Q397" s="3">
        <f>HLOOKUP(Q$5,[1]非R能力!$B$8:$F$558,$C397+1,0)</f>
        <v>34143.85531021536</v>
      </c>
      <c r="R397" s="3">
        <f>HLOOKUP(R$5,[1]非R能力!$B$8:$F$558,$C397+1,0)</f>
        <v>33730.595780287826</v>
      </c>
      <c r="S397" s="3">
        <f>HLOOKUP(S$5,[1]非R能力!$B$8:$F$558,$C397+1,0)</f>
        <v>11348.121500014844</v>
      </c>
      <c r="T397" s="3">
        <f>INDEX([1]非R能力!$H$9:$H$558,D397)</f>
        <v>16333.546039343499</v>
      </c>
      <c r="U397" s="3">
        <f>IF(E397="小怪",0,IF(INDEX([1]非R能力!$FK$9:$FK$558,C397)=0,0,10))</f>
        <v>0</v>
      </c>
      <c r="V397" s="3">
        <f>IF(E397="小怪",0,IF(INDEX([1]非R能力!$FH$9:$FH$558,C397)=0,0,5000))</f>
        <v>0</v>
      </c>
      <c r="W397" s="3">
        <f>HLOOKUP(W$5,[2]人物技能基础!$O$3:$Q$553,$C397+1,0)</f>
        <v>3.637142857142857</v>
      </c>
      <c r="X397" s="3">
        <f>HLOOKUP(X$5,[2]人物技能基础!$O$3:$Q$553,$C397+1,0)</f>
        <v>2.0186428571428574</v>
      </c>
      <c r="Y397" s="3">
        <f>HLOOKUP(Y$5,[2]人物技能基础!$O$3:$Q$553,$C397+1,0)</f>
        <v>99.964285714285708</v>
      </c>
      <c r="Z397" s="3">
        <f t="shared" si="37"/>
        <v>309437</v>
      </c>
      <c r="AA397" s="3">
        <f t="shared" si="38"/>
        <v>6828</v>
      </c>
      <c r="AB397" s="3">
        <f t="shared" si="39"/>
        <v>0</v>
      </c>
      <c r="AC397" s="3">
        <f t="shared" si="40"/>
        <v>11348</v>
      </c>
      <c r="AD397" s="3">
        <f t="shared" si="41"/>
        <v>33730</v>
      </c>
    </row>
    <row r="398" spans="1:30" x14ac:dyDescent="0.15">
      <c r="A398" s="3">
        <v>393</v>
      </c>
      <c r="B398" s="3" t="str">
        <f t="shared" si="36"/>
        <v>关卡393小怪</v>
      </c>
      <c r="C398" s="3">
        <f>INDEX([3]关卡!$J$19:$J$2018,A398)</f>
        <v>287</v>
      </c>
      <c r="D398" s="3">
        <f>INDEX([3]关卡!$N$19:$N$2018,A398)</f>
        <v>287</v>
      </c>
      <c r="E398" s="3" t="s">
        <v>24</v>
      </c>
      <c r="F398" s="3" t="s">
        <v>26</v>
      </c>
      <c r="G398" s="3">
        <v>3</v>
      </c>
      <c r="H398" s="3">
        <v>0</v>
      </c>
      <c r="I398" s="3">
        <v>0</v>
      </c>
      <c r="J398" s="4">
        <v>1</v>
      </c>
      <c r="K398" s="4">
        <v>1</v>
      </c>
      <c r="L398" s="4">
        <v>2</v>
      </c>
      <c r="M398" s="3">
        <v>15</v>
      </c>
      <c r="N398" s="3">
        <v>2</v>
      </c>
      <c r="O398" s="3">
        <f>HLOOKUP(O$5,[1]非R能力!$B$8:$F$558,$C398+1,0)</f>
        <v>311253.60738764633</v>
      </c>
      <c r="P398" s="3">
        <f>HLOOKUP(P$5,[1]非R能力!$B$8:$F$558,$C398+1,0)</f>
        <v>55729.940658617757</v>
      </c>
      <c r="Q398" s="3">
        <f>HLOOKUP(Q$5,[1]非R能力!$B$8:$F$558,$C398+1,0)</f>
        <v>34143.85531021536</v>
      </c>
      <c r="R398" s="3">
        <f>HLOOKUP(R$5,[1]非R能力!$B$8:$F$558,$C398+1,0)</f>
        <v>33730.595780287826</v>
      </c>
      <c r="S398" s="3">
        <f>HLOOKUP(S$5,[1]非R能力!$B$8:$F$558,$C398+1,0)</f>
        <v>11348.121500014844</v>
      </c>
      <c r="T398" s="3">
        <f>INDEX([1]非R能力!$H$9:$H$558,D398)</f>
        <v>16333.546039343499</v>
      </c>
      <c r="U398" s="3">
        <f>IF(E398="小怪",0,IF(INDEX([1]非R能力!$FK$9:$FK$558,C398)=0,0,10))</f>
        <v>0</v>
      </c>
      <c r="V398" s="3">
        <f>IF(E398="小怪",0,IF(INDEX([1]非R能力!$FH$9:$FH$558,C398)=0,0,5000))</f>
        <v>0</v>
      </c>
      <c r="W398" s="3">
        <f>HLOOKUP(W$5,[2]人物技能基础!$O$3:$Q$553,$C398+1,0)</f>
        <v>3.637142857142857</v>
      </c>
      <c r="X398" s="3">
        <f>HLOOKUP(X$5,[2]人物技能基础!$O$3:$Q$553,$C398+1,0)</f>
        <v>2.0186428571428574</v>
      </c>
      <c r="Y398" s="3">
        <f>HLOOKUP(Y$5,[2]人物技能基础!$O$3:$Q$553,$C398+1,0)</f>
        <v>99.964285714285708</v>
      </c>
      <c r="Z398" s="3">
        <f t="shared" si="37"/>
        <v>309437</v>
      </c>
      <c r="AA398" s="3">
        <f t="shared" si="38"/>
        <v>6828</v>
      </c>
      <c r="AB398" s="3">
        <f t="shared" si="39"/>
        <v>0</v>
      </c>
      <c r="AC398" s="3">
        <f t="shared" si="40"/>
        <v>11348</v>
      </c>
      <c r="AD398" s="3">
        <f t="shared" si="41"/>
        <v>33730</v>
      </c>
    </row>
    <row r="399" spans="1:30" x14ac:dyDescent="0.15">
      <c r="A399" s="3">
        <v>394</v>
      </c>
      <c r="B399" s="3" t="str">
        <f t="shared" si="36"/>
        <v>关卡394小怪</v>
      </c>
      <c r="C399" s="3">
        <f>INDEX([3]关卡!$J$19:$J$2018,A399)</f>
        <v>287</v>
      </c>
      <c r="D399" s="3">
        <f>INDEX([3]关卡!$N$19:$N$2018,A399)</f>
        <v>287</v>
      </c>
      <c r="E399" s="3" t="s">
        <v>24</v>
      </c>
      <c r="F399" s="3" t="s">
        <v>26</v>
      </c>
      <c r="G399" s="3">
        <v>3</v>
      </c>
      <c r="H399" s="3">
        <v>0</v>
      </c>
      <c r="I399" s="3">
        <v>0</v>
      </c>
      <c r="J399" s="4">
        <v>1</v>
      </c>
      <c r="K399" s="4">
        <v>1</v>
      </c>
      <c r="L399" s="4">
        <v>2</v>
      </c>
      <c r="M399" s="3">
        <v>15</v>
      </c>
      <c r="N399" s="3">
        <v>2</v>
      </c>
      <c r="O399" s="3">
        <f>HLOOKUP(O$5,[1]非R能力!$B$8:$F$558,$C399+1,0)</f>
        <v>311253.60738764633</v>
      </c>
      <c r="P399" s="3">
        <f>HLOOKUP(P$5,[1]非R能力!$B$8:$F$558,$C399+1,0)</f>
        <v>55729.940658617757</v>
      </c>
      <c r="Q399" s="3">
        <f>HLOOKUP(Q$5,[1]非R能力!$B$8:$F$558,$C399+1,0)</f>
        <v>34143.85531021536</v>
      </c>
      <c r="R399" s="3">
        <f>HLOOKUP(R$5,[1]非R能力!$B$8:$F$558,$C399+1,0)</f>
        <v>33730.595780287826</v>
      </c>
      <c r="S399" s="3">
        <f>HLOOKUP(S$5,[1]非R能力!$B$8:$F$558,$C399+1,0)</f>
        <v>11348.121500014844</v>
      </c>
      <c r="T399" s="3">
        <f>INDEX([1]非R能力!$H$9:$H$558,D399)</f>
        <v>16333.546039343499</v>
      </c>
      <c r="U399" s="3">
        <f>IF(E399="小怪",0,IF(INDEX([1]非R能力!$FK$9:$FK$558,C399)=0,0,10))</f>
        <v>0</v>
      </c>
      <c r="V399" s="3">
        <f>IF(E399="小怪",0,IF(INDEX([1]非R能力!$FH$9:$FH$558,C399)=0,0,5000))</f>
        <v>0</v>
      </c>
      <c r="W399" s="3">
        <f>HLOOKUP(W$5,[2]人物技能基础!$O$3:$Q$553,$C399+1,0)</f>
        <v>3.637142857142857</v>
      </c>
      <c r="X399" s="3">
        <f>HLOOKUP(X$5,[2]人物技能基础!$O$3:$Q$553,$C399+1,0)</f>
        <v>2.0186428571428574</v>
      </c>
      <c r="Y399" s="3">
        <f>HLOOKUP(Y$5,[2]人物技能基础!$O$3:$Q$553,$C399+1,0)</f>
        <v>99.964285714285708</v>
      </c>
      <c r="Z399" s="3">
        <f t="shared" si="37"/>
        <v>309437</v>
      </c>
      <c r="AA399" s="3">
        <f t="shared" si="38"/>
        <v>6828</v>
      </c>
      <c r="AB399" s="3">
        <f t="shared" si="39"/>
        <v>0</v>
      </c>
      <c r="AC399" s="3">
        <f t="shared" si="40"/>
        <v>11348</v>
      </c>
      <c r="AD399" s="3">
        <f t="shared" si="41"/>
        <v>33730</v>
      </c>
    </row>
    <row r="400" spans="1:30" x14ac:dyDescent="0.15">
      <c r="A400" s="3">
        <v>395</v>
      </c>
      <c r="B400" s="3" t="str">
        <f t="shared" si="36"/>
        <v>关卡395小怪</v>
      </c>
      <c r="C400" s="3">
        <f>INDEX([3]关卡!$J$19:$J$2018,A400)</f>
        <v>287</v>
      </c>
      <c r="D400" s="3">
        <f>INDEX([3]关卡!$N$19:$N$2018,A400)</f>
        <v>287</v>
      </c>
      <c r="E400" s="3" t="s">
        <v>24</v>
      </c>
      <c r="F400" s="3" t="s">
        <v>26</v>
      </c>
      <c r="G400" s="3">
        <v>3</v>
      </c>
      <c r="H400" s="3">
        <v>0</v>
      </c>
      <c r="I400" s="3">
        <v>0</v>
      </c>
      <c r="J400" s="4">
        <v>1</v>
      </c>
      <c r="K400" s="4">
        <v>1</v>
      </c>
      <c r="L400" s="4">
        <v>2</v>
      </c>
      <c r="M400" s="3">
        <v>15</v>
      </c>
      <c r="N400" s="3">
        <v>2</v>
      </c>
      <c r="O400" s="3">
        <f>HLOOKUP(O$5,[1]非R能力!$B$8:$F$558,$C400+1,0)</f>
        <v>311253.60738764633</v>
      </c>
      <c r="P400" s="3">
        <f>HLOOKUP(P$5,[1]非R能力!$B$8:$F$558,$C400+1,0)</f>
        <v>55729.940658617757</v>
      </c>
      <c r="Q400" s="3">
        <f>HLOOKUP(Q$5,[1]非R能力!$B$8:$F$558,$C400+1,0)</f>
        <v>34143.85531021536</v>
      </c>
      <c r="R400" s="3">
        <f>HLOOKUP(R$5,[1]非R能力!$B$8:$F$558,$C400+1,0)</f>
        <v>33730.595780287826</v>
      </c>
      <c r="S400" s="3">
        <f>HLOOKUP(S$5,[1]非R能力!$B$8:$F$558,$C400+1,0)</f>
        <v>11348.121500014844</v>
      </c>
      <c r="T400" s="3">
        <f>INDEX([1]非R能力!$H$9:$H$558,D400)</f>
        <v>16333.546039343499</v>
      </c>
      <c r="U400" s="3">
        <f>IF(E400="小怪",0,IF(INDEX([1]非R能力!$FK$9:$FK$558,C400)=0,0,10))</f>
        <v>0</v>
      </c>
      <c r="V400" s="3">
        <f>IF(E400="小怪",0,IF(INDEX([1]非R能力!$FH$9:$FH$558,C400)=0,0,5000))</f>
        <v>0</v>
      </c>
      <c r="W400" s="3">
        <f>HLOOKUP(W$5,[2]人物技能基础!$O$3:$Q$553,$C400+1,0)</f>
        <v>3.637142857142857</v>
      </c>
      <c r="X400" s="3">
        <f>HLOOKUP(X$5,[2]人物技能基础!$O$3:$Q$553,$C400+1,0)</f>
        <v>2.0186428571428574</v>
      </c>
      <c r="Y400" s="3">
        <f>HLOOKUP(Y$5,[2]人物技能基础!$O$3:$Q$553,$C400+1,0)</f>
        <v>99.964285714285708</v>
      </c>
      <c r="Z400" s="3">
        <f t="shared" si="37"/>
        <v>309437</v>
      </c>
      <c r="AA400" s="3">
        <f t="shared" si="38"/>
        <v>6828</v>
      </c>
      <c r="AB400" s="3">
        <f t="shared" si="39"/>
        <v>0</v>
      </c>
      <c r="AC400" s="3">
        <f t="shared" si="40"/>
        <v>11348</v>
      </c>
      <c r="AD400" s="3">
        <f t="shared" si="41"/>
        <v>33730</v>
      </c>
    </row>
    <row r="401" spans="1:30" x14ac:dyDescent="0.15">
      <c r="A401" s="3">
        <v>396</v>
      </c>
      <c r="B401" s="3" t="str">
        <f t="shared" si="36"/>
        <v>关卡396小怪</v>
      </c>
      <c r="C401" s="3">
        <f>INDEX([3]关卡!$J$19:$J$2018,A401)</f>
        <v>287</v>
      </c>
      <c r="D401" s="3">
        <f>INDEX([3]关卡!$N$19:$N$2018,A401)</f>
        <v>287</v>
      </c>
      <c r="E401" s="3" t="s">
        <v>24</v>
      </c>
      <c r="F401" s="3" t="s">
        <v>26</v>
      </c>
      <c r="G401" s="3">
        <v>3</v>
      </c>
      <c r="H401" s="3">
        <v>0</v>
      </c>
      <c r="I401" s="3">
        <v>0</v>
      </c>
      <c r="J401" s="4">
        <v>1</v>
      </c>
      <c r="K401" s="4">
        <v>1</v>
      </c>
      <c r="L401" s="4">
        <v>2</v>
      </c>
      <c r="M401" s="3">
        <v>15</v>
      </c>
      <c r="N401" s="3">
        <v>2</v>
      </c>
      <c r="O401" s="3">
        <f>HLOOKUP(O$5,[1]非R能力!$B$8:$F$558,$C401+1,0)</f>
        <v>311253.60738764633</v>
      </c>
      <c r="P401" s="3">
        <f>HLOOKUP(P$5,[1]非R能力!$B$8:$F$558,$C401+1,0)</f>
        <v>55729.940658617757</v>
      </c>
      <c r="Q401" s="3">
        <f>HLOOKUP(Q$5,[1]非R能力!$B$8:$F$558,$C401+1,0)</f>
        <v>34143.85531021536</v>
      </c>
      <c r="R401" s="3">
        <f>HLOOKUP(R$5,[1]非R能力!$B$8:$F$558,$C401+1,0)</f>
        <v>33730.595780287826</v>
      </c>
      <c r="S401" s="3">
        <f>HLOOKUP(S$5,[1]非R能力!$B$8:$F$558,$C401+1,0)</f>
        <v>11348.121500014844</v>
      </c>
      <c r="T401" s="3">
        <f>INDEX([1]非R能力!$H$9:$H$558,D401)</f>
        <v>16333.546039343499</v>
      </c>
      <c r="U401" s="3">
        <f>IF(E401="小怪",0,IF(INDEX([1]非R能力!$FK$9:$FK$558,C401)=0,0,10))</f>
        <v>0</v>
      </c>
      <c r="V401" s="3">
        <f>IF(E401="小怪",0,IF(INDEX([1]非R能力!$FH$9:$FH$558,C401)=0,0,5000))</f>
        <v>0</v>
      </c>
      <c r="W401" s="3">
        <f>HLOOKUP(W$5,[2]人物技能基础!$O$3:$Q$553,$C401+1,0)</f>
        <v>3.637142857142857</v>
      </c>
      <c r="X401" s="3">
        <f>HLOOKUP(X$5,[2]人物技能基础!$O$3:$Q$553,$C401+1,0)</f>
        <v>2.0186428571428574</v>
      </c>
      <c r="Y401" s="3">
        <f>HLOOKUP(Y$5,[2]人物技能基础!$O$3:$Q$553,$C401+1,0)</f>
        <v>99.964285714285708</v>
      </c>
      <c r="Z401" s="3">
        <f t="shared" si="37"/>
        <v>309437</v>
      </c>
      <c r="AA401" s="3">
        <f t="shared" si="38"/>
        <v>6828</v>
      </c>
      <c r="AB401" s="3">
        <f t="shared" si="39"/>
        <v>0</v>
      </c>
      <c r="AC401" s="3">
        <f t="shared" si="40"/>
        <v>11348</v>
      </c>
      <c r="AD401" s="3">
        <f t="shared" si="41"/>
        <v>33730</v>
      </c>
    </row>
    <row r="402" spans="1:30" x14ac:dyDescent="0.15">
      <c r="A402" s="3">
        <v>397</v>
      </c>
      <c r="B402" s="3" t="str">
        <f t="shared" si="36"/>
        <v>关卡397小怪</v>
      </c>
      <c r="C402" s="3">
        <f>INDEX([3]关卡!$J$19:$J$2018,A402)</f>
        <v>287</v>
      </c>
      <c r="D402" s="3">
        <f>INDEX([3]关卡!$N$19:$N$2018,A402)</f>
        <v>287</v>
      </c>
      <c r="E402" s="3" t="s">
        <v>24</v>
      </c>
      <c r="F402" s="3" t="s">
        <v>26</v>
      </c>
      <c r="G402" s="3">
        <v>3</v>
      </c>
      <c r="H402" s="3">
        <v>0</v>
      </c>
      <c r="I402" s="3">
        <v>0</v>
      </c>
      <c r="J402" s="4">
        <v>1</v>
      </c>
      <c r="K402" s="4">
        <v>1</v>
      </c>
      <c r="L402" s="4">
        <v>2</v>
      </c>
      <c r="M402" s="3">
        <v>15</v>
      </c>
      <c r="N402" s="3">
        <v>2</v>
      </c>
      <c r="O402" s="3">
        <f>HLOOKUP(O$5,[1]非R能力!$B$8:$F$558,$C402+1,0)</f>
        <v>311253.60738764633</v>
      </c>
      <c r="P402" s="3">
        <f>HLOOKUP(P$5,[1]非R能力!$B$8:$F$558,$C402+1,0)</f>
        <v>55729.940658617757</v>
      </c>
      <c r="Q402" s="3">
        <f>HLOOKUP(Q$5,[1]非R能力!$B$8:$F$558,$C402+1,0)</f>
        <v>34143.85531021536</v>
      </c>
      <c r="R402" s="3">
        <f>HLOOKUP(R$5,[1]非R能力!$B$8:$F$558,$C402+1,0)</f>
        <v>33730.595780287826</v>
      </c>
      <c r="S402" s="3">
        <f>HLOOKUP(S$5,[1]非R能力!$B$8:$F$558,$C402+1,0)</f>
        <v>11348.121500014844</v>
      </c>
      <c r="T402" s="3">
        <f>INDEX([1]非R能力!$H$9:$H$558,D402)</f>
        <v>16333.546039343499</v>
      </c>
      <c r="U402" s="3">
        <f>IF(E402="小怪",0,IF(INDEX([1]非R能力!$FK$9:$FK$558,C402)=0,0,10))</f>
        <v>0</v>
      </c>
      <c r="V402" s="3">
        <f>IF(E402="小怪",0,IF(INDEX([1]非R能力!$FH$9:$FH$558,C402)=0,0,5000))</f>
        <v>0</v>
      </c>
      <c r="W402" s="3">
        <f>HLOOKUP(W$5,[2]人物技能基础!$O$3:$Q$553,$C402+1,0)</f>
        <v>3.637142857142857</v>
      </c>
      <c r="X402" s="3">
        <f>HLOOKUP(X$5,[2]人物技能基础!$O$3:$Q$553,$C402+1,0)</f>
        <v>2.0186428571428574</v>
      </c>
      <c r="Y402" s="3">
        <f>HLOOKUP(Y$5,[2]人物技能基础!$O$3:$Q$553,$C402+1,0)</f>
        <v>99.964285714285708</v>
      </c>
      <c r="Z402" s="3">
        <f t="shared" si="37"/>
        <v>309437</v>
      </c>
      <c r="AA402" s="3">
        <f t="shared" si="38"/>
        <v>6828</v>
      </c>
      <c r="AB402" s="3">
        <f t="shared" si="39"/>
        <v>0</v>
      </c>
      <c r="AC402" s="3">
        <f t="shared" si="40"/>
        <v>11348</v>
      </c>
      <c r="AD402" s="3">
        <f t="shared" si="41"/>
        <v>33730</v>
      </c>
    </row>
    <row r="403" spans="1:30" x14ac:dyDescent="0.15">
      <c r="A403" s="3">
        <v>398</v>
      </c>
      <c r="B403" s="3" t="str">
        <f t="shared" si="36"/>
        <v>关卡398小怪</v>
      </c>
      <c r="C403" s="3">
        <f>INDEX([3]关卡!$J$19:$J$2018,A403)</f>
        <v>287</v>
      </c>
      <c r="D403" s="3">
        <f>INDEX([3]关卡!$N$19:$N$2018,A403)</f>
        <v>287</v>
      </c>
      <c r="E403" s="3" t="s">
        <v>24</v>
      </c>
      <c r="F403" s="3" t="s">
        <v>26</v>
      </c>
      <c r="G403" s="3">
        <v>3</v>
      </c>
      <c r="H403" s="3">
        <v>0</v>
      </c>
      <c r="I403" s="3">
        <v>0</v>
      </c>
      <c r="J403" s="4">
        <v>1</v>
      </c>
      <c r="K403" s="4">
        <v>1</v>
      </c>
      <c r="L403" s="4">
        <v>2</v>
      </c>
      <c r="M403" s="3">
        <v>15</v>
      </c>
      <c r="N403" s="3">
        <v>2</v>
      </c>
      <c r="O403" s="3">
        <f>HLOOKUP(O$5,[1]非R能力!$B$8:$F$558,$C403+1,0)</f>
        <v>311253.60738764633</v>
      </c>
      <c r="P403" s="3">
        <f>HLOOKUP(P$5,[1]非R能力!$B$8:$F$558,$C403+1,0)</f>
        <v>55729.940658617757</v>
      </c>
      <c r="Q403" s="3">
        <f>HLOOKUP(Q$5,[1]非R能力!$B$8:$F$558,$C403+1,0)</f>
        <v>34143.85531021536</v>
      </c>
      <c r="R403" s="3">
        <f>HLOOKUP(R$5,[1]非R能力!$B$8:$F$558,$C403+1,0)</f>
        <v>33730.595780287826</v>
      </c>
      <c r="S403" s="3">
        <f>HLOOKUP(S$5,[1]非R能力!$B$8:$F$558,$C403+1,0)</f>
        <v>11348.121500014844</v>
      </c>
      <c r="T403" s="3">
        <f>INDEX([1]非R能力!$H$9:$H$558,D403)</f>
        <v>16333.546039343499</v>
      </c>
      <c r="U403" s="3">
        <f>IF(E403="小怪",0,IF(INDEX([1]非R能力!$FK$9:$FK$558,C403)=0,0,10))</f>
        <v>0</v>
      </c>
      <c r="V403" s="3">
        <f>IF(E403="小怪",0,IF(INDEX([1]非R能力!$FH$9:$FH$558,C403)=0,0,5000))</f>
        <v>0</v>
      </c>
      <c r="W403" s="3">
        <f>HLOOKUP(W$5,[2]人物技能基础!$O$3:$Q$553,$C403+1,0)</f>
        <v>3.637142857142857</v>
      </c>
      <c r="X403" s="3">
        <f>HLOOKUP(X$5,[2]人物技能基础!$O$3:$Q$553,$C403+1,0)</f>
        <v>2.0186428571428574</v>
      </c>
      <c r="Y403" s="3">
        <f>HLOOKUP(Y$5,[2]人物技能基础!$O$3:$Q$553,$C403+1,0)</f>
        <v>99.964285714285708</v>
      </c>
      <c r="Z403" s="3">
        <f t="shared" si="37"/>
        <v>309437</v>
      </c>
      <c r="AA403" s="3">
        <f t="shared" si="38"/>
        <v>6828</v>
      </c>
      <c r="AB403" s="3">
        <f t="shared" si="39"/>
        <v>0</v>
      </c>
      <c r="AC403" s="3">
        <f t="shared" si="40"/>
        <v>11348</v>
      </c>
      <c r="AD403" s="3">
        <f t="shared" si="41"/>
        <v>33730</v>
      </c>
    </row>
    <row r="404" spans="1:30" x14ac:dyDescent="0.15">
      <c r="A404" s="3">
        <v>399</v>
      </c>
      <c r="B404" s="3" t="str">
        <f t="shared" si="36"/>
        <v>关卡399小怪</v>
      </c>
      <c r="C404" s="3">
        <f>INDEX([3]关卡!$J$19:$J$2018,A404)</f>
        <v>287</v>
      </c>
      <c r="D404" s="3">
        <f>INDEX([3]关卡!$N$19:$N$2018,A404)</f>
        <v>287</v>
      </c>
      <c r="E404" s="3" t="s">
        <v>24</v>
      </c>
      <c r="F404" s="3" t="s">
        <v>26</v>
      </c>
      <c r="G404" s="3">
        <v>3</v>
      </c>
      <c r="H404" s="3">
        <v>0</v>
      </c>
      <c r="I404" s="3">
        <v>0</v>
      </c>
      <c r="J404" s="4">
        <v>1</v>
      </c>
      <c r="K404" s="4">
        <v>1</v>
      </c>
      <c r="L404" s="4">
        <v>2</v>
      </c>
      <c r="M404" s="3">
        <v>15</v>
      </c>
      <c r="N404" s="3">
        <v>2</v>
      </c>
      <c r="O404" s="3">
        <f>HLOOKUP(O$5,[1]非R能力!$B$8:$F$558,$C404+1,0)</f>
        <v>311253.60738764633</v>
      </c>
      <c r="P404" s="3">
        <f>HLOOKUP(P$5,[1]非R能力!$B$8:$F$558,$C404+1,0)</f>
        <v>55729.940658617757</v>
      </c>
      <c r="Q404" s="3">
        <f>HLOOKUP(Q$5,[1]非R能力!$B$8:$F$558,$C404+1,0)</f>
        <v>34143.85531021536</v>
      </c>
      <c r="R404" s="3">
        <f>HLOOKUP(R$5,[1]非R能力!$B$8:$F$558,$C404+1,0)</f>
        <v>33730.595780287826</v>
      </c>
      <c r="S404" s="3">
        <f>HLOOKUP(S$5,[1]非R能力!$B$8:$F$558,$C404+1,0)</f>
        <v>11348.121500014844</v>
      </c>
      <c r="T404" s="3">
        <f>INDEX([1]非R能力!$H$9:$H$558,D404)</f>
        <v>16333.546039343499</v>
      </c>
      <c r="U404" s="3">
        <f>IF(E404="小怪",0,IF(INDEX([1]非R能力!$FK$9:$FK$558,C404)=0,0,10))</f>
        <v>0</v>
      </c>
      <c r="V404" s="3">
        <f>IF(E404="小怪",0,IF(INDEX([1]非R能力!$FH$9:$FH$558,C404)=0,0,5000))</f>
        <v>0</v>
      </c>
      <c r="W404" s="3">
        <f>HLOOKUP(W$5,[2]人物技能基础!$O$3:$Q$553,$C404+1,0)</f>
        <v>3.637142857142857</v>
      </c>
      <c r="X404" s="3">
        <f>HLOOKUP(X$5,[2]人物技能基础!$O$3:$Q$553,$C404+1,0)</f>
        <v>2.0186428571428574</v>
      </c>
      <c r="Y404" s="3">
        <f>HLOOKUP(Y$5,[2]人物技能基础!$O$3:$Q$553,$C404+1,0)</f>
        <v>99.964285714285708</v>
      </c>
      <c r="Z404" s="3">
        <f t="shared" si="37"/>
        <v>309437</v>
      </c>
      <c r="AA404" s="3">
        <f t="shared" si="38"/>
        <v>6828</v>
      </c>
      <c r="AB404" s="3">
        <f t="shared" si="39"/>
        <v>0</v>
      </c>
      <c r="AC404" s="3">
        <f t="shared" si="40"/>
        <v>11348</v>
      </c>
      <c r="AD404" s="3">
        <f t="shared" si="41"/>
        <v>33730</v>
      </c>
    </row>
    <row r="405" spans="1:30" x14ac:dyDescent="0.15">
      <c r="A405" s="3">
        <v>400</v>
      </c>
      <c r="B405" s="3" t="str">
        <f t="shared" si="36"/>
        <v>关卡400小怪</v>
      </c>
      <c r="C405" s="3">
        <f>INDEX([3]关卡!$J$19:$J$2018,A405)</f>
        <v>288</v>
      </c>
      <c r="D405" s="3">
        <f>INDEX([3]关卡!$N$19:$N$2018,A405)</f>
        <v>288</v>
      </c>
      <c r="E405" s="3" t="s">
        <v>24</v>
      </c>
      <c r="F405" s="3" t="s">
        <v>26</v>
      </c>
      <c r="G405" s="3">
        <v>3</v>
      </c>
      <c r="H405" s="3">
        <v>0</v>
      </c>
      <c r="I405" s="3">
        <v>0</v>
      </c>
      <c r="J405" s="4">
        <v>1</v>
      </c>
      <c r="K405" s="4">
        <v>1</v>
      </c>
      <c r="L405" s="4">
        <v>2</v>
      </c>
      <c r="M405" s="3">
        <v>15</v>
      </c>
      <c r="N405" s="3">
        <v>2</v>
      </c>
      <c r="O405" s="3">
        <f>HLOOKUP(O$5,[1]非R能力!$B$8:$F$558,$C405+1,0)</f>
        <v>317903.86812354508</v>
      </c>
      <c r="P405" s="3">
        <f>HLOOKUP(P$5,[1]非R能力!$B$8:$F$558,$C405+1,0)</f>
        <v>56836.250490266204</v>
      </c>
      <c r="Q405" s="3">
        <f>HLOOKUP(Q$5,[1]非R能力!$B$8:$F$558,$C405+1,0)</f>
        <v>34903.567569383784</v>
      </c>
      <c r="R405" s="3">
        <f>HLOOKUP(R$5,[1]非R能力!$B$8:$F$558,$C405+1,0)</f>
        <v>40022.305367519199</v>
      </c>
      <c r="S405" s="3">
        <f>HLOOKUP(S$5,[1]非R能力!$B$8:$F$558,$C405+1,0)</f>
        <v>11588.965214069274</v>
      </c>
      <c r="T405" s="3">
        <f>INDEX([1]非R能力!$H$9:$H$558,D405)</f>
        <v>16445.052630608472</v>
      </c>
      <c r="U405" s="3">
        <f>IF(E405="小怪",0,IF(INDEX([1]非R能力!$FK$9:$FK$558,C405)=0,0,10))</f>
        <v>0</v>
      </c>
      <c r="V405" s="3">
        <f>IF(E405="小怪",0,IF(INDEX([1]非R能力!$FH$9:$FH$558,C405)=0,0,5000))</f>
        <v>0</v>
      </c>
      <c r="W405" s="3">
        <f>HLOOKUP(W$5,[2]人物技能基础!$O$3:$Q$553,$C405+1,0)</f>
        <v>3.637142857142857</v>
      </c>
      <c r="X405" s="3">
        <f>HLOOKUP(X$5,[2]人物技能基础!$O$3:$Q$553,$C405+1,0)</f>
        <v>2.0186428571428574</v>
      </c>
      <c r="Y405" s="3">
        <f>HLOOKUP(Y$5,[2]人物技能基础!$O$3:$Q$553,$C405+1,0)</f>
        <v>99.964285714285708</v>
      </c>
      <c r="Z405" s="3">
        <f t="shared" si="37"/>
        <v>315065</v>
      </c>
      <c r="AA405" s="3">
        <f t="shared" si="38"/>
        <v>6980</v>
      </c>
      <c r="AB405" s="3">
        <f t="shared" si="39"/>
        <v>0</v>
      </c>
      <c r="AC405" s="3">
        <f t="shared" si="40"/>
        <v>11588</v>
      </c>
      <c r="AD405" s="3">
        <f t="shared" si="41"/>
        <v>40022</v>
      </c>
    </row>
    <row r="406" spans="1:30" x14ac:dyDescent="0.15">
      <c r="A406" s="3">
        <v>401</v>
      </c>
      <c r="B406" s="3" t="str">
        <f t="shared" si="36"/>
        <v>关卡401小怪</v>
      </c>
      <c r="C406" s="3">
        <f>INDEX([3]关卡!$J$19:$J$2018,A406)</f>
        <v>288</v>
      </c>
      <c r="D406" s="3">
        <f>INDEX([3]关卡!$N$19:$N$2018,A406)</f>
        <v>288</v>
      </c>
      <c r="E406" s="3" t="s">
        <v>24</v>
      </c>
      <c r="F406" s="3" t="s">
        <v>26</v>
      </c>
      <c r="G406" s="3">
        <v>3</v>
      </c>
      <c r="H406" s="3">
        <v>0</v>
      </c>
      <c r="I406" s="3">
        <v>0</v>
      </c>
      <c r="J406" s="4">
        <v>1</v>
      </c>
      <c r="K406" s="4">
        <v>1</v>
      </c>
      <c r="L406" s="4">
        <v>2</v>
      </c>
      <c r="M406" s="3">
        <v>15</v>
      </c>
      <c r="N406" s="3">
        <v>2</v>
      </c>
      <c r="O406" s="3">
        <f>HLOOKUP(O$5,[1]非R能力!$B$8:$F$558,$C406+1,0)</f>
        <v>317903.86812354508</v>
      </c>
      <c r="P406" s="3">
        <f>HLOOKUP(P$5,[1]非R能力!$B$8:$F$558,$C406+1,0)</f>
        <v>56836.250490266204</v>
      </c>
      <c r="Q406" s="3">
        <f>HLOOKUP(Q$5,[1]非R能力!$B$8:$F$558,$C406+1,0)</f>
        <v>34903.567569383784</v>
      </c>
      <c r="R406" s="3">
        <f>HLOOKUP(R$5,[1]非R能力!$B$8:$F$558,$C406+1,0)</f>
        <v>40022.305367519199</v>
      </c>
      <c r="S406" s="3">
        <f>HLOOKUP(S$5,[1]非R能力!$B$8:$F$558,$C406+1,0)</f>
        <v>11588.965214069274</v>
      </c>
      <c r="T406" s="3">
        <f>INDEX([1]非R能力!$H$9:$H$558,D406)</f>
        <v>16445.052630608472</v>
      </c>
      <c r="U406" s="3">
        <f>IF(E406="小怪",0,IF(INDEX([1]非R能力!$FK$9:$FK$558,C406)=0,0,10))</f>
        <v>0</v>
      </c>
      <c r="V406" s="3">
        <f>IF(E406="小怪",0,IF(INDEX([1]非R能力!$FH$9:$FH$558,C406)=0,0,5000))</f>
        <v>0</v>
      </c>
      <c r="W406" s="3">
        <f>HLOOKUP(W$5,[2]人物技能基础!$O$3:$Q$553,$C406+1,0)</f>
        <v>3.637142857142857</v>
      </c>
      <c r="X406" s="3">
        <f>HLOOKUP(X$5,[2]人物技能基础!$O$3:$Q$553,$C406+1,0)</f>
        <v>2.0186428571428574</v>
      </c>
      <c r="Y406" s="3">
        <f>HLOOKUP(Y$5,[2]人物技能基础!$O$3:$Q$553,$C406+1,0)</f>
        <v>99.964285714285708</v>
      </c>
      <c r="Z406" s="3">
        <f t="shared" si="37"/>
        <v>315065</v>
      </c>
      <c r="AA406" s="3">
        <f t="shared" si="38"/>
        <v>6980</v>
      </c>
      <c r="AB406" s="3">
        <f t="shared" si="39"/>
        <v>0</v>
      </c>
      <c r="AC406" s="3">
        <f t="shared" si="40"/>
        <v>11588</v>
      </c>
      <c r="AD406" s="3">
        <f t="shared" si="41"/>
        <v>40022</v>
      </c>
    </row>
    <row r="407" spans="1:30" x14ac:dyDescent="0.15">
      <c r="A407" s="3">
        <v>402</v>
      </c>
      <c r="B407" s="3" t="str">
        <f t="shared" si="36"/>
        <v>关卡402小怪</v>
      </c>
      <c r="C407" s="3">
        <f>INDEX([3]关卡!$J$19:$J$2018,A407)</f>
        <v>288</v>
      </c>
      <c r="D407" s="3">
        <f>INDEX([3]关卡!$N$19:$N$2018,A407)</f>
        <v>288</v>
      </c>
      <c r="E407" s="3" t="s">
        <v>24</v>
      </c>
      <c r="F407" s="3" t="s">
        <v>26</v>
      </c>
      <c r="G407" s="3">
        <v>3</v>
      </c>
      <c r="H407" s="3">
        <v>0</v>
      </c>
      <c r="I407" s="3">
        <v>0</v>
      </c>
      <c r="J407" s="4">
        <v>1</v>
      </c>
      <c r="K407" s="4">
        <v>1</v>
      </c>
      <c r="L407" s="4">
        <v>2</v>
      </c>
      <c r="M407" s="3">
        <v>15</v>
      </c>
      <c r="N407" s="3">
        <v>2</v>
      </c>
      <c r="O407" s="3">
        <f>HLOOKUP(O$5,[1]非R能力!$B$8:$F$558,$C407+1,0)</f>
        <v>317903.86812354508</v>
      </c>
      <c r="P407" s="3">
        <f>HLOOKUP(P$5,[1]非R能力!$B$8:$F$558,$C407+1,0)</f>
        <v>56836.250490266204</v>
      </c>
      <c r="Q407" s="3">
        <f>HLOOKUP(Q$5,[1]非R能力!$B$8:$F$558,$C407+1,0)</f>
        <v>34903.567569383784</v>
      </c>
      <c r="R407" s="3">
        <f>HLOOKUP(R$5,[1]非R能力!$B$8:$F$558,$C407+1,0)</f>
        <v>40022.305367519199</v>
      </c>
      <c r="S407" s="3">
        <f>HLOOKUP(S$5,[1]非R能力!$B$8:$F$558,$C407+1,0)</f>
        <v>11588.965214069274</v>
      </c>
      <c r="T407" s="3">
        <f>INDEX([1]非R能力!$H$9:$H$558,D407)</f>
        <v>16445.052630608472</v>
      </c>
      <c r="U407" s="3">
        <f>IF(E407="小怪",0,IF(INDEX([1]非R能力!$FK$9:$FK$558,C407)=0,0,10))</f>
        <v>0</v>
      </c>
      <c r="V407" s="3">
        <f>IF(E407="小怪",0,IF(INDEX([1]非R能力!$FH$9:$FH$558,C407)=0,0,5000))</f>
        <v>0</v>
      </c>
      <c r="W407" s="3">
        <f>HLOOKUP(W$5,[2]人物技能基础!$O$3:$Q$553,$C407+1,0)</f>
        <v>3.637142857142857</v>
      </c>
      <c r="X407" s="3">
        <f>HLOOKUP(X$5,[2]人物技能基础!$O$3:$Q$553,$C407+1,0)</f>
        <v>2.0186428571428574</v>
      </c>
      <c r="Y407" s="3">
        <f>HLOOKUP(Y$5,[2]人物技能基础!$O$3:$Q$553,$C407+1,0)</f>
        <v>99.964285714285708</v>
      </c>
      <c r="Z407" s="3">
        <f t="shared" si="37"/>
        <v>315065</v>
      </c>
      <c r="AA407" s="3">
        <f t="shared" si="38"/>
        <v>6980</v>
      </c>
      <c r="AB407" s="3">
        <f t="shared" si="39"/>
        <v>0</v>
      </c>
      <c r="AC407" s="3">
        <f t="shared" si="40"/>
        <v>11588</v>
      </c>
      <c r="AD407" s="3">
        <f t="shared" si="41"/>
        <v>40022</v>
      </c>
    </row>
    <row r="408" spans="1:30" x14ac:dyDescent="0.15">
      <c r="A408" s="3">
        <v>403</v>
      </c>
      <c r="B408" s="3" t="str">
        <f t="shared" si="36"/>
        <v>关卡403小怪</v>
      </c>
      <c r="C408" s="3">
        <f>INDEX([3]关卡!$J$19:$J$2018,A408)</f>
        <v>288</v>
      </c>
      <c r="D408" s="3">
        <f>INDEX([3]关卡!$N$19:$N$2018,A408)</f>
        <v>288</v>
      </c>
      <c r="E408" s="3" t="s">
        <v>24</v>
      </c>
      <c r="F408" s="3" t="s">
        <v>26</v>
      </c>
      <c r="G408" s="3">
        <v>3</v>
      </c>
      <c r="H408" s="3">
        <v>0</v>
      </c>
      <c r="I408" s="3">
        <v>0</v>
      </c>
      <c r="J408" s="4">
        <v>1</v>
      </c>
      <c r="K408" s="4">
        <v>1</v>
      </c>
      <c r="L408" s="4">
        <v>2</v>
      </c>
      <c r="M408" s="3">
        <v>15</v>
      </c>
      <c r="N408" s="3">
        <v>2</v>
      </c>
      <c r="O408" s="3">
        <f>HLOOKUP(O$5,[1]非R能力!$B$8:$F$558,$C408+1,0)</f>
        <v>317903.86812354508</v>
      </c>
      <c r="P408" s="3">
        <f>HLOOKUP(P$5,[1]非R能力!$B$8:$F$558,$C408+1,0)</f>
        <v>56836.250490266204</v>
      </c>
      <c r="Q408" s="3">
        <f>HLOOKUP(Q$5,[1]非R能力!$B$8:$F$558,$C408+1,0)</f>
        <v>34903.567569383784</v>
      </c>
      <c r="R408" s="3">
        <f>HLOOKUP(R$5,[1]非R能力!$B$8:$F$558,$C408+1,0)</f>
        <v>40022.305367519199</v>
      </c>
      <c r="S408" s="3">
        <f>HLOOKUP(S$5,[1]非R能力!$B$8:$F$558,$C408+1,0)</f>
        <v>11588.965214069274</v>
      </c>
      <c r="T408" s="3">
        <f>INDEX([1]非R能力!$H$9:$H$558,D408)</f>
        <v>16445.052630608472</v>
      </c>
      <c r="U408" s="3">
        <f>IF(E408="小怪",0,IF(INDEX([1]非R能力!$FK$9:$FK$558,C408)=0,0,10))</f>
        <v>0</v>
      </c>
      <c r="V408" s="3">
        <f>IF(E408="小怪",0,IF(INDEX([1]非R能力!$FH$9:$FH$558,C408)=0,0,5000))</f>
        <v>0</v>
      </c>
      <c r="W408" s="3">
        <f>HLOOKUP(W$5,[2]人物技能基础!$O$3:$Q$553,$C408+1,0)</f>
        <v>3.637142857142857</v>
      </c>
      <c r="X408" s="3">
        <f>HLOOKUP(X$5,[2]人物技能基础!$O$3:$Q$553,$C408+1,0)</f>
        <v>2.0186428571428574</v>
      </c>
      <c r="Y408" s="3">
        <f>HLOOKUP(Y$5,[2]人物技能基础!$O$3:$Q$553,$C408+1,0)</f>
        <v>99.964285714285708</v>
      </c>
      <c r="Z408" s="3">
        <f t="shared" si="37"/>
        <v>315065</v>
      </c>
      <c r="AA408" s="3">
        <f t="shared" si="38"/>
        <v>6980</v>
      </c>
      <c r="AB408" s="3">
        <f t="shared" si="39"/>
        <v>0</v>
      </c>
      <c r="AC408" s="3">
        <f t="shared" si="40"/>
        <v>11588</v>
      </c>
      <c r="AD408" s="3">
        <f t="shared" si="41"/>
        <v>40022</v>
      </c>
    </row>
    <row r="409" spans="1:30" x14ac:dyDescent="0.15">
      <c r="A409" s="3">
        <v>404</v>
      </c>
      <c r="B409" s="3" t="str">
        <f t="shared" si="36"/>
        <v>关卡404小怪</v>
      </c>
      <c r="C409" s="3">
        <f>INDEX([3]关卡!$J$19:$J$2018,A409)</f>
        <v>288</v>
      </c>
      <c r="D409" s="3">
        <f>INDEX([3]关卡!$N$19:$N$2018,A409)</f>
        <v>288</v>
      </c>
      <c r="E409" s="3" t="s">
        <v>24</v>
      </c>
      <c r="F409" s="3" t="s">
        <v>26</v>
      </c>
      <c r="G409" s="3">
        <v>3</v>
      </c>
      <c r="H409" s="3">
        <v>0</v>
      </c>
      <c r="I409" s="3">
        <v>0</v>
      </c>
      <c r="J409" s="4">
        <v>1</v>
      </c>
      <c r="K409" s="4">
        <v>1</v>
      </c>
      <c r="L409" s="4">
        <v>2</v>
      </c>
      <c r="M409" s="3">
        <v>15</v>
      </c>
      <c r="N409" s="3">
        <v>2</v>
      </c>
      <c r="O409" s="3">
        <f>HLOOKUP(O$5,[1]非R能力!$B$8:$F$558,$C409+1,0)</f>
        <v>317903.86812354508</v>
      </c>
      <c r="P409" s="3">
        <f>HLOOKUP(P$5,[1]非R能力!$B$8:$F$558,$C409+1,0)</f>
        <v>56836.250490266204</v>
      </c>
      <c r="Q409" s="3">
        <f>HLOOKUP(Q$5,[1]非R能力!$B$8:$F$558,$C409+1,0)</f>
        <v>34903.567569383784</v>
      </c>
      <c r="R409" s="3">
        <f>HLOOKUP(R$5,[1]非R能力!$B$8:$F$558,$C409+1,0)</f>
        <v>40022.305367519199</v>
      </c>
      <c r="S409" s="3">
        <f>HLOOKUP(S$5,[1]非R能力!$B$8:$F$558,$C409+1,0)</f>
        <v>11588.965214069274</v>
      </c>
      <c r="T409" s="3">
        <f>INDEX([1]非R能力!$H$9:$H$558,D409)</f>
        <v>16445.052630608472</v>
      </c>
      <c r="U409" s="3">
        <f>IF(E409="小怪",0,IF(INDEX([1]非R能力!$FK$9:$FK$558,C409)=0,0,10))</f>
        <v>0</v>
      </c>
      <c r="V409" s="3">
        <f>IF(E409="小怪",0,IF(INDEX([1]非R能力!$FH$9:$FH$558,C409)=0,0,5000))</f>
        <v>0</v>
      </c>
      <c r="W409" s="3">
        <f>HLOOKUP(W$5,[2]人物技能基础!$O$3:$Q$553,$C409+1,0)</f>
        <v>3.637142857142857</v>
      </c>
      <c r="X409" s="3">
        <f>HLOOKUP(X$5,[2]人物技能基础!$O$3:$Q$553,$C409+1,0)</f>
        <v>2.0186428571428574</v>
      </c>
      <c r="Y409" s="3">
        <f>HLOOKUP(Y$5,[2]人物技能基础!$O$3:$Q$553,$C409+1,0)</f>
        <v>99.964285714285708</v>
      </c>
      <c r="Z409" s="3">
        <f t="shared" si="37"/>
        <v>315065</v>
      </c>
      <c r="AA409" s="3">
        <f t="shared" si="38"/>
        <v>6980</v>
      </c>
      <c r="AB409" s="3">
        <f t="shared" si="39"/>
        <v>0</v>
      </c>
      <c r="AC409" s="3">
        <f t="shared" si="40"/>
        <v>11588</v>
      </c>
      <c r="AD409" s="3">
        <f t="shared" si="41"/>
        <v>40022</v>
      </c>
    </row>
    <row r="410" spans="1:30" x14ac:dyDescent="0.15">
      <c r="A410" s="3">
        <v>405</v>
      </c>
      <c r="B410" s="3" t="str">
        <f t="shared" si="36"/>
        <v>关卡405小怪</v>
      </c>
      <c r="C410" s="3">
        <f>INDEX([3]关卡!$J$19:$J$2018,A410)</f>
        <v>288</v>
      </c>
      <c r="D410" s="3">
        <f>INDEX([3]关卡!$N$19:$N$2018,A410)</f>
        <v>288</v>
      </c>
      <c r="E410" s="3" t="s">
        <v>24</v>
      </c>
      <c r="F410" s="3" t="s">
        <v>26</v>
      </c>
      <c r="G410" s="3">
        <v>3</v>
      </c>
      <c r="H410" s="3">
        <v>0</v>
      </c>
      <c r="I410" s="3">
        <v>0</v>
      </c>
      <c r="J410" s="4">
        <v>1</v>
      </c>
      <c r="K410" s="4">
        <v>1</v>
      </c>
      <c r="L410" s="4">
        <v>2</v>
      </c>
      <c r="M410" s="3">
        <v>15</v>
      </c>
      <c r="N410" s="3">
        <v>2</v>
      </c>
      <c r="O410" s="3">
        <f>HLOOKUP(O$5,[1]非R能力!$B$8:$F$558,$C410+1,0)</f>
        <v>317903.86812354508</v>
      </c>
      <c r="P410" s="3">
        <f>HLOOKUP(P$5,[1]非R能力!$B$8:$F$558,$C410+1,0)</f>
        <v>56836.250490266204</v>
      </c>
      <c r="Q410" s="3">
        <f>HLOOKUP(Q$5,[1]非R能力!$B$8:$F$558,$C410+1,0)</f>
        <v>34903.567569383784</v>
      </c>
      <c r="R410" s="3">
        <f>HLOOKUP(R$5,[1]非R能力!$B$8:$F$558,$C410+1,0)</f>
        <v>40022.305367519199</v>
      </c>
      <c r="S410" s="3">
        <f>HLOOKUP(S$5,[1]非R能力!$B$8:$F$558,$C410+1,0)</f>
        <v>11588.965214069274</v>
      </c>
      <c r="T410" s="3">
        <f>INDEX([1]非R能力!$H$9:$H$558,D410)</f>
        <v>16445.052630608472</v>
      </c>
      <c r="U410" s="3">
        <f>IF(E410="小怪",0,IF(INDEX([1]非R能力!$FK$9:$FK$558,C410)=0,0,10))</f>
        <v>0</v>
      </c>
      <c r="V410" s="3">
        <f>IF(E410="小怪",0,IF(INDEX([1]非R能力!$FH$9:$FH$558,C410)=0,0,5000))</f>
        <v>0</v>
      </c>
      <c r="W410" s="3">
        <f>HLOOKUP(W$5,[2]人物技能基础!$O$3:$Q$553,$C410+1,0)</f>
        <v>3.637142857142857</v>
      </c>
      <c r="X410" s="3">
        <f>HLOOKUP(X$5,[2]人物技能基础!$O$3:$Q$553,$C410+1,0)</f>
        <v>2.0186428571428574</v>
      </c>
      <c r="Y410" s="3">
        <f>HLOOKUP(Y$5,[2]人物技能基础!$O$3:$Q$553,$C410+1,0)</f>
        <v>99.964285714285708</v>
      </c>
      <c r="Z410" s="3">
        <f t="shared" si="37"/>
        <v>315065</v>
      </c>
      <c r="AA410" s="3">
        <f t="shared" si="38"/>
        <v>6980</v>
      </c>
      <c r="AB410" s="3">
        <f t="shared" si="39"/>
        <v>0</v>
      </c>
      <c r="AC410" s="3">
        <f t="shared" si="40"/>
        <v>11588</v>
      </c>
      <c r="AD410" s="3">
        <f t="shared" si="41"/>
        <v>40022</v>
      </c>
    </row>
    <row r="411" spans="1:30" x14ac:dyDescent="0.15">
      <c r="A411" s="3">
        <v>406</v>
      </c>
      <c r="B411" s="3" t="str">
        <f t="shared" si="36"/>
        <v>关卡406小怪</v>
      </c>
      <c r="C411" s="3">
        <f>INDEX([3]关卡!$J$19:$J$2018,A411)</f>
        <v>289</v>
      </c>
      <c r="D411" s="3">
        <f>INDEX([3]关卡!$N$19:$N$2018,A411)</f>
        <v>289</v>
      </c>
      <c r="E411" s="3" t="s">
        <v>24</v>
      </c>
      <c r="F411" s="3" t="s">
        <v>26</v>
      </c>
      <c r="G411" s="3">
        <v>3</v>
      </c>
      <c r="H411" s="3">
        <v>0</v>
      </c>
      <c r="I411" s="3">
        <v>0</v>
      </c>
      <c r="J411" s="4">
        <v>1</v>
      </c>
      <c r="K411" s="4">
        <v>1</v>
      </c>
      <c r="L411" s="4">
        <v>2</v>
      </c>
      <c r="M411" s="3">
        <v>15</v>
      </c>
      <c r="N411" s="3">
        <v>2</v>
      </c>
      <c r="O411" s="3">
        <f>HLOOKUP(O$5,[1]非R能力!$B$8:$F$558,$C411+1,0)</f>
        <v>324372.96582834469</v>
      </c>
      <c r="P411" s="3">
        <f>HLOOKUP(P$5,[1]非R能力!$B$8:$F$558,$C411+1,0)</f>
        <v>57923.270230463946</v>
      </c>
      <c r="Q411" s="3">
        <f>HLOOKUP(Q$5,[1]非R能力!$B$8:$F$558,$C411+1,0)</f>
        <v>35661.897833070449</v>
      </c>
      <c r="R411" s="3">
        <f>HLOOKUP(R$5,[1]非R能力!$B$8:$F$558,$C411+1,0)</f>
        <v>46319.293124000076</v>
      </c>
      <c r="S411" s="3">
        <f>HLOOKUP(S$5,[1]非R能力!$B$8:$F$558,$C411+1,0)</f>
        <v>13110.853395613534</v>
      </c>
      <c r="T411" s="3">
        <f>INDEX([1]非R能力!$H$9:$H$558,D411)</f>
        <v>16557.135002075993</v>
      </c>
      <c r="U411" s="3">
        <f>IF(E411="小怪",0,IF(INDEX([1]非R能力!$FK$9:$FK$558,C411)=0,0,10))</f>
        <v>0</v>
      </c>
      <c r="V411" s="3">
        <f>IF(E411="小怪",0,IF(INDEX([1]非R能力!$FH$9:$FH$558,C411)=0,0,5000))</f>
        <v>0</v>
      </c>
      <c r="W411" s="3">
        <f>HLOOKUP(W$5,[2]人物技能基础!$O$3:$Q$553,$C411+1,0)</f>
        <v>3.637142857142857</v>
      </c>
      <c r="X411" s="3">
        <f>HLOOKUP(X$5,[2]人物技能基础!$O$3:$Q$553,$C411+1,0)</f>
        <v>2.0186428571428574</v>
      </c>
      <c r="Y411" s="3">
        <f>HLOOKUP(Y$5,[2]人物技能基础!$O$3:$Q$553,$C411+1,0)</f>
        <v>99.964285714285708</v>
      </c>
      <c r="Z411" s="3">
        <f t="shared" si="37"/>
        <v>320600</v>
      </c>
      <c r="AA411" s="3">
        <f t="shared" si="38"/>
        <v>7132</v>
      </c>
      <c r="AB411" s="3">
        <f t="shared" si="39"/>
        <v>0</v>
      </c>
      <c r="AC411" s="3">
        <f t="shared" si="40"/>
        <v>13110</v>
      </c>
      <c r="AD411" s="3">
        <f t="shared" si="41"/>
        <v>46319</v>
      </c>
    </row>
    <row r="412" spans="1:30" x14ac:dyDescent="0.15">
      <c r="A412" s="3">
        <v>407</v>
      </c>
      <c r="B412" s="3" t="str">
        <f t="shared" si="36"/>
        <v>关卡407小怪</v>
      </c>
      <c r="C412" s="3">
        <f>INDEX([3]关卡!$J$19:$J$2018,A412)</f>
        <v>289</v>
      </c>
      <c r="D412" s="3">
        <f>INDEX([3]关卡!$N$19:$N$2018,A412)</f>
        <v>289</v>
      </c>
      <c r="E412" s="3" t="s">
        <v>24</v>
      </c>
      <c r="F412" s="3" t="s">
        <v>26</v>
      </c>
      <c r="G412" s="3">
        <v>3</v>
      </c>
      <c r="H412" s="3">
        <v>0</v>
      </c>
      <c r="I412" s="3">
        <v>0</v>
      </c>
      <c r="J412" s="4">
        <v>1</v>
      </c>
      <c r="K412" s="4">
        <v>1</v>
      </c>
      <c r="L412" s="4">
        <v>2</v>
      </c>
      <c r="M412" s="3">
        <v>15</v>
      </c>
      <c r="N412" s="3">
        <v>2</v>
      </c>
      <c r="O412" s="3">
        <f>HLOOKUP(O$5,[1]非R能力!$B$8:$F$558,$C412+1,0)</f>
        <v>324372.96582834469</v>
      </c>
      <c r="P412" s="3">
        <f>HLOOKUP(P$5,[1]非R能力!$B$8:$F$558,$C412+1,0)</f>
        <v>57923.270230463946</v>
      </c>
      <c r="Q412" s="3">
        <f>HLOOKUP(Q$5,[1]非R能力!$B$8:$F$558,$C412+1,0)</f>
        <v>35661.897833070449</v>
      </c>
      <c r="R412" s="3">
        <f>HLOOKUP(R$5,[1]非R能力!$B$8:$F$558,$C412+1,0)</f>
        <v>46319.293124000076</v>
      </c>
      <c r="S412" s="3">
        <f>HLOOKUP(S$5,[1]非R能力!$B$8:$F$558,$C412+1,0)</f>
        <v>13110.853395613534</v>
      </c>
      <c r="T412" s="3">
        <f>INDEX([1]非R能力!$H$9:$H$558,D412)</f>
        <v>16557.135002075993</v>
      </c>
      <c r="U412" s="3">
        <f>IF(E412="小怪",0,IF(INDEX([1]非R能力!$FK$9:$FK$558,C412)=0,0,10))</f>
        <v>0</v>
      </c>
      <c r="V412" s="3">
        <f>IF(E412="小怪",0,IF(INDEX([1]非R能力!$FH$9:$FH$558,C412)=0,0,5000))</f>
        <v>0</v>
      </c>
      <c r="W412" s="3">
        <f>HLOOKUP(W$5,[2]人物技能基础!$O$3:$Q$553,$C412+1,0)</f>
        <v>3.637142857142857</v>
      </c>
      <c r="X412" s="3">
        <f>HLOOKUP(X$5,[2]人物技能基础!$O$3:$Q$553,$C412+1,0)</f>
        <v>2.0186428571428574</v>
      </c>
      <c r="Y412" s="3">
        <f>HLOOKUP(Y$5,[2]人物技能基础!$O$3:$Q$553,$C412+1,0)</f>
        <v>99.964285714285708</v>
      </c>
      <c r="Z412" s="3">
        <f t="shared" si="37"/>
        <v>320600</v>
      </c>
      <c r="AA412" s="3">
        <f t="shared" si="38"/>
        <v>7132</v>
      </c>
      <c r="AB412" s="3">
        <f t="shared" si="39"/>
        <v>0</v>
      </c>
      <c r="AC412" s="3">
        <f t="shared" si="40"/>
        <v>13110</v>
      </c>
      <c r="AD412" s="3">
        <f t="shared" si="41"/>
        <v>46319</v>
      </c>
    </row>
    <row r="413" spans="1:30" x14ac:dyDescent="0.15">
      <c r="A413" s="3">
        <v>408</v>
      </c>
      <c r="B413" s="3" t="str">
        <f t="shared" si="36"/>
        <v>关卡408小怪</v>
      </c>
      <c r="C413" s="3">
        <f>INDEX([3]关卡!$J$19:$J$2018,A413)</f>
        <v>289</v>
      </c>
      <c r="D413" s="3">
        <f>INDEX([3]关卡!$N$19:$N$2018,A413)</f>
        <v>289</v>
      </c>
      <c r="E413" s="3" t="s">
        <v>24</v>
      </c>
      <c r="F413" s="3" t="s">
        <v>26</v>
      </c>
      <c r="G413" s="3">
        <v>3</v>
      </c>
      <c r="H413" s="3">
        <v>0</v>
      </c>
      <c r="I413" s="3">
        <v>0</v>
      </c>
      <c r="J413" s="4">
        <v>1</v>
      </c>
      <c r="K413" s="4">
        <v>1</v>
      </c>
      <c r="L413" s="4">
        <v>2</v>
      </c>
      <c r="M413" s="3">
        <v>15</v>
      </c>
      <c r="N413" s="3">
        <v>2</v>
      </c>
      <c r="O413" s="3">
        <f>HLOOKUP(O$5,[1]非R能力!$B$8:$F$558,$C413+1,0)</f>
        <v>324372.96582834469</v>
      </c>
      <c r="P413" s="3">
        <f>HLOOKUP(P$5,[1]非R能力!$B$8:$F$558,$C413+1,0)</f>
        <v>57923.270230463946</v>
      </c>
      <c r="Q413" s="3">
        <f>HLOOKUP(Q$5,[1]非R能力!$B$8:$F$558,$C413+1,0)</f>
        <v>35661.897833070449</v>
      </c>
      <c r="R413" s="3">
        <f>HLOOKUP(R$5,[1]非R能力!$B$8:$F$558,$C413+1,0)</f>
        <v>46319.293124000076</v>
      </c>
      <c r="S413" s="3">
        <f>HLOOKUP(S$5,[1]非R能力!$B$8:$F$558,$C413+1,0)</f>
        <v>13110.853395613534</v>
      </c>
      <c r="T413" s="3">
        <f>INDEX([1]非R能力!$H$9:$H$558,D413)</f>
        <v>16557.135002075993</v>
      </c>
      <c r="U413" s="3">
        <f>IF(E413="小怪",0,IF(INDEX([1]非R能力!$FK$9:$FK$558,C413)=0,0,10))</f>
        <v>0</v>
      </c>
      <c r="V413" s="3">
        <f>IF(E413="小怪",0,IF(INDEX([1]非R能力!$FH$9:$FH$558,C413)=0,0,5000))</f>
        <v>0</v>
      </c>
      <c r="W413" s="3">
        <f>HLOOKUP(W$5,[2]人物技能基础!$O$3:$Q$553,$C413+1,0)</f>
        <v>3.637142857142857</v>
      </c>
      <c r="X413" s="3">
        <f>HLOOKUP(X$5,[2]人物技能基础!$O$3:$Q$553,$C413+1,0)</f>
        <v>2.0186428571428574</v>
      </c>
      <c r="Y413" s="3">
        <f>HLOOKUP(Y$5,[2]人物技能基础!$O$3:$Q$553,$C413+1,0)</f>
        <v>99.964285714285708</v>
      </c>
      <c r="Z413" s="3">
        <f t="shared" si="37"/>
        <v>320600</v>
      </c>
      <c r="AA413" s="3">
        <f t="shared" si="38"/>
        <v>7132</v>
      </c>
      <c r="AB413" s="3">
        <f t="shared" si="39"/>
        <v>0</v>
      </c>
      <c r="AC413" s="3">
        <f t="shared" si="40"/>
        <v>13110</v>
      </c>
      <c r="AD413" s="3">
        <f t="shared" si="41"/>
        <v>46319</v>
      </c>
    </row>
    <row r="414" spans="1:30" x14ac:dyDescent="0.15">
      <c r="A414" s="3">
        <v>409</v>
      </c>
      <c r="B414" s="3" t="str">
        <f t="shared" si="36"/>
        <v>关卡409小怪</v>
      </c>
      <c r="C414" s="3">
        <f>INDEX([3]关卡!$J$19:$J$2018,A414)</f>
        <v>289</v>
      </c>
      <c r="D414" s="3">
        <f>INDEX([3]关卡!$N$19:$N$2018,A414)</f>
        <v>289</v>
      </c>
      <c r="E414" s="3" t="s">
        <v>24</v>
      </c>
      <c r="F414" s="3" t="s">
        <v>26</v>
      </c>
      <c r="G414" s="3">
        <v>3</v>
      </c>
      <c r="H414" s="3">
        <v>0</v>
      </c>
      <c r="I414" s="3">
        <v>0</v>
      </c>
      <c r="J414" s="4">
        <v>1</v>
      </c>
      <c r="K414" s="4">
        <v>1</v>
      </c>
      <c r="L414" s="4">
        <v>2</v>
      </c>
      <c r="M414" s="3">
        <v>15</v>
      </c>
      <c r="N414" s="3">
        <v>2</v>
      </c>
      <c r="O414" s="3">
        <f>HLOOKUP(O$5,[1]非R能力!$B$8:$F$558,$C414+1,0)</f>
        <v>324372.96582834469</v>
      </c>
      <c r="P414" s="3">
        <f>HLOOKUP(P$5,[1]非R能力!$B$8:$F$558,$C414+1,0)</f>
        <v>57923.270230463946</v>
      </c>
      <c r="Q414" s="3">
        <f>HLOOKUP(Q$5,[1]非R能力!$B$8:$F$558,$C414+1,0)</f>
        <v>35661.897833070449</v>
      </c>
      <c r="R414" s="3">
        <f>HLOOKUP(R$5,[1]非R能力!$B$8:$F$558,$C414+1,0)</f>
        <v>46319.293124000076</v>
      </c>
      <c r="S414" s="3">
        <f>HLOOKUP(S$5,[1]非R能力!$B$8:$F$558,$C414+1,0)</f>
        <v>13110.853395613534</v>
      </c>
      <c r="T414" s="3">
        <f>INDEX([1]非R能力!$H$9:$H$558,D414)</f>
        <v>16557.135002075993</v>
      </c>
      <c r="U414" s="3">
        <f>IF(E414="小怪",0,IF(INDEX([1]非R能力!$FK$9:$FK$558,C414)=0,0,10))</f>
        <v>0</v>
      </c>
      <c r="V414" s="3">
        <f>IF(E414="小怪",0,IF(INDEX([1]非R能力!$FH$9:$FH$558,C414)=0,0,5000))</f>
        <v>0</v>
      </c>
      <c r="W414" s="3">
        <f>HLOOKUP(W$5,[2]人物技能基础!$O$3:$Q$553,$C414+1,0)</f>
        <v>3.637142857142857</v>
      </c>
      <c r="X414" s="3">
        <f>HLOOKUP(X$5,[2]人物技能基础!$O$3:$Q$553,$C414+1,0)</f>
        <v>2.0186428571428574</v>
      </c>
      <c r="Y414" s="3">
        <f>HLOOKUP(Y$5,[2]人物技能基础!$O$3:$Q$553,$C414+1,0)</f>
        <v>99.964285714285708</v>
      </c>
      <c r="Z414" s="3">
        <f t="shared" si="37"/>
        <v>320600</v>
      </c>
      <c r="AA414" s="3">
        <f t="shared" si="38"/>
        <v>7132</v>
      </c>
      <c r="AB414" s="3">
        <f t="shared" si="39"/>
        <v>0</v>
      </c>
      <c r="AC414" s="3">
        <f t="shared" si="40"/>
        <v>13110</v>
      </c>
      <c r="AD414" s="3">
        <f t="shared" si="41"/>
        <v>46319</v>
      </c>
    </row>
    <row r="415" spans="1:30" x14ac:dyDescent="0.15">
      <c r="A415" s="3">
        <v>410</v>
      </c>
      <c r="B415" s="3" t="str">
        <f t="shared" si="36"/>
        <v>关卡410小怪</v>
      </c>
      <c r="C415" s="3">
        <f>INDEX([3]关卡!$J$19:$J$2018,A415)</f>
        <v>289</v>
      </c>
      <c r="D415" s="3">
        <f>INDEX([3]关卡!$N$19:$N$2018,A415)</f>
        <v>289</v>
      </c>
      <c r="E415" s="3" t="s">
        <v>24</v>
      </c>
      <c r="F415" s="3" t="s">
        <v>26</v>
      </c>
      <c r="G415" s="3">
        <v>3</v>
      </c>
      <c r="H415" s="3">
        <v>0</v>
      </c>
      <c r="I415" s="3">
        <v>0</v>
      </c>
      <c r="J415" s="4">
        <v>1</v>
      </c>
      <c r="K415" s="4">
        <v>1</v>
      </c>
      <c r="L415" s="4">
        <v>2</v>
      </c>
      <c r="M415" s="3">
        <v>15</v>
      </c>
      <c r="N415" s="3">
        <v>2</v>
      </c>
      <c r="O415" s="3">
        <f>HLOOKUP(O$5,[1]非R能力!$B$8:$F$558,$C415+1,0)</f>
        <v>324372.96582834469</v>
      </c>
      <c r="P415" s="3">
        <f>HLOOKUP(P$5,[1]非R能力!$B$8:$F$558,$C415+1,0)</f>
        <v>57923.270230463946</v>
      </c>
      <c r="Q415" s="3">
        <f>HLOOKUP(Q$5,[1]非R能力!$B$8:$F$558,$C415+1,0)</f>
        <v>35661.897833070449</v>
      </c>
      <c r="R415" s="3">
        <f>HLOOKUP(R$5,[1]非R能力!$B$8:$F$558,$C415+1,0)</f>
        <v>46319.293124000076</v>
      </c>
      <c r="S415" s="3">
        <f>HLOOKUP(S$5,[1]非R能力!$B$8:$F$558,$C415+1,0)</f>
        <v>13110.853395613534</v>
      </c>
      <c r="T415" s="3">
        <f>INDEX([1]非R能力!$H$9:$H$558,D415)</f>
        <v>16557.135002075993</v>
      </c>
      <c r="U415" s="3">
        <f>IF(E415="小怪",0,IF(INDEX([1]非R能力!$FK$9:$FK$558,C415)=0,0,10))</f>
        <v>0</v>
      </c>
      <c r="V415" s="3">
        <f>IF(E415="小怪",0,IF(INDEX([1]非R能力!$FH$9:$FH$558,C415)=0,0,5000))</f>
        <v>0</v>
      </c>
      <c r="W415" s="3">
        <f>HLOOKUP(W$5,[2]人物技能基础!$O$3:$Q$553,$C415+1,0)</f>
        <v>3.637142857142857</v>
      </c>
      <c r="X415" s="3">
        <f>HLOOKUP(X$5,[2]人物技能基础!$O$3:$Q$553,$C415+1,0)</f>
        <v>2.0186428571428574</v>
      </c>
      <c r="Y415" s="3">
        <f>HLOOKUP(Y$5,[2]人物技能基础!$O$3:$Q$553,$C415+1,0)</f>
        <v>99.964285714285708</v>
      </c>
      <c r="Z415" s="3">
        <f t="shared" si="37"/>
        <v>320600</v>
      </c>
      <c r="AA415" s="3">
        <f t="shared" si="38"/>
        <v>7132</v>
      </c>
      <c r="AB415" s="3">
        <f t="shared" si="39"/>
        <v>0</v>
      </c>
      <c r="AC415" s="3">
        <f t="shared" si="40"/>
        <v>13110</v>
      </c>
      <c r="AD415" s="3">
        <f t="shared" si="41"/>
        <v>46319</v>
      </c>
    </row>
    <row r="416" spans="1:30" x14ac:dyDescent="0.15">
      <c r="A416" s="3">
        <v>411</v>
      </c>
      <c r="B416" s="3" t="str">
        <f t="shared" si="36"/>
        <v>关卡411小怪</v>
      </c>
      <c r="C416" s="3">
        <f>INDEX([3]关卡!$J$19:$J$2018,A416)</f>
        <v>289</v>
      </c>
      <c r="D416" s="3">
        <f>INDEX([3]关卡!$N$19:$N$2018,A416)</f>
        <v>289</v>
      </c>
      <c r="E416" s="3" t="s">
        <v>24</v>
      </c>
      <c r="F416" s="3" t="s">
        <v>26</v>
      </c>
      <c r="G416" s="3">
        <v>3</v>
      </c>
      <c r="H416" s="3">
        <v>0</v>
      </c>
      <c r="I416" s="3">
        <v>0</v>
      </c>
      <c r="J416" s="4">
        <v>1</v>
      </c>
      <c r="K416" s="4">
        <v>1</v>
      </c>
      <c r="L416" s="4">
        <v>2</v>
      </c>
      <c r="M416" s="3">
        <v>15</v>
      </c>
      <c r="N416" s="3">
        <v>2</v>
      </c>
      <c r="O416" s="3">
        <f>HLOOKUP(O$5,[1]非R能力!$B$8:$F$558,$C416+1,0)</f>
        <v>324372.96582834469</v>
      </c>
      <c r="P416" s="3">
        <f>HLOOKUP(P$5,[1]非R能力!$B$8:$F$558,$C416+1,0)</f>
        <v>57923.270230463946</v>
      </c>
      <c r="Q416" s="3">
        <f>HLOOKUP(Q$5,[1]非R能力!$B$8:$F$558,$C416+1,0)</f>
        <v>35661.897833070449</v>
      </c>
      <c r="R416" s="3">
        <f>HLOOKUP(R$5,[1]非R能力!$B$8:$F$558,$C416+1,0)</f>
        <v>46319.293124000076</v>
      </c>
      <c r="S416" s="3">
        <f>HLOOKUP(S$5,[1]非R能力!$B$8:$F$558,$C416+1,0)</f>
        <v>13110.853395613534</v>
      </c>
      <c r="T416" s="3">
        <f>INDEX([1]非R能力!$H$9:$H$558,D416)</f>
        <v>16557.135002075993</v>
      </c>
      <c r="U416" s="3">
        <f>IF(E416="小怪",0,IF(INDEX([1]非R能力!$FK$9:$FK$558,C416)=0,0,10))</f>
        <v>0</v>
      </c>
      <c r="V416" s="3">
        <f>IF(E416="小怪",0,IF(INDEX([1]非R能力!$FH$9:$FH$558,C416)=0,0,5000))</f>
        <v>0</v>
      </c>
      <c r="W416" s="3">
        <f>HLOOKUP(W$5,[2]人物技能基础!$O$3:$Q$553,$C416+1,0)</f>
        <v>3.637142857142857</v>
      </c>
      <c r="X416" s="3">
        <f>HLOOKUP(X$5,[2]人物技能基础!$O$3:$Q$553,$C416+1,0)</f>
        <v>2.0186428571428574</v>
      </c>
      <c r="Y416" s="3">
        <f>HLOOKUP(Y$5,[2]人物技能基础!$O$3:$Q$553,$C416+1,0)</f>
        <v>99.964285714285708</v>
      </c>
      <c r="Z416" s="3">
        <f t="shared" si="37"/>
        <v>320600</v>
      </c>
      <c r="AA416" s="3">
        <f t="shared" si="38"/>
        <v>7132</v>
      </c>
      <c r="AB416" s="3">
        <f t="shared" si="39"/>
        <v>0</v>
      </c>
      <c r="AC416" s="3">
        <f t="shared" si="40"/>
        <v>13110</v>
      </c>
      <c r="AD416" s="3">
        <f t="shared" si="41"/>
        <v>46319</v>
      </c>
    </row>
    <row r="417" spans="1:30" x14ac:dyDescent="0.15">
      <c r="A417" s="3">
        <v>412</v>
      </c>
      <c r="B417" s="3" t="str">
        <f t="shared" si="36"/>
        <v>关卡412小怪</v>
      </c>
      <c r="C417" s="3">
        <f>INDEX([3]关卡!$J$19:$J$2018,A417)</f>
        <v>290</v>
      </c>
      <c r="D417" s="3">
        <f>INDEX([3]关卡!$N$19:$N$2018,A417)</f>
        <v>290</v>
      </c>
      <c r="E417" s="3" t="s">
        <v>24</v>
      </c>
      <c r="F417" s="3" t="s">
        <v>26</v>
      </c>
      <c r="G417" s="3">
        <v>3</v>
      </c>
      <c r="H417" s="3">
        <v>0</v>
      </c>
      <c r="I417" s="3">
        <v>0</v>
      </c>
      <c r="J417" s="4">
        <v>1</v>
      </c>
      <c r="K417" s="4">
        <v>1</v>
      </c>
      <c r="L417" s="4">
        <v>2</v>
      </c>
      <c r="M417" s="3">
        <v>15</v>
      </c>
      <c r="N417" s="3">
        <v>2</v>
      </c>
      <c r="O417" s="3">
        <f>HLOOKUP(O$5,[1]非R能力!$B$8:$F$558,$C417+1,0)</f>
        <v>331358.93937430426</v>
      </c>
      <c r="P417" s="3">
        <f>HLOOKUP(P$5,[1]非R能力!$B$8:$F$558,$C417+1,0)</f>
        <v>59058.710452870466</v>
      </c>
      <c r="Q417" s="3">
        <f>HLOOKUP(Q$5,[1]非R能力!$B$8:$F$558,$C417+1,0)</f>
        <v>36314.978551439424</v>
      </c>
      <c r="R417" s="3">
        <f>HLOOKUP(R$5,[1]非R能力!$B$8:$F$558,$C417+1,0)</f>
        <v>49552.006793864573</v>
      </c>
      <c r="S417" s="3">
        <f>HLOOKUP(S$5,[1]非R能力!$B$8:$F$558,$C417+1,0)</f>
        <v>13348.343968796969</v>
      </c>
      <c r="T417" s="3">
        <f>INDEX([1]非R能力!$H$9:$H$558,D417)</f>
        <v>16669.79571078478</v>
      </c>
      <c r="U417" s="3">
        <f>IF(E417="小怪",0,IF(INDEX([1]非R能力!$FK$9:$FK$558,C417)=0,0,10))</f>
        <v>0</v>
      </c>
      <c r="V417" s="3">
        <f>IF(E417="小怪",0,IF(INDEX([1]非R能力!$FH$9:$FH$558,C417)=0,0,5000))</f>
        <v>0</v>
      </c>
      <c r="W417" s="3">
        <f>HLOOKUP(W$5,[2]人物技能基础!$O$3:$Q$553,$C417+1,0)</f>
        <v>3.637142857142857</v>
      </c>
      <c r="X417" s="3">
        <f>HLOOKUP(X$5,[2]人物技能基础!$O$3:$Q$553,$C417+1,0)</f>
        <v>2.0186428571428574</v>
      </c>
      <c r="Y417" s="3">
        <f>HLOOKUP(Y$5,[2]人物技能基础!$O$3:$Q$553,$C417+1,0)</f>
        <v>99.964285714285708</v>
      </c>
      <c r="Z417" s="3">
        <f t="shared" si="37"/>
        <v>326371</v>
      </c>
      <c r="AA417" s="3">
        <f t="shared" si="38"/>
        <v>7262</v>
      </c>
      <c r="AB417" s="3">
        <f t="shared" si="39"/>
        <v>0</v>
      </c>
      <c r="AC417" s="3">
        <f t="shared" si="40"/>
        <v>13348</v>
      </c>
      <c r="AD417" s="3">
        <f t="shared" si="41"/>
        <v>49552</v>
      </c>
    </row>
    <row r="418" spans="1:30" x14ac:dyDescent="0.15">
      <c r="A418" s="3">
        <v>413</v>
      </c>
      <c r="B418" s="3" t="str">
        <f t="shared" si="36"/>
        <v>关卡413小怪</v>
      </c>
      <c r="C418" s="3">
        <f>INDEX([3]关卡!$J$19:$J$2018,A418)</f>
        <v>290</v>
      </c>
      <c r="D418" s="3">
        <f>INDEX([3]关卡!$N$19:$N$2018,A418)</f>
        <v>290</v>
      </c>
      <c r="E418" s="3" t="s">
        <v>24</v>
      </c>
      <c r="F418" s="3" t="s">
        <v>26</v>
      </c>
      <c r="G418" s="3">
        <v>3</v>
      </c>
      <c r="H418" s="3">
        <v>0</v>
      </c>
      <c r="I418" s="3">
        <v>0</v>
      </c>
      <c r="J418" s="4">
        <v>1</v>
      </c>
      <c r="K418" s="4">
        <v>1</v>
      </c>
      <c r="L418" s="4">
        <v>2</v>
      </c>
      <c r="M418" s="3">
        <v>15</v>
      </c>
      <c r="N418" s="3">
        <v>2</v>
      </c>
      <c r="O418" s="3">
        <f>HLOOKUP(O$5,[1]非R能力!$B$8:$F$558,$C418+1,0)</f>
        <v>331358.93937430426</v>
      </c>
      <c r="P418" s="3">
        <f>HLOOKUP(P$5,[1]非R能力!$B$8:$F$558,$C418+1,0)</f>
        <v>59058.710452870466</v>
      </c>
      <c r="Q418" s="3">
        <f>HLOOKUP(Q$5,[1]非R能力!$B$8:$F$558,$C418+1,0)</f>
        <v>36314.978551439424</v>
      </c>
      <c r="R418" s="3">
        <f>HLOOKUP(R$5,[1]非R能力!$B$8:$F$558,$C418+1,0)</f>
        <v>49552.006793864573</v>
      </c>
      <c r="S418" s="3">
        <f>HLOOKUP(S$5,[1]非R能力!$B$8:$F$558,$C418+1,0)</f>
        <v>13348.343968796969</v>
      </c>
      <c r="T418" s="3">
        <f>INDEX([1]非R能力!$H$9:$H$558,D418)</f>
        <v>16669.79571078478</v>
      </c>
      <c r="U418" s="3">
        <f>IF(E418="小怪",0,IF(INDEX([1]非R能力!$FK$9:$FK$558,C418)=0,0,10))</f>
        <v>0</v>
      </c>
      <c r="V418" s="3">
        <f>IF(E418="小怪",0,IF(INDEX([1]非R能力!$FH$9:$FH$558,C418)=0,0,5000))</f>
        <v>0</v>
      </c>
      <c r="W418" s="3">
        <f>HLOOKUP(W$5,[2]人物技能基础!$O$3:$Q$553,$C418+1,0)</f>
        <v>3.637142857142857</v>
      </c>
      <c r="X418" s="3">
        <f>HLOOKUP(X$5,[2]人物技能基础!$O$3:$Q$553,$C418+1,0)</f>
        <v>2.0186428571428574</v>
      </c>
      <c r="Y418" s="3">
        <f>HLOOKUP(Y$5,[2]人物技能基础!$O$3:$Q$553,$C418+1,0)</f>
        <v>99.964285714285708</v>
      </c>
      <c r="Z418" s="3">
        <f t="shared" si="37"/>
        <v>326371</v>
      </c>
      <c r="AA418" s="3">
        <f t="shared" si="38"/>
        <v>7262</v>
      </c>
      <c r="AB418" s="3">
        <f t="shared" si="39"/>
        <v>0</v>
      </c>
      <c r="AC418" s="3">
        <f t="shared" si="40"/>
        <v>13348</v>
      </c>
      <c r="AD418" s="3">
        <f t="shared" si="41"/>
        <v>49552</v>
      </c>
    </row>
    <row r="419" spans="1:30" x14ac:dyDescent="0.15">
      <c r="A419" s="3">
        <v>414</v>
      </c>
      <c r="B419" s="3" t="str">
        <f t="shared" si="36"/>
        <v>关卡414小怪</v>
      </c>
      <c r="C419" s="3">
        <f>INDEX([3]关卡!$J$19:$J$2018,A419)</f>
        <v>290</v>
      </c>
      <c r="D419" s="3">
        <f>INDEX([3]关卡!$N$19:$N$2018,A419)</f>
        <v>290</v>
      </c>
      <c r="E419" s="3" t="s">
        <v>24</v>
      </c>
      <c r="F419" s="3" t="s">
        <v>26</v>
      </c>
      <c r="G419" s="3">
        <v>3</v>
      </c>
      <c r="H419" s="3">
        <v>0</v>
      </c>
      <c r="I419" s="3">
        <v>0</v>
      </c>
      <c r="J419" s="4">
        <v>1</v>
      </c>
      <c r="K419" s="4">
        <v>1</v>
      </c>
      <c r="L419" s="4">
        <v>2</v>
      </c>
      <c r="M419" s="3">
        <v>15</v>
      </c>
      <c r="N419" s="3">
        <v>2</v>
      </c>
      <c r="O419" s="3">
        <f>HLOOKUP(O$5,[1]非R能力!$B$8:$F$558,$C419+1,0)</f>
        <v>331358.93937430426</v>
      </c>
      <c r="P419" s="3">
        <f>HLOOKUP(P$5,[1]非R能力!$B$8:$F$558,$C419+1,0)</f>
        <v>59058.710452870466</v>
      </c>
      <c r="Q419" s="3">
        <f>HLOOKUP(Q$5,[1]非R能力!$B$8:$F$558,$C419+1,0)</f>
        <v>36314.978551439424</v>
      </c>
      <c r="R419" s="3">
        <f>HLOOKUP(R$5,[1]非R能力!$B$8:$F$558,$C419+1,0)</f>
        <v>49552.006793864573</v>
      </c>
      <c r="S419" s="3">
        <f>HLOOKUP(S$5,[1]非R能力!$B$8:$F$558,$C419+1,0)</f>
        <v>13348.343968796969</v>
      </c>
      <c r="T419" s="3">
        <f>INDEX([1]非R能力!$H$9:$H$558,D419)</f>
        <v>16669.79571078478</v>
      </c>
      <c r="U419" s="3">
        <f>IF(E419="小怪",0,IF(INDEX([1]非R能力!$FK$9:$FK$558,C419)=0,0,10))</f>
        <v>0</v>
      </c>
      <c r="V419" s="3">
        <f>IF(E419="小怪",0,IF(INDEX([1]非R能力!$FH$9:$FH$558,C419)=0,0,5000))</f>
        <v>0</v>
      </c>
      <c r="W419" s="3">
        <f>HLOOKUP(W$5,[2]人物技能基础!$O$3:$Q$553,$C419+1,0)</f>
        <v>3.637142857142857</v>
      </c>
      <c r="X419" s="3">
        <f>HLOOKUP(X$5,[2]人物技能基础!$O$3:$Q$553,$C419+1,0)</f>
        <v>2.0186428571428574</v>
      </c>
      <c r="Y419" s="3">
        <f>HLOOKUP(Y$5,[2]人物技能基础!$O$3:$Q$553,$C419+1,0)</f>
        <v>99.964285714285708</v>
      </c>
      <c r="Z419" s="3">
        <f t="shared" si="37"/>
        <v>326371</v>
      </c>
      <c r="AA419" s="3">
        <f t="shared" si="38"/>
        <v>7262</v>
      </c>
      <c r="AB419" s="3">
        <f t="shared" si="39"/>
        <v>0</v>
      </c>
      <c r="AC419" s="3">
        <f t="shared" si="40"/>
        <v>13348</v>
      </c>
      <c r="AD419" s="3">
        <f t="shared" si="41"/>
        <v>49552</v>
      </c>
    </row>
    <row r="420" spans="1:30" x14ac:dyDescent="0.15">
      <c r="A420" s="3">
        <v>415</v>
      </c>
      <c r="B420" s="3" t="str">
        <f t="shared" si="36"/>
        <v>关卡415小怪</v>
      </c>
      <c r="C420" s="3">
        <f>INDEX([3]关卡!$J$19:$J$2018,A420)</f>
        <v>290</v>
      </c>
      <c r="D420" s="3">
        <f>INDEX([3]关卡!$N$19:$N$2018,A420)</f>
        <v>290</v>
      </c>
      <c r="E420" s="3" t="s">
        <v>24</v>
      </c>
      <c r="F420" s="3" t="s">
        <v>26</v>
      </c>
      <c r="G420" s="3">
        <v>3</v>
      </c>
      <c r="H420" s="3">
        <v>0</v>
      </c>
      <c r="I420" s="3">
        <v>0</v>
      </c>
      <c r="J420" s="4">
        <v>1</v>
      </c>
      <c r="K420" s="4">
        <v>1</v>
      </c>
      <c r="L420" s="4">
        <v>2</v>
      </c>
      <c r="M420" s="3">
        <v>15</v>
      </c>
      <c r="N420" s="3">
        <v>2</v>
      </c>
      <c r="O420" s="3">
        <f>HLOOKUP(O$5,[1]非R能力!$B$8:$F$558,$C420+1,0)</f>
        <v>331358.93937430426</v>
      </c>
      <c r="P420" s="3">
        <f>HLOOKUP(P$5,[1]非R能力!$B$8:$F$558,$C420+1,0)</f>
        <v>59058.710452870466</v>
      </c>
      <c r="Q420" s="3">
        <f>HLOOKUP(Q$5,[1]非R能力!$B$8:$F$558,$C420+1,0)</f>
        <v>36314.978551439424</v>
      </c>
      <c r="R420" s="3">
        <f>HLOOKUP(R$5,[1]非R能力!$B$8:$F$558,$C420+1,0)</f>
        <v>49552.006793864573</v>
      </c>
      <c r="S420" s="3">
        <f>HLOOKUP(S$5,[1]非R能力!$B$8:$F$558,$C420+1,0)</f>
        <v>13348.343968796969</v>
      </c>
      <c r="T420" s="3">
        <f>INDEX([1]非R能力!$H$9:$H$558,D420)</f>
        <v>16669.79571078478</v>
      </c>
      <c r="U420" s="3">
        <f>IF(E420="小怪",0,IF(INDEX([1]非R能力!$FK$9:$FK$558,C420)=0,0,10))</f>
        <v>0</v>
      </c>
      <c r="V420" s="3">
        <f>IF(E420="小怪",0,IF(INDEX([1]非R能力!$FH$9:$FH$558,C420)=0,0,5000))</f>
        <v>0</v>
      </c>
      <c r="W420" s="3">
        <f>HLOOKUP(W$5,[2]人物技能基础!$O$3:$Q$553,$C420+1,0)</f>
        <v>3.637142857142857</v>
      </c>
      <c r="X420" s="3">
        <f>HLOOKUP(X$5,[2]人物技能基础!$O$3:$Q$553,$C420+1,0)</f>
        <v>2.0186428571428574</v>
      </c>
      <c r="Y420" s="3">
        <f>HLOOKUP(Y$5,[2]人物技能基础!$O$3:$Q$553,$C420+1,0)</f>
        <v>99.964285714285708</v>
      </c>
      <c r="Z420" s="3">
        <f t="shared" si="37"/>
        <v>326371</v>
      </c>
      <c r="AA420" s="3">
        <f t="shared" si="38"/>
        <v>7262</v>
      </c>
      <c r="AB420" s="3">
        <f t="shared" si="39"/>
        <v>0</v>
      </c>
      <c r="AC420" s="3">
        <f t="shared" si="40"/>
        <v>13348</v>
      </c>
      <c r="AD420" s="3">
        <f t="shared" si="41"/>
        <v>49552</v>
      </c>
    </row>
    <row r="421" spans="1:30" x14ac:dyDescent="0.15">
      <c r="A421" s="3">
        <v>416</v>
      </c>
      <c r="B421" s="3" t="str">
        <f t="shared" si="36"/>
        <v>关卡416小怪</v>
      </c>
      <c r="C421" s="3">
        <f>INDEX([3]关卡!$J$19:$J$2018,A421)</f>
        <v>290</v>
      </c>
      <c r="D421" s="3">
        <f>INDEX([3]关卡!$N$19:$N$2018,A421)</f>
        <v>290</v>
      </c>
      <c r="E421" s="3" t="s">
        <v>24</v>
      </c>
      <c r="F421" s="3" t="s">
        <v>26</v>
      </c>
      <c r="G421" s="3">
        <v>3</v>
      </c>
      <c r="H421" s="3">
        <v>0</v>
      </c>
      <c r="I421" s="3">
        <v>0</v>
      </c>
      <c r="J421" s="4">
        <v>1</v>
      </c>
      <c r="K421" s="4">
        <v>1</v>
      </c>
      <c r="L421" s="4">
        <v>2</v>
      </c>
      <c r="M421" s="3">
        <v>15</v>
      </c>
      <c r="N421" s="3">
        <v>2</v>
      </c>
      <c r="O421" s="3">
        <f>HLOOKUP(O$5,[1]非R能力!$B$8:$F$558,$C421+1,0)</f>
        <v>331358.93937430426</v>
      </c>
      <c r="P421" s="3">
        <f>HLOOKUP(P$5,[1]非R能力!$B$8:$F$558,$C421+1,0)</f>
        <v>59058.710452870466</v>
      </c>
      <c r="Q421" s="3">
        <f>HLOOKUP(Q$5,[1]非R能力!$B$8:$F$558,$C421+1,0)</f>
        <v>36314.978551439424</v>
      </c>
      <c r="R421" s="3">
        <f>HLOOKUP(R$5,[1]非R能力!$B$8:$F$558,$C421+1,0)</f>
        <v>49552.006793864573</v>
      </c>
      <c r="S421" s="3">
        <f>HLOOKUP(S$5,[1]非R能力!$B$8:$F$558,$C421+1,0)</f>
        <v>13348.343968796969</v>
      </c>
      <c r="T421" s="3">
        <f>INDEX([1]非R能力!$H$9:$H$558,D421)</f>
        <v>16669.79571078478</v>
      </c>
      <c r="U421" s="3">
        <f>IF(E421="小怪",0,IF(INDEX([1]非R能力!$FK$9:$FK$558,C421)=0,0,10))</f>
        <v>0</v>
      </c>
      <c r="V421" s="3">
        <f>IF(E421="小怪",0,IF(INDEX([1]非R能力!$FH$9:$FH$558,C421)=0,0,5000))</f>
        <v>0</v>
      </c>
      <c r="W421" s="3">
        <f>HLOOKUP(W$5,[2]人物技能基础!$O$3:$Q$553,$C421+1,0)</f>
        <v>3.637142857142857</v>
      </c>
      <c r="X421" s="3">
        <f>HLOOKUP(X$5,[2]人物技能基础!$O$3:$Q$553,$C421+1,0)</f>
        <v>2.0186428571428574</v>
      </c>
      <c r="Y421" s="3">
        <f>HLOOKUP(Y$5,[2]人物技能基础!$O$3:$Q$553,$C421+1,0)</f>
        <v>99.964285714285708</v>
      </c>
      <c r="Z421" s="3">
        <f t="shared" si="37"/>
        <v>326371</v>
      </c>
      <c r="AA421" s="3">
        <f t="shared" si="38"/>
        <v>7262</v>
      </c>
      <c r="AB421" s="3">
        <f t="shared" si="39"/>
        <v>0</v>
      </c>
      <c r="AC421" s="3">
        <f t="shared" si="40"/>
        <v>13348</v>
      </c>
      <c r="AD421" s="3">
        <f t="shared" si="41"/>
        <v>49552</v>
      </c>
    </row>
    <row r="422" spans="1:30" x14ac:dyDescent="0.15">
      <c r="A422" s="3">
        <v>417</v>
      </c>
      <c r="B422" s="3" t="str">
        <f t="shared" si="36"/>
        <v>关卡417小怪</v>
      </c>
      <c r="C422" s="3">
        <f>INDEX([3]关卡!$J$19:$J$2018,A422)</f>
        <v>290</v>
      </c>
      <c r="D422" s="3">
        <f>INDEX([3]关卡!$N$19:$N$2018,A422)</f>
        <v>290</v>
      </c>
      <c r="E422" s="3" t="s">
        <v>24</v>
      </c>
      <c r="F422" s="3" t="s">
        <v>26</v>
      </c>
      <c r="G422" s="3">
        <v>3</v>
      </c>
      <c r="H422" s="3">
        <v>0</v>
      </c>
      <c r="I422" s="3">
        <v>0</v>
      </c>
      <c r="J422" s="4">
        <v>1</v>
      </c>
      <c r="K422" s="4">
        <v>1</v>
      </c>
      <c r="L422" s="4">
        <v>2</v>
      </c>
      <c r="M422" s="3">
        <v>15</v>
      </c>
      <c r="N422" s="3">
        <v>2</v>
      </c>
      <c r="O422" s="3">
        <f>HLOOKUP(O$5,[1]非R能力!$B$8:$F$558,$C422+1,0)</f>
        <v>331358.93937430426</v>
      </c>
      <c r="P422" s="3">
        <f>HLOOKUP(P$5,[1]非R能力!$B$8:$F$558,$C422+1,0)</f>
        <v>59058.710452870466</v>
      </c>
      <c r="Q422" s="3">
        <f>HLOOKUP(Q$5,[1]非R能力!$B$8:$F$558,$C422+1,0)</f>
        <v>36314.978551439424</v>
      </c>
      <c r="R422" s="3">
        <f>HLOOKUP(R$5,[1]非R能力!$B$8:$F$558,$C422+1,0)</f>
        <v>49552.006793864573</v>
      </c>
      <c r="S422" s="3">
        <f>HLOOKUP(S$5,[1]非R能力!$B$8:$F$558,$C422+1,0)</f>
        <v>13348.343968796969</v>
      </c>
      <c r="T422" s="3">
        <f>INDEX([1]非R能力!$H$9:$H$558,D422)</f>
        <v>16669.79571078478</v>
      </c>
      <c r="U422" s="3">
        <f>IF(E422="小怪",0,IF(INDEX([1]非R能力!$FK$9:$FK$558,C422)=0,0,10))</f>
        <v>0</v>
      </c>
      <c r="V422" s="3">
        <f>IF(E422="小怪",0,IF(INDEX([1]非R能力!$FH$9:$FH$558,C422)=0,0,5000))</f>
        <v>0</v>
      </c>
      <c r="W422" s="3">
        <f>HLOOKUP(W$5,[2]人物技能基础!$O$3:$Q$553,$C422+1,0)</f>
        <v>3.637142857142857</v>
      </c>
      <c r="X422" s="3">
        <f>HLOOKUP(X$5,[2]人物技能基础!$O$3:$Q$553,$C422+1,0)</f>
        <v>2.0186428571428574</v>
      </c>
      <c r="Y422" s="3">
        <f>HLOOKUP(Y$5,[2]人物技能基础!$O$3:$Q$553,$C422+1,0)</f>
        <v>99.964285714285708</v>
      </c>
      <c r="Z422" s="3">
        <f t="shared" si="37"/>
        <v>326371</v>
      </c>
      <c r="AA422" s="3">
        <f t="shared" si="38"/>
        <v>7262</v>
      </c>
      <c r="AB422" s="3">
        <f t="shared" si="39"/>
        <v>0</v>
      </c>
      <c r="AC422" s="3">
        <f t="shared" si="40"/>
        <v>13348</v>
      </c>
      <c r="AD422" s="3">
        <f t="shared" si="41"/>
        <v>49552</v>
      </c>
    </row>
    <row r="423" spans="1:30" x14ac:dyDescent="0.15">
      <c r="A423" s="3">
        <v>418</v>
      </c>
      <c r="B423" s="3" t="str">
        <f t="shared" si="36"/>
        <v>关卡418小怪</v>
      </c>
      <c r="C423" s="3">
        <f>INDEX([3]关卡!$J$19:$J$2018,A423)</f>
        <v>290</v>
      </c>
      <c r="D423" s="3">
        <f>INDEX([3]关卡!$N$19:$N$2018,A423)</f>
        <v>290</v>
      </c>
      <c r="E423" s="3" t="s">
        <v>24</v>
      </c>
      <c r="F423" s="3" t="s">
        <v>26</v>
      </c>
      <c r="G423" s="3">
        <v>3</v>
      </c>
      <c r="H423" s="3">
        <v>0</v>
      </c>
      <c r="I423" s="3">
        <v>0</v>
      </c>
      <c r="J423" s="4">
        <v>1</v>
      </c>
      <c r="K423" s="4">
        <v>1</v>
      </c>
      <c r="L423" s="4">
        <v>2</v>
      </c>
      <c r="M423" s="3">
        <v>15</v>
      </c>
      <c r="N423" s="3">
        <v>2</v>
      </c>
      <c r="O423" s="3">
        <f>HLOOKUP(O$5,[1]非R能力!$B$8:$F$558,$C423+1,0)</f>
        <v>331358.93937430426</v>
      </c>
      <c r="P423" s="3">
        <f>HLOOKUP(P$5,[1]非R能力!$B$8:$F$558,$C423+1,0)</f>
        <v>59058.710452870466</v>
      </c>
      <c r="Q423" s="3">
        <f>HLOOKUP(Q$5,[1]非R能力!$B$8:$F$558,$C423+1,0)</f>
        <v>36314.978551439424</v>
      </c>
      <c r="R423" s="3">
        <f>HLOOKUP(R$5,[1]非R能力!$B$8:$F$558,$C423+1,0)</f>
        <v>49552.006793864573</v>
      </c>
      <c r="S423" s="3">
        <f>HLOOKUP(S$5,[1]非R能力!$B$8:$F$558,$C423+1,0)</f>
        <v>13348.343968796969</v>
      </c>
      <c r="T423" s="3">
        <f>INDEX([1]非R能力!$H$9:$H$558,D423)</f>
        <v>16669.79571078478</v>
      </c>
      <c r="U423" s="3">
        <f>IF(E423="小怪",0,IF(INDEX([1]非R能力!$FK$9:$FK$558,C423)=0,0,10))</f>
        <v>0</v>
      </c>
      <c r="V423" s="3">
        <f>IF(E423="小怪",0,IF(INDEX([1]非R能力!$FH$9:$FH$558,C423)=0,0,5000))</f>
        <v>0</v>
      </c>
      <c r="W423" s="3">
        <f>HLOOKUP(W$5,[2]人物技能基础!$O$3:$Q$553,$C423+1,0)</f>
        <v>3.637142857142857</v>
      </c>
      <c r="X423" s="3">
        <f>HLOOKUP(X$5,[2]人物技能基础!$O$3:$Q$553,$C423+1,0)</f>
        <v>2.0186428571428574</v>
      </c>
      <c r="Y423" s="3">
        <f>HLOOKUP(Y$5,[2]人物技能基础!$O$3:$Q$553,$C423+1,0)</f>
        <v>99.964285714285708</v>
      </c>
      <c r="Z423" s="3">
        <f t="shared" si="37"/>
        <v>326371</v>
      </c>
      <c r="AA423" s="3">
        <f t="shared" si="38"/>
        <v>7262</v>
      </c>
      <c r="AB423" s="3">
        <f t="shared" si="39"/>
        <v>0</v>
      </c>
      <c r="AC423" s="3">
        <f t="shared" si="40"/>
        <v>13348</v>
      </c>
      <c r="AD423" s="3">
        <f t="shared" si="41"/>
        <v>49552</v>
      </c>
    </row>
    <row r="424" spans="1:30" x14ac:dyDescent="0.15">
      <c r="A424" s="3">
        <v>419</v>
      </c>
      <c r="B424" s="3" t="str">
        <f t="shared" si="36"/>
        <v>关卡419小怪</v>
      </c>
      <c r="C424" s="3">
        <f>INDEX([3]关卡!$J$19:$J$2018,A424)</f>
        <v>291</v>
      </c>
      <c r="D424" s="3">
        <f>INDEX([3]关卡!$N$19:$N$2018,A424)</f>
        <v>291</v>
      </c>
      <c r="E424" s="3" t="s">
        <v>24</v>
      </c>
      <c r="F424" s="3" t="s">
        <v>26</v>
      </c>
      <c r="G424" s="3">
        <v>3</v>
      </c>
      <c r="H424" s="3">
        <v>0</v>
      </c>
      <c r="I424" s="3">
        <v>0</v>
      </c>
      <c r="J424" s="4">
        <v>1</v>
      </c>
      <c r="K424" s="4">
        <v>1</v>
      </c>
      <c r="L424" s="4">
        <v>2</v>
      </c>
      <c r="M424" s="3">
        <v>15</v>
      </c>
      <c r="N424" s="3">
        <v>2</v>
      </c>
      <c r="O424" s="3">
        <f>HLOOKUP(O$5,[1]非R能力!$B$8:$F$558,$C424+1,0)</f>
        <v>337918.50591392227</v>
      </c>
      <c r="P424" s="3">
        <f>HLOOKUP(P$5,[1]非R能力!$B$8:$F$558,$C424+1,0)</f>
        <v>60139.169908494172</v>
      </c>
      <c r="Q424" s="3">
        <f>HLOOKUP(Q$5,[1]非R能力!$B$8:$F$558,$C424+1,0)</f>
        <v>36968.499788566136</v>
      </c>
      <c r="R424" s="3">
        <f>HLOOKUP(R$5,[1]非R能力!$B$8:$F$558,$C424+1,0)</f>
        <v>50214.489676277837</v>
      </c>
      <c r="S424" s="3">
        <f>HLOOKUP(S$5,[1]非R能力!$B$8:$F$558,$C424+1,0)</f>
        <v>13588.10590883531</v>
      </c>
      <c r="T424" s="3">
        <f>INDEX([1]非R能力!$H$9:$H$558,D424)</f>
        <v>16783.037319920288</v>
      </c>
      <c r="U424" s="3">
        <f>IF(E424="小怪",0,IF(INDEX([1]非R能力!$FK$9:$FK$558,C424)=0,0,10))</f>
        <v>0</v>
      </c>
      <c r="V424" s="3">
        <f>IF(E424="小怪",0,IF(INDEX([1]非R能力!$FH$9:$FH$558,C424)=0,0,5000))</f>
        <v>0</v>
      </c>
      <c r="W424" s="3">
        <f>HLOOKUP(W$5,[2]人物技能基础!$O$3:$Q$553,$C424+1,0)</f>
        <v>3.637142857142857</v>
      </c>
      <c r="X424" s="3">
        <f>HLOOKUP(X$5,[2]人物技能基础!$O$3:$Q$553,$C424+1,0)</f>
        <v>2.0186428571428574</v>
      </c>
      <c r="Y424" s="3">
        <f>HLOOKUP(Y$5,[2]人物技能基础!$O$3:$Q$553,$C424+1,0)</f>
        <v>99.964285714285708</v>
      </c>
      <c r="Z424" s="3">
        <f t="shared" si="37"/>
        <v>331878</v>
      </c>
      <c r="AA424" s="3">
        <f t="shared" si="38"/>
        <v>7393</v>
      </c>
      <c r="AB424" s="3">
        <f t="shared" si="39"/>
        <v>0</v>
      </c>
      <c r="AC424" s="3">
        <f t="shared" si="40"/>
        <v>13588</v>
      </c>
      <c r="AD424" s="3">
        <f t="shared" si="41"/>
        <v>50214</v>
      </c>
    </row>
    <row r="425" spans="1:30" x14ac:dyDescent="0.15">
      <c r="A425" s="3">
        <v>420</v>
      </c>
      <c r="B425" s="3" t="str">
        <f t="shared" si="36"/>
        <v>关卡420小怪</v>
      </c>
      <c r="C425" s="3">
        <f>INDEX([3]关卡!$J$19:$J$2018,A425)</f>
        <v>291</v>
      </c>
      <c r="D425" s="3">
        <f>INDEX([3]关卡!$N$19:$N$2018,A425)</f>
        <v>291</v>
      </c>
      <c r="E425" s="3" t="s">
        <v>24</v>
      </c>
      <c r="F425" s="3" t="s">
        <v>26</v>
      </c>
      <c r="G425" s="3">
        <v>3</v>
      </c>
      <c r="H425" s="3">
        <v>0</v>
      </c>
      <c r="I425" s="3">
        <v>0</v>
      </c>
      <c r="J425" s="4">
        <v>1</v>
      </c>
      <c r="K425" s="4">
        <v>1</v>
      </c>
      <c r="L425" s="4">
        <v>2</v>
      </c>
      <c r="M425" s="3">
        <v>15</v>
      </c>
      <c r="N425" s="3">
        <v>2</v>
      </c>
      <c r="O425" s="3">
        <f>HLOOKUP(O$5,[1]非R能力!$B$8:$F$558,$C425+1,0)</f>
        <v>337918.50591392227</v>
      </c>
      <c r="P425" s="3">
        <f>HLOOKUP(P$5,[1]非R能力!$B$8:$F$558,$C425+1,0)</f>
        <v>60139.169908494172</v>
      </c>
      <c r="Q425" s="3">
        <f>HLOOKUP(Q$5,[1]非R能力!$B$8:$F$558,$C425+1,0)</f>
        <v>36968.499788566136</v>
      </c>
      <c r="R425" s="3">
        <f>HLOOKUP(R$5,[1]非R能力!$B$8:$F$558,$C425+1,0)</f>
        <v>50214.489676277837</v>
      </c>
      <c r="S425" s="3">
        <f>HLOOKUP(S$5,[1]非R能力!$B$8:$F$558,$C425+1,0)</f>
        <v>13588.10590883531</v>
      </c>
      <c r="T425" s="3">
        <f>INDEX([1]非R能力!$H$9:$H$558,D425)</f>
        <v>16783.037319920288</v>
      </c>
      <c r="U425" s="3">
        <f>IF(E425="小怪",0,IF(INDEX([1]非R能力!$FK$9:$FK$558,C425)=0,0,10))</f>
        <v>0</v>
      </c>
      <c r="V425" s="3">
        <f>IF(E425="小怪",0,IF(INDEX([1]非R能力!$FH$9:$FH$558,C425)=0,0,5000))</f>
        <v>0</v>
      </c>
      <c r="W425" s="3">
        <f>HLOOKUP(W$5,[2]人物技能基础!$O$3:$Q$553,$C425+1,0)</f>
        <v>3.637142857142857</v>
      </c>
      <c r="X425" s="3">
        <f>HLOOKUP(X$5,[2]人物技能基础!$O$3:$Q$553,$C425+1,0)</f>
        <v>2.0186428571428574</v>
      </c>
      <c r="Y425" s="3">
        <f>HLOOKUP(Y$5,[2]人物技能基础!$O$3:$Q$553,$C425+1,0)</f>
        <v>99.964285714285708</v>
      </c>
      <c r="Z425" s="3">
        <f t="shared" si="37"/>
        <v>331878</v>
      </c>
      <c r="AA425" s="3">
        <f t="shared" si="38"/>
        <v>7393</v>
      </c>
      <c r="AB425" s="3">
        <f t="shared" si="39"/>
        <v>0</v>
      </c>
      <c r="AC425" s="3">
        <f t="shared" si="40"/>
        <v>13588</v>
      </c>
      <c r="AD425" s="3">
        <f t="shared" si="41"/>
        <v>50214</v>
      </c>
    </row>
    <row r="426" spans="1:30" x14ac:dyDescent="0.15">
      <c r="A426" s="3">
        <v>421</v>
      </c>
      <c r="B426" s="3" t="str">
        <f t="shared" si="36"/>
        <v>关卡421小怪</v>
      </c>
      <c r="C426" s="3">
        <f>INDEX([3]关卡!$J$19:$J$2018,A426)</f>
        <v>291</v>
      </c>
      <c r="D426" s="3">
        <f>INDEX([3]关卡!$N$19:$N$2018,A426)</f>
        <v>291</v>
      </c>
      <c r="E426" s="3" t="s">
        <v>24</v>
      </c>
      <c r="F426" s="3" t="s">
        <v>26</v>
      </c>
      <c r="G426" s="3">
        <v>3</v>
      </c>
      <c r="H426" s="3">
        <v>0</v>
      </c>
      <c r="I426" s="3">
        <v>0</v>
      </c>
      <c r="J426" s="4">
        <v>1</v>
      </c>
      <c r="K426" s="4">
        <v>1</v>
      </c>
      <c r="L426" s="4">
        <v>2</v>
      </c>
      <c r="M426" s="3">
        <v>15</v>
      </c>
      <c r="N426" s="3">
        <v>2</v>
      </c>
      <c r="O426" s="3">
        <f>HLOOKUP(O$5,[1]非R能力!$B$8:$F$558,$C426+1,0)</f>
        <v>337918.50591392227</v>
      </c>
      <c r="P426" s="3">
        <f>HLOOKUP(P$5,[1]非R能力!$B$8:$F$558,$C426+1,0)</f>
        <v>60139.169908494172</v>
      </c>
      <c r="Q426" s="3">
        <f>HLOOKUP(Q$5,[1]非R能力!$B$8:$F$558,$C426+1,0)</f>
        <v>36968.499788566136</v>
      </c>
      <c r="R426" s="3">
        <f>HLOOKUP(R$5,[1]非R能力!$B$8:$F$558,$C426+1,0)</f>
        <v>50214.489676277837</v>
      </c>
      <c r="S426" s="3">
        <f>HLOOKUP(S$5,[1]非R能力!$B$8:$F$558,$C426+1,0)</f>
        <v>13588.10590883531</v>
      </c>
      <c r="T426" s="3">
        <f>INDEX([1]非R能力!$H$9:$H$558,D426)</f>
        <v>16783.037319920288</v>
      </c>
      <c r="U426" s="3">
        <f>IF(E426="小怪",0,IF(INDEX([1]非R能力!$FK$9:$FK$558,C426)=0,0,10))</f>
        <v>0</v>
      </c>
      <c r="V426" s="3">
        <f>IF(E426="小怪",0,IF(INDEX([1]非R能力!$FH$9:$FH$558,C426)=0,0,5000))</f>
        <v>0</v>
      </c>
      <c r="W426" s="3">
        <f>HLOOKUP(W$5,[2]人物技能基础!$O$3:$Q$553,$C426+1,0)</f>
        <v>3.637142857142857</v>
      </c>
      <c r="X426" s="3">
        <f>HLOOKUP(X$5,[2]人物技能基础!$O$3:$Q$553,$C426+1,0)</f>
        <v>2.0186428571428574</v>
      </c>
      <c r="Y426" s="3">
        <f>HLOOKUP(Y$5,[2]人物技能基础!$O$3:$Q$553,$C426+1,0)</f>
        <v>99.964285714285708</v>
      </c>
      <c r="Z426" s="3">
        <f t="shared" si="37"/>
        <v>331878</v>
      </c>
      <c r="AA426" s="3">
        <f t="shared" si="38"/>
        <v>7393</v>
      </c>
      <c r="AB426" s="3">
        <f t="shared" si="39"/>
        <v>0</v>
      </c>
      <c r="AC426" s="3">
        <f t="shared" si="40"/>
        <v>13588</v>
      </c>
      <c r="AD426" s="3">
        <f t="shared" si="41"/>
        <v>50214</v>
      </c>
    </row>
    <row r="427" spans="1:30" x14ac:dyDescent="0.15">
      <c r="A427" s="3">
        <v>422</v>
      </c>
      <c r="B427" s="3" t="str">
        <f t="shared" si="36"/>
        <v>关卡422小怪</v>
      </c>
      <c r="C427" s="3">
        <f>INDEX([3]关卡!$J$19:$J$2018,A427)</f>
        <v>291</v>
      </c>
      <c r="D427" s="3">
        <f>INDEX([3]关卡!$N$19:$N$2018,A427)</f>
        <v>291</v>
      </c>
      <c r="E427" s="3" t="s">
        <v>24</v>
      </c>
      <c r="F427" s="3" t="s">
        <v>26</v>
      </c>
      <c r="G427" s="3">
        <v>3</v>
      </c>
      <c r="H427" s="3">
        <v>0</v>
      </c>
      <c r="I427" s="3">
        <v>0</v>
      </c>
      <c r="J427" s="4">
        <v>1</v>
      </c>
      <c r="K427" s="4">
        <v>1</v>
      </c>
      <c r="L427" s="4">
        <v>2</v>
      </c>
      <c r="M427" s="3">
        <v>15</v>
      </c>
      <c r="N427" s="3">
        <v>2</v>
      </c>
      <c r="O427" s="3">
        <f>HLOOKUP(O$5,[1]非R能力!$B$8:$F$558,$C427+1,0)</f>
        <v>337918.50591392227</v>
      </c>
      <c r="P427" s="3">
        <f>HLOOKUP(P$5,[1]非R能力!$B$8:$F$558,$C427+1,0)</f>
        <v>60139.169908494172</v>
      </c>
      <c r="Q427" s="3">
        <f>HLOOKUP(Q$5,[1]非R能力!$B$8:$F$558,$C427+1,0)</f>
        <v>36968.499788566136</v>
      </c>
      <c r="R427" s="3">
        <f>HLOOKUP(R$5,[1]非R能力!$B$8:$F$558,$C427+1,0)</f>
        <v>50214.489676277837</v>
      </c>
      <c r="S427" s="3">
        <f>HLOOKUP(S$5,[1]非R能力!$B$8:$F$558,$C427+1,0)</f>
        <v>13588.10590883531</v>
      </c>
      <c r="T427" s="3">
        <f>INDEX([1]非R能力!$H$9:$H$558,D427)</f>
        <v>16783.037319920288</v>
      </c>
      <c r="U427" s="3">
        <f>IF(E427="小怪",0,IF(INDEX([1]非R能力!$FK$9:$FK$558,C427)=0,0,10))</f>
        <v>0</v>
      </c>
      <c r="V427" s="3">
        <f>IF(E427="小怪",0,IF(INDEX([1]非R能力!$FH$9:$FH$558,C427)=0,0,5000))</f>
        <v>0</v>
      </c>
      <c r="W427" s="3">
        <f>HLOOKUP(W$5,[2]人物技能基础!$O$3:$Q$553,$C427+1,0)</f>
        <v>3.637142857142857</v>
      </c>
      <c r="X427" s="3">
        <f>HLOOKUP(X$5,[2]人物技能基础!$O$3:$Q$553,$C427+1,0)</f>
        <v>2.0186428571428574</v>
      </c>
      <c r="Y427" s="3">
        <f>HLOOKUP(Y$5,[2]人物技能基础!$O$3:$Q$553,$C427+1,0)</f>
        <v>99.964285714285708</v>
      </c>
      <c r="Z427" s="3">
        <f t="shared" si="37"/>
        <v>331878</v>
      </c>
      <c r="AA427" s="3">
        <f t="shared" si="38"/>
        <v>7393</v>
      </c>
      <c r="AB427" s="3">
        <f t="shared" si="39"/>
        <v>0</v>
      </c>
      <c r="AC427" s="3">
        <f t="shared" si="40"/>
        <v>13588</v>
      </c>
      <c r="AD427" s="3">
        <f t="shared" si="41"/>
        <v>50214</v>
      </c>
    </row>
    <row r="428" spans="1:30" x14ac:dyDescent="0.15">
      <c r="A428" s="3">
        <v>423</v>
      </c>
      <c r="B428" s="3" t="str">
        <f t="shared" si="36"/>
        <v>关卡423小怪</v>
      </c>
      <c r="C428" s="3">
        <f>INDEX([3]关卡!$J$19:$J$2018,A428)</f>
        <v>291</v>
      </c>
      <c r="D428" s="3">
        <f>INDEX([3]关卡!$N$19:$N$2018,A428)</f>
        <v>291</v>
      </c>
      <c r="E428" s="3" t="s">
        <v>24</v>
      </c>
      <c r="F428" s="3" t="s">
        <v>26</v>
      </c>
      <c r="G428" s="3">
        <v>3</v>
      </c>
      <c r="H428" s="3">
        <v>0</v>
      </c>
      <c r="I428" s="3">
        <v>0</v>
      </c>
      <c r="J428" s="4">
        <v>1</v>
      </c>
      <c r="K428" s="4">
        <v>1</v>
      </c>
      <c r="L428" s="4">
        <v>2</v>
      </c>
      <c r="M428" s="3">
        <v>15</v>
      </c>
      <c r="N428" s="3">
        <v>2</v>
      </c>
      <c r="O428" s="3">
        <f>HLOOKUP(O$5,[1]非R能力!$B$8:$F$558,$C428+1,0)</f>
        <v>337918.50591392227</v>
      </c>
      <c r="P428" s="3">
        <f>HLOOKUP(P$5,[1]非R能力!$B$8:$F$558,$C428+1,0)</f>
        <v>60139.169908494172</v>
      </c>
      <c r="Q428" s="3">
        <f>HLOOKUP(Q$5,[1]非R能力!$B$8:$F$558,$C428+1,0)</f>
        <v>36968.499788566136</v>
      </c>
      <c r="R428" s="3">
        <f>HLOOKUP(R$5,[1]非R能力!$B$8:$F$558,$C428+1,0)</f>
        <v>50214.489676277837</v>
      </c>
      <c r="S428" s="3">
        <f>HLOOKUP(S$5,[1]非R能力!$B$8:$F$558,$C428+1,0)</f>
        <v>13588.10590883531</v>
      </c>
      <c r="T428" s="3">
        <f>INDEX([1]非R能力!$H$9:$H$558,D428)</f>
        <v>16783.037319920288</v>
      </c>
      <c r="U428" s="3">
        <f>IF(E428="小怪",0,IF(INDEX([1]非R能力!$FK$9:$FK$558,C428)=0,0,10))</f>
        <v>0</v>
      </c>
      <c r="V428" s="3">
        <f>IF(E428="小怪",0,IF(INDEX([1]非R能力!$FH$9:$FH$558,C428)=0,0,5000))</f>
        <v>0</v>
      </c>
      <c r="W428" s="3">
        <f>HLOOKUP(W$5,[2]人物技能基础!$O$3:$Q$553,$C428+1,0)</f>
        <v>3.637142857142857</v>
      </c>
      <c r="X428" s="3">
        <f>HLOOKUP(X$5,[2]人物技能基础!$O$3:$Q$553,$C428+1,0)</f>
        <v>2.0186428571428574</v>
      </c>
      <c r="Y428" s="3">
        <f>HLOOKUP(Y$5,[2]人物技能基础!$O$3:$Q$553,$C428+1,0)</f>
        <v>99.964285714285708</v>
      </c>
      <c r="Z428" s="3">
        <f t="shared" si="37"/>
        <v>331878</v>
      </c>
      <c r="AA428" s="3">
        <f t="shared" si="38"/>
        <v>7393</v>
      </c>
      <c r="AB428" s="3">
        <f t="shared" si="39"/>
        <v>0</v>
      </c>
      <c r="AC428" s="3">
        <f t="shared" si="40"/>
        <v>13588</v>
      </c>
      <c r="AD428" s="3">
        <f t="shared" si="41"/>
        <v>50214</v>
      </c>
    </row>
    <row r="429" spans="1:30" x14ac:dyDescent="0.15">
      <c r="A429" s="3">
        <v>424</v>
      </c>
      <c r="B429" s="3" t="str">
        <f t="shared" si="36"/>
        <v>关卡424小怪</v>
      </c>
      <c r="C429" s="3">
        <f>INDEX([3]关卡!$J$19:$J$2018,A429)</f>
        <v>291</v>
      </c>
      <c r="D429" s="3">
        <f>INDEX([3]关卡!$N$19:$N$2018,A429)</f>
        <v>291</v>
      </c>
      <c r="E429" s="3" t="s">
        <v>24</v>
      </c>
      <c r="F429" s="3" t="s">
        <v>26</v>
      </c>
      <c r="G429" s="3">
        <v>3</v>
      </c>
      <c r="H429" s="3">
        <v>0</v>
      </c>
      <c r="I429" s="3">
        <v>0</v>
      </c>
      <c r="J429" s="4">
        <v>1</v>
      </c>
      <c r="K429" s="4">
        <v>1</v>
      </c>
      <c r="L429" s="4">
        <v>2</v>
      </c>
      <c r="M429" s="3">
        <v>15</v>
      </c>
      <c r="N429" s="3">
        <v>2</v>
      </c>
      <c r="O429" s="3">
        <f>HLOOKUP(O$5,[1]非R能力!$B$8:$F$558,$C429+1,0)</f>
        <v>337918.50591392227</v>
      </c>
      <c r="P429" s="3">
        <f>HLOOKUP(P$5,[1]非R能力!$B$8:$F$558,$C429+1,0)</f>
        <v>60139.169908494172</v>
      </c>
      <c r="Q429" s="3">
        <f>HLOOKUP(Q$5,[1]非R能力!$B$8:$F$558,$C429+1,0)</f>
        <v>36968.499788566136</v>
      </c>
      <c r="R429" s="3">
        <f>HLOOKUP(R$5,[1]非R能力!$B$8:$F$558,$C429+1,0)</f>
        <v>50214.489676277837</v>
      </c>
      <c r="S429" s="3">
        <f>HLOOKUP(S$5,[1]非R能力!$B$8:$F$558,$C429+1,0)</f>
        <v>13588.10590883531</v>
      </c>
      <c r="T429" s="3">
        <f>INDEX([1]非R能力!$H$9:$H$558,D429)</f>
        <v>16783.037319920288</v>
      </c>
      <c r="U429" s="3">
        <f>IF(E429="小怪",0,IF(INDEX([1]非R能力!$FK$9:$FK$558,C429)=0,0,10))</f>
        <v>0</v>
      </c>
      <c r="V429" s="3">
        <f>IF(E429="小怪",0,IF(INDEX([1]非R能力!$FH$9:$FH$558,C429)=0,0,5000))</f>
        <v>0</v>
      </c>
      <c r="W429" s="3">
        <f>HLOOKUP(W$5,[2]人物技能基础!$O$3:$Q$553,$C429+1,0)</f>
        <v>3.637142857142857</v>
      </c>
      <c r="X429" s="3">
        <f>HLOOKUP(X$5,[2]人物技能基础!$O$3:$Q$553,$C429+1,0)</f>
        <v>2.0186428571428574</v>
      </c>
      <c r="Y429" s="3">
        <f>HLOOKUP(Y$5,[2]人物技能基础!$O$3:$Q$553,$C429+1,0)</f>
        <v>99.964285714285708</v>
      </c>
      <c r="Z429" s="3">
        <f t="shared" si="37"/>
        <v>331878</v>
      </c>
      <c r="AA429" s="3">
        <f t="shared" si="38"/>
        <v>7393</v>
      </c>
      <c r="AB429" s="3">
        <f t="shared" si="39"/>
        <v>0</v>
      </c>
      <c r="AC429" s="3">
        <f t="shared" si="40"/>
        <v>13588</v>
      </c>
      <c r="AD429" s="3">
        <f t="shared" si="41"/>
        <v>50214</v>
      </c>
    </row>
    <row r="430" spans="1:30" x14ac:dyDescent="0.15">
      <c r="A430" s="3">
        <v>425</v>
      </c>
      <c r="B430" s="3" t="str">
        <f t="shared" si="36"/>
        <v>关卡425小怪</v>
      </c>
      <c r="C430" s="3">
        <f>INDEX([3]关卡!$J$19:$J$2018,A430)</f>
        <v>292</v>
      </c>
      <c r="D430" s="3">
        <f>INDEX([3]关卡!$N$19:$N$2018,A430)</f>
        <v>292</v>
      </c>
      <c r="E430" s="3" t="s">
        <v>24</v>
      </c>
      <c r="F430" s="3" t="s">
        <v>26</v>
      </c>
      <c r="G430" s="3">
        <v>3</v>
      </c>
      <c r="H430" s="3">
        <v>0</v>
      </c>
      <c r="I430" s="3">
        <v>0</v>
      </c>
      <c r="J430" s="4">
        <v>1</v>
      </c>
      <c r="K430" s="4">
        <v>1</v>
      </c>
      <c r="L430" s="4">
        <v>2</v>
      </c>
      <c r="M430" s="3">
        <v>15</v>
      </c>
      <c r="N430" s="3">
        <v>2</v>
      </c>
      <c r="O430" s="3">
        <f>HLOOKUP(O$5,[1]非R能力!$B$8:$F$558,$C430+1,0)</f>
        <v>343660.53218178148</v>
      </c>
      <c r="P430" s="3">
        <f>HLOOKUP(P$5,[1]非R能力!$B$8:$F$558,$C430+1,0)</f>
        <v>61060.790712172733</v>
      </c>
      <c r="Q430" s="3">
        <f>HLOOKUP(Q$5,[1]非R能力!$B$8:$F$558,$C430+1,0)</f>
        <v>37586.776256462595</v>
      </c>
      <c r="R430" s="3">
        <f>HLOOKUP(R$5,[1]非R能力!$B$8:$F$558,$C430+1,0)</f>
        <v>50878.412220765123</v>
      </c>
      <c r="S430" s="3">
        <f>HLOOKUP(S$5,[1]非R能力!$B$8:$F$558,$C430+1,0)</f>
        <v>13829.089677781838</v>
      </c>
      <c r="T430" s="3">
        <f>INDEX([1]非R能力!$H$9:$H$558,D430)</f>
        <v>16896.862398814683</v>
      </c>
      <c r="U430" s="3">
        <f>IF(E430="小怪",0,IF(INDEX([1]非R能力!$FK$9:$FK$558,C430)=0,0,10))</f>
        <v>0</v>
      </c>
      <c r="V430" s="3">
        <f>IF(E430="小怪",0,IF(INDEX([1]非R能力!$FH$9:$FH$558,C430)=0,0,5000))</f>
        <v>0</v>
      </c>
      <c r="W430" s="3">
        <f>HLOOKUP(W$5,[2]人物技能基础!$O$3:$Q$553,$C430+1,0)</f>
        <v>3.637142857142857</v>
      </c>
      <c r="X430" s="3">
        <f>HLOOKUP(X$5,[2]人物技能基础!$O$3:$Q$553,$C430+1,0)</f>
        <v>2.0186428571428574</v>
      </c>
      <c r="Y430" s="3">
        <f>HLOOKUP(Y$5,[2]人物技能基础!$O$3:$Q$553,$C430+1,0)</f>
        <v>99.964285714285708</v>
      </c>
      <c r="Z430" s="3">
        <f t="shared" si="37"/>
        <v>336616</v>
      </c>
      <c r="AA430" s="3">
        <f t="shared" si="38"/>
        <v>7517</v>
      </c>
      <c r="AB430" s="3">
        <f t="shared" si="39"/>
        <v>0</v>
      </c>
      <c r="AC430" s="3">
        <f t="shared" si="40"/>
        <v>13829</v>
      </c>
      <c r="AD430" s="3">
        <f t="shared" si="41"/>
        <v>50878</v>
      </c>
    </row>
    <row r="431" spans="1:30" x14ac:dyDescent="0.15">
      <c r="A431" s="3">
        <v>426</v>
      </c>
      <c r="B431" s="3" t="str">
        <f t="shared" si="36"/>
        <v>关卡426小怪</v>
      </c>
      <c r="C431" s="3">
        <f>INDEX([3]关卡!$J$19:$J$2018,A431)</f>
        <v>292</v>
      </c>
      <c r="D431" s="3">
        <f>INDEX([3]关卡!$N$19:$N$2018,A431)</f>
        <v>292</v>
      </c>
      <c r="E431" s="3" t="s">
        <v>24</v>
      </c>
      <c r="F431" s="3" t="s">
        <v>26</v>
      </c>
      <c r="G431" s="3">
        <v>3</v>
      </c>
      <c r="H431" s="3">
        <v>0</v>
      </c>
      <c r="I431" s="3">
        <v>0</v>
      </c>
      <c r="J431" s="4">
        <v>1</v>
      </c>
      <c r="K431" s="4">
        <v>1</v>
      </c>
      <c r="L431" s="4">
        <v>2</v>
      </c>
      <c r="M431" s="3">
        <v>15</v>
      </c>
      <c r="N431" s="3">
        <v>2</v>
      </c>
      <c r="O431" s="3">
        <f>HLOOKUP(O$5,[1]非R能力!$B$8:$F$558,$C431+1,0)</f>
        <v>343660.53218178148</v>
      </c>
      <c r="P431" s="3">
        <f>HLOOKUP(P$5,[1]非R能力!$B$8:$F$558,$C431+1,0)</f>
        <v>61060.790712172733</v>
      </c>
      <c r="Q431" s="3">
        <f>HLOOKUP(Q$5,[1]非R能力!$B$8:$F$558,$C431+1,0)</f>
        <v>37586.776256462595</v>
      </c>
      <c r="R431" s="3">
        <f>HLOOKUP(R$5,[1]非R能力!$B$8:$F$558,$C431+1,0)</f>
        <v>50878.412220765123</v>
      </c>
      <c r="S431" s="3">
        <f>HLOOKUP(S$5,[1]非R能力!$B$8:$F$558,$C431+1,0)</f>
        <v>13829.089677781838</v>
      </c>
      <c r="T431" s="3">
        <f>INDEX([1]非R能力!$H$9:$H$558,D431)</f>
        <v>16896.862398814683</v>
      </c>
      <c r="U431" s="3">
        <f>IF(E431="小怪",0,IF(INDEX([1]非R能力!$FK$9:$FK$558,C431)=0,0,10))</f>
        <v>0</v>
      </c>
      <c r="V431" s="3">
        <f>IF(E431="小怪",0,IF(INDEX([1]非R能力!$FH$9:$FH$558,C431)=0,0,5000))</f>
        <v>0</v>
      </c>
      <c r="W431" s="3">
        <f>HLOOKUP(W$5,[2]人物技能基础!$O$3:$Q$553,$C431+1,0)</f>
        <v>3.637142857142857</v>
      </c>
      <c r="X431" s="3">
        <f>HLOOKUP(X$5,[2]人物技能基础!$O$3:$Q$553,$C431+1,0)</f>
        <v>2.0186428571428574</v>
      </c>
      <c r="Y431" s="3">
        <f>HLOOKUP(Y$5,[2]人物技能基础!$O$3:$Q$553,$C431+1,0)</f>
        <v>99.964285714285708</v>
      </c>
      <c r="Z431" s="3">
        <f t="shared" si="37"/>
        <v>336616</v>
      </c>
      <c r="AA431" s="3">
        <f t="shared" si="38"/>
        <v>7517</v>
      </c>
      <c r="AB431" s="3">
        <f t="shared" si="39"/>
        <v>0</v>
      </c>
      <c r="AC431" s="3">
        <f t="shared" si="40"/>
        <v>13829</v>
      </c>
      <c r="AD431" s="3">
        <f t="shared" si="41"/>
        <v>50878</v>
      </c>
    </row>
    <row r="432" spans="1:30" x14ac:dyDescent="0.15">
      <c r="A432" s="3">
        <v>427</v>
      </c>
      <c r="B432" s="3" t="str">
        <f t="shared" si="36"/>
        <v>关卡427小怪</v>
      </c>
      <c r="C432" s="3">
        <f>INDEX([3]关卡!$J$19:$J$2018,A432)</f>
        <v>292</v>
      </c>
      <c r="D432" s="3">
        <f>INDEX([3]关卡!$N$19:$N$2018,A432)</f>
        <v>292</v>
      </c>
      <c r="E432" s="3" t="s">
        <v>24</v>
      </c>
      <c r="F432" s="3" t="s">
        <v>26</v>
      </c>
      <c r="G432" s="3">
        <v>3</v>
      </c>
      <c r="H432" s="3">
        <v>0</v>
      </c>
      <c r="I432" s="3">
        <v>0</v>
      </c>
      <c r="J432" s="4">
        <v>1</v>
      </c>
      <c r="K432" s="4">
        <v>1</v>
      </c>
      <c r="L432" s="4">
        <v>2</v>
      </c>
      <c r="M432" s="3">
        <v>15</v>
      </c>
      <c r="N432" s="3">
        <v>2</v>
      </c>
      <c r="O432" s="3">
        <f>HLOOKUP(O$5,[1]非R能力!$B$8:$F$558,$C432+1,0)</f>
        <v>343660.53218178148</v>
      </c>
      <c r="P432" s="3">
        <f>HLOOKUP(P$5,[1]非R能力!$B$8:$F$558,$C432+1,0)</f>
        <v>61060.790712172733</v>
      </c>
      <c r="Q432" s="3">
        <f>HLOOKUP(Q$5,[1]非R能力!$B$8:$F$558,$C432+1,0)</f>
        <v>37586.776256462595</v>
      </c>
      <c r="R432" s="3">
        <f>HLOOKUP(R$5,[1]非R能力!$B$8:$F$558,$C432+1,0)</f>
        <v>50878.412220765123</v>
      </c>
      <c r="S432" s="3">
        <f>HLOOKUP(S$5,[1]非R能力!$B$8:$F$558,$C432+1,0)</f>
        <v>13829.089677781838</v>
      </c>
      <c r="T432" s="3">
        <f>INDEX([1]非R能力!$H$9:$H$558,D432)</f>
        <v>16896.862398814683</v>
      </c>
      <c r="U432" s="3">
        <f>IF(E432="小怪",0,IF(INDEX([1]非R能力!$FK$9:$FK$558,C432)=0,0,10))</f>
        <v>0</v>
      </c>
      <c r="V432" s="3">
        <f>IF(E432="小怪",0,IF(INDEX([1]非R能力!$FH$9:$FH$558,C432)=0,0,5000))</f>
        <v>0</v>
      </c>
      <c r="W432" s="3">
        <f>HLOOKUP(W$5,[2]人物技能基础!$O$3:$Q$553,$C432+1,0)</f>
        <v>3.637142857142857</v>
      </c>
      <c r="X432" s="3">
        <f>HLOOKUP(X$5,[2]人物技能基础!$O$3:$Q$553,$C432+1,0)</f>
        <v>2.0186428571428574</v>
      </c>
      <c r="Y432" s="3">
        <f>HLOOKUP(Y$5,[2]人物技能基础!$O$3:$Q$553,$C432+1,0)</f>
        <v>99.964285714285708</v>
      </c>
      <c r="Z432" s="3">
        <f t="shared" si="37"/>
        <v>336616</v>
      </c>
      <c r="AA432" s="3">
        <f t="shared" si="38"/>
        <v>7517</v>
      </c>
      <c r="AB432" s="3">
        <f t="shared" si="39"/>
        <v>0</v>
      </c>
      <c r="AC432" s="3">
        <f t="shared" si="40"/>
        <v>13829</v>
      </c>
      <c r="AD432" s="3">
        <f t="shared" si="41"/>
        <v>50878</v>
      </c>
    </row>
    <row r="433" spans="1:30" x14ac:dyDescent="0.15">
      <c r="A433" s="3">
        <v>428</v>
      </c>
      <c r="B433" s="3" t="str">
        <f t="shared" si="36"/>
        <v>关卡428小怪</v>
      </c>
      <c r="C433" s="3">
        <f>INDEX([3]关卡!$J$19:$J$2018,A433)</f>
        <v>292</v>
      </c>
      <c r="D433" s="3">
        <f>INDEX([3]关卡!$N$19:$N$2018,A433)</f>
        <v>292</v>
      </c>
      <c r="E433" s="3" t="s">
        <v>24</v>
      </c>
      <c r="F433" s="3" t="s">
        <v>26</v>
      </c>
      <c r="G433" s="3">
        <v>3</v>
      </c>
      <c r="H433" s="3">
        <v>0</v>
      </c>
      <c r="I433" s="3">
        <v>0</v>
      </c>
      <c r="J433" s="4">
        <v>1</v>
      </c>
      <c r="K433" s="4">
        <v>1</v>
      </c>
      <c r="L433" s="4">
        <v>2</v>
      </c>
      <c r="M433" s="3">
        <v>15</v>
      </c>
      <c r="N433" s="3">
        <v>2</v>
      </c>
      <c r="O433" s="3">
        <f>HLOOKUP(O$5,[1]非R能力!$B$8:$F$558,$C433+1,0)</f>
        <v>343660.53218178148</v>
      </c>
      <c r="P433" s="3">
        <f>HLOOKUP(P$5,[1]非R能力!$B$8:$F$558,$C433+1,0)</f>
        <v>61060.790712172733</v>
      </c>
      <c r="Q433" s="3">
        <f>HLOOKUP(Q$5,[1]非R能力!$B$8:$F$558,$C433+1,0)</f>
        <v>37586.776256462595</v>
      </c>
      <c r="R433" s="3">
        <f>HLOOKUP(R$5,[1]非R能力!$B$8:$F$558,$C433+1,0)</f>
        <v>50878.412220765123</v>
      </c>
      <c r="S433" s="3">
        <f>HLOOKUP(S$5,[1]非R能力!$B$8:$F$558,$C433+1,0)</f>
        <v>13829.089677781838</v>
      </c>
      <c r="T433" s="3">
        <f>INDEX([1]非R能力!$H$9:$H$558,D433)</f>
        <v>16896.862398814683</v>
      </c>
      <c r="U433" s="3">
        <f>IF(E433="小怪",0,IF(INDEX([1]非R能力!$FK$9:$FK$558,C433)=0,0,10))</f>
        <v>0</v>
      </c>
      <c r="V433" s="3">
        <f>IF(E433="小怪",0,IF(INDEX([1]非R能力!$FH$9:$FH$558,C433)=0,0,5000))</f>
        <v>0</v>
      </c>
      <c r="W433" s="3">
        <f>HLOOKUP(W$5,[2]人物技能基础!$O$3:$Q$553,$C433+1,0)</f>
        <v>3.637142857142857</v>
      </c>
      <c r="X433" s="3">
        <f>HLOOKUP(X$5,[2]人物技能基础!$O$3:$Q$553,$C433+1,0)</f>
        <v>2.0186428571428574</v>
      </c>
      <c r="Y433" s="3">
        <f>HLOOKUP(Y$5,[2]人物技能基础!$O$3:$Q$553,$C433+1,0)</f>
        <v>99.964285714285708</v>
      </c>
      <c r="Z433" s="3">
        <f t="shared" si="37"/>
        <v>336616</v>
      </c>
      <c r="AA433" s="3">
        <f t="shared" si="38"/>
        <v>7517</v>
      </c>
      <c r="AB433" s="3">
        <f t="shared" si="39"/>
        <v>0</v>
      </c>
      <c r="AC433" s="3">
        <f t="shared" si="40"/>
        <v>13829</v>
      </c>
      <c r="AD433" s="3">
        <f t="shared" si="41"/>
        <v>50878</v>
      </c>
    </row>
    <row r="434" spans="1:30" x14ac:dyDescent="0.15">
      <c r="A434" s="3">
        <v>429</v>
      </c>
      <c r="B434" s="3" t="str">
        <f t="shared" si="36"/>
        <v>关卡429小怪</v>
      </c>
      <c r="C434" s="3">
        <f>INDEX([3]关卡!$J$19:$J$2018,A434)</f>
        <v>292</v>
      </c>
      <c r="D434" s="3">
        <f>INDEX([3]关卡!$N$19:$N$2018,A434)</f>
        <v>292</v>
      </c>
      <c r="E434" s="3" t="s">
        <v>24</v>
      </c>
      <c r="F434" s="3" t="s">
        <v>26</v>
      </c>
      <c r="G434" s="3">
        <v>3</v>
      </c>
      <c r="H434" s="3">
        <v>0</v>
      </c>
      <c r="I434" s="3">
        <v>0</v>
      </c>
      <c r="J434" s="4">
        <v>1</v>
      </c>
      <c r="K434" s="4">
        <v>1</v>
      </c>
      <c r="L434" s="4">
        <v>2</v>
      </c>
      <c r="M434" s="3">
        <v>15</v>
      </c>
      <c r="N434" s="3">
        <v>2</v>
      </c>
      <c r="O434" s="3">
        <f>HLOOKUP(O$5,[1]非R能力!$B$8:$F$558,$C434+1,0)</f>
        <v>343660.53218178148</v>
      </c>
      <c r="P434" s="3">
        <f>HLOOKUP(P$5,[1]非R能力!$B$8:$F$558,$C434+1,0)</f>
        <v>61060.790712172733</v>
      </c>
      <c r="Q434" s="3">
        <f>HLOOKUP(Q$5,[1]非R能力!$B$8:$F$558,$C434+1,0)</f>
        <v>37586.776256462595</v>
      </c>
      <c r="R434" s="3">
        <f>HLOOKUP(R$5,[1]非R能力!$B$8:$F$558,$C434+1,0)</f>
        <v>50878.412220765123</v>
      </c>
      <c r="S434" s="3">
        <f>HLOOKUP(S$5,[1]非R能力!$B$8:$F$558,$C434+1,0)</f>
        <v>13829.089677781838</v>
      </c>
      <c r="T434" s="3">
        <f>INDEX([1]非R能力!$H$9:$H$558,D434)</f>
        <v>16896.862398814683</v>
      </c>
      <c r="U434" s="3">
        <f>IF(E434="小怪",0,IF(INDEX([1]非R能力!$FK$9:$FK$558,C434)=0,0,10))</f>
        <v>0</v>
      </c>
      <c r="V434" s="3">
        <f>IF(E434="小怪",0,IF(INDEX([1]非R能力!$FH$9:$FH$558,C434)=0,0,5000))</f>
        <v>0</v>
      </c>
      <c r="W434" s="3">
        <f>HLOOKUP(W$5,[2]人物技能基础!$O$3:$Q$553,$C434+1,0)</f>
        <v>3.637142857142857</v>
      </c>
      <c r="X434" s="3">
        <f>HLOOKUP(X$5,[2]人物技能基础!$O$3:$Q$553,$C434+1,0)</f>
        <v>2.0186428571428574</v>
      </c>
      <c r="Y434" s="3">
        <f>HLOOKUP(Y$5,[2]人物技能基础!$O$3:$Q$553,$C434+1,0)</f>
        <v>99.964285714285708</v>
      </c>
      <c r="Z434" s="3">
        <f t="shared" si="37"/>
        <v>336616</v>
      </c>
      <c r="AA434" s="3">
        <f t="shared" si="38"/>
        <v>7517</v>
      </c>
      <c r="AB434" s="3">
        <f t="shared" si="39"/>
        <v>0</v>
      </c>
      <c r="AC434" s="3">
        <f t="shared" si="40"/>
        <v>13829</v>
      </c>
      <c r="AD434" s="3">
        <f t="shared" si="41"/>
        <v>50878</v>
      </c>
    </row>
    <row r="435" spans="1:30" x14ac:dyDescent="0.15">
      <c r="A435" s="3">
        <v>430</v>
      </c>
      <c r="B435" s="3" t="str">
        <f t="shared" si="36"/>
        <v>关卡430小怪</v>
      </c>
      <c r="C435" s="3">
        <f>INDEX([3]关卡!$J$19:$J$2018,A435)</f>
        <v>292</v>
      </c>
      <c r="D435" s="3">
        <f>INDEX([3]关卡!$N$19:$N$2018,A435)</f>
        <v>292</v>
      </c>
      <c r="E435" s="3" t="s">
        <v>24</v>
      </c>
      <c r="F435" s="3" t="s">
        <v>26</v>
      </c>
      <c r="G435" s="3">
        <v>3</v>
      </c>
      <c r="H435" s="3">
        <v>0</v>
      </c>
      <c r="I435" s="3">
        <v>0</v>
      </c>
      <c r="J435" s="4">
        <v>1</v>
      </c>
      <c r="K435" s="4">
        <v>1</v>
      </c>
      <c r="L435" s="4">
        <v>2</v>
      </c>
      <c r="M435" s="3">
        <v>15</v>
      </c>
      <c r="N435" s="3">
        <v>2</v>
      </c>
      <c r="O435" s="3">
        <f>HLOOKUP(O$5,[1]非R能力!$B$8:$F$558,$C435+1,0)</f>
        <v>343660.53218178148</v>
      </c>
      <c r="P435" s="3">
        <f>HLOOKUP(P$5,[1]非R能力!$B$8:$F$558,$C435+1,0)</f>
        <v>61060.790712172733</v>
      </c>
      <c r="Q435" s="3">
        <f>HLOOKUP(Q$5,[1]非R能力!$B$8:$F$558,$C435+1,0)</f>
        <v>37586.776256462595</v>
      </c>
      <c r="R435" s="3">
        <f>HLOOKUP(R$5,[1]非R能力!$B$8:$F$558,$C435+1,0)</f>
        <v>50878.412220765123</v>
      </c>
      <c r="S435" s="3">
        <f>HLOOKUP(S$5,[1]非R能力!$B$8:$F$558,$C435+1,0)</f>
        <v>13829.089677781838</v>
      </c>
      <c r="T435" s="3">
        <f>INDEX([1]非R能力!$H$9:$H$558,D435)</f>
        <v>16896.862398814683</v>
      </c>
      <c r="U435" s="3">
        <f>IF(E435="小怪",0,IF(INDEX([1]非R能力!$FK$9:$FK$558,C435)=0,0,10))</f>
        <v>0</v>
      </c>
      <c r="V435" s="3">
        <f>IF(E435="小怪",0,IF(INDEX([1]非R能力!$FH$9:$FH$558,C435)=0,0,5000))</f>
        <v>0</v>
      </c>
      <c r="W435" s="3">
        <f>HLOOKUP(W$5,[2]人物技能基础!$O$3:$Q$553,$C435+1,0)</f>
        <v>3.637142857142857</v>
      </c>
      <c r="X435" s="3">
        <f>HLOOKUP(X$5,[2]人物技能基础!$O$3:$Q$553,$C435+1,0)</f>
        <v>2.0186428571428574</v>
      </c>
      <c r="Y435" s="3">
        <f>HLOOKUP(Y$5,[2]人物技能基础!$O$3:$Q$553,$C435+1,0)</f>
        <v>99.964285714285708</v>
      </c>
      <c r="Z435" s="3">
        <f t="shared" si="37"/>
        <v>336616</v>
      </c>
      <c r="AA435" s="3">
        <f t="shared" si="38"/>
        <v>7517</v>
      </c>
      <c r="AB435" s="3">
        <f t="shared" si="39"/>
        <v>0</v>
      </c>
      <c r="AC435" s="3">
        <f t="shared" si="40"/>
        <v>13829</v>
      </c>
      <c r="AD435" s="3">
        <f t="shared" si="41"/>
        <v>50878</v>
      </c>
    </row>
    <row r="436" spans="1:30" x14ac:dyDescent="0.15">
      <c r="A436" s="3">
        <v>431</v>
      </c>
      <c r="B436" s="3" t="str">
        <f t="shared" si="36"/>
        <v>关卡431小怪</v>
      </c>
      <c r="C436" s="3">
        <f>INDEX([3]关卡!$J$19:$J$2018,A436)</f>
        <v>292</v>
      </c>
      <c r="D436" s="3">
        <f>INDEX([3]关卡!$N$19:$N$2018,A436)</f>
        <v>292</v>
      </c>
      <c r="E436" s="3" t="s">
        <v>24</v>
      </c>
      <c r="F436" s="3" t="s">
        <v>26</v>
      </c>
      <c r="G436" s="3">
        <v>3</v>
      </c>
      <c r="H436" s="3">
        <v>0</v>
      </c>
      <c r="I436" s="3">
        <v>0</v>
      </c>
      <c r="J436" s="4">
        <v>1</v>
      </c>
      <c r="K436" s="4">
        <v>1</v>
      </c>
      <c r="L436" s="4">
        <v>2</v>
      </c>
      <c r="M436" s="3">
        <v>15</v>
      </c>
      <c r="N436" s="3">
        <v>2</v>
      </c>
      <c r="O436" s="3">
        <f>HLOOKUP(O$5,[1]非R能力!$B$8:$F$558,$C436+1,0)</f>
        <v>343660.53218178148</v>
      </c>
      <c r="P436" s="3">
        <f>HLOOKUP(P$5,[1]非R能力!$B$8:$F$558,$C436+1,0)</f>
        <v>61060.790712172733</v>
      </c>
      <c r="Q436" s="3">
        <f>HLOOKUP(Q$5,[1]非R能力!$B$8:$F$558,$C436+1,0)</f>
        <v>37586.776256462595</v>
      </c>
      <c r="R436" s="3">
        <f>HLOOKUP(R$5,[1]非R能力!$B$8:$F$558,$C436+1,0)</f>
        <v>50878.412220765123</v>
      </c>
      <c r="S436" s="3">
        <f>HLOOKUP(S$5,[1]非R能力!$B$8:$F$558,$C436+1,0)</f>
        <v>13829.089677781838</v>
      </c>
      <c r="T436" s="3">
        <f>INDEX([1]非R能力!$H$9:$H$558,D436)</f>
        <v>16896.862398814683</v>
      </c>
      <c r="U436" s="3">
        <f>IF(E436="小怪",0,IF(INDEX([1]非R能力!$FK$9:$FK$558,C436)=0,0,10))</f>
        <v>0</v>
      </c>
      <c r="V436" s="3">
        <f>IF(E436="小怪",0,IF(INDEX([1]非R能力!$FH$9:$FH$558,C436)=0,0,5000))</f>
        <v>0</v>
      </c>
      <c r="W436" s="3">
        <f>HLOOKUP(W$5,[2]人物技能基础!$O$3:$Q$553,$C436+1,0)</f>
        <v>3.637142857142857</v>
      </c>
      <c r="X436" s="3">
        <f>HLOOKUP(X$5,[2]人物技能基础!$O$3:$Q$553,$C436+1,0)</f>
        <v>2.0186428571428574</v>
      </c>
      <c r="Y436" s="3">
        <f>HLOOKUP(Y$5,[2]人物技能基础!$O$3:$Q$553,$C436+1,0)</f>
        <v>99.964285714285708</v>
      </c>
      <c r="Z436" s="3">
        <f t="shared" si="37"/>
        <v>336616</v>
      </c>
      <c r="AA436" s="3">
        <f t="shared" si="38"/>
        <v>7517</v>
      </c>
      <c r="AB436" s="3">
        <f t="shared" si="39"/>
        <v>0</v>
      </c>
      <c r="AC436" s="3">
        <f t="shared" si="40"/>
        <v>13829</v>
      </c>
      <c r="AD436" s="3">
        <f t="shared" si="41"/>
        <v>50878</v>
      </c>
    </row>
    <row r="437" spans="1:30" x14ac:dyDescent="0.15">
      <c r="A437" s="3">
        <v>432</v>
      </c>
      <c r="B437" s="3" t="str">
        <f t="shared" si="36"/>
        <v>关卡432小怪</v>
      </c>
      <c r="C437" s="3">
        <f>INDEX([3]关卡!$J$19:$J$2018,A437)</f>
        <v>293</v>
      </c>
      <c r="D437" s="3">
        <f>INDEX([3]关卡!$N$19:$N$2018,A437)</f>
        <v>293</v>
      </c>
      <c r="E437" s="3" t="s">
        <v>24</v>
      </c>
      <c r="F437" s="3" t="s">
        <v>26</v>
      </c>
      <c r="G437" s="3">
        <v>3</v>
      </c>
      <c r="H437" s="3">
        <v>0</v>
      </c>
      <c r="I437" s="3">
        <v>0</v>
      </c>
      <c r="J437" s="4">
        <v>1</v>
      </c>
      <c r="K437" s="4">
        <v>1</v>
      </c>
      <c r="L437" s="4">
        <v>2</v>
      </c>
      <c r="M437" s="3">
        <v>15</v>
      </c>
      <c r="N437" s="3">
        <v>2</v>
      </c>
      <c r="O437" s="3">
        <f>HLOOKUP(O$5,[1]非R能力!$B$8:$F$558,$C437+1,0)</f>
        <v>352250.69851645088</v>
      </c>
      <c r="P437" s="3">
        <f>HLOOKUP(P$5,[1]非R能力!$B$8:$F$558,$C437+1,0)</f>
        <v>62345.91270948841</v>
      </c>
      <c r="Q437" s="3">
        <f>HLOOKUP(Q$5,[1]非R能力!$B$8:$F$558,$C437+1,0)</f>
        <v>38328.476149346134</v>
      </c>
      <c r="R437" s="3">
        <f>HLOOKUP(R$5,[1]非R能力!$B$8:$F$558,$C437+1,0)</f>
        <v>51549.592126848649</v>
      </c>
      <c r="S437" s="3">
        <f>HLOOKUP(S$5,[1]非R能力!$B$8:$F$558,$C437+1,0)</f>
        <v>14077.253369458669</v>
      </c>
      <c r="T437" s="3">
        <f>INDEX([1]非R能力!$H$9:$H$558,D437)</f>
        <v>17011.27352294686</v>
      </c>
      <c r="U437" s="3">
        <f>IF(E437="小怪",0,IF(INDEX([1]非R能力!$FK$9:$FK$558,C437)=0,0,10))</f>
        <v>0</v>
      </c>
      <c r="V437" s="3">
        <f>IF(E437="小怪",0,IF(INDEX([1]非R能力!$FH$9:$FH$558,C437)=0,0,5000))</f>
        <v>0</v>
      </c>
      <c r="W437" s="3">
        <f>HLOOKUP(W$5,[2]人物技能基础!$O$3:$Q$553,$C437+1,0)</f>
        <v>3.637142857142857</v>
      </c>
      <c r="X437" s="3">
        <f>HLOOKUP(X$5,[2]人物技能基础!$O$3:$Q$553,$C437+1,0)</f>
        <v>2.0186428571428574</v>
      </c>
      <c r="Y437" s="3">
        <f>HLOOKUP(Y$5,[2]人物技能基础!$O$3:$Q$553,$C437+1,0)</f>
        <v>99.964285714285708</v>
      </c>
      <c r="Z437" s="3">
        <f t="shared" si="37"/>
        <v>343116</v>
      </c>
      <c r="AA437" s="3">
        <f t="shared" si="38"/>
        <v>7665</v>
      </c>
      <c r="AB437" s="3">
        <f t="shared" si="39"/>
        <v>0</v>
      </c>
      <c r="AC437" s="3">
        <f t="shared" si="40"/>
        <v>14077</v>
      </c>
      <c r="AD437" s="3">
        <f t="shared" si="41"/>
        <v>51549</v>
      </c>
    </row>
    <row r="438" spans="1:30" x14ac:dyDescent="0.15">
      <c r="A438" s="3">
        <v>433</v>
      </c>
      <c r="B438" s="3" t="str">
        <f t="shared" si="36"/>
        <v>关卡433小怪</v>
      </c>
      <c r="C438" s="3">
        <f>INDEX([3]关卡!$J$19:$J$2018,A438)</f>
        <v>293</v>
      </c>
      <c r="D438" s="3">
        <f>INDEX([3]关卡!$N$19:$N$2018,A438)</f>
        <v>293</v>
      </c>
      <c r="E438" s="3" t="s">
        <v>24</v>
      </c>
      <c r="F438" s="3" t="s">
        <v>26</v>
      </c>
      <c r="G438" s="3">
        <v>3</v>
      </c>
      <c r="H438" s="3">
        <v>0</v>
      </c>
      <c r="I438" s="3">
        <v>0</v>
      </c>
      <c r="J438" s="4">
        <v>1</v>
      </c>
      <c r="K438" s="4">
        <v>1</v>
      </c>
      <c r="L438" s="4">
        <v>2</v>
      </c>
      <c r="M438" s="3">
        <v>15</v>
      </c>
      <c r="N438" s="3">
        <v>2</v>
      </c>
      <c r="O438" s="3">
        <f>HLOOKUP(O$5,[1]非R能力!$B$8:$F$558,$C438+1,0)</f>
        <v>352250.69851645088</v>
      </c>
      <c r="P438" s="3">
        <f>HLOOKUP(P$5,[1]非R能力!$B$8:$F$558,$C438+1,0)</f>
        <v>62345.91270948841</v>
      </c>
      <c r="Q438" s="3">
        <f>HLOOKUP(Q$5,[1]非R能力!$B$8:$F$558,$C438+1,0)</f>
        <v>38328.476149346134</v>
      </c>
      <c r="R438" s="3">
        <f>HLOOKUP(R$5,[1]非R能力!$B$8:$F$558,$C438+1,0)</f>
        <v>51549.592126848649</v>
      </c>
      <c r="S438" s="3">
        <f>HLOOKUP(S$5,[1]非R能力!$B$8:$F$558,$C438+1,0)</f>
        <v>14077.253369458669</v>
      </c>
      <c r="T438" s="3">
        <f>INDEX([1]非R能力!$H$9:$H$558,D438)</f>
        <v>17011.27352294686</v>
      </c>
      <c r="U438" s="3">
        <f>IF(E438="小怪",0,IF(INDEX([1]非R能力!$FK$9:$FK$558,C438)=0,0,10))</f>
        <v>0</v>
      </c>
      <c r="V438" s="3">
        <f>IF(E438="小怪",0,IF(INDEX([1]非R能力!$FH$9:$FH$558,C438)=0,0,5000))</f>
        <v>0</v>
      </c>
      <c r="W438" s="3">
        <f>HLOOKUP(W$5,[2]人物技能基础!$O$3:$Q$553,$C438+1,0)</f>
        <v>3.637142857142857</v>
      </c>
      <c r="X438" s="3">
        <f>HLOOKUP(X$5,[2]人物技能基础!$O$3:$Q$553,$C438+1,0)</f>
        <v>2.0186428571428574</v>
      </c>
      <c r="Y438" s="3">
        <f>HLOOKUP(Y$5,[2]人物技能基础!$O$3:$Q$553,$C438+1,0)</f>
        <v>99.964285714285708</v>
      </c>
      <c r="Z438" s="3">
        <f t="shared" si="37"/>
        <v>343116</v>
      </c>
      <c r="AA438" s="3">
        <f t="shared" si="38"/>
        <v>7665</v>
      </c>
      <c r="AB438" s="3">
        <f t="shared" si="39"/>
        <v>0</v>
      </c>
      <c r="AC438" s="3">
        <f t="shared" si="40"/>
        <v>14077</v>
      </c>
      <c r="AD438" s="3">
        <f t="shared" si="41"/>
        <v>51549</v>
      </c>
    </row>
    <row r="439" spans="1:30" x14ac:dyDescent="0.15">
      <c r="A439" s="3">
        <v>434</v>
      </c>
      <c r="B439" s="3" t="str">
        <f t="shared" si="36"/>
        <v>关卡434小怪</v>
      </c>
      <c r="C439" s="3">
        <f>INDEX([3]关卡!$J$19:$J$2018,A439)</f>
        <v>293</v>
      </c>
      <c r="D439" s="3">
        <f>INDEX([3]关卡!$N$19:$N$2018,A439)</f>
        <v>293</v>
      </c>
      <c r="E439" s="3" t="s">
        <v>24</v>
      </c>
      <c r="F439" s="3" t="s">
        <v>26</v>
      </c>
      <c r="G439" s="3">
        <v>3</v>
      </c>
      <c r="H439" s="3">
        <v>0</v>
      </c>
      <c r="I439" s="3">
        <v>0</v>
      </c>
      <c r="J439" s="4">
        <v>1</v>
      </c>
      <c r="K439" s="4">
        <v>1</v>
      </c>
      <c r="L439" s="4">
        <v>2</v>
      </c>
      <c r="M439" s="3">
        <v>15</v>
      </c>
      <c r="N439" s="3">
        <v>2</v>
      </c>
      <c r="O439" s="3">
        <f>HLOOKUP(O$5,[1]非R能力!$B$8:$F$558,$C439+1,0)</f>
        <v>352250.69851645088</v>
      </c>
      <c r="P439" s="3">
        <f>HLOOKUP(P$5,[1]非R能力!$B$8:$F$558,$C439+1,0)</f>
        <v>62345.91270948841</v>
      </c>
      <c r="Q439" s="3">
        <f>HLOOKUP(Q$5,[1]非R能力!$B$8:$F$558,$C439+1,0)</f>
        <v>38328.476149346134</v>
      </c>
      <c r="R439" s="3">
        <f>HLOOKUP(R$5,[1]非R能力!$B$8:$F$558,$C439+1,0)</f>
        <v>51549.592126848649</v>
      </c>
      <c r="S439" s="3">
        <f>HLOOKUP(S$5,[1]非R能力!$B$8:$F$558,$C439+1,0)</f>
        <v>14077.253369458669</v>
      </c>
      <c r="T439" s="3">
        <f>INDEX([1]非R能力!$H$9:$H$558,D439)</f>
        <v>17011.27352294686</v>
      </c>
      <c r="U439" s="3">
        <f>IF(E439="小怪",0,IF(INDEX([1]非R能力!$FK$9:$FK$558,C439)=0,0,10))</f>
        <v>0</v>
      </c>
      <c r="V439" s="3">
        <f>IF(E439="小怪",0,IF(INDEX([1]非R能力!$FH$9:$FH$558,C439)=0,0,5000))</f>
        <v>0</v>
      </c>
      <c r="W439" s="3">
        <f>HLOOKUP(W$5,[2]人物技能基础!$O$3:$Q$553,$C439+1,0)</f>
        <v>3.637142857142857</v>
      </c>
      <c r="X439" s="3">
        <f>HLOOKUP(X$5,[2]人物技能基础!$O$3:$Q$553,$C439+1,0)</f>
        <v>2.0186428571428574</v>
      </c>
      <c r="Y439" s="3">
        <f>HLOOKUP(Y$5,[2]人物技能基础!$O$3:$Q$553,$C439+1,0)</f>
        <v>99.964285714285708</v>
      </c>
      <c r="Z439" s="3">
        <f t="shared" si="37"/>
        <v>343116</v>
      </c>
      <c r="AA439" s="3">
        <f t="shared" si="38"/>
        <v>7665</v>
      </c>
      <c r="AB439" s="3">
        <f t="shared" si="39"/>
        <v>0</v>
      </c>
      <c r="AC439" s="3">
        <f t="shared" si="40"/>
        <v>14077</v>
      </c>
      <c r="AD439" s="3">
        <f t="shared" si="41"/>
        <v>51549</v>
      </c>
    </row>
    <row r="440" spans="1:30" x14ac:dyDescent="0.15">
      <c r="A440" s="3">
        <v>435</v>
      </c>
      <c r="B440" s="3" t="str">
        <f t="shared" si="36"/>
        <v>关卡435小怪</v>
      </c>
      <c r="C440" s="3">
        <f>INDEX([3]关卡!$J$19:$J$2018,A440)</f>
        <v>293</v>
      </c>
      <c r="D440" s="3">
        <f>INDEX([3]关卡!$N$19:$N$2018,A440)</f>
        <v>293</v>
      </c>
      <c r="E440" s="3" t="s">
        <v>24</v>
      </c>
      <c r="F440" s="3" t="s">
        <v>26</v>
      </c>
      <c r="G440" s="3">
        <v>3</v>
      </c>
      <c r="H440" s="3">
        <v>0</v>
      </c>
      <c r="I440" s="3">
        <v>0</v>
      </c>
      <c r="J440" s="4">
        <v>1</v>
      </c>
      <c r="K440" s="4">
        <v>1</v>
      </c>
      <c r="L440" s="4">
        <v>2</v>
      </c>
      <c r="M440" s="3">
        <v>15</v>
      </c>
      <c r="N440" s="3">
        <v>2</v>
      </c>
      <c r="O440" s="3">
        <f>HLOOKUP(O$5,[1]非R能力!$B$8:$F$558,$C440+1,0)</f>
        <v>352250.69851645088</v>
      </c>
      <c r="P440" s="3">
        <f>HLOOKUP(P$5,[1]非R能力!$B$8:$F$558,$C440+1,0)</f>
        <v>62345.91270948841</v>
      </c>
      <c r="Q440" s="3">
        <f>HLOOKUP(Q$5,[1]非R能力!$B$8:$F$558,$C440+1,0)</f>
        <v>38328.476149346134</v>
      </c>
      <c r="R440" s="3">
        <f>HLOOKUP(R$5,[1]非R能力!$B$8:$F$558,$C440+1,0)</f>
        <v>51549.592126848649</v>
      </c>
      <c r="S440" s="3">
        <f>HLOOKUP(S$5,[1]非R能力!$B$8:$F$558,$C440+1,0)</f>
        <v>14077.253369458669</v>
      </c>
      <c r="T440" s="3">
        <f>INDEX([1]非R能力!$H$9:$H$558,D440)</f>
        <v>17011.27352294686</v>
      </c>
      <c r="U440" s="3">
        <f>IF(E440="小怪",0,IF(INDEX([1]非R能力!$FK$9:$FK$558,C440)=0,0,10))</f>
        <v>0</v>
      </c>
      <c r="V440" s="3">
        <f>IF(E440="小怪",0,IF(INDEX([1]非R能力!$FH$9:$FH$558,C440)=0,0,5000))</f>
        <v>0</v>
      </c>
      <c r="W440" s="3">
        <f>HLOOKUP(W$5,[2]人物技能基础!$O$3:$Q$553,$C440+1,0)</f>
        <v>3.637142857142857</v>
      </c>
      <c r="X440" s="3">
        <f>HLOOKUP(X$5,[2]人物技能基础!$O$3:$Q$553,$C440+1,0)</f>
        <v>2.0186428571428574</v>
      </c>
      <c r="Y440" s="3">
        <f>HLOOKUP(Y$5,[2]人物技能基础!$O$3:$Q$553,$C440+1,0)</f>
        <v>99.964285714285708</v>
      </c>
      <c r="Z440" s="3">
        <f t="shared" si="37"/>
        <v>343116</v>
      </c>
      <c r="AA440" s="3">
        <f t="shared" si="38"/>
        <v>7665</v>
      </c>
      <c r="AB440" s="3">
        <f t="shared" si="39"/>
        <v>0</v>
      </c>
      <c r="AC440" s="3">
        <f t="shared" si="40"/>
        <v>14077</v>
      </c>
      <c r="AD440" s="3">
        <f t="shared" si="41"/>
        <v>51549</v>
      </c>
    </row>
    <row r="441" spans="1:30" x14ac:dyDescent="0.15">
      <c r="A441" s="3">
        <v>436</v>
      </c>
      <c r="B441" s="3" t="str">
        <f t="shared" si="36"/>
        <v>关卡436小怪</v>
      </c>
      <c r="C441" s="3">
        <f>INDEX([3]关卡!$J$19:$J$2018,A441)</f>
        <v>293</v>
      </c>
      <c r="D441" s="3">
        <f>INDEX([3]关卡!$N$19:$N$2018,A441)</f>
        <v>293</v>
      </c>
      <c r="E441" s="3" t="s">
        <v>24</v>
      </c>
      <c r="F441" s="3" t="s">
        <v>26</v>
      </c>
      <c r="G441" s="3">
        <v>3</v>
      </c>
      <c r="H441" s="3">
        <v>0</v>
      </c>
      <c r="I441" s="3">
        <v>0</v>
      </c>
      <c r="J441" s="4">
        <v>1</v>
      </c>
      <c r="K441" s="4">
        <v>1</v>
      </c>
      <c r="L441" s="4">
        <v>2</v>
      </c>
      <c r="M441" s="3">
        <v>15</v>
      </c>
      <c r="N441" s="3">
        <v>2</v>
      </c>
      <c r="O441" s="3">
        <f>HLOOKUP(O$5,[1]非R能力!$B$8:$F$558,$C441+1,0)</f>
        <v>352250.69851645088</v>
      </c>
      <c r="P441" s="3">
        <f>HLOOKUP(P$5,[1]非R能力!$B$8:$F$558,$C441+1,0)</f>
        <v>62345.91270948841</v>
      </c>
      <c r="Q441" s="3">
        <f>HLOOKUP(Q$5,[1]非R能力!$B$8:$F$558,$C441+1,0)</f>
        <v>38328.476149346134</v>
      </c>
      <c r="R441" s="3">
        <f>HLOOKUP(R$5,[1]非R能力!$B$8:$F$558,$C441+1,0)</f>
        <v>51549.592126848649</v>
      </c>
      <c r="S441" s="3">
        <f>HLOOKUP(S$5,[1]非R能力!$B$8:$F$558,$C441+1,0)</f>
        <v>14077.253369458669</v>
      </c>
      <c r="T441" s="3">
        <f>INDEX([1]非R能力!$H$9:$H$558,D441)</f>
        <v>17011.27352294686</v>
      </c>
      <c r="U441" s="3">
        <f>IF(E441="小怪",0,IF(INDEX([1]非R能力!$FK$9:$FK$558,C441)=0,0,10))</f>
        <v>0</v>
      </c>
      <c r="V441" s="3">
        <f>IF(E441="小怪",0,IF(INDEX([1]非R能力!$FH$9:$FH$558,C441)=0,0,5000))</f>
        <v>0</v>
      </c>
      <c r="W441" s="3">
        <f>HLOOKUP(W$5,[2]人物技能基础!$O$3:$Q$553,$C441+1,0)</f>
        <v>3.637142857142857</v>
      </c>
      <c r="X441" s="3">
        <f>HLOOKUP(X$5,[2]人物技能基础!$O$3:$Q$553,$C441+1,0)</f>
        <v>2.0186428571428574</v>
      </c>
      <c r="Y441" s="3">
        <f>HLOOKUP(Y$5,[2]人物技能基础!$O$3:$Q$553,$C441+1,0)</f>
        <v>99.964285714285708</v>
      </c>
      <c r="Z441" s="3">
        <f t="shared" si="37"/>
        <v>343116</v>
      </c>
      <c r="AA441" s="3">
        <f t="shared" si="38"/>
        <v>7665</v>
      </c>
      <c r="AB441" s="3">
        <f t="shared" si="39"/>
        <v>0</v>
      </c>
      <c r="AC441" s="3">
        <f t="shared" si="40"/>
        <v>14077</v>
      </c>
      <c r="AD441" s="3">
        <f t="shared" si="41"/>
        <v>51549</v>
      </c>
    </row>
    <row r="442" spans="1:30" x14ac:dyDescent="0.15">
      <c r="A442" s="3">
        <v>437</v>
      </c>
      <c r="B442" s="3" t="str">
        <f t="shared" si="36"/>
        <v>关卡437小怪</v>
      </c>
      <c r="C442" s="3">
        <f>INDEX([3]关卡!$J$19:$J$2018,A442)</f>
        <v>293</v>
      </c>
      <c r="D442" s="3">
        <f>INDEX([3]关卡!$N$19:$N$2018,A442)</f>
        <v>293</v>
      </c>
      <c r="E442" s="3" t="s">
        <v>24</v>
      </c>
      <c r="F442" s="3" t="s">
        <v>26</v>
      </c>
      <c r="G442" s="3">
        <v>3</v>
      </c>
      <c r="H442" s="3">
        <v>0</v>
      </c>
      <c r="I442" s="3">
        <v>0</v>
      </c>
      <c r="J442" s="4">
        <v>1</v>
      </c>
      <c r="K442" s="4">
        <v>1</v>
      </c>
      <c r="L442" s="4">
        <v>2</v>
      </c>
      <c r="M442" s="3">
        <v>15</v>
      </c>
      <c r="N442" s="3">
        <v>2</v>
      </c>
      <c r="O442" s="3">
        <f>HLOOKUP(O$5,[1]非R能力!$B$8:$F$558,$C442+1,0)</f>
        <v>352250.69851645088</v>
      </c>
      <c r="P442" s="3">
        <f>HLOOKUP(P$5,[1]非R能力!$B$8:$F$558,$C442+1,0)</f>
        <v>62345.91270948841</v>
      </c>
      <c r="Q442" s="3">
        <f>HLOOKUP(Q$5,[1]非R能力!$B$8:$F$558,$C442+1,0)</f>
        <v>38328.476149346134</v>
      </c>
      <c r="R442" s="3">
        <f>HLOOKUP(R$5,[1]非R能力!$B$8:$F$558,$C442+1,0)</f>
        <v>51549.592126848649</v>
      </c>
      <c r="S442" s="3">
        <f>HLOOKUP(S$5,[1]非R能力!$B$8:$F$558,$C442+1,0)</f>
        <v>14077.253369458669</v>
      </c>
      <c r="T442" s="3">
        <f>INDEX([1]非R能力!$H$9:$H$558,D442)</f>
        <v>17011.27352294686</v>
      </c>
      <c r="U442" s="3">
        <f>IF(E442="小怪",0,IF(INDEX([1]非R能力!$FK$9:$FK$558,C442)=0,0,10))</f>
        <v>0</v>
      </c>
      <c r="V442" s="3">
        <f>IF(E442="小怪",0,IF(INDEX([1]非R能力!$FH$9:$FH$558,C442)=0,0,5000))</f>
        <v>0</v>
      </c>
      <c r="W442" s="3">
        <f>HLOOKUP(W$5,[2]人物技能基础!$O$3:$Q$553,$C442+1,0)</f>
        <v>3.637142857142857</v>
      </c>
      <c r="X442" s="3">
        <f>HLOOKUP(X$5,[2]人物技能基础!$O$3:$Q$553,$C442+1,0)</f>
        <v>2.0186428571428574</v>
      </c>
      <c r="Y442" s="3">
        <f>HLOOKUP(Y$5,[2]人物技能基础!$O$3:$Q$553,$C442+1,0)</f>
        <v>99.964285714285708</v>
      </c>
      <c r="Z442" s="3">
        <f t="shared" si="37"/>
        <v>343116</v>
      </c>
      <c r="AA442" s="3">
        <f t="shared" si="38"/>
        <v>7665</v>
      </c>
      <c r="AB442" s="3">
        <f t="shared" si="39"/>
        <v>0</v>
      </c>
      <c r="AC442" s="3">
        <f t="shared" si="40"/>
        <v>14077</v>
      </c>
      <c r="AD442" s="3">
        <f t="shared" si="41"/>
        <v>51549</v>
      </c>
    </row>
    <row r="443" spans="1:30" x14ac:dyDescent="0.15">
      <c r="A443" s="3">
        <v>438</v>
      </c>
      <c r="B443" s="3" t="str">
        <f t="shared" si="36"/>
        <v>关卡438小怪</v>
      </c>
      <c r="C443" s="3">
        <f>INDEX([3]关卡!$J$19:$J$2018,A443)</f>
        <v>293</v>
      </c>
      <c r="D443" s="3">
        <f>INDEX([3]关卡!$N$19:$N$2018,A443)</f>
        <v>293</v>
      </c>
      <c r="E443" s="3" t="s">
        <v>24</v>
      </c>
      <c r="F443" s="3" t="s">
        <v>26</v>
      </c>
      <c r="G443" s="3">
        <v>3</v>
      </c>
      <c r="H443" s="3">
        <v>0</v>
      </c>
      <c r="I443" s="3">
        <v>0</v>
      </c>
      <c r="J443" s="4">
        <v>1</v>
      </c>
      <c r="K443" s="4">
        <v>1</v>
      </c>
      <c r="L443" s="4">
        <v>2</v>
      </c>
      <c r="M443" s="3">
        <v>15</v>
      </c>
      <c r="N443" s="3">
        <v>2</v>
      </c>
      <c r="O443" s="3">
        <f>HLOOKUP(O$5,[1]非R能力!$B$8:$F$558,$C443+1,0)</f>
        <v>352250.69851645088</v>
      </c>
      <c r="P443" s="3">
        <f>HLOOKUP(P$5,[1]非R能力!$B$8:$F$558,$C443+1,0)</f>
        <v>62345.91270948841</v>
      </c>
      <c r="Q443" s="3">
        <f>HLOOKUP(Q$5,[1]非R能力!$B$8:$F$558,$C443+1,0)</f>
        <v>38328.476149346134</v>
      </c>
      <c r="R443" s="3">
        <f>HLOOKUP(R$5,[1]非R能力!$B$8:$F$558,$C443+1,0)</f>
        <v>51549.592126848649</v>
      </c>
      <c r="S443" s="3">
        <f>HLOOKUP(S$5,[1]非R能力!$B$8:$F$558,$C443+1,0)</f>
        <v>14077.253369458669</v>
      </c>
      <c r="T443" s="3">
        <f>INDEX([1]非R能力!$H$9:$H$558,D443)</f>
        <v>17011.27352294686</v>
      </c>
      <c r="U443" s="3">
        <f>IF(E443="小怪",0,IF(INDEX([1]非R能力!$FK$9:$FK$558,C443)=0,0,10))</f>
        <v>0</v>
      </c>
      <c r="V443" s="3">
        <f>IF(E443="小怪",0,IF(INDEX([1]非R能力!$FH$9:$FH$558,C443)=0,0,5000))</f>
        <v>0</v>
      </c>
      <c r="W443" s="3">
        <f>HLOOKUP(W$5,[2]人物技能基础!$O$3:$Q$553,$C443+1,0)</f>
        <v>3.637142857142857</v>
      </c>
      <c r="X443" s="3">
        <f>HLOOKUP(X$5,[2]人物技能基础!$O$3:$Q$553,$C443+1,0)</f>
        <v>2.0186428571428574</v>
      </c>
      <c r="Y443" s="3">
        <f>HLOOKUP(Y$5,[2]人物技能基础!$O$3:$Q$553,$C443+1,0)</f>
        <v>99.964285714285708</v>
      </c>
      <c r="Z443" s="3">
        <f t="shared" si="37"/>
        <v>343116</v>
      </c>
      <c r="AA443" s="3">
        <f t="shared" si="38"/>
        <v>7665</v>
      </c>
      <c r="AB443" s="3">
        <f t="shared" si="39"/>
        <v>0</v>
      </c>
      <c r="AC443" s="3">
        <f t="shared" si="40"/>
        <v>14077</v>
      </c>
      <c r="AD443" s="3">
        <f t="shared" si="41"/>
        <v>51549</v>
      </c>
    </row>
    <row r="444" spans="1:30" x14ac:dyDescent="0.15">
      <c r="A444" s="3">
        <v>439</v>
      </c>
      <c r="B444" s="3" t="str">
        <f t="shared" si="36"/>
        <v>关卡439小怪</v>
      </c>
      <c r="C444" s="3">
        <f>INDEX([3]关卡!$J$19:$J$2018,A444)</f>
        <v>294</v>
      </c>
      <c r="D444" s="3">
        <f>INDEX([3]关卡!$N$19:$N$2018,A444)</f>
        <v>294</v>
      </c>
      <c r="E444" s="3" t="s">
        <v>24</v>
      </c>
      <c r="F444" s="3" t="s">
        <v>26</v>
      </c>
      <c r="G444" s="3">
        <v>3</v>
      </c>
      <c r="H444" s="3">
        <v>0</v>
      </c>
      <c r="I444" s="3">
        <v>0</v>
      </c>
      <c r="J444" s="4">
        <v>1</v>
      </c>
      <c r="K444" s="4">
        <v>1</v>
      </c>
      <c r="L444" s="4">
        <v>2</v>
      </c>
      <c r="M444" s="3">
        <v>15</v>
      </c>
      <c r="N444" s="3">
        <v>2</v>
      </c>
      <c r="O444" s="3">
        <f>HLOOKUP(O$5,[1]非R能力!$B$8:$F$558,$C444+1,0)</f>
        <v>372060.36902393075</v>
      </c>
      <c r="P444" s="3">
        <f>HLOOKUP(P$5,[1]非R能力!$B$8:$F$558,$C444+1,0)</f>
        <v>63446.953735549527</v>
      </c>
      <c r="Q444" s="3">
        <f>HLOOKUP(Q$5,[1]非R能力!$B$8:$F$558,$C444+1,0)</f>
        <v>39007.236653659558</v>
      </c>
      <c r="R444" s="3">
        <f>HLOOKUP(R$5,[1]非R能力!$B$8:$F$558,$C444+1,0)</f>
        <v>52221.958393506269</v>
      </c>
      <c r="S444" s="3">
        <f>HLOOKUP(S$5,[1]非R能力!$B$8:$F$558,$C444+1,0)</f>
        <v>14328.977505075027</v>
      </c>
      <c r="T444" s="3">
        <f>INDEX([1]非R能力!$H$9:$H$558,D444)</f>
        <v>17126.273273942446</v>
      </c>
      <c r="U444" s="3">
        <f>IF(E444="小怪",0,IF(INDEX([1]非R能力!$FK$9:$FK$558,C444)=0,0,10))</f>
        <v>0</v>
      </c>
      <c r="V444" s="3">
        <f>IF(E444="小怪",0,IF(INDEX([1]非R能力!$FH$9:$FH$558,C444)=0,0,5000))</f>
        <v>0</v>
      </c>
      <c r="W444" s="3">
        <f>HLOOKUP(W$5,[2]人物技能基础!$O$3:$Q$553,$C444+1,0)</f>
        <v>3.637142857142857</v>
      </c>
      <c r="X444" s="3">
        <f>HLOOKUP(X$5,[2]人物技能基础!$O$3:$Q$553,$C444+1,0)</f>
        <v>2.0186428571428574</v>
      </c>
      <c r="Y444" s="3">
        <f>HLOOKUP(Y$5,[2]人物技能基础!$O$3:$Q$553,$C444+1,0)</f>
        <v>99.964285714285708</v>
      </c>
      <c r="Z444" s="3">
        <f t="shared" si="37"/>
        <v>348727</v>
      </c>
      <c r="AA444" s="3">
        <f t="shared" si="38"/>
        <v>7801</v>
      </c>
      <c r="AB444" s="3">
        <f t="shared" si="39"/>
        <v>0</v>
      </c>
      <c r="AC444" s="3">
        <f t="shared" si="40"/>
        <v>14328</v>
      </c>
      <c r="AD444" s="3">
        <f t="shared" si="41"/>
        <v>52221</v>
      </c>
    </row>
    <row r="445" spans="1:30" x14ac:dyDescent="0.15">
      <c r="A445" s="3">
        <v>440</v>
      </c>
      <c r="B445" s="3" t="str">
        <f t="shared" si="36"/>
        <v>关卡440小怪</v>
      </c>
      <c r="C445" s="3">
        <f>INDEX([3]关卡!$J$19:$J$2018,A445)</f>
        <v>294</v>
      </c>
      <c r="D445" s="3">
        <f>INDEX([3]关卡!$N$19:$N$2018,A445)</f>
        <v>294</v>
      </c>
      <c r="E445" s="3" t="s">
        <v>24</v>
      </c>
      <c r="F445" s="3" t="s">
        <v>26</v>
      </c>
      <c r="G445" s="3">
        <v>3</v>
      </c>
      <c r="H445" s="3">
        <v>0</v>
      </c>
      <c r="I445" s="3">
        <v>0</v>
      </c>
      <c r="J445" s="4">
        <v>1</v>
      </c>
      <c r="K445" s="4">
        <v>1</v>
      </c>
      <c r="L445" s="4">
        <v>2</v>
      </c>
      <c r="M445" s="3">
        <v>15</v>
      </c>
      <c r="N445" s="3">
        <v>2</v>
      </c>
      <c r="O445" s="3">
        <f>HLOOKUP(O$5,[1]非R能力!$B$8:$F$558,$C445+1,0)</f>
        <v>372060.36902393075</v>
      </c>
      <c r="P445" s="3">
        <f>HLOOKUP(P$5,[1]非R能力!$B$8:$F$558,$C445+1,0)</f>
        <v>63446.953735549527</v>
      </c>
      <c r="Q445" s="3">
        <f>HLOOKUP(Q$5,[1]非R能力!$B$8:$F$558,$C445+1,0)</f>
        <v>39007.236653659558</v>
      </c>
      <c r="R445" s="3">
        <f>HLOOKUP(R$5,[1]非R能力!$B$8:$F$558,$C445+1,0)</f>
        <v>52221.958393506269</v>
      </c>
      <c r="S445" s="3">
        <f>HLOOKUP(S$5,[1]非R能力!$B$8:$F$558,$C445+1,0)</f>
        <v>14328.977505075027</v>
      </c>
      <c r="T445" s="3">
        <f>INDEX([1]非R能力!$H$9:$H$558,D445)</f>
        <v>17126.273273942446</v>
      </c>
      <c r="U445" s="3">
        <f>IF(E445="小怪",0,IF(INDEX([1]非R能力!$FK$9:$FK$558,C445)=0,0,10))</f>
        <v>0</v>
      </c>
      <c r="V445" s="3">
        <f>IF(E445="小怪",0,IF(INDEX([1]非R能力!$FH$9:$FH$558,C445)=0,0,5000))</f>
        <v>0</v>
      </c>
      <c r="W445" s="3">
        <f>HLOOKUP(W$5,[2]人物技能基础!$O$3:$Q$553,$C445+1,0)</f>
        <v>3.637142857142857</v>
      </c>
      <c r="X445" s="3">
        <f>HLOOKUP(X$5,[2]人物技能基础!$O$3:$Q$553,$C445+1,0)</f>
        <v>2.0186428571428574</v>
      </c>
      <c r="Y445" s="3">
        <f>HLOOKUP(Y$5,[2]人物技能基础!$O$3:$Q$553,$C445+1,0)</f>
        <v>99.964285714285708</v>
      </c>
      <c r="Z445" s="3">
        <f t="shared" si="37"/>
        <v>348727</v>
      </c>
      <c r="AA445" s="3">
        <f t="shared" si="38"/>
        <v>7801</v>
      </c>
      <c r="AB445" s="3">
        <f t="shared" si="39"/>
        <v>0</v>
      </c>
      <c r="AC445" s="3">
        <f t="shared" si="40"/>
        <v>14328</v>
      </c>
      <c r="AD445" s="3">
        <f t="shared" si="41"/>
        <v>52221</v>
      </c>
    </row>
    <row r="446" spans="1:30" x14ac:dyDescent="0.15">
      <c r="A446" s="3">
        <v>441</v>
      </c>
      <c r="B446" s="3" t="str">
        <f t="shared" si="36"/>
        <v>关卡441小怪</v>
      </c>
      <c r="C446" s="3">
        <f>INDEX([3]关卡!$J$19:$J$2018,A446)</f>
        <v>294</v>
      </c>
      <c r="D446" s="3">
        <f>INDEX([3]关卡!$N$19:$N$2018,A446)</f>
        <v>294</v>
      </c>
      <c r="E446" s="3" t="s">
        <v>24</v>
      </c>
      <c r="F446" s="3" t="s">
        <v>26</v>
      </c>
      <c r="G446" s="3">
        <v>3</v>
      </c>
      <c r="H446" s="3">
        <v>0</v>
      </c>
      <c r="I446" s="3">
        <v>0</v>
      </c>
      <c r="J446" s="4">
        <v>1</v>
      </c>
      <c r="K446" s="4">
        <v>1</v>
      </c>
      <c r="L446" s="4">
        <v>2</v>
      </c>
      <c r="M446" s="3">
        <v>15</v>
      </c>
      <c r="N446" s="3">
        <v>2</v>
      </c>
      <c r="O446" s="3">
        <f>HLOOKUP(O$5,[1]非R能力!$B$8:$F$558,$C446+1,0)</f>
        <v>372060.36902393075</v>
      </c>
      <c r="P446" s="3">
        <f>HLOOKUP(P$5,[1]非R能力!$B$8:$F$558,$C446+1,0)</f>
        <v>63446.953735549527</v>
      </c>
      <c r="Q446" s="3">
        <f>HLOOKUP(Q$5,[1]非R能力!$B$8:$F$558,$C446+1,0)</f>
        <v>39007.236653659558</v>
      </c>
      <c r="R446" s="3">
        <f>HLOOKUP(R$5,[1]非R能力!$B$8:$F$558,$C446+1,0)</f>
        <v>52221.958393506269</v>
      </c>
      <c r="S446" s="3">
        <f>HLOOKUP(S$5,[1]非R能力!$B$8:$F$558,$C446+1,0)</f>
        <v>14328.977505075027</v>
      </c>
      <c r="T446" s="3">
        <f>INDEX([1]非R能力!$H$9:$H$558,D446)</f>
        <v>17126.273273942446</v>
      </c>
      <c r="U446" s="3">
        <f>IF(E446="小怪",0,IF(INDEX([1]非R能力!$FK$9:$FK$558,C446)=0,0,10))</f>
        <v>0</v>
      </c>
      <c r="V446" s="3">
        <f>IF(E446="小怪",0,IF(INDEX([1]非R能力!$FH$9:$FH$558,C446)=0,0,5000))</f>
        <v>0</v>
      </c>
      <c r="W446" s="3">
        <f>HLOOKUP(W$5,[2]人物技能基础!$O$3:$Q$553,$C446+1,0)</f>
        <v>3.637142857142857</v>
      </c>
      <c r="X446" s="3">
        <f>HLOOKUP(X$5,[2]人物技能基础!$O$3:$Q$553,$C446+1,0)</f>
        <v>2.0186428571428574</v>
      </c>
      <c r="Y446" s="3">
        <f>HLOOKUP(Y$5,[2]人物技能基础!$O$3:$Q$553,$C446+1,0)</f>
        <v>99.964285714285708</v>
      </c>
      <c r="Z446" s="3">
        <f t="shared" si="37"/>
        <v>348727</v>
      </c>
      <c r="AA446" s="3">
        <f t="shared" si="38"/>
        <v>7801</v>
      </c>
      <c r="AB446" s="3">
        <f t="shared" si="39"/>
        <v>0</v>
      </c>
      <c r="AC446" s="3">
        <f t="shared" si="40"/>
        <v>14328</v>
      </c>
      <c r="AD446" s="3">
        <f t="shared" si="41"/>
        <v>52221</v>
      </c>
    </row>
    <row r="447" spans="1:30" x14ac:dyDescent="0.15">
      <c r="A447" s="3">
        <v>442</v>
      </c>
      <c r="B447" s="3" t="str">
        <f t="shared" si="36"/>
        <v>关卡442小怪</v>
      </c>
      <c r="C447" s="3">
        <f>INDEX([3]关卡!$J$19:$J$2018,A447)</f>
        <v>294</v>
      </c>
      <c r="D447" s="3">
        <f>INDEX([3]关卡!$N$19:$N$2018,A447)</f>
        <v>294</v>
      </c>
      <c r="E447" s="3" t="s">
        <v>24</v>
      </c>
      <c r="F447" s="3" t="s">
        <v>26</v>
      </c>
      <c r="G447" s="3">
        <v>3</v>
      </c>
      <c r="H447" s="3">
        <v>0</v>
      </c>
      <c r="I447" s="3">
        <v>0</v>
      </c>
      <c r="J447" s="4">
        <v>1</v>
      </c>
      <c r="K447" s="4">
        <v>1</v>
      </c>
      <c r="L447" s="4">
        <v>2</v>
      </c>
      <c r="M447" s="3">
        <v>15</v>
      </c>
      <c r="N447" s="3">
        <v>2</v>
      </c>
      <c r="O447" s="3">
        <f>HLOOKUP(O$5,[1]非R能力!$B$8:$F$558,$C447+1,0)</f>
        <v>372060.36902393075</v>
      </c>
      <c r="P447" s="3">
        <f>HLOOKUP(P$5,[1]非R能力!$B$8:$F$558,$C447+1,0)</f>
        <v>63446.953735549527</v>
      </c>
      <c r="Q447" s="3">
        <f>HLOOKUP(Q$5,[1]非R能力!$B$8:$F$558,$C447+1,0)</f>
        <v>39007.236653659558</v>
      </c>
      <c r="R447" s="3">
        <f>HLOOKUP(R$5,[1]非R能力!$B$8:$F$558,$C447+1,0)</f>
        <v>52221.958393506269</v>
      </c>
      <c r="S447" s="3">
        <f>HLOOKUP(S$5,[1]非R能力!$B$8:$F$558,$C447+1,0)</f>
        <v>14328.977505075027</v>
      </c>
      <c r="T447" s="3">
        <f>INDEX([1]非R能力!$H$9:$H$558,D447)</f>
        <v>17126.273273942446</v>
      </c>
      <c r="U447" s="3">
        <f>IF(E447="小怪",0,IF(INDEX([1]非R能力!$FK$9:$FK$558,C447)=0,0,10))</f>
        <v>0</v>
      </c>
      <c r="V447" s="3">
        <f>IF(E447="小怪",0,IF(INDEX([1]非R能力!$FH$9:$FH$558,C447)=0,0,5000))</f>
        <v>0</v>
      </c>
      <c r="W447" s="3">
        <f>HLOOKUP(W$5,[2]人物技能基础!$O$3:$Q$553,$C447+1,0)</f>
        <v>3.637142857142857</v>
      </c>
      <c r="X447" s="3">
        <f>HLOOKUP(X$5,[2]人物技能基础!$O$3:$Q$553,$C447+1,0)</f>
        <v>2.0186428571428574</v>
      </c>
      <c r="Y447" s="3">
        <f>HLOOKUP(Y$5,[2]人物技能基础!$O$3:$Q$553,$C447+1,0)</f>
        <v>99.964285714285708</v>
      </c>
      <c r="Z447" s="3">
        <f t="shared" si="37"/>
        <v>348727</v>
      </c>
      <c r="AA447" s="3">
        <f t="shared" si="38"/>
        <v>7801</v>
      </c>
      <c r="AB447" s="3">
        <f t="shared" si="39"/>
        <v>0</v>
      </c>
      <c r="AC447" s="3">
        <f t="shared" si="40"/>
        <v>14328</v>
      </c>
      <c r="AD447" s="3">
        <f t="shared" si="41"/>
        <v>52221</v>
      </c>
    </row>
    <row r="448" spans="1:30" x14ac:dyDescent="0.15">
      <c r="A448" s="3">
        <v>443</v>
      </c>
      <c r="B448" s="3" t="str">
        <f t="shared" si="36"/>
        <v>关卡443小怪</v>
      </c>
      <c r="C448" s="3">
        <f>INDEX([3]关卡!$J$19:$J$2018,A448)</f>
        <v>294</v>
      </c>
      <c r="D448" s="3">
        <f>INDEX([3]关卡!$N$19:$N$2018,A448)</f>
        <v>294</v>
      </c>
      <c r="E448" s="3" t="s">
        <v>24</v>
      </c>
      <c r="F448" s="3" t="s">
        <v>26</v>
      </c>
      <c r="G448" s="3">
        <v>3</v>
      </c>
      <c r="H448" s="3">
        <v>0</v>
      </c>
      <c r="I448" s="3">
        <v>0</v>
      </c>
      <c r="J448" s="4">
        <v>1</v>
      </c>
      <c r="K448" s="4">
        <v>1</v>
      </c>
      <c r="L448" s="4">
        <v>2</v>
      </c>
      <c r="M448" s="3">
        <v>15</v>
      </c>
      <c r="N448" s="3">
        <v>2</v>
      </c>
      <c r="O448" s="3">
        <f>HLOOKUP(O$5,[1]非R能力!$B$8:$F$558,$C448+1,0)</f>
        <v>372060.36902393075</v>
      </c>
      <c r="P448" s="3">
        <f>HLOOKUP(P$5,[1]非R能力!$B$8:$F$558,$C448+1,0)</f>
        <v>63446.953735549527</v>
      </c>
      <c r="Q448" s="3">
        <f>HLOOKUP(Q$5,[1]非R能力!$B$8:$F$558,$C448+1,0)</f>
        <v>39007.236653659558</v>
      </c>
      <c r="R448" s="3">
        <f>HLOOKUP(R$5,[1]非R能力!$B$8:$F$558,$C448+1,0)</f>
        <v>52221.958393506269</v>
      </c>
      <c r="S448" s="3">
        <f>HLOOKUP(S$5,[1]非R能力!$B$8:$F$558,$C448+1,0)</f>
        <v>14328.977505075027</v>
      </c>
      <c r="T448" s="3">
        <f>INDEX([1]非R能力!$H$9:$H$558,D448)</f>
        <v>17126.273273942446</v>
      </c>
      <c r="U448" s="3">
        <f>IF(E448="小怪",0,IF(INDEX([1]非R能力!$FK$9:$FK$558,C448)=0,0,10))</f>
        <v>0</v>
      </c>
      <c r="V448" s="3">
        <f>IF(E448="小怪",0,IF(INDEX([1]非R能力!$FH$9:$FH$558,C448)=0,0,5000))</f>
        <v>0</v>
      </c>
      <c r="W448" s="3">
        <f>HLOOKUP(W$5,[2]人物技能基础!$O$3:$Q$553,$C448+1,0)</f>
        <v>3.637142857142857</v>
      </c>
      <c r="X448" s="3">
        <f>HLOOKUP(X$5,[2]人物技能基础!$O$3:$Q$553,$C448+1,0)</f>
        <v>2.0186428571428574</v>
      </c>
      <c r="Y448" s="3">
        <f>HLOOKUP(Y$5,[2]人物技能基础!$O$3:$Q$553,$C448+1,0)</f>
        <v>99.964285714285708</v>
      </c>
      <c r="Z448" s="3">
        <f t="shared" si="37"/>
        <v>348727</v>
      </c>
      <c r="AA448" s="3">
        <f t="shared" si="38"/>
        <v>7801</v>
      </c>
      <c r="AB448" s="3">
        <f t="shared" si="39"/>
        <v>0</v>
      </c>
      <c r="AC448" s="3">
        <f t="shared" si="40"/>
        <v>14328</v>
      </c>
      <c r="AD448" s="3">
        <f t="shared" si="41"/>
        <v>52221</v>
      </c>
    </row>
    <row r="449" spans="1:30" x14ac:dyDescent="0.15">
      <c r="A449" s="3">
        <v>444</v>
      </c>
      <c r="B449" s="3" t="str">
        <f t="shared" si="36"/>
        <v>关卡444小怪</v>
      </c>
      <c r="C449" s="3">
        <f>INDEX([3]关卡!$J$19:$J$2018,A449)</f>
        <v>294</v>
      </c>
      <c r="D449" s="3">
        <f>INDEX([3]关卡!$N$19:$N$2018,A449)</f>
        <v>294</v>
      </c>
      <c r="E449" s="3" t="s">
        <v>24</v>
      </c>
      <c r="F449" s="3" t="s">
        <v>26</v>
      </c>
      <c r="G449" s="3">
        <v>3</v>
      </c>
      <c r="H449" s="3">
        <v>0</v>
      </c>
      <c r="I449" s="3">
        <v>0</v>
      </c>
      <c r="J449" s="4">
        <v>1</v>
      </c>
      <c r="K449" s="4">
        <v>1</v>
      </c>
      <c r="L449" s="4">
        <v>2</v>
      </c>
      <c r="M449" s="3">
        <v>15</v>
      </c>
      <c r="N449" s="3">
        <v>2</v>
      </c>
      <c r="O449" s="3">
        <f>HLOOKUP(O$5,[1]非R能力!$B$8:$F$558,$C449+1,0)</f>
        <v>372060.36902393075</v>
      </c>
      <c r="P449" s="3">
        <f>HLOOKUP(P$5,[1]非R能力!$B$8:$F$558,$C449+1,0)</f>
        <v>63446.953735549527</v>
      </c>
      <c r="Q449" s="3">
        <f>HLOOKUP(Q$5,[1]非R能力!$B$8:$F$558,$C449+1,0)</f>
        <v>39007.236653659558</v>
      </c>
      <c r="R449" s="3">
        <f>HLOOKUP(R$5,[1]非R能力!$B$8:$F$558,$C449+1,0)</f>
        <v>52221.958393506269</v>
      </c>
      <c r="S449" s="3">
        <f>HLOOKUP(S$5,[1]非R能力!$B$8:$F$558,$C449+1,0)</f>
        <v>14328.977505075027</v>
      </c>
      <c r="T449" s="3">
        <f>INDEX([1]非R能力!$H$9:$H$558,D449)</f>
        <v>17126.273273942446</v>
      </c>
      <c r="U449" s="3">
        <f>IF(E449="小怪",0,IF(INDEX([1]非R能力!$FK$9:$FK$558,C449)=0,0,10))</f>
        <v>0</v>
      </c>
      <c r="V449" s="3">
        <f>IF(E449="小怪",0,IF(INDEX([1]非R能力!$FH$9:$FH$558,C449)=0,0,5000))</f>
        <v>0</v>
      </c>
      <c r="W449" s="3">
        <f>HLOOKUP(W$5,[2]人物技能基础!$O$3:$Q$553,$C449+1,0)</f>
        <v>3.637142857142857</v>
      </c>
      <c r="X449" s="3">
        <f>HLOOKUP(X$5,[2]人物技能基础!$O$3:$Q$553,$C449+1,0)</f>
        <v>2.0186428571428574</v>
      </c>
      <c r="Y449" s="3">
        <f>HLOOKUP(Y$5,[2]人物技能基础!$O$3:$Q$553,$C449+1,0)</f>
        <v>99.964285714285708</v>
      </c>
      <c r="Z449" s="3">
        <f t="shared" si="37"/>
        <v>348727</v>
      </c>
      <c r="AA449" s="3">
        <f t="shared" si="38"/>
        <v>7801</v>
      </c>
      <c r="AB449" s="3">
        <f t="shared" si="39"/>
        <v>0</v>
      </c>
      <c r="AC449" s="3">
        <f t="shared" si="40"/>
        <v>14328</v>
      </c>
      <c r="AD449" s="3">
        <f t="shared" si="41"/>
        <v>52221</v>
      </c>
    </row>
    <row r="450" spans="1:30" x14ac:dyDescent="0.15">
      <c r="A450" s="3">
        <v>445</v>
      </c>
      <c r="B450" s="3" t="str">
        <f t="shared" si="36"/>
        <v>关卡445小怪</v>
      </c>
      <c r="C450" s="3">
        <f>INDEX([3]关卡!$J$19:$J$2018,A450)</f>
        <v>294</v>
      </c>
      <c r="D450" s="3">
        <f>INDEX([3]关卡!$N$19:$N$2018,A450)</f>
        <v>294</v>
      </c>
      <c r="E450" s="3" t="s">
        <v>24</v>
      </c>
      <c r="F450" s="3" t="s">
        <v>26</v>
      </c>
      <c r="G450" s="3">
        <v>3</v>
      </c>
      <c r="H450" s="3">
        <v>0</v>
      </c>
      <c r="I450" s="3">
        <v>0</v>
      </c>
      <c r="J450" s="4">
        <v>1</v>
      </c>
      <c r="K450" s="4">
        <v>1</v>
      </c>
      <c r="L450" s="4">
        <v>2</v>
      </c>
      <c r="M450" s="3">
        <v>15</v>
      </c>
      <c r="N450" s="3">
        <v>2</v>
      </c>
      <c r="O450" s="3">
        <f>HLOOKUP(O$5,[1]非R能力!$B$8:$F$558,$C450+1,0)</f>
        <v>372060.36902393075</v>
      </c>
      <c r="P450" s="3">
        <f>HLOOKUP(P$5,[1]非R能力!$B$8:$F$558,$C450+1,0)</f>
        <v>63446.953735549527</v>
      </c>
      <c r="Q450" s="3">
        <f>HLOOKUP(Q$5,[1]非R能力!$B$8:$F$558,$C450+1,0)</f>
        <v>39007.236653659558</v>
      </c>
      <c r="R450" s="3">
        <f>HLOOKUP(R$5,[1]非R能力!$B$8:$F$558,$C450+1,0)</f>
        <v>52221.958393506269</v>
      </c>
      <c r="S450" s="3">
        <f>HLOOKUP(S$5,[1]非R能力!$B$8:$F$558,$C450+1,0)</f>
        <v>14328.977505075027</v>
      </c>
      <c r="T450" s="3">
        <f>INDEX([1]非R能力!$H$9:$H$558,D450)</f>
        <v>17126.273273942446</v>
      </c>
      <c r="U450" s="3">
        <f>IF(E450="小怪",0,IF(INDEX([1]非R能力!$FK$9:$FK$558,C450)=0,0,10))</f>
        <v>0</v>
      </c>
      <c r="V450" s="3">
        <f>IF(E450="小怪",0,IF(INDEX([1]非R能力!$FH$9:$FH$558,C450)=0,0,5000))</f>
        <v>0</v>
      </c>
      <c r="W450" s="3">
        <f>HLOOKUP(W$5,[2]人物技能基础!$O$3:$Q$553,$C450+1,0)</f>
        <v>3.637142857142857</v>
      </c>
      <c r="X450" s="3">
        <f>HLOOKUP(X$5,[2]人物技能基础!$O$3:$Q$553,$C450+1,0)</f>
        <v>2.0186428571428574</v>
      </c>
      <c r="Y450" s="3">
        <f>HLOOKUP(Y$5,[2]人物技能基础!$O$3:$Q$553,$C450+1,0)</f>
        <v>99.964285714285708</v>
      </c>
      <c r="Z450" s="3">
        <f t="shared" si="37"/>
        <v>348727</v>
      </c>
      <c r="AA450" s="3">
        <f t="shared" si="38"/>
        <v>7801</v>
      </c>
      <c r="AB450" s="3">
        <f t="shared" si="39"/>
        <v>0</v>
      </c>
      <c r="AC450" s="3">
        <f t="shared" si="40"/>
        <v>14328</v>
      </c>
      <c r="AD450" s="3">
        <f t="shared" si="41"/>
        <v>52221</v>
      </c>
    </row>
    <row r="451" spans="1:30" x14ac:dyDescent="0.15">
      <c r="A451" s="3">
        <v>446</v>
      </c>
      <c r="B451" s="3" t="str">
        <f t="shared" si="36"/>
        <v>关卡446小怪</v>
      </c>
      <c r="C451" s="3">
        <f>INDEX([3]关卡!$J$19:$J$2018,A451)</f>
        <v>295</v>
      </c>
      <c r="D451" s="3">
        <f>INDEX([3]关卡!$N$19:$N$2018,A451)</f>
        <v>295</v>
      </c>
      <c r="E451" s="3" t="s">
        <v>24</v>
      </c>
      <c r="F451" s="3" t="s">
        <v>26</v>
      </c>
      <c r="G451" s="3">
        <v>3</v>
      </c>
      <c r="H451" s="3">
        <v>0</v>
      </c>
      <c r="I451" s="3">
        <v>0</v>
      </c>
      <c r="J451" s="4">
        <v>1</v>
      </c>
      <c r="K451" s="4">
        <v>1</v>
      </c>
      <c r="L451" s="4">
        <v>2</v>
      </c>
      <c r="M451" s="3">
        <v>15</v>
      </c>
      <c r="N451" s="3">
        <v>2</v>
      </c>
      <c r="O451" s="3">
        <f>HLOOKUP(O$5,[1]非R能力!$B$8:$F$558,$C451+1,0)</f>
        <v>377973.80496775941</v>
      </c>
      <c r="P451" s="3">
        <f>HLOOKUP(P$5,[1]非R能力!$B$8:$F$558,$C451+1,0)</f>
        <v>64407.417946938906</v>
      </c>
      <c r="Q451" s="3">
        <f>HLOOKUP(Q$5,[1]非R能力!$B$8:$F$558,$C451+1,0)</f>
        <v>39585.065560502466</v>
      </c>
      <c r="R451" s="3">
        <f>HLOOKUP(R$5,[1]非R能力!$B$8:$F$558,$C451+1,0)</f>
        <v>52864.444198525023</v>
      </c>
      <c r="S451" s="3">
        <f>HLOOKUP(S$5,[1]非R能力!$B$8:$F$558,$C451+1,0)</f>
        <v>14515.362189493171</v>
      </c>
      <c r="T451" s="3">
        <f>INDEX([1]非R能力!$H$9:$H$558,D451)</f>
        <v>17241.864239573799</v>
      </c>
      <c r="U451" s="3">
        <f>IF(E451="小怪",0,IF(INDEX([1]非R能力!$FK$9:$FK$558,C451)=0,0,10))</f>
        <v>0</v>
      </c>
      <c r="V451" s="3">
        <f>IF(E451="小怪",0,IF(INDEX([1]非R能力!$FH$9:$FH$558,C451)=0,0,5000))</f>
        <v>0</v>
      </c>
      <c r="W451" s="3">
        <f>HLOOKUP(W$5,[2]人物技能基础!$O$3:$Q$553,$C451+1,0)</f>
        <v>3.637142857142857</v>
      </c>
      <c r="X451" s="3">
        <f>HLOOKUP(X$5,[2]人物技能基础!$O$3:$Q$553,$C451+1,0)</f>
        <v>2.0186428571428574</v>
      </c>
      <c r="Y451" s="3">
        <f>HLOOKUP(Y$5,[2]人物技能基础!$O$3:$Q$553,$C451+1,0)</f>
        <v>99.964285714285708</v>
      </c>
      <c r="Z451" s="3">
        <f t="shared" si="37"/>
        <v>353657</v>
      </c>
      <c r="AA451" s="3">
        <f t="shared" si="38"/>
        <v>7917</v>
      </c>
      <c r="AB451" s="3">
        <f t="shared" si="39"/>
        <v>0</v>
      </c>
      <c r="AC451" s="3">
        <f t="shared" si="40"/>
        <v>14515</v>
      </c>
      <c r="AD451" s="3">
        <f t="shared" si="41"/>
        <v>52864</v>
      </c>
    </row>
    <row r="452" spans="1:30" x14ac:dyDescent="0.15">
      <c r="A452" s="3">
        <v>447</v>
      </c>
      <c r="B452" s="3" t="str">
        <f t="shared" si="36"/>
        <v>关卡447小怪</v>
      </c>
      <c r="C452" s="3">
        <f>INDEX([3]关卡!$J$19:$J$2018,A452)</f>
        <v>295</v>
      </c>
      <c r="D452" s="3">
        <f>INDEX([3]关卡!$N$19:$N$2018,A452)</f>
        <v>295</v>
      </c>
      <c r="E452" s="3" t="s">
        <v>24</v>
      </c>
      <c r="F452" s="3" t="s">
        <v>26</v>
      </c>
      <c r="G452" s="3">
        <v>3</v>
      </c>
      <c r="H452" s="3">
        <v>0</v>
      </c>
      <c r="I452" s="3">
        <v>0</v>
      </c>
      <c r="J452" s="4">
        <v>1</v>
      </c>
      <c r="K452" s="4">
        <v>1</v>
      </c>
      <c r="L452" s="4">
        <v>2</v>
      </c>
      <c r="M452" s="3">
        <v>15</v>
      </c>
      <c r="N452" s="3">
        <v>2</v>
      </c>
      <c r="O452" s="3">
        <f>HLOOKUP(O$5,[1]非R能力!$B$8:$F$558,$C452+1,0)</f>
        <v>377973.80496775941</v>
      </c>
      <c r="P452" s="3">
        <f>HLOOKUP(P$5,[1]非R能力!$B$8:$F$558,$C452+1,0)</f>
        <v>64407.417946938906</v>
      </c>
      <c r="Q452" s="3">
        <f>HLOOKUP(Q$5,[1]非R能力!$B$8:$F$558,$C452+1,0)</f>
        <v>39585.065560502466</v>
      </c>
      <c r="R452" s="3">
        <f>HLOOKUP(R$5,[1]非R能力!$B$8:$F$558,$C452+1,0)</f>
        <v>52864.444198525023</v>
      </c>
      <c r="S452" s="3">
        <f>HLOOKUP(S$5,[1]非R能力!$B$8:$F$558,$C452+1,0)</f>
        <v>14515.362189493171</v>
      </c>
      <c r="T452" s="3">
        <f>INDEX([1]非R能力!$H$9:$H$558,D452)</f>
        <v>17241.864239573799</v>
      </c>
      <c r="U452" s="3">
        <f>IF(E452="小怪",0,IF(INDEX([1]非R能力!$FK$9:$FK$558,C452)=0,0,10))</f>
        <v>0</v>
      </c>
      <c r="V452" s="3">
        <f>IF(E452="小怪",0,IF(INDEX([1]非R能力!$FH$9:$FH$558,C452)=0,0,5000))</f>
        <v>0</v>
      </c>
      <c r="W452" s="3">
        <f>HLOOKUP(W$5,[2]人物技能基础!$O$3:$Q$553,$C452+1,0)</f>
        <v>3.637142857142857</v>
      </c>
      <c r="X452" s="3">
        <f>HLOOKUP(X$5,[2]人物技能基础!$O$3:$Q$553,$C452+1,0)</f>
        <v>2.0186428571428574</v>
      </c>
      <c r="Y452" s="3">
        <f>HLOOKUP(Y$5,[2]人物技能基础!$O$3:$Q$553,$C452+1,0)</f>
        <v>99.964285714285708</v>
      </c>
      <c r="Z452" s="3">
        <f t="shared" si="37"/>
        <v>353657</v>
      </c>
      <c r="AA452" s="3">
        <f t="shared" si="38"/>
        <v>7917</v>
      </c>
      <c r="AB452" s="3">
        <f t="shared" si="39"/>
        <v>0</v>
      </c>
      <c r="AC452" s="3">
        <f t="shared" si="40"/>
        <v>14515</v>
      </c>
      <c r="AD452" s="3">
        <f t="shared" si="41"/>
        <v>52864</v>
      </c>
    </row>
    <row r="453" spans="1:30" x14ac:dyDescent="0.15">
      <c r="A453" s="3">
        <v>448</v>
      </c>
      <c r="B453" s="3" t="str">
        <f t="shared" si="36"/>
        <v>关卡448小怪</v>
      </c>
      <c r="C453" s="3">
        <f>INDEX([3]关卡!$J$19:$J$2018,A453)</f>
        <v>295</v>
      </c>
      <c r="D453" s="3">
        <f>INDEX([3]关卡!$N$19:$N$2018,A453)</f>
        <v>295</v>
      </c>
      <c r="E453" s="3" t="s">
        <v>24</v>
      </c>
      <c r="F453" s="3" t="s">
        <v>26</v>
      </c>
      <c r="G453" s="3">
        <v>3</v>
      </c>
      <c r="H453" s="3">
        <v>0</v>
      </c>
      <c r="I453" s="3">
        <v>0</v>
      </c>
      <c r="J453" s="4">
        <v>1</v>
      </c>
      <c r="K453" s="4">
        <v>1</v>
      </c>
      <c r="L453" s="4">
        <v>2</v>
      </c>
      <c r="M453" s="3">
        <v>15</v>
      </c>
      <c r="N453" s="3">
        <v>2</v>
      </c>
      <c r="O453" s="3">
        <f>HLOOKUP(O$5,[1]非R能力!$B$8:$F$558,$C453+1,0)</f>
        <v>377973.80496775941</v>
      </c>
      <c r="P453" s="3">
        <f>HLOOKUP(P$5,[1]非R能力!$B$8:$F$558,$C453+1,0)</f>
        <v>64407.417946938906</v>
      </c>
      <c r="Q453" s="3">
        <f>HLOOKUP(Q$5,[1]非R能力!$B$8:$F$558,$C453+1,0)</f>
        <v>39585.065560502466</v>
      </c>
      <c r="R453" s="3">
        <f>HLOOKUP(R$5,[1]非R能力!$B$8:$F$558,$C453+1,0)</f>
        <v>52864.444198525023</v>
      </c>
      <c r="S453" s="3">
        <f>HLOOKUP(S$5,[1]非R能力!$B$8:$F$558,$C453+1,0)</f>
        <v>14515.362189493171</v>
      </c>
      <c r="T453" s="3">
        <f>INDEX([1]非R能力!$H$9:$H$558,D453)</f>
        <v>17241.864239573799</v>
      </c>
      <c r="U453" s="3">
        <f>IF(E453="小怪",0,IF(INDEX([1]非R能力!$FK$9:$FK$558,C453)=0,0,10))</f>
        <v>0</v>
      </c>
      <c r="V453" s="3">
        <f>IF(E453="小怪",0,IF(INDEX([1]非R能力!$FH$9:$FH$558,C453)=0,0,5000))</f>
        <v>0</v>
      </c>
      <c r="W453" s="3">
        <f>HLOOKUP(W$5,[2]人物技能基础!$O$3:$Q$553,$C453+1,0)</f>
        <v>3.637142857142857</v>
      </c>
      <c r="X453" s="3">
        <f>HLOOKUP(X$5,[2]人物技能基础!$O$3:$Q$553,$C453+1,0)</f>
        <v>2.0186428571428574</v>
      </c>
      <c r="Y453" s="3">
        <f>HLOOKUP(Y$5,[2]人物技能基础!$O$3:$Q$553,$C453+1,0)</f>
        <v>99.964285714285708</v>
      </c>
      <c r="Z453" s="3">
        <f t="shared" si="37"/>
        <v>353657</v>
      </c>
      <c r="AA453" s="3">
        <f t="shared" si="38"/>
        <v>7917</v>
      </c>
      <c r="AB453" s="3">
        <f t="shared" si="39"/>
        <v>0</v>
      </c>
      <c r="AC453" s="3">
        <f t="shared" si="40"/>
        <v>14515</v>
      </c>
      <c r="AD453" s="3">
        <f t="shared" si="41"/>
        <v>52864</v>
      </c>
    </row>
    <row r="454" spans="1:30" x14ac:dyDescent="0.15">
      <c r="A454" s="3">
        <v>449</v>
      </c>
      <c r="B454" s="3" t="str">
        <f t="shared" si="36"/>
        <v>关卡449小怪</v>
      </c>
      <c r="C454" s="3">
        <f>INDEX([3]关卡!$J$19:$J$2018,A454)</f>
        <v>295</v>
      </c>
      <c r="D454" s="3">
        <f>INDEX([3]关卡!$N$19:$N$2018,A454)</f>
        <v>295</v>
      </c>
      <c r="E454" s="3" t="s">
        <v>24</v>
      </c>
      <c r="F454" s="3" t="s">
        <v>26</v>
      </c>
      <c r="G454" s="3">
        <v>3</v>
      </c>
      <c r="H454" s="3">
        <v>0</v>
      </c>
      <c r="I454" s="3">
        <v>0</v>
      </c>
      <c r="J454" s="4">
        <v>1</v>
      </c>
      <c r="K454" s="4">
        <v>1</v>
      </c>
      <c r="L454" s="4">
        <v>2</v>
      </c>
      <c r="M454" s="3">
        <v>15</v>
      </c>
      <c r="N454" s="3">
        <v>2</v>
      </c>
      <c r="O454" s="3">
        <f>HLOOKUP(O$5,[1]非R能力!$B$8:$F$558,$C454+1,0)</f>
        <v>377973.80496775941</v>
      </c>
      <c r="P454" s="3">
        <f>HLOOKUP(P$5,[1]非R能力!$B$8:$F$558,$C454+1,0)</f>
        <v>64407.417946938906</v>
      </c>
      <c r="Q454" s="3">
        <f>HLOOKUP(Q$5,[1]非R能力!$B$8:$F$558,$C454+1,0)</f>
        <v>39585.065560502466</v>
      </c>
      <c r="R454" s="3">
        <f>HLOOKUP(R$5,[1]非R能力!$B$8:$F$558,$C454+1,0)</f>
        <v>52864.444198525023</v>
      </c>
      <c r="S454" s="3">
        <f>HLOOKUP(S$5,[1]非R能力!$B$8:$F$558,$C454+1,0)</f>
        <v>14515.362189493171</v>
      </c>
      <c r="T454" s="3">
        <f>INDEX([1]非R能力!$H$9:$H$558,D454)</f>
        <v>17241.864239573799</v>
      </c>
      <c r="U454" s="3">
        <f>IF(E454="小怪",0,IF(INDEX([1]非R能力!$FK$9:$FK$558,C454)=0,0,10))</f>
        <v>0</v>
      </c>
      <c r="V454" s="3">
        <f>IF(E454="小怪",0,IF(INDEX([1]非R能力!$FH$9:$FH$558,C454)=0,0,5000))</f>
        <v>0</v>
      </c>
      <c r="W454" s="3">
        <f>HLOOKUP(W$5,[2]人物技能基础!$O$3:$Q$553,$C454+1,0)</f>
        <v>3.637142857142857</v>
      </c>
      <c r="X454" s="3">
        <f>HLOOKUP(X$5,[2]人物技能基础!$O$3:$Q$553,$C454+1,0)</f>
        <v>2.0186428571428574</v>
      </c>
      <c r="Y454" s="3">
        <f>HLOOKUP(Y$5,[2]人物技能基础!$O$3:$Q$553,$C454+1,0)</f>
        <v>99.964285714285708</v>
      </c>
      <c r="Z454" s="3">
        <f t="shared" si="37"/>
        <v>353657</v>
      </c>
      <c r="AA454" s="3">
        <f t="shared" si="38"/>
        <v>7917</v>
      </c>
      <c r="AB454" s="3">
        <f t="shared" si="39"/>
        <v>0</v>
      </c>
      <c r="AC454" s="3">
        <f t="shared" si="40"/>
        <v>14515</v>
      </c>
      <c r="AD454" s="3">
        <f t="shared" si="41"/>
        <v>52864</v>
      </c>
    </row>
    <row r="455" spans="1:30" x14ac:dyDescent="0.15">
      <c r="A455" s="3">
        <v>450</v>
      </c>
      <c r="B455" s="3" t="str">
        <f t="shared" ref="B455:B518" si="42">"关卡"&amp;A455&amp;E455</f>
        <v>关卡450小怪</v>
      </c>
      <c r="C455" s="3">
        <f>INDEX([3]关卡!$J$19:$J$2018,A455)</f>
        <v>295</v>
      </c>
      <c r="D455" s="3">
        <f>INDEX([3]关卡!$N$19:$N$2018,A455)</f>
        <v>295</v>
      </c>
      <c r="E455" s="3" t="s">
        <v>24</v>
      </c>
      <c r="F455" s="3" t="s">
        <v>26</v>
      </c>
      <c r="G455" s="3">
        <v>3</v>
      </c>
      <c r="H455" s="3">
        <v>0</v>
      </c>
      <c r="I455" s="3">
        <v>0</v>
      </c>
      <c r="J455" s="4">
        <v>1</v>
      </c>
      <c r="K455" s="4">
        <v>1</v>
      </c>
      <c r="L455" s="4">
        <v>2</v>
      </c>
      <c r="M455" s="3">
        <v>15</v>
      </c>
      <c r="N455" s="3">
        <v>2</v>
      </c>
      <c r="O455" s="3">
        <f>HLOOKUP(O$5,[1]非R能力!$B$8:$F$558,$C455+1,0)</f>
        <v>377973.80496775941</v>
      </c>
      <c r="P455" s="3">
        <f>HLOOKUP(P$5,[1]非R能力!$B$8:$F$558,$C455+1,0)</f>
        <v>64407.417946938906</v>
      </c>
      <c r="Q455" s="3">
        <f>HLOOKUP(Q$5,[1]非R能力!$B$8:$F$558,$C455+1,0)</f>
        <v>39585.065560502466</v>
      </c>
      <c r="R455" s="3">
        <f>HLOOKUP(R$5,[1]非R能力!$B$8:$F$558,$C455+1,0)</f>
        <v>52864.444198525023</v>
      </c>
      <c r="S455" s="3">
        <f>HLOOKUP(S$5,[1]非R能力!$B$8:$F$558,$C455+1,0)</f>
        <v>14515.362189493171</v>
      </c>
      <c r="T455" s="3">
        <f>INDEX([1]非R能力!$H$9:$H$558,D455)</f>
        <v>17241.864239573799</v>
      </c>
      <c r="U455" s="3">
        <f>IF(E455="小怪",0,IF(INDEX([1]非R能力!$FK$9:$FK$558,C455)=0,0,10))</f>
        <v>0</v>
      </c>
      <c r="V455" s="3">
        <f>IF(E455="小怪",0,IF(INDEX([1]非R能力!$FH$9:$FH$558,C455)=0,0,5000))</f>
        <v>0</v>
      </c>
      <c r="W455" s="3">
        <f>HLOOKUP(W$5,[2]人物技能基础!$O$3:$Q$553,$C455+1,0)</f>
        <v>3.637142857142857</v>
      </c>
      <c r="X455" s="3">
        <f>HLOOKUP(X$5,[2]人物技能基础!$O$3:$Q$553,$C455+1,0)</f>
        <v>2.0186428571428574</v>
      </c>
      <c r="Y455" s="3">
        <f>HLOOKUP(Y$5,[2]人物技能基础!$O$3:$Q$553,$C455+1,0)</f>
        <v>99.964285714285708</v>
      </c>
      <c r="Z455" s="3">
        <f t="shared" ref="Z455:Z518" si="43">INT(((P455-AB455)*X455+(Y455+T455))*G455*J455*$D$2)</f>
        <v>353657</v>
      </c>
      <c r="AA455" s="3">
        <f t="shared" ref="AA455:AA518" si="44">IF(H455=0,IF(U455=0,INT(Q455/5),IF(V455=0,INT(Q455/5),INT((V455/U455)/(1/N455*M455)/L455+Q455))),INT((IF(U455=0,0,V455/U455/(1/N455*M455))+O455/H455)/L455+Q455))</f>
        <v>7917</v>
      </c>
      <c r="AB455" s="3">
        <f t="shared" ref="AB455:AB518" si="45">INT(P455*I455)</f>
        <v>0</v>
      </c>
      <c r="AC455" s="3">
        <f t="shared" ref="AC455:AC518" si="46">INT(K455*S455)</f>
        <v>14515</v>
      </c>
      <c r="AD455" s="3">
        <f t="shared" ref="AD455:AD518" si="47">INT(R455/J455)</f>
        <v>52864</v>
      </c>
    </row>
    <row r="456" spans="1:30" x14ac:dyDescent="0.15">
      <c r="A456" s="3">
        <v>451</v>
      </c>
      <c r="B456" s="3" t="str">
        <f t="shared" si="42"/>
        <v>关卡451小怪</v>
      </c>
      <c r="C456" s="3">
        <f>INDEX([3]关卡!$J$19:$J$2018,A456)</f>
        <v>295</v>
      </c>
      <c r="D456" s="3">
        <f>INDEX([3]关卡!$N$19:$N$2018,A456)</f>
        <v>295</v>
      </c>
      <c r="E456" s="3" t="s">
        <v>24</v>
      </c>
      <c r="F456" s="3" t="s">
        <v>26</v>
      </c>
      <c r="G456" s="3">
        <v>3</v>
      </c>
      <c r="H456" s="3">
        <v>0</v>
      </c>
      <c r="I456" s="3">
        <v>0</v>
      </c>
      <c r="J456" s="4">
        <v>1</v>
      </c>
      <c r="K456" s="4">
        <v>1</v>
      </c>
      <c r="L456" s="4">
        <v>2</v>
      </c>
      <c r="M456" s="3">
        <v>15</v>
      </c>
      <c r="N456" s="3">
        <v>2</v>
      </c>
      <c r="O456" s="3">
        <f>HLOOKUP(O$5,[1]非R能力!$B$8:$F$558,$C456+1,0)</f>
        <v>377973.80496775941</v>
      </c>
      <c r="P456" s="3">
        <f>HLOOKUP(P$5,[1]非R能力!$B$8:$F$558,$C456+1,0)</f>
        <v>64407.417946938906</v>
      </c>
      <c r="Q456" s="3">
        <f>HLOOKUP(Q$5,[1]非R能力!$B$8:$F$558,$C456+1,0)</f>
        <v>39585.065560502466</v>
      </c>
      <c r="R456" s="3">
        <f>HLOOKUP(R$5,[1]非R能力!$B$8:$F$558,$C456+1,0)</f>
        <v>52864.444198525023</v>
      </c>
      <c r="S456" s="3">
        <f>HLOOKUP(S$5,[1]非R能力!$B$8:$F$558,$C456+1,0)</f>
        <v>14515.362189493171</v>
      </c>
      <c r="T456" s="3">
        <f>INDEX([1]非R能力!$H$9:$H$558,D456)</f>
        <v>17241.864239573799</v>
      </c>
      <c r="U456" s="3">
        <f>IF(E456="小怪",0,IF(INDEX([1]非R能力!$FK$9:$FK$558,C456)=0,0,10))</f>
        <v>0</v>
      </c>
      <c r="V456" s="3">
        <f>IF(E456="小怪",0,IF(INDEX([1]非R能力!$FH$9:$FH$558,C456)=0,0,5000))</f>
        <v>0</v>
      </c>
      <c r="W456" s="3">
        <f>HLOOKUP(W$5,[2]人物技能基础!$O$3:$Q$553,$C456+1,0)</f>
        <v>3.637142857142857</v>
      </c>
      <c r="X456" s="3">
        <f>HLOOKUP(X$5,[2]人物技能基础!$O$3:$Q$553,$C456+1,0)</f>
        <v>2.0186428571428574</v>
      </c>
      <c r="Y456" s="3">
        <f>HLOOKUP(Y$5,[2]人物技能基础!$O$3:$Q$553,$C456+1,0)</f>
        <v>99.964285714285708</v>
      </c>
      <c r="Z456" s="3">
        <f t="shared" si="43"/>
        <v>353657</v>
      </c>
      <c r="AA456" s="3">
        <f t="shared" si="44"/>
        <v>7917</v>
      </c>
      <c r="AB456" s="3">
        <f t="shared" si="45"/>
        <v>0</v>
      </c>
      <c r="AC456" s="3">
        <f t="shared" si="46"/>
        <v>14515</v>
      </c>
      <c r="AD456" s="3">
        <f t="shared" si="47"/>
        <v>52864</v>
      </c>
    </row>
    <row r="457" spans="1:30" x14ac:dyDescent="0.15">
      <c r="A457" s="3">
        <v>452</v>
      </c>
      <c r="B457" s="3" t="str">
        <f t="shared" si="42"/>
        <v>关卡452小怪</v>
      </c>
      <c r="C457" s="3">
        <f>INDEX([3]关卡!$J$19:$J$2018,A457)</f>
        <v>295</v>
      </c>
      <c r="D457" s="3">
        <f>INDEX([3]关卡!$N$19:$N$2018,A457)</f>
        <v>295</v>
      </c>
      <c r="E457" s="3" t="s">
        <v>24</v>
      </c>
      <c r="F457" s="3" t="s">
        <v>26</v>
      </c>
      <c r="G457" s="3">
        <v>3</v>
      </c>
      <c r="H457" s="3">
        <v>0</v>
      </c>
      <c r="I457" s="3">
        <v>0</v>
      </c>
      <c r="J457" s="4">
        <v>1</v>
      </c>
      <c r="K457" s="4">
        <v>1</v>
      </c>
      <c r="L457" s="4">
        <v>2</v>
      </c>
      <c r="M457" s="3">
        <v>15</v>
      </c>
      <c r="N457" s="3">
        <v>2</v>
      </c>
      <c r="O457" s="3">
        <f>HLOOKUP(O$5,[1]非R能力!$B$8:$F$558,$C457+1,0)</f>
        <v>377973.80496775941</v>
      </c>
      <c r="P457" s="3">
        <f>HLOOKUP(P$5,[1]非R能力!$B$8:$F$558,$C457+1,0)</f>
        <v>64407.417946938906</v>
      </c>
      <c r="Q457" s="3">
        <f>HLOOKUP(Q$5,[1]非R能力!$B$8:$F$558,$C457+1,0)</f>
        <v>39585.065560502466</v>
      </c>
      <c r="R457" s="3">
        <f>HLOOKUP(R$5,[1]非R能力!$B$8:$F$558,$C457+1,0)</f>
        <v>52864.444198525023</v>
      </c>
      <c r="S457" s="3">
        <f>HLOOKUP(S$5,[1]非R能力!$B$8:$F$558,$C457+1,0)</f>
        <v>14515.362189493171</v>
      </c>
      <c r="T457" s="3">
        <f>INDEX([1]非R能力!$H$9:$H$558,D457)</f>
        <v>17241.864239573799</v>
      </c>
      <c r="U457" s="3">
        <f>IF(E457="小怪",0,IF(INDEX([1]非R能力!$FK$9:$FK$558,C457)=0,0,10))</f>
        <v>0</v>
      </c>
      <c r="V457" s="3">
        <f>IF(E457="小怪",0,IF(INDEX([1]非R能力!$FH$9:$FH$558,C457)=0,0,5000))</f>
        <v>0</v>
      </c>
      <c r="W457" s="3">
        <f>HLOOKUP(W$5,[2]人物技能基础!$O$3:$Q$553,$C457+1,0)</f>
        <v>3.637142857142857</v>
      </c>
      <c r="X457" s="3">
        <f>HLOOKUP(X$5,[2]人物技能基础!$O$3:$Q$553,$C457+1,0)</f>
        <v>2.0186428571428574</v>
      </c>
      <c r="Y457" s="3">
        <f>HLOOKUP(Y$5,[2]人物技能基础!$O$3:$Q$553,$C457+1,0)</f>
        <v>99.964285714285708</v>
      </c>
      <c r="Z457" s="3">
        <f t="shared" si="43"/>
        <v>353657</v>
      </c>
      <c r="AA457" s="3">
        <f t="shared" si="44"/>
        <v>7917</v>
      </c>
      <c r="AB457" s="3">
        <f t="shared" si="45"/>
        <v>0</v>
      </c>
      <c r="AC457" s="3">
        <f t="shared" si="46"/>
        <v>14515</v>
      </c>
      <c r="AD457" s="3">
        <f t="shared" si="47"/>
        <v>52864</v>
      </c>
    </row>
    <row r="458" spans="1:30" x14ac:dyDescent="0.15">
      <c r="A458" s="3">
        <v>453</v>
      </c>
      <c r="B458" s="3" t="str">
        <f t="shared" si="42"/>
        <v>关卡453小怪</v>
      </c>
      <c r="C458" s="3">
        <f>INDEX([3]关卡!$J$19:$J$2018,A458)</f>
        <v>296</v>
      </c>
      <c r="D458" s="3">
        <f>INDEX([3]关卡!$N$19:$N$2018,A458)</f>
        <v>296</v>
      </c>
      <c r="E458" s="3" t="s">
        <v>24</v>
      </c>
      <c r="F458" s="3" t="s">
        <v>26</v>
      </c>
      <c r="G458" s="3">
        <v>3</v>
      </c>
      <c r="H458" s="3">
        <v>0</v>
      </c>
      <c r="I458" s="3">
        <v>0</v>
      </c>
      <c r="J458" s="4">
        <v>1</v>
      </c>
      <c r="K458" s="4">
        <v>1</v>
      </c>
      <c r="L458" s="4">
        <v>2</v>
      </c>
      <c r="M458" s="3">
        <v>15</v>
      </c>
      <c r="N458" s="3">
        <v>2</v>
      </c>
      <c r="O458" s="3">
        <f>HLOOKUP(O$5,[1]非R能力!$B$8:$F$558,$C458+1,0)</f>
        <v>383926.77087026299</v>
      </c>
      <c r="P458" s="3">
        <f>HLOOKUP(P$5,[1]非R能力!$B$8:$F$558,$C458+1,0)</f>
        <v>65350.575317398958</v>
      </c>
      <c r="Q458" s="3">
        <f>HLOOKUP(Q$5,[1]非R能力!$B$8:$F$558,$C458+1,0)</f>
        <v>40158.579661926669</v>
      </c>
      <c r="R458" s="3">
        <f>HLOOKUP(R$5,[1]非R能力!$B$8:$F$558,$C458+1,0)</f>
        <v>53505.576054139092</v>
      </c>
      <c r="S458" s="3">
        <f>HLOOKUP(S$5,[1]非R能力!$B$8:$F$558,$C458+1,0)</f>
        <v>14699.107636787432</v>
      </c>
      <c r="T458" s="3">
        <f>INDEX([1]非R能力!$H$9:$H$558,D458)</f>
        <v>17358.049013760003</v>
      </c>
      <c r="U458" s="3">
        <f>IF(E458="小怪",0,IF(INDEX([1]非R能力!$FK$9:$FK$558,C458)=0,0,10))</f>
        <v>0</v>
      </c>
      <c r="V458" s="3">
        <f>IF(E458="小怪",0,IF(INDEX([1]非R能力!$FH$9:$FH$558,C458)=0,0,5000))</f>
        <v>0</v>
      </c>
      <c r="W458" s="3">
        <f>HLOOKUP(W$5,[2]人物技能基础!$O$3:$Q$553,$C458+1,0)</f>
        <v>3.637142857142857</v>
      </c>
      <c r="X458" s="3">
        <f>HLOOKUP(X$5,[2]人物技能基础!$O$3:$Q$553,$C458+1,0)</f>
        <v>2.0186428571428574</v>
      </c>
      <c r="Y458" s="3">
        <f>HLOOKUP(Y$5,[2]人物技能基础!$O$3:$Q$553,$C458+1,0)</f>
        <v>99.964285714285708</v>
      </c>
      <c r="Z458" s="3">
        <f t="shared" si="43"/>
        <v>358505</v>
      </c>
      <c r="AA458" s="3">
        <f t="shared" si="44"/>
        <v>8031</v>
      </c>
      <c r="AB458" s="3">
        <f t="shared" si="45"/>
        <v>0</v>
      </c>
      <c r="AC458" s="3">
        <f t="shared" si="46"/>
        <v>14699</v>
      </c>
      <c r="AD458" s="3">
        <f t="shared" si="47"/>
        <v>53505</v>
      </c>
    </row>
    <row r="459" spans="1:30" x14ac:dyDescent="0.15">
      <c r="A459" s="3">
        <v>454</v>
      </c>
      <c r="B459" s="3" t="str">
        <f t="shared" si="42"/>
        <v>关卡454小怪</v>
      </c>
      <c r="C459" s="3">
        <f>INDEX([3]关卡!$J$19:$J$2018,A459)</f>
        <v>296</v>
      </c>
      <c r="D459" s="3">
        <f>INDEX([3]关卡!$N$19:$N$2018,A459)</f>
        <v>296</v>
      </c>
      <c r="E459" s="3" t="s">
        <v>24</v>
      </c>
      <c r="F459" s="3" t="s">
        <v>26</v>
      </c>
      <c r="G459" s="3">
        <v>3</v>
      </c>
      <c r="H459" s="3">
        <v>0</v>
      </c>
      <c r="I459" s="3">
        <v>0</v>
      </c>
      <c r="J459" s="4">
        <v>1</v>
      </c>
      <c r="K459" s="4">
        <v>1</v>
      </c>
      <c r="L459" s="4">
        <v>2</v>
      </c>
      <c r="M459" s="3">
        <v>15</v>
      </c>
      <c r="N459" s="3">
        <v>2</v>
      </c>
      <c r="O459" s="3">
        <f>HLOOKUP(O$5,[1]非R能力!$B$8:$F$558,$C459+1,0)</f>
        <v>383926.77087026299</v>
      </c>
      <c r="P459" s="3">
        <f>HLOOKUP(P$5,[1]非R能力!$B$8:$F$558,$C459+1,0)</f>
        <v>65350.575317398958</v>
      </c>
      <c r="Q459" s="3">
        <f>HLOOKUP(Q$5,[1]非R能力!$B$8:$F$558,$C459+1,0)</f>
        <v>40158.579661926669</v>
      </c>
      <c r="R459" s="3">
        <f>HLOOKUP(R$5,[1]非R能力!$B$8:$F$558,$C459+1,0)</f>
        <v>53505.576054139092</v>
      </c>
      <c r="S459" s="3">
        <f>HLOOKUP(S$5,[1]非R能力!$B$8:$F$558,$C459+1,0)</f>
        <v>14699.107636787432</v>
      </c>
      <c r="T459" s="3">
        <f>INDEX([1]非R能力!$H$9:$H$558,D459)</f>
        <v>17358.049013760003</v>
      </c>
      <c r="U459" s="3">
        <f>IF(E459="小怪",0,IF(INDEX([1]非R能力!$FK$9:$FK$558,C459)=0,0,10))</f>
        <v>0</v>
      </c>
      <c r="V459" s="3">
        <f>IF(E459="小怪",0,IF(INDEX([1]非R能力!$FH$9:$FH$558,C459)=0,0,5000))</f>
        <v>0</v>
      </c>
      <c r="W459" s="3">
        <f>HLOOKUP(W$5,[2]人物技能基础!$O$3:$Q$553,$C459+1,0)</f>
        <v>3.637142857142857</v>
      </c>
      <c r="X459" s="3">
        <f>HLOOKUP(X$5,[2]人物技能基础!$O$3:$Q$553,$C459+1,0)</f>
        <v>2.0186428571428574</v>
      </c>
      <c r="Y459" s="3">
        <f>HLOOKUP(Y$5,[2]人物技能基础!$O$3:$Q$553,$C459+1,0)</f>
        <v>99.964285714285708</v>
      </c>
      <c r="Z459" s="3">
        <f t="shared" si="43"/>
        <v>358505</v>
      </c>
      <c r="AA459" s="3">
        <f t="shared" si="44"/>
        <v>8031</v>
      </c>
      <c r="AB459" s="3">
        <f t="shared" si="45"/>
        <v>0</v>
      </c>
      <c r="AC459" s="3">
        <f t="shared" si="46"/>
        <v>14699</v>
      </c>
      <c r="AD459" s="3">
        <f t="shared" si="47"/>
        <v>53505</v>
      </c>
    </row>
    <row r="460" spans="1:30" x14ac:dyDescent="0.15">
      <c r="A460" s="3">
        <v>455</v>
      </c>
      <c r="B460" s="3" t="str">
        <f t="shared" si="42"/>
        <v>关卡455小怪</v>
      </c>
      <c r="C460" s="3">
        <f>INDEX([3]关卡!$J$19:$J$2018,A460)</f>
        <v>296</v>
      </c>
      <c r="D460" s="3">
        <f>INDEX([3]关卡!$N$19:$N$2018,A460)</f>
        <v>296</v>
      </c>
      <c r="E460" s="3" t="s">
        <v>24</v>
      </c>
      <c r="F460" s="3" t="s">
        <v>26</v>
      </c>
      <c r="G460" s="3">
        <v>3</v>
      </c>
      <c r="H460" s="3">
        <v>0</v>
      </c>
      <c r="I460" s="3">
        <v>0</v>
      </c>
      <c r="J460" s="4">
        <v>1</v>
      </c>
      <c r="K460" s="4">
        <v>1</v>
      </c>
      <c r="L460" s="4">
        <v>2</v>
      </c>
      <c r="M460" s="3">
        <v>15</v>
      </c>
      <c r="N460" s="3">
        <v>2</v>
      </c>
      <c r="O460" s="3">
        <f>HLOOKUP(O$5,[1]非R能力!$B$8:$F$558,$C460+1,0)</f>
        <v>383926.77087026299</v>
      </c>
      <c r="P460" s="3">
        <f>HLOOKUP(P$5,[1]非R能力!$B$8:$F$558,$C460+1,0)</f>
        <v>65350.575317398958</v>
      </c>
      <c r="Q460" s="3">
        <f>HLOOKUP(Q$5,[1]非R能力!$B$8:$F$558,$C460+1,0)</f>
        <v>40158.579661926669</v>
      </c>
      <c r="R460" s="3">
        <f>HLOOKUP(R$5,[1]非R能力!$B$8:$F$558,$C460+1,0)</f>
        <v>53505.576054139092</v>
      </c>
      <c r="S460" s="3">
        <f>HLOOKUP(S$5,[1]非R能力!$B$8:$F$558,$C460+1,0)</f>
        <v>14699.107636787432</v>
      </c>
      <c r="T460" s="3">
        <f>INDEX([1]非R能力!$H$9:$H$558,D460)</f>
        <v>17358.049013760003</v>
      </c>
      <c r="U460" s="3">
        <f>IF(E460="小怪",0,IF(INDEX([1]非R能力!$FK$9:$FK$558,C460)=0,0,10))</f>
        <v>0</v>
      </c>
      <c r="V460" s="3">
        <f>IF(E460="小怪",0,IF(INDEX([1]非R能力!$FH$9:$FH$558,C460)=0,0,5000))</f>
        <v>0</v>
      </c>
      <c r="W460" s="3">
        <f>HLOOKUP(W$5,[2]人物技能基础!$O$3:$Q$553,$C460+1,0)</f>
        <v>3.637142857142857</v>
      </c>
      <c r="X460" s="3">
        <f>HLOOKUP(X$5,[2]人物技能基础!$O$3:$Q$553,$C460+1,0)</f>
        <v>2.0186428571428574</v>
      </c>
      <c r="Y460" s="3">
        <f>HLOOKUP(Y$5,[2]人物技能基础!$O$3:$Q$553,$C460+1,0)</f>
        <v>99.964285714285708</v>
      </c>
      <c r="Z460" s="3">
        <f t="shared" si="43"/>
        <v>358505</v>
      </c>
      <c r="AA460" s="3">
        <f t="shared" si="44"/>
        <v>8031</v>
      </c>
      <c r="AB460" s="3">
        <f t="shared" si="45"/>
        <v>0</v>
      </c>
      <c r="AC460" s="3">
        <f t="shared" si="46"/>
        <v>14699</v>
      </c>
      <c r="AD460" s="3">
        <f t="shared" si="47"/>
        <v>53505</v>
      </c>
    </row>
    <row r="461" spans="1:30" x14ac:dyDescent="0.15">
      <c r="A461" s="3">
        <v>456</v>
      </c>
      <c r="B461" s="3" t="str">
        <f t="shared" si="42"/>
        <v>关卡456小怪</v>
      </c>
      <c r="C461" s="3">
        <f>INDEX([3]关卡!$J$19:$J$2018,A461)</f>
        <v>296</v>
      </c>
      <c r="D461" s="3">
        <f>INDEX([3]关卡!$N$19:$N$2018,A461)</f>
        <v>296</v>
      </c>
      <c r="E461" s="3" t="s">
        <v>24</v>
      </c>
      <c r="F461" s="3" t="s">
        <v>26</v>
      </c>
      <c r="G461" s="3">
        <v>3</v>
      </c>
      <c r="H461" s="3">
        <v>0</v>
      </c>
      <c r="I461" s="3">
        <v>0</v>
      </c>
      <c r="J461" s="4">
        <v>1</v>
      </c>
      <c r="K461" s="4">
        <v>1</v>
      </c>
      <c r="L461" s="4">
        <v>2</v>
      </c>
      <c r="M461" s="3">
        <v>15</v>
      </c>
      <c r="N461" s="3">
        <v>2</v>
      </c>
      <c r="O461" s="3">
        <f>HLOOKUP(O$5,[1]非R能力!$B$8:$F$558,$C461+1,0)</f>
        <v>383926.77087026299</v>
      </c>
      <c r="P461" s="3">
        <f>HLOOKUP(P$5,[1]非R能力!$B$8:$F$558,$C461+1,0)</f>
        <v>65350.575317398958</v>
      </c>
      <c r="Q461" s="3">
        <f>HLOOKUP(Q$5,[1]非R能力!$B$8:$F$558,$C461+1,0)</f>
        <v>40158.579661926669</v>
      </c>
      <c r="R461" s="3">
        <f>HLOOKUP(R$5,[1]非R能力!$B$8:$F$558,$C461+1,0)</f>
        <v>53505.576054139092</v>
      </c>
      <c r="S461" s="3">
        <f>HLOOKUP(S$5,[1]非R能力!$B$8:$F$558,$C461+1,0)</f>
        <v>14699.107636787432</v>
      </c>
      <c r="T461" s="3">
        <f>INDEX([1]非R能力!$H$9:$H$558,D461)</f>
        <v>17358.049013760003</v>
      </c>
      <c r="U461" s="3">
        <f>IF(E461="小怪",0,IF(INDEX([1]非R能力!$FK$9:$FK$558,C461)=0,0,10))</f>
        <v>0</v>
      </c>
      <c r="V461" s="3">
        <f>IF(E461="小怪",0,IF(INDEX([1]非R能力!$FH$9:$FH$558,C461)=0,0,5000))</f>
        <v>0</v>
      </c>
      <c r="W461" s="3">
        <f>HLOOKUP(W$5,[2]人物技能基础!$O$3:$Q$553,$C461+1,0)</f>
        <v>3.637142857142857</v>
      </c>
      <c r="X461" s="3">
        <f>HLOOKUP(X$5,[2]人物技能基础!$O$3:$Q$553,$C461+1,0)</f>
        <v>2.0186428571428574</v>
      </c>
      <c r="Y461" s="3">
        <f>HLOOKUP(Y$5,[2]人物技能基础!$O$3:$Q$553,$C461+1,0)</f>
        <v>99.964285714285708</v>
      </c>
      <c r="Z461" s="3">
        <f t="shared" si="43"/>
        <v>358505</v>
      </c>
      <c r="AA461" s="3">
        <f t="shared" si="44"/>
        <v>8031</v>
      </c>
      <c r="AB461" s="3">
        <f t="shared" si="45"/>
        <v>0</v>
      </c>
      <c r="AC461" s="3">
        <f t="shared" si="46"/>
        <v>14699</v>
      </c>
      <c r="AD461" s="3">
        <f t="shared" si="47"/>
        <v>53505</v>
      </c>
    </row>
    <row r="462" spans="1:30" x14ac:dyDescent="0.15">
      <c r="A462" s="3">
        <v>457</v>
      </c>
      <c r="B462" s="3" t="str">
        <f t="shared" si="42"/>
        <v>关卡457小怪</v>
      </c>
      <c r="C462" s="3">
        <f>INDEX([3]关卡!$J$19:$J$2018,A462)</f>
        <v>296</v>
      </c>
      <c r="D462" s="3">
        <f>INDEX([3]关卡!$N$19:$N$2018,A462)</f>
        <v>296</v>
      </c>
      <c r="E462" s="3" t="s">
        <v>24</v>
      </c>
      <c r="F462" s="3" t="s">
        <v>26</v>
      </c>
      <c r="G462" s="3">
        <v>3</v>
      </c>
      <c r="H462" s="3">
        <v>0</v>
      </c>
      <c r="I462" s="3">
        <v>0</v>
      </c>
      <c r="J462" s="4">
        <v>1</v>
      </c>
      <c r="K462" s="4">
        <v>1</v>
      </c>
      <c r="L462" s="4">
        <v>2</v>
      </c>
      <c r="M462" s="3">
        <v>15</v>
      </c>
      <c r="N462" s="3">
        <v>2</v>
      </c>
      <c r="O462" s="3">
        <f>HLOOKUP(O$5,[1]非R能力!$B$8:$F$558,$C462+1,0)</f>
        <v>383926.77087026299</v>
      </c>
      <c r="P462" s="3">
        <f>HLOOKUP(P$5,[1]非R能力!$B$8:$F$558,$C462+1,0)</f>
        <v>65350.575317398958</v>
      </c>
      <c r="Q462" s="3">
        <f>HLOOKUP(Q$5,[1]非R能力!$B$8:$F$558,$C462+1,0)</f>
        <v>40158.579661926669</v>
      </c>
      <c r="R462" s="3">
        <f>HLOOKUP(R$5,[1]非R能力!$B$8:$F$558,$C462+1,0)</f>
        <v>53505.576054139092</v>
      </c>
      <c r="S462" s="3">
        <f>HLOOKUP(S$5,[1]非R能力!$B$8:$F$558,$C462+1,0)</f>
        <v>14699.107636787432</v>
      </c>
      <c r="T462" s="3">
        <f>INDEX([1]非R能力!$H$9:$H$558,D462)</f>
        <v>17358.049013760003</v>
      </c>
      <c r="U462" s="3">
        <f>IF(E462="小怪",0,IF(INDEX([1]非R能力!$FK$9:$FK$558,C462)=0,0,10))</f>
        <v>0</v>
      </c>
      <c r="V462" s="3">
        <f>IF(E462="小怪",0,IF(INDEX([1]非R能力!$FH$9:$FH$558,C462)=0,0,5000))</f>
        <v>0</v>
      </c>
      <c r="W462" s="3">
        <f>HLOOKUP(W$5,[2]人物技能基础!$O$3:$Q$553,$C462+1,0)</f>
        <v>3.637142857142857</v>
      </c>
      <c r="X462" s="3">
        <f>HLOOKUP(X$5,[2]人物技能基础!$O$3:$Q$553,$C462+1,0)</f>
        <v>2.0186428571428574</v>
      </c>
      <c r="Y462" s="3">
        <f>HLOOKUP(Y$5,[2]人物技能基础!$O$3:$Q$553,$C462+1,0)</f>
        <v>99.964285714285708</v>
      </c>
      <c r="Z462" s="3">
        <f t="shared" si="43"/>
        <v>358505</v>
      </c>
      <c r="AA462" s="3">
        <f t="shared" si="44"/>
        <v>8031</v>
      </c>
      <c r="AB462" s="3">
        <f t="shared" si="45"/>
        <v>0</v>
      </c>
      <c r="AC462" s="3">
        <f t="shared" si="46"/>
        <v>14699</v>
      </c>
      <c r="AD462" s="3">
        <f t="shared" si="47"/>
        <v>53505</v>
      </c>
    </row>
    <row r="463" spans="1:30" x14ac:dyDescent="0.15">
      <c r="A463" s="3">
        <v>458</v>
      </c>
      <c r="B463" s="3" t="str">
        <f t="shared" si="42"/>
        <v>关卡458小怪</v>
      </c>
      <c r="C463" s="3">
        <f>INDEX([3]关卡!$J$19:$J$2018,A463)</f>
        <v>296</v>
      </c>
      <c r="D463" s="3">
        <f>INDEX([3]关卡!$N$19:$N$2018,A463)</f>
        <v>296</v>
      </c>
      <c r="E463" s="3" t="s">
        <v>24</v>
      </c>
      <c r="F463" s="3" t="s">
        <v>26</v>
      </c>
      <c r="G463" s="3">
        <v>3</v>
      </c>
      <c r="H463" s="3">
        <v>0</v>
      </c>
      <c r="I463" s="3">
        <v>0</v>
      </c>
      <c r="J463" s="4">
        <v>1</v>
      </c>
      <c r="K463" s="4">
        <v>1</v>
      </c>
      <c r="L463" s="4">
        <v>2</v>
      </c>
      <c r="M463" s="3">
        <v>15</v>
      </c>
      <c r="N463" s="3">
        <v>2</v>
      </c>
      <c r="O463" s="3">
        <f>HLOOKUP(O$5,[1]非R能力!$B$8:$F$558,$C463+1,0)</f>
        <v>383926.77087026299</v>
      </c>
      <c r="P463" s="3">
        <f>HLOOKUP(P$5,[1]非R能力!$B$8:$F$558,$C463+1,0)</f>
        <v>65350.575317398958</v>
      </c>
      <c r="Q463" s="3">
        <f>HLOOKUP(Q$5,[1]非R能力!$B$8:$F$558,$C463+1,0)</f>
        <v>40158.579661926669</v>
      </c>
      <c r="R463" s="3">
        <f>HLOOKUP(R$5,[1]非R能力!$B$8:$F$558,$C463+1,0)</f>
        <v>53505.576054139092</v>
      </c>
      <c r="S463" s="3">
        <f>HLOOKUP(S$5,[1]非R能力!$B$8:$F$558,$C463+1,0)</f>
        <v>14699.107636787432</v>
      </c>
      <c r="T463" s="3">
        <f>INDEX([1]非R能力!$H$9:$H$558,D463)</f>
        <v>17358.049013760003</v>
      </c>
      <c r="U463" s="3">
        <f>IF(E463="小怪",0,IF(INDEX([1]非R能力!$FK$9:$FK$558,C463)=0,0,10))</f>
        <v>0</v>
      </c>
      <c r="V463" s="3">
        <f>IF(E463="小怪",0,IF(INDEX([1]非R能力!$FH$9:$FH$558,C463)=0,0,5000))</f>
        <v>0</v>
      </c>
      <c r="W463" s="3">
        <f>HLOOKUP(W$5,[2]人物技能基础!$O$3:$Q$553,$C463+1,0)</f>
        <v>3.637142857142857</v>
      </c>
      <c r="X463" s="3">
        <f>HLOOKUP(X$5,[2]人物技能基础!$O$3:$Q$553,$C463+1,0)</f>
        <v>2.0186428571428574</v>
      </c>
      <c r="Y463" s="3">
        <f>HLOOKUP(Y$5,[2]人物技能基础!$O$3:$Q$553,$C463+1,0)</f>
        <v>99.964285714285708</v>
      </c>
      <c r="Z463" s="3">
        <f t="shared" si="43"/>
        <v>358505</v>
      </c>
      <c r="AA463" s="3">
        <f t="shared" si="44"/>
        <v>8031</v>
      </c>
      <c r="AB463" s="3">
        <f t="shared" si="45"/>
        <v>0</v>
      </c>
      <c r="AC463" s="3">
        <f t="shared" si="46"/>
        <v>14699</v>
      </c>
      <c r="AD463" s="3">
        <f t="shared" si="47"/>
        <v>53505</v>
      </c>
    </row>
    <row r="464" spans="1:30" x14ac:dyDescent="0.15">
      <c r="A464" s="3">
        <v>459</v>
      </c>
      <c r="B464" s="3" t="str">
        <f t="shared" si="42"/>
        <v>关卡459小怪</v>
      </c>
      <c r="C464" s="3">
        <f>INDEX([3]关卡!$J$19:$J$2018,A464)</f>
        <v>296</v>
      </c>
      <c r="D464" s="3">
        <f>INDEX([3]关卡!$N$19:$N$2018,A464)</f>
        <v>296</v>
      </c>
      <c r="E464" s="3" t="s">
        <v>24</v>
      </c>
      <c r="F464" s="3" t="s">
        <v>26</v>
      </c>
      <c r="G464" s="3">
        <v>3</v>
      </c>
      <c r="H464" s="3">
        <v>0</v>
      </c>
      <c r="I464" s="3">
        <v>0</v>
      </c>
      <c r="J464" s="4">
        <v>1</v>
      </c>
      <c r="K464" s="4">
        <v>1</v>
      </c>
      <c r="L464" s="4">
        <v>2</v>
      </c>
      <c r="M464" s="3">
        <v>15</v>
      </c>
      <c r="N464" s="3">
        <v>2</v>
      </c>
      <c r="O464" s="3">
        <f>HLOOKUP(O$5,[1]非R能力!$B$8:$F$558,$C464+1,0)</f>
        <v>383926.77087026299</v>
      </c>
      <c r="P464" s="3">
        <f>HLOOKUP(P$5,[1]非R能力!$B$8:$F$558,$C464+1,0)</f>
        <v>65350.575317398958</v>
      </c>
      <c r="Q464" s="3">
        <f>HLOOKUP(Q$5,[1]非R能力!$B$8:$F$558,$C464+1,0)</f>
        <v>40158.579661926669</v>
      </c>
      <c r="R464" s="3">
        <f>HLOOKUP(R$5,[1]非R能力!$B$8:$F$558,$C464+1,0)</f>
        <v>53505.576054139092</v>
      </c>
      <c r="S464" s="3">
        <f>HLOOKUP(S$5,[1]非R能力!$B$8:$F$558,$C464+1,0)</f>
        <v>14699.107636787432</v>
      </c>
      <c r="T464" s="3">
        <f>INDEX([1]非R能力!$H$9:$H$558,D464)</f>
        <v>17358.049013760003</v>
      </c>
      <c r="U464" s="3">
        <f>IF(E464="小怪",0,IF(INDEX([1]非R能力!$FK$9:$FK$558,C464)=0,0,10))</f>
        <v>0</v>
      </c>
      <c r="V464" s="3">
        <f>IF(E464="小怪",0,IF(INDEX([1]非R能力!$FH$9:$FH$558,C464)=0,0,5000))</f>
        <v>0</v>
      </c>
      <c r="W464" s="3">
        <f>HLOOKUP(W$5,[2]人物技能基础!$O$3:$Q$553,$C464+1,0)</f>
        <v>3.637142857142857</v>
      </c>
      <c r="X464" s="3">
        <f>HLOOKUP(X$5,[2]人物技能基础!$O$3:$Q$553,$C464+1,0)</f>
        <v>2.0186428571428574</v>
      </c>
      <c r="Y464" s="3">
        <f>HLOOKUP(Y$5,[2]人物技能基础!$O$3:$Q$553,$C464+1,0)</f>
        <v>99.964285714285708</v>
      </c>
      <c r="Z464" s="3">
        <f t="shared" si="43"/>
        <v>358505</v>
      </c>
      <c r="AA464" s="3">
        <f t="shared" si="44"/>
        <v>8031</v>
      </c>
      <c r="AB464" s="3">
        <f t="shared" si="45"/>
        <v>0</v>
      </c>
      <c r="AC464" s="3">
        <f t="shared" si="46"/>
        <v>14699</v>
      </c>
      <c r="AD464" s="3">
        <f t="shared" si="47"/>
        <v>53505</v>
      </c>
    </row>
    <row r="465" spans="1:30" x14ac:dyDescent="0.15">
      <c r="A465" s="3">
        <v>460</v>
      </c>
      <c r="B465" s="3" t="str">
        <f t="shared" si="42"/>
        <v>关卡460小怪</v>
      </c>
      <c r="C465" s="3">
        <f>INDEX([3]关卡!$J$19:$J$2018,A465)</f>
        <v>297</v>
      </c>
      <c r="D465" s="3">
        <f>INDEX([3]关卡!$N$19:$N$2018,A465)</f>
        <v>297</v>
      </c>
      <c r="E465" s="3" t="s">
        <v>24</v>
      </c>
      <c r="F465" s="3" t="s">
        <v>26</v>
      </c>
      <c r="G465" s="3">
        <v>3</v>
      </c>
      <c r="H465" s="3">
        <v>0</v>
      </c>
      <c r="I465" s="3">
        <v>0</v>
      </c>
      <c r="J465" s="4">
        <v>1</v>
      </c>
      <c r="K465" s="4">
        <v>1</v>
      </c>
      <c r="L465" s="4">
        <v>2</v>
      </c>
      <c r="M465" s="3">
        <v>15</v>
      </c>
      <c r="N465" s="3">
        <v>2</v>
      </c>
      <c r="O465" s="3">
        <f>HLOOKUP(O$5,[1]非R能力!$B$8:$F$558,$C465+1,0)</f>
        <v>390006.62793861644</v>
      </c>
      <c r="P465" s="3">
        <f>HLOOKUP(P$5,[1]非R能力!$B$8:$F$558,$C465+1,0)</f>
        <v>66308.32906485608</v>
      </c>
      <c r="Q465" s="3">
        <f>HLOOKUP(Q$5,[1]非R能力!$B$8:$F$558,$C465+1,0)</f>
        <v>40735.410711954493</v>
      </c>
      <c r="R465" s="3">
        <f>HLOOKUP(R$5,[1]非R能力!$B$8:$F$558,$C465+1,0)</f>
        <v>54148.981702695317</v>
      </c>
      <c r="S465" s="3">
        <f>HLOOKUP(S$5,[1]非R能力!$B$8:$F$558,$C465+1,0)</f>
        <v>14884.261468597702</v>
      </c>
      <c r="T465" s="3">
        <f>INDEX([1]非R能力!$H$9:$H$558,D465)</f>
        <v>17474.830196566862</v>
      </c>
      <c r="U465" s="3">
        <f>IF(E465="小怪",0,IF(INDEX([1]非R能力!$FK$9:$FK$558,C465)=0,0,10))</f>
        <v>0</v>
      </c>
      <c r="V465" s="3">
        <f>IF(E465="小怪",0,IF(INDEX([1]非R能力!$FH$9:$FH$558,C465)=0,0,5000))</f>
        <v>0</v>
      </c>
      <c r="W465" s="3">
        <f>HLOOKUP(W$5,[2]人物技能基础!$O$3:$Q$553,$C465+1,0)</f>
        <v>3.637142857142857</v>
      </c>
      <c r="X465" s="3">
        <f>HLOOKUP(X$5,[2]人物技能基础!$O$3:$Q$553,$C465+1,0)</f>
        <v>2.0186428571428574</v>
      </c>
      <c r="Y465" s="3">
        <f>HLOOKUP(Y$5,[2]人物技能基础!$O$3:$Q$553,$C465+1,0)</f>
        <v>99.964285714285708</v>
      </c>
      <c r="Z465" s="3">
        <f t="shared" si="43"/>
        <v>363426</v>
      </c>
      <c r="AA465" s="3">
        <f t="shared" si="44"/>
        <v>8147</v>
      </c>
      <c r="AB465" s="3">
        <f t="shared" si="45"/>
        <v>0</v>
      </c>
      <c r="AC465" s="3">
        <f t="shared" si="46"/>
        <v>14884</v>
      </c>
      <c r="AD465" s="3">
        <f t="shared" si="47"/>
        <v>54148</v>
      </c>
    </row>
    <row r="466" spans="1:30" x14ac:dyDescent="0.15">
      <c r="A466" s="3">
        <v>461</v>
      </c>
      <c r="B466" s="3" t="str">
        <f t="shared" si="42"/>
        <v>关卡461小怪</v>
      </c>
      <c r="C466" s="3">
        <f>INDEX([3]关卡!$J$19:$J$2018,A466)</f>
        <v>297</v>
      </c>
      <c r="D466" s="3">
        <f>INDEX([3]关卡!$N$19:$N$2018,A466)</f>
        <v>297</v>
      </c>
      <c r="E466" s="3" t="s">
        <v>24</v>
      </c>
      <c r="F466" s="3" t="s">
        <v>26</v>
      </c>
      <c r="G466" s="3">
        <v>3</v>
      </c>
      <c r="H466" s="3">
        <v>0</v>
      </c>
      <c r="I466" s="3">
        <v>0</v>
      </c>
      <c r="J466" s="4">
        <v>1</v>
      </c>
      <c r="K466" s="4">
        <v>1</v>
      </c>
      <c r="L466" s="4">
        <v>2</v>
      </c>
      <c r="M466" s="3">
        <v>15</v>
      </c>
      <c r="N466" s="3">
        <v>2</v>
      </c>
      <c r="O466" s="3">
        <f>HLOOKUP(O$5,[1]非R能力!$B$8:$F$558,$C466+1,0)</f>
        <v>390006.62793861644</v>
      </c>
      <c r="P466" s="3">
        <f>HLOOKUP(P$5,[1]非R能力!$B$8:$F$558,$C466+1,0)</f>
        <v>66308.32906485608</v>
      </c>
      <c r="Q466" s="3">
        <f>HLOOKUP(Q$5,[1]非R能力!$B$8:$F$558,$C466+1,0)</f>
        <v>40735.410711954493</v>
      </c>
      <c r="R466" s="3">
        <f>HLOOKUP(R$5,[1]非R能力!$B$8:$F$558,$C466+1,0)</f>
        <v>54148.981702695317</v>
      </c>
      <c r="S466" s="3">
        <f>HLOOKUP(S$5,[1]非R能力!$B$8:$F$558,$C466+1,0)</f>
        <v>14884.261468597702</v>
      </c>
      <c r="T466" s="3">
        <f>INDEX([1]非R能力!$H$9:$H$558,D466)</f>
        <v>17474.830196566862</v>
      </c>
      <c r="U466" s="3">
        <f>IF(E466="小怪",0,IF(INDEX([1]非R能力!$FK$9:$FK$558,C466)=0,0,10))</f>
        <v>0</v>
      </c>
      <c r="V466" s="3">
        <f>IF(E466="小怪",0,IF(INDEX([1]非R能力!$FH$9:$FH$558,C466)=0,0,5000))</f>
        <v>0</v>
      </c>
      <c r="W466" s="3">
        <f>HLOOKUP(W$5,[2]人物技能基础!$O$3:$Q$553,$C466+1,0)</f>
        <v>3.637142857142857</v>
      </c>
      <c r="X466" s="3">
        <f>HLOOKUP(X$5,[2]人物技能基础!$O$3:$Q$553,$C466+1,0)</f>
        <v>2.0186428571428574</v>
      </c>
      <c r="Y466" s="3">
        <f>HLOOKUP(Y$5,[2]人物技能基础!$O$3:$Q$553,$C466+1,0)</f>
        <v>99.964285714285708</v>
      </c>
      <c r="Z466" s="3">
        <f t="shared" si="43"/>
        <v>363426</v>
      </c>
      <c r="AA466" s="3">
        <f t="shared" si="44"/>
        <v>8147</v>
      </c>
      <c r="AB466" s="3">
        <f t="shared" si="45"/>
        <v>0</v>
      </c>
      <c r="AC466" s="3">
        <f t="shared" si="46"/>
        <v>14884</v>
      </c>
      <c r="AD466" s="3">
        <f t="shared" si="47"/>
        <v>54148</v>
      </c>
    </row>
    <row r="467" spans="1:30" x14ac:dyDescent="0.15">
      <c r="A467" s="3">
        <v>462</v>
      </c>
      <c r="B467" s="3" t="str">
        <f t="shared" si="42"/>
        <v>关卡462小怪</v>
      </c>
      <c r="C467" s="3">
        <f>INDEX([3]关卡!$J$19:$J$2018,A467)</f>
        <v>297</v>
      </c>
      <c r="D467" s="3">
        <f>INDEX([3]关卡!$N$19:$N$2018,A467)</f>
        <v>297</v>
      </c>
      <c r="E467" s="3" t="s">
        <v>24</v>
      </c>
      <c r="F467" s="3" t="s">
        <v>26</v>
      </c>
      <c r="G467" s="3">
        <v>3</v>
      </c>
      <c r="H467" s="3">
        <v>0</v>
      </c>
      <c r="I467" s="3">
        <v>0</v>
      </c>
      <c r="J467" s="4">
        <v>1</v>
      </c>
      <c r="K467" s="4">
        <v>1</v>
      </c>
      <c r="L467" s="4">
        <v>2</v>
      </c>
      <c r="M467" s="3">
        <v>15</v>
      </c>
      <c r="N467" s="3">
        <v>2</v>
      </c>
      <c r="O467" s="3">
        <f>HLOOKUP(O$5,[1]非R能力!$B$8:$F$558,$C467+1,0)</f>
        <v>390006.62793861644</v>
      </c>
      <c r="P467" s="3">
        <f>HLOOKUP(P$5,[1]非R能力!$B$8:$F$558,$C467+1,0)</f>
        <v>66308.32906485608</v>
      </c>
      <c r="Q467" s="3">
        <f>HLOOKUP(Q$5,[1]非R能力!$B$8:$F$558,$C467+1,0)</f>
        <v>40735.410711954493</v>
      </c>
      <c r="R467" s="3">
        <f>HLOOKUP(R$5,[1]非R能力!$B$8:$F$558,$C467+1,0)</f>
        <v>54148.981702695317</v>
      </c>
      <c r="S467" s="3">
        <f>HLOOKUP(S$5,[1]非R能力!$B$8:$F$558,$C467+1,0)</f>
        <v>14884.261468597702</v>
      </c>
      <c r="T467" s="3">
        <f>INDEX([1]非R能力!$H$9:$H$558,D467)</f>
        <v>17474.830196566862</v>
      </c>
      <c r="U467" s="3">
        <f>IF(E467="小怪",0,IF(INDEX([1]非R能力!$FK$9:$FK$558,C467)=0,0,10))</f>
        <v>0</v>
      </c>
      <c r="V467" s="3">
        <f>IF(E467="小怪",0,IF(INDEX([1]非R能力!$FH$9:$FH$558,C467)=0,0,5000))</f>
        <v>0</v>
      </c>
      <c r="W467" s="3">
        <f>HLOOKUP(W$5,[2]人物技能基础!$O$3:$Q$553,$C467+1,0)</f>
        <v>3.637142857142857</v>
      </c>
      <c r="X467" s="3">
        <f>HLOOKUP(X$5,[2]人物技能基础!$O$3:$Q$553,$C467+1,0)</f>
        <v>2.0186428571428574</v>
      </c>
      <c r="Y467" s="3">
        <f>HLOOKUP(Y$5,[2]人物技能基础!$O$3:$Q$553,$C467+1,0)</f>
        <v>99.964285714285708</v>
      </c>
      <c r="Z467" s="3">
        <f t="shared" si="43"/>
        <v>363426</v>
      </c>
      <c r="AA467" s="3">
        <f t="shared" si="44"/>
        <v>8147</v>
      </c>
      <c r="AB467" s="3">
        <f t="shared" si="45"/>
        <v>0</v>
      </c>
      <c r="AC467" s="3">
        <f t="shared" si="46"/>
        <v>14884</v>
      </c>
      <c r="AD467" s="3">
        <f t="shared" si="47"/>
        <v>54148</v>
      </c>
    </row>
    <row r="468" spans="1:30" x14ac:dyDescent="0.15">
      <c r="A468" s="3">
        <v>463</v>
      </c>
      <c r="B468" s="3" t="str">
        <f t="shared" si="42"/>
        <v>关卡463小怪</v>
      </c>
      <c r="C468" s="3">
        <f>INDEX([3]关卡!$J$19:$J$2018,A468)</f>
        <v>297</v>
      </c>
      <c r="D468" s="3">
        <f>INDEX([3]关卡!$N$19:$N$2018,A468)</f>
        <v>297</v>
      </c>
      <c r="E468" s="3" t="s">
        <v>24</v>
      </c>
      <c r="F468" s="3" t="s">
        <v>26</v>
      </c>
      <c r="G468" s="3">
        <v>3</v>
      </c>
      <c r="H468" s="3">
        <v>0</v>
      </c>
      <c r="I468" s="3">
        <v>0</v>
      </c>
      <c r="J468" s="4">
        <v>1</v>
      </c>
      <c r="K468" s="4">
        <v>1</v>
      </c>
      <c r="L468" s="4">
        <v>2</v>
      </c>
      <c r="M468" s="3">
        <v>15</v>
      </c>
      <c r="N468" s="3">
        <v>2</v>
      </c>
      <c r="O468" s="3">
        <f>HLOOKUP(O$5,[1]非R能力!$B$8:$F$558,$C468+1,0)</f>
        <v>390006.62793861644</v>
      </c>
      <c r="P468" s="3">
        <f>HLOOKUP(P$5,[1]非R能力!$B$8:$F$558,$C468+1,0)</f>
        <v>66308.32906485608</v>
      </c>
      <c r="Q468" s="3">
        <f>HLOOKUP(Q$5,[1]非R能力!$B$8:$F$558,$C468+1,0)</f>
        <v>40735.410711954493</v>
      </c>
      <c r="R468" s="3">
        <f>HLOOKUP(R$5,[1]非R能力!$B$8:$F$558,$C468+1,0)</f>
        <v>54148.981702695317</v>
      </c>
      <c r="S468" s="3">
        <f>HLOOKUP(S$5,[1]非R能力!$B$8:$F$558,$C468+1,0)</f>
        <v>14884.261468597702</v>
      </c>
      <c r="T468" s="3">
        <f>INDEX([1]非R能力!$H$9:$H$558,D468)</f>
        <v>17474.830196566862</v>
      </c>
      <c r="U468" s="3">
        <f>IF(E468="小怪",0,IF(INDEX([1]非R能力!$FK$9:$FK$558,C468)=0,0,10))</f>
        <v>0</v>
      </c>
      <c r="V468" s="3">
        <f>IF(E468="小怪",0,IF(INDEX([1]非R能力!$FH$9:$FH$558,C468)=0,0,5000))</f>
        <v>0</v>
      </c>
      <c r="W468" s="3">
        <f>HLOOKUP(W$5,[2]人物技能基础!$O$3:$Q$553,$C468+1,0)</f>
        <v>3.637142857142857</v>
      </c>
      <c r="X468" s="3">
        <f>HLOOKUP(X$5,[2]人物技能基础!$O$3:$Q$553,$C468+1,0)</f>
        <v>2.0186428571428574</v>
      </c>
      <c r="Y468" s="3">
        <f>HLOOKUP(Y$5,[2]人物技能基础!$O$3:$Q$553,$C468+1,0)</f>
        <v>99.964285714285708</v>
      </c>
      <c r="Z468" s="3">
        <f t="shared" si="43"/>
        <v>363426</v>
      </c>
      <c r="AA468" s="3">
        <f t="shared" si="44"/>
        <v>8147</v>
      </c>
      <c r="AB468" s="3">
        <f t="shared" si="45"/>
        <v>0</v>
      </c>
      <c r="AC468" s="3">
        <f t="shared" si="46"/>
        <v>14884</v>
      </c>
      <c r="AD468" s="3">
        <f t="shared" si="47"/>
        <v>54148</v>
      </c>
    </row>
    <row r="469" spans="1:30" x14ac:dyDescent="0.15">
      <c r="A469" s="3">
        <v>464</v>
      </c>
      <c r="B469" s="3" t="str">
        <f t="shared" si="42"/>
        <v>关卡464小怪</v>
      </c>
      <c r="C469" s="3">
        <f>INDEX([3]关卡!$J$19:$J$2018,A469)</f>
        <v>297</v>
      </c>
      <c r="D469" s="3">
        <f>INDEX([3]关卡!$N$19:$N$2018,A469)</f>
        <v>297</v>
      </c>
      <c r="E469" s="3" t="s">
        <v>24</v>
      </c>
      <c r="F469" s="3" t="s">
        <v>26</v>
      </c>
      <c r="G469" s="3">
        <v>3</v>
      </c>
      <c r="H469" s="3">
        <v>0</v>
      </c>
      <c r="I469" s="3">
        <v>0</v>
      </c>
      <c r="J469" s="4">
        <v>1</v>
      </c>
      <c r="K469" s="4">
        <v>1</v>
      </c>
      <c r="L469" s="4">
        <v>2</v>
      </c>
      <c r="M469" s="3">
        <v>15</v>
      </c>
      <c r="N469" s="3">
        <v>2</v>
      </c>
      <c r="O469" s="3">
        <f>HLOOKUP(O$5,[1]非R能力!$B$8:$F$558,$C469+1,0)</f>
        <v>390006.62793861644</v>
      </c>
      <c r="P469" s="3">
        <f>HLOOKUP(P$5,[1]非R能力!$B$8:$F$558,$C469+1,0)</f>
        <v>66308.32906485608</v>
      </c>
      <c r="Q469" s="3">
        <f>HLOOKUP(Q$5,[1]非R能力!$B$8:$F$558,$C469+1,0)</f>
        <v>40735.410711954493</v>
      </c>
      <c r="R469" s="3">
        <f>HLOOKUP(R$5,[1]非R能力!$B$8:$F$558,$C469+1,0)</f>
        <v>54148.981702695317</v>
      </c>
      <c r="S469" s="3">
        <f>HLOOKUP(S$5,[1]非R能力!$B$8:$F$558,$C469+1,0)</f>
        <v>14884.261468597702</v>
      </c>
      <c r="T469" s="3">
        <f>INDEX([1]非R能力!$H$9:$H$558,D469)</f>
        <v>17474.830196566862</v>
      </c>
      <c r="U469" s="3">
        <f>IF(E469="小怪",0,IF(INDEX([1]非R能力!$FK$9:$FK$558,C469)=0,0,10))</f>
        <v>0</v>
      </c>
      <c r="V469" s="3">
        <f>IF(E469="小怪",0,IF(INDEX([1]非R能力!$FH$9:$FH$558,C469)=0,0,5000))</f>
        <v>0</v>
      </c>
      <c r="W469" s="3">
        <f>HLOOKUP(W$5,[2]人物技能基础!$O$3:$Q$553,$C469+1,0)</f>
        <v>3.637142857142857</v>
      </c>
      <c r="X469" s="3">
        <f>HLOOKUP(X$5,[2]人物技能基础!$O$3:$Q$553,$C469+1,0)</f>
        <v>2.0186428571428574</v>
      </c>
      <c r="Y469" s="3">
        <f>HLOOKUP(Y$5,[2]人物技能基础!$O$3:$Q$553,$C469+1,0)</f>
        <v>99.964285714285708</v>
      </c>
      <c r="Z469" s="3">
        <f t="shared" si="43"/>
        <v>363426</v>
      </c>
      <c r="AA469" s="3">
        <f t="shared" si="44"/>
        <v>8147</v>
      </c>
      <c r="AB469" s="3">
        <f t="shared" si="45"/>
        <v>0</v>
      </c>
      <c r="AC469" s="3">
        <f t="shared" si="46"/>
        <v>14884</v>
      </c>
      <c r="AD469" s="3">
        <f t="shared" si="47"/>
        <v>54148</v>
      </c>
    </row>
    <row r="470" spans="1:30" x14ac:dyDescent="0.15">
      <c r="A470" s="3">
        <v>465</v>
      </c>
      <c r="B470" s="3" t="str">
        <f t="shared" si="42"/>
        <v>关卡465小怪</v>
      </c>
      <c r="C470" s="3">
        <f>INDEX([3]关卡!$J$19:$J$2018,A470)</f>
        <v>297</v>
      </c>
      <c r="D470" s="3">
        <f>INDEX([3]关卡!$N$19:$N$2018,A470)</f>
        <v>297</v>
      </c>
      <c r="E470" s="3" t="s">
        <v>24</v>
      </c>
      <c r="F470" s="3" t="s">
        <v>26</v>
      </c>
      <c r="G470" s="3">
        <v>3</v>
      </c>
      <c r="H470" s="3">
        <v>0</v>
      </c>
      <c r="I470" s="3">
        <v>0</v>
      </c>
      <c r="J470" s="4">
        <v>1</v>
      </c>
      <c r="K470" s="4">
        <v>1</v>
      </c>
      <c r="L470" s="4">
        <v>2</v>
      </c>
      <c r="M470" s="3">
        <v>15</v>
      </c>
      <c r="N470" s="3">
        <v>2</v>
      </c>
      <c r="O470" s="3">
        <f>HLOOKUP(O$5,[1]非R能力!$B$8:$F$558,$C470+1,0)</f>
        <v>390006.62793861644</v>
      </c>
      <c r="P470" s="3">
        <f>HLOOKUP(P$5,[1]非R能力!$B$8:$F$558,$C470+1,0)</f>
        <v>66308.32906485608</v>
      </c>
      <c r="Q470" s="3">
        <f>HLOOKUP(Q$5,[1]非R能力!$B$8:$F$558,$C470+1,0)</f>
        <v>40735.410711954493</v>
      </c>
      <c r="R470" s="3">
        <f>HLOOKUP(R$5,[1]非R能力!$B$8:$F$558,$C470+1,0)</f>
        <v>54148.981702695317</v>
      </c>
      <c r="S470" s="3">
        <f>HLOOKUP(S$5,[1]非R能力!$B$8:$F$558,$C470+1,0)</f>
        <v>14884.261468597702</v>
      </c>
      <c r="T470" s="3">
        <f>INDEX([1]非R能力!$H$9:$H$558,D470)</f>
        <v>17474.830196566862</v>
      </c>
      <c r="U470" s="3">
        <f>IF(E470="小怪",0,IF(INDEX([1]非R能力!$FK$9:$FK$558,C470)=0,0,10))</f>
        <v>0</v>
      </c>
      <c r="V470" s="3">
        <f>IF(E470="小怪",0,IF(INDEX([1]非R能力!$FH$9:$FH$558,C470)=0,0,5000))</f>
        <v>0</v>
      </c>
      <c r="W470" s="3">
        <f>HLOOKUP(W$5,[2]人物技能基础!$O$3:$Q$553,$C470+1,0)</f>
        <v>3.637142857142857</v>
      </c>
      <c r="X470" s="3">
        <f>HLOOKUP(X$5,[2]人物技能基础!$O$3:$Q$553,$C470+1,0)</f>
        <v>2.0186428571428574</v>
      </c>
      <c r="Y470" s="3">
        <f>HLOOKUP(Y$5,[2]人物技能基础!$O$3:$Q$553,$C470+1,0)</f>
        <v>99.964285714285708</v>
      </c>
      <c r="Z470" s="3">
        <f t="shared" si="43"/>
        <v>363426</v>
      </c>
      <c r="AA470" s="3">
        <f t="shared" si="44"/>
        <v>8147</v>
      </c>
      <c r="AB470" s="3">
        <f t="shared" si="45"/>
        <v>0</v>
      </c>
      <c r="AC470" s="3">
        <f t="shared" si="46"/>
        <v>14884</v>
      </c>
      <c r="AD470" s="3">
        <f t="shared" si="47"/>
        <v>54148</v>
      </c>
    </row>
    <row r="471" spans="1:30" x14ac:dyDescent="0.15">
      <c r="A471" s="3">
        <v>466</v>
      </c>
      <c r="B471" s="3" t="str">
        <f t="shared" si="42"/>
        <v>关卡466小怪</v>
      </c>
      <c r="C471" s="3">
        <f>INDEX([3]关卡!$J$19:$J$2018,A471)</f>
        <v>297</v>
      </c>
      <c r="D471" s="3">
        <f>INDEX([3]关卡!$N$19:$N$2018,A471)</f>
        <v>297</v>
      </c>
      <c r="E471" s="3" t="s">
        <v>24</v>
      </c>
      <c r="F471" s="3" t="s">
        <v>26</v>
      </c>
      <c r="G471" s="3">
        <v>3</v>
      </c>
      <c r="H471" s="3">
        <v>0</v>
      </c>
      <c r="I471" s="3">
        <v>0</v>
      </c>
      <c r="J471" s="4">
        <v>1</v>
      </c>
      <c r="K471" s="4">
        <v>1</v>
      </c>
      <c r="L471" s="4">
        <v>2</v>
      </c>
      <c r="M471" s="3">
        <v>15</v>
      </c>
      <c r="N471" s="3">
        <v>2</v>
      </c>
      <c r="O471" s="3">
        <f>HLOOKUP(O$5,[1]非R能力!$B$8:$F$558,$C471+1,0)</f>
        <v>390006.62793861644</v>
      </c>
      <c r="P471" s="3">
        <f>HLOOKUP(P$5,[1]非R能力!$B$8:$F$558,$C471+1,0)</f>
        <v>66308.32906485608</v>
      </c>
      <c r="Q471" s="3">
        <f>HLOOKUP(Q$5,[1]非R能力!$B$8:$F$558,$C471+1,0)</f>
        <v>40735.410711954493</v>
      </c>
      <c r="R471" s="3">
        <f>HLOOKUP(R$5,[1]非R能力!$B$8:$F$558,$C471+1,0)</f>
        <v>54148.981702695317</v>
      </c>
      <c r="S471" s="3">
        <f>HLOOKUP(S$5,[1]非R能力!$B$8:$F$558,$C471+1,0)</f>
        <v>14884.261468597702</v>
      </c>
      <c r="T471" s="3">
        <f>INDEX([1]非R能力!$H$9:$H$558,D471)</f>
        <v>17474.830196566862</v>
      </c>
      <c r="U471" s="3">
        <f>IF(E471="小怪",0,IF(INDEX([1]非R能力!$FK$9:$FK$558,C471)=0,0,10))</f>
        <v>0</v>
      </c>
      <c r="V471" s="3">
        <f>IF(E471="小怪",0,IF(INDEX([1]非R能力!$FH$9:$FH$558,C471)=0,0,5000))</f>
        <v>0</v>
      </c>
      <c r="W471" s="3">
        <f>HLOOKUP(W$5,[2]人物技能基础!$O$3:$Q$553,$C471+1,0)</f>
        <v>3.637142857142857</v>
      </c>
      <c r="X471" s="3">
        <f>HLOOKUP(X$5,[2]人物技能基础!$O$3:$Q$553,$C471+1,0)</f>
        <v>2.0186428571428574</v>
      </c>
      <c r="Y471" s="3">
        <f>HLOOKUP(Y$5,[2]人物技能基础!$O$3:$Q$553,$C471+1,0)</f>
        <v>99.964285714285708</v>
      </c>
      <c r="Z471" s="3">
        <f t="shared" si="43"/>
        <v>363426</v>
      </c>
      <c r="AA471" s="3">
        <f t="shared" si="44"/>
        <v>8147</v>
      </c>
      <c r="AB471" s="3">
        <f t="shared" si="45"/>
        <v>0</v>
      </c>
      <c r="AC471" s="3">
        <f t="shared" si="46"/>
        <v>14884</v>
      </c>
      <c r="AD471" s="3">
        <f t="shared" si="47"/>
        <v>54148</v>
      </c>
    </row>
    <row r="472" spans="1:30" x14ac:dyDescent="0.15">
      <c r="A472" s="3">
        <v>467</v>
      </c>
      <c r="B472" s="3" t="str">
        <f t="shared" si="42"/>
        <v>关卡467小怪</v>
      </c>
      <c r="C472" s="3">
        <f>INDEX([3]关卡!$J$19:$J$2018,A472)</f>
        <v>297</v>
      </c>
      <c r="D472" s="3">
        <f>INDEX([3]关卡!$N$19:$N$2018,A472)</f>
        <v>297</v>
      </c>
      <c r="E472" s="3" t="s">
        <v>24</v>
      </c>
      <c r="F472" s="3" t="s">
        <v>26</v>
      </c>
      <c r="G472" s="3">
        <v>3</v>
      </c>
      <c r="H472" s="3">
        <v>0</v>
      </c>
      <c r="I472" s="3">
        <v>0</v>
      </c>
      <c r="J472" s="4">
        <v>1</v>
      </c>
      <c r="K472" s="4">
        <v>1</v>
      </c>
      <c r="L472" s="4">
        <v>2</v>
      </c>
      <c r="M472" s="3">
        <v>15</v>
      </c>
      <c r="N472" s="3">
        <v>2</v>
      </c>
      <c r="O472" s="3">
        <f>HLOOKUP(O$5,[1]非R能力!$B$8:$F$558,$C472+1,0)</f>
        <v>390006.62793861644</v>
      </c>
      <c r="P472" s="3">
        <f>HLOOKUP(P$5,[1]非R能力!$B$8:$F$558,$C472+1,0)</f>
        <v>66308.32906485608</v>
      </c>
      <c r="Q472" s="3">
        <f>HLOOKUP(Q$5,[1]非R能力!$B$8:$F$558,$C472+1,0)</f>
        <v>40735.410711954493</v>
      </c>
      <c r="R472" s="3">
        <f>HLOOKUP(R$5,[1]非R能力!$B$8:$F$558,$C472+1,0)</f>
        <v>54148.981702695317</v>
      </c>
      <c r="S472" s="3">
        <f>HLOOKUP(S$5,[1]非R能力!$B$8:$F$558,$C472+1,0)</f>
        <v>14884.261468597702</v>
      </c>
      <c r="T472" s="3">
        <f>INDEX([1]非R能力!$H$9:$H$558,D472)</f>
        <v>17474.830196566862</v>
      </c>
      <c r="U472" s="3">
        <f>IF(E472="小怪",0,IF(INDEX([1]非R能力!$FK$9:$FK$558,C472)=0,0,10))</f>
        <v>0</v>
      </c>
      <c r="V472" s="3">
        <f>IF(E472="小怪",0,IF(INDEX([1]非R能力!$FH$9:$FH$558,C472)=0,0,5000))</f>
        <v>0</v>
      </c>
      <c r="W472" s="3">
        <f>HLOOKUP(W$5,[2]人物技能基础!$O$3:$Q$553,$C472+1,0)</f>
        <v>3.637142857142857</v>
      </c>
      <c r="X472" s="3">
        <f>HLOOKUP(X$5,[2]人物技能基础!$O$3:$Q$553,$C472+1,0)</f>
        <v>2.0186428571428574</v>
      </c>
      <c r="Y472" s="3">
        <f>HLOOKUP(Y$5,[2]人物技能基础!$O$3:$Q$553,$C472+1,0)</f>
        <v>99.964285714285708</v>
      </c>
      <c r="Z472" s="3">
        <f t="shared" si="43"/>
        <v>363426</v>
      </c>
      <c r="AA472" s="3">
        <f t="shared" si="44"/>
        <v>8147</v>
      </c>
      <c r="AB472" s="3">
        <f t="shared" si="45"/>
        <v>0</v>
      </c>
      <c r="AC472" s="3">
        <f t="shared" si="46"/>
        <v>14884</v>
      </c>
      <c r="AD472" s="3">
        <f t="shared" si="47"/>
        <v>54148</v>
      </c>
    </row>
    <row r="473" spans="1:30" x14ac:dyDescent="0.15">
      <c r="A473" s="3">
        <v>468</v>
      </c>
      <c r="B473" s="3" t="str">
        <f t="shared" si="42"/>
        <v>关卡468小怪</v>
      </c>
      <c r="C473" s="3">
        <f>INDEX([3]关卡!$J$19:$J$2018,A473)</f>
        <v>298</v>
      </c>
      <c r="D473" s="3">
        <f>INDEX([3]关卡!$N$19:$N$2018,A473)</f>
        <v>298</v>
      </c>
      <c r="E473" s="3" t="s">
        <v>24</v>
      </c>
      <c r="F473" s="3" t="s">
        <v>26</v>
      </c>
      <c r="G473" s="3">
        <v>3</v>
      </c>
      <c r="H473" s="3">
        <v>0</v>
      </c>
      <c r="I473" s="3">
        <v>0</v>
      </c>
      <c r="J473" s="4">
        <v>1</v>
      </c>
      <c r="K473" s="4">
        <v>1</v>
      </c>
      <c r="L473" s="4">
        <v>2</v>
      </c>
      <c r="M473" s="3">
        <v>15</v>
      </c>
      <c r="N473" s="3">
        <v>2</v>
      </c>
      <c r="O473" s="3">
        <f>HLOOKUP(O$5,[1]非R能力!$B$8:$F$558,$C473+1,0)</f>
        <v>396149.40987800009</v>
      </c>
      <c r="P473" s="3">
        <f>HLOOKUP(P$5,[1]非R能力!$B$8:$F$558,$C473+1,0)</f>
        <v>67287.517439732008</v>
      </c>
      <c r="Q473" s="3">
        <f>HLOOKUP(Q$5,[1]非R能力!$B$8:$F$558,$C473+1,0)</f>
        <v>41318.656389936281</v>
      </c>
      <c r="R473" s="3">
        <f>HLOOKUP(R$5,[1]非R能力!$B$8:$F$558,$C473+1,0)</f>
        <v>54918.819196852841</v>
      </c>
      <c r="S473" s="3">
        <f>HLOOKUP(S$5,[1]非R能力!$B$8:$F$558,$C473+1,0)</f>
        <v>15070.943071381582</v>
      </c>
      <c r="T473" s="3">
        <f>INDEX([1]非R能力!$H$9:$H$558,D473)</f>
        <v>17592.210394206912</v>
      </c>
      <c r="U473" s="3">
        <f>IF(E473="小怪",0,IF(INDEX([1]非R能力!$FK$9:$FK$558,C473)=0,0,10))</f>
        <v>0</v>
      </c>
      <c r="V473" s="3">
        <f>IF(E473="小怪",0,IF(INDEX([1]非R能力!$FH$9:$FH$558,C473)=0,0,5000))</f>
        <v>0</v>
      </c>
      <c r="W473" s="3">
        <f>HLOOKUP(W$5,[2]人物技能基础!$O$3:$Q$553,$C473+1,0)</f>
        <v>3.637142857142857</v>
      </c>
      <c r="X473" s="3">
        <f>HLOOKUP(X$5,[2]人物技能基础!$O$3:$Q$553,$C473+1,0)</f>
        <v>2.0186428571428574</v>
      </c>
      <c r="Y473" s="3">
        <f>HLOOKUP(Y$5,[2]人物技能基础!$O$3:$Q$553,$C473+1,0)</f>
        <v>99.964285714285708</v>
      </c>
      <c r="Z473" s="3">
        <f t="shared" si="43"/>
        <v>368451</v>
      </c>
      <c r="AA473" s="3">
        <f t="shared" si="44"/>
        <v>8263</v>
      </c>
      <c r="AB473" s="3">
        <f t="shared" si="45"/>
        <v>0</v>
      </c>
      <c r="AC473" s="3">
        <f t="shared" si="46"/>
        <v>15070</v>
      </c>
      <c r="AD473" s="3">
        <f t="shared" si="47"/>
        <v>54918</v>
      </c>
    </row>
    <row r="474" spans="1:30" x14ac:dyDescent="0.15">
      <c r="A474" s="3">
        <v>469</v>
      </c>
      <c r="B474" s="3" t="str">
        <f t="shared" si="42"/>
        <v>关卡469小怪</v>
      </c>
      <c r="C474" s="3">
        <f>INDEX([3]关卡!$J$19:$J$2018,A474)</f>
        <v>298</v>
      </c>
      <c r="D474" s="3">
        <f>INDEX([3]关卡!$N$19:$N$2018,A474)</f>
        <v>298</v>
      </c>
      <c r="E474" s="3" t="s">
        <v>24</v>
      </c>
      <c r="F474" s="3" t="s">
        <v>26</v>
      </c>
      <c r="G474" s="3">
        <v>3</v>
      </c>
      <c r="H474" s="3">
        <v>0</v>
      </c>
      <c r="I474" s="3">
        <v>0</v>
      </c>
      <c r="J474" s="4">
        <v>1</v>
      </c>
      <c r="K474" s="4">
        <v>1</v>
      </c>
      <c r="L474" s="4">
        <v>2</v>
      </c>
      <c r="M474" s="3">
        <v>15</v>
      </c>
      <c r="N474" s="3">
        <v>2</v>
      </c>
      <c r="O474" s="3">
        <f>HLOOKUP(O$5,[1]非R能力!$B$8:$F$558,$C474+1,0)</f>
        <v>396149.40987800009</v>
      </c>
      <c r="P474" s="3">
        <f>HLOOKUP(P$5,[1]非R能力!$B$8:$F$558,$C474+1,0)</f>
        <v>67287.517439732008</v>
      </c>
      <c r="Q474" s="3">
        <f>HLOOKUP(Q$5,[1]非R能力!$B$8:$F$558,$C474+1,0)</f>
        <v>41318.656389936281</v>
      </c>
      <c r="R474" s="3">
        <f>HLOOKUP(R$5,[1]非R能力!$B$8:$F$558,$C474+1,0)</f>
        <v>54918.819196852841</v>
      </c>
      <c r="S474" s="3">
        <f>HLOOKUP(S$5,[1]非R能力!$B$8:$F$558,$C474+1,0)</f>
        <v>15070.943071381582</v>
      </c>
      <c r="T474" s="3">
        <f>INDEX([1]非R能力!$H$9:$H$558,D474)</f>
        <v>17592.210394206912</v>
      </c>
      <c r="U474" s="3">
        <f>IF(E474="小怪",0,IF(INDEX([1]非R能力!$FK$9:$FK$558,C474)=0,0,10))</f>
        <v>0</v>
      </c>
      <c r="V474" s="3">
        <f>IF(E474="小怪",0,IF(INDEX([1]非R能力!$FH$9:$FH$558,C474)=0,0,5000))</f>
        <v>0</v>
      </c>
      <c r="W474" s="3">
        <f>HLOOKUP(W$5,[2]人物技能基础!$O$3:$Q$553,$C474+1,0)</f>
        <v>3.637142857142857</v>
      </c>
      <c r="X474" s="3">
        <f>HLOOKUP(X$5,[2]人物技能基础!$O$3:$Q$553,$C474+1,0)</f>
        <v>2.0186428571428574</v>
      </c>
      <c r="Y474" s="3">
        <f>HLOOKUP(Y$5,[2]人物技能基础!$O$3:$Q$553,$C474+1,0)</f>
        <v>99.964285714285708</v>
      </c>
      <c r="Z474" s="3">
        <f t="shared" si="43"/>
        <v>368451</v>
      </c>
      <c r="AA474" s="3">
        <f t="shared" si="44"/>
        <v>8263</v>
      </c>
      <c r="AB474" s="3">
        <f t="shared" si="45"/>
        <v>0</v>
      </c>
      <c r="AC474" s="3">
        <f t="shared" si="46"/>
        <v>15070</v>
      </c>
      <c r="AD474" s="3">
        <f t="shared" si="47"/>
        <v>54918</v>
      </c>
    </row>
    <row r="475" spans="1:30" x14ac:dyDescent="0.15">
      <c r="A475" s="3">
        <v>470</v>
      </c>
      <c r="B475" s="3" t="str">
        <f t="shared" si="42"/>
        <v>关卡470小怪</v>
      </c>
      <c r="C475" s="3">
        <f>INDEX([3]关卡!$J$19:$J$2018,A475)</f>
        <v>298</v>
      </c>
      <c r="D475" s="3">
        <f>INDEX([3]关卡!$N$19:$N$2018,A475)</f>
        <v>298</v>
      </c>
      <c r="E475" s="3" t="s">
        <v>24</v>
      </c>
      <c r="F475" s="3" t="s">
        <v>26</v>
      </c>
      <c r="G475" s="3">
        <v>3</v>
      </c>
      <c r="H475" s="3">
        <v>0</v>
      </c>
      <c r="I475" s="3">
        <v>0</v>
      </c>
      <c r="J475" s="4">
        <v>1</v>
      </c>
      <c r="K475" s="4">
        <v>1</v>
      </c>
      <c r="L475" s="4">
        <v>2</v>
      </c>
      <c r="M475" s="3">
        <v>15</v>
      </c>
      <c r="N475" s="3">
        <v>2</v>
      </c>
      <c r="O475" s="3">
        <f>HLOOKUP(O$5,[1]非R能力!$B$8:$F$558,$C475+1,0)</f>
        <v>396149.40987800009</v>
      </c>
      <c r="P475" s="3">
        <f>HLOOKUP(P$5,[1]非R能力!$B$8:$F$558,$C475+1,0)</f>
        <v>67287.517439732008</v>
      </c>
      <c r="Q475" s="3">
        <f>HLOOKUP(Q$5,[1]非R能力!$B$8:$F$558,$C475+1,0)</f>
        <v>41318.656389936281</v>
      </c>
      <c r="R475" s="3">
        <f>HLOOKUP(R$5,[1]非R能力!$B$8:$F$558,$C475+1,0)</f>
        <v>54918.819196852841</v>
      </c>
      <c r="S475" s="3">
        <f>HLOOKUP(S$5,[1]非R能力!$B$8:$F$558,$C475+1,0)</f>
        <v>15070.943071381582</v>
      </c>
      <c r="T475" s="3">
        <f>INDEX([1]非R能力!$H$9:$H$558,D475)</f>
        <v>17592.210394206912</v>
      </c>
      <c r="U475" s="3">
        <f>IF(E475="小怪",0,IF(INDEX([1]非R能力!$FK$9:$FK$558,C475)=0,0,10))</f>
        <v>0</v>
      </c>
      <c r="V475" s="3">
        <f>IF(E475="小怪",0,IF(INDEX([1]非R能力!$FH$9:$FH$558,C475)=0,0,5000))</f>
        <v>0</v>
      </c>
      <c r="W475" s="3">
        <f>HLOOKUP(W$5,[2]人物技能基础!$O$3:$Q$553,$C475+1,0)</f>
        <v>3.637142857142857</v>
      </c>
      <c r="X475" s="3">
        <f>HLOOKUP(X$5,[2]人物技能基础!$O$3:$Q$553,$C475+1,0)</f>
        <v>2.0186428571428574</v>
      </c>
      <c r="Y475" s="3">
        <f>HLOOKUP(Y$5,[2]人物技能基础!$O$3:$Q$553,$C475+1,0)</f>
        <v>99.964285714285708</v>
      </c>
      <c r="Z475" s="3">
        <f t="shared" si="43"/>
        <v>368451</v>
      </c>
      <c r="AA475" s="3">
        <f t="shared" si="44"/>
        <v>8263</v>
      </c>
      <c r="AB475" s="3">
        <f t="shared" si="45"/>
        <v>0</v>
      </c>
      <c r="AC475" s="3">
        <f t="shared" si="46"/>
        <v>15070</v>
      </c>
      <c r="AD475" s="3">
        <f t="shared" si="47"/>
        <v>54918</v>
      </c>
    </row>
    <row r="476" spans="1:30" x14ac:dyDescent="0.15">
      <c r="A476" s="3">
        <v>471</v>
      </c>
      <c r="B476" s="3" t="str">
        <f t="shared" si="42"/>
        <v>关卡471小怪</v>
      </c>
      <c r="C476" s="3">
        <f>INDEX([3]关卡!$J$19:$J$2018,A476)</f>
        <v>298</v>
      </c>
      <c r="D476" s="3">
        <f>INDEX([3]关卡!$N$19:$N$2018,A476)</f>
        <v>298</v>
      </c>
      <c r="E476" s="3" t="s">
        <v>24</v>
      </c>
      <c r="F476" s="3" t="s">
        <v>26</v>
      </c>
      <c r="G476" s="3">
        <v>3</v>
      </c>
      <c r="H476" s="3">
        <v>0</v>
      </c>
      <c r="I476" s="3">
        <v>0</v>
      </c>
      <c r="J476" s="4">
        <v>1</v>
      </c>
      <c r="K476" s="4">
        <v>1</v>
      </c>
      <c r="L476" s="4">
        <v>2</v>
      </c>
      <c r="M476" s="3">
        <v>15</v>
      </c>
      <c r="N476" s="3">
        <v>2</v>
      </c>
      <c r="O476" s="3">
        <f>HLOOKUP(O$5,[1]非R能力!$B$8:$F$558,$C476+1,0)</f>
        <v>396149.40987800009</v>
      </c>
      <c r="P476" s="3">
        <f>HLOOKUP(P$5,[1]非R能力!$B$8:$F$558,$C476+1,0)</f>
        <v>67287.517439732008</v>
      </c>
      <c r="Q476" s="3">
        <f>HLOOKUP(Q$5,[1]非R能力!$B$8:$F$558,$C476+1,0)</f>
        <v>41318.656389936281</v>
      </c>
      <c r="R476" s="3">
        <f>HLOOKUP(R$5,[1]非R能力!$B$8:$F$558,$C476+1,0)</f>
        <v>54918.819196852841</v>
      </c>
      <c r="S476" s="3">
        <f>HLOOKUP(S$5,[1]非R能力!$B$8:$F$558,$C476+1,0)</f>
        <v>15070.943071381582</v>
      </c>
      <c r="T476" s="3">
        <f>INDEX([1]非R能力!$H$9:$H$558,D476)</f>
        <v>17592.210394206912</v>
      </c>
      <c r="U476" s="3">
        <f>IF(E476="小怪",0,IF(INDEX([1]非R能力!$FK$9:$FK$558,C476)=0,0,10))</f>
        <v>0</v>
      </c>
      <c r="V476" s="3">
        <f>IF(E476="小怪",0,IF(INDEX([1]非R能力!$FH$9:$FH$558,C476)=0,0,5000))</f>
        <v>0</v>
      </c>
      <c r="W476" s="3">
        <f>HLOOKUP(W$5,[2]人物技能基础!$O$3:$Q$553,$C476+1,0)</f>
        <v>3.637142857142857</v>
      </c>
      <c r="X476" s="3">
        <f>HLOOKUP(X$5,[2]人物技能基础!$O$3:$Q$553,$C476+1,0)</f>
        <v>2.0186428571428574</v>
      </c>
      <c r="Y476" s="3">
        <f>HLOOKUP(Y$5,[2]人物技能基础!$O$3:$Q$553,$C476+1,0)</f>
        <v>99.964285714285708</v>
      </c>
      <c r="Z476" s="3">
        <f t="shared" si="43"/>
        <v>368451</v>
      </c>
      <c r="AA476" s="3">
        <f t="shared" si="44"/>
        <v>8263</v>
      </c>
      <c r="AB476" s="3">
        <f t="shared" si="45"/>
        <v>0</v>
      </c>
      <c r="AC476" s="3">
        <f t="shared" si="46"/>
        <v>15070</v>
      </c>
      <c r="AD476" s="3">
        <f t="shared" si="47"/>
        <v>54918</v>
      </c>
    </row>
    <row r="477" spans="1:30" x14ac:dyDescent="0.15">
      <c r="A477" s="3">
        <v>472</v>
      </c>
      <c r="B477" s="3" t="str">
        <f t="shared" si="42"/>
        <v>关卡472小怪</v>
      </c>
      <c r="C477" s="3">
        <f>INDEX([3]关卡!$J$19:$J$2018,A477)</f>
        <v>298</v>
      </c>
      <c r="D477" s="3">
        <f>INDEX([3]关卡!$N$19:$N$2018,A477)</f>
        <v>298</v>
      </c>
      <c r="E477" s="3" t="s">
        <v>24</v>
      </c>
      <c r="F477" s="3" t="s">
        <v>26</v>
      </c>
      <c r="G477" s="3">
        <v>3</v>
      </c>
      <c r="H477" s="3">
        <v>0</v>
      </c>
      <c r="I477" s="3">
        <v>0</v>
      </c>
      <c r="J477" s="4">
        <v>1</v>
      </c>
      <c r="K477" s="4">
        <v>1</v>
      </c>
      <c r="L477" s="4">
        <v>2</v>
      </c>
      <c r="M477" s="3">
        <v>15</v>
      </c>
      <c r="N477" s="3">
        <v>2</v>
      </c>
      <c r="O477" s="3">
        <f>HLOOKUP(O$5,[1]非R能力!$B$8:$F$558,$C477+1,0)</f>
        <v>396149.40987800009</v>
      </c>
      <c r="P477" s="3">
        <f>HLOOKUP(P$5,[1]非R能力!$B$8:$F$558,$C477+1,0)</f>
        <v>67287.517439732008</v>
      </c>
      <c r="Q477" s="3">
        <f>HLOOKUP(Q$5,[1]非R能力!$B$8:$F$558,$C477+1,0)</f>
        <v>41318.656389936281</v>
      </c>
      <c r="R477" s="3">
        <f>HLOOKUP(R$5,[1]非R能力!$B$8:$F$558,$C477+1,0)</f>
        <v>54918.819196852841</v>
      </c>
      <c r="S477" s="3">
        <f>HLOOKUP(S$5,[1]非R能力!$B$8:$F$558,$C477+1,0)</f>
        <v>15070.943071381582</v>
      </c>
      <c r="T477" s="3">
        <f>INDEX([1]非R能力!$H$9:$H$558,D477)</f>
        <v>17592.210394206912</v>
      </c>
      <c r="U477" s="3">
        <f>IF(E477="小怪",0,IF(INDEX([1]非R能力!$FK$9:$FK$558,C477)=0,0,10))</f>
        <v>0</v>
      </c>
      <c r="V477" s="3">
        <f>IF(E477="小怪",0,IF(INDEX([1]非R能力!$FH$9:$FH$558,C477)=0,0,5000))</f>
        <v>0</v>
      </c>
      <c r="W477" s="3">
        <f>HLOOKUP(W$5,[2]人物技能基础!$O$3:$Q$553,$C477+1,0)</f>
        <v>3.637142857142857</v>
      </c>
      <c r="X477" s="3">
        <f>HLOOKUP(X$5,[2]人物技能基础!$O$3:$Q$553,$C477+1,0)</f>
        <v>2.0186428571428574</v>
      </c>
      <c r="Y477" s="3">
        <f>HLOOKUP(Y$5,[2]人物技能基础!$O$3:$Q$553,$C477+1,0)</f>
        <v>99.964285714285708</v>
      </c>
      <c r="Z477" s="3">
        <f t="shared" si="43"/>
        <v>368451</v>
      </c>
      <c r="AA477" s="3">
        <f t="shared" si="44"/>
        <v>8263</v>
      </c>
      <c r="AB477" s="3">
        <f t="shared" si="45"/>
        <v>0</v>
      </c>
      <c r="AC477" s="3">
        <f t="shared" si="46"/>
        <v>15070</v>
      </c>
      <c r="AD477" s="3">
        <f t="shared" si="47"/>
        <v>54918</v>
      </c>
    </row>
    <row r="478" spans="1:30" x14ac:dyDescent="0.15">
      <c r="A478" s="3">
        <v>473</v>
      </c>
      <c r="B478" s="3" t="str">
        <f t="shared" si="42"/>
        <v>关卡473小怪</v>
      </c>
      <c r="C478" s="3">
        <f>INDEX([3]关卡!$J$19:$J$2018,A478)</f>
        <v>298</v>
      </c>
      <c r="D478" s="3">
        <f>INDEX([3]关卡!$N$19:$N$2018,A478)</f>
        <v>298</v>
      </c>
      <c r="E478" s="3" t="s">
        <v>24</v>
      </c>
      <c r="F478" s="3" t="s">
        <v>26</v>
      </c>
      <c r="G478" s="3">
        <v>3</v>
      </c>
      <c r="H478" s="3">
        <v>0</v>
      </c>
      <c r="I478" s="3">
        <v>0</v>
      </c>
      <c r="J478" s="4">
        <v>1</v>
      </c>
      <c r="K478" s="4">
        <v>1</v>
      </c>
      <c r="L478" s="4">
        <v>2</v>
      </c>
      <c r="M478" s="3">
        <v>15</v>
      </c>
      <c r="N478" s="3">
        <v>2</v>
      </c>
      <c r="O478" s="3">
        <f>HLOOKUP(O$5,[1]非R能力!$B$8:$F$558,$C478+1,0)</f>
        <v>396149.40987800009</v>
      </c>
      <c r="P478" s="3">
        <f>HLOOKUP(P$5,[1]非R能力!$B$8:$F$558,$C478+1,0)</f>
        <v>67287.517439732008</v>
      </c>
      <c r="Q478" s="3">
        <f>HLOOKUP(Q$5,[1]非R能力!$B$8:$F$558,$C478+1,0)</f>
        <v>41318.656389936281</v>
      </c>
      <c r="R478" s="3">
        <f>HLOOKUP(R$5,[1]非R能力!$B$8:$F$558,$C478+1,0)</f>
        <v>54918.819196852841</v>
      </c>
      <c r="S478" s="3">
        <f>HLOOKUP(S$5,[1]非R能力!$B$8:$F$558,$C478+1,0)</f>
        <v>15070.943071381582</v>
      </c>
      <c r="T478" s="3">
        <f>INDEX([1]非R能力!$H$9:$H$558,D478)</f>
        <v>17592.210394206912</v>
      </c>
      <c r="U478" s="3">
        <f>IF(E478="小怪",0,IF(INDEX([1]非R能力!$FK$9:$FK$558,C478)=0,0,10))</f>
        <v>0</v>
      </c>
      <c r="V478" s="3">
        <f>IF(E478="小怪",0,IF(INDEX([1]非R能力!$FH$9:$FH$558,C478)=0,0,5000))</f>
        <v>0</v>
      </c>
      <c r="W478" s="3">
        <f>HLOOKUP(W$5,[2]人物技能基础!$O$3:$Q$553,$C478+1,0)</f>
        <v>3.637142857142857</v>
      </c>
      <c r="X478" s="3">
        <f>HLOOKUP(X$5,[2]人物技能基础!$O$3:$Q$553,$C478+1,0)</f>
        <v>2.0186428571428574</v>
      </c>
      <c r="Y478" s="3">
        <f>HLOOKUP(Y$5,[2]人物技能基础!$O$3:$Q$553,$C478+1,0)</f>
        <v>99.964285714285708</v>
      </c>
      <c r="Z478" s="3">
        <f t="shared" si="43"/>
        <v>368451</v>
      </c>
      <c r="AA478" s="3">
        <f t="shared" si="44"/>
        <v>8263</v>
      </c>
      <c r="AB478" s="3">
        <f t="shared" si="45"/>
        <v>0</v>
      </c>
      <c r="AC478" s="3">
        <f t="shared" si="46"/>
        <v>15070</v>
      </c>
      <c r="AD478" s="3">
        <f t="shared" si="47"/>
        <v>54918</v>
      </c>
    </row>
    <row r="479" spans="1:30" x14ac:dyDescent="0.15">
      <c r="A479" s="3">
        <v>474</v>
      </c>
      <c r="B479" s="3" t="str">
        <f t="shared" si="42"/>
        <v>关卡474小怪</v>
      </c>
      <c r="C479" s="3">
        <f>INDEX([3]关卡!$J$19:$J$2018,A479)</f>
        <v>298</v>
      </c>
      <c r="D479" s="3">
        <f>INDEX([3]关卡!$N$19:$N$2018,A479)</f>
        <v>298</v>
      </c>
      <c r="E479" s="3" t="s">
        <v>24</v>
      </c>
      <c r="F479" s="3" t="s">
        <v>26</v>
      </c>
      <c r="G479" s="3">
        <v>3</v>
      </c>
      <c r="H479" s="3">
        <v>0</v>
      </c>
      <c r="I479" s="3">
        <v>0</v>
      </c>
      <c r="J479" s="4">
        <v>1</v>
      </c>
      <c r="K479" s="4">
        <v>1</v>
      </c>
      <c r="L479" s="4">
        <v>2</v>
      </c>
      <c r="M479" s="3">
        <v>15</v>
      </c>
      <c r="N479" s="3">
        <v>2</v>
      </c>
      <c r="O479" s="3">
        <f>HLOOKUP(O$5,[1]非R能力!$B$8:$F$558,$C479+1,0)</f>
        <v>396149.40987800009</v>
      </c>
      <c r="P479" s="3">
        <f>HLOOKUP(P$5,[1]非R能力!$B$8:$F$558,$C479+1,0)</f>
        <v>67287.517439732008</v>
      </c>
      <c r="Q479" s="3">
        <f>HLOOKUP(Q$5,[1]非R能力!$B$8:$F$558,$C479+1,0)</f>
        <v>41318.656389936281</v>
      </c>
      <c r="R479" s="3">
        <f>HLOOKUP(R$5,[1]非R能力!$B$8:$F$558,$C479+1,0)</f>
        <v>54918.819196852841</v>
      </c>
      <c r="S479" s="3">
        <f>HLOOKUP(S$5,[1]非R能力!$B$8:$F$558,$C479+1,0)</f>
        <v>15070.943071381582</v>
      </c>
      <c r="T479" s="3">
        <f>INDEX([1]非R能力!$H$9:$H$558,D479)</f>
        <v>17592.210394206912</v>
      </c>
      <c r="U479" s="3">
        <f>IF(E479="小怪",0,IF(INDEX([1]非R能力!$FK$9:$FK$558,C479)=0,0,10))</f>
        <v>0</v>
      </c>
      <c r="V479" s="3">
        <f>IF(E479="小怪",0,IF(INDEX([1]非R能力!$FH$9:$FH$558,C479)=0,0,5000))</f>
        <v>0</v>
      </c>
      <c r="W479" s="3">
        <f>HLOOKUP(W$5,[2]人物技能基础!$O$3:$Q$553,$C479+1,0)</f>
        <v>3.637142857142857</v>
      </c>
      <c r="X479" s="3">
        <f>HLOOKUP(X$5,[2]人物技能基础!$O$3:$Q$553,$C479+1,0)</f>
        <v>2.0186428571428574</v>
      </c>
      <c r="Y479" s="3">
        <f>HLOOKUP(Y$5,[2]人物技能基础!$O$3:$Q$553,$C479+1,0)</f>
        <v>99.964285714285708</v>
      </c>
      <c r="Z479" s="3">
        <f t="shared" si="43"/>
        <v>368451</v>
      </c>
      <c r="AA479" s="3">
        <f t="shared" si="44"/>
        <v>8263</v>
      </c>
      <c r="AB479" s="3">
        <f t="shared" si="45"/>
        <v>0</v>
      </c>
      <c r="AC479" s="3">
        <f t="shared" si="46"/>
        <v>15070</v>
      </c>
      <c r="AD479" s="3">
        <f t="shared" si="47"/>
        <v>54918</v>
      </c>
    </row>
    <row r="480" spans="1:30" x14ac:dyDescent="0.15">
      <c r="A480" s="3">
        <v>475</v>
      </c>
      <c r="B480" s="3" t="str">
        <f t="shared" si="42"/>
        <v>关卡475小怪</v>
      </c>
      <c r="C480" s="3">
        <f>INDEX([3]关卡!$J$19:$J$2018,A480)</f>
        <v>299</v>
      </c>
      <c r="D480" s="3">
        <f>INDEX([3]关卡!$N$19:$N$2018,A480)</f>
        <v>299</v>
      </c>
      <c r="E480" s="3" t="s">
        <v>24</v>
      </c>
      <c r="F480" s="3" t="s">
        <v>26</v>
      </c>
      <c r="G480" s="3">
        <v>3</v>
      </c>
      <c r="H480" s="3">
        <v>0</v>
      </c>
      <c r="I480" s="3">
        <v>0</v>
      </c>
      <c r="J480" s="4">
        <v>1</v>
      </c>
      <c r="K480" s="4">
        <v>1</v>
      </c>
      <c r="L480" s="4">
        <v>2</v>
      </c>
      <c r="M480" s="3">
        <v>15</v>
      </c>
      <c r="N480" s="3">
        <v>2</v>
      </c>
      <c r="O480" s="3">
        <f>HLOOKUP(O$5,[1]非R能力!$B$8:$F$558,$C480+1,0)</f>
        <v>401175.56579281786</v>
      </c>
      <c r="P480" s="3">
        <f>HLOOKUP(P$5,[1]非R能力!$B$8:$F$558,$C480+1,0)</f>
        <v>68123.486771824406</v>
      </c>
      <c r="Q480" s="3">
        <f>HLOOKUP(Q$5,[1]非R能力!$B$8:$F$558,$C480+1,0)</f>
        <v>41859.130971036044</v>
      </c>
      <c r="R480" s="3">
        <f>HLOOKUP(R$5,[1]非R能力!$B$8:$F$558,$C480+1,0)</f>
        <v>55687.856100270699</v>
      </c>
      <c r="S480" s="3">
        <f>HLOOKUP(S$5,[1]非R能力!$B$8:$F$558,$C480+1,0)</f>
        <v>15256.026893168828</v>
      </c>
      <c r="T480" s="3">
        <f>INDEX([1]非R能力!$H$9:$H$558,D480)</f>
        <v>17710.192219039422</v>
      </c>
      <c r="U480" s="3">
        <f>IF(E480="小怪",0,IF(INDEX([1]非R能力!$FK$9:$FK$558,C480)=0,0,10))</f>
        <v>0</v>
      </c>
      <c r="V480" s="3">
        <f>IF(E480="小怪",0,IF(INDEX([1]非R能力!$FH$9:$FH$558,C480)=0,0,5000))</f>
        <v>0</v>
      </c>
      <c r="W480" s="3">
        <f>HLOOKUP(W$5,[2]人物技能基础!$O$3:$Q$553,$C480+1,0)</f>
        <v>3.637142857142857</v>
      </c>
      <c r="X480" s="3">
        <f>HLOOKUP(X$5,[2]人物技能基础!$O$3:$Q$553,$C480+1,0)</f>
        <v>2.0186428571428574</v>
      </c>
      <c r="Y480" s="3">
        <f>HLOOKUP(Y$5,[2]人物技能基础!$O$3:$Q$553,$C480+1,0)</f>
        <v>99.964285714285708</v>
      </c>
      <c r="Z480" s="3">
        <f t="shared" si="43"/>
        <v>372785</v>
      </c>
      <c r="AA480" s="3">
        <f t="shared" si="44"/>
        <v>8371</v>
      </c>
      <c r="AB480" s="3">
        <f t="shared" si="45"/>
        <v>0</v>
      </c>
      <c r="AC480" s="3">
        <f t="shared" si="46"/>
        <v>15256</v>
      </c>
      <c r="AD480" s="3">
        <f t="shared" si="47"/>
        <v>55687</v>
      </c>
    </row>
    <row r="481" spans="1:30" x14ac:dyDescent="0.15">
      <c r="A481" s="3">
        <v>476</v>
      </c>
      <c r="B481" s="3" t="str">
        <f t="shared" si="42"/>
        <v>关卡476小怪</v>
      </c>
      <c r="C481" s="3">
        <f>INDEX([3]关卡!$J$19:$J$2018,A481)</f>
        <v>299</v>
      </c>
      <c r="D481" s="3">
        <f>INDEX([3]关卡!$N$19:$N$2018,A481)</f>
        <v>299</v>
      </c>
      <c r="E481" s="3" t="s">
        <v>24</v>
      </c>
      <c r="F481" s="3" t="s">
        <v>26</v>
      </c>
      <c r="G481" s="3">
        <v>3</v>
      </c>
      <c r="H481" s="3">
        <v>0</v>
      </c>
      <c r="I481" s="3">
        <v>0</v>
      </c>
      <c r="J481" s="4">
        <v>1</v>
      </c>
      <c r="K481" s="4">
        <v>1</v>
      </c>
      <c r="L481" s="4">
        <v>2</v>
      </c>
      <c r="M481" s="3">
        <v>15</v>
      </c>
      <c r="N481" s="3">
        <v>2</v>
      </c>
      <c r="O481" s="3">
        <f>HLOOKUP(O$5,[1]非R能力!$B$8:$F$558,$C481+1,0)</f>
        <v>401175.56579281786</v>
      </c>
      <c r="P481" s="3">
        <f>HLOOKUP(P$5,[1]非R能力!$B$8:$F$558,$C481+1,0)</f>
        <v>68123.486771824406</v>
      </c>
      <c r="Q481" s="3">
        <f>HLOOKUP(Q$5,[1]非R能力!$B$8:$F$558,$C481+1,0)</f>
        <v>41859.130971036044</v>
      </c>
      <c r="R481" s="3">
        <f>HLOOKUP(R$5,[1]非R能力!$B$8:$F$558,$C481+1,0)</f>
        <v>55687.856100270699</v>
      </c>
      <c r="S481" s="3">
        <f>HLOOKUP(S$5,[1]非R能力!$B$8:$F$558,$C481+1,0)</f>
        <v>15256.026893168828</v>
      </c>
      <c r="T481" s="3">
        <f>INDEX([1]非R能力!$H$9:$H$558,D481)</f>
        <v>17710.192219039422</v>
      </c>
      <c r="U481" s="3">
        <f>IF(E481="小怪",0,IF(INDEX([1]非R能力!$FK$9:$FK$558,C481)=0,0,10))</f>
        <v>0</v>
      </c>
      <c r="V481" s="3">
        <f>IF(E481="小怪",0,IF(INDEX([1]非R能力!$FH$9:$FH$558,C481)=0,0,5000))</f>
        <v>0</v>
      </c>
      <c r="W481" s="3">
        <f>HLOOKUP(W$5,[2]人物技能基础!$O$3:$Q$553,$C481+1,0)</f>
        <v>3.637142857142857</v>
      </c>
      <c r="X481" s="3">
        <f>HLOOKUP(X$5,[2]人物技能基础!$O$3:$Q$553,$C481+1,0)</f>
        <v>2.0186428571428574</v>
      </c>
      <c r="Y481" s="3">
        <f>HLOOKUP(Y$5,[2]人物技能基础!$O$3:$Q$553,$C481+1,0)</f>
        <v>99.964285714285708</v>
      </c>
      <c r="Z481" s="3">
        <f t="shared" si="43"/>
        <v>372785</v>
      </c>
      <c r="AA481" s="3">
        <f t="shared" si="44"/>
        <v>8371</v>
      </c>
      <c r="AB481" s="3">
        <f t="shared" si="45"/>
        <v>0</v>
      </c>
      <c r="AC481" s="3">
        <f t="shared" si="46"/>
        <v>15256</v>
      </c>
      <c r="AD481" s="3">
        <f t="shared" si="47"/>
        <v>55687</v>
      </c>
    </row>
    <row r="482" spans="1:30" x14ac:dyDescent="0.15">
      <c r="A482" s="3">
        <v>477</v>
      </c>
      <c r="B482" s="3" t="str">
        <f t="shared" si="42"/>
        <v>关卡477小怪</v>
      </c>
      <c r="C482" s="3">
        <f>INDEX([3]关卡!$J$19:$J$2018,A482)</f>
        <v>299</v>
      </c>
      <c r="D482" s="3">
        <f>INDEX([3]关卡!$N$19:$N$2018,A482)</f>
        <v>299</v>
      </c>
      <c r="E482" s="3" t="s">
        <v>24</v>
      </c>
      <c r="F482" s="3" t="s">
        <v>26</v>
      </c>
      <c r="G482" s="3">
        <v>3</v>
      </c>
      <c r="H482" s="3">
        <v>0</v>
      </c>
      <c r="I482" s="3">
        <v>0</v>
      </c>
      <c r="J482" s="4">
        <v>1</v>
      </c>
      <c r="K482" s="4">
        <v>1</v>
      </c>
      <c r="L482" s="4">
        <v>2</v>
      </c>
      <c r="M482" s="3">
        <v>15</v>
      </c>
      <c r="N482" s="3">
        <v>2</v>
      </c>
      <c r="O482" s="3">
        <f>HLOOKUP(O$5,[1]非R能力!$B$8:$F$558,$C482+1,0)</f>
        <v>401175.56579281786</v>
      </c>
      <c r="P482" s="3">
        <f>HLOOKUP(P$5,[1]非R能力!$B$8:$F$558,$C482+1,0)</f>
        <v>68123.486771824406</v>
      </c>
      <c r="Q482" s="3">
        <f>HLOOKUP(Q$5,[1]非R能力!$B$8:$F$558,$C482+1,0)</f>
        <v>41859.130971036044</v>
      </c>
      <c r="R482" s="3">
        <f>HLOOKUP(R$5,[1]非R能力!$B$8:$F$558,$C482+1,0)</f>
        <v>55687.856100270699</v>
      </c>
      <c r="S482" s="3">
        <f>HLOOKUP(S$5,[1]非R能力!$B$8:$F$558,$C482+1,0)</f>
        <v>15256.026893168828</v>
      </c>
      <c r="T482" s="3">
        <f>INDEX([1]非R能力!$H$9:$H$558,D482)</f>
        <v>17710.192219039422</v>
      </c>
      <c r="U482" s="3">
        <f>IF(E482="小怪",0,IF(INDEX([1]非R能力!$FK$9:$FK$558,C482)=0,0,10))</f>
        <v>0</v>
      </c>
      <c r="V482" s="3">
        <f>IF(E482="小怪",0,IF(INDEX([1]非R能力!$FH$9:$FH$558,C482)=0,0,5000))</f>
        <v>0</v>
      </c>
      <c r="W482" s="3">
        <f>HLOOKUP(W$5,[2]人物技能基础!$O$3:$Q$553,$C482+1,0)</f>
        <v>3.637142857142857</v>
      </c>
      <c r="X482" s="3">
        <f>HLOOKUP(X$5,[2]人物技能基础!$O$3:$Q$553,$C482+1,0)</f>
        <v>2.0186428571428574</v>
      </c>
      <c r="Y482" s="3">
        <f>HLOOKUP(Y$5,[2]人物技能基础!$O$3:$Q$553,$C482+1,0)</f>
        <v>99.964285714285708</v>
      </c>
      <c r="Z482" s="3">
        <f t="shared" si="43"/>
        <v>372785</v>
      </c>
      <c r="AA482" s="3">
        <f t="shared" si="44"/>
        <v>8371</v>
      </c>
      <c r="AB482" s="3">
        <f t="shared" si="45"/>
        <v>0</v>
      </c>
      <c r="AC482" s="3">
        <f t="shared" si="46"/>
        <v>15256</v>
      </c>
      <c r="AD482" s="3">
        <f t="shared" si="47"/>
        <v>55687</v>
      </c>
    </row>
    <row r="483" spans="1:30" x14ac:dyDescent="0.15">
      <c r="A483" s="3">
        <v>478</v>
      </c>
      <c r="B483" s="3" t="str">
        <f t="shared" si="42"/>
        <v>关卡478小怪</v>
      </c>
      <c r="C483" s="3">
        <f>INDEX([3]关卡!$J$19:$J$2018,A483)</f>
        <v>299</v>
      </c>
      <c r="D483" s="3">
        <f>INDEX([3]关卡!$N$19:$N$2018,A483)</f>
        <v>299</v>
      </c>
      <c r="E483" s="3" t="s">
        <v>24</v>
      </c>
      <c r="F483" s="3" t="s">
        <v>26</v>
      </c>
      <c r="G483" s="3">
        <v>3</v>
      </c>
      <c r="H483" s="3">
        <v>0</v>
      </c>
      <c r="I483" s="3">
        <v>0</v>
      </c>
      <c r="J483" s="4">
        <v>1</v>
      </c>
      <c r="K483" s="4">
        <v>1</v>
      </c>
      <c r="L483" s="4">
        <v>2</v>
      </c>
      <c r="M483" s="3">
        <v>15</v>
      </c>
      <c r="N483" s="3">
        <v>2</v>
      </c>
      <c r="O483" s="3">
        <f>HLOOKUP(O$5,[1]非R能力!$B$8:$F$558,$C483+1,0)</f>
        <v>401175.56579281786</v>
      </c>
      <c r="P483" s="3">
        <f>HLOOKUP(P$5,[1]非R能力!$B$8:$F$558,$C483+1,0)</f>
        <v>68123.486771824406</v>
      </c>
      <c r="Q483" s="3">
        <f>HLOOKUP(Q$5,[1]非R能力!$B$8:$F$558,$C483+1,0)</f>
        <v>41859.130971036044</v>
      </c>
      <c r="R483" s="3">
        <f>HLOOKUP(R$5,[1]非R能力!$B$8:$F$558,$C483+1,0)</f>
        <v>55687.856100270699</v>
      </c>
      <c r="S483" s="3">
        <f>HLOOKUP(S$5,[1]非R能力!$B$8:$F$558,$C483+1,0)</f>
        <v>15256.026893168828</v>
      </c>
      <c r="T483" s="3">
        <f>INDEX([1]非R能力!$H$9:$H$558,D483)</f>
        <v>17710.192219039422</v>
      </c>
      <c r="U483" s="3">
        <f>IF(E483="小怪",0,IF(INDEX([1]非R能力!$FK$9:$FK$558,C483)=0,0,10))</f>
        <v>0</v>
      </c>
      <c r="V483" s="3">
        <f>IF(E483="小怪",0,IF(INDEX([1]非R能力!$FH$9:$FH$558,C483)=0,0,5000))</f>
        <v>0</v>
      </c>
      <c r="W483" s="3">
        <f>HLOOKUP(W$5,[2]人物技能基础!$O$3:$Q$553,$C483+1,0)</f>
        <v>3.637142857142857</v>
      </c>
      <c r="X483" s="3">
        <f>HLOOKUP(X$5,[2]人物技能基础!$O$3:$Q$553,$C483+1,0)</f>
        <v>2.0186428571428574</v>
      </c>
      <c r="Y483" s="3">
        <f>HLOOKUP(Y$5,[2]人物技能基础!$O$3:$Q$553,$C483+1,0)</f>
        <v>99.964285714285708</v>
      </c>
      <c r="Z483" s="3">
        <f t="shared" si="43"/>
        <v>372785</v>
      </c>
      <c r="AA483" s="3">
        <f t="shared" si="44"/>
        <v>8371</v>
      </c>
      <c r="AB483" s="3">
        <f t="shared" si="45"/>
        <v>0</v>
      </c>
      <c r="AC483" s="3">
        <f t="shared" si="46"/>
        <v>15256</v>
      </c>
      <c r="AD483" s="3">
        <f t="shared" si="47"/>
        <v>55687</v>
      </c>
    </row>
    <row r="484" spans="1:30" x14ac:dyDescent="0.15">
      <c r="A484" s="3">
        <v>479</v>
      </c>
      <c r="B484" s="3" t="str">
        <f t="shared" si="42"/>
        <v>关卡479小怪</v>
      </c>
      <c r="C484" s="3">
        <f>INDEX([3]关卡!$J$19:$J$2018,A484)</f>
        <v>299</v>
      </c>
      <c r="D484" s="3">
        <f>INDEX([3]关卡!$N$19:$N$2018,A484)</f>
        <v>299</v>
      </c>
      <c r="E484" s="3" t="s">
        <v>24</v>
      </c>
      <c r="F484" s="3" t="s">
        <v>26</v>
      </c>
      <c r="G484" s="3">
        <v>3</v>
      </c>
      <c r="H484" s="3">
        <v>0</v>
      </c>
      <c r="I484" s="3">
        <v>0</v>
      </c>
      <c r="J484" s="4">
        <v>1</v>
      </c>
      <c r="K484" s="4">
        <v>1</v>
      </c>
      <c r="L484" s="4">
        <v>2</v>
      </c>
      <c r="M484" s="3">
        <v>15</v>
      </c>
      <c r="N484" s="3">
        <v>2</v>
      </c>
      <c r="O484" s="3">
        <f>HLOOKUP(O$5,[1]非R能力!$B$8:$F$558,$C484+1,0)</f>
        <v>401175.56579281786</v>
      </c>
      <c r="P484" s="3">
        <f>HLOOKUP(P$5,[1]非R能力!$B$8:$F$558,$C484+1,0)</f>
        <v>68123.486771824406</v>
      </c>
      <c r="Q484" s="3">
        <f>HLOOKUP(Q$5,[1]非R能力!$B$8:$F$558,$C484+1,0)</f>
        <v>41859.130971036044</v>
      </c>
      <c r="R484" s="3">
        <f>HLOOKUP(R$5,[1]非R能力!$B$8:$F$558,$C484+1,0)</f>
        <v>55687.856100270699</v>
      </c>
      <c r="S484" s="3">
        <f>HLOOKUP(S$5,[1]非R能力!$B$8:$F$558,$C484+1,0)</f>
        <v>15256.026893168828</v>
      </c>
      <c r="T484" s="3">
        <f>INDEX([1]非R能力!$H$9:$H$558,D484)</f>
        <v>17710.192219039422</v>
      </c>
      <c r="U484" s="3">
        <f>IF(E484="小怪",0,IF(INDEX([1]非R能力!$FK$9:$FK$558,C484)=0,0,10))</f>
        <v>0</v>
      </c>
      <c r="V484" s="3">
        <f>IF(E484="小怪",0,IF(INDEX([1]非R能力!$FH$9:$FH$558,C484)=0,0,5000))</f>
        <v>0</v>
      </c>
      <c r="W484" s="3">
        <f>HLOOKUP(W$5,[2]人物技能基础!$O$3:$Q$553,$C484+1,0)</f>
        <v>3.637142857142857</v>
      </c>
      <c r="X484" s="3">
        <f>HLOOKUP(X$5,[2]人物技能基础!$O$3:$Q$553,$C484+1,0)</f>
        <v>2.0186428571428574</v>
      </c>
      <c r="Y484" s="3">
        <f>HLOOKUP(Y$5,[2]人物技能基础!$O$3:$Q$553,$C484+1,0)</f>
        <v>99.964285714285708</v>
      </c>
      <c r="Z484" s="3">
        <f t="shared" si="43"/>
        <v>372785</v>
      </c>
      <c r="AA484" s="3">
        <f t="shared" si="44"/>
        <v>8371</v>
      </c>
      <c r="AB484" s="3">
        <f t="shared" si="45"/>
        <v>0</v>
      </c>
      <c r="AC484" s="3">
        <f t="shared" si="46"/>
        <v>15256</v>
      </c>
      <c r="AD484" s="3">
        <f t="shared" si="47"/>
        <v>55687</v>
      </c>
    </row>
    <row r="485" spans="1:30" x14ac:dyDescent="0.15">
      <c r="A485" s="3">
        <v>480</v>
      </c>
      <c r="B485" s="3" t="str">
        <f t="shared" si="42"/>
        <v>关卡480小怪</v>
      </c>
      <c r="C485" s="3">
        <f>INDEX([3]关卡!$J$19:$J$2018,A485)</f>
        <v>299</v>
      </c>
      <c r="D485" s="3">
        <f>INDEX([3]关卡!$N$19:$N$2018,A485)</f>
        <v>299</v>
      </c>
      <c r="E485" s="3" t="s">
        <v>24</v>
      </c>
      <c r="F485" s="3" t="s">
        <v>26</v>
      </c>
      <c r="G485" s="3">
        <v>3</v>
      </c>
      <c r="H485" s="3">
        <v>0</v>
      </c>
      <c r="I485" s="3">
        <v>0</v>
      </c>
      <c r="J485" s="4">
        <v>1</v>
      </c>
      <c r="K485" s="4">
        <v>1</v>
      </c>
      <c r="L485" s="4">
        <v>2</v>
      </c>
      <c r="M485" s="3">
        <v>15</v>
      </c>
      <c r="N485" s="3">
        <v>2</v>
      </c>
      <c r="O485" s="3">
        <f>HLOOKUP(O$5,[1]非R能力!$B$8:$F$558,$C485+1,0)</f>
        <v>401175.56579281786</v>
      </c>
      <c r="P485" s="3">
        <f>HLOOKUP(P$5,[1]非R能力!$B$8:$F$558,$C485+1,0)</f>
        <v>68123.486771824406</v>
      </c>
      <c r="Q485" s="3">
        <f>HLOOKUP(Q$5,[1]非R能力!$B$8:$F$558,$C485+1,0)</f>
        <v>41859.130971036044</v>
      </c>
      <c r="R485" s="3">
        <f>HLOOKUP(R$5,[1]非R能力!$B$8:$F$558,$C485+1,0)</f>
        <v>55687.856100270699</v>
      </c>
      <c r="S485" s="3">
        <f>HLOOKUP(S$5,[1]非R能力!$B$8:$F$558,$C485+1,0)</f>
        <v>15256.026893168828</v>
      </c>
      <c r="T485" s="3">
        <f>INDEX([1]非R能力!$H$9:$H$558,D485)</f>
        <v>17710.192219039422</v>
      </c>
      <c r="U485" s="3">
        <f>IF(E485="小怪",0,IF(INDEX([1]非R能力!$FK$9:$FK$558,C485)=0,0,10))</f>
        <v>0</v>
      </c>
      <c r="V485" s="3">
        <f>IF(E485="小怪",0,IF(INDEX([1]非R能力!$FH$9:$FH$558,C485)=0,0,5000))</f>
        <v>0</v>
      </c>
      <c r="W485" s="3">
        <f>HLOOKUP(W$5,[2]人物技能基础!$O$3:$Q$553,$C485+1,0)</f>
        <v>3.637142857142857</v>
      </c>
      <c r="X485" s="3">
        <f>HLOOKUP(X$5,[2]人物技能基础!$O$3:$Q$553,$C485+1,0)</f>
        <v>2.0186428571428574</v>
      </c>
      <c r="Y485" s="3">
        <f>HLOOKUP(Y$5,[2]人物技能基础!$O$3:$Q$553,$C485+1,0)</f>
        <v>99.964285714285708</v>
      </c>
      <c r="Z485" s="3">
        <f t="shared" si="43"/>
        <v>372785</v>
      </c>
      <c r="AA485" s="3">
        <f t="shared" si="44"/>
        <v>8371</v>
      </c>
      <c r="AB485" s="3">
        <f t="shared" si="45"/>
        <v>0</v>
      </c>
      <c r="AC485" s="3">
        <f t="shared" si="46"/>
        <v>15256</v>
      </c>
      <c r="AD485" s="3">
        <f t="shared" si="47"/>
        <v>55687</v>
      </c>
    </row>
    <row r="486" spans="1:30" x14ac:dyDescent="0.15">
      <c r="A486" s="3">
        <v>481</v>
      </c>
      <c r="B486" s="3" t="str">
        <f t="shared" si="42"/>
        <v>关卡481小怪</v>
      </c>
      <c r="C486" s="3">
        <f>INDEX([3]关卡!$J$19:$J$2018,A486)</f>
        <v>299</v>
      </c>
      <c r="D486" s="3">
        <f>INDEX([3]关卡!$N$19:$N$2018,A486)</f>
        <v>299</v>
      </c>
      <c r="E486" s="3" t="s">
        <v>24</v>
      </c>
      <c r="F486" s="3" t="s">
        <v>26</v>
      </c>
      <c r="G486" s="3">
        <v>3</v>
      </c>
      <c r="H486" s="3">
        <v>0</v>
      </c>
      <c r="I486" s="3">
        <v>0</v>
      </c>
      <c r="J486" s="4">
        <v>1</v>
      </c>
      <c r="K486" s="4">
        <v>1</v>
      </c>
      <c r="L486" s="4">
        <v>2</v>
      </c>
      <c r="M486" s="3">
        <v>15</v>
      </c>
      <c r="N486" s="3">
        <v>2</v>
      </c>
      <c r="O486" s="3">
        <f>HLOOKUP(O$5,[1]非R能力!$B$8:$F$558,$C486+1,0)</f>
        <v>401175.56579281786</v>
      </c>
      <c r="P486" s="3">
        <f>HLOOKUP(P$5,[1]非R能力!$B$8:$F$558,$C486+1,0)</f>
        <v>68123.486771824406</v>
      </c>
      <c r="Q486" s="3">
        <f>HLOOKUP(Q$5,[1]非R能力!$B$8:$F$558,$C486+1,0)</f>
        <v>41859.130971036044</v>
      </c>
      <c r="R486" s="3">
        <f>HLOOKUP(R$5,[1]非R能力!$B$8:$F$558,$C486+1,0)</f>
        <v>55687.856100270699</v>
      </c>
      <c r="S486" s="3">
        <f>HLOOKUP(S$5,[1]非R能力!$B$8:$F$558,$C486+1,0)</f>
        <v>15256.026893168828</v>
      </c>
      <c r="T486" s="3">
        <f>INDEX([1]非R能力!$H$9:$H$558,D486)</f>
        <v>17710.192219039422</v>
      </c>
      <c r="U486" s="3">
        <f>IF(E486="小怪",0,IF(INDEX([1]非R能力!$FK$9:$FK$558,C486)=0,0,10))</f>
        <v>0</v>
      </c>
      <c r="V486" s="3">
        <f>IF(E486="小怪",0,IF(INDEX([1]非R能力!$FH$9:$FH$558,C486)=0,0,5000))</f>
        <v>0</v>
      </c>
      <c r="W486" s="3">
        <f>HLOOKUP(W$5,[2]人物技能基础!$O$3:$Q$553,$C486+1,0)</f>
        <v>3.637142857142857</v>
      </c>
      <c r="X486" s="3">
        <f>HLOOKUP(X$5,[2]人物技能基础!$O$3:$Q$553,$C486+1,0)</f>
        <v>2.0186428571428574</v>
      </c>
      <c r="Y486" s="3">
        <f>HLOOKUP(Y$5,[2]人物技能基础!$O$3:$Q$553,$C486+1,0)</f>
        <v>99.964285714285708</v>
      </c>
      <c r="Z486" s="3">
        <f t="shared" si="43"/>
        <v>372785</v>
      </c>
      <c r="AA486" s="3">
        <f t="shared" si="44"/>
        <v>8371</v>
      </c>
      <c r="AB486" s="3">
        <f t="shared" si="45"/>
        <v>0</v>
      </c>
      <c r="AC486" s="3">
        <f t="shared" si="46"/>
        <v>15256</v>
      </c>
      <c r="AD486" s="3">
        <f t="shared" si="47"/>
        <v>55687</v>
      </c>
    </row>
    <row r="487" spans="1:30" x14ac:dyDescent="0.15">
      <c r="A487" s="3">
        <v>482</v>
      </c>
      <c r="B487" s="3" t="str">
        <f t="shared" si="42"/>
        <v>关卡482小怪</v>
      </c>
      <c r="C487" s="3">
        <f>INDEX([3]关卡!$J$19:$J$2018,A487)</f>
        <v>299</v>
      </c>
      <c r="D487" s="3">
        <f>INDEX([3]关卡!$N$19:$N$2018,A487)</f>
        <v>299</v>
      </c>
      <c r="E487" s="3" t="s">
        <v>24</v>
      </c>
      <c r="F487" s="3" t="s">
        <v>26</v>
      </c>
      <c r="G487" s="3">
        <v>3</v>
      </c>
      <c r="H487" s="3">
        <v>0</v>
      </c>
      <c r="I487" s="3">
        <v>0</v>
      </c>
      <c r="J487" s="4">
        <v>1</v>
      </c>
      <c r="K487" s="4">
        <v>1</v>
      </c>
      <c r="L487" s="4">
        <v>2</v>
      </c>
      <c r="M487" s="3">
        <v>15</v>
      </c>
      <c r="N487" s="3">
        <v>2</v>
      </c>
      <c r="O487" s="3">
        <f>HLOOKUP(O$5,[1]非R能力!$B$8:$F$558,$C487+1,0)</f>
        <v>401175.56579281786</v>
      </c>
      <c r="P487" s="3">
        <f>HLOOKUP(P$5,[1]非R能力!$B$8:$F$558,$C487+1,0)</f>
        <v>68123.486771824406</v>
      </c>
      <c r="Q487" s="3">
        <f>HLOOKUP(Q$5,[1]非R能力!$B$8:$F$558,$C487+1,0)</f>
        <v>41859.130971036044</v>
      </c>
      <c r="R487" s="3">
        <f>HLOOKUP(R$5,[1]非R能力!$B$8:$F$558,$C487+1,0)</f>
        <v>55687.856100270699</v>
      </c>
      <c r="S487" s="3">
        <f>HLOOKUP(S$5,[1]非R能力!$B$8:$F$558,$C487+1,0)</f>
        <v>15256.026893168828</v>
      </c>
      <c r="T487" s="3">
        <f>INDEX([1]非R能力!$H$9:$H$558,D487)</f>
        <v>17710.192219039422</v>
      </c>
      <c r="U487" s="3">
        <f>IF(E487="小怪",0,IF(INDEX([1]非R能力!$FK$9:$FK$558,C487)=0,0,10))</f>
        <v>0</v>
      </c>
      <c r="V487" s="3">
        <f>IF(E487="小怪",0,IF(INDEX([1]非R能力!$FH$9:$FH$558,C487)=0,0,5000))</f>
        <v>0</v>
      </c>
      <c r="W487" s="3">
        <f>HLOOKUP(W$5,[2]人物技能基础!$O$3:$Q$553,$C487+1,0)</f>
        <v>3.637142857142857</v>
      </c>
      <c r="X487" s="3">
        <f>HLOOKUP(X$5,[2]人物技能基础!$O$3:$Q$553,$C487+1,0)</f>
        <v>2.0186428571428574</v>
      </c>
      <c r="Y487" s="3">
        <f>HLOOKUP(Y$5,[2]人物技能基础!$O$3:$Q$553,$C487+1,0)</f>
        <v>99.964285714285708</v>
      </c>
      <c r="Z487" s="3">
        <f t="shared" si="43"/>
        <v>372785</v>
      </c>
      <c r="AA487" s="3">
        <f t="shared" si="44"/>
        <v>8371</v>
      </c>
      <c r="AB487" s="3">
        <f t="shared" si="45"/>
        <v>0</v>
      </c>
      <c r="AC487" s="3">
        <f t="shared" si="46"/>
        <v>15256</v>
      </c>
      <c r="AD487" s="3">
        <f t="shared" si="47"/>
        <v>55687</v>
      </c>
    </row>
    <row r="488" spans="1:30" x14ac:dyDescent="0.15">
      <c r="A488" s="3">
        <v>483</v>
      </c>
      <c r="B488" s="3" t="str">
        <f t="shared" si="42"/>
        <v>关卡483小怪</v>
      </c>
      <c r="C488" s="3">
        <f>INDEX([3]关卡!$J$19:$J$2018,A488)</f>
        <v>300</v>
      </c>
      <c r="D488" s="3">
        <f>INDEX([3]关卡!$N$19:$N$2018,A488)</f>
        <v>300</v>
      </c>
      <c r="E488" s="3" t="s">
        <v>24</v>
      </c>
      <c r="F488" s="3" t="s">
        <v>26</v>
      </c>
      <c r="G488" s="3">
        <v>3</v>
      </c>
      <c r="H488" s="3">
        <v>0</v>
      </c>
      <c r="I488" s="3">
        <v>0</v>
      </c>
      <c r="J488" s="4">
        <v>1</v>
      </c>
      <c r="K488" s="4">
        <v>1</v>
      </c>
      <c r="L488" s="4">
        <v>2</v>
      </c>
      <c r="M488" s="3">
        <v>15</v>
      </c>
      <c r="N488" s="3">
        <v>2</v>
      </c>
      <c r="O488" s="3">
        <f>HLOOKUP(O$5,[1]非R能力!$B$8:$F$558,$C488+1,0)</f>
        <v>409002.31838159374</v>
      </c>
      <c r="P488" s="3">
        <f>HLOOKUP(P$5,[1]非R能力!$B$8:$F$558,$C488+1,0)</f>
        <v>70358.046457391116</v>
      </c>
      <c r="Q488" s="3">
        <f>HLOOKUP(Q$5,[1]非R能力!$B$8:$F$558,$C488+1,0)</f>
        <v>42521.249132691257</v>
      </c>
      <c r="R488" s="3">
        <f>HLOOKUP(R$5,[1]非R能力!$B$8:$F$558,$C488+1,0)</f>
        <v>56463.898858489709</v>
      </c>
      <c r="S488" s="3">
        <f>HLOOKUP(S$5,[1]非R能力!$B$8:$F$558,$C488+1,0)</f>
        <v>15445.657241890343</v>
      </c>
      <c r="T488" s="3">
        <f>INDEX([1]非R能力!$H$9:$H$558,D488)</f>
        <v>17828.778289570386</v>
      </c>
      <c r="U488" s="3">
        <f>IF(E488="小怪",0,IF(INDEX([1]非R能力!$FK$9:$FK$558,C488)=0,0,10))</f>
        <v>0</v>
      </c>
      <c r="V488" s="3">
        <f>IF(E488="小怪",0,IF(INDEX([1]非R能力!$FH$9:$FH$558,C488)=0,0,5000))</f>
        <v>0</v>
      </c>
      <c r="W488" s="3">
        <f>HLOOKUP(W$5,[2]人物技能基础!$O$3:$Q$553,$C488+1,0)</f>
        <v>3.637142857142857</v>
      </c>
      <c r="X488" s="3">
        <f>HLOOKUP(X$5,[2]人物技能基础!$O$3:$Q$553,$C488+1,0)</f>
        <v>2.0186428571428574</v>
      </c>
      <c r="Y488" s="3">
        <f>HLOOKUP(Y$5,[2]人物技能基础!$O$3:$Q$553,$C488+1,0)</f>
        <v>99.964285714285708</v>
      </c>
      <c r="Z488" s="3">
        <f t="shared" si="43"/>
        <v>383895</v>
      </c>
      <c r="AA488" s="3">
        <f t="shared" si="44"/>
        <v>8504</v>
      </c>
      <c r="AB488" s="3">
        <f t="shared" si="45"/>
        <v>0</v>
      </c>
      <c r="AC488" s="3">
        <f t="shared" si="46"/>
        <v>15445</v>
      </c>
      <c r="AD488" s="3">
        <f t="shared" si="47"/>
        <v>56463</v>
      </c>
    </row>
    <row r="489" spans="1:30" x14ac:dyDescent="0.15">
      <c r="A489" s="3">
        <v>484</v>
      </c>
      <c r="B489" s="3" t="str">
        <f t="shared" si="42"/>
        <v>关卡484小怪</v>
      </c>
      <c r="C489" s="3">
        <f>INDEX([3]关卡!$J$19:$J$2018,A489)</f>
        <v>300</v>
      </c>
      <c r="D489" s="3">
        <f>INDEX([3]关卡!$N$19:$N$2018,A489)</f>
        <v>300</v>
      </c>
      <c r="E489" s="3" t="s">
        <v>24</v>
      </c>
      <c r="F489" s="3" t="s">
        <v>26</v>
      </c>
      <c r="G489" s="3">
        <v>3</v>
      </c>
      <c r="H489" s="3">
        <v>0</v>
      </c>
      <c r="I489" s="3">
        <v>0</v>
      </c>
      <c r="J489" s="4">
        <v>1</v>
      </c>
      <c r="K489" s="4">
        <v>1</v>
      </c>
      <c r="L489" s="4">
        <v>2</v>
      </c>
      <c r="M489" s="3">
        <v>15</v>
      </c>
      <c r="N489" s="3">
        <v>2</v>
      </c>
      <c r="O489" s="3">
        <f>HLOOKUP(O$5,[1]非R能力!$B$8:$F$558,$C489+1,0)</f>
        <v>409002.31838159374</v>
      </c>
      <c r="P489" s="3">
        <f>HLOOKUP(P$5,[1]非R能力!$B$8:$F$558,$C489+1,0)</f>
        <v>70358.046457391116</v>
      </c>
      <c r="Q489" s="3">
        <f>HLOOKUP(Q$5,[1]非R能力!$B$8:$F$558,$C489+1,0)</f>
        <v>42521.249132691257</v>
      </c>
      <c r="R489" s="3">
        <f>HLOOKUP(R$5,[1]非R能力!$B$8:$F$558,$C489+1,0)</f>
        <v>56463.898858489709</v>
      </c>
      <c r="S489" s="3">
        <f>HLOOKUP(S$5,[1]非R能力!$B$8:$F$558,$C489+1,0)</f>
        <v>15445.657241890343</v>
      </c>
      <c r="T489" s="3">
        <f>INDEX([1]非R能力!$H$9:$H$558,D489)</f>
        <v>17828.778289570386</v>
      </c>
      <c r="U489" s="3">
        <f>IF(E489="小怪",0,IF(INDEX([1]非R能力!$FK$9:$FK$558,C489)=0,0,10))</f>
        <v>0</v>
      </c>
      <c r="V489" s="3">
        <f>IF(E489="小怪",0,IF(INDEX([1]非R能力!$FH$9:$FH$558,C489)=0,0,5000))</f>
        <v>0</v>
      </c>
      <c r="W489" s="3">
        <f>HLOOKUP(W$5,[2]人物技能基础!$O$3:$Q$553,$C489+1,0)</f>
        <v>3.637142857142857</v>
      </c>
      <c r="X489" s="3">
        <f>HLOOKUP(X$5,[2]人物技能基础!$O$3:$Q$553,$C489+1,0)</f>
        <v>2.0186428571428574</v>
      </c>
      <c r="Y489" s="3">
        <f>HLOOKUP(Y$5,[2]人物技能基础!$O$3:$Q$553,$C489+1,0)</f>
        <v>99.964285714285708</v>
      </c>
      <c r="Z489" s="3">
        <f t="shared" si="43"/>
        <v>383895</v>
      </c>
      <c r="AA489" s="3">
        <f t="shared" si="44"/>
        <v>8504</v>
      </c>
      <c r="AB489" s="3">
        <f t="shared" si="45"/>
        <v>0</v>
      </c>
      <c r="AC489" s="3">
        <f t="shared" si="46"/>
        <v>15445</v>
      </c>
      <c r="AD489" s="3">
        <f t="shared" si="47"/>
        <v>56463</v>
      </c>
    </row>
    <row r="490" spans="1:30" x14ac:dyDescent="0.15">
      <c r="A490" s="3">
        <v>485</v>
      </c>
      <c r="B490" s="3" t="str">
        <f t="shared" si="42"/>
        <v>关卡485小怪</v>
      </c>
      <c r="C490" s="3">
        <f>INDEX([3]关卡!$J$19:$J$2018,A490)</f>
        <v>300</v>
      </c>
      <c r="D490" s="3">
        <f>INDEX([3]关卡!$N$19:$N$2018,A490)</f>
        <v>300</v>
      </c>
      <c r="E490" s="3" t="s">
        <v>24</v>
      </c>
      <c r="F490" s="3" t="s">
        <v>26</v>
      </c>
      <c r="G490" s="3">
        <v>3</v>
      </c>
      <c r="H490" s="3">
        <v>0</v>
      </c>
      <c r="I490" s="3">
        <v>0</v>
      </c>
      <c r="J490" s="4">
        <v>1</v>
      </c>
      <c r="K490" s="4">
        <v>1</v>
      </c>
      <c r="L490" s="4">
        <v>2</v>
      </c>
      <c r="M490" s="3">
        <v>15</v>
      </c>
      <c r="N490" s="3">
        <v>2</v>
      </c>
      <c r="O490" s="3">
        <f>HLOOKUP(O$5,[1]非R能力!$B$8:$F$558,$C490+1,0)</f>
        <v>409002.31838159374</v>
      </c>
      <c r="P490" s="3">
        <f>HLOOKUP(P$5,[1]非R能力!$B$8:$F$558,$C490+1,0)</f>
        <v>70358.046457391116</v>
      </c>
      <c r="Q490" s="3">
        <f>HLOOKUP(Q$5,[1]非R能力!$B$8:$F$558,$C490+1,0)</f>
        <v>42521.249132691257</v>
      </c>
      <c r="R490" s="3">
        <f>HLOOKUP(R$5,[1]非R能力!$B$8:$F$558,$C490+1,0)</f>
        <v>56463.898858489709</v>
      </c>
      <c r="S490" s="3">
        <f>HLOOKUP(S$5,[1]非R能力!$B$8:$F$558,$C490+1,0)</f>
        <v>15445.657241890343</v>
      </c>
      <c r="T490" s="3">
        <f>INDEX([1]非R能力!$H$9:$H$558,D490)</f>
        <v>17828.778289570386</v>
      </c>
      <c r="U490" s="3">
        <f>IF(E490="小怪",0,IF(INDEX([1]非R能力!$FK$9:$FK$558,C490)=0,0,10))</f>
        <v>0</v>
      </c>
      <c r="V490" s="3">
        <f>IF(E490="小怪",0,IF(INDEX([1]非R能力!$FH$9:$FH$558,C490)=0,0,5000))</f>
        <v>0</v>
      </c>
      <c r="W490" s="3">
        <f>HLOOKUP(W$5,[2]人物技能基础!$O$3:$Q$553,$C490+1,0)</f>
        <v>3.637142857142857</v>
      </c>
      <c r="X490" s="3">
        <f>HLOOKUP(X$5,[2]人物技能基础!$O$3:$Q$553,$C490+1,0)</f>
        <v>2.0186428571428574</v>
      </c>
      <c r="Y490" s="3">
        <f>HLOOKUP(Y$5,[2]人物技能基础!$O$3:$Q$553,$C490+1,0)</f>
        <v>99.964285714285708</v>
      </c>
      <c r="Z490" s="3">
        <f t="shared" si="43"/>
        <v>383895</v>
      </c>
      <c r="AA490" s="3">
        <f t="shared" si="44"/>
        <v>8504</v>
      </c>
      <c r="AB490" s="3">
        <f t="shared" si="45"/>
        <v>0</v>
      </c>
      <c r="AC490" s="3">
        <f t="shared" si="46"/>
        <v>15445</v>
      </c>
      <c r="AD490" s="3">
        <f t="shared" si="47"/>
        <v>56463</v>
      </c>
    </row>
    <row r="491" spans="1:30" x14ac:dyDescent="0.15">
      <c r="A491" s="3">
        <v>486</v>
      </c>
      <c r="B491" s="3" t="str">
        <f t="shared" si="42"/>
        <v>关卡486小怪</v>
      </c>
      <c r="C491" s="3">
        <f>INDEX([3]关卡!$J$19:$J$2018,A491)</f>
        <v>300</v>
      </c>
      <c r="D491" s="3">
        <f>INDEX([3]关卡!$N$19:$N$2018,A491)</f>
        <v>300</v>
      </c>
      <c r="E491" s="3" t="s">
        <v>24</v>
      </c>
      <c r="F491" s="3" t="s">
        <v>26</v>
      </c>
      <c r="G491" s="3">
        <v>3</v>
      </c>
      <c r="H491" s="3">
        <v>0</v>
      </c>
      <c r="I491" s="3">
        <v>0</v>
      </c>
      <c r="J491" s="4">
        <v>1</v>
      </c>
      <c r="K491" s="4">
        <v>1</v>
      </c>
      <c r="L491" s="4">
        <v>2</v>
      </c>
      <c r="M491" s="3">
        <v>15</v>
      </c>
      <c r="N491" s="3">
        <v>2</v>
      </c>
      <c r="O491" s="3">
        <f>HLOOKUP(O$5,[1]非R能力!$B$8:$F$558,$C491+1,0)</f>
        <v>409002.31838159374</v>
      </c>
      <c r="P491" s="3">
        <f>HLOOKUP(P$5,[1]非R能力!$B$8:$F$558,$C491+1,0)</f>
        <v>70358.046457391116</v>
      </c>
      <c r="Q491" s="3">
        <f>HLOOKUP(Q$5,[1]非R能力!$B$8:$F$558,$C491+1,0)</f>
        <v>42521.249132691257</v>
      </c>
      <c r="R491" s="3">
        <f>HLOOKUP(R$5,[1]非R能力!$B$8:$F$558,$C491+1,0)</f>
        <v>56463.898858489709</v>
      </c>
      <c r="S491" s="3">
        <f>HLOOKUP(S$5,[1]非R能力!$B$8:$F$558,$C491+1,0)</f>
        <v>15445.657241890343</v>
      </c>
      <c r="T491" s="3">
        <f>INDEX([1]非R能力!$H$9:$H$558,D491)</f>
        <v>17828.778289570386</v>
      </c>
      <c r="U491" s="3">
        <f>IF(E491="小怪",0,IF(INDEX([1]非R能力!$FK$9:$FK$558,C491)=0,0,10))</f>
        <v>0</v>
      </c>
      <c r="V491" s="3">
        <f>IF(E491="小怪",0,IF(INDEX([1]非R能力!$FH$9:$FH$558,C491)=0,0,5000))</f>
        <v>0</v>
      </c>
      <c r="W491" s="3">
        <f>HLOOKUP(W$5,[2]人物技能基础!$O$3:$Q$553,$C491+1,0)</f>
        <v>3.637142857142857</v>
      </c>
      <c r="X491" s="3">
        <f>HLOOKUP(X$5,[2]人物技能基础!$O$3:$Q$553,$C491+1,0)</f>
        <v>2.0186428571428574</v>
      </c>
      <c r="Y491" s="3">
        <f>HLOOKUP(Y$5,[2]人物技能基础!$O$3:$Q$553,$C491+1,0)</f>
        <v>99.964285714285708</v>
      </c>
      <c r="Z491" s="3">
        <f t="shared" si="43"/>
        <v>383895</v>
      </c>
      <c r="AA491" s="3">
        <f t="shared" si="44"/>
        <v>8504</v>
      </c>
      <c r="AB491" s="3">
        <f t="shared" si="45"/>
        <v>0</v>
      </c>
      <c r="AC491" s="3">
        <f t="shared" si="46"/>
        <v>15445</v>
      </c>
      <c r="AD491" s="3">
        <f t="shared" si="47"/>
        <v>56463</v>
      </c>
    </row>
    <row r="492" spans="1:30" x14ac:dyDescent="0.15">
      <c r="A492" s="3">
        <v>487</v>
      </c>
      <c r="B492" s="3" t="str">
        <f t="shared" si="42"/>
        <v>关卡487小怪</v>
      </c>
      <c r="C492" s="3">
        <f>INDEX([3]关卡!$J$19:$J$2018,A492)</f>
        <v>300</v>
      </c>
      <c r="D492" s="3">
        <f>INDEX([3]关卡!$N$19:$N$2018,A492)</f>
        <v>300</v>
      </c>
      <c r="E492" s="3" t="s">
        <v>24</v>
      </c>
      <c r="F492" s="3" t="s">
        <v>26</v>
      </c>
      <c r="G492" s="3">
        <v>3</v>
      </c>
      <c r="H492" s="3">
        <v>0</v>
      </c>
      <c r="I492" s="3">
        <v>0</v>
      </c>
      <c r="J492" s="4">
        <v>1</v>
      </c>
      <c r="K492" s="4">
        <v>1</v>
      </c>
      <c r="L492" s="4">
        <v>2</v>
      </c>
      <c r="M492" s="3">
        <v>15</v>
      </c>
      <c r="N492" s="3">
        <v>2</v>
      </c>
      <c r="O492" s="3">
        <f>HLOOKUP(O$5,[1]非R能力!$B$8:$F$558,$C492+1,0)</f>
        <v>409002.31838159374</v>
      </c>
      <c r="P492" s="3">
        <f>HLOOKUP(P$5,[1]非R能力!$B$8:$F$558,$C492+1,0)</f>
        <v>70358.046457391116</v>
      </c>
      <c r="Q492" s="3">
        <f>HLOOKUP(Q$5,[1]非R能力!$B$8:$F$558,$C492+1,0)</f>
        <v>42521.249132691257</v>
      </c>
      <c r="R492" s="3">
        <f>HLOOKUP(R$5,[1]非R能力!$B$8:$F$558,$C492+1,0)</f>
        <v>56463.898858489709</v>
      </c>
      <c r="S492" s="3">
        <f>HLOOKUP(S$5,[1]非R能力!$B$8:$F$558,$C492+1,0)</f>
        <v>15445.657241890343</v>
      </c>
      <c r="T492" s="3">
        <f>INDEX([1]非R能力!$H$9:$H$558,D492)</f>
        <v>17828.778289570386</v>
      </c>
      <c r="U492" s="3">
        <f>IF(E492="小怪",0,IF(INDEX([1]非R能力!$FK$9:$FK$558,C492)=0,0,10))</f>
        <v>0</v>
      </c>
      <c r="V492" s="3">
        <f>IF(E492="小怪",0,IF(INDEX([1]非R能力!$FH$9:$FH$558,C492)=0,0,5000))</f>
        <v>0</v>
      </c>
      <c r="W492" s="3">
        <f>HLOOKUP(W$5,[2]人物技能基础!$O$3:$Q$553,$C492+1,0)</f>
        <v>3.637142857142857</v>
      </c>
      <c r="X492" s="3">
        <f>HLOOKUP(X$5,[2]人物技能基础!$O$3:$Q$553,$C492+1,0)</f>
        <v>2.0186428571428574</v>
      </c>
      <c r="Y492" s="3">
        <f>HLOOKUP(Y$5,[2]人物技能基础!$O$3:$Q$553,$C492+1,0)</f>
        <v>99.964285714285708</v>
      </c>
      <c r="Z492" s="3">
        <f t="shared" si="43"/>
        <v>383895</v>
      </c>
      <c r="AA492" s="3">
        <f t="shared" si="44"/>
        <v>8504</v>
      </c>
      <c r="AB492" s="3">
        <f t="shared" si="45"/>
        <v>0</v>
      </c>
      <c r="AC492" s="3">
        <f t="shared" si="46"/>
        <v>15445</v>
      </c>
      <c r="AD492" s="3">
        <f t="shared" si="47"/>
        <v>56463</v>
      </c>
    </row>
    <row r="493" spans="1:30" x14ac:dyDescent="0.15">
      <c r="A493" s="3">
        <v>488</v>
      </c>
      <c r="B493" s="3" t="str">
        <f t="shared" si="42"/>
        <v>关卡488小怪</v>
      </c>
      <c r="C493" s="3">
        <f>INDEX([3]关卡!$J$19:$J$2018,A493)</f>
        <v>300</v>
      </c>
      <c r="D493" s="3">
        <f>INDEX([3]关卡!$N$19:$N$2018,A493)</f>
        <v>300</v>
      </c>
      <c r="E493" s="3" t="s">
        <v>24</v>
      </c>
      <c r="F493" s="3" t="s">
        <v>26</v>
      </c>
      <c r="G493" s="3">
        <v>3</v>
      </c>
      <c r="H493" s="3">
        <v>0</v>
      </c>
      <c r="I493" s="3">
        <v>0</v>
      </c>
      <c r="J493" s="4">
        <v>1</v>
      </c>
      <c r="K493" s="4">
        <v>1</v>
      </c>
      <c r="L493" s="4">
        <v>2</v>
      </c>
      <c r="M493" s="3">
        <v>15</v>
      </c>
      <c r="N493" s="3">
        <v>2</v>
      </c>
      <c r="O493" s="3">
        <f>HLOOKUP(O$5,[1]非R能力!$B$8:$F$558,$C493+1,0)</f>
        <v>409002.31838159374</v>
      </c>
      <c r="P493" s="3">
        <f>HLOOKUP(P$5,[1]非R能力!$B$8:$F$558,$C493+1,0)</f>
        <v>70358.046457391116</v>
      </c>
      <c r="Q493" s="3">
        <f>HLOOKUP(Q$5,[1]非R能力!$B$8:$F$558,$C493+1,0)</f>
        <v>42521.249132691257</v>
      </c>
      <c r="R493" s="3">
        <f>HLOOKUP(R$5,[1]非R能力!$B$8:$F$558,$C493+1,0)</f>
        <v>56463.898858489709</v>
      </c>
      <c r="S493" s="3">
        <f>HLOOKUP(S$5,[1]非R能力!$B$8:$F$558,$C493+1,0)</f>
        <v>15445.657241890343</v>
      </c>
      <c r="T493" s="3">
        <f>INDEX([1]非R能力!$H$9:$H$558,D493)</f>
        <v>17828.778289570386</v>
      </c>
      <c r="U493" s="3">
        <f>IF(E493="小怪",0,IF(INDEX([1]非R能力!$FK$9:$FK$558,C493)=0,0,10))</f>
        <v>0</v>
      </c>
      <c r="V493" s="3">
        <f>IF(E493="小怪",0,IF(INDEX([1]非R能力!$FH$9:$FH$558,C493)=0,0,5000))</f>
        <v>0</v>
      </c>
      <c r="W493" s="3">
        <f>HLOOKUP(W$5,[2]人物技能基础!$O$3:$Q$553,$C493+1,0)</f>
        <v>3.637142857142857</v>
      </c>
      <c r="X493" s="3">
        <f>HLOOKUP(X$5,[2]人物技能基础!$O$3:$Q$553,$C493+1,0)</f>
        <v>2.0186428571428574</v>
      </c>
      <c r="Y493" s="3">
        <f>HLOOKUP(Y$5,[2]人物技能基础!$O$3:$Q$553,$C493+1,0)</f>
        <v>99.964285714285708</v>
      </c>
      <c r="Z493" s="3">
        <f t="shared" si="43"/>
        <v>383895</v>
      </c>
      <c r="AA493" s="3">
        <f t="shared" si="44"/>
        <v>8504</v>
      </c>
      <c r="AB493" s="3">
        <f t="shared" si="45"/>
        <v>0</v>
      </c>
      <c r="AC493" s="3">
        <f t="shared" si="46"/>
        <v>15445</v>
      </c>
      <c r="AD493" s="3">
        <f t="shared" si="47"/>
        <v>56463</v>
      </c>
    </row>
    <row r="494" spans="1:30" x14ac:dyDescent="0.15">
      <c r="A494" s="3">
        <v>489</v>
      </c>
      <c r="B494" s="3" t="str">
        <f t="shared" si="42"/>
        <v>关卡489小怪</v>
      </c>
      <c r="C494" s="3">
        <f>INDEX([3]关卡!$J$19:$J$2018,A494)</f>
        <v>300</v>
      </c>
      <c r="D494" s="3">
        <f>INDEX([3]关卡!$N$19:$N$2018,A494)</f>
        <v>300</v>
      </c>
      <c r="E494" s="3" t="s">
        <v>24</v>
      </c>
      <c r="F494" s="3" t="s">
        <v>26</v>
      </c>
      <c r="G494" s="3">
        <v>3</v>
      </c>
      <c r="H494" s="3">
        <v>0</v>
      </c>
      <c r="I494" s="3">
        <v>0</v>
      </c>
      <c r="J494" s="4">
        <v>1</v>
      </c>
      <c r="K494" s="4">
        <v>1</v>
      </c>
      <c r="L494" s="4">
        <v>2</v>
      </c>
      <c r="M494" s="3">
        <v>15</v>
      </c>
      <c r="N494" s="3">
        <v>2</v>
      </c>
      <c r="O494" s="3">
        <f>HLOOKUP(O$5,[1]非R能力!$B$8:$F$558,$C494+1,0)</f>
        <v>409002.31838159374</v>
      </c>
      <c r="P494" s="3">
        <f>HLOOKUP(P$5,[1]非R能力!$B$8:$F$558,$C494+1,0)</f>
        <v>70358.046457391116</v>
      </c>
      <c r="Q494" s="3">
        <f>HLOOKUP(Q$5,[1]非R能力!$B$8:$F$558,$C494+1,0)</f>
        <v>42521.249132691257</v>
      </c>
      <c r="R494" s="3">
        <f>HLOOKUP(R$5,[1]非R能力!$B$8:$F$558,$C494+1,0)</f>
        <v>56463.898858489709</v>
      </c>
      <c r="S494" s="3">
        <f>HLOOKUP(S$5,[1]非R能力!$B$8:$F$558,$C494+1,0)</f>
        <v>15445.657241890343</v>
      </c>
      <c r="T494" s="3">
        <f>INDEX([1]非R能力!$H$9:$H$558,D494)</f>
        <v>17828.778289570386</v>
      </c>
      <c r="U494" s="3">
        <f>IF(E494="小怪",0,IF(INDEX([1]非R能力!$FK$9:$FK$558,C494)=0,0,10))</f>
        <v>0</v>
      </c>
      <c r="V494" s="3">
        <f>IF(E494="小怪",0,IF(INDEX([1]非R能力!$FH$9:$FH$558,C494)=0,0,5000))</f>
        <v>0</v>
      </c>
      <c r="W494" s="3">
        <f>HLOOKUP(W$5,[2]人物技能基础!$O$3:$Q$553,$C494+1,0)</f>
        <v>3.637142857142857</v>
      </c>
      <c r="X494" s="3">
        <f>HLOOKUP(X$5,[2]人物技能基础!$O$3:$Q$553,$C494+1,0)</f>
        <v>2.0186428571428574</v>
      </c>
      <c r="Y494" s="3">
        <f>HLOOKUP(Y$5,[2]人物技能基础!$O$3:$Q$553,$C494+1,0)</f>
        <v>99.964285714285708</v>
      </c>
      <c r="Z494" s="3">
        <f t="shared" si="43"/>
        <v>383895</v>
      </c>
      <c r="AA494" s="3">
        <f t="shared" si="44"/>
        <v>8504</v>
      </c>
      <c r="AB494" s="3">
        <f t="shared" si="45"/>
        <v>0</v>
      </c>
      <c r="AC494" s="3">
        <f t="shared" si="46"/>
        <v>15445</v>
      </c>
      <c r="AD494" s="3">
        <f t="shared" si="47"/>
        <v>56463</v>
      </c>
    </row>
    <row r="495" spans="1:30" x14ac:dyDescent="0.15">
      <c r="A495" s="3">
        <v>490</v>
      </c>
      <c r="B495" s="3" t="str">
        <f t="shared" si="42"/>
        <v>关卡490小怪</v>
      </c>
      <c r="C495" s="3">
        <f>INDEX([3]关卡!$J$19:$J$2018,A495)</f>
        <v>300</v>
      </c>
      <c r="D495" s="3">
        <f>INDEX([3]关卡!$N$19:$N$2018,A495)</f>
        <v>300</v>
      </c>
      <c r="E495" s="3" t="s">
        <v>24</v>
      </c>
      <c r="F495" s="3" t="s">
        <v>26</v>
      </c>
      <c r="G495" s="3">
        <v>3</v>
      </c>
      <c r="H495" s="3">
        <v>0</v>
      </c>
      <c r="I495" s="3">
        <v>0</v>
      </c>
      <c r="J495" s="4">
        <v>1</v>
      </c>
      <c r="K495" s="4">
        <v>1</v>
      </c>
      <c r="L495" s="4">
        <v>2</v>
      </c>
      <c r="M495" s="3">
        <v>15</v>
      </c>
      <c r="N495" s="3">
        <v>2</v>
      </c>
      <c r="O495" s="3">
        <f>HLOOKUP(O$5,[1]非R能力!$B$8:$F$558,$C495+1,0)</f>
        <v>409002.31838159374</v>
      </c>
      <c r="P495" s="3">
        <f>HLOOKUP(P$5,[1]非R能力!$B$8:$F$558,$C495+1,0)</f>
        <v>70358.046457391116</v>
      </c>
      <c r="Q495" s="3">
        <f>HLOOKUP(Q$5,[1]非R能力!$B$8:$F$558,$C495+1,0)</f>
        <v>42521.249132691257</v>
      </c>
      <c r="R495" s="3">
        <f>HLOOKUP(R$5,[1]非R能力!$B$8:$F$558,$C495+1,0)</f>
        <v>56463.898858489709</v>
      </c>
      <c r="S495" s="3">
        <f>HLOOKUP(S$5,[1]非R能力!$B$8:$F$558,$C495+1,0)</f>
        <v>15445.657241890343</v>
      </c>
      <c r="T495" s="3">
        <f>INDEX([1]非R能力!$H$9:$H$558,D495)</f>
        <v>17828.778289570386</v>
      </c>
      <c r="U495" s="3">
        <f>IF(E495="小怪",0,IF(INDEX([1]非R能力!$FK$9:$FK$558,C495)=0,0,10))</f>
        <v>0</v>
      </c>
      <c r="V495" s="3">
        <f>IF(E495="小怪",0,IF(INDEX([1]非R能力!$FH$9:$FH$558,C495)=0,0,5000))</f>
        <v>0</v>
      </c>
      <c r="W495" s="3">
        <f>HLOOKUP(W$5,[2]人物技能基础!$O$3:$Q$553,$C495+1,0)</f>
        <v>3.637142857142857</v>
      </c>
      <c r="X495" s="3">
        <f>HLOOKUP(X$5,[2]人物技能基础!$O$3:$Q$553,$C495+1,0)</f>
        <v>2.0186428571428574</v>
      </c>
      <c r="Y495" s="3">
        <f>HLOOKUP(Y$5,[2]人物技能基础!$O$3:$Q$553,$C495+1,0)</f>
        <v>99.964285714285708</v>
      </c>
      <c r="Z495" s="3">
        <f t="shared" si="43"/>
        <v>383895</v>
      </c>
      <c r="AA495" s="3">
        <f t="shared" si="44"/>
        <v>8504</v>
      </c>
      <c r="AB495" s="3">
        <f t="shared" si="45"/>
        <v>0</v>
      </c>
      <c r="AC495" s="3">
        <f t="shared" si="46"/>
        <v>15445</v>
      </c>
      <c r="AD495" s="3">
        <f t="shared" si="47"/>
        <v>56463</v>
      </c>
    </row>
    <row r="496" spans="1:30" x14ac:dyDescent="0.15">
      <c r="A496" s="3">
        <v>491</v>
      </c>
      <c r="B496" s="3" t="str">
        <f t="shared" si="42"/>
        <v>关卡491小怪</v>
      </c>
      <c r="C496" s="3">
        <f>INDEX([3]关卡!$J$19:$J$2018,A496)</f>
        <v>300</v>
      </c>
      <c r="D496" s="3">
        <f>INDEX([3]关卡!$N$19:$N$2018,A496)</f>
        <v>300</v>
      </c>
      <c r="E496" s="3" t="s">
        <v>24</v>
      </c>
      <c r="F496" s="3" t="s">
        <v>26</v>
      </c>
      <c r="G496" s="3">
        <v>3</v>
      </c>
      <c r="H496" s="3">
        <v>0</v>
      </c>
      <c r="I496" s="3">
        <v>0</v>
      </c>
      <c r="J496" s="4">
        <v>1</v>
      </c>
      <c r="K496" s="4">
        <v>1</v>
      </c>
      <c r="L496" s="4">
        <v>2</v>
      </c>
      <c r="M496" s="3">
        <v>15</v>
      </c>
      <c r="N496" s="3">
        <v>2</v>
      </c>
      <c r="O496" s="3">
        <f>HLOOKUP(O$5,[1]非R能力!$B$8:$F$558,$C496+1,0)</f>
        <v>409002.31838159374</v>
      </c>
      <c r="P496" s="3">
        <f>HLOOKUP(P$5,[1]非R能力!$B$8:$F$558,$C496+1,0)</f>
        <v>70358.046457391116</v>
      </c>
      <c r="Q496" s="3">
        <f>HLOOKUP(Q$5,[1]非R能力!$B$8:$F$558,$C496+1,0)</f>
        <v>42521.249132691257</v>
      </c>
      <c r="R496" s="3">
        <f>HLOOKUP(R$5,[1]非R能力!$B$8:$F$558,$C496+1,0)</f>
        <v>56463.898858489709</v>
      </c>
      <c r="S496" s="3">
        <f>HLOOKUP(S$5,[1]非R能力!$B$8:$F$558,$C496+1,0)</f>
        <v>15445.657241890343</v>
      </c>
      <c r="T496" s="3">
        <f>INDEX([1]非R能力!$H$9:$H$558,D496)</f>
        <v>17828.778289570386</v>
      </c>
      <c r="U496" s="3">
        <f>IF(E496="小怪",0,IF(INDEX([1]非R能力!$FK$9:$FK$558,C496)=0,0,10))</f>
        <v>0</v>
      </c>
      <c r="V496" s="3">
        <f>IF(E496="小怪",0,IF(INDEX([1]非R能力!$FH$9:$FH$558,C496)=0,0,5000))</f>
        <v>0</v>
      </c>
      <c r="W496" s="3">
        <f>HLOOKUP(W$5,[2]人物技能基础!$O$3:$Q$553,$C496+1,0)</f>
        <v>3.637142857142857</v>
      </c>
      <c r="X496" s="3">
        <f>HLOOKUP(X$5,[2]人物技能基础!$O$3:$Q$553,$C496+1,0)</f>
        <v>2.0186428571428574</v>
      </c>
      <c r="Y496" s="3">
        <f>HLOOKUP(Y$5,[2]人物技能基础!$O$3:$Q$553,$C496+1,0)</f>
        <v>99.964285714285708</v>
      </c>
      <c r="Z496" s="3">
        <f t="shared" si="43"/>
        <v>383895</v>
      </c>
      <c r="AA496" s="3">
        <f t="shared" si="44"/>
        <v>8504</v>
      </c>
      <c r="AB496" s="3">
        <f t="shared" si="45"/>
        <v>0</v>
      </c>
      <c r="AC496" s="3">
        <f t="shared" si="46"/>
        <v>15445</v>
      </c>
      <c r="AD496" s="3">
        <f t="shared" si="47"/>
        <v>56463</v>
      </c>
    </row>
    <row r="497" spans="1:30" x14ac:dyDescent="0.15">
      <c r="A497" s="3">
        <v>492</v>
      </c>
      <c r="B497" s="3" t="str">
        <f t="shared" si="42"/>
        <v>关卡492小怪</v>
      </c>
      <c r="C497" s="3">
        <f>INDEX([3]关卡!$J$19:$J$2018,A497)</f>
        <v>301</v>
      </c>
      <c r="D497" s="3">
        <f>INDEX([3]关卡!$N$19:$N$2018,A497)</f>
        <v>301</v>
      </c>
      <c r="E497" s="3" t="s">
        <v>24</v>
      </c>
      <c r="F497" s="3" t="s">
        <v>26</v>
      </c>
      <c r="G497" s="3">
        <v>3</v>
      </c>
      <c r="H497" s="3">
        <v>0</v>
      </c>
      <c r="I497" s="3">
        <v>0</v>
      </c>
      <c r="J497" s="4">
        <v>1</v>
      </c>
      <c r="K497" s="4">
        <v>1</v>
      </c>
      <c r="L497" s="4">
        <v>2</v>
      </c>
      <c r="M497" s="3">
        <v>15</v>
      </c>
      <c r="N497" s="3">
        <v>2</v>
      </c>
      <c r="O497" s="3">
        <f>HLOOKUP(O$5,[1]非R能力!$B$8:$F$558,$C497+1,0)</f>
        <v>413840.99667911098</v>
      </c>
      <c r="P497" s="3">
        <f>HLOOKUP(P$5,[1]非R能力!$B$8:$F$558,$C497+1,0)</f>
        <v>70988.757883081882</v>
      </c>
      <c r="Q497" s="3">
        <f>HLOOKUP(Q$5,[1]非R能力!$B$8:$F$558,$C497+1,0)</f>
        <v>42857.639644034651</v>
      </c>
      <c r="R497" s="3">
        <f>HLOOKUP(R$5,[1]非R能力!$B$8:$F$558,$C497+1,0)</f>
        <v>57170.238017661701</v>
      </c>
      <c r="S497" s="3">
        <f>HLOOKUP(S$5,[1]非R能力!$B$8:$F$558,$C497+1,0)</f>
        <v>15544.806645711826</v>
      </c>
      <c r="T497" s="3">
        <f>INDEX([1]非R能力!$H$9:$H$558,D497)</f>
        <v>17947.97123045252</v>
      </c>
      <c r="U497" s="3">
        <f>IF(E497="小怪",0,IF(INDEX([1]非R能力!$FK$9:$FK$558,C497)=0,0,10))</f>
        <v>0</v>
      </c>
      <c r="V497" s="3">
        <f>IF(E497="小怪",0,IF(INDEX([1]非R能力!$FH$9:$FH$558,C497)=0,0,5000))</f>
        <v>0</v>
      </c>
      <c r="W497" s="3">
        <f>HLOOKUP(W$5,[2]人物技能基础!$O$3:$Q$553,$C497+1,0)</f>
        <v>3.637142857142857</v>
      </c>
      <c r="X497" s="3">
        <f>HLOOKUP(X$5,[2]人物技能基础!$O$3:$Q$553,$C497+1,0)</f>
        <v>2.0186428571428574</v>
      </c>
      <c r="Y497" s="3">
        <f>HLOOKUP(Y$5,[2]人物技能基础!$O$3:$Q$553,$C497+1,0)</f>
        <v>99.964285714285708</v>
      </c>
      <c r="Z497" s="3">
        <f t="shared" si="43"/>
        <v>387237</v>
      </c>
      <c r="AA497" s="3">
        <f t="shared" si="44"/>
        <v>8571</v>
      </c>
      <c r="AB497" s="3">
        <f t="shared" si="45"/>
        <v>0</v>
      </c>
      <c r="AC497" s="3">
        <f t="shared" si="46"/>
        <v>15544</v>
      </c>
      <c r="AD497" s="3">
        <f t="shared" si="47"/>
        <v>57170</v>
      </c>
    </row>
    <row r="498" spans="1:30" x14ac:dyDescent="0.15">
      <c r="A498" s="3">
        <v>493</v>
      </c>
      <c r="B498" s="3" t="str">
        <f t="shared" si="42"/>
        <v>关卡493小怪</v>
      </c>
      <c r="C498" s="3">
        <f>INDEX([3]关卡!$J$19:$J$2018,A498)</f>
        <v>301</v>
      </c>
      <c r="D498" s="3">
        <f>INDEX([3]关卡!$N$19:$N$2018,A498)</f>
        <v>301</v>
      </c>
      <c r="E498" s="3" t="s">
        <v>24</v>
      </c>
      <c r="F498" s="3" t="s">
        <v>26</v>
      </c>
      <c r="G498" s="3">
        <v>3</v>
      </c>
      <c r="H498" s="3">
        <v>0</v>
      </c>
      <c r="I498" s="3">
        <v>0</v>
      </c>
      <c r="J498" s="4">
        <v>1</v>
      </c>
      <c r="K498" s="4">
        <v>1</v>
      </c>
      <c r="L498" s="4">
        <v>2</v>
      </c>
      <c r="M498" s="3">
        <v>15</v>
      </c>
      <c r="N498" s="3">
        <v>2</v>
      </c>
      <c r="O498" s="3">
        <f>HLOOKUP(O$5,[1]非R能力!$B$8:$F$558,$C498+1,0)</f>
        <v>413840.99667911098</v>
      </c>
      <c r="P498" s="3">
        <f>HLOOKUP(P$5,[1]非R能力!$B$8:$F$558,$C498+1,0)</f>
        <v>70988.757883081882</v>
      </c>
      <c r="Q498" s="3">
        <f>HLOOKUP(Q$5,[1]非R能力!$B$8:$F$558,$C498+1,0)</f>
        <v>42857.639644034651</v>
      </c>
      <c r="R498" s="3">
        <f>HLOOKUP(R$5,[1]非R能力!$B$8:$F$558,$C498+1,0)</f>
        <v>57170.238017661701</v>
      </c>
      <c r="S498" s="3">
        <f>HLOOKUP(S$5,[1]非R能力!$B$8:$F$558,$C498+1,0)</f>
        <v>15544.806645711826</v>
      </c>
      <c r="T498" s="3">
        <f>INDEX([1]非R能力!$H$9:$H$558,D498)</f>
        <v>17947.97123045252</v>
      </c>
      <c r="U498" s="3">
        <f>IF(E498="小怪",0,IF(INDEX([1]非R能力!$FK$9:$FK$558,C498)=0,0,10))</f>
        <v>0</v>
      </c>
      <c r="V498" s="3">
        <f>IF(E498="小怪",0,IF(INDEX([1]非R能力!$FH$9:$FH$558,C498)=0,0,5000))</f>
        <v>0</v>
      </c>
      <c r="W498" s="3">
        <f>HLOOKUP(W$5,[2]人物技能基础!$O$3:$Q$553,$C498+1,0)</f>
        <v>3.637142857142857</v>
      </c>
      <c r="X498" s="3">
        <f>HLOOKUP(X$5,[2]人物技能基础!$O$3:$Q$553,$C498+1,0)</f>
        <v>2.0186428571428574</v>
      </c>
      <c r="Y498" s="3">
        <f>HLOOKUP(Y$5,[2]人物技能基础!$O$3:$Q$553,$C498+1,0)</f>
        <v>99.964285714285708</v>
      </c>
      <c r="Z498" s="3">
        <f t="shared" si="43"/>
        <v>387237</v>
      </c>
      <c r="AA498" s="3">
        <f t="shared" si="44"/>
        <v>8571</v>
      </c>
      <c r="AB498" s="3">
        <f t="shared" si="45"/>
        <v>0</v>
      </c>
      <c r="AC498" s="3">
        <f t="shared" si="46"/>
        <v>15544</v>
      </c>
      <c r="AD498" s="3">
        <f t="shared" si="47"/>
        <v>57170</v>
      </c>
    </row>
    <row r="499" spans="1:30" x14ac:dyDescent="0.15">
      <c r="A499" s="3">
        <v>494</v>
      </c>
      <c r="B499" s="3" t="str">
        <f t="shared" si="42"/>
        <v>关卡494小怪</v>
      </c>
      <c r="C499" s="3">
        <f>INDEX([3]关卡!$J$19:$J$2018,A499)</f>
        <v>301</v>
      </c>
      <c r="D499" s="3">
        <f>INDEX([3]关卡!$N$19:$N$2018,A499)</f>
        <v>301</v>
      </c>
      <c r="E499" s="3" t="s">
        <v>24</v>
      </c>
      <c r="F499" s="3" t="s">
        <v>26</v>
      </c>
      <c r="G499" s="3">
        <v>3</v>
      </c>
      <c r="H499" s="3">
        <v>0</v>
      </c>
      <c r="I499" s="3">
        <v>0</v>
      </c>
      <c r="J499" s="4">
        <v>1</v>
      </c>
      <c r="K499" s="4">
        <v>1</v>
      </c>
      <c r="L499" s="4">
        <v>2</v>
      </c>
      <c r="M499" s="3">
        <v>15</v>
      </c>
      <c r="N499" s="3">
        <v>2</v>
      </c>
      <c r="O499" s="3">
        <f>HLOOKUP(O$5,[1]非R能力!$B$8:$F$558,$C499+1,0)</f>
        <v>413840.99667911098</v>
      </c>
      <c r="P499" s="3">
        <f>HLOOKUP(P$5,[1]非R能力!$B$8:$F$558,$C499+1,0)</f>
        <v>70988.757883081882</v>
      </c>
      <c r="Q499" s="3">
        <f>HLOOKUP(Q$5,[1]非R能力!$B$8:$F$558,$C499+1,0)</f>
        <v>42857.639644034651</v>
      </c>
      <c r="R499" s="3">
        <f>HLOOKUP(R$5,[1]非R能力!$B$8:$F$558,$C499+1,0)</f>
        <v>57170.238017661701</v>
      </c>
      <c r="S499" s="3">
        <f>HLOOKUP(S$5,[1]非R能力!$B$8:$F$558,$C499+1,0)</f>
        <v>15544.806645711826</v>
      </c>
      <c r="T499" s="3">
        <f>INDEX([1]非R能力!$H$9:$H$558,D499)</f>
        <v>17947.97123045252</v>
      </c>
      <c r="U499" s="3">
        <f>IF(E499="小怪",0,IF(INDEX([1]非R能力!$FK$9:$FK$558,C499)=0,0,10))</f>
        <v>0</v>
      </c>
      <c r="V499" s="3">
        <f>IF(E499="小怪",0,IF(INDEX([1]非R能力!$FH$9:$FH$558,C499)=0,0,5000))</f>
        <v>0</v>
      </c>
      <c r="W499" s="3">
        <f>HLOOKUP(W$5,[2]人物技能基础!$O$3:$Q$553,$C499+1,0)</f>
        <v>3.637142857142857</v>
      </c>
      <c r="X499" s="3">
        <f>HLOOKUP(X$5,[2]人物技能基础!$O$3:$Q$553,$C499+1,0)</f>
        <v>2.0186428571428574</v>
      </c>
      <c r="Y499" s="3">
        <f>HLOOKUP(Y$5,[2]人物技能基础!$O$3:$Q$553,$C499+1,0)</f>
        <v>99.964285714285708</v>
      </c>
      <c r="Z499" s="3">
        <f t="shared" si="43"/>
        <v>387237</v>
      </c>
      <c r="AA499" s="3">
        <f t="shared" si="44"/>
        <v>8571</v>
      </c>
      <c r="AB499" s="3">
        <f t="shared" si="45"/>
        <v>0</v>
      </c>
      <c r="AC499" s="3">
        <f t="shared" si="46"/>
        <v>15544</v>
      </c>
      <c r="AD499" s="3">
        <f t="shared" si="47"/>
        <v>57170</v>
      </c>
    </row>
    <row r="500" spans="1:30" x14ac:dyDescent="0.15">
      <c r="A500" s="3">
        <v>495</v>
      </c>
      <c r="B500" s="3" t="str">
        <f t="shared" si="42"/>
        <v>关卡495小怪</v>
      </c>
      <c r="C500" s="3">
        <f>INDEX([3]关卡!$J$19:$J$2018,A500)</f>
        <v>301</v>
      </c>
      <c r="D500" s="3">
        <f>INDEX([3]关卡!$N$19:$N$2018,A500)</f>
        <v>301</v>
      </c>
      <c r="E500" s="3" t="s">
        <v>24</v>
      </c>
      <c r="F500" s="3" t="s">
        <v>26</v>
      </c>
      <c r="G500" s="3">
        <v>3</v>
      </c>
      <c r="H500" s="3">
        <v>0</v>
      </c>
      <c r="I500" s="3">
        <v>0</v>
      </c>
      <c r="J500" s="4">
        <v>1</v>
      </c>
      <c r="K500" s="4">
        <v>1</v>
      </c>
      <c r="L500" s="4">
        <v>2</v>
      </c>
      <c r="M500" s="3">
        <v>15</v>
      </c>
      <c r="N500" s="3">
        <v>2</v>
      </c>
      <c r="O500" s="3">
        <f>HLOOKUP(O$5,[1]非R能力!$B$8:$F$558,$C500+1,0)</f>
        <v>413840.99667911098</v>
      </c>
      <c r="P500" s="3">
        <f>HLOOKUP(P$5,[1]非R能力!$B$8:$F$558,$C500+1,0)</f>
        <v>70988.757883081882</v>
      </c>
      <c r="Q500" s="3">
        <f>HLOOKUP(Q$5,[1]非R能力!$B$8:$F$558,$C500+1,0)</f>
        <v>42857.639644034651</v>
      </c>
      <c r="R500" s="3">
        <f>HLOOKUP(R$5,[1]非R能力!$B$8:$F$558,$C500+1,0)</f>
        <v>57170.238017661701</v>
      </c>
      <c r="S500" s="3">
        <f>HLOOKUP(S$5,[1]非R能力!$B$8:$F$558,$C500+1,0)</f>
        <v>15544.806645711826</v>
      </c>
      <c r="T500" s="3">
        <f>INDEX([1]非R能力!$H$9:$H$558,D500)</f>
        <v>17947.97123045252</v>
      </c>
      <c r="U500" s="3">
        <f>IF(E500="小怪",0,IF(INDEX([1]非R能力!$FK$9:$FK$558,C500)=0,0,10))</f>
        <v>0</v>
      </c>
      <c r="V500" s="3">
        <f>IF(E500="小怪",0,IF(INDEX([1]非R能力!$FH$9:$FH$558,C500)=0,0,5000))</f>
        <v>0</v>
      </c>
      <c r="W500" s="3">
        <f>HLOOKUP(W$5,[2]人物技能基础!$O$3:$Q$553,$C500+1,0)</f>
        <v>3.637142857142857</v>
      </c>
      <c r="X500" s="3">
        <f>HLOOKUP(X$5,[2]人物技能基础!$O$3:$Q$553,$C500+1,0)</f>
        <v>2.0186428571428574</v>
      </c>
      <c r="Y500" s="3">
        <f>HLOOKUP(Y$5,[2]人物技能基础!$O$3:$Q$553,$C500+1,0)</f>
        <v>99.964285714285708</v>
      </c>
      <c r="Z500" s="3">
        <f t="shared" si="43"/>
        <v>387237</v>
      </c>
      <c r="AA500" s="3">
        <f t="shared" si="44"/>
        <v>8571</v>
      </c>
      <c r="AB500" s="3">
        <f t="shared" si="45"/>
        <v>0</v>
      </c>
      <c r="AC500" s="3">
        <f t="shared" si="46"/>
        <v>15544</v>
      </c>
      <c r="AD500" s="3">
        <f t="shared" si="47"/>
        <v>57170</v>
      </c>
    </row>
    <row r="501" spans="1:30" x14ac:dyDescent="0.15">
      <c r="A501" s="3">
        <v>496</v>
      </c>
      <c r="B501" s="3" t="str">
        <f t="shared" si="42"/>
        <v>关卡496小怪</v>
      </c>
      <c r="C501" s="3">
        <f>INDEX([3]关卡!$J$19:$J$2018,A501)</f>
        <v>301</v>
      </c>
      <c r="D501" s="3">
        <f>INDEX([3]关卡!$N$19:$N$2018,A501)</f>
        <v>301</v>
      </c>
      <c r="E501" s="3" t="s">
        <v>24</v>
      </c>
      <c r="F501" s="3" t="s">
        <v>26</v>
      </c>
      <c r="G501" s="3">
        <v>3</v>
      </c>
      <c r="H501" s="3">
        <v>0</v>
      </c>
      <c r="I501" s="3">
        <v>0</v>
      </c>
      <c r="J501" s="4">
        <v>1</v>
      </c>
      <c r="K501" s="4">
        <v>1</v>
      </c>
      <c r="L501" s="4">
        <v>2</v>
      </c>
      <c r="M501" s="3">
        <v>15</v>
      </c>
      <c r="N501" s="3">
        <v>2</v>
      </c>
      <c r="O501" s="3">
        <f>HLOOKUP(O$5,[1]非R能力!$B$8:$F$558,$C501+1,0)</f>
        <v>413840.99667911098</v>
      </c>
      <c r="P501" s="3">
        <f>HLOOKUP(P$5,[1]非R能力!$B$8:$F$558,$C501+1,0)</f>
        <v>70988.757883081882</v>
      </c>
      <c r="Q501" s="3">
        <f>HLOOKUP(Q$5,[1]非R能力!$B$8:$F$558,$C501+1,0)</f>
        <v>42857.639644034651</v>
      </c>
      <c r="R501" s="3">
        <f>HLOOKUP(R$5,[1]非R能力!$B$8:$F$558,$C501+1,0)</f>
        <v>57170.238017661701</v>
      </c>
      <c r="S501" s="3">
        <f>HLOOKUP(S$5,[1]非R能力!$B$8:$F$558,$C501+1,0)</f>
        <v>15544.806645711826</v>
      </c>
      <c r="T501" s="3">
        <f>INDEX([1]非R能力!$H$9:$H$558,D501)</f>
        <v>17947.97123045252</v>
      </c>
      <c r="U501" s="3">
        <f>IF(E501="小怪",0,IF(INDEX([1]非R能力!$FK$9:$FK$558,C501)=0,0,10))</f>
        <v>0</v>
      </c>
      <c r="V501" s="3">
        <f>IF(E501="小怪",0,IF(INDEX([1]非R能力!$FH$9:$FH$558,C501)=0,0,5000))</f>
        <v>0</v>
      </c>
      <c r="W501" s="3">
        <f>HLOOKUP(W$5,[2]人物技能基础!$O$3:$Q$553,$C501+1,0)</f>
        <v>3.637142857142857</v>
      </c>
      <c r="X501" s="3">
        <f>HLOOKUP(X$5,[2]人物技能基础!$O$3:$Q$553,$C501+1,0)</f>
        <v>2.0186428571428574</v>
      </c>
      <c r="Y501" s="3">
        <f>HLOOKUP(Y$5,[2]人物技能基础!$O$3:$Q$553,$C501+1,0)</f>
        <v>99.964285714285708</v>
      </c>
      <c r="Z501" s="3">
        <f t="shared" si="43"/>
        <v>387237</v>
      </c>
      <c r="AA501" s="3">
        <f t="shared" si="44"/>
        <v>8571</v>
      </c>
      <c r="AB501" s="3">
        <f t="shared" si="45"/>
        <v>0</v>
      </c>
      <c r="AC501" s="3">
        <f t="shared" si="46"/>
        <v>15544</v>
      </c>
      <c r="AD501" s="3">
        <f t="shared" si="47"/>
        <v>57170</v>
      </c>
    </row>
    <row r="502" spans="1:30" x14ac:dyDescent="0.15">
      <c r="A502" s="3">
        <v>497</v>
      </c>
      <c r="B502" s="3" t="str">
        <f t="shared" si="42"/>
        <v>关卡497小怪</v>
      </c>
      <c r="C502" s="3">
        <f>INDEX([3]关卡!$J$19:$J$2018,A502)</f>
        <v>301</v>
      </c>
      <c r="D502" s="3">
        <f>INDEX([3]关卡!$N$19:$N$2018,A502)</f>
        <v>301</v>
      </c>
      <c r="E502" s="3" t="s">
        <v>24</v>
      </c>
      <c r="F502" s="3" t="s">
        <v>26</v>
      </c>
      <c r="G502" s="3">
        <v>3</v>
      </c>
      <c r="H502" s="3">
        <v>0</v>
      </c>
      <c r="I502" s="3">
        <v>0</v>
      </c>
      <c r="J502" s="4">
        <v>1</v>
      </c>
      <c r="K502" s="4">
        <v>1</v>
      </c>
      <c r="L502" s="4">
        <v>2</v>
      </c>
      <c r="M502" s="3">
        <v>15</v>
      </c>
      <c r="N502" s="3">
        <v>2</v>
      </c>
      <c r="O502" s="3">
        <f>HLOOKUP(O$5,[1]非R能力!$B$8:$F$558,$C502+1,0)</f>
        <v>413840.99667911098</v>
      </c>
      <c r="P502" s="3">
        <f>HLOOKUP(P$5,[1]非R能力!$B$8:$F$558,$C502+1,0)</f>
        <v>70988.757883081882</v>
      </c>
      <c r="Q502" s="3">
        <f>HLOOKUP(Q$5,[1]非R能力!$B$8:$F$558,$C502+1,0)</f>
        <v>42857.639644034651</v>
      </c>
      <c r="R502" s="3">
        <f>HLOOKUP(R$5,[1]非R能力!$B$8:$F$558,$C502+1,0)</f>
        <v>57170.238017661701</v>
      </c>
      <c r="S502" s="3">
        <f>HLOOKUP(S$5,[1]非R能力!$B$8:$F$558,$C502+1,0)</f>
        <v>15544.806645711826</v>
      </c>
      <c r="T502" s="3">
        <f>INDEX([1]非R能力!$H$9:$H$558,D502)</f>
        <v>17947.97123045252</v>
      </c>
      <c r="U502" s="3">
        <f>IF(E502="小怪",0,IF(INDEX([1]非R能力!$FK$9:$FK$558,C502)=0,0,10))</f>
        <v>0</v>
      </c>
      <c r="V502" s="3">
        <f>IF(E502="小怪",0,IF(INDEX([1]非R能力!$FH$9:$FH$558,C502)=0,0,5000))</f>
        <v>0</v>
      </c>
      <c r="W502" s="3">
        <f>HLOOKUP(W$5,[2]人物技能基础!$O$3:$Q$553,$C502+1,0)</f>
        <v>3.637142857142857</v>
      </c>
      <c r="X502" s="3">
        <f>HLOOKUP(X$5,[2]人物技能基础!$O$3:$Q$553,$C502+1,0)</f>
        <v>2.0186428571428574</v>
      </c>
      <c r="Y502" s="3">
        <f>HLOOKUP(Y$5,[2]人物技能基础!$O$3:$Q$553,$C502+1,0)</f>
        <v>99.964285714285708</v>
      </c>
      <c r="Z502" s="3">
        <f t="shared" si="43"/>
        <v>387237</v>
      </c>
      <c r="AA502" s="3">
        <f t="shared" si="44"/>
        <v>8571</v>
      </c>
      <c r="AB502" s="3">
        <f t="shared" si="45"/>
        <v>0</v>
      </c>
      <c r="AC502" s="3">
        <f t="shared" si="46"/>
        <v>15544</v>
      </c>
      <c r="AD502" s="3">
        <f t="shared" si="47"/>
        <v>57170</v>
      </c>
    </row>
    <row r="503" spans="1:30" x14ac:dyDescent="0.15">
      <c r="A503" s="3">
        <v>498</v>
      </c>
      <c r="B503" s="3" t="str">
        <f t="shared" si="42"/>
        <v>关卡498小怪</v>
      </c>
      <c r="C503" s="3">
        <f>INDEX([3]关卡!$J$19:$J$2018,A503)</f>
        <v>301</v>
      </c>
      <c r="D503" s="3">
        <f>INDEX([3]关卡!$N$19:$N$2018,A503)</f>
        <v>301</v>
      </c>
      <c r="E503" s="3" t="s">
        <v>24</v>
      </c>
      <c r="F503" s="3" t="s">
        <v>26</v>
      </c>
      <c r="G503" s="3">
        <v>3</v>
      </c>
      <c r="H503" s="3">
        <v>0</v>
      </c>
      <c r="I503" s="3">
        <v>0</v>
      </c>
      <c r="J503" s="4">
        <v>1</v>
      </c>
      <c r="K503" s="4">
        <v>1</v>
      </c>
      <c r="L503" s="4">
        <v>2</v>
      </c>
      <c r="M503" s="3">
        <v>15</v>
      </c>
      <c r="N503" s="3">
        <v>2</v>
      </c>
      <c r="O503" s="3">
        <f>HLOOKUP(O$5,[1]非R能力!$B$8:$F$558,$C503+1,0)</f>
        <v>413840.99667911098</v>
      </c>
      <c r="P503" s="3">
        <f>HLOOKUP(P$5,[1]非R能力!$B$8:$F$558,$C503+1,0)</f>
        <v>70988.757883081882</v>
      </c>
      <c r="Q503" s="3">
        <f>HLOOKUP(Q$5,[1]非R能力!$B$8:$F$558,$C503+1,0)</f>
        <v>42857.639644034651</v>
      </c>
      <c r="R503" s="3">
        <f>HLOOKUP(R$5,[1]非R能力!$B$8:$F$558,$C503+1,0)</f>
        <v>57170.238017661701</v>
      </c>
      <c r="S503" s="3">
        <f>HLOOKUP(S$5,[1]非R能力!$B$8:$F$558,$C503+1,0)</f>
        <v>15544.806645711826</v>
      </c>
      <c r="T503" s="3">
        <f>INDEX([1]非R能力!$H$9:$H$558,D503)</f>
        <v>17947.97123045252</v>
      </c>
      <c r="U503" s="3">
        <f>IF(E503="小怪",0,IF(INDEX([1]非R能力!$FK$9:$FK$558,C503)=0,0,10))</f>
        <v>0</v>
      </c>
      <c r="V503" s="3">
        <f>IF(E503="小怪",0,IF(INDEX([1]非R能力!$FH$9:$FH$558,C503)=0,0,5000))</f>
        <v>0</v>
      </c>
      <c r="W503" s="3">
        <f>HLOOKUP(W$5,[2]人物技能基础!$O$3:$Q$553,$C503+1,0)</f>
        <v>3.637142857142857</v>
      </c>
      <c r="X503" s="3">
        <f>HLOOKUP(X$5,[2]人物技能基础!$O$3:$Q$553,$C503+1,0)</f>
        <v>2.0186428571428574</v>
      </c>
      <c r="Y503" s="3">
        <f>HLOOKUP(Y$5,[2]人物技能基础!$O$3:$Q$553,$C503+1,0)</f>
        <v>99.964285714285708</v>
      </c>
      <c r="Z503" s="3">
        <f t="shared" si="43"/>
        <v>387237</v>
      </c>
      <c r="AA503" s="3">
        <f t="shared" si="44"/>
        <v>8571</v>
      </c>
      <c r="AB503" s="3">
        <f t="shared" si="45"/>
        <v>0</v>
      </c>
      <c r="AC503" s="3">
        <f t="shared" si="46"/>
        <v>15544</v>
      </c>
      <c r="AD503" s="3">
        <f t="shared" si="47"/>
        <v>57170</v>
      </c>
    </row>
    <row r="504" spans="1:30" x14ac:dyDescent="0.15">
      <c r="A504" s="3">
        <v>499</v>
      </c>
      <c r="B504" s="3" t="str">
        <f t="shared" si="42"/>
        <v>关卡499小怪</v>
      </c>
      <c r="C504" s="3">
        <f>INDEX([3]关卡!$J$19:$J$2018,A504)</f>
        <v>301</v>
      </c>
      <c r="D504" s="3">
        <f>INDEX([3]关卡!$N$19:$N$2018,A504)</f>
        <v>301</v>
      </c>
      <c r="E504" s="3" t="s">
        <v>24</v>
      </c>
      <c r="F504" s="3" t="s">
        <v>26</v>
      </c>
      <c r="G504" s="3">
        <v>3</v>
      </c>
      <c r="H504" s="3">
        <v>0</v>
      </c>
      <c r="I504" s="3">
        <v>0</v>
      </c>
      <c r="J504" s="4">
        <v>1</v>
      </c>
      <c r="K504" s="4">
        <v>1</v>
      </c>
      <c r="L504" s="4">
        <v>2</v>
      </c>
      <c r="M504" s="3">
        <v>15</v>
      </c>
      <c r="N504" s="3">
        <v>2</v>
      </c>
      <c r="O504" s="3">
        <f>HLOOKUP(O$5,[1]非R能力!$B$8:$F$558,$C504+1,0)</f>
        <v>413840.99667911098</v>
      </c>
      <c r="P504" s="3">
        <f>HLOOKUP(P$5,[1]非R能力!$B$8:$F$558,$C504+1,0)</f>
        <v>70988.757883081882</v>
      </c>
      <c r="Q504" s="3">
        <f>HLOOKUP(Q$5,[1]非R能力!$B$8:$F$558,$C504+1,0)</f>
        <v>42857.639644034651</v>
      </c>
      <c r="R504" s="3">
        <f>HLOOKUP(R$5,[1]非R能力!$B$8:$F$558,$C504+1,0)</f>
        <v>57170.238017661701</v>
      </c>
      <c r="S504" s="3">
        <f>HLOOKUP(S$5,[1]非R能力!$B$8:$F$558,$C504+1,0)</f>
        <v>15544.806645711826</v>
      </c>
      <c r="T504" s="3">
        <f>INDEX([1]非R能力!$H$9:$H$558,D504)</f>
        <v>17947.97123045252</v>
      </c>
      <c r="U504" s="3">
        <f>IF(E504="小怪",0,IF(INDEX([1]非R能力!$FK$9:$FK$558,C504)=0,0,10))</f>
        <v>0</v>
      </c>
      <c r="V504" s="3">
        <f>IF(E504="小怪",0,IF(INDEX([1]非R能力!$FH$9:$FH$558,C504)=0,0,5000))</f>
        <v>0</v>
      </c>
      <c r="W504" s="3">
        <f>HLOOKUP(W$5,[2]人物技能基础!$O$3:$Q$553,$C504+1,0)</f>
        <v>3.637142857142857</v>
      </c>
      <c r="X504" s="3">
        <f>HLOOKUP(X$5,[2]人物技能基础!$O$3:$Q$553,$C504+1,0)</f>
        <v>2.0186428571428574</v>
      </c>
      <c r="Y504" s="3">
        <f>HLOOKUP(Y$5,[2]人物技能基础!$O$3:$Q$553,$C504+1,0)</f>
        <v>99.964285714285708</v>
      </c>
      <c r="Z504" s="3">
        <f t="shared" si="43"/>
        <v>387237</v>
      </c>
      <c r="AA504" s="3">
        <f t="shared" si="44"/>
        <v>8571</v>
      </c>
      <c r="AB504" s="3">
        <f t="shared" si="45"/>
        <v>0</v>
      </c>
      <c r="AC504" s="3">
        <f t="shared" si="46"/>
        <v>15544</v>
      </c>
      <c r="AD504" s="3">
        <f t="shared" si="47"/>
        <v>57170</v>
      </c>
    </row>
    <row r="505" spans="1:30" x14ac:dyDescent="0.15">
      <c r="A505" s="3">
        <v>500</v>
      </c>
      <c r="B505" s="3" t="str">
        <f t="shared" si="42"/>
        <v>关卡500小怪</v>
      </c>
      <c r="C505" s="3">
        <f>INDEX([3]关卡!$J$19:$J$2018,A505)</f>
        <v>301</v>
      </c>
      <c r="D505" s="3">
        <f>INDEX([3]关卡!$N$19:$N$2018,A505)</f>
        <v>301</v>
      </c>
      <c r="E505" s="3" t="s">
        <v>24</v>
      </c>
      <c r="F505" s="3" t="s">
        <v>26</v>
      </c>
      <c r="G505" s="3">
        <v>3</v>
      </c>
      <c r="H505" s="3">
        <v>0</v>
      </c>
      <c r="I505" s="3">
        <v>0</v>
      </c>
      <c r="J505" s="4">
        <v>1</v>
      </c>
      <c r="K505" s="4">
        <v>1</v>
      </c>
      <c r="L505" s="4">
        <v>2</v>
      </c>
      <c r="M505" s="3">
        <v>15</v>
      </c>
      <c r="N505" s="3">
        <v>2</v>
      </c>
      <c r="O505" s="3">
        <f>HLOOKUP(O$5,[1]非R能力!$B$8:$F$558,$C505+1,0)</f>
        <v>413840.99667911098</v>
      </c>
      <c r="P505" s="3">
        <f>HLOOKUP(P$5,[1]非R能力!$B$8:$F$558,$C505+1,0)</f>
        <v>70988.757883081882</v>
      </c>
      <c r="Q505" s="3">
        <f>HLOOKUP(Q$5,[1]非R能力!$B$8:$F$558,$C505+1,0)</f>
        <v>42857.639644034651</v>
      </c>
      <c r="R505" s="3">
        <f>HLOOKUP(R$5,[1]非R能力!$B$8:$F$558,$C505+1,0)</f>
        <v>57170.238017661701</v>
      </c>
      <c r="S505" s="3">
        <f>HLOOKUP(S$5,[1]非R能力!$B$8:$F$558,$C505+1,0)</f>
        <v>15544.806645711826</v>
      </c>
      <c r="T505" s="3">
        <f>INDEX([1]非R能力!$H$9:$H$558,D505)</f>
        <v>17947.97123045252</v>
      </c>
      <c r="U505" s="3">
        <f>IF(E505="小怪",0,IF(INDEX([1]非R能力!$FK$9:$FK$558,C505)=0,0,10))</f>
        <v>0</v>
      </c>
      <c r="V505" s="3">
        <f>IF(E505="小怪",0,IF(INDEX([1]非R能力!$FH$9:$FH$558,C505)=0,0,5000))</f>
        <v>0</v>
      </c>
      <c r="W505" s="3">
        <f>HLOOKUP(W$5,[2]人物技能基础!$O$3:$Q$553,$C505+1,0)</f>
        <v>3.637142857142857</v>
      </c>
      <c r="X505" s="3">
        <f>HLOOKUP(X$5,[2]人物技能基础!$O$3:$Q$553,$C505+1,0)</f>
        <v>2.0186428571428574</v>
      </c>
      <c r="Y505" s="3">
        <f>HLOOKUP(Y$5,[2]人物技能基础!$O$3:$Q$553,$C505+1,0)</f>
        <v>99.964285714285708</v>
      </c>
      <c r="Z505" s="3">
        <f t="shared" si="43"/>
        <v>387237</v>
      </c>
      <c r="AA505" s="3">
        <f t="shared" si="44"/>
        <v>8571</v>
      </c>
      <c r="AB505" s="3">
        <f t="shared" si="45"/>
        <v>0</v>
      </c>
      <c r="AC505" s="3">
        <f t="shared" si="46"/>
        <v>15544</v>
      </c>
      <c r="AD505" s="3">
        <f t="shared" si="47"/>
        <v>57170</v>
      </c>
    </row>
    <row r="506" spans="1:30" x14ac:dyDescent="0.15">
      <c r="A506" s="3">
        <v>501</v>
      </c>
      <c r="B506" s="3" t="str">
        <f t="shared" si="42"/>
        <v>关卡501小怪</v>
      </c>
      <c r="C506" s="3">
        <f>INDEX([3]关卡!$J$19:$J$2018,A506)</f>
        <v>301</v>
      </c>
      <c r="D506" s="3">
        <f>INDEX([3]关卡!$N$19:$N$2018,A506)</f>
        <v>301</v>
      </c>
      <c r="E506" s="3" t="s">
        <v>24</v>
      </c>
      <c r="F506" s="3" t="s">
        <v>26</v>
      </c>
      <c r="G506" s="3">
        <v>3</v>
      </c>
      <c r="H506" s="3">
        <v>0</v>
      </c>
      <c r="I506" s="3">
        <v>0</v>
      </c>
      <c r="J506" s="4">
        <v>1</v>
      </c>
      <c r="K506" s="4">
        <v>1</v>
      </c>
      <c r="L506" s="4">
        <v>2</v>
      </c>
      <c r="M506" s="3">
        <v>15</v>
      </c>
      <c r="N506" s="3">
        <v>2</v>
      </c>
      <c r="O506" s="3">
        <f>HLOOKUP(O$5,[1]非R能力!$B$8:$F$558,$C506+1,0)</f>
        <v>413840.99667911098</v>
      </c>
      <c r="P506" s="3">
        <f>HLOOKUP(P$5,[1]非R能力!$B$8:$F$558,$C506+1,0)</f>
        <v>70988.757883081882</v>
      </c>
      <c r="Q506" s="3">
        <f>HLOOKUP(Q$5,[1]非R能力!$B$8:$F$558,$C506+1,0)</f>
        <v>42857.639644034651</v>
      </c>
      <c r="R506" s="3">
        <f>HLOOKUP(R$5,[1]非R能力!$B$8:$F$558,$C506+1,0)</f>
        <v>57170.238017661701</v>
      </c>
      <c r="S506" s="3">
        <f>HLOOKUP(S$5,[1]非R能力!$B$8:$F$558,$C506+1,0)</f>
        <v>15544.806645711826</v>
      </c>
      <c r="T506" s="3">
        <f>INDEX([1]非R能力!$H$9:$H$558,D506)</f>
        <v>17947.97123045252</v>
      </c>
      <c r="U506" s="3">
        <f>IF(E506="小怪",0,IF(INDEX([1]非R能力!$FK$9:$FK$558,C506)=0,0,10))</f>
        <v>0</v>
      </c>
      <c r="V506" s="3">
        <f>IF(E506="小怪",0,IF(INDEX([1]非R能力!$FH$9:$FH$558,C506)=0,0,5000))</f>
        <v>0</v>
      </c>
      <c r="W506" s="3">
        <f>HLOOKUP(W$5,[2]人物技能基础!$O$3:$Q$553,$C506+1,0)</f>
        <v>3.637142857142857</v>
      </c>
      <c r="X506" s="3">
        <f>HLOOKUP(X$5,[2]人物技能基础!$O$3:$Q$553,$C506+1,0)</f>
        <v>2.0186428571428574</v>
      </c>
      <c r="Y506" s="3">
        <f>HLOOKUP(Y$5,[2]人物技能基础!$O$3:$Q$553,$C506+1,0)</f>
        <v>99.964285714285708</v>
      </c>
      <c r="Z506" s="3">
        <f t="shared" si="43"/>
        <v>387237</v>
      </c>
      <c r="AA506" s="3">
        <f t="shared" si="44"/>
        <v>8571</v>
      </c>
      <c r="AB506" s="3">
        <f t="shared" si="45"/>
        <v>0</v>
      </c>
      <c r="AC506" s="3">
        <f t="shared" si="46"/>
        <v>15544</v>
      </c>
      <c r="AD506" s="3">
        <f t="shared" si="47"/>
        <v>57170</v>
      </c>
    </row>
    <row r="507" spans="1:30" x14ac:dyDescent="0.15">
      <c r="A507" s="3">
        <v>502</v>
      </c>
      <c r="B507" s="3" t="str">
        <f t="shared" si="42"/>
        <v>关卡502小怪</v>
      </c>
      <c r="C507" s="3">
        <f>INDEX([3]关卡!$J$19:$J$2018,A507)</f>
        <v>302</v>
      </c>
      <c r="D507" s="3">
        <f>INDEX([3]关卡!$N$19:$N$2018,A507)</f>
        <v>302</v>
      </c>
      <c r="E507" s="3" t="s">
        <v>24</v>
      </c>
      <c r="F507" s="3" t="s">
        <v>26</v>
      </c>
      <c r="G507" s="3">
        <v>3</v>
      </c>
      <c r="H507" s="3">
        <v>0</v>
      </c>
      <c r="I507" s="3">
        <v>0</v>
      </c>
      <c r="J507" s="4">
        <v>1</v>
      </c>
      <c r="K507" s="4">
        <v>1</v>
      </c>
      <c r="L507" s="4">
        <v>2</v>
      </c>
      <c r="M507" s="3">
        <v>15</v>
      </c>
      <c r="N507" s="3">
        <v>2</v>
      </c>
      <c r="O507" s="3">
        <f>HLOOKUP(O$5,[1]非R能力!$B$8:$F$558,$C507+1,0)</f>
        <v>418738.89893722819</v>
      </c>
      <c r="P507" s="3">
        <f>HLOOKUP(P$5,[1]非R能力!$B$8:$F$558,$C507+1,0)</f>
        <v>71640.600648396838</v>
      </c>
      <c r="Q507" s="3">
        <f>HLOOKUP(Q$5,[1]非R能力!$B$8:$F$558,$C507+1,0)</f>
        <v>43197.145181758395</v>
      </c>
      <c r="R507" s="3">
        <f>HLOOKUP(R$5,[1]非R能力!$B$8:$F$558,$C507+1,0)</f>
        <v>57880.314555635188</v>
      </c>
      <c r="S507" s="3">
        <f>HLOOKUP(S$5,[1]非R能力!$B$8:$F$558,$C507+1,0)</f>
        <v>15644.423331651462</v>
      </c>
      <c r="T507" s="3">
        <f>INDEX([1]非R能力!$H$9:$H$558,D507)</f>
        <v>18067.773672485277</v>
      </c>
      <c r="U507" s="3">
        <f>IF(E507="小怪",0,IF(INDEX([1]非R能力!$FK$9:$FK$558,C507)=0,0,10))</f>
        <v>0</v>
      </c>
      <c r="V507" s="3">
        <f>IF(E507="小怪",0,IF(INDEX([1]非R能力!$FH$9:$FH$558,C507)=0,0,5000))</f>
        <v>0</v>
      </c>
      <c r="W507" s="3">
        <f>HLOOKUP(W$5,[2]人物技能基础!$O$3:$Q$553,$C507+1,0)</f>
        <v>3.637142857142857</v>
      </c>
      <c r="X507" s="3">
        <f>HLOOKUP(X$5,[2]人物技能基础!$O$3:$Q$553,$C507+1,0)</f>
        <v>2.0186428571428574</v>
      </c>
      <c r="Y507" s="3">
        <f>HLOOKUP(Y$5,[2]人物技能基础!$O$3:$Q$553,$C507+1,0)</f>
        <v>99.964285714285708</v>
      </c>
      <c r="Z507" s="3">
        <f t="shared" si="43"/>
        <v>390682</v>
      </c>
      <c r="AA507" s="3">
        <f t="shared" si="44"/>
        <v>8639</v>
      </c>
      <c r="AB507" s="3">
        <f t="shared" si="45"/>
        <v>0</v>
      </c>
      <c r="AC507" s="3">
        <f t="shared" si="46"/>
        <v>15644</v>
      </c>
      <c r="AD507" s="3">
        <f t="shared" si="47"/>
        <v>57880</v>
      </c>
    </row>
    <row r="508" spans="1:30" x14ac:dyDescent="0.15">
      <c r="A508" s="3">
        <v>503</v>
      </c>
      <c r="B508" s="3" t="str">
        <f t="shared" si="42"/>
        <v>关卡503小怪</v>
      </c>
      <c r="C508" s="3">
        <f>INDEX([3]关卡!$J$19:$J$2018,A508)</f>
        <v>302</v>
      </c>
      <c r="D508" s="3">
        <f>INDEX([3]关卡!$N$19:$N$2018,A508)</f>
        <v>302</v>
      </c>
      <c r="E508" s="3" t="s">
        <v>24</v>
      </c>
      <c r="F508" s="3" t="s">
        <v>26</v>
      </c>
      <c r="G508" s="3">
        <v>3</v>
      </c>
      <c r="H508" s="3">
        <v>0</v>
      </c>
      <c r="I508" s="3">
        <v>0</v>
      </c>
      <c r="J508" s="4">
        <v>1</v>
      </c>
      <c r="K508" s="4">
        <v>1</v>
      </c>
      <c r="L508" s="4">
        <v>2</v>
      </c>
      <c r="M508" s="3">
        <v>15</v>
      </c>
      <c r="N508" s="3">
        <v>2</v>
      </c>
      <c r="O508" s="3">
        <f>HLOOKUP(O$5,[1]非R能力!$B$8:$F$558,$C508+1,0)</f>
        <v>418738.89893722819</v>
      </c>
      <c r="P508" s="3">
        <f>HLOOKUP(P$5,[1]非R能力!$B$8:$F$558,$C508+1,0)</f>
        <v>71640.600648396838</v>
      </c>
      <c r="Q508" s="3">
        <f>HLOOKUP(Q$5,[1]非R能力!$B$8:$F$558,$C508+1,0)</f>
        <v>43197.145181758395</v>
      </c>
      <c r="R508" s="3">
        <f>HLOOKUP(R$5,[1]非R能力!$B$8:$F$558,$C508+1,0)</f>
        <v>57880.314555635188</v>
      </c>
      <c r="S508" s="3">
        <f>HLOOKUP(S$5,[1]非R能力!$B$8:$F$558,$C508+1,0)</f>
        <v>15644.423331651462</v>
      </c>
      <c r="T508" s="3">
        <f>INDEX([1]非R能力!$H$9:$H$558,D508)</f>
        <v>18067.773672485277</v>
      </c>
      <c r="U508" s="3">
        <f>IF(E508="小怪",0,IF(INDEX([1]非R能力!$FK$9:$FK$558,C508)=0,0,10))</f>
        <v>0</v>
      </c>
      <c r="V508" s="3">
        <f>IF(E508="小怪",0,IF(INDEX([1]非R能力!$FH$9:$FH$558,C508)=0,0,5000))</f>
        <v>0</v>
      </c>
      <c r="W508" s="3">
        <f>HLOOKUP(W$5,[2]人物技能基础!$O$3:$Q$553,$C508+1,0)</f>
        <v>3.637142857142857</v>
      </c>
      <c r="X508" s="3">
        <f>HLOOKUP(X$5,[2]人物技能基础!$O$3:$Q$553,$C508+1,0)</f>
        <v>2.0186428571428574</v>
      </c>
      <c r="Y508" s="3">
        <f>HLOOKUP(Y$5,[2]人物技能基础!$O$3:$Q$553,$C508+1,0)</f>
        <v>99.964285714285708</v>
      </c>
      <c r="Z508" s="3">
        <f t="shared" si="43"/>
        <v>390682</v>
      </c>
      <c r="AA508" s="3">
        <f t="shared" si="44"/>
        <v>8639</v>
      </c>
      <c r="AB508" s="3">
        <f t="shared" si="45"/>
        <v>0</v>
      </c>
      <c r="AC508" s="3">
        <f t="shared" si="46"/>
        <v>15644</v>
      </c>
      <c r="AD508" s="3">
        <f t="shared" si="47"/>
        <v>57880</v>
      </c>
    </row>
    <row r="509" spans="1:30" x14ac:dyDescent="0.15">
      <c r="A509" s="3">
        <v>504</v>
      </c>
      <c r="B509" s="3" t="str">
        <f t="shared" si="42"/>
        <v>关卡504小怪</v>
      </c>
      <c r="C509" s="3">
        <f>INDEX([3]关卡!$J$19:$J$2018,A509)</f>
        <v>302</v>
      </c>
      <c r="D509" s="3">
        <f>INDEX([3]关卡!$N$19:$N$2018,A509)</f>
        <v>302</v>
      </c>
      <c r="E509" s="3" t="s">
        <v>24</v>
      </c>
      <c r="F509" s="3" t="s">
        <v>26</v>
      </c>
      <c r="G509" s="3">
        <v>3</v>
      </c>
      <c r="H509" s="3">
        <v>0</v>
      </c>
      <c r="I509" s="3">
        <v>0</v>
      </c>
      <c r="J509" s="4">
        <v>1</v>
      </c>
      <c r="K509" s="4">
        <v>1</v>
      </c>
      <c r="L509" s="4">
        <v>2</v>
      </c>
      <c r="M509" s="3">
        <v>15</v>
      </c>
      <c r="N509" s="3">
        <v>2</v>
      </c>
      <c r="O509" s="3">
        <f>HLOOKUP(O$5,[1]非R能力!$B$8:$F$558,$C509+1,0)</f>
        <v>418738.89893722819</v>
      </c>
      <c r="P509" s="3">
        <f>HLOOKUP(P$5,[1]非R能力!$B$8:$F$558,$C509+1,0)</f>
        <v>71640.600648396838</v>
      </c>
      <c r="Q509" s="3">
        <f>HLOOKUP(Q$5,[1]非R能力!$B$8:$F$558,$C509+1,0)</f>
        <v>43197.145181758395</v>
      </c>
      <c r="R509" s="3">
        <f>HLOOKUP(R$5,[1]非R能力!$B$8:$F$558,$C509+1,0)</f>
        <v>57880.314555635188</v>
      </c>
      <c r="S509" s="3">
        <f>HLOOKUP(S$5,[1]非R能力!$B$8:$F$558,$C509+1,0)</f>
        <v>15644.423331651462</v>
      </c>
      <c r="T509" s="3">
        <f>INDEX([1]非R能力!$H$9:$H$558,D509)</f>
        <v>18067.773672485277</v>
      </c>
      <c r="U509" s="3">
        <f>IF(E509="小怪",0,IF(INDEX([1]非R能力!$FK$9:$FK$558,C509)=0,0,10))</f>
        <v>0</v>
      </c>
      <c r="V509" s="3">
        <f>IF(E509="小怪",0,IF(INDEX([1]非R能力!$FH$9:$FH$558,C509)=0,0,5000))</f>
        <v>0</v>
      </c>
      <c r="W509" s="3">
        <f>HLOOKUP(W$5,[2]人物技能基础!$O$3:$Q$553,$C509+1,0)</f>
        <v>3.637142857142857</v>
      </c>
      <c r="X509" s="3">
        <f>HLOOKUP(X$5,[2]人物技能基础!$O$3:$Q$553,$C509+1,0)</f>
        <v>2.0186428571428574</v>
      </c>
      <c r="Y509" s="3">
        <f>HLOOKUP(Y$5,[2]人物技能基础!$O$3:$Q$553,$C509+1,0)</f>
        <v>99.964285714285708</v>
      </c>
      <c r="Z509" s="3">
        <f t="shared" si="43"/>
        <v>390682</v>
      </c>
      <c r="AA509" s="3">
        <f t="shared" si="44"/>
        <v>8639</v>
      </c>
      <c r="AB509" s="3">
        <f t="shared" si="45"/>
        <v>0</v>
      </c>
      <c r="AC509" s="3">
        <f t="shared" si="46"/>
        <v>15644</v>
      </c>
      <c r="AD509" s="3">
        <f t="shared" si="47"/>
        <v>57880</v>
      </c>
    </row>
    <row r="510" spans="1:30" x14ac:dyDescent="0.15">
      <c r="A510" s="3">
        <v>505</v>
      </c>
      <c r="B510" s="3" t="str">
        <f t="shared" si="42"/>
        <v>关卡505小怪</v>
      </c>
      <c r="C510" s="3">
        <f>INDEX([3]关卡!$J$19:$J$2018,A510)</f>
        <v>302</v>
      </c>
      <c r="D510" s="3">
        <f>INDEX([3]关卡!$N$19:$N$2018,A510)</f>
        <v>302</v>
      </c>
      <c r="E510" s="3" t="s">
        <v>24</v>
      </c>
      <c r="F510" s="3" t="s">
        <v>26</v>
      </c>
      <c r="G510" s="3">
        <v>3</v>
      </c>
      <c r="H510" s="3">
        <v>0</v>
      </c>
      <c r="I510" s="3">
        <v>0</v>
      </c>
      <c r="J510" s="4">
        <v>1</v>
      </c>
      <c r="K510" s="4">
        <v>1</v>
      </c>
      <c r="L510" s="4">
        <v>2</v>
      </c>
      <c r="M510" s="3">
        <v>15</v>
      </c>
      <c r="N510" s="3">
        <v>2</v>
      </c>
      <c r="O510" s="3">
        <f>HLOOKUP(O$5,[1]非R能力!$B$8:$F$558,$C510+1,0)</f>
        <v>418738.89893722819</v>
      </c>
      <c r="P510" s="3">
        <f>HLOOKUP(P$5,[1]非R能力!$B$8:$F$558,$C510+1,0)</f>
        <v>71640.600648396838</v>
      </c>
      <c r="Q510" s="3">
        <f>HLOOKUP(Q$5,[1]非R能力!$B$8:$F$558,$C510+1,0)</f>
        <v>43197.145181758395</v>
      </c>
      <c r="R510" s="3">
        <f>HLOOKUP(R$5,[1]非R能力!$B$8:$F$558,$C510+1,0)</f>
        <v>57880.314555635188</v>
      </c>
      <c r="S510" s="3">
        <f>HLOOKUP(S$5,[1]非R能力!$B$8:$F$558,$C510+1,0)</f>
        <v>15644.423331651462</v>
      </c>
      <c r="T510" s="3">
        <f>INDEX([1]非R能力!$H$9:$H$558,D510)</f>
        <v>18067.773672485277</v>
      </c>
      <c r="U510" s="3">
        <f>IF(E510="小怪",0,IF(INDEX([1]非R能力!$FK$9:$FK$558,C510)=0,0,10))</f>
        <v>0</v>
      </c>
      <c r="V510" s="3">
        <f>IF(E510="小怪",0,IF(INDEX([1]非R能力!$FH$9:$FH$558,C510)=0,0,5000))</f>
        <v>0</v>
      </c>
      <c r="W510" s="3">
        <f>HLOOKUP(W$5,[2]人物技能基础!$O$3:$Q$553,$C510+1,0)</f>
        <v>3.637142857142857</v>
      </c>
      <c r="X510" s="3">
        <f>HLOOKUP(X$5,[2]人物技能基础!$O$3:$Q$553,$C510+1,0)</f>
        <v>2.0186428571428574</v>
      </c>
      <c r="Y510" s="3">
        <f>HLOOKUP(Y$5,[2]人物技能基础!$O$3:$Q$553,$C510+1,0)</f>
        <v>99.964285714285708</v>
      </c>
      <c r="Z510" s="3">
        <f t="shared" si="43"/>
        <v>390682</v>
      </c>
      <c r="AA510" s="3">
        <f t="shared" si="44"/>
        <v>8639</v>
      </c>
      <c r="AB510" s="3">
        <f t="shared" si="45"/>
        <v>0</v>
      </c>
      <c r="AC510" s="3">
        <f t="shared" si="46"/>
        <v>15644</v>
      </c>
      <c r="AD510" s="3">
        <f t="shared" si="47"/>
        <v>57880</v>
      </c>
    </row>
    <row r="511" spans="1:30" x14ac:dyDescent="0.15">
      <c r="A511" s="3">
        <v>506</v>
      </c>
      <c r="B511" s="3" t="str">
        <f t="shared" si="42"/>
        <v>关卡506小怪</v>
      </c>
      <c r="C511" s="3">
        <f>INDEX([3]关卡!$J$19:$J$2018,A511)</f>
        <v>302</v>
      </c>
      <c r="D511" s="3">
        <f>INDEX([3]关卡!$N$19:$N$2018,A511)</f>
        <v>302</v>
      </c>
      <c r="E511" s="3" t="s">
        <v>24</v>
      </c>
      <c r="F511" s="3" t="s">
        <v>26</v>
      </c>
      <c r="G511" s="3">
        <v>3</v>
      </c>
      <c r="H511" s="3">
        <v>0</v>
      </c>
      <c r="I511" s="3">
        <v>0</v>
      </c>
      <c r="J511" s="4">
        <v>1</v>
      </c>
      <c r="K511" s="4">
        <v>1</v>
      </c>
      <c r="L511" s="4">
        <v>2</v>
      </c>
      <c r="M511" s="3">
        <v>15</v>
      </c>
      <c r="N511" s="3">
        <v>2</v>
      </c>
      <c r="O511" s="3">
        <f>HLOOKUP(O$5,[1]非R能力!$B$8:$F$558,$C511+1,0)</f>
        <v>418738.89893722819</v>
      </c>
      <c r="P511" s="3">
        <f>HLOOKUP(P$5,[1]非R能力!$B$8:$F$558,$C511+1,0)</f>
        <v>71640.600648396838</v>
      </c>
      <c r="Q511" s="3">
        <f>HLOOKUP(Q$5,[1]非R能力!$B$8:$F$558,$C511+1,0)</f>
        <v>43197.145181758395</v>
      </c>
      <c r="R511" s="3">
        <f>HLOOKUP(R$5,[1]非R能力!$B$8:$F$558,$C511+1,0)</f>
        <v>57880.314555635188</v>
      </c>
      <c r="S511" s="3">
        <f>HLOOKUP(S$5,[1]非R能力!$B$8:$F$558,$C511+1,0)</f>
        <v>15644.423331651462</v>
      </c>
      <c r="T511" s="3">
        <f>INDEX([1]非R能力!$H$9:$H$558,D511)</f>
        <v>18067.773672485277</v>
      </c>
      <c r="U511" s="3">
        <f>IF(E511="小怪",0,IF(INDEX([1]非R能力!$FK$9:$FK$558,C511)=0,0,10))</f>
        <v>0</v>
      </c>
      <c r="V511" s="3">
        <f>IF(E511="小怪",0,IF(INDEX([1]非R能力!$FH$9:$FH$558,C511)=0,0,5000))</f>
        <v>0</v>
      </c>
      <c r="W511" s="3">
        <f>HLOOKUP(W$5,[2]人物技能基础!$O$3:$Q$553,$C511+1,0)</f>
        <v>3.637142857142857</v>
      </c>
      <c r="X511" s="3">
        <f>HLOOKUP(X$5,[2]人物技能基础!$O$3:$Q$553,$C511+1,0)</f>
        <v>2.0186428571428574</v>
      </c>
      <c r="Y511" s="3">
        <f>HLOOKUP(Y$5,[2]人物技能基础!$O$3:$Q$553,$C511+1,0)</f>
        <v>99.964285714285708</v>
      </c>
      <c r="Z511" s="3">
        <f t="shared" si="43"/>
        <v>390682</v>
      </c>
      <c r="AA511" s="3">
        <f t="shared" si="44"/>
        <v>8639</v>
      </c>
      <c r="AB511" s="3">
        <f t="shared" si="45"/>
        <v>0</v>
      </c>
      <c r="AC511" s="3">
        <f t="shared" si="46"/>
        <v>15644</v>
      </c>
      <c r="AD511" s="3">
        <f t="shared" si="47"/>
        <v>57880</v>
      </c>
    </row>
    <row r="512" spans="1:30" x14ac:dyDescent="0.15">
      <c r="A512" s="3">
        <v>507</v>
      </c>
      <c r="B512" s="3" t="str">
        <f t="shared" si="42"/>
        <v>关卡507小怪</v>
      </c>
      <c r="C512" s="3">
        <f>INDEX([3]关卡!$J$19:$J$2018,A512)</f>
        <v>302</v>
      </c>
      <c r="D512" s="3">
        <f>INDEX([3]关卡!$N$19:$N$2018,A512)</f>
        <v>302</v>
      </c>
      <c r="E512" s="3" t="s">
        <v>24</v>
      </c>
      <c r="F512" s="3" t="s">
        <v>26</v>
      </c>
      <c r="G512" s="3">
        <v>3</v>
      </c>
      <c r="H512" s="3">
        <v>0</v>
      </c>
      <c r="I512" s="3">
        <v>0</v>
      </c>
      <c r="J512" s="4">
        <v>1</v>
      </c>
      <c r="K512" s="4">
        <v>1</v>
      </c>
      <c r="L512" s="4">
        <v>2</v>
      </c>
      <c r="M512" s="3">
        <v>15</v>
      </c>
      <c r="N512" s="3">
        <v>2</v>
      </c>
      <c r="O512" s="3">
        <f>HLOOKUP(O$5,[1]非R能力!$B$8:$F$558,$C512+1,0)</f>
        <v>418738.89893722819</v>
      </c>
      <c r="P512" s="3">
        <f>HLOOKUP(P$5,[1]非R能力!$B$8:$F$558,$C512+1,0)</f>
        <v>71640.600648396838</v>
      </c>
      <c r="Q512" s="3">
        <f>HLOOKUP(Q$5,[1]非R能力!$B$8:$F$558,$C512+1,0)</f>
        <v>43197.145181758395</v>
      </c>
      <c r="R512" s="3">
        <f>HLOOKUP(R$5,[1]非R能力!$B$8:$F$558,$C512+1,0)</f>
        <v>57880.314555635188</v>
      </c>
      <c r="S512" s="3">
        <f>HLOOKUP(S$5,[1]非R能力!$B$8:$F$558,$C512+1,0)</f>
        <v>15644.423331651462</v>
      </c>
      <c r="T512" s="3">
        <f>INDEX([1]非R能力!$H$9:$H$558,D512)</f>
        <v>18067.773672485277</v>
      </c>
      <c r="U512" s="3">
        <f>IF(E512="小怪",0,IF(INDEX([1]非R能力!$FK$9:$FK$558,C512)=0,0,10))</f>
        <v>0</v>
      </c>
      <c r="V512" s="3">
        <f>IF(E512="小怪",0,IF(INDEX([1]非R能力!$FH$9:$FH$558,C512)=0,0,5000))</f>
        <v>0</v>
      </c>
      <c r="W512" s="3">
        <f>HLOOKUP(W$5,[2]人物技能基础!$O$3:$Q$553,$C512+1,0)</f>
        <v>3.637142857142857</v>
      </c>
      <c r="X512" s="3">
        <f>HLOOKUP(X$5,[2]人物技能基础!$O$3:$Q$553,$C512+1,0)</f>
        <v>2.0186428571428574</v>
      </c>
      <c r="Y512" s="3">
        <f>HLOOKUP(Y$5,[2]人物技能基础!$O$3:$Q$553,$C512+1,0)</f>
        <v>99.964285714285708</v>
      </c>
      <c r="Z512" s="3">
        <f t="shared" si="43"/>
        <v>390682</v>
      </c>
      <c r="AA512" s="3">
        <f t="shared" si="44"/>
        <v>8639</v>
      </c>
      <c r="AB512" s="3">
        <f t="shared" si="45"/>
        <v>0</v>
      </c>
      <c r="AC512" s="3">
        <f t="shared" si="46"/>
        <v>15644</v>
      </c>
      <c r="AD512" s="3">
        <f t="shared" si="47"/>
        <v>57880</v>
      </c>
    </row>
    <row r="513" spans="1:30" x14ac:dyDescent="0.15">
      <c r="A513" s="3">
        <v>508</v>
      </c>
      <c r="B513" s="3" t="str">
        <f t="shared" si="42"/>
        <v>关卡508小怪</v>
      </c>
      <c r="C513" s="3">
        <f>INDEX([3]关卡!$J$19:$J$2018,A513)</f>
        <v>302</v>
      </c>
      <c r="D513" s="3">
        <f>INDEX([3]关卡!$N$19:$N$2018,A513)</f>
        <v>302</v>
      </c>
      <c r="E513" s="3" t="s">
        <v>24</v>
      </c>
      <c r="F513" s="3" t="s">
        <v>26</v>
      </c>
      <c r="G513" s="3">
        <v>3</v>
      </c>
      <c r="H513" s="3">
        <v>0</v>
      </c>
      <c r="I513" s="3">
        <v>0</v>
      </c>
      <c r="J513" s="4">
        <v>1</v>
      </c>
      <c r="K513" s="4">
        <v>1</v>
      </c>
      <c r="L513" s="4">
        <v>2</v>
      </c>
      <c r="M513" s="3">
        <v>15</v>
      </c>
      <c r="N513" s="3">
        <v>2</v>
      </c>
      <c r="O513" s="3">
        <f>HLOOKUP(O$5,[1]非R能力!$B$8:$F$558,$C513+1,0)</f>
        <v>418738.89893722819</v>
      </c>
      <c r="P513" s="3">
        <f>HLOOKUP(P$5,[1]非R能力!$B$8:$F$558,$C513+1,0)</f>
        <v>71640.600648396838</v>
      </c>
      <c r="Q513" s="3">
        <f>HLOOKUP(Q$5,[1]非R能力!$B$8:$F$558,$C513+1,0)</f>
        <v>43197.145181758395</v>
      </c>
      <c r="R513" s="3">
        <f>HLOOKUP(R$5,[1]非R能力!$B$8:$F$558,$C513+1,0)</f>
        <v>57880.314555635188</v>
      </c>
      <c r="S513" s="3">
        <f>HLOOKUP(S$5,[1]非R能力!$B$8:$F$558,$C513+1,0)</f>
        <v>15644.423331651462</v>
      </c>
      <c r="T513" s="3">
        <f>INDEX([1]非R能力!$H$9:$H$558,D513)</f>
        <v>18067.773672485277</v>
      </c>
      <c r="U513" s="3">
        <f>IF(E513="小怪",0,IF(INDEX([1]非R能力!$FK$9:$FK$558,C513)=0,0,10))</f>
        <v>0</v>
      </c>
      <c r="V513" s="3">
        <f>IF(E513="小怪",0,IF(INDEX([1]非R能力!$FH$9:$FH$558,C513)=0,0,5000))</f>
        <v>0</v>
      </c>
      <c r="W513" s="3">
        <f>HLOOKUP(W$5,[2]人物技能基础!$O$3:$Q$553,$C513+1,0)</f>
        <v>3.637142857142857</v>
      </c>
      <c r="X513" s="3">
        <f>HLOOKUP(X$5,[2]人物技能基础!$O$3:$Q$553,$C513+1,0)</f>
        <v>2.0186428571428574</v>
      </c>
      <c r="Y513" s="3">
        <f>HLOOKUP(Y$5,[2]人物技能基础!$O$3:$Q$553,$C513+1,0)</f>
        <v>99.964285714285708</v>
      </c>
      <c r="Z513" s="3">
        <f t="shared" si="43"/>
        <v>390682</v>
      </c>
      <c r="AA513" s="3">
        <f t="shared" si="44"/>
        <v>8639</v>
      </c>
      <c r="AB513" s="3">
        <f t="shared" si="45"/>
        <v>0</v>
      </c>
      <c r="AC513" s="3">
        <f t="shared" si="46"/>
        <v>15644</v>
      </c>
      <c r="AD513" s="3">
        <f t="shared" si="47"/>
        <v>57880</v>
      </c>
    </row>
    <row r="514" spans="1:30" x14ac:dyDescent="0.15">
      <c r="A514" s="3">
        <v>509</v>
      </c>
      <c r="B514" s="3" t="str">
        <f t="shared" si="42"/>
        <v>关卡509小怪</v>
      </c>
      <c r="C514" s="3">
        <f>INDEX([3]关卡!$J$19:$J$2018,A514)</f>
        <v>302</v>
      </c>
      <c r="D514" s="3">
        <f>INDEX([3]关卡!$N$19:$N$2018,A514)</f>
        <v>302</v>
      </c>
      <c r="E514" s="3" t="s">
        <v>24</v>
      </c>
      <c r="F514" s="3" t="s">
        <v>26</v>
      </c>
      <c r="G514" s="3">
        <v>3</v>
      </c>
      <c r="H514" s="3">
        <v>0</v>
      </c>
      <c r="I514" s="3">
        <v>0</v>
      </c>
      <c r="J514" s="4">
        <v>1</v>
      </c>
      <c r="K514" s="4">
        <v>1</v>
      </c>
      <c r="L514" s="4">
        <v>2</v>
      </c>
      <c r="M514" s="3">
        <v>15</v>
      </c>
      <c r="N514" s="3">
        <v>2</v>
      </c>
      <c r="O514" s="3">
        <f>HLOOKUP(O$5,[1]非R能力!$B$8:$F$558,$C514+1,0)</f>
        <v>418738.89893722819</v>
      </c>
      <c r="P514" s="3">
        <f>HLOOKUP(P$5,[1]非R能力!$B$8:$F$558,$C514+1,0)</f>
        <v>71640.600648396838</v>
      </c>
      <c r="Q514" s="3">
        <f>HLOOKUP(Q$5,[1]非R能力!$B$8:$F$558,$C514+1,0)</f>
        <v>43197.145181758395</v>
      </c>
      <c r="R514" s="3">
        <f>HLOOKUP(R$5,[1]非R能力!$B$8:$F$558,$C514+1,0)</f>
        <v>57880.314555635188</v>
      </c>
      <c r="S514" s="3">
        <f>HLOOKUP(S$5,[1]非R能力!$B$8:$F$558,$C514+1,0)</f>
        <v>15644.423331651462</v>
      </c>
      <c r="T514" s="3">
        <f>INDEX([1]非R能力!$H$9:$H$558,D514)</f>
        <v>18067.773672485277</v>
      </c>
      <c r="U514" s="3">
        <f>IF(E514="小怪",0,IF(INDEX([1]非R能力!$FK$9:$FK$558,C514)=0,0,10))</f>
        <v>0</v>
      </c>
      <c r="V514" s="3">
        <f>IF(E514="小怪",0,IF(INDEX([1]非R能力!$FH$9:$FH$558,C514)=0,0,5000))</f>
        <v>0</v>
      </c>
      <c r="W514" s="3">
        <f>HLOOKUP(W$5,[2]人物技能基础!$O$3:$Q$553,$C514+1,0)</f>
        <v>3.637142857142857</v>
      </c>
      <c r="X514" s="3">
        <f>HLOOKUP(X$5,[2]人物技能基础!$O$3:$Q$553,$C514+1,0)</f>
        <v>2.0186428571428574</v>
      </c>
      <c r="Y514" s="3">
        <f>HLOOKUP(Y$5,[2]人物技能基础!$O$3:$Q$553,$C514+1,0)</f>
        <v>99.964285714285708</v>
      </c>
      <c r="Z514" s="3">
        <f t="shared" si="43"/>
        <v>390682</v>
      </c>
      <c r="AA514" s="3">
        <f t="shared" si="44"/>
        <v>8639</v>
      </c>
      <c r="AB514" s="3">
        <f t="shared" si="45"/>
        <v>0</v>
      </c>
      <c r="AC514" s="3">
        <f t="shared" si="46"/>
        <v>15644</v>
      </c>
      <c r="AD514" s="3">
        <f t="shared" si="47"/>
        <v>57880</v>
      </c>
    </row>
    <row r="515" spans="1:30" x14ac:dyDescent="0.15">
      <c r="A515" s="3">
        <v>510</v>
      </c>
      <c r="B515" s="3" t="str">
        <f t="shared" si="42"/>
        <v>关卡510小怪</v>
      </c>
      <c r="C515" s="3">
        <f>INDEX([3]关卡!$J$19:$J$2018,A515)</f>
        <v>302</v>
      </c>
      <c r="D515" s="3">
        <f>INDEX([3]关卡!$N$19:$N$2018,A515)</f>
        <v>302</v>
      </c>
      <c r="E515" s="3" t="s">
        <v>24</v>
      </c>
      <c r="F515" s="3" t="s">
        <v>26</v>
      </c>
      <c r="G515" s="3">
        <v>3</v>
      </c>
      <c r="H515" s="3">
        <v>0</v>
      </c>
      <c r="I515" s="3">
        <v>0</v>
      </c>
      <c r="J515" s="4">
        <v>1</v>
      </c>
      <c r="K515" s="4">
        <v>1</v>
      </c>
      <c r="L515" s="4">
        <v>2</v>
      </c>
      <c r="M515" s="3">
        <v>15</v>
      </c>
      <c r="N515" s="3">
        <v>2</v>
      </c>
      <c r="O515" s="3">
        <f>HLOOKUP(O$5,[1]非R能力!$B$8:$F$558,$C515+1,0)</f>
        <v>418738.89893722819</v>
      </c>
      <c r="P515" s="3">
        <f>HLOOKUP(P$5,[1]非R能力!$B$8:$F$558,$C515+1,0)</f>
        <v>71640.600648396838</v>
      </c>
      <c r="Q515" s="3">
        <f>HLOOKUP(Q$5,[1]非R能力!$B$8:$F$558,$C515+1,0)</f>
        <v>43197.145181758395</v>
      </c>
      <c r="R515" s="3">
        <f>HLOOKUP(R$5,[1]非R能力!$B$8:$F$558,$C515+1,0)</f>
        <v>57880.314555635188</v>
      </c>
      <c r="S515" s="3">
        <f>HLOOKUP(S$5,[1]非R能力!$B$8:$F$558,$C515+1,0)</f>
        <v>15644.423331651462</v>
      </c>
      <c r="T515" s="3">
        <f>INDEX([1]非R能力!$H$9:$H$558,D515)</f>
        <v>18067.773672485277</v>
      </c>
      <c r="U515" s="3">
        <f>IF(E515="小怪",0,IF(INDEX([1]非R能力!$FK$9:$FK$558,C515)=0,0,10))</f>
        <v>0</v>
      </c>
      <c r="V515" s="3">
        <f>IF(E515="小怪",0,IF(INDEX([1]非R能力!$FH$9:$FH$558,C515)=0,0,5000))</f>
        <v>0</v>
      </c>
      <c r="W515" s="3">
        <f>HLOOKUP(W$5,[2]人物技能基础!$O$3:$Q$553,$C515+1,0)</f>
        <v>3.637142857142857</v>
      </c>
      <c r="X515" s="3">
        <f>HLOOKUP(X$5,[2]人物技能基础!$O$3:$Q$553,$C515+1,0)</f>
        <v>2.0186428571428574</v>
      </c>
      <c r="Y515" s="3">
        <f>HLOOKUP(Y$5,[2]人物技能基础!$O$3:$Q$553,$C515+1,0)</f>
        <v>99.964285714285708</v>
      </c>
      <c r="Z515" s="3">
        <f t="shared" si="43"/>
        <v>390682</v>
      </c>
      <c r="AA515" s="3">
        <f t="shared" si="44"/>
        <v>8639</v>
      </c>
      <c r="AB515" s="3">
        <f t="shared" si="45"/>
        <v>0</v>
      </c>
      <c r="AC515" s="3">
        <f t="shared" si="46"/>
        <v>15644</v>
      </c>
      <c r="AD515" s="3">
        <f t="shared" si="47"/>
        <v>57880</v>
      </c>
    </row>
    <row r="516" spans="1:30" x14ac:dyDescent="0.15">
      <c r="A516" s="3">
        <v>511</v>
      </c>
      <c r="B516" s="3" t="str">
        <f t="shared" si="42"/>
        <v>关卡511小怪</v>
      </c>
      <c r="C516" s="3">
        <f>INDEX([3]关卡!$J$19:$J$2018,A516)</f>
        <v>303</v>
      </c>
      <c r="D516" s="3">
        <f>INDEX([3]关卡!$N$19:$N$2018,A516)</f>
        <v>303</v>
      </c>
      <c r="E516" s="3" t="s">
        <v>24</v>
      </c>
      <c r="F516" s="3" t="s">
        <v>26</v>
      </c>
      <c r="G516" s="3">
        <v>3</v>
      </c>
      <c r="H516" s="3">
        <v>0</v>
      </c>
      <c r="I516" s="3">
        <v>0</v>
      </c>
      <c r="J516" s="4">
        <v>1</v>
      </c>
      <c r="K516" s="4">
        <v>1</v>
      </c>
      <c r="L516" s="4">
        <v>2</v>
      </c>
      <c r="M516" s="3">
        <v>15</v>
      </c>
      <c r="N516" s="3">
        <v>2</v>
      </c>
      <c r="O516" s="3">
        <f>HLOOKUP(O$5,[1]非R能力!$B$8:$F$558,$C516+1,0)</f>
        <v>423678.88502054027</v>
      </c>
      <c r="P516" s="3">
        <f>HLOOKUP(P$5,[1]非R能力!$B$8:$F$558,$C516+1,0)</f>
        <v>72276.119044493986</v>
      </c>
      <c r="Q516" s="3">
        <f>HLOOKUP(Q$5,[1]非R能力!$B$8:$F$558,$C516+1,0)</f>
        <v>43537.058629397718</v>
      </c>
      <c r="R516" s="3">
        <f>HLOOKUP(R$5,[1]非R能力!$B$8:$F$558,$C516+1,0)</f>
        <v>58592.087378254713</v>
      </c>
      <c r="S516" s="3">
        <f>HLOOKUP(S$5,[1]非R能力!$B$8:$F$558,$C516+1,0)</f>
        <v>15746.557482914319</v>
      </c>
      <c r="T516" s="3">
        <f>INDEX([1]非R能力!$H$9:$H$558,D516)</f>
        <v>18188.188252614833</v>
      </c>
      <c r="U516" s="3">
        <f>IF(E516="小怪",0,IF(INDEX([1]非R能力!$FK$9:$FK$558,C516)=0,0,10))</f>
        <v>0</v>
      </c>
      <c r="V516" s="3">
        <f>IF(E516="小怪",0,IF(INDEX([1]非R能力!$FH$9:$FH$558,C516)=0,0,5000))</f>
        <v>0</v>
      </c>
      <c r="W516" s="3">
        <f>HLOOKUP(W$5,[2]人物技能基础!$O$3:$Q$553,$C516+1,0)</f>
        <v>3.637142857142857</v>
      </c>
      <c r="X516" s="3">
        <f>HLOOKUP(X$5,[2]人物技能基础!$O$3:$Q$553,$C516+1,0)</f>
        <v>2.0186428571428574</v>
      </c>
      <c r="Y516" s="3">
        <f>HLOOKUP(Y$5,[2]人物技能基础!$O$3:$Q$553,$C516+1,0)</f>
        <v>99.964285714285708</v>
      </c>
      <c r="Z516" s="3">
        <f t="shared" si="43"/>
        <v>394050</v>
      </c>
      <c r="AA516" s="3">
        <f t="shared" si="44"/>
        <v>8707</v>
      </c>
      <c r="AB516" s="3">
        <f t="shared" si="45"/>
        <v>0</v>
      </c>
      <c r="AC516" s="3">
        <f t="shared" si="46"/>
        <v>15746</v>
      </c>
      <c r="AD516" s="3">
        <f t="shared" si="47"/>
        <v>58592</v>
      </c>
    </row>
    <row r="517" spans="1:30" x14ac:dyDescent="0.15">
      <c r="A517" s="3">
        <v>512</v>
      </c>
      <c r="B517" s="3" t="str">
        <f t="shared" si="42"/>
        <v>关卡512小怪</v>
      </c>
      <c r="C517" s="3">
        <f>INDEX([3]关卡!$J$19:$J$2018,A517)</f>
        <v>303</v>
      </c>
      <c r="D517" s="3">
        <f>INDEX([3]关卡!$N$19:$N$2018,A517)</f>
        <v>303</v>
      </c>
      <c r="E517" s="3" t="s">
        <v>24</v>
      </c>
      <c r="F517" s="3" t="s">
        <v>26</v>
      </c>
      <c r="G517" s="3">
        <v>3</v>
      </c>
      <c r="H517" s="3">
        <v>0</v>
      </c>
      <c r="I517" s="3">
        <v>0</v>
      </c>
      <c r="J517" s="4">
        <v>1</v>
      </c>
      <c r="K517" s="4">
        <v>1</v>
      </c>
      <c r="L517" s="4">
        <v>2</v>
      </c>
      <c r="M517" s="3">
        <v>15</v>
      </c>
      <c r="N517" s="3">
        <v>2</v>
      </c>
      <c r="O517" s="3">
        <f>HLOOKUP(O$5,[1]非R能力!$B$8:$F$558,$C517+1,0)</f>
        <v>423678.88502054027</v>
      </c>
      <c r="P517" s="3">
        <f>HLOOKUP(P$5,[1]非R能力!$B$8:$F$558,$C517+1,0)</f>
        <v>72276.119044493986</v>
      </c>
      <c r="Q517" s="3">
        <f>HLOOKUP(Q$5,[1]非R能力!$B$8:$F$558,$C517+1,0)</f>
        <v>43537.058629397718</v>
      </c>
      <c r="R517" s="3">
        <f>HLOOKUP(R$5,[1]非R能力!$B$8:$F$558,$C517+1,0)</f>
        <v>58592.087378254713</v>
      </c>
      <c r="S517" s="3">
        <f>HLOOKUP(S$5,[1]非R能力!$B$8:$F$558,$C517+1,0)</f>
        <v>15746.557482914319</v>
      </c>
      <c r="T517" s="3">
        <f>INDEX([1]非R能力!$H$9:$H$558,D517)</f>
        <v>18188.188252614833</v>
      </c>
      <c r="U517" s="3">
        <f>IF(E517="小怪",0,IF(INDEX([1]非R能力!$FK$9:$FK$558,C517)=0,0,10))</f>
        <v>0</v>
      </c>
      <c r="V517" s="3">
        <f>IF(E517="小怪",0,IF(INDEX([1]非R能力!$FH$9:$FH$558,C517)=0,0,5000))</f>
        <v>0</v>
      </c>
      <c r="W517" s="3">
        <f>HLOOKUP(W$5,[2]人物技能基础!$O$3:$Q$553,$C517+1,0)</f>
        <v>3.637142857142857</v>
      </c>
      <c r="X517" s="3">
        <f>HLOOKUP(X$5,[2]人物技能基础!$O$3:$Q$553,$C517+1,0)</f>
        <v>2.0186428571428574</v>
      </c>
      <c r="Y517" s="3">
        <f>HLOOKUP(Y$5,[2]人物技能基础!$O$3:$Q$553,$C517+1,0)</f>
        <v>99.964285714285708</v>
      </c>
      <c r="Z517" s="3">
        <f t="shared" si="43"/>
        <v>394050</v>
      </c>
      <c r="AA517" s="3">
        <f t="shared" si="44"/>
        <v>8707</v>
      </c>
      <c r="AB517" s="3">
        <f t="shared" si="45"/>
        <v>0</v>
      </c>
      <c r="AC517" s="3">
        <f t="shared" si="46"/>
        <v>15746</v>
      </c>
      <c r="AD517" s="3">
        <f t="shared" si="47"/>
        <v>58592</v>
      </c>
    </row>
    <row r="518" spans="1:30" x14ac:dyDescent="0.15">
      <c r="A518" s="3">
        <v>513</v>
      </c>
      <c r="B518" s="3" t="str">
        <f t="shared" si="42"/>
        <v>关卡513小怪</v>
      </c>
      <c r="C518" s="3">
        <f>INDEX([3]关卡!$J$19:$J$2018,A518)</f>
        <v>303</v>
      </c>
      <c r="D518" s="3">
        <f>INDEX([3]关卡!$N$19:$N$2018,A518)</f>
        <v>303</v>
      </c>
      <c r="E518" s="3" t="s">
        <v>24</v>
      </c>
      <c r="F518" s="3" t="s">
        <v>26</v>
      </c>
      <c r="G518" s="3">
        <v>3</v>
      </c>
      <c r="H518" s="3">
        <v>0</v>
      </c>
      <c r="I518" s="3">
        <v>0</v>
      </c>
      <c r="J518" s="4">
        <v>1</v>
      </c>
      <c r="K518" s="4">
        <v>1</v>
      </c>
      <c r="L518" s="4">
        <v>2</v>
      </c>
      <c r="M518" s="3">
        <v>15</v>
      </c>
      <c r="N518" s="3">
        <v>2</v>
      </c>
      <c r="O518" s="3">
        <f>HLOOKUP(O$5,[1]非R能力!$B$8:$F$558,$C518+1,0)</f>
        <v>423678.88502054027</v>
      </c>
      <c r="P518" s="3">
        <f>HLOOKUP(P$5,[1]非R能力!$B$8:$F$558,$C518+1,0)</f>
        <v>72276.119044493986</v>
      </c>
      <c r="Q518" s="3">
        <f>HLOOKUP(Q$5,[1]非R能力!$B$8:$F$558,$C518+1,0)</f>
        <v>43537.058629397718</v>
      </c>
      <c r="R518" s="3">
        <f>HLOOKUP(R$5,[1]非R能力!$B$8:$F$558,$C518+1,0)</f>
        <v>58592.087378254713</v>
      </c>
      <c r="S518" s="3">
        <f>HLOOKUP(S$5,[1]非R能力!$B$8:$F$558,$C518+1,0)</f>
        <v>15746.557482914319</v>
      </c>
      <c r="T518" s="3">
        <f>INDEX([1]非R能力!$H$9:$H$558,D518)</f>
        <v>18188.188252614833</v>
      </c>
      <c r="U518" s="3">
        <f>IF(E518="小怪",0,IF(INDEX([1]非R能力!$FK$9:$FK$558,C518)=0,0,10))</f>
        <v>0</v>
      </c>
      <c r="V518" s="3">
        <f>IF(E518="小怪",0,IF(INDEX([1]非R能力!$FH$9:$FH$558,C518)=0,0,5000))</f>
        <v>0</v>
      </c>
      <c r="W518" s="3">
        <f>HLOOKUP(W$5,[2]人物技能基础!$O$3:$Q$553,$C518+1,0)</f>
        <v>3.637142857142857</v>
      </c>
      <c r="X518" s="3">
        <f>HLOOKUP(X$5,[2]人物技能基础!$O$3:$Q$553,$C518+1,0)</f>
        <v>2.0186428571428574</v>
      </c>
      <c r="Y518" s="3">
        <f>HLOOKUP(Y$5,[2]人物技能基础!$O$3:$Q$553,$C518+1,0)</f>
        <v>99.964285714285708</v>
      </c>
      <c r="Z518" s="3">
        <f t="shared" si="43"/>
        <v>394050</v>
      </c>
      <c r="AA518" s="3">
        <f t="shared" si="44"/>
        <v>8707</v>
      </c>
      <c r="AB518" s="3">
        <f t="shared" si="45"/>
        <v>0</v>
      </c>
      <c r="AC518" s="3">
        <f t="shared" si="46"/>
        <v>15746</v>
      </c>
      <c r="AD518" s="3">
        <f t="shared" si="47"/>
        <v>58592</v>
      </c>
    </row>
    <row r="519" spans="1:30" x14ac:dyDescent="0.15">
      <c r="A519" s="3">
        <v>514</v>
      </c>
      <c r="B519" s="3" t="str">
        <f t="shared" ref="B519:B582" si="48">"关卡"&amp;A519&amp;E519</f>
        <v>关卡514小怪</v>
      </c>
      <c r="C519" s="3">
        <f>INDEX([3]关卡!$J$19:$J$2018,A519)</f>
        <v>303</v>
      </c>
      <c r="D519" s="3">
        <f>INDEX([3]关卡!$N$19:$N$2018,A519)</f>
        <v>303</v>
      </c>
      <c r="E519" s="3" t="s">
        <v>24</v>
      </c>
      <c r="F519" s="3" t="s">
        <v>26</v>
      </c>
      <c r="G519" s="3">
        <v>3</v>
      </c>
      <c r="H519" s="3">
        <v>0</v>
      </c>
      <c r="I519" s="3">
        <v>0</v>
      </c>
      <c r="J519" s="4">
        <v>1</v>
      </c>
      <c r="K519" s="4">
        <v>1</v>
      </c>
      <c r="L519" s="4">
        <v>2</v>
      </c>
      <c r="M519" s="3">
        <v>15</v>
      </c>
      <c r="N519" s="3">
        <v>2</v>
      </c>
      <c r="O519" s="3">
        <f>HLOOKUP(O$5,[1]非R能力!$B$8:$F$558,$C519+1,0)</f>
        <v>423678.88502054027</v>
      </c>
      <c r="P519" s="3">
        <f>HLOOKUP(P$5,[1]非R能力!$B$8:$F$558,$C519+1,0)</f>
        <v>72276.119044493986</v>
      </c>
      <c r="Q519" s="3">
        <f>HLOOKUP(Q$5,[1]非R能力!$B$8:$F$558,$C519+1,0)</f>
        <v>43537.058629397718</v>
      </c>
      <c r="R519" s="3">
        <f>HLOOKUP(R$5,[1]非R能力!$B$8:$F$558,$C519+1,0)</f>
        <v>58592.087378254713</v>
      </c>
      <c r="S519" s="3">
        <f>HLOOKUP(S$5,[1]非R能力!$B$8:$F$558,$C519+1,0)</f>
        <v>15746.557482914319</v>
      </c>
      <c r="T519" s="3">
        <f>INDEX([1]非R能力!$H$9:$H$558,D519)</f>
        <v>18188.188252614833</v>
      </c>
      <c r="U519" s="3">
        <f>IF(E519="小怪",0,IF(INDEX([1]非R能力!$FK$9:$FK$558,C519)=0,0,10))</f>
        <v>0</v>
      </c>
      <c r="V519" s="3">
        <f>IF(E519="小怪",0,IF(INDEX([1]非R能力!$FH$9:$FH$558,C519)=0,0,5000))</f>
        <v>0</v>
      </c>
      <c r="W519" s="3">
        <f>HLOOKUP(W$5,[2]人物技能基础!$O$3:$Q$553,$C519+1,0)</f>
        <v>3.637142857142857</v>
      </c>
      <c r="X519" s="3">
        <f>HLOOKUP(X$5,[2]人物技能基础!$O$3:$Q$553,$C519+1,0)</f>
        <v>2.0186428571428574</v>
      </c>
      <c r="Y519" s="3">
        <f>HLOOKUP(Y$5,[2]人物技能基础!$O$3:$Q$553,$C519+1,0)</f>
        <v>99.964285714285708</v>
      </c>
      <c r="Z519" s="3">
        <f t="shared" ref="Z519:Z582" si="49">INT(((P519-AB519)*X519+(Y519+T519))*G519*J519*$D$2)</f>
        <v>394050</v>
      </c>
      <c r="AA519" s="3">
        <f t="shared" ref="AA519:AA582" si="50">IF(H519=0,IF(U519=0,INT(Q519/5),IF(V519=0,INT(Q519/5),INT((V519/U519)/(1/N519*M519)/L519+Q519))),INT((IF(U519=0,0,V519/U519/(1/N519*M519))+O519/H519)/L519+Q519))</f>
        <v>8707</v>
      </c>
      <c r="AB519" s="3">
        <f t="shared" ref="AB519:AB582" si="51">INT(P519*I519)</f>
        <v>0</v>
      </c>
      <c r="AC519" s="3">
        <f t="shared" ref="AC519:AC582" si="52">INT(K519*S519)</f>
        <v>15746</v>
      </c>
      <c r="AD519" s="3">
        <f t="shared" ref="AD519:AD582" si="53">INT(R519/J519)</f>
        <v>58592</v>
      </c>
    </row>
    <row r="520" spans="1:30" x14ac:dyDescent="0.15">
      <c r="A520" s="3">
        <v>515</v>
      </c>
      <c r="B520" s="3" t="str">
        <f t="shared" si="48"/>
        <v>关卡515小怪</v>
      </c>
      <c r="C520" s="3">
        <f>INDEX([3]关卡!$J$19:$J$2018,A520)</f>
        <v>303</v>
      </c>
      <c r="D520" s="3">
        <f>INDEX([3]关卡!$N$19:$N$2018,A520)</f>
        <v>303</v>
      </c>
      <c r="E520" s="3" t="s">
        <v>24</v>
      </c>
      <c r="F520" s="3" t="s">
        <v>26</v>
      </c>
      <c r="G520" s="3">
        <v>3</v>
      </c>
      <c r="H520" s="3">
        <v>0</v>
      </c>
      <c r="I520" s="3">
        <v>0</v>
      </c>
      <c r="J520" s="4">
        <v>1</v>
      </c>
      <c r="K520" s="4">
        <v>1</v>
      </c>
      <c r="L520" s="4">
        <v>2</v>
      </c>
      <c r="M520" s="3">
        <v>15</v>
      </c>
      <c r="N520" s="3">
        <v>2</v>
      </c>
      <c r="O520" s="3">
        <f>HLOOKUP(O$5,[1]非R能力!$B$8:$F$558,$C520+1,0)</f>
        <v>423678.88502054027</v>
      </c>
      <c r="P520" s="3">
        <f>HLOOKUP(P$5,[1]非R能力!$B$8:$F$558,$C520+1,0)</f>
        <v>72276.119044493986</v>
      </c>
      <c r="Q520" s="3">
        <f>HLOOKUP(Q$5,[1]非R能力!$B$8:$F$558,$C520+1,0)</f>
        <v>43537.058629397718</v>
      </c>
      <c r="R520" s="3">
        <f>HLOOKUP(R$5,[1]非R能力!$B$8:$F$558,$C520+1,0)</f>
        <v>58592.087378254713</v>
      </c>
      <c r="S520" s="3">
        <f>HLOOKUP(S$5,[1]非R能力!$B$8:$F$558,$C520+1,0)</f>
        <v>15746.557482914319</v>
      </c>
      <c r="T520" s="3">
        <f>INDEX([1]非R能力!$H$9:$H$558,D520)</f>
        <v>18188.188252614833</v>
      </c>
      <c r="U520" s="3">
        <f>IF(E520="小怪",0,IF(INDEX([1]非R能力!$FK$9:$FK$558,C520)=0,0,10))</f>
        <v>0</v>
      </c>
      <c r="V520" s="3">
        <f>IF(E520="小怪",0,IF(INDEX([1]非R能力!$FH$9:$FH$558,C520)=0,0,5000))</f>
        <v>0</v>
      </c>
      <c r="W520" s="3">
        <f>HLOOKUP(W$5,[2]人物技能基础!$O$3:$Q$553,$C520+1,0)</f>
        <v>3.637142857142857</v>
      </c>
      <c r="X520" s="3">
        <f>HLOOKUP(X$5,[2]人物技能基础!$O$3:$Q$553,$C520+1,0)</f>
        <v>2.0186428571428574</v>
      </c>
      <c r="Y520" s="3">
        <f>HLOOKUP(Y$5,[2]人物技能基础!$O$3:$Q$553,$C520+1,0)</f>
        <v>99.964285714285708</v>
      </c>
      <c r="Z520" s="3">
        <f t="shared" si="49"/>
        <v>394050</v>
      </c>
      <c r="AA520" s="3">
        <f t="shared" si="50"/>
        <v>8707</v>
      </c>
      <c r="AB520" s="3">
        <f t="shared" si="51"/>
        <v>0</v>
      </c>
      <c r="AC520" s="3">
        <f t="shared" si="52"/>
        <v>15746</v>
      </c>
      <c r="AD520" s="3">
        <f t="shared" si="53"/>
        <v>58592</v>
      </c>
    </row>
    <row r="521" spans="1:30" x14ac:dyDescent="0.15">
      <c r="A521" s="3">
        <v>516</v>
      </c>
      <c r="B521" s="3" t="str">
        <f t="shared" si="48"/>
        <v>关卡516小怪</v>
      </c>
      <c r="C521" s="3">
        <f>INDEX([3]关卡!$J$19:$J$2018,A521)</f>
        <v>303</v>
      </c>
      <c r="D521" s="3">
        <f>INDEX([3]关卡!$N$19:$N$2018,A521)</f>
        <v>303</v>
      </c>
      <c r="E521" s="3" t="s">
        <v>24</v>
      </c>
      <c r="F521" s="3" t="s">
        <v>26</v>
      </c>
      <c r="G521" s="3">
        <v>3</v>
      </c>
      <c r="H521" s="3">
        <v>0</v>
      </c>
      <c r="I521" s="3">
        <v>0</v>
      </c>
      <c r="J521" s="4">
        <v>1</v>
      </c>
      <c r="K521" s="4">
        <v>1</v>
      </c>
      <c r="L521" s="4">
        <v>2</v>
      </c>
      <c r="M521" s="3">
        <v>15</v>
      </c>
      <c r="N521" s="3">
        <v>2</v>
      </c>
      <c r="O521" s="3">
        <f>HLOOKUP(O$5,[1]非R能力!$B$8:$F$558,$C521+1,0)</f>
        <v>423678.88502054027</v>
      </c>
      <c r="P521" s="3">
        <f>HLOOKUP(P$5,[1]非R能力!$B$8:$F$558,$C521+1,0)</f>
        <v>72276.119044493986</v>
      </c>
      <c r="Q521" s="3">
        <f>HLOOKUP(Q$5,[1]非R能力!$B$8:$F$558,$C521+1,0)</f>
        <v>43537.058629397718</v>
      </c>
      <c r="R521" s="3">
        <f>HLOOKUP(R$5,[1]非R能力!$B$8:$F$558,$C521+1,0)</f>
        <v>58592.087378254713</v>
      </c>
      <c r="S521" s="3">
        <f>HLOOKUP(S$5,[1]非R能力!$B$8:$F$558,$C521+1,0)</f>
        <v>15746.557482914319</v>
      </c>
      <c r="T521" s="3">
        <f>INDEX([1]非R能力!$H$9:$H$558,D521)</f>
        <v>18188.188252614833</v>
      </c>
      <c r="U521" s="3">
        <f>IF(E521="小怪",0,IF(INDEX([1]非R能力!$FK$9:$FK$558,C521)=0,0,10))</f>
        <v>0</v>
      </c>
      <c r="V521" s="3">
        <f>IF(E521="小怪",0,IF(INDEX([1]非R能力!$FH$9:$FH$558,C521)=0,0,5000))</f>
        <v>0</v>
      </c>
      <c r="W521" s="3">
        <f>HLOOKUP(W$5,[2]人物技能基础!$O$3:$Q$553,$C521+1,0)</f>
        <v>3.637142857142857</v>
      </c>
      <c r="X521" s="3">
        <f>HLOOKUP(X$5,[2]人物技能基础!$O$3:$Q$553,$C521+1,0)</f>
        <v>2.0186428571428574</v>
      </c>
      <c r="Y521" s="3">
        <f>HLOOKUP(Y$5,[2]人物技能基础!$O$3:$Q$553,$C521+1,0)</f>
        <v>99.964285714285708</v>
      </c>
      <c r="Z521" s="3">
        <f t="shared" si="49"/>
        <v>394050</v>
      </c>
      <c r="AA521" s="3">
        <f t="shared" si="50"/>
        <v>8707</v>
      </c>
      <c r="AB521" s="3">
        <f t="shared" si="51"/>
        <v>0</v>
      </c>
      <c r="AC521" s="3">
        <f t="shared" si="52"/>
        <v>15746</v>
      </c>
      <c r="AD521" s="3">
        <f t="shared" si="53"/>
        <v>58592</v>
      </c>
    </row>
    <row r="522" spans="1:30" x14ac:dyDescent="0.15">
      <c r="A522" s="3">
        <v>517</v>
      </c>
      <c r="B522" s="3" t="str">
        <f t="shared" si="48"/>
        <v>关卡517小怪</v>
      </c>
      <c r="C522" s="3">
        <f>INDEX([3]关卡!$J$19:$J$2018,A522)</f>
        <v>303</v>
      </c>
      <c r="D522" s="3">
        <f>INDEX([3]关卡!$N$19:$N$2018,A522)</f>
        <v>303</v>
      </c>
      <c r="E522" s="3" t="s">
        <v>24</v>
      </c>
      <c r="F522" s="3" t="s">
        <v>26</v>
      </c>
      <c r="G522" s="3">
        <v>3</v>
      </c>
      <c r="H522" s="3">
        <v>0</v>
      </c>
      <c r="I522" s="3">
        <v>0</v>
      </c>
      <c r="J522" s="4">
        <v>1</v>
      </c>
      <c r="K522" s="4">
        <v>1</v>
      </c>
      <c r="L522" s="4">
        <v>2</v>
      </c>
      <c r="M522" s="3">
        <v>15</v>
      </c>
      <c r="N522" s="3">
        <v>2</v>
      </c>
      <c r="O522" s="3">
        <f>HLOOKUP(O$5,[1]非R能力!$B$8:$F$558,$C522+1,0)</f>
        <v>423678.88502054027</v>
      </c>
      <c r="P522" s="3">
        <f>HLOOKUP(P$5,[1]非R能力!$B$8:$F$558,$C522+1,0)</f>
        <v>72276.119044493986</v>
      </c>
      <c r="Q522" s="3">
        <f>HLOOKUP(Q$5,[1]非R能力!$B$8:$F$558,$C522+1,0)</f>
        <v>43537.058629397718</v>
      </c>
      <c r="R522" s="3">
        <f>HLOOKUP(R$5,[1]非R能力!$B$8:$F$558,$C522+1,0)</f>
        <v>58592.087378254713</v>
      </c>
      <c r="S522" s="3">
        <f>HLOOKUP(S$5,[1]非R能力!$B$8:$F$558,$C522+1,0)</f>
        <v>15746.557482914319</v>
      </c>
      <c r="T522" s="3">
        <f>INDEX([1]非R能力!$H$9:$H$558,D522)</f>
        <v>18188.188252614833</v>
      </c>
      <c r="U522" s="3">
        <f>IF(E522="小怪",0,IF(INDEX([1]非R能力!$FK$9:$FK$558,C522)=0,0,10))</f>
        <v>0</v>
      </c>
      <c r="V522" s="3">
        <f>IF(E522="小怪",0,IF(INDEX([1]非R能力!$FH$9:$FH$558,C522)=0,0,5000))</f>
        <v>0</v>
      </c>
      <c r="W522" s="3">
        <f>HLOOKUP(W$5,[2]人物技能基础!$O$3:$Q$553,$C522+1,0)</f>
        <v>3.637142857142857</v>
      </c>
      <c r="X522" s="3">
        <f>HLOOKUP(X$5,[2]人物技能基础!$O$3:$Q$553,$C522+1,0)</f>
        <v>2.0186428571428574</v>
      </c>
      <c r="Y522" s="3">
        <f>HLOOKUP(Y$5,[2]人物技能基础!$O$3:$Q$553,$C522+1,0)</f>
        <v>99.964285714285708</v>
      </c>
      <c r="Z522" s="3">
        <f t="shared" si="49"/>
        <v>394050</v>
      </c>
      <c r="AA522" s="3">
        <f t="shared" si="50"/>
        <v>8707</v>
      </c>
      <c r="AB522" s="3">
        <f t="shared" si="51"/>
        <v>0</v>
      </c>
      <c r="AC522" s="3">
        <f t="shared" si="52"/>
        <v>15746</v>
      </c>
      <c r="AD522" s="3">
        <f t="shared" si="53"/>
        <v>58592</v>
      </c>
    </row>
    <row r="523" spans="1:30" x14ac:dyDescent="0.15">
      <c r="A523" s="3">
        <v>518</v>
      </c>
      <c r="B523" s="3" t="str">
        <f t="shared" si="48"/>
        <v>关卡518小怪</v>
      </c>
      <c r="C523" s="3">
        <f>INDEX([3]关卡!$J$19:$J$2018,A523)</f>
        <v>303</v>
      </c>
      <c r="D523" s="3">
        <f>INDEX([3]关卡!$N$19:$N$2018,A523)</f>
        <v>303</v>
      </c>
      <c r="E523" s="3" t="s">
        <v>24</v>
      </c>
      <c r="F523" s="3" t="s">
        <v>26</v>
      </c>
      <c r="G523" s="3">
        <v>3</v>
      </c>
      <c r="H523" s="3">
        <v>0</v>
      </c>
      <c r="I523" s="3">
        <v>0</v>
      </c>
      <c r="J523" s="4">
        <v>1</v>
      </c>
      <c r="K523" s="4">
        <v>1</v>
      </c>
      <c r="L523" s="4">
        <v>2</v>
      </c>
      <c r="M523" s="3">
        <v>15</v>
      </c>
      <c r="N523" s="3">
        <v>2</v>
      </c>
      <c r="O523" s="3">
        <f>HLOOKUP(O$5,[1]非R能力!$B$8:$F$558,$C523+1,0)</f>
        <v>423678.88502054027</v>
      </c>
      <c r="P523" s="3">
        <f>HLOOKUP(P$5,[1]非R能力!$B$8:$F$558,$C523+1,0)</f>
        <v>72276.119044493986</v>
      </c>
      <c r="Q523" s="3">
        <f>HLOOKUP(Q$5,[1]非R能力!$B$8:$F$558,$C523+1,0)</f>
        <v>43537.058629397718</v>
      </c>
      <c r="R523" s="3">
        <f>HLOOKUP(R$5,[1]非R能力!$B$8:$F$558,$C523+1,0)</f>
        <v>58592.087378254713</v>
      </c>
      <c r="S523" s="3">
        <f>HLOOKUP(S$5,[1]非R能力!$B$8:$F$558,$C523+1,0)</f>
        <v>15746.557482914319</v>
      </c>
      <c r="T523" s="3">
        <f>INDEX([1]非R能力!$H$9:$H$558,D523)</f>
        <v>18188.188252614833</v>
      </c>
      <c r="U523" s="3">
        <f>IF(E523="小怪",0,IF(INDEX([1]非R能力!$FK$9:$FK$558,C523)=0,0,10))</f>
        <v>0</v>
      </c>
      <c r="V523" s="3">
        <f>IF(E523="小怪",0,IF(INDEX([1]非R能力!$FH$9:$FH$558,C523)=0,0,5000))</f>
        <v>0</v>
      </c>
      <c r="W523" s="3">
        <f>HLOOKUP(W$5,[2]人物技能基础!$O$3:$Q$553,$C523+1,0)</f>
        <v>3.637142857142857</v>
      </c>
      <c r="X523" s="3">
        <f>HLOOKUP(X$5,[2]人物技能基础!$O$3:$Q$553,$C523+1,0)</f>
        <v>2.0186428571428574</v>
      </c>
      <c r="Y523" s="3">
        <f>HLOOKUP(Y$5,[2]人物技能基础!$O$3:$Q$553,$C523+1,0)</f>
        <v>99.964285714285708</v>
      </c>
      <c r="Z523" s="3">
        <f t="shared" si="49"/>
        <v>394050</v>
      </c>
      <c r="AA523" s="3">
        <f t="shared" si="50"/>
        <v>8707</v>
      </c>
      <c r="AB523" s="3">
        <f t="shared" si="51"/>
        <v>0</v>
      </c>
      <c r="AC523" s="3">
        <f t="shared" si="52"/>
        <v>15746</v>
      </c>
      <c r="AD523" s="3">
        <f t="shared" si="53"/>
        <v>58592</v>
      </c>
    </row>
    <row r="524" spans="1:30" x14ac:dyDescent="0.15">
      <c r="A524" s="3">
        <v>519</v>
      </c>
      <c r="B524" s="3" t="str">
        <f t="shared" si="48"/>
        <v>关卡519小怪</v>
      </c>
      <c r="C524" s="3">
        <f>INDEX([3]关卡!$J$19:$J$2018,A524)</f>
        <v>303</v>
      </c>
      <c r="D524" s="3">
        <f>INDEX([3]关卡!$N$19:$N$2018,A524)</f>
        <v>303</v>
      </c>
      <c r="E524" s="3" t="s">
        <v>24</v>
      </c>
      <c r="F524" s="3" t="s">
        <v>26</v>
      </c>
      <c r="G524" s="3">
        <v>3</v>
      </c>
      <c r="H524" s="3">
        <v>0</v>
      </c>
      <c r="I524" s="3">
        <v>0</v>
      </c>
      <c r="J524" s="4">
        <v>1</v>
      </c>
      <c r="K524" s="4">
        <v>1</v>
      </c>
      <c r="L524" s="4">
        <v>2</v>
      </c>
      <c r="M524" s="3">
        <v>15</v>
      </c>
      <c r="N524" s="3">
        <v>2</v>
      </c>
      <c r="O524" s="3">
        <f>HLOOKUP(O$5,[1]非R能力!$B$8:$F$558,$C524+1,0)</f>
        <v>423678.88502054027</v>
      </c>
      <c r="P524" s="3">
        <f>HLOOKUP(P$5,[1]非R能力!$B$8:$F$558,$C524+1,0)</f>
        <v>72276.119044493986</v>
      </c>
      <c r="Q524" s="3">
        <f>HLOOKUP(Q$5,[1]非R能力!$B$8:$F$558,$C524+1,0)</f>
        <v>43537.058629397718</v>
      </c>
      <c r="R524" s="3">
        <f>HLOOKUP(R$5,[1]非R能力!$B$8:$F$558,$C524+1,0)</f>
        <v>58592.087378254713</v>
      </c>
      <c r="S524" s="3">
        <f>HLOOKUP(S$5,[1]非R能力!$B$8:$F$558,$C524+1,0)</f>
        <v>15746.557482914319</v>
      </c>
      <c r="T524" s="3">
        <f>INDEX([1]非R能力!$H$9:$H$558,D524)</f>
        <v>18188.188252614833</v>
      </c>
      <c r="U524" s="3">
        <f>IF(E524="小怪",0,IF(INDEX([1]非R能力!$FK$9:$FK$558,C524)=0,0,10))</f>
        <v>0</v>
      </c>
      <c r="V524" s="3">
        <f>IF(E524="小怪",0,IF(INDEX([1]非R能力!$FH$9:$FH$558,C524)=0,0,5000))</f>
        <v>0</v>
      </c>
      <c r="W524" s="3">
        <f>HLOOKUP(W$5,[2]人物技能基础!$O$3:$Q$553,$C524+1,0)</f>
        <v>3.637142857142857</v>
      </c>
      <c r="X524" s="3">
        <f>HLOOKUP(X$5,[2]人物技能基础!$O$3:$Q$553,$C524+1,0)</f>
        <v>2.0186428571428574</v>
      </c>
      <c r="Y524" s="3">
        <f>HLOOKUP(Y$5,[2]人物技能基础!$O$3:$Q$553,$C524+1,0)</f>
        <v>99.964285714285708</v>
      </c>
      <c r="Z524" s="3">
        <f t="shared" si="49"/>
        <v>394050</v>
      </c>
      <c r="AA524" s="3">
        <f t="shared" si="50"/>
        <v>8707</v>
      </c>
      <c r="AB524" s="3">
        <f t="shared" si="51"/>
        <v>0</v>
      </c>
      <c r="AC524" s="3">
        <f t="shared" si="52"/>
        <v>15746</v>
      </c>
      <c r="AD524" s="3">
        <f t="shared" si="53"/>
        <v>58592</v>
      </c>
    </row>
    <row r="525" spans="1:30" x14ac:dyDescent="0.15">
      <c r="A525" s="3">
        <v>520</v>
      </c>
      <c r="B525" s="3" t="str">
        <f t="shared" si="48"/>
        <v>关卡520小怪</v>
      </c>
      <c r="C525" s="3">
        <f>INDEX([3]关卡!$J$19:$J$2018,A525)</f>
        <v>304</v>
      </c>
      <c r="D525" s="3">
        <f>INDEX([3]关卡!$N$19:$N$2018,A525)</f>
        <v>304</v>
      </c>
      <c r="E525" s="3" t="s">
        <v>24</v>
      </c>
      <c r="F525" s="3" t="s">
        <v>26</v>
      </c>
      <c r="G525" s="3">
        <v>3</v>
      </c>
      <c r="H525" s="3">
        <v>0</v>
      </c>
      <c r="I525" s="3">
        <v>0</v>
      </c>
      <c r="J525" s="4">
        <v>1</v>
      </c>
      <c r="K525" s="4">
        <v>1</v>
      </c>
      <c r="L525" s="4">
        <v>2</v>
      </c>
      <c r="M525" s="3">
        <v>15</v>
      </c>
      <c r="N525" s="3">
        <v>2</v>
      </c>
      <c r="O525" s="3">
        <f>HLOOKUP(O$5,[1]非R能力!$B$8:$F$558,$C525+1,0)</f>
        <v>428890.41468117363</v>
      </c>
      <c r="P525" s="3">
        <f>HLOOKUP(P$5,[1]非R能力!$B$8:$F$558,$C525+1,0)</f>
        <v>72936.773336855011</v>
      </c>
      <c r="Q525" s="3">
        <f>HLOOKUP(Q$5,[1]非R能力!$B$8:$F$558,$C525+1,0)</f>
        <v>43881.506850981976</v>
      </c>
      <c r="R525" s="3">
        <f>HLOOKUP(R$5,[1]非R能力!$B$8:$F$558,$C525+1,0)</f>
        <v>59261.384383309494</v>
      </c>
      <c r="S525" s="3">
        <f>HLOOKUP(S$5,[1]非R能力!$B$8:$F$558,$C525+1,0)</f>
        <v>15854.144230254322</v>
      </c>
      <c r="T525" s="3">
        <f>INDEX([1]非R能力!$H$9:$H$558,D525)</f>
        <v>18309.217613934088</v>
      </c>
      <c r="U525" s="3">
        <f>IF(E525="小怪",0,IF(INDEX([1]非R能力!$FK$9:$FK$558,C525)=0,0,10))</f>
        <v>0</v>
      </c>
      <c r="V525" s="3">
        <f>IF(E525="小怪",0,IF(INDEX([1]非R能力!$FH$9:$FH$558,C525)=0,0,5000))</f>
        <v>0</v>
      </c>
      <c r="W525" s="3">
        <f>HLOOKUP(W$5,[2]人物技能基础!$O$3:$Q$553,$C525+1,0)</f>
        <v>3.637142857142857</v>
      </c>
      <c r="X525" s="3">
        <f>HLOOKUP(X$5,[2]人物技能基础!$O$3:$Q$553,$C525+1,0)</f>
        <v>2.0186428571428574</v>
      </c>
      <c r="Y525" s="3">
        <f>HLOOKUP(Y$5,[2]人物技能基础!$O$3:$Q$553,$C525+1,0)</f>
        <v>99.964285714285708</v>
      </c>
      <c r="Z525" s="3">
        <f t="shared" si="49"/>
        <v>397541</v>
      </c>
      <c r="AA525" s="3">
        <f t="shared" si="50"/>
        <v>8776</v>
      </c>
      <c r="AB525" s="3">
        <f t="shared" si="51"/>
        <v>0</v>
      </c>
      <c r="AC525" s="3">
        <f t="shared" si="52"/>
        <v>15854</v>
      </c>
      <c r="AD525" s="3">
        <f t="shared" si="53"/>
        <v>59261</v>
      </c>
    </row>
    <row r="526" spans="1:30" x14ac:dyDescent="0.15">
      <c r="A526" s="3">
        <v>521</v>
      </c>
      <c r="B526" s="3" t="str">
        <f t="shared" si="48"/>
        <v>关卡521小怪</v>
      </c>
      <c r="C526" s="3">
        <f>INDEX([3]关卡!$J$19:$J$2018,A526)</f>
        <v>304</v>
      </c>
      <c r="D526" s="3">
        <f>INDEX([3]关卡!$N$19:$N$2018,A526)</f>
        <v>304</v>
      </c>
      <c r="E526" s="3" t="s">
        <v>24</v>
      </c>
      <c r="F526" s="3" t="s">
        <v>26</v>
      </c>
      <c r="G526" s="3">
        <v>3</v>
      </c>
      <c r="H526" s="3">
        <v>0</v>
      </c>
      <c r="I526" s="3">
        <v>0</v>
      </c>
      <c r="J526" s="4">
        <v>1</v>
      </c>
      <c r="K526" s="4">
        <v>1</v>
      </c>
      <c r="L526" s="4">
        <v>2</v>
      </c>
      <c r="M526" s="3">
        <v>15</v>
      </c>
      <c r="N526" s="3">
        <v>2</v>
      </c>
      <c r="O526" s="3">
        <f>HLOOKUP(O$5,[1]非R能力!$B$8:$F$558,$C526+1,0)</f>
        <v>428890.41468117363</v>
      </c>
      <c r="P526" s="3">
        <f>HLOOKUP(P$5,[1]非R能力!$B$8:$F$558,$C526+1,0)</f>
        <v>72936.773336855011</v>
      </c>
      <c r="Q526" s="3">
        <f>HLOOKUP(Q$5,[1]非R能力!$B$8:$F$558,$C526+1,0)</f>
        <v>43881.506850981976</v>
      </c>
      <c r="R526" s="3">
        <f>HLOOKUP(R$5,[1]非R能力!$B$8:$F$558,$C526+1,0)</f>
        <v>59261.384383309494</v>
      </c>
      <c r="S526" s="3">
        <f>HLOOKUP(S$5,[1]非R能力!$B$8:$F$558,$C526+1,0)</f>
        <v>15854.144230254322</v>
      </c>
      <c r="T526" s="3">
        <f>INDEX([1]非R能力!$H$9:$H$558,D526)</f>
        <v>18309.217613934088</v>
      </c>
      <c r="U526" s="3">
        <f>IF(E526="小怪",0,IF(INDEX([1]非R能力!$FK$9:$FK$558,C526)=0,0,10))</f>
        <v>0</v>
      </c>
      <c r="V526" s="3">
        <f>IF(E526="小怪",0,IF(INDEX([1]非R能力!$FH$9:$FH$558,C526)=0,0,5000))</f>
        <v>0</v>
      </c>
      <c r="W526" s="3">
        <f>HLOOKUP(W$5,[2]人物技能基础!$O$3:$Q$553,$C526+1,0)</f>
        <v>3.637142857142857</v>
      </c>
      <c r="X526" s="3">
        <f>HLOOKUP(X$5,[2]人物技能基础!$O$3:$Q$553,$C526+1,0)</f>
        <v>2.0186428571428574</v>
      </c>
      <c r="Y526" s="3">
        <f>HLOOKUP(Y$5,[2]人物技能基础!$O$3:$Q$553,$C526+1,0)</f>
        <v>99.964285714285708</v>
      </c>
      <c r="Z526" s="3">
        <f t="shared" si="49"/>
        <v>397541</v>
      </c>
      <c r="AA526" s="3">
        <f t="shared" si="50"/>
        <v>8776</v>
      </c>
      <c r="AB526" s="3">
        <f t="shared" si="51"/>
        <v>0</v>
      </c>
      <c r="AC526" s="3">
        <f t="shared" si="52"/>
        <v>15854</v>
      </c>
      <c r="AD526" s="3">
        <f t="shared" si="53"/>
        <v>59261</v>
      </c>
    </row>
    <row r="527" spans="1:30" x14ac:dyDescent="0.15">
      <c r="A527" s="3">
        <v>522</v>
      </c>
      <c r="B527" s="3" t="str">
        <f t="shared" si="48"/>
        <v>关卡522小怪</v>
      </c>
      <c r="C527" s="3">
        <f>INDEX([3]关卡!$J$19:$J$2018,A527)</f>
        <v>304</v>
      </c>
      <c r="D527" s="3">
        <f>INDEX([3]关卡!$N$19:$N$2018,A527)</f>
        <v>304</v>
      </c>
      <c r="E527" s="3" t="s">
        <v>24</v>
      </c>
      <c r="F527" s="3" t="s">
        <v>26</v>
      </c>
      <c r="G527" s="3">
        <v>3</v>
      </c>
      <c r="H527" s="3">
        <v>0</v>
      </c>
      <c r="I527" s="3">
        <v>0</v>
      </c>
      <c r="J527" s="4">
        <v>1</v>
      </c>
      <c r="K527" s="4">
        <v>1</v>
      </c>
      <c r="L527" s="4">
        <v>2</v>
      </c>
      <c r="M527" s="3">
        <v>15</v>
      </c>
      <c r="N527" s="3">
        <v>2</v>
      </c>
      <c r="O527" s="3">
        <f>HLOOKUP(O$5,[1]非R能力!$B$8:$F$558,$C527+1,0)</f>
        <v>428890.41468117363</v>
      </c>
      <c r="P527" s="3">
        <f>HLOOKUP(P$5,[1]非R能力!$B$8:$F$558,$C527+1,0)</f>
        <v>72936.773336855011</v>
      </c>
      <c r="Q527" s="3">
        <f>HLOOKUP(Q$5,[1]非R能力!$B$8:$F$558,$C527+1,0)</f>
        <v>43881.506850981976</v>
      </c>
      <c r="R527" s="3">
        <f>HLOOKUP(R$5,[1]非R能力!$B$8:$F$558,$C527+1,0)</f>
        <v>59261.384383309494</v>
      </c>
      <c r="S527" s="3">
        <f>HLOOKUP(S$5,[1]非R能力!$B$8:$F$558,$C527+1,0)</f>
        <v>15854.144230254322</v>
      </c>
      <c r="T527" s="3">
        <f>INDEX([1]非R能力!$H$9:$H$558,D527)</f>
        <v>18309.217613934088</v>
      </c>
      <c r="U527" s="3">
        <f>IF(E527="小怪",0,IF(INDEX([1]非R能力!$FK$9:$FK$558,C527)=0,0,10))</f>
        <v>0</v>
      </c>
      <c r="V527" s="3">
        <f>IF(E527="小怪",0,IF(INDEX([1]非R能力!$FH$9:$FH$558,C527)=0,0,5000))</f>
        <v>0</v>
      </c>
      <c r="W527" s="3">
        <f>HLOOKUP(W$5,[2]人物技能基础!$O$3:$Q$553,$C527+1,0)</f>
        <v>3.637142857142857</v>
      </c>
      <c r="X527" s="3">
        <f>HLOOKUP(X$5,[2]人物技能基础!$O$3:$Q$553,$C527+1,0)</f>
        <v>2.0186428571428574</v>
      </c>
      <c r="Y527" s="3">
        <f>HLOOKUP(Y$5,[2]人物技能基础!$O$3:$Q$553,$C527+1,0)</f>
        <v>99.964285714285708</v>
      </c>
      <c r="Z527" s="3">
        <f t="shared" si="49"/>
        <v>397541</v>
      </c>
      <c r="AA527" s="3">
        <f t="shared" si="50"/>
        <v>8776</v>
      </c>
      <c r="AB527" s="3">
        <f t="shared" si="51"/>
        <v>0</v>
      </c>
      <c r="AC527" s="3">
        <f t="shared" si="52"/>
        <v>15854</v>
      </c>
      <c r="AD527" s="3">
        <f t="shared" si="53"/>
        <v>59261</v>
      </c>
    </row>
    <row r="528" spans="1:30" x14ac:dyDescent="0.15">
      <c r="A528" s="3">
        <v>523</v>
      </c>
      <c r="B528" s="3" t="str">
        <f t="shared" si="48"/>
        <v>关卡523小怪</v>
      </c>
      <c r="C528" s="3">
        <f>INDEX([3]关卡!$J$19:$J$2018,A528)</f>
        <v>304</v>
      </c>
      <c r="D528" s="3">
        <f>INDEX([3]关卡!$N$19:$N$2018,A528)</f>
        <v>304</v>
      </c>
      <c r="E528" s="3" t="s">
        <v>24</v>
      </c>
      <c r="F528" s="3" t="s">
        <v>26</v>
      </c>
      <c r="G528" s="3">
        <v>3</v>
      </c>
      <c r="H528" s="3">
        <v>0</v>
      </c>
      <c r="I528" s="3">
        <v>0</v>
      </c>
      <c r="J528" s="4">
        <v>1</v>
      </c>
      <c r="K528" s="4">
        <v>1</v>
      </c>
      <c r="L528" s="4">
        <v>2</v>
      </c>
      <c r="M528" s="3">
        <v>15</v>
      </c>
      <c r="N528" s="3">
        <v>2</v>
      </c>
      <c r="O528" s="3">
        <f>HLOOKUP(O$5,[1]非R能力!$B$8:$F$558,$C528+1,0)</f>
        <v>428890.41468117363</v>
      </c>
      <c r="P528" s="3">
        <f>HLOOKUP(P$5,[1]非R能力!$B$8:$F$558,$C528+1,0)</f>
        <v>72936.773336855011</v>
      </c>
      <c r="Q528" s="3">
        <f>HLOOKUP(Q$5,[1]非R能力!$B$8:$F$558,$C528+1,0)</f>
        <v>43881.506850981976</v>
      </c>
      <c r="R528" s="3">
        <f>HLOOKUP(R$5,[1]非R能力!$B$8:$F$558,$C528+1,0)</f>
        <v>59261.384383309494</v>
      </c>
      <c r="S528" s="3">
        <f>HLOOKUP(S$5,[1]非R能力!$B$8:$F$558,$C528+1,0)</f>
        <v>15854.144230254322</v>
      </c>
      <c r="T528" s="3">
        <f>INDEX([1]非R能力!$H$9:$H$558,D528)</f>
        <v>18309.217613934088</v>
      </c>
      <c r="U528" s="3">
        <f>IF(E528="小怪",0,IF(INDEX([1]非R能力!$FK$9:$FK$558,C528)=0,0,10))</f>
        <v>0</v>
      </c>
      <c r="V528" s="3">
        <f>IF(E528="小怪",0,IF(INDEX([1]非R能力!$FH$9:$FH$558,C528)=0,0,5000))</f>
        <v>0</v>
      </c>
      <c r="W528" s="3">
        <f>HLOOKUP(W$5,[2]人物技能基础!$O$3:$Q$553,$C528+1,0)</f>
        <v>3.637142857142857</v>
      </c>
      <c r="X528" s="3">
        <f>HLOOKUP(X$5,[2]人物技能基础!$O$3:$Q$553,$C528+1,0)</f>
        <v>2.0186428571428574</v>
      </c>
      <c r="Y528" s="3">
        <f>HLOOKUP(Y$5,[2]人物技能基础!$O$3:$Q$553,$C528+1,0)</f>
        <v>99.964285714285708</v>
      </c>
      <c r="Z528" s="3">
        <f t="shared" si="49"/>
        <v>397541</v>
      </c>
      <c r="AA528" s="3">
        <f t="shared" si="50"/>
        <v>8776</v>
      </c>
      <c r="AB528" s="3">
        <f t="shared" si="51"/>
        <v>0</v>
      </c>
      <c r="AC528" s="3">
        <f t="shared" si="52"/>
        <v>15854</v>
      </c>
      <c r="AD528" s="3">
        <f t="shared" si="53"/>
        <v>59261</v>
      </c>
    </row>
    <row r="529" spans="1:30" x14ac:dyDescent="0.15">
      <c r="A529" s="3">
        <v>524</v>
      </c>
      <c r="B529" s="3" t="str">
        <f t="shared" si="48"/>
        <v>关卡524小怪</v>
      </c>
      <c r="C529" s="3">
        <f>INDEX([3]关卡!$J$19:$J$2018,A529)</f>
        <v>304</v>
      </c>
      <c r="D529" s="3">
        <f>INDEX([3]关卡!$N$19:$N$2018,A529)</f>
        <v>304</v>
      </c>
      <c r="E529" s="3" t="s">
        <v>24</v>
      </c>
      <c r="F529" s="3" t="s">
        <v>26</v>
      </c>
      <c r="G529" s="3">
        <v>3</v>
      </c>
      <c r="H529" s="3">
        <v>0</v>
      </c>
      <c r="I529" s="3">
        <v>0</v>
      </c>
      <c r="J529" s="4">
        <v>1</v>
      </c>
      <c r="K529" s="4">
        <v>1</v>
      </c>
      <c r="L529" s="4">
        <v>2</v>
      </c>
      <c r="M529" s="3">
        <v>15</v>
      </c>
      <c r="N529" s="3">
        <v>2</v>
      </c>
      <c r="O529" s="3">
        <f>HLOOKUP(O$5,[1]非R能力!$B$8:$F$558,$C529+1,0)</f>
        <v>428890.41468117363</v>
      </c>
      <c r="P529" s="3">
        <f>HLOOKUP(P$5,[1]非R能力!$B$8:$F$558,$C529+1,0)</f>
        <v>72936.773336855011</v>
      </c>
      <c r="Q529" s="3">
        <f>HLOOKUP(Q$5,[1]非R能力!$B$8:$F$558,$C529+1,0)</f>
        <v>43881.506850981976</v>
      </c>
      <c r="R529" s="3">
        <f>HLOOKUP(R$5,[1]非R能力!$B$8:$F$558,$C529+1,0)</f>
        <v>59261.384383309494</v>
      </c>
      <c r="S529" s="3">
        <f>HLOOKUP(S$5,[1]非R能力!$B$8:$F$558,$C529+1,0)</f>
        <v>15854.144230254322</v>
      </c>
      <c r="T529" s="3">
        <f>INDEX([1]非R能力!$H$9:$H$558,D529)</f>
        <v>18309.217613934088</v>
      </c>
      <c r="U529" s="3">
        <f>IF(E529="小怪",0,IF(INDEX([1]非R能力!$FK$9:$FK$558,C529)=0,0,10))</f>
        <v>0</v>
      </c>
      <c r="V529" s="3">
        <f>IF(E529="小怪",0,IF(INDEX([1]非R能力!$FH$9:$FH$558,C529)=0,0,5000))</f>
        <v>0</v>
      </c>
      <c r="W529" s="3">
        <f>HLOOKUP(W$5,[2]人物技能基础!$O$3:$Q$553,$C529+1,0)</f>
        <v>3.637142857142857</v>
      </c>
      <c r="X529" s="3">
        <f>HLOOKUP(X$5,[2]人物技能基础!$O$3:$Q$553,$C529+1,0)</f>
        <v>2.0186428571428574</v>
      </c>
      <c r="Y529" s="3">
        <f>HLOOKUP(Y$5,[2]人物技能基础!$O$3:$Q$553,$C529+1,0)</f>
        <v>99.964285714285708</v>
      </c>
      <c r="Z529" s="3">
        <f t="shared" si="49"/>
        <v>397541</v>
      </c>
      <c r="AA529" s="3">
        <f t="shared" si="50"/>
        <v>8776</v>
      </c>
      <c r="AB529" s="3">
        <f t="shared" si="51"/>
        <v>0</v>
      </c>
      <c r="AC529" s="3">
        <f t="shared" si="52"/>
        <v>15854</v>
      </c>
      <c r="AD529" s="3">
        <f t="shared" si="53"/>
        <v>59261</v>
      </c>
    </row>
    <row r="530" spans="1:30" x14ac:dyDescent="0.15">
      <c r="A530" s="3">
        <v>525</v>
      </c>
      <c r="B530" s="3" t="str">
        <f t="shared" si="48"/>
        <v>关卡525小怪</v>
      </c>
      <c r="C530" s="3">
        <f>INDEX([3]关卡!$J$19:$J$2018,A530)</f>
        <v>304</v>
      </c>
      <c r="D530" s="3">
        <f>INDEX([3]关卡!$N$19:$N$2018,A530)</f>
        <v>304</v>
      </c>
      <c r="E530" s="3" t="s">
        <v>24</v>
      </c>
      <c r="F530" s="3" t="s">
        <v>26</v>
      </c>
      <c r="G530" s="3">
        <v>3</v>
      </c>
      <c r="H530" s="3">
        <v>0</v>
      </c>
      <c r="I530" s="3">
        <v>0</v>
      </c>
      <c r="J530" s="4">
        <v>1</v>
      </c>
      <c r="K530" s="4">
        <v>1</v>
      </c>
      <c r="L530" s="4">
        <v>2</v>
      </c>
      <c r="M530" s="3">
        <v>15</v>
      </c>
      <c r="N530" s="3">
        <v>2</v>
      </c>
      <c r="O530" s="3">
        <f>HLOOKUP(O$5,[1]非R能力!$B$8:$F$558,$C530+1,0)</f>
        <v>428890.41468117363</v>
      </c>
      <c r="P530" s="3">
        <f>HLOOKUP(P$5,[1]非R能力!$B$8:$F$558,$C530+1,0)</f>
        <v>72936.773336855011</v>
      </c>
      <c r="Q530" s="3">
        <f>HLOOKUP(Q$5,[1]非R能力!$B$8:$F$558,$C530+1,0)</f>
        <v>43881.506850981976</v>
      </c>
      <c r="R530" s="3">
        <f>HLOOKUP(R$5,[1]非R能力!$B$8:$F$558,$C530+1,0)</f>
        <v>59261.384383309494</v>
      </c>
      <c r="S530" s="3">
        <f>HLOOKUP(S$5,[1]非R能力!$B$8:$F$558,$C530+1,0)</f>
        <v>15854.144230254322</v>
      </c>
      <c r="T530" s="3">
        <f>INDEX([1]非R能力!$H$9:$H$558,D530)</f>
        <v>18309.217613934088</v>
      </c>
      <c r="U530" s="3">
        <f>IF(E530="小怪",0,IF(INDEX([1]非R能力!$FK$9:$FK$558,C530)=0,0,10))</f>
        <v>0</v>
      </c>
      <c r="V530" s="3">
        <f>IF(E530="小怪",0,IF(INDEX([1]非R能力!$FH$9:$FH$558,C530)=0,0,5000))</f>
        <v>0</v>
      </c>
      <c r="W530" s="3">
        <f>HLOOKUP(W$5,[2]人物技能基础!$O$3:$Q$553,$C530+1,0)</f>
        <v>3.637142857142857</v>
      </c>
      <c r="X530" s="3">
        <f>HLOOKUP(X$5,[2]人物技能基础!$O$3:$Q$553,$C530+1,0)</f>
        <v>2.0186428571428574</v>
      </c>
      <c r="Y530" s="3">
        <f>HLOOKUP(Y$5,[2]人物技能基础!$O$3:$Q$553,$C530+1,0)</f>
        <v>99.964285714285708</v>
      </c>
      <c r="Z530" s="3">
        <f t="shared" si="49"/>
        <v>397541</v>
      </c>
      <c r="AA530" s="3">
        <f t="shared" si="50"/>
        <v>8776</v>
      </c>
      <c r="AB530" s="3">
        <f t="shared" si="51"/>
        <v>0</v>
      </c>
      <c r="AC530" s="3">
        <f t="shared" si="52"/>
        <v>15854</v>
      </c>
      <c r="AD530" s="3">
        <f t="shared" si="53"/>
        <v>59261</v>
      </c>
    </row>
    <row r="531" spans="1:30" x14ac:dyDescent="0.15">
      <c r="A531" s="3">
        <v>526</v>
      </c>
      <c r="B531" s="3" t="str">
        <f t="shared" si="48"/>
        <v>关卡526小怪</v>
      </c>
      <c r="C531" s="3">
        <f>INDEX([3]关卡!$J$19:$J$2018,A531)</f>
        <v>304</v>
      </c>
      <c r="D531" s="3">
        <f>INDEX([3]关卡!$N$19:$N$2018,A531)</f>
        <v>304</v>
      </c>
      <c r="E531" s="3" t="s">
        <v>24</v>
      </c>
      <c r="F531" s="3" t="s">
        <v>26</v>
      </c>
      <c r="G531" s="3">
        <v>3</v>
      </c>
      <c r="H531" s="3">
        <v>0</v>
      </c>
      <c r="I531" s="3">
        <v>0</v>
      </c>
      <c r="J531" s="4">
        <v>1</v>
      </c>
      <c r="K531" s="4">
        <v>1</v>
      </c>
      <c r="L531" s="4">
        <v>2</v>
      </c>
      <c r="M531" s="3">
        <v>15</v>
      </c>
      <c r="N531" s="3">
        <v>2</v>
      </c>
      <c r="O531" s="3">
        <f>HLOOKUP(O$5,[1]非R能力!$B$8:$F$558,$C531+1,0)</f>
        <v>428890.41468117363</v>
      </c>
      <c r="P531" s="3">
        <f>HLOOKUP(P$5,[1]非R能力!$B$8:$F$558,$C531+1,0)</f>
        <v>72936.773336855011</v>
      </c>
      <c r="Q531" s="3">
        <f>HLOOKUP(Q$5,[1]非R能力!$B$8:$F$558,$C531+1,0)</f>
        <v>43881.506850981976</v>
      </c>
      <c r="R531" s="3">
        <f>HLOOKUP(R$5,[1]非R能力!$B$8:$F$558,$C531+1,0)</f>
        <v>59261.384383309494</v>
      </c>
      <c r="S531" s="3">
        <f>HLOOKUP(S$5,[1]非R能力!$B$8:$F$558,$C531+1,0)</f>
        <v>15854.144230254322</v>
      </c>
      <c r="T531" s="3">
        <f>INDEX([1]非R能力!$H$9:$H$558,D531)</f>
        <v>18309.217613934088</v>
      </c>
      <c r="U531" s="3">
        <f>IF(E531="小怪",0,IF(INDEX([1]非R能力!$FK$9:$FK$558,C531)=0,0,10))</f>
        <v>0</v>
      </c>
      <c r="V531" s="3">
        <f>IF(E531="小怪",0,IF(INDEX([1]非R能力!$FH$9:$FH$558,C531)=0,0,5000))</f>
        <v>0</v>
      </c>
      <c r="W531" s="3">
        <f>HLOOKUP(W$5,[2]人物技能基础!$O$3:$Q$553,$C531+1,0)</f>
        <v>3.637142857142857</v>
      </c>
      <c r="X531" s="3">
        <f>HLOOKUP(X$5,[2]人物技能基础!$O$3:$Q$553,$C531+1,0)</f>
        <v>2.0186428571428574</v>
      </c>
      <c r="Y531" s="3">
        <f>HLOOKUP(Y$5,[2]人物技能基础!$O$3:$Q$553,$C531+1,0)</f>
        <v>99.964285714285708</v>
      </c>
      <c r="Z531" s="3">
        <f t="shared" si="49"/>
        <v>397541</v>
      </c>
      <c r="AA531" s="3">
        <f t="shared" si="50"/>
        <v>8776</v>
      </c>
      <c r="AB531" s="3">
        <f t="shared" si="51"/>
        <v>0</v>
      </c>
      <c r="AC531" s="3">
        <f t="shared" si="52"/>
        <v>15854</v>
      </c>
      <c r="AD531" s="3">
        <f t="shared" si="53"/>
        <v>59261</v>
      </c>
    </row>
    <row r="532" spans="1:30" x14ac:dyDescent="0.15">
      <c r="A532" s="3">
        <v>527</v>
      </c>
      <c r="B532" s="3" t="str">
        <f t="shared" si="48"/>
        <v>关卡527小怪</v>
      </c>
      <c r="C532" s="3">
        <f>INDEX([3]关卡!$J$19:$J$2018,A532)</f>
        <v>304</v>
      </c>
      <c r="D532" s="3">
        <f>INDEX([3]关卡!$N$19:$N$2018,A532)</f>
        <v>304</v>
      </c>
      <c r="E532" s="3" t="s">
        <v>24</v>
      </c>
      <c r="F532" s="3" t="s">
        <v>26</v>
      </c>
      <c r="G532" s="3">
        <v>3</v>
      </c>
      <c r="H532" s="3">
        <v>0</v>
      </c>
      <c r="I532" s="3">
        <v>0</v>
      </c>
      <c r="J532" s="4">
        <v>1</v>
      </c>
      <c r="K532" s="4">
        <v>1</v>
      </c>
      <c r="L532" s="4">
        <v>2</v>
      </c>
      <c r="M532" s="3">
        <v>15</v>
      </c>
      <c r="N532" s="3">
        <v>2</v>
      </c>
      <c r="O532" s="3">
        <f>HLOOKUP(O$5,[1]非R能力!$B$8:$F$558,$C532+1,0)</f>
        <v>428890.41468117363</v>
      </c>
      <c r="P532" s="3">
        <f>HLOOKUP(P$5,[1]非R能力!$B$8:$F$558,$C532+1,0)</f>
        <v>72936.773336855011</v>
      </c>
      <c r="Q532" s="3">
        <f>HLOOKUP(Q$5,[1]非R能力!$B$8:$F$558,$C532+1,0)</f>
        <v>43881.506850981976</v>
      </c>
      <c r="R532" s="3">
        <f>HLOOKUP(R$5,[1]非R能力!$B$8:$F$558,$C532+1,0)</f>
        <v>59261.384383309494</v>
      </c>
      <c r="S532" s="3">
        <f>HLOOKUP(S$5,[1]非R能力!$B$8:$F$558,$C532+1,0)</f>
        <v>15854.144230254322</v>
      </c>
      <c r="T532" s="3">
        <f>INDEX([1]非R能力!$H$9:$H$558,D532)</f>
        <v>18309.217613934088</v>
      </c>
      <c r="U532" s="3">
        <f>IF(E532="小怪",0,IF(INDEX([1]非R能力!$FK$9:$FK$558,C532)=0,0,10))</f>
        <v>0</v>
      </c>
      <c r="V532" s="3">
        <f>IF(E532="小怪",0,IF(INDEX([1]非R能力!$FH$9:$FH$558,C532)=0,0,5000))</f>
        <v>0</v>
      </c>
      <c r="W532" s="3">
        <f>HLOOKUP(W$5,[2]人物技能基础!$O$3:$Q$553,$C532+1,0)</f>
        <v>3.637142857142857</v>
      </c>
      <c r="X532" s="3">
        <f>HLOOKUP(X$5,[2]人物技能基础!$O$3:$Q$553,$C532+1,0)</f>
        <v>2.0186428571428574</v>
      </c>
      <c r="Y532" s="3">
        <f>HLOOKUP(Y$5,[2]人物技能基础!$O$3:$Q$553,$C532+1,0)</f>
        <v>99.964285714285708</v>
      </c>
      <c r="Z532" s="3">
        <f t="shared" si="49"/>
        <v>397541</v>
      </c>
      <c r="AA532" s="3">
        <f t="shared" si="50"/>
        <v>8776</v>
      </c>
      <c r="AB532" s="3">
        <f t="shared" si="51"/>
        <v>0</v>
      </c>
      <c r="AC532" s="3">
        <f t="shared" si="52"/>
        <v>15854</v>
      </c>
      <c r="AD532" s="3">
        <f t="shared" si="53"/>
        <v>59261</v>
      </c>
    </row>
    <row r="533" spans="1:30" x14ac:dyDescent="0.15">
      <c r="A533" s="3">
        <v>528</v>
      </c>
      <c r="B533" s="3" t="str">
        <f t="shared" si="48"/>
        <v>关卡528小怪</v>
      </c>
      <c r="C533" s="3">
        <f>INDEX([3]关卡!$J$19:$J$2018,A533)</f>
        <v>304</v>
      </c>
      <c r="D533" s="3">
        <f>INDEX([3]关卡!$N$19:$N$2018,A533)</f>
        <v>304</v>
      </c>
      <c r="E533" s="3" t="s">
        <v>24</v>
      </c>
      <c r="F533" s="3" t="s">
        <v>26</v>
      </c>
      <c r="G533" s="3">
        <v>3</v>
      </c>
      <c r="H533" s="3">
        <v>0</v>
      </c>
      <c r="I533" s="3">
        <v>0</v>
      </c>
      <c r="J533" s="4">
        <v>1</v>
      </c>
      <c r="K533" s="4">
        <v>1</v>
      </c>
      <c r="L533" s="4">
        <v>2</v>
      </c>
      <c r="M533" s="3">
        <v>15</v>
      </c>
      <c r="N533" s="3">
        <v>2</v>
      </c>
      <c r="O533" s="3">
        <f>HLOOKUP(O$5,[1]非R能力!$B$8:$F$558,$C533+1,0)</f>
        <v>428890.41468117363</v>
      </c>
      <c r="P533" s="3">
        <f>HLOOKUP(P$5,[1]非R能力!$B$8:$F$558,$C533+1,0)</f>
        <v>72936.773336855011</v>
      </c>
      <c r="Q533" s="3">
        <f>HLOOKUP(Q$5,[1]非R能力!$B$8:$F$558,$C533+1,0)</f>
        <v>43881.506850981976</v>
      </c>
      <c r="R533" s="3">
        <f>HLOOKUP(R$5,[1]非R能力!$B$8:$F$558,$C533+1,0)</f>
        <v>59261.384383309494</v>
      </c>
      <c r="S533" s="3">
        <f>HLOOKUP(S$5,[1]非R能力!$B$8:$F$558,$C533+1,0)</f>
        <v>15854.144230254322</v>
      </c>
      <c r="T533" s="3">
        <f>INDEX([1]非R能力!$H$9:$H$558,D533)</f>
        <v>18309.217613934088</v>
      </c>
      <c r="U533" s="3">
        <f>IF(E533="小怪",0,IF(INDEX([1]非R能力!$FK$9:$FK$558,C533)=0,0,10))</f>
        <v>0</v>
      </c>
      <c r="V533" s="3">
        <f>IF(E533="小怪",0,IF(INDEX([1]非R能力!$FH$9:$FH$558,C533)=0,0,5000))</f>
        <v>0</v>
      </c>
      <c r="W533" s="3">
        <f>HLOOKUP(W$5,[2]人物技能基础!$O$3:$Q$553,$C533+1,0)</f>
        <v>3.637142857142857</v>
      </c>
      <c r="X533" s="3">
        <f>HLOOKUP(X$5,[2]人物技能基础!$O$3:$Q$553,$C533+1,0)</f>
        <v>2.0186428571428574</v>
      </c>
      <c r="Y533" s="3">
        <f>HLOOKUP(Y$5,[2]人物技能基础!$O$3:$Q$553,$C533+1,0)</f>
        <v>99.964285714285708</v>
      </c>
      <c r="Z533" s="3">
        <f t="shared" si="49"/>
        <v>397541</v>
      </c>
      <c r="AA533" s="3">
        <f t="shared" si="50"/>
        <v>8776</v>
      </c>
      <c r="AB533" s="3">
        <f t="shared" si="51"/>
        <v>0</v>
      </c>
      <c r="AC533" s="3">
        <f t="shared" si="52"/>
        <v>15854</v>
      </c>
      <c r="AD533" s="3">
        <f t="shared" si="53"/>
        <v>59261</v>
      </c>
    </row>
    <row r="534" spans="1:30" x14ac:dyDescent="0.15">
      <c r="A534" s="3">
        <v>529</v>
      </c>
      <c r="B534" s="3" t="str">
        <f t="shared" si="48"/>
        <v>关卡529小怪</v>
      </c>
      <c r="C534" s="3">
        <f>INDEX([3]关卡!$J$19:$J$2018,A534)</f>
        <v>305</v>
      </c>
      <c r="D534" s="3">
        <f>INDEX([3]关卡!$N$19:$N$2018,A534)</f>
        <v>305</v>
      </c>
      <c r="E534" s="3" t="s">
        <v>24</v>
      </c>
      <c r="F534" s="3" t="s">
        <v>26</v>
      </c>
      <c r="G534" s="3">
        <v>3</v>
      </c>
      <c r="H534" s="3">
        <v>0</v>
      </c>
      <c r="I534" s="3">
        <v>0</v>
      </c>
      <c r="J534" s="4">
        <v>1</v>
      </c>
      <c r="K534" s="4">
        <v>1</v>
      </c>
      <c r="L534" s="4">
        <v>2</v>
      </c>
      <c r="M534" s="3">
        <v>15</v>
      </c>
      <c r="N534" s="3">
        <v>2</v>
      </c>
      <c r="O534" s="3">
        <f>HLOOKUP(O$5,[1]非R能力!$B$8:$F$558,$C534+1,0)</f>
        <v>434102.62952178868</v>
      </c>
      <c r="P534" s="3">
        <f>HLOOKUP(P$5,[1]非R能力!$B$8:$F$558,$C534+1,0)</f>
        <v>73589.45438937805</v>
      </c>
      <c r="Q534" s="3">
        <f>HLOOKUP(Q$5,[1]非R能力!$B$8:$F$558,$C534+1,0)</f>
        <v>45358.076873946498</v>
      </c>
      <c r="R534" s="3">
        <f>HLOOKUP(R$5,[1]非R能力!$B$8:$F$558,$C534+1,0)</f>
        <v>59906.351906680138</v>
      </c>
      <c r="S534" s="3">
        <f>HLOOKUP(S$5,[1]非R能力!$B$8:$F$558,$C534+1,0)</f>
        <v>15957.377136162004</v>
      </c>
      <c r="T534" s="3">
        <f>INDEX([1]非R能力!$H$9:$H$558,D534)</f>
        <v>18430.864405682674</v>
      </c>
      <c r="U534" s="3">
        <f>IF(E534="小怪",0,IF(INDEX([1]非R能力!$FK$9:$FK$558,C534)=0,0,10))</f>
        <v>0</v>
      </c>
      <c r="V534" s="3">
        <f>IF(E534="小怪",0,IF(INDEX([1]非R能力!$FH$9:$FH$558,C534)=0,0,5000))</f>
        <v>0</v>
      </c>
      <c r="W534" s="3">
        <f>HLOOKUP(W$5,[2]人物技能基础!$O$3:$Q$553,$C534+1,0)</f>
        <v>3.637142857142857</v>
      </c>
      <c r="X534" s="3">
        <f>HLOOKUP(X$5,[2]人物技能基础!$O$3:$Q$553,$C534+1,0)</f>
        <v>2.0186428571428574</v>
      </c>
      <c r="Y534" s="3">
        <f>HLOOKUP(Y$5,[2]人物技能基础!$O$3:$Q$553,$C534+1,0)</f>
        <v>99.964285714285708</v>
      </c>
      <c r="Z534" s="3">
        <f t="shared" si="49"/>
        <v>400995</v>
      </c>
      <c r="AA534" s="3">
        <f t="shared" si="50"/>
        <v>9071</v>
      </c>
      <c r="AB534" s="3">
        <f t="shared" si="51"/>
        <v>0</v>
      </c>
      <c r="AC534" s="3">
        <f t="shared" si="52"/>
        <v>15957</v>
      </c>
      <c r="AD534" s="3">
        <f t="shared" si="53"/>
        <v>59906</v>
      </c>
    </row>
    <row r="535" spans="1:30" x14ac:dyDescent="0.15">
      <c r="A535" s="3">
        <v>530</v>
      </c>
      <c r="B535" s="3" t="str">
        <f t="shared" si="48"/>
        <v>关卡530小怪</v>
      </c>
      <c r="C535" s="3">
        <f>INDEX([3]关卡!$J$19:$J$2018,A535)</f>
        <v>305</v>
      </c>
      <c r="D535" s="3">
        <f>INDEX([3]关卡!$N$19:$N$2018,A535)</f>
        <v>305</v>
      </c>
      <c r="E535" s="3" t="s">
        <v>24</v>
      </c>
      <c r="F535" s="3" t="s">
        <v>26</v>
      </c>
      <c r="G535" s="3">
        <v>3</v>
      </c>
      <c r="H535" s="3">
        <v>0</v>
      </c>
      <c r="I535" s="3">
        <v>0</v>
      </c>
      <c r="J535" s="4">
        <v>1</v>
      </c>
      <c r="K535" s="4">
        <v>1</v>
      </c>
      <c r="L535" s="4">
        <v>2</v>
      </c>
      <c r="M535" s="3">
        <v>15</v>
      </c>
      <c r="N535" s="3">
        <v>2</v>
      </c>
      <c r="O535" s="3">
        <f>HLOOKUP(O$5,[1]非R能力!$B$8:$F$558,$C535+1,0)</f>
        <v>434102.62952178868</v>
      </c>
      <c r="P535" s="3">
        <f>HLOOKUP(P$5,[1]非R能力!$B$8:$F$558,$C535+1,0)</f>
        <v>73589.45438937805</v>
      </c>
      <c r="Q535" s="3">
        <f>HLOOKUP(Q$5,[1]非R能力!$B$8:$F$558,$C535+1,0)</f>
        <v>45358.076873946498</v>
      </c>
      <c r="R535" s="3">
        <f>HLOOKUP(R$5,[1]非R能力!$B$8:$F$558,$C535+1,0)</f>
        <v>59906.351906680138</v>
      </c>
      <c r="S535" s="3">
        <f>HLOOKUP(S$5,[1]非R能力!$B$8:$F$558,$C535+1,0)</f>
        <v>15957.377136162004</v>
      </c>
      <c r="T535" s="3">
        <f>INDEX([1]非R能力!$H$9:$H$558,D535)</f>
        <v>18430.864405682674</v>
      </c>
      <c r="U535" s="3">
        <f>IF(E535="小怪",0,IF(INDEX([1]非R能力!$FK$9:$FK$558,C535)=0,0,10))</f>
        <v>0</v>
      </c>
      <c r="V535" s="3">
        <f>IF(E535="小怪",0,IF(INDEX([1]非R能力!$FH$9:$FH$558,C535)=0,0,5000))</f>
        <v>0</v>
      </c>
      <c r="W535" s="3">
        <f>HLOOKUP(W$5,[2]人物技能基础!$O$3:$Q$553,$C535+1,0)</f>
        <v>3.637142857142857</v>
      </c>
      <c r="X535" s="3">
        <f>HLOOKUP(X$5,[2]人物技能基础!$O$3:$Q$553,$C535+1,0)</f>
        <v>2.0186428571428574</v>
      </c>
      <c r="Y535" s="3">
        <f>HLOOKUP(Y$5,[2]人物技能基础!$O$3:$Q$553,$C535+1,0)</f>
        <v>99.964285714285708</v>
      </c>
      <c r="Z535" s="3">
        <f t="shared" si="49"/>
        <v>400995</v>
      </c>
      <c r="AA535" s="3">
        <f t="shared" si="50"/>
        <v>9071</v>
      </c>
      <c r="AB535" s="3">
        <f t="shared" si="51"/>
        <v>0</v>
      </c>
      <c r="AC535" s="3">
        <f t="shared" si="52"/>
        <v>15957</v>
      </c>
      <c r="AD535" s="3">
        <f t="shared" si="53"/>
        <v>59906</v>
      </c>
    </row>
    <row r="536" spans="1:30" x14ac:dyDescent="0.15">
      <c r="A536" s="3">
        <v>531</v>
      </c>
      <c r="B536" s="3" t="str">
        <f t="shared" si="48"/>
        <v>关卡531小怪</v>
      </c>
      <c r="C536" s="3">
        <f>INDEX([3]关卡!$J$19:$J$2018,A536)</f>
        <v>305</v>
      </c>
      <c r="D536" s="3">
        <f>INDEX([3]关卡!$N$19:$N$2018,A536)</f>
        <v>305</v>
      </c>
      <c r="E536" s="3" t="s">
        <v>24</v>
      </c>
      <c r="F536" s="3" t="s">
        <v>26</v>
      </c>
      <c r="G536" s="3">
        <v>3</v>
      </c>
      <c r="H536" s="3">
        <v>0</v>
      </c>
      <c r="I536" s="3">
        <v>0</v>
      </c>
      <c r="J536" s="4">
        <v>1</v>
      </c>
      <c r="K536" s="4">
        <v>1</v>
      </c>
      <c r="L536" s="4">
        <v>2</v>
      </c>
      <c r="M536" s="3">
        <v>15</v>
      </c>
      <c r="N536" s="3">
        <v>2</v>
      </c>
      <c r="O536" s="3">
        <f>HLOOKUP(O$5,[1]非R能力!$B$8:$F$558,$C536+1,0)</f>
        <v>434102.62952178868</v>
      </c>
      <c r="P536" s="3">
        <f>HLOOKUP(P$5,[1]非R能力!$B$8:$F$558,$C536+1,0)</f>
        <v>73589.45438937805</v>
      </c>
      <c r="Q536" s="3">
        <f>HLOOKUP(Q$5,[1]非R能力!$B$8:$F$558,$C536+1,0)</f>
        <v>45358.076873946498</v>
      </c>
      <c r="R536" s="3">
        <f>HLOOKUP(R$5,[1]非R能力!$B$8:$F$558,$C536+1,0)</f>
        <v>59906.351906680138</v>
      </c>
      <c r="S536" s="3">
        <f>HLOOKUP(S$5,[1]非R能力!$B$8:$F$558,$C536+1,0)</f>
        <v>15957.377136162004</v>
      </c>
      <c r="T536" s="3">
        <f>INDEX([1]非R能力!$H$9:$H$558,D536)</f>
        <v>18430.864405682674</v>
      </c>
      <c r="U536" s="3">
        <f>IF(E536="小怪",0,IF(INDEX([1]非R能力!$FK$9:$FK$558,C536)=0,0,10))</f>
        <v>0</v>
      </c>
      <c r="V536" s="3">
        <f>IF(E536="小怪",0,IF(INDEX([1]非R能力!$FH$9:$FH$558,C536)=0,0,5000))</f>
        <v>0</v>
      </c>
      <c r="W536" s="3">
        <f>HLOOKUP(W$5,[2]人物技能基础!$O$3:$Q$553,$C536+1,0)</f>
        <v>3.637142857142857</v>
      </c>
      <c r="X536" s="3">
        <f>HLOOKUP(X$5,[2]人物技能基础!$O$3:$Q$553,$C536+1,0)</f>
        <v>2.0186428571428574</v>
      </c>
      <c r="Y536" s="3">
        <f>HLOOKUP(Y$5,[2]人物技能基础!$O$3:$Q$553,$C536+1,0)</f>
        <v>99.964285714285708</v>
      </c>
      <c r="Z536" s="3">
        <f t="shared" si="49"/>
        <v>400995</v>
      </c>
      <c r="AA536" s="3">
        <f t="shared" si="50"/>
        <v>9071</v>
      </c>
      <c r="AB536" s="3">
        <f t="shared" si="51"/>
        <v>0</v>
      </c>
      <c r="AC536" s="3">
        <f t="shared" si="52"/>
        <v>15957</v>
      </c>
      <c r="AD536" s="3">
        <f t="shared" si="53"/>
        <v>59906</v>
      </c>
    </row>
    <row r="537" spans="1:30" x14ac:dyDescent="0.15">
      <c r="A537" s="3">
        <v>532</v>
      </c>
      <c r="B537" s="3" t="str">
        <f t="shared" si="48"/>
        <v>关卡532小怪</v>
      </c>
      <c r="C537" s="3">
        <f>INDEX([3]关卡!$J$19:$J$2018,A537)</f>
        <v>305</v>
      </c>
      <c r="D537" s="3">
        <f>INDEX([3]关卡!$N$19:$N$2018,A537)</f>
        <v>305</v>
      </c>
      <c r="E537" s="3" t="s">
        <v>24</v>
      </c>
      <c r="F537" s="3" t="s">
        <v>26</v>
      </c>
      <c r="G537" s="3">
        <v>3</v>
      </c>
      <c r="H537" s="3">
        <v>0</v>
      </c>
      <c r="I537" s="3">
        <v>0</v>
      </c>
      <c r="J537" s="4">
        <v>1</v>
      </c>
      <c r="K537" s="4">
        <v>1</v>
      </c>
      <c r="L537" s="4">
        <v>2</v>
      </c>
      <c r="M537" s="3">
        <v>15</v>
      </c>
      <c r="N537" s="3">
        <v>2</v>
      </c>
      <c r="O537" s="3">
        <f>HLOOKUP(O$5,[1]非R能力!$B$8:$F$558,$C537+1,0)</f>
        <v>434102.62952178868</v>
      </c>
      <c r="P537" s="3">
        <f>HLOOKUP(P$5,[1]非R能力!$B$8:$F$558,$C537+1,0)</f>
        <v>73589.45438937805</v>
      </c>
      <c r="Q537" s="3">
        <f>HLOOKUP(Q$5,[1]非R能力!$B$8:$F$558,$C537+1,0)</f>
        <v>45358.076873946498</v>
      </c>
      <c r="R537" s="3">
        <f>HLOOKUP(R$5,[1]非R能力!$B$8:$F$558,$C537+1,0)</f>
        <v>59906.351906680138</v>
      </c>
      <c r="S537" s="3">
        <f>HLOOKUP(S$5,[1]非R能力!$B$8:$F$558,$C537+1,0)</f>
        <v>15957.377136162004</v>
      </c>
      <c r="T537" s="3">
        <f>INDEX([1]非R能力!$H$9:$H$558,D537)</f>
        <v>18430.864405682674</v>
      </c>
      <c r="U537" s="3">
        <f>IF(E537="小怪",0,IF(INDEX([1]非R能力!$FK$9:$FK$558,C537)=0,0,10))</f>
        <v>0</v>
      </c>
      <c r="V537" s="3">
        <f>IF(E537="小怪",0,IF(INDEX([1]非R能力!$FH$9:$FH$558,C537)=0,0,5000))</f>
        <v>0</v>
      </c>
      <c r="W537" s="3">
        <f>HLOOKUP(W$5,[2]人物技能基础!$O$3:$Q$553,$C537+1,0)</f>
        <v>3.637142857142857</v>
      </c>
      <c r="X537" s="3">
        <f>HLOOKUP(X$5,[2]人物技能基础!$O$3:$Q$553,$C537+1,0)</f>
        <v>2.0186428571428574</v>
      </c>
      <c r="Y537" s="3">
        <f>HLOOKUP(Y$5,[2]人物技能基础!$O$3:$Q$553,$C537+1,0)</f>
        <v>99.964285714285708</v>
      </c>
      <c r="Z537" s="3">
        <f t="shared" si="49"/>
        <v>400995</v>
      </c>
      <c r="AA537" s="3">
        <f t="shared" si="50"/>
        <v>9071</v>
      </c>
      <c r="AB537" s="3">
        <f t="shared" si="51"/>
        <v>0</v>
      </c>
      <c r="AC537" s="3">
        <f t="shared" si="52"/>
        <v>15957</v>
      </c>
      <c r="AD537" s="3">
        <f t="shared" si="53"/>
        <v>59906</v>
      </c>
    </row>
    <row r="538" spans="1:30" x14ac:dyDescent="0.15">
      <c r="A538" s="3">
        <v>533</v>
      </c>
      <c r="B538" s="3" t="str">
        <f t="shared" si="48"/>
        <v>关卡533小怪</v>
      </c>
      <c r="C538" s="3">
        <f>INDEX([3]关卡!$J$19:$J$2018,A538)</f>
        <v>305</v>
      </c>
      <c r="D538" s="3">
        <f>INDEX([3]关卡!$N$19:$N$2018,A538)</f>
        <v>305</v>
      </c>
      <c r="E538" s="3" t="s">
        <v>24</v>
      </c>
      <c r="F538" s="3" t="s">
        <v>26</v>
      </c>
      <c r="G538" s="3">
        <v>3</v>
      </c>
      <c r="H538" s="3">
        <v>0</v>
      </c>
      <c r="I538" s="3">
        <v>0</v>
      </c>
      <c r="J538" s="4">
        <v>1</v>
      </c>
      <c r="K538" s="4">
        <v>1</v>
      </c>
      <c r="L538" s="4">
        <v>2</v>
      </c>
      <c r="M538" s="3">
        <v>15</v>
      </c>
      <c r="N538" s="3">
        <v>2</v>
      </c>
      <c r="O538" s="3">
        <f>HLOOKUP(O$5,[1]非R能力!$B$8:$F$558,$C538+1,0)</f>
        <v>434102.62952178868</v>
      </c>
      <c r="P538" s="3">
        <f>HLOOKUP(P$5,[1]非R能力!$B$8:$F$558,$C538+1,0)</f>
        <v>73589.45438937805</v>
      </c>
      <c r="Q538" s="3">
        <f>HLOOKUP(Q$5,[1]非R能力!$B$8:$F$558,$C538+1,0)</f>
        <v>45358.076873946498</v>
      </c>
      <c r="R538" s="3">
        <f>HLOOKUP(R$5,[1]非R能力!$B$8:$F$558,$C538+1,0)</f>
        <v>59906.351906680138</v>
      </c>
      <c r="S538" s="3">
        <f>HLOOKUP(S$5,[1]非R能力!$B$8:$F$558,$C538+1,0)</f>
        <v>15957.377136162004</v>
      </c>
      <c r="T538" s="3">
        <f>INDEX([1]非R能力!$H$9:$H$558,D538)</f>
        <v>18430.864405682674</v>
      </c>
      <c r="U538" s="3">
        <f>IF(E538="小怪",0,IF(INDEX([1]非R能力!$FK$9:$FK$558,C538)=0,0,10))</f>
        <v>0</v>
      </c>
      <c r="V538" s="3">
        <f>IF(E538="小怪",0,IF(INDEX([1]非R能力!$FH$9:$FH$558,C538)=0,0,5000))</f>
        <v>0</v>
      </c>
      <c r="W538" s="3">
        <f>HLOOKUP(W$5,[2]人物技能基础!$O$3:$Q$553,$C538+1,0)</f>
        <v>3.637142857142857</v>
      </c>
      <c r="X538" s="3">
        <f>HLOOKUP(X$5,[2]人物技能基础!$O$3:$Q$553,$C538+1,0)</f>
        <v>2.0186428571428574</v>
      </c>
      <c r="Y538" s="3">
        <f>HLOOKUP(Y$5,[2]人物技能基础!$O$3:$Q$553,$C538+1,0)</f>
        <v>99.964285714285708</v>
      </c>
      <c r="Z538" s="3">
        <f t="shared" si="49"/>
        <v>400995</v>
      </c>
      <c r="AA538" s="3">
        <f t="shared" si="50"/>
        <v>9071</v>
      </c>
      <c r="AB538" s="3">
        <f t="shared" si="51"/>
        <v>0</v>
      </c>
      <c r="AC538" s="3">
        <f t="shared" si="52"/>
        <v>15957</v>
      </c>
      <c r="AD538" s="3">
        <f t="shared" si="53"/>
        <v>59906</v>
      </c>
    </row>
    <row r="539" spans="1:30" x14ac:dyDescent="0.15">
      <c r="A539" s="3">
        <v>534</v>
      </c>
      <c r="B539" s="3" t="str">
        <f t="shared" si="48"/>
        <v>关卡534小怪</v>
      </c>
      <c r="C539" s="3">
        <f>INDEX([3]关卡!$J$19:$J$2018,A539)</f>
        <v>305</v>
      </c>
      <c r="D539" s="3">
        <f>INDEX([3]关卡!$N$19:$N$2018,A539)</f>
        <v>305</v>
      </c>
      <c r="E539" s="3" t="s">
        <v>24</v>
      </c>
      <c r="F539" s="3" t="s">
        <v>26</v>
      </c>
      <c r="G539" s="3">
        <v>3</v>
      </c>
      <c r="H539" s="3">
        <v>0</v>
      </c>
      <c r="I539" s="3">
        <v>0</v>
      </c>
      <c r="J539" s="4">
        <v>1</v>
      </c>
      <c r="K539" s="4">
        <v>1</v>
      </c>
      <c r="L539" s="4">
        <v>2</v>
      </c>
      <c r="M539" s="3">
        <v>15</v>
      </c>
      <c r="N539" s="3">
        <v>2</v>
      </c>
      <c r="O539" s="3">
        <f>HLOOKUP(O$5,[1]非R能力!$B$8:$F$558,$C539+1,0)</f>
        <v>434102.62952178868</v>
      </c>
      <c r="P539" s="3">
        <f>HLOOKUP(P$5,[1]非R能力!$B$8:$F$558,$C539+1,0)</f>
        <v>73589.45438937805</v>
      </c>
      <c r="Q539" s="3">
        <f>HLOOKUP(Q$5,[1]非R能力!$B$8:$F$558,$C539+1,0)</f>
        <v>45358.076873946498</v>
      </c>
      <c r="R539" s="3">
        <f>HLOOKUP(R$5,[1]非R能力!$B$8:$F$558,$C539+1,0)</f>
        <v>59906.351906680138</v>
      </c>
      <c r="S539" s="3">
        <f>HLOOKUP(S$5,[1]非R能力!$B$8:$F$558,$C539+1,0)</f>
        <v>15957.377136162004</v>
      </c>
      <c r="T539" s="3">
        <f>INDEX([1]非R能力!$H$9:$H$558,D539)</f>
        <v>18430.864405682674</v>
      </c>
      <c r="U539" s="3">
        <f>IF(E539="小怪",0,IF(INDEX([1]非R能力!$FK$9:$FK$558,C539)=0,0,10))</f>
        <v>0</v>
      </c>
      <c r="V539" s="3">
        <f>IF(E539="小怪",0,IF(INDEX([1]非R能力!$FH$9:$FH$558,C539)=0,0,5000))</f>
        <v>0</v>
      </c>
      <c r="W539" s="3">
        <f>HLOOKUP(W$5,[2]人物技能基础!$O$3:$Q$553,$C539+1,0)</f>
        <v>3.637142857142857</v>
      </c>
      <c r="X539" s="3">
        <f>HLOOKUP(X$5,[2]人物技能基础!$O$3:$Q$553,$C539+1,0)</f>
        <v>2.0186428571428574</v>
      </c>
      <c r="Y539" s="3">
        <f>HLOOKUP(Y$5,[2]人物技能基础!$O$3:$Q$553,$C539+1,0)</f>
        <v>99.964285714285708</v>
      </c>
      <c r="Z539" s="3">
        <f t="shared" si="49"/>
        <v>400995</v>
      </c>
      <c r="AA539" s="3">
        <f t="shared" si="50"/>
        <v>9071</v>
      </c>
      <c r="AB539" s="3">
        <f t="shared" si="51"/>
        <v>0</v>
      </c>
      <c r="AC539" s="3">
        <f t="shared" si="52"/>
        <v>15957</v>
      </c>
      <c r="AD539" s="3">
        <f t="shared" si="53"/>
        <v>59906</v>
      </c>
    </row>
    <row r="540" spans="1:30" x14ac:dyDescent="0.15">
      <c r="A540" s="3">
        <v>535</v>
      </c>
      <c r="B540" s="3" t="str">
        <f t="shared" si="48"/>
        <v>关卡535小怪</v>
      </c>
      <c r="C540" s="3">
        <f>INDEX([3]关卡!$J$19:$J$2018,A540)</f>
        <v>305</v>
      </c>
      <c r="D540" s="3">
        <f>INDEX([3]关卡!$N$19:$N$2018,A540)</f>
        <v>305</v>
      </c>
      <c r="E540" s="3" t="s">
        <v>24</v>
      </c>
      <c r="F540" s="3" t="s">
        <v>26</v>
      </c>
      <c r="G540" s="3">
        <v>3</v>
      </c>
      <c r="H540" s="3">
        <v>0</v>
      </c>
      <c r="I540" s="3">
        <v>0</v>
      </c>
      <c r="J540" s="4">
        <v>1</v>
      </c>
      <c r="K540" s="4">
        <v>1</v>
      </c>
      <c r="L540" s="4">
        <v>2</v>
      </c>
      <c r="M540" s="3">
        <v>15</v>
      </c>
      <c r="N540" s="3">
        <v>2</v>
      </c>
      <c r="O540" s="3">
        <f>HLOOKUP(O$5,[1]非R能力!$B$8:$F$558,$C540+1,0)</f>
        <v>434102.62952178868</v>
      </c>
      <c r="P540" s="3">
        <f>HLOOKUP(P$5,[1]非R能力!$B$8:$F$558,$C540+1,0)</f>
        <v>73589.45438937805</v>
      </c>
      <c r="Q540" s="3">
        <f>HLOOKUP(Q$5,[1]非R能力!$B$8:$F$558,$C540+1,0)</f>
        <v>45358.076873946498</v>
      </c>
      <c r="R540" s="3">
        <f>HLOOKUP(R$5,[1]非R能力!$B$8:$F$558,$C540+1,0)</f>
        <v>59906.351906680138</v>
      </c>
      <c r="S540" s="3">
        <f>HLOOKUP(S$5,[1]非R能力!$B$8:$F$558,$C540+1,0)</f>
        <v>15957.377136162004</v>
      </c>
      <c r="T540" s="3">
        <f>INDEX([1]非R能力!$H$9:$H$558,D540)</f>
        <v>18430.864405682674</v>
      </c>
      <c r="U540" s="3">
        <f>IF(E540="小怪",0,IF(INDEX([1]非R能力!$FK$9:$FK$558,C540)=0,0,10))</f>
        <v>0</v>
      </c>
      <c r="V540" s="3">
        <f>IF(E540="小怪",0,IF(INDEX([1]非R能力!$FH$9:$FH$558,C540)=0,0,5000))</f>
        <v>0</v>
      </c>
      <c r="W540" s="3">
        <f>HLOOKUP(W$5,[2]人物技能基础!$O$3:$Q$553,$C540+1,0)</f>
        <v>3.637142857142857</v>
      </c>
      <c r="X540" s="3">
        <f>HLOOKUP(X$5,[2]人物技能基础!$O$3:$Q$553,$C540+1,0)</f>
        <v>2.0186428571428574</v>
      </c>
      <c r="Y540" s="3">
        <f>HLOOKUP(Y$5,[2]人物技能基础!$O$3:$Q$553,$C540+1,0)</f>
        <v>99.964285714285708</v>
      </c>
      <c r="Z540" s="3">
        <f t="shared" si="49"/>
        <v>400995</v>
      </c>
      <c r="AA540" s="3">
        <f t="shared" si="50"/>
        <v>9071</v>
      </c>
      <c r="AB540" s="3">
        <f t="shared" si="51"/>
        <v>0</v>
      </c>
      <c r="AC540" s="3">
        <f t="shared" si="52"/>
        <v>15957</v>
      </c>
      <c r="AD540" s="3">
        <f t="shared" si="53"/>
        <v>59906</v>
      </c>
    </row>
    <row r="541" spans="1:30" x14ac:dyDescent="0.15">
      <c r="A541" s="3">
        <v>536</v>
      </c>
      <c r="B541" s="3" t="str">
        <f t="shared" si="48"/>
        <v>关卡536小怪</v>
      </c>
      <c r="C541" s="3">
        <f>INDEX([3]关卡!$J$19:$J$2018,A541)</f>
        <v>305</v>
      </c>
      <c r="D541" s="3">
        <f>INDEX([3]关卡!$N$19:$N$2018,A541)</f>
        <v>305</v>
      </c>
      <c r="E541" s="3" t="s">
        <v>24</v>
      </c>
      <c r="F541" s="3" t="s">
        <v>26</v>
      </c>
      <c r="G541" s="3">
        <v>3</v>
      </c>
      <c r="H541" s="3">
        <v>0</v>
      </c>
      <c r="I541" s="3">
        <v>0</v>
      </c>
      <c r="J541" s="4">
        <v>1</v>
      </c>
      <c r="K541" s="4">
        <v>1</v>
      </c>
      <c r="L541" s="4">
        <v>2</v>
      </c>
      <c r="M541" s="3">
        <v>15</v>
      </c>
      <c r="N541" s="3">
        <v>2</v>
      </c>
      <c r="O541" s="3">
        <f>HLOOKUP(O$5,[1]非R能力!$B$8:$F$558,$C541+1,0)</f>
        <v>434102.62952178868</v>
      </c>
      <c r="P541" s="3">
        <f>HLOOKUP(P$5,[1]非R能力!$B$8:$F$558,$C541+1,0)</f>
        <v>73589.45438937805</v>
      </c>
      <c r="Q541" s="3">
        <f>HLOOKUP(Q$5,[1]非R能力!$B$8:$F$558,$C541+1,0)</f>
        <v>45358.076873946498</v>
      </c>
      <c r="R541" s="3">
        <f>HLOOKUP(R$5,[1]非R能力!$B$8:$F$558,$C541+1,0)</f>
        <v>59906.351906680138</v>
      </c>
      <c r="S541" s="3">
        <f>HLOOKUP(S$5,[1]非R能力!$B$8:$F$558,$C541+1,0)</f>
        <v>15957.377136162004</v>
      </c>
      <c r="T541" s="3">
        <f>INDEX([1]非R能力!$H$9:$H$558,D541)</f>
        <v>18430.864405682674</v>
      </c>
      <c r="U541" s="3">
        <f>IF(E541="小怪",0,IF(INDEX([1]非R能力!$FK$9:$FK$558,C541)=0,0,10))</f>
        <v>0</v>
      </c>
      <c r="V541" s="3">
        <f>IF(E541="小怪",0,IF(INDEX([1]非R能力!$FH$9:$FH$558,C541)=0,0,5000))</f>
        <v>0</v>
      </c>
      <c r="W541" s="3">
        <f>HLOOKUP(W$5,[2]人物技能基础!$O$3:$Q$553,$C541+1,0)</f>
        <v>3.637142857142857</v>
      </c>
      <c r="X541" s="3">
        <f>HLOOKUP(X$5,[2]人物技能基础!$O$3:$Q$553,$C541+1,0)</f>
        <v>2.0186428571428574</v>
      </c>
      <c r="Y541" s="3">
        <f>HLOOKUP(Y$5,[2]人物技能基础!$O$3:$Q$553,$C541+1,0)</f>
        <v>99.964285714285708</v>
      </c>
      <c r="Z541" s="3">
        <f t="shared" si="49"/>
        <v>400995</v>
      </c>
      <c r="AA541" s="3">
        <f t="shared" si="50"/>
        <v>9071</v>
      </c>
      <c r="AB541" s="3">
        <f t="shared" si="51"/>
        <v>0</v>
      </c>
      <c r="AC541" s="3">
        <f t="shared" si="52"/>
        <v>15957</v>
      </c>
      <c r="AD541" s="3">
        <f t="shared" si="53"/>
        <v>59906</v>
      </c>
    </row>
    <row r="542" spans="1:30" x14ac:dyDescent="0.15">
      <c r="A542" s="3">
        <v>537</v>
      </c>
      <c r="B542" s="3" t="str">
        <f t="shared" si="48"/>
        <v>关卡537小怪</v>
      </c>
      <c r="C542" s="3">
        <f>INDEX([3]关卡!$J$19:$J$2018,A542)</f>
        <v>305</v>
      </c>
      <c r="D542" s="3">
        <f>INDEX([3]关卡!$N$19:$N$2018,A542)</f>
        <v>305</v>
      </c>
      <c r="E542" s="3" t="s">
        <v>24</v>
      </c>
      <c r="F542" s="3" t="s">
        <v>26</v>
      </c>
      <c r="G542" s="3">
        <v>3</v>
      </c>
      <c r="H542" s="3">
        <v>0</v>
      </c>
      <c r="I542" s="3">
        <v>0</v>
      </c>
      <c r="J542" s="4">
        <v>1</v>
      </c>
      <c r="K542" s="4">
        <v>1</v>
      </c>
      <c r="L542" s="4">
        <v>2</v>
      </c>
      <c r="M542" s="3">
        <v>15</v>
      </c>
      <c r="N542" s="3">
        <v>2</v>
      </c>
      <c r="O542" s="3">
        <f>HLOOKUP(O$5,[1]非R能力!$B$8:$F$558,$C542+1,0)</f>
        <v>434102.62952178868</v>
      </c>
      <c r="P542" s="3">
        <f>HLOOKUP(P$5,[1]非R能力!$B$8:$F$558,$C542+1,0)</f>
        <v>73589.45438937805</v>
      </c>
      <c r="Q542" s="3">
        <f>HLOOKUP(Q$5,[1]非R能力!$B$8:$F$558,$C542+1,0)</f>
        <v>45358.076873946498</v>
      </c>
      <c r="R542" s="3">
        <f>HLOOKUP(R$5,[1]非R能力!$B$8:$F$558,$C542+1,0)</f>
        <v>59906.351906680138</v>
      </c>
      <c r="S542" s="3">
        <f>HLOOKUP(S$5,[1]非R能力!$B$8:$F$558,$C542+1,0)</f>
        <v>15957.377136162004</v>
      </c>
      <c r="T542" s="3">
        <f>INDEX([1]非R能力!$H$9:$H$558,D542)</f>
        <v>18430.864405682674</v>
      </c>
      <c r="U542" s="3">
        <f>IF(E542="小怪",0,IF(INDEX([1]非R能力!$FK$9:$FK$558,C542)=0,0,10))</f>
        <v>0</v>
      </c>
      <c r="V542" s="3">
        <f>IF(E542="小怪",0,IF(INDEX([1]非R能力!$FH$9:$FH$558,C542)=0,0,5000))</f>
        <v>0</v>
      </c>
      <c r="W542" s="3">
        <f>HLOOKUP(W$5,[2]人物技能基础!$O$3:$Q$553,$C542+1,0)</f>
        <v>3.637142857142857</v>
      </c>
      <c r="X542" s="3">
        <f>HLOOKUP(X$5,[2]人物技能基础!$O$3:$Q$553,$C542+1,0)</f>
        <v>2.0186428571428574</v>
      </c>
      <c r="Y542" s="3">
        <f>HLOOKUP(Y$5,[2]人物技能基础!$O$3:$Q$553,$C542+1,0)</f>
        <v>99.964285714285708</v>
      </c>
      <c r="Z542" s="3">
        <f t="shared" si="49"/>
        <v>400995</v>
      </c>
      <c r="AA542" s="3">
        <f t="shared" si="50"/>
        <v>9071</v>
      </c>
      <c r="AB542" s="3">
        <f t="shared" si="51"/>
        <v>0</v>
      </c>
      <c r="AC542" s="3">
        <f t="shared" si="52"/>
        <v>15957</v>
      </c>
      <c r="AD542" s="3">
        <f t="shared" si="53"/>
        <v>59906</v>
      </c>
    </row>
    <row r="543" spans="1:30" x14ac:dyDescent="0.15">
      <c r="A543" s="3">
        <v>538</v>
      </c>
      <c r="B543" s="3" t="str">
        <f t="shared" si="48"/>
        <v>关卡538小怪</v>
      </c>
      <c r="C543" s="3">
        <f>INDEX([3]关卡!$J$19:$J$2018,A543)</f>
        <v>306</v>
      </c>
      <c r="D543" s="3">
        <f>INDEX([3]关卡!$N$19:$N$2018,A543)</f>
        <v>306</v>
      </c>
      <c r="E543" s="3" t="s">
        <v>24</v>
      </c>
      <c r="F543" s="3" t="s">
        <v>26</v>
      </c>
      <c r="G543" s="3">
        <v>3</v>
      </c>
      <c r="H543" s="3">
        <v>0</v>
      </c>
      <c r="I543" s="3">
        <v>0</v>
      </c>
      <c r="J543" s="4">
        <v>1</v>
      </c>
      <c r="K543" s="4">
        <v>1</v>
      </c>
      <c r="L543" s="4">
        <v>2</v>
      </c>
      <c r="M543" s="3">
        <v>15</v>
      </c>
      <c r="N543" s="3">
        <v>2</v>
      </c>
      <c r="O543" s="3">
        <f>HLOOKUP(O$5,[1]非R能力!$B$8:$F$558,$C543+1,0)</f>
        <v>438192.48195346689</v>
      </c>
      <c r="P543" s="3">
        <f>HLOOKUP(P$5,[1]非R能力!$B$8:$F$558,$C543+1,0)</f>
        <v>74136.08585595827</v>
      </c>
      <c r="Q543" s="3">
        <f>HLOOKUP(Q$5,[1]非R能力!$B$8:$F$558,$C543+1,0)</f>
        <v>45654.956687032769</v>
      </c>
      <c r="R543" s="3">
        <f>HLOOKUP(R$5,[1]非R能力!$B$8:$F$558,$C543+1,0)</f>
        <v>60551.611959553011</v>
      </c>
      <c r="S543" s="3">
        <f>HLOOKUP(S$5,[1]非R能力!$B$8:$F$558,$C543+1,0)</f>
        <v>16057.704655427115</v>
      </c>
      <c r="T543" s="3">
        <f>INDEX([1]非R能力!$H$9:$H$558,D543)</f>
        <v>18553.131283246948</v>
      </c>
      <c r="U543" s="3">
        <f>IF(E543="小怪",0,IF(INDEX([1]非R能力!$FK$9:$FK$558,C543)=0,0,10))</f>
        <v>0</v>
      </c>
      <c r="V543" s="3">
        <f>IF(E543="小怪",0,IF(INDEX([1]非R能力!$FH$9:$FH$558,C543)=0,0,5000))</f>
        <v>0</v>
      </c>
      <c r="W543" s="3">
        <f>HLOOKUP(W$5,[2]人物技能基础!$O$3:$Q$553,$C543+1,0)</f>
        <v>3.637142857142857</v>
      </c>
      <c r="X543" s="3">
        <f>HLOOKUP(X$5,[2]人物技能基础!$O$3:$Q$553,$C543+1,0)</f>
        <v>2.0186428571428574</v>
      </c>
      <c r="Y543" s="3">
        <f>HLOOKUP(Y$5,[2]人物技能基础!$O$3:$Q$553,$C543+1,0)</f>
        <v>99.964285714285708</v>
      </c>
      <c r="Z543" s="3">
        <f t="shared" si="49"/>
        <v>403937</v>
      </c>
      <c r="AA543" s="3">
        <f t="shared" si="50"/>
        <v>9130</v>
      </c>
      <c r="AB543" s="3">
        <f t="shared" si="51"/>
        <v>0</v>
      </c>
      <c r="AC543" s="3">
        <f t="shared" si="52"/>
        <v>16057</v>
      </c>
      <c r="AD543" s="3">
        <f t="shared" si="53"/>
        <v>60551</v>
      </c>
    </row>
    <row r="544" spans="1:30" x14ac:dyDescent="0.15">
      <c r="A544" s="3">
        <v>539</v>
      </c>
      <c r="B544" s="3" t="str">
        <f t="shared" si="48"/>
        <v>关卡539小怪</v>
      </c>
      <c r="C544" s="3">
        <f>INDEX([3]关卡!$J$19:$J$2018,A544)</f>
        <v>306</v>
      </c>
      <c r="D544" s="3">
        <f>INDEX([3]关卡!$N$19:$N$2018,A544)</f>
        <v>306</v>
      </c>
      <c r="E544" s="3" t="s">
        <v>24</v>
      </c>
      <c r="F544" s="3" t="s">
        <v>26</v>
      </c>
      <c r="G544" s="3">
        <v>3</v>
      </c>
      <c r="H544" s="3">
        <v>0</v>
      </c>
      <c r="I544" s="3">
        <v>0</v>
      </c>
      <c r="J544" s="4">
        <v>1</v>
      </c>
      <c r="K544" s="4">
        <v>1</v>
      </c>
      <c r="L544" s="4">
        <v>2</v>
      </c>
      <c r="M544" s="3">
        <v>15</v>
      </c>
      <c r="N544" s="3">
        <v>2</v>
      </c>
      <c r="O544" s="3">
        <f>HLOOKUP(O$5,[1]非R能力!$B$8:$F$558,$C544+1,0)</f>
        <v>438192.48195346689</v>
      </c>
      <c r="P544" s="3">
        <f>HLOOKUP(P$5,[1]非R能力!$B$8:$F$558,$C544+1,0)</f>
        <v>74136.08585595827</v>
      </c>
      <c r="Q544" s="3">
        <f>HLOOKUP(Q$5,[1]非R能力!$B$8:$F$558,$C544+1,0)</f>
        <v>45654.956687032769</v>
      </c>
      <c r="R544" s="3">
        <f>HLOOKUP(R$5,[1]非R能力!$B$8:$F$558,$C544+1,0)</f>
        <v>60551.611959553011</v>
      </c>
      <c r="S544" s="3">
        <f>HLOOKUP(S$5,[1]非R能力!$B$8:$F$558,$C544+1,0)</f>
        <v>16057.704655427115</v>
      </c>
      <c r="T544" s="3">
        <f>INDEX([1]非R能力!$H$9:$H$558,D544)</f>
        <v>18553.131283246948</v>
      </c>
      <c r="U544" s="3">
        <f>IF(E544="小怪",0,IF(INDEX([1]非R能力!$FK$9:$FK$558,C544)=0,0,10))</f>
        <v>0</v>
      </c>
      <c r="V544" s="3">
        <f>IF(E544="小怪",0,IF(INDEX([1]非R能力!$FH$9:$FH$558,C544)=0,0,5000))</f>
        <v>0</v>
      </c>
      <c r="W544" s="3">
        <f>HLOOKUP(W$5,[2]人物技能基础!$O$3:$Q$553,$C544+1,0)</f>
        <v>3.637142857142857</v>
      </c>
      <c r="X544" s="3">
        <f>HLOOKUP(X$5,[2]人物技能基础!$O$3:$Q$553,$C544+1,0)</f>
        <v>2.0186428571428574</v>
      </c>
      <c r="Y544" s="3">
        <f>HLOOKUP(Y$5,[2]人物技能基础!$O$3:$Q$553,$C544+1,0)</f>
        <v>99.964285714285708</v>
      </c>
      <c r="Z544" s="3">
        <f t="shared" si="49"/>
        <v>403937</v>
      </c>
      <c r="AA544" s="3">
        <f t="shared" si="50"/>
        <v>9130</v>
      </c>
      <c r="AB544" s="3">
        <f t="shared" si="51"/>
        <v>0</v>
      </c>
      <c r="AC544" s="3">
        <f t="shared" si="52"/>
        <v>16057</v>
      </c>
      <c r="AD544" s="3">
        <f t="shared" si="53"/>
        <v>60551</v>
      </c>
    </row>
    <row r="545" spans="1:30" x14ac:dyDescent="0.15">
      <c r="A545" s="3">
        <v>540</v>
      </c>
      <c r="B545" s="3" t="str">
        <f t="shared" si="48"/>
        <v>关卡540小怪</v>
      </c>
      <c r="C545" s="3">
        <f>INDEX([3]关卡!$J$19:$J$2018,A545)</f>
        <v>306</v>
      </c>
      <c r="D545" s="3">
        <f>INDEX([3]关卡!$N$19:$N$2018,A545)</f>
        <v>306</v>
      </c>
      <c r="E545" s="3" t="s">
        <v>24</v>
      </c>
      <c r="F545" s="3" t="s">
        <v>26</v>
      </c>
      <c r="G545" s="3">
        <v>3</v>
      </c>
      <c r="H545" s="3">
        <v>0</v>
      </c>
      <c r="I545" s="3">
        <v>0</v>
      </c>
      <c r="J545" s="4">
        <v>1</v>
      </c>
      <c r="K545" s="4">
        <v>1</v>
      </c>
      <c r="L545" s="4">
        <v>2</v>
      </c>
      <c r="M545" s="3">
        <v>15</v>
      </c>
      <c r="N545" s="3">
        <v>2</v>
      </c>
      <c r="O545" s="3">
        <f>HLOOKUP(O$5,[1]非R能力!$B$8:$F$558,$C545+1,0)</f>
        <v>438192.48195346689</v>
      </c>
      <c r="P545" s="3">
        <f>HLOOKUP(P$5,[1]非R能力!$B$8:$F$558,$C545+1,0)</f>
        <v>74136.08585595827</v>
      </c>
      <c r="Q545" s="3">
        <f>HLOOKUP(Q$5,[1]非R能力!$B$8:$F$558,$C545+1,0)</f>
        <v>45654.956687032769</v>
      </c>
      <c r="R545" s="3">
        <f>HLOOKUP(R$5,[1]非R能力!$B$8:$F$558,$C545+1,0)</f>
        <v>60551.611959553011</v>
      </c>
      <c r="S545" s="3">
        <f>HLOOKUP(S$5,[1]非R能力!$B$8:$F$558,$C545+1,0)</f>
        <v>16057.704655427115</v>
      </c>
      <c r="T545" s="3">
        <f>INDEX([1]非R能力!$H$9:$H$558,D545)</f>
        <v>18553.131283246948</v>
      </c>
      <c r="U545" s="3">
        <f>IF(E545="小怪",0,IF(INDEX([1]非R能力!$FK$9:$FK$558,C545)=0,0,10))</f>
        <v>0</v>
      </c>
      <c r="V545" s="3">
        <f>IF(E545="小怪",0,IF(INDEX([1]非R能力!$FH$9:$FH$558,C545)=0,0,5000))</f>
        <v>0</v>
      </c>
      <c r="W545" s="3">
        <f>HLOOKUP(W$5,[2]人物技能基础!$O$3:$Q$553,$C545+1,0)</f>
        <v>3.637142857142857</v>
      </c>
      <c r="X545" s="3">
        <f>HLOOKUP(X$5,[2]人物技能基础!$O$3:$Q$553,$C545+1,0)</f>
        <v>2.0186428571428574</v>
      </c>
      <c r="Y545" s="3">
        <f>HLOOKUP(Y$5,[2]人物技能基础!$O$3:$Q$553,$C545+1,0)</f>
        <v>99.964285714285708</v>
      </c>
      <c r="Z545" s="3">
        <f t="shared" si="49"/>
        <v>403937</v>
      </c>
      <c r="AA545" s="3">
        <f t="shared" si="50"/>
        <v>9130</v>
      </c>
      <c r="AB545" s="3">
        <f t="shared" si="51"/>
        <v>0</v>
      </c>
      <c r="AC545" s="3">
        <f t="shared" si="52"/>
        <v>16057</v>
      </c>
      <c r="AD545" s="3">
        <f t="shared" si="53"/>
        <v>60551</v>
      </c>
    </row>
    <row r="546" spans="1:30" x14ac:dyDescent="0.15">
      <c r="A546" s="3">
        <v>541</v>
      </c>
      <c r="B546" s="3" t="str">
        <f t="shared" si="48"/>
        <v>关卡541小怪</v>
      </c>
      <c r="C546" s="3">
        <f>INDEX([3]关卡!$J$19:$J$2018,A546)</f>
        <v>306</v>
      </c>
      <c r="D546" s="3">
        <f>INDEX([3]关卡!$N$19:$N$2018,A546)</f>
        <v>306</v>
      </c>
      <c r="E546" s="3" t="s">
        <v>24</v>
      </c>
      <c r="F546" s="3" t="s">
        <v>26</v>
      </c>
      <c r="G546" s="3">
        <v>3</v>
      </c>
      <c r="H546" s="3">
        <v>0</v>
      </c>
      <c r="I546" s="3">
        <v>0</v>
      </c>
      <c r="J546" s="4">
        <v>1</v>
      </c>
      <c r="K546" s="4">
        <v>1</v>
      </c>
      <c r="L546" s="4">
        <v>2</v>
      </c>
      <c r="M546" s="3">
        <v>15</v>
      </c>
      <c r="N546" s="3">
        <v>2</v>
      </c>
      <c r="O546" s="3">
        <f>HLOOKUP(O$5,[1]非R能力!$B$8:$F$558,$C546+1,0)</f>
        <v>438192.48195346689</v>
      </c>
      <c r="P546" s="3">
        <f>HLOOKUP(P$5,[1]非R能力!$B$8:$F$558,$C546+1,0)</f>
        <v>74136.08585595827</v>
      </c>
      <c r="Q546" s="3">
        <f>HLOOKUP(Q$5,[1]非R能力!$B$8:$F$558,$C546+1,0)</f>
        <v>45654.956687032769</v>
      </c>
      <c r="R546" s="3">
        <f>HLOOKUP(R$5,[1]非R能力!$B$8:$F$558,$C546+1,0)</f>
        <v>60551.611959553011</v>
      </c>
      <c r="S546" s="3">
        <f>HLOOKUP(S$5,[1]非R能力!$B$8:$F$558,$C546+1,0)</f>
        <v>16057.704655427115</v>
      </c>
      <c r="T546" s="3">
        <f>INDEX([1]非R能力!$H$9:$H$558,D546)</f>
        <v>18553.131283246948</v>
      </c>
      <c r="U546" s="3">
        <f>IF(E546="小怪",0,IF(INDEX([1]非R能力!$FK$9:$FK$558,C546)=0,0,10))</f>
        <v>0</v>
      </c>
      <c r="V546" s="3">
        <f>IF(E546="小怪",0,IF(INDEX([1]非R能力!$FH$9:$FH$558,C546)=0,0,5000))</f>
        <v>0</v>
      </c>
      <c r="W546" s="3">
        <f>HLOOKUP(W$5,[2]人物技能基础!$O$3:$Q$553,$C546+1,0)</f>
        <v>3.637142857142857</v>
      </c>
      <c r="X546" s="3">
        <f>HLOOKUP(X$5,[2]人物技能基础!$O$3:$Q$553,$C546+1,0)</f>
        <v>2.0186428571428574</v>
      </c>
      <c r="Y546" s="3">
        <f>HLOOKUP(Y$5,[2]人物技能基础!$O$3:$Q$553,$C546+1,0)</f>
        <v>99.964285714285708</v>
      </c>
      <c r="Z546" s="3">
        <f t="shared" si="49"/>
        <v>403937</v>
      </c>
      <c r="AA546" s="3">
        <f t="shared" si="50"/>
        <v>9130</v>
      </c>
      <c r="AB546" s="3">
        <f t="shared" si="51"/>
        <v>0</v>
      </c>
      <c r="AC546" s="3">
        <f t="shared" si="52"/>
        <v>16057</v>
      </c>
      <c r="AD546" s="3">
        <f t="shared" si="53"/>
        <v>60551</v>
      </c>
    </row>
    <row r="547" spans="1:30" x14ac:dyDescent="0.15">
      <c r="A547" s="3">
        <v>542</v>
      </c>
      <c r="B547" s="3" t="str">
        <f t="shared" si="48"/>
        <v>关卡542小怪</v>
      </c>
      <c r="C547" s="3">
        <f>INDEX([3]关卡!$J$19:$J$2018,A547)</f>
        <v>306</v>
      </c>
      <c r="D547" s="3">
        <f>INDEX([3]关卡!$N$19:$N$2018,A547)</f>
        <v>306</v>
      </c>
      <c r="E547" s="3" t="s">
        <v>24</v>
      </c>
      <c r="F547" s="3" t="s">
        <v>26</v>
      </c>
      <c r="G547" s="3">
        <v>3</v>
      </c>
      <c r="H547" s="3">
        <v>0</v>
      </c>
      <c r="I547" s="3">
        <v>0</v>
      </c>
      <c r="J547" s="4">
        <v>1</v>
      </c>
      <c r="K547" s="4">
        <v>1</v>
      </c>
      <c r="L547" s="4">
        <v>2</v>
      </c>
      <c r="M547" s="3">
        <v>15</v>
      </c>
      <c r="N547" s="3">
        <v>2</v>
      </c>
      <c r="O547" s="3">
        <f>HLOOKUP(O$5,[1]非R能力!$B$8:$F$558,$C547+1,0)</f>
        <v>438192.48195346689</v>
      </c>
      <c r="P547" s="3">
        <f>HLOOKUP(P$5,[1]非R能力!$B$8:$F$558,$C547+1,0)</f>
        <v>74136.08585595827</v>
      </c>
      <c r="Q547" s="3">
        <f>HLOOKUP(Q$5,[1]非R能力!$B$8:$F$558,$C547+1,0)</f>
        <v>45654.956687032769</v>
      </c>
      <c r="R547" s="3">
        <f>HLOOKUP(R$5,[1]非R能力!$B$8:$F$558,$C547+1,0)</f>
        <v>60551.611959553011</v>
      </c>
      <c r="S547" s="3">
        <f>HLOOKUP(S$5,[1]非R能力!$B$8:$F$558,$C547+1,0)</f>
        <v>16057.704655427115</v>
      </c>
      <c r="T547" s="3">
        <f>INDEX([1]非R能力!$H$9:$H$558,D547)</f>
        <v>18553.131283246948</v>
      </c>
      <c r="U547" s="3">
        <f>IF(E547="小怪",0,IF(INDEX([1]非R能力!$FK$9:$FK$558,C547)=0,0,10))</f>
        <v>0</v>
      </c>
      <c r="V547" s="3">
        <f>IF(E547="小怪",0,IF(INDEX([1]非R能力!$FH$9:$FH$558,C547)=0,0,5000))</f>
        <v>0</v>
      </c>
      <c r="W547" s="3">
        <f>HLOOKUP(W$5,[2]人物技能基础!$O$3:$Q$553,$C547+1,0)</f>
        <v>3.637142857142857</v>
      </c>
      <c r="X547" s="3">
        <f>HLOOKUP(X$5,[2]人物技能基础!$O$3:$Q$553,$C547+1,0)</f>
        <v>2.0186428571428574</v>
      </c>
      <c r="Y547" s="3">
        <f>HLOOKUP(Y$5,[2]人物技能基础!$O$3:$Q$553,$C547+1,0)</f>
        <v>99.964285714285708</v>
      </c>
      <c r="Z547" s="3">
        <f t="shared" si="49"/>
        <v>403937</v>
      </c>
      <c r="AA547" s="3">
        <f t="shared" si="50"/>
        <v>9130</v>
      </c>
      <c r="AB547" s="3">
        <f t="shared" si="51"/>
        <v>0</v>
      </c>
      <c r="AC547" s="3">
        <f t="shared" si="52"/>
        <v>16057</v>
      </c>
      <c r="AD547" s="3">
        <f t="shared" si="53"/>
        <v>60551</v>
      </c>
    </row>
    <row r="548" spans="1:30" x14ac:dyDescent="0.15">
      <c r="A548" s="3">
        <v>543</v>
      </c>
      <c r="B548" s="3" t="str">
        <f t="shared" si="48"/>
        <v>关卡543小怪</v>
      </c>
      <c r="C548" s="3">
        <f>INDEX([3]关卡!$J$19:$J$2018,A548)</f>
        <v>306</v>
      </c>
      <c r="D548" s="3">
        <f>INDEX([3]关卡!$N$19:$N$2018,A548)</f>
        <v>306</v>
      </c>
      <c r="E548" s="3" t="s">
        <v>24</v>
      </c>
      <c r="F548" s="3" t="s">
        <v>26</v>
      </c>
      <c r="G548" s="3">
        <v>3</v>
      </c>
      <c r="H548" s="3">
        <v>0</v>
      </c>
      <c r="I548" s="3">
        <v>0</v>
      </c>
      <c r="J548" s="4">
        <v>1</v>
      </c>
      <c r="K548" s="4">
        <v>1</v>
      </c>
      <c r="L548" s="4">
        <v>2</v>
      </c>
      <c r="M548" s="3">
        <v>15</v>
      </c>
      <c r="N548" s="3">
        <v>2</v>
      </c>
      <c r="O548" s="3">
        <f>HLOOKUP(O$5,[1]非R能力!$B$8:$F$558,$C548+1,0)</f>
        <v>438192.48195346689</v>
      </c>
      <c r="P548" s="3">
        <f>HLOOKUP(P$5,[1]非R能力!$B$8:$F$558,$C548+1,0)</f>
        <v>74136.08585595827</v>
      </c>
      <c r="Q548" s="3">
        <f>HLOOKUP(Q$5,[1]非R能力!$B$8:$F$558,$C548+1,0)</f>
        <v>45654.956687032769</v>
      </c>
      <c r="R548" s="3">
        <f>HLOOKUP(R$5,[1]非R能力!$B$8:$F$558,$C548+1,0)</f>
        <v>60551.611959553011</v>
      </c>
      <c r="S548" s="3">
        <f>HLOOKUP(S$5,[1]非R能力!$B$8:$F$558,$C548+1,0)</f>
        <v>16057.704655427115</v>
      </c>
      <c r="T548" s="3">
        <f>INDEX([1]非R能力!$H$9:$H$558,D548)</f>
        <v>18553.131283246948</v>
      </c>
      <c r="U548" s="3">
        <f>IF(E548="小怪",0,IF(INDEX([1]非R能力!$FK$9:$FK$558,C548)=0,0,10))</f>
        <v>0</v>
      </c>
      <c r="V548" s="3">
        <f>IF(E548="小怪",0,IF(INDEX([1]非R能力!$FH$9:$FH$558,C548)=0,0,5000))</f>
        <v>0</v>
      </c>
      <c r="W548" s="3">
        <f>HLOOKUP(W$5,[2]人物技能基础!$O$3:$Q$553,$C548+1,0)</f>
        <v>3.637142857142857</v>
      </c>
      <c r="X548" s="3">
        <f>HLOOKUP(X$5,[2]人物技能基础!$O$3:$Q$553,$C548+1,0)</f>
        <v>2.0186428571428574</v>
      </c>
      <c r="Y548" s="3">
        <f>HLOOKUP(Y$5,[2]人物技能基础!$O$3:$Q$553,$C548+1,0)</f>
        <v>99.964285714285708</v>
      </c>
      <c r="Z548" s="3">
        <f t="shared" si="49"/>
        <v>403937</v>
      </c>
      <c r="AA548" s="3">
        <f t="shared" si="50"/>
        <v>9130</v>
      </c>
      <c r="AB548" s="3">
        <f t="shared" si="51"/>
        <v>0</v>
      </c>
      <c r="AC548" s="3">
        <f t="shared" si="52"/>
        <v>16057</v>
      </c>
      <c r="AD548" s="3">
        <f t="shared" si="53"/>
        <v>60551</v>
      </c>
    </row>
    <row r="549" spans="1:30" x14ac:dyDescent="0.15">
      <c r="A549" s="3">
        <v>544</v>
      </c>
      <c r="B549" s="3" t="str">
        <f t="shared" si="48"/>
        <v>关卡544小怪</v>
      </c>
      <c r="C549" s="3">
        <f>INDEX([3]关卡!$J$19:$J$2018,A549)</f>
        <v>306</v>
      </c>
      <c r="D549" s="3">
        <f>INDEX([3]关卡!$N$19:$N$2018,A549)</f>
        <v>306</v>
      </c>
      <c r="E549" s="3" t="s">
        <v>24</v>
      </c>
      <c r="F549" s="3" t="s">
        <v>26</v>
      </c>
      <c r="G549" s="3">
        <v>3</v>
      </c>
      <c r="H549" s="3">
        <v>0</v>
      </c>
      <c r="I549" s="3">
        <v>0</v>
      </c>
      <c r="J549" s="4">
        <v>1</v>
      </c>
      <c r="K549" s="4">
        <v>1</v>
      </c>
      <c r="L549" s="4">
        <v>2</v>
      </c>
      <c r="M549" s="3">
        <v>15</v>
      </c>
      <c r="N549" s="3">
        <v>2</v>
      </c>
      <c r="O549" s="3">
        <f>HLOOKUP(O$5,[1]非R能力!$B$8:$F$558,$C549+1,0)</f>
        <v>438192.48195346689</v>
      </c>
      <c r="P549" s="3">
        <f>HLOOKUP(P$5,[1]非R能力!$B$8:$F$558,$C549+1,0)</f>
        <v>74136.08585595827</v>
      </c>
      <c r="Q549" s="3">
        <f>HLOOKUP(Q$5,[1]非R能力!$B$8:$F$558,$C549+1,0)</f>
        <v>45654.956687032769</v>
      </c>
      <c r="R549" s="3">
        <f>HLOOKUP(R$5,[1]非R能力!$B$8:$F$558,$C549+1,0)</f>
        <v>60551.611959553011</v>
      </c>
      <c r="S549" s="3">
        <f>HLOOKUP(S$5,[1]非R能力!$B$8:$F$558,$C549+1,0)</f>
        <v>16057.704655427115</v>
      </c>
      <c r="T549" s="3">
        <f>INDEX([1]非R能力!$H$9:$H$558,D549)</f>
        <v>18553.131283246948</v>
      </c>
      <c r="U549" s="3">
        <f>IF(E549="小怪",0,IF(INDEX([1]非R能力!$FK$9:$FK$558,C549)=0,0,10))</f>
        <v>0</v>
      </c>
      <c r="V549" s="3">
        <f>IF(E549="小怪",0,IF(INDEX([1]非R能力!$FH$9:$FH$558,C549)=0,0,5000))</f>
        <v>0</v>
      </c>
      <c r="W549" s="3">
        <f>HLOOKUP(W$5,[2]人物技能基础!$O$3:$Q$553,$C549+1,0)</f>
        <v>3.637142857142857</v>
      </c>
      <c r="X549" s="3">
        <f>HLOOKUP(X$5,[2]人物技能基础!$O$3:$Q$553,$C549+1,0)</f>
        <v>2.0186428571428574</v>
      </c>
      <c r="Y549" s="3">
        <f>HLOOKUP(Y$5,[2]人物技能基础!$O$3:$Q$553,$C549+1,0)</f>
        <v>99.964285714285708</v>
      </c>
      <c r="Z549" s="3">
        <f t="shared" si="49"/>
        <v>403937</v>
      </c>
      <c r="AA549" s="3">
        <f t="shared" si="50"/>
        <v>9130</v>
      </c>
      <c r="AB549" s="3">
        <f t="shared" si="51"/>
        <v>0</v>
      </c>
      <c r="AC549" s="3">
        <f t="shared" si="52"/>
        <v>16057</v>
      </c>
      <c r="AD549" s="3">
        <f t="shared" si="53"/>
        <v>60551</v>
      </c>
    </row>
    <row r="550" spans="1:30" x14ac:dyDescent="0.15">
      <c r="A550" s="3">
        <v>545</v>
      </c>
      <c r="B550" s="3" t="str">
        <f t="shared" si="48"/>
        <v>关卡545小怪</v>
      </c>
      <c r="C550" s="3">
        <f>INDEX([3]关卡!$J$19:$J$2018,A550)</f>
        <v>306</v>
      </c>
      <c r="D550" s="3">
        <f>INDEX([3]关卡!$N$19:$N$2018,A550)</f>
        <v>306</v>
      </c>
      <c r="E550" s="3" t="s">
        <v>24</v>
      </c>
      <c r="F550" s="3" t="s">
        <v>26</v>
      </c>
      <c r="G550" s="3">
        <v>3</v>
      </c>
      <c r="H550" s="3">
        <v>0</v>
      </c>
      <c r="I550" s="3">
        <v>0</v>
      </c>
      <c r="J550" s="4">
        <v>1</v>
      </c>
      <c r="K550" s="4">
        <v>1</v>
      </c>
      <c r="L550" s="4">
        <v>2</v>
      </c>
      <c r="M550" s="3">
        <v>15</v>
      </c>
      <c r="N550" s="3">
        <v>2</v>
      </c>
      <c r="O550" s="3">
        <f>HLOOKUP(O$5,[1]非R能力!$B$8:$F$558,$C550+1,0)</f>
        <v>438192.48195346689</v>
      </c>
      <c r="P550" s="3">
        <f>HLOOKUP(P$5,[1]非R能力!$B$8:$F$558,$C550+1,0)</f>
        <v>74136.08585595827</v>
      </c>
      <c r="Q550" s="3">
        <f>HLOOKUP(Q$5,[1]非R能力!$B$8:$F$558,$C550+1,0)</f>
        <v>45654.956687032769</v>
      </c>
      <c r="R550" s="3">
        <f>HLOOKUP(R$5,[1]非R能力!$B$8:$F$558,$C550+1,0)</f>
        <v>60551.611959553011</v>
      </c>
      <c r="S550" s="3">
        <f>HLOOKUP(S$5,[1]非R能力!$B$8:$F$558,$C550+1,0)</f>
        <v>16057.704655427115</v>
      </c>
      <c r="T550" s="3">
        <f>INDEX([1]非R能力!$H$9:$H$558,D550)</f>
        <v>18553.131283246948</v>
      </c>
      <c r="U550" s="3">
        <f>IF(E550="小怪",0,IF(INDEX([1]非R能力!$FK$9:$FK$558,C550)=0,0,10))</f>
        <v>0</v>
      </c>
      <c r="V550" s="3">
        <f>IF(E550="小怪",0,IF(INDEX([1]非R能力!$FH$9:$FH$558,C550)=0,0,5000))</f>
        <v>0</v>
      </c>
      <c r="W550" s="3">
        <f>HLOOKUP(W$5,[2]人物技能基础!$O$3:$Q$553,$C550+1,0)</f>
        <v>3.637142857142857</v>
      </c>
      <c r="X550" s="3">
        <f>HLOOKUP(X$5,[2]人物技能基础!$O$3:$Q$553,$C550+1,0)</f>
        <v>2.0186428571428574</v>
      </c>
      <c r="Y550" s="3">
        <f>HLOOKUP(Y$5,[2]人物技能基础!$O$3:$Q$553,$C550+1,0)</f>
        <v>99.964285714285708</v>
      </c>
      <c r="Z550" s="3">
        <f t="shared" si="49"/>
        <v>403937</v>
      </c>
      <c r="AA550" s="3">
        <f t="shared" si="50"/>
        <v>9130</v>
      </c>
      <c r="AB550" s="3">
        <f t="shared" si="51"/>
        <v>0</v>
      </c>
      <c r="AC550" s="3">
        <f t="shared" si="52"/>
        <v>16057</v>
      </c>
      <c r="AD550" s="3">
        <f t="shared" si="53"/>
        <v>60551</v>
      </c>
    </row>
    <row r="551" spans="1:30" x14ac:dyDescent="0.15">
      <c r="A551" s="3">
        <v>546</v>
      </c>
      <c r="B551" s="3" t="str">
        <f t="shared" si="48"/>
        <v>关卡546小怪</v>
      </c>
      <c r="C551" s="3">
        <f>INDEX([3]关卡!$J$19:$J$2018,A551)</f>
        <v>306</v>
      </c>
      <c r="D551" s="3">
        <f>INDEX([3]关卡!$N$19:$N$2018,A551)</f>
        <v>306</v>
      </c>
      <c r="E551" s="3" t="s">
        <v>24</v>
      </c>
      <c r="F551" s="3" t="s">
        <v>26</v>
      </c>
      <c r="G551" s="3">
        <v>3</v>
      </c>
      <c r="H551" s="3">
        <v>0</v>
      </c>
      <c r="I551" s="3">
        <v>0</v>
      </c>
      <c r="J551" s="4">
        <v>1</v>
      </c>
      <c r="K551" s="4">
        <v>1</v>
      </c>
      <c r="L551" s="4">
        <v>2</v>
      </c>
      <c r="M551" s="3">
        <v>15</v>
      </c>
      <c r="N551" s="3">
        <v>2</v>
      </c>
      <c r="O551" s="3">
        <f>HLOOKUP(O$5,[1]非R能力!$B$8:$F$558,$C551+1,0)</f>
        <v>438192.48195346689</v>
      </c>
      <c r="P551" s="3">
        <f>HLOOKUP(P$5,[1]非R能力!$B$8:$F$558,$C551+1,0)</f>
        <v>74136.08585595827</v>
      </c>
      <c r="Q551" s="3">
        <f>HLOOKUP(Q$5,[1]非R能力!$B$8:$F$558,$C551+1,0)</f>
        <v>45654.956687032769</v>
      </c>
      <c r="R551" s="3">
        <f>HLOOKUP(R$5,[1]非R能力!$B$8:$F$558,$C551+1,0)</f>
        <v>60551.611959553011</v>
      </c>
      <c r="S551" s="3">
        <f>HLOOKUP(S$5,[1]非R能力!$B$8:$F$558,$C551+1,0)</f>
        <v>16057.704655427115</v>
      </c>
      <c r="T551" s="3">
        <f>INDEX([1]非R能力!$H$9:$H$558,D551)</f>
        <v>18553.131283246948</v>
      </c>
      <c r="U551" s="3">
        <f>IF(E551="小怪",0,IF(INDEX([1]非R能力!$FK$9:$FK$558,C551)=0,0,10))</f>
        <v>0</v>
      </c>
      <c r="V551" s="3">
        <f>IF(E551="小怪",0,IF(INDEX([1]非R能力!$FH$9:$FH$558,C551)=0,0,5000))</f>
        <v>0</v>
      </c>
      <c r="W551" s="3">
        <f>HLOOKUP(W$5,[2]人物技能基础!$O$3:$Q$553,$C551+1,0)</f>
        <v>3.637142857142857</v>
      </c>
      <c r="X551" s="3">
        <f>HLOOKUP(X$5,[2]人物技能基础!$O$3:$Q$553,$C551+1,0)</f>
        <v>2.0186428571428574</v>
      </c>
      <c r="Y551" s="3">
        <f>HLOOKUP(Y$5,[2]人物技能基础!$O$3:$Q$553,$C551+1,0)</f>
        <v>99.964285714285708</v>
      </c>
      <c r="Z551" s="3">
        <f t="shared" si="49"/>
        <v>403937</v>
      </c>
      <c r="AA551" s="3">
        <f t="shared" si="50"/>
        <v>9130</v>
      </c>
      <c r="AB551" s="3">
        <f t="shared" si="51"/>
        <v>0</v>
      </c>
      <c r="AC551" s="3">
        <f t="shared" si="52"/>
        <v>16057</v>
      </c>
      <c r="AD551" s="3">
        <f t="shared" si="53"/>
        <v>60551</v>
      </c>
    </row>
    <row r="552" spans="1:30" x14ac:dyDescent="0.15">
      <c r="A552" s="3">
        <v>547</v>
      </c>
      <c r="B552" s="3" t="str">
        <f t="shared" si="48"/>
        <v>关卡547小怪</v>
      </c>
      <c r="C552" s="3">
        <f>INDEX([3]关卡!$J$19:$J$2018,A552)</f>
        <v>307</v>
      </c>
      <c r="D552" s="3">
        <f>INDEX([3]关卡!$N$19:$N$2018,A552)</f>
        <v>307</v>
      </c>
      <c r="E552" s="3" t="s">
        <v>24</v>
      </c>
      <c r="F552" s="3" t="s">
        <v>26</v>
      </c>
      <c r="G552" s="3">
        <v>3</v>
      </c>
      <c r="H552" s="3">
        <v>0</v>
      </c>
      <c r="I552" s="3">
        <v>0</v>
      </c>
      <c r="J552" s="4">
        <v>1</v>
      </c>
      <c r="K552" s="4">
        <v>1</v>
      </c>
      <c r="L552" s="4">
        <v>2</v>
      </c>
      <c r="M552" s="3">
        <v>15</v>
      </c>
      <c r="N552" s="3">
        <v>2</v>
      </c>
      <c r="O552" s="3">
        <f>HLOOKUP(O$5,[1]非R能力!$B$8:$F$558,$C552+1,0)</f>
        <v>444637.66695349856</v>
      </c>
      <c r="P552" s="3">
        <f>HLOOKUP(P$5,[1]非R能力!$B$8:$F$558,$C552+1,0)</f>
        <v>74951.744826953553</v>
      </c>
      <c r="Q552" s="3">
        <f>HLOOKUP(Q$5,[1]非R能力!$B$8:$F$558,$C552+1,0)</f>
        <v>46060.313058356463</v>
      </c>
      <c r="R552" s="3">
        <f>HLOOKUP(R$5,[1]非R能力!$B$8:$F$558,$C552+1,0)</f>
        <v>61194.459348583339</v>
      </c>
      <c r="S552" s="3">
        <f>HLOOKUP(S$5,[1]非R能力!$B$8:$F$558,$C552+1,0)</f>
        <v>16157.057498779666</v>
      </c>
      <c r="T552" s="3">
        <f>INDEX([1]非R能力!$H$9:$H$558,D552)</f>
        <v>18676.020908160004</v>
      </c>
      <c r="U552" s="3">
        <f>IF(E552="小怪",0,IF(INDEX([1]非R能力!$FK$9:$FK$558,C552)=0,0,10))</f>
        <v>0</v>
      </c>
      <c r="V552" s="3">
        <f>IF(E552="小怪",0,IF(INDEX([1]非R能力!$FH$9:$FH$558,C552)=0,0,5000))</f>
        <v>0</v>
      </c>
      <c r="W552" s="3">
        <f>HLOOKUP(W$5,[2]人物技能基础!$O$3:$Q$553,$C552+1,0)</f>
        <v>3.637142857142857</v>
      </c>
      <c r="X552" s="3">
        <f>HLOOKUP(X$5,[2]人物技能基础!$O$3:$Q$553,$C552+1,0)</f>
        <v>2.0186428571428574</v>
      </c>
      <c r="Y552" s="3">
        <f>HLOOKUP(Y$5,[2]人物技能基础!$O$3:$Q$553,$C552+1,0)</f>
        <v>99.964285714285708</v>
      </c>
      <c r="Z552" s="3">
        <f t="shared" si="49"/>
        <v>408184</v>
      </c>
      <c r="AA552" s="3">
        <f t="shared" si="50"/>
        <v>9212</v>
      </c>
      <c r="AB552" s="3">
        <f t="shared" si="51"/>
        <v>0</v>
      </c>
      <c r="AC552" s="3">
        <f t="shared" si="52"/>
        <v>16157</v>
      </c>
      <c r="AD552" s="3">
        <f t="shared" si="53"/>
        <v>61194</v>
      </c>
    </row>
    <row r="553" spans="1:30" x14ac:dyDescent="0.15">
      <c r="A553" s="3">
        <v>548</v>
      </c>
      <c r="B553" s="3" t="str">
        <f t="shared" si="48"/>
        <v>关卡548小怪</v>
      </c>
      <c r="C553" s="3">
        <f>INDEX([3]关卡!$J$19:$J$2018,A553)</f>
        <v>307</v>
      </c>
      <c r="D553" s="3">
        <f>INDEX([3]关卡!$N$19:$N$2018,A553)</f>
        <v>307</v>
      </c>
      <c r="E553" s="3" t="s">
        <v>24</v>
      </c>
      <c r="F553" s="3" t="s">
        <v>26</v>
      </c>
      <c r="G553" s="3">
        <v>3</v>
      </c>
      <c r="H553" s="3">
        <v>0</v>
      </c>
      <c r="I553" s="3">
        <v>0</v>
      </c>
      <c r="J553" s="4">
        <v>1</v>
      </c>
      <c r="K553" s="4">
        <v>1</v>
      </c>
      <c r="L553" s="4">
        <v>2</v>
      </c>
      <c r="M553" s="3">
        <v>15</v>
      </c>
      <c r="N553" s="3">
        <v>2</v>
      </c>
      <c r="O553" s="3">
        <f>HLOOKUP(O$5,[1]非R能力!$B$8:$F$558,$C553+1,0)</f>
        <v>444637.66695349856</v>
      </c>
      <c r="P553" s="3">
        <f>HLOOKUP(P$5,[1]非R能力!$B$8:$F$558,$C553+1,0)</f>
        <v>74951.744826953553</v>
      </c>
      <c r="Q553" s="3">
        <f>HLOOKUP(Q$5,[1]非R能力!$B$8:$F$558,$C553+1,0)</f>
        <v>46060.313058356463</v>
      </c>
      <c r="R553" s="3">
        <f>HLOOKUP(R$5,[1]非R能力!$B$8:$F$558,$C553+1,0)</f>
        <v>61194.459348583339</v>
      </c>
      <c r="S553" s="3">
        <f>HLOOKUP(S$5,[1]非R能力!$B$8:$F$558,$C553+1,0)</f>
        <v>16157.057498779666</v>
      </c>
      <c r="T553" s="3">
        <f>INDEX([1]非R能力!$H$9:$H$558,D553)</f>
        <v>18676.020908160004</v>
      </c>
      <c r="U553" s="3">
        <f>IF(E553="小怪",0,IF(INDEX([1]非R能力!$FK$9:$FK$558,C553)=0,0,10))</f>
        <v>0</v>
      </c>
      <c r="V553" s="3">
        <f>IF(E553="小怪",0,IF(INDEX([1]非R能力!$FH$9:$FH$558,C553)=0,0,5000))</f>
        <v>0</v>
      </c>
      <c r="W553" s="3">
        <f>HLOOKUP(W$5,[2]人物技能基础!$O$3:$Q$553,$C553+1,0)</f>
        <v>3.637142857142857</v>
      </c>
      <c r="X553" s="3">
        <f>HLOOKUP(X$5,[2]人物技能基础!$O$3:$Q$553,$C553+1,0)</f>
        <v>2.0186428571428574</v>
      </c>
      <c r="Y553" s="3">
        <f>HLOOKUP(Y$5,[2]人物技能基础!$O$3:$Q$553,$C553+1,0)</f>
        <v>99.964285714285708</v>
      </c>
      <c r="Z553" s="3">
        <f t="shared" si="49"/>
        <v>408184</v>
      </c>
      <c r="AA553" s="3">
        <f t="shared" si="50"/>
        <v>9212</v>
      </c>
      <c r="AB553" s="3">
        <f t="shared" si="51"/>
        <v>0</v>
      </c>
      <c r="AC553" s="3">
        <f t="shared" si="52"/>
        <v>16157</v>
      </c>
      <c r="AD553" s="3">
        <f t="shared" si="53"/>
        <v>61194</v>
      </c>
    </row>
    <row r="554" spans="1:30" x14ac:dyDescent="0.15">
      <c r="A554" s="3">
        <v>549</v>
      </c>
      <c r="B554" s="3" t="str">
        <f t="shared" si="48"/>
        <v>关卡549小怪</v>
      </c>
      <c r="C554" s="3">
        <f>INDEX([3]关卡!$J$19:$J$2018,A554)</f>
        <v>307</v>
      </c>
      <c r="D554" s="3">
        <f>INDEX([3]关卡!$N$19:$N$2018,A554)</f>
        <v>307</v>
      </c>
      <c r="E554" s="3" t="s">
        <v>24</v>
      </c>
      <c r="F554" s="3" t="s">
        <v>26</v>
      </c>
      <c r="G554" s="3">
        <v>3</v>
      </c>
      <c r="H554" s="3">
        <v>0</v>
      </c>
      <c r="I554" s="3">
        <v>0</v>
      </c>
      <c r="J554" s="4">
        <v>1</v>
      </c>
      <c r="K554" s="4">
        <v>1</v>
      </c>
      <c r="L554" s="4">
        <v>2</v>
      </c>
      <c r="M554" s="3">
        <v>15</v>
      </c>
      <c r="N554" s="3">
        <v>2</v>
      </c>
      <c r="O554" s="3">
        <f>HLOOKUP(O$5,[1]非R能力!$B$8:$F$558,$C554+1,0)</f>
        <v>444637.66695349856</v>
      </c>
      <c r="P554" s="3">
        <f>HLOOKUP(P$5,[1]非R能力!$B$8:$F$558,$C554+1,0)</f>
        <v>74951.744826953553</v>
      </c>
      <c r="Q554" s="3">
        <f>HLOOKUP(Q$5,[1]非R能力!$B$8:$F$558,$C554+1,0)</f>
        <v>46060.313058356463</v>
      </c>
      <c r="R554" s="3">
        <f>HLOOKUP(R$5,[1]非R能力!$B$8:$F$558,$C554+1,0)</f>
        <v>61194.459348583339</v>
      </c>
      <c r="S554" s="3">
        <f>HLOOKUP(S$5,[1]非R能力!$B$8:$F$558,$C554+1,0)</f>
        <v>16157.057498779666</v>
      </c>
      <c r="T554" s="3">
        <f>INDEX([1]非R能力!$H$9:$H$558,D554)</f>
        <v>18676.020908160004</v>
      </c>
      <c r="U554" s="3">
        <f>IF(E554="小怪",0,IF(INDEX([1]非R能力!$FK$9:$FK$558,C554)=0,0,10))</f>
        <v>0</v>
      </c>
      <c r="V554" s="3">
        <f>IF(E554="小怪",0,IF(INDEX([1]非R能力!$FH$9:$FH$558,C554)=0,0,5000))</f>
        <v>0</v>
      </c>
      <c r="W554" s="3">
        <f>HLOOKUP(W$5,[2]人物技能基础!$O$3:$Q$553,$C554+1,0)</f>
        <v>3.637142857142857</v>
      </c>
      <c r="X554" s="3">
        <f>HLOOKUP(X$5,[2]人物技能基础!$O$3:$Q$553,$C554+1,0)</f>
        <v>2.0186428571428574</v>
      </c>
      <c r="Y554" s="3">
        <f>HLOOKUP(Y$5,[2]人物技能基础!$O$3:$Q$553,$C554+1,0)</f>
        <v>99.964285714285708</v>
      </c>
      <c r="Z554" s="3">
        <f t="shared" si="49"/>
        <v>408184</v>
      </c>
      <c r="AA554" s="3">
        <f t="shared" si="50"/>
        <v>9212</v>
      </c>
      <c r="AB554" s="3">
        <f t="shared" si="51"/>
        <v>0</v>
      </c>
      <c r="AC554" s="3">
        <f t="shared" si="52"/>
        <v>16157</v>
      </c>
      <c r="AD554" s="3">
        <f t="shared" si="53"/>
        <v>61194</v>
      </c>
    </row>
    <row r="555" spans="1:30" x14ac:dyDescent="0.15">
      <c r="A555" s="3">
        <v>550</v>
      </c>
      <c r="B555" s="3" t="str">
        <f t="shared" si="48"/>
        <v>关卡550小怪</v>
      </c>
      <c r="C555" s="3">
        <f>INDEX([3]关卡!$J$19:$J$2018,A555)</f>
        <v>307</v>
      </c>
      <c r="D555" s="3">
        <f>INDEX([3]关卡!$N$19:$N$2018,A555)</f>
        <v>307</v>
      </c>
      <c r="E555" s="3" t="s">
        <v>24</v>
      </c>
      <c r="F555" s="3" t="s">
        <v>26</v>
      </c>
      <c r="G555" s="3">
        <v>3</v>
      </c>
      <c r="H555" s="3">
        <v>0</v>
      </c>
      <c r="I555" s="3">
        <v>0</v>
      </c>
      <c r="J555" s="4">
        <v>1</v>
      </c>
      <c r="K555" s="4">
        <v>1</v>
      </c>
      <c r="L555" s="4">
        <v>2</v>
      </c>
      <c r="M555" s="3">
        <v>15</v>
      </c>
      <c r="N555" s="3">
        <v>2</v>
      </c>
      <c r="O555" s="3">
        <f>HLOOKUP(O$5,[1]非R能力!$B$8:$F$558,$C555+1,0)</f>
        <v>444637.66695349856</v>
      </c>
      <c r="P555" s="3">
        <f>HLOOKUP(P$5,[1]非R能力!$B$8:$F$558,$C555+1,0)</f>
        <v>74951.744826953553</v>
      </c>
      <c r="Q555" s="3">
        <f>HLOOKUP(Q$5,[1]非R能力!$B$8:$F$558,$C555+1,0)</f>
        <v>46060.313058356463</v>
      </c>
      <c r="R555" s="3">
        <f>HLOOKUP(R$5,[1]非R能力!$B$8:$F$558,$C555+1,0)</f>
        <v>61194.459348583339</v>
      </c>
      <c r="S555" s="3">
        <f>HLOOKUP(S$5,[1]非R能力!$B$8:$F$558,$C555+1,0)</f>
        <v>16157.057498779666</v>
      </c>
      <c r="T555" s="3">
        <f>INDEX([1]非R能力!$H$9:$H$558,D555)</f>
        <v>18676.020908160004</v>
      </c>
      <c r="U555" s="3">
        <f>IF(E555="小怪",0,IF(INDEX([1]非R能力!$FK$9:$FK$558,C555)=0,0,10))</f>
        <v>0</v>
      </c>
      <c r="V555" s="3">
        <f>IF(E555="小怪",0,IF(INDEX([1]非R能力!$FH$9:$FH$558,C555)=0,0,5000))</f>
        <v>0</v>
      </c>
      <c r="W555" s="3">
        <f>HLOOKUP(W$5,[2]人物技能基础!$O$3:$Q$553,$C555+1,0)</f>
        <v>3.637142857142857</v>
      </c>
      <c r="X555" s="3">
        <f>HLOOKUP(X$5,[2]人物技能基础!$O$3:$Q$553,$C555+1,0)</f>
        <v>2.0186428571428574</v>
      </c>
      <c r="Y555" s="3">
        <f>HLOOKUP(Y$5,[2]人物技能基础!$O$3:$Q$553,$C555+1,0)</f>
        <v>99.964285714285708</v>
      </c>
      <c r="Z555" s="3">
        <f t="shared" si="49"/>
        <v>408184</v>
      </c>
      <c r="AA555" s="3">
        <f t="shared" si="50"/>
        <v>9212</v>
      </c>
      <c r="AB555" s="3">
        <f t="shared" si="51"/>
        <v>0</v>
      </c>
      <c r="AC555" s="3">
        <f t="shared" si="52"/>
        <v>16157</v>
      </c>
      <c r="AD555" s="3">
        <f t="shared" si="53"/>
        <v>61194</v>
      </c>
    </row>
    <row r="556" spans="1:30" x14ac:dyDescent="0.15">
      <c r="A556" s="3">
        <v>551</v>
      </c>
      <c r="B556" s="3" t="str">
        <f t="shared" si="48"/>
        <v>关卡551小怪</v>
      </c>
      <c r="C556" s="3">
        <f>INDEX([3]关卡!$J$19:$J$2018,A556)</f>
        <v>307</v>
      </c>
      <c r="D556" s="3">
        <f>INDEX([3]关卡!$N$19:$N$2018,A556)</f>
        <v>307</v>
      </c>
      <c r="E556" s="3" t="s">
        <v>24</v>
      </c>
      <c r="F556" s="3" t="s">
        <v>26</v>
      </c>
      <c r="G556" s="3">
        <v>3</v>
      </c>
      <c r="H556" s="3">
        <v>0</v>
      </c>
      <c r="I556" s="3">
        <v>0</v>
      </c>
      <c r="J556" s="4">
        <v>1</v>
      </c>
      <c r="K556" s="4">
        <v>1</v>
      </c>
      <c r="L556" s="4">
        <v>2</v>
      </c>
      <c r="M556" s="3">
        <v>15</v>
      </c>
      <c r="N556" s="3">
        <v>2</v>
      </c>
      <c r="O556" s="3">
        <f>HLOOKUP(O$5,[1]非R能力!$B$8:$F$558,$C556+1,0)</f>
        <v>444637.66695349856</v>
      </c>
      <c r="P556" s="3">
        <f>HLOOKUP(P$5,[1]非R能力!$B$8:$F$558,$C556+1,0)</f>
        <v>74951.744826953553</v>
      </c>
      <c r="Q556" s="3">
        <f>HLOOKUP(Q$5,[1]非R能力!$B$8:$F$558,$C556+1,0)</f>
        <v>46060.313058356463</v>
      </c>
      <c r="R556" s="3">
        <f>HLOOKUP(R$5,[1]非R能力!$B$8:$F$558,$C556+1,0)</f>
        <v>61194.459348583339</v>
      </c>
      <c r="S556" s="3">
        <f>HLOOKUP(S$5,[1]非R能力!$B$8:$F$558,$C556+1,0)</f>
        <v>16157.057498779666</v>
      </c>
      <c r="T556" s="3">
        <f>INDEX([1]非R能力!$H$9:$H$558,D556)</f>
        <v>18676.020908160004</v>
      </c>
      <c r="U556" s="3">
        <f>IF(E556="小怪",0,IF(INDEX([1]非R能力!$FK$9:$FK$558,C556)=0,0,10))</f>
        <v>0</v>
      </c>
      <c r="V556" s="3">
        <f>IF(E556="小怪",0,IF(INDEX([1]非R能力!$FH$9:$FH$558,C556)=0,0,5000))</f>
        <v>0</v>
      </c>
      <c r="W556" s="3">
        <f>HLOOKUP(W$5,[2]人物技能基础!$O$3:$Q$553,$C556+1,0)</f>
        <v>3.637142857142857</v>
      </c>
      <c r="X556" s="3">
        <f>HLOOKUP(X$5,[2]人物技能基础!$O$3:$Q$553,$C556+1,0)</f>
        <v>2.0186428571428574</v>
      </c>
      <c r="Y556" s="3">
        <f>HLOOKUP(Y$5,[2]人物技能基础!$O$3:$Q$553,$C556+1,0)</f>
        <v>99.964285714285708</v>
      </c>
      <c r="Z556" s="3">
        <f t="shared" si="49"/>
        <v>408184</v>
      </c>
      <c r="AA556" s="3">
        <f t="shared" si="50"/>
        <v>9212</v>
      </c>
      <c r="AB556" s="3">
        <f t="shared" si="51"/>
        <v>0</v>
      </c>
      <c r="AC556" s="3">
        <f t="shared" si="52"/>
        <v>16157</v>
      </c>
      <c r="AD556" s="3">
        <f t="shared" si="53"/>
        <v>61194</v>
      </c>
    </row>
    <row r="557" spans="1:30" x14ac:dyDescent="0.15">
      <c r="A557" s="3">
        <v>552</v>
      </c>
      <c r="B557" s="3" t="str">
        <f t="shared" si="48"/>
        <v>关卡552小怪</v>
      </c>
      <c r="C557" s="3">
        <f>INDEX([3]关卡!$J$19:$J$2018,A557)</f>
        <v>307</v>
      </c>
      <c r="D557" s="3">
        <f>INDEX([3]关卡!$N$19:$N$2018,A557)</f>
        <v>307</v>
      </c>
      <c r="E557" s="3" t="s">
        <v>24</v>
      </c>
      <c r="F557" s="3" t="s">
        <v>26</v>
      </c>
      <c r="G557" s="3">
        <v>3</v>
      </c>
      <c r="H557" s="3">
        <v>0</v>
      </c>
      <c r="I557" s="3">
        <v>0</v>
      </c>
      <c r="J557" s="4">
        <v>1</v>
      </c>
      <c r="K557" s="4">
        <v>1</v>
      </c>
      <c r="L557" s="4">
        <v>2</v>
      </c>
      <c r="M557" s="3">
        <v>15</v>
      </c>
      <c r="N557" s="3">
        <v>2</v>
      </c>
      <c r="O557" s="3">
        <f>HLOOKUP(O$5,[1]非R能力!$B$8:$F$558,$C557+1,0)</f>
        <v>444637.66695349856</v>
      </c>
      <c r="P557" s="3">
        <f>HLOOKUP(P$5,[1]非R能力!$B$8:$F$558,$C557+1,0)</f>
        <v>74951.744826953553</v>
      </c>
      <c r="Q557" s="3">
        <f>HLOOKUP(Q$5,[1]非R能力!$B$8:$F$558,$C557+1,0)</f>
        <v>46060.313058356463</v>
      </c>
      <c r="R557" s="3">
        <f>HLOOKUP(R$5,[1]非R能力!$B$8:$F$558,$C557+1,0)</f>
        <v>61194.459348583339</v>
      </c>
      <c r="S557" s="3">
        <f>HLOOKUP(S$5,[1]非R能力!$B$8:$F$558,$C557+1,0)</f>
        <v>16157.057498779666</v>
      </c>
      <c r="T557" s="3">
        <f>INDEX([1]非R能力!$H$9:$H$558,D557)</f>
        <v>18676.020908160004</v>
      </c>
      <c r="U557" s="3">
        <f>IF(E557="小怪",0,IF(INDEX([1]非R能力!$FK$9:$FK$558,C557)=0,0,10))</f>
        <v>0</v>
      </c>
      <c r="V557" s="3">
        <f>IF(E557="小怪",0,IF(INDEX([1]非R能力!$FH$9:$FH$558,C557)=0,0,5000))</f>
        <v>0</v>
      </c>
      <c r="W557" s="3">
        <f>HLOOKUP(W$5,[2]人物技能基础!$O$3:$Q$553,$C557+1,0)</f>
        <v>3.637142857142857</v>
      </c>
      <c r="X557" s="3">
        <f>HLOOKUP(X$5,[2]人物技能基础!$O$3:$Q$553,$C557+1,0)</f>
        <v>2.0186428571428574</v>
      </c>
      <c r="Y557" s="3">
        <f>HLOOKUP(Y$5,[2]人物技能基础!$O$3:$Q$553,$C557+1,0)</f>
        <v>99.964285714285708</v>
      </c>
      <c r="Z557" s="3">
        <f t="shared" si="49"/>
        <v>408184</v>
      </c>
      <c r="AA557" s="3">
        <f t="shared" si="50"/>
        <v>9212</v>
      </c>
      <c r="AB557" s="3">
        <f t="shared" si="51"/>
        <v>0</v>
      </c>
      <c r="AC557" s="3">
        <f t="shared" si="52"/>
        <v>16157</v>
      </c>
      <c r="AD557" s="3">
        <f t="shared" si="53"/>
        <v>61194</v>
      </c>
    </row>
    <row r="558" spans="1:30" x14ac:dyDescent="0.15">
      <c r="A558" s="3">
        <v>553</v>
      </c>
      <c r="B558" s="3" t="str">
        <f t="shared" si="48"/>
        <v>关卡553小怪</v>
      </c>
      <c r="C558" s="3">
        <f>INDEX([3]关卡!$J$19:$J$2018,A558)</f>
        <v>307</v>
      </c>
      <c r="D558" s="3">
        <f>INDEX([3]关卡!$N$19:$N$2018,A558)</f>
        <v>307</v>
      </c>
      <c r="E558" s="3" t="s">
        <v>24</v>
      </c>
      <c r="F558" s="3" t="s">
        <v>26</v>
      </c>
      <c r="G558" s="3">
        <v>3</v>
      </c>
      <c r="H558" s="3">
        <v>0</v>
      </c>
      <c r="I558" s="3">
        <v>0</v>
      </c>
      <c r="J558" s="4">
        <v>1</v>
      </c>
      <c r="K558" s="4">
        <v>1</v>
      </c>
      <c r="L558" s="4">
        <v>2</v>
      </c>
      <c r="M558" s="3">
        <v>15</v>
      </c>
      <c r="N558" s="3">
        <v>2</v>
      </c>
      <c r="O558" s="3">
        <f>HLOOKUP(O$5,[1]非R能力!$B$8:$F$558,$C558+1,0)</f>
        <v>444637.66695349856</v>
      </c>
      <c r="P558" s="3">
        <f>HLOOKUP(P$5,[1]非R能力!$B$8:$F$558,$C558+1,0)</f>
        <v>74951.744826953553</v>
      </c>
      <c r="Q558" s="3">
        <f>HLOOKUP(Q$5,[1]非R能力!$B$8:$F$558,$C558+1,0)</f>
        <v>46060.313058356463</v>
      </c>
      <c r="R558" s="3">
        <f>HLOOKUP(R$5,[1]非R能力!$B$8:$F$558,$C558+1,0)</f>
        <v>61194.459348583339</v>
      </c>
      <c r="S558" s="3">
        <f>HLOOKUP(S$5,[1]非R能力!$B$8:$F$558,$C558+1,0)</f>
        <v>16157.057498779666</v>
      </c>
      <c r="T558" s="3">
        <f>INDEX([1]非R能力!$H$9:$H$558,D558)</f>
        <v>18676.020908160004</v>
      </c>
      <c r="U558" s="3">
        <f>IF(E558="小怪",0,IF(INDEX([1]非R能力!$FK$9:$FK$558,C558)=0,0,10))</f>
        <v>0</v>
      </c>
      <c r="V558" s="3">
        <f>IF(E558="小怪",0,IF(INDEX([1]非R能力!$FH$9:$FH$558,C558)=0,0,5000))</f>
        <v>0</v>
      </c>
      <c r="W558" s="3">
        <f>HLOOKUP(W$5,[2]人物技能基础!$O$3:$Q$553,$C558+1,0)</f>
        <v>3.637142857142857</v>
      </c>
      <c r="X558" s="3">
        <f>HLOOKUP(X$5,[2]人物技能基础!$O$3:$Q$553,$C558+1,0)</f>
        <v>2.0186428571428574</v>
      </c>
      <c r="Y558" s="3">
        <f>HLOOKUP(Y$5,[2]人物技能基础!$O$3:$Q$553,$C558+1,0)</f>
        <v>99.964285714285708</v>
      </c>
      <c r="Z558" s="3">
        <f t="shared" si="49"/>
        <v>408184</v>
      </c>
      <c r="AA558" s="3">
        <f t="shared" si="50"/>
        <v>9212</v>
      </c>
      <c r="AB558" s="3">
        <f t="shared" si="51"/>
        <v>0</v>
      </c>
      <c r="AC558" s="3">
        <f t="shared" si="52"/>
        <v>16157</v>
      </c>
      <c r="AD558" s="3">
        <f t="shared" si="53"/>
        <v>61194</v>
      </c>
    </row>
    <row r="559" spans="1:30" x14ac:dyDescent="0.15">
      <c r="A559" s="3">
        <v>554</v>
      </c>
      <c r="B559" s="3" t="str">
        <f t="shared" si="48"/>
        <v>关卡554小怪</v>
      </c>
      <c r="C559" s="3">
        <f>INDEX([3]关卡!$J$19:$J$2018,A559)</f>
        <v>307</v>
      </c>
      <c r="D559" s="3">
        <f>INDEX([3]关卡!$N$19:$N$2018,A559)</f>
        <v>307</v>
      </c>
      <c r="E559" s="3" t="s">
        <v>24</v>
      </c>
      <c r="F559" s="3" t="s">
        <v>26</v>
      </c>
      <c r="G559" s="3">
        <v>3</v>
      </c>
      <c r="H559" s="3">
        <v>0</v>
      </c>
      <c r="I559" s="3">
        <v>0</v>
      </c>
      <c r="J559" s="4">
        <v>1</v>
      </c>
      <c r="K559" s="4">
        <v>1</v>
      </c>
      <c r="L559" s="4">
        <v>2</v>
      </c>
      <c r="M559" s="3">
        <v>15</v>
      </c>
      <c r="N559" s="3">
        <v>2</v>
      </c>
      <c r="O559" s="3">
        <f>HLOOKUP(O$5,[1]非R能力!$B$8:$F$558,$C559+1,0)</f>
        <v>444637.66695349856</v>
      </c>
      <c r="P559" s="3">
        <f>HLOOKUP(P$5,[1]非R能力!$B$8:$F$558,$C559+1,0)</f>
        <v>74951.744826953553</v>
      </c>
      <c r="Q559" s="3">
        <f>HLOOKUP(Q$5,[1]非R能力!$B$8:$F$558,$C559+1,0)</f>
        <v>46060.313058356463</v>
      </c>
      <c r="R559" s="3">
        <f>HLOOKUP(R$5,[1]非R能力!$B$8:$F$558,$C559+1,0)</f>
        <v>61194.459348583339</v>
      </c>
      <c r="S559" s="3">
        <f>HLOOKUP(S$5,[1]非R能力!$B$8:$F$558,$C559+1,0)</f>
        <v>16157.057498779666</v>
      </c>
      <c r="T559" s="3">
        <f>INDEX([1]非R能力!$H$9:$H$558,D559)</f>
        <v>18676.020908160004</v>
      </c>
      <c r="U559" s="3">
        <f>IF(E559="小怪",0,IF(INDEX([1]非R能力!$FK$9:$FK$558,C559)=0,0,10))</f>
        <v>0</v>
      </c>
      <c r="V559" s="3">
        <f>IF(E559="小怪",0,IF(INDEX([1]非R能力!$FH$9:$FH$558,C559)=0,0,5000))</f>
        <v>0</v>
      </c>
      <c r="W559" s="3">
        <f>HLOOKUP(W$5,[2]人物技能基础!$O$3:$Q$553,$C559+1,0)</f>
        <v>3.637142857142857</v>
      </c>
      <c r="X559" s="3">
        <f>HLOOKUP(X$5,[2]人物技能基础!$O$3:$Q$553,$C559+1,0)</f>
        <v>2.0186428571428574</v>
      </c>
      <c r="Y559" s="3">
        <f>HLOOKUP(Y$5,[2]人物技能基础!$O$3:$Q$553,$C559+1,0)</f>
        <v>99.964285714285708</v>
      </c>
      <c r="Z559" s="3">
        <f t="shared" si="49"/>
        <v>408184</v>
      </c>
      <c r="AA559" s="3">
        <f t="shared" si="50"/>
        <v>9212</v>
      </c>
      <c r="AB559" s="3">
        <f t="shared" si="51"/>
        <v>0</v>
      </c>
      <c r="AC559" s="3">
        <f t="shared" si="52"/>
        <v>16157</v>
      </c>
      <c r="AD559" s="3">
        <f t="shared" si="53"/>
        <v>61194</v>
      </c>
    </row>
    <row r="560" spans="1:30" x14ac:dyDescent="0.15">
      <c r="A560" s="3">
        <v>555</v>
      </c>
      <c r="B560" s="3" t="str">
        <f t="shared" si="48"/>
        <v>关卡555小怪</v>
      </c>
      <c r="C560" s="3">
        <f>INDEX([3]关卡!$J$19:$J$2018,A560)</f>
        <v>307</v>
      </c>
      <c r="D560" s="3">
        <f>INDEX([3]关卡!$N$19:$N$2018,A560)</f>
        <v>307</v>
      </c>
      <c r="E560" s="3" t="s">
        <v>24</v>
      </c>
      <c r="F560" s="3" t="s">
        <v>26</v>
      </c>
      <c r="G560" s="3">
        <v>3</v>
      </c>
      <c r="H560" s="3">
        <v>0</v>
      </c>
      <c r="I560" s="3">
        <v>0</v>
      </c>
      <c r="J560" s="4">
        <v>1</v>
      </c>
      <c r="K560" s="4">
        <v>1</v>
      </c>
      <c r="L560" s="4">
        <v>2</v>
      </c>
      <c r="M560" s="3">
        <v>15</v>
      </c>
      <c r="N560" s="3">
        <v>2</v>
      </c>
      <c r="O560" s="3">
        <f>HLOOKUP(O$5,[1]非R能力!$B$8:$F$558,$C560+1,0)</f>
        <v>444637.66695349856</v>
      </c>
      <c r="P560" s="3">
        <f>HLOOKUP(P$5,[1]非R能力!$B$8:$F$558,$C560+1,0)</f>
        <v>74951.744826953553</v>
      </c>
      <c r="Q560" s="3">
        <f>HLOOKUP(Q$5,[1]非R能力!$B$8:$F$558,$C560+1,0)</f>
        <v>46060.313058356463</v>
      </c>
      <c r="R560" s="3">
        <f>HLOOKUP(R$5,[1]非R能力!$B$8:$F$558,$C560+1,0)</f>
        <v>61194.459348583339</v>
      </c>
      <c r="S560" s="3">
        <f>HLOOKUP(S$5,[1]非R能力!$B$8:$F$558,$C560+1,0)</f>
        <v>16157.057498779666</v>
      </c>
      <c r="T560" s="3">
        <f>INDEX([1]非R能力!$H$9:$H$558,D560)</f>
        <v>18676.020908160004</v>
      </c>
      <c r="U560" s="3">
        <f>IF(E560="小怪",0,IF(INDEX([1]非R能力!$FK$9:$FK$558,C560)=0,0,10))</f>
        <v>0</v>
      </c>
      <c r="V560" s="3">
        <f>IF(E560="小怪",0,IF(INDEX([1]非R能力!$FH$9:$FH$558,C560)=0,0,5000))</f>
        <v>0</v>
      </c>
      <c r="W560" s="3">
        <f>HLOOKUP(W$5,[2]人物技能基础!$O$3:$Q$553,$C560+1,0)</f>
        <v>3.637142857142857</v>
      </c>
      <c r="X560" s="3">
        <f>HLOOKUP(X$5,[2]人物技能基础!$O$3:$Q$553,$C560+1,0)</f>
        <v>2.0186428571428574</v>
      </c>
      <c r="Y560" s="3">
        <f>HLOOKUP(Y$5,[2]人物技能基础!$O$3:$Q$553,$C560+1,0)</f>
        <v>99.964285714285708</v>
      </c>
      <c r="Z560" s="3">
        <f t="shared" si="49"/>
        <v>408184</v>
      </c>
      <c r="AA560" s="3">
        <f t="shared" si="50"/>
        <v>9212</v>
      </c>
      <c r="AB560" s="3">
        <f t="shared" si="51"/>
        <v>0</v>
      </c>
      <c r="AC560" s="3">
        <f t="shared" si="52"/>
        <v>16157</v>
      </c>
      <c r="AD560" s="3">
        <f t="shared" si="53"/>
        <v>61194</v>
      </c>
    </row>
    <row r="561" spans="1:30" x14ac:dyDescent="0.15">
      <c r="A561" s="3">
        <v>556</v>
      </c>
      <c r="B561" s="3" t="str">
        <f t="shared" si="48"/>
        <v>关卡556小怪</v>
      </c>
      <c r="C561" s="3">
        <f>INDEX([3]关卡!$J$19:$J$2018,A561)</f>
        <v>308</v>
      </c>
      <c r="D561" s="3">
        <f>INDEX([3]关卡!$N$19:$N$2018,A561)</f>
        <v>308</v>
      </c>
      <c r="E561" s="3" t="s">
        <v>24</v>
      </c>
      <c r="F561" s="3" t="s">
        <v>26</v>
      </c>
      <c r="G561" s="3">
        <v>3</v>
      </c>
      <c r="H561" s="3">
        <v>0</v>
      </c>
      <c r="I561" s="3">
        <v>0</v>
      </c>
      <c r="J561" s="4">
        <v>1</v>
      </c>
      <c r="K561" s="4">
        <v>1</v>
      </c>
      <c r="L561" s="4">
        <v>2</v>
      </c>
      <c r="M561" s="3">
        <v>15</v>
      </c>
      <c r="N561" s="3">
        <v>2</v>
      </c>
      <c r="O561" s="3">
        <f>HLOOKUP(O$5,[1]非R能力!$B$8:$F$558,$C561+1,0)</f>
        <v>450106.63794856844</v>
      </c>
      <c r="P561" s="3">
        <f>HLOOKUP(P$5,[1]非R能力!$B$8:$F$558,$C561+1,0)</f>
        <v>75618.204651140637</v>
      </c>
      <c r="Q561" s="3">
        <f>HLOOKUP(Q$5,[1]非R能力!$B$8:$F$558,$C561+1,0)</f>
        <v>46407.695041530576</v>
      </c>
      <c r="R561" s="3">
        <f>HLOOKUP(R$5,[1]非R能力!$B$8:$F$558,$C561+1,0)</f>
        <v>61843.978616191205</v>
      </c>
      <c r="S561" s="3">
        <f>HLOOKUP(S$5,[1]非R能力!$B$8:$F$558,$C561+1,0)</f>
        <v>16268.789214470306</v>
      </c>
      <c r="T561" s="3">
        <f>INDEX([1]非R能力!$H$9:$H$558,D561)</f>
        <v>18799.535948101646</v>
      </c>
      <c r="U561" s="3">
        <f>IF(E561="小怪",0,IF(INDEX([1]非R能力!$FK$9:$FK$558,C561)=0,0,10))</f>
        <v>0</v>
      </c>
      <c r="V561" s="3">
        <f>IF(E561="小怪",0,IF(INDEX([1]非R能力!$FH$9:$FH$558,C561)=0,0,5000))</f>
        <v>0</v>
      </c>
      <c r="W561" s="3">
        <f>HLOOKUP(W$5,[2]人物技能基础!$O$3:$Q$553,$C561+1,0)</f>
        <v>3.637142857142857</v>
      </c>
      <c r="X561" s="3">
        <f>HLOOKUP(X$5,[2]人物技能基础!$O$3:$Q$553,$C561+1,0)</f>
        <v>2.0186428571428574</v>
      </c>
      <c r="Y561" s="3">
        <f>HLOOKUP(Y$5,[2]人物技能基础!$O$3:$Q$553,$C561+1,0)</f>
        <v>99.964285714285708</v>
      </c>
      <c r="Z561" s="3">
        <f t="shared" si="49"/>
        <v>411709</v>
      </c>
      <c r="AA561" s="3">
        <f t="shared" si="50"/>
        <v>9281</v>
      </c>
      <c r="AB561" s="3">
        <f t="shared" si="51"/>
        <v>0</v>
      </c>
      <c r="AC561" s="3">
        <f t="shared" si="52"/>
        <v>16268</v>
      </c>
      <c r="AD561" s="3">
        <f t="shared" si="53"/>
        <v>61843</v>
      </c>
    </row>
    <row r="562" spans="1:30" x14ac:dyDescent="0.15">
      <c r="A562" s="3">
        <v>557</v>
      </c>
      <c r="B562" s="3" t="str">
        <f t="shared" si="48"/>
        <v>关卡557小怪</v>
      </c>
      <c r="C562" s="3">
        <f>INDEX([3]关卡!$J$19:$J$2018,A562)</f>
        <v>308</v>
      </c>
      <c r="D562" s="3">
        <f>INDEX([3]关卡!$N$19:$N$2018,A562)</f>
        <v>308</v>
      </c>
      <c r="E562" s="3" t="s">
        <v>24</v>
      </c>
      <c r="F562" s="3" t="s">
        <v>26</v>
      </c>
      <c r="G562" s="3">
        <v>3</v>
      </c>
      <c r="H562" s="3">
        <v>0</v>
      </c>
      <c r="I562" s="3">
        <v>0</v>
      </c>
      <c r="J562" s="4">
        <v>1</v>
      </c>
      <c r="K562" s="4">
        <v>1</v>
      </c>
      <c r="L562" s="4">
        <v>2</v>
      </c>
      <c r="M562" s="3">
        <v>15</v>
      </c>
      <c r="N562" s="3">
        <v>2</v>
      </c>
      <c r="O562" s="3">
        <f>HLOOKUP(O$5,[1]非R能力!$B$8:$F$558,$C562+1,0)</f>
        <v>450106.63794856844</v>
      </c>
      <c r="P562" s="3">
        <f>HLOOKUP(P$5,[1]非R能力!$B$8:$F$558,$C562+1,0)</f>
        <v>75618.204651140637</v>
      </c>
      <c r="Q562" s="3">
        <f>HLOOKUP(Q$5,[1]非R能力!$B$8:$F$558,$C562+1,0)</f>
        <v>46407.695041530576</v>
      </c>
      <c r="R562" s="3">
        <f>HLOOKUP(R$5,[1]非R能力!$B$8:$F$558,$C562+1,0)</f>
        <v>61843.978616191205</v>
      </c>
      <c r="S562" s="3">
        <f>HLOOKUP(S$5,[1]非R能力!$B$8:$F$558,$C562+1,0)</f>
        <v>16268.789214470306</v>
      </c>
      <c r="T562" s="3">
        <f>INDEX([1]非R能力!$H$9:$H$558,D562)</f>
        <v>18799.535948101646</v>
      </c>
      <c r="U562" s="3">
        <f>IF(E562="小怪",0,IF(INDEX([1]非R能力!$FK$9:$FK$558,C562)=0,0,10))</f>
        <v>0</v>
      </c>
      <c r="V562" s="3">
        <f>IF(E562="小怪",0,IF(INDEX([1]非R能力!$FH$9:$FH$558,C562)=0,0,5000))</f>
        <v>0</v>
      </c>
      <c r="W562" s="3">
        <f>HLOOKUP(W$5,[2]人物技能基础!$O$3:$Q$553,$C562+1,0)</f>
        <v>3.637142857142857</v>
      </c>
      <c r="X562" s="3">
        <f>HLOOKUP(X$5,[2]人物技能基础!$O$3:$Q$553,$C562+1,0)</f>
        <v>2.0186428571428574</v>
      </c>
      <c r="Y562" s="3">
        <f>HLOOKUP(Y$5,[2]人物技能基础!$O$3:$Q$553,$C562+1,0)</f>
        <v>99.964285714285708</v>
      </c>
      <c r="Z562" s="3">
        <f t="shared" si="49"/>
        <v>411709</v>
      </c>
      <c r="AA562" s="3">
        <f t="shared" si="50"/>
        <v>9281</v>
      </c>
      <c r="AB562" s="3">
        <f t="shared" si="51"/>
        <v>0</v>
      </c>
      <c r="AC562" s="3">
        <f t="shared" si="52"/>
        <v>16268</v>
      </c>
      <c r="AD562" s="3">
        <f t="shared" si="53"/>
        <v>61843</v>
      </c>
    </row>
    <row r="563" spans="1:30" x14ac:dyDescent="0.15">
      <c r="A563" s="3">
        <v>558</v>
      </c>
      <c r="B563" s="3" t="str">
        <f t="shared" si="48"/>
        <v>关卡558小怪</v>
      </c>
      <c r="C563" s="3">
        <f>INDEX([3]关卡!$J$19:$J$2018,A563)</f>
        <v>308</v>
      </c>
      <c r="D563" s="3">
        <f>INDEX([3]关卡!$N$19:$N$2018,A563)</f>
        <v>308</v>
      </c>
      <c r="E563" s="3" t="s">
        <v>24</v>
      </c>
      <c r="F563" s="3" t="s">
        <v>26</v>
      </c>
      <c r="G563" s="3">
        <v>3</v>
      </c>
      <c r="H563" s="3">
        <v>0</v>
      </c>
      <c r="I563" s="3">
        <v>0</v>
      </c>
      <c r="J563" s="4">
        <v>1</v>
      </c>
      <c r="K563" s="4">
        <v>1</v>
      </c>
      <c r="L563" s="4">
        <v>2</v>
      </c>
      <c r="M563" s="3">
        <v>15</v>
      </c>
      <c r="N563" s="3">
        <v>2</v>
      </c>
      <c r="O563" s="3">
        <f>HLOOKUP(O$5,[1]非R能力!$B$8:$F$558,$C563+1,0)</f>
        <v>450106.63794856844</v>
      </c>
      <c r="P563" s="3">
        <f>HLOOKUP(P$5,[1]非R能力!$B$8:$F$558,$C563+1,0)</f>
        <v>75618.204651140637</v>
      </c>
      <c r="Q563" s="3">
        <f>HLOOKUP(Q$5,[1]非R能力!$B$8:$F$558,$C563+1,0)</f>
        <v>46407.695041530576</v>
      </c>
      <c r="R563" s="3">
        <f>HLOOKUP(R$5,[1]非R能力!$B$8:$F$558,$C563+1,0)</f>
        <v>61843.978616191205</v>
      </c>
      <c r="S563" s="3">
        <f>HLOOKUP(S$5,[1]非R能力!$B$8:$F$558,$C563+1,0)</f>
        <v>16268.789214470306</v>
      </c>
      <c r="T563" s="3">
        <f>INDEX([1]非R能力!$H$9:$H$558,D563)</f>
        <v>18799.535948101646</v>
      </c>
      <c r="U563" s="3">
        <f>IF(E563="小怪",0,IF(INDEX([1]非R能力!$FK$9:$FK$558,C563)=0,0,10))</f>
        <v>0</v>
      </c>
      <c r="V563" s="3">
        <f>IF(E563="小怪",0,IF(INDEX([1]非R能力!$FH$9:$FH$558,C563)=0,0,5000))</f>
        <v>0</v>
      </c>
      <c r="W563" s="3">
        <f>HLOOKUP(W$5,[2]人物技能基础!$O$3:$Q$553,$C563+1,0)</f>
        <v>3.637142857142857</v>
      </c>
      <c r="X563" s="3">
        <f>HLOOKUP(X$5,[2]人物技能基础!$O$3:$Q$553,$C563+1,0)</f>
        <v>2.0186428571428574</v>
      </c>
      <c r="Y563" s="3">
        <f>HLOOKUP(Y$5,[2]人物技能基础!$O$3:$Q$553,$C563+1,0)</f>
        <v>99.964285714285708</v>
      </c>
      <c r="Z563" s="3">
        <f t="shared" si="49"/>
        <v>411709</v>
      </c>
      <c r="AA563" s="3">
        <f t="shared" si="50"/>
        <v>9281</v>
      </c>
      <c r="AB563" s="3">
        <f t="shared" si="51"/>
        <v>0</v>
      </c>
      <c r="AC563" s="3">
        <f t="shared" si="52"/>
        <v>16268</v>
      </c>
      <c r="AD563" s="3">
        <f t="shared" si="53"/>
        <v>61843</v>
      </c>
    </row>
    <row r="564" spans="1:30" x14ac:dyDescent="0.15">
      <c r="A564" s="3">
        <v>559</v>
      </c>
      <c r="B564" s="3" t="str">
        <f t="shared" si="48"/>
        <v>关卡559小怪</v>
      </c>
      <c r="C564" s="3">
        <f>INDEX([3]关卡!$J$19:$J$2018,A564)</f>
        <v>308</v>
      </c>
      <c r="D564" s="3">
        <f>INDEX([3]关卡!$N$19:$N$2018,A564)</f>
        <v>308</v>
      </c>
      <c r="E564" s="3" t="s">
        <v>24</v>
      </c>
      <c r="F564" s="3" t="s">
        <v>26</v>
      </c>
      <c r="G564" s="3">
        <v>3</v>
      </c>
      <c r="H564" s="3">
        <v>0</v>
      </c>
      <c r="I564" s="3">
        <v>0</v>
      </c>
      <c r="J564" s="4">
        <v>1</v>
      </c>
      <c r="K564" s="4">
        <v>1</v>
      </c>
      <c r="L564" s="4">
        <v>2</v>
      </c>
      <c r="M564" s="3">
        <v>15</v>
      </c>
      <c r="N564" s="3">
        <v>2</v>
      </c>
      <c r="O564" s="3">
        <f>HLOOKUP(O$5,[1]非R能力!$B$8:$F$558,$C564+1,0)</f>
        <v>450106.63794856844</v>
      </c>
      <c r="P564" s="3">
        <f>HLOOKUP(P$5,[1]非R能力!$B$8:$F$558,$C564+1,0)</f>
        <v>75618.204651140637</v>
      </c>
      <c r="Q564" s="3">
        <f>HLOOKUP(Q$5,[1]非R能力!$B$8:$F$558,$C564+1,0)</f>
        <v>46407.695041530576</v>
      </c>
      <c r="R564" s="3">
        <f>HLOOKUP(R$5,[1]非R能力!$B$8:$F$558,$C564+1,0)</f>
        <v>61843.978616191205</v>
      </c>
      <c r="S564" s="3">
        <f>HLOOKUP(S$5,[1]非R能力!$B$8:$F$558,$C564+1,0)</f>
        <v>16268.789214470306</v>
      </c>
      <c r="T564" s="3">
        <f>INDEX([1]非R能力!$H$9:$H$558,D564)</f>
        <v>18799.535948101646</v>
      </c>
      <c r="U564" s="3">
        <f>IF(E564="小怪",0,IF(INDEX([1]非R能力!$FK$9:$FK$558,C564)=0,0,10))</f>
        <v>0</v>
      </c>
      <c r="V564" s="3">
        <f>IF(E564="小怪",0,IF(INDEX([1]非R能力!$FH$9:$FH$558,C564)=0,0,5000))</f>
        <v>0</v>
      </c>
      <c r="W564" s="3">
        <f>HLOOKUP(W$5,[2]人物技能基础!$O$3:$Q$553,$C564+1,0)</f>
        <v>3.637142857142857</v>
      </c>
      <c r="X564" s="3">
        <f>HLOOKUP(X$5,[2]人物技能基础!$O$3:$Q$553,$C564+1,0)</f>
        <v>2.0186428571428574</v>
      </c>
      <c r="Y564" s="3">
        <f>HLOOKUP(Y$5,[2]人物技能基础!$O$3:$Q$553,$C564+1,0)</f>
        <v>99.964285714285708</v>
      </c>
      <c r="Z564" s="3">
        <f t="shared" si="49"/>
        <v>411709</v>
      </c>
      <c r="AA564" s="3">
        <f t="shared" si="50"/>
        <v>9281</v>
      </c>
      <c r="AB564" s="3">
        <f t="shared" si="51"/>
        <v>0</v>
      </c>
      <c r="AC564" s="3">
        <f t="shared" si="52"/>
        <v>16268</v>
      </c>
      <c r="AD564" s="3">
        <f t="shared" si="53"/>
        <v>61843</v>
      </c>
    </row>
    <row r="565" spans="1:30" x14ac:dyDescent="0.15">
      <c r="A565" s="3">
        <v>560</v>
      </c>
      <c r="B565" s="3" t="str">
        <f t="shared" si="48"/>
        <v>关卡560小怪</v>
      </c>
      <c r="C565" s="3">
        <f>INDEX([3]关卡!$J$19:$J$2018,A565)</f>
        <v>308</v>
      </c>
      <c r="D565" s="3">
        <f>INDEX([3]关卡!$N$19:$N$2018,A565)</f>
        <v>308</v>
      </c>
      <c r="E565" s="3" t="s">
        <v>24</v>
      </c>
      <c r="F565" s="3" t="s">
        <v>26</v>
      </c>
      <c r="G565" s="3">
        <v>3</v>
      </c>
      <c r="H565" s="3">
        <v>0</v>
      </c>
      <c r="I565" s="3">
        <v>0</v>
      </c>
      <c r="J565" s="4">
        <v>1</v>
      </c>
      <c r="K565" s="4">
        <v>1</v>
      </c>
      <c r="L565" s="4">
        <v>2</v>
      </c>
      <c r="M565" s="3">
        <v>15</v>
      </c>
      <c r="N565" s="3">
        <v>2</v>
      </c>
      <c r="O565" s="3">
        <f>HLOOKUP(O$5,[1]非R能力!$B$8:$F$558,$C565+1,0)</f>
        <v>450106.63794856844</v>
      </c>
      <c r="P565" s="3">
        <f>HLOOKUP(P$5,[1]非R能力!$B$8:$F$558,$C565+1,0)</f>
        <v>75618.204651140637</v>
      </c>
      <c r="Q565" s="3">
        <f>HLOOKUP(Q$5,[1]非R能力!$B$8:$F$558,$C565+1,0)</f>
        <v>46407.695041530576</v>
      </c>
      <c r="R565" s="3">
        <f>HLOOKUP(R$5,[1]非R能力!$B$8:$F$558,$C565+1,0)</f>
        <v>61843.978616191205</v>
      </c>
      <c r="S565" s="3">
        <f>HLOOKUP(S$5,[1]非R能力!$B$8:$F$558,$C565+1,0)</f>
        <v>16268.789214470306</v>
      </c>
      <c r="T565" s="3">
        <f>INDEX([1]非R能力!$H$9:$H$558,D565)</f>
        <v>18799.535948101646</v>
      </c>
      <c r="U565" s="3">
        <f>IF(E565="小怪",0,IF(INDEX([1]非R能力!$FK$9:$FK$558,C565)=0,0,10))</f>
        <v>0</v>
      </c>
      <c r="V565" s="3">
        <f>IF(E565="小怪",0,IF(INDEX([1]非R能力!$FH$9:$FH$558,C565)=0,0,5000))</f>
        <v>0</v>
      </c>
      <c r="W565" s="3">
        <f>HLOOKUP(W$5,[2]人物技能基础!$O$3:$Q$553,$C565+1,0)</f>
        <v>3.637142857142857</v>
      </c>
      <c r="X565" s="3">
        <f>HLOOKUP(X$5,[2]人物技能基础!$O$3:$Q$553,$C565+1,0)</f>
        <v>2.0186428571428574</v>
      </c>
      <c r="Y565" s="3">
        <f>HLOOKUP(Y$5,[2]人物技能基础!$O$3:$Q$553,$C565+1,0)</f>
        <v>99.964285714285708</v>
      </c>
      <c r="Z565" s="3">
        <f t="shared" si="49"/>
        <v>411709</v>
      </c>
      <c r="AA565" s="3">
        <f t="shared" si="50"/>
        <v>9281</v>
      </c>
      <c r="AB565" s="3">
        <f t="shared" si="51"/>
        <v>0</v>
      </c>
      <c r="AC565" s="3">
        <f t="shared" si="52"/>
        <v>16268</v>
      </c>
      <c r="AD565" s="3">
        <f t="shared" si="53"/>
        <v>61843</v>
      </c>
    </row>
    <row r="566" spans="1:30" x14ac:dyDescent="0.15">
      <c r="A566" s="3">
        <v>561</v>
      </c>
      <c r="B566" s="3" t="str">
        <f t="shared" si="48"/>
        <v>关卡561小怪</v>
      </c>
      <c r="C566" s="3">
        <f>INDEX([3]关卡!$J$19:$J$2018,A566)</f>
        <v>308</v>
      </c>
      <c r="D566" s="3">
        <f>INDEX([3]关卡!$N$19:$N$2018,A566)</f>
        <v>308</v>
      </c>
      <c r="E566" s="3" t="s">
        <v>24</v>
      </c>
      <c r="F566" s="3" t="s">
        <v>26</v>
      </c>
      <c r="G566" s="3">
        <v>3</v>
      </c>
      <c r="H566" s="3">
        <v>0</v>
      </c>
      <c r="I566" s="3">
        <v>0</v>
      </c>
      <c r="J566" s="4">
        <v>1</v>
      </c>
      <c r="K566" s="4">
        <v>1</v>
      </c>
      <c r="L566" s="4">
        <v>2</v>
      </c>
      <c r="M566" s="3">
        <v>15</v>
      </c>
      <c r="N566" s="3">
        <v>2</v>
      </c>
      <c r="O566" s="3">
        <f>HLOOKUP(O$5,[1]非R能力!$B$8:$F$558,$C566+1,0)</f>
        <v>450106.63794856844</v>
      </c>
      <c r="P566" s="3">
        <f>HLOOKUP(P$5,[1]非R能力!$B$8:$F$558,$C566+1,0)</f>
        <v>75618.204651140637</v>
      </c>
      <c r="Q566" s="3">
        <f>HLOOKUP(Q$5,[1]非R能力!$B$8:$F$558,$C566+1,0)</f>
        <v>46407.695041530576</v>
      </c>
      <c r="R566" s="3">
        <f>HLOOKUP(R$5,[1]非R能力!$B$8:$F$558,$C566+1,0)</f>
        <v>61843.978616191205</v>
      </c>
      <c r="S566" s="3">
        <f>HLOOKUP(S$5,[1]非R能力!$B$8:$F$558,$C566+1,0)</f>
        <v>16268.789214470306</v>
      </c>
      <c r="T566" s="3">
        <f>INDEX([1]非R能力!$H$9:$H$558,D566)</f>
        <v>18799.535948101646</v>
      </c>
      <c r="U566" s="3">
        <f>IF(E566="小怪",0,IF(INDEX([1]非R能力!$FK$9:$FK$558,C566)=0,0,10))</f>
        <v>0</v>
      </c>
      <c r="V566" s="3">
        <f>IF(E566="小怪",0,IF(INDEX([1]非R能力!$FH$9:$FH$558,C566)=0,0,5000))</f>
        <v>0</v>
      </c>
      <c r="W566" s="3">
        <f>HLOOKUP(W$5,[2]人物技能基础!$O$3:$Q$553,$C566+1,0)</f>
        <v>3.637142857142857</v>
      </c>
      <c r="X566" s="3">
        <f>HLOOKUP(X$5,[2]人物技能基础!$O$3:$Q$553,$C566+1,0)</f>
        <v>2.0186428571428574</v>
      </c>
      <c r="Y566" s="3">
        <f>HLOOKUP(Y$5,[2]人物技能基础!$O$3:$Q$553,$C566+1,0)</f>
        <v>99.964285714285708</v>
      </c>
      <c r="Z566" s="3">
        <f t="shared" si="49"/>
        <v>411709</v>
      </c>
      <c r="AA566" s="3">
        <f t="shared" si="50"/>
        <v>9281</v>
      </c>
      <c r="AB566" s="3">
        <f t="shared" si="51"/>
        <v>0</v>
      </c>
      <c r="AC566" s="3">
        <f t="shared" si="52"/>
        <v>16268</v>
      </c>
      <c r="AD566" s="3">
        <f t="shared" si="53"/>
        <v>61843</v>
      </c>
    </row>
    <row r="567" spans="1:30" x14ac:dyDescent="0.15">
      <c r="A567" s="3">
        <v>562</v>
      </c>
      <c r="B567" s="3" t="str">
        <f t="shared" si="48"/>
        <v>关卡562小怪</v>
      </c>
      <c r="C567" s="3">
        <f>INDEX([3]关卡!$J$19:$J$2018,A567)</f>
        <v>308</v>
      </c>
      <c r="D567" s="3">
        <f>INDEX([3]关卡!$N$19:$N$2018,A567)</f>
        <v>308</v>
      </c>
      <c r="E567" s="3" t="s">
        <v>24</v>
      </c>
      <c r="F567" s="3" t="s">
        <v>26</v>
      </c>
      <c r="G567" s="3">
        <v>3</v>
      </c>
      <c r="H567" s="3">
        <v>0</v>
      </c>
      <c r="I567" s="3">
        <v>0</v>
      </c>
      <c r="J567" s="4">
        <v>1</v>
      </c>
      <c r="K567" s="4">
        <v>1</v>
      </c>
      <c r="L567" s="4">
        <v>2</v>
      </c>
      <c r="M567" s="3">
        <v>15</v>
      </c>
      <c r="N567" s="3">
        <v>2</v>
      </c>
      <c r="O567" s="3">
        <f>HLOOKUP(O$5,[1]非R能力!$B$8:$F$558,$C567+1,0)</f>
        <v>450106.63794856844</v>
      </c>
      <c r="P567" s="3">
        <f>HLOOKUP(P$5,[1]非R能力!$B$8:$F$558,$C567+1,0)</f>
        <v>75618.204651140637</v>
      </c>
      <c r="Q567" s="3">
        <f>HLOOKUP(Q$5,[1]非R能力!$B$8:$F$558,$C567+1,0)</f>
        <v>46407.695041530576</v>
      </c>
      <c r="R567" s="3">
        <f>HLOOKUP(R$5,[1]非R能力!$B$8:$F$558,$C567+1,0)</f>
        <v>61843.978616191205</v>
      </c>
      <c r="S567" s="3">
        <f>HLOOKUP(S$5,[1]非R能力!$B$8:$F$558,$C567+1,0)</f>
        <v>16268.789214470306</v>
      </c>
      <c r="T567" s="3">
        <f>INDEX([1]非R能力!$H$9:$H$558,D567)</f>
        <v>18799.535948101646</v>
      </c>
      <c r="U567" s="3">
        <f>IF(E567="小怪",0,IF(INDEX([1]非R能力!$FK$9:$FK$558,C567)=0,0,10))</f>
        <v>0</v>
      </c>
      <c r="V567" s="3">
        <f>IF(E567="小怪",0,IF(INDEX([1]非R能力!$FH$9:$FH$558,C567)=0,0,5000))</f>
        <v>0</v>
      </c>
      <c r="W567" s="3">
        <f>HLOOKUP(W$5,[2]人物技能基础!$O$3:$Q$553,$C567+1,0)</f>
        <v>3.637142857142857</v>
      </c>
      <c r="X567" s="3">
        <f>HLOOKUP(X$5,[2]人物技能基础!$O$3:$Q$553,$C567+1,0)</f>
        <v>2.0186428571428574</v>
      </c>
      <c r="Y567" s="3">
        <f>HLOOKUP(Y$5,[2]人物技能基础!$O$3:$Q$553,$C567+1,0)</f>
        <v>99.964285714285708</v>
      </c>
      <c r="Z567" s="3">
        <f t="shared" si="49"/>
        <v>411709</v>
      </c>
      <c r="AA567" s="3">
        <f t="shared" si="50"/>
        <v>9281</v>
      </c>
      <c r="AB567" s="3">
        <f t="shared" si="51"/>
        <v>0</v>
      </c>
      <c r="AC567" s="3">
        <f t="shared" si="52"/>
        <v>16268</v>
      </c>
      <c r="AD567" s="3">
        <f t="shared" si="53"/>
        <v>61843</v>
      </c>
    </row>
    <row r="568" spans="1:30" x14ac:dyDescent="0.15">
      <c r="A568" s="3">
        <v>563</v>
      </c>
      <c r="B568" s="3" t="str">
        <f t="shared" si="48"/>
        <v>关卡563小怪</v>
      </c>
      <c r="C568" s="3">
        <f>INDEX([3]关卡!$J$19:$J$2018,A568)</f>
        <v>308</v>
      </c>
      <c r="D568" s="3">
        <f>INDEX([3]关卡!$N$19:$N$2018,A568)</f>
        <v>308</v>
      </c>
      <c r="E568" s="3" t="s">
        <v>24</v>
      </c>
      <c r="F568" s="3" t="s">
        <v>26</v>
      </c>
      <c r="G568" s="3">
        <v>3</v>
      </c>
      <c r="H568" s="3">
        <v>0</v>
      </c>
      <c r="I568" s="3">
        <v>0</v>
      </c>
      <c r="J568" s="4">
        <v>1</v>
      </c>
      <c r="K568" s="4">
        <v>1</v>
      </c>
      <c r="L568" s="4">
        <v>2</v>
      </c>
      <c r="M568" s="3">
        <v>15</v>
      </c>
      <c r="N568" s="3">
        <v>2</v>
      </c>
      <c r="O568" s="3">
        <f>HLOOKUP(O$5,[1]非R能力!$B$8:$F$558,$C568+1,0)</f>
        <v>450106.63794856844</v>
      </c>
      <c r="P568" s="3">
        <f>HLOOKUP(P$5,[1]非R能力!$B$8:$F$558,$C568+1,0)</f>
        <v>75618.204651140637</v>
      </c>
      <c r="Q568" s="3">
        <f>HLOOKUP(Q$5,[1]非R能力!$B$8:$F$558,$C568+1,0)</f>
        <v>46407.695041530576</v>
      </c>
      <c r="R568" s="3">
        <f>HLOOKUP(R$5,[1]非R能力!$B$8:$F$558,$C568+1,0)</f>
        <v>61843.978616191205</v>
      </c>
      <c r="S568" s="3">
        <f>HLOOKUP(S$5,[1]非R能力!$B$8:$F$558,$C568+1,0)</f>
        <v>16268.789214470306</v>
      </c>
      <c r="T568" s="3">
        <f>INDEX([1]非R能力!$H$9:$H$558,D568)</f>
        <v>18799.535948101646</v>
      </c>
      <c r="U568" s="3">
        <f>IF(E568="小怪",0,IF(INDEX([1]非R能力!$FK$9:$FK$558,C568)=0,0,10))</f>
        <v>0</v>
      </c>
      <c r="V568" s="3">
        <f>IF(E568="小怪",0,IF(INDEX([1]非R能力!$FH$9:$FH$558,C568)=0,0,5000))</f>
        <v>0</v>
      </c>
      <c r="W568" s="3">
        <f>HLOOKUP(W$5,[2]人物技能基础!$O$3:$Q$553,$C568+1,0)</f>
        <v>3.637142857142857</v>
      </c>
      <c r="X568" s="3">
        <f>HLOOKUP(X$5,[2]人物技能基础!$O$3:$Q$553,$C568+1,0)</f>
        <v>2.0186428571428574</v>
      </c>
      <c r="Y568" s="3">
        <f>HLOOKUP(Y$5,[2]人物技能基础!$O$3:$Q$553,$C568+1,0)</f>
        <v>99.964285714285708</v>
      </c>
      <c r="Z568" s="3">
        <f t="shared" si="49"/>
        <v>411709</v>
      </c>
      <c r="AA568" s="3">
        <f t="shared" si="50"/>
        <v>9281</v>
      </c>
      <c r="AB568" s="3">
        <f t="shared" si="51"/>
        <v>0</v>
      </c>
      <c r="AC568" s="3">
        <f t="shared" si="52"/>
        <v>16268</v>
      </c>
      <c r="AD568" s="3">
        <f t="shared" si="53"/>
        <v>61843</v>
      </c>
    </row>
    <row r="569" spans="1:30" x14ac:dyDescent="0.15">
      <c r="A569" s="3">
        <v>564</v>
      </c>
      <c r="B569" s="3" t="str">
        <f t="shared" si="48"/>
        <v>关卡564小怪</v>
      </c>
      <c r="C569" s="3">
        <f>INDEX([3]关卡!$J$19:$J$2018,A569)</f>
        <v>308</v>
      </c>
      <c r="D569" s="3">
        <f>INDEX([3]关卡!$N$19:$N$2018,A569)</f>
        <v>308</v>
      </c>
      <c r="E569" s="3" t="s">
        <v>24</v>
      </c>
      <c r="F569" s="3" t="s">
        <v>26</v>
      </c>
      <c r="G569" s="3">
        <v>3</v>
      </c>
      <c r="H569" s="3">
        <v>0</v>
      </c>
      <c r="I569" s="3">
        <v>0</v>
      </c>
      <c r="J569" s="4">
        <v>1</v>
      </c>
      <c r="K569" s="4">
        <v>1</v>
      </c>
      <c r="L569" s="4">
        <v>2</v>
      </c>
      <c r="M569" s="3">
        <v>15</v>
      </c>
      <c r="N569" s="3">
        <v>2</v>
      </c>
      <c r="O569" s="3">
        <f>HLOOKUP(O$5,[1]非R能力!$B$8:$F$558,$C569+1,0)</f>
        <v>450106.63794856844</v>
      </c>
      <c r="P569" s="3">
        <f>HLOOKUP(P$5,[1]非R能力!$B$8:$F$558,$C569+1,0)</f>
        <v>75618.204651140637</v>
      </c>
      <c r="Q569" s="3">
        <f>HLOOKUP(Q$5,[1]非R能力!$B$8:$F$558,$C569+1,0)</f>
        <v>46407.695041530576</v>
      </c>
      <c r="R569" s="3">
        <f>HLOOKUP(R$5,[1]非R能力!$B$8:$F$558,$C569+1,0)</f>
        <v>61843.978616191205</v>
      </c>
      <c r="S569" s="3">
        <f>HLOOKUP(S$5,[1]非R能力!$B$8:$F$558,$C569+1,0)</f>
        <v>16268.789214470306</v>
      </c>
      <c r="T569" s="3">
        <f>INDEX([1]非R能力!$H$9:$H$558,D569)</f>
        <v>18799.535948101646</v>
      </c>
      <c r="U569" s="3">
        <f>IF(E569="小怪",0,IF(INDEX([1]非R能力!$FK$9:$FK$558,C569)=0,0,10))</f>
        <v>0</v>
      </c>
      <c r="V569" s="3">
        <f>IF(E569="小怪",0,IF(INDEX([1]非R能力!$FH$9:$FH$558,C569)=0,0,5000))</f>
        <v>0</v>
      </c>
      <c r="W569" s="3">
        <f>HLOOKUP(W$5,[2]人物技能基础!$O$3:$Q$553,$C569+1,0)</f>
        <v>3.637142857142857</v>
      </c>
      <c r="X569" s="3">
        <f>HLOOKUP(X$5,[2]人物技能基础!$O$3:$Q$553,$C569+1,0)</f>
        <v>2.0186428571428574</v>
      </c>
      <c r="Y569" s="3">
        <f>HLOOKUP(Y$5,[2]人物技能基础!$O$3:$Q$553,$C569+1,0)</f>
        <v>99.964285714285708</v>
      </c>
      <c r="Z569" s="3">
        <f t="shared" si="49"/>
        <v>411709</v>
      </c>
      <c r="AA569" s="3">
        <f t="shared" si="50"/>
        <v>9281</v>
      </c>
      <c r="AB569" s="3">
        <f t="shared" si="51"/>
        <v>0</v>
      </c>
      <c r="AC569" s="3">
        <f t="shared" si="52"/>
        <v>16268</v>
      </c>
      <c r="AD569" s="3">
        <f t="shared" si="53"/>
        <v>61843</v>
      </c>
    </row>
    <row r="570" spans="1:30" x14ac:dyDescent="0.15">
      <c r="A570" s="3">
        <v>565</v>
      </c>
      <c r="B570" s="3" t="str">
        <f t="shared" si="48"/>
        <v>关卡565小怪</v>
      </c>
      <c r="C570" s="3">
        <f>INDEX([3]关卡!$J$19:$J$2018,A570)</f>
        <v>309</v>
      </c>
      <c r="D570" s="3">
        <f>INDEX([3]关卡!$N$19:$N$2018,A570)</f>
        <v>309</v>
      </c>
      <c r="E570" s="3" t="s">
        <v>24</v>
      </c>
      <c r="F570" s="3" t="s">
        <v>26</v>
      </c>
      <c r="G570" s="3">
        <v>3</v>
      </c>
      <c r="H570" s="3">
        <v>0</v>
      </c>
      <c r="I570" s="3">
        <v>0</v>
      </c>
      <c r="J570" s="4">
        <v>1</v>
      </c>
      <c r="K570" s="4">
        <v>1</v>
      </c>
      <c r="L570" s="4">
        <v>2</v>
      </c>
      <c r="M570" s="3">
        <v>15</v>
      </c>
      <c r="N570" s="3">
        <v>2</v>
      </c>
      <c r="O570" s="3">
        <f>HLOOKUP(O$5,[1]非R能力!$B$8:$F$558,$C570+1,0)</f>
        <v>459917.98531229456</v>
      </c>
      <c r="P570" s="3">
        <f>HLOOKUP(P$5,[1]非R能力!$B$8:$F$558,$C570+1,0)</f>
        <v>77510.921084975722</v>
      </c>
      <c r="Q570" s="3">
        <f>HLOOKUP(Q$5,[1]非R能力!$B$8:$F$558,$C570+1,0)</f>
        <v>47660.034585165879</v>
      </c>
      <c r="R570" s="3">
        <f>HLOOKUP(R$5,[1]非R能力!$B$8:$F$558,$C570+1,0)</f>
        <v>62754.776072724526</v>
      </c>
      <c r="S570" s="3">
        <f>HLOOKUP(S$5,[1]非R能力!$B$8:$F$558,$C570+1,0)</f>
        <v>16719.701644820685</v>
      </c>
      <c r="T570" s="3">
        <f>INDEX([1]非R能力!$H$9:$H$558,D570)</f>
        <v>18923.679076898417</v>
      </c>
      <c r="U570" s="3">
        <f>IF(E570="小怪",0,IF(INDEX([1]非R能力!$FK$9:$FK$558,C570)=0,0,10))</f>
        <v>0</v>
      </c>
      <c r="V570" s="3">
        <f>IF(E570="小怪",0,IF(INDEX([1]非R能力!$FH$9:$FH$558,C570)=0,0,5000))</f>
        <v>0</v>
      </c>
      <c r="W570" s="3">
        <f>HLOOKUP(W$5,[2]人物技能基础!$O$3:$Q$553,$C570+1,0)</f>
        <v>3.637142857142857</v>
      </c>
      <c r="X570" s="3">
        <f>HLOOKUP(X$5,[2]人物技能基础!$O$3:$Q$553,$C570+1,0)</f>
        <v>2.0186428571428574</v>
      </c>
      <c r="Y570" s="3">
        <f>HLOOKUP(Y$5,[2]人物技能基础!$O$3:$Q$553,$C570+1,0)</f>
        <v>99.964285714285708</v>
      </c>
      <c r="Z570" s="3">
        <f t="shared" si="49"/>
        <v>421177</v>
      </c>
      <c r="AA570" s="3">
        <f t="shared" si="50"/>
        <v>9532</v>
      </c>
      <c r="AB570" s="3">
        <f t="shared" si="51"/>
        <v>0</v>
      </c>
      <c r="AC570" s="3">
        <f t="shared" si="52"/>
        <v>16719</v>
      </c>
      <c r="AD570" s="3">
        <f t="shared" si="53"/>
        <v>62754</v>
      </c>
    </row>
    <row r="571" spans="1:30" x14ac:dyDescent="0.15">
      <c r="A571" s="3">
        <v>566</v>
      </c>
      <c r="B571" s="3" t="str">
        <f t="shared" si="48"/>
        <v>关卡566小怪</v>
      </c>
      <c r="C571" s="3">
        <f>INDEX([3]关卡!$J$19:$J$2018,A571)</f>
        <v>309</v>
      </c>
      <c r="D571" s="3">
        <f>INDEX([3]关卡!$N$19:$N$2018,A571)</f>
        <v>309</v>
      </c>
      <c r="E571" s="3" t="s">
        <v>24</v>
      </c>
      <c r="F571" s="3" t="s">
        <v>26</v>
      </c>
      <c r="G571" s="3">
        <v>3</v>
      </c>
      <c r="H571" s="3">
        <v>0</v>
      </c>
      <c r="I571" s="3">
        <v>0</v>
      </c>
      <c r="J571" s="4">
        <v>1</v>
      </c>
      <c r="K571" s="4">
        <v>1</v>
      </c>
      <c r="L571" s="4">
        <v>2</v>
      </c>
      <c r="M571" s="3">
        <v>15</v>
      </c>
      <c r="N571" s="3">
        <v>2</v>
      </c>
      <c r="O571" s="3">
        <f>HLOOKUP(O$5,[1]非R能力!$B$8:$F$558,$C571+1,0)</f>
        <v>459917.98531229456</v>
      </c>
      <c r="P571" s="3">
        <f>HLOOKUP(P$5,[1]非R能力!$B$8:$F$558,$C571+1,0)</f>
        <v>77510.921084975722</v>
      </c>
      <c r="Q571" s="3">
        <f>HLOOKUP(Q$5,[1]非R能力!$B$8:$F$558,$C571+1,0)</f>
        <v>47660.034585165879</v>
      </c>
      <c r="R571" s="3">
        <f>HLOOKUP(R$5,[1]非R能力!$B$8:$F$558,$C571+1,0)</f>
        <v>62754.776072724526</v>
      </c>
      <c r="S571" s="3">
        <f>HLOOKUP(S$5,[1]非R能力!$B$8:$F$558,$C571+1,0)</f>
        <v>16719.701644820685</v>
      </c>
      <c r="T571" s="3">
        <f>INDEX([1]非R能力!$H$9:$H$558,D571)</f>
        <v>18923.679076898417</v>
      </c>
      <c r="U571" s="3">
        <f>IF(E571="小怪",0,IF(INDEX([1]非R能力!$FK$9:$FK$558,C571)=0,0,10))</f>
        <v>0</v>
      </c>
      <c r="V571" s="3">
        <f>IF(E571="小怪",0,IF(INDEX([1]非R能力!$FH$9:$FH$558,C571)=0,0,5000))</f>
        <v>0</v>
      </c>
      <c r="W571" s="3">
        <f>HLOOKUP(W$5,[2]人物技能基础!$O$3:$Q$553,$C571+1,0)</f>
        <v>3.637142857142857</v>
      </c>
      <c r="X571" s="3">
        <f>HLOOKUP(X$5,[2]人物技能基础!$O$3:$Q$553,$C571+1,0)</f>
        <v>2.0186428571428574</v>
      </c>
      <c r="Y571" s="3">
        <f>HLOOKUP(Y$5,[2]人物技能基础!$O$3:$Q$553,$C571+1,0)</f>
        <v>99.964285714285708</v>
      </c>
      <c r="Z571" s="3">
        <f t="shared" si="49"/>
        <v>421177</v>
      </c>
      <c r="AA571" s="3">
        <f t="shared" si="50"/>
        <v>9532</v>
      </c>
      <c r="AB571" s="3">
        <f t="shared" si="51"/>
        <v>0</v>
      </c>
      <c r="AC571" s="3">
        <f t="shared" si="52"/>
        <v>16719</v>
      </c>
      <c r="AD571" s="3">
        <f t="shared" si="53"/>
        <v>62754</v>
      </c>
    </row>
    <row r="572" spans="1:30" x14ac:dyDescent="0.15">
      <c r="A572" s="3">
        <v>567</v>
      </c>
      <c r="B572" s="3" t="str">
        <f t="shared" si="48"/>
        <v>关卡567小怪</v>
      </c>
      <c r="C572" s="3">
        <f>INDEX([3]关卡!$J$19:$J$2018,A572)</f>
        <v>309</v>
      </c>
      <c r="D572" s="3">
        <f>INDEX([3]关卡!$N$19:$N$2018,A572)</f>
        <v>309</v>
      </c>
      <c r="E572" s="3" t="s">
        <v>24</v>
      </c>
      <c r="F572" s="3" t="s">
        <v>26</v>
      </c>
      <c r="G572" s="3">
        <v>3</v>
      </c>
      <c r="H572" s="3">
        <v>0</v>
      </c>
      <c r="I572" s="3">
        <v>0</v>
      </c>
      <c r="J572" s="4">
        <v>1</v>
      </c>
      <c r="K572" s="4">
        <v>1</v>
      </c>
      <c r="L572" s="4">
        <v>2</v>
      </c>
      <c r="M572" s="3">
        <v>15</v>
      </c>
      <c r="N572" s="3">
        <v>2</v>
      </c>
      <c r="O572" s="3">
        <f>HLOOKUP(O$5,[1]非R能力!$B$8:$F$558,$C572+1,0)</f>
        <v>459917.98531229456</v>
      </c>
      <c r="P572" s="3">
        <f>HLOOKUP(P$5,[1]非R能力!$B$8:$F$558,$C572+1,0)</f>
        <v>77510.921084975722</v>
      </c>
      <c r="Q572" s="3">
        <f>HLOOKUP(Q$5,[1]非R能力!$B$8:$F$558,$C572+1,0)</f>
        <v>47660.034585165879</v>
      </c>
      <c r="R572" s="3">
        <f>HLOOKUP(R$5,[1]非R能力!$B$8:$F$558,$C572+1,0)</f>
        <v>62754.776072724526</v>
      </c>
      <c r="S572" s="3">
        <f>HLOOKUP(S$5,[1]非R能力!$B$8:$F$558,$C572+1,0)</f>
        <v>16719.701644820685</v>
      </c>
      <c r="T572" s="3">
        <f>INDEX([1]非R能力!$H$9:$H$558,D572)</f>
        <v>18923.679076898417</v>
      </c>
      <c r="U572" s="3">
        <f>IF(E572="小怪",0,IF(INDEX([1]非R能力!$FK$9:$FK$558,C572)=0,0,10))</f>
        <v>0</v>
      </c>
      <c r="V572" s="3">
        <f>IF(E572="小怪",0,IF(INDEX([1]非R能力!$FH$9:$FH$558,C572)=0,0,5000))</f>
        <v>0</v>
      </c>
      <c r="W572" s="3">
        <f>HLOOKUP(W$5,[2]人物技能基础!$O$3:$Q$553,$C572+1,0)</f>
        <v>3.637142857142857</v>
      </c>
      <c r="X572" s="3">
        <f>HLOOKUP(X$5,[2]人物技能基础!$O$3:$Q$553,$C572+1,0)</f>
        <v>2.0186428571428574</v>
      </c>
      <c r="Y572" s="3">
        <f>HLOOKUP(Y$5,[2]人物技能基础!$O$3:$Q$553,$C572+1,0)</f>
        <v>99.964285714285708</v>
      </c>
      <c r="Z572" s="3">
        <f t="shared" si="49"/>
        <v>421177</v>
      </c>
      <c r="AA572" s="3">
        <f t="shared" si="50"/>
        <v>9532</v>
      </c>
      <c r="AB572" s="3">
        <f t="shared" si="51"/>
        <v>0</v>
      </c>
      <c r="AC572" s="3">
        <f t="shared" si="52"/>
        <v>16719</v>
      </c>
      <c r="AD572" s="3">
        <f t="shared" si="53"/>
        <v>62754</v>
      </c>
    </row>
    <row r="573" spans="1:30" x14ac:dyDescent="0.15">
      <c r="A573" s="3">
        <v>568</v>
      </c>
      <c r="B573" s="3" t="str">
        <f t="shared" si="48"/>
        <v>关卡568小怪</v>
      </c>
      <c r="C573" s="3">
        <f>INDEX([3]关卡!$J$19:$J$2018,A573)</f>
        <v>309</v>
      </c>
      <c r="D573" s="3">
        <f>INDEX([3]关卡!$N$19:$N$2018,A573)</f>
        <v>309</v>
      </c>
      <c r="E573" s="3" t="s">
        <v>24</v>
      </c>
      <c r="F573" s="3" t="s">
        <v>26</v>
      </c>
      <c r="G573" s="3">
        <v>3</v>
      </c>
      <c r="H573" s="3">
        <v>0</v>
      </c>
      <c r="I573" s="3">
        <v>0</v>
      </c>
      <c r="J573" s="4">
        <v>1</v>
      </c>
      <c r="K573" s="4">
        <v>1</v>
      </c>
      <c r="L573" s="4">
        <v>2</v>
      </c>
      <c r="M573" s="3">
        <v>15</v>
      </c>
      <c r="N573" s="3">
        <v>2</v>
      </c>
      <c r="O573" s="3">
        <f>HLOOKUP(O$5,[1]非R能力!$B$8:$F$558,$C573+1,0)</f>
        <v>459917.98531229456</v>
      </c>
      <c r="P573" s="3">
        <f>HLOOKUP(P$5,[1]非R能力!$B$8:$F$558,$C573+1,0)</f>
        <v>77510.921084975722</v>
      </c>
      <c r="Q573" s="3">
        <f>HLOOKUP(Q$5,[1]非R能力!$B$8:$F$558,$C573+1,0)</f>
        <v>47660.034585165879</v>
      </c>
      <c r="R573" s="3">
        <f>HLOOKUP(R$5,[1]非R能力!$B$8:$F$558,$C573+1,0)</f>
        <v>62754.776072724526</v>
      </c>
      <c r="S573" s="3">
        <f>HLOOKUP(S$5,[1]非R能力!$B$8:$F$558,$C573+1,0)</f>
        <v>16719.701644820685</v>
      </c>
      <c r="T573" s="3">
        <f>INDEX([1]非R能力!$H$9:$H$558,D573)</f>
        <v>18923.679076898417</v>
      </c>
      <c r="U573" s="3">
        <f>IF(E573="小怪",0,IF(INDEX([1]非R能力!$FK$9:$FK$558,C573)=0,0,10))</f>
        <v>0</v>
      </c>
      <c r="V573" s="3">
        <f>IF(E573="小怪",0,IF(INDEX([1]非R能力!$FH$9:$FH$558,C573)=0,0,5000))</f>
        <v>0</v>
      </c>
      <c r="W573" s="3">
        <f>HLOOKUP(W$5,[2]人物技能基础!$O$3:$Q$553,$C573+1,0)</f>
        <v>3.637142857142857</v>
      </c>
      <c r="X573" s="3">
        <f>HLOOKUP(X$5,[2]人物技能基础!$O$3:$Q$553,$C573+1,0)</f>
        <v>2.0186428571428574</v>
      </c>
      <c r="Y573" s="3">
        <f>HLOOKUP(Y$5,[2]人物技能基础!$O$3:$Q$553,$C573+1,0)</f>
        <v>99.964285714285708</v>
      </c>
      <c r="Z573" s="3">
        <f t="shared" si="49"/>
        <v>421177</v>
      </c>
      <c r="AA573" s="3">
        <f t="shared" si="50"/>
        <v>9532</v>
      </c>
      <c r="AB573" s="3">
        <f t="shared" si="51"/>
        <v>0</v>
      </c>
      <c r="AC573" s="3">
        <f t="shared" si="52"/>
        <v>16719</v>
      </c>
      <c r="AD573" s="3">
        <f t="shared" si="53"/>
        <v>62754</v>
      </c>
    </row>
    <row r="574" spans="1:30" x14ac:dyDescent="0.15">
      <c r="A574" s="3">
        <v>569</v>
      </c>
      <c r="B574" s="3" t="str">
        <f t="shared" si="48"/>
        <v>关卡569小怪</v>
      </c>
      <c r="C574" s="3">
        <f>INDEX([3]关卡!$J$19:$J$2018,A574)</f>
        <v>309</v>
      </c>
      <c r="D574" s="3">
        <f>INDEX([3]关卡!$N$19:$N$2018,A574)</f>
        <v>309</v>
      </c>
      <c r="E574" s="3" t="s">
        <v>24</v>
      </c>
      <c r="F574" s="3" t="s">
        <v>26</v>
      </c>
      <c r="G574" s="3">
        <v>3</v>
      </c>
      <c r="H574" s="3">
        <v>0</v>
      </c>
      <c r="I574" s="3">
        <v>0</v>
      </c>
      <c r="J574" s="4">
        <v>1</v>
      </c>
      <c r="K574" s="4">
        <v>1</v>
      </c>
      <c r="L574" s="4">
        <v>2</v>
      </c>
      <c r="M574" s="3">
        <v>15</v>
      </c>
      <c r="N574" s="3">
        <v>2</v>
      </c>
      <c r="O574" s="3">
        <f>HLOOKUP(O$5,[1]非R能力!$B$8:$F$558,$C574+1,0)</f>
        <v>459917.98531229456</v>
      </c>
      <c r="P574" s="3">
        <f>HLOOKUP(P$5,[1]非R能力!$B$8:$F$558,$C574+1,0)</f>
        <v>77510.921084975722</v>
      </c>
      <c r="Q574" s="3">
        <f>HLOOKUP(Q$5,[1]非R能力!$B$8:$F$558,$C574+1,0)</f>
        <v>47660.034585165879</v>
      </c>
      <c r="R574" s="3">
        <f>HLOOKUP(R$5,[1]非R能力!$B$8:$F$558,$C574+1,0)</f>
        <v>62754.776072724526</v>
      </c>
      <c r="S574" s="3">
        <f>HLOOKUP(S$5,[1]非R能力!$B$8:$F$558,$C574+1,0)</f>
        <v>16719.701644820685</v>
      </c>
      <c r="T574" s="3">
        <f>INDEX([1]非R能力!$H$9:$H$558,D574)</f>
        <v>18923.679076898417</v>
      </c>
      <c r="U574" s="3">
        <f>IF(E574="小怪",0,IF(INDEX([1]非R能力!$FK$9:$FK$558,C574)=0,0,10))</f>
        <v>0</v>
      </c>
      <c r="V574" s="3">
        <f>IF(E574="小怪",0,IF(INDEX([1]非R能力!$FH$9:$FH$558,C574)=0,0,5000))</f>
        <v>0</v>
      </c>
      <c r="W574" s="3">
        <f>HLOOKUP(W$5,[2]人物技能基础!$O$3:$Q$553,$C574+1,0)</f>
        <v>3.637142857142857</v>
      </c>
      <c r="X574" s="3">
        <f>HLOOKUP(X$5,[2]人物技能基础!$O$3:$Q$553,$C574+1,0)</f>
        <v>2.0186428571428574</v>
      </c>
      <c r="Y574" s="3">
        <f>HLOOKUP(Y$5,[2]人物技能基础!$O$3:$Q$553,$C574+1,0)</f>
        <v>99.964285714285708</v>
      </c>
      <c r="Z574" s="3">
        <f t="shared" si="49"/>
        <v>421177</v>
      </c>
      <c r="AA574" s="3">
        <f t="shared" si="50"/>
        <v>9532</v>
      </c>
      <c r="AB574" s="3">
        <f t="shared" si="51"/>
        <v>0</v>
      </c>
      <c r="AC574" s="3">
        <f t="shared" si="52"/>
        <v>16719</v>
      </c>
      <c r="AD574" s="3">
        <f t="shared" si="53"/>
        <v>62754</v>
      </c>
    </row>
    <row r="575" spans="1:30" x14ac:dyDescent="0.15">
      <c r="A575" s="3">
        <v>570</v>
      </c>
      <c r="B575" s="3" t="str">
        <f t="shared" si="48"/>
        <v>关卡570小怪</v>
      </c>
      <c r="C575" s="3">
        <f>INDEX([3]关卡!$J$19:$J$2018,A575)</f>
        <v>309</v>
      </c>
      <c r="D575" s="3">
        <f>INDEX([3]关卡!$N$19:$N$2018,A575)</f>
        <v>309</v>
      </c>
      <c r="E575" s="3" t="s">
        <v>24</v>
      </c>
      <c r="F575" s="3" t="s">
        <v>26</v>
      </c>
      <c r="G575" s="3">
        <v>3</v>
      </c>
      <c r="H575" s="3">
        <v>0</v>
      </c>
      <c r="I575" s="3">
        <v>0</v>
      </c>
      <c r="J575" s="4">
        <v>1</v>
      </c>
      <c r="K575" s="4">
        <v>1</v>
      </c>
      <c r="L575" s="4">
        <v>2</v>
      </c>
      <c r="M575" s="3">
        <v>15</v>
      </c>
      <c r="N575" s="3">
        <v>2</v>
      </c>
      <c r="O575" s="3">
        <f>HLOOKUP(O$5,[1]非R能力!$B$8:$F$558,$C575+1,0)</f>
        <v>459917.98531229456</v>
      </c>
      <c r="P575" s="3">
        <f>HLOOKUP(P$5,[1]非R能力!$B$8:$F$558,$C575+1,0)</f>
        <v>77510.921084975722</v>
      </c>
      <c r="Q575" s="3">
        <f>HLOOKUP(Q$5,[1]非R能力!$B$8:$F$558,$C575+1,0)</f>
        <v>47660.034585165879</v>
      </c>
      <c r="R575" s="3">
        <f>HLOOKUP(R$5,[1]非R能力!$B$8:$F$558,$C575+1,0)</f>
        <v>62754.776072724526</v>
      </c>
      <c r="S575" s="3">
        <f>HLOOKUP(S$5,[1]非R能力!$B$8:$F$558,$C575+1,0)</f>
        <v>16719.701644820685</v>
      </c>
      <c r="T575" s="3">
        <f>INDEX([1]非R能力!$H$9:$H$558,D575)</f>
        <v>18923.679076898417</v>
      </c>
      <c r="U575" s="3">
        <f>IF(E575="小怪",0,IF(INDEX([1]非R能力!$FK$9:$FK$558,C575)=0,0,10))</f>
        <v>0</v>
      </c>
      <c r="V575" s="3">
        <f>IF(E575="小怪",0,IF(INDEX([1]非R能力!$FH$9:$FH$558,C575)=0,0,5000))</f>
        <v>0</v>
      </c>
      <c r="W575" s="3">
        <f>HLOOKUP(W$5,[2]人物技能基础!$O$3:$Q$553,$C575+1,0)</f>
        <v>3.637142857142857</v>
      </c>
      <c r="X575" s="3">
        <f>HLOOKUP(X$5,[2]人物技能基础!$O$3:$Q$553,$C575+1,0)</f>
        <v>2.0186428571428574</v>
      </c>
      <c r="Y575" s="3">
        <f>HLOOKUP(Y$5,[2]人物技能基础!$O$3:$Q$553,$C575+1,0)</f>
        <v>99.964285714285708</v>
      </c>
      <c r="Z575" s="3">
        <f t="shared" si="49"/>
        <v>421177</v>
      </c>
      <c r="AA575" s="3">
        <f t="shared" si="50"/>
        <v>9532</v>
      </c>
      <c r="AB575" s="3">
        <f t="shared" si="51"/>
        <v>0</v>
      </c>
      <c r="AC575" s="3">
        <f t="shared" si="52"/>
        <v>16719</v>
      </c>
      <c r="AD575" s="3">
        <f t="shared" si="53"/>
        <v>62754</v>
      </c>
    </row>
    <row r="576" spans="1:30" x14ac:dyDescent="0.15">
      <c r="A576" s="3">
        <v>571</v>
      </c>
      <c r="B576" s="3" t="str">
        <f t="shared" si="48"/>
        <v>关卡571小怪</v>
      </c>
      <c r="C576" s="3">
        <f>INDEX([3]关卡!$J$19:$J$2018,A576)</f>
        <v>309</v>
      </c>
      <c r="D576" s="3">
        <f>INDEX([3]关卡!$N$19:$N$2018,A576)</f>
        <v>309</v>
      </c>
      <c r="E576" s="3" t="s">
        <v>24</v>
      </c>
      <c r="F576" s="3" t="s">
        <v>26</v>
      </c>
      <c r="G576" s="3">
        <v>3</v>
      </c>
      <c r="H576" s="3">
        <v>0</v>
      </c>
      <c r="I576" s="3">
        <v>0</v>
      </c>
      <c r="J576" s="4">
        <v>1</v>
      </c>
      <c r="K576" s="4">
        <v>1</v>
      </c>
      <c r="L576" s="4">
        <v>2</v>
      </c>
      <c r="M576" s="3">
        <v>15</v>
      </c>
      <c r="N576" s="3">
        <v>2</v>
      </c>
      <c r="O576" s="3">
        <f>HLOOKUP(O$5,[1]非R能力!$B$8:$F$558,$C576+1,0)</f>
        <v>459917.98531229456</v>
      </c>
      <c r="P576" s="3">
        <f>HLOOKUP(P$5,[1]非R能力!$B$8:$F$558,$C576+1,0)</f>
        <v>77510.921084975722</v>
      </c>
      <c r="Q576" s="3">
        <f>HLOOKUP(Q$5,[1]非R能力!$B$8:$F$558,$C576+1,0)</f>
        <v>47660.034585165879</v>
      </c>
      <c r="R576" s="3">
        <f>HLOOKUP(R$5,[1]非R能力!$B$8:$F$558,$C576+1,0)</f>
        <v>62754.776072724526</v>
      </c>
      <c r="S576" s="3">
        <f>HLOOKUP(S$5,[1]非R能力!$B$8:$F$558,$C576+1,0)</f>
        <v>16719.701644820685</v>
      </c>
      <c r="T576" s="3">
        <f>INDEX([1]非R能力!$H$9:$H$558,D576)</f>
        <v>18923.679076898417</v>
      </c>
      <c r="U576" s="3">
        <f>IF(E576="小怪",0,IF(INDEX([1]非R能力!$FK$9:$FK$558,C576)=0,0,10))</f>
        <v>0</v>
      </c>
      <c r="V576" s="3">
        <f>IF(E576="小怪",0,IF(INDEX([1]非R能力!$FH$9:$FH$558,C576)=0,0,5000))</f>
        <v>0</v>
      </c>
      <c r="W576" s="3">
        <f>HLOOKUP(W$5,[2]人物技能基础!$O$3:$Q$553,$C576+1,0)</f>
        <v>3.637142857142857</v>
      </c>
      <c r="X576" s="3">
        <f>HLOOKUP(X$5,[2]人物技能基础!$O$3:$Q$553,$C576+1,0)</f>
        <v>2.0186428571428574</v>
      </c>
      <c r="Y576" s="3">
        <f>HLOOKUP(Y$5,[2]人物技能基础!$O$3:$Q$553,$C576+1,0)</f>
        <v>99.964285714285708</v>
      </c>
      <c r="Z576" s="3">
        <f t="shared" si="49"/>
        <v>421177</v>
      </c>
      <c r="AA576" s="3">
        <f t="shared" si="50"/>
        <v>9532</v>
      </c>
      <c r="AB576" s="3">
        <f t="shared" si="51"/>
        <v>0</v>
      </c>
      <c r="AC576" s="3">
        <f t="shared" si="52"/>
        <v>16719</v>
      </c>
      <c r="AD576" s="3">
        <f t="shared" si="53"/>
        <v>62754</v>
      </c>
    </row>
    <row r="577" spans="1:30" x14ac:dyDescent="0.15">
      <c r="A577" s="3">
        <v>572</v>
      </c>
      <c r="B577" s="3" t="str">
        <f t="shared" si="48"/>
        <v>关卡572小怪</v>
      </c>
      <c r="C577" s="3">
        <f>INDEX([3]关卡!$J$19:$J$2018,A577)</f>
        <v>309</v>
      </c>
      <c r="D577" s="3">
        <f>INDEX([3]关卡!$N$19:$N$2018,A577)</f>
        <v>309</v>
      </c>
      <c r="E577" s="3" t="s">
        <v>24</v>
      </c>
      <c r="F577" s="3" t="s">
        <v>26</v>
      </c>
      <c r="G577" s="3">
        <v>3</v>
      </c>
      <c r="H577" s="3">
        <v>0</v>
      </c>
      <c r="I577" s="3">
        <v>0</v>
      </c>
      <c r="J577" s="4">
        <v>1</v>
      </c>
      <c r="K577" s="4">
        <v>1</v>
      </c>
      <c r="L577" s="4">
        <v>2</v>
      </c>
      <c r="M577" s="3">
        <v>15</v>
      </c>
      <c r="N577" s="3">
        <v>2</v>
      </c>
      <c r="O577" s="3">
        <f>HLOOKUP(O$5,[1]非R能力!$B$8:$F$558,$C577+1,0)</f>
        <v>459917.98531229456</v>
      </c>
      <c r="P577" s="3">
        <f>HLOOKUP(P$5,[1]非R能力!$B$8:$F$558,$C577+1,0)</f>
        <v>77510.921084975722</v>
      </c>
      <c r="Q577" s="3">
        <f>HLOOKUP(Q$5,[1]非R能力!$B$8:$F$558,$C577+1,0)</f>
        <v>47660.034585165879</v>
      </c>
      <c r="R577" s="3">
        <f>HLOOKUP(R$5,[1]非R能力!$B$8:$F$558,$C577+1,0)</f>
        <v>62754.776072724526</v>
      </c>
      <c r="S577" s="3">
        <f>HLOOKUP(S$5,[1]非R能力!$B$8:$F$558,$C577+1,0)</f>
        <v>16719.701644820685</v>
      </c>
      <c r="T577" s="3">
        <f>INDEX([1]非R能力!$H$9:$H$558,D577)</f>
        <v>18923.679076898417</v>
      </c>
      <c r="U577" s="3">
        <f>IF(E577="小怪",0,IF(INDEX([1]非R能力!$FK$9:$FK$558,C577)=0,0,10))</f>
        <v>0</v>
      </c>
      <c r="V577" s="3">
        <f>IF(E577="小怪",0,IF(INDEX([1]非R能力!$FH$9:$FH$558,C577)=0,0,5000))</f>
        <v>0</v>
      </c>
      <c r="W577" s="3">
        <f>HLOOKUP(W$5,[2]人物技能基础!$O$3:$Q$553,$C577+1,0)</f>
        <v>3.637142857142857</v>
      </c>
      <c r="X577" s="3">
        <f>HLOOKUP(X$5,[2]人物技能基础!$O$3:$Q$553,$C577+1,0)</f>
        <v>2.0186428571428574</v>
      </c>
      <c r="Y577" s="3">
        <f>HLOOKUP(Y$5,[2]人物技能基础!$O$3:$Q$553,$C577+1,0)</f>
        <v>99.964285714285708</v>
      </c>
      <c r="Z577" s="3">
        <f t="shared" si="49"/>
        <v>421177</v>
      </c>
      <c r="AA577" s="3">
        <f t="shared" si="50"/>
        <v>9532</v>
      </c>
      <c r="AB577" s="3">
        <f t="shared" si="51"/>
        <v>0</v>
      </c>
      <c r="AC577" s="3">
        <f t="shared" si="52"/>
        <v>16719</v>
      </c>
      <c r="AD577" s="3">
        <f t="shared" si="53"/>
        <v>62754</v>
      </c>
    </row>
    <row r="578" spans="1:30" x14ac:dyDescent="0.15">
      <c r="A578" s="3">
        <v>573</v>
      </c>
      <c r="B578" s="3" t="str">
        <f t="shared" si="48"/>
        <v>关卡573小怪</v>
      </c>
      <c r="C578" s="3">
        <f>INDEX([3]关卡!$J$19:$J$2018,A578)</f>
        <v>309</v>
      </c>
      <c r="D578" s="3">
        <f>INDEX([3]关卡!$N$19:$N$2018,A578)</f>
        <v>309</v>
      </c>
      <c r="E578" s="3" t="s">
        <v>24</v>
      </c>
      <c r="F578" s="3" t="s">
        <v>26</v>
      </c>
      <c r="G578" s="3">
        <v>3</v>
      </c>
      <c r="H578" s="3">
        <v>0</v>
      </c>
      <c r="I578" s="3">
        <v>0</v>
      </c>
      <c r="J578" s="4">
        <v>1</v>
      </c>
      <c r="K578" s="4">
        <v>1</v>
      </c>
      <c r="L578" s="4">
        <v>2</v>
      </c>
      <c r="M578" s="3">
        <v>15</v>
      </c>
      <c r="N578" s="3">
        <v>2</v>
      </c>
      <c r="O578" s="3">
        <f>HLOOKUP(O$5,[1]非R能力!$B$8:$F$558,$C578+1,0)</f>
        <v>459917.98531229456</v>
      </c>
      <c r="P578" s="3">
        <f>HLOOKUP(P$5,[1]非R能力!$B$8:$F$558,$C578+1,0)</f>
        <v>77510.921084975722</v>
      </c>
      <c r="Q578" s="3">
        <f>HLOOKUP(Q$5,[1]非R能力!$B$8:$F$558,$C578+1,0)</f>
        <v>47660.034585165879</v>
      </c>
      <c r="R578" s="3">
        <f>HLOOKUP(R$5,[1]非R能力!$B$8:$F$558,$C578+1,0)</f>
        <v>62754.776072724526</v>
      </c>
      <c r="S578" s="3">
        <f>HLOOKUP(S$5,[1]非R能力!$B$8:$F$558,$C578+1,0)</f>
        <v>16719.701644820685</v>
      </c>
      <c r="T578" s="3">
        <f>INDEX([1]非R能力!$H$9:$H$558,D578)</f>
        <v>18923.679076898417</v>
      </c>
      <c r="U578" s="3">
        <f>IF(E578="小怪",0,IF(INDEX([1]非R能力!$FK$9:$FK$558,C578)=0,0,10))</f>
        <v>0</v>
      </c>
      <c r="V578" s="3">
        <f>IF(E578="小怪",0,IF(INDEX([1]非R能力!$FH$9:$FH$558,C578)=0,0,5000))</f>
        <v>0</v>
      </c>
      <c r="W578" s="3">
        <f>HLOOKUP(W$5,[2]人物技能基础!$O$3:$Q$553,$C578+1,0)</f>
        <v>3.637142857142857</v>
      </c>
      <c r="X578" s="3">
        <f>HLOOKUP(X$5,[2]人物技能基础!$O$3:$Q$553,$C578+1,0)</f>
        <v>2.0186428571428574</v>
      </c>
      <c r="Y578" s="3">
        <f>HLOOKUP(Y$5,[2]人物技能基础!$O$3:$Q$553,$C578+1,0)</f>
        <v>99.964285714285708</v>
      </c>
      <c r="Z578" s="3">
        <f t="shared" si="49"/>
        <v>421177</v>
      </c>
      <c r="AA578" s="3">
        <f t="shared" si="50"/>
        <v>9532</v>
      </c>
      <c r="AB578" s="3">
        <f t="shared" si="51"/>
        <v>0</v>
      </c>
      <c r="AC578" s="3">
        <f t="shared" si="52"/>
        <v>16719</v>
      </c>
      <c r="AD578" s="3">
        <f t="shared" si="53"/>
        <v>62754</v>
      </c>
    </row>
    <row r="579" spans="1:30" x14ac:dyDescent="0.15">
      <c r="A579" s="3">
        <v>574</v>
      </c>
      <c r="B579" s="3" t="str">
        <f t="shared" si="48"/>
        <v>关卡574小怪</v>
      </c>
      <c r="C579" s="3">
        <f>INDEX([3]关卡!$J$19:$J$2018,A579)</f>
        <v>310</v>
      </c>
      <c r="D579" s="3">
        <f>INDEX([3]关卡!$N$19:$N$2018,A579)</f>
        <v>310</v>
      </c>
      <c r="E579" s="3" t="s">
        <v>24</v>
      </c>
      <c r="F579" s="3" t="s">
        <v>26</v>
      </c>
      <c r="G579" s="3">
        <v>3</v>
      </c>
      <c r="H579" s="3">
        <v>0</v>
      </c>
      <c r="I579" s="3">
        <v>0</v>
      </c>
      <c r="J579" s="4">
        <v>1</v>
      </c>
      <c r="K579" s="4">
        <v>1</v>
      </c>
      <c r="L579" s="4">
        <v>2</v>
      </c>
      <c r="M579" s="3">
        <v>15</v>
      </c>
      <c r="N579" s="3">
        <v>2</v>
      </c>
      <c r="O579" s="3">
        <f>HLOOKUP(O$5,[1]非R能力!$B$8:$F$558,$C579+1,0)</f>
        <v>465164.21237088874</v>
      </c>
      <c r="P579" s="3">
        <f>HLOOKUP(P$5,[1]非R能力!$B$8:$F$558,$C579+1,0)</f>
        <v>77559.717265097119</v>
      </c>
      <c r="Q579" s="3">
        <f>HLOOKUP(Q$5,[1]非R能力!$B$8:$F$558,$C579+1,0)</f>
        <v>47321.35995639224</v>
      </c>
      <c r="R579" s="3">
        <f>HLOOKUP(R$5,[1]非R能力!$B$8:$F$558,$C579+1,0)</f>
        <v>64359.709637489825</v>
      </c>
      <c r="S579" s="3">
        <f>HLOOKUP(S$5,[1]非R能力!$B$8:$F$558,$C579+1,0)</f>
        <v>16563.253418236563</v>
      </c>
      <c r="T579" s="3">
        <f>INDEX([1]非R能力!$H$9:$H$558,D579)</f>
        <v>19048.452974523596</v>
      </c>
      <c r="U579" s="3">
        <f>IF(E579="小怪",0,IF(INDEX([1]非R能力!$FK$9:$FK$558,C579)=0,0,10))</f>
        <v>0</v>
      </c>
      <c r="V579" s="3">
        <f>IF(E579="小怪",0,IF(INDEX([1]非R能力!$FH$9:$FH$558,C579)=0,0,5000))</f>
        <v>0</v>
      </c>
      <c r="W579" s="3">
        <f>HLOOKUP(W$5,[2]人物技能基础!$O$3:$Q$553,$C579+1,0)</f>
        <v>3.637142857142857</v>
      </c>
      <c r="X579" s="3">
        <f>HLOOKUP(X$5,[2]人物技能基础!$O$3:$Q$553,$C579+1,0)</f>
        <v>2.0186428571428574</v>
      </c>
      <c r="Y579" s="3">
        <f>HLOOKUP(Y$5,[2]人物技能基础!$O$3:$Q$553,$C579+1,0)</f>
        <v>99.964285714285708</v>
      </c>
      <c r="Z579" s="3">
        <f t="shared" si="49"/>
        <v>421713</v>
      </c>
      <c r="AA579" s="3">
        <f t="shared" si="50"/>
        <v>9464</v>
      </c>
      <c r="AB579" s="3">
        <f t="shared" si="51"/>
        <v>0</v>
      </c>
      <c r="AC579" s="3">
        <f t="shared" si="52"/>
        <v>16563</v>
      </c>
      <c r="AD579" s="3">
        <f t="shared" si="53"/>
        <v>64359</v>
      </c>
    </row>
    <row r="580" spans="1:30" x14ac:dyDescent="0.15">
      <c r="A580" s="3">
        <v>575</v>
      </c>
      <c r="B580" s="3" t="str">
        <f t="shared" si="48"/>
        <v>关卡575小怪</v>
      </c>
      <c r="C580" s="3">
        <f>INDEX([3]关卡!$J$19:$J$2018,A580)</f>
        <v>310</v>
      </c>
      <c r="D580" s="3">
        <f>INDEX([3]关卡!$N$19:$N$2018,A580)</f>
        <v>310</v>
      </c>
      <c r="E580" s="3" t="s">
        <v>24</v>
      </c>
      <c r="F580" s="3" t="s">
        <v>26</v>
      </c>
      <c r="G580" s="3">
        <v>3</v>
      </c>
      <c r="H580" s="3">
        <v>0</v>
      </c>
      <c r="I580" s="3">
        <v>0</v>
      </c>
      <c r="J580" s="4">
        <v>1</v>
      </c>
      <c r="K580" s="4">
        <v>1</v>
      </c>
      <c r="L580" s="4">
        <v>2</v>
      </c>
      <c r="M580" s="3">
        <v>15</v>
      </c>
      <c r="N580" s="3">
        <v>2</v>
      </c>
      <c r="O580" s="3">
        <f>HLOOKUP(O$5,[1]非R能力!$B$8:$F$558,$C580+1,0)</f>
        <v>465164.21237088874</v>
      </c>
      <c r="P580" s="3">
        <f>HLOOKUP(P$5,[1]非R能力!$B$8:$F$558,$C580+1,0)</f>
        <v>77559.717265097119</v>
      </c>
      <c r="Q580" s="3">
        <f>HLOOKUP(Q$5,[1]非R能力!$B$8:$F$558,$C580+1,0)</f>
        <v>47321.35995639224</v>
      </c>
      <c r="R580" s="3">
        <f>HLOOKUP(R$5,[1]非R能力!$B$8:$F$558,$C580+1,0)</f>
        <v>64359.709637489825</v>
      </c>
      <c r="S580" s="3">
        <f>HLOOKUP(S$5,[1]非R能力!$B$8:$F$558,$C580+1,0)</f>
        <v>16563.253418236563</v>
      </c>
      <c r="T580" s="3">
        <f>INDEX([1]非R能力!$H$9:$H$558,D580)</f>
        <v>19048.452974523596</v>
      </c>
      <c r="U580" s="3">
        <f>IF(E580="小怪",0,IF(INDEX([1]非R能力!$FK$9:$FK$558,C580)=0,0,10))</f>
        <v>0</v>
      </c>
      <c r="V580" s="3">
        <f>IF(E580="小怪",0,IF(INDEX([1]非R能力!$FH$9:$FH$558,C580)=0,0,5000))</f>
        <v>0</v>
      </c>
      <c r="W580" s="3">
        <f>HLOOKUP(W$5,[2]人物技能基础!$O$3:$Q$553,$C580+1,0)</f>
        <v>3.637142857142857</v>
      </c>
      <c r="X580" s="3">
        <f>HLOOKUP(X$5,[2]人物技能基础!$O$3:$Q$553,$C580+1,0)</f>
        <v>2.0186428571428574</v>
      </c>
      <c r="Y580" s="3">
        <f>HLOOKUP(Y$5,[2]人物技能基础!$O$3:$Q$553,$C580+1,0)</f>
        <v>99.964285714285708</v>
      </c>
      <c r="Z580" s="3">
        <f t="shared" si="49"/>
        <v>421713</v>
      </c>
      <c r="AA580" s="3">
        <f t="shared" si="50"/>
        <v>9464</v>
      </c>
      <c r="AB580" s="3">
        <f t="shared" si="51"/>
        <v>0</v>
      </c>
      <c r="AC580" s="3">
        <f t="shared" si="52"/>
        <v>16563</v>
      </c>
      <c r="AD580" s="3">
        <f t="shared" si="53"/>
        <v>64359</v>
      </c>
    </row>
    <row r="581" spans="1:30" x14ac:dyDescent="0.15">
      <c r="A581" s="3">
        <v>576</v>
      </c>
      <c r="B581" s="3" t="str">
        <f t="shared" si="48"/>
        <v>关卡576小怪</v>
      </c>
      <c r="C581" s="3">
        <f>INDEX([3]关卡!$J$19:$J$2018,A581)</f>
        <v>310</v>
      </c>
      <c r="D581" s="3">
        <f>INDEX([3]关卡!$N$19:$N$2018,A581)</f>
        <v>310</v>
      </c>
      <c r="E581" s="3" t="s">
        <v>24</v>
      </c>
      <c r="F581" s="3" t="s">
        <v>26</v>
      </c>
      <c r="G581" s="3">
        <v>3</v>
      </c>
      <c r="H581" s="3">
        <v>0</v>
      </c>
      <c r="I581" s="3">
        <v>0</v>
      </c>
      <c r="J581" s="4">
        <v>1</v>
      </c>
      <c r="K581" s="4">
        <v>1</v>
      </c>
      <c r="L581" s="4">
        <v>2</v>
      </c>
      <c r="M581" s="3">
        <v>15</v>
      </c>
      <c r="N581" s="3">
        <v>2</v>
      </c>
      <c r="O581" s="3">
        <f>HLOOKUP(O$5,[1]非R能力!$B$8:$F$558,$C581+1,0)</f>
        <v>465164.21237088874</v>
      </c>
      <c r="P581" s="3">
        <f>HLOOKUP(P$5,[1]非R能力!$B$8:$F$558,$C581+1,0)</f>
        <v>77559.717265097119</v>
      </c>
      <c r="Q581" s="3">
        <f>HLOOKUP(Q$5,[1]非R能力!$B$8:$F$558,$C581+1,0)</f>
        <v>47321.35995639224</v>
      </c>
      <c r="R581" s="3">
        <f>HLOOKUP(R$5,[1]非R能力!$B$8:$F$558,$C581+1,0)</f>
        <v>64359.709637489825</v>
      </c>
      <c r="S581" s="3">
        <f>HLOOKUP(S$5,[1]非R能力!$B$8:$F$558,$C581+1,0)</f>
        <v>16563.253418236563</v>
      </c>
      <c r="T581" s="3">
        <f>INDEX([1]非R能力!$H$9:$H$558,D581)</f>
        <v>19048.452974523596</v>
      </c>
      <c r="U581" s="3">
        <f>IF(E581="小怪",0,IF(INDEX([1]非R能力!$FK$9:$FK$558,C581)=0,0,10))</f>
        <v>0</v>
      </c>
      <c r="V581" s="3">
        <f>IF(E581="小怪",0,IF(INDEX([1]非R能力!$FH$9:$FH$558,C581)=0,0,5000))</f>
        <v>0</v>
      </c>
      <c r="W581" s="3">
        <f>HLOOKUP(W$5,[2]人物技能基础!$O$3:$Q$553,$C581+1,0)</f>
        <v>3.637142857142857</v>
      </c>
      <c r="X581" s="3">
        <f>HLOOKUP(X$5,[2]人物技能基础!$O$3:$Q$553,$C581+1,0)</f>
        <v>2.0186428571428574</v>
      </c>
      <c r="Y581" s="3">
        <f>HLOOKUP(Y$5,[2]人物技能基础!$O$3:$Q$553,$C581+1,0)</f>
        <v>99.964285714285708</v>
      </c>
      <c r="Z581" s="3">
        <f t="shared" si="49"/>
        <v>421713</v>
      </c>
      <c r="AA581" s="3">
        <f t="shared" si="50"/>
        <v>9464</v>
      </c>
      <c r="AB581" s="3">
        <f t="shared" si="51"/>
        <v>0</v>
      </c>
      <c r="AC581" s="3">
        <f t="shared" si="52"/>
        <v>16563</v>
      </c>
      <c r="AD581" s="3">
        <f t="shared" si="53"/>
        <v>64359</v>
      </c>
    </row>
    <row r="582" spans="1:30" x14ac:dyDescent="0.15">
      <c r="A582" s="3">
        <v>577</v>
      </c>
      <c r="B582" s="3" t="str">
        <f t="shared" si="48"/>
        <v>关卡577小怪</v>
      </c>
      <c r="C582" s="3">
        <f>INDEX([3]关卡!$J$19:$J$2018,A582)</f>
        <v>310</v>
      </c>
      <c r="D582" s="3">
        <f>INDEX([3]关卡!$N$19:$N$2018,A582)</f>
        <v>310</v>
      </c>
      <c r="E582" s="3" t="s">
        <v>24</v>
      </c>
      <c r="F582" s="3" t="s">
        <v>26</v>
      </c>
      <c r="G582" s="3">
        <v>3</v>
      </c>
      <c r="H582" s="3">
        <v>0</v>
      </c>
      <c r="I582" s="3">
        <v>0</v>
      </c>
      <c r="J582" s="4">
        <v>1</v>
      </c>
      <c r="K582" s="4">
        <v>1</v>
      </c>
      <c r="L582" s="4">
        <v>2</v>
      </c>
      <c r="M582" s="3">
        <v>15</v>
      </c>
      <c r="N582" s="3">
        <v>2</v>
      </c>
      <c r="O582" s="3">
        <f>HLOOKUP(O$5,[1]非R能力!$B$8:$F$558,$C582+1,0)</f>
        <v>465164.21237088874</v>
      </c>
      <c r="P582" s="3">
        <f>HLOOKUP(P$5,[1]非R能力!$B$8:$F$558,$C582+1,0)</f>
        <v>77559.717265097119</v>
      </c>
      <c r="Q582" s="3">
        <f>HLOOKUP(Q$5,[1]非R能力!$B$8:$F$558,$C582+1,0)</f>
        <v>47321.35995639224</v>
      </c>
      <c r="R582" s="3">
        <f>HLOOKUP(R$5,[1]非R能力!$B$8:$F$558,$C582+1,0)</f>
        <v>64359.709637489825</v>
      </c>
      <c r="S582" s="3">
        <f>HLOOKUP(S$5,[1]非R能力!$B$8:$F$558,$C582+1,0)</f>
        <v>16563.253418236563</v>
      </c>
      <c r="T582" s="3">
        <f>INDEX([1]非R能力!$H$9:$H$558,D582)</f>
        <v>19048.452974523596</v>
      </c>
      <c r="U582" s="3">
        <f>IF(E582="小怪",0,IF(INDEX([1]非R能力!$FK$9:$FK$558,C582)=0,0,10))</f>
        <v>0</v>
      </c>
      <c r="V582" s="3">
        <f>IF(E582="小怪",0,IF(INDEX([1]非R能力!$FH$9:$FH$558,C582)=0,0,5000))</f>
        <v>0</v>
      </c>
      <c r="W582" s="3">
        <f>HLOOKUP(W$5,[2]人物技能基础!$O$3:$Q$553,$C582+1,0)</f>
        <v>3.637142857142857</v>
      </c>
      <c r="X582" s="3">
        <f>HLOOKUP(X$5,[2]人物技能基础!$O$3:$Q$553,$C582+1,0)</f>
        <v>2.0186428571428574</v>
      </c>
      <c r="Y582" s="3">
        <f>HLOOKUP(Y$5,[2]人物技能基础!$O$3:$Q$553,$C582+1,0)</f>
        <v>99.964285714285708</v>
      </c>
      <c r="Z582" s="3">
        <f t="shared" si="49"/>
        <v>421713</v>
      </c>
      <c r="AA582" s="3">
        <f t="shared" si="50"/>
        <v>9464</v>
      </c>
      <c r="AB582" s="3">
        <f t="shared" si="51"/>
        <v>0</v>
      </c>
      <c r="AC582" s="3">
        <f t="shared" si="52"/>
        <v>16563</v>
      </c>
      <c r="AD582" s="3">
        <f t="shared" si="53"/>
        <v>64359</v>
      </c>
    </row>
    <row r="583" spans="1:30" x14ac:dyDescent="0.15">
      <c r="A583" s="3">
        <v>578</v>
      </c>
      <c r="B583" s="3" t="str">
        <f t="shared" ref="B583:B646" si="54">"关卡"&amp;A583&amp;E583</f>
        <v>关卡578小怪</v>
      </c>
      <c r="C583" s="3">
        <f>INDEX([3]关卡!$J$19:$J$2018,A583)</f>
        <v>310</v>
      </c>
      <c r="D583" s="3">
        <f>INDEX([3]关卡!$N$19:$N$2018,A583)</f>
        <v>310</v>
      </c>
      <c r="E583" s="3" t="s">
        <v>24</v>
      </c>
      <c r="F583" s="3" t="s">
        <v>26</v>
      </c>
      <c r="G583" s="3">
        <v>3</v>
      </c>
      <c r="H583" s="3">
        <v>0</v>
      </c>
      <c r="I583" s="3">
        <v>0</v>
      </c>
      <c r="J583" s="4">
        <v>1</v>
      </c>
      <c r="K583" s="4">
        <v>1</v>
      </c>
      <c r="L583" s="4">
        <v>2</v>
      </c>
      <c r="M583" s="3">
        <v>15</v>
      </c>
      <c r="N583" s="3">
        <v>2</v>
      </c>
      <c r="O583" s="3">
        <f>HLOOKUP(O$5,[1]非R能力!$B$8:$F$558,$C583+1,0)</f>
        <v>465164.21237088874</v>
      </c>
      <c r="P583" s="3">
        <f>HLOOKUP(P$5,[1]非R能力!$B$8:$F$558,$C583+1,0)</f>
        <v>77559.717265097119</v>
      </c>
      <c r="Q583" s="3">
        <f>HLOOKUP(Q$5,[1]非R能力!$B$8:$F$558,$C583+1,0)</f>
        <v>47321.35995639224</v>
      </c>
      <c r="R583" s="3">
        <f>HLOOKUP(R$5,[1]非R能力!$B$8:$F$558,$C583+1,0)</f>
        <v>64359.709637489825</v>
      </c>
      <c r="S583" s="3">
        <f>HLOOKUP(S$5,[1]非R能力!$B$8:$F$558,$C583+1,0)</f>
        <v>16563.253418236563</v>
      </c>
      <c r="T583" s="3">
        <f>INDEX([1]非R能力!$H$9:$H$558,D583)</f>
        <v>19048.452974523596</v>
      </c>
      <c r="U583" s="3">
        <f>IF(E583="小怪",0,IF(INDEX([1]非R能力!$FK$9:$FK$558,C583)=0,0,10))</f>
        <v>0</v>
      </c>
      <c r="V583" s="3">
        <f>IF(E583="小怪",0,IF(INDEX([1]非R能力!$FH$9:$FH$558,C583)=0,0,5000))</f>
        <v>0</v>
      </c>
      <c r="W583" s="3">
        <f>HLOOKUP(W$5,[2]人物技能基础!$O$3:$Q$553,$C583+1,0)</f>
        <v>3.637142857142857</v>
      </c>
      <c r="X583" s="3">
        <f>HLOOKUP(X$5,[2]人物技能基础!$O$3:$Q$553,$C583+1,0)</f>
        <v>2.0186428571428574</v>
      </c>
      <c r="Y583" s="3">
        <f>HLOOKUP(Y$5,[2]人物技能基础!$O$3:$Q$553,$C583+1,0)</f>
        <v>99.964285714285708</v>
      </c>
      <c r="Z583" s="3">
        <f t="shared" ref="Z583:Z646" si="55">INT(((P583-AB583)*X583+(Y583+T583))*G583*J583*$D$2)</f>
        <v>421713</v>
      </c>
      <c r="AA583" s="3">
        <f t="shared" ref="AA583:AA646" si="56">IF(H583=0,IF(U583=0,INT(Q583/5),IF(V583=0,INT(Q583/5),INT((V583/U583)/(1/N583*M583)/L583+Q583))),INT((IF(U583=0,0,V583/U583/(1/N583*M583))+O583/H583)/L583+Q583))</f>
        <v>9464</v>
      </c>
      <c r="AB583" s="3">
        <f t="shared" ref="AB583:AB646" si="57">INT(P583*I583)</f>
        <v>0</v>
      </c>
      <c r="AC583" s="3">
        <f t="shared" ref="AC583:AC646" si="58">INT(K583*S583)</f>
        <v>16563</v>
      </c>
      <c r="AD583" s="3">
        <f t="shared" ref="AD583:AD646" si="59">INT(R583/J583)</f>
        <v>64359</v>
      </c>
    </row>
    <row r="584" spans="1:30" x14ac:dyDescent="0.15">
      <c r="A584" s="3">
        <v>579</v>
      </c>
      <c r="B584" s="3" t="str">
        <f t="shared" si="54"/>
        <v>关卡579小怪</v>
      </c>
      <c r="C584" s="3">
        <f>INDEX([3]关卡!$J$19:$J$2018,A584)</f>
        <v>310</v>
      </c>
      <c r="D584" s="3">
        <f>INDEX([3]关卡!$N$19:$N$2018,A584)</f>
        <v>310</v>
      </c>
      <c r="E584" s="3" t="s">
        <v>24</v>
      </c>
      <c r="F584" s="3" t="s">
        <v>26</v>
      </c>
      <c r="G584" s="3">
        <v>3</v>
      </c>
      <c r="H584" s="3">
        <v>0</v>
      </c>
      <c r="I584" s="3">
        <v>0</v>
      </c>
      <c r="J584" s="4">
        <v>1</v>
      </c>
      <c r="K584" s="4">
        <v>1</v>
      </c>
      <c r="L584" s="4">
        <v>2</v>
      </c>
      <c r="M584" s="3">
        <v>15</v>
      </c>
      <c r="N584" s="3">
        <v>2</v>
      </c>
      <c r="O584" s="3">
        <f>HLOOKUP(O$5,[1]非R能力!$B$8:$F$558,$C584+1,0)</f>
        <v>465164.21237088874</v>
      </c>
      <c r="P584" s="3">
        <f>HLOOKUP(P$5,[1]非R能力!$B$8:$F$558,$C584+1,0)</f>
        <v>77559.717265097119</v>
      </c>
      <c r="Q584" s="3">
        <f>HLOOKUP(Q$5,[1]非R能力!$B$8:$F$558,$C584+1,0)</f>
        <v>47321.35995639224</v>
      </c>
      <c r="R584" s="3">
        <f>HLOOKUP(R$5,[1]非R能力!$B$8:$F$558,$C584+1,0)</f>
        <v>64359.709637489825</v>
      </c>
      <c r="S584" s="3">
        <f>HLOOKUP(S$5,[1]非R能力!$B$8:$F$558,$C584+1,0)</f>
        <v>16563.253418236563</v>
      </c>
      <c r="T584" s="3">
        <f>INDEX([1]非R能力!$H$9:$H$558,D584)</f>
        <v>19048.452974523596</v>
      </c>
      <c r="U584" s="3">
        <f>IF(E584="小怪",0,IF(INDEX([1]非R能力!$FK$9:$FK$558,C584)=0,0,10))</f>
        <v>0</v>
      </c>
      <c r="V584" s="3">
        <f>IF(E584="小怪",0,IF(INDEX([1]非R能力!$FH$9:$FH$558,C584)=0,0,5000))</f>
        <v>0</v>
      </c>
      <c r="W584" s="3">
        <f>HLOOKUP(W$5,[2]人物技能基础!$O$3:$Q$553,$C584+1,0)</f>
        <v>3.637142857142857</v>
      </c>
      <c r="X584" s="3">
        <f>HLOOKUP(X$5,[2]人物技能基础!$O$3:$Q$553,$C584+1,0)</f>
        <v>2.0186428571428574</v>
      </c>
      <c r="Y584" s="3">
        <f>HLOOKUP(Y$5,[2]人物技能基础!$O$3:$Q$553,$C584+1,0)</f>
        <v>99.964285714285708</v>
      </c>
      <c r="Z584" s="3">
        <f t="shared" si="55"/>
        <v>421713</v>
      </c>
      <c r="AA584" s="3">
        <f t="shared" si="56"/>
        <v>9464</v>
      </c>
      <c r="AB584" s="3">
        <f t="shared" si="57"/>
        <v>0</v>
      </c>
      <c r="AC584" s="3">
        <f t="shared" si="58"/>
        <v>16563</v>
      </c>
      <c r="AD584" s="3">
        <f t="shared" si="59"/>
        <v>64359</v>
      </c>
    </row>
    <row r="585" spans="1:30" x14ac:dyDescent="0.15">
      <c r="A585" s="3">
        <v>580</v>
      </c>
      <c r="B585" s="3" t="str">
        <f t="shared" si="54"/>
        <v>关卡580小怪</v>
      </c>
      <c r="C585" s="3">
        <f>INDEX([3]关卡!$J$19:$J$2018,A585)</f>
        <v>310</v>
      </c>
      <c r="D585" s="3">
        <f>INDEX([3]关卡!$N$19:$N$2018,A585)</f>
        <v>310</v>
      </c>
      <c r="E585" s="3" t="s">
        <v>24</v>
      </c>
      <c r="F585" s="3" t="s">
        <v>26</v>
      </c>
      <c r="G585" s="3">
        <v>3</v>
      </c>
      <c r="H585" s="3">
        <v>0</v>
      </c>
      <c r="I585" s="3">
        <v>0</v>
      </c>
      <c r="J585" s="4">
        <v>1</v>
      </c>
      <c r="K585" s="4">
        <v>1</v>
      </c>
      <c r="L585" s="4">
        <v>2</v>
      </c>
      <c r="M585" s="3">
        <v>15</v>
      </c>
      <c r="N585" s="3">
        <v>2</v>
      </c>
      <c r="O585" s="3">
        <f>HLOOKUP(O$5,[1]非R能力!$B$8:$F$558,$C585+1,0)</f>
        <v>465164.21237088874</v>
      </c>
      <c r="P585" s="3">
        <f>HLOOKUP(P$5,[1]非R能力!$B$8:$F$558,$C585+1,0)</f>
        <v>77559.717265097119</v>
      </c>
      <c r="Q585" s="3">
        <f>HLOOKUP(Q$5,[1]非R能力!$B$8:$F$558,$C585+1,0)</f>
        <v>47321.35995639224</v>
      </c>
      <c r="R585" s="3">
        <f>HLOOKUP(R$5,[1]非R能力!$B$8:$F$558,$C585+1,0)</f>
        <v>64359.709637489825</v>
      </c>
      <c r="S585" s="3">
        <f>HLOOKUP(S$5,[1]非R能力!$B$8:$F$558,$C585+1,0)</f>
        <v>16563.253418236563</v>
      </c>
      <c r="T585" s="3">
        <f>INDEX([1]非R能力!$H$9:$H$558,D585)</f>
        <v>19048.452974523596</v>
      </c>
      <c r="U585" s="3">
        <f>IF(E585="小怪",0,IF(INDEX([1]非R能力!$FK$9:$FK$558,C585)=0,0,10))</f>
        <v>0</v>
      </c>
      <c r="V585" s="3">
        <f>IF(E585="小怪",0,IF(INDEX([1]非R能力!$FH$9:$FH$558,C585)=0,0,5000))</f>
        <v>0</v>
      </c>
      <c r="W585" s="3">
        <f>HLOOKUP(W$5,[2]人物技能基础!$O$3:$Q$553,$C585+1,0)</f>
        <v>3.637142857142857</v>
      </c>
      <c r="X585" s="3">
        <f>HLOOKUP(X$5,[2]人物技能基础!$O$3:$Q$553,$C585+1,0)</f>
        <v>2.0186428571428574</v>
      </c>
      <c r="Y585" s="3">
        <f>HLOOKUP(Y$5,[2]人物技能基础!$O$3:$Q$553,$C585+1,0)</f>
        <v>99.964285714285708</v>
      </c>
      <c r="Z585" s="3">
        <f t="shared" si="55"/>
        <v>421713</v>
      </c>
      <c r="AA585" s="3">
        <f t="shared" si="56"/>
        <v>9464</v>
      </c>
      <c r="AB585" s="3">
        <f t="shared" si="57"/>
        <v>0</v>
      </c>
      <c r="AC585" s="3">
        <f t="shared" si="58"/>
        <v>16563</v>
      </c>
      <c r="AD585" s="3">
        <f t="shared" si="59"/>
        <v>64359</v>
      </c>
    </row>
    <row r="586" spans="1:30" x14ac:dyDescent="0.15">
      <c r="A586" s="3">
        <v>581</v>
      </c>
      <c r="B586" s="3" t="str">
        <f t="shared" si="54"/>
        <v>关卡581小怪</v>
      </c>
      <c r="C586" s="3">
        <f>INDEX([3]关卡!$J$19:$J$2018,A586)</f>
        <v>310</v>
      </c>
      <c r="D586" s="3">
        <f>INDEX([3]关卡!$N$19:$N$2018,A586)</f>
        <v>310</v>
      </c>
      <c r="E586" s="3" t="s">
        <v>24</v>
      </c>
      <c r="F586" s="3" t="s">
        <v>26</v>
      </c>
      <c r="G586" s="3">
        <v>3</v>
      </c>
      <c r="H586" s="3">
        <v>0</v>
      </c>
      <c r="I586" s="3">
        <v>0</v>
      </c>
      <c r="J586" s="4">
        <v>1</v>
      </c>
      <c r="K586" s="4">
        <v>1</v>
      </c>
      <c r="L586" s="4">
        <v>2</v>
      </c>
      <c r="M586" s="3">
        <v>15</v>
      </c>
      <c r="N586" s="3">
        <v>2</v>
      </c>
      <c r="O586" s="3">
        <f>HLOOKUP(O$5,[1]非R能力!$B$8:$F$558,$C586+1,0)</f>
        <v>465164.21237088874</v>
      </c>
      <c r="P586" s="3">
        <f>HLOOKUP(P$5,[1]非R能力!$B$8:$F$558,$C586+1,0)</f>
        <v>77559.717265097119</v>
      </c>
      <c r="Q586" s="3">
        <f>HLOOKUP(Q$5,[1]非R能力!$B$8:$F$558,$C586+1,0)</f>
        <v>47321.35995639224</v>
      </c>
      <c r="R586" s="3">
        <f>HLOOKUP(R$5,[1]非R能力!$B$8:$F$558,$C586+1,0)</f>
        <v>64359.709637489825</v>
      </c>
      <c r="S586" s="3">
        <f>HLOOKUP(S$5,[1]非R能力!$B$8:$F$558,$C586+1,0)</f>
        <v>16563.253418236563</v>
      </c>
      <c r="T586" s="3">
        <f>INDEX([1]非R能力!$H$9:$H$558,D586)</f>
        <v>19048.452974523596</v>
      </c>
      <c r="U586" s="3">
        <f>IF(E586="小怪",0,IF(INDEX([1]非R能力!$FK$9:$FK$558,C586)=0,0,10))</f>
        <v>0</v>
      </c>
      <c r="V586" s="3">
        <f>IF(E586="小怪",0,IF(INDEX([1]非R能力!$FH$9:$FH$558,C586)=0,0,5000))</f>
        <v>0</v>
      </c>
      <c r="W586" s="3">
        <f>HLOOKUP(W$5,[2]人物技能基础!$O$3:$Q$553,$C586+1,0)</f>
        <v>3.637142857142857</v>
      </c>
      <c r="X586" s="3">
        <f>HLOOKUP(X$5,[2]人物技能基础!$O$3:$Q$553,$C586+1,0)</f>
        <v>2.0186428571428574</v>
      </c>
      <c r="Y586" s="3">
        <f>HLOOKUP(Y$5,[2]人物技能基础!$O$3:$Q$553,$C586+1,0)</f>
        <v>99.964285714285708</v>
      </c>
      <c r="Z586" s="3">
        <f t="shared" si="55"/>
        <v>421713</v>
      </c>
      <c r="AA586" s="3">
        <f t="shared" si="56"/>
        <v>9464</v>
      </c>
      <c r="AB586" s="3">
        <f t="shared" si="57"/>
        <v>0</v>
      </c>
      <c r="AC586" s="3">
        <f t="shared" si="58"/>
        <v>16563</v>
      </c>
      <c r="AD586" s="3">
        <f t="shared" si="59"/>
        <v>64359</v>
      </c>
    </row>
    <row r="587" spans="1:30" x14ac:dyDescent="0.15">
      <c r="A587" s="3">
        <v>582</v>
      </c>
      <c r="B587" s="3" t="str">
        <f t="shared" si="54"/>
        <v>关卡582小怪</v>
      </c>
      <c r="C587" s="3">
        <f>INDEX([3]关卡!$J$19:$J$2018,A587)</f>
        <v>311</v>
      </c>
      <c r="D587" s="3">
        <f>INDEX([3]关卡!$N$19:$N$2018,A587)</f>
        <v>311</v>
      </c>
      <c r="E587" s="3" t="s">
        <v>24</v>
      </c>
      <c r="F587" s="3" t="s">
        <v>26</v>
      </c>
      <c r="G587" s="3">
        <v>3</v>
      </c>
      <c r="H587" s="3">
        <v>0</v>
      </c>
      <c r="I587" s="3">
        <v>0</v>
      </c>
      <c r="J587" s="4">
        <v>1</v>
      </c>
      <c r="K587" s="4">
        <v>1</v>
      </c>
      <c r="L587" s="4">
        <v>2</v>
      </c>
      <c r="M587" s="3">
        <v>15</v>
      </c>
      <c r="N587" s="3">
        <v>2</v>
      </c>
      <c r="O587" s="3">
        <f>HLOOKUP(O$5,[1]非R能力!$B$8:$F$558,$C587+1,0)</f>
        <v>477751.26060832443</v>
      </c>
      <c r="P587" s="3">
        <f>HLOOKUP(P$5,[1]非R能力!$B$8:$F$558,$C587+1,0)</f>
        <v>79326.547160575181</v>
      </c>
      <c r="Q587" s="3">
        <f>HLOOKUP(Q$5,[1]非R能力!$B$8:$F$558,$C587+1,0)</f>
        <v>48221.496047771165</v>
      </c>
      <c r="R587" s="3">
        <f>HLOOKUP(R$5,[1]非R能力!$B$8:$F$558,$C587+1,0)</f>
        <v>65956.30004918795</v>
      </c>
      <c r="S587" s="3">
        <f>HLOOKUP(S$5,[1]非R能力!$B$8:$F$558,$C587+1,0)</f>
        <v>16899.473853903855</v>
      </c>
      <c r="T587" s="3">
        <f>INDEX([1]非R能力!$H$9:$H$558,D587)</f>
        <v>19173.860327097176</v>
      </c>
      <c r="U587" s="3">
        <f>IF(E587="小怪",0,IF(INDEX([1]非R能力!$FK$9:$FK$558,C587)=0,0,10))</f>
        <v>0</v>
      </c>
      <c r="V587" s="3">
        <f>IF(E587="小怪",0,IF(INDEX([1]非R能力!$FH$9:$FH$558,C587)=0,0,5000))</f>
        <v>0</v>
      </c>
      <c r="W587" s="3">
        <f>HLOOKUP(W$5,[2]人物技能基础!$O$3:$Q$553,$C587+1,0)</f>
        <v>3.637142857142857</v>
      </c>
      <c r="X587" s="3">
        <f>HLOOKUP(X$5,[2]人物技能基础!$O$3:$Q$553,$C587+1,0)</f>
        <v>2.0186428571428574</v>
      </c>
      <c r="Y587" s="3">
        <f>HLOOKUP(Y$5,[2]人物技能基础!$O$3:$Q$553,$C587+1,0)</f>
        <v>99.964285714285708</v>
      </c>
      <c r="Z587" s="3">
        <f t="shared" si="55"/>
        <v>430573</v>
      </c>
      <c r="AA587" s="3">
        <f t="shared" si="56"/>
        <v>9644</v>
      </c>
      <c r="AB587" s="3">
        <f t="shared" si="57"/>
        <v>0</v>
      </c>
      <c r="AC587" s="3">
        <f t="shared" si="58"/>
        <v>16899</v>
      </c>
      <c r="AD587" s="3">
        <f t="shared" si="59"/>
        <v>65956</v>
      </c>
    </row>
    <row r="588" spans="1:30" x14ac:dyDescent="0.15">
      <c r="A588" s="3">
        <v>583</v>
      </c>
      <c r="B588" s="3" t="str">
        <f t="shared" si="54"/>
        <v>关卡583小怪</v>
      </c>
      <c r="C588" s="3">
        <f>INDEX([3]关卡!$J$19:$J$2018,A588)</f>
        <v>311</v>
      </c>
      <c r="D588" s="3">
        <f>INDEX([3]关卡!$N$19:$N$2018,A588)</f>
        <v>311</v>
      </c>
      <c r="E588" s="3" t="s">
        <v>24</v>
      </c>
      <c r="F588" s="3" t="s">
        <v>26</v>
      </c>
      <c r="G588" s="3">
        <v>3</v>
      </c>
      <c r="H588" s="3">
        <v>0</v>
      </c>
      <c r="I588" s="3">
        <v>0</v>
      </c>
      <c r="J588" s="4">
        <v>1</v>
      </c>
      <c r="K588" s="4">
        <v>1</v>
      </c>
      <c r="L588" s="4">
        <v>2</v>
      </c>
      <c r="M588" s="3">
        <v>15</v>
      </c>
      <c r="N588" s="3">
        <v>2</v>
      </c>
      <c r="O588" s="3">
        <f>HLOOKUP(O$5,[1]非R能力!$B$8:$F$558,$C588+1,0)</f>
        <v>477751.26060832443</v>
      </c>
      <c r="P588" s="3">
        <f>HLOOKUP(P$5,[1]非R能力!$B$8:$F$558,$C588+1,0)</f>
        <v>79326.547160575181</v>
      </c>
      <c r="Q588" s="3">
        <f>HLOOKUP(Q$5,[1]非R能力!$B$8:$F$558,$C588+1,0)</f>
        <v>48221.496047771165</v>
      </c>
      <c r="R588" s="3">
        <f>HLOOKUP(R$5,[1]非R能力!$B$8:$F$558,$C588+1,0)</f>
        <v>65956.30004918795</v>
      </c>
      <c r="S588" s="3">
        <f>HLOOKUP(S$5,[1]非R能力!$B$8:$F$558,$C588+1,0)</f>
        <v>16899.473853903855</v>
      </c>
      <c r="T588" s="3">
        <f>INDEX([1]非R能力!$H$9:$H$558,D588)</f>
        <v>19173.860327097176</v>
      </c>
      <c r="U588" s="3">
        <f>IF(E588="小怪",0,IF(INDEX([1]非R能力!$FK$9:$FK$558,C588)=0,0,10))</f>
        <v>0</v>
      </c>
      <c r="V588" s="3">
        <f>IF(E588="小怪",0,IF(INDEX([1]非R能力!$FH$9:$FH$558,C588)=0,0,5000))</f>
        <v>0</v>
      </c>
      <c r="W588" s="3">
        <f>HLOOKUP(W$5,[2]人物技能基础!$O$3:$Q$553,$C588+1,0)</f>
        <v>3.637142857142857</v>
      </c>
      <c r="X588" s="3">
        <f>HLOOKUP(X$5,[2]人物技能基础!$O$3:$Q$553,$C588+1,0)</f>
        <v>2.0186428571428574</v>
      </c>
      <c r="Y588" s="3">
        <f>HLOOKUP(Y$5,[2]人物技能基础!$O$3:$Q$553,$C588+1,0)</f>
        <v>99.964285714285708</v>
      </c>
      <c r="Z588" s="3">
        <f t="shared" si="55"/>
        <v>430573</v>
      </c>
      <c r="AA588" s="3">
        <f t="shared" si="56"/>
        <v>9644</v>
      </c>
      <c r="AB588" s="3">
        <f t="shared" si="57"/>
        <v>0</v>
      </c>
      <c r="AC588" s="3">
        <f t="shared" si="58"/>
        <v>16899</v>
      </c>
      <c r="AD588" s="3">
        <f t="shared" si="59"/>
        <v>65956</v>
      </c>
    </row>
    <row r="589" spans="1:30" x14ac:dyDescent="0.15">
      <c r="A589" s="3">
        <v>584</v>
      </c>
      <c r="B589" s="3" t="str">
        <f t="shared" si="54"/>
        <v>关卡584小怪</v>
      </c>
      <c r="C589" s="3">
        <f>INDEX([3]关卡!$J$19:$J$2018,A589)</f>
        <v>311</v>
      </c>
      <c r="D589" s="3">
        <f>INDEX([3]关卡!$N$19:$N$2018,A589)</f>
        <v>311</v>
      </c>
      <c r="E589" s="3" t="s">
        <v>24</v>
      </c>
      <c r="F589" s="3" t="s">
        <v>26</v>
      </c>
      <c r="G589" s="3">
        <v>3</v>
      </c>
      <c r="H589" s="3">
        <v>0</v>
      </c>
      <c r="I589" s="3">
        <v>0</v>
      </c>
      <c r="J589" s="4">
        <v>1</v>
      </c>
      <c r="K589" s="4">
        <v>1</v>
      </c>
      <c r="L589" s="4">
        <v>2</v>
      </c>
      <c r="M589" s="3">
        <v>15</v>
      </c>
      <c r="N589" s="3">
        <v>2</v>
      </c>
      <c r="O589" s="3">
        <f>HLOOKUP(O$5,[1]非R能力!$B$8:$F$558,$C589+1,0)</f>
        <v>477751.26060832443</v>
      </c>
      <c r="P589" s="3">
        <f>HLOOKUP(P$5,[1]非R能力!$B$8:$F$558,$C589+1,0)</f>
        <v>79326.547160575181</v>
      </c>
      <c r="Q589" s="3">
        <f>HLOOKUP(Q$5,[1]非R能力!$B$8:$F$558,$C589+1,0)</f>
        <v>48221.496047771165</v>
      </c>
      <c r="R589" s="3">
        <f>HLOOKUP(R$5,[1]非R能力!$B$8:$F$558,$C589+1,0)</f>
        <v>65956.30004918795</v>
      </c>
      <c r="S589" s="3">
        <f>HLOOKUP(S$5,[1]非R能力!$B$8:$F$558,$C589+1,0)</f>
        <v>16899.473853903855</v>
      </c>
      <c r="T589" s="3">
        <f>INDEX([1]非R能力!$H$9:$H$558,D589)</f>
        <v>19173.860327097176</v>
      </c>
      <c r="U589" s="3">
        <f>IF(E589="小怪",0,IF(INDEX([1]非R能力!$FK$9:$FK$558,C589)=0,0,10))</f>
        <v>0</v>
      </c>
      <c r="V589" s="3">
        <f>IF(E589="小怪",0,IF(INDEX([1]非R能力!$FH$9:$FH$558,C589)=0,0,5000))</f>
        <v>0</v>
      </c>
      <c r="W589" s="3">
        <f>HLOOKUP(W$5,[2]人物技能基础!$O$3:$Q$553,$C589+1,0)</f>
        <v>3.637142857142857</v>
      </c>
      <c r="X589" s="3">
        <f>HLOOKUP(X$5,[2]人物技能基础!$O$3:$Q$553,$C589+1,0)</f>
        <v>2.0186428571428574</v>
      </c>
      <c r="Y589" s="3">
        <f>HLOOKUP(Y$5,[2]人物技能基础!$O$3:$Q$553,$C589+1,0)</f>
        <v>99.964285714285708</v>
      </c>
      <c r="Z589" s="3">
        <f t="shared" si="55"/>
        <v>430573</v>
      </c>
      <c r="AA589" s="3">
        <f t="shared" si="56"/>
        <v>9644</v>
      </c>
      <c r="AB589" s="3">
        <f t="shared" si="57"/>
        <v>0</v>
      </c>
      <c r="AC589" s="3">
        <f t="shared" si="58"/>
        <v>16899</v>
      </c>
      <c r="AD589" s="3">
        <f t="shared" si="59"/>
        <v>65956</v>
      </c>
    </row>
    <row r="590" spans="1:30" x14ac:dyDescent="0.15">
      <c r="A590" s="3">
        <v>585</v>
      </c>
      <c r="B590" s="3" t="str">
        <f t="shared" si="54"/>
        <v>关卡585小怪</v>
      </c>
      <c r="C590" s="3">
        <f>INDEX([3]关卡!$J$19:$J$2018,A590)</f>
        <v>311</v>
      </c>
      <c r="D590" s="3">
        <f>INDEX([3]关卡!$N$19:$N$2018,A590)</f>
        <v>311</v>
      </c>
      <c r="E590" s="3" t="s">
        <v>24</v>
      </c>
      <c r="F590" s="3" t="s">
        <v>26</v>
      </c>
      <c r="G590" s="3">
        <v>3</v>
      </c>
      <c r="H590" s="3">
        <v>0</v>
      </c>
      <c r="I590" s="3">
        <v>0</v>
      </c>
      <c r="J590" s="4">
        <v>1</v>
      </c>
      <c r="K590" s="4">
        <v>1</v>
      </c>
      <c r="L590" s="4">
        <v>2</v>
      </c>
      <c r="M590" s="3">
        <v>15</v>
      </c>
      <c r="N590" s="3">
        <v>2</v>
      </c>
      <c r="O590" s="3">
        <f>HLOOKUP(O$5,[1]非R能力!$B$8:$F$558,$C590+1,0)</f>
        <v>477751.26060832443</v>
      </c>
      <c r="P590" s="3">
        <f>HLOOKUP(P$5,[1]非R能力!$B$8:$F$558,$C590+1,0)</f>
        <v>79326.547160575181</v>
      </c>
      <c r="Q590" s="3">
        <f>HLOOKUP(Q$5,[1]非R能力!$B$8:$F$558,$C590+1,0)</f>
        <v>48221.496047771165</v>
      </c>
      <c r="R590" s="3">
        <f>HLOOKUP(R$5,[1]非R能力!$B$8:$F$558,$C590+1,0)</f>
        <v>65956.30004918795</v>
      </c>
      <c r="S590" s="3">
        <f>HLOOKUP(S$5,[1]非R能力!$B$8:$F$558,$C590+1,0)</f>
        <v>16899.473853903855</v>
      </c>
      <c r="T590" s="3">
        <f>INDEX([1]非R能力!$H$9:$H$558,D590)</f>
        <v>19173.860327097176</v>
      </c>
      <c r="U590" s="3">
        <f>IF(E590="小怪",0,IF(INDEX([1]非R能力!$FK$9:$FK$558,C590)=0,0,10))</f>
        <v>0</v>
      </c>
      <c r="V590" s="3">
        <f>IF(E590="小怪",0,IF(INDEX([1]非R能力!$FH$9:$FH$558,C590)=0,0,5000))</f>
        <v>0</v>
      </c>
      <c r="W590" s="3">
        <f>HLOOKUP(W$5,[2]人物技能基础!$O$3:$Q$553,$C590+1,0)</f>
        <v>3.637142857142857</v>
      </c>
      <c r="X590" s="3">
        <f>HLOOKUP(X$5,[2]人物技能基础!$O$3:$Q$553,$C590+1,0)</f>
        <v>2.0186428571428574</v>
      </c>
      <c r="Y590" s="3">
        <f>HLOOKUP(Y$5,[2]人物技能基础!$O$3:$Q$553,$C590+1,0)</f>
        <v>99.964285714285708</v>
      </c>
      <c r="Z590" s="3">
        <f t="shared" si="55"/>
        <v>430573</v>
      </c>
      <c r="AA590" s="3">
        <f t="shared" si="56"/>
        <v>9644</v>
      </c>
      <c r="AB590" s="3">
        <f t="shared" si="57"/>
        <v>0</v>
      </c>
      <c r="AC590" s="3">
        <f t="shared" si="58"/>
        <v>16899</v>
      </c>
      <c r="AD590" s="3">
        <f t="shared" si="59"/>
        <v>65956</v>
      </c>
    </row>
    <row r="591" spans="1:30" x14ac:dyDescent="0.15">
      <c r="A591" s="3">
        <v>586</v>
      </c>
      <c r="B591" s="3" t="str">
        <f t="shared" si="54"/>
        <v>关卡586小怪</v>
      </c>
      <c r="C591" s="3">
        <f>INDEX([3]关卡!$J$19:$J$2018,A591)</f>
        <v>311</v>
      </c>
      <c r="D591" s="3">
        <f>INDEX([3]关卡!$N$19:$N$2018,A591)</f>
        <v>311</v>
      </c>
      <c r="E591" s="3" t="s">
        <v>24</v>
      </c>
      <c r="F591" s="3" t="s">
        <v>26</v>
      </c>
      <c r="G591" s="3">
        <v>3</v>
      </c>
      <c r="H591" s="3">
        <v>0</v>
      </c>
      <c r="I591" s="3">
        <v>0</v>
      </c>
      <c r="J591" s="4">
        <v>1</v>
      </c>
      <c r="K591" s="4">
        <v>1</v>
      </c>
      <c r="L591" s="4">
        <v>2</v>
      </c>
      <c r="M591" s="3">
        <v>15</v>
      </c>
      <c r="N591" s="3">
        <v>2</v>
      </c>
      <c r="O591" s="3">
        <f>HLOOKUP(O$5,[1]非R能力!$B$8:$F$558,$C591+1,0)</f>
        <v>477751.26060832443</v>
      </c>
      <c r="P591" s="3">
        <f>HLOOKUP(P$5,[1]非R能力!$B$8:$F$558,$C591+1,0)</f>
        <v>79326.547160575181</v>
      </c>
      <c r="Q591" s="3">
        <f>HLOOKUP(Q$5,[1]非R能力!$B$8:$F$558,$C591+1,0)</f>
        <v>48221.496047771165</v>
      </c>
      <c r="R591" s="3">
        <f>HLOOKUP(R$5,[1]非R能力!$B$8:$F$558,$C591+1,0)</f>
        <v>65956.30004918795</v>
      </c>
      <c r="S591" s="3">
        <f>HLOOKUP(S$5,[1]非R能力!$B$8:$F$558,$C591+1,0)</f>
        <v>16899.473853903855</v>
      </c>
      <c r="T591" s="3">
        <f>INDEX([1]非R能力!$H$9:$H$558,D591)</f>
        <v>19173.860327097176</v>
      </c>
      <c r="U591" s="3">
        <f>IF(E591="小怪",0,IF(INDEX([1]非R能力!$FK$9:$FK$558,C591)=0,0,10))</f>
        <v>0</v>
      </c>
      <c r="V591" s="3">
        <f>IF(E591="小怪",0,IF(INDEX([1]非R能力!$FH$9:$FH$558,C591)=0,0,5000))</f>
        <v>0</v>
      </c>
      <c r="W591" s="3">
        <f>HLOOKUP(W$5,[2]人物技能基础!$O$3:$Q$553,$C591+1,0)</f>
        <v>3.637142857142857</v>
      </c>
      <c r="X591" s="3">
        <f>HLOOKUP(X$5,[2]人物技能基础!$O$3:$Q$553,$C591+1,0)</f>
        <v>2.0186428571428574</v>
      </c>
      <c r="Y591" s="3">
        <f>HLOOKUP(Y$5,[2]人物技能基础!$O$3:$Q$553,$C591+1,0)</f>
        <v>99.964285714285708</v>
      </c>
      <c r="Z591" s="3">
        <f t="shared" si="55"/>
        <v>430573</v>
      </c>
      <c r="AA591" s="3">
        <f t="shared" si="56"/>
        <v>9644</v>
      </c>
      <c r="AB591" s="3">
        <f t="shared" si="57"/>
        <v>0</v>
      </c>
      <c r="AC591" s="3">
        <f t="shared" si="58"/>
        <v>16899</v>
      </c>
      <c r="AD591" s="3">
        <f t="shared" si="59"/>
        <v>65956</v>
      </c>
    </row>
    <row r="592" spans="1:30" x14ac:dyDescent="0.15">
      <c r="A592" s="3">
        <v>587</v>
      </c>
      <c r="B592" s="3" t="str">
        <f t="shared" si="54"/>
        <v>关卡587小怪</v>
      </c>
      <c r="C592" s="3">
        <f>INDEX([3]关卡!$J$19:$J$2018,A592)</f>
        <v>311</v>
      </c>
      <c r="D592" s="3">
        <f>INDEX([3]关卡!$N$19:$N$2018,A592)</f>
        <v>311</v>
      </c>
      <c r="E592" s="3" t="s">
        <v>24</v>
      </c>
      <c r="F592" s="3" t="s">
        <v>26</v>
      </c>
      <c r="G592" s="3">
        <v>3</v>
      </c>
      <c r="H592" s="3">
        <v>0</v>
      </c>
      <c r="I592" s="3">
        <v>0</v>
      </c>
      <c r="J592" s="4">
        <v>1</v>
      </c>
      <c r="K592" s="4">
        <v>1</v>
      </c>
      <c r="L592" s="4">
        <v>2</v>
      </c>
      <c r="M592" s="3">
        <v>15</v>
      </c>
      <c r="N592" s="3">
        <v>2</v>
      </c>
      <c r="O592" s="3">
        <f>HLOOKUP(O$5,[1]非R能力!$B$8:$F$558,$C592+1,0)</f>
        <v>477751.26060832443</v>
      </c>
      <c r="P592" s="3">
        <f>HLOOKUP(P$5,[1]非R能力!$B$8:$F$558,$C592+1,0)</f>
        <v>79326.547160575181</v>
      </c>
      <c r="Q592" s="3">
        <f>HLOOKUP(Q$5,[1]非R能力!$B$8:$F$558,$C592+1,0)</f>
        <v>48221.496047771165</v>
      </c>
      <c r="R592" s="3">
        <f>HLOOKUP(R$5,[1]非R能力!$B$8:$F$558,$C592+1,0)</f>
        <v>65956.30004918795</v>
      </c>
      <c r="S592" s="3">
        <f>HLOOKUP(S$5,[1]非R能力!$B$8:$F$558,$C592+1,0)</f>
        <v>16899.473853903855</v>
      </c>
      <c r="T592" s="3">
        <f>INDEX([1]非R能力!$H$9:$H$558,D592)</f>
        <v>19173.860327097176</v>
      </c>
      <c r="U592" s="3">
        <f>IF(E592="小怪",0,IF(INDEX([1]非R能力!$FK$9:$FK$558,C592)=0,0,10))</f>
        <v>0</v>
      </c>
      <c r="V592" s="3">
        <f>IF(E592="小怪",0,IF(INDEX([1]非R能力!$FH$9:$FH$558,C592)=0,0,5000))</f>
        <v>0</v>
      </c>
      <c r="W592" s="3">
        <f>HLOOKUP(W$5,[2]人物技能基础!$O$3:$Q$553,$C592+1,0)</f>
        <v>3.637142857142857</v>
      </c>
      <c r="X592" s="3">
        <f>HLOOKUP(X$5,[2]人物技能基础!$O$3:$Q$553,$C592+1,0)</f>
        <v>2.0186428571428574</v>
      </c>
      <c r="Y592" s="3">
        <f>HLOOKUP(Y$5,[2]人物技能基础!$O$3:$Q$553,$C592+1,0)</f>
        <v>99.964285714285708</v>
      </c>
      <c r="Z592" s="3">
        <f t="shared" si="55"/>
        <v>430573</v>
      </c>
      <c r="AA592" s="3">
        <f t="shared" si="56"/>
        <v>9644</v>
      </c>
      <c r="AB592" s="3">
        <f t="shared" si="57"/>
        <v>0</v>
      </c>
      <c r="AC592" s="3">
        <f t="shared" si="58"/>
        <v>16899</v>
      </c>
      <c r="AD592" s="3">
        <f t="shared" si="59"/>
        <v>65956</v>
      </c>
    </row>
    <row r="593" spans="1:30" x14ac:dyDescent="0.15">
      <c r="A593" s="3">
        <v>588</v>
      </c>
      <c r="B593" s="3" t="str">
        <f t="shared" si="54"/>
        <v>关卡588小怪</v>
      </c>
      <c r="C593" s="3">
        <f>INDEX([3]关卡!$J$19:$J$2018,A593)</f>
        <v>311</v>
      </c>
      <c r="D593" s="3">
        <f>INDEX([3]关卡!$N$19:$N$2018,A593)</f>
        <v>311</v>
      </c>
      <c r="E593" s="3" t="s">
        <v>24</v>
      </c>
      <c r="F593" s="3" t="s">
        <v>26</v>
      </c>
      <c r="G593" s="3">
        <v>3</v>
      </c>
      <c r="H593" s="3">
        <v>0</v>
      </c>
      <c r="I593" s="3">
        <v>0</v>
      </c>
      <c r="J593" s="4">
        <v>1</v>
      </c>
      <c r="K593" s="4">
        <v>1</v>
      </c>
      <c r="L593" s="4">
        <v>2</v>
      </c>
      <c r="M593" s="3">
        <v>15</v>
      </c>
      <c r="N593" s="3">
        <v>2</v>
      </c>
      <c r="O593" s="3">
        <f>HLOOKUP(O$5,[1]非R能力!$B$8:$F$558,$C593+1,0)</f>
        <v>477751.26060832443</v>
      </c>
      <c r="P593" s="3">
        <f>HLOOKUP(P$5,[1]非R能力!$B$8:$F$558,$C593+1,0)</f>
        <v>79326.547160575181</v>
      </c>
      <c r="Q593" s="3">
        <f>HLOOKUP(Q$5,[1]非R能力!$B$8:$F$558,$C593+1,0)</f>
        <v>48221.496047771165</v>
      </c>
      <c r="R593" s="3">
        <f>HLOOKUP(R$5,[1]非R能力!$B$8:$F$558,$C593+1,0)</f>
        <v>65956.30004918795</v>
      </c>
      <c r="S593" s="3">
        <f>HLOOKUP(S$5,[1]非R能力!$B$8:$F$558,$C593+1,0)</f>
        <v>16899.473853903855</v>
      </c>
      <c r="T593" s="3">
        <f>INDEX([1]非R能力!$H$9:$H$558,D593)</f>
        <v>19173.860327097176</v>
      </c>
      <c r="U593" s="3">
        <f>IF(E593="小怪",0,IF(INDEX([1]非R能力!$FK$9:$FK$558,C593)=0,0,10))</f>
        <v>0</v>
      </c>
      <c r="V593" s="3">
        <f>IF(E593="小怪",0,IF(INDEX([1]非R能力!$FH$9:$FH$558,C593)=0,0,5000))</f>
        <v>0</v>
      </c>
      <c r="W593" s="3">
        <f>HLOOKUP(W$5,[2]人物技能基础!$O$3:$Q$553,$C593+1,0)</f>
        <v>3.637142857142857</v>
      </c>
      <c r="X593" s="3">
        <f>HLOOKUP(X$5,[2]人物技能基础!$O$3:$Q$553,$C593+1,0)</f>
        <v>2.0186428571428574</v>
      </c>
      <c r="Y593" s="3">
        <f>HLOOKUP(Y$5,[2]人物技能基础!$O$3:$Q$553,$C593+1,0)</f>
        <v>99.964285714285708</v>
      </c>
      <c r="Z593" s="3">
        <f t="shared" si="55"/>
        <v>430573</v>
      </c>
      <c r="AA593" s="3">
        <f t="shared" si="56"/>
        <v>9644</v>
      </c>
      <c r="AB593" s="3">
        <f t="shared" si="57"/>
        <v>0</v>
      </c>
      <c r="AC593" s="3">
        <f t="shared" si="58"/>
        <v>16899</v>
      </c>
      <c r="AD593" s="3">
        <f t="shared" si="59"/>
        <v>65956</v>
      </c>
    </row>
    <row r="594" spans="1:30" x14ac:dyDescent="0.15">
      <c r="A594" s="3">
        <v>589</v>
      </c>
      <c r="B594" s="3" t="str">
        <f t="shared" si="54"/>
        <v>关卡589小怪</v>
      </c>
      <c r="C594" s="3">
        <f>INDEX([3]关卡!$J$19:$J$2018,A594)</f>
        <v>311</v>
      </c>
      <c r="D594" s="3">
        <f>INDEX([3]关卡!$N$19:$N$2018,A594)</f>
        <v>311</v>
      </c>
      <c r="E594" s="3" t="s">
        <v>24</v>
      </c>
      <c r="F594" s="3" t="s">
        <v>26</v>
      </c>
      <c r="G594" s="3">
        <v>3</v>
      </c>
      <c r="H594" s="3">
        <v>0</v>
      </c>
      <c r="I594" s="3">
        <v>0</v>
      </c>
      <c r="J594" s="4">
        <v>1</v>
      </c>
      <c r="K594" s="4">
        <v>1</v>
      </c>
      <c r="L594" s="4">
        <v>2</v>
      </c>
      <c r="M594" s="3">
        <v>15</v>
      </c>
      <c r="N594" s="3">
        <v>2</v>
      </c>
      <c r="O594" s="3">
        <f>HLOOKUP(O$5,[1]非R能力!$B$8:$F$558,$C594+1,0)</f>
        <v>477751.26060832443</v>
      </c>
      <c r="P594" s="3">
        <f>HLOOKUP(P$5,[1]非R能力!$B$8:$F$558,$C594+1,0)</f>
        <v>79326.547160575181</v>
      </c>
      <c r="Q594" s="3">
        <f>HLOOKUP(Q$5,[1]非R能力!$B$8:$F$558,$C594+1,0)</f>
        <v>48221.496047771165</v>
      </c>
      <c r="R594" s="3">
        <f>HLOOKUP(R$5,[1]非R能力!$B$8:$F$558,$C594+1,0)</f>
        <v>65956.30004918795</v>
      </c>
      <c r="S594" s="3">
        <f>HLOOKUP(S$5,[1]非R能力!$B$8:$F$558,$C594+1,0)</f>
        <v>16899.473853903855</v>
      </c>
      <c r="T594" s="3">
        <f>INDEX([1]非R能力!$H$9:$H$558,D594)</f>
        <v>19173.860327097176</v>
      </c>
      <c r="U594" s="3">
        <f>IF(E594="小怪",0,IF(INDEX([1]非R能力!$FK$9:$FK$558,C594)=0,0,10))</f>
        <v>0</v>
      </c>
      <c r="V594" s="3">
        <f>IF(E594="小怪",0,IF(INDEX([1]非R能力!$FH$9:$FH$558,C594)=0,0,5000))</f>
        <v>0</v>
      </c>
      <c r="W594" s="3">
        <f>HLOOKUP(W$5,[2]人物技能基础!$O$3:$Q$553,$C594+1,0)</f>
        <v>3.637142857142857</v>
      </c>
      <c r="X594" s="3">
        <f>HLOOKUP(X$5,[2]人物技能基础!$O$3:$Q$553,$C594+1,0)</f>
        <v>2.0186428571428574</v>
      </c>
      <c r="Y594" s="3">
        <f>HLOOKUP(Y$5,[2]人物技能基础!$O$3:$Q$553,$C594+1,0)</f>
        <v>99.964285714285708</v>
      </c>
      <c r="Z594" s="3">
        <f t="shared" si="55"/>
        <v>430573</v>
      </c>
      <c r="AA594" s="3">
        <f t="shared" si="56"/>
        <v>9644</v>
      </c>
      <c r="AB594" s="3">
        <f t="shared" si="57"/>
        <v>0</v>
      </c>
      <c r="AC594" s="3">
        <f t="shared" si="58"/>
        <v>16899</v>
      </c>
      <c r="AD594" s="3">
        <f t="shared" si="59"/>
        <v>65956</v>
      </c>
    </row>
    <row r="595" spans="1:30" x14ac:dyDescent="0.15">
      <c r="A595" s="3">
        <v>590</v>
      </c>
      <c r="B595" s="3" t="str">
        <f t="shared" si="54"/>
        <v>关卡590小怪</v>
      </c>
      <c r="C595" s="3">
        <f>INDEX([3]关卡!$J$19:$J$2018,A595)</f>
        <v>311</v>
      </c>
      <c r="D595" s="3">
        <f>INDEX([3]关卡!$N$19:$N$2018,A595)</f>
        <v>311</v>
      </c>
      <c r="E595" s="3" t="s">
        <v>24</v>
      </c>
      <c r="F595" s="3" t="s">
        <v>26</v>
      </c>
      <c r="G595" s="3">
        <v>3</v>
      </c>
      <c r="H595" s="3">
        <v>0</v>
      </c>
      <c r="I595" s="3">
        <v>0</v>
      </c>
      <c r="J595" s="4">
        <v>1</v>
      </c>
      <c r="K595" s="4">
        <v>1</v>
      </c>
      <c r="L595" s="4">
        <v>2</v>
      </c>
      <c r="M595" s="3">
        <v>15</v>
      </c>
      <c r="N595" s="3">
        <v>2</v>
      </c>
      <c r="O595" s="3">
        <f>HLOOKUP(O$5,[1]非R能力!$B$8:$F$558,$C595+1,0)</f>
        <v>477751.26060832443</v>
      </c>
      <c r="P595" s="3">
        <f>HLOOKUP(P$5,[1]非R能力!$B$8:$F$558,$C595+1,0)</f>
        <v>79326.547160575181</v>
      </c>
      <c r="Q595" s="3">
        <f>HLOOKUP(Q$5,[1]非R能力!$B$8:$F$558,$C595+1,0)</f>
        <v>48221.496047771165</v>
      </c>
      <c r="R595" s="3">
        <f>HLOOKUP(R$5,[1]非R能力!$B$8:$F$558,$C595+1,0)</f>
        <v>65956.30004918795</v>
      </c>
      <c r="S595" s="3">
        <f>HLOOKUP(S$5,[1]非R能力!$B$8:$F$558,$C595+1,0)</f>
        <v>16899.473853903855</v>
      </c>
      <c r="T595" s="3">
        <f>INDEX([1]非R能力!$H$9:$H$558,D595)</f>
        <v>19173.860327097176</v>
      </c>
      <c r="U595" s="3">
        <f>IF(E595="小怪",0,IF(INDEX([1]非R能力!$FK$9:$FK$558,C595)=0,0,10))</f>
        <v>0</v>
      </c>
      <c r="V595" s="3">
        <f>IF(E595="小怪",0,IF(INDEX([1]非R能力!$FH$9:$FH$558,C595)=0,0,5000))</f>
        <v>0</v>
      </c>
      <c r="W595" s="3">
        <f>HLOOKUP(W$5,[2]人物技能基础!$O$3:$Q$553,$C595+1,0)</f>
        <v>3.637142857142857</v>
      </c>
      <c r="X595" s="3">
        <f>HLOOKUP(X$5,[2]人物技能基础!$O$3:$Q$553,$C595+1,0)</f>
        <v>2.0186428571428574</v>
      </c>
      <c r="Y595" s="3">
        <f>HLOOKUP(Y$5,[2]人物技能基础!$O$3:$Q$553,$C595+1,0)</f>
        <v>99.964285714285708</v>
      </c>
      <c r="Z595" s="3">
        <f t="shared" si="55"/>
        <v>430573</v>
      </c>
      <c r="AA595" s="3">
        <f t="shared" si="56"/>
        <v>9644</v>
      </c>
      <c r="AB595" s="3">
        <f t="shared" si="57"/>
        <v>0</v>
      </c>
      <c r="AC595" s="3">
        <f t="shared" si="58"/>
        <v>16899</v>
      </c>
      <c r="AD595" s="3">
        <f t="shared" si="59"/>
        <v>65956</v>
      </c>
    </row>
    <row r="596" spans="1:30" x14ac:dyDescent="0.15">
      <c r="A596" s="3">
        <v>591</v>
      </c>
      <c r="B596" s="3" t="str">
        <f t="shared" si="54"/>
        <v>关卡591小怪</v>
      </c>
      <c r="C596" s="3">
        <f>INDEX([3]关卡!$J$19:$J$2018,A596)</f>
        <v>312</v>
      </c>
      <c r="D596" s="3">
        <f>INDEX([3]关卡!$N$19:$N$2018,A596)</f>
        <v>312</v>
      </c>
      <c r="E596" s="3" t="s">
        <v>24</v>
      </c>
      <c r="F596" s="3" t="s">
        <v>26</v>
      </c>
      <c r="G596" s="3">
        <v>3</v>
      </c>
      <c r="H596" s="3">
        <v>0</v>
      </c>
      <c r="I596" s="3">
        <v>0</v>
      </c>
      <c r="J596" s="4">
        <v>1</v>
      </c>
      <c r="K596" s="4">
        <v>1</v>
      </c>
      <c r="L596" s="4">
        <v>2</v>
      </c>
      <c r="M596" s="3">
        <v>15</v>
      </c>
      <c r="N596" s="3">
        <v>2</v>
      </c>
      <c r="O596" s="3">
        <f>HLOOKUP(O$5,[1]非R能力!$B$8:$F$558,$C596+1,0)</f>
        <v>488413.95184526383</v>
      </c>
      <c r="P596" s="3">
        <f>HLOOKUP(P$5,[1]非R能力!$B$8:$F$558,$C596+1,0)</f>
        <v>80892.066188922996</v>
      </c>
      <c r="Q596" s="3">
        <f>HLOOKUP(Q$5,[1]非R能力!$B$8:$F$558,$C596+1,0)</f>
        <v>48998.327170116972</v>
      </c>
      <c r="R596" s="3">
        <f>HLOOKUP(R$5,[1]非R能力!$B$8:$F$558,$C596+1,0)</f>
        <v>67229.771847362805</v>
      </c>
      <c r="S596" s="3">
        <f>HLOOKUP(S$5,[1]非R能力!$B$8:$F$558,$C596+1,0)</f>
        <v>17171.310350889442</v>
      </c>
      <c r="T596" s="3">
        <f>INDEX([1]非R能力!$H$9:$H$558,D596)</f>
        <v>19299.903826885879</v>
      </c>
      <c r="U596" s="3">
        <f>IF(E596="小怪",0,IF(INDEX([1]非R能力!$FK$9:$FK$558,C596)=0,0,10))</f>
        <v>0</v>
      </c>
      <c r="V596" s="3">
        <f>IF(E596="小怪",0,IF(INDEX([1]非R能力!$FH$9:$FH$558,C596)=0,0,5000))</f>
        <v>0</v>
      </c>
      <c r="W596" s="3">
        <f>HLOOKUP(W$5,[2]人物技能基础!$O$3:$Q$553,$C596+1,0)</f>
        <v>3.637142857142857</v>
      </c>
      <c r="X596" s="3">
        <f>HLOOKUP(X$5,[2]人物技能基础!$O$3:$Q$553,$C596+1,0)</f>
        <v>2.0186428571428574</v>
      </c>
      <c r="Y596" s="3">
        <f>HLOOKUP(Y$5,[2]人物技能基础!$O$3:$Q$553,$C596+1,0)</f>
        <v>99.964285714285708</v>
      </c>
      <c r="Z596" s="3">
        <f t="shared" si="55"/>
        <v>438460</v>
      </c>
      <c r="AA596" s="3">
        <f t="shared" si="56"/>
        <v>9799</v>
      </c>
      <c r="AB596" s="3">
        <f t="shared" si="57"/>
        <v>0</v>
      </c>
      <c r="AC596" s="3">
        <f t="shared" si="58"/>
        <v>17171</v>
      </c>
      <c r="AD596" s="3">
        <f t="shared" si="59"/>
        <v>67229</v>
      </c>
    </row>
    <row r="597" spans="1:30" x14ac:dyDescent="0.15">
      <c r="A597" s="3">
        <v>592</v>
      </c>
      <c r="B597" s="3" t="str">
        <f t="shared" si="54"/>
        <v>关卡592小怪</v>
      </c>
      <c r="C597" s="3">
        <f>INDEX([3]关卡!$J$19:$J$2018,A597)</f>
        <v>312</v>
      </c>
      <c r="D597" s="3">
        <f>INDEX([3]关卡!$N$19:$N$2018,A597)</f>
        <v>312</v>
      </c>
      <c r="E597" s="3" t="s">
        <v>24</v>
      </c>
      <c r="F597" s="3" t="s">
        <v>26</v>
      </c>
      <c r="G597" s="3">
        <v>3</v>
      </c>
      <c r="H597" s="3">
        <v>0</v>
      </c>
      <c r="I597" s="3">
        <v>0</v>
      </c>
      <c r="J597" s="4">
        <v>1</v>
      </c>
      <c r="K597" s="4">
        <v>1</v>
      </c>
      <c r="L597" s="4">
        <v>2</v>
      </c>
      <c r="M597" s="3">
        <v>15</v>
      </c>
      <c r="N597" s="3">
        <v>2</v>
      </c>
      <c r="O597" s="3">
        <f>HLOOKUP(O$5,[1]非R能力!$B$8:$F$558,$C597+1,0)</f>
        <v>488413.95184526383</v>
      </c>
      <c r="P597" s="3">
        <f>HLOOKUP(P$5,[1]非R能力!$B$8:$F$558,$C597+1,0)</f>
        <v>80892.066188922996</v>
      </c>
      <c r="Q597" s="3">
        <f>HLOOKUP(Q$5,[1]非R能力!$B$8:$F$558,$C597+1,0)</f>
        <v>48998.327170116972</v>
      </c>
      <c r="R597" s="3">
        <f>HLOOKUP(R$5,[1]非R能力!$B$8:$F$558,$C597+1,0)</f>
        <v>67229.771847362805</v>
      </c>
      <c r="S597" s="3">
        <f>HLOOKUP(S$5,[1]非R能力!$B$8:$F$558,$C597+1,0)</f>
        <v>17171.310350889442</v>
      </c>
      <c r="T597" s="3">
        <f>INDEX([1]非R能力!$H$9:$H$558,D597)</f>
        <v>19299.903826885879</v>
      </c>
      <c r="U597" s="3">
        <f>IF(E597="小怪",0,IF(INDEX([1]非R能力!$FK$9:$FK$558,C597)=0,0,10))</f>
        <v>0</v>
      </c>
      <c r="V597" s="3">
        <f>IF(E597="小怪",0,IF(INDEX([1]非R能力!$FH$9:$FH$558,C597)=0,0,5000))</f>
        <v>0</v>
      </c>
      <c r="W597" s="3">
        <f>HLOOKUP(W$5,[2]人物技能基础!$O$3:$Q$553,$C597+1,0)</f>
        <v>3.637142857142857</v>
      </c>
      <c r="X597" s="3">
        <f>HLOOKUP(X$5,[2]人物技能基础!$O$3:$Q$553,$C597+1,0)</f>
        <v>2.0186428571428574</v>
      </c>
      <c r="Y597" s="3">
        <f>HLOOKUP(Y$5,[2]人物技能基础!$O$3:$Q$553,$C597+1,0)</f>
        <v>99.964285714285708</v>
      </c>
      <c r="Z597" s="3">
        <f t="shared" si="55"/>
        <v>438460</v>
      </c>
      <c r="AA597" s="3">
        <f t="shared" si="56"/>
        <v>9799</v>
      </c>
      <c r="AB597" s="3">
        <f t="shared" si="57"/>
        <v>0</v>
      </c>
      <c r="AC597" s="3">
        <f t="shared" si="58"/>
        <v>17171</v>
      </c>
      <c r="AD597" s="3">
        <f t="shared" si="59"/>
        <v>67229</v>
      </c>
    </row>
    <row r="598" spans="1:30" x14ac:dyDescent="0.15">
      <c r="A598" s="3">
        <v>593</v>
      </c>
      <c r="B598" s="3" t="str">
        <f t="shared" si="54"/>
        <v>关卡593小怪</v>
      </c>
      <c r="C598" s="3">
        <f>INDEX([3]关卡!$J$19:$J$2018,A598)</f>
        <v>312</v>
      </c>
      <c r="D598" s="3">
        <f>INDEX([3]关卡!$N$19:$N$2018,A598)</f>
        <v>312</v>
      </c>
      <c r="E598" s="3" t="s">
        <v>24</v>
      </c>
      <c r="F598" s="3" t="s">
        <v>26</v>
      </c>
      <c r="G598" s="3">
        <v>3</v>
      </c>
      <c r="H598" s="3">
        <v>0</v>
      </c>
      <c r="I598" s="3">
        <v>0</v>
      </c>
      <c r="J598" s="4">
        <v>1</v>
      </c>
      <c r="K598" s="4">
        <v>1</v>
      </c>
      <c r="L598" s="4">
        <v>2</v>
      </c>
      <c r="M598" s="3">
        <v>15</v>
      </c>
      <c r="N598" s="3">
        <v>2</v>
      </c>
      <c r="O598" s="3">
        <f>HLOOKUP(O$5,[1]非R能力!$B$8:$F$558,$C598+1,0)</f>
        <v>488413.95184526383</v>
      </c>
      <c r="P598" s="3">
        <f>HLOOKUP(P$5,[1]非R能力!$B$8:$F$558,$C598+1,0)</f>
        <v>80892.066188922996</v>
      </c>
      <c r="Q598" s="3">
        <f>HLOOKUP(Q$5,[1]非R能力!$B$8:$F$558,$C598+1,0)</f>
        <v>48998.327170116972</v>
      </c>
      <c r="R598" s="3">
        <f>HLOOKUP(R$5,[1]非R能力!$B$8:$F$558,$C598+1,0)</f>
        <v>67229.771847362805</v>
      </c>
      <c r="S598" s="3">
        <f>HLOOKUP(S$5,[1]非R能力!$B$8:$F$558,$C598+1,0)</f>
        <v>17171.310350889442</v>
      </c>
      <c r="T598" s="3">
        <f>INDEX([1]非R能力!$H$9:$H$558,D598)</f>
        <v>19299.903826885879</v>
      </c>
      <c r="U598" s="3">
        <f>IF(E598="小怪",0,IF(INDEX([1]非R能力!$FK$9:$FK$558,C598)=0,0,10))</f>
        <v>0</v>
      </c>
      <c r="V598" s="3">
        <f>IF(E598="小怪",0,IF(INDEX([1]非R能力!$FH$9:$FH$558,C598)=0,0,5000))</f>
        <v>0</v>
      </c>
      <c r="W598" s="3">
        <f>HLOOKUP(W$5,[2]人物技能基础!$O$3:$Q$553,$C598+1,0)</f>
        <v>3.637142857142857</v>
      </c>
      <c r="X598" s="3">
        <f>HLOOKUP(X$5,[2]人物技能基础!$O$3:$Q$553,$C598+1,0)</f>
        <v>2.0186428571428574</v>
      </c>
      <c r="Y598" s="3">
        <f>HLOOKUP(Y$5,[2]人物技能基础!$O$3:$Q$553,$C598+1,0)</f>
        <v>99.964285714285708</v>
      </c>
      <c r="Z598" s="3">
        <f t="shared" si="55"/>
        <v>438460</v>
      </c>
      <c r="AA598" s="3">
        <f t="shared" si="56"/>
        <v>9799</v>
      </c>
      <c r="AB598" s="3">
        <f t="shared" si="57"/>
        <v>0</v>
      </c>
      <c r="AC598" s="3">
        <f t="shared" si="58"/>
        <v>17171</v>
      </c>
      <c r="AD598" s="3">
        <f t="shared" si="59"/>
        <v>67229</v>
      </c>
    </row>
    <row r="599" spans="1:30" x14ac:dyDescent="0.15">
      <c r="A599" s="3">
        <v>594</v>
      </c>
      <c r="B599" s="3" t="str">
        <f t="shared" si="54"/>
        <v>关卡594小怪</v>
      </c>
      <c r="C599" s="3">
        <f>INDEX([3]关卡!$J$19:$J$2018,A599)</f>
        <v>312</v>
      </c>
      <c r="D599" s="3">
        <f>INDEX([3]关卡!$N$19:$N$2018,A599)</f>
        <v>312</v>
      </c>
      <c r="E599" s="3" t="s">
        <v>24</v>
      </c>
      <c r="F599" s="3" t="s">
        <v>26</v>
      </c>
      <c r="G599" s="3">
        <v>3</v>
      </c>
      <c r="H599" s="3">
        <v>0</v>
      </c>
      <c r="I599" s="3">
        <v>0</v>
      </c>
      <c r="J599" s="4">
        <v>1</v>
      </c>
      <c r="K599" s="4">
        <v>1</v>
      </c>
      <c r="L599" s="4">
        <v>2</v>
      </c>
      <c r="M599" s="3">
        <v>15</v>
      </c>
      <c r="N599" s="3">
        <v>2</v>
      </c>
      <c r="O599" s="3">
        <f>HLOOKUP(O$5,[1]非R能力!$B$8:$F$558,$C599+1,0)</f>
        <v>488413.95184526383</v>
      </c>
      <c r="P599" s="3">
        <f>HLOOKUP(P$5,[1]非R能力!$B$8:$F$558,$C599+1,0)</f>
        <v>80892.066188922996</v>
      </c>
      <c r="Q599" s="3">
        <f>HLOOKUP(Q$5,[1]非R能力!$B$8:$F$558,$C599+1,0)</f>
        <v>48998.327170116972</v>
      </c>
      <c r="R599" s="3">
        <f>HLOOKUP(R$5,[1]非R能力!$B$8:$F$558,$C599+1,0)</f>
        <v>67229.771847362805</v>
      </c>
      <c r="S599" s="3">
        <f>HLOOKUP(S$5,[1]非R能力!$B$8:$F$558,$C599+1,0)</f>
        <v>17171.310350889442</v>
      </c>
      <c r="T599" s="3">
        <f>INDEX([1]非R能力!$H$9:$H$558,D599)</f>
        <v>19299.903826885879</v>
      </c>
      <c r="U599" s="3">
        <f>IF(E599="小怪",0,IF(INDEX([1]非R能力!$FK$9:$FK$558,C599)=0,0,10))</f>
        <v>0</v>
      </c>
      <c r="V599" s="3">
        <f>IF(E599="小怪",0,IF(INDEX([1]非R能力!$FH$9:$FH$558,C599)=0,0,5000))</f>
        <v>0</v>
      </c>
      <c r="W599" s="3">
        <f>HLOOKUP(W$5,[2]人物技能基础!$O$3:$Q$553,$C599+1,0)</f>
        <v>3.637142857142857</v>
      </c>
      <c r="X599" s="3">
        <f>HLOOKUP(X$5,[2]人物技能基础!$O$3:$Q$553,$C599+1,0)</f>
        <v>2.0186428571428574</v>
      </c>
      <c r="Y599" s="3">
        <f>HLOOKUP(Y$5,[2]人物技能基础!$O$3:$Q$553,$C599+1,0)</f>
        <v>99.964285714285708</v>
      </c>
      <c r="Z599" s="3">
        <f t="shared" si="55"/>
        <v>438460</v>
      </c>
      <c r="AA599" s="3">
        <f t="shared" si="56"/>
        <v>9799</v>
      </c>
      <c r="AB599" s="3">
        <f t="shared" si="57"/>
        <v>0</v>
      </c>
      <c r="AC599" s="3">
        <f t="shared" si="58"/>
        <v>17171</v>
      </c>
      <c r="AD599" s="3">
        <f t="shared" si="59"/>
        <v>67229</v>
      </c>
    </row>
    <row r="600" spans="1:30" x14ac:dyDescent="0.15">
      <c r="A600" s="3">
        <v>595</v>
      </c>
      <c r="B600" s="3" t="str">
        <f t="shared" si="54"/>
        <v>关卡595小怪</v>
      </c>
      <c r="C600" s="3">
        <f>INDEX([3]关卡!$J$19:$J$2018,A600)</f>
        <v>312</v>
      </c>
      <c r="D600" s="3">
        <f>INDEX([3]关卡!$N$19:$N$2018,A600)</f>
        <v>312</v>
      </c>
      <c r="E600" s="3" t="s">
        <v>24</v>
      </c>
      <c r="F600" s="3" t="s">
        <v>26</v>
      </c>
      <c r="G600" s="3">
        <v>3</v>
      </c>
      <c r="H600" s="3">
        <v>0</v>
      </c>
      <c r="I600" s="3">
        <v>0</v>
      </c>
      <c r="J600" s="4">
        <v>1</v>
      </c>
      <c r="K600" s="4">
        <v>1</v>
      </c>
      <c r="L600" s="4">
        <v>2</v>
      </c>
      <c r="M600" s="3">
        <v>15</v>
      </c>
      <c r="N600" s="3">
        <v>2</v>
      </c>
      <c r="O600" s="3">
        <f>HLOOKUP(O$5,[1]非R能力!$B$8:$F$558,$C600+1,0)</f>
        <v>488413.95184526383</v>
      </c>
      <c r="P600" s="3">
        <f>HLOOKUP(P$5,[1]非R能力!$B$8:$F$558,$C600+1,0)</f>
        <v>80892.066188922996</v>
      </c>
      <c r="Q600" s="3">
        <f>HLOOKUP(Q$5,[1]非R能力!$B$8:$F$558,$C600+1,0)</f>
        <v>48998.327170116972</v>
      </c>
      <c r="R600" s="3">
        <f>HLOOKUP(R$5,[1]非R能力!$B$8:$F$558,$C600+1,0)</f>
        <v>67229.771847362805</v>
      </c>
      <c r="S600" s="3">
        <f>HLOOKUP(S$5,[1]非R能力!$B$8:$F$558,$C600+1,0)</f>
        <v>17171.310350889442</v>
      </c>
      <c r="T600" s="3">
        <f>INDEX([1]非R能力!$H$9:$H$558,D600)</f>
        <v>19299.903826885879</v>
      </c>
      <c r="U600" s="3">
        <f>IF(E600="小怪",0,IF(INDEX([1]非R能力!$FK$9:$FK$558,C600)=0,0,10))</f>
        <v>0</v>
      </c>
      <c r="V600" s="3">
        <f>IF(E600="小怪",0,IF(INDEX([1]非R能力!$FH$9:$FH$558,C600)=0,0,5000))</f>
        <v>0</v>
      </c>
      <c r="W600" s="3">
        <f>HLOOKUP(W$5,[2]人物技能基础!$O$3:$Q$553,$C600+1,0)</f>
        <v>3.637142857142857</v>
      </c>
      <c r="X600" s="3">
        <f>HLOOKUP(X$5,[2]人物技能基础!$O$3:$Q$553,$C600+1,0)</f>
        <v>2.0186428571428574</v>
      </c>
      <c r="Y600" s="3">
        <f>HLOOKUP(Y$5,[2]人物技能基础!$O$3:$Q$553,$C600+1,0)</f>
        <v>99.964285714285708</v>
      </c>
      <c r="Z600" s="3">
        <f t="shared" si="55"/>
        <v>438460</v>
      </c>
      <c r="AA600" s="3">
        <f t="shared" si="56"/>
        <v>9799</v>
      </c>
      <c r="AB600" s="3">
        <f t="shared" si="57"/>
        <v>0</v>
      </c>
      <c r="AC600" s="3">
        <f t="shared" si="58"/>
        <v>17171</v>
      </c>
      <c r="AD600" s="3">
        <f t="shared" si="59"/>
        <v>67229</v>
      </c>
    </row>
    <row r="601" spans="1:30" x14ac:dyDescent="0.15">
      <c r="A601" s="3">
        <v>596</v>
      </c>
      <c r="B601" s="3" t="str">
        <f t="shared" si="54"/>
        <v>关卡596小怪</v>
      </c>
      <c r="C601" s="3">
        <f>INDEX([3]关卡!$J$19:$J$2018,A601)</f>
        <v>312</v>
      </c>
      <c r="D601" s="3">
        <f>INDEX([3]关卡!$N$19:$N$2018,A601)</f>
        <v>312</v>
      </c>
      <c r="E601" s="3" t="s">
        <v>24</v>
      </c>
      <c r="F601" s="3" t="s">
        <v>26</v>
      </c>
      <c r="G601" s="3">
        <v>3</v>
      </c>
      <c r="H601" s="3">
        <v>0</v>
      </c>
      <c r="I601" s="3">
        <v>0</v>
      </c>
      <c r="J601" s="4">
        <v>1</v>
      </c>
      <c r="K601" s="4">
        <v>1</v>
      </c>
      <c r="L601" s="4">
        <v>2</v>
      </c>
      <c r="M601" s="3">
        <v>15</v>
      </c>
      <c r="N601" s="3">
        <v>2</v>
      </c>
      <c r="O601" s="3">
        <f>HLOOKUP(O$5,[1]非R能力!$B$8:$F$558,$C601+1,0)</f>
        <v>488413.95184526383</v>
      </c>
      <c r="P601" s="3">
        <f>HLOOKUP(P$5,[1]非R能力!$B$8:$F$558,$C601+1,0)</f>
        <v>80892.066188922996</v>
      </c>
      <c r="Q601" s="3">
        <f>HLOOKUP(Q$5,[1]非R能力!$B$8:$F$558,$C601+1,0)</f>
        <v>48998.327170116972</v>
      </c>
      <c r="R601" s="3">
        <f>HLOOKUP(R$5,[1]非R能力!$B$8:$F$558,$C601+1,0)</f>
        <v>67229.771847362805</v>
      </c>
      <c r="S601" s="3">
        <f>HLOOKUP(S$5,[1]非R能力!$B$8:$F$558,$C601+1,0)</f>
        <v>17171.310350889442</v>
      </c>
      <c r="T601" s="3">
        <f>INDEX([1]非R能力!$H$9:$H$558,D601)</f>
        <v>19299.903826885879</v>
      </c>
      <c r="U601" s="3">
        <f>IF(E601="小怪",0,IF(INDEX([1]非R能力!$FK$9:$FK$558,C601)=0,0,10))</f>
        <v>0</v>
      </c>
      <c r="V601" s="3">
        <f>IF(E601="小怪",0,IF(INDEX([1]非R能力!$FH$9:$FH$558,C601)=0,0,5000))</f>
        <v>0</v>
      </c>
      <c r="W601" s="3">
        <f>HLOOKUP(W$5,[2]人物技能基础!$O$3:$Q$553,$C601+1,0)</f>
        <v>3.637142857142857</v>
      </c>
      <c r="X601" s="3">
        <f>HLOOKUP(X$5,[2]人物技能基础!$O$3:$Q$553,$C601+1,0)</f>
        <v>2.0186428571428574</v>
      </c>
      <c r="Y601" s="3">
        <f>HLOOKUP(Y$5,[2]人物技能基础!$O$3:$Q$553,$C601+1,0)</f>
        <v>99.964285714285708</v>
      </c>
      <c r="Z601" s="3">
        <f t="shared" si="55"/>
        <v>438460</v>
      </c>
      <c r="AA601" s="3">
        <f t="shared" si="56"/>
        <v>9799</v>
      </c>
      <c r="AB601" s="3">
        <f t="shared" si="57"/>
        <v>0</v>
      </c>
      <c r="AC601" s="3">
        <f t="shared" si="58"/>
        <v>17171</v>
      </c>
      <c r="AD601" s="3">
        <f t="shared" si="59"/>
        <v>67229</v>
      </c>
    </row>
    <row r="602" spans="1:30" x14ac:dyDescent="0.15">
      <c r="A602" s="3">
        <v>597</v>
      </c>
      <c r="B602" s="3" t="str">
        <f t="shared" si="54"/>
        <v>关卡597小怪</v>
      </c>
      <c r="C602" s="3">
        <f>INDEX([3]关卡!$J$19:$J$2018,A602)</f>
        <v>312</v>
      </c>
      <c r="D602" s="3">
        <f>INDEX([3]关卡!$N$19:$N$2018,A602)</f>
        <v>312</v>
      </c>
      <c r="E602" s="3" t="s">
        <v>24</v>
      </c>
      <c r="F602" s="3" t="s">
        <v>26</v>
      </c>
      <c r="G602" s="3">
        <v>3</v>
      </c>
      <c r="H602" s="3">
        <v>0</v>
      </c>
      <c r="I602" s="3">
        <v>0</v>
      </c>
      <c r="J602" s="4">
        <v>1</v>
      </c>
      <c r="K602" s="4">
        <v>1</v>
      </c>
      <c r="L602" s="4">
        <v>2</v>
      </c>
      <c r="M602" s="3">
        <v>15</v>
      </c>
      <c r="N602" s="3">
        <v>2</v>
      </c>
      <c r="O602" s="3">
        <f>HLOOKUP(O$5,[1]非R能力!$B$8:$F$558,$C602+1,0)</f>
        <v>488413.95184526383</v>
      </c>
      <c r="P602" s="3">
        <f>HLOOKUP(P$5,[1]非R能力!$B$8:$F$558,$C602+1,0)</f>
        <v>80892.066188922996</v>
      </c>
      <c r="Q602" s="3">
        <f>HLOOKUP(Q$5,[1]非R能力!$B$8:$F$558,$C602+1,0)</f>
        <v>48998.327170116972</v>
      </c>
      <c r="R602" s="3">
        <f>HLOOKUP(R$5,[1]非R能力!$B$8:$F$558,$C602+1,0)</f>
        <v>67229.771847362805</v>
      </c>
      <c r="S602" s="3">
        <f>HLOOKUP(S$5,[1]非R能力!$B$8:$F$558,$C602+1,0)</f>
        <v>17171.310350889442</v>
      </c>
      <c r="T602" s="3">
        <f>INDEX([1]非R能力!$H$9:$H$558,D602)</f>
        <v>19299.903826885879</v>
      </c>
      <c r="U602" s="3">
        <f>IF(E602="小怪",0,IF(INDEX([1]非R能力!$FK$9:$FK$558,C602)=0,0,10))</f>
        <v>0</v>
      </c>
      <c r="V602" s="3">
        <f>IF(E602="小怪",0,IF(INDEX([1]非R能力!$FH$9:$FH$558,C602)=0,0,5000))</f>
        <v>0</v>
      </c>
      <c r="W602" s="3">
        <f>HLOOKUP(W$5,[2]人物技能基础!$O$3:$Q$553,$C602+1,0)</f>
        <v>3.637142857142857</v>
      </c>
      <c r="X602" s="3">
        <f>HLOOKUP(X$5,[2]人物技能基础!$O$3:$Q$553,$C602+1,0)</f>
        <v>2.0186428571428574</v>
      </c>
      <c r="Y602" s="3">
        <f>HLOOKUP(Y$5,[2]人物技能基础!$O$3:$Q$553,$C602+1,0)</f>
        <v>99.964285714285708</v>
      </c>
      <c r="Z602" s="3">
        <f t="shared" si="55"/>
        <v>438460</v>
      </c>
      <c r="AA602" s="3">
        <f t="shared" si="56"/>
        <v>9799</v>
      </c>
      <c r="AB602" s="3">
        <f t="shared" si="57"/>
        <v>0</v>
      </c>
      <c r="AC602" s="3">
        <f t="shared" si="58"/>
        <v>17171</v>
      </c>
      <c r="AD602" s="3">
        <f t="shared" si="59"/>
        <v>67229</v>
      </c>
    </row>
    <row r="603" spans="1:30" x14ac:dyDescent="0.15">
      <c r="A603" s="3">
        <v>598</v>
      </c>
      <c r="B603" s="3" t="str">
        <f t="shared" si="54"/>
        <v>关卡598小怪</v>
      </c>
      <c r="C603" s="3">
        <f>INDEX([3]关卡!$J$19:$J$2018,A603)</f>
        <v>312</v>
      </c>
      <c r="D603" s="3">
        <f>INDEX([3]关卡!$N$19:$N$2018,A603)</f>
        <v>312</v>
      </c>
      <c r="E603" s="3" t="s">
        <v>24</v>
      </c>
      <c r="F603" s="3" t="s">
        <v>26</v>
      </c>
      <c r="G603" s="3">
        <v>3</v>
      </c>
      <c r="H603" s="3">
        <v>0</v>
      </c>
      <c r="I603" s="3">
        <v>0</v>
      </c>
      <c r="J603" s="4">
        <v>1</v>
      </c>
      <c r="K603" s="4">
        <v>1</v>
      </c>
      <c r="L603" s="4">
        <v>2</v>
      </c>
      <c r="M603" s="3">
        <v>15</v>
      </c>
      <c r="N603" s="3">
        <v>2</v>
      </c>
      <c r="O603" s="3">
        <f>HLOOKUP(O$5,[1]非R能力!$B$8:$F$558,$C603+1,0)</f>
        <v>488413.95184526383</v>
      </c>
      <c r="P603" s="3">
        <f>HLOOKUP(P$5,[1]非R能力!$B$8:$F$558,$C603+1,0)</f>
        <v>80892.066188922996</v>
      </c>
      <c r="Q603" s="3">
        <f>HLOOKUP(Q$5,[1]非R能力!$B$8:$F$558,$C603+1,0)</f>
        <v>48998.327170116972</v>
      </c>
      <c r="R603" s="3">
        <f>HLOOKUP(R$5,[1]非R能力!$B$8:$F$558,$C603+1,0)</f>
        <v>67229.771847362805</v>
      </c>
      <c r="S603" s="3">
        <f>HLOOKUP(S$5,[1]非R能力!$B$8:$F$558,$C603+1,0)</f>
        <v>17171.310350889442</v>
      </c>
      <c r="T603" s="3">
        <f>INDEX([1]非R能力!$H$9:$H$558,D603)</f>
        <v>19299.903826885879</v>
      </c>
      <c r="U603" s="3">
        <f>IF(E603="小怪",0,IF(INDEX([1]非R能力!$FK$9:$FK$558,C603)=0,0,10))</f>
        <v>0</v>
      </c>
      <c r="V603" s="3">
        <f>IF(E603="小怪",0,IF(INDEX([1]非R能力!$FH$9:$FH$558,C603)=0,0,5000))</f>
        <v>0</v>
      </c>
      <c r="W603" s="3">
        <f>HLOOKUP(W$5,[2]人物技能基础!$O$3:$Q$553,$C603+1,0)</f>
        <v>3.637142857142857</v>
      </c>
      <c r="X603" s="3">
        <f>HLOOKUP(X$5,[2]人物技能基础!$O$3:$Q$553,$C603+1,0)</f>
        <v>2.0186428571428574</v>
      </c>
      <c r="Y603" s="3">
        <f>HLOOKUP(Y$5,[2]人物技能基础!$O$3:$Q$553,$C603+1,0)</f>
        <v>99.964285714285708</v>
      </c>
      <c r="Z603" s="3">
        <f t="shared" si="55"/>
        <v>438460</v>
      </c>
      <c r="AA603" s="3">
        <f t="shared" si="56"/>
        <v>9799</v>
      </c>
      <c r="AB603" s="3">
        <f t="shared" si="57"/>
        <v>0</v>
      </c>
      <c r="AC603" s="3">
        <f t="shared" si="58"/>
        <v>17171</v>
      </c>
      <c r="AD603" s="3">
        <f t="shared" si="59"/>
        <v>67229</v>
      </c>
    </row>
    <row r="604" spans="1:30" x14ac:dyDescent="0.15">
      <c r="A604" s="3">
        <v>599</v>
      </c>
      <c r="B604" s="3" t="str">
        <f t="shared" si="54"/>
        <v>关卡599小怪</v>
      </c>
      <c r="C604" s="3">
        <f>INDEX([3]关卡!$J$19:$J$2018,A604)</f>
        <v>312</v>
      </c>
      <c r="D604" s="3">
        <f>INDEX([3]关卡!$N$19:$N$2018,A604)</f>
        <v>312</v>
      </c>
      <c r="E604" s="3" t="s">
        <v>24</v>
      </c>
      <c r="F604" s="3" t="s">
        <v>26</v>
      </c>
      <c r="G604" s="3">
        <v>3</v>
      </c>
      <c r="H604" s="3">
        <v>0</v>
      </c>
      <c r="I604" s="3">
        <v>0</v>
      </c>
      <c r="J604" s="4">
        <v>1</v>
      </c>
      <c r="K604" s="4">
        <v>1</v>
      </c>
      <c r="L604" s="4">
        <v>2</v>
      </c>
      <c r="M604" s="3">
        <v>15</v>
      </c>
      <c r="N604" s="3">
        <v>2</v>
      </c>
      <c r="O604" s="3">
        <f>HLOOKUP(O$5,[1]非R能力!$B$8:$F$558,$C604+1,0)</f>
        <v>488413.95184526383</v>
      </c>
      <c r="P604" s="3">
        <f>HLOOKUP(P$5,[1]非R能力!$B$8:$F$558,$C604+1,0)</f>
        <v>80892.066188922996</v>
      </c>
      <c r="Q604" s="3">
        <f>HLOOKUP(Q$5,[1]非R能力!$B$8:$F$558,$C604+1,0)</f>
        <v>48998.327170116972</v>
      </c>
      <c r="R604" s="3">
        <f>HLOOKUP(R$5,[1]非R能力!$B$8:$F$558,$C604+1,0)</f>
        <v>67229.771847362805</v>
      </c>
      <c r="S604" s="3">
        <f>HLOOKUP(S$5,[1]非R能力!$B$8:$F$558,$C604+1,0)</f>
        <v>17171.310350889442</v>
      </c>
      <c r="T604" s="3">
        <f>INDEX([1]非R能力!$H$9:$H$558,D604)</f>
        <v>19299.903826885879</v>
      </c>
      <c r="U604" s="3">
        <f>IF(E604="小怪",0,IF(INDEX([1]非R能力!$FK$9:$FK$558,C604)=0,0,10))</f>
        <v>0</v>
      </c>
      <c r="V604" s="3">
        <f>IF(E604="小怪",0,IF(INDEX([1]非R能力!$FH$9:$FH$558,C604)=0,0,5000))</f>
        <v>0</v>
      </c>
      <c r="W604" s="3">
        <f>HLOOKUP(W$5,[2]人物技能基础!$O$3:$Q$553,$C604+1,0)</f>
        <v>3.637142857142857</v>
      </c>
      <c r="X604" s="3">
        <f>HLOOKUP(X$5,[2]人物技能基础!$O$3:$Q$553,$C604+1,0)</f>
        <v>2.0186428571428574</v>
      </c>
      <c r="Y604" s="3">
        <f>HLOOKUP(Y$5,[2]人物技能基础!$O$3:$Q$553,$C604+1,0)</f>
        <v>99.964285714285708</v>
      </c>
      <c r="Z604" s="3">
        <f t="shared" si="55"/>
        <v>438460</v>
      </c>
      <c r="AA604" s="3">
        <f t="shared" si="56"/>
        <v>9799</v>
      </c>
      <c r="AB604" s="3">
        <f t="shared" si="57"/>
        <v>0</v>
      </c>
      <c r="AC604" s="3">
        <f t="shared" si="58"/>
        <v>17171</v>
      </c>
      <c r="AD604" s="3">
        <f t="shared" si="59"/>
        <v>67229</v>
      </c>
    </row>
    <row r="605" spans="1:30" x14ac:dyDescent="0.15">
      <c r="A605" s="3">
        <v>600</v>
      </c>
      <c r="B605" s="3" t="str">
        <f t="shared" si="54"/>
        <v>关卡600小怪</v>
      </c>
      <c r="C605" s="3">
        <f>INDEX([3]关卡!$J$19:$J$2018,A605)</f>
        <v>313</v>
      </c>
      <c r="D605" s="3">
        <f>INDEX([3]关卡!$N$19:$N$2018,A605)</f>
        <v>313</v>
      </c>
      <c r="E605" s="3" t="s">
        <v>24</v>
      </c>
      <c r="F605" s="3" t="s">
        <v>26</v>
      </c>
      <c r="G605" s="3">
        <v>3</v>
      </c>
      <c r="H605" s="3">
        <v>0</v>
      </c>
      <c r="I605" s="3">
        <v>0</v>
      </c>
      <c r="J605" s="4">
        <v>1</v>
      </c>
      <c r="K605" s="4">
        <v>1</v>
      </c>
      <c r="L605" s="4">
        <v>2</v>
      </c>
      <c r="M605" s="3">
        <v>15</v>
      </c>
      <c r="N605" s="3">
        <v>2</v>
      </c>
      <c r="O605" s="3">
        <f>HLOOKUP(O$5,[1]非R能力!$B$8:$F$558,$C605+1,0)</f>
        <v>496365.32136475621</v>
      </c>
      <c r="P605" s="3">
        <f>HLOOKUP(P$5,[1]非R能力!$B$8:$F$558,$C605+1,0)</f>
        <v>82149.841478383576</v>
      </c>
      <c r="Q605" s="3">
        <f>HLOOKUP(Q$5,[1]非R能力!$B$8:$F$558,$C605+1,0)</f>
        <v>49630.640914100732</v>
      </c>
      <c r="R605" s="3">
        <f>HLOOKUP(R$5,[1]非R能力!$B$8:$F$558,$C605+1,0)</f>
        <v>68443.305526420445</v>
      </c>
      <c r="S605" s="3">
        <f>HLOOKUP(S$5,[1]非R能力!$B$8:$F$558,$C605+1,0)</f>
        <v>17433.310278033914</v>
      </c>
      <c r="T605" s="3">
        <f>INDEX([1]非R能力!$H$9:$H$558,D605)</f>
        <v>19426.586172303159</v>
      </c>
      <c r="U605" s="3">
        <f>IF(E605="小怪",0,IF(INDEX([1]非R能力!$FK$9:$FK$558,C605)=0,0,10))</f>
        <v>0</v>
      </c>
      <c r="V605" s="3">
        <f>IF(E605="小怪",0,IF(INDEX([1]非R能力!$FH$9:$FH$558,C605)=0,0,5000))</f>
        <v>0</v>
      </c>
      <c r="W605" s="3">
        <f>HLOOKUP(W$5,[2]人物技能基础!$O$3:$Q$553,$C605+1,0)</f>
        <v>3.637142857142857</v>
      </c>
      <c r="X605" s="3">
        <f>HLOOKUP(X$5,[2]人物技能基础!$O$3:$Q$553,$C605+1,0)</f>
        <v>2.0186428571428574</v>
      </c>
      <c r="Y605" s="3">
        <f>HLOOKUP(Y$5,[2]人物技能基础!$O$3:$Q$553,$C605+1,0)</f>
        <v>99.964285714285708</v>
      </c>
      <c r="Z605" s="3">
        <f t="shared" si="55"/>
        <v>444858</v>
      </c>
      <c r="AA605" s="3">
        <f t="shared" si="56"/>
        <v>9926</v>
      </c>
      <c r="AB605" s="3">
        <f t="shared" si="57"/>
        <v>0</v>
      </c>
      <c r="AC605" s="3">
        <f t="shared" si="58"/>
        <v>17433</v>
      </c>
      <c r="AD605" s="3">
        <f t="shared" si="59"/>
        <v>68443</v>
      </c>
    </row>
    <row r="606" spans="1:30" x14ac:dyDescent="0.15">
      <c r="A606" s="3">
        <v>601</v>
      </c>
      <c r="B606" s="3" t="str">
        <f t="shared" si="54"/>
        <v>关卡601小怪</v>
      </c>
      <c r="C606" s="3">
        <f>INDEX([3]关卡!$J$19:$J$2018,A606)</f>
        <v>313</v>
      </c>
      <c r="D606" s="3">
        <f>INDEX([3]关卡!$N$19:$N$2018,A606)</f>
        <v>313</v>
      </c>
      <c r="E606" s="3" t="s">
        <v>24</v>
      </c>
      <c r="F606" s="3" t="s">
        <v>26</v>
      </c>
      <c r="G606" s="3">
        <v>3</v>
      </c>
      <c r="H606" s="3">
        <v>0</v>
      </c>
      <c r="I606" s="3">
        <v>0</v>
      </c>
      <c r="J606" s="4">
        <v>1</v>
      </c>
      <c r="K606" s="4">
        <v>1</v>
      </c>
      <c r="L606" s="4">
        <v>2</v>
      </c>
      <c r="M606" s="3">
        <v>15</v>
      </c>
      <c r="N606" s="3">
        <v>2</v>
      </c>
      <c r="O606" s="3">
        <f>HLOOKUP(O$5,[1]非R能力!$B$8:$F$558,$C606+1,0)</f>
        <v>496365.32136475621</v>
      </c>
      <c r="P606" s="3">
        <f>HLOOKUP(P$5,[1]非R能力!$B$8:$F$558,$C606+1,0)</f>
        <v>82149.841478383576</v>
      </c>
      <c r="Q606" s="3">
        <f>HLOOKUP(Q$5,[1]非R能力!$B$8:$F$558,$C606+1,0)</f>
        <v>49630.640914100732</v>
      </c>
      <c r="R606" s="3">
        <f>HLOOKUP(R$5,[1]非R能力!$B$8:$F$558,$C606+1,0)</f>
        <v>68443.305526420445</v>
      </c>
      <c r="S606" s="3">
        <f>HLOOKUP(S$5,[1]非R能力!$B$8:$F$558,$C606+1,0)</f>
        <v>17433.310278033914</v>
      </c>
      <c r="T606" s="3">
        <f>INDEX([1]非R能力!$H$9:$H$558,D606)</f>
        <v>19426.586172303159</v>
      </c>
      <c r="U606" s="3">
        <f>IF(E606="小怪",0,IF(INDEX([1]非R能力!$FK$9:$FK$558,C606)=0,0,10))</f>
        <v>0</v>
      </c>
      <c r="V606" s="3">
        <f>IF(E606="小怪",0,IF(INDEX([1]非R能力!$FH$9:$FH$558,C606)=0,0,5000))</f>
        <v>0</v>
      </c>
      <c r="W606" s="3">
        <f>HLOOKUP(W$5,[2]人物技能基础!$O$3:$Q$553,$C606+1,0)</f>
        <v>3.637142857142857</v>
      </c>
      <c r="X606" s="3">
        <f>HLOOKUP(X$5,[2]人物技能基础!$O$3:$Q$553,$C606+1,0)</f>
        <v>2.0186428571428574</v>
      </c>
      <c r="Y606" s="3">
        <f>HLOOKUP(Y$5,[2]人物技能基础!$O$3:$Q$553,$C606+1,0)</f>
        <v>99.964285714285708</v>
      </c>
      <c r="Z606" s="3">
        <f t="shared" si="55"/>
        <v>444858</v>
      </c>
      <c r="AA606" s="3">
        <f t="shared" si="56"/>
        <v>9926</v>
      </c>
      <c r="AB606" s="3">
        <f t="shared" si="57"/>
        <v>0</v>
      </c>
      <c r="AC606" s="3">
        <f t="shared" si="58"/>
        <v>17433</v>
      </c>
      <c r="AD606" s="3">
        <f t="shared" si="59"/>
        <v>68443</v>
      </c>
    </row>
    <row r="607" spans="1:30" x14ac:dyDescent="0.15">
      <c r="A607" s="3">
        <v>602</v>
      </c>
      <c r="B607" s="3" t="str">
        <f t="shared" si="54"/>
        <v>关卡602小怪</v>
      </c>
      <c r="C607" s="3">
        <f>INDEX([3]关卡!$J$19:$J$2018,A607)</f>
        <v>313</v>
      </c>
      <c r="D607" s="3">
        <f>INDEX([3]关卡!$N$19:$N$2018,A607)</f>
        <v>313</v>
      </c>
      <c r="E607" s="3" t="s">
        <v>24</v>
      </c>
      <c r="F607" s="3" t="s">
        <v>26</v>
      </c>
      <c r="G607" s="3">
        <v>3</v>
      </c>
      <c r="H607" s="3">
        <v>0</v>
      </c>
      <c r="I607" s="3">
        <v>0</v>
      </c>
      <c r="J607" s="4">
        <v>1</v>
      </c>
      <c r="K607" s="4">
        <v>1</v>
      </c>
      <c r="L607" s="4">
        <v>2</v>
      </c>
      <c r="M607" s="3">
        <v>15</v>
      </c>
      <c r="N607" s="3">
        <v>2</v>
      </c>
      <c r="O607" s="3">
        <f>HLOOKUP(O$5,[1]非R能力!$B$8:$F$558,$C607+1,0)</f>
        <v>496365.32136475621</v>
      </c>
      <c r="P607" s="3">
        <f>HLOOKUP(P$5,[1]非R能力!$B$8:$F$558,$C607+1,0)</f>
        <v>82149.841478383576</v>
      </c>
      <c r="Q607" s="3">
        <f>HLOOKUP(Q$5,[1]非R能力!$B$8:$F$558,$C607+1,0)</f>
        <v>49630.640914100732</v>
      </c>
      <c r="R607" s="3">
        <f>HLOOKUP(R$5,[1]非R能力!$B$8:$F$558,$C607+1,0)</f>
        <v>68443.305526420445</v>
      </c>
      <c r="S607" s="3">
        <f>HLOOKUP(S$5,[1]非R能力!$B$8:$F$558,$C607+1,0)</f>
        <v>17433.310278033914</v>
      </c>
      <c r="T607" s="3">
        <f>INDEX([1]非R能力!$H$9:$H$558,D607)</f>
        <v>19426.586172303159</v>
      </c>
      <c r="U607" s="3">
        <f>IF(E607="小怪",0,IF(INDEX([1]非R能力!$FK$9:$FK$558,C607)=0,0,10))</f>
        <v>0</v>
      </c>
      <c r="V607" s="3">
        <f>IF(E607="小怪",0,IF(INDEX([1]非R能力!$FH$9:$FH$558,C607)=0,0,5000))</f>
        <v>0</v>
      </c>
      <c r="W607" s="3">
        <f>HLOOKUP(W$5,[2]人物技能基础!$O$3:$Q$553,$C607+1,0)</f>
        <v>3.637142857142857</v>
      </c>
      <c r="X607" s="3">
        <f>HLOOKUP(X$5,[2]人物技能基础!$O$3:$Q$553,$C607+1,0)</f>
        <v>2.0186428571428574</v>
      </c>
      <c r="Y607" s="3">
        <f>HLOOKUP(Y$5,[2]人物技能基础!$O$3:$Q$553,$C607+1,0)</f>
        <v>99.964285714285708</v>
      </c>
      <c r="Z607" s="3">
        <f t="shared" si="55"/>
        <v>444858</v>
      </c>
      <c r="AA607" s="3">
        <f t="shared" si="56"/>
        <v>9926</v>
      </c>
      <c r="AB607" s="3">
        <f t="shared" si="57"/>
        <v>0</v>
      </c>
      <c r="AC607" s="3">
        <f t="shared" si="58"/>
        <v>17433</v>
      </c>
      <c r="AD607" s="3">
        <f t="shared" si="59"/>
        <v>68443</v>
      </c>
    </row>
    <row r="608" spans="1:30" x14ac:dyDescent="0.15">
      <c r="A608" s="3">
        <v>603</v>
      </c>
      <c r="B608" s="3" t="str">
        <f t="shared" si="54"/>
        <v>关卡603小怪</v>
      </c>
      <c r="C608" s="3">
        <f>INDEX([3]关卡!$J$19:$J$2018,A608)</f>
        <v>313</v>
      </c>
      <c r="D608" s="3">
        <f>INDEX([3]关卡!$N$19:$N$2018,A608)</f>
        <v>313</v>
      </c>
      <c r="E608" s="3" t="s">
        <v>24</v>
      </c>
      <c r="F608" s="3" t="s">
        <v>26</v>
      </c>
      <c r="G608" s="3">
        <v>3</v>
      </c>
      <c r="H608" s="3">
        <v>0</v>
      </c>
      <c r="I608" s="3">
        <v>0</v>
      </c>
      <c r="J608" s="4">
        <v>1</v>
      </c>
      <c r="K608" s="4">
        <v>1</v>
      </c>
      <c r="L608" s="4">
        <v>2</v>
      </c>
      <c r="M608" s="3">
        <v>15</v>
      </c>
      <c r="N608" s="3">
        <v>2</v>
      </c>
      <c r="O608" s="3">
        <f>HLOOKUP(O$5,[1]非R能力!$B$8:$F$558,$C608+1,0)</f>
        <v>496365.32136475621</v>
      </c>
      <c r="P608" s="3">
        <f>HLOOKUP(P$5,[1]非R能力!$B$8:$F$558,$C608+1,0)</f>
        <v>82149.841478383576</v>
      </c>
      <c r="Q608" s="3">
        <f>HLOOKUP(Q$5,[1]非R能力!$B$8:$F$558,$C608+1,0)</f>
        <v>49630.640914100732</v>
      </c>
      <c r="R608" s="3">
        <f>HLOOKUP(R$5,[1]非R能力!$B$8:$F$558,$C608+1,0)</f>
        <v>68443.305526420445</v>
      </c>
      <c r="S608" s="3">
        <f>HLOOKUP(S$5,[1]非R能力!$B$8:$F$558,$C608+1,0)</f>
        <v>17433.310278033914</v>
      </c>
      <c r="T608" s="3">
        <f>INDEX([1]非R能力!$H$9:$H$558,D608)</f>
        <v>19426.586172303159</v>
      </c>
      <c r="U608" s="3">
        <f>IF(E608="小怪",0,IF(INDEX([1]非R能力!$FK$9:$FK$558,C608)=0,0,10))</f>
        <v>0</v>
      </c>
      <c r="V608" s="3">
        <f>IF(E608="小怪",0,IF(INDEX([1]非R能力!$FH$9:$FH$558,C608)=0,0,5000))</f>
        <v>0</v>
      </c>
      <c r="W608" s="3">
        <f>HLOOKUP(W$5,[2]人物技能基础!$O$3:$Q$553,$C608+1,0)</f>
        <v>3.637142857142857</v>
      </c>
      <c r="X608" s="3">
        <f>HLOOKUP(X$5,[2]人物技能基础!$O$3:$Q$553,$C608+1,0)</f>
        <v>2.0186428571428574</v>
      </c>
      <c r="Y608" s="3">
        <f>HLOOKUP(Y$5,[2]人物技能基础!$O$3:$Q$553,$C608+1,0)</f>
        <v>99.964285714285708</v>
      </c>
      <c r="Z608" s="3">
        <f t="shared" si="55"/>
        <v>444858</v>
      </c>
      <c r="AA608" s="3">
        <f t="shared" si="56"/>
        <v>9926</v>
      </c>
      <c r="AB608" s="3">
        <f t="shared" si="57"/>
        <v>0</v>
      </c>
      <c r="AC608" s="3">
        <f t="shared" si="58"/>
        <v>17433</v>
      </c>
      <c r="AD608" s="3">
        <f t="shared" si="59"/>
        <v>68443</v>
      </c>
    </row>
    <row r="609" spans="1:30" x14ac:dyDescent="0.15">
      <c r="A609" s="3">
        <v>604</v>
      </c>
      <c r="B609" s="3" t="str">
        <f t="shared" si="54"/>
        <v>关卡604小怪</v>
      </c>
      <c r="C609" s="3">
        <f>INDEX([3]关卡!$J$19:$J$2018,A609)</f>
        <v>313</v>
      </c>
      <c r="D609" s="3">
        <f>INDEX([3]关卡!$N$19:$N$2018,A609)</f>
        <v>313</v>
      </c>
      <c r="E609" s="3" t="s">
        <v>24</v>
      </c>
      <c r="F609" s="3" t="s">
        <v>26</v>
      </c>
      <c r="G609" s="3">
        <v>3</v>
      </c>
      <c r="H609" s="3">
        <v>0</v>
      </c>
      <c r="I609" s="3">
        <v>0</v>
      </c>
      <c r="J609" s="4">
        <v>1</v>
      </c>
      <c r="K609" s="4">
        <v>1</v>
      </c>
      <c r="L609" s="4">
        <v>2</v>
      </c>
      <c r="M609" s="3">
        <v>15</v>
      </c>
      <c r="N609" s="3">
        <v>2</v>
      </c>
      <c r="O609" s="3">
        <f>HLOOKUP(O$5,[1]非R能力!$B$8:$F$558,$C609+1,0)</f>
        <v>496365.32136475621</v>
      </c>
      <c r="P609" s="3">
        <f>HLOOKUP(P$5,[1]非R能力!$B$8:$F$558,$C609+1,0)</f>
        <v>82149.841478383576</v>
      </c>
      <c r="Q609" s="3">
        <f>HLOOKUP(Q$5,[1]非R能力!$B$8:$F$558,$C609+1,0)</f>
        <v>49630.640914100732</v>
      </c>
      <c r="R609" s="3">
        <f>HLOOKUP(R$5,[1]非R能力!$B$8:$F$558,$C609+1,0)</f>
        <v>68443.305526420445</v>
      </c>
      <c r="S609" s="3">
        <f>HLOOKUP(S$5,[1]非R能力!$B$8:$F$558,$C609+1,0)</f>
        <v>17433.310278033914</v>
      </c>
      <c r="T609" s="3">
        <f>INDEX([1]非R能力!$H$9:$H$558,D609)</f>
        <v>19426.586172303159</v>
      </c>
      <c r="U609" s="3">
        <f>IF(E609="小怪",0,IF(INDEX([1]非R能力!$FK$9:$FK$558,C609)=0,0,10))</f>
        <v>0</v>
      </c>
      <c r="V609" s="3">
        <f>IF(E609="小怪",0,IF(INDEX([1]非R能力!$FH$9:$FH$558,C609)=0,0,5000))</f>
        <v>0</v>
      </c>
      <c r="W609" s="3">
        <f>HLOOKUP(W$5,[2]人物技能基础!$O$3:$Q$553,$C609+1,0)</f>
        <v>3.637142857142857</v>
      </c>
      <c r="X609" s="3">
        <f>HLOOKUP(X$5,[2]人物技能基础!$O$3:$Q$553,$C609+1,0)</f>
        <v>2.0186428571428574</v>
      </c>
      <c r="Y609" s="3">
        <f>HLOOKUP(Y$5,[2]人物技能基础!$O$3:$Q$553,$C609+1,0)</f>
        <v>99.964285714285708</v>
      </c>
      <c r="Z609" s="3">
        <f t="shared" si="55"/>
        <v>444858</v>
      </c>
      <c r="AA609" s="3">
        <f t="shared" si="56"/>
        <v>9926</v>
      </c>
      <c r="AB609" s="3">
        <f t="shared" si="57"/>
        <v>0</v>
      </c>
      <c r="AC609" s="3">
        <f t="shared" si="58"/>
        <v>17433</v>
      </c>
      <c r="AD609" s="3">
        <f t="shared" si="59"/>
        <v>68443</v>
      </c>
    </row>
    <row r="610" spans="1:30" x14ac:dyDescent="0.15">
      <c r="A610" s="3">
        <v>605</v>
      </c>
      <c r="B610" s="3" t="str">
        <f t="shared" si="54"/>
        <v>关卡605小怪</v>
      </c>
      <c r="C610" s="3">
        <f>INDEX([3]关卡!$J$19:$J$2018,A610)</f>
        <v>313</v>
      </c>
      <c r="D610" s="3">
        <f>INDEX([3]关卡!$N$19:$N$2018,A610)</f>
        <v>313</v>
      </c>
      <c r="E610" s="3" t="s">
        <v>24</v>
      </c>
      <c r="F610" s="3" t="s">
        <v>26</v>
      </c>
      <c r="G610" s="3">
        <v>3</v>
      </c>
      <c r="H610" s="3">
        <v>0</v>
      </c>
      <c r="I610" s="3">
        <v>0</v>
      </c>
      <c r="J610" s="4">
        <v>1</v>
      </c>
      <c r="K610" s="4">
        <v>1</v>
      </c>
      <c r="L610" s="4">
        <v>2</v>
      </c>
      <c r="M610" s="3">
        <v>15</v>
      </c>
      <c r="N610" s="3">
        <v>2</v>
      </c>
      <c r="O610" s="3">
        <f>HLOOKUP(O$5,[1]非R能力!$B$8:$F$558,$C610+1,0)</f>
        <v>496365.32136475621</v>
      </c>
      <c r="P610" s="3">
        <f>HLOOKUP(P$5,[1]非R能力!$B$8:$F$558,$C610+1,0)</f>
        <v>82149.841478383576</v>
      </c>
      <c r="Q610" s="3">
        <f>HLOOKUP(Q$5,[1]非R能力!$B$8:$F$558,$C610+1,0)</f>
        <v>49630.640914100732</v>
      </c>
      <c r="R610" s="3">
        <f>HLOOKUP(R$5,[1]非R能力!$B$8:$F$558,$C610+1,0)</f>
        <v>68443.305526420445</v>
      </c>
      <c r="S610" s="3">
        <f>HLOOKUP(S$5,[1]非R能力!$B$8:$F$558,$C610+1,0)</f>
        <v>17433.310278033914</v>
      </c>
      <c r="T610" s="3">
        <f>INDEX([1]非R能力!$H$9:$H$558,D610)</f>
        <v>19426.586172303159</v>
      </c>
      <c r="U610" s="3">
        <f>IF(E610="小怪",0,IF(INDEX([1]非R能力!$FK$9:$FK$558,C610)=0,0,10))</f>
        <v>0</v>
      </c>
      <c r="V610" s="3">
        <f>IF(E610="小怪",0,IF(INDEX([1]非R能力!$FH$9:$FH$558,C610)=0,0,5000))</f>
        <v>0</v>
      </c>
      <c r="W610" s="3">
        <f>HLOOKUP(W$5,[2]人物技能基础!$O$3:$Q$553,$C610+1,0)</f>
        <v>3.637142857142857</v>
      </c>
      <c r="X610" s="3">
        <f>HLOOKUP(X$5,[2]人物技能基础!$O$3:$Q$553,$C610+1,0)</f>
        <v>2.0186428571428574</v>
      </c>
      <c r="Y610" s="3">
        <f>HLOOKUP(Y$5,[2]人物技能基础!$O$3:$Q$553,$C610+1,0)</f>
        <v>99.964285714285708</v>
      </c>
      <c r="Z610" s="3">
        <f t="shared" si="55"/>
        <v>444858</v>
      </c>
      <c r="AA610" s="3">
        <f t="shared" si="56"/>
        <v>9926</v>
      </c>
      <c r="AB610" s="3">
        <f t="shared" si="57"/>
        <v>0</v>
      </c>
      <c r="AC610" s="3">
        <f t="shared" si="58"/>
        <v>17433</v>
      </c>
      <c r="AD610" s="3">
        <f t="shared" si="59"/>
        <v>68443</v>
      </c>
    </row>
    <row r="611" spans="1:30" x14ac:dyDescent="0.15">
      <c r="A611" s="3">
        <v>606</v>
      </c>
      <c r="B611" s="3" t="str">
        <f t="shared" si="54"/>
        <v>关卡606小怪</v>
      </c>
      <c r="C611" s="3">
        <f>INDEX([3]关卡!$J$19:$J$2018,A611)</f>
        <v>313</v>
      </c>
      <c r="D611" s="3">
        <f>INDEX([3]关卡!$N$19:$N$2018,A611)</f>
        <v>313</v>
      </c>
      <c r="E611" s="3" t="s">
        <v>24</v>
      </c>
      <c r="F611" s="3" t="s">
        <v>26</v>
      </c>
      <c r="G611" s="3">
        <v>3</v>
      </c>
      <c r="H611" s="3">
        <v>0</v>
      </c>
      <c r="I611" s="3">
        <v>0</v>
      </c>
      <c r="J611" s="4">
        <v>1</v>
      </c>
      <c r="K611" s="4">
        <v>1</v>
      </c>
      <c r="L611" s="4">
        <v>2</v>
      </c>
      <c r="M611" s="3">
        <v>15</v>
      </c>
      <c r="N611" s="3">
        <v>2</v>
      </c>
      <c r="O611" s="3">
        <f>HLOOKUP(O$5,[1]非R能力!$B$8:$F$558,$C611+1,0)</f>
        <v>496365.32136475621</v>
      </c>
      <c r="P611" s="3">
        <f>HLOOKUP(P$5,[1]非R能力!$B$8:$F$558,$C611+1,0)</f>
        <v>82149.841478383576</v>
      </c>
      <c r="Q611" s="3">
        <f>HLOOKUP(Q$5,[1]非R能力!$B$8:$F$558,$C611+1,0)</f>
        <v>49630.640914100732</v>
      </c>
      <c r="R611" s="3">
        <f>HLOOKUP(R$5,[1]非R能力!$B$8:$F$558,$C611+1,0)</f>
        <v>68443.305526420445</v>
      </c>
      <c r="S611" s="3">
        <f>HLOOKUP(S$5,[1]非R能力!$B$8:$F$558,$C611+1,0)</f>
        <v>17433.310278033914</v>
      </c>
      <c r="T611" s="3">
        <f>INDEX([1]非R能力!$H$9:$H$558,D611)</f>
        <v>19426.586172303159</v>
      </c>
      <c r="U611" s="3">
        <f>IF(E611="小怪",0,IF(INDEX([1]非R能力!$FK$9:$FK$558,C611)=0,0,10))</f>
        <v>0</v>
      </c>
      <c r="V611" s="3">
        <f>IF(E611="小怪",0,IF(INDEX([1]非R能力!$FH$9:$FH$558,C611)=0,0,5000))</f>
        <v>0</v>
      </c>
      <c r="W611" s="3">
        <f>HLOOKUP(W$5,[2]人物技能基础!$O$3:$Q$553,$C611+1,0)</f>
        <v>3.637142857142857</v>
      </c>
      <c r="X611" s="3">
        <f>HLOOKUP(X$5,[2]人物技能基础!$O$3:$Q$553,$C611+1,0)</f>
        <v>2.0186428571428574</v>
      </c>
      <c r="Y611" s="3">
        <f>HLOOKUP(Y$5,[2]人物技能基础!$O$3:$Q$553,$C611+1,0)</f>
        <v>99.964285714285708</v>
      </c>
      <c r="Z611" s="3">
        <f t="shared" si="55"/>
        <v>444858</v>
      </c>
      <c r="AA611" s="3">
        <f t="shared" si="56"/>
        <v>9926</v>
      </c>
      <c r="AB611" s="3">
        <f t="shared" si="57"/>
        <v>0</v>
      </c>
      <c r="AC611" s="3">
        <f t="shared" si="58"/>
        <v>17433</v>
      </c>
      <c r="AD611" s="3">
        <f t="shared" si="59"/>
        <v>68443</v>
      </c>
    </row>
    <row r="612" spans="1:30" x14ac:dyDescent="0.15">
      <c r="A612" s="3">
        <v>607</v>
      </c>
      <c r="B612" s="3" t="str">
        <f t="shared" si="54"/>
        <v>关卡607小怪</v>
      </c>
      <c r="C612" s="3">
        <f>INDEX([3]关卡!$J$19:$J$2018,A612)</f>
        <v>314</v>
      </c>
      <c r="D612" s="3">
        <f>INDEX([3]关卡!$N$19:$N$2018,A612)</f>
        <v>314</v>
      </c>
      <c r="E612" s="3" t="s">
        <v>24</v>
      </c>
      <c r="F612" s="3" t="s">
        <v>26</v>
      </c>
      <c r="G612" s="3">
        <v>3</v>
      </c>
      <c r="H612" s="3">
        <v>0</v>
      </c>
      <c r="I612" s="3">
        <v>0</v>
      </c>
      <c r="J612" s="4">
        <v>1</v>
      </c>
      <c r="K612" s="4">
        <v>1</v>
      </c>
      <c r="L612" s="4">
        <v>2</v>
      </c>
      <c r="M612" s="3">
        <v>15</v>
      </c>
      <c r="N612" s="3">
        <v>2</v>
      </c>
      <c r="O612" s="3">
        <f>HLOOKUP(O$5,[1]非R能力!$B$8:$F$558,$C612+1,0)</f>
        <v>508515.80836908845</v>
      </c>
      <c r="P612" s="3">
        <f>HLOOKUP(P$5,[1]非R能力!$B$8:$F$558,$C612+1,0)</f>
        <v>83576.136194610415</v>
      </c>
      <c r="Q612" s="3">
        <f>HLOOKUP(Q$5,[1]非R能力!$B$8:$F$558,$C612+1,0)</f>
        <v>50331.275334626385</v>
      </c>
      <c r="R612" s="3">
        <f>HLOOKUP(R$5,[1]非R能力!$B$8:$F$558,$C612+1,0)</f>
        <v>69506.673341763351</v>
      </c>
      <c r="S612" s="3">
        <f>HLOOKUP(S$5,[1]非R能力!$B$8:$F$558,$C612+1,0)</f>
        <v>19228.72930449617</v>
      </c>
      <c r="T612" s="3">
        <f>INDEX([1]非R能力!$H$9:$H$558,D612)</f>
        <v>19553.910067909197</v>
      </c>
      <c r="U612" s="3">
        <f>IF(E612="小怪",0,IF(INDEX([1]非R能力!$FK$9:$FK$558,C612)=0,0,10))</f>
        <v>0</v>
      </c>
      <c r="V612" s="3">
        <f>IF(E612="小怪",0,IF(INDEX([1]非R能力!$FH$9:$FH$558,C612)=0,0,5000))</f>
        <v>0</v>
      </c>
      <c r="W612" s="3">
        <f>HLOOKUP(W$5,[2]人物技能基础!$O$3:$Q$553,$C612+1,0)</f>
        <v>3.637142857142857</v>
      </c>
      <c r="X612" s="3">
        <f>HLOOKUP(X$5,[2]人物技能基础!$O$3:$Q$553,$C612+1,0)</f>
        <v>2.0186428571428574</v>
      </c>
      <c r="Y612" s="3">
        <f>HLOOKUP(Y$5,[2]人物技能基础!$O$3:$Q$553,$C612+1,0)</f>
        <v>99.964285714285708</v>
      </c>
      <c r="Z612" s="3">
        <f t="shared" si="55"/>
        <v>452074</v>
      </c>
      <c r="AA612" s="3">
        <f t="shared" si="56"/>
        <v>10066</v>
      </c>
      <c r="AB612" s="3">
        <f t="shared" si="57"/>
        <v>0</v>
      </c>
      <c r="AC612" s="3">
        <f t="shared" si="58"/>
        <v>19228</v>
      </c>
      <c r="AD612" s="3">
        <f t="shared" si="59"/>
        <v>69506</v>
      </c>
    </row>
    <row r="613" spans="1:30" x14ac:dyDescent="0.15">
      <c r="A613" s="3">
        <v>608</v>
      </c>
      <c r="B613" s="3" t="str">
        <f t="shared" si="54"/>
        <v>关卡608小怪</v>
      </c>
      <c r="C613" s="3">
        <f>INDEX([3]关卡!$J$19:$J$2018,A613)</f>
        <v>314</v>
      </c>
      <c r="D613" s="3">
        <f>INDEX([3]关卡!$N$19:$N$2018,A613)</f>
        <v>314</v>
      </c>
      <c r="E613" s="3" t="s">
        <v>24</v>
      </c>
      <c r="F613" s="3" t="s">
        <v>26</v>
      </c>
      <c r="G613" s="3">
        <v>3</v>
      </c>
      <c r="H613" s="3">
        <v>0</v>
      </c>
      <c r="I613" s="3">
        <v>0</v>
      </c>
      <c r="J613" s="4">
        <v>1</v>
      </c>
      <c r="K613" s="4">
        <v>1</v>
      </c>
      <c r="L613" s="4">
        <v>2</v>
      </c>
      <c r="M613" s="3">
        <v>15</v>
      </c>
      <c r="N613" s="3">
        <v>2</v>
      </c>
      <c r="O613" s="3">
        <f>HLOOKUP(O$5,[1]非R能力!$B$8:$F$558,$C613+1,0)</f>
        <v>508515.80836908845</v>
      </c>
      <c r="P613" s="3">
        <f>HLOOKUP(P$5,[1]非R能力!$B$8:$F$558,$C613+1,0)</f>
        <v>83576.136194610415</v>
      </c>
      <c r="Q613" s="3">
        <f>HLOOKUP(Q$5,[1]非R能力!$B$8:$F$558,$C613+1,0)</f>
        <v>50331.275334626385</v>
      </c>
      <c r="R613" s="3">
        <f>HLOOKUP(R$5,[1]非R能力!$B$8:$F$558,$C613+1,0)</f>
        <v>69506.673341763351</v>
      </c>
      <c r="S613" s="3">
        <f>HLOOKUP(S$5,[1]非R能力!$B$8:$F$558,$C613+1,0)</f>
        <v>19228.72930449617</v>
      </c>
      <c r="T613" s="3">
        <f>INDEX([1]非R能力!$H$9:$H$558,D613)</f>
        <v>19553.910067909197</v>
      </c>
      <c r="U613" s="3">
        <f>IF(E613="小怪",0,IF(INDEX([1]非R能力!$FK$9:$FK$558,C613)=0,0,10))</f>
        <v>0</v>
      </c>
      <c r="V613" s="3">
        <f>IF(E613="小怪",0,IF(INDEX([1]非R能力!$FH$9:$FH$558,C613)=0,0,5000))</f>
        <v>0</v>
      </c>
      <c r="W613" s="3">
        <f>HLOOKUP(W$5,[2]人物技能基础!$O$3:$Q$553,$C613+1,0)</f>
        <v>3.637142857142857</v>
      </c>
      <c r="X613" s="3">
        <f>HLOOKUP(X$5,[2]人物技能基础!$O$3:$Q$553,$C613+1,0)</f>
        <v>2.0186428571428574</v>
      </c>
      <c r="Y613" s="3">
        <f>HLOOKUP(Y$5,[2]人物技能基础!$O$3:$Q$553,$C613+1,0)</f>
        <v>99.964285714285708</v>
      </c>
      <c r="Z613" s="3">
        <f t="shared" si="55"/>
        <v>452074</v>
      </c>
      <c r="AA613" s="3">
        <f t="shared" si="56"/>
        <v>10066</v>
      </c>
      <c r="AB613" s="3">
        <f t="shared" si="57"/>
        <v>0</v>
      </c>
      <c r="AC613" s="3">
        <f t="shared" si="58"/>
        <v>19228</v>
      </c>
      <c r="AD613" s="3">
        <f t="shared" si="59"/>
        <v>69506</v>
      </c>
    </row>
    <row r="614" spans="1:30" x14ac:dyDescent="0.15">
      <c r="A614" s="3">
        <v>609</v>
      </c>
      <c r="B614" s="3" t="str">
        <f t="shared" si="54"/>
        <v>关卡609小怪</v>
      </c>
      <c r="C614" s="3">
        <f>INDEX([3]关卡!$J$19:$J$2018,A614)</f>
        <v>314</v>
      </c>
      <c r="D614" s="3">
        <f>INDEX([3]关卡!$N$19:$N$2018,A614)</f>
        <v>314</v>
      </c>
      <c r="E614" s="3" t="s">
        <v>24</v>
      </c>
      <c r="F614" s="3" t="s">
        <v>26</v>
      </c>
      <c r="G614" s="3">
        <v>3</v>
      </c>
      <c r="H614" s="3">
        <v>0</v>
      </c>
      <c r="I614" s="3">
        <v>0</v>
      </c>
      <c r="J614" s="4">
        <v>1</v>
      </c>
      <c r="K614" s="4">
        <v>1</v>
      </c>
      <c r="L614" s="4">
        <v>2</v>
      </c>
      <c r="M614" s="3">
        <v>15</v>
      </c>
      <c r="N614" s="3">
        <v>2</v>
      </c>
      <c r="O614" s="3">
        <f>HLOOKUP(O$5,[1]非R能力!$B$8:$F$558,$C614+1,0)</f>
        <v>508515.80836908845</v>
      </c>
      <c r="P614" s="3">
        <f>HLOOKUP(P$5,[1]非R能力!$B$8:$F$558,$C614+1,0)</f>
        <v>83576.136194610415</v>
      </c>
      <c r="Q614" s="3">
        <f>HLOOKUP(Q$5,[1]非R能力!$B$8:$F$558,$C614+1,0)</f>
        <v>50331.275334626385</v>
      </c>
      <c r="R614" s="3">
        <f>HLOOKUP(R$5,[1]非R能力!$B$8:$F$558,$C614+1,0)</f>
        <v>69506.673341763351</v>
      </c>
      <c r="S614" s="3">
        <f>HLOOKUP(S$5,[1]非R能力!$B$8:$F$558,$C614+1,0)</f>
        <v>19228.72930449617</v>
      </c>
      <c r="T614" s="3">
        <f>INDEX([1]非R能力!$H$9:$H$558,D614)</f>
        <v>19553.910067909197</v>
      </c>
      <c r="U614" s="3">
        <f>IF(E614="小怪",0,IF(INDEX([1]非R能力!$FK$9:$FK$558,C614)=0,0,10))</f>
        <v>0</v>
      </c>
      <c r="V614" s="3">
        <f>IF(E614="小怪",0,IF(INDEX([1]非R能力!$FH$9:$FH$558,C614)=0,0,5000))</f>
        <v>0</v>
      </c>
      <c r="W614" s="3">
        <f>HLOOKUP(W$5,[2]人物技能基础!$O$3:$Q$553,$C614+1,0)</f>
        <v>3.637142857142857</v>
      </c>
      <c r="X614" s="3">
        <f>HLOOKUP(X$5,[2]人物技能基础!$O$3:$Q$553,$C614+1,0)</f>
        <v>2.0186428571428574</v>
      </c>
      <c r="Y614" s="3">
        <f>HLOOKUP(Y$5,[2]人物技能基础!$O$3:$Q$553,$C614+1,0)</f>
        <v>99.964285714285708</v>
      </c>
      <c r="Z614" s="3">
        <f t="shared" si="55"/>
        <v>452074</v>
      </c>
      <c r="AA614" s="3">
        <f t="shared" si="56"/>
        <v>10066</v>
      </c>
      <c r="AB614" s="3">
        <f t="shared" si="57"/>
        <v>0</v>
      </c>
      <c r="AC614" s="3">
        <f t="shared" si="58"/>
        <v>19228</v>
      </c>
      <c r="AD614" s="3">
        <f t="shared" si="59"/>
        <v>69506</v>
      </c>
    </row>
    <row r="615" spans="1:30" x14ac:dyDescent="0.15">
      <c r="A615" s="3">
        <v>610</v>
      </c>
      <c r="B615" s="3" t="str">
        <f t="shared" si="54"/>
        <v>关卡610小怪</v>
      </c>
      <c r="C615" s="3">
        <f>INDEX([3]关卡!$J$19:$J$2018,A615)</f>
        <v>314</v>
      </c>
      <c r="D615" s="3">
        <f>INDEX([3]关卡!$N$19:$N$2018,A615)</f>
        <v>314</v>
      </c>
      <c r="E615" s="3" t="s">
        <v>24</v>
      </c>
      <c r="F615" s="3" t="s">
        <v>26</v>
      </c>
      <c r="G615" s="3">
        <v>3</v>
      </c>
      <c r="H615" s="3">
        <v>0</v>
      </c>
      <c r="I615" s="3">
        <v>0</v>
      </c>
      <c r="J615" s="4">
        <v>1</v>
      </c>
      <c r="K615" s="4">
        <v>1</v>
      </c>
      <c r="L615" s="4">
        <v>2</v>
      </c>
      <c r="M615" s="3">
        <v>15</v>
      </c>
      <c r="N615" s="3">
        <v>2</v>
      </c>
      <c r="O615" s="3">
        <f>HLOOKUP(O$5,[1]非R能力!$B$8:$F$558,$C615+1,0)</f>
        <v>508515.80836908845</v>
      </c>
      <c r="P615" s="3">
        <f>HLOOKUP(P$5,[1]非R能力!$B$8:$F$558,$C615+1,0)</f>
        <v>83576.136194610415</v>
      </c>
      <c r="Q615" s="3">
        <f>HLOOKUP(Q$5,[1]非R能力!$B$8:$F$558,$C615+1,0)</f>
        <v>50331.275334626385</v>
      </c>
      <c r="R615" s="3">
        <f>HLOOKUP(R$5,[1]非R能力!$B$8:$F$558,$C615+1,0)</f>
        <v>69506.673341763351</v>
      </c>
      <c r="S615" s="3">
        <f>HLOOKUP(S$5,[1]非R能力!$B$8:$F$558,$C615+1,0)</f>
        <v>19228.72930449617</v>
      </c>
      <c r="T615" s="3">
        <f>INDEX([1]非R能力!$H$9:$H$558,D615)</f>
        <v>19553.910067909197</v>
      </c>
      <c r="U615" s="3">
        <f>IF(E615="小怪",0,IF(INDEX([1]非R能力!$FK$9:$FK$558,C615)=0,0,10))</f>
        <v>0</v>
      </c>
      <c r="V615" s="3">
        <f>IF(E615="小怪",0,IF(INDEX([1]非R能力!$FH$9:$FH$558,C615)=0,0,5000))</f>
        <v>0</v>
      </c>
      <c r="W615" s="3">
        <f>HLOOKUP(W$5,[2]人物技能基础!$O$3:$Q$553,$C615+1,0)</f>
        <v>3.637142857142857</v>
      </c>
      <c r="X615" s="3">
        <f>HLOOKUP(X$5,[2]人物技能基础!$O$3:$Q$553,$C615+1,0)</f>
        <v>2.0186428571428574</v>
      </c>
      <c r="Y615" s="3">
        <f>HLOOKUP(Y$5,[2]人物技能基础!$O$3:$Q$553,$C615+1,0)</f>
        <v>99.964285714285708</v>
      </c>
      <c r="Z615" s="3">
        <f t="shared" si="55"/>
        <v>452074</v>
      </c>
      <c r="AA615" s="3">
        <f t="shared" si="56"/>
        <v>10066</v>
      </c>
      <c r="AB615" s="3">
        <f t="shared" si="57"/>
        <v>0</v>
      </c>
      <c r="AC615" s="3">
        <f t="shared" si="58"/>
        <v>19228</v>
      </c>
      <c r="AD615" s="3">
        <f t="shared" si="59"/>
        <v>69506</v>
      </c>
    </row>
    <row r="616" spans="1:30" x14ac:dyDescent="0.15">
      <c r="A616" s="3">
        <v>611</v>
      </c>
      <c r="B616" s="3" t="str">
        <f t="shared" si="54"/>
        <v>关卡611小怪</v>
      </c>
      <c r="C616" s="3">
        <f>INDEX([3]关卡!$J$19:$J$2018,A616)</f>
        <v>314</v>
      </c>
      <c r="D616" s="3">
        <f>INDEX([3]关卡!$N$19:$N$2018,A616)</f>
        <v>314</v>
      </c>
      <c r="E616" s="3" t="s">
        <v>24</v>
      </c>
      <c r="F616" s="3" t="s">
        <v>26</v>
      </c>
      <c r="G616" s="3">
        <v>3</v>
      </c>
      <c r="H616" s="3">
        <v>0</v>
      </c>
      <c r="I616" s="3">
        <v>0</v>
      </c>
      <c r="J616" s="4">
        <v>1</v>
      </c>
      <c r="K616" s="4">
        <v>1</v>
      </c>
      <c r="L616" s="4">
        <v>2</v>
      </c>
      <c r="M616" s="3">
        <v>15</v>
      </c>
      <c r="N616" s="3">
        <v>2</v>
      </c>
      <c r="O616" s="3">
        <f>HLOOKUP(O$5,[1]非R能力!$B$8:$F$558,$C616+1,0)</f>
        <v>508515.80836908845</v>
      </c>
      <c r="P616" s="3">
        <f>HLOOKUP(P$5,[1]非R能力!$B$8:$F$558,$C616+1,0)</f>
        <v>83576.136194610415</v>
      </c>
      <c r="Q616" s="3">
        <f>HLOOKUP(Q$5,[1]非R能力!$B$8:$F$558,$C616+1,0)</f>
        <v>50331.275334626385</v>
      </c>
      <c r="R616" s="3">
        <f>HLOOKUP(R$5,[1]非R能力!$B$8:$F$558,$C616+1,0)</f>
        <v>69506.673341763351</v>
      </c>
      <c r="S616" s="3">
        <f>HLOOKUP(S$5,[1]非R能力!$B$8:$F$558,$C616+1,0)</f>
        <v>19228.72930449617</v>
      </c>
      <c r="T616" s="3">
        <f>INDEX([1]非R能力!$H$9:$H$558,D616)</f>
        <v>19553.910067909197</v>
      </c>
      <c r="U616" s="3">
        <f>IF(E616="小怪",0,IF(INDEX([1]非R能力!$FK$9:$FK$558,C616)=0,0,10))</f>
        <v>0</v>
      </c>
      <c r="V616" s="3">
        <f>IF(E616="小怪",0,IF(INDEX([1]非R能力!$FH$9:$FH$558,C616)=0,0,5000))</f>
        <v>0</v>
      </c>
      <c r="W616" s="3">
        <f>HLOOKUP(W$5,[2]人物技能基础!$O$3:$Q$553,$C616+1,0)</f>
        <v>3.637142857142857</v>
      </c>
      <c r="X616" s="3">
        <f>HLOOKUP(X$5,[2]人物技能基础!$O$3:$Q$553,$C616+1,0)</f>
        <v>2.0186428571428574</v>
      </c>
      <c r="Y616" s="3">
        <f>HLOOKUP(Y$5,[2]人物技能基础!$O$3:$Q$553,$C616+1,0)</f>
        <v>99.964285714285708</v>
      </c>
      <c r="Z616" s="3">
        <f t="shared" si="55"/>
        <v>452074</v>
      </c>
      <c r="AA616" s="3">
        <f t="shared" si="56"/>
        <v>10066</v>
      </c>
      <c r="AB616" s="3">
        <f t="shared" si="57"/>
        <v>0</v>
      </c>
      <c r="AC616" s="3">
        <f t="shared" si="58"/>
        <v>19228</v>
      </c>
      <c r="AD616" s="3">
        <f t="shared" si="59"/>
        <v>69506</v>
      </c>
    </row>
    <row r="617" spans="1:30" x14ac:dyDescent="0.15">
      <c r="A617" s="3">
        <v>612</v>
      </c>
      <c r="B617" s="3" t="str">
        <f t="shared" si="54"/>
        <v>关卡612小怪</v>
      </c>
      <c r="C617" s="3">
        <f>INDEX([3]关卡!$J$19:$J$2018,A617)</f>
        <v>314</v>
      </c>
      <c r="D617" s="3">
        <f>INDEX([3]关卡!$N$19:$N$2018,A617)</f>
        <v>314</v>
      </c>
      <c r="E617" s="3" t="s">
        <v>24</v>
      </c>
      <c r="F617" s="3" t="s">
        <v>26</v>
      </c>
      <c r="G617" s="3">
        <v>3</v>
      </c>
      <c r="H617" s="3">
        <v>0</v>
      </c>
      <c r="I617" s="3">
        <v>0</v>
      </c>
      <c r="J617" s="4">
        <v>1</v>
      </c>
      <c r="K617" s="4">
        <v>1</v>
      </c>
      <c r="L617" s="4">
        <v>2</v>
      </c>
      <c r="M617" s="3">
        <v>15</v>
      </c>
      <c r="N617" s="3">
        <v>2</v>
      </c>
      <c r="O617" s="3">
        <f>HLOOKUP(O$5,[1]非R能力!$B$8:$F$558,$C617+1,0)</f>
        <v>508515.80836908845</v>
      </c>
      <c r="P617" s="3">
        <f>HLOOKUP(P$5,[1]非R能力!$B$8:$F$558,$C617+1,0)</f>
        <v>83576.136194610415</v>
      </c>
      <c r="Q617" s="3">
        <f>HLOOKUP(Q$5,[1]非R能力!$B$8:$F$558,$C617+1,0)</f>
        <v>50331.275334626385</v>
      </c>
      <c r="R617" s="3">
        <f>HLOOKUP(R$5,[1]非R能力!$B$8:$F$558,$C617+1,0)</f>
        <v>69506.673341763351</v>
      </c>
      <c r="S617" s="3">
        <f>HLOOKUP(S$5,[1]非R能力!$B$8:$F$558,$C617+1,0)</f>
        <v>19228.72930449617</v>
      </c>
      <c r="T617" s="3">
        <f>INDEX([1]非R能力!$H$9:$H$558,D617)</f>
        <v>19553.910067909197</v>
      </c>
      <c r="U617" s="3">
        <f>IF(E617="小怪",0,IF(INDEX([1]非R能力!$FK$9:$FK$558,C617)=0,0,10))</f>
        <v>0</v>
      </c>
      <c r="V617" s="3">
        <f>IF(E617="小怪",0,IF(INDEX([1]非R能力!$FH$9:$FH$558,C617)=0,0,5000))</f>
        <v>0</v>
      </c>
      <c r="W617" s="3">
        <f>HLOOKUP(W$5,[2]人物技能基础!$O$3:$Q$553,$C617+1,0)</f>
        <v>3.637142857142857</v>
      </c>
      <c r="X617" s="3">
        <f>HLOOKUP(X$5,[2]人物技能基础!$O$3:$Q$553,$C617+1,0)</f>
        <v>2.0186428571428574</v>
      </c>
      <c r="Y617" s="3">
        <f>HLOOKUP(Y$5,[2]人物技能基础!$O$3:$Q$553,$C617+1,0)</f>
        <v>99.964285714285708</v>
      </c>
      <c r="Z617" s="3">
        <f t="shared" si="55"/>
        <v>452074</v>
      </c>
      <c r="AA617" s="3">
        <f t="shared" si="56"/>
        <v>10066</v>
      </c>
      <c r="AB617" s="3">
        <f t="shared" si="57"/>
        <v>0</v>
      </c>
      <c r="AC617" s="3">
        <f t="shared" si="58"/>
        <v>19228</v>
      </c>
      <c r="AD617" s="3">
        <f t="shared" si="59"/>
        <v>69506</v>
      </c>
    </row>
    <row r="618" spans="1:30" x14ac:dyDescent="0.15">
      <c r="A618" s="3">
        <v>613</v>
      </c>
      <c r="B618" s="3" t="str">
        <f t="shared" si="54"/>
        <v>关卡613小怪</v>
      </c>
      <c r="C618" s="3">
        <f>INDEX([3]关卡!$J$19:$J$2018,A618)</f>
        <v>314</v>
      </c>
      <c r="D618" s="3">
        <f>INDEX([3]关卡!$N$19:$N$2018,A618)</f>
        <v>314</v>
      </c>
      <c r="E618" s="3" t="s">
        <v>24</v>
      </c>
      <c r="F618" s="3" t="s">
        <v>26</v>
      </c>
      <c r="G618" s="3">
        <v>3</v>
      </c>
      <c r="H618" s="3">
        <v>0</v>
      </c>
      <c r="I618" s="3">
        <v>0</v>
      </c>
      <c r="J618" s="4">
        <v>1</v>
      </c>
      <c r="K618" s="4">
        <v>1</v>
      </c>
      <c r="L618" s="4">
        <v>2</v>
      </c>
      <c r="M618" s="3">
        <v>15</v>
      </c>
      <c r="N618" s="3">
        <v>2</v>
      </c>
      <c r="O618" s="3">
        <f>HLOOKUP(O$5,[1]非R能力!$B$8:$F$558,$C618+1,0)</f>
        <v>508515.80836908845</v>
      </c>
      <c r="P618" s="3">
        <f>HLOOKUP(P$5,[1]非R能力!$B$8:$F$558,$C618+1,0)</f>
        <v>83576.136194610415</v>
      </c>
      <c r="Q618" s="3">
        <f>HLOOKUP(Q$5,[1]非R能力!$B$8:$F$558,$C618+1,0)</f>
        <v>50331.275334626385</v>
      </c>
      <c r="R618" s="3">
        <f>HLOOKUP(R$5,[1]非R能力!$B$8:$F$558,$C618+1,0)</f>
        <v>69506.673341763351</v>
      </c>
      <c r="S618" s="3">
        <f>HLOOKUP(S$5,[1]非R能力!$B$8:$F$558,$C618+1,0)</f>
        <v>19228.72930449617</v>
      </c>
      <c r="T618" s="3">
        <f>INDEX([1]非R能力!$H$9:$H$558,D618)</f>
        <v>19553.910067909197</v>
      </c>
      <c r="U618" s="3">
        <f>IF(E618="小怪",0,IF(INDEX([1]非R能力!$FK$9:$FK$558,C618)=0,0,10))</f>
        <v>0</v>
      </c>
      <c r="V618" s="3">
        <f>IF(E618="小怪",0,IF(INDEX([1]非R能力!$FH$9:$FH$558,C618)=0,0,5000))</f>
        <v>0</v>
      </c>
      <c r="W618" s="3">
        <f>HLOOKUP(W$5,[2]人物技能基础!$O$3:$Q$553,$C618+1,0)</f>
        <v>3.637142857142857</v>
      </c>
      <c r="X618" s="3">
        <f>HLOOKUP(X$5,[2]人物技能基础!$O$3:$Q$553,$C618+1,0)</f>
        <v>2.0186428571428574</v>
      </c>
      <c r="Y618" s="3">
        <f>HLOOKUP(Y$5,[2]人物技能基础!$O$3:$Q$553,$C618+1,0)</f>
        <v>99.964285714285708</v>
      </c>
      <c r="Z618" s="3">
        <f t="shared" si="55"/>
        <v>452074</v>
      </c>
      <c r="AA618" s="3">
        <f t="shared" si="56"/>
        <v>10066</v>
      </c>
      <c r="AB618" s="3">
        <f t="shared" si="57"/>
        <v>0</v>
      </c>
      <c r="AC618" s="3">
        <f t="shared" si="58"/>
        <v>19228</v>
      </c>
      <c r="AD618" s="3">
        <f t="shared" si="59"/>
        <v>69506</v>
      </c>
    </row>
    <row r="619" spans="1:30" x14ac:dyDescent="0.15">
      <c r="A619" s="3">
        <v>614</v>
      </c>
      <c r="B619" s="3" t="str">
        <f t="shared" si="54"/>
        <v>关卡614小怪</v>
      </c>
      <c r="C619" s="3">
        <f>INDEX([3]关卡!$J$19:$J$2018,A619)</f>
        <v>314</v>
      </c>
      <c r="D619" s="3">
        <f>INDEX([3]关卡!$N$19:$N$2018,A619)</f>
        <v>314</v>
      </c>
      <c r="E619" s="3" t="s">
        <v>24</v>
      </c>
      <c r="F619" s="3" t="s">
        <v>26</v>
      </c>
      <c r="G619" s="3">
        <v>3</v>
      </c>
      <c r="H619" s="3">
        <v>0</v>
      </c>
      <c r="I619" s="3">
        <v>0</v>
      </c>
      <c r="J619" s="4">
        <v>1</v>
      </c>
      <c r="K619" s="4">
        <v>1</v>
      </c>
      <c r="L619" s="4">
        <v>2</v>
      </c>
      <c r="M619" s="3">
        <v>15</v>
      </c>
      <c r="N619" s="3">
        <v>2</v>
      </c>
      <c r="O619" s="3">
        <f>HLOOKUP(O$5,[1]非R能力!$B$8:$F$558,$C619+1,0)</f>
        <v>508515.80836908845</v>
      </c>
      <c r="P619" s="3">
        <f>HLOOKUP(P$5,[1]非R能力!$B$8:$F$558,$C619+1,0)</f>
        <v>83576.136194610415</v>
      </c>
      <c r="Q619" s="3">
        <f>HLOOKUP(Q$5,[1]非R能力!$B$8:$F$558,$C619+1,0)</f>
        <v>50331.275334626385</v>
      </c>
      <c r="R619" s="3">
        <f>HLOOKUP(R$5,[1]非R能力!$B$8:$F$558,$C619+1,0)</f>
        <v>69506.673341763351</v>
      </c>
      <c r="S619" s="3">
        <f>HLOOKUP(S$5,[1]非R能力!$B$8:$F$558,$C619+1,0)</f>
        <v>19228.72930449617</v>
      </c>
      <c r="T619" s="3">
        <f>INDEX([1]非R能力!$H$9:$H$558,D619)</f>
        <v>19553.910067909197</v>
      </c>
      <c r="U619" s="3">
        <f>IF(E619="小怪",0,IF(INDEX([1]非R能力!$FK$9:$FK$558,C619)=0,0,10))</f>
        <v>0</v>
      </c>
      <c r="V619" s="3">
        <f>IF(E619="小怪",0,IF(INDEX([1]非R能力!$FH$9:$FH$558,C619)=0,0,5000))</f>
        <v>0</v>
      </c>
      <c r="W619" s="3">
        <f>HLOOKUP(W$5,[2]人物技能基础!$O$3:$Q$553,$C619+1,0)</f>
        <v>3.637142857142857</v>
      </c>
      <c r="X619" s="3">
        <f>HLOOKUP(X$5,[2]人物技能基础!$O$3:$Q$553,$C619+1,0)</f>
        <v>2.0186428571428574</v>
      </c>
      <c r="Y619" s="3">
        <f>HLOOKUP(Y$5,[2]人物技能基础!$O$3:$Q$553,$C619+1,0)</f>
        <v>99.964285714285708</v>
      </c>
      <c r="Z619" s="3">
        <f t="shared" si="55"/>
        <v>452074</v>
      </c>
      <c r="AA619" s="3">
        <f t="shared" si="56"/>
        <v>10066</v>
      </c>
      <c r="AB619" s="3">
        <f t="shared" si="57"/>
        <v>0</v>
      </c>
      <c r="AC619" s="3">
        <f t="shared" si="58"/>
        <v>19228</v>
      </c>
      <c r="AD619" s="3">
        <f t="shared" si="59"/>
        <v>69506</v>
      </c>
    </row>
    <row r="620" spans="1:30" x14ac:dyDescent="0.15">
      <c r="A620" s="3">
        <v>615</v>
      </c>
      <c r="B620" s="3" t="str">
        <f t="shared" si="54"/>
        <v>关卡615小怪</v>
      </c>
      <c r="C620" s="3">
        <f>INDEX([3]关卡!$J$19:$J$2018,A620)</f>
        <v>315</v>
      </c>
      <c r="D620" s="3">
        <f>INDEX([3]关卡!$N$19:$N$2018,A620)</f>
        <v>315</v>
      </c>
      <c r="E620" s="3" t="s">
        <v>24</v>
      </c>
      <c r="F620" s="3" t="s">
        <v>26</v>
      </c>
      <c r="G620" s="3">
        <v>3</v>
      </c>
      <c r="H620" s="3">
        <v>0</v>
      </c>
      <c r="I620" s="3">
        <v>0</v>
      </c>
      <c r="J620" s="4">
        <v>1</v>
      </c>
      <c r="K620" s="4">
        <v>1</v>
      </c>
      <c r="L620" s="4">
        <v>2</v>
      </c>
      <c r="M620" s="3">
        <v>15</v>
      </c>
      <c r="N620" s="3">
        <v>2</v>
      </c>
      <c r="O620" s="3">
        <f>HLOOKUP(O$5,[1]非R能力!$B$8:$F$558,$C620+1,0)</f>
        <v>517909.85005859745</v>
      </c>
      <c r="P620" s="3">
        <f>HLOOKUP(P$5,[1]非R能力!$B$8:$F$558,$C620+1,0)</f>
        <v>84662.51814033548</v>
      </c>
      <c r="Q620" s="3">
        <f>HLOOKUP(Q$5,[1]非R能力!$B$8:$F$558,$C620+1,0)</f>
        <v>50921.351275931236</v>
      </c>
      <c r="R620" s="3">
        <f>HLOOKUP(R$5,[1]非R能力!$B$8:$F$558,$C620+1,0)</f>
        <v>70571.728530951106</v>
      </c>
      <c r="S620" s="3">
        <f>HLOOKUP(S$5,[1]非R能力!$B$8:$F$558,$C620+1,0)</f>
        <v>19447.568172015526</v>
      </c>
      <c r="T620" s="3">
        <f>INDEX([1]非R能力!$H$9:$H$558,D620)</f>
        <v>19681.878224410902</v>
      </c>
      <c r="U620" s="3">
        <f>IF(E620="小怪",0,IF(INDEX([1]非R能力!$FK$9:$FK$558,C620)=0,0,10))</f>
        <v>0</v>
      </c>
      <c r="V620" s="3">
        <f>IF(E620="小怪",0,IF(INDEX([1]非R能力!$FH$9:$FH$558,C620)=0,0,5000))</f>
        <v>0</v>
      </c>
      <c r="W620" s="3">
        <f>HLOOKUP(W$5,[2]人物技能基础!$O$3:$Q$553,$C620+1,0)</f>
        <v>3.637142857142857</v>
      </c>
      <c r="X620" s="3">
        <f>HLOOKUP(X$5,[2]人物技能基础!$O$3:$Q$553,$C620+1,0)</f>
        <v>2.0186428571428574</v>
      </c>
      <c r="Y620" s="3">
        <f>HLOOKUP(Y$5,[2]人物技能基础!$O$3:$Q$553,$C620+1,0)</f>
        <v>99.964285714285708</v>
      </c>
      <c r="Z620" s="3">
        <f t="shared" si="55"/>
        <v>457644</v>
      </c>
      <c r="AA620" s="3">
        <f t="shared" si="56"/>
        <v>10184</v>
      </c>
      <c r="AB620" s="3">
        <f t="shared" si="57"/>
        <v>0</v>
      </c>
      <c r="AC620" s="3">
        <f t="shared" si="58"/>
        <v>19447</v>
      </c>
      <c r="AD620" s="3">
        <f t="shared" si="59"/>
        <v>70571</v>
      </c>
    </row>
    <row r="621" spans="1:30" x14ac:dyDescent="0.15">
      <c r="A621" s="3">
        <v>616</v>
      </c>
      <c r="B621" s="3" t="str">
        <f t="shared" si="54"/>
        <v>关卡616小怪</v>
      </c>
      <c r="C621" s="3">
        <f>INDEX([3]关卡!$J$19:$J$2018,A621)</f>
        <v>315</v>
      </c>
      <c r="D621" s="3">
        <f>INDEX([3]关卡!$N$19:$N$2018,A621)</f>
        <v>315</v>
      </c>
      <c r="E621" s="3" t="s">
        <v>24</v>
      </c>
      <c r="F621" s="3" t="s">
        <v>26</v>
      </c>
      <c r="G621" s="3">
        <v>3</v>
      </c>
      <c r="H621" s="3">
        <v>0</v>
      </c>
      <c r="I621" s="3">
        <v>0</v>
      </c>
      <c r="J621" s="4">
        <v>1</v>
      </c>
      <c r="K621" s="4">
        <v>1</v>
      </c>
      <c r="L621" s="4">
        <v>2</v>
      </c>
      <c r="M621" s="3">
        <v>15</v>
      </c>
      <c r="N621" s="3">
        <v>2</v>
      </c>
      <c r="O621" s="3">
        <f>HLOOKUP(O$5,[1]非R能力!$B$8:$F$558,$C621+1,0)</f>
        <v>517909.85005859745</v>
      </c>
      <c r="P621" s="3">
        <f>HLOOKUP(P$5,[1]非R能力!$B$8:$F$558,$C621+1,0)</f>
        <v>84662.51814033548</v>
      </c>
      <c r="Q621" s="3">
        <f>HLOOKUP(Q$5,[1]非R能力!$B$8:$F$558,$C621+1,0)</f>
        <v>50921.351275931236</v>
      </c>
      <c r="R621" s="3">
        <f>HLOOKUP(R$5,[1]非R能力!$B$8:$F$558,$C621+1,0)</f>
        <v>70571.728530951106</v>
      </c>
      <c r="S621" s="3">
        <f>HLOOKUP(S$5,[1]非R能力!$B$8:$F$558,$C621+1,0)</f>
        <v>19447.568172015526</v>
      </c>
      <c r="T621" s="3">
        <f>INDEX([1]非R能力!$H$9:$H$558,D621)</f>
        <v>19681.878224410902</v>
      </c>
      <c r="U621" s="3">
        <f>IF(E621="小怪",0,IF(INDEX([1]非R能力!$FK$9:$FK$558,C621)=0,0,10))</f>
        <v>0</v>
      </c>
      <c r="V621" s="3">
        <f>IF(E621="小怪",0,IF(INDEX([1]非R能力!$FH$9:$FH$558,C621)=0,0,5000))</f>
        <v>0</v>
      </c>
      <c r="W621" s="3">
        <f>HLOOKUP(W$5,[2]人物技能基础!$O$3:$Q$553,$C621+1,0)</f>
        <v>3.637142857142857</v>
      </c>
      <c r="X621" s="3">
        <f>HLOOKUP(X$5,[2]人物技能基础!$O$3:$Q$553,$C621+1,0)</f>
        <v>2.0186428571428574</v>
      </c>
      <c r="Y621" s="3">
        <f>HLOOKUP(Y$5,[2]人物技能基础!$O$3:$Q$553,$C621+1,0)</f>
        <v>99.964285714285708</v>
      </c>
      <c r="Z621" s="3">
        <f t="shared" si="55"/>
        <v>457644</v>
      </c>
      <c r="AA621" s="3">
        <f t="shared" si="56"/>
        <v>10184</v>
      </c>
      <c r="AB621" s="3">
        <f t="shared" si="57"/>
        <v>0</v>
      </c>
      <c r="AC621" s="3">
        <f t="shared" si="58"/>
        <v>19447</v>
      </c>
      <c r="AD621" s="3">
        <f t="shared" si="59"/>
        <v>70571</v>
      </c>
    </row>
    <row r="622" spans="1:30" x14ac:dyDescent="0.15">
      <c r="A622" s="3">
        <v>617</v>
      </c>
      <c r="B622" s="3" t="str">
        <f t="shared" si="54"/>
        <v>关卡617小怪</v>
      </c>
      <c r="C622" s="3">
        <f>INDEX([3]关卡!$J$19:$J$2018,A622)</f>
        <v>315</v>
      </c>
      <c r="D622" s="3">
        <f>INDEX([3]关卡!$N$19:$N$2018,A622)</f>
        <v>315</v>
      </c>
      <c r="E622" s="3" t="s">
        <v>24</v>
      </c>
      <c r="F622" s="3" t="s">
        <v>26</v>
      </c>
      <c r="G622" s="3">
        <v>3</v>
      </c>
      <c r="H622" s="3">
        <v>0</v>
      </c>
      <c r="I622" s="3">
        <v>0</v>
      </c>
      <c r="J622" s="4">
        <v>1</v>
      </c>
      <c r="K622" s="4">
        <v>1</v>
      </c>
      <c r="L622" s="4">
        <v>2</v>
      </c>
      <c r="M622" s="3">
        <v>15</v>
      </c>
      <c r="N622" s="3">
        <v>2</v>
      </c>
      <c r="O622" s="3">
        <f>HLOOKUP(O$5,[1]非R能力!$B$8:$F$558,$C622+1,0)</f>
        <v>517909.85005859745</v>
      </c>
      <c r="P622" s="3">
        <f>HLOOKUP(P$5,[1]非R能力!$B$8:$F$558,$C622+1,0)</f>
        <v>84662.51814033548</v>
      </c>
      <c r="Q622" s="3">
        <f>HLOOKUP(Q$5,[1]非R能力!$B$8:$F$558,$C622+1,0)</f>
        <v>50921.351275931236</v>
      </c>
      <c r="R622" s="3">
        <f>HLOOKUP(R$5,[1]非R能力!$B$8:$F$558,$C622+1,0)</f>
        <v>70571.728530951106</v>
      </c>
      <c r="S622" s="3">
        <f>HLOOKUP(S$5,[1]非R能力!$B$8:$F$558,$C622+1,0)</f>
        <v>19447.568172015526</v>
      </c>
      <c r="T622" s="3">
        <f>INDEX([1]非R能力!$H$9:$H$558,D622)</f>
        <v>19681.878224410902</v>
      </c>
      <c r="U622" s="3">
        <f>IF(E622="小怪",0,IF(INDEX([1]非R能力!$FK$9:$FK$558,C622)=0,0,10))</f>
        <v>0</v>
      </c>
      <c r="V622" s="3">
        <f>IF(E622="小怪",0,IF(INDEX([1]非R能力!$FH$9:$FH$558,C622)=0,0,5000))</f>
        <v>0</v>
      </c>
      <c r="W622" s="3">
        <f>HLOOKUP(W$5,[2]人物技能基础!$O$3:$Q$553,$C622+1,0)</f>
        <v>3.637142857142857</v>
      </c>
      <c r="X622" s="3">
        <f>HLOOKUP(X$5,[2]人物技能基础!$O$3:$Q$553,$C622+1,0)</f>
        <v>2.0186428571428574</v>
      </c>
      <c r="Y622" s="3">
        <f>HLOOKUP(Y$5,[2]人物技能基础!$O$3:$Q$553,$C622+1,0)</f>
        <v>99.964285714285708</v>
      </c>
      <c r="Z622" s="3">
        <f t="shared" si="55"/>
        <v>457644</v>
      </c>
      <c r="AA622" s="3">
        <f t="shared" si="56"/>
        <v>10184</v>
      </c>
      <c r="AB622" s="3">
        <f t="shared" si="57"/>
        <v>0</v>
      </c>
      <c r="AC622" s="3">
        <f t="shared" si="58"/>
        <v>19447</v>
      </c>
      <c r="AD622" s="3">
        <f t="shared" si="59"/>
        <v>70571</v>
      </c>
    </row>
    <row r="623" spans="1:30" x14ac:dyDescent="0.15">
      <c r="A623" s="3">
        <v>618</v>
      </c>
      <c r="B623" s="3" t="str">
        <f t="shared" si="54"/>
        <v>关卡618小怪</v>
      </c>
      <c r="C623" s="3">
        <f>INDEX([3]关卡!$J$19:$J$2018,A623)</f>
        <v>315</v>
      </c>
      <c r="D623" s="3">
        <f>INDEX([3]关卡!$N$19:$N$2018,A623)</f>
        <v>315</v>
      </c>
      <c r="E623" s="3" t="s">
        <v>24</v>
      </c>
      <c r="F623" s="3" t="s">
        <v>26</v>
      </c>
      <c r="G623" s="3">
        <v>3</v>
      </c>
      <c r="H623" s="3">
        <v>0</v>
      </c>
      <c r="I623" s="3">
        <v>0</v>
      </c>
      <c r="J623" s="4">
        <v>1</v>
      </c>
      <c r="K623" s="4">
        <v>1</v>
      </c>
      <c r="L623" s="4">
        <v>2</v>
      </c>
      <c r="M623" s="3">
        <v>15</v>
      </c>
      <c r="N623" s="3">
        <v>2</v>
      </c>
      <c r="O623" s="3">
        <f>HLOOKUP(O$5,[1]非R能力!$B$8:$F$558,$C623+1,0)</f>
        <v>517909.85005859745</v>
      </c>
      <c r="P623" s="3">
        <f>HLOOKUP(P$5,[1]非R能力!$B$8:$F$558,$C623+1,0)</f>
        <v>84662.51814033548</v>
      </c>
      <c r="Q623" s="3">
        <f>HLOOKUP(Q$5,[1]非R能力!$B$8:$F$558,$C623+1,0)</f>
        <v>50921.351275931236</v>
      </c>
      <c r="R623" s="3">
        <f>HLOOKUP(R$5,[1]非R能力!$B$8:$F$558,$C623+1,0)</f>
        <v>70571.728530951106</v>
      </c>
      <c r="S623" s="3">
        <f>HLOOKUP(S$5,[1]非R能力!$B$8:$F$558,$C623+1,0)</f>
        <v>19447.568172015526</v>
      </c>
      <c r="T623" s="3">
        <f>INDEX([1]非R能力!$H$9:$H$558,D623)</f>
        <v>19681.878224410902</v>
      </c>
      <c r="U623" s="3">
        <f>IF(E623="小怪",0,IF(INDEX([1]非R能力!$FK$9:$FK$558,C623)=0,0,10))</f>
        <v>0</v>
      </c>
      <c r="V623" s="3">
        <f>IF(E623="小怪",0,IF(INDEX([1]非R能力!$FH$9:$FH$558,C623)=0,0,5000))</f>
        <v>0</v>
      </c>
      <c r="W623" s="3">
        <f>HLOOKUP(W$5,[2]人物技能基础!$O$3:$Q$553,$C623+1,0)</f>
        <v>3.637142857142857</v>
      </c>
      <c r="X623" s="3">
        <f>HLOOKUP(X$5,[2]人物技能基础!$O$3:$Q$553,$C623+1,0)</f>
        <v>2.0186428571428574</v>
      </c>
      <c r="Y623" s="3">
        <f>HLOOKUP(Y$5,[2]人物技能基础!$O$3:$Q$553,$C623+1,0)</f>
        <v>99.964285714285708</v>
      </c>
      <c r="Z623" s="3">
        <f t="shared" si="55"/>
        <v>457644</v>
      </c>
      <c r="AA623" s="3">
        <f t="shared" si="56"/>
        <v>10184</v>
      </c>
      <c r="AB623" s="3">
        <f t="shared" si="57"/>
        <v>0</v>
      </c>
      <c r="AC623" s="3">
        <f t="shared" si="58"/>
        <v>19447</v>
      </c>
      <c r="AD623" s="3">
        <f t="shared" si="59"/>
        <v>70571</v>
      </c>
    </row>
    <row r="624" spans="1:30" x14ac:dyDescent="0.15">
      <c r="A624" s="3">
        <v>619</v>
      </c>
      <c r="B624" s="3" t="str">
        <f t="shared" si="54"/>
        <v>关卡619小怪</v>
      </c>
      <c r="C624" s="3">
        <f>INDEX([3]关卡!$J$19:$J$2018,A624)</f>
        <v>315</v>
      </c>
      <c r="D624" s="3">
        <f>INDEX([3]关卡!$N$19:$N$2018,A624)</f>
        <v>315</v>
      </c>
      <c r="E624" s="3" t="s">
        <v>24</v>
      </c>
      <c r="F624" s="3" t="s">
        <v>26</v>
      </c>
      <c r="G624" s="3">
        <v>3</v>
      </c>
      <c r="H624" s="3">
        <v>0</v>
      </c>
      <c r="I624" s="3">
        <v>0</v>
      </c>
      <c r="J624" s="4">
        <v>1</v>
      </c>
      <c r="K624" s="4">
        <v>1</v>
      </c>
      <c r="L624" s="4">
        <v>2</v>
      </c>
      <c r="M624" s="3">
        <v>15</v>
      </c>
      <c r="N624" s="3">
        <v>2</v>
      </c>
      <c r="O624" s="3">
        <f>HLOOKUP(O$5,[1]非R能力!$B$8:$F$558,$C624+1,0)</f>
        <v>517909.85005859745</v>
      </c>
      <c r="P624" s="3">
        <f>HLOOKUP(P$5,[1]非R能力!$B$8:$F$558,$C624+1,0)</f>
        <v>84662.51814033548</v>
      </c>
      <c r="Q624" s="3">
        <f>HLOOKUP(Q$5,[1]非R能力!$B$8:$F$558,$C624+1,0)</f>
        <v>50921.351275931236</v>
      </c>
      <c r="R624" s="3">
        <f>HLOOKUP(R$5,[1]非R能力!$B$8:$F$558,$C624+1,0)</f>
        <v>70571.728530951106</v>
      </c>
      <c r="S624" s="3">
        <f>HLOOKUP(S$5,[1]非R能力!$B$8:$F$558,$C624+1,0)</f>
        <v>19447.568172015526</v>
      </c>
      <c r="T624" s="3">
        <f>INDEX([1]非R能力!$H$9:$H$558,D624)</f>
        <v>19681.878224410902</v>
      </c>
      <c r="U624" s="3">
        <f>IF(E624="小怪",0,IF(INDEX([1]非R能力!$FK$9:$FK$558,C624)=0,0,10))</f>
        <v>0</v>
      </c>
      <c r="V624" s="3">
        <f>IF(E624="小怪",0,IF(INDEX([1]非R能力!$FH$9:$FH$558,C624)=0,0,5000))</f>
        <v>0</v>
      </c>
      <c r="W624" s="3">
        <f>HLOOKUP(W$5,[2]人物技能基础!$O$3:$Q$553,$C624+1,0)</f>
        <v>3.637142857142857</v>
      </c>
      <c r="X624" s="3">
        <f>HLOOKUP(X$5,[2]人物技能基础!$O$3:$Q$553,$C624+1,0)</f>
        <v>2.0186428571428574</v>
      </c>
      <c r="Y624" s="3">
        <f>HLOOKUP(Y$5,[2]人物技能基础!$O$3:$Q$553,$C624+1,0)</f>
        <v>99.964285714285708</v>
      </c>
      <c r="Z624" s="3">
        <f t="shared" si="55"/>
        <v>457644</v>
      </c>
      <c r="AA624" s="3">
        <f t="shared" si="56"/>
        <v>10184</v>
      </c>
      <c r="AB624" s="3">
        <f t="shared" si="57"/>
        <v>0</v>
      </c>
      <c r="AC624" s="3">
        <f t="shared" si="58"/>
        <v>19447</v>
      </c>
      <c r="AD624" s="3">
        <f t="shared" si="59"/>
        <v>70571</v>
      </c>
    </row>
    <row r="625" spans="1:30" x14ac:dyDescent="0.15">
      <c r="A625" s="3">
        <v>620</v>
      </c>
      <c r="B625" s="3" t="str">
        <f t="shared" si="54"/>
        <v>关卡620小怪</v>
      </c>
      <c r="C625" s="3">
        <f>INDEX([3]关卡!$J$19:$J$2018,A625)</f>
        <v>315</v>
      </c>
      <c r="D625" s="3">
        <f>INDEX([3]关卡!$N$19:$N$2018,A625)</f>
        <v>315</v>
      </c>
      <c r="E625" s="3" t="s">
        <v>24</v>
      </c>
      <c r="F625" s="3" t="s">
        <v>26</v>
      </c>
      <c r="G625" s="3">
        <v>3</v>
      </c>
      <c r="H625" s="3">
        <v>0</v>
      </c>
      <c r="I625" s="3">
        <v>0</v>
      </c>
      <c r="J625" s="4">
        <v>1</v>
      </c>
      <c r="K625" s="4">
        <v>1</v>
      </c>
      <c r="L625" s="4">
        <v>2</v>
      </c>
      <c r="M625" s="3">
        <v>15</v>
      </c>
      <c r="N625" s="3">
        <v>2</v>
      </c>
      <c r="O625" s="3">
        <f>HLOOKUP(O$5,[1]非R能力!$B$8:$F$558,$C625+1,0)</f>
        <v>517909.85005859745</v>
      </c>
      <c r="P625" s="3">
        <f>HLOOKUP(P$5,[1]非R能力!$B$8:$F$558,$C625+1,0)</f>
        <v>84662.51814033548</v>
      </c>
      <c r="Q625" s="3">
        <f>HLOOKUP(Q$5,[1]非R能力!$B$8:$F$558,$C625+1,0)</f>
        <v>50921.351275931236</v>
      </c>
      <c r="R625" s="3">
        <f>HLOOKUP(R$5,[1]非R能力!$B$8:$F$558,$C625+1,0)</f>
        <v>70571.728530951106</v>
      </c>
      <c r="S625" s="3">
        <f>HLOOKUP(S$5,[1]非R能力!$B$8:$F$558,$C625+1,0)</f>
        <v>19447.568172015526</v>
      </c>
      <c r="T625" s="3">
        <f>INDEX([1]非R能力!$H$9:$H$558,D625)</f>
        <v>19681.878224410902</v>
      </c>
      <c r="U625" s="3">
        <f>IF(E625="小怪",0,IF(INDEX([1]非R能力!$FK$9:$FK$558,C625)=0,0,10))</f>
        <v>0</v>
      </c>
      <c r="V625" s="3">
        <f>IF(E625="小怪",0,IF(INDEX([1]非R能力!$FH$9:$FH$558,C625)=0,0,5000))</f>
        <v>0</v>
      </c>
      <c r="W625" s="3">
        <f>HLOOKUP(W$5,[2]人物技能基础!$O$3:$Q$553,$C625+1,0)</f>
        <v>3.637142857142857</v>
      </c>
      <c r="X625" s="3">
        <f>HLOOKUP(X$5,[2]人物技能基础!$O$3:$Q$553,$C625+1,0)</f>
        <v>2.0186428571428574</v>
      </c>
      <c r="Y625" s="3">
        <f>HLOOKUP(Y$5,[2]人物技能基础!$O$3:$Q$553,$C625+1,0)</f>
        <v>99.964285714285708</v>
      </c>
      <c r="Z625" s="3">
        <f t="shared" si="55"/>
        <v>457644</v>
      </c>
      <c r="AA625" s="3">
        <f t="shared" si="56"/>
        <v>10184</v>
      </c>
      <c r="AB625" s="3">
        <f t="shared" si="57"/>
        <v>0</v>
      </c>
      <c r="AC625" s="3">
        <f t="shared" si="58"/>
        <v>19447</v>
      </c>
      <c r="AD625" s="3">
        <f t="shared" si="59"/>
        <v>70571</v>
      </c>
    </row>
    <row r="626" spans="1:30" x14ac:dyDescent="0.15">
      <c r="A626" s="3">
        <v>621</v>
      </c>
      <c r="B626" s="3" t="str">
        <f t="shared" si="54"/>
        <v>关卡621小怪</v>
      </c>
      <c r="C626" s="3">
        <f>INDEX([3]关卡!$J$19:$J$2018,A626)</f>
        <v>315</v>
      </c>
      <c r="D626" s="3">
        <f>INDEX([3]关卡!$N$19:$N$2018,A626)</f>
        <v>315</v>
      </c>
      <c r="E626" s="3" t="s">
        <v>24</v>
      </c>
      <c r="F626" s="3" t="s">
        <v>26</v>
      </c>
      <c r="G626" s="3">
        <v>3</v>
      </c>
      <c r="H626" s="3">
        <v>0</v>
      </c>
      <c r="I626" s="3">
        <v>0</v>
      </c>
      <c r="J626" s="4">
        <v>1</v>
      </c>
      <c r="K626" s="4">
        <v>1</v>
      </c>
      <c r="L626" s="4">
        <v>2</v>
      </c>
      <c r="M626" s="3">
        <v>15</v>
      </c>
      <c r="N626" s="3">
        <v>2</v>
      </c>
      <c r="O626" s="3">
        <f>HLOOKUP(O$5,[1]非R能力!$B$8:$F$558,$C626+1,0)</f>
        <v>517909.85005859745</v>
      </c>
      <c r="P626" s="3">
        <f>HLOOKUP(P$5,[1]非R能力!$B$8:$F$558,$C626+1,0)</f>
        <v>84662.51814033548</v>
      </c>
      <c r="Q626" s="3">
        <f>HLOOKUP(Q$5,[1]非R能力!$B$8:$F$558,$C626+1,0)</f>
        <v>50921.351275931236</v>
      </c>
      <c r="R626" s="3">
        <f>HLOOKUP(R$5,[1]非R能力!$B$8:$F$558,$C626+1,0)</f>
        <v>70571.728530951106</v>
      </c>
      <c r="S626" s="3">
        <f>HLOOKUP(S$5,[1]非R能力!$B$8:$F$558,$C626+1,0)</f>
        <v>19447.568172015526</v>
      </c>
      <c r="T626" s="3">
        <f>INDEX([1]非R能力!$H$9:$H$558,D626)</f>
        <v>19681.878224410902</v>
      </c>
      <c r="U626" s="3">
        <f>IF(E626="小怪",0,IF(INDEX([1]非R能力!$FK$9:$FK$558,C626)=0,0,10))</f>
        <v>0</v>
      </c>
      <c r="V626" s="3">
        <f>IF(E626="小怪",0,IF(INDEX([1]非R能力!$FH$9:$FH$558,C626)=0,0,5000))</f>
        <v>0</v>
      </c>
      <c r="W626" s="3">
        <f>HLOOKUP(W$5,[2]人物技能基础!$O$3:$Q$553,$C626+1,0)</f>
        <v>3.637142857142857</v>
      </c>
      <c r="X626" s="3">
        <f>HLOOKUP(X$5,[2]人物技能基础!$O$3:$Q$553,$C626+1,0)</f>
        <v>2.0186428571428574</v>
      </c>
      <c r="Y626" s="3">
        <f>HLOOKUP(Y$5,[2]人物技能基础!$O$3:$Q$553,$C626+1,0)</f>
        <v>99.964285714285708</v>
      </c>
      <c r="Z626" s="3">
        <f t="shared" si="55"/>
        <v>457644</v>
      </c>
      <c r="AA626" s="3">
        <f t="shared" si="56"/>
        <v>10184</v>
      </c>
      <c r="AB626" s="3">
        <f t="shared" si="57"/>
        <v>0</v>
      </c>
      <c r="AC626" s="3">
        <f t="shared" si="58"/>
        <v>19447</v>
      </c>
      <c r="AD626" s="3">
        <f t="shared" si="59"/>
        <v>70571</v>
      </c>
    </row>
    <row r="627" spans="1:30" x14ac:dyDescent="0.15">
      <c r="A627" s="3">
        <v>622</v>
      </c>
      <c r="B627" s="3" t="str">
        <f t="shared" si="54"/>
        <v>关卡622小怪</v>
      </c>
      <c r="C627" s="3">
        <f>INDEX([3]关卡!$J$19:$J$2018,A627)</f>
        <v>315</v>
      </c>
      <c r="D627" s="3">
        <f>INDEX([3]关卡!$N$19:$N$2018,A627)</f>
        <v>315</v>
      </c>
      <c r="E627" s="3" t="s">
        <v>24</v>
      </c>
      <c r="F627" s="3" t="s">
        <v>26</v>
      </c>
      <c r="G627" s="3">
        <v>3</v>
      </c>
      <c r="H627" s="3">
        <v>0</v>
      </c>
      <c r="I627" s="3">
        <v>0</v>
      </c>
      <c r="J627" s="4">
        <v>1</v>
      </c>
      <c r="K627" s="4">
        <v>1</v>
      </c>
      <c r="L627" s="4">
        <v>2</v>
      </c>
      <c r="M627" s="3">
        <v>15</v>
      </c>
      <c r="N627" s="3">
        <v>2</v>
      </c>
      <c r="O627" s="3">
        <f>HLOOKUP(O$5,[1]非R能力!$B$8:$F$558,$C627+1,0)</f>
        <v>517909.85005859745</v>
      </c>
      <c r="P627" s="3">
        <f>HLOOKUP(P$5,[1]非R能力!$B$8:$F$558,$C627+1,0)</f>
        <v>84662.51814033548</v>
      </c>
      <c r="Q627" s="3">
        <f>HLOOKUP(Q$5,[1]非R能力!$B$8:$F$558,$C627+1,0)</f>
        <v>50921.351275931236</v>
      </c>
      <c r="R627" s="3">
        <f>HLOOKUP(R$5,[1]非R能力!$B$8:$F$558,$C627+1,0)</f>
        <v>70571.728530951106</v>
      </c>
      <c r="S627" s="3">
        <f>HLOOKUP(S$5,[1]非R能力!$B$8:$F$558,$C627+1,0)</f>
        <v>19447.568172015526</v>
      </c>
      <c r="T627" s="3">
        <f>INDEX([1]非R能力!$H$9:$H$558,D627)</f>
        <v>19681.878224410902</v>
      </c>
      <c r="U627" s="3">
        <f>IF(E627="小怪",0,IF(INDEX([1]非R能力!$FK$9:$FK$558,C627)=0,0,10))</f>
        <v>0</v>
      </c>
      <c r="V627" s="3">
        <f>IF(E627="小怪",0,IF(INDEX([1]非R能力!$FH$9:$FH$558,C627)=0,0,5000))</f>
        <v>0</v>
      </c>
      <c r="W627" s="3">
        <f>HLOOKUP(W$5,[2]人物技能基础!$O$3:$Q$553,$C627+1,0)</f>
        <v>3.637142857142857</v>
      </c>
      <c r="X627" s="3">
        <f>HLOOKUP(X$5,[2]人物技能基础!$O$3:$Q$553,$C627+1,0)</f>
        <v>2.0186428571428574</v>
      </c>
      <c r="Y627" s="3">
        <f>HLOOKUP(Y$5,[2]人物技能基础!$O$3:$Q$553,$C627+1,0)</f>
        <v>99.964285714285708</v>
      </c>
      <c r="Z627" s="3">
        <f t="shared" si="55"/>
        <v>457644</v>
      </c>
      <c r="AA627" s="3">
        <f t="shared" si="56"/>
        <v>10184</v>
      </c>
      <c r="AB627" s="3">
        <f t="shared" si="57"/>
        <v>0</v>
      </c>
      <c r="AC627" s="3">
        <f t="shared" si="58"/>
        <v>19447</v>
      </c>
      <c r="AD627" s="3">
        <f t="shared" si="59"/>
        <v>70571</v>
      </c>
    </row>
    <row r="628" spans="1:30" x14ac:dyDescent="0.15">
      <c r="A628" s="3">
        <v>623</v>
      </c>
      <c r="B628" s="3" t="str">
        <f t="shared" si="54"/>
        <v>关卡623小怪</v>
      </c>
      <c r="C628" s="3">
        <f>INDEX([3]关卡!$J$19:$J$2018,A628)</f>
        <v>316</v>
      </c>
      <c r="D628" s="3">
        <f>INDEX([3]关卡!$N$19:$N$2018,A628)</f>
        <v>316</v>
      </c>
      <c r="E628" s="3" t="s">
        <v>24</v>
      </c>
      <c r="F628" s="3" t="s">
        <v>26</v>
      </c>
      <c r="G628" s="3">
        <v>3</v>
      </c>
      <c r="H628" s="3">
        <v>0</v>
      </c>
      <c r="I628" s="3">
        <v>0</v>
      </c>
      <c r="J628" s="4">
        <v>1</v>
      </c>
      <c r="K628" s="4">
        <v>1</v>
      </c>
      <c r="L628" s="4">
        <v>2</v>
      </c>
      <c r="M628" s="3">
        <v>15</v>
      </c>
      <c r="N628" s="3">
        <v>2</v>
      </c>
      <c r="O628" s="3">
        <f>HLOOKUP(O$5,[1]非R能力!$B$8:$F$558,$C628+1,0)</f>
        <v>529230.63733146805</v>
      </c>
      <c r="P628" s="3">
        <f>HLOOKUP(P$5,[1]非R能力!$B$8:$F$558,$C628+1,0)</f>
        <v>85997.469080043666</v>
      </c>
      <c r="Q628" s="3">
        <f>HLOOKUP(Q$5,[1]非R能力!$B$8:$F$558,$C628+1,0)</f>
        <v>51620.004827707577</v>
      </c>
      <c r="R628" s="3">
        <f>HLOOKUP(R$5,[1]非R能力!$B$8:$F$558,$C628+1,0)</f>
        <v>71435.359477346923</v>
      </c>
      <c r="S628" s="3">
        <f>HLOOKUP(S$5,[1]非R能力!$B$8:$F$558,$C628+1,0)</f>
        <v>19658.972152142684</v>
      </c>
      <c r="T628" s="3">
        <f>INDEX([1]非R能力!$H$9:$H$558,D628)</f>
        <v>19810.493358661908</v>
      </c>
      <c r="U628" s="3">
        <f>IF(E628="小怪",0,IF(INDEX([1]非R能力!$FK$9:$FK$558,C628)=0,0,10))</f>
        <v>0</v>
      </c>
      <c r="V628" s="3">
        <f>IF(E628="小怪",0,IF(INDEX([1]非R能力!$FH$9:$FH$558,C628)=0,0,5000))</f>
        <v>0</v>
      </c>
      <c r="W628" s="3">
        <f>HLOOKUP(W$5,[2]人物技能基础!$O$3:$Q$553,$C628+1,0)</f>
        <v>3.637142857142857</v>
      </c>
      <c r="X628" s="3">
        <f>HLOOKUP(X$5,[2]人物技能基础!$O$3:$Q$553,$C628+1,0)</f>
        <v>2.0186428571428574</v>
      </c>
      <c r="Y628" s="3">
        <f>HLOOKUP(Y$5,[2]人物技能基础!$O$3:$Q$553,$C628+1,0)</f>
        <v>99.964285714285708</v>
      </c>
      <c r="Z628" s="3">
        <f t="shared" si="55"/>
        <v>464420</v>
      </c>
      <c r="AA628" s="3">
        <f t="shared" si="56"/>
        <v>10324</v>
      </c>
      <c r="AB628" s="3">
        <f t="shared" si="57"/>
        <v>0</v>
      </c>
      <c r="AC628" s="3">
        <f t="shared" si="58"/>
        <v>19658</v>
      </c>
      <c r="AD628" s="3">
        <f t="shared" si="59"/>
        <v>71435</v>
      </c>
    </row>
    <row r="629" spans="1:30" x14ac:dyDescent="0.15">
      <c r="A629" s="3">
        <v>624</v>
      </c>
      <c r="B629" s="3" t="str">
        <f t="shared" si="54"/>
        <v>关卡624小怪</v>
      </c>
      <c r="C629" s="3">
        <f>INDEX([3]关卡!$J$19:$J$2018,A629)</f>
        <v>316</v>
      </c>
      <c r="D629" s="3">
        <f>INDEX([3]关卡!$N$19:$N$2018,A629)</f>
        <v>316</v>
      </c>
      <c r="E629" s="3" t="s">
        <v>24</v>
      </c>
      <c r="F629" s="3" t="s">
        <v>26</v>
      </c>
      <c r="G629" s="3">
        <v>3</v>
      </c>
      <c r="H629" s="3">
        <v>0</v>
      </c>
      <c r="I629" s="3">
        <v>0</v>
      </c>
      <c r="J629" s="4">
        <v>1</v>
      </c>
      <c r="K629" s="4">
        <v>1</v>
      </c>
      <c r="L629" s="4">
        <v>2</v>
      </c>
      <c r="M629" s="3">
        <v>15</v>
      </c>
      <c r="N629" s="3">
        <v>2</v>
      </c>
      <c r="O629" s="3">
        <f>HLOOKUP(O$5,[1]非R能力!$B$8:$F$558,$C629+1,0)</f>
        <v>529230.63733146805</v>
      </c>
      <c r="P629" s="3">
        <f>HLOOKUP(P$5,[1]非R能力!$B$8:$F$558,$C629+1,0)</f>
        <v>85997.469080043666</v>
      </c>
      <c r="Q629" s="3">
        <f>HLOOKUP(Q$5,[1]非R能力!$B$8:$F$558,$C629+1,0)</f>
        <v>51620.004827707577</v>
      </c>
      <c r="R629" s="3">
        <f>HLOOKUP(R$5,[1]非R能力!$B$8:$F$558,$C629+1,0)</f>
        <v>71435.359477346923</v>
      </c>
      <c r="S629" s="3">
        <f>HLOOKUP(S$5,[1]非R能力!$B$8:$F$558,$C629+1,0)</f>
        <v>19658.972152142684</v>
      </c>
      <c r="T629" s="3">
        <f>INDEX([1]非R能力!$H$9:$H$558,D629)</f>
        <v>19810.493358661908</v>
      </c>
      <c r="U629" s="3">
        <f>IF(E629="小怪",0,IF(INDEX([1]非R能力!$FK$9:$FK$558,C629)=0,0,10))</f>
        <v>0</v>
      </c>
      <c r="V629" s="3">
        <f>IF(E629="小怪",0,IF(INDEX([1]非R能力!$FH$9:$FH$558,C629)=0,0,5000))</f>
        <v>0</v>
      </c>
      <c r="W629" s="3">
        <f>HLOOKUP(W$5,[2]人物技能基础!$O$3:$Q$553,$C629+1,0)</f>
        <v>3.637142857142857</v>
      </c>
      <c r="X629" s="3">
        <f>HLOOKUP(X$5,[2]人物技能基础!$O$3:$Q$553,$C629+1,0)</f>
        <v>2.0186428571428574</v>
      </c>
      <c r="Y629" s="3">
        <f>HLOOKUP(Y$5,[2]人物技能基础!$O$3:$Q$553,$C629+1,0)</f>
        <v>99.964285714285708</v>
      </c>
      <c r="Z629" s="3">
        <f t="shared" si="55"/>
        <v>464420</v>
      </c>
      <c r="AA629" s="3">
        <f t="shared" si="56"/>
        <v>10324</v>
      </c>
      <c r="AB629" s="3">
        <f t="shared" si="57"/>
        <v>0</v>
      </c>
      <c r="AC629" s="3">
        <f t="shared" si="58"/>
        <v>19658</v>
      </c>
      <c r="AD629" s="3">
        <f t="shared" si="59"/>
        <v>71435</v>
      </c>
    </row>
    <row r="630" spans="1:30" x14ac:dyDescent="0.15">
      <c r="A630" s="3">
        <v>625</v>
      </c>
      <c r="B630" s="3" t="str">
        <f t="shared" si="54"/>
        <v>关卡625小怪</v>
      </c>
      <c r="C630" s="3">
        <f>INDEX([3]关卡!$J$19:$J$2018,A630)</f>
        <v>316</v>
      </c>
      <c r="D630" s="3">
        <f>INDEX([3]关卡!$N$19:$N$2018,A630)</f>
        <v>316</v>
      </c>
      <c r="E630" s="3" t="s">
        <v>24</v>
      </c>
      <c r="F630" s="3" t="s">
        <v>26</v>
      </c>
      <c r="G630" s="3">
        <v>3</v>
      </c>
      <c r="H630" s="3">
        <v>0</v>
      </c>
      <c r="I630" s="3">
        <v>0</v>
      </c>
      <c r="J630" s="4">
        <v>1</v>
      </c>
      <c r="K630" s="4">
        <v>1</v>
      </c>
      <c r="L630" s="4">
        <v>2</v>
      </c>
      <c r="M630" s="3">
        <v>15</v>
      </c>
      <c r="N630" s="3">
        <v>2</v>
      </c>
      <c r="O630" s="3">
        <f>HLOOKUP(O$5,[1]非R能力!$B$8:$F$558,$C630+1,0)</f>
        <v>529230.63733146805</v>
      </c>
      <c r="P630" s="3">
        <f>HLOOKUP(P$5,[1]非R能力!$B$8:$F$558,$C630+1,0)</f>
        <v>85997.469080043666</v>
      </c>
      <c r="Q630" s="3">
        <f>HLOOKUP(Q$5,[1]非R能力!$B$8:$F$558,$C630+1,0)</f>
        <v>51620.004827707577</v>
      </c>
      <c r="R630" s="3">
        <f>HLOOKUP(R$5,[1]非R能力!$B$8:$F$558,$C630+1,0)</f>
        <v>71435.359477346923</v>
      </c>
      <c r="S630" s="3">
        <f>HLOOKUP(S$5,[1]非R能力!$B$8:$F$558,$C630+1,0)</f>
        <v>19658.972152142684</v>
      </c>
      <c r="T630" s="3">
        <f>INDEX([1]非R能力!$H$9:$H$558,D630)</f>
        <v>19810.493358661908</v>
      </c>
      <c r="U630" s="3">
        <f>IF(E630="小怪",0,IF(INDEX([1]非R能力!$FK$9:$FK$558,C630)=0,0,10))</f>
        <v>0</v>
      </c>
      <c r="V630" s="3">
        <f>IF(E630="小怪",0,IF(INDEX([1]非R能力!$FH$9:$FH$558,C630)=0,0,5000))</f>
        <v>0</v>
      </c>
      <c r="W630" s="3">
        <f>HLOOKUP(W$5,[2]人物技能基础!$O$3:$Q$553,$C630+1,0)</f>
        <v>3.637142857142857</v>
      </c>
      <c r="X630" s="3">
        <f>HLOOKUP(X$5,[2]人物技能基础!$O$3:$Q$553,$C630+1,0)</f>
        <v>2.0186428571428574</v>
      </c>
      <c r="Y630" s="3">
        <f>HLOOKUP(Y$5,[2]人物技能基础!$O$3:$Q$553,$C630+1,0)</f>
        <v>99.964285714285708</v>
      </c>
      <c r="Z630" s="3">
        <f t="shared" si="55"/>
        <v>464420</v>
      </c>
      <c r="AA630" s="3">
        <f t="shared" si="56"/>
        <v>10324</v>
      </c>
      <c r="AB630" s="3">
        <f t="shared" si="57"/>
        <v>0</v>
      </c>
      <c r="AC630" s="3">
        <f t="shared" si="58"/>
        <v>19658</v>
      </c>
      <c r="AD630" s="3">
        <f t="shared" si="59"/>
        <v>71435</v>
      </c>
    </row>
    <row r="631" spans="1:30" x14ac:dyDescent="0.15">
      <c r="A631" s="3">
        <v>626</v>
      </c>
      <c r="B631" s="3" t="str">
        <f t="shared" si="54"/>
        <v>关卡626小怪</v>
      </c>
      <c r="C631" s="3">
        <f>INDEX([3]关卡!$J$19:$J$2018,A631)</f>
        <v>316</v>
      </c>
      <c r="D631" s="3">
        <f>INDEX([3]关卡!$N$19:$N$2018,A631)</f>
        <v>316</v>
      </c>
      <c r="E631" s="3" t="s">
        <v>24</v>
      </c>
      <c r="F631" s="3" t="s">
        <v>26</v>
      </c>
      <c r="G631" s="3">
        <v>3</v>
      </c>
      <c r="H631" s="3">
        <v>0</v>
      </c>
      <c r="I631" s="3">
        <v>0</v>
      </c>
      <c r="J631" s="4">
        <v>1</v>
      </c>
      <c r="K631" s="4">
        <v>1</v>
      </c>
      <c r="L631" s="4">
        <v>2</v>
      </c>
      <c r="M631" s="3">
        <v>15</v>
      </c>
      <c r="N631" s="3">
        <v>2</v>
      </c>
      <c r="O631" s="3">
        <f>HLOOKUP(O$5,[1]非R能力!$B$8:$F$558,$C631+1,0)</f>
        <v>529230.63733146805</v>
      </c>
      <c r="P631" s="3">
        <f>HLOOKUP(P$5,[1]非R能力!$B$8:$F$558,$C631+1,0)</f>
        <v>85997.469080043666</v>
      </c>
      <c r="Q631" s="3">
        <f>HLOOKUP(Q$5,[1]非R能力!$B$8:$F$558,$C631+1,0)</f>
        <v>51620.004827707577</v>
      </c>
      <c r="R631" s="3">
        <f>HLOOKUP(R$5,[1]非R能力!$B$8:$F$558,$C631+1,0)</f>
        <v>71435.359477346923</v>
      </c>
      <c r="S631" s="3">
        <f>HLOOKUP(S$5,[1]非R能力!$B$8:$F$558,$C631+1,0)</f>
        <v>19658.972152142684</v>
      </c>
      <c r="T631" s="3">
        <f>INDEX([1]非R能力!$H$9:$H$558,D631)</f>
        <v>19810.493358661908</v>
      </c>
      <c r="U631" s="3">
        <f>IF(E631="小怪",0,IF(INDEX([1]非R能力!$FK$9:$FK$558,C631)=0,0,10))</f>
        <v>0</v>
      </c>
      <c r="V631" s="3">
        <f>IF(E631="小怪",0,IF(INDEX([1]非R能力!$FH$9:$FH$558,C631)=0,0,5000))</f>
        <v>0</v>
      </c>
      <c r="W631" s="3">
        <f>HLOOKUP(W$5,[2]人物技能基础!$O$3:$Q$553,$C631+1,0)</f>
        <v>3.637142857142857</v>
      </c>
      <c r="X631" s="3">
        <f>HLOOKUP(X$5,[2]人物技能基础!$O$3:$Q$553,$C631+1,0)</f>
        <v>2.0186428571428574</v>
      </c>
      <c r="Y631" s="3">
        <f>HLOOKUP(Y$5,[2]人物技能基础!$O$3:$Q$553,$C631+1,0)</f>
        <v>99.964285714285708</v>
      </c>
      <c r="Z631" s="3">
        <f t="shared" si="55"/>
        <v>464420</v>
      </c>
      <c r="AA631" s="3">
        <f t="shared" si="56"/>
        <v>10324</v>
      </c>
      <c r="AB631" s="3">
        <f t="shared" si="57"/>
        <v>0</v>
      </c>
      <c r="AC631" s="3">
        <f t="shared" si="58"/>
        <v>19658</v>
      </c>
      <c r="AD631" s="3">
        <f t="shared" si="59"/>
        <v>71435</v>
      </c>
    </row>
    <row r="632" spans="1:30" x14ac:dyDescent="0.15">
      <c r="A632" s="3">
        <v>627</v>
      </c>
      <c r="B632" s="3" t="str">
        <f t="shared" si="54"/>
        <v>关卡627小怪</v>
      </c>
      <c r="C632" s="3">
        <f>INDEX([3]关卡!$J$19:$J$2018,A632)</f>
        <v>316</v>
      </c>
      <c r="D632" s="3">
        <f>INDEX([3]关卡!$N$19:$N$2018,A632)</f>
        <v>316</v>
      </c>
      <c r="E632" s="3" t="s">
        <v>24</v>
      </c>
      <c r="F632" s="3" t="s">
        <v>26</v>
      </c>
      <c r="G632" s="3">
        <v>3</v>
      </c>
      <c r="H632" s="3">
        <v>0</v>
      </c>
      <c r="I632" s="3">
        <v>0</v>
      </c>
      <c r="J632" s="4">
        <v>1</v>
      </c>
      <c r="K632" s="4">
        <v>1</v>
      </c>
      <c r="L632" s="4">
        <v>2</v>
      </c>
      <c r="M632" s="3">
        <v>15</v>
      </c>
      <c r="N632" s="3">
        <v>2</v>
      </c>
      <c r="O632" s="3">
        <f>HLOOKUP(O$5,[1]非R能力!$B$8:$F$558,$C632+1,0)</f>
        <v>529230.63733146805</v>
      </c>
      <c r="P632" s="3">
        <f>HLOOKUP(P$5,[1]非R能力!$B$8:$F$558,$C632+1,0)</f>
        <v>85997.469080043666</v>
      </c>
      <c r="Q632" s="3">
        <f>HLOOKUP(Q$5,[1]非R能力!$B$8:$F$558,$C632+1,0)</f>
        <v>51620.004827707577</v>
      </c>
      <c r="R632" s="3">
        <f>HLOOKUP(R$5,[1]非R能力!$B$8:$F$558,$C632+1,0)</f>
        <v>71435.359477346923</v>
      </c>
      <c r="S632" s="3">
        <f>HLOOKUP(S$5,[1]非R能力!$B$8:$F$558,$C632+1,0)</f>
        <v>19658.972152142684</v>
      </c>
      <c r="T632" s="3">
        <f>INDEX([1]非R能力!$H$9:$H$558,D632)</f>
        <v>19810.493358661908</v>
      </c>
      <c r="U632" s="3">
        <f>IF(E632="小怪",0,IF(INDEX([1]非R能力!$FK$9:$FK$558,C632)=0,0,10))</f>
        <v>0</v>
      </c>
      <c r="V632" s="3">
        <f>IF(E632="小怪",0,IF(INDEX([1]非R能力!$FH$9:$FH$558,C632)=0,0,5000))</f>
        <v>0</v>
      </c>
      <c r="W632" s="3">
        <f>HLOOKUP(W$5,[2]人物技能基础!$O$3:$Q$553,$C632+1,0)</f>
        <v>3.637142857142857</v>
      </c>
      <c r="X632" s="3">
        <f>HLOOKUP(X$5,[2]人物技能基础!$O$3:$Q$553,$C632+1,0)</f>
        <v>2.0186428571428574</v>
      </c>
      <c r="Y632" s="3">
        <f>HLOOKUP(Y$5,[2]人物技能基础!$O$3:$Q$553,$C632+1,0)</f>
        <v>99.964285714285708</v>
      </c>
      <c r="Z632" s="3">
        <f t="shared" si="55"/>
        <v>464420</v>
      </c>
      <c r="AA632" s="3">
        <f t="shared" si="56"/>
        <v>10324</v>
      </c>
      <c r="AB632" s="3">
        <f t="shared" si="57"/>
        <v>0</v>
      </c>
      <c r="AC632" s="3">
        <f t="shared" si="58"/>
        <v>19658</v>
      </c>
      <c r="AD632" s="3">
        <f t="shared" si="59"/>
        <v>71435</v>
      </c>
    </row>
    <row r="633" spans="1:30" x14ac:dyDescent="0.15">
      <c r="A633" s="3">
        <v>628</v>
      </c>
      <c r="B633" s="3" t="str">
        <f t="shared" si="54"/>
        <v>关卡628小怪</v>
      </c>
      <c r="C633" s="3">
        <f>INDEX([3]关卡!$J$19:$J$2018,A633)</f>
        <v>316</v>
      </c>
      <c r="D633" s="3">
        <f>INDEX([3]关卡!$N$19:$N$2018,A633)</f>
        <v>316</v>
      </c>
      <c r="E633" s="3" t="s">
        <v>24</v>
      </c>
      <c r="F633" s="3" t="s">
        <v>26</v>
      </c>
      <c r="G633" s="3">
        <v>3</v>
      </c>
      <c r="H633" s="3">
        <v>0</v>
      </c>
      <c r="I633" s="3">
        <v>0</v>
      </c>
      <c r="J633" s="4">
        <v>1</v>
      </c>
      <c r="K633" s="4">
        <v>1</v>
      </c>
      <c r="L633" s="4">
        <v>2</v>
      </c>
      <c r="M633" s="3">
        <v>15</v>
      </c>
      <c r="N633" s="3">
        <v>2</v>
      </c>
      <c r="O633" s="3">
        <f>HLOOKUP(O$5,[1]非R能力!$B$8:$F$558,$C633+1,0)</f>
        <v>529230.63733146805</v>
      </c>
      <c r="P633" s="3">
        <f>HLOOKUP(P$5,[1]非R能力!$B$8:$F$558,$C633+1,0)</f>
        <v>85997.469080043666</v>
      </c>
      <c r="Q633" s="3">
        <f>HLOOKUP(Q$5,[1]非R能力!$B$8:$F$558,$C633+1,0)</f>
        <v>51620.004827707577</v>
      </c>
      <c r="R633" s="3">
        <f>HLOOKUP(R$5,[1]非R能力!$B$8:$F$558,$C633+1,0)</f>
        <v>71435.359477346923</v>
      </c>
      <c r="S633" s="3">
        <f>HLOOKUP(S$5,[1]非R能力!$B$8:$F$558,$C633+1,0)</f>
        <v>19658.972152142684</v>
      </c>
      <c r="T633" s="3">
        <f>INDEX([1]非R能力!$H$9:$H$558,D633)</f>
        <v>19810.493358661908</v>
      </c>
      <c r="U633" s="3">
        <f>IF(E633="小怪",0,IF(INDEX([1]非R能力!$FK$9:$FK$558,C633)=0,0,10))</f>
        <v>0</v>
      </c>
      <c r="V633" s="3">
        <f>IF(E633="小怪",0,IF(INDEX([1]非R能力!$FH$9:$FH$558,C633)=0,0,5000))</f>
        <v>0</v>
      </c>
      <c r="W633" s="3">
        <f>HLOOKUP(W$5,[2]人物技能基础!$O$3:$Q$553,$C633+1,0)</f>
        <v>3.637142857142857</v>
      </c>
      <c r="X633" s="3">
        <f>HLOOKUP(X$5,[2]人物技能基础!$O$3:$Q$553,$C633+1,0)</f>
        <v>2.0186428571428574</v>
      </c>
      <c r="Y633" s="3">
        <f>HLOOKUP(Y$5,[2]人物技能基础!$O$3:$Q$553,$C633+1,0)</f>
        <v>99.964285714285708</v>
      </c>
      <c r="Z633" s="3">
        <f t="shared" si="55"/>
        <v>464420</v>
      </c>
      <c r="AA633" s="3">
        <f t="shared" si="56"/>
        <v>10324</v>
      </c>
      <c r="AB633" s="3">
        <f t="shared" si="57"/>
        <v>0</v>
      </c>
      <c r="AC633" s="3">
        <f t="shared" si="58"/>
        <v>19658</v>
      </c>
      <c r="AD633" s="3">
        <f t="shared" si="59"/>
        <v>71435</v>
      </c>
    </row>
    <row r="634" spans="1:30" x14ac:dyDescent="0.15">
      <c r="A634" s="3">
        <v>629</v>
      </c>
      <c r="B634" s="3" t="str">
        <f t="shared" si="54"/>
        <v>关卡629小怪</v>
      </c>
      <c r="C634" s="3">
        <f>INDEX([3]关卡!$J$19:$J$2018,A634)</f>
        <v>316</v>
      </c>
      <c r="D634" s="3">
        <f>INDEX([3]关卡!$N$19:$N$2018,A634)</f>
        <v>316</v>
      </c>
      <c r="E634" s="3" t="s">
        <v>24</v>
      </c>
      <c r="F634" s="3" t="s">
        <v>26</v>
      </c>
      <c r="G634" s="3">
        <v>3</v>
      </c>
      <c r="H634" s="3">
        <v>0</v>
      </c>
      <c r="I634" s="3">
        <v>0</v>
      </c>
      <c r="J634" s="4">
        <v>1</v>
      </c>
      <c r="K634" s="4">
        <v>1</v>
      </c>
      <c r="L634" s="4">
        <v>2</v>
      </c>
      <c r="M634" s="3">
        <v>15</v>
      </c>
      <c r="N634" s="3">
        <v>2</v>
      </c>
      <c r="O634" s="3">
        <f>HLOOKUP(O$5,[1]非R能力!$B$8:$F$558,$C634+1,0)</f>
        <v>529230.63733146805</v>
      </c>
      <c r="P634" s="3">
        <f>HLOOKUP(P$5,[1]非R能力!$B$8:$F$558,$C634+1,0)</f>
        <v>85997.469080043666</v>
      </c>
      <c r="Q634" s="3">
        <f>HLOOKUP(Q$5,[1]非R能力!$B$8:$F$558,$C634+1,0)</f>
        <v>51620.004827707577</v>
      </c>
      <c r="R634" s="3">
        <f>HLOOKUP(R$5,[1]非R能力!$B$8:$F$558,$C634+1,0)</f>
        <v>71435.359477346923</v>
      </c>
      <c r="S634" s="3">
        <f>HLOOKUP(S$5,[1]非R能力!$B$8:$F$558,$C634+1,0)</f>
        <v>19658.972152142684</v>
      </c>
      <c r="T634" s="3">
        <f>INDEX([1]非R能力!$H$9:$H$558,D634)</f>
        <v>19810.493358661908</v>
      </c>
      <c r="U634" s="3">
        <f>IF(E634="小怪",0,IF(INDEX([1]非R能力!$FK$9:$FK$558,C634)=0,0,10))</f>
        <v>0</v>
      </c>
      <c r="V634" s="3">
        <f>IF(E634="小怪",0,IF(INDEX([1]非R能力!$FH$9:$FH$558,C634)=0,0,5000))</f>
        <v>0</v>
      </c>
      <c r="W634" s="3">
        <f>HLOOKUP(W$5,[2]人物技能基础!$O$3:$Q$553,$C634+1,0)</f>
        <v>3.637142857142857</v>
      </c>
      <c r="X634" s="3">
        <f>HLOOKUP(X$5,[2]人物技能基础!$O$3:$Q$553,$C634+1,0)</f>
        <v>2.0186428571428574</v>
      </c>
      <c r="Y634" s="3">
        <f>HLOOKUP(Y$5,[2]人物技能基础!$O$3:$Q$553,$C634+1,0)</f>
        <v>99.964285714285708</v>
      </c>
      <c r="Z634" s="3">
        <f t="shared" si="55"/>
        <v>464420</v>
      </c>
      <c r="AA634" s="3">
        <f t="shared" si="56"/>
        <v>10324</v>
      </c>
      <c r="AB634" s="3">
        <f t="shared" si="57"/>
        <v>0</v>
      </c>
      <c r="AC634" s="3">
        <f t="shared" si="58"/>
        <v>19658</v>
      </c>
      <c r="AD634" s="3">
        <f t="shared" si="59"/>
        <v>71435</v>
      </c>
    </row>
    <row r="635" spans="1:30" x14ac:dyDescent="0.15">
      <c r="A635" s="3">
        <v>630</v>
      </c>
      <c r="B635" s="3" t="str">
        <f t="shared" si="54"/>
        <v>关卡630小怪</v>
      </c>
      <c r="C635" s="3">
        <f>INDEX([3]关卡!$J$19:$J$2018,A635)</f>
        <v>317</v>
      </c>
      <c r="D635" s="3">
        <f>INDEX([3]关卡!$N$19:$N$2018,A635)</f>
        <v>317</v>
      </c>
      <c r="E635" s="3" t="s">
        <v>24</v>
      </c>
      <c r="F635" s="3" t="s">
        <v>26</v>
      </c>
      <c r="G635" s="3">
        <v>3</v>
      </c>
      <c r="H635" s="3">
        <v>0</v>
      </c>
      <c r="I635" s="3">
        <v>0</v>
      </c>
      <c r="J635" s="4">
        <v>1</v>
      </c>
      <c r="K635" s="4">
        <v>1</v>
      </c>
      <c r="L635" s="4">
        <v>2</v>
      </c>
      <c r="M635" s="3">
        <v>15</v>
      </c>
      <c r="N635" s="3">
        <v>2</v>
      </c>
      <c r="O635" s="3">
        <f>HLOOKUP(O$5,[1]非R能力!$B$8:$F$558,$C635+1,0)</f>
        <v>537190.66713537462</v>
      </c>
      <c r="P635" s="3">
        <f>HLOOKUP(P$5,[1]非R能力!$B$8:$F$558,$C635+1,0)</f>
        <v>87096.775675459969</v>
      </c>
      <c r="Q635" s="3">
        <f>HLOOKUP(Q$5,[1]非R能力!$B$8:$F$558,$C635+1,0)</f>
        <v>52176.687378729977</v>
      </c>
      <c r="R635" s="3">
        <f>HLOOKUP(R$5,[1]非R能力!$B$8:$F$558,$C635+1,0)</f>
        <v>72304.043961976931</v>
      </c>
      <c r="S635" s="3">
        <f>HLOOKUP(S$5,[1]非R能力!$B$8:$F$558,$C635+1,0)</f>
        <v>19874.835517058749</v>
      </c>
      <c r="T635" s="3">
        <f>INDEX([1]非R能力!$H$9:$H$558,D635)</f>
        <v>19939.758193662576</v>
      </c>
      <c r="U635" s="3">
        <f>IF(E635="小怪",0,IF(INDEX([1]非R能力!$FK$9:$FK$558,C635)=0,0,10))</f>
        <v>0</v>
      </c>
      <c r="V635" s="3">
        <f>IF(E635="小怪",0,IF(INDEX([1]非R能力!$FH$9:$FH$558,C635)=0,0,5000))</f>
        <v>0</v>
      </c>
      <c r="W635" s="3">
        <f>HLOOKUP(W$5,[2]人物技能基础!$O$3:$Q$553,$C635+1,0)</f>
        <v>3.637142857142857</v>
      </c>
      <c r="X635" s="3">
        <f>HLOOKUP(X$5,[2]人物技能基础!$O$3:$Q$553,$C635+1,0)</f>
        <v>2.0186428571428574</v>
      </c>
      <c r="Y635" s="3">
        <f>HLOOKUP(Y$5,[2]人物技能基础!$O$3:$Q$553,$C635+1,0)</f>
        <v>99.964285714285708</v>
      </c>
      <c r="Z635" s="3">
        <f t="shared" si="55"/>
        <v>470056</v>
      </c>
      <c r="AA635" s="3">
        <f t="shared" si="56"/>
        <v>10435</v>
      </c>
      <c r="AB635" s="3">
        <f t="shared" si="57"/>
        <v>0</v>
      </c>
      <c r="AC635" s="3">
        <f t="shared" si="58"/>
        <v>19874</v>
      </c>
      <c r="AD635" s="3">
        <f t="shared" si="59"/>
        <v>72304</v>
      </c>
    </row>
    <row r="636" spans="1:30" x14ac:dyDescent="0.15">
      <c r="A636" s="3">
        <v>631</v>
      </c>
      <c r="B636" s="3" t="str">
        <f t="shared" si="54"/>
        <v>关卡631小怪</v>
      </c>
      <c r="C636" s="3">
        <f>INDEX([3]关卡!$J$19:$J$2018,A636)</f>
        <v>317</v>
      </c>
      <c r="D636" s="3">
        <f>INDEX([3]关卡!$N$19:$N$2018,A636)</f>
        <v>317</v>
      </c>
      <c r="E636" s="3" t="s">
        <v>24</v>
      </c>
      <c r="F636" s="3" t="s">
        <v>26</v>
      </c>
      <c r="G636" s="3">
        <v>3</v>
      </c>
      <c r="H636" s="3">
        <v>0</v>
      </c>
      <c r="I636" s="3">
        <v>0</v>
      </c>
      <c r="J636" s="4">
        <v>1</v>
      </c>
      <c r="K636" s="4">
        <v>1</v>
      </c>
      <c r="L636" s="4">
        <v>2</v>
      </c>
      <c r="M636" s="3">
        <v>15</v>
      </c>
      <c r="N636" s="3">
        <v>2</v>
      </c>
      <c r="O636" s="3">
        <f>HLOOKUP(O$5,[1]非R能力!$B$8:$F$558,$C636+1,0)</f>
        <v>537190.66713537462</v>
      </c>
      <c r="P636" s="3">
        <f>HLOOKUP(P$5,[1]非R能力!$B$8:$F$558,$C636+1,0)</f>
        <v>87096.775675459969</v>
      </c>
      <c r="Q636" s="3">
        <f>HLOOKUP(Q$5,[1]非R能力!$B$8:$F$558,$C636+1,0)</f>
        <v>52176.687378729977</v>
      </c>
      <c r="R636" s="3">
        <f>HLOOKUP(R$5,[1]非R能力!$B$8:$F$558,$C636+1,0)</f>
        <v>72304.043961976931</v>
      </c>
      <c r="S636" s="3">
        <f>HLOOKUP(S$5,[1]非R能力!$B$8:$F$558,$C636+1,0)</f>
        <v>19874.835517058749</v>
      </c>
      <c r="T636" s="3">
        <f>INDEX([1]非R能力!$H$9:$H$558,D636)</f>
        <v>19939.758193662576</v>
      </c>
      <c r="U636" s="3">
        <f>IF(E636="小怪",0,IF(INDEX([1]非R能力!$FK$9:$FK$558,C636)=0,0,10))</f>
        <v>0</v>
      </c>
      <c r="V636" s="3">
        <f>IF(E636="小怪",0,IF(INDEX([1]非R能力!$FH$9:$FH$558,C636)=0,0,5000))</f>
        <v>0</v>
      </c>
      <c r="W636" s="3">
        <f>HLOOKUP(W$5,[2]人物技能基础!$O$3:$Q$553,$C636+1,0)</f>
        <v>3.637142857142857</v>
      </c>
      <c r="X636" s="3">
        <f>HLOOKUP(X$5,[2]人物技能基础!$O$3:$Q$553,$C636+1,0)</f>
        <v>2.0186428571428574</v>
      </c>
      <c r="Y636" s="3">
        <f>HLOOKUP(Y$5,[2]人物技能基础!$O$3:$Q$553,$C636+1,0)</f>
        <v>99.964285714285708</v>
      </c>
      <c r="Z636" s="3">
        <f t="shared" si="55"/>
        <v>470056</v>
      </c>
      <c r="AA636" s="3">
        <f t="shared" si="56"/>
        <v>10435</v>
      </c>
      <c r="AB636" s="3">
        <f t="shared" si="57"/>
        <v>0</v>
      </c>
      <c r="AC636" s="3">
        <f t="shared" si="58"/>
        <v>19874</v>
      </c>
      <c r="AD636" s="3">
        <f t="shared" si="59"/>
        <v>72304</v>
      </c>
    </row>
    <row r="637" spans="1:30" x14ac:dyDescent="0.15">
      <c r="A637" s="3">
        <v>632</v>
      </c>
      <c r="B637" s="3" t="str">
        <f t="shared" si="54"/>
        <v>关卡632小怪</v>
      </c>
      <c r="C637" s="3">
        <f>INDEX([3]关卡!$J$19:$J$2018,A637)</f>
        <v>317</v>
      </c>
      <c r="D637" s="3">
        <f>INDEX([3]关卡!$N$19:$N$2018,A637)</f>
        <v>317</v>
      </c>
      <c r="E637" s="3" t="s">
        <v>24</v>
      </c>
      <c r="F637" s="3" t="s">
        <v>26</v>
      </c>
      <c r="G637" s="3">
        <v>3</v>
      </c>
      <c r="H637" s="3">
        <v>0</v>
      </c>
      <c r="I637" s="3">
        <v>0</v>
      </c>
      <c r="J637" s="4">
        <v>1</v>
      </c>
      <c r="K637" s="4">
        <v>1</v>
      </c>
      <c r="L637" s="4">
        <v>2</v>
      </c>
      <c r="M637" s="3">
        <v>15</v>
      </c>
      <c r="N637" s="3">
        <v>2</v>
      </c>
      <c r="O637" s="3">
        <f>HLOOKUP(O$5,[1]非R能力!$B$8:$F$558,$C637+1,0)</f>
        <v>537190.66713537462</v>
      </c>
      <c r="P637" s="3">
        <f>HLOOKUP(P$5,[1]非R能力!$B$8:$F$558,$C637+1,0)</f>
        <v>87096.775675459969</v>
      </c>
      <c r="Q637" s="3">
        <f>HLOOKUP(Q$5,[1]非R能力!$B$8:$F$558,$C637+1,0)</f>
        <v>52176.687378729977</v>
      </c>
      <c r="R637" s="3">
        <f>HLOOKUP(R$5,[1]非R能力!$B$8:$F$558,$C637+1,0)</f>
        <v>72304.043961976931</v>
      </c>
      <c r="S637" s="3">
        <f>HLOOKUP(S$5,[1]非R能力!$B$8:$F$558,$C637+1,0)</f>
        <v>19874.835517058749</v>
      </c>
      <c r="T637" s="3">
        <f>INDEX([1]非R能力!$H$9:$H$558,D637)</f>
        <v>19939.758193662576</v>
      </c>
      <c r="U637" s="3">
        <f>IF(E637="小怪",0,IF(INDEX([1]非R能力!$FK$9:$FK$558,C637)=0,0,10))</f>
        <v>0</v>
      </c>
      <c r="V637" s="3">
        <f>IF(E637="小怪",0,IF(INDEX([1]非R能力!$FH$9:$FH$558,C637)=0,0,5000))</f>
        <v>0</v>
      </c>
      <c r="W637" s="3">
        <f>HLOOKUP(W$5,[2]人物技能基础!$O$3:$Q$553,$C637+1,0)</f>
        <v>3.637142857142857</v>
      </c>
      <c r="X637" s="3">
        <f>HLOOKUP(X$5,[2]人物技能基础!$O$3:$Q$553,$C637+1,0)</f>
        <v>2.0186428571428574</v>
      </c>
      <c r="Y637" s="3">
        <f>HLOOKUP(Y$5,[2]人物技能基础!$O$3:$Q$553,$C637+1,0)</f>
        <v>99.964285714285708</v>
      </c>
      <c r="Z637" s="3">
        <f t="shared" si="55"/>
        <v>470056</v>
      </c>
      <c r="AA637" s="3">
        <f t="shared" si="56"/>
        <v>10435</v>
      </c>
      <c r="AB637" s="3">
        <f t="shared" si="57"/>
        <v>0</v>
      </c>
      <c r="AC637" s="3">
        <f t="shared" si="58"/>
        <v>19874</v>
      </c>
      <c r="AD637" s="3">
        <f t="shared" si="59"/>
        <v>72304</v>
      </c>
    </row>
    <row r="638" spans="1:30" x14ac:dyDescent="0.15">
      <c r="A638" s="3">
        <v>633</v>
      </c>
      <c r="B638" s="3" t="str">
        <f t="shared" si="54"/>
        <v>关卡633小怪</v>
      </c>
      <c r="C638" s="3">
        <f>INDEX([3]关卡!$J$19:$J$2018,A638)</f>
        <v>317</v>
      </c>
      <c r="D638" s="3">
        <f>INDEX([3]关卡!$N$19:$N$2018,A638)</f>
        <v>317</v>
      </c>
      <c r="E638" s="3" t="s">
        <v>24</v>
      </c>
      <c r="F638" s="3" t="s">
        <v>26</v>
      </c>
      <c r="G638" s="3">
        <v>3</v>
      </c>
      <c r="H638" s="3">
        <v>0</v>
      </c>
      <c r="I638" s="3">
        <v>0</v>
      </c>
      <c r="J638" s="4">
        <v>1</v>
      </c>
      <c r="K638" s="4">
        <v>1</v>
      </c>
      <c r="L638" s="4">
        <v>2</v>
      </c>
      <c r="M638" s="3">
        <v>15</v>
      </c>
      <c r="N638" s="3">
        <v>2</v>
      </c>
      <c r="O638" s="3">
        <f>HLOOKUP(O$5,[1]非R能力!$B$8:$F$558,$C638+1,0)</f>
        <v>537190.66713537462</v>
      </c>
      <c r="P638" s="3">
        <f>HLOOKUP(P$5,[1]非R能力!$B$8:$F$558,$C638+1,0)</f>
        <v>87096.775675459969</v>
      </c>
      <c r="Q638" s="3">
        <f>HLOOKUP(Q$5,[1]非R能力!$B$8:$F$558,$C638+1,0)</f>
        <v>52176.687378729977</v>
      </c>
      <c r="R638" s="3">
        <f>HLOOKUP(R$5,[1]非R能力!$B$8:$F$558,$C638+1,0)</f>
        <v>72304.043961976931</v>
      </c>
      <c r="S638" s="3">
        <f>HLOOKUP(S$5,[1]非R能力!$B$8:$F$558,$C638+1,0)</f>
        <v>19874.835517058749</v>
      </c>
      <c r="T638" s="3">
        <f>INDEX([1]非R能力!$H$9:$H$558,D638)</f>
        <v>19939.758193662576</v>
      </c>
      <c r="U638" s="3">
        <f>IF(E638="小怪",0,IF(INDEX([1]非R能力!$FK$9:$FK$558,C638)=0,0,10))</f>
        <v>0</v>
      </c>
      <c r="V638" s="3">
        <f>IF(E638="小怪",0,IF(INDEX([1]非R能力!$FH$9:$FH$558,C638)=0,0,5000))</f>
        <v>0</v>
      </c>
      <c r="W638" s="3">
        <f>HLOOKUP(W$5,[2]人物技能基础!$O$3:$Q$553,$C638+1,0)</f>
        <v>3.637142857142857</v>
      </c>
      <c r="X638" s="3">
        <f>HLOOKUP(X$5,[2]人物技能基础!$O$3:$Q$553,$C638+1,0)</f>
        <v>2.0186428571428574</v>
      </c>
      <c r="Y638" s="3">
        <f>HLOOKUP(Y$5,[2]人物技能基础!$O$3:$Q$553,$C638+1,0)</f>
        <v>99.964285714285708</v>
      </c>
      <c r="Z638" s="3">
        <f t="shared" si="55"/>
        <v>470056</v>
      </c>
      <c r="AA638" s="3">
        <f t="shared" si="56"/>
        <v>10435</v>
      </c>
      <c r="AB638" s="3">
        <f t="shared" si="57"/>
        <v>0</v>
      </c>
      <c r="AC638" s="3">
        <f t="shared" si="58"/>
        <v>19874</v>
      </c>
      <c r="AD638" s="3">
        <f t="shared" si="59"/>
        <v>72304</v>
      </c>
    </row>
    <row r="639" spans="1:30" x14ac:dyDescent="0.15">
      <c r="A639" s="3">
        <v>634</v>
      </c>
      <c r="B639" s="3" t="str">
        <f t="shared" si="54"/>
        <v>关卡634小怪</v>
      </c>
      <c r="C639" s="3">
        <f>INDEX([3]关卡!$J$19:$J$2018,A639)</f>
        <v>317</v>
      </c>
      <c r="D639" s="3">
        <f>INDEX([3]关卡!$N$19:$N$2018,A639)</f>
        <v>317</v>
      </c>
      <c r="E639" s="3" t="s">
        <v>24</v>
      </c>
      <c r="F639" s="3" t="s">
        <v>26</v>
      </c>
      <c r="G639" s="3">
        <v>3</v>
      </c>
      <c r="H639" s="3">
        <v>0</v>
      </c>
      <c r="I639" s="3">
        <v>0</v>
      </c>
      <c r="J639" s="4">
        <v>1</v>
      </c>
      <c r="K639" s="4">
        <v>1</v>
      </c>
      <c r="L639" s="4">
        <v>2</v>
      </c>
      <c r="M639" s="3">
        <v>15</v>
      </c>
      <c r="N639" s="3">
        <v>2</v>
      </c>
      <c r="O639" s="3">
        <f>HLOOKUP(O$5,[1]非R能力!$B$8:$F$558,$C639+1,0)</f>
        <v>537190.66713537462</v>
      </c>
      <c r="P639" s="3">
        <f>HLOOKUP(P$5,[1]非R能力!$B$8:$F$558,$C639+1,0)</f>
        <v>87096.775675459969</v>
      </c>
      <c r="Q639" s="3">
        <f>HLOOKUP(Q$5,[1]非R能力!$B$8:$F$558,$C639+1,0)</f>
        <v>52176.687378729977</v>
      </c>
      <c r="R639" s="3">
        <f>HLOOKUP(R$5,[1]非R能力!$B$8:$F$558,$C639+1,0)</f>
        <v>72304.043961976931</v>
      </c>
      <c r="S639" s="3">
        <f>HLOOKUP(S$5,[1]非R能力!$B$8:$F$558,$C639+1,0)</f>
        <v>19874.835517058749</v>
      </c>
      <c r="T639" s="3">
        <f>INDEX([1]非R能力!$H$9:$H$558,D639)</f>
        <v>19939.758193662576</v>
      </c>
      <c r="U639" s="3">
        <f>IF(E639="小怪",0,IF(INDEX([1]非R能力!$FK$9:$FK$558,C639)=0,0,10))</f>
        <v>0</v>
      </c>
      <c r="V639" s="3">
        <f>IF(E639="小怪",0,IF(INDEX([1]非R能力!$FH$9:$FH$558,C639)=0,0,5000))</f>
        <v>0</v>
      </c>
      <c r="W639" s="3">
        <f>HLOOKUP(W$5,[2]人物技能基础!$O$3:$Q$553,$C639+1,0)</f>
        <v>3.637142857142857</v>
      </c>
      <c r="X639" s="3">
        <f>HLOOKUP(X$5,[2]人物技能基础!$O$3:$Q$553,$C639+1,0)</f>
        <v>2.0186428571428574</v>
      </c>
      <c r="Y639" s="3">
        <f>HLOOKUP(Y$5,[2]人物技能基础!$O$3:$Q$553,$C639+1,0)</f>
        <v>99.964285714285708</v>
      </c>
      <c r="Z639" s="3">
        <f t="shared" si="55"/>
        <v>470056</v>
      </c>
      <c r="AA639" s="3">
        <f t="shared" si="56"/>
        <v>10435</v>
      </c>
      <c r="AB639" s="3">
        <f t="shared" si="57"/>
        <v>0</v>
      </c>
      <c r="AC639" s="3">
        <f t="shared" si="58"/>
        <v>19874</v>
      </c>
      <c r="AD639" s="3">
        <f t="shared" si="59"/>
        <v>72304</v>
      </c>
    </row>
    <row r="640" spans="1:30" x14ac:dyDescent="0.15">
      <c r="A640" s="3">
        <v>635</v>
      </c>
      <c r="B640" s="3" t="str">
        <f t="shared" si="54"/>
        <v>关卡635小怪</v>
      </c>
      <c r="C640" s="3">
        <f>INDEX([3]关卡!$J$19:$J$2018,A640)</f>
        <v>317</v>
      </c>
      <c r="D640" s="3">
        <f>INDEX([3]关卡!$N$19:$N$2018,A640)</f>
        <v>317</v>
      </c>
      <c r="E640" s="3" t="s">
        <v>24</v>
      </c>
      <c r="F640" s="3" t="s">
        <v>26</v>
      </c>
      <c r="G640" s="3">
        <v>3</v>
      </c>
      <c r="H640" s="3">
        <v>0</v>
      </c>
      <c r="I640" s="3">
        <v>0</v>
      </c>
      <c r="J640" s="4">
        <v>1</v>
      </c>
      <c r="K640" s="4">
        <v>1</v>
      </c>
      <c r="L640" s="4">
        <v>2</v>
      </c>
      <c r="M640" s="3">
        <v>15</v>
      </c>
      <c r="N640" s="3">
        <v>2</v>
      </c>
      <c r="O640" s="3">
        <f>HLOOKUP(O$5,[1]非R能力!$B$8:$F$558,$C640+1,0)</f>
        <v>537190.66713537462</v>
      </c>
      <c r="P640" s="3">
        <f>HLOOKUP(P$5,[1]非R能力!$B$8:$F$558,$C640+1,0)</f>
        <v>87096.775675459969</v>
      </c>
      <c r="Q640" s="3">
        <f>HLOOKUP(Q$5,[1]非R能力!$B$8:$F$558,$C640+1,0)</f>
        <v>52176.687378729977</v>
      </c>
      <c r="R640" s="3">
        <f>HLOOKUP(R$5,[1]非R能力!$B$8:$F$558,$C640+1,0)</f>
        <v>72304.043961976931</v>
      </c>
      <c r="S640" s="3">
        <f>HLOOKUP(S$5,[1]非R能力!$B$8:$F$558,$C640+1,0)</f>
        <v>19874.835517058749</v>
      </c>
      <c r="T640" s="3">
        <f>INDEX([1]非R能力!$H$9:$H$558,D640)</f>
        <v>19939.758193662576</v>
      </c>
      <c r="U640" s="3">
        <f>IF(E640="小怪",0,IF(INDEX([1]非R能力!$FK$9:$FK$558,C640)=0,0,10))</f>
        <v>0</v>
      </c>
      <c r="V640" s="3">
        <f>IF(E640="小怪",0,IF(INDEX([1]非R能力!$FH$9:$FH$558,C640)=0,0,5000))</f>
        <v>0</v>
      </c>
      <c r="W640" s="3">
        <f>HLOOKUP(W$5,[2]人物技能基础!$O$3:$Q$553,$C640+1,0)</f>
        <v>3.637142857142857</v>
      </c>
      <c r="X640" s="3">
        <f>HLOOKUP(X$5,[2]人物技能基础!$O$3:$Q$553,$C640+1,0)</f>
        <v>2.0186428571428574</v>
      </c>
      <c r="Y640" s="3">
        <f>HLOOKUP(Y$5,[2]人物技能基础!$O$3:$Q$553,$C640+1,0)</f>
        <v>99.964285714285708</v>
      </c>
      <c r="Z640" s="3">
        <f t="shared" si="55"/>
        <v>470056</v>
      </c>
      <c r="AA640" s="3">
        <f t="shared" si="56"/>
        <v>10435</v>
      </c>
      <c r="AB640" s="3">
        <f t="shared" si="57"/>
        <v>0</v>
      </c>
      <c r="AC640" s="3">
        <f t="shared" si="58"/>
        <v>19874</v>
      </c>
      <c r="AD640" s="3">
        <f t="shared" si="59"/>
        <v>72304</v>
      </c>
    </row>
    <row r="641" spans="1:30" x14ac:dyDescent="0.15">
      <c r="A641" s="3">
        <v>636</v>
      </c>
      <c r="B641" s="3" t="str">
        <f t="shared" si="54"/>
        <v>关卡636小怪</v>
      </c>
      <c r="C641" s="3">
        <f>INDEX([3]关卡!$J$19:$J$2018,A641)</f>
        <v>317</v>
      </c>
      <c r="D641" s="3">
        <f>INDEX([3]关卡!$N$19:$N$2018,A641)</f>
        <v>317</v>
      </c>
      <c r="E641" s="3" t="s">
        <v>24</v>
      </c>
      <c r="F641" s="3" t="s">
        <v>26</v>
      </c>
      <c r="G641" s="3">
        <v>3</v>
      </c>
      <c r="H641" s="3">
        <v>0</v>
      </c>
      <c r="I641" s="3">
        <v>0</v>
      </c>
      <c r="J641" s="4">
        <v>1</v>
      </c>
      <c r="K641" s="4">
        <v>1</v>
      </c>
      <c r="L641" s="4">
        <v>2</v>
      </c>
      <c r="M641" s="3">
        <v>15</v>
      </c>
      <c r="N641" s="3">
        <v>2</v>
      </c>
      <c r="O641" s="3">
        <f>HLOOKUP(O$5,[1]非R能力!$B$8:$F$558,$C641+1,0)</f>
        <v>537190.66713537462</v>
      </c>
      <c r="P641" s="3">
        <f>HLOOKUP(P$5,[1]非R能力!$B$8:$F$558,$C641+1,0)</f>
        <v>87096.775675459969</v>
      </c>
      <c r="Q641" s="3">
        <f>HLOOKUP(Q$5,[1]非R能力!$B$8:$F$558,$C641+1,0)</f>
        <v>52176.687378729977</v>
      </c>
      <c r="R641" s="3">
        <f>HLOOKUP(R$5,[1]非R能力!$B$8:$F$558,$C641+1,0)</f>
        <v>72304.043961976931</v>
      </c>
      <c r="S641" s="3">
        <f>HLOOKUP(S$5,[1]非R能力!$B$8:$F$558,$C641+1,0)</f>
        <v>19874.835517058749</v>
      </c>
      <c r="T641" s="3">
        <f>INDEX([1]非R能力!$H$9:$H$558,D641)</f>
        <v>19939.758193662576</v>
      </c>
      <c r="U641" s="3">
        <f>IF(E641="小怪",0,IF(INDEX([1]非R能力!$FK$9:$FK$558,C641)=0,0,10))</f>
        <v>0</v>
      </c>
      <c r="V641" s="3">
        <f>IF(E641="小怪",0,IF(INDEX([1]非R能力!$FH$9:$FH$558,C641)=0,0,5000))</f>
        <v>0</v>
      </c>
      <c r="W641" s="3">
        <f>HLOOKUP(W$5,[2]人物技能基础!$O$3:$Q$553,$C641+1,0)</f>
        <v>3.637142857142857</v>
      </c>
      <c r="X641" s="3">
        <f>HLOOKUP(X$5,[2]人物技能基础!$O$3:$Q$553,$C641+1,0)</f>
        <v>2.0186428571428574</v>
      </c>
      <c r="Y641" s="3">
        <f>HLOOKUP(Y$5,[2]人物技能基础!$O$3:$Q$553,$C641+1,0)</f>
        <v>99.964285714285708</v>
      </c>
      <c r="Z641" s="3">
        <f t="shared" si="55"/>
        <v>470056</v>
      </c>
      <c r="AA641" s="3">
        <f t="shared" si="56"/>
        <v>10435</v>
      </c>
      <c r="AB641" s="3">
        <f t="shared" si="57"/>
        <v>0</v>
      </c>
      <c r="AC641" s="3">
        <f t="shared" si="58"/>
        <v>19874</v>
      </c>
      <c r="AD641" s="3">
        <f t="shared" si="59"/>
        <v>72304</v>
      </c>
    </row>
    <row r="642" spans="1:30" x14ac:dyDescent="0.15">
      <c r="A642" s="3">
        <v>637</v>
      </c>
      <c r="B642" s="3" t="str">
        <f t="shared" si="54"/>
        <v>关卡637小怪</v>
      </c>
      <c r="C642" s="3">
        <f>INDEX([3]关卡!$J$19:$J$2018,A642)</f>
        <v>317</v>
      </c>
      <c r="D642" s="3">
        <f>INDEX([3]关卡!$N$19:$N$2018,A642)</f>
        <v>317</v>
      </c>
      <c r="E642" s="3" t="s">
        <v>24</v>
      </c>
      <c r="F642" s="3" t="s">
        <v>26</v>
      </c>
      <c r="G642" s="3">
        <v>3</v>
      </c>
      <c r="H642" s="3">
        <v>0</v>
      </c>
      <c r="I642" s="3">
        <v>0</v>
      </c>
      <c r="J642" s="4">
        <v>1</v>
      </c>
      <c r="K642" s="4">
        <v>1</v>
      </c>
      <c r="L642" s="4">
        <v>2</v>
      </c>
      <c r="M642" s="3">
        <v>15</v>
      </c>
      <c r="N642" s="3">
        <v>2</v>
      </c>
      <c r="O642" s="3">
        <f>HLOOKUP(O$5,[1]非R能力!$B$8:$F$558,$C642+1,0)</f>
        <v>537190.66713537462</v>
      </c>
      <c r="P642" s="3">
        <f>HLOOKUP(P$5,[1]非R能力!$B$8:$F$558,$C642+1,0)</f>
        <v>87096.775675459969</v>
      </c>
      <c r="Q642" s="3">
        <f>HLOOKUP(Q$5,[1]非R能力!$B$8:$F$558,$C642+1,0)</f>
        <v>52176.687378729977</v>
      </c>
      <c r="R642" s="3">
        <f>HLOOKUP(R$5,[1]非R能力!$B$8:$F$558,$C642+1,0)</f>
        <v>72304.043961976931</v>
      </c>
      <c r="S642" s="3">
        <f>HLOOKUP(S$5,[1]非R能力!$B$8:$F$558,$C642+1,0)</f>
        <v>19874.835517058749</v>
      </c>
      <c r="T642" s="3">
        <f>INDEX([1]非R能力!$H$9:$H$558,D642)</f>
        <v>19939.758193662576</v>
      </c>
      <c r="U642" s="3">
        <f>IF(E642="小怪",0,IF(INDEX([1]非R能力!$FK$9:$FK$558,C642)=0,0,10))</f>
        <v>0</v>
      </c>
      <c r="V642" s="3">
        <f>IF(E642="小怪",0,IF(INDEX([1]非R能力!$FH$9:$FH$558,C642)=0,0,5000))</f>
        <v>0</v>
      </c>
      <c r="W642" s="3">
        <f>HLOOKUP(W$5,[2]人物技能基础!$O$3:$Q$553,$C642+1,0)</f>
        <v>3.637142857142857</v>
      </c>
      <c r="X642" s="3">
        <f>HLOOKUP(X$5,[2]人物技能基础!$O$3:$Q$553,$C642+1,0)</f>
        <v>2.0186428571428574</v>
      </c>
      <c r="Y642" s="3">
        <f>HLOOKUP(Y$5,[2]人物技能基础!$O$3:$Q$553,$C642+1,0)</f>
        <v>99.964285714285708</v>
      </c>
      <c r="Z642" s="3">
        <f t="shared" si="55"/>
        <v>470056</v>
      </c>
      <c r="AA642" s="3">
        <f t="shared" si="56"/>
        <v>10435</v>
      </c>
      <c r="AB642" s="3">
        <f t="shared" si="57"/>
        <v>0</v>
      </c>
      <c r="AC642" s="3">
        <f t="shared" si="58"/>
        <v>19874</v>
      </c>
      <c r="AD642" s="3">
        <f t="shared" si="59"/>
        <v>72304</v>
      </c>
    </row>
    <row r="643" spans="1:30" x14ac:dyDescent="0.15">
      <c r="A643" s="3">
        <v>638</v>
      </c>
      <c r="B643" s="3" t="str">
        <f t="shared" si="54"/>
        <v>关卡638小怪</v>
      </c>
      <c r="C643" s="3">
        <f>INDEX([3]关卡!$J$19:$J$2018,A643)</f>
        <v>318</v>
      </c>
      <c r="D643" s="3">
        <f>INDEX([3]关卡!$N$19:$N$2018,A643)</f>
        <v>318</v>
      </c>
      <c r="E643" s="3" t="s">
        <v>24</v>
      </c>
      <c r="F643" s="3" t="s">
        <v>26</v>
      </c>
      <c r="G643" s="3">
        <v>3</v>
      </c>
      <c r="H643" s="3">
        <v>0</v>
      </c>
      <c r="I643" s="3">
        <v>0</v>
      </c>
      <c r="J643" s="4">
        <v>1</v>
      </c>
      <c r="K643" s="4">
        <v>1</v>
      </c>
      <c r="L643" s="4">
        <v>2</v>
      </c>
      <c r="M643" s="3">
        <v>15</v>
      </c>
      <c r="N643" s="3">
        <v>2</v>
      </c>
      <c r="O643" s="3">
        <f>HLOOKUP(O$5,[1]非R能力!$B$8:$F$558,$C643+1,0)</f>
        <v>562691.9654837565</v>
      </c>
      <c r="P643" s="3">
        <f>HLOOKUP(P$5,[1]非R能力!$B$8:$F$558,$C643+1,0)</f>
        <v>88433.22944950861</v>
      </c>
      <c r="Q643" s="3">
        <f>HLOOKUP(Q$5,[1]非R能力!$B$8:$F$558,$C643+1,0)</f>
        <v>52819.231412859168</v>
      </c>
      <c r="R643" s="3">
        <f>HLOOKUP(R$5,[1]非R能力!$B$8:$F$558,$C643+1,0)</f>
        <v>73164.405106761595</v>
      </c>
      <c r="S643" s="3">
        <f>HLOOKUP(S$5,[1]非R能力!$B$8:$F$558,$C643+1,0)</f>
        <v>20076.70552045184</v>
      </c>
      <c r="T643" s="3">
        <f>INDEX([1]非R能力!$H$9:$H$558,D643)</f>
        <v>20069.675458560003</v>
      </c>
      <c r="U643" s="3">
        <f>IF(E643="小怪",0,IF(INDEX([1]非R能力!$FK$9:$FK$558,C643)=0,0,10))</f>
        <v>0</v>
      </c>
      <c r="V643" s="3">
        <f>IF(E643="小怪",0,IF(INDEX([1]非R能力!$FH$9:$FH$558,C643)=0,0,5000))</f>
        <v>0</v>
      </c>
      <c r="W643" s="3">
        <f>HLOOKUP(W$5,[2]人物技能基础!$O$3:$Q$553,$C643+1,0)</f>
        <v>3.637142857142857</v>
      </c>
      <c r="X643" s="3">
        <f>HLOOKUP(X$5,[2]人物技能基础!$O$3:$Q$553,$C643+1,0)</f>
        <v>2.0186428571428574</v>
      </c>
      <c r="Y643" s="3">
        <f>HLOOKUP(Y$5,[2]人物技能基础!$O$3:$Q$553,$C643+1,0)</f>
        <v>99.964285714285708</v>
      </c>
      <c r="Z643" s="3">
        <f t="shared" si="55"/>
        <v>476843</v>
      </c>
      <c r="AA643" s="3">
        <f t="shared" si="56"/>
        <v>10563</v>
      </c>
      <c r="AB643" s="3">
        <f t="shared" si="57"/>
        <v>0</v>
      </c>
      <c r="AC643" s="3">
        <f t="shared" si="58"/>
        <v>20076</v>
      </c>
      <c r="AD643" s="3">
        <f t="shared" si="59"/>
        <v>73164</v>
      </c>
    </row>
    <row r="644" spans="1:30" x14ac:dyDescent="0.15">
      <c r="A644" s="3">
        <v>639</v>
      </c>
      <c r="B644" s="3" t="str">
        <f t="shared" si="54"/>
        <v>关卡639小怪</v>
      </c>
      <c r="C644" s="3">
        <f>INDEX([3]关卡!$J$19:$J$2018,A644)</f>
        <v>318</v>
      </c>
      <c r="D644" s="3">
        <f>INDEX([3]关卡!$N$19:$N$2018,A644)</f>
        <v>318</v>
      </c>
      <c r="E644" s="3" t="s">
        <v>24</v>
      </c>
      <c r="F644" s="3" t="s">
        <v>26</v>
      </c>
      <c r="G644" s="3">
        <v>3</v>
      </c>
      <c r="H644" s="3">
        <v>0</v>
      </c>
      <c r="I644" s="3">
        <v>0</v>
      </c>
      <c r="J644" s="4">
        <v>1</v>
      </c>
      <c r="K644" s="4">
        <v>1</v>
      </c>
      <c r="L644" s="4">
        <v>2</v>
      </c>
      <c r="M644" s="3">
        <v>15</v>
      </c>
      <c r="N644" s="3">
        <v>2</v>
      </c>
      <c r="O644" s="3">
        <f>HLOOKUP(O$5,[1]非R能力!$B$8:$F$558,$C644+1,0)</f>
        <v>562691.9654837565</v>
      </c>
      <c r="P644" s="3">
        <f>HLOOKUP(P$5,[1]非R能力!$B$8:$F$558,$C644+1,0)</f>
        <v>88433.22944950861</v>
      </c>
      <c r="Q644" s="3">
        <f>HLOOKUP(Q$5,[1]非R能力!$B$8:$F$558,$C644+1,0)</f>
        <v>52819.231412859168</v>
      </c>
      <c r="R644" s="3">
        <f>HLOOKUP(R$5,[1]非R能力!$B$8:$F$558,$C644+1,0)</f>
        <v>73164.405106761595</v>
      </c>
      <c r="S644" s="3">
        <f>HLOOKUP(S$5,[1]非R能力!$B$8:$F$558,$C644+1,0)</f>
        <v>20076.70552045184</v>
      </c>
      <c r="T644" s="3">
        <f>INDEX([1]非R能力!$H$9:$H$558,D644)</f>
        <v>20069.675458560003</v>
      </c>
      <c r="U644" s="3">
        <f>IF(E644="小怪",0,IF(INDEX([1]非R能力!$FK$9:$FK$558,C644)=0,0,10))</f>
        <v>0</v>
      </c>
      <c r="V644" s="3">
        <f>IF(E644="小怪",0,IF(INDEX([1]非R能力!$FH$9:$FH$558,C644)=0,0,5000))</f>
        <v>0</v>
      </c>
      <c r="W644" s="3">
        <f>HLOOKUP(W$5,[2]人物技能基础!$O$3:$Q$553,$C644+1,0)</f>
        <v>3.637142857142857</v>
      </c>
      <c r="X644" s="3">
        <f>HLOOKUP(X$5,[2]人物技能基础!$O$3:$Q$553,$C644+1,0)</f>
        <v>2.0186428571428574</v>
      </c>
      <c r="Y644" s="3">
        <f>HLOOKUP(Y$5,[2]人物技能基础!$O$3:$Q$553,$C644+1,0)</f>
        <v>99.964285714285708</v>
      </c>
      <c r="Z644" s="3">
        <f t="shared" si="55"/>
        <v>476843</v>
      </c>
      <c r="AA644" s="3">
        <f t="shared" si="56"/>
        <v>10563</v>
      </c>
      <c r="AB644" s="3">
        <f t="shared" si="57"/>
        <v>0</v>
      </c>
      <c r="AC644" s="3">
        <f t="shared" si="58"/>
        <v>20076</v>
      </c>
      <c r="AD644" s="3">
        <f t="shared" si="59"/>
        <v>73164</v>
      </c>
    </row>
    <row r="645" spans="1:30" x14ac:dyDescent="0.15">
      <c r="A645" s="3">
        <v>640</v>
      </c>
      <c r="B645" s="3" t="str">
        <f t="shared" si="54"/>
        <v>关卡640小怪</v>
      </c>
      <c r="C645" s="3">
        <f>INDEX([3]关卡!$J$19:$J$2018,A645)</f>
        <v>318</v>
      </c>
      <c r="D645" s="3">
        <f>INDEX([3]关卡!$N$19:$N$2018,A645)</f>
        <v>318</v>
      </c>
      <c r="E645" s="3" t="s">
        <v>24</v>
      </c>
      <c r="F645" s="3" t="s">
        <v>26</v>
      </c>
      <c r="G645" s="3">
        <v>3</v>
      </c>
      <c r="H645" s="3">
        <v>0</v>
      </c>
      <c r="I645" s="3">
        <v>0</v>
      </c>
      <c r="J645" s="4">
        <v>1</v>
      </c>
      <c r="K645" s="4">
        <v>1</v>
      </c>
      <c r="L645" s="4">
        <v>2</v>
      </c>
      <c r="M645" s="3">
        <v>15</v>
      </c>
      <c r="N645" s="3">
        <v>2</v>
      </c>
      <c r="O645" s="3">
        <f>HLOOKUP(O$5,[1]非R能力!$B$8:$F$558,$C645+1,0)</f>
        <v>562691.9654837565</v>
      </c>
      <c r="P645" s="3">
        <f>HLOOKUP(P$5,[1]非R能力!$B$8:$F$558,$C645+1,0)</f>
        <v>88433.22944950861</v>
      </c>
      <c r="Q645" s="3">
        <f>HLOOKUP(Q$5,[1]非R能力!$B$8:$F$558,$C645+1,0)</f>
        <v>52819.231412859168</v>
      </c>
      <c r="R645" s="3">
        <f>HLOOKUP(R$5,[1]非R能力!$B$8:$F$558,$C645+1,0)</f>
        <v>73164.405106761595</v>
      </c>
      <c r="S645" s="3">
        <f>HLOOKUP(S$5,[1]非R能力!$B$8:$F$558,$C645+1,0)</f>
        <v>20076.70552045184</v>
      </c>
      <c r="T645" s="3">
        <f>INDEX([1]非R能力!$H$9:$H$558,D645)</f>
        <v>20069.675458560003</v>
      </c>
      <c r="U645" s="3">
        <f>IF(E645="小怪",0,IF(INDEX([1]非R能力!$FK$9:$FK$558,C645)=0,0,10))</f>
        <v>0</v>
      </c>
      <c r="V645" s="3">
        <f>IF(E645="小怪",0,IF(INDEX([1]非R能力!$FH$9:$FH$558,C645)=0,0,5000))</f>
        <v>0</v>
      </c>
      <c r="W645" s="3">
        <f>HLOOKUP(W$5,[2]人物技能基础!$O$3:$Q$553,$C645+1,0)</f>
        <v>3.637142857142857</v>
      </c>
      <c r="X645" s="3">
        <f>HLOOKUP(X$5,[2]人物技能基础!$O$3:$Q$553,$C645+1,0)</f>
        <v>2.0186428571428574</v>
      </c>
      <c r="Y645" s="3">
        <f>HLOOKUP(Y$5,[2]人物技能基础!$O$3:$Q$553,$C645+1,0)</f>
        <v>99.964285714285708</v>
      </c>
      <c r="Z645" s="3">
        <f t="shared" si="55"/>
        <v>476843</v>
      </c>
      <c r="AA645" s="3">
        <f t="shared" si="56"/>
        <v>10563</v>
      </c>
      <c r="AB645" s="3">
        <f t="shared" si="57"/>
        <v>0</v>
      </c>
      <c r="AC645" s="3">
        <f t="shared" si="58"/>
        <v>20076</v>
      </c>
      <c r="AD645" s="3">
        <f t="shared" si="59"/>
        <v>73164</v>
      </c>
    </row>
    <row r="646" spans="1:30" x14ac:dyDescent="0.15">
      <c r="A646" s="3">
        <v>641</v>
      </c>
      <c r="B646" s="3" t="str">
        <f t="shared" si="54"/>
        <v>关卡641小怪</v>
      </c>
      <c r="C646" s="3">
        <f>INDEX([3]关卡!$J$19:$J$2018,A646)</f>
        <v>318</v>
      </c>
      <c r="D646" s="3">
        <f>INDEX([3]关卡!$N$19:$N$2018,A646)</f>
        <v>318</v>
      </c>
      <c r="E646" s="3" t="s">
        <v>24</v>
      </c>
      <c r="F646" s="3" t="s">
        <v>26</v>
      </c>
      <c r="G646" s="3">
        <v>3</v>
      </c>
      <c r="H646" s="3">
        <v>0</v>
      </c>
      <c r="I646" s="3">
        <v>0</v>
      </c>
      <c r="J646" s="4">
        <v>1</v>
      </c>
      <c r="K646" s="4">
        <v>1</v>
      </c>
      <c r="L646" s="4">
        <v>2</v>
      </c>
      <c r="M646" s="3">
        <v>15</v>
      </c>
      <c r="N646" s="3">
        <v>2</v>
      </c>
      <c r="O646" s="3">
        <f>HLOOKUP(O$5,[1]非R能力!$B$8:$F$558,$C646+1,0)</f>
        <v>562691.9654837565</v>
      </c>
      <c r="P646" s="3">
        <f>HLOOKUP(P$5,[1]非R能力!$B$8:$F$558,$C646+1,0)</f>
        <v>88433.22944950861</v>
      </c>
      <c r="Q646" s="3">
        <f>HLOOKUP(Q$5,[1]非R能力!$B$8:$F$558,$C646+1,0)</f>
        <v>52819.231412859168</v>
      </c>
      <c r="R646" s="3">
        <f>HLOOKUP(R$5,[1]非R能力!$B$8:$F$558,$C646+1,0)</f>
        <v>73164.405106761595</v>
      </c>
      <c r="S646" s="3">
        <f>HLOOKUP(S$5,[1]非R能力!$B$8:$F$558,$C646+1,0)</f>
        <v>20076.70552045184</v>
      </c>
      <c r="T646" s="3">
        <f>INDEX([1]非R能力!$H$9:$H$558,D646)</f>
        <v>20069.675458560003</v>
      </c>
      <c r="U646" s="3">
        <f>IF(E646="小怪",0,IF(INDEX([1]非R能力!$FK$9:$FK$558,C646)=0,0,10))</f>
        <v>0</v>
      </c>
      <c r="V646" s="3">
        <f>IF(E646="小怪",0,IF(INDEX([1]非R能力!$FH$9:$FH$558,C646)=0,0,5000))</f>
        <v>0</v>
      </c>
      <c r="W646" s="3">
        <f>HLOOKUP(W$5,[2]人物技能基础!$O$3:$Q$553,$C646+1,0)</f>
        <v>3.637142857142857</v>
      </c>
      <c r="X646" s="3">
        <f>HLOOKUP(X$5,[2]人物技能基础!$O$3:$Q$553,$C646+1,0)</f>
        <v>2.0186428571428574</v>
      </c>
      <c r="Y646" s="3">
        <f>HLOOKUP(Y$5,[2]人物技能基础!$O$3:$Q$553,$C646+1,0)</f>
        <v>99.964285714285708</v>
      </c>
      <c r="Z646" s="3">
        <f t="shared" si="55"/>
        <v>476843</v>
      </c>
      <c r="AA646" s="3">
        <f t="shared" si="56"/>
        <v>10563</v>
      </c>
      <c r="AB646" s="3">
        <f t="shared" si="57"/>
        <v>0</v>
      </c>
      <c r="AC646" s="3">
        <f t="shared" si="58"/>
        <v>20076</v>
      </c>
      <c r="AD646" s="3">
        <f t="shared" si="59"/>
        <v>73164</v>
      </c>
    </row>
    <row r="647" spans="1:30" x14ac:dyDescent="0.15">
      <c r="A647" s="3">
        <v>642</v>
      </c>
      <c r="B647" s="3" t="str">
        <f t="shared" ref="B647:B710" si="60">"关卡"&amp;A647&amp;E647</f>
        <v>关卡642小怪</v>
      </c>
      <c r="C647" s="3">
        <f>INDEX([3]关卡!$J$19:$J$2018,A647)</f>
        <v>318</v>
      </c>
      <c r="D647" s="3">
        <f>INDEX([3]关卡!$N$19:$N$2018,A647)</f>
        <v>318</v>
      </c>
      <c r="E647" s="3" t="s">
        <v>24</v>
      </c>
      <c r="F647" s="3" t="s">
        <v>26</v>
      </c>
      <c r="G647" s="3">
        <v>3</v>
      </c>
      <c r="H647" s="3">
        <v>0</v>
      </c>
      <c r="I647" s="3">
        <v>0</v>
      </c>
      <c r="J647" s="4">
        <v>1</v>
      </c>
      <c r="K647" s="4">
        <v>1</v>
      </c>
      <c r="L647" s="4">
        <v>2</v>
      </c>
      <c r="M647" s="3">
        <v>15</v>
      </c>
      <c r="N647" s="3">
        <v>2</v>
      </c>
      <c r="O647" s="3">
        <f>HLOOKUP(O$5,[1]非R能力!$B$8:$F$558,$C647+1,0)</f>
        <v>562691.9654837565</v>
      </c>
      <c r="P647" s="3">
        <f>HLOOKUP(P$5,[1]非R能力!$B$8:$F$558,$C647+1,0)</f>
        <v>88433.22944950861</v>
      </c>
      <c r="Q647" s="3">
        <f>HLOOKUP(Q$5,[1]非R能力!$B$8:$F$558,$C647+1,0)</f>
        <v>52819.231412859168</v>
      </c>
      <c r="R647" s="3">
        <f>HLOOKUP(R$5,[1]非R能力!$B$8:$F$558,$C647+1,0)</f>
        <v>73164.405106761595</v>
      </c>
      <c r="S647" s="3">
        <f>HLOOKUP(S$5,[1]非R能力!$B$8:$F$558,$C647+1,0)</f>
        <v>20076.70552045184</v>
      </c>
      <c r="T647" s="3">
        <f>INDEX([1]非R能力!$H$9:$H$558,D647)</f>
        <v>20069.675458560003</v>
      </c>
      <c r="U647" s="3">
        <f>IF(E647="小怪",0,IF(INDEX([1]非R能力!$FK$9:$FK$558,C647)=0,0,10))</f>
        <v>0</v>
      </c>
      <c r="V647" s="3">
        <f>IF(E647="小怪",0,IF(INDEX([1]非R能力!$FH$9:$FH$558,C647)=0,0,5000))</f>
        <v>0</v>
      </c>
      <c r="W647" s="3">
        <f>HLOOKUP(W$5,[2]人物技能基础!$O$3:$Q$553,$C647+1,0)</f>
        <v>3.637142857142857</v>
      </c>
      <c r="X647" s="3">
        <f>HLOOKUP(X$5,[2]人物技能基础!$O$3:$Q$553,$C647+1,0)</f>
        <v>2.0186428571428574</v>
      </c>
      <c r="Y647" s="3">
        <f>HLOOKUP(Y$5,[2]人物技能基础!$O$3:$Q$553,$C647+1,0)</f>
        <v>99.964285714285708</v>
      </c>
      <c r="Z647" s="3">
        <f t="shared" ref="Z647:Z710" si="61">INT(((P647-AB647)*X647+(Y647+T647))*G647*J647*$D$2)</f>
        <v>476843</v>
      </c>
      <c r="AA647" s="3">
        <f t="shared" ref="AA647:AA710" si="62">IF(H647=0,IF(U647=0,INT(Q647/5),IF(V647=0,INT(Q647/5),INT((V647/U647)/(1/N647*M647)/L647+Q647))),INT((IF(U647=0,0,V647/U647/(1/N647*M647))+O647/H647)/L647+Q647))</f>
        <v>10563</v>
      </c>
      <c r="AB647" s="3">
        <f t="shared" ref="AB647:AB710" si="63">INT(P647*I647)</f>
        <v>0</v>
      </c>
      <c r="AC647" s="3">
        <f t="shared" ref="AC647:AC710" si="64">INT(K647*S647)</f>
        <v>20076</v>
      </c>
      <c r="AD647" s="3">
        <f t="shared" ref="AD647:AD710" si="65">INT(R647/J647)</f>
        <v>73164</v>
      </c>
    </row>
    <row r="648" spans="1:30" x14ac:dyDescent="0.15">
      <c r="A648" s="3">
        <v>643</v>
      </c>
      <c r="B648" s="3" t="str">
        <f t="shared" si="60"/>
        <v>关卡643小怪</v>
      </c>
      <c r="C648" s="3">
        <f>INDEX([3]关卡!$J$19:$J$2018,A648)</f>
        <v>318</v>
      </c>
      <c r="D648" s="3">
        <f>INDEX([3]关卡!$N$19:$N$2018,A648)</f>
        <v>318</v>
      </c>
      <c r="E648" s="3" t="s">
        <v>24</v>
      </c>
      <c r="F648" s="3" t="s">
        <v>26</v>
      </c>
      <c r="G648" s="3">
        <v>3</v>
      </c>
      <c r="H648" s="3">
        <v>0</v>
      </c>
      <c r="I648" s="3">
        <v>0</v>
      </c>
      <c r="J648" s="4">
        <v>1</v>
      </c>
      <c r="K648" s="4">
        <v>1</v>
      </c>
      <c r="L648" s="4">
        <v>2</v>
      </c>
      <c r="M648" s="3">
        <v>15</v>
      </c>
      <c r="N648" s="3">
        <v>2</v>
      </c>
      <c r="O648" s="3">
        <f>HLOOKUP(O$5,[1]非R能力!$B$8:$F$558,$C648+1,0)</f>
        <v>562691.9654837565</v>
      </c>
      <c r="P648" s="3">
        <f>HLOOKUP(P$5,[1]非R能力!$B$8:$F$558,$C648+1,0)</f>
        <v>88433.22944950861</v>
      </c>
      <c r="Q648" s="3">
        <f>HLOOKUP(Q$5,[1]非R能力!$B$8:$F$558,$C648+1,0)</f>
        <v>52819.231412859168</v>
      </c>
      <c r="R648" s="3">
        <f>HLOOKUP(R$5,[1]非R能力!$B$8:$F$558,$C648+1,0)</f>
        <v>73164.405106761595</v>
      </c>
      <c r="S648" s="3">
        <f>HLOOKUP(S$5,[1]非R能力!$B$8:$F$558,$C648+1,0)</f>
        <v>20076.70552045184</v>
      </c>
      <c r="T648" s="3">
        <f>INDEX([1]非R能力!$H$9:$H$558,D648)</f>
        <v>20069.675458560003</v>
      </c>
      <c r="U648" s="3">
        <f>IF(E648="小怪",0,IF(INDEX([1]非R能力!$FK$9:$FK$558,C648)=0,0,10))</f>
        <v>0</v>
      </c>
      <c r="V648" s="3">
        <f>IF(E648="小怪",0,IF(INDEX([1]非R能力!$FH$9:$FH$558,C648)=0,0,5000))</f>
        <v>0</v>
      </c>
      <c r="W648" s="3">
        <f>HLOOKUP(W$5,[2]人物技能基础!$O$3:$Q$553,$C648+1,0)</f>
        <v>3.637142857142857</v>
      </c>
      <c r="X648" s="3">
        <f>HLOOKUP(X$5,[2]人物技能基础!$O$3:$Q$553,$C648+1,0)</f>
        <v>2.0186428571428574</v>
      </c>
      <c r="Y648" s="3">
        <f>HLOOKUP(Y$5,[2]人物技能基础!$O$3:$Q$553,$C648+1,0)</f>
        <v>99.964285714285708</v>
      </c>
      <c r="Z648" s="3">
        <f t="shared" si="61"/>
        <v>476843</v>
      </c>
      <c r="AA648" s="3">
        <f t="shared" si="62"/>
        <v>10563</v>
      </c>
      <c r="AB648" s="3">
        <f t="shared" si="63"/>
        <v>0</v>
      </c>
      <c r="AC648" s="3">
        <f t="shared" si="64"/>
        <v>20076</v>
      </c>
      <c r="AD648" s="3">
        <f t="shared" si="65"/>
        <v>73164</v>
      </c>
    </row>
    <row r="649" spans="1:30" x14ac:dyDescent="0.15">
      <c r="A649" s="3">
        <v>644</v>
      </c>
      <c r="B649" s="3" t="str">
        <f t="shared" si="60"/>
        <v>关卡644小怪</v>
      </c>
      <c r="C649" s="3">
        <f>INDEX([3]关卡!$J$19:$J$2018,A649)</f>
        <v>318</v>
      </c>
      <c r="D649" s="3">
        <f>INDEX([3]关卡!$N$19:$N$2018,A649)</f>
        <v>318</v>
      </c>
      <c r="E649" s="3" t="s">
        <v>24</v>
      </c>
      <c r="F649" s="3" t="s">
        <v>26</v>
      </c>
      <c r="G649" s="3">
        <v>3</v>
      </c>
      <c r="H649" s="3">
        <v>0</v>
      </c>
      <c r="I649" s="3">
        <v>0</v>
      </c>
      <c r="J649" s="4">
        <v>1</v>
      </c>
      <c r="K649" s="4">
        <v>1</v>
      </c>
      <c r="L649" s="4">
        <v>2</v>
      </c>
      <c r="M649" s="3">
        <v>15</v>
      </c>
      <c r="N649" s="3">
        <v>2</v>
      </c>
      <c r="O649" s="3">
        <f>HLOOKUP(O$5,[1]非R能力!$B$8:$F$558,$C649+1,0)</f>
        <v>562691.9654837565</v>
      </c>
      <c r="P649" s="3">
        <f>HLOOKUP(P$5,[1]非R能力!$B$8:$F$558,$C649+1,0)</f>
        <v>88433.22944950861</v>
      </c>
      <c r="Q649" s="3">
        <f>HLOOKUP(Q$5,[1]非R能力!$B$8:$F$558,$C649+1,0)</f>
        <v>52819.231412859168</v>
      </c>
      <c r="R649" s="3">
        <f>HLOOKUP(R$5,[1]非R能力!$B$8:$F$558,$C649+1,0)</f>
        <v>73164.405106761595</v>
      </c>
      <c r="S649" s="3">
        <f>HLOOKUP(S$5,[1]非R能力!$B$8:$F$558,$C649+1,0)</f>
        <v>20076.70552045184</v>
      </c>
      <c r="T649" s="3">
        <f>INDEX([1]非R能力!$H$9:$H$558,D649)</f>
        <v>20069.675458560003</v>
      </c>
      <c r="U649" s="3">
        <f>IF(E649="小怪",0,IF(INDEX([1]非R能力!$FK$9:$FK$558,C649)=0,0,10))</f>
        <v>0</v>
      </c>
      <c r="V649" s="3">
        <f>IF(E649="小怪",0,IF(INDEX([1]非R能力!$FH$9:$FH$558,C649)=0,0,5000))</f>
        <v>0</v>
      </c>
      <c r="W649" s="3">
        <f>HLOOKUP(W$5,[2]人物技能基础!$O$3:$Q$553,$C649+1,0)</f>
        <v>3.637142857142857</v>
      </c>
      <c r="X649" s="3">
        <f>HLOOKUP(X$5,[2]人物技能基础!$O$3:$Q$553,$C649+1,0)</f>
        <v>2.0186428571428574</v>
      </c>
      <c r="Y649" s="3">
        <f>HLOOKUP(Y$5,[2]人物技能基础!$O$3:$Q$553,$C649+1,0)</f>
        <v>99.964285714285708</v>
      </c>
      <c r="Z649" s="3">
        <f t="shared" si="61"/>
        <v>476843</v>
      </c>
      <c r="AA649" s="3">
        <f t="shared" si="62"/>
        <v>10563</v>
      </c>
      <c r="AB649" s="3">
        <f t="shared" si="63"/>
        <v>0</v>
      </c>
      <c r="AC649" s="3">
        <f t="shared" si="64"/>
        <v>20076</v>
      </c>
      <c r="AD649" s="3">
        <f t="shared" si="65"/>
        <v>73164</v>
      </c>
    </row>
    <row r="650" spans="1:30" x14ac:dyDescent="0.15">
      <c r="A650" s="3">
        <v>645</v>
      </c>
      <c r="B650" s="3" t="str">
        <f t="shared" si="60"/>
        <v>关卡645小怪</v>
      </c>
      <c r="C650" s="3">
        <f>INDEX([3]关卡!$J$19:$J$2018,A650)</f>
        <v>319</v>
      </c>
      <c r="D650" s="3">
        <f>INDEX([3]关卡!$N$19:$N$2018,A650)</f>
        <v>319</v>
      </c>
      <c r="E650" s="3" t="s">
        <v>24</v>
      </c>
      <c r="F650" s="3" t="s">
        <v>26</v>
      </c>
      <c r="G650" s="3">
        <v>3</v>
      </c>
      <c r="H650" s="3">
        <v>0</v>
      </c>
      <c r="I650" s="3">
        <v>0</v>
      </c>
      <c r="J650" s="4">
        <v>1</v>
      </c>
      <c r="K650" s="4">
        <v>1</v>
      </c>
      <c r="L650" s="4">
        <v>2</v>
      </c>
      <c r="M650" s="3">
        <v>15</v>
      </c>
      <c r="N650" s="3">
        <v>2</v>
      </c>
      <c r="O650" s="3">
        <f>HLOOKUP(O$5,[1]非R能力!$B$8:$F$558,$C650+1,0)</f>
        <v>570543.42016691063</v>
      </c>
      <c r="P650" s="3">
        <f>HLOOKUP(P$5,[1]非R能力!$B$8:$F$558,$C650+1,0)</f>
        <v>89458.877922840969</v>
      </c>
      <c r="Q650" s="3">
        <f>HLOOKUP(Q$5,[1]非R能力!$B$8:$F$558,$C650+1,0)</f>
        <v>53331.575727792791</v>
      </c>
      <c r="R650" s="3">
        <f>HLOOKUP(R$5,[1]非R能力!$B$8:$F$558,$C650+1,0)</f>
        <v>74023.942867091828</v>
      </c>
      <c r="S650" s="3">
        <f>HLOOKUP(S$5,[1]非R能力!$B$8:$F$558,$C650+1,0)</f>
        <v>20264.740047907926</v>
      </c>
      <c r="T650" s="3">
        <f>INDEX([1]非R能力!$H$9:$H$558,D650)</f>
        <v>20200.247888647995</v>
      </c>
      <c r="U650" s="3">
        <f>IF(E650="小怪",0,IF(INDEX([1]非R能力!$FK$9:$FK$558,C650)=0,0,10))</f>
        <v>0</v>
      </c>
      <c r="V650" s="3">
        <f>IF(E650="小怪",0,IF(INDEX([1]非R能力!$FH$9:$FH$558,C650)=0,0,5000))</f>
        <v>0</v>
      </c>
      <c r="W650" s="3">
        <f>HLOOKUP(W$5,[2]人物技能基础!$O$3:$Q$553,$C650+1,0)</f>
        <v>3.637142857142857</v>
      </c>
      <c r="X650" s="3">
        <f>HLOOKUP(X$5,[2]人物技能基础!$O$3:$Q$553,$C650+1,0)</f>
        <v>2.0186428571428574</v>
      </c>
      <c r="Y650" s="3">
        <f>HLOOKUP(Y$5,[2]人物技能基础!$O$3:$Q$553,$C650+1,0)</f>
        <v>99.964285714285708</v>
      </c>
      <c r="Z650" s="3">
        <f t="shared" si="61"/>
        <v>482125</v>
      </c>
      <c r="AA650" s="3">
        <f t="shared" si="62"/>
        <v>10666</v>
      </c>
      <c r="AB650" s="3">
        <f t="shared" si="63"/>
        <v>0</v>
      </c>
      <c r="AC650" s="3">
        <f t="shared" si="64"/>
        <v>20264</v>
      </c>
      <c r="AD650" s="3">
        <f t="shared" si="65"/>
        <v>74023</v>
      </c>
    </row>
    <row r="651" spans="1:30" x14ac:dyDescent="0.15">
      <c r="A651" s="3">
        <v>646</v>
      </c>
      <c r="B651" s="3" t="str">
        <f t="shared" si="60"/>
        <v>关卡646小怪</v>
      </c>
      <c r="C651" s="3">
        <f>INDEX([3]关卡!$J$19:$J$2018,A651)</f>
        <v>319</v>
      </c>
      <c r="D651" s="3">
        <f>INDEX([3]关卡!$N$19:$N$2018,A651)</f>
        <v>319</v>
      </c>
      <c r="E651" s="3" t="s">
        <v>24</v>
      </c>
      <c r="F651" s="3" t="s">
        <v>26</v>
      </c>
      <c r="G651" s="3">
        <v>3</v>
      </c>
      <c r="H651" s="3">
        <v>0</v>
      </c>
      <c r="I651" s="3">
        <v>0</v>
      </c>
      <c r="J651" s="4">
        <v>1</v>
      </c>
      <c r="K651" s="4">
        <v>1</v>
      </c>
      <c r="L651" s="4">
        <v>2</v>
      </c>
      <c r="M651" s="3">
        <v>15</v>
      </c>
      <c r="N651" s="3">
        <v>2</v>
      </c>
      <c r="O651" s="3">
        <f>HLOOKUP(O$5,[1]非R能力!$B$8:$F$558,$C651+1,0)</f>
        <v>570543.42016691063</v>
      </c>
      <c r="P651" s="3">
        <f>HLOOKUP(P$5,[1]非R能力!$B$8:$F$558,$C651+1,0)</f>
        <v>89458.877922840969</v>
      </c>
      <c r="Q651" s="3">
        <f>HLOOKUP(Q$5,[1]非R能力!$B$8:$F$558,$C651+1,0)</f>
        <v>53331.575727792791</v>
      </c>
      <c r="R651" s="3">
        <f>HLOOKUP(R$5,[1]非R能力!$B$8:$F$558,$C651+1,0)</f>
        <v>74023.942867091828</v>
      </c>
      <c r="S651" s="3">
        <f>HLOOKUP(S$5,[1]非R能力!$B$8:$F$558,$C651+1,0)</f>
        <v>20264.740047907926</v>
      </c>
      <c r="T651" s="3">
        <f>INDEX([1]非R能力!$H$9:$H$558,D651)</f>
        <v>20200.247888647995</v>
      </c>
      <c r="U651" s="3">
        <f>IF(E651="小怪",0,IF(INDEX([1]非R能力!$FK$9:$FK$558,C651)=0,0,10))</f>
        <v>0</v>
      </c>
      <c r="V651" s="3">
        <f>IF(E651="小怪",0,IF(INDEX([1]非R能力!$FH$9:$FH$558,C651)=0,0,5000))</f>
        <v>0</v>
      </c>
      <c r="W651" s="3">
        <f>HLOOKUP(W$5,[2]人物技能基础!$O$3:$Q$553,$C651+1,0)</f>
        <v>3.637142857142857</v>
      </c>
      <c r="X651" s="3">
        <f>HLOOKUP(X$5,[2]人物技能基础!$O$3:$Q$553,$C651+1,0)</f>
        <v>2.0186428571428574</v>
      </c>
      <c r="Y651" s="3">
        <f>HLOOKUP(Y$5,[2]人物技能基础!$O$3:$Q$553,$C651+1,0)</f>
        <v>99.964285714285708</v>
      </c>
      <c r="Z651" s="3">
        <f t="shared" si="61"/>
        <v>482125</v>
      </c>
      <c r="AA651" s="3">
        <f t="shared" si="62"/>
        <v>10666</v>
      </c>
      <c r="AB651" s="3">
        <f t="shared" si="63"/>
        <v>0</v>
      </c>
      <c r="AC651" s="3">
        <f t="shared" si="64"/>
        <v>20264</v>
      </c>
      <c r="AD651" s="3">
        <f t="shared" si="65"/>
        <v>74023</v>
      </c>
    </row>
    <row r="652" spans="1:30" x14ac:dyDescent="0.15">
      <c r="A652" s="3">
        <v>647</v>
      </c>
      <c r="B652" s="3" t="str">
        <f t="shared" si="60"/>
        <v>关卡647小怪</v>
      </c>
      <c r="C652" s="3">
        <f>INDEX([3]关卡!$J$19:$J$2018,A652)</f>
        <v>319</v>
      </c>
      <c r="D652" s="3">
        <f>INDEX([3]关卡!$N$19:$N$2018,A652)</f>
        <v>319</v>
      </c>
      <c r="E652" s="3" t="s">
        <v>24</v>
      </c>
      <c r="F652" s="3" t="s">
        <v>26</v>
      </c>
      <c r="G652" s="3">
        <v>3</v>
      </c>
      <c r="H652" s="3">
        <v>0</v>
      </c>
      <c r="I652" s="3">
        <v>0</v>
      </c>
      <c r="J652" s="4">
        <v>1</v>
      </c>
      <c r="K652" s="4">
        <v>1</v>
      </c>
      <c r="L652" s="4">
        <v>2</v>
      </c>
      <c r="M652" s="3">
        <v>15</v>
      </c>
      <c r="N652" s="3">
        <v>2</v>
      </c>
      <c r="O652" s="3">
        <f>HLOOKUP(O$5,[1]非R能力!$B$8:$F$558,$C652+1,0)</f>
        <v>570543.42016691063</v>
      </c>
      <c r="P652" s="3">
        <f>HLOOKUP(P$5,[1]非R能力!$B$8:$F$558,$C652+1,0)</f>
        <v>89458.877922840969</v>
      </c>
      <c r="Q652" s="3">
        <f>HLOOKUP(Q$5,[1]非R能力!$B$8:$F$558,$C652+1,0)</f>
        <v>53331.575727792791</v>
      </c>
      <c r="R652" s="3">
        <f>HLOOKUP(R$5,[1]非R能力!$B$8:$F$558,$C652+1,0)</f>
        <v>74023.942867091828</v>
      </c>
      <c r="S652" s="3">
        <f>HLOOKUP(S$5,[1]非R能力!$B$8:$F$558,$C652+1,0)</f>
        <v>20264.740047907926</v>
      </c>
      <c r="T652" s="3">
        <f>INDEX([1]非R能力!$H$9:$H$558,D652)</f>
        <v>20200.247888647995</v>
      </c>
      <c r="U652" s="3">
        <f>IF(E652="小怪",0,IF(INDEX([1]非R能力!$FK$9:$FK$558,C652)=0,0,10))</f>
        <v>0</v>
      </c>
      <c r="V652" s="3">
        <f>IF(E652="小怪",0,IF(INDEX([1]非R能力!$FH$9:$FH$558,C652)=0,0,5000))</f>
        <v>0</v>
      </c>
      <c r="W652" s="3">
        <f>HLOOKUP(W$5,[2]人物技能基础!$O$3:$Q$553,$C652+1,0)</f>
        <v>3.637142857142857</v>
      </c>
      <c r="X652" s="3">
        <f>HLOOKUP(X$5,[2]人物技能基础!$O$3:$Q$553,$C652+1,0)</f>
        <v>2.0186428571428574</v>
      </c>
      <c r="Y652" s="3">
        <f>HLOOKUP(Y$5,[2]人物技能基础!$O$3:$Q$553,$C652+1,0)</f>
        <v>99.964285714285708</v>
      </c>
      <c r="Z652" s="3">
        <f t="shared" si="61"/>
        <v>482125</v>
      </c>
      <c r="AA652" s="3">
        <f t="shared" si="62"/>
        <v>10666</v>
      </c>
      <c r="AB652" s="3">
        <f t="shared" si="63"/>
        <v>0</v>
      </c>
      <c r="AC652" s="3">
        <f t="shared" si="64"/>
        <v>20264</v>
      </c>
      <c r="AD652" s="3">
        <f t="shared" si="65"/>
        <v>74023</v>
      </c>
    </row>
    <row r="653" spans="1:30" x14ac:dyDescent="0.15">
      <c r="A653" s="3">
        <v>648</v>
      </c>
      <c r="B653" s="3" t="str">
        <f t="shared" si="60"/>
        <v>关卡648小怪</v>
      </c>
      <c r="C653" s="3">
        <f>INDEX([3]关卡!$J$19:$J$2018,A653)</f>
        <v>319</v>
      </c>
      <c r="D653" s="3">
        <f>INDEX([3]关卡!$N$19:$N$2018,A653)</f>
        <v>319</v>
      </c>
      <c r="E653" s="3" t="s">
        <v>24</v>
      </c>
      <c r="F653" s="3" t="s">
        <v>26</v>
      </c>
      <c r="G653" s="3">
        <v>3</v>
      </c>
      <c r="H653" s="3">
        <v>0</v>
      </c>
      <c r="I653" s="3">
        <v>0</v>
      </c>
      <c r="J653" s="4">
        <v>1</v>
      </c>
      <c r="K653" s="4">
        <v>1</v>
      </c>
      <c r="L653" s="4">
        <v>2</v>
      </c>
      <c r="M653" s="3">
        <v>15</v>
      </c>
      <c r="N653" s="3">
        <v>2</v>
      </c>
      <c r="O653" s="3">
        <f>HLOOKUP(O$5,[1]非R能力!$B$8:$F$558,$C653+1,0)</f>
        <v>570543.42016691063</v>
      </c>
      <c r="P653" s="3">
        <f>HLOOKUP(P$5,[1]非R能力!$B$8:$F$558,$C653+1,0)</f>
        <v>89458.877922840969</v>
      </c>
      <c r="Q653" s="3">
        <f>HLOOKUP(Q$5,[1]非R能力!$B$8:$F$558,$C653+1,0)</f>
        <v>53331.575727792791</v>
      </c>
      <c r="R653" s="3">
        <f>HLOOKUP(R$5,[1]非R能力!$B$8:$F$558,$C653+1,0)</f>
        <v>74023.942867091828</v>
      </c>
      <c r="S653" s="3">
        <f>HLOOKUP(S$5,[1]非R能力!$B$8:$F$558,$C653+1,0)</f>
        <v>20264.740047907926</v>
      </c>
      <c r="T653" s="3">
        <f>INDEX([1]非R能力!$H$9:$H$558,D653)</f>
        <v>20200.247888647995</v>
      </c>
      <c r="U653" s="3">
        <f>IF(E653="小怪",0,IF(INDEX([1]非R能力!$FK$9:$FK$558,C653)=0,0,10))</f>
        <v>0</v>
      </c>
      <c r="V653" s="3">
        <f>IF(E653="小怪",0,IF(INDEX([1]非R能力!$FH$9:$FH$558,C653)=0,0,5000))</f>
        <v>0</v>
      </c>
      <c r="W653" s="3">
        <f>HLOOKUP(W$5,[2]人物技能基础!$O$3:$Q$553,$C653+1,0)</f>
        <v>3.637142857142857</v>
      </c>
      <c r="X653" s="3">
        <f>HLOOKUP(X$5,[2]人物技能基础!$O$3:$Q$553,$C653+1,0)</f>
        <v>2.0186428571428574</v>
      </c>
      <c r="Y653" s="3">
        <f>HLOOKUP(Y$5,[2]人物技能基础!$O$3:$Q$553,$C653+1,0)</f>
        <v>99.964285714285708</v>
      </c>
      <c r="Z653" s="3">
        <f t="shared" si="61"/>
        <v>482125</v>
      </c>
      <c r="AA653" s="3">
        <f t="shared" si="62"/>
        <v>10666</v>
      </c>
      <c r="AB653" s="3">
        <f t="shared" si="63"/>
        <v>0</v>
      </c>
      <c r="AC653" s="3">
        <f t="shared" si="64"/>
        <v>20264</v>
      </c>
      <c r="AD653" s="3">
        <f t="shared" si="65"/>
        <v>74023</v>
      </c>
    </row>
    <row r="654" spans="1:30" x14ac:dyDescent="0.15">
      <c r="A654" s="3">
        <v>649</v>
      </c>
      <c r="B654" s="3" t="str">
        <f t="shared" si="60"/>
        <v>关卡649小怪</v>
      </c>
      <c r="C654" s="3">
        <f>INDEX([3]关卡!$J$19:$J$2018,A654)</f>
        <v>319</v>
      </c>
      <c r="D654" s="3">
        <f>INDEX([3]关卡!$N$19:$N$2018,A654)</f>
        <v>319</v>
      </c>
      <c r="E654" s="3" t="s">
        <v>24</v>
      </c>
      <c r="F654" s="3" t="s">
        <v>26</v>
      </c>
      <c r="G654" s="3">
        <v>3</v>
      </c>
      <c r="H654" s="3">
        <v>0</v>
      </c>
      <c r="I654" s="3">
        <v>0</v>
      </c>
      <c r="J654" s="4">
        <v>1</v>
      </c>
      <c r="K654" s="4">
        <v>1</v>
      </c>
      <c r="L654" s="4">
        <v>2</v>
      </c>
      <c r="M654" s="3">
        <v>15</v>
      </c>
      <c r="N654" s="3">
        <v>2</v>
      </c>
      <c r="O654" s="3">
        <f>HLOOKUP(O$5,[1]非R能力!$B$8:$F$558,$C654+1,0)</f>
        <v>570543.42016691063</v>
      </c>
      <c r="P654" s="3">
        <f>HLOOKUP(P$5,[1]非R能力!$B$8:$F$558,$C654+1,0)</f>
        <v>89458.877922840969</v>
      </c>
      <c r="Q654" s="3">
        <f>HLOOKUP(Q$5,[1]非R能力!$B$8:$F$558,$C654+1,0)</f>
        <v>53331.575727792791</v>
      </c>
      <c r="R654" s="3">
        <f>HLOOKUP(R$5,[1]非R能力!$B$8:$F$558,$C654+1,0)</f>
        <v>74023.942867091828</v>
      </c>
      <c r="S654" s="3">
        <f>HLOOKUP(S$5,[1]非R能力!$B$8:$F$558,$C654+1,0)</f>
        <v>20264.740047907926</v>
      </c>
      <c r="T654" s="3">
        <f>INDEX([1]非R能力!$H$9:$H$558,D654)</f>
        <v>20200.247888647995</v>
      </c>
      <c r="U654" s="3">
        <f>IF(E654="小怪",0,IF(INDEX([1]非R能力!$FK$9:$FK$558,C654)=0,0,10))</f>
        <v>0</v>
      </c>
      <c r="V654" s="3">
        <f>IF(E654="小怪",0,IF(INDEX([1]非R能力!$FH$9:$FH$558,C654)=0,0,5000))</f>
        <v>0</v>
      </c>
      <c r="W654" s="3">
        <f>HLOOKUP(W$5,[2]人物技能基础!$O$3:$Q$553,$C654+1,0)</f>
        <v>3.637142857142857</v>
      </c>
      <c r="X654" s="3">
        <f>HLOOKUP(X$5,[2]人物技能基础!$O$3:$Q$553,$C654+1,0)</f>
        <v>2.0186428571428574</v>
      </c>
      <c r="Y654" s="3">
        <f>HLOOKUP(Y$5,[2]人物技能基础!$O$3:$Q$553,$C654+1,0)</f>
        <v>99.964285714285708</v>
      </c>
      <c r="Z654" s="3">
        <f t="shared" si="61"/>
        <v>482125</v>
      </c>
      <c r="AA654" s="3">
        <f t="shared" si="62"/>
        <v>10666</v>
      </c>
      <c r="AB654" s="3">
        <f t="shared" si="63"/>
        <v>0</v>
      </c>
      <c r="AC654" s="3">
        <f t="shared" si="64"/>
        <v>20264</v>
      </c>
      <c r="AD654" s="3">
        <f t="shared" si="65"/>
        <v>74023</v>
      </c>
    </row>
    <row r="655" spans="1:30" x14ac:dyDescent="0.15">
      <c r="A655" s="3">
        <v>650</v>
      </c>
      <c r="B655" s="3" t="str">
        <f t="shared" si="60"/>
        <v>关卡650小怪</v>
      </c>
      <c r="C655" s="3">
        <f>INDEX([3]关卡!$J$19:$J$2018,A655)</f>
        <v>319</v>
      </c>
      <c r="D655" s="3">
        <f>INDEX([3]关卡!$N$19:$N$2018,A655)</f>
        <v>319</v>
      </c>
      <c r="E655" s="3" t="s">
        <v>24</v>
      </c>
      <c r="F655" s="3" t="s">
        <v>26</v>
      </c>
      <c r="G655" s="3">
        <v>3</v>
      </c>
      <c r="H655" s="3">
        <v>0</v>
      </c>
      <c r="I655" s="3">
        <v>0</v>
      </c>
      <c r="J655" s="4">
        <v>1</v>
      </c>
      <c r="K655" s="4">
        <v>1</v>
      </c>
      <c r="L655" s="4">
        <v>2</v>
      </c>
      <c r="M655" s="3">
        <v>15</v>
      </c>
      <c r="N655" s="3">
        <v>2</v>
      </c>
      <c r="O655" s="3">
        <f>HLOOKUP(O$5,[1]非R能力!$B$8:$F$558,$C655+1,0)</f>
        <v>570543.42016691063</v>
      </c>
      <c r="P655" s="3">
        <f>HLOOKUP(P$5,[1]非R能力!$B$8:$F$558,$C655+1,0)</f>
        <v>89458.877922840969</v>
      </c>
      <c r="Q655" s="3">
        <f>HLOOKUP(Q$5,[1]非R能力!$B$8:$F$558,$C655+1,0)</f>
        <v>53331.575727792791</v>
      </c>
      <c r="R655" s="3">
        <f>HLOOKUP(R$5,[1]非R能力!$B$8:$F$558,$C655+1,0)</f>
        <v>74023.942867091828</v>
      </c>
      <c r="S655" s="3">
        <f>HLOOKUP(S$5,[1]非R能力!$B$8:$F$558,$C655+1,0)</f>
        <v>20264.740047907926</v>
      </c>
      <c r="T655" s="3">
        <f>INDEX([1]非R能力!$H$9:$H$558,D655)</f>
        <v>20200.247888647995</v>
      </c>
      <c r="U655" s="3">
        <f>IF(E655="小怪",0,IF(INDEX([1]非R能力!$FK$9:$FK$558,C655)=0,0,10))</f>
        <v>0</v>
      </c>
      <c r="V655" s="3">
        <f>IF(E655="小怪",0,IF(INDEX([1]非R能力!$FH$9:$FH$558,C655)=0,0,5000))</f>
        <v>0</v>
      </c>
      <c r="W655" s="3">
        <f>HLOOKUP(W$5,[2]人物技能基础!$O$3:$Q$553,$C655+1,0)</f>
        <v>3.637142857142857</v>
      </c>
      <c r="X655" s="3">
        <f>HLOOKUP(X$5,[2]人物技能基础!$O$3:$Q$553,$C655+1,0)</f>
        <v>2.0186428571428574</v>
      </c>
      <c r="Y655" s="3">
        <f>HLOOKUP(Y$5,[2]人物技能基础!$O$3:$Q$553,$C655+1,0)</f>
        <v>99.964285714285708</v>
      </c>
      <c r="Z655" s="3">
        <f t="shared" si="61"/>
        <v>482125</v>
      </c>
      <c r="AA655" s="3">
        <f t="shared" si="62"/>
        <v>10666</v>
      </c>
      <c r="AB655" s="3">
        <f t="shared" si="63"/>
        <v>0</v>
      </c>
      <c r="AC655" s="3">
        <f t="shared" si="64"/>
        <v>20264</v>
      </c>
      <c r="AD655" s="3">
        <f t="shared" si="65"/>
        <v>74023</v>
      </c>
    </row>
    <row r="656" spans="1:30" x14ac:dyDescent="0.15">
      <c r="A656" s="3">
        <v>651</v>
      </c>
      <c r="B656" s="3" t="str">
        <f t="shared" si="60"/>
        <v>关卡651小怪</v>
      </c>
      <c r="C656" s="3">
        <f>INDEX([3]关卡!$J$19:$J$2018,A656)</f>
        <v>319</v>
      </c>
      <c r="D656" s="3">
        <f>INDEX([3]关卡!$N$19:$N$2018,A656)</f>
        <v>319</v>
      </c>
      <c r="E656" s="3" t="s">
        <v>24</v>
      </c>
      <c r="F656" s="3" t="s">
        <v>26</v>
      </c>
      <c r="G656" s="3">
        <v>3</v>
      </c>
      <c r="H656" s="3">
        <v>0</v>
      </c>
      <c r="I656" s="3">
        <v>0</v>
      </c>
      <c r="J656" s="4">
        <v>1</v>
      </c>
      <c r="K656" s="4">
        <v>1</v>
      </c>
      <c r="L656" s="4">
        <v>2</v>
      </c>
      <c r="M656" s="3">
        <v>15</v>
      </c>
      <c r="N656" s="3">
        <v>2</v>
      </c>
      <c r="O656" s="3">
        <f>HLOOKUP(O$5,[1]非R能力!$B$8:$F$558,$C656+1,0)</f>
        <v>570543.42016691063</v>
      </c>
      <c r="P656" s="3">
        <f>HLOOKUP(P$5,[1]非R能力!$B$8:$F$558,$C656+1,0)</f>
        <v>89458.877922840969</v>
      </c>
      <c r="Q656" s="3">
        <f>HLOOKUP(Q$5,[1]非R能力!$B$8:$F$558,$C656+1,0)</f>
        <v>53331.575727792791</v>
      </c>
      <c r="R656" s="3">
        <f>HLOOKUP(R$5,[1]非R能力!$B$8:$F$558,$C656+1,0)</f>
        <v>74023.942867091828</v>
      </c>
      <c r="S656" s="3">
        <f>HLOOKUP(S$5,[1]非R能力!$B$8:$F$558,$C656+1,0)</f>
        <v>20264.740047907926</v>
      </c>
      <c r="T656" s="3">
        <f>INDEX([1]非R能力!$H$9:$H$558,D656)</f>
        <v>20200.247888647995</v>
      </c>
      <c r="U656" s="3">
        <f>IF(E656="小怪",0,IF(INDEX([1]非R能力!$FK$9:$FK$558,C656)=0,0,10))</f>
        <v>0</v>
      </c>
      <c r="V656" s="3">
        <f>IF(E656="小怪",0,IF(INDEX([1]非R能力!$FH$9:$FH$558,C656)=0,0,5000))</f>
        <v>0</v>
      </c>
      <c r="W656" s="3">
        <f>HLOOKUP(W$5,[2]人物技能基础!$O$3:$Q$553,$C656+1,0)</f>
        <v>3.637142857142857</v>
      </c>
      <c r="X656" s="3">
        <f>HLOOKUP(X$5,[2]人物技能基础!$O$3:$Q$553,$C656+1,0)</f>
        <v>2.0186428571428574</v>
      </c>
      <c r="Y656" s="3">
        <f>HLOOKUP(Y$5,[2]人物技能基础!$O$3:$Q$553,$C656+1,0)</f>
        <v>99.964285714285708</v>
      </c>
      <c r="Z656" s="3">
        <f t="shared" si="61"/>
        <v>482125</v>
      </c>
      <c r="AA656" s="3">
        <f t="shared" si="62"/>
        <v>10666</v>
      </c>
      <c r="AB656" s="3">
        <f t="shared" si="63"/>
        <v>0</v>
      </c>
      <c r="AC656" s="3">
        <f t="shared" si="64"/>
        <v>20264</v>
      </c>
      <c r="AD656" s="3">
        <f t="shared" si="65"/>
        <v>74023</v>
      </c>
    </row>
    <row r="657" spans="1:30" x14ac:dyDescent="0.15">
      <c r="A657" s="3">
        <v>652</v>
      </c>
      <c r="B657" s="3" t="str">
        <f t="shared" si="60"/>
        <v>关卡652小怪</v>
      </c>
      <c r="C657" s="3">
        <f>INDEX([3]关卡!$J$19:$J$2018,A657)</f>
        <v>319</v>
      </c>
      <c r="D657" s="3">
        <f>INDEX([3]关卡!$N$19:$N$2018,A657)</f>
        <v>319</v>
      </c>
      <c r="E657" s="3" t="s">
        <v>24</v>
      </c>
      <c r="F657" s="3" t="s">
        <v>26</v>
      </c>
      <c r="G657" s="3">
        <v>3</v>
      </c>
      <c r="H657" s="3">
        <v>0</v>
      </c>
      <c r="I657" s="3">
        <v>0</v>
      </c>
      <c r="J657" s="4">
        <v>1</v>
      </c>
      <c r="K657" s="4">
        <v>1</v>
      </c>
      <c r="L657" s="4">
        <v>2</v>
      </c>
      <c r="M657" s="3">
        <v>15</v>
      </c>
      <c r="N657" s="3">
        <v>2</v>
      </c>
      <c r="O657" s="3">
        <f>HLOOKUP(O$5,[1]非R能力!$B$8:$F$558,$C657+1,0)</f>
        <v>570543.42016691063</v>
      </c>
      <c r="P657" s="3">
        <f>HLOOKUP(P$5,[1]非R能力!$B$8:$F$558,$C657+1,0)</f>
        <v>89458.877922840969</v>
      </c>
      <c r="Q657" s="3">
        <f>HLOOKUP(Q$5,[1]非R能力!$B$8:$F$558,$C657+1,0)</f>
        <v>53331.575727792791</v>
      </c>
      <c r="R657" s="3">
        <f>HLOOKUP(R$5,[1]非R能力!$B$8:$F$558,$C657+1,0)</f>
        <v>74023.942867091828</v>
      </c>
      <c r="S657" s="3">
        <f>HLOOKUP(S$5,[1]非R能力!$B$8:$F$558,$C657+1,0)</f>
        <v>20264.740047907926</v>
      </c>
      <c r="T657" s="3">
        <f>INDEX([1]非R能力!$H$9:$H$558,D657)</f>
        <v>20200.247888647995</v>
      </c>
      <c r="U657" s="3">
        <f>IF(E657="小怪",0,IF(INDEX([1]非R能力!$FK$9:$FK$558,C657)=0,0,10))</f>
        <v>0</v>
      </c>
      <c r="V657" s="3">
        <f>IF(E657="小怪",0,IF(INDEX([1]非R能力!$FH$9:$FH$558,C657)=0,0,5000))</f>
        <v>0</v>
      </c>
      <c r="W657" s="3">
        <f>HLOOKUP(W$5,[2]人物技能基础!$O$3:$Q$553,$C657+1,0)</f>
        <v>3.637142857142857</v>
      </c>
      <c r="X657" s="3">
        <f>HLOOKUP(X$5,[2]人物技能基础!$O$3:$Q$553,$C657+1,0)</f>
        <v>2.0186428571428574</v>
      </c>
      <c r="Y657" s="3">
        <f>HLOOKUP(Y$5,[2]人物技能基础!$O$3:$Q$553,$C657+1,0)</f>
        <v>99.964285714285708</v>
      </c>
      <c r="Z657" s="3">
        <f t="shared" si="61"/>
        <v>482125</v>
      </c>
      <c r="AA657" s="3">
        <f t="shared" si="62"/>
        <v>10666</v>
      </c>
      <c r="AB657" s="3">
        <f t="shared" si="63"/>
        <v>0</v>
      </c>
      <c r="AC657" s="3">
        <f t="shared" si="64"/>
        <v>20264</v>
      </c>
      <c r="AD657" s="3">
        <f t="shared" si="65"/>
        <v>74023</v>
      </c>
    </row>
    <row r="658" spans="1:30" x14ac:dyDescent="0.15">
      <c r="A658" s="3">
        <v>653</v>
      </c>
      <c r="B658" s="3" t="str">
        <f t="shared" si="60"/>
        <v>关卡653小怪</v>
      </c>
      <c r="C658" s="3">
        <f>INDEX([3]关卡!$J$19:$J$2018,A658)</f>
        <v>320</v>
      </c>
      <c r="D658" s="3">
        <f>INDEX([3]关卡!$N$19:$N$2018,A658)</f>
        <v>320</v>
      </c>
      <c r="E658" s="3" t="s">
        <v>24</v>
      </c>
      <c r="F658" s="3" t="s">
        <v>26</v>
      </c>
      <c r="G658" s="3">
        <v>3</v>
      </c>
      <c r="H658" s="3">
        <v>0</v>
      </c>
      <c r="I658" s="3">
        <v>0</v>
      </c>
      <c r="J658" s="4">
        <v>1</v>
      </c>
      <c r="K658" s="4">
        <v>1</v>
      </c>
      <c r="L658" s="4">
        <v>2</v>
      </c>
      <c r="M658" s="3">
        <v>15</v>
      </c>
      <c r="N658" s="3">
        <v>2</v>
      </c>
      <c r="O658" s="3">
        <f>HLOOKUP(O$5,[1]非R能力!$B$8:$F$558,$C658+1,0)</f>
        <v>581340.11128859001</v>
      </c>
      <c r="P658" s="3">
        <f>HLOOKUP(P$5,[1]非R能力!$B$8:$F$558,$C658+1,0)</f>
        <v>90771.888184671014</v>
      </c>
      <c r="Q658" s="3">
        <f>HLOOKUP(Q$5,[1]非R能力!$B$8:$F$558,$C658+1,0)</f>
        <v>54015.857768444883</v>
      </c>
      <c r="R658" s="3">
        <f>HLOOKUP(R$5,[1]非R能力!$B$8:$F$558,$C658+1,0)</f>
        <v>74879.812758802873</v>
      </c>
      <c r="S658" s="3">
        <f>HLOOKUP(S$5,[1]非R能力!$B$8:$F$558,$C658+1,0)</f>
        <v>20440.405935273197</v>
      </c>
      <c r="T658" s="3">
        <f>INDEX([1]非R能力!$H$9:$H$558,D658)</f>
        <v>20331.478225367122</v>
      </c>
      <c r="U658" s="3">
        <f>IF(E658="小怪",0,IF(INDEX([1]非R能力!$FK$9:$FK$558,C658)=0,0,10))</f>
        <v>0</v>
      </c>
      <c r="V658" s="3">
        <f>IF(E658="小怪",0,IF(INDEX([1]非R能力!$FH$9:$FH$558,C658)=0,0,5000))</f>
        <v>0</v>
      </c>
      <c r="W658" s="3">
        <f>HLOOKUP(W$5,[2]人物技能基础!$O$3:$Q$553,$C658+1,0)</f>
        <v>3.637142857142857</v>
      </c>
      <c r="X658" s="3">
        <f>HLOOKUP(X$5,[2]人物技能基础!$O$3:$Q$553,$C658+1,0)</f>
        <v>2.0186428571428574</v>
      </c>
      <c r="Y658" s="3">
        <f>HLOOKUP(Y$5,[2]人物技能基础!$O$3:$Q$553,$C658+1,0)</f>
        <v>99.964285714285708</v>
      </c>
      <c r="Z658" s="3">
        <f t="shared" si="61"/>
        <v>488801</v>
      </c>
      <c r="AA658" s="3">
        <f t="shared" si="62"/>
        <v>10803</v>
      </c>
      <c r="AB658" s="3">
        <f t="shared" si="63"/>
        <v>0</v>
      </c>
      <c r="AC658" s="3">
        <f t="shared" si="64"/>
        <v>20440</v>
      </c>
      <c r="AD658" s="3">
        <f t="shared" si="65"/>
        <v>74879</v>
      </c>
    </row>
    <row r="659" spans="1:30" x14ac:dyDescent="0.15">
      <c r="A659" s="3">
        <v>654</v>
      </c>
      <c r="B659" s="3" t="str">
        <f t="shared" si="60"/>
        <v>关卡654小怪</v>
      </c>
      <c r="C659" s="3">
        <f>INDEX([3]关卡!$J$19:$J$2018,A659)</f>
        <v>320</v>
      </c>
      <c r="D659" s="3">
        <f>INDEX([3]关卡!$N$19:$N$2018,A659)</f>
        <v>320</v>
      </c>
      <c r="E659" s="3" t="s">
        <v>24</v>
      </c>
      <c r="F659" s="3" t="s">
        <v>26</v>
      </c>
      <c r="G659" s="3">
        <v>3</v>
      </c>
      <c r="H659" s="3">
        <v>0</v>
      </c>
      <c r="I659" s="3">
        <v>0</v>
      </c>
      <c r="J659" s="4">
        <v>1</v>
      </c>
      <c r="K659" s="4">
        <v>1</v>
      </c>
      <c r="L659" s="4">
        <v>2</v>
      </c>
      <c r="M659" s="3">
        <v>15</v>
      </c>
      <c r="N659" s="3">
        <v>2</v>
      </c>
      <c r="O659" s="3">
        <f>HLOOKUP(O$5,[1]非R能力!$B$8:$F$558,$C659+1,0)</f>
        <v>581340.11128859001</v>
      </c>
      <c r="P659" s="3">
        <f>HLOOKUP(P$5,[1]非R能力!$B$8:$F$558,$C659+1,0)</f>
        <v>90771.888184671014</v>
      </c>
      <c r="Q659" s="3">
        <f>HLOOKUP(Q$5,[1]非R能力!$B$8:$F$558,$C659+1,0)</f>
        <v>54015.857768444883</v>
      </c>
      <c r="R659" s="3">
        <f>HLOOKUP(R$5,[1]非R能力!$B$8:$F$558,$C659+1,0)</f>
        <v>74879.812758802873</v>
      </c>
      <c r="S659" s="3">
        <f>HLOOKUP(S$5,[1]非R能力!$B$8:$F$558,$C659+1,0)</f>
        <v>20440.405935273197</v>
      </c>
      <c r="T659" s="3">
        <f>INDEX([1]非R能力!$H$9:$H$558,D659)</f>
        <v>20331.478225367122</v>
      </c>
      <c r="U659" s="3">
        <f>IF(E659="小怪",0,IF(INDEX([1]非R能力!$FK$9:$FK$558,C659)=0,0,10))</f>
        <v>0</v>
      </c>
      <c r="V659" s="3">
        <f>IF(E659="小怪",0,IF(INDEX([1]非R能力!$FH$9:$FH$558,C659)=0,0,5000))</f>
        <v>0</v>
      </c>
      <c r="W659" s="3">
        <f>HLOOKUP(W$5,[2]人物技能基础!$O$3:$Q$553,$C659+1,0)</f>
        <v>3.637142857142857</v>
      </c>
      <c r="X659" s="3">
        <f>HLOOKUP(X$5,[2]人物技能基础!$O$3:$Q$553,$C659+1,0)</f>
        <v>2.0186428571428574</v>
      </c>
      <c r="Y659" s="3">
        <f>HLOOKUP(Y$5,[2]人物技能基础!$O$3:$Q$553,$C659+1,0)</f>
        <v>99.964285714285708</v>
      </c>
      <c r="Z659" s="3">
        <f t="shared" si="61"/>
        <v>488801</v>
      </c>
      <c r="AA659" s="3">
        <f t="shared" si="62"/>
        <v>10803</v>
      </c>
      <c r="AB659" s="3">
        <f t="shared" si="63"/>
        <v>0</v>
      </c>
      <c r="AC659" s="3">
        <f t="shared" si="64"/>
        <v>20440</v>
      </c>
      <c r="AD659" s="3">
        <f t="shared" si="65"/>
        <v>74879</v>
      </c>
    </row>
    <row r="660" spans="1:30" x14ac:dyDescent="0.15">
      <c r="A660" s="3">
        <v>655</v>
      </c>
      <c r="B660" s="3" t="str">
        <f t="shared" si="60"/>
        <v>关卡655小怪</v>
      </c>
      <c r="C660" s="3">
        <f>INDEX([3]关卡!$J$19:$J$2018,A660)</f>
        <v>320</v>
      </c>
      <c r="D660" s="3">
        <f>INDEX([3]关卡!$N$19:$N$2018,A660)</f>
        <v>320</v>
      </c>
      <c r="E660" s="3" t="s">
        <v>24</v>
      </c>
      <c r="F660" s="3" t="s">
        <v>26</v>
      </c>
      <c r="G660" s="3">
        <v>3</v>
      </c>
      <c r="H660" s="3">
        <v>0</v>
      </c>
      <c r="I660" s="3">
        <v>0</v>
      </c>
      <c r="J660" s="4">
        <v>1</v>
      </c>
      <c r="K660" s="4">
        <v>1</v>
      </c>
      <c r="L660" s="4">
        <v>2</v>
      </c>
      <c r="M660" s="3">
        <v>15</v>
      </c>
      <c r="N660" s="3">
        <v>2</v>
      </c>
      <c r="O660" s="3">
        <f>HLOOKUP(O$5,[1]非R能力!$B$8:$F$558,$C660+1,0)</f>
        <v>581340.11128859001</v>
      </c>
      <c r="P660" s="3">
        <f>HLOOKUP(P$5,[1]非R能力!$B$8:$F$558,$C660+1,0)</f>
        <v>90771.888184671014</v>
      </c>
      <c r="Q660" s="3">
        <f>HLOOKUP(Q$5,[1]非R能力!$B$8:$F$558,$C660+1,0)</f>
        <v>54015.857768444883</v>
      </c>
      <c r="R660" s="3">
        <f>HLOOKUP(R$5,[1]非R能力!$B$8:$F$558,$C660+1,0)</f>
        <v>74879.812758802873</v>
      </c>
      <c r="S660" s="3">
        <f>HLOOKUP(S$5,[1]非R能力!$B$8:$F$558,$C660+1,0)</f>
        <v>20440.405935273197</v>
      </c>
      <c r="T660" s="3">
        <f>INDEX([1]非R能力!$H$9:$H$558,D660)</f>
        <v>20331.478225367122</v>
      </c>
      <c r="U660" s="3">
        <f>IF(E660="小怪",0,IF(INDEX([1]非R能力!$FK$9:$FK$558,C660)=0,0,10))</f>
        <v>0</v>
      </c>
      <c r="V660" s="3">
        <f>IF(E660="小怪",0,IF(INDEX([1]非R能力!$FH$9:$FH$558,C660)=0,0,5000))</f>
        <v>0</v>
      </c>
      <c r="W660" s="3">
        <f>HLOOKUP(W$5,[2]人物技能基础!$O$3:$Q$553,$C660+1,0)</f>
        <v>3.637142857142857</v>
      </c>
      <c r="X660" s="3">
        <f>HLOOKUP(X$5,[2]人物技能基础!$O$3:$Q$553,$C660+1,0)</f>
        <v>2.0186428571428574</v>
      </c>
      <c r="Y660" s="3">
        <f>HLOOKUP(Y$5,[2]人物技能基础!$O$3:$Q$553,$C660+1,0)</f>
        <v>99.964285714285708</v>
      </c>
      <c r="Z660" s="3">
        <f t="shared" si="61"/>
        <v>488801</v>
      </c>
      <c r="AA660" s="3">
        <f t="shared" si="62"/>
        <v>10803</v>
      </c>
      <c r="AB660" s="3">
        <f t="shared" si="63"/>
        <v>0</v>
      </c>
      <c r="AC660" s="3">
        <f t="shared" si="64"/>
        <v>20440</v>
      </c>
      <c r="AD660" s="3">
        <f t="shared" si="65"/>
        <v>74879</v>
      </c>
    </row>
    <row r="661" spans="1:30" x14ac:dyDescent="0.15">
      <c r="A661" s="3">
        <v>656</v>
      </c>
      <c r="B661" s="3" t="str">
        <f t="shared" si="60"/>
        <v>关卡656小怪</v>
      </c>
      <c r="C661" s="3">
        <f>INDEX([3]关卡!$J$19:$J$2018,A661)</f>
        <v>320</v>
      </c>
      <c r="D661" s="3">
        <f>INDEX([3]关卡!$N$19:$N$2018,A661)</f>
        <v>320</v>
      </c>
      <c r="E661" s="3" t="s">
        <v>24</v>
      </c>
      <c r="F661" s="3" t="s">
        <v>26</v>
      </c>
      <c r="G661" s="3">
        <v>3</v>
      </c>
      <c r="H661" s="3">
        <v>0</v>
      </c>
      <c r="I661" s="3">
        <v>0</v>
      </c>
      <c r="J661" s="4">
        <v>1</v>
      </c>
      <c r="K661" s="4">
        <v>1</v>
      </c>
      <c r="L661" s="4">
        <v>2</v>
      </c>
      <c r="M661" s="3">
        <v>15</v>
      </c>
      <c r="N661" s="3">
        <v>2</v>
      </c>
      <c r="O661" s="3">
        <f>HLOOKUP(O$5,[1]非R能力!$B$8:$F$558,$C661+1,0)</f>
        <v>581340.11128859001</v>
      </c>
      <c r="P661" s="3">
        <f>HLOOKUP(P$5,[1]非R能力!$B$8:$F$558,$C661+1,0)</f>
        <v>90771.888184671014</v>
      </c>
      <c r="Q661" s="3">
        <f>HLOOKUP(Q$5,[1]非R能力!$B$8:$F$558,$C661+1,0)</f>
        <v>54015.857768444883</v>
      </c>
      <c r="R661" s="3">
        <f>HLOOKUP(R$5,[1]非R能力!$B$8:$F$558,$C661+1,0)</f>
        <v>74879.812758802873</v>
      </c>
      <c r="S661" s="3">
        <f>HLOOKUP(S$5,[1]非R能力!$B$8:$F$558,$C661+1,0)</f>
        <v>20440.405935273197</v>
      </c>
      <c r="T661" s="3">
        <f>INDEX([1]非R能力!$H$9:$H$558,D661)</f>
        <v>20331.478225367122</v>
      </c>
      <c r="U661" s="3">
        <f>IF(E661="小怪",0,IF(INDEX([1]非R能力!$FK$9:$FK$558,C661)=0,0,10))</f>
        <v>0</v>
      </c>
      <c r="V661" s="3">
        <f>IF(E661="小怪",0,IF(INDEX([1]非R能力!$FH$9:$FH$558,C661)=0,0,5000))</f>
        <v>0</v>
      </c>
      <c r="W661" s="3">
        <f>HLOOKUP(W$5,[2]人物技能基础!$O$3:$Q$553,$C661+1,0)</f>
        <v>3.637142857142857</v>
      </c>
      <c r="X661" s="3">
        <f>HLOOKUP(X$5,[2]人物技能基础!$O$3:$Q$553,$C661+1,0)</f>
        <v>2.0186428571428574</v>
      </c>
      <c r="Y661" s="3">
        <f>HLOOKUP(Y$5,[2]人物技能基础!$O$3:$Q$553,$C661+1,0)</f>
        <v>99.964285714285708</v>
      </c>
      <c r="Z661" s="3">
        <f t="shared" si="61"/>
        <v>488801</v>
      </c>
      <c r="AA661" s="3">
        <f t="shared" si="62"/>
        <v>10803</v>
      </c>
      <c r="AB661" s="3">
        <f t="shared" si="63"/>
        <v>0</v>
      </c>
      <c r="AC661" s="3">
        <f t="shared" si="64"/>
        <v>20440</v>
      </c>
      <c r="AD661" s="3">
        <f t="shared" si="65"/>
        <v>74879</v>
      </c>
    </row>
    <row r="662" spans="1:30" x14ac:dyDescent="0.15">
      <c r="A662" s="3">
        <v>657</v>
      </c>
      <c r="B662" s="3" t="str">
        <f t="shared" si="60"/>
        <v>关卡657小怪</v>
      </c>
      <c r="C662" s="3">
        <f>INDEX([3]关卡!$J$19:$J$2018,A662)</f>
        <v>320</v>
      </c>
      <c r="D662" s="3">
        <f>INDEX([3]关卡!$N$19:$N$2018,A662)</f>
        <v>320</v>
      </c>
      <c r="E662" s="3" t="s">
        <v>24</v>
      </c>
      <c r="F662" s="3" t="s">
        <v>26</v>
      </c>
      <c r="G662" s="3">
        <v>3</v>
      </c>
      <c r="H662" s="3">
        <v>0</v>
      </c>
      <c r="I662" s="3">
        <v>0</v>
      </c>
      <c r="J662" s="4">
        <v>1</v>
      </c>
      <c r="K662" s="4">
        <v>1</v>
      </c>
      <c r="L662" s="4">
        <v>2</v>
      </c>
      <c r="M662" s="3">
        <v>15</v>
      </c>
      <c r="N662" s="3">
        <v>2</v>
      </c>
      <c r="O662" s="3">
        <f>HLOOKUP(O$5,[1]非R能力!$B$8:$F$558,$C662+1,0)</f>
        <v>581340.11128859001</v>
      </c>
      <c r="P662" s="3">
        <f>HLOOKUP(P$5,[1]非R能力!$B$8:$F$558,$C662+1,0)</f>
        <v>90771.888184671014</v>
      </c>
      <c r="Q662" s="3">
        <f>HLOOKUP(Q$5,[1]非R能力!$B$8:$F$558,$C662+1,0)</f>
        <v>54015.857768444883</v>
      </c>
      <c r="R662" s="3">
        <f>HLOOKUP(R$5,[1]非R能力!$B$8:$F$558,$C662+1,0)</f>
        <v>74879.812758802873</v>
      </c>
      <c r="S662" s="3">
        <f>HLOOKUP(S$5,[1]非R能力!$B$8:$F$558,$C662+1,0)</f>
        <v>20440.405935273197</v>
      </c>
      <c r="T662" s="3">
        <f>INDEX([1]非R能力!$H$9:$H$558,D662)</f>
        <v>20331.478225367122</v>
      </c>
      <c r="U662" s="3">
        <f>IF(E662="小怪",0,IF(INDEX([1]非R能力!$FK$9:$FK$558,C662)=0,0,10))</f>
        <v>0</v>
      </c>
      <c r="V662" s="3">
        <f>IF(E662="小怪",0,IF(INDEX([1]非R能力!$FH$9:$FH$558,C662)=0,0,5000))</f>
        <v>0</v>
      </c>
      <c r="W662" s="3">
        <f>HLOOKUP(W$5,[2]人物技能基础!$O$3:$Q$553,$C662+1,0)</f>
        <v>3.637142857142857</v>
      </c>
      <c r="X662" s="3">
        <f>HLOOKUP(X$5,[2]人物技能基础!$O$3:$Q$553,$C662+1,0)</f>
        <v>2.0186428571428574</v>
      </c>
      <c r="Y662" s="3">
        <f>HLOOKUP(Y$5,[2]人物技能基础!$O$3:$Q$553,$C662+1,0)</f>
        <v>99.964285714285708</v>
      </c>
      <c r="Z662" s="3">
        <f t="shared" si="61"/>
        <v>488801</v>
      </c>
      <c r="AA662" s="3">
        <f t="shared" si="62"/>
        <v>10803</v>
      </c>
      <c r="AB662" s="3">
        <f t="shared" si="63"/>
        <v>0</v>
      </c>
      <c r="AC662" s="3">
        <f t="shared" si="64"/>
        <v>20440</v>
      </c>
      <c r="AD662" s="3">
        <f t="shared" si="65"/>
        <v>74879</v>
      </c>
    </row>
    <row r="663" spans="1:30" x14ac:dyDescent="0.15">
      <c r="A663" s="3">
        <v>658</v>
      </c>
      <c r="B663" s="3" t="str">
        <f t="shared" si="60"/>
        <v>关卡658小怪</v>
      </c>
      <c r="C663" s="3">
        <f>INDEX([3]关卡!$J$19:$J$2018,A663)</f>
        <v>320</v>
      </c>
      <c r="D663" s="3">
        <f>INDEX([3]关卡!$N$19:$N$2018,A663)</f>
        <v>320</v>
      </c>
      <c r="E663" s="3" t="s">
        <v>24</v>
      </c>
      <c r="F663" s="3" t="s">
        <v>26</v>
      </c>
      <c r="G663" s="3">
        <v>3</v>
      </c>
      <c r="H663" s="3">
        <v>0</v>
      </c>
      <c r="I663" s="3">
        <v>0</v>
      </c>
      <c r="J663" s="4">
        <v>1</v>
      </c>
      <c r="K663" s="4">
        <v>1</v>
      </c>
      <c r="L663" s="4">
        <v>2</v>
      </c>
      <c r="M663" s="3">
        <v>15</v>
      </c>
      <c r="N663" s="3">
        <v>2</v>
      </c>
      <c r="O663" s="3">
        <f>HLOOKUP(O$5,[1]非R能力!$B$8:$F$558,$C663+1,0)</f>
        <v>581340.11128859001</v>
      </c>
      <c r="P663" s="3">
        <f>HLOOKUP(P$5,[1]非R能力!$B$8:$F$558,$C663+1,0)</f>
        <v>90771.888184671014</v>
      </c>
      <c r="Q663" s="3">
        <f>HLOOKUP(Q$5,[1]非R能力!$B$8:$F$558,$C663+1,0)</f>
        <v>54015.857768444883</v>
      </c>
      <c r="R663" s="3">
        <f>HLOOKUP(R$5,[1]非R能力!$B$8:$F$558,$C663+1,0)</f>
        <v>74879.812758802873</v>
      </c>
      <c r="S663" s="3">
        <f>HLOOKUP(S$5,[1]非R能力!$B$8:$F$558,$C663+1,0)</f>
        <v>20440.405935273197</v>
      </c>
      <c r="T663" s="3">
        <f>INDEX([1]非R能力!$H$9:$H$558,D663)</f>
        <v>20331.478225367122</v>
      </c>
      <c r="U663" s="3">
        <f>IF(E663="小怪",0,IF(INDEX([1]非R能力!$FK$9:$FK$558,C663)=0,0,10))</f>
        <v>0</v>
      </c>
      <c r="V663" s="3">
        <f>IF(E663="小怪",0,IF(INDEX([1]非R能力!$FH$9:$FH$558,C663)=0,0,5000))</f>
        <v>0</v>
      </c>
      <c r="W663" s="3">
        <f>HLOOKUP(W$5,[2]人物技能基础!$O$3:$Q$553,$C663+1,0)</f>
        <v>3.637142857142857</v>
      </c>
      <c r="X663" s="3">
        <f>HLOOKUP(X$5,[2]人物技能基础!$O$3:$Q$553,$C663+1,0)</f>
        <v>2.0186428571428574</v>
      </c>
      <c r="Y663" s="3">
        <f>HLOOKUP(Y$5,[2]人物技能基础!$O$3:$Q$553,$C663+1,0)</f>
        <v>99.964285714285708</v>
      </c>
      <c r="Z663" s="3">
        <f t="shared" si="61"/>
        <v>488801</v>
      </c>
      <c r="AA663" s="3">
        <f t="shared" si="62"/>
        <v>10803</v>
      </c>
      <c r="AB663" s="3">
        <f t="shared" si="63"/>
        <v>0</v>
      </c>
      <c r="AC663" s="3">
        <f t="shared" si="64"/>
        <v>20440</v>
      </c>
      <c r="AD663" s="3">
        <f t="shared" si="65"/>
        <v>74879</v>
      </c>
    </row>
    <row r="664" spans="1:30" x14ac:dyDescent="0.15">
      <c r="A664" s="3">
        <v>659</v>
      </c>
      <c r="B664" s="3" t="str">
        <f t="shared" si="60"/>
        <v>关卡659小怪</v>
      </c>
      <c r="C664" s="3">
        <f>INDEX([3]关卡!$J$19:$J$2018,A664)</f>
        <v>320</v>
      </c>
      <c r="D664" s="3">
        <f>INDEX([3]关卡!$N$19:$N$2018,A664)</f>
        <v>320</v>
      </c>
      <c r="E664" s="3" t="s">
        <v>24</v>
      </c>
      <c r="F664" s="3" t="s">
        <v>26</v>
      </c>
      <c r="G664" s="3">
        <v>3</v>
      </c>
      <c r="H664" s="3">
        <v>0</v>
      </c>
      <c r="I664" s="3">
        <v>0</v>
      </c>
      <c r="J664" s="4">
        <v>1</v>
      </c>
      <c r="K664" s="4">
        <v>1</v>
      </c>
      <c r="L664" s="4">
        <v>2</v>
      </c>
      <c r="M664" s="3">
        <v>15</v>
      </c>
      <c r="N664" s="3">
        <v>2</v>
      </c>
      <c r="O664" s="3">
        <f>HLOOKUP(O$5,[1]非R能力!$B$8:$F$558,$C664+1,0)</f>
        <v>581340.11128859001</v>
      </c>
      <c r="P664" s="3">
        <f>HLOOKUP(P$5,[1]非R能力!$B$8:$F$558,$C664+1,0)</f>
        <v>90771.888184671014</v>
      </c>
      <c r="Q664" s="3">
        <f>HLOOKUP(Q$5,[1]非R能力!$B$8:$F$558,$C664+1,0)</f>
        <v>54015.857768444883</v>
      </c>
      <c r="R664" s="3">
        <f>HLOOKUP(R$5,[1]非R能力!$B$8:$F$558,$C664+1,0)</f>
        <v>74879.812758802873</v>
      </c>
      <c r="S664" s="3">
        <f>HLOOKUP(S$5,[1]非R能力!$B$8:$F$558,$C664+1,0)</f>
        <v>20440.405935273197</v>
      </c>
      <c r="T664" s="3">
        <f>INDEX([1]非R能力!$H$9:$H$558,D664)</f>
        <v>20331.478225367122</v>
      </c>
      <c r="U664" s="3">
        <f>IF(E664="小怪",0,IF(INDEX([1]非R能力!$FK$9:$FK$558,C664)=0,0,10))</f>
        <v>0</v>
      </c>
      <c r="V664" s="3">
        <f>IF(E664="小怪",0,IF(INDEX([1]非R能力!$FH$9:$FH$558,C664)=0,0,5000))</f>
        <v>0</v>
      </c>
      <c r="W664" s="3">
        <f>HLOOKUP(W$5,[2]人物技能基础!$O$3:$Q$553,$C664+1,0)</f>
        <v>3.637142857142857</v>
      </c>
      <c r="X664" s="3">
        <f>HLOOKUP(X$5,[2]人物技能基础!$O$3:$Q$553,$C664+1,0)</f>
        <v>2.0186428571428574</v>
      </c>
      <c r="Y664" s="3">
        <f>HLOOKUP(Y$5,[2]人物技能基础!$O$3:$Q$553,$C664+1,0)</f>
        <v>99.964285714285708</v>
      </c>
      <c r="Z664" s="3">
        <f t="shared" si="61"/>
        <v>488801</v>
      </c>
      <c r="AA664" s="3">
        <f t="shared" si="62"/>
        <v>10803</v>
      </c>
      <c r="AB664" s="3">
        <f t="shared" si="63"/>
        <v>0</v>
      </c>
      <c r="AC664" s="3">
        <f t="shared" si="64"/>
        <v>20440</v>
      </c>
      <c r="AD664" s="3">
        <f t="shared" si="65"/>
        <v>74879</v>
      </c>
    </row>
    <row r="665" spans="1:30" x14ac:dyDescent="0.15">
      <c r="A665" s="3">
        <v>660</v>
      </c>
      <c r="B665" s="3" t="str">
        <f t="shared" si="60"/>
        <v>关卡660小怪</v>
      </c>
      <c r="C665" s="3">
        <f>INDEX([3]关卡!$J$19:$J$2018,A665)</f>
        <v>321</v>
      </c>
      <c r="D665" s="3">
        <f>INDEX([3]关卡!$N$19:$N$2018,A665)</f>
        <v>321</v>
      </c>
      <c r="E665" s="3" t="s">
        <v>24</v>
      </c>
      <c r="F665" s="3" t="s">
        <v>26</v>
      </c>
      <c r="G665" s="3">
        <v>3</v>
      </c>
      <c r="H665" s="3">
        <v>0</v>
      </c>
      <c r="I665" s="3">
        <v>0</v>
      </c>
      <c r="J665" s="4">
        <v>1</v>
      </c>
      <c r="K665" s="4">
        <v>1</v>
      </c>
      <c r="L665" s="4">
        <v>2</v>
      </c>
      <c r="M665" s="3">
        <v>15</v>
      </c>
      <c r="N665" s="3">
        <v>2</v>
      </c>
      <c r="O665" s="3">
        <f>HLOOKUP(O$5,[1]非R能力!$B$8:$F$558,$C665+1,0)</f>
        <v>589406.64254091191</v>
      </c>
      <c r="P665" s="3">
        <f>HLOOKUP(P$5,[1]非R能力!$B$8:$F$558,$C665+1,0)</f>
        <v>91741.828008708922</v>
      </c>
      <c r="Q665" s="3">
        <f>HLOOKUP(Q$5,[1]非R能力!$B$8:$F$558,$C665+1,0)</f>
        <v>54568.200984782314</v>
      </c>
      <c r="R665" s="3">
        <f>HLOOKUP(R$5,[1]非R能力!$B$8:$F$558,$C665+1,0)</f>
        <v>75695.958593317977</v>
      </c>
      <c r="S665" s="3">
        <f>HLOOKUP(S$5,[1]非R能力!$B$8:$F$558,$C665+1,0)</f>
        <v>20623.77670880235</v>
      </c>
      <c r="T665" s="3">
        <f>INDEX([1]非R能力!$H$9:$H$558,D665)</f>
        <v>20463.369216304636</v>
      </c>
      <c r="U665" s="3">
        <f>IF(E665="小怪",0,IF(INDEX([1]非R能力!$FK$9:$FK$558,C665)=0,0,10))</f>
        <v>0</v>
      </c>
      <c r="V665" s="3">
        <f>IF(E665="小怪",0,IF(INDEX([1]非R能力!$FH$9:$FH$558,C665)=0,0,5000))</f>
        <v>0</v>
      </c>
      <c r="W665" s="3">
        <f>HLOOKUP(W$5,[2]人物技能基础!$O$3:$Q$553,$C665+1,0)</f>
        <v>3.637142857142857</v>
      </c>
      <c r="X665" s="3">
        <f>HLOOKUP(X$5,[2]人物技能基础!$O$3:$Q$553,$C665+1,0)</f>
        <v>2.0186428571428574</v>
      </c>
      <c r="Y665" s="3">
        <f>HLOOKUP(Y$5,[2]人物技能基础!$O$3:$Q$553,$C665+1,0)</f>
        <v>99.964285714285708</v>
      </c>
      <c r="Z665" s="3">
        <f t="shared" si="61"/>
        <v>493817</v>
      </c>
      <c r="AA665" s="3">
        <f t="shared" si="62"/>
        <v>10913</v>
      </c>
      <c r="AB665" s="3">
        <f t="shared" si="63"/>
        <v>0</v>
      </c>
      <c r="AC665" s="3">
        <f t="shared" si="64"/>
        <v>20623</v>
      </c>
      <c r="AD665" s="3">
        <f t="shared" si="65"/>
        <v>75695</v>
      </c>
    </row>
    <row r="666" spans="1:30" x14ac:dyDescent="0.15">
      <c r="A666" s="3">
        <v>661</v>
      </c>
      <c r="B666" s="3" t="str">
        <f t="shared" si="60"/>
        <v>关卡661小怪</v>
      </c>
      <c r="C666" s="3">
        <f>INDEX([3]关卡!$J$19:$J$2018,A666)</f>
        <v>321</v>
      </c>
      <c r="D666" s="3">
        <f>INDEX([3]关卡!$N$19:$N$2018,A666)</f>
        <v>321</v>
      </c>
      <c r="E666" s="3" t="s">
        <v>24</v>
      </c>
      <c r="F666" s="3" t="s">
        <v>26</v>
      </c>
      <c r="G666" s="3">
        <v>3</v>
      </c>
      <c r="H666" s="3">
        <v>0</v>
      </c>
      <c r="I666" s="3">
        <v>0</v>
      </c>
      <c r="J666" s="4">
        <v>1</v>
      </c>
      <c r="K666" s="4">
        <v>1</v>
      </c>
      <c r="L666" s="4">
        <v>2</v>
      </c>
      <c r="M666" s="3">
        <v>15</v>
      </c>
      <c r="N666" s="3">
        <v>2</v>
      </c>
      <c r="O666" s="3">
        <f>HLOOKUP(O$5,[1]非R能力!$B$8:$F$558,$C666+1,0)</f>
        <v>589406.64254091191</v>
      </c>
      <c r="P666" s="3">
        <f>HLOOKUP(P$5,[1]非R能力!$B$8:$F$558,$C666+1,0)</f>
        <v>91741.828008708922</v>
      </c>
      <c r="Q666" s="3">
        <f>HLOOKUP(Q$5,[1]非R能力!$B$8:$F$558,$C666+1,0)</f>
        <v>54568.200984782314</v>
      </c>
      <c r="R666" s="3">
        <f>HLOOKUP(R$5,[1]非R能力!$B$8:$F$558,$C666+1,0)</f>
        <v>75695.958593317977</v>
      </c>
      <c r="S666" s="3">
        <f>HLOOKUP(S$5,[1]非R能力!$B$8:$F$558,$C666+1,0)</f>
        <v>20623.77670880235</v>
      </c>
      <c r="T666" s="3">
        <f>INDEX([1]非R能力!$H$9:$H$558,D666)</f>
        <v>20463.369216304636</v>
      </c>
      <c r="U666" s="3">
        <f>IF(E666="小怪",0,IF(INDEX([1]非R能力!$FK$9:$FK$558,C666)=0,0,10))</f>
        <v>0</v>
      </c>
      <c r="V666" s="3">
        <f>IF(E666="小怪",0,IF(INDEX([1]非R能力!$FH$9:$FH$558,C666)=0,0,5000))</f>
        <v>0</v>
      </c>
      <c r="W666" s="3">
        <f>HLOOKUP(W$5,[2]人物技能基础!$O$3:$Q$553,$C666+1,0)</f>
        <v>3.637142857142857</v>
      </c>
      <c r="X666" s="3">
        <f>HLOOKUP(X$5,[2]人物技能基础!$O$3:$Q$553,$C666+1,0)</f>
        <v>2.0186428571428574</v>
      </c>
      <c r="Y666" s="3">
        <f>HLOOKUP(Y$5,[2]人物技能基础!$O$3:$Q$553,$C666+1,0)</f>
        <v>99.964285714285708</v>
      </c>
      <c r="Z666" s="3">
        <f t="shared" si="61"/>
        <v>493817</v>
      </c>
      <c r="AA666" s="3">
        <f t="shared" si="62"/>
        <v>10913</v>
      </c>
      <c r="AB666" s="3">
        <f t="shared" si="63"/>
        <v>0</v>
      </c>
      <c r="AC666" s="3">
        <f t="shared" si="64"/>
        <v>20623</v>
      </c>
      <c r="AD666" s="3">
        <f t="shared" si="65"/>
        <v>75695</v>
      </c>
    </row>
    <row r="667" spans="1:30" x14ac:dyDescent="0.15">
      <c r="A667" s="3">
        <v>662</v>
      </c>
      <c r="B667" s="3" t="str">
        <f t="shared" si="60"/>
        <v>关卡662小怪</v>
      </c>
      <c r="C667" s="3">
        <f>INDEX([3]关卡!$J$19:$J$2018,A667)</f>
        <v>321</v>
      </c>
      <c r="D667" s="3">
        <f>INDEX([3]关卡!$N$19:$N$2018,A667)</f>
        <v>321</v>
      </c>
      <c r="E667" s="3" t="s">
        <v>24</v>
      </c>
      <c r="F667" s="3" t="s">
        <v>26</v>
      </c>
      <c r="G667" s="3">
        <v>3</v>
      </c>
      <c r="H667" s="3">
        <v>0</v>
      </c>
      <c r="I667" s="3">
        <v>0</v>
      </c>
      <c r="J667" s="4">
        <v>1</v>
      </c>
      <c r="K667" s="4">
        <v>1</v>
      </c>
      <c r="L667" s="4">
        <v>2</v>
      </c>
      <c r="M667" s="3">
        <v>15</v>
      </c>
      <c r="N667" s="3">
        <v>2</v>
      </c>
      <c r="O667" s="3">
        <f>HLOOKUP(O$5,[1]非R能力!$B$8:$F$558,$C667+1,0)</f>
        <v>589406.64254091191</v>
      </c>
      <c r="P667" s="3">
        <f>HLOOKUP(P$5,[1]非R能力!$B$8:$F$558,$C667+1,0)</f>
        <v>91741.828008708922</v>
      </c>
      <c r="Q667" s="3">
        <f>HLOOKUP(Q$5,[1]非R能力!$B$8:$F$558,$C667+1,0)</f>
        <v>54568.200984782314</v>
      </c>
      <c r="R667" s="3">
        <f>HLOOKUP(R$5,[1]非R能力!$B$8:$F$558,$C667+1,0)</f>
        <v>75695.958593317977</v>
      </c>
      <c r="S667" s="3">
        <f>HLOOKUP(S$5,[1]非R能力!$B$8:$F$558,$C667+1,0)</f>
        <v>20623.77670880235</v>
      </c>
      <c r="T667" s="3">
        <f>INDEX([1]非R能力!$H$9:$H$558,D667)</f>
        <v>20463.369216304636</v>
      </c>
      <c r="U667" s="3">
        <f>IF(E667="小怪",0,IF(INDEX([1]非R能力!$FK$9:$FK$558,C667)=0,0,10))</f>
        <v>0</v>
      </c>
      <c r="V667" s="3">
        <f>IF(E667="小怪",0,IF(INDEX([1]非R能力!$FH$9:$FH$558,C667)=0,0,5000))</f>
        <v>0</v>
      </c>
      <c r="W667" s="3">
        <f>HLOOKUP(W$5,[2]人物技能基础!$O$3:$Q$553,$C667+1,0)</f>
        <v>3.637142857142857</v>
      </c>
      <c r="X667" s="3">
        <f>HLOOKUP(X$5,[2]人物技能基础!$O$3:$Q$553,$C667+1,0)</f>
        <v>2.0186428571428574</v>
      </c>
      <c r="Y667" s="3">
        <f>HLOOKUP(Y$5,[2]人物技能基础!$O$3:$Q$553,$C667+1,0)</f>
        <v>99.964285714285708</v>
      </c>
      <c r="Z667" s="3">
        <f t="shared" si="61"/>
        <v>493817</v>
      </c>
      <c r="AA667" s="3">
        <f t="shared" si="62"/>
        <v>10913</v>
      </c>
      <c r="AB667" s="3">
        <f t="shared" si="63"/>
        <v>0</v>
      </c>
      <c r="AC667" s="3">
        <f t="shared" si="64"/>
        <v>20623</v>
      </c>
      <c r="AD667" s="3">
        <f t="shared" si="65"/>
        <v>75695</v>
      </c>
    </row>
    <row r="668" spans="1:30" x14ac:dyDescent="0.15">
      <c r="A668" s="3">
        <v>663</v>
      </c>
      <c r="B668" s="3" t="str">
        <f t="shared" si="60"/>
        <v>关卡663小怪</v>
      </c>
      <c r="C668" s="3">
        <f>INDEX([3]关卡!$J$19:$J$2018,A668)</f>
        <v>321</v>
      </c>
      <c r="D668" s="3">
        <f>INDEX([3]关卡!$N$19:$N$2018,A668)</f>
        <v>321</v>
      </c>
      <c r="E668" s="3" t="s">
        <v>24</v>
      </c>
      <c r="F668" s="3" t="s">
        <v>26</v>
      </c>
      <c r="G668" s="3">
        <v>3</v>
      </c>
      <c r="H668" s="3">
        <v>0</v>
      </c>
      <c r="I668" s="3">
        <v>0</v>
      </c>
      <c r="J668" s="4">
        <v>1</v>
      </c>
      <c r="K668" s="4">
        <v>1</v>
      </c>
      <c r="L668" s="4">
        <v>2</v>
      </c>
      <c r="M668" s="3">
        <v>15</v>
      </c>
      <c r="N668" s="3">
        <v>2</v>
      </c>
      <c r="O668" s="3">
        <f>HLOOKUP(O$5,[1]非R能力!$B$8:$F$558,$C668+1,0)</f>
        <v>589406.64254091191</v>
      </c>
      <c r="P668" s="3">
        <f>HLOOKUP(P$5,[1]非R能力!$B$8:$F$558,$C668+1,0)</f>
        <v>91741.828008708922</v>
      </c>
      <c r="Q668" s="3">
        <f>HLOOKUP(Q$5,[1]非R能力!$B$8:$F$558,$C668+1,0)</f>
        <v>54568.200984782314</v>
      </c>
      <c r="R668" s="3">
        <f>HLOOKUP(R$5,[1]非R能力!$B$8:$F$558,$C668+1,0)</f>
        <v>75695.958593317977</v>
      </c>
      <c r="S668" s="3">
        <f>HLOOKUP(S$5,[1]非R能力!$B$8:$F$558,$C668+1,0)</f>
        <v>20623.77670880235</v>
      </c>
      <c r="T668" s="3">
        <f>INDEX([1]非R能力!$H$9:$H$558,D668)</f>
        <v>20463.369216304636</v>
      </c>
      <c r="U668" s="3">
        <f>IF(E668="小怪",0,IF(INDEX([1]非R能力!$FK$9:$FK$558,C668)=0,0,10))</f>
        <v>0</v>
      </c>
      <c r="V668" s="3">
        <f>IF(E668="小怪",0,IF(INDEX([1]非R能力!$FH$9:$FH$558,C668)=0,0,5000))</f>
        <v>0</v>
      </c>
      <c r="W668" s="3">
        <f>HLOOKUP(W$5,[2]人物技能基础!$O$3:$Q$553,$C668+1,0)</f>
        <v>3.637142857142857</v>
      </c>
      <c r="X668" s="3">
        <f>HLOOKUP(X$5,[2]人物技能基础!$O$3:$Q$553,$C668+1,0)</f>
        <v>2.0186428571428574</v>
      </c>
      <c r="Y668" s="3">
        <f>HLOOKUP(Y$5,[2]人物技能基础!$O$3:$Q$553,$C668+1,0)</f>
        <v>99.964285714285708</v>
      </c>
      <c r="Z668" s="3">
        <f t="shared" si="61"/>
        <v>493817</v>
      </c>
      <c r="AA668" s="3">
        <f t="shared" si="62"/>
        <v>10913</v>
      </c>
      <c r="AB668" s="3">
        <f t="shared" si="63"/>
        <v>0</v>
      </c>
      <c r="AC668" s="3">
        <f t="shared" si="64"/>
        <v>20623</v>
      </c>
      <c r="AD668" s="3">
        <f t="shared" si="65"/>
        <v>75695</v>
      </c>
    </row>
    <row r="669" spans="1:30" x14ac:dyDescent="0.15">
      <c r="A669" s="3">
        <v>664</v>
      </c>
      <c r="B669" s="3" t="str">
        <f t="shared" si="60"/>
        <v>关卡664小怪</v>
      </c>
      <c r="C669" s="3">
        <f>INDEX([3]关卡!$J$19:$J$2018,A669)</f>
        <v>321</v>
      </c>
      <c r="D669" s="3">
        <f>INDEX([3]关卡!$N$19:$N$2018,A669)</f>
        <v>321</v>
      </c>
      <c r="E669" s="3" t="s">
        <v>24</v>
      </c>
      <c r="F669" s="3" t="s">
        <v>26</v>
      </c>
      <c r="G669" s="3">
        <v>3</v>
      </c>
      <c r="H669" s="3">
        <v>0</v>
      </c>
      <c r="I669" s="3">
        <v>0</v>
      </c>
      <c r="J669" s="4">
        <v>1</v>
      </c>
      <c r="K669" s="4">
        <v>1</v>
      </c>
      <c r="L669" s="4">
        <v>2</v>
      </c>
      <c r="M669" s="3">
        <v>15</v>
      </c>
      <c r="N669" s="3">
        <v>2</v>
      </c>
      <c r="O669" s="3">
        <f>HLOOKUP(O$5,[1]非R能力!$B$8:$F$558,$C669+1,0)</f>
        <v>589406.64254091191</v>
      </c>
      <c r="P669" s="3">
        <f>HLOOKUP(P$5,[1]非R能力!$B$8:$F$558,$C669+1,0)</f>
        <v>91741.828008708922</v>
      </c>
      <c r="Q669" s="3">
        <f>HLOOKUP(Q$5,[1]非R能力!$B$8:$F$558,$C669+1,0)</f>
        <v>54568.200984782314</v>
      </c>
      <c r="R669" s="3">
        <f>HLOOKUP(R$5,[1]非R能力!$B$8:$F$558,$C669+1,0)</f>
        <v>75695.958593317977</v>
      </c>
      <c r="S669" s="3">
        <f>HLOOKUP(S$5,[1]非R能力!$B$8:$F$558,$C669+1,0)</f>
        <v>20623.77670880235</v>
      </c>
      <c r="T669" s="3">
        <f>INDEX([1]非R能力!$H$9:$H$558,D669)</f>
        <v>20463.369216304636</v>
      </c>
      <c r="U669" s="3">
        <f>IF(E669="小怪",0,IF(INDEX([1]非R能力!$FK$9:$FK$558,C669)=0,0,10))</f>
        <v>0</v>
      </c>
      <c r="V669" s="3">
        <f>IF(E669="小怪",0,IF(INDEX([1]非R能力!$FH$9:$FH$558,C669)=0,0,5000))</f>
        <v>0</v>
      </c>
      <c r="W669" s="3">
        <f>HLOOKUP(W$5,[2]人物技能基础!$O$3:$Q$553,$C669+1,0)</f>
        <v>3.637142857142857</v>
      </c>
      <c r="X669" s="3">
        <f>HLOOKUP(X$5,[2]人物技能基础!$O$3:$Q$553,$C669+1,0)</f>
        <v>2.0186428571428574</v>
      </c>
      <c r="Y669" s="3">
        <f>HLOOKUP(Y$5,[2]人物技能基础!$O$3:$Q$553,$C669+1,0)</f>
        <v>99.964285714285708</v>
      </c>
      <c r="Z669" s="3">
        <f t="shared" si="61"/>
        <v>493817</v>
      </c>
      <c r="AA669" s="3">
        <f t="shared" si="62"/>
        <v>10913</v>
      </c>
      <c r="AB669" s="3">
        <f t="shared" si="63"/>
        <v>0</v>
      </c>
      <c r="AC669" s="3">
        <f t="shared" si="64"/>
        <v>20623</v>
      </c>
      <c r="AD669" s="3">
        <f t="shared" si="65"/>
        <v>75695</v>
      </c>
    </row>
    <row r="670" spans="1:30" x14ac:dyDescent="0.15">
      <c r="A670" s="3">
        <v>665</v>
      </c>
      <c r="B670" s="3" t="str">
        <f t="shared" si="60"/>
        <v>关卡665小怪</v>
      </c>
      <c r="C670" s="3">
        <f>INDEX([3]关卡!$J$19:$J$2018,A670)</f>
        <v>321</v>
      </c>
      <c r="D670" s="3">
        <f>INDEX([3]关卡!$N$19:$N$2018,A670)</f>
        <v>321</v>
      </c>
      <c r="E670" s="3" t="s">
        <v>24</v>
      </c>
      <c r="F670" s="3" t="s">
        <v>26</v>
      </c>
      <c r="G670" s="3">
        <v>3</v>
      </c>
      <c r="H670" s="3">
        <v>0</v>
      </c>
      <c r="I670" s="3">
        <v>0</v>
      </c>
      <c r="J670" s="4">
        <v>1</v>
      </c>
      <c r="K670" s="4">
        <v>1</v>
      </c>
      <c r="L670" s="4">
        <v>2</v>
      </c>
      <c r="M670" s="3">
        <v>15</v>
      </c>
      <c r="N670" s="3">
        <v>2</v>
      </c>
      <c r="O670" s="3">
        <f>HLOOKUP(O$5,[1]非R能力!$B$8:$F$558,$C670+1,0)</f>
        <v>589406.64254091191</v>
      </c>
      <c r="P670" s="3">
        <f>HLOOKUP(P$5,[1]非R能力!$B$8:$F$558,$C670+1,0)</f>
        <v>91741.828008708922</v>
      </c>
      <c r="Q670" s="3">
        <f>HLOOKUP(Q$5,[1]非R能力!$B$8:$F$558,$C670+1,0)</f>
        <v>54568.200984782314</v>
      </c>
      <c r="R670" s="3">
        <f>HLOOKUP(R$5,[1]非R能力!$B$8:$F$558,$C670+1,0)</f>
        <v>75695.958593317977</v>
      </c>
      <c r="S670" s="3">
        <f>HLOOKUP(S$5,[1]非R能力!$B$8:$F$558,$C670+1,0)</f>
        <v>20623.77670880235</v>
      </c>
      <c r="T670" s="3">
        <f>INDEX([1]非R能力!$H$9:$H$558,D670)</f>
        <v>20463.369216304636</v>
      </c>
      <c r="U670" s="3">
        <f>IF(E670="小怪",0,IF(INDEX([1]非R能力!$FK$9:$FK$558,C670)=0,0,10))</f>
        <v>0</v>
      </c>
      <c r="V670" s="3">
        <f>IF(E670="小怪",0,IF(INDEX([1]非R能力!$FH$9:$FH$558,C670)=0,0,5000))</f>
        <v>0</v>
      </c>
      <c r="W670" s="3">
        <f>HLOOKUP(W$5,[2]人物技能基础!$O$3:$Q$553,$C670+1,0)</f>
        <v>3.637142857142857</v>
      </c>
      <c r="X670" s="3">
        <f>HLOOKUP(X$5,[2]人物技能基础!$O$3:$Q$553,$C670+1,0)</f>
        <v>2.0186428571428574</v>
      </c>
      <c r="Y670" s="3">
        <f>HLOOKUP(Y$5,[2]人物技能基础!$O$3:$Q$553,$C670+1,0)</f>
        <v>99.964285714285708</v>
      </c>
      <c r="Z670" s="3">
        <f t="shared" si="61"/>
        <v>493817</v>
      </c>
      <c r="AA670" s="3">
        <f t="shared" si="62"/>
        <v>10913</v>
      </c>
      <c r="AB670" s="3">
        <f t="shared" si="63"/>
        <v>0</v>
      </c>
      <c r="AC670" s="3">
        <f t="shared" si="64"/>
        <v>20623</v>
      </c>
      <c r="AD670" s="3">
        <f t="shared" si="65"/>
        <v>75695</v>
      </c>
    </row>
    <row r="671" spans="1:30" x14ac:dyDescent="0.15">
      <c r="A671" s="3">
        <v>666</v>
      </c>
      <c r="B671" s="3" t="str">
        <f t="shared" si="60"/>
        <v>关卡666小怪</v>
      </c>
      <c r="C671" s="3">
        <f>INDEX([3]关卡!$J$19:$J$2018,A671)</f>
        <v>321</v>
      </c>
      <c r="D671" s="3">
        <f>INDEX([3]关卡!$N$19:$N$2018,A671)</f>
        <v>321</v>
      </c>
      <c r="E671" s="3" t="s">
        <v>24</v>
      </c>
      <c r="F671" s="3" t="s">
        <v>26</v>
      </c>
      <c r="G671" s="3">
        <v>3</v>
      </c>
      <c r="H671" s="3">
        <v>0</v>
      </c>
      <c r="I671" s="3">
        <v>0</v>
      </c>
      <c r="J671" s="4">
        <v>1</v>
      </c>
      <c r="K671" s="4">
        <v>1</v>
      </c>
      <c r="L671" s="4">
        <v>2</v>
      </c>
      <c r="M671" s="3">
        <v>15</v>
      </c>
      <c r="N671" s="3">
        <v>2</v>
      </c>
      <c r="O671" s="3">
        <f>HLOOKUP(O$5,[1]非R能力!$B$8:$F$558,$C671+1,0)</f>
        <v>589406.64254091191</v>
      </c>
      <c r="P671" s="3">
        <f>HLOOKUP(P$5,[1]非R能力!$B$8:$F$558,$C671+1,0)</f>
        <v>91741.828008708922</v>
      </c>
      <c r="Q671" s="3">
        <f>HLOOKUP(Q$5,[1]非R能力!$B$8:$F$558,$C671+1,0)</f>
        <v>54568.200984782314</v>
      </c>
      <c r="R671" s="3">
        <f>HLOOKUP(R$5,[1]非R能力!$B$8:$F$558,$C671+1,0)</f>
        <v>75695.958593317977</v>
      </c>
      <c r="S671" s="3">
        <f>HLOOKUP(S$5,[1]非R能力!$B$8:$F$558,$C671+1,0)</f>
        <v>20623.77670880235</v>
      </c>
      <c r="T671" s="3">
        <f>INDEX([1]非R能力!$H$9:$H$558,D671)</f>
        <v>20463.369216304636</v>
      </c>
      <c r="U671" s="3">
        <f>IF(E671="小怪",0,IF(INDEX([1]非R能力!$FK$9:$FK$558,C671)=0,0,10))</f>
        <v>0</v>
      </c>
      <c r="V671" s="3">
        <f>IF(E671="小怪",0,IF(INDEX([1]非R能力!$FH$9:$FH$558,C671)=0,0,5000))</f>
        <v>0</v>
      </c>
      <c r="W671" s="3">
        <f>HLOOKUP(W$5,[2]人物技能基础!$O$3:$Q$553,$C671+1,0)</f>
        <v>3.637142857142857</v>
      </c>
      <c r="X671" s="3">
        <f>HLOOKUP(X$5,[2]人物技能基础!$O$3:$Q$553,$C671+1,0)</f>
        <v>2.0186428571428574</v>
      </c>
      <c r="Y671" s="3">
        <f>HLOOKUP(Y$5,[2]人物技能基础!$O$3:$Q$553,$C671+1,0)</f>
        <v>99.964285714285708</v>
      </c>
      <c r="Z671" s="3">
        <f t="shared" si="61"/>
        <v>493817</v>
      </c>
      <c r="AA671" s="3">
        <f t="shared" si="62"/>
        <v>10913</v>
      </c>
      <c r="AB671" s="3">
        <f t="shared" si="63"/>
        <v>0</v>
      </c>
      <c r="AC671" s="3">
        <f t="shared" si="64"/>
        <v>20623</v>
      </c>
      <c r="AD671" s="3">
        <f t="shared" si="65"/>
        <v>75695</v>
      </c>
    </row>
    <row r="672" spans="1:30" x14ac:dyDescent="0.15">
      <c r="A672" s="3">
        <v>667</v>
      </c>
      <c r="B672" s="3" t="str">
        <f t="shared" si="60"/>
        <v>关卡667小怪</v>
      </c>
      <c r="C672" s="3">
        <f>INDEX([3]关卡!$J$19:$J$2018,A672)</f>
        <v>322</v>
      </c>
      <c r="D672" s="3">
        <f>INDEX([3]关卡!$N$19:$N$2018,A672)</f>
        <v>322</v>
      </c>
      <c r="E672" s="3" t="s">
        <v>24</v>
      </c>
      <c r="F672" s="3" t="s">
        <v>26</v>
      </c>
      <c r="G672" s="3">
        <v>3</v>
      </c>
      <c r="H672" s="3">
        <v>0</v>
      </c>
      <c r="I672" s="3">
        <v>0</v>
      </c>
      <c r="J672" s="4">
        <v>1</v>
      </c>
      <c r="K672" s="4">
        <v>1</v>
      </c>
      <c r="L672" s="4">
        <v>2</v>
      </c>
      <c r="M672" s="3">
        <v>15</v>
      </c>
      <c r="N672" s="3">
        <v>2</v>
      </c>
      <c r="O672" s="3">
        <f>HLOOKUP(O$5,[1]非R能力!$B$8:$F$558,$C672+1,0)</f>
        <v>598973.92775557097</v>
      </c>
      <c r="P672" s="3">
        <f>HLOOKUP(P$5,[1]非R能力!$B$8:$F$558,$C672+1,0)</f>
        <v>94200.518662120216</v>
      </c>
      <c r="Q672" s="3">
        <f>HLOOKUP(Q$5,[1]非R能力!$B$8:$F$558,$C672+1,0)</f>
        <v>55217.518888558414</v>
      </c>
      <c r="R672" s="3">
        <f>HLOOKUP(R$5,[1]非R能力!$B$8:$F$558,$C672+1,0)</f>
        <v>76505.072832169899</v>
      </c>
      <c r="S672" s="3">
        <f>HLOOKUP(S$5,[1]非R能力!$B$8:$F$558,$C672+1,0)</f>
        <v>20803.539618015955</v>
      </c>
      <c r="T672" s="3">
        <f>INDEX([1]非R能力!$H$9:$H$558,D672)</f>
        <v>20595.923615194544</v>
      </c>
      <c r="U672" s="3">
        <f>IF(E672="小怪",0,IF(INDEX([1]非R能力!$FK$9:$FK$558,C672)=0,0,10))</f>
        <v>0</v>
      </c>
      <c r="V672" s="3">
        <f>IF(E672="小怪",0,IF(INDEX([1]非R能力!$FH$9:$FH$558,C672)=0,0,5000))</f>
        <v>0</v>
      </c>
      <c r="W672" s="3">
        <f>HLOOKUP(W$5,[2]人物技能基础!$O$3:$Q$553,$C672+1,0)</f>
        <v>3.637142857142857</v>
      </c>
      <c r="X672" s="3">
        <f>HLOOKUP(X$5,[2]人物技能基础!$O$3:$Q$553,$C672+1,0)</f>
        <v>2.0186428571428574</v>
      </c>
      <c r="Y672" s="3">
        <f>HLOOKUP(Y$5,[2]人物技能基础!$O$3:$Q$553,$C672+1,0)</f>
        <v>99.964285714285708</v>
      </c>
      <c r="Z672" s="3">
        <f t="shared" si="61"/>
        <v>506047</v>
      </c>
      <c r="AA672" s="3">
        <f t="shared" si="62"/>
        <v>11043</v>
      </c>
      <c r="AB672" s="3">
        <f t="shared" si="63"/>
        <v>0</v>
      </c>
      <c r="AC672" s="3">
        <f t="shared" si="64"/>
        <v>20803</v>
      </c>
      <c r="AD672" s="3">
        <f t="shared" si="65"/>
        <v>76505</v>
      </c>
    </row>
    <row r="673" spans="1:30" x14ac:dyDescent="0.15">
      <c r="A673" s="3">
        <v>668</v>
      </c>
      <c r="B673" s="3" t="str">
        <f t="shared" si="60"/>
        <v>关卡668小怪</v>
      </c>
      <c r="C673" s="3">
        <f>INDEX([3]关卡!$J$19:$J$2018,A673)</f>
        <v>322</v>
      </c>
      <c r="D673" s="3">
        <f>INDEX([3]关卡!$N$19:$N$2018,A673)</f>
        <v>322</v>
      </c>
      <c r="E673" s="3" t="s">
        <v>24</v>
      </c>
      <c r="F673" s="3" t="s">
        <v>26</v>
      </c>
      <c r="G673" s="3">
        <v>3</v>
      </c>
      <c r="H673" s="3">
        <v>0</v>
      </c>
      <c r="I673" s="3">
        <v>0</v>
      </c>
      <c r="J673" s="4">
        <v>1</v>
      </c>
      <c r="K673" s="4">
        <v>1</v>
      </c>
      <c r="L673" s="4">
        <v>2</v>
      </c>
      <c r="M673" s="3">
        <v>15</v>
      </c>
      <c r="N673" s="3">
        <v>2</v>
      </c>
      <c r="O673" s="3">
        <f>HLOOKUP(O$5,[1]非R能力!$B$8:$F$558,$C673+1,0)</f>
        <v>598973.92775557097</v>
      </c>
      <c r="P673" s="3">
        <f>HLOOKUP(P$5,[1]非R能力!$B$8:$F$558,$C673+1,0)</f>
        <v>94200.518662120216</v>
      </c>
      <c r="Q673" s="3">
        <f>HLOOKUP(Q$5,[1]非R能力!$B$8:$F$558,$C673+1,0)</f>
        <v>55217.518888558414</v>
      </c>
      <c r="R673" s="3">
        <f>HLOOKUP(R$5,[1]非R能力!$B$8:$F$558,$C673+1,0)</f>
        <v>76505.072832169899</v>
      </c>
      <c r="S673" s="3">
        <f>HLOOKUP(S$5,[1]非R能力!$B$8:$F$558,$C673+1,0)</f>
        <v>20803.539618015955</v>
      </c>
      <c r="T673" s="3">
        <f>INDEX([1]非R能力!$H$9:$H$558,D673)</f>
        <v>20595.923615194544</v>
      </c>
      <c r="U673" s="3">
        <f>IF(E673="小怪",0,IF(INDEX([1]非R能力!$FK$9:$FK$558,C673)=0,0,10))</f>
        <v>0</v>
      </c>
      <c r="V673" s="3">
        <f>IF(E673="小怪",0,IF(INDEX([1]非R能力!$FH$9:$FH$558,C673)=0,0,5000))</f>
        <v>0</v>
      </c>
      <c r="W673" s="3">
        <f>HLOOKUP(W$5,[2]人物技能基础!$O$3:$Q$553,$C673+1,0)</f>
        <v>3.637142857142857</v>
      </c>
      <c r="X673" s="3">
        <f>HLOOKUP(X$5,[2]人物技能基础!$O$3:$Q$553,$C673+1,0)</f>
        <v>2.0186428571428574</v>
      </c>
      <c r="Y673" s="3">
        <f>HLOOKUP(Y$5,[2]人物技能基础!$O$3:$Q$553,$C673+1,0)</f>
        <v>99.964285714285708</v>
      </c>
      <c r="Z673" s="3">
        <f t="shared" si="61"/>
        <v>506047</v>
      </c>
      <c r="AA673" s="3">
        <f t="shared" si="62"/>
        <v>11043</v>
      </c>
      <c r="AB673" s="3">
        <f t="shared" si="63"/>
        <v>0</v>
      </c>
      <c r="AC673" s="3">
        <f t="shared" si="64"/>
        <v>20803</v>
      </c>
      <c r="AD673" s="3">
        <f t="shared" si="65"/>
        <v>76505</v>
      </c>
    </row>
    <row r="674" spans="1:30" x14ac:dyDescent="0.15">
      <c r="A674" s="3">
        <v>669</v>
      </c>
      <c r="B674" s="3" t="str">
        <f t="shared" si="60"/>
        <v>关卡669小怪</v>
      </c>
      <c r="C674" s="3">
        <f>INDEX([3]关卡!$J$19:$J$2018,A674)</f>
        <v>322</v>
      </c>
      <c r="D674" s="3">
        <f>INDEX([3]关卡!$N$19:$N$2018,A674)</f>
        <v>322</v>
      </c>
      <c r="E674" s="3" t="s">
        <v>24</v>
      </c>
      <c r="F674" s="3" t="s">
        <v>26</v>
      </c>
      <c r="G674" s="3">
        <v>3</v>
      </c>
      <c r="H674" s="3">
        <v>0</v>
      </c>
      <c r="I674" s="3">
        <v>0</v>
      </c>
      <c r="J674" s="4">
        <v>1</v>
      </c>
      <c r="K674" s="4">
        <v>1</v>
      </c>
      <c r="L674" s="4">
        <v>2</v>
      </c>
      <c r="M674" s="3">
        <v>15</v>
      </c>
      <c r="N674" s="3">
        <v>2</v>
      </c>
      <c r="O674" s="3">
        <f>HLOOKUP(O$5,[1]非R能力!$B$8:$F$558,$C674+1,0)</f>
        <v>598973.92775557097</v>
      </c>
      <c r="P674" s="3">
        <f>HLOOKUP(P$5,[1]非R能力!$B$8:$F$558,$C674+1,0)</f>
        <v>94200.518662120216</v>
      </c>
      <c r="Q674" s="3">
        <f>HLOOKUP(Q$5,[1]非R能力!$B$8:$F$558,$C674+1,0)</f>
        <v>55217.518888558414</v>
      </c>
      <c r="R674" s="3">
        <f>HLOOKUP(R$5,[1]非R能力!$B$8:$F$558,$C674+1,0)</f>
        <v>76505.072832169899</v>
      </c>
      <c r="S674" s="3">
        <f>HLOOKUP(S$5,[1]非R能力!$B$8:$F$558,$C674+1,0)</f>
        <v>20803.539618015955</v>
      </c>
      <c r="T674" s="3">
        <f>INDEX([1]非R能力!$H$9:$H$558,D674)</f>
        <v>20595.923615194544</v>
      </c>
      <c r="U674" s="3">
        <f>IF(E674="小怪",0,IF(INDEX([1]非R能力!$FK$9:$FK$558,C674)=0,0,10))</f>
        <v>0</v>
      </c>
      <c r="V674" s="3">
        <f>IF(E674="小怪",0,IF(INDEX([1]非R能力!$FH$9:$FH$558,C674)=0,0,5000))</f>
        <v>0</v>
      </c>
      <c r="W674" s="3">
        <f>HLOOKUP(W$5,[2]人物技能基础!$O$3:$Q$553,$C674+1,0)</f>
        <v>3.637142857142857</v>
      </c>
      <c r="X674" s="3">
        <f>HLOOKUP(X$5,[2]人物技能基础!$O$3:$Q$553,$C674+1,0)</f>
        <v>2.0186428571428574</v>
      </c>
      <c r="Y674" s="3">
        <f>HLOOKUP(Y$5,[2]人物技能基础!$O$3:$Q$553,$C674+1,0)</f>
        <v>99.964285714285708</v>
      </c>
      <c r="Z674" s="3">
        <f t="shared" si="61"/>
        <v>506047</v>
      </c>
      <c r="AA674" s="3">
        <f t="shared" si="62"/>
        <v>11043</v>
      </c>
      <c r="AB674" s="3">
        <f t="shared" si="63"/>
        <v>0</v>
      </c>
      <c r="AC674" s="3">
        <f t="shared" si="64"/>
        <v>20803</v>
      </c>
      <c r="AD674" s="3">
        <f t="shared" si="65"/>
        <v>76505</v>
      </c>
    </row>
    <row r="675" spans="1:30" x14ac:dyDescent="0.15">
      <c r="A675" s="3">
        <v>670</v>
      </c>
      <c r="B675" s="3" t="str">
        <f t="shared" si="60"/>
        <v>关卡670小怪</v>
      </c>
      <c r="C675" s="3">
        <f>INDEX([3]关卡!$J$19:$J$2018,A675)</f>
        <v>322</v>
      </c>
      <c r="D675" s="3">
        <f>INDEX([3]关卡!$N$19:$N$2018,A675)</f>
        <v>322</v>
      </c>
      <c r="E675" s="3" t="s">
        <v>24</v>
      </c>
      <c r="F675" s="3" t="s">
        <v>26</v>
      </c>
      <c r="G675" s="3">
        <v>3</v>
      </c>
      <c r="H675" s="3">
        <v>0</v>
      </c>
      <c r="I675" s="3">
        <v>0</v>
      </c>
      <c r="J675" s="4">
        <v>1</v>
      </c>
      <c r="K675" s="4">
        <v>1</v>
      </c>
      <c r="L675" s="4">
        <v>2</v>
      </c>
      <c r="M675" s="3">
        <v>15</v>
      </c>
      <c r="N675" s="3">
        <v>2</v>
      </c>
      <c r="O675" s="3">
        <f>HLOOKUP(O$5,[1]非R能力!$B$8:$F$558,$C675+1,0)</f>
        <v>598973.92775557097</v>
      </c>
      <c r="P675" s="3">
        <f>HLOOKUP(P$5,[1]非R能力!$B$8:$F$558,$C675+1,0)</f>
        <v>94200.518662120216</v>
      </c>
      <c r="Q675" s="3">
        <f>HLOOKUP(Q$5,[1]非R能力!$B$8:$F$558,$C675+1,0)</f>
        <v>55217.518888558414</v>
      </c>
      <c r="R675" s="3">
        <f>HLOOKUP(R$5,[1]非R能力!$B$8:$F$558,$C675+1,0)</f>
        <v>76505.072832169899</v>
      </c>
      <c r="S675" s="3">
        <f>HLOOKUP(S$5,[1]非R能力!$B$8:$F$558,$C675+1,0)</f>
        <v>20803.539618015955</v>
      </c>
      <c r="T675" s="3">
        <f>INDEX([1]非R能力!$H$9:$H$558,D675)</f>
        <v>20595.923615194544</v>
      </c>
      <c r="U675" s="3">
        <f>IF(E675="小怪",0,IF(INDEX([1]非R能力!$FK$9:$FK$558,C675)=0,0,10))</f>
        <v>0</v>
      </c>
      <c r="V675" s="3">
        <f>IF(E675="小怪",0,IF(INDEX([1]非R能力!$FH$9:$FH$558,C675)=0,0,5000))</f>
        <v>0</v>
      </c>
      <c r="W675" s="3">
        <f>HLOOKUP(W$5,[2]人物技能基础!$O$3:$Q$553,$C675+1,0)</f>
        <v>3.637142857142857</v>
      </c>
      <c r="X675" s="3">
        <f>HLOOKUP(X$5,[2]人物技能基础!$O$3:$Q$553,$C675+1,0)</f>
        <v>2.0186428571428574</v>
      </c>
      <c r="Y675" s="3">
        <f>HLOOKUP(Y$5,[2]人物技能基础!$O$3:$Q$553,$C675+1,0)</f>
        <v>99.964285714285708</v>
      </c>
      <c r="Z675" s="3">
        <f t="shared" si="61"/>
        <v>506047</v>
      </c>
      <c r="AA675" s="3">
        <f t="shared" si="62"/>
        <v>11043</v>
      </c>
      <c r="AB675" s="3">
        <f t="shared" si="63"/>
        <v>0</v>
      </c>
      <c r="AC675" s="3">
        <f t="shared" si="64"/>
        <v>20803</v>
      </c>
      <c r="AD675" s="3">
        <f t="shared" si="65"/>
        <v>76505</v>
      </c>
    </row>
    <row r="676" spans="1:30" x14ac:dyDescent="0.15">
      <c r="A676" s="3">
        <v>671</v>
      </c>
      <c r="B676" s="3" t="str">
        <f t="shared" si="60"/>
        <v>关卡671小怪</v>
      </c>
      <c r="C676" s="3">
        <f>INDEX([3]关卡!$J$19:$J$2018,A676)</f>
        <v>322</v>
      </c>
      <c r="D676" s="3">
        <f>INDEX([3]关卡!$N$19:$N$2018,A676)</f>
        <v>322</v>
      </c>
      <c r="E676" s="3" t="s">
        <v>24</v>
      </c>
      <c r="F676" s="3" t="s">
        <v>26</v>
      </c>
      <c r="G676" s="3">
        <v>3</v>
      </c>
      <c r="H676" s="3">
        <v>0</v>
      </c>
      <c r="I676" s="3">
        <v>0</v>
      </c>
      <c r="J676" s="4">
        <v>1</v>
      </c>
      <c r="K676" s="4">
        <v>1</v>
      </c>
      <c r="L676" s="4">
        <v>2</v>
      </c>
      <c r="M676" s="3">
        <v>15</v>
      </c>
      <c r="N676" s="3">
        <v>2</v>
      </c>
      <c r="O676" s="3">
        <f>HLOOKUP(O$5,[1]非R能力!$B$8:$F$558,$C676+1,0)</f>
        <v>598973.92775557097</v>
      </c>
      <c r="P676" s="3">
        <f>HLOOKUP(P$5,[1]非R能力!$B$8:$F$558,$C676+1,0)</f>
        <v>94200.518662120216</v>
      </c>
      <c r="Q676" s="3">
        <f>HLOOKUP(Q$5,[1]非R能力!$B$8:$F$558,$C676+1,0)</f>
        <v>55217.518888558414</v>
      </c>
      <c r="R676" s="3">
        <f>HLOOKUP(R$5,[1]非R能力!$B$8:$F$558,$C676+1,0)</f>
        <v>76505.072832169899</v>
      </c>
      <c r="S676" s="3">
        <f>HLOOKUP(S$5,[1]非R能力!$B$8:$F$558,$C676+1,0)</f>
        <v>20803.539618015955</v>
      </c>
      <c r="T676" s="3">
        <f>INDEX([1]非R能力!$H$9:$H$558,D676)</f>
        <v>20595.923615194544</v>
      </c>
      <c r="U676" s="3">
        <f>IF(E676="小怪",0,IF(INDEX([1]非R能力!$FK$9:$FK$558,C676)=0,0,10))</f>
        <v>0</v>
      </c>
      <c r="V676" s="3">
        <f>IF(E676="小怪",0,IF(INDEX([1]非R能力!$FH$9:$FH$558,C676)=0,0,5000))</f>
        <v>0</v>
      </c>
      <c r="W676" s="3">
        <f>HLOOKUP(W$5,[2]人物技能基础!$O$3:$Q$553,$C676+1,0)</f>
        <v>3.637142857142857</v>
      </c>
      <c r="X676" s="3">
        <f>HLOOKUP(X$5,[2]人物技能基础!$O$3:$Q$553,$C676+1,0)</f>
        <v>2.0186428571428574</v>
      </c>
      <c r="Y676" s="3">
        <f>HLOOKUP(Y$5,[2]人物技能基础!$O$3:$Q$553,$C676+1,0)</f>
        <v>99.964285714285708</v>
      </c>
      <c r="Z676" s="3">
        <f t="shared" si="61"/>
        <v>506047</v>
      </c>
      <c r="AA676" s="3">
        <f t="shared" si="62"/>
        <v>11043</v>
      </c>
      <c r="AB676" s="3">
        <f t="shared" si="63"/>
        <v>0</v>
      </c>
      <c r="AC676" s="3">
        <f t="shared" si="64"/>
        <v>20803</v>
      </c>
      <c r="AD676" s="3">
        <f t="shared" si="65"/>
        <v>76505</v>
      </c>
    </row>
    <row r="677" spans="1:30" x14ac:dyDescent="0.15">
      <c r="A677" s="3">
        <v>672</v>
      </c>
      <c r="B677" s="3" t="str">
        <f t="shared" si="60"/>
        <v>关卡672小怪</v>
      </c>
      <c r="C677" s="3">
        <f>INDEX([3]关卡!$J$19:$J$2018,A677)</f>
        <v>322</v>
      </c>
      <c r="D677" s="3">
        <f>INDEX([3]关卡!$N$19:$N$2018,A677)</f>
        <v>322</v>
      </c>
      <c r="E677" s="3" t="s">
        <v>24</v>
      </c>
      <c r="F677" s="3" t="s">
        <v>26</v>
      </c>
      <c r="G677" s="3">
        <v>3</v>
      </c>
      <c r="H677" s="3">
        <v>0</v>
      </c>
      <c r="I677" s="3">
        <v>0</v>
      </c>
      <c r="J677" s="4">
        <v>1</v>
      </c>
      <c r="K677" s="4">
        <v>1</v>
      </c>
      <c r="L677" s="4">
        <v>2</v>
      </c>
      <c r="M677" s="3">
        <v>15</v>
      </c>
      <c r="N677" s="3">
        <v>2</v>
      </c>
      <c r="O677" s="3">
        <f>HLOOKUP(O$5,[1]非R能力!$B$8:$F$558,$C677+1,0)</f>
        <v>598973.92775557097</v>
      </c>
      <c r="P677" s="3">
        <f>HLOOKUP(P$5,[1]非R能力!$B$8:$F$558,$C677+1,0)</f>
        <v>94200.518662120216</v>
      </c>
      <c r="Q677" s="3">
        <f>HLOOKUP(Q$5,[1]非R能力!$B$8:$F$558,$C677+1,0)</f>
        <v>55217.518888558414</v>
      </c>
      <c r="R677" s="3">
        <f>HLOOKUP(R$5,[1]非R能力!$B$8:$F$558,$C677+1,0)</f>
        <v>76505.072832169899</v>
      </c>
      <c r="S677" s="3">
        <f>HLOOKUP(S$5,[1]非R能力!$B$8:$F$558,$C677+1,0)</f>
        <v>20803.539618015955</v>
      </c>
      <c r="T677" s="3">
        <f>INDEX([1]非R能力!$H$9:$H$558,D677)</f>
        <v>20595.923615194544</v>
      </c>
      <c r="U677" s="3">
        <f>IF(E677="小怪",0,IF(INDEX([1]非R能力!$FK$9:$FK$558,C677)=0,0,10))</f>
        <v>0</v>
      </c>
      <c r="V677" s="3">
        <f>IF(E677="小怪",0,IF(INDEX([1]非R能力!$FH$9:$FH$558,C677)=0,0,5000))</f>
        <v>0</v>
      </c>
      <c r="W677" s="3">
        <f>HLOOKUP(W$5,[2]人物技能基础!$O$3:$Q$553,$C677+1,0)</f>
        <v>3.637142857142857</v>
      </c>
      <c r="X677" s="3">
        <f>HLOOKUP(X$5,[2]人物技能基础!$O$3:$Q$553,$C677+1,0)</f>
        <v>2.0186428571428574</v>
      </c>
      <c r="Y677" s="3">
        <f>HLOOKUP(Y$5,[2]人物技能基础!$O$3:$Q$553,$C677+1,0)</f>
        <v>99.964285714285708</v>
      </c>
      <c r="Z677" s="3">
        <f t="shared" si="61"/>
        <v>506047</v>
      </c>
      <c r="AA677" s="3">
        <f t="shared" si="62"/>
        <v>11043</v>
      </c>
      <c r="AB677" s="3">
        <f t="shared" si="63"/>
        <v>0</v>
      </c>
      <c r="AC677" s="3">
        <f t="shared" si="64"/>
        <v>20803</v>
      </c>
      <c r="AD677" s="3">
        <f t="shared" si="65"/>
        <v>76505</v>
      </c>
    </row>
    <row r="678" spans="1:30" x14ac:dyDescent="0.15">
      <c r="A678" s="3">
        <v>673</v>
      </c>
      <c r="B678" s="3" t="str">
        <f t="shared" si="60"/>
        <v>关卡673小怪</v>
      </c>
      <c r="C678" s="3">
        <f>INDEX([3]关卡!$J$19:$J$2018,A678)</f>
        <v>322</v>
      </c>
      <c r="D678" s="3">
        <f>INDEX([3]关卡!$N$19:$N$2018,A678)</f>
        <v>322</v>
      </c>
      <c r="E678" s="3" t="s">
        <v>24</v>
      </c>
      <c r="F678" s="3" t="s">
        <v>26</v>
      </c>
      <c r="G678" s="3">
        <v>3</v>
      </c>
      <c r="H678" s="3">
        <v>0</v>
      </c>
      <c r="I678" s="3">
        <v>0</v>
      </c>
      <c r="J678" s="4">
        <v>1</v>
      </c>
      <c r="K678" s="4">
        <v>1</v>
      </c>
      <c r="L678" s="4">
        <v>2</v>
      </c>
      <c r="M678" s="3">
        <v>15</v>
      </c>
      <c r="N678" s="3">
        <v>2</v>
      </c>
      <c r="O678" s="3">
        <f>HLOOKUP(O$5,[1]非R能力!$B$8:$F$558,$C678+1,0)</f>
        <v>598973.92775557097</v>
      </c>
      <c r="P678" s="3">
        <f>HLOOKUP(P$5,[1]非R能力!$B$8:$F$558,$C678+1,0)</f>
        <v>94200.518662120216</v>
      </c>
      <c r="Q678" s="3">
        <f>HLOOKUP(Q$5,[1]非R能力!$B$8:$F$558,$C678+1,0)</f>
        <v>55217.518888558414</v>
      </c>
      <c r="R678" s="3">
        <f>HLOOKUP(R$5,[1]非R能力!$B$8:$F$558,$C678+1,0)</f>
        <v>76505.072832169899</v>
      </c>
      <c r="S678" s="3">
        <f>HLOOKUP(S$5,[1]非R能力!$B$8:$F$558,$C678+1,0)</f>
        <v>20803.539618015955</v>
      </c>
      <c r="T678" s="3">
        <f>INDEX([1]非R能力!$H$9:$H$558,D678)</f>
        <v>20595.923615194544</v>
      </c>
      <c r="U678" s="3">
        <f>IF(E678="小怪",0,IF(INDEX([1]非R能力!$FK$9:$FK$558,C678)=0,0,10))</f>
        <v>0</v>
      </c>
      <c r="V678" s="3">
        <f>IF(E678="小怪",0,IF(INDEX([1]非R能力!$FH$9:$FH$558,C678)=0,0,5000))</f>
        <v>0</v>
      </c>
      <c r="W678" s="3">
        <f>HLOOKUP(W$5,[2]人物技能基础!$O$3:$Q$553,$C678+1,0)</f>
        <v>3.637142857142857</v>
      </c>
      <c r="X678" s="3">
        <f>HLOOKUP(X$5,[2]人物技能基础!$O$3:$Q$553,$C678+1,0)</f>
        <v>2.0186428571428574</v>
      </c>
      <c r="Y678" s="3">
        <f>HLOOKUP(Y$5,[2]人物技能基础!$O$3:$Q$553,$C678+1,0)</f>
        <v>99.964285714285708</v>
      </c>
      <c r="Z678" s="3">
        <f t="shared" si="61"/>
        <v>506047</v>
      </c>
      <c r="AA678" s="3">
        <f t="shared" si="62"/>
        <v>11043</v>
      </c>
      <c r="AB678" s="3">
        <f t="shared" si="63"/>
        <v>0</v>
      </c>
      <c r="AC678" s="3">
        <f t="shared" si="64"/>
        <v>20803</v>
      </c>
      <c r="AD678" s="3">
        <f t="shared" si="65"/>
        <v>76505</v>
      </c>
    </row>
    <row r="679" spans="1:30" x14ac:dyDescent="0.15">
      <c r="A679" s="3">
        <v>674</v>
      </c>
      <c r="B679" s="3" t="str">
        <f t="shared" si="60"/>
        <v>关卡674小怪</v>
      </c>
      <c r="C679" s="3">
        <f>INDEX([3]关卡!$J$19:$J$2018,A679)</f>
        <v>323</v>
      </c>
      <c r="D679" s="3">
        <f>INDEX([3]关卡!$N$19:$N$2018,A679)</f>
        <v>323</v>
      </c>
      <c r="E679" s="3" t="s">
        <v>24</v>
      </c>
      <c r="F679" s="3" t="s">
        <v>26</v>
      </c>
      <c r="G679" s="3">
        <v>3</v>
      </c>
      <c r="H679" s="3">
        <v>0</v>
      </c>
      <c r="I679" s="3">
        <v>0</v>
      </c>
      <c r="J679" s="4">
        <v>1</v>
      </c>
      <c r="K679" s="4">
        <v>1</v>
      </c>
      <c r="L679" s="4">
        <v>2</v>
      </c>
      <c r="M679" s="3">
        <v>15</v>
      </c>
      <c r="N679" s="3">
        <v>2</v>
      </c>
      <c r="O679" s="3">
        <f>HLOOKUP(O$5,[1]非R能力!$B$8:$F$558,$C679+1,0)</f>
        <v>606778.23040635395</v>
      </c>
      <c r="P679" s="3">
        <f>HLOOKUP(P$5,[1]非R能力!$B$8:$F$558,$C679+1,0)</f>
        <v>95251.943028093432</v>
      </c>
      <c r="Q679" s="3">
        <f>HLOOKUP(Q$5,[1]非R能力!$B$8:$F$558,$C679+1,0)</f>
        <v>55786.696486897672</v>
      </c>
      <c r="R679" s="3">
        <f>HLOOKUP(R$5,[1]非R能力!$B$8:$F$558,$C679+1,0)</f>
        <v>71614.375188999722</v>
      </c>
      <c r="S679" s="3">
        <f>HLOOKUP(S$5,[1]非R能力!$B$8:$F$558,$C679+1,0)</f>
        <v>20981.054316571972</v>
      </c>
      <c r="T679" s="3">
        <f>INDEX([1]非R能力!$H$9:$H$558,D679)</f>
        <v>20729.144181917589</v>
      </c>
      <c r="U679" s="3">
        <f>IF(E679="小怪",0,IF(INDEX([1]非R能力!$FK$9:$FK$558,C679)=0,0,10))</f>
        <v>0</v>
      </c>
      <c r="V679" s="3">
        <f>IF(E679="小怪",0,IF(INDEX([1]非R能力!$FH$9:$FH$558,C679)=0,0,5000))</f>
        <v>0</v>
      </c>
      <c r="W679" s="3">
        <f>HLOOKUP(W$5,[2]人物技能基础!$O$3:$Q$553,$C679+1,0)</f>
        <v>3.637142857142857</v>
      </c>
      <c r="X679" s="3">
        <f>HLOOKUP(X$5,[2]人物技能基础!$O$3:$Q$553,$C679+1,0)</f>
        <v>2.0186428571428574</v>
      </c>
      <c r="Y679" s="3">
        <f>HLOOKUP(Y$5,[2]人物技能基础!$O$3:$Q$553,$C679+1,0)</f>
        <v>99.964285714285708</v>
      </c>
      <c r="Z679" s="3">
        <f t="shared" si="61"/>
        <v>511461</v>
      </c>
      <c r="AA679" s="3">
        <f t="shared" si="62"/>
        <v>11157</v>
      </c>
      <c r="AB679" s="3">
        <f t="shared" si="63"/>
        <v>0</v>
      </c>
      <c r="AC679" s="3">
        <f t="shared" si="64"/>
        <v>20981</v>
      </c>
      <c r="AD679" s="3">
        <f t="shared" si="65"/>
        <v>71614</v>
      </c>
    </row>
    <row r="680" spans="1:30" x14ac:dyDescent="0.15">
      <c r="A680" s="3">
        <v>675</v>
      </c>
      <c r="B680" s="3" t="str">
        <f t="shared" si="60"/>
        <v>关卡675小怪</v>
      </c>
      <c r="C680" s="3">
        <f>INDEX([3]关卡!$J$19:$J$2018,A680)</f>
        <v>323</v>
      </c>
      <c r="D680" s="3">
        <f>INDEX([3]关卡!$N$19:$N$2018,A680)</f>
        <v>323</v>
      </c>
      <c r="E680" s="3" t="s">
        <v>24</v>
      </c>
      <c r="F680" s="3" t="s">
        <v>26</v>
      </c>
      <c r="G680" s="3">
        <v>3</v>
      </c>
      <c r="H680" s="3">
        <v>0</v>
      </c>
      <c r="I680" s="3">
        <v>0</v>
      </c>
      <c r="J680" s="4">
        <v>1</v>
      </c>
      <c r="K680" s="4">
        <v>1</v>
      </c>
      <c r="L680" s="4">
        <v>2</v>
      </c>
      <c r="M680" s="3">
        <v>15</v>
      </c>
      <c r="N680" s="3">
        <v>2</v>
      </c>
      <c r="O680" s="3">
        <f>HLOOKUP(O$5,[1]非R能力!$B$8:$F$558,$C680+1,0)</f>
        <v>606778.23040635395</v>
      </c>
      <c r="P680" s="3">
        <f>HLOOKUP(P$5,[1]非R能力!$B$8:$F$558,$C680+1,0)</f>
        <v>95251.943028093432</v>
      </c>
      <c r="Q680" s="3">
        <f>HLOOKUP(Q$5,[1]非R能力!$B$8:$F$558,$C680+1,0)</f>
        <v>55786.696486897672</v>
      </c>
      <c r="R680" s="3">
        <f>HLOOKUP(R$5,[1]非R能力!$B$8:$F$558,$C680+1,0)</f>
        <v>71614.375188999722</v>
      </c>
      <c r="S680" s="3">
        <f>HLOOKUP(S$5,[1]非R能力!$B$8:$F$558,$C680+1,0)</f>
        <v>20981.054316571972</v>
      </c>
      <c r="T680" s="3">
        <f>INDEX([1]非R能力!$H$9:$H$558,D680)</f>
        <v>20729.144181917589</v>
      </c>
      <c r="U680" s="3">
        <f>IF(E680="小怪",0,IF(INDEX([1]非R能力!$FK$9:$FK$558,C680)=0,0,10))</f>
        <v>0</v>
      </c>
      <c r="V680" s="3">
        <f>IF(E680="小怪",0,IF(INDEX([1]非R能力!$FH$9:$FH$558,C680)=0,0,5000))</f>
        <v>0</v>
      </c>
      <c r="W680" s="3">
        <f>HLOOKUP(W$5,[2]人物技能基础!$O$3:$Q$553,$C680+1,0)</f>
        <v>3.637142857142857</v>
      </c>
      <c r="X680" s="3">
        <f>HLOOKUP(X$5,[2]人物技能基础!$O$3:$Q$553,$C680+1,0)</f>
        <v>2.0186428571428574</v>
      </c>
      <c r="Y680" s="3">
        <f>HLOOKUP(Y$5,[2]人物技能基础!$O$3:$Q$553,$C680+1,0)</f>
        <v>99.964285714285708</v>
      </c>
      <c r="Z680" s="3">
        <f t="shared" si="61"/>
        <v>511461</v>
      </c>
      <c r="AA680" s="3">
        <f t="shared" si="62"/>
        <v>11157</v>
      </c>
      <c r="AB680" s="3">
        <f t="shared" si="63"/>
        <v>0</v>
      </c>
      <c r="AC680" s="3">
        <f t="shared" si="64"/>
        <v>20981</v>
      </c>
      <c r="AD680" s="3">
        <f t="shared" si="65"/>
        <v>71614</v>
      </c>
    </row>
    <row r="681" spans="1:30" x14ac:dyDescent="0.15">
      <c r="A681" s="3">
        <v>676</v>
      </c>
      <c r="B681" s="3" t="str">
        <f t="shared" si="60"/>
        <v>关卡676小怪</v>
      </c>
      <c r="C681" s="3">
        <f>INDEX([3]关卡!$J$19:$J$2018,A681)</f>
        <v>323</v>
      </c>
      <c r="D681" s="3">
        <f>INDEX([3]关卡!$N$19:$N$2018,A681)</f>
        <v>323</v>
      </c>
      <c r="E681" s="3" t="s">
        <v>24</v>
      </c>
      <c r="F681" s="3" t="s">
        <v>26</v>
      </c>
      <c r="G681" s="3">
        <v>3</v>
      </c>
      <c r="H681" s="3">
        <v>0</v>
      </c>
      <c r="I681" s="3">
        <v>0</v>
      </c>
      <c r="J681" s="4">
        <v>1</v>
      </c>
      <c r="K681" s="4">
        <v>1</v>
      </c>
      <c r="L681" s="4">
        <v>2</v>
      </c>
      <c r="M681" s="3">
        <v>15</v>
      </c>
      <c r="N681" s="3">
        <v>2</v>
      </c>
      <c r="O681" s="3">
        <f>HLOOKUP(O$5,[1]非R能力!$B$8:$F$558,$C681+1,0)</f>
        <v>606778.23040635395</v>
      </c>
      <c r="P681" s="3">
        <f>HLOOKUP(P$5,[1]非R能力!$B$8:$F$558,$C681+1,0)</f>
        <v>95251.943028093432</v>
      </c>
      <c r="Q681" s="3">
        <f>HLOOKUP(Q$5,[1]非R能力!$B$8:$F$558,$C681+1,0)</f>
        <v>55786.696486897672</v>
      </c>
      <c r="R681" s="3">
        <f>HLOOKUP(R$5,[1]非R能力!$B$8:$F$558,$C681+1,0)</f>
        <v>71614.375188999722</v>
      </c>
      <c r="S681" s="3">
        <f>HLOOKUP(S$5,[1]非R能力!$B$8:$F$558,$C681+1,0)</f>
        <v>20981.054316571972</v>
      </c>
      <c r="T681" s="3">
        <f>INDEX([1]非R能力!$H$9:$H$558,D681)</f>
        <v>20729.144181917589</v>
      </c>
      <c r="U681" s="3">
        <f>IF(E681="小怪",0,IF(INDEX([1]非R能力!$FK$9:$FK$558,C681)=0,0,10))</f>
        <v>0</v>
      </c>
      <c r="V681" s="3">
        <f>IF(E681="小怪",0,IF(INDEX([1]非R能力!$FH$9:$FH$558,C681)=0,0,5000))</f>
        <v>0</v>
      </c>
      <c r="W681" s="3">
        <f>HLOOKUP(W$5,[2]人物技能基础!$O$3:$Q$553,$C681+1,0)</f>
        <v>3.637142857142857</v>
      </c>
      <c r="X681" s="3">
        <f>HLOOKUP(X$5,[2]人物技能基础!$O$3:$Q$553,$C681+1,0)</f>
        <v>2.0186428571428574</v>
      </c>
      <c r="Y681" s="3">
        <f>HLOOKUP(Y$5,[2]人物技能基础!$O$3:$Q$553,$C681+1,0)</f>
        <v>99.964285714285708</v>
      </c>
      <c r="Z681" s="3">
        <f t="shared" si="61"/>
        <v>511461</v>
      </c>
      <c r="AA681" s="3">
        <f t="shared" si="62"/>
        <v>11157</v>
      </c>
      <c r="AB681" s="3">
        <f t="shared" si="63"/>
        <v>0</v>
      </c>
      <c r="AC681" s="3">
        <f t="shared" si="64"/>
        <v>20981</v>
      </c>
      <c r="AD681" s="3">
        <f t="shared" si="65"/>
        <v>71614</v>
      </c>
    </row>
    <row r="682" spans="1:30" x14ac:dyDescent="0.15">
      <c r="A682" s="3">
        <v>677</v>
      </c>
      <c r="B682" s="3" t="str">
        <f t="shared" si="60"/>
        <v>关卡677小怪</v>
      </c>
      <c r="C682" s="3">
        <f>INDEX([3]关卡!$J$19:$J$2018,A682)</f>
        <v>323</v>
      </c>
      <c r="D682" s="3">
        <f>INDEX([3]关卡!$N$19:$N$2018,A682)</f>
        <v>323</v>
      </c>
      <c r="E682" s="3" t="s">
        <v>24</v>
      </c>
      <c r="F682" s="3" t="s">
        <v>26</v>
      </c>
      <c r="G682" s="3">
        <v>3</v>
      </c>
      <c r="H682" s="3">
        <v>0</v>
      </c>
      <c r="I682" s="3">
        <v>0</v>
      </c>
      <c r="J682" s="4">
        <v>1</v>
      </c>
      <c r="K682" s="4">
        <v>1</v>
      </c>
      <c r="L682" s="4">
        <v>2</v>
      </c>
      <c r="M682" s="3">
        <v>15</v>
      </c>
      <c r="N682" s="3">
        <v>2</v>
      </c>
      <c r="O682" s="3">
        <f>HLOOKUP(O$5,[1]非R能力!$B$8:$F$558,$C682+1,0)</f>
        <v>606778.23040635395</v>
      </c>
      <c r="P682" s="3">
        <f>HLOOKUP(P$5,[1]非R能力!$B$8:$F$558,$C682+1,0)</f>
        <v>95251.943028093432</v>
      </c>
      <c r="Q682" s="3">
        <f>HLOOKUP(Q$5,[1]非R能力!$B$8:$F$558,$C682+1,0)</f>
        <v>55786.696486897672</v>
      </c>
      <c r="R682" s="3">
        <f>HLOOKUP(R$5,[1]非R能力!$B$8:$F$558,$C682+1,0)</f>
        <v>71614.375188999722</v>
      </c>
      <c r="S682" s="3">
        <f>HLOOKUP(S$5,[1]非R能力!$B$8:$F$558,$C682+1,0)</f>
        <v>20981.054316571972</v>
      </c>
      <c r="T682" s="3">
        <f>INDEX([1]非R能力!$H$9:$H$558,D682)</f>
        <v>20729.144181917589</v>
      </c>
      <c r="U682" s="3">
        <f>IF(E682="小怪",0,IF(INDEX([1]非R能力!$FK$9:$FK$558,C682)=0,0,10))</f>
        <v>0</v>
      </c>
      <c r="V682" s="3">
        <f>IF(E682="小怪",0,IF(INDEX([1]非R能力!$FH$9:$FH$558,C682)=0,0,5000))</f>
        <v>0</v>
      </c>
      <c r="W682" s="3">
        <f>HLOOKUP(W$5,[2]人物技能基础!$O$3:$Q$553,$C682+1,0)</f>
        <v>3.637142857142857</v>
      </c>
      <c r="X682" s="3">
        <f>HLOOKUP(X$5,[2]人物技能基础!$O$3:$Q$553,$C682+1,0)</f>
        <v>2.0186428571428574</v>
      </c>
      <c r="Y682" s="3">
        <f>HLOOKUP(Y$5,[2]人物技能基础!$O$3:$Q$553,$C682+1,0)</f>
        <v>99.964285714285708</v>
      </c>
      <c r="Z682" s="3">
        <f t="shared" si="61"/>
        <v>511461</v>
      </c>
      <c r="AA682" s="3">
        <f t="shared" si="62"/>
        <v>11157</v>
      </c>
      <c r="AB682" s="3">
        <f t="shared" si="63"/>
        <v>0</v>
      </c>
      <c r="AC682" s="3">
        <f t="shared" si="64"/>
        <v>20981</v>
      </c>
      <c r="AD682" s="3">
        <f t="shared" si="65"/>
        <v>71614</v>
      </c>
    </row>
    <row r="683" spans="1:30" x14ac:dyDescent="0.15">
      <c r="A683" s="3">
        <v>678</v>
      </c>
      <c r="B683" s="3" t="str">
        <f t="shared" si="60"/>
        <v>关卡678小怪</v>
      </c>
      <c r="C683" s="3">
        <f>INDEX([3]关卡!$J$19:$J$2018,A683)</f>
        <v>323</v>
      </c>
      <c r="D683" s="3">
        <f>INDEX([3]关卡!$N$19:$N$2018,A683)</f>
        <v>323</v>
      </c>
      <c r="E683" s="3" t="s">
        <v>24</v>
      </c>
      <c r="F683" s="3" t="s">
        <v>26</v>
      </c>
      <c r="G683" s="3">
        <v>3</v>
      </c>
      <c r="H683" s="3">
        <v>0</v>
      </c>
      <c r="I683" s="3">
        <v>0</v>
      </c>
      <c r="J683" s="4">
        <v>1</v>
      </c>
      <c r="K683" s="4">
        <v>1</v>
      </c>
      <c r="L683" s="4">
        <v>2</v>
      </c>
      <c r="M683" s="3">
        <v>15</v>
      </c>
      <c r="N683" s="3">
        <v>2</v>
      </c>
      <c r="O683" s="3">
        <f>HLOOKUP(O$5,[1]非R能力!$B$8:$F$558,$C683+1,0)</f>
        <v>606778.23040635395</v>
      </c>
      <c r="P683" s="3">
        <f>HLOOKUP(P$5,[1]非R能力!$B$8:$F$558,$C683+1,0)</f>
        <v>95251.943028093432</v>
      </c>
      <c r="Q683" s="3">
        <f>HLOOKUP(Q$5,[1]非R能力!$B$8:$F$558,$C683+1,0)</f>
        <v>55786.696486897672</v>
      </c>
      <c r="R683" s="3">
        <f>HLOOKUP(R$5,[1]非R能力!$B$8:$F$558,$C683+1,0)</f>
        <v>71614.375188999722</v>
      </c>
      <c r="S683" s="3">
        <f>HLOOKUP(S$5,[1]非R能力!$B$8:$F$558,$C683+1,0)</f>
        <v>20981.054316571972</v>
      </c>
      <c r="T683" s="3">
        <f>INDEX([1]非R能力!$H$9:$H$558,D683)</f>
        <v>20729.144181917589</v>
      </c>
      <c r="U683" s="3">
        <f>IF(E683="小怪",0,IF(INDEX([1]非R能力!$FK$9:$FK$558,C683)=0,0,10))</f>
        <v>0</v>
      </c>
      <c r="V683" s="3">
        <f>IF(E683="小怪",0,IF(INDEX([1]非R能力!$FH$9:$FH$558,C683)=0,0,5000))</f>
        <v>0</v>
      </c>
      <c r="W683" s="3">
        <f>HLOOKUP(W$5,[2]人物技能基础!$O$3:$Q$553,$C683+1,0)</f>
        <v>3.637142857142857</v>
      </c>
      <c r="X683" s="3">
        <f>HLOOKUP(X$5,[2]人物技能基础!$O$3:$Q$553,$C683+1,0)</f>
        <v>2.0186428571428574</v>
      </c>
      <c r="Y683" s="3">
        <f>HLOOKUP(Y$5,[2]人物技能基础!$O$3:$Q$553,$C683+1,0)</f>
        <v>99.964285714285708</v>
      </c>
      <c r="Z683" s="3">
        <f t="shared" si="61"/>
        <v>511461</v>
      </c>
      <c r="AA683" s="3">
        <f t="shared" si="62"/>
        <v>11157</v>
      </c>
      <c r="AB683" s="3">
        <f t="shared" si="63"/>
        <v>0</v>
      </c>
      <c r="AC683" s="3">
        <f t="shared" si="64"/>
        <v>20981</v>
      </c>
      <c r="AD683" s="3">
        <f t="shared" si="65"/>
        <v>71614</v>
      </c>
    </row>
    <row r="684" spans="1:30" x14ac:dyDescent="0.15">
      <c r="A684" s="3">
        <v>679</v>
      </c>
      <c r="B684" s="3" t="str">
        <f t="shared" si="60"/>
        <v>关卡679小怪</v>
      </c>
      <c r="C684" s="3">
        <f>INDEX([3]关卡!$J$19:$J$2018,A684)</f>
        <v>323</v>
      </c>
      <c r="D684" s="3">
        <f>INDEX([3]关卡!$N$19:$N$2018,A684)</f>
        <v>323</v>
      </c>
      <c r="E684" s="3" t="s">
        <v>24</v>
      </c>
      <c r="F684" s="3" t="s">
        <v>26</v>
      </c>
      <c r="G684" s="3">
        <v>3</v>
      </c>
      <c r="H684" s="3">
        <v>0</v>
      </c>
      <c r="I684" s="3">
        <v>0</v>
      </c>
      <c r="J684" s="4">
        <v>1</v>
      </c>
      <c r="K684" s="4">
        <v>1</v>
      </c>
      <c r="L684" s="4">
        <v>2</v>
      </c>
      <c r="M684" s="3">
        <v>15</v>
      </c>
      <c r="N684" s="3">
        <v>2</v>
      </c>
      <c r="O684" s="3">
        <f>HLOOKUP(O$5,[1]非R能力!$B$8:$F$558,$C684+1,0)</f>
        <v>606778.23040635395</v>
      </c>
      <c r="P684" s="3">
        <f>HLOOKUP(P$5,[1]非R能力!$B$8:$F$558,$C684+1,0)</f>
        <v>95251.943028093432</v>
      </c>
      <c r="Q684" s="3">
        <f>HLOOKUP(Q$5,[1]非R能力!$B$8:$F$558,$C684+1,0)</f>
        <v>55786.696486897672</v>
      </c>
      <c r="R684" s="3">
        <f>HLOOKUP(R$5,[1]非R能力!$B$8:$F$558,$C684+1,0)</f>
        <v>71614.375188999722</v>
      </c>
      <c r="S684" s="3">
        <f>HLOOKUP(S$5,[1]非R能力!$B$8:$F$558,$C684+1,0)</f>
        <v>20981.054316571972</v>
      </c>
      <c r="T684" s="3">
        <f>INDEX([1]非R能力!$H$9:$H$558,D684)</f>
        <v>20729.144181917589</v>
      </c>
      <c r="U684" s="3">
        <f>IF(E684="小怪",0,IF(INDEX([1]非R能力!$FK$9:$FK$558,C684)=0,0,10))</f>
        <v>0</v>
      </c>
      <c r="V684" s="3">
        <f>IF(E684="小怪",0,IF(INDEX([1]非R能力!$FH$9:$FH$558,C684)=0,0,5000))</f>
        <v>0</v>
      </c>
      <c r="W684" s="3">
        <f>HLOOKUP(W$5,[2]人物技能基础!$O$3:$Q$553,$C684+1,0)</f>
        <v>3.637142857142857</v>
      </c>
      <c r="X684" s="3">
        <f>HLOOKUP(X$5,[2]人物技能基础!$O$3:$Q$553,$C684+1,0)</f>
        <v>2.0186428571428574</v>
      </c>
      <c r="Y684" s="3">
        <f>HLOOKUP(Y$5,[2]人物技能基础!$O$3:$Q$553,$C684+1,0)</f>
        <v>99.964285714285708</v>
      </c>
      <c r="Z684" s="3">
        <f t="shared" si="61"/>
        <v>511461</v>
      </c>
      <c r="AA684" s="3">
        <f t="shared" si="62"/>
        <v>11157</v>
      </c>
      <c r="AB684" s="3">
        <f t="shared" si="63"/>
        <v>0</v>
      </c>
      <c r="AC684" s="3">
        <f t="shared" si="64"/>
        <v>20981</v>
      </c>
      <c r="AD684" s="3">
        <f t="shared" si="65"/>
        <v>71614</v>
      </c>
    </row>
    <row r="685" spans="1:30" x14ac:dyDescent="0.15">
      <c r="A685" s="3">
        <v>680</v>
      </c>
      <c r="B685" s="3" t="str">
        <f t="shared" si="60"/>
        <v>关卡680小怪</v>
      </c>
      <c r="C685" s="3">
        <f>INDEX([3]关卡!$J$19:$J$2018,A685)</f>
        <v>323</v>
      </c>
      <c r="D685" s="3">
        <f>INDEX([3]关卡!$N$19:$N$2018,A685)</f>
        <v>323</v>
      </c>
      <c r="E685" s="3" t="s">
        <v>24</v>
      </c>
      <c r="F685" s="3" t="s">
        <v>26</v>
      </c>
      <c r="G685" s="3">
        <v>3</v>
      </c>
      <c r="H685" s="3">
        <v>0</v>
      </c>
      <c r="I685" s="3">
        <v>0</v>
      </c>
      <c r="J685" s="4">
        <v>1</v>
      </c>
      <c r="K685" s="4">
        <v>1</v>
      </c>
      <c r="L685" s="4">
        <v>2</v>
      </c>
      <c r="M685" s="3">
        <v>15</v>
      </c>
      <c r="N685" s="3">
        <v>2</v>
      </c>
      <c r="O685" s="3">
        <f>HLOOKUP(O$5,[1]非R能力!$B$8:$F$558,$C685+1,0)</f>
        <v>606778.23040635395</v>
      </c>
      <c r="P685" s="3">
        <f>HLOOKUP(P$5,[1]非R能力!$B$8:$F$558,$C685+1,0)</f>
        <v>95251.943028093432</v>
      </c>
      <c r="Q685" s="3">
        <f>HLOOKUP(Q$5,[1]非R能力!$B$8:$F$558,$C685+1,0)</f>
        <v>55786.696486897672</v>
      </c>
      <c r="R685" s="3">
        <f>HLOOKUP(R$5,[1]非R能力!$B$8:$F$558,$C685+1,0)</f>
        <v>71614.375188999722</v>
      </c>
      <c r="S685" s="3">
        <f>HLOOKUP(S$5,[1]非R能力!$B$8:$F$558,$C685+1,0)</f>
        <v>20981.054316571972</v>
      </c>
      <c r="T685" s="3">
        <f>INDEX([1]非R能力!$H$9:$H$558,D685)</f>
        <v>20729.144181917589</v>
      </c>
      <c r="U685" s="3">
        <f>IF(E685="小怪",0,IF(INDEX([1]非R能力!$FK$9:$FK$558,C685)=0,0,10))</f>
        <v>0</v>
      </c>
      <c r="V685" s="3">
        <f>IF(E685="小怪",0,IF(INDEX([1]非R能力!$FH$9:$FH$558,C685)=0,0,5000))</f>
        <v>0</v>
      </c>
      <c r="W685" s="3">
        <f>HLOOKUP(W$5,[2]人物技能基础!$O$3:$Q$553,$C685+1,0)</f>
        <v>3.637142857142857</v>
      </c>
      <c r="X685" s="3">
        <f>HLOOKUP(X$5,[2]人物技能基础!$O$3:$Q$553,$C685+1,0)</f>
        <v>2.0186428571428574</v>
      </c>
      <c r="Y685" s="3">
        <f>HLOOKUP(Y$5,[2]人物技能基础!$O$3:$Q$553,$C685+1,0)</f>
        <v>99.964285714285708</v>
      </c>
      <c r="Z685" s="3">
        <f t="shared" si="61"/>
        <v>511461</v>
      </c>
      <c r="AA685" s="3">
        <f t="shared" si="62"/>
        <v>11157</v>
      </c>
      <c r="AB685" s="3">
        <f t="shared" si="63"/>
        <v>0</v>
      </c>
      <c r="AC685" s="3">
        <f t="shared" si="64"/>
        <v>20981</v>
      </c>
      <c r="AD685" s="3">
        <f t="shared" si="65"/>
        <v>71614</v>
      </c>
    </row>
    <row r="686" spans="1:30" x14ac:dyDescent="0.15">
      <c r="A686" s="3">
        <v>681</v>
      </c>
      <c r="B686" s="3" t="str">
        <f t="shared" si="60"/>
        <v>关卡681小怪</v>
      </c>
      <c r="C686" s="3">
        <f>INDEX([3]关卡!$J$19:$J$2018,A686)</f>
        <v>323</v>
      </c>
      <c r="D686" s="3">
        <f>INDEX([3]关卡!$N$19:$N$2018,A686)</f>
        <v>323</v>
      </c>
      <c r="E686" s="3" t="s">
        <v>24</v>
      </c>
      <c r="F686" s="3" t="s">
        <v>26</v>
      </c>
      <c r="G686" s="3">
        <v>3</v>
      </c>
      <c r="H686" s="3">
        <v>0</v>
      </c>
      <c r="I686" s="3">
        <v>0</v>
      </c>
      <c r="J686" s="4">
        <v>1</v>
      </c>
      <c r="K686" s="4">
        <v>1</v>
      </c>
      <c r="L686" s="4">
        <v>2</v>
      </c>
      <c r="M686" s="3">
        <v>15</v>
      </c>
      <c r="N686" s="3">
        <v>2</v>
      </c>
      <c r="O686" s="3">
        <f>HLOOKUP(O$5,[1]非R能力!$B$8:$F$558,$C686+1,0)</f>
        <v>606778.23040635395</v>
      </c>
      <c r="P686" s="3">
        <f>HLOOKUP(P$5,[1]非R能力!$B$8:$F$558,$C686+1,0)</f>
        <v>95251.943028093432</v>
      </c>
      <c r="Q686" s="3">
        <f>HLOOKUP(Q$5,[1]非R能力!$B$8:$F$558,$C686+1,0)</f>
        <v>55786.696486897672</v>
      </c>
      <c r="R686" s="3">
        <f>HLOOKUP(R$5,[1]非R能力!$B$8:$F$558,$C686+1,0)</f>
        <v>71614.375188999722</v>
      </c>
      <c r="S686" s="3">
        <f>HLOOKUP(S$5,[1]非R能力!$B$8:$F$558,$C686+1,0)</f>
        <v>20981.054316571972</v>
      </c>
      <c r="T686" s="3">
        <f>INDEX([1]非R能力!$H$9:$H$558,D686)</f>
        <v>20729.144181917589</v>
      </c>
      <c r="U686" s="3">
        <f>IF(E686="小怪",0,IF(INDEX([1]非R能力!$FK$9:$FK$558,C686)=0,0,10))</f>
        <v>0</v>
      </c>
      <c r="V686" s="3">
        <f>IF(E686="小怪",0,IF(INDEX([1]非R能力!$FH$9:$FH$558,C686)=0,0,5000))</f>
        <v>0</v>
      </c>
      <c r="W686" s="3">
        <f>HLOOKUP(W$5,[2]人物技能基础!$O$3:$Q$553,$C686+1,0)</f>
        <v>3.637142857142857</v>
      </c>
      <c r="X686" s="3">
        <f>HLOOKUP(X$5,[2]人物技能基础!$O$3:$Q$553,$C686+1,0)</f>
        <v>2.0186428571428574</v>
      </c>
      <c r="Y686" s="3">
        <f>HLOOKUP(Y$5,[2]人物技能基础!$O$3:$Q$553,$C686+1,0)</f>
        <v>99.964285714285708</v>
      </c>
      <c r="Z686" s="3">
        <f t="shared" si="61"/>
        <v>511461</v>
      </c>
      <c r="AA686" s="3">
        <f t="shared" si="62"/>
        <v>11157</v>
      </c>
      <c r="AB686" s="3">
        <f t="shared" si="63"/>
        <v>0</v>
      </c>
      <c r="AC686" s="3">
        <f t="shared" si="64"/>
        <v>20981</v>
      </c>
      <c r="AD686" s="3">
        <f t="shared" si="65"/>
        <v>71614</v>
      </c>
    </row>
    <row r="687" spans="1:30" x14ac:dyDescent="0.15">
      <c r="A687" s="3">
        <v>682</v>
      </c>
      <c r="B687" s="3" t="str">
        <f t="shared" si="60"/>
        <v>关卡682小怪</v>
      </c>
      <c r="C687" s="3">
        <f>INDEX([3]关卡!$J$19:$J$2018,A687)</f>
        <v>324</v>
      </c>
      <c r="D687" s="3">
        <f>INDEX([3]关卡!$N$19:$N$2018,A687)</f>
        <v>324</v>
      </c>
      <c r="E687" s="3" t="s">
        <v>24</v>
      </c>
      <c r="F687" s="3" t="s">
        <v>26</v>
      </c>
      <c r="G687" s="3">
        <v>3</v>
      </c>
      <c r="H687" s="3">
        <v>0</v>
      </c>
      <c r="I687" s="3">
        <v>0</v>
      </c>
      <c r="J687" s="4">
        <v>1</v>
      </c>
      <c r="K687" s="4">
        <v>1</v>
      </c>
      <c r="L687" s="4">
        <v>2</v>
      </c>
      <c r="M687" s="3">
        <v>15</v>
      </c>
      <c r="N687" s="3">
        <v>2</v>
      </c>
      <c r="O687" s="3">
        <f>HLOOKUP(O$5,[1]非R能力!$B$8:$F$558,$C687+1,0)</f>
        <v>613964.64120541606</v>
      </c>
      <c r="P687" s="3">
        <f>HLOOKUP(P$5,[1]非R能力!$B$8:$F$558,$C687+1,0)</f>
        <v>96277.106941582912</v>
      </c>
      <c r="Q687" s="3">
        <f>HLOOKUP(Q$5,[1]非R能力!$B$8:$F$558,$C687+1,0)</f>
        <v>56316.894844091243</v>
      </c>
      <c r="R687" s="3">
        <f>HLOOKUP(R$5,[1]非R能力!$B$8:$F$558,$C687+1,0)</f>
        <v>66718.430677383236</v>
      </c>
      <c r="S687" s="3">
        <f>HLOOKUP(S$5,[1]非R能力!$B$8:$F$558,$C687+1,0)</f>
        <v>21164.487414412528</v>
      </c>
      <c r="T687" s="3">
        <f>INDEX([1]非R能力!$H$9:$H$558,D687)</f>
        <v>20863.033682501205</v>
      </c>
      <c r="U687" s="3">
        <f>IF(E687="小怪",0,IF(INDEX([1]非R能力!$FK$9:$FK$558,C687)=0,0,10))</f>
        <v>0</v>
      </c>
      <c r="V687" s="3">
        <f>IF(E687="小怪",0,IF(INDEX([1]非R能力!$FH$9:$FH$558,C687)=0,0,5000))</f>
        <v>0</v>
      </c>
      <c r="W687" s="3">
        <f>HLOOKUP(W$5,[2]人物技能基础!$O$3:$Q$553,$C687+1,0)</f>
        <v>3.637142857142857</v>
      </c>
      <c r="X687" s="3">
        <f>HLOOKUP(X$5,[2]人物技能基础!$O$3:$Q$553,$C687+1,0)</f>
        <v>2.0186428571428574</v>
      </c>
      <c r="Y687" s="3">
        <f>HLOOKUP(Y$5,[2]人物技能基础!$O$3:$Q$553,$C687+1,0)</f>
        <v>99.964285714285708</v>
      </c>
      <c r="Z687" s="3">
        <f t="shared" si="61"/>
        <v>516749</v>
      </c>
      <c r="AA687" s="3">
        <f t="shared" si="62"/>
        <v>11263</v>
      </c>
      <c r="AB687" s="3">
        <f t="shared" si="63"/>
        <v>0</v>
      </c>
      <c r="AC687" s="3">
        <f t="shared" si="64"/>
        <v>21164</v>
      </c>
      <c r="AD687" s="3">
        <f t="shared" si="65"/>
        <v>66718</v>
      </c>
    </row>
    <row r="688" spans="1:30" x14ac:dyDescent="0.15">
      <c r="A688" s="3">
        <v>683</v>
      </c>
      <c r="B688" s="3" t="str">
        <f t="shared" si="60"/>
        <v>关卡683小怪</v>
      </c>
      <c r="C688" s="3">
        <f>INDEX([3]关卡!$J$19:$J$2018,A688)</f>
        <v>324</v>
      </c>
      <c r="D688" s="3">
        <f>INDEX([3]关卡!$N$19:$N$2018,A688)</f>
        <v>324</v>
      </c>
      <c r="E688" s="3" t="s">
        <v>24</v>
      </c>
      <c r="F688" s="3" t="s">
        <v>26</v>
      </c>
      <c r="G688" s="3">
        <v>3</v>
      </c>
      <c r="H688" s="3">
        <v>0</v>
      </c>
      <c r="I688" s="3">
        <v>0</v>
      </c>
      <c r="J688" s="4">
        <v>1</v>
      </c>
      <c r="K688" s="4">
        <v>1</v>
      </c>
      <c r="L688" s="4">
        <v>2</v>
      </c>
      <c r="M688" s="3">
        <v>15</v>
      </c>
      <c r="N688" s="3">
        <v>2</v>
      </c>
      <c r="O688" s="3">
        <f>HLOOKUP(O$5,[1]非R能力!$B$8:$F$558,$C688+1,0)</f>
        <v>613964.64120541606</v>
      </c>
      <c r="P688" s="3">
        <f>HLOOKUP(P$5,[1]非R能力!$B$8:$F$558,$C688+1,0)</f>
        <v>96277.106941582912</v>
      </c>
      <c r="Q688" s="3">
        <f>HLOOKUP(Q$5,[1]非R能力!$B$8:$F$558,$C688+1,0)</f>
        <v>56316.894844091243</v>
      </c>
      <c r="R688" s="3">
        <f>HLOOKUP(R$5,[1]非R能力!$B$8:$F$558,$C688+1,0)</f>
        <v>66718.430677383236</v>
      </c>
      <c r="S688" s="3">
        <f>HLOOKUP(S$5,[1]非R能力!$B$8:$F$558,$C688+1,0)</f>
        <v>21164.487414412528</v>
      </c>
      <c r="T688" s="3">
        <f>INDEX([1]非R能力!$H$9:$H$558,D688)</f>
        <v>20863.033682501205</v>
      </c>
      <c r="U688" s="3">
        <f>IF(E688="小怪",0,IF(INDEX([1]非R能力!$FK$9:$FK$558,C688)=0,0,10))</f>
        <v>0</v>
      </c>
      <c r="V688" s="3">
        <f>IF(E688="小怪",0,IF(INDEX([1]非R能力!$FH$9:$FH$558,C688)=0,0,5000))</f>
        <v>0</v>
      </c>
      <c r="W688" s="3">
        <f>HLOOKUP(W$5,[2]人物技能基础!$O$3:$Q$553,$C688+1,0)</f>
        <v>3.637142857142857</v>
      </c>
      <c r="X688" s="3">
        <f>HLOOKUP(X$5,[2]人物技能基础!$O$3:$Q$553,$C688+1,0)</f>
        <v>2.0186428571428574</v>
      </c>
      <c r="Y688" s="3">
        <f>HLOOKUP(Y$5,[2]人物技能基础!$O$3:$Q$553,$C688+1,0)</f>
        <v>99.964285714285708</v>
      </c>
      <c r="Z688" s="3">
        <f t="shared" si="61"/>
        <v>516749</v>
      </c>
      <c r="AA688" s="3">
        <f t="shared" si="62"/>
        <v>11263</v>
      </c>
      <c r="AB688" s="3">
        <f t="shared" si="63"/>
        <v>0</v>
      </c>
      <c r="AC688" s="3">
        <f t="shared" si="64"/>
        <v>21164</v>
      </c>
      <c r="AD688" s="3">
        <f t="shared" si="65"/>
        <v>66718</v>
      </c>
    </row>
    <row r="689" spans="1:30" x14ac:dyDescent="0.15">
      <c r="A689" s="3">
        <v>684</v>
      </c>
      <c r="B689" s="3" t="str">
        <f t="shared" si="60"/>
        <v>关卡684小怪</v>
      </c>
      <c r="C689" s="3">
        <f>INDEX([3]关卡!$J$19:$J$2018,A689)</f>
        <v>324</v>
      </c>
      <c r="D689" s="3">
        <f>INDEX([3]关卡!$N$19:$N$2018,A689)</f>
        <v>324</v>
      </c>
      <c r="E689" s="3" t="s">
        <v>24</v>
      </c>
      <c r="F689" s="3" t="s">
        <v>26</v>
      </c>
      <c r="G689" s="3">
        <v>3</v>
      </c>
      <c r="H689" s="3">
        <v>0</v>
      </c>
      <c r="I689" s="3">
        <v>0</v>
      </c>
      <c r="J689" s="4">
        <v>1</v>
      </c>
      <c r="K689" s="4">
        <v>1</v>
      </c>
      <c r="L689" s="4">
        <v>2</v>
      </c>
      <c r="M689" s="3">
        <v>15</v>
      </c>
      <c r="N689" s="3">
        <v>2</v>
      </c>
      <c r="O689" s="3">
        <f>HLOOKUP(O$5,[1]非R能力!$B$8:$F$558,$C689+1,0)</f>
        <v>613964.64120541606</v>
      </c>
      <c r="P689" s="3">
        <f>HLOOKUP(P$5,[1]非R能力!$B$8:$F$558,$C689+1,0)</f>
        <v>96277.106941582912</v>
      </c>
      <c r="Q689" s="3">
        <f>HLOOKUP(Q$5,[1]非R能力!$B$8:$F$558,$C689+1,0)</f>
        <v>56316.894844091243</v>
      </c>
      <c r="R689" s="3">
        <f>HLOOKUP(R$5,[1]非R能力!$B$8:$F$558,$C689+1,0)</f>
        <v>66718.430677383236</v>
      </c>
      <c r="S689" s="3">
        <f>HLOOKUP(S$5,[1]非R能力!$B$8:$F$558,$C689+1,0)</f>
        <v>21164.487414412528</v>
      </c>
      <c r="T689" s="3">
        <f>INDEX([1]非R能力!$H$9:$H$558,D689)</f>
        <v>20863.033682501205</v>
      </c>
      <c r="U689" s="3">
        <f>IF(E689="小怪",0,IF(INDEX([1]非R能力!$FK$9:$FK$558,C689)=0,0,10))</f>
        <v>0</v>
      </c>
      <c r="V689" s="3">
        <f>IF(E689="小怪",0,IF(INDEX([1]非R能力!$FH$9:$FH$558,C689)=0,0,5000))</f>
        <v>0</v>
      </c>
      <c r="W689" s="3">
        <f>HLOOKUP(W$5,[2]人物技能基础!$O$3:$Q$553,$C689+1,0)</f>
        <v>3.637142857142857</v>
      </c>
      <c r="X689" s="3">
        <f>HLOOKUP(X$5,[2]人物技能基础!$O$3:$Q$553,$C689+1,0)</f>
        <v>2.0186428571428574</v>
      </c>
      <c r="Y689" s="3">
        <f>HLOOKUP(Y$5,[2]人物技能基础!$O$3:$Q$553,$C689+1,0)</f>
        <v>99.964285714285708</v>
      </c>
      <c r="Z689" s="3">
        <f t="shared" si="61"/>
        <v>516749</v>
      </c>
      <c r="AA689" s="3">
        <f t="shared" si="62"/>
        <v>11263</v>
      </c>
      <c r="AB689" s="3">
        <f t="shared" si="63"/>
        <v>0</v>
      </c>
      <c r="AC689" s="3">
        <f t="shared" si="64"/>
        <v>21164</v>
      </c>
      <c r="AD689" s="3">
        <f t="shared" si="65"/>
        <v>66718</v>
      </c>
    </row>
    <row r="690" spans="1:30" x14ac:dyDescent="0.15">
      <c r="A690" s="3">
        <v>685</v>
      </c>
      <c r="B690" s="3" t="str">
        <f t="shared" si="60"/>
        <v>关卡685小怪</v>
      </c>
      <c r="C690" s="3">
        <f>INDEX([3]关卡!$J$19:$J$2018,A690)</f>
        <v>324</v>
      </c>
      <c r="D690" s="3">
        <f>INDEX([3]关卡!$N$19:$N$2018,A690)</f>
        <v>324</v>
      </c>
      <c r="E690" s="3" t="s">
        <v>24</v>
      </c>
      <c r="F690" s="3" t="s">
        <v>26</v>
      </c>
      <c r="G690" s="3">
        <v>3</v>
      </c>
      <c r="H690" s="3">
        <v>0</v>
      </c>
      <c r="I690" s="3">
        <v>0</v>
      </c>
      <c r="J690" s="4">
        <v>1</v>
      </c>
      <c r="K690" s="4">
        <v>1</v>
      </c>
      <c r="L690" s="4">
        <v>2</v>
      </c>
      <c r="M690" s="3">
        <v>15</v>
      </c>
      <c r="N690" s="3">
        <v>2</v>
      </c>
      <c r="O690" s="3">
        <f>HLOOKUP(O$5,[1]非R能力!$B$8:$F$558,$C690+1,0)</f>
        <v>613964.64120541606</v>
      </c>
      <c r="P690" s="3">
        <f>HLOOKUP(P$5,[1]非R能力!$B$8:$F$558,$C690+1,0)</f>
        <v>96277.106941582912</v>
      </c>
      <c r="Q690" s="3">
        <f>HLOOKUP(Q$5,[1]非R能力!$B$8:$F$558,$C690+1,0)</f>
        <v>56316.894844091243</v>
      </c>
      <c r="R690" s="3">
        <f>HLOOKUP(R$5,[1]非R能力!$B$8:$F$558,$C690+1,0)</f>
        <v>66718.430677383236</v>
      </c>
      <c r="S690" s="3">
        <f>HLOOKUP(S$5,[1]非R能力!$B$8:$F$558,$C690+1,0)</f>
        <v>21164.487414412528</v>
      </c>
      <c r="T690" s="3">
        <f>INDEX([1]非R能力!$H$9:$H$558,D690)</f>
        <v>20863.033682501205</v>
      </c>
      <c r="U690" s="3">
        <f>IF(E690="小怪",0,IF(INDEX([1]非R能力!$FK$9:$FK$558,C690)=0,0,10))</f>
        <v>0</v>
      </c>
      <c r="V690" s="3">
        <f>IF(E690="小怪",0,IF(INDEX([1]非R能力!$FH$9:$FH$558,C690)=0,0,5000))</f>
        <v>0</v>
      </c>
      <c r="W690" s="3">
        <f>HLOOKUP(W$5,[2]人物技能基础!$O$3:$Q$553,$C690+1,0)</f>
        <v>3.637142857142857</v>
      </c>
      <c r="X690" s="3">
        <f>HLOOKUP(X$5,[2]人物技能基础!$O$3:$Q$553,$C690+1,0)</f>
        <v>2.0186428571428574</v>
      </c>
      <c r="Y690" s="3">
        <f>HLOOKUP(Y$5,[2]人物技能基础!$O$3:$Q$553,$C690+1,0)</f>
        <v>99.964285714285708</v>
      </c>
      <c r="Z690" s="3">
        <f t="shared" si="61"/>
        <v>516749</v>
      </c>
      <c r="AA690" s="3">
        <f t="shared" si="62"/>
        <v>11263</v>
      </c>
      <c r="AB690" s="3">
        <f t="shared" si="63"/>
        <v>0</v>
      </c>
      <c r="AC690" s="3">
        <f t="shared" si="64"/>
        <v>21164</v>
      </c>
      <c r="AD690" s="3">
        <f t="shared" si="65"/>
        <v>66718</v>
      </c>
    </row>
    <row r="691" spans="1:30" x14ac:dyDescent="0.15">
      <c r="A691" s="3">
        <v>686</v>
      </c>
      <c r="B691" s="3" t="str">
        <f t="shared" si="60"/>
        <v>关卡686小怪</v>
      </c>
      <c r="C691" s="3">
        <f>INDEX([3]关卡!$J$19:$J$2018,A691)</f>
        <v>324</v>
      </c>
      <c r="D691" s="3">
        <f>INDEX([3]关卡!$N$19:$N$2018,A691)</f>
        <v>324</v>
      </c>
      <c r="E691" s="3" t="s">
        <v>24</v>
      </c>
      <c r="F691" s="3" t="s">
        <v>26</v>
      </c>
      <c r="G691" s="3">
        <v>3</v>
      </c>
      <c r="H691" s="3">
        <v>0</v>
      </c>
      <c r="I691" s="3">
        <v>0</v>
      </c>
      <c r="J691" s="4">
        <v>1</v>
      </c>
      <c r="K691" s="4">
        <v>1</v>
      </c>
      <c r="L691" s="4">
        <v>2</v>
      </c>
      <c r="M691" s="3">
        <v>15</v>
      </c>
      <c r="N691" s="3">
        <v>2</v>
      </c>
      <c r="O691" s="3">
        <f>HLOOKUP(O$5,[1]非R能力!$B$8:$F$558,$C691+1,0)</f>
        <v>613964.64120541606</v>
      </c>
      <c r="P691" s="3">
        <f>HLOOKUP(P$5,[1]非R能力!$B$8:$F$558,$C691+1,0)</f>
        <v>96277.106941582912</v>
      </c>
      <c r="Q691" s="3">
        <f>HLOOKUP(Q$5,[1]非R能力!$B$8:$F$558,$C691+1,0)</f>
        <v>56316.894844091243</v>
      </c>
      <c r="R691" s="3">
        <f>HLOOKUP(R$5,[1]非R能力!$B$8:$F$558,$C691+1,0)</f>
        <v>66718.430677383236</v>
      </c>
      <c r="S691" s="3">
        <f>HLOOKUP(S$5,[1]非R能力!$B$8:$F$558,$C691+1,0)</f>
        <v>21164.487414412528</v>
      </c>
      <c r="T691" s="3">
        <f>INDEX([1]非R能力!$H$9:$H$558,D691)</f>
        <v>20863.033682501205</v>
      </c>
      <c r="U691" s="3">
        <f>IF(E691="小怪",0,IF(INDEX([1]非R能力!$FK$9:$FK$558,C691)=0,0,10))</f>
        <v>0</v>
      </c>
      <c r="V691" s="3">
        <f>IF(E691="小怪",0,IF(INDEX([1]非R能力!$FH$9:$FH$558,C691)=0,0,5000))</f>
        <v>0</v>
      </c>
      <c r="W691" s="3">
        <f>HLOOKUP(W$5,[2]人物技能基础!$O$3:$Q$553,$C691+1,0)</f>
        <v>3.637142857142857</v>
      </c>
      <c r="X691" s="3">
        <f>HLOOKUP(X$5,[2]人物技能基础!$O$3:$Q$553,$C691+1,0)</f>
        <v>2.0186428571428574</v>
      </c>
      <c r="Y691" s="3">
        <f>HLOOKUP(Y$5,[2]人物技能基础!$O$3:$Q$553,$C691+1,0)</f>
        <v>99.964285714285708</v>
      </c>
      <c r="Z691" s="3">
        <f t="shared" si="61"/>
        <v>516749</v>
      </c>
      <c r="AA691" s="3">
        <f t="shared" si="62"/>
        <v>11263</v>
      </c>
      <c r="AB691" s="3">
        <f t="shared" si="63"/>
        <v>0</v>
      </c>
      <c r="AC691" s="3">
        <f t="shared" si="64"/>
        <v>21164</v>
      </c>
      <c r="AD691" s="3">
        <f t="shared" si="65"/>
        <v>66718</v>
      </c>
    </row>
    <row r="692" spans="1:30" x14ac:dyDescent="0.15">
      <c r="A692" s="3">
        <v>687</v>
      </c>
      <c r="B692" s="3" t="str">
        <f t="shared" si="60"/>
        <v>关卡687小怪</v>
      </c>
      <c r="C692" s="3">
        <f>INDEX([3]关卡!$J$19:$J$2018,A692)</f>
        <v>324</v>
      </c>
      <c r="D692" s="3">
        <f>INDEX([3]关卡!$N$19:$N$2018,A692)</f>
        <v>324</v>
      </c>
      <c r="E692" s="3" t="s">
        <v>24</v>
      </c>
      <c r="F692" s="3" t="s">
        <v>26</v>
      </c>
      <c r="G692" s="3">
        <v>3</v>
      </c>
      <c r="H692" s="3">
        <v>0</v>
      </c>
      <c r="I692" s="3">
        <v>0</v>
      </c>
      <c r="J692" s="4">
        <v>1</v>
      </c>
      <c r="K692" s="4">
        <v>1</v>
      </c>
      <c r="L692" s="4">
        <v>2</v>
      </c>
      <c r="M692" s="3">
        <v>15</v>
      </c>
      <c r="N692" s="3">
        <v>2</v>
      </c>
      <c r="O692" s="3">
        <f>HLOOKUP(O$5,[1]非R能力!$B$8:$F$558,$C692+1,0)</f>
        <v>613964.64120541606</v>
      </c>
      <c r="P692" s="3">
        <f>HLOOKUP(P$5,[1]非R能力!$B$8:$F$558,$C692+1,0)</f>
        <v>96277.106941582912</v>
      </c>
      <c r="Q692" s="3">
        <f>HLOOKUP(Q$5,[1]非R能力!$B$8:$F$558,$C692+1,0)</f>
        <v>56316.894844091243</v>
      </c>
      <c r="R692" s="3">
        <f>HLOOKUP(R$5,[1]非R能力!$B$8:$F$558,$C692+1,0)</f>
        <v>66718.430677383236</v>
      </c>
      <c r="S692" s="3">
        <f>HLOOKUP(S$5,[1]非R能力!$B$8:$F$558,$C692+1,0)</f>
        <v>21164.487414412528</v>
      </c>
      <c r="T692" s="3">
        <f>INDEX([1]非R能力!$H$9:$H$558,D692)</f>
        <v>20863.033682501205</v>
      </c>
      <c r="U692" s="3">
        <f>IF(E692="小怪",0,IF(INDEX([1]非R能力!$FK$9:$FK$558,C692)=0,0,10))</f>
        <v>0</v>
      </c>
      <c r="V692" s="3">
        <f>IF(E692="小怪",0,IF(INDEX([1]非R能力!$FH$9:$FH$558,C692)=0,0,5000))</f>
        <v>0</v>
      </c>
      <c r="W692" s="3">
        <f>HLOOKUP(W$5,[2]人物技能基础!$O$3:$Q$553,$C692+1,0)</f>
        <v>3.637142857142857</v>
      </c>
      <c r="X692" s="3">
        <f>HLOOKUP(X$5,[2]人物技能基础!$O$3:$Q$553,$C692+1,0)</f>
        <v>2.0186428571428574</v>
      </c>
      <c r="Y692" s="3">
        <f>HLOOKUP(Y$5,[2]人物技能基础!$O$3:$Q$553,$C692+1,0)</f>
        <v>99.964285714285708</v>
      </c>
      <c r="Z692" s="3">
        <f t="shared" si="61"/>
        <v>516749</v>
      </c>
      <c r="AA692" s="3">
        <f t="shared" si="62"/>
        <v>11263</v>
      </c>
      <c r="AB692" s="3">
        <f t="shared" si="63"/>
        <v>0</v>
      </c>
      <c r="AC692" s="3">
        <f t="shared" si="64"/>
        <v>21164</v>
      </c>
      <c r="AD692" s="3">
        <f t="shared" si="65"/>
        <v>66718</v>
      </c>
    </row>
    <row r="693" spans="1:30" x14ac:dyDescent="0.15">
      <c r="A693" s="3">
        <v>688</v>
      </c>
      <c r="B693" s="3" t="str">
        <f t="shared" si="60"/>
        <v>关卡688小怪</v>
      </c>
      <c r="C693" s="3">
        <f>INDEX([3]关卡!$J$19:$J$2018,A693)</f>
        <v>324</v>
      </c>
      <c r="D693" s="3">
        <f>INDEX([3]关卡!$N$19:$N$2018,A693)</f>
        <v>324</v>
      </c>
      <c r="E693" s="3" t="s">
        <v>24</v>
      </c>
      <c r="F693" s="3" t="s">
        <v>26</v>
      </c>
      <c r="G693" s="3">
        <v>3</v>
      </c>
      <c r="H693" s="3">
        <v>0</v>
      </c>
      <c r="I693" s="3">
        <v>0</v>
      </c>
      <c r="J693" s="4">
        <v>1</v>
      </c>
      <c r="K693" s="4">
        <v>1</v>
      </c>
      <c r="L693" s="4">
        <v>2</v>
      </c>
      <c r="M693" s="3">
        <v>15</v>
      </c>
      <c r="N693" s="3">
        <v>2</v>
      </c>
      <c r="O693" s="3">
        <f>HLOOKUP(O$5,[1]非R能力!$B$8:$F$558,$C693+1,0)</f>
        <v>613964.64120541606</v>
      </c>
      <c r="P693" s="3">
        <f>HLOOKUP(P$5,[1]非R能力!$B$8:$F$558,$C693+1,0)</f>
        <v>96277.106941582912</v>
      </c>
      <c r="Q693" s="3">
        <f>HLOOKUP(Q$5,[1]非R能力!$B$8:$F$558,$C693+1,0)</f>
        <v>56316.894844091243</v>
      </c>
      <c r="R693" s="3">
        <f>HLOOKUP(R$5,[1]非R能力!$B$8:$F$558,$C693+1,0)</f>
        <v>66718.430677383236</v>
      </c>
      <c r="S693" s="3">
        <f>HLOOKUP(S$5,[1]非R能力!$B$8:$F$558,$C693+1,0)</f>
        <v>21164.487414412528</v>
      </c>
      <c r="T693" s="3">
        <f>INDEX([1]非R能力!$H$9:$H$558,D693)</f>
        <v>20863.033682501205</v>
      </c>
      <c r="U693" s="3">
        <f>IF(E693="小怪",0,IF(INDEX([1]非R能力!$FK$9:$FK$558,C693)=0,0,10))</f>
        <v>0</v>
      </c>
      <c r="V693" s="3">
        <f>IF(E693="小怪",0,IF(INDEX([1]非R能力!$FH$9:$FH$558,C693)=0,0,5000))</f>
        <v>0</v>
      </c>
      <c r="W693" s="3">
        <f>HLOOKUP(W$5,[2]人物技能基础!$O$3:$Q$553,$C693+1,0)</f>
        <v>3.637142857142857</v>
      </c>
      <c r="X693" s="3">
        <f>HLOOKUP(X$5,[2]人物技能基础!$O$3:$Q$553,$C693+1,0)</f>
        <v>2.0186428571428574</v>
      </c>
      <c r="Y693" s="3">
        <f>HLOOKUP(Y$5,[2]人物技能基础!$O$3:$Q$553,$C693+1,0)</f>
        <v>99.964285714285708</v>
      </c>
      <c r="Z693" s="3">
        <f t="shared" si="61"/>
        <v>516749</v>
      </c>
      <c r="AA693" s="3">
        <f t="shared" si="62"/>
        <v>11263</v>
      </c>
      <c r="AB693" s="3">
        <f t="shared" si="63"/>
        <v>0</v>
      </c>
      <c r="AC693" s="3">
        <f t="shared" si="64"/>
        <v>21164</v>
      </c>
      <c r="AD693" s="3">
        <f t="shared" si="65"/>
        <v>66718</v>
      </c>
    </row>
    <row r="694" spans="1:30" x14ac:dyDescent="0.15">
      <c r="A694" s="3">
        <v>689</v>
      </c>
      <c r="B694" s="3" t="str">
        <f t="shared" si="60"/>
        <v>关卡689小怪</v>
      </c>
      <c r="C694" s="3">
        <f>INDEX([3]关卡!$J$19:$J$2018,A694)</f>
        <v>325</v>
      </c>
      <c r="D694" s="3">
        <f>INDEX([3]关卡!$N$19:$N$2018,A694)</f>
        <v>325</v>
      </c>
      <c r="E694" s="3" t="s">
        <v>24</v>
      </c>
      <c r="F694" s="3" t="s">
        <v>26</v>
      </c>
      <c r="G694" s="3">
        <v>3</v>
      </c>
      <c r="H694" s="3">
        <v>0</v>
      </c>
      <c r="I694" s="3">
        <v>0</v>
      </c>
      <c r="J694" s="4">
        <v>1</v>
      </c>
      <c r="K694" s="4">
        <v>1</v>
      </c>
      <c r="L694" s="4">
        <v>2</v>
      </c>
      <c r="M694" s="3">
        <v>15</v>
      </c>
      <c r="N694" s="3">
        <v>2</v>
      </c>
      <c r="O694" s="3">
        <f>HLOOKUP(O$5,[1]非R能力!$B$8:$F$558,$C694+1,0)</f>
        <v>623773.64449385752</v>
      </c>
      <c r="P694" s="3">
        <f>HLOOKUP(P$5,[1]非R能力!$B$8:$F$558,$C694+1,0)</f>
        <v>97671.388917952921</v>
      </c>
      <c r="Q694" s="3">
        <f>HLOOKUP(Q$5,[1]非R能力!$B$8:$F$558,$C694+1,0)</f>
        <v>56956.21542369877</v>
      </c>
      <c r="R694" s="3">
        <f>HLOOKUP(R$5,[1]非R能力!$B$8:$F$558,$C694+1,0)</f>
        <v>61820.457070596145</v>
      </c>
      <c r="S694" s="3">
        <f>HLOOKUP(S$5,[1]非R能力!$B$8:$F$558,$C694+1,0)</f>
        <v>21333.564636601419</v>
      </c>
      <c r="T694" s="3">
        <f>INDEX([1]非R能力!$H$9:$H$558,D694)</f>
        <v>20997.594889119599</v>
      </c>
      <c r="U694" s="3">
        <f>IF(E694="小怪",0,IF(INDEX([1]非R能力!$FK$9:$FK$558,C694)=0,0,10))</f>
        <v>0</v>
      </c>
      <c r="V694" s="3">
        <f>IF(E694="小怪",0,IF(INDEX([1]非R能力!$FH$9:$FH$558,C694)=0,0,5000))</f>
        <v>0</v>
      </c>
      <c r="W694" s="3">
        <f>HLOOKUP(W$5,[2]人物技能基础!$O$3:$Q$553,$C694+1,0)</f>
        <v>3.637142857142857</v>
      </c>
      <c r="X694" s="3">
        <f>HLOOKUP(X$5,[2]人物技能基础!$O$3:$Q$553,$C694+1,0)</f>
        <v>2.0186428571428574</v>
      </c>
      <c r="Y694" s="3">
        <f>HLOOKUP(Y$5,[2]人物技能基础!$O$3:$Q$553,$C694+1,0)</f>
        <v>99.964285714285708</v>
      </c>
      <c r="Z694" s="3">
        <f t="shared" si="61"/>
        <v>523826</v>
      </c>
      <c r="AA694" s="3">
        <f t="shared" si="62"/>
        <v>11391</v>
      </c>
      <c r="AB694" s="3">
        <f t="shared" si="63"/>
        <v>0</v>
      </c>
      <c r="AC694" s="3">
        <f t="shared" si="64"/>
        <v>21333</v>
      </c>
      <c r="AD694" s="3">
        <f t="shared" si="65"/>
        <v>61820</v>
      </c>
    </row>
    <row r="695" spans="1:30" x14ac:dyDescent="0.15">
      <c r="A695" s="3">
        <v>690</v>
      </c>
      <c r="B695" s="3" t="str">
        <f t="shared" si="60"/>
        <v>关卡690小怪</v>
      </c>
      <c r="C695" s="3">
        <f>INDEX([3]关卡!$J$19:$J$2018,A695)</f>
        <v>325</v>
      </c>
      <c r="D695" s="3">
        <f>INDEX([3]关卡!$N$19:$N$2018,A695)</f>
        <v>325</v>
      </c>
      <c r="E695" s="3" t="s">
        <v>24</v>
      </c>
      <c r="F695" s="3" t="s">
        <v>26</v>
      </c>
      <c r="G695" s="3">
        <v>3</v>
      </c>
      <c r="H695" s="3">
        <v>0</v>
      </c>
      <c r="I695" s="3">
        <v>0</v>
      </c>
      <c r="J695" s="4">
        <v>1</v>
      </c>
      <c r="K695" s="4">
        <v>1</v>
      </c>
      <c r="L695" s="4">
        <v>2</v>
      </c>
      <c r="M695" s="3">
        <v>15</v>
      </c>
      <c r="N695" s="3">
        <v>2</v>
      </c>
      <c r="O695" s="3">
        <f>HLOOKUP(O$5,[1]非R能力!$B$8:$F$558,$C695+1,0)</f>
        <v>623773.64449385752</v>
      </c>
      <c r="P695" s="3">
        <f>HLOOKUP(P$5,[1]非R能力!$B$8:$F$558,$C695+1,0)</f>
        <v>97671.388917952921</v>
      </c>
      <c r="Q695" s="3">
        <f>HLOOKUP(Q$5,[1]非R能力!$B$8:$F$558,$C695+1,0)</f>
        <v>56956.21542369877</v>
      </c>
      <c r="R695" s="3">
        <f>HLOOKUP(R$5,[1]非R能力!$B$8:$F$558,$C695+1,0)</f>
        <v>61820.457070596145</v>
      </c>
      <c r="S695" s="3">
        <f>HLOOKUP(S$5,[1]非R能力!$B$8:$F$558,$C695+1,0)</f>
        <v>21333.564636601419</v>
      </c>
      <c r="T695" s="3">
        <f>INDEX([1]非R能力!$H$9:$H$558,D695)</f>
        <v>20997.594889119599</v>
      </c>
      <c r="U695" s="3">
        <f>IF(E695="小怪",0,IF(INDEX([1]非R能力!$FK$9:$FK$558,C695)=0,0,10))</f>
        <v>0</v>
      </c>
      <c r="V695" s="3">
        <f>IF(E695="小怪",0,IF(INDEX([1]非R能力!$FH$9:$FH$558,C695)=0,0,5000))</f>
        <v>0</v>
      </c>
      <c r="W695" s="3">
        <f>HLOOKUP(W$5,[2]人物技能基础!$O$3:$Q$553,$C695+1,0)</f>
        <v>3.637142857142857</v>
      </c>
      <c r="X695" s="3">
        <f>HLOOKUP(X$5,[2]人物技能基础!$O$3:$Q$553,$C695+1,0)</f>
        <v>2.0186428571428574</v>
      </c>
      <c r="Y695" s="3">
        <f>HLOOKUP(Y$5,[2]人物技能基础!$O$3:$Q$553,$C695+1,0)</f>
        <v>99.964285714285708</v>
      </c>
      <c r="Z695" s="3">
        <f t="shared" si="61"/>
        <v>523826</v>
      </c>
      <c r="AA695" s="3">
        <f t="shared" si="62"/>
        <v>11391</v>
      </c>
      <c r="AB695" s="3">
        <f t="shared" si="63"/>
        <v>0</v>
      </c>
      <c r="AC695" s="3">
        <f t="shared" si="64"/>
        <v>21333</v>
      </c>
      <c r="AD695" s="3">
        <f t="shared" si="65"/>
        <v>61820</v>
      </c>
    </row>
    <row r="696" spans="1:30" x14ac:dyDescent="0.15">
      <c r="A696" s="3">
        <v>691</v>
      </c>
      <c r="B696" s="3" t="str">
        <f t="shared" si="60"/>
        <v>关卡691小怪</v>
      </c>
      <c r="C696" s="3">
        <f>INDEX([3]关卡!$J$19:$J$2018,A696)</f>
        <v>325</v>
      </c>
      <c r="D696" s="3">
        <f>INDEX([3]关卡!$N$19:$N$2018,A696)</f>
        <v>325</v>
      </c>
      <c r="E696" s="3" t="s">
        <v>24</v>
      </c>
      <c r="F696" s="3" t="s">
        <v>26</v>
      </c>
      <c r="G696" s="3">
        <v>3</v>
      </c>
      <c r="H696" s="3">
        <v>0</v>
      </c>
      <c r="I696" s="3">
        <v>0</v>
      </c>
      <c r="J696" s="4">
        <v>1</v>
      </c>
      <c r="K696" s="4">
        <v>1</v>
      </c>
      <c r="L696" s="4">
        <v>2</v>
      </c>
      <c r="M696" s="3">
        <v>15</v>
      </c>
      <c r="N696" s="3">
        <v>2</v>
      </c>
      <c r="O696" s="3">
        <f>HLOOKUP(O$5,[1]非R能力!$B$8:$F$558,$C696+1,0)</f>
        <v>623773.64449385752</v>
      </c>
      <c r="P696" s="3">
        <f>HLOOKUP(P$5,[1]非R能力!$B$8:$F$558,$C696+1,0)</f>
        <v>97671.388917952921</v>
      </c>
      <c r="Q696" s="3">
        <f>HLOOKUP(Q$5,[1]非R能力!$B$8:$F$558,$C696+1,0)</f>
        <v>56956.21542369877</v>
      </c>
      <c r="R696" s="3">
        <f>HLOOKUP(R$5,[1]非R能力!$B$8:$F$558,$C696+1,0)</f>
        <v>61820.457070596145</v>
      </c>
      <c r="S696" s="3">
        <f>HLOOKUP(S$5,[1]非R能力!$B$8:$F$558,$C696+1,0)</f>
        <v>21333.564636601419</v>
      </c>
      <c r="T696" s="3">
        <f>INDEX([1]非R能力!$H$9:$H$558,D696)</f>
        <v>20997.594889119599</v>
      </c>
      <c r="U696" s="3">
        <f>IF(E696="小怪",0,IF(INDEX([1]非R能力!$FK$9:$FK$558,C696)=0,0,10))</f>
        <v>0</v>
      </c>
      <c r="V696" s="3">
        <f>IF(E696="小怪",0,IF(INDEX([1]非R能力!$FH$9:$FH$558,C696)=0,0,5000))</f>
        <v>0</v>
      </c>
      <c r="W696" s="3">
        <f>HLOOKUP(W$5,[2]人物技能基础!$O$3:$Q$553,$C696+1,0)</f>
        <v>3.637142857142857</v>
      </c>
      <c r="X696" s="3">
        <f>HLOOKUP(X$5,[2]人物技能基础!$O$3:$Q$553,$C696+1,0)</f>
        <v>2.0186428571428574</v>
      </c>
      <c r="Y696" s="3">
        <f>HLOOKUP(Y$5,[2]人物技能基础!$O$3:$Q$553,$C696+1,0)</f>
        <v>99.964285714285708</v>
      </c>
      <c r="Z696" s="3">
        <f t="shared" si="61"/>
        <v>523826</v>
      </c>
      <c r="AA696" s="3">
        <f t="shared" si="62"/>
        <v>11391</v>
      </c>
      <c r="AB696" s="3">
        <f t="shared" si="63"/>
        <v>0</v>
      </c>
      <c r="AC696" s="3">
        <f t="shared" si="64"/>
        <v>21333</v>
      </c>
      <c r="AD696" s="3">
        <f t="shared" si="65"/>
        <v>61820</v>
      </c>
    </row>
    <row r="697" spans="1:30" x14ac:dyDescent="0.15">
      <c r="A697" s="3">
        <v>692</v>
      </c>
      <c r="B697" s="3" t="str">
        <f t="shared" si="60"/>
        <v>关卡692小怪</v>
      </c>
      <c r="C697" s="3">
        <f>INDEX([3]关卡!$J$19:$J$2018,A697)</f>
        <v>325</v>
      </c>
      <c r="D697" s="3">
        <f>INDEX([3]关卡!$N$19:$N$2018,A697)</f>
        <v>325</v>
      </c>
      <c r="E697" s="3" t="s">
        <v>24</v>
      </c>
      <c r="F697" s="3" t="s">
        <v>26</v>
      </c>
      <c r="G697" s="3">
        <v>3</v>
      </c>
      <c r="H697" s="3">
        <v>0</v>
      </c>
      <c r="I697" s="3">
        <v>0</v>
      </c>
      <c r="J697" s="4">
        <v>1</v>
      </c>
      <c r="K697" s="4">
        <v>1</v>
      </c>
      <c r="L697" s="4">
        <v>2</v>
      </c>
      <c r="M697" s="3">
        <v>15</v>
      </c>
      <c r="N697" s="3">
        <v>2</v>
      </c>
      <c r="O697" s="3">
        <f>HLOOKUP(O$5,[1]非R能力!$B$8:$F$558,$C697+1,0)</f>
        <v>623773.64449385752</v>
      </c>
      <c r="P697" s="3">
        <f>HLOOKUP(P$5,[1]非R能力!$B$8:$F$558,$C697+1,0)</f>
        <v>97671.388917952921</v>
      </c>
      <c r="Q697" s="3">
        <f>HLOOKUP(Q$5,[1]非R能力!$B$8:$F$558,$C697+1,0)</f>
        <v>56956.21542369877</v>
      </c>
      <c r="R697" s="3">
        <f>HLOOKUP(R$5,[1]非R能力!$B$8:$F$558,$C697+1,0)</f>
        <v>61820.457070596145</v>
      </c>
      <c r="S697" s="3">
        <f>HLOOKUP(S$5,[1]非R能力!$B$8:$F$558,$C697+1,0)</f>
        <v>21333.564636601419</v>
      </c>
      <c r="T697" s="3">
        <f>INDEX([1]非R能力!$H$9:$H$558,D697)</f>
        <v>20997.594889119599</v>
      </c>
      <c r="U697" s="3">
        <f>IF(E697="小怪",0,IF(INDEX([1]非R能力!$FK$9:$FK$558,C697)=0,0,10))</f>
        <v>0</v>
      </c>
      <c r="V697" s="3">
        <f>IF(E697="小怪",0,IF(INDEX([1]非R能力!$FH$9:$FH$558,C697)=0,0,5000))</f>
        <v>0</v>
      </c>
      <c r="W697" s="3">
        <f>HLOOKUP(W$5,[2]人物技能基础!$O$3:$Q$553,$C697+1,0)</f>
        <v>3.637142857142857</v>
      </c>
      <c r="X697" s="3">
        <f>HLOOKUP(X$5,[2]人物技能基础!$O$3:$Q$553,$C697+1,0)</f>
        <v>2.0186428571428574</v>
      </c>
      <c r="Y697" s="3">
        <f>HLOOKUP(Y$5,[2]人物技能基础!$O$3:$Q$553,$C697+1,0)</f>
        <v>99.964285714285708</v>
      </c>
      <c r="Z697" s="3">
        <f t="shared" si="61"/>
        <v>523826</v>
      </c>
      <c r="AA697" s="3">
        <f t="shared" si="62"/>
        <v>11391</v>
      </c>
      <c r="AB697" s="3">
        <f t="shared" si="63"/>
        <v>0</v>
      </c>
      <c r="AC697" s="3">
        <f t="shared" si="64"/>
        <v>21333</v>
      </c>
      <c r="AD697" s="3">
        <f t="shared" si="65"/>
        <v>61820</v>
      </c>
    </row>
    <row r="698" spans="1:30" x14ac:dyDescent="0.15">
      <c r="A698" s="3">
        <v>693</v>
      </c>
      <c r="B698" s="3" t="str">
        <f t="shared" si="60"/>
        <v>关卡693小怪</v>
      </c>
      <c r="C698" s="3">
        <f>INDEX([3]关卡!$J$19:$J$2018,A698)</f>
        <v>325</v>
      </c>
      <c r="D698" s="3">
        <f>INDEX([3]关卡!$N$19:$N$2018,A698)</f>
        <v>325</v>
      </c>
      <c r="E698" s="3" t="s">
        <v>24</v>
      </c>
      <c r="F698" s="3" t="s">
        <v>26</v>
      </c>
      <c r="G698" s="3">
        <v>3</v>
      </c>
      <c r="H698" s="3">
        <v>0</v>
      </c>
      <c r="I698" s="3">
        <v>0</v>
      </c>
      <c r="J698" s="4">
        <v>1</v>
      </c>
      <c r="K698" s="4">
        <v>1</v>
      </c>
      <c r="L698" s="4">
        <v>2</v>
      </c>
      <c r="M698" s="3">
        <v>15</v>
      </c>
      <c r="N698" s="3">
        <v>2</v>
      </c>
      <c r="O698" s="3">
        <f>HLOOKUP(O$5,[1]非R能力!$B$8:$F$558,$C698+1,0)</f>
        <v>623773.64449385752</v>
      </c>
      <c r="P698" s="3">
        <f>HLOOKUP(P$5,[1]非R能力!$B$8:$F$558,$C698+1,0)</f>
        <v>97671.388917952921</v>
      </c>
      <c r="Q698" s="3">
        <f>HLOOKUP(Q$5,[1]非R能力!$B$8:$F$558,$C698+1,0)</f>
        <v>56956.21542369877</v>
      </c>
      <c r="R698" s="3">
        <f>HLOOKUP(R$5,[1]非R能力!$B$8:$F$558,$C698+1,0)</f>
        <v>61820.457070596145</v>
      </c>
      <c r="S698" s="3">
        <f>HLOOKUP(S$5,[1]非R能力!$B$8:$F$558,$C698+1,0)</f>
        <v>21333.564636601419</v>
      </c>
      <c r="T698" s="3">
        <f>INDEX([1]非R能力!$H$9:$H$558,D698)</f>
        <v>20997.594889119599</v>
      </c>
      <c r="U698" s="3">
        <f>IF(E698="小怪",0,IF(INDEX([1]非R能力!$FK$9:$FK$558,C698)=0,0,10))</f>
        <v>0</v>
      </c>
      <c r="V698" s="3">
        <f>IF(E698="小怪",0,IF(INDEX([1]非R能力!$FH$9:$FH$558,C698)=0,0,5000))</f>
        <v>0</v>
      </c>
      <c r="W698" s="3">
        <f>HLOOKUP(W$5,[2]人物技能基础!$O$3:$Q$553,$C698+1,0)</f>
        <v>3.637142857142857</v>
      </c>
      <c r="X698" s="3">
        <f>HLOOKUP(X$5,[2]人物技能基础!$O$3:$Q$553,$C698+1,0)</f>
        <v>2.0186428571428574</v>
      </c>
      <c r="Y698" s="3">
        <f>HLOOKUP(Y$5,[2]人物技能基础!$O$3:$Q$553,$C698+1,0)</f>
        <v>99.964285714285708</v>
      </c>
      <c r="Z698" s="3">
        <f t="shared" si="61"/>
        <v>523826</v>
      </c>
      <c r="AA698" s="3">
        <f t="shared" si="62"/>
        <v>11391</v>
      </c>
      <c r="AB698" s="3">
        <f t="shared" si="63"/>
        <v>0</v>
      </c>
      <c r="AC698" s="3">
        <f t="shared" si="64"/>
        <v>21333</v>
      </c>
      <c r="AD698" s="3">
        <f t="shared" si="65"/>
        <v>61820</v>
      </c>
    </row>
    <row r="699" spans="1:30" x14ac:dyDescent="0.15">
      <c r="A699" s="3">
        <v>694</v>
      </c>
      <c r="B699" s="3" t="str">
        <f t="shared" si="60"/>
        <v>关卡694小怪</v>
      </c>
      <c r="C699" s="3">
        <f>INDEX([3]关卡!$J$19:$J$2018,A699)</f>
        <v>325</v>
      </c>
      <c r="D699" s="3">
        <f>INDEX([3]关卡!$N$19:$N$2018,A699)</f>
        <v>325</v>
      </c>
      <c r="E699" s="3" t="s">
        <v>24</v>
      </c>
      <c r="F699" s="3" t="s">
        <v>26</v>
      </c>
      <c r="G699" s="3">
        <v>3</v>
      </c>
      <c r="H699" s="3">
        <v>0</v>
      </c>
      <c r="I699" s="3">
        <v>0</v>
      </c>
      <c r="J699" s="4">
        <v>1</v>
      </c>
      <c r="K699" s="4">
        <v>1</v>
      </c>
      <c r="L699" s="4">
        <v>2</v>
      </c>
      <c r="M699" s="3">
        <v>15</v>
      </c>
      <c r="N699" s="3">
        <v>2</v>
      </c>
      <c r="O699" s="3">
        <f>HLOOKUP(O$5,[1]非R能力!$B$8:$F$558,$C699+1,0)</f>
        <v>623773.64449385752</v>
      </c>
      <c r="P699" s="3">
        <f>HLOOKUP(P$5,[1]非R能力!$B$8:$F$558,$C699+1,0)</f>
        <v>97671.388917952921</v>
      </c>
      <c r="Q699" s="3">
        <f>HLOOKUP(Q$5,[1]非R能力!$B$8:$F$558,$C699+1,0)</f>
        <v>56956.21542369877</v>
      </c>
      <c r="R699" s="3">
        <f>HLOOKUP(R$5,[1]非R能力!$B$8:$F$558,$C699+1,0)</f>
        <v>61820.457070596145</v>
      </c>
      <c r="S699" s="3">
        <f>HLOOKUP(S$5,[1]非R能力!$B$8:$F$558,$C699+1,0)</f>
        <v>21333.564636601419</v>
      </c>
      <c r="T699" s="3">
        <f>INDEX([1]非R能力!$H$9:$H$558,D699)</f>
        <v>20997.594889119599</v>
      </c>
      <c r="U699" s="3">
        <f>IF(E699="小怪",0,IF(INDEX([1]非R能力!$FK$9:$FK$558,C699)=0,0,10))</f>
        <v>0</v>
      </c>
      <c r="V699" s="3">
        <f>IF(E699="小怪",0,IF(INDEX([1]非R能力!$FH$9:$FH$558,C699)=0,0,5000))</f>
        <v>0</v>
      </c>
      <c r="W699" s="3">
        <f>HLOOKUP(W$5,[2]人物技能基础!$O$3:$Q$553,$C699+1,0)</f>
        <v>3.637142857142857</v>
      </c>
      <c r="X699" s="3">
        <f>HLOOKUP(X$5,[2]人物技能基础!$O$3:$Q$553,$C699+1,0)</f>
        <v>2.0186428571428574</v>
      </c>
      <c r="Y699" s="3">
        <f>HLOOKUP(Y$5,[2]人物技能基础!$O$3:$Q$553,$C699+1,0)</f>
        <v>99.964285714285708</v>
      </c>
      <c r="Z699" s="3">
        <f t="shared" si="61"/>
        <v>523826</v>
      </c>
      <c r="AA699" s="3">
        <f t="shared" si="62"/>
        <v>11391</v>
      </c>
      <c r="AB699" s="3">
        <f t="shared" si="63"/>
        <v>0</v>
      </c>
      <c r="AC699" s="3">
        <f t="shared" si="64"/>
        <v>21333</v>
      </c>
      <c r="AD699" s="3">
        <f t="shared" si="65"/>
        <v>61820</v>
      </c>
    </row>
    <row r="700" spans="1:30" x14ac:dyDescent="0.15">
      <c r="A700" s="3">
        <v>695</v>
      </c>
      <c r="B700" s="3" t="str">
        <f t="shared" si="60"/>
        <v>关卡695小怪</v>
      </c>
      <c r="C700" s="3">
        <f>INDEX([3]关卡!$J$19:$J$2018,A700)</f>
        <v>325</v>
      </c>
      <c r="D700" s="3">
        <f>INDEX([3]关卡!$N$19:$N$2018,A700)</f>
        <v>325</v>
      </c>
      <c r="E700" s="3" t="s">
        <v>24</v>
      </c>
      <c r="F700" s="3" t="s">
        <v>26</v>
      </c>
      <c r="G700" s="3">
        <v>3</v>
      </c>
      <c r="H700" s="3">
        <v>0</v>
      </c>
      <c r="I700" s="3">
        <v>0</v>
      </c>
      <c r="J700" s="4">
        <v>1</v>
      </c>
      <c r="K700" s="4">
        <v>1</v>
      </c>
      <c r="L700" s="4">
        <v>2</v>
      </c>
      <c r="M700" s="3">
        <v>15</v>
      </c>
      <c r="N700" s="3">
        <v>2</v>
      </c>
      <c r="O700" s="3">
        <f>HLOOKUP(O$5,[1]非R能力!$B$8:$F$558,$C700+1,0)</f>
        <v>623773.64449385752</v>
      </c>
      <c r="P700" s="3">
        <f>HLOOKUP(P$5,[1]非R能力!$B$8:$F$558,$C700+1,0)</f>
        <v>97671.388917952921</v>
      </c>
      <c r="Q700" s="3">
        <f>HLOOKUP(Q$5,[1]非R能力!$B$8:$F$558,$C700+1,0)</f>
        <v>56956.21542369877</v>
      </c>
      <c r="R700" s="3">
        <f>HLOOKUP(R$5,[1]非R能力!$B$8:$F$558,$C700+1,0)</f>
        <v>61820.457070596145</v>
      </c>
      <c r="S700" s="3">
        <f>HLOOKUP(S$5,[1]非R能力!$B$8:$F$558,$C700+1,0)</f>
        <v>21333.564636601419</v>
      </c>
      <c r="T700" s="3">
        <f>INDEX([1]非R能力!$H$9:$H$558,D700)</f>
        <v>20997.594889119599</v>
      </c>
      <c r="U700" s="3">
        <f>IF(E700="小怪",0,IF(INDEX([1]非R能力!$FK$9:$FK$558,C700)=0,0,10))</f>
        <v>0</v>
      </c>
      <c r="V700" s="3">
        <f>IF(E700="小怪",0,IF(INDEX([1]非R能力!$FH$9:$FH$558,C700)=0,0,5000))</f>
        <v>0</v>
      </c>
      <c r="W700" s="3">
        <f>HLOOKUP(W$5,[2]人物技能基础!$O$3:$Q$553,$C700+1,0)</f>
        <v>3.637142857142857</v>
      </c>
      <c r="X700" s="3">
        <f>HLOOKUP(X$5,[2]人物技能基础!$O$3:$Q$553,$C700+1,0)</f>
        <v>2.0186428571428574</v>
      </c>
      <c r="Y700" s="3">
        <f>HLOOKUP(Y$5,[2]人物技能基础!$O$3:$Q$553,$C700+1,0)</f>
        <v>99.964285714285708</v>
      </c>
      <c r="Z700" s="3">
        <f t="shared" si="61"/>
        <v>523826</v>
      </c>
      <c r="AA700" s="3">
        <f t="shared" si="62"/>
        <v>11391</v>
      </c>
      <c r="AB700" s="3">
        <f t="shared" si="63"/>
        <v>0</v>
      </c>
      <c r="AC700" s="3">
        <f t="shared" si="64"/>
        <v>21333</v>
      </c>
      <c r="AD700" s="3">
        <f t="shared" si="65"/>
        <v>61820</v>
      </c>
    </row>
    <row r="701" spans="1:30" x14ac:dyDescent="0.15">
      <c r="A701" s="3">
        <v>696</v>
      </c>
      <c r="B701" s="3" t="str">
        <f t="shared" si="60"/>
        <v>关卡696小怪</v>
      </c>
      <c r="C701" s="3">
        <f>INDEX([3]关卡!$J$19:$J$2018,A701)</f>
        <v>326</v>
      </c>
      <c r="D701" s="3">
        <f>INDEX([3]关卡!$N$19:$N$2018,A701)</f>
        <v>326</v>
      </c>
      <c r="E701" s="3" t="s">
        <v>24</v>
      </c>
      <c r="F701" s="3" t="s">
        <v>26</v>
      </c>
      <c r="G701" s="3">
        <v>3</v>
      </c>
      <c r="H701" s="3">
        <v>0</v>
      </c>
      <c r="I701" s="3">
        <v>0</v>
      </c>
      <c r="J701" s="4">
        <v>1</v>
      </c>
      <c r="K701" s="4">
        <v>1</v>
      </c>
      <c r="L701" s="4">
        <v>2</v>
      </c>
      <c r="M701" s="3">
        <v>15</v>
      </c>
      <c r="N701" s="3">
        <v>2</v>
      </c>
      <c r="O701" s="3">
        <f>HLOOKUP(O$5,[1]非R能力!$B$8:$F$558,$C701+1,0)</f>
        <v>632210.37826549844</v>
      </c>
      <c r="P701" s="3">
        <f>HLOOKUP(P$5,[1]非R能力!$B$8:$F$558,$C701+1,0)</f>
        <v>98879.265043421285</v>
      </c>
      <c r="Q701" s="3">
        <f>HLOOKUP(Q$5,[1]非R能力!$B$8:$F$558,$C701+1,0)</f>
        <v>58851.756802495554</v>
      </c>
      <c r="R701" s="3">
        <f>HLOOKUP(R$5,[1]非R能力!$B$8:$F$558,$C701+1,0)</f>
        <v>56921.804832661161</v>
      </c>
      <c r="S701" s="3">
        <f>HLOOKUP(S$5,[1]非R能力!$B$8:$F$558,$C701+1,0)</f>
        <v>21517.421352845475</v>
      </c>
      <c r="T701" s="3">
        <f>INDEX([1]非R能力!$H$9:$H$558,D701)</f>
        <v>21132.830580093669</v>
      </c>
      <c r="U701" s="3">
        <f>IF(E701="小怪",0,IF(INDEX([1]非R能力!$FK$9:$FK$558,C701)=0,0,10))</f>
        <v>0</v>
      </c>
      <c r="V701" s="3">
        <f>IF(E701="小怪",0,IF(INDEX([1]非R能力!$FH$9:$FH$558,C701)=0,0,5000))</f>
        <v>0</v>
      </c>
      <c r="W701" s="3">
        <f>HLOOKUP(W$5,[2]人物技能基础!$O$3:$Q$553,$C701+1,0)</f>
        <v>3.637142857142857</v>
      </c>
      <c r="X701" s="3">
        <f>HLOOKUP(X$5,[2]人物技能基础!$O$3:$Q$553,$C701+1,0)</f>
        <v>2.0186428571428574</v>
      </c>
      <c r="Y701" s="3">
        <f>HLOOKUP(Y$5,[2]人物技能基础!$O$3:$Q$553,$C701+1,0)</f>
        <v>99.964285714285708</v>
      </c>
      <c r="Z701" s="3">
        <f t="shared" si="61"/>
        <v>530003</v>
      </c>
      <c r="AA701" s="3">
        <f t="shared" si="62"/>
        <v>11770</v>
      </c>
      <c r="AB701" s="3">
        <f t="shared" si="63"/>
        <v>0</v>
      </c>
      <c r="AC701" s="3">
        <f t="shared" si="64"/>
        <v>21517</v>
      </c>
      <c r="AD701" s="3">
        <f t="shared" si="65"/>
        <v>56921</v>
      </c>
    </row>
    <row r="702" spans="1:30" x14ac:dyDescent="0.15">
      <c r="A702" s="3">
        <v>697</v>
      </c>
      <c r="B702" s="3" t="str">
        <f t="shared" si="60"/>
        <v>关卡697小怪</v>
      </c>
      <c r="C702" s="3">
        <f>INDEX([3]关卡!$J$19:$J$2018,A702)</f>
        <v>326</v>
      </c>
      <c r="D702" s="3">
        <f>INDEX([3]关卡!$N$19:$N$2018,A702)</f>
        <v>326</v>
      </c>
      <c r="E702" s="3" t="s">
        <v>24</v>
      </c>
      <c r="F702" s="3" t="s">
        <v>26</v>
      </c>
      <c r="G702" s="3">
        <v>3</v>
      </c>
      <c r="H702" s="3">
        <v>0</v>
      </c>
      <c r="I702" s="3">
        <v>0</v>
      </c>
      <c r="J702" s="4">
        <v>1</v>
      </c>
      <c r="K702" s="4">
        <v>1</v>
      </c>
      <c r="L702" s="4">
        <v>2</v>
      </c>
      <c r="M702" s="3">
        <v>15</v>
      </c>
      <c r="N702" s="3">
        <v>2</v>
      </c>
      <c r="O702" s="3">
        <f>HLOOKUP(O$5,[1]非R能力!$B$8:$F$558,$C702+1,0)</f>
        <v>632210.37826549844</v>
      </c>
      <c r="P702" s="3">
        <f>HLOOKUP(P$5,[1]非R能力!$B$8:$F$558,$C702+1,0)</f>
        <v>98879.265043421285</v>
      </c>
      <c r="Q702" s="3">
        <f>HLOOKUP(Q$5,[1]非R能力!$B$8:$F$558,$C702+1,0)</f>
        <v>58851.756802495554</v>
      </c>
      <c r="R702" s="3">
        <f>HLOOKUP(R$5,[1]非R能力!$B$8:$F$558,$C702+1,0)</f>
        <v>56921.804832661161</v>
      </c>
      <c r="S702" s="3">
        <f>HLOOKUP(S$5,[1]非R能力!$B$8:$F$558,$C702+1,0)</f>
        <v>21517.421352845475</v>
      </c>
      <c r="T702" s="3">
        <f>INDEX([1]非R能力!$H$9:$H$558,D702)</f>
        <v>21132.830580093669</v>
      </c>
      <c r="U702" s="3">
        <f>IF(E702="小怪",0,IF(INDEX([1]非R能力!$FK$9:$FK$558,C702)=0,0,10))</f>
        <v>0</v>
      </c>
      <c r="V702" s="3">
        <f>IF(E702="小怪",0,IF(INDEX([1]非R能力!$FH$9:$FH$558,C702)=0,0,5000))</f>
        <v>0</v>
      </c>
      <c r="W702" s="3">
        <f>HLOOKUP(W$5,[2]人物技能基础!$O$3:$Q$553,$C702+1,0)</f>
        <v>3.637142857142857</v>
      </c>
      <c r="X702" s="3">
        <f>HLOOKUP(X$5,[2]人物技能基础!$O$3:$Q$553,$C702+1,0)</f>
        <v>2.0186428571428574</v>
      </c>
      <c r="Y702" s="3">
        <f>HLOOKUP(Y$5,[2]人物技能基础!$O$3:$Q$553,$C702+1,0)</f>
        <v>99.964285714285708</v>
      </c>
      <c r="Z702" s="3">
        <f t="shared" si="61"/>
        <v>530003</v>
      </c>
      <c r="AA702" s="3">
        <f t="shared" si="62"/>
        <v>11770</v>
      </c>
      <c r="AB702" s="3">
        <f t="shared" si="63"/>
        <v>0</v>
      </c>
      <c r="AC702" s="3">
        <f t="shared" si="64"/>
        <v>21517</v>
      </c>
      <c r="AD702" s="3">
        <f t="shared" si="65"/>
        <v>56921</v>
      </c>
    </row>
    <row r="703" spans="1:30" x14ac:dyDescent="0.15">
      <c r="A703" s="3">
        <v>698</v>
      </c>
      <c r="B703" s="3" t="str">
        <f t="shared" si="60"/>
        <v>关卡698小怪</v>
      </c>
      <c r="C703" s="3">
        <f>INDEX([3]关卡!$J$19:$J$2018,A703)</f>
        <v>326</v>
      </c>
      <c r="D703" s="3">
        <f>INDEX([3]关卡!$N$19:$N$2018,A703)</f>
        <v>326</v>
      </c>
      <c r="E703" s="3" t="s">
        <v>24</v>
      </c>
      <c r="F703" s="3" t="s">
        <v>26</v>
      </c>
      <c r="G703" s="3">
        <v>3</v>
      </c>
      <c r="H703" s="3">
        <v>0</v>
      </c>
      <c r="I703" s="3">
        <v>0</v>
      </c>
      <c r="J703" s="4">
        <v>1</v>
      </c>
      <c r="K703" s="4">
        <v>1</v>
      </c>
      <c r="L703" s="4">
        <v>2</v>
      </c>
      <c r="M703" s="3">
        <v>15</v>
      </c>
      <c r="N703" s="3">
        <v>2</v>
      </c>
      <c r="O703" s="3">
        <f>HLOOKUP(O$5,[1]非R能力!$B$8:$F$558,$C703+1,0)</f>
        <v>632210.37826549844</v>
      </c>
      <c r="P703" s="3">
        <f>HLOOKUP(P$5,[1]非R能力!$B$8:$F$558,$C703+1,0)</f>
        <v>98879.265043421285</v>
      </c>
      <c r="Q703" s="3">
        <f>HLOOKUP(Q$5,[1]非R能力!$B$8:$F$558,$C703+1,0)</f>
        <v>58851.756802495554</v>
      </c>
      <c r="R703" s="3">
        <f>HLOOKUP(R$5,[1]非R能力!$B$8:$F$558,$C703+1,0)</f>
        <v>56921.804832661161</v>
      </c>
      <c r="S703" s="3">
        <f>HLOOKUP(S$5,[1]非R能力!$B$8:$F$558,$C703+1,0)</f>
        <v>21517.421352845475</v>
      </c>
      <c r="T703" s="3">
        <f>INDEX([1]非R能力!$H$9:$H$558,D703)</f>
        <v>21132.830580093669</v>
      </c>
      <c r="U703" s="3">
        <f>IF(E703="小怪",0,IF(INDEX([1]非R能力!$FK$9:$FK$558,C703)=0,0,10))</f>
        <v>0</v>
      </c>
      <c r="V703" s="3">
        <f>IF(E703="小怪",0,IF(INDEX([1]非R能力!$FH$9:$FH$558,C703)=0,0,5000))</f>
        <v>0</v>
      </c>
      <c r="W703" s="3">
        <f>HLOOKUP(W$5,[2]人物技能基础!$O$3:$Q$553,$C703+1,0)</f>
        <v>3.637142857142857</v>
      </c>
      <c r="X703" s="3">
        <f>HLOOKUP(X$5,[2]人物技能基础!$O$3:$Q$553,$C703+1,0)</f>
        <v>2.0186428571428574</v>
      </c>
      <c r="Y703" s="3">
        <f>HLOOKUP(Y$5,[2]人物技能基础!$O$3:$Q$553,$C703+1,0)</f>
        <v>99.964285714285708</v>
      </c>
      <c r="Z703" s="3">
        <f t="shared" si="61"/>
        <v>530003</v>
      </c>
      <c r="AA703" s="3">
        <f t="shared" si="62"/>
        <v>11770</v>
      </c>
      <c r="AB703" s="3">
        <f t="shared" si="63"/>
        <v>0</v>
      </c>
      <c r="AC703" s="3">
        <f t="shared" si="64"/>
        <v>21517</v>
      </c>
      <c r="AD703" s="3">
        <f t="shared" si="65"/>
        <v>56921</v>
      </c>
    </row>
    <row r="704" spans="1:30" x14ac:dyDescent="0.15">
      <c r="A704" s="3">
        <v>699</v>
      </c>
      <c r="B704" s="3" t="str">
        <f t="shared" si="60"/>
        <v>关卡699小怪</v>
      </c>
      <c r="C704" s="3">
        <f>INDEX([3]关卡!$J$19:$J$2018,A704)</f>
        <v>326</v>
      </c>
      <c r="D704" s="3">
        <f>INDEX([3]关卡!$N$19:$N$2018,A704)</f>
        <v>326</v>
      </c>
      <c r="E704" s="3" t="s">
        <v>24</v>
      </c>
      <c r="F704" s="3" t="s">
        <v>26</v>
      </c>
      <c r="G704" s="3">
        <v>3</v>
      </c>
      <c r="H704" s="3">
        <v>0</v>
      </c>
      <c r="I704" s="3">
        <v>0</v>
      </c>
      <c r="J704" s="4">
        <v>1</v>
      </c>
      <c r="K704" s="4">
        <v>1</v>
      </c>
      <c r="L704" s="4">
        <v>2</v>
      </c>
      <c r="M704" s="3">
        <v>15</v>
      </c>
      <c r="N704" s="3">
        <v>2</v>
      </c>
      <c r="O704" s="3">
        <f>HLOOKUP(O$5,[1]非R能力!$B$8:$F$558,$C704+1,0)</f>
        <v>632210.37826549844</v>
      </c>
      <c r="P704" s="3">
        <f>HLOOKUP(P$5,[1]非R能力!$B$8:$F$558,$C704+1,0)</f>
        <v>98879.265043421285</v>
      </c>
      <c r="Q704" s="3">
        <f>HLOOKUP(Q$5,[1]非R能力!$B$8:$F$558,$C704+1,0)</f>
        <v>58851.756802495554</v>
      </c>
      <c r="R704" s="3">
        <f>HLOOKUP(R$5,[1]非R能力!$B$8:$F$558,$C704+1,0)</f>
        <v>56921.804832661161</v>
      </c>
      <c r="S704" s="3">
        <f>HLOOKUP(S$5,[1]非R能力!$B$8:$F$558,$C704+1,0)</f>
        <v>21517.421352845475</v>
      </c>
      <c r="T704" s="3">
        <f>INDEX([1]非R能力!$H$9:$H$558,D704)</f>
        <v>21132.830580093669</v>
      </c>
      <c r="U704" s="3">
        <f>IF(E704="小怪",0,IF(INDEX([1]非R能力!$FK$9:$FK$558,C704)=0,0,10))</f>
        <v>0</v>
      </c>
      <c r="V704" s="3">
        <f>IF(E704="小怪",0,IF(INDEX([1]非R能力!$FH$9:$FH$558,C704)=0,0,5000))</f>
        <v>0</v>
      </c>
      <c r="W704" s="3">
        <f>HLOOKUP(W$5,[2]人物技能基础!$O$3:$Q$553,$C704+1,0)</f>
        <v>3.637142857142857</v>
      </c>
      <c r="X704" s="3">
        <f>HLOOKUP(X$5,[2]人物技能基础!$O$3:$Q$553,$C704+1,0)</f>
        <v>2.0186428571428574</v>
      </c>
      <c r="Y704" s="3">
        <f>HLOOKUP(Y$5,[2]人物技能基础!$O$3:$Q$553,$C704+1,0)</f>
        <v>99.964285714285708</v>
      </c>
      <c r="Z704" s="3">
        <f t="shared" si="61"/>
        <v>530003</v>
      </c>
      <c r="AA704" s="3">
        <f t="shared" si="62"/>
        <v>11770</v>
      </c>
      <c r="AB704" s="3">
        <f t="shared" si="63"/>
        <v>0</v>
      </c>
      <c r="AC704" s="3">
        <f t="shared" si="64"/>
        <v>21517</v>
      </c>
      <c r="AD704" s="3">
        <f t="shared" si="65"/>
        <v>56921</v>
      </c>
    </row>
    <row r="705" spans="1:30" x14ac:dyDescent="0.15">
      <c r="A705" s="3">
        <v>700</v>
      </c>
      <c r="B705" s="3" t="str">
        <f t="shared" si="60"/>
        <v>关卡700小怪</v>
      </c>
      <c r="C705" s="3">
        <f>INDEX([3]关卡!$J$19:$J$2018,A705)</f>
        <v>326</v>
      </c>
      <c r="D705" s="3">
        <f>INDEX([3]关卡!$N$19:$N$2018,A705)</f>
        <v>326</v>
      </c>
      <c r="E705" s="3" t="s">
        <v>24</v>
      </c>
      <c r="F705" s="3" t="s">
        <v>26</v>
      </c>
      <c r="G705" s="3">
        <v>3</v>
      </c>
      <c r="H705" s="3">
        <v>0</v>
      </c>
      <c r="I705" s="3">
        <v>0</v>
      </c>
      <c r="J705" s="4">
        <v>1</v>
      </c>
      <c r="K705" s="4">
        <v>1</v>
      </c>
      <c r="L705" s="4">
        <v>2</v>
      </c>
      <c r="M705" s="3">
        <v>15</v>
      </c>
      <c r="N705" s="3">
        <v>2</v>
      </c>
      <c r="O705" s="3">
        <f>HLOOKUP(O$5,[1]非R能力!$B$8:$F$558,$C705+1,0)</f>
        <v>632210.37826549844</v>
      </c>
      <c r="P705" s="3">
        <f>HLOOKUP(P$5,[1]非R能力!$B$8:$F$558,$C705+1,0)</f>
        <v>98879.265043421285</v>
      </c>
      <c r="Q705" s="3">
        <f>HLOOKUP(Q$5,[1]非R能力!$B$8:$F$558,$C705+1,0)</f>
        <v>58851.756802495554</v>
      </c>
      <c r="R705" s="3">
        <f>HLOOKUP(R$5,[1]非R能力!$B$8:$F$558,$C705+1,0)</f>
        <v>56921.804832661161</v>
      </c>
      <c r="S705" s="3">
        <f>HLOOKUP(S$5,[1]非R能力!$B$8:$F$558,$C705+1,0)</f>
        <v>21517.421352845475</v>
      </c>
      <c r="T705" s="3">
        <f>INDEX([1]非R能力!$H$9:$H$558,D705)</f>
        <v>21132.830580093669</v>
      </c>
      <c r="U705" s="3">
        <f>IF(E705="小怪",0,IF(INDEX([1]非R能力!$FK$9:$FK$558,C705)=0,0,10))</f>
        <v>0</v>
      </c>
      <c r="V705" s="3">
        <f>IF(E705="小怪",0,IF(INDEX([1]非R能力!$FH$9:$FH$558,C705)=0,0,5000))</f>
        <v>0</v>
      </c>
      <c r="W705" s="3">
        <f>HLOOKUP(W$5,[2]人物技能基础!$O$3:$Q$553,$C705+1,0)</f>
        <v>3.637142857142857</v>
      </c>
      <c r="X705" s="3">
        <f>HLOOKUP(X$5,[2]人物技能基础!$O$3:$Q$553,$C705+1,0)</f>
        <v>2.0186428571428574</v>
      </c>
      <c r="Y705" s="3">
        <f>HLOOKUP(Y$5,[2]人物技能基础!$O$3:$Q$553,$C705+1,0)</f>
        <v>99.964285714285708</v>
      </c>
      <c r="Z705" s="3">
        <f t="shared" si="61"/>
        <v>530003</v>
      </c>
      <c r="AA705" s="3">
        <f t="shared" si="62"/>
        <v>11770</v>
      </c>
      <c r="AB705" s="3">
        <f t="shared" si="63"/>
        <v>0</v>
      </c>
      <c r="AC705" s="3">
        <f t="shared" si="64"/>
        <v>21517</v>
      </c>
      <c r="AD705" s="3">
        <f t="shared" si="65"/>
        <v>56921</v>
      </c>
    </row>
    <row r="706" spans="1:30" x14ac:dyDescent="0.15">
      <c r="A706" s="3">
        <v>701</v>
      </c>
      <c r="B706" s="3" t="str">
        <f t="shared" si="60"/>
        <v>关卡701小怪</v>
      </c>
      <c r="C706" s="3">
        <f>INDEX([3]关卡!$J$19:$J$2018,A706)</f>
        <v>326</v>
      </c>
      <c r="D706" s="3">
        <f>INDEX([3]关卡!$N$19:$N$2018,A706)</f>
        <v>326</v>
      </c>
      <c r="E706" s="3" t="s">
        <v>24</v>
      </c>
      <c r="F706" s="3" t="s">
        <v>26</v>
      </c>
      <c r="G706" s="3">
        <v>3</v>
      </c>
      <c r="H706" s="3">
        <v>0</v>
      </c>
      <c r="I706" s="3">
        <v>0</v>
      </c>
      <c r="J706" s="4">
        <v>1</v>
      </c>
      <c r="K706" s="4">
        <v>1</v>
      </c>
      <c r="L706" s="4">
        <v>2</v>
      </c>
      <c r="M706" s="3">
        <v>15</v>
      </c>
      <c r="N706" s="3">
        <v>2</v>
      </c>
      <c r="O706" s="3">
        <f>HLOOKUP(O$5,[1]非R能力!$B$8:$F$558,$C706+1,0)</f>
        <v>632210.37826549844</v>
      </c>
      <c r="P706" s="3">
        <f>HLOOKUP(P$5,[1]非R能力!$B$8:$F$558,$C706+1,0)</f>
        <v>98879.265043421285</v>
      </c>
      <c r="Q706" s="3">
        <f>HLOOKUP(Q$5,[1]非R能力!$B$8:$F$558,$C706+1,0)</f>
        <v>58851.756802495554</v>
      </c>
      <c r="R706" s="3">
        <f>HLOOKUP(R$5,[1]非R能力!$B$8:$F$558,$C706+1,0)</f>
        <v>56921.804832661161</v>
      </c>
      <c r="S706" s="3">
        <f>HLOOKUP(S$5,[1]非R能力!$B$8:$F$558,$C706+1,0)</f>
        <v>21517.421352845475</v>
      </c>
      <c r="T706" s="3">
        <f>INDEX([1]非R能力!$H$9:$H$558,D706)</f>
        <v>21132.830580093669</v>
      </c>
      <c r="U706" s="3">
        <f>IF(E706="小怪",0,IF(INDEX([1]非R能力!$FK$9:$FK$558,C706)=0,0,10))</f>
        <v>0</v>
      </c>
      <c r="V706" s="3">
        <f>IF(E706="小怪",0,IF(INDEX([1]非R能力!$FH$9:$FH$558,C706)=0,0,5000))</f>
        <v>0</v>
      </c>
      <c r="W706" s="3">
        <f>HLOOKUP(W$5,[2]人物技能基础!$O$3:$Q$553,$C706+1,0)</f>
        <v>3.637142857142857</v>
      </c>
      <c r="X706" s="3">
        <f>HLOOKUP(X$5,[2]人物技能基础!$O$3:$Q$553,$C706+1,0)</f>
        <v>2.0186428571428574</v>
      </c>
      <c r="Y706" s="3">
        <f>HLOOKUP(Y$5,[2]人物技能基础!$O$3:$Q$553,$C706+1,0)</f>
        <v>99.964285714285708</v>
      </c>
      <c r="Z706" s="3">
        <f t="shared" si="61"/>
        <v>530003</v>
      </c>
      <c r="AA706" s="3">
        <f t="shared" si="62"/>
        <v>11770</v>
      </c>
      <c r="AB706" s="3">
        <f t="shared" si="63"/>
        <v>0</v>
      </c>
      <c r="AC706" s="3">
        <f t="shared" si="64"/>
        <v>21517</v>
      </c>
      <c r="AD706" s="3">
        <f t="shared" si="65"/>
        <v>56921</v>
      </c>
    </row>
    <row r="707" spans="1:30" x14ac:dyDescent="0.15">
      <c r="A707" s="3">
        <v>702</v>
      </c>
      <c r="B707" s="3" t="str">
        <f t="shared" si="60"/>
        <v>关卡702小怪</v>
      </c>
      <c r="C707" s="3">
        <f>INDEX([3]关卡!$J$19:$J$2018,A707)</f>
        <v>326</v>
      </c>
      <c r="D707" s="3">
        <f>INDEX([3]关卡!$N$19:$N$2018,A707)</f>
        <v>326</v>
      </c>
      <c r="E707" s="3" t="s">
        <v>24</v>
      </c>
      <c r="F707" s="3" t="s">
        <v>26</v>
      </c>
      <c r="G707" s="3">
        <v>3</v>
      </c>
      <c r="H707" s="3">
        <v>0</v>
      </c>
      <c r="I707" s="3">
        <v>0</v>
      </c>
      <c r="J707" s="4">
        <v>1</v>
      </c>
      <c r="K707" s="4">
        <v>1</v>
      </c>
      <c r="L707" s="4">
        <v>2</v>
      </c>
      <c r="M707" s="3">
        <v>15</v>
      </c>
      <c r="N707" s="3">
        <v>2</v>
      </c>
      <c r="O707" s="3">
        <f>HLOOKUP(O$5,[1]非R能力!$B$8:$F$558,$C707+1,0)</f>
        <v>632210.37826549844</v>
      </c>
      <c r="P707" s="3">
        <f>HLOOKUP(P$5,[1]非R能力!$B$8:$F$558,$C707+1,0)</f>
        <v>98879.265043421285</v>
      </c>
      <c r="Q707" s="3">
        <f>HLOOKUP(Q$5,[1]非R能力!$B$8:$F$558,$C707+1,0)</f>
        <v>58851.756802495554</v>
      </c>
      <c r="R707" s="3">
        <f>HLOOKUP(R$5,[1]非R能力!$B$8:$F$558,$C707+1,0)</f>
        <v>56921.804832661161</v>
      </c>
      <c r="S707" s="3">
        <f>HLOOKUP(S$5,[1]非R能力!$B$8:$F$558,$C707+1,0)</f>
        <v>21517.421352845475</v>
      </c>
      <c r="T707" s="3">
        <f>INDEX([1]非R能力!$H$9:$H$558,D707)</f>
        <v>21132.830580093669</v>
      </c>
      <c r="U707" s="3">
        <f>IF(E707="小怪",0,IF(INDEX([1]非R能力!$FK$9:$FK$558,C707)=0,0,10))</f>
        <v>0</v>
      </c>
      <c r="V707" s="3">
        <f>IF(E707="小怪",0,IF(INDEX([1]非R能力!$FH$9:$FH$558,C707)=0,0,5000))</f>
        <v>0</v>
      </c>
      <c r="W707" s="3">
        <f>HLOOKUP(W$5,[2]人物技能基础!$O$3:$Q$553,$C707+1,0)</f>
        <v>3.637142857142857</v>
      </c>
      <c r="X707" s="3">
        <f>HLOOKUP(X$5,[2]人物技能基础!$O$3:$Q$553,$C707+1,0)</f>
        <v>2.0186428571428574</v>
      </c>
      <c r="Y707" s="3">
        <f>HLOOKUP(Y$5,[2]人物技能基础!$O$3:$Q$553,$C707+1,0)</f>
        <v>99.964285714285708</v>
      </c>
      <c r="Z707" s="3">
        <f t="shared" si="61"/>
        <v>530003</v>
      </c>
      <c r="AA707" s="3">
        <f t="shared" si="62"/>
        <v>11770</v>
      </c>
      <c r="AB707" s="3">
        <f t="shared" si="63"/>
        <v>0</v>
      </c>
      <c r="AC707" s="3">
        <f t="shared" si="64"/>
        <v>21517</v>
      </c>
      <c r="AD707" s="3">
        <f t="shared" si="65"/>
        <v>56921</v>
      </c>
    </row>
    <row r="708" spans="1:30" x14ac:dyDescent="0.15">
      <c r="A708" s="3">
        <v>703</v>
      </c>
      <c r="B708" s="3" t="str">
        <f t="shared" si="60"/>
        <v>关卡703小怪</v>
      </c>
      <c r="C708" s="3">
        <f>INDEX([3]关卡!$J$19:$J$2018,A708)</f>
        <v>327</v>
      </c>
      <c r="D708" s="3">
        <f>INDEX([3]关卡!$N$19:$N$2018,A708)</f>
        <v>327</v>
      </c>
      <c r="E708" s="3" t="s">
        <v>24</v>
      </c>
      <c r="F708" s="3" t="s">
        <v>26</v>
      </c>
      <c r="G708" s="3">
        <v>3</v>
      </c>
      <c r="H708" s="3">
        <v>0</v>
      </c>
      <c r="I708" s="3">
        <v>0</v>
      </c>
      <c r="J708" s="4">
        <v>1</v>
      </c>
      <c r="K708" s="4">
        <v>1</v>
      </c>
      <c r="L708" s="4">
        <v>2</v>
      </c>
      <c r="M708" s="3">
        <v>15</v>
      </c>
      <c r="N708" s="3">
        <v>2</v>
      </c>
      <c r="O708" s="3">
        <f>HLOOKUP(O$5,[1]非R能力!$B$8:$F$558,$C708+1,0)</f>
        <v>639979.33786079241</v>
      </c>
      <c r="P708" s="3">
        <f>HLOOKUP(P$5,[1]非R能力!$B$8:$F$558,$C708+1,0)</f>
        <v>100017.26794971799</v>
      </c>
      <c r="Q708" s="3">
        <f>HLOOKUP(Q$5,[1]非R能力!$B$8:$F$558,$C708+1,0)</f>
        <v>59395.045086138234</v>
      </c>
      <c r="R708" s="3">
        <f>HLOOKUP(R$5,[1]非R能力!$B$8:$F$558,$C708+1,0)</f>
        <v>16627.300687903309</v>
      </c>
      <c r="S708" s="3">
        <f>HLOOKUP(S$5,[1]非R能力!$B$8:$F$558,$C708+1,0)</f>
        <v>21697.924351884158</v>
      </c>
      <c r="T708" s="3">
        <f>INDEX([1]非R能力!$H$9:$H$558,D708)</f>
        <v>21268.743539891064</v>
      </c>
      <c r="U708" s="3">
        <f>IF(E708="小怪",0,IF(INDEX([1]非R能力!$FK$9:$FK$558,C708)=0,0,10))</f>
        <v>0</v>
      </c>
      <c r="V708" s="3">
        <f>IF(E708="小怪",0,IF(INDEX([1]非R能力!$FH$9:$FH$558,C708)=0,0,5000))</f>
        <v>0</v>
      </c>
      <c r="W708" s="3">
        <f>HLOOKUP(W$5,[2]人物技能基础!$O$3:$Q$553,$C708+1,0)</f>
        <v>3.637142857142857</v>
      </c>
      <c r="X708" s="3">
        <f>HLOOKUP(X$5,[2]人物技能基础!$O$3:$Q$553,$C708+1,0)</f>
        <v>2.0186428571428574</v>
      </c>
      <c r="Y708" s="3">
        <f>HLOOKUP(Y$5,[2]人物技能基础!$O$3:$Q$553,$C708+1,0)</f>
        <v>99.964285714285708</v>
      </c>
      <c r="Z708" s="3">
        <f t="shared" si="61"/>
        <v>535842</v>
      </c>
      <c r="AA708" s="3">
        <f t="shared" si="62"/>
        <v>11879</v>
      </c>
      <c r="AB708" s="3">
        <f t="shared" si="63"/>
        <v>0</v>
      </c>
      <c r="AC708" s="3">
        <f t="shared" si="64"/>
        <v>21697</v>
      </c>
      <c r="AD708" s="3">
        <f t="shared" si="65"/>
        <v>16627</v>
      </c>
    </row>
    <row r="709" spans="1:30" x14ac:dyDescent="0.15">
      <c r="A709" s="3">
        <v>704</v>
      </c>
      <c r="B709" s="3" t="str">
        <f t="shared" si="60"/>
        <v>关卡704小怪</v>
      </c>
      <c r="C709" s="3">
        <f>INDEX([3]关卡!$J$19:$J$2018,A709)</f>
        <v>327</v>
      </c>
      <c r="D709" s="3">
        <f>INDEX([3]关卡!$N$19:$N$2018,A709)</f>
        <v>327</v>
      </c>
      <c r="E709" s="3" t="s">
        <v>24</v>
      </c>
      <c r="F709" s="3" t="s">
        <v>26</v>
      </c>
      <c r="G709" s="3">
        <v>3</v>
      </c>
      <c r="H709" s="3">
        <v>0</v>
      </c>
      <c r="I709" s="3">
        <v>0</v>
      </c>
      <c r="J709" s="4">
        <v>1</v>
      </c>
      <c r="K709" s="4">
        <v>1</v>
      </c>
      <c r="L709" s="4">
        <v>2</v>
      </c>
      <c r="M709" s="3">
        <v>15</v>
      </c>
      <c r="N709" s="3">
        <v>2</v>
      </c>
      <c r="O709" s="3">
        <f>HLOOKUP(O$5,[1]非R能力!$B$8:$F$558,$C709+1,0)</f>
        <v>639979.33786079241</v>
      </c>
      <c r="P709" s="3">
        <f>HLOOKUP(P$5,[1]非R能力!$B$8:$F$558,$C709+1,0)</f>
        <v>100017.26794971799</v>
      </c>
      <c r="Q709" s="3">
        <f>HLOOKUP(Q$5,[1]非R能力!$B$8:$F$558,$C709+1,0)</f>
        <v>59395.045086138234</v>
      </c>
      <c r="R709" s="3">
        <f>HLOOKUP(R$5,[1]非R能力!$B$8:$F$558,$C709+1,0)</f>
        <v>16627.300687903309</v>
      </c>
      <c r="S709" s="3">
        <f>HLOOKUP(S$5,[1]非R能力!$B$8:$F$558,$C709+1,0)</f>
        <v>21697.924351884158</v>
      </c>
      <c r="T709" s="3">
        <f>INDEX([1]非R能力!$H$9:$H$558,D709)</f>
        <v>21268.743539891064</v>
      </c>
      <c r="U709" s="3">
        <f>IF(E709="小怪",0,IF(INDEX([1]非R能力!$FK$9:$FK$558,C709)=0,0,10))</f>
        <v>0</v>
      </c>
      <c r="V709" s="3">
        <f>IF(E709="小怪",0,IF(INDEX([1]非R能力!$FH$9:$FH$558,C709)=0,0,5000))</f>
        <v>0</v>
      </c>
      <c r="W709" s="3">
        <f>HLOOKUP(W$5,[2]人物技能基础!$O$3:$Q$553,$C709+1,0)</f>
        <v>3.637142857142857</v>
      </c>
      <c r="X709" s="3">
        <f>HLOOKUP(X$5,[2]人物技能基础!$O$3:$Q$553,$C709+1,0)</f>
        <v>2.0186428571428574</v>
      </c>
      <c r="Y709" s="3">
        <f>HLOOKUP(Y$5,[2]人物技能基础!$O$3:$Q$553,$C709+1,0)</f>
        <v>99.964285714285708</v>
      </c>
      <c r="Z709" s="3">
        <f t="shared" si="61"/>
        <v>535842</v>
      </c>
      <c r="AA709" s="3">
        <f t="shared" si="62"/>
        <v>11879</v>
      </c>
      <c r="AB709" s="3">
        <f t="shared" si="63"/>
        <v>0</v>
      </c>
      <c r="AC709" s="3">
        <f t="shared" si="64"/>
        <v>21697</v>
      </c>
      <c r="AD709" s="3">
        <f t="shared" si="65"/>
        <v>16627</v>
      </c>
    </row>
    <row r="710" spans="1:30" x14ac:dyDescent="0.15">
      <c r="A710" s="3">
        <v>705</v>
      </c>
      <c r="B710" s="3" t="str">
        <f t="shared" si="60"/>
        <v>关卡705小怪</v>
      </c>
      <c r="C710" s="3">
        <f>INDEX([3]关卡!$J$19:$J$2018,A710)</f>
        <v>327</v>
      </c>
      <c r="D710" s="3">
        <f>INDEX([3]关卡!$N$19:$N$2018,A710)</f>
        <v>327</v>
      </c>
      <c r="E710" s="3" t="s">
        <v>24</v>
      </c>
      <c r="F710" s="3" t="s">
        <v>26</v>
      </c>
      <c r="G710" s="3">
        <v>3</v>
      </c>
      <c r="H710" s="3">
        <v>0</v>
      </c>
      <c r="I710" s="3">
        <v>0</v>
      </c>
      <c r="J710" s="4">
        <v>1</v>
      </c>
      <c r="K710" s="4">
        <v>1</v>
      </c>
      <c r="L710" s="4">
        <v>2</v>
      </c>
      <c r="M710" s="3">
        <v>15</v>
      </c>
      <c r="N710" s="3">
        <v>2</v>
      </c>
      <c r="O710" s="3">
        <f>HLOOKUP(O$5,[1]非R能力!$B$8:$F$558,$C710+1,0)</f>
        <v>639979.33786079241</v>
      </c>
      <c r="P710" s="3">
        <f>HLOOKUP(P$5,[1]非R能力!$B$8:$F$558,$C710+1,0)</f>
        <v>100017.26794971799</v>
      </c>
      <c r="Q710" s="3">
        <f>HLOOKUP(Q$5,[1]非R能力!$B$8:$F$558,$C710+1,0)</f>
        <v>59395.045086138234</v>
      </c>
      <c r="R710" s="3">
        <f>HLOOKUP(R$5,[1]非R能力!$B$8:$F$558,$C710+1,0)</f>
        <v>16627.300687903309</v>
      </c>
      <c r="S710" s="3">
        <f>HLOOKUP(S$5,[1]非R能力!$B$8:$F$558,$C710+1,0)</f>
        <v>21697.924351884158</v>
      </c>
      <c r="T710" s="3">
        <f>INDEX([1]非R能力!$H$9:$H$558,D710)</f>
        <v>21268.743539891064</v>
      </c>
      <c r="U710" s="3">
        <f>IF(E710="小怪",0,IF(INDEX([1]非R能力!$FK$9:$FK$558,C710)=0,0,10))</f>
        <v>0</v>
      </c>
      <c r="V710" s="3">
        <f>IF(E710="小怪",0,IF(INDEX([1]非R能力!$FH$9:$FH$558,C710)=0,0,5000))</f>
        <v>0</v>
      </c>
      <c r="W710" s="3">
        <f>HLOOKUP(W$5,[2]人物技能基础!$O$3:$Q$553,$C710+1,0)</f>
        <v>3.637142857142857</v>
      </c>
      <c r="X710" s="3">
        <f>HLOOKUP(X$5,[2]人物技能基础!$O$3:$Q$553,$C710+1,0)</f>
        <v>2.0186428571428574</v>
      </c>
      <c r="Y710" s="3">
        <f>HLOOKUP(Y$5,[2]人物技能基础!$O$3:$Q$553,$C710+1,0)</f>
        <v>99.964285714285708</v>
      </c>
      <c r="Z710" s="3">
        <f t="shared" si="61"/>
        <v>535842</v>
      </c>
      <c r="AA710" s="3">
        <f t="shared" si="62"/>
        <v>11879</v>
      </c>
      <c r="AB710" s="3">
        <f t="shared" si="63"/>
        <v>0</v>
      </c>
      <c r="AC710" s="3">
        <f t="shared" si="64"/>
        <v>21697</v>
      </c>
      <c r="AD710" s="3">
        <f t="shared" si="65"/>
        <v>16627</v>
      </c>
    </row>
    <row r="711" spans="1:30" x14ac:dyDescent="0.15">
      <c r="A711" s="3">
        <v>706</v>
      </c>
      <c r="B711" s="3" t="str">
        <f t="shared" ref="B711:B774" si="66">"关卡"&amp;A711&amp;E711</f>
        <v>关卡706小怪</v>
      </c>
      <c r="C711" s="3">
        <f>INDEX([3]关卡!$J$19:$J$2018,A711)</f>
        <v>327</v>
      </c>
      <c r="D711" s="3">
        <f>INDEX([3]关卡!$N$19:$N$2018,A711)</f>
        <v>327</v>
      </c>
      <c r="E711" s="3" t="s">
        <v>24</v>
      </c>
      <c r="F711" s="3" t="s">
        <v>26</v>
      </c>
      <c r="G711" s="3">
        <v>3</v>
      </c>
      <c r="H711" s="3">
        <v>0</v>
      </c>
      <c r="I711" s="3">
        <v>0</v>
      </c>
      <c r="J711" s="4">
        <v>1</v>
      </c>
      <c r="K711" s="4">
        <v>1</v>
      </c>
      <c r="L711" s="4">
        <v>2</v>
      </c>
      <c r="M711" s="3">
        <v>15</v>
      </c>
      <c r="N711" s="3">
        <v>2</v>
      </c>
      <c r="O711" s="3">
        <f>HLOOKUP(O$5,[1]非R能力!$B$8:$F$558,$C711+1,0)</f>
        <v>639979.33786079241</v>
      </c>
      <c r="P711" s="3">
        <f>HLOOKUP(P$5,[1]非R能力!$B$8:$F$558,$C711+1,0)</f>
        <v>100017.26794971799</v>
      </c>
      <c r="Q711" s="3">
        <f>HLOOKUP(Q$5,[1]非R能力!$B$8:$F$558,$C711+1,0)</f>
        <v>59395.045086138234</v>
      </c>
      <c r="R711" s="3">
        <f>HLOOKUP(R$5,[1]非R能力!$B$8:$F$558,$C711+1,0)</f>
        <v>16627.300687903309</v>
      </c>
      <c r="S711" s="3">
        <f>HLOOKUP(S$5,[1]非R能力!$B$8:$F$558,$C711+1,0)</f>
        <v>21697.924351884158</v>
      </c>
      <c r="T711" s="3">
        <f>INDEX([1]非R能力!$H$9:$H$558,D711)</f>
        <v>21268.743539891064</v>
      </c>
      <c r="U711" s="3">
        <f>IF(E711="小怪",0,IF(INDEX([1]非R能力!$FK$9:$FK$558,C711)=0,0,10))</f>
        <v>0</v>
      </c>
      <c r="V711" s="3">
        <f>IF(E711="小怪",0,IF(INDEX([1]非R能力!$FH$9:$FH$558,C711)=0,0,5000))</f>
        <v>0</v>
      </c>
      <c r="W711" s="3">
        <f>HLOOKUP(W$5,[2]人物技能基础!$O$3:$Q$553,$C711+1,0)</f>
        <v>3.637142857142857</v>
      </c>
      <c r="X711" s="3">
        <f>HLOOKUP(X$5,[2]人物技能基础!$O$3:$Q$553,$C711+1,0)</f>
        <v>2.0186428571428574</v>
      </c>
      <c r="Y711" s="3">
        <f>HLOOKUP(Y$5,[2]人物技能基础!$O$3:$Q$553,$C711+1,0)</f>
        <v>99.964285714285708</v>
      </c>
      <c r="Z711" s="3">
        <f t="shared" ref="Z711:Z774" si="67">INT(((P711-AB711)*X711+(Y711+T711))*G711*J711*$D$2)</f>
        <v>535842</v>
      </c>
      <c r="AA711" s="3">
        <f t="shared" ref="AA711:AA774" si="68">IF(H711=0,IF(U711=0,INT(Q711/5),IF(V711=0,INT(Q711/5),INT((V711/U711)/(1/N711*M711)/L711+Q711))),INT((IF(U711=0,0,V711/U711/(1/N711*M711))+O711/H711)/L711+Q711))</f>
        <v>11879</v>
      </c>
      <c r="AB711" s="3">
        <f t="shared" ref="AB711:AB774" si="69">INT(P711*I711)</f>
        <v>0</v>
      </c>
      <c r="AC711" s="3">
        <f t="shared" ref="AC711:AC774" si="70">INT(K711*S711)</f>
        <v>21697</v>
      </c>
      <c r="AD711" s="3">
        <f t="shared" ref="AD711:AD774" si="71">INT(R711/J711)</f>
        <v>16627</v>
      </c>
    </row>
    <row r="712" spans="1:30" x14ac:dyDescent="0.15">
      <c r="A712" s="3">
        <v>707</v>
      </c>
      <c r="B712" s="3" t="str">
        <f t="shared" si="66"/>
        <v>关卡707小怪</v>
      </c>
      <c r="C712" s="3">
        <f>INDEX([3]关卡!$J$19:$J$2018,A712)</f>
        <v>327</v>
      </c>
      <c r="D712" s="3">
        <f>INDEX([3]关卡!$N$19:$N$2018,A712)</f>
        <v>327</v>
      </c>
      <c r="E712" s="3" t="s">
        <v>24</v>
      </c>
      <c r="F712" s="3" t="s">
        <v>26</v>
      </c>
      <c r="G712" s="3">
        <v>3</v>
      </c>
      <c r="H712" s="3">
        <v>0</v>
      </c>
      <c r="I712" s="3">
        <v>0</v>
      </c>
      <c r="J712" s="4">
        <v>1</v>
      </c>
      <c r="K712" s="4">
        <v>1</v>
      </c>
      <c r="L712" s="4">
        <v>2</v>
      </c>
      <c r="M712" s="3">
        <v>15</v>
      </c>
      <c r="N712" s="3">
        <v>2</v>
      </c>
      <c r="O712" s="3">
        <f>HLOOKUP(O$5,[1]非R能力!$B$8:$F$558,$C712+1,0)</f>
        <v>639979.33786079241</v>
      </c>
      <c r="P712" s="3">
        <f>HLOOKUP(P$5,[1]非R能力!$B$8:$F$558,$C712+1,0)</f>
        <v>100017.26794971799</v>
      </c>
      <c r="Q712" s="3">
        <f>HLOOKUP(Q$5,[1]非R能力!$B$8:$F$558,$C712+1,0)</f>
        <v>59395.045086138234</v>
      </c>
      <c r="R712" s="3">
        <f>HLOOKUP(R$5,[1]非R能力!$B$8:$F$558,$C712+1,0)</f>
        <v>16627.300687903309</v>
      </c>
      <c r="S712" s="3">
        <f>HLOOKUP(S$5,[1]非R能力!$B$8:$F$558,$C712+1,0)</f>
        <v>21697.924351884158</v>
      </c>
      <c r="T712" s="3">
        <f>INDEX([1]非R能力!$H$9:$H$558,D712)</f>
        <v>21268.743539891064</v>
      </c>
      <c r="U712" s="3">
        <f>IF(E712="小怪",0,IF(INDEX([1]非R能力!$FK$9:$FK$558,C712)=0,0,10))</f>
        <v>0</v>
      </c>
      <c r="V712" s="3">
        <f>IF(E712="小怪",0,IF(INDEX([1]非R能力!$FH$9:$FH$558,C712)=0,0,5000))</f>
        <v>0</v>
      </c>
      <c r="W712" s="3">
        <f>HLOOKUP(W$5,[2]人物技能基础!$O$3:$Q$553,$C712+1,0)</f>
        <v>3.637142857142857</v>
      </c>
      <c r="X712" s="3">
        <f>HLOOKUP(X$5,[2]人物技能基础!$O$3:$Q$553,$C712+1,0)</f>
        <v>2.0186428571428574</v>
      </c>
      <c r="Y712" s="3">
        <f>HLOOKUP(Y$5,[2]人物技能基础!$O$3:$Q$553,$C712+1,0)</f>
        <v>99.964285714285708</v>
      </c>
      <c r="Z712" s="3">
        <f t="shared" si="67"/>
        <v>535842</v>
      </c>
      <c r="AA712" s="3">
        <f t="shared" si="68"/>
        <v>11879</v>
      </c>
      <c r="AB712" s="3">
        <f t="shared" si="69"/>
        <v>0</v>
      </c>
      <c r="AC712" s="3">
        <f t="shared" si="70"/>
        <v>21697</v>
      </c>
      <c r="AD712" s="3">
        <f t="shared" si="71"/>
        <v>16627</v>
      </c>
    </row>
    <row r="713" spans="1:30" x14ac:dyDescent="0.15">
      <c r="A713" s="3">
        <v>708</v>
      </c>
      <c r="B713" s="3" t="str">
        <f t="shared" si="66"/>
        <v>关卡708小怪</v>
      </c>
      <c r="C713" s="3">
        <f>INDEX([3]关卡!$J$19:$J$2018,A713)</f>
        <v>327</v>
      </c>
      <c r="D713" s="3">
        <f>INDEX([3]关卡!$N$19:$N$2018,A713)</f>
        <v>327</v>
      </c>
      <c r="E713" s="3" t="s">
        <v>24</v>
      </c>
      <c r="F713" s="3" t="s">
        <v>26</v>
      </c>
      <c r="G713" s="3">
        <v>3</v>
      </c>
      <c r="H713" s="3">
        <v>0</v>
      </c>
      <c r="I713" s="3">
        <v>0</v>
      </c>
      <c r="J713" s="4">
        <v>1</v>
      </c>
      <c r="K713" s="4">
        <v>1</v>
      </c>
      <c r="L713" s="4">
        <v>2</v>
      </c>
      <c r="M713" s="3">
        <v>15</v>
      </c>
      <c r="N713" s="3">
        <v>2</v>
      </c>
      <c r="O713" s="3">
        <f>HLOOKUP(O$5,[1]非R能力!$B$8:$F$558,$C713+1,0)</f>
        <v>639979.33786079241</v>
      </c>
      <c r="P713" s="3">
        <f>HLOOKUP(P$5,[1]非R能力!$B$8:$F$558,$C713+1,0)</f>
        <v>100017.26794971799</v>
      </c>
      <c r="Q713" s="3">
        <f>HLOOKUP(Q$5,[1]非R能力!$B$8:$F$558,$C713+1,0)</f>
        <v>59395.045086138234</v>
      </c>
      <c r="R713" s="3">
        <f>HLOOKUP(R$5,[1]非R能力!$B$8:$F$558,$C713+1,0)</f>
        <v>16627.300687903309</v>
      </c>
      <c r="S713" s="3">
        <f>HLOOKUP(S$5,[1]非R能力!$B$8:$F$558,$C713+1,0)</f>
        <v>21697.924351884158</v>
      </c>
      <c r="T713" s="3">
        <f>INDEX([1]非R能力!$H$9:$H$558,D713)</f>
        <v>21268.743539891064</v>
      </c>
      <c r="U713" s="3">
        <f>IF(E713="小怪",0,IF(INDEX([1]非R能力!$FK$9:$FK$558,C713)=0,0,10))</f>
        <v>0</v>
      </c>
      <c r="V713" s="3">
        <f>IF(E713="小怪",0,IF(INDEX([1]非R能力!$FH$9:$FH$558,C713)=0,0,5000))</f>
        <v>0</v>
      </c>
      <c r="W713" s="3">
        <f>HLOOKUP(W$5,[2]人物技能基础!$O$3:$Q$553,$C713+1,0)</f>
        <v>3.637142857142857</v>
      </c>
      <c r="X713" s="3">
        <f>HLOOKUP(X$5,[2]人物技能基础!$O$3:$Q$553,$C713+1,0)</f>
        <v>2.0186428571428574</v>
      </c>
      <c r="Y713" s="3">
        <f>HLOOKUP(Y$5,[2]人物技能基础!$O$3:$Q$553,$C713+1,0)</f>
        <v>99.964285714285708</v>
      </c>
      <c r="Z713" s="3">
        <f t="shared" si="67"/>
        <v>535842</v>
      </c>
      <c r="AA713" s="3">
        <f t="shared" si="68"/>
        <v>11879</v>
      </c>
      <c r="AB713" s="3">
        <f t="shared" si="69"/>
        <v>0</v>
      </c>
      <c r="AC713" s="3">
        <f t="shared" si="70"/>
        <v>21697</v>
      </c>
      <c r="AD713" s="3">
        <f t="shared" si="71"/>
        <v>16627</v>
      </c>
    </row>
    <row r="714" spans="1:30" x14ac:dyDescent="0.15">
      <c r="A714" s="3">
        <v>709</v>
      </c>
      <c r="B714" s="3" t="str">
        <f t="shared" si="66"/>
        <v>关卡709小怪</v>
      </c>
      <c r="C714" s="3">
        <f>INDEX([3]关卡!$J$19:$J$2018,A714)</f>
        <v>327</v>
      </c>
      <c r="D714" s="3">
        <f>INDEX([3]关卡!$N$19:$N$2018,A714)</f>
        <v>327</v>
      </c>
      <c r="E714" s="3" t="s">
        <v>24</v>
      </c>
      <c r="F714" s="3" t="s">
        <v>26</v>
      </c>
      <c r="G714" s="3">
        <v>3</v>
      </c>
      <c r="H714" s="3">
        <v>0</v>
      </c>
      <c r="I714" s="3">
        <v>0</v>
      </c>
      <c r="J714" s="4">
        <v>1</v>
      </c>
      <c r="K714" s="4">
        <v>1</v>
      </c>
      <c r="L714" s="4">
        <v>2</v>
      </c>
      <c r="M714" s="3">
        <v>15</v>
      </c>
      <c r="N714" s="3">
        <v>2</v>
      </c>
      <c r="O714" s="3">
        <f>HLOOKUP(O$5,[1]非R能力!$B$8:$F$558,$C714+1,0)</f>
        <v>639979.33786079241</v>
      </c>
      <c r="P714" s="3">
        <f>HLOOKUP(P$5,[1]非R能力!$B$8:$F$558,$C714+1,0)</f>
        <v>100017.26794971799</v>
      </c>
      <c r="Q714" s="3">
        <f>HLOOKUP(Q$5,[1]非R能力!$B$8:$F$558,$C714+1,0)</f>
        <v>59395.045086138234</v>
      </c>
      <c r="R714" s="3">
        <f>HLOOKUP(R$5,[1]非R能力!$B$8:$F$558,$C714+1,0)</f>
        <v>16627.300687903309</v>
      </c>
      <c r="S714" s="3">
        <f>HLOOKUP(S$5,[1]非R能力!$B$8:$F$558,$C714+1,0)</f>
        <v>21697.924351884158</v>
      </c>
      <c r="T714" s="3">
        <f>INDEX([1]非R能力!$H$9:$H$558,D714)</f>
        <v>21268.743539891064</v>
      </c>
      <c r="U714" s="3">
        <f>IF(E714="小怪",0,IF(INDEX([1]非R能力!$FK$9:$FK$558,C714)=0,0,10))</f>
        <v>0</v>
      </c>
      <c r="V714" s="3">
        <f>IF(E714="小怪",0,IF(INDEX([1]非R能力!$FH$9:$FH$558,C714)=0,0,5000))</f>
        <v>0</v>
      </c>
      <c r="W714" s="3">
        <f>HLOOKUP(W$5,[2]人物技能基础!$O$3:$Q$553,$C714+1,0)</f>
        <v>3.637142857142857</v>
      </c>
      <c r="X714" s="3">
        <f>HLOOKUP(X$5,[2]人物技能基础!$O$3:$Q$553,$C714+1,0)</f>
        <v>2.0186428571428574</v>
      </c>
      <c r="Y714" s="3">
        <f>HLOOKUP(Y$5,[2]人物技能基础!$O$3:$Q$553,$C714+1,0)</f>
        <v>99.964285714285708</v>
      </c>
      <c r="Z714" s="3">
        <f t="shared" si="67"/>
        <v>535842</v>
      </c>
      <c r="AA714" s="3">
        <f t="shared" si="68"/>
        <v>11879</v>
      </c>
      <c r="AB714" s="3">
        <f t="shared" si="69"/>
        <v>0</v>
      </c>
      <c r="AC714" s="3">
        <f t="shared" si="70"/>
        <v>21697</v>
      </c>
      <c r="AD714" s="3">
        <f t="shared" si="71"/>
        <v>16627</v>
      </c>
    </row>
    <row r="715" spans="1:30" x14ac:dyDescent="0.15">
      <c r="A715" s="3">
        <v>710</v>
      </c>
      <c r="B715" s="3" t="str">
        <f t="shared" si="66"/>
        <v>关卡710小怪</v>
      </c>
      <c r="C715" s="3">
        <f>INDEX([3]关卡!$J$19:$J$2018,A715)</f>
        <v>328</v>
      </c>
      <c r="D715" s="3">
        <f>INDEX([3]关卡!$N$19:$N$2018,A715)</f>
        <v>328</v>
      </c>
      <c r="E715" s="3" t="s">
        <v>24</v>
      </c>
      <c r="F715" s="3" t="s">
        <v>26</v>
      </c>
      <c r="G715" s="3">
        <v>3</v>
      </c>
      <c r="H715" s="3">
        <v>0</v>
      </c>
      <c r="I715" s="3">
        <v>0</v>
      </c>
      <c r="J715" s="4">
        <v>1</v>
      </c>
      <c r="K715" s="4">
        <v>1</v>
      </c>
      <c r="L715" s="4">
        <v>2</v>
      </c>
      <c r="M715" s="3">
        <v>15</v>
      </c>
      <c r="N715" s="3">
        <v>2</v>
      </c>
      <c r="O715" s="3">
        <f>HLOOKUP(O$5,[1]非R能力!$B$8:$F$558,$C715+1,0)</f>
        <v>646401.55700151669</v>
      </c>
      <c r="P715" s="3">
        <f>HLOOKUP(P$5,[1]非R能力!$B$8:$F$558,$C715+1,0)</f>
        <v>101002.58276326342</v>
      </c>
      <c r="Q715" s="3">
        <f>HLOOKUP(Q$5,[1]非R能力!$B$8:$F$558,$C715+1,0)</f>
        <v>59894.793521396045</v>
      </c>
      <c r="R715" s="3">
        <f>HLOOKUP(R$5,[1]非R能力!$B$8:$F$558,$C715+1,0)</f>
        <v>16760.040644978559</v>
      </c>
      <c r="S715" s="3">
        <f>HLOOKUP(S$5,[1]非R能力!$B$8:$F$558,$C715+1,0)</f>
        <v>21874.517140573509</v>
      </c>
      <c r="T715" s="3">
        <f>INDEX([1]非R能力!$H$9:$H$558,D715)</f>
        <v>21405.336559126132</v>
      </c>
      <c r="U715" s="3">
        <f>IF(E715="小怪",0,IF(INDEX([1]非R能力!$FK$9:$FK$558,C715)=0,0,10))</f>
        <v>0</v>
      </c>
      <c r="V715" s="3">
        <f>IF(E715="小怪",0,IF(INDEX([1]非R能力!$FH$9:$FH$558,C715)=0,0,5000))</f>
        <v>0</v>
      </c>
      <c r="W715" s="3">
        <f>HLOOKUP(W$5,[2]人物技能基础!$O$3:$Q$553,$C715+1,0)</f>
        <v>3.637142857142857</v>
      </c>
      <c r="X715" s="3">
        <f>HLOOKUP(X$5,[2]人物技能基础!$O$3:$Q$553,$C715+1,0)</f>
        <v>2.0186428571428574</v>
      </c>
      <c r="Y715" s="3">
        <f>HLOOKUP(Y$5,[2]人物技能基础!$O$3:$Q$553,$C715+1,0)</f>
        <v>99.964285714285708</v>
      </c>
      <c r="Z715" s="3">
        <f t="shared" si="67"/>
        <v>540944</v>
      </c>
      <c r="AA715" s="3">
        <f t="shared" si="68"/>
        <v>11978</v>
      </c>
      <c r="AB715" s="3">
        <f t="shared" si="69"/>
        <v>0</v>
      </c>
      <c r="AC715" s="3">
        <f t="shared" si="70"/>
        <v>21874</v>
      </c>
      <c r="AD715" s="3">
        <f t="shared" si="71"/>
        <v>16760</v>
      </c>
    </row>
    <row r="716" spans="1:30" x14ac:dyDescent="0.15">
      <c r="A716" s="3">
        <v>711</v>
      </c>
      <c r="B716" s="3" t="str">
        <f t="shared" si="66"/>
        <v>关卡711小怪</v>
      </c>
      <c r="C716" s="3">
        <f>INDEX([3]关卡!$J$19:$J$2018,A716)</f>
        <v>328</v>
      </c>
      <c r="D716" s="3">
        <f>INDEX([3]关卡!$N$19:$N$2018,A716)</f>
        <v>328</v>
      </c>
      <c r="E716" s="3" t="s">
        <v>24</v>
      </c>
      <c r="F716" s="3" t="s">
        <v>26</v>
      </c>
      <c r="G716" s="3">
        <v>3</v>
      </c>
      <c r="H716" s="3">
        <v>0</v>
      </c>
      <c r="I716" s="3">
        <v>0</v>
      </c>
      <c r="J716" s="4">
        <v>1</v>
      </c>
      <c r="K716" s="4">
        <v>1</v>
      </c>
      <c r="L716" s="4">
        <v>2</v>
      </c>
      <c r="M716" s="3">
        <v>15</v>
      </c>
      <c r="N716" s="3">
        <v>2</v>
      </c>
      <c r="O716" s="3">
        <f>HLOOKUP(O$5,[1]非R能力!$B$8:$F$558,$C716+1,0)</f>
        <v>646401.55700151669</v>
      </c>
      <c r="P716" s="3">
        <f>HLOOKUP(P$5,[1]非R能力!$B$8:$F$558,$C716+1,0)</f>
        <v>101002.58276326342</v>
      </c>
      <c r="Q716" s="3">
        <f>HLOOKUP(Q$5,[1]非R能力!$B$8:$F$558,$C716+1,0)</f>
        <v>59894.793521396045</v>
      </c>
      <c r="R716" s="3">
        <f>HLOOKUP(R$5,[1]非R能力!$B$8:$F$558,$C716+1,0)</f>
        <v>16760.040644978559</v>
      </c>
      <c r="S716" s="3">
        <f>HLOOKUP(S$5,[1]非R能力!$B$8:$F$558,$C716+1,0)</f>
        <v>21874.517140573509</v>
      </c>
      <c r="T716" s="3">
        <f>INDEX([1]非R能力!$H$9:$H$558,D716)</f>
        <v>21405.336559126132</v>
      </c>
      <c r="U716" s="3">
        <f>IF(E716="小怪",0,IF(INDEX([1]非R能力!$FK$9:$FK$558,C716)=0,0,10))</f>
        <v>0</v>
      </c>
      <c r="V716" s="3">
        <f>IF(E716="小怪",0,IF(INDEX([1]非R能力!$FH$9:$FH$558,C716)=0,0,5000))</f>
        <v>0</v>
      </c>
      <c r="W716" s="3">
        <f>HLOOKUP(W$5,[2]人物技能基础!$O$3:$Q$553,$C716+1,0)</f>
        <v>3.637142857142857</v>
      </c>
      <c r="X716" s="3">
        <f>HLOOKUP(X$5,[2]人物技能基础!$O$3:$Q$553,$C716+1,0)</f>
        <v>2.0186428571428574</v>
      </c>
      <c r="Y716" s="3">
        <f>HLOOKUP(Y$5,[2]人物技能基础!$O$3:$Q$553,$C716+1,0)</f>
        <v>99.964285714285708</v>
      </c>
      <c r="Z716" s="3">
        <f t="shared" si="67"/>
        <v>540944</v>
      </c>
      <c r="AA716" s="3">
        <f t="shared" si="68"/>
        <v>11978</v>
      </c>
      <c r="AB716" s="3">
        <f t="shared" si="69"/>
        <v>0</v>
      </c>
      <c r="AC716" s="3">
        <f t="shared" si="70"/>
        <v>21874</v>
      </c>
      <c r="AD716" s="3">
        <f t="shared" si="71"/>
        <v>16760</v>
      </c>
    </row>
    <row r="717" spans="1:30" x14ac:dyDescent="0.15">
      <c r="A717" s="3">
        <v>712</v>
      </c>
      <c r="B717" s="3" t="str">
        <f t="shared" si="66"/>
        <v>关卡712小怪</v>
      </c>
      <c r="C717" s="3">
        <f>INDEX([3]关卡!$J$19:$J$2018,A717)</f>
        <v>328</v>
      </c>
      <c r="D717" s="3">
        <f>INDEX([3]关卡!$N$19:$N$2018,A717)</f>
        <v>328</v>
      </c>
      <c r="E717" s="3" t="s">
        <v>24</v>
      </c>
      <c r="F717" s="3" t="s">
        <v>26</v>
      </c>
      <c r="G717" s="3">
        <v>3</v>
      </c>
      <c r="H717" s="3">
        <v>0</v>
      </c>
      <c r="I717" s="3">
        <v>0</v>
      </c>
      <c r="J717" s="4">
        <v>1</v>
      </c>
      <c r="K717" s="4">
        <v>1</v>
      </c>
      <c r="L717" s="4">
        <v>2</v>
      </c>
      <c r="M717" s="3">
        <v>15</v>
      </c>
      <c r="N717" s="3">
        <v>2</v>
      </c>
      <c r="O717" s="3">
        <f>HLOOKUP(O$5,[1]非R能力!$B$8:$F$558,$C717+1,0)</f>
        <v>646401.55700151669</v>
      </c>
      <c r="P717" s="3">
        <f>HLOOKUP(P$5,[1]非R能力!$B$8:$F$558,$C717+1,0)</f>
        <v>101002.58276326342</v>
      </c>
      <c r="Q717" s="3">
        <f>HLOOKUP(Q$5,[1]非R能力!$B$8:$F$558,$C717+1,0)</f>
        <v>59894.793521396045</v>
      </c>
      <c r="R717" s="3">
        <f>HLOOKUP(R$5,[1]非R能力!$B$8:$F$558,$C717+1,0)</f>
        <v>16760.040644978559</v>
      </c>
      <c r="S717" s="3">
        <f>HLOOKUP(S$5,[1]非R能力!$B$8:$F$558,$C717+1,0)</f>
        <v>21874.517140573509</v>
      </c>
      <c r="T717" s="3">
        <f>INDEX([1]非R能力!$H$9:$H$558,D717)</f>
        <v>21405.336559126132</v>
      </c>
      <c r="U717" s="3">
        <f>IF(E717="小怪",0,IF(INDEX([1]非R能力!$FK$9:$FK$558,C717)=0,0,10))</f>
        <v>0</v>
      </c>
      <c r="V717" s="3">
        <f>IF(E717="小怪",0,IF(INDEX([1]非R能力!$FH$9:$FH$558,C717)=0,0,5000))</f>
        <v>0</v>
      </c>
      <c r="W717" s="3">
        <f>HLOOKUP(W$5,[2]人物技能基础!$O$3:$Q$553,$C717+1,0)</f>
        <v>3.637142857142857</v>
      </c>
      <c r="X717" s="3">
        <f>HLOOKUP(X$5,[2]人物技能基础!$O$3:$Q$553,$C717+1,0)</f>
        <v>2.0186428571428574</v>
      </c>
      <c r="Y717" s="3">
        <f>HLOOKUP(Y$5,[2]人物技能基础!$O$3:$Q$553,$C717+1,0)</f>
        <v>99.964285714285708</v>
      </c>
      <c r="Z717" s="3">
        <f t="shared" si="67"/>
        <v>540944</v>
      </c>
      <c r="AA717" s="3">
        <f t="shared" si="68"/>
        <v>11978</v>
      </c>
      <c r="AB717" s="3">
        <f t="shared" si="69"/>
        <v>0</v>
      </c>
      <c r="AC717" s="3">
        <f t="shared" si="70"/>
        <v>21874</v>
      </c>
      <c r="AD717" s="3">
        <f t="shared" si="71"/>
        <v>16760</v>
      </c>
    </row>
    <row r="718" spans="1:30" x14ac:dyDescent="0.15">
      <c r="A718" s="3">
        <v>713</v>
      </c>
      <c r="B718" s="3" t="str">
        <f t="shared" si="66"/>
        <v>关卡713小怪</v>
      </c>
      <c r="C718" s="3">
        <f>INDEX([3]关卡!$J$19:$J$2018,A718)</f>
        <v>328</v>
      </c>
      <c r="D718" s="3">
        <f>INDEX([3]关卡!$N$19:$N$2018,A718)</f>
        <v>328</v>
      </c>
      <c r="E718" s="3" t="s">
        <v>24</v>
      </c>
      <c r="F718" s="3" t="s">
        <v>26</v>
      </c>
      <c r="G718" s="3">
        <v>3</v>
      </c>
      <c r="H718" s="3">
        <v>0</v>
      </c>
      <c r="I718" s="3">
        <v>0</v>
      </c>
      <c r="J718" s="4">
        <v>1</v>
      </c>
      <c r="K718" s="4">
        <v>1</v>
      </c>
      <c r="L718" s="4">
        <v>2</v>
      </c>
      <c r="M718" s="3">
        <v>15</v>
      </c>
      <c r="N718" s="3">
        <v>2</v>
      </c>
      <c r="O718" s="3">
        <f>HLOOKUP(O$5,[1]非R能力!$B$8:$F$558,$C718+1,0)</f>
        <v>646401.55700151669</v>
      </c>
      <c r="P718" s="3">
        <f>HLOOKUP(P$5,[1]非R能力!$B$8:$F$558,$C718+1,0)</f>
        <v>101002.58276326342</v>
      </c>
      <c r="Q718" s="3">
        <f>HLOOKUP(Q$5,[1]非R能力!$B$8:$F$558,$C718+1,0)</f>
        <v>59894.793521396045</v>
      </c>
      <c r="R718" s="3">
        <f>HLOOKUP(R$5,[1]非R能力!$B$8:$F$558,$C718+1,0)</f>
        <v>16760.040644978559</v>
      </c>
      <c r="S718" s="3">
        <f>HLOOKUP(S$5,[1]非R能力!$B$8:$F$558,$C718+1,0)</f>
        <v>21874.517140573509</v>
      </c>
      <c r="T718" s="3">
        <f>INDEX([1]非R能力!$H$9:$H$558,D718)</f>
        <v>21405.336559126132</v>
      </c>
      <c r="U718" s="3">
        <f>IF(E718="小怪",0,IF(INDEX([1]非R能力!$FK$9:$FK$558,C718)=0,0,10))</f>
        <v>0</v>
      </c>
      <c r="V718" s="3">
        <f>IF(E718="小怪",0,IF(INDEX([1]非R能力!$FH$9:$FH$558,C718)=0,0,5000))</f>
        <v>0</v>
      </c>
      <c r="W718" s="3">
        <f>HLOOKUP(W$5,[2]人物技能基础!$O$3:$Q$553,$C718+1,0)</f>
        <v>3.637142857142857</v>
      </c>
      <c r="X718" s="3">
        <f>HLOOKUP(X$5,[2]人物技能基础!$O$3:$Q$553,$C718+1,0)</f>
        <v>2.0186428571428574</v>
      </c>
      <c r="Y718" s="3">
        <f>HLOOKUP(Y$5,[2]人物技能基础!$O$3:$Q$553,$C718+1,0)</f>
        <v>99.964285714285708</v>
      </c>
      <c r="Z718" s="3">
        <f t="shared" si="67"/>
        <v>540944</v>
      </c>
      <c r="AA718" s="3">
        <f t="shared" si="68"/>
        <v>11978</v>
      </c>
      <c r="AB718" s="3">
        <f t="shared" si="69"/>
        <v>0</v>
      </c>
      <c r="AC718" s="3">
        <f t="shared" si="70"/>
        <v>21874</v>
      </c>
      <c r="AD718" s="3">
        <f t="shared" si="71"/>
        <v>16760</v>
      </c>
    </row>
    <row r="719" spans="1:30" x14ac:dyDescent="0.15">
      <c r="A719" s="3">
        <v>714</v>
      </c>
      <c r="B719" s="3" t="str">
        <f t="shared" si="66"/>
        <v>关卡714小怪</v>
      </c>
      <c r="C719" s="3">
        <f>INDEX([3]关卡!$J$19:$J$2018,A719)</f>
        <v>328</v>
      </c>
      <c r="D719" s="3">
        <f>INDEX([3]关卡!$N$19:$N$2018,A719)</f>
        <v>328</v>
      </c>
      <c r="E719" s="3" t="s">
        <v>24</v>
      </c>
      <c r="F719" s="3" t="s">
        <v>26</v>
      </c>
      <c r="G719" s="3">
        <v>3</v>
      </c>
      <c r="H719" s="3">
        <v>0</v>
      </c>
      <c r="I719" s="3">
        <v>0</v>
      </c>
      <c r="J719" s="4">
        <v>1</v>
      </c>
      <c r="K719" s="4">
        <v>1</v>
      </c>
      <c r="L719" s="4">
        <v>2</v>
      </c>
      <c r="M719" s="3">
        <v>15</v>
      </c>
      <c r="N719" s="3">
        <v>2</v>
      </c>
      <c r="O719" s="3">
        <f>HLOOKUP(O$5,[1]非R能力!$B$8:$F$558,$C719+1,0)</f>
        <v>646401.55700151669</v>
      </c>
      <c r="P719" s="3">
        <f>HLOOKUP(P$5,[1]非R能力!$B$8:$F$558,$C719+1,0)</f>
        <v>101002.58276326342</v>
      </c>
      <c r="Q719" s="3">
        <f>HLOOKUP(Q$5,[1]非R能力!$B$8:$F$558,$C719+1,0)</f>
        <v>59894.793521396045</v>
      </c>
      <c r="R719" s="3">
        <f>HLOOKUP(R$5,[1]非R能力!$B$8:$F$558,$C719+1,0)</f>
        <v>16760.040644978559</v>
      </c>
      <c r="S719" s="3">
        <f>HLOOKUP(S$5,[1]非R能力!$B$8:$F$558,$C719+1,0)</f>
        <v>21874.517140573509</v>
      </c>
      <c r="T719" s="3">
        <f>INDEX([1]非R能力!$H$9:$H$558,D719)</f>
        <v>21405.336559126132</v>
      </c>
      <c r="U719" s="3">
        <f>IF(E719="小怪",0,IF(INDEX([1]非R能力!$FK$9:$FK$558,C719)=0,0,10))</f>
        <v>0</v>
      </c>
      <c r="V719" s="3">
        <f>IF(E719="小怪",0,IF(INDEX([1]非R能力!$FH$9:$FH$558,C719)=0,0,5000))</f>
        <v>0</v>
      </c>
      <c r="W719" s="3">
        <f>HLOOKUP(W$5,[2]人物技能基础!$O$3:$Q$553,$C719+1,0)</f>
        <v>3.637142857142857</v>
      </c>
      <c r="X719" s="3">
        <f>HLOOKUP(X$5,[2]人物技能基础!$O$3:$Q$553,$C719+1,0)</f>
        <v>2.0186428571428574</v>
      </c>
      <c r="Y719" s="3">
        <f>HLOOKUP(Y$5,[2]人物技能基础!$O$3:$Q$553,$C719+1,0)</f>
        <v>99.964285714285708</v>
      </c>
      <c r="Z719" s="3">
        <f t="shared" si="67"/>
        <v>540944</v>
      </c>
      <c r="AA719" s="3">
        <f t="shared" si="68"/>
        <v>11978</v>
      </c>
      <c r="AB719" s="3">
        <f t="shared" si="69"/>
        <v>0</v>
      </c>
      <c r="AC719" s="3">
        <f t="shared" si="70"/>
        <v>21874</v>
      </c>
      <c r="AD719" s="3">
        <f t="shared" si="71"/>
        <v>16760</v>
      </c>
    </row>
    <row r="720" spans="1:30" x14ac:dyDescent="0.15">
      <c r="A720" s="3">
        <v>715</v>
      </c>
      <c r="B720" s="3" t="str">
        <f t="shared" si="66"/>
        <v>关卡715小怪</v>
      </c>
      <c r="C720" s="3">
        <f>INDEX([3]关卡!$J$19:$J$2018,A720)</f>
        <v>328</v>
      </c>
      <c r="D720" s="3">
        <f>INDEX([3]关卡!$N$19:$N$2018,A720)</f>
        <v>328</v>
      </c>
      <c r="E720" s="3" t="s">
        <v>24</v>
      </c>
      <c r="F720" s="3" t="s">
        <v>26</v>
      </c>
      <c r="G720" s="3">
        <v>3</v>
      </c>
      <c r="H720" s="3">
        <v>0</v>
      </c>
      <c r="I720" s="3">
        <v>0</v>
      </c>
      <c r="J720" s="4">
        <v>1</v>
      </c>
      <c r="K720" s="4">
        <v>1</v>
      </c>
      <c r="L720" s="4">
        <v>2</v>
      </c>
      <c r="M720" s="3">
        <v>15</v>
      </c>
      <c r="N720" s="3">
        <v>2</v>
      </c>
      <c r="O720" s="3">
        <f>HLOOKUP(O$5,[1]非R能力!$B$8:$F$558,$C720+1,0)</f>
        <v>646401.55700151669</v>
      </c>
      <c r="P720" s="3">
        <f>HLOOKUP(P$5,[1]非R能力!$B$8:$F$558,$C720+1,0)</f>
        <v>101002.58276326342</v>
      </c>
      <c r="Q720" s="3">
        <f>HLOOKUP(Q$5,[1]非R能力!$B$8:$F$558,$C720+1,0)</f>
        <v>59894.793521396045</v>
      </c>
      <c r="R720" s="3">
        <f>HLOOKUP(R$5,[1]非R能力!$B$8:$F$558,$C720+1,0)</f>
        <v>16760.040644978559</v>
      </c>
      <c r="S720" s="3">
        <f>HLOOKUP(S$5,[1]非R能力!$B$8:$F$558,$C720+1,0)</f>
        <v>21874.517140573509</v>
      </c>
      <c r="T720" s="3">
        <f>INDEX([1]非R能力!$H$9:$H$558,D720)</f>
        <v>21405.336559126132</v>
      </c>
      <c r="U720" s="3">
        <f>IF(E720="小怪",0,IF(INDEX([1]非R能力!$FK$9:$FK$558,C720)=0,0,10))</f>
        <v>0</v>
      </c>
      <c r="V720" s="3">
        <f>IF(E720="小怪",0,IF(INDEX([1]非R能力!$FH$9:$FH$558,C720)=0,0,5000))</f>
        <v>0</v>
      </c>
      <c r="W720" s="3">
        <f>HLOOKUP(W$5,[2]人物技能基础!$O$3:$Q$553,$C720+1,0)</f>
        <v>3.637142857142857</v>
      </c>
      <c r="X720" s="3">
        <f>HLOOKUP(X$5,[2]人物技能基础!$O$3:$Q$553,$C720+1,0)</f>
        <v>2.0186428571428574</v>
      </c>
      <c r="Y720" s="3">
        <f>HLOOKUP(Y$5,[2]人物技能基础!$O$3:$Q$553,$C720+1,0)</f>
        <v>99.964285714285708</v>
      </c>
      <c r="Z720" s="3">
        <f t="shared" si="67"/>
        <v>540944</v>
      </c>
      <c r="AA720" s="3">
        <f t="shared" si="68"/>
        <v>11978</v>
      </c>
      <c r="AB720" s="3">
        <f t="shared" si="69"/>
        <v>0</v>
      </c>
      <c r="AC720" s="3">
        <f t="shared" si="70"/>
        <v>21874</v>
      </c>
      <c r="AD720" s="3">
        <f t="shared" si="71"/>
        <v>16760</v>
      </c>
    </row>
    <row r="721" spans="1:30" x14ac:dyDescent="0.15">
      <c r="A721" s="3">
        <v>716</v>
      </c>
      <c r="B721" s="3" t="str">
        <f t="shared" si="66"/>
        <v>关卡716小怪</v>
      </c>
      <c r="C721" s="3">
        <f>INDEX([3]关卡!$J$19:$J$2018,A721)</f>
        <v>328</v>
      </c>
      <c r="D721" s="3">
        <f>INDEX([3]关卡!$N$19:$N$2018,A721)</f>
        <v>328</v>
      </c>
      <c r="E721" s="3" t="s">
        <v>24</v>
      </c>
      <c r="F721" s="3" t="s">
        <v>26</v>
      </c>
      <c r="G721" s="3">
        <v>3</v>
      </c>
      <c r="H721" s="3">
        <v>0</v>
      </c>
      <c r="I721" s="3">
        <v>0</v>
      </c>
      <c r="J721" s="4">
        <v>1</v>
      </c>
      <c r="K721" s="4">
        <v>1</v>
      </c>
      <c r="L721" s="4">
        <v>2</v>
      </c>
      <c r="M721" s="3">
        <v>15</v>
      </c>
      <c r="N721" s="3">
        <v>2</v>
      </c>
      <c r="O721" s="3">
        <f>HLOOKUP(O$5,[1]非R能力!$B$8:$F$558,$C721+1,0)</f>
        <v>646401.55700151669</v>
      </c>
      <c r="P721" s="3">
        <f>HLOOKUP(P$5,[1]非R能力!$B$8:$F$558,$C721+1,0)</f>
        <v>101002.58276326342</v>
      </c>
      <c r="Q721" s="3">
        <f>HLOOKUP(Q$5,[1]非R能力!$B$8:$F$558,$C721+1,0)</f>
        <v>59894.793521396045</v>
      </c>
      <c r="R721" s="3">
        <f>HLOOKUP(R$5,[1]非R能力!$B$8:$F$558,$C721+1,0)</f>
        <v>16760.040644978559</v>
      </c>
      <c r="S721" s="3">
        <f>HLOOKUP(S$5,[1]非R能力!$B$8:$F$558,$C721+1,0)</f>
        <v>21874.517140573509</v>
      </c>
      <c r="T721" s="3">
        <f>INDEX([1]非R能力!$H$9:$H$558,D721)</f>
        <v>21405.336559126132</v>
      </c>
      <c r="U721" s="3">
        <f>IF(E721="小怪",0,IF(INDEX([1]非R能力!$FK$9:$FK$558,C721)=0,0,10))</f>
        <v>0</v>
      </c>
      <c r="V721" s="3">
        <f>IF(E721="小怪",0,IF(INDEX([1]非R能力!$FH$9:$FH$558,C721)=0,0,5000))</f>
        <v>0</v>
      </c>
      <c r="W721" s="3">
        <f>HLOOKUP(W$5,[2]人物技能基础!$O$3:$Q$553,$C721+1,0)</f>
        <v>3.637142857142857</v>
      </c>
      <c r="X721" s="3">
        <f>HLOOKUP(X$5,[2]人物技能基础!$O$3:$Q$553,$C721+1,0)</f>
        <v>2.0186428571428574</v>
      </c>
      <c r="Y721" s="3">
        <f>HLOOKUP(Y$5,[2]人物技能基础!$O$3:$Q$553,$C721+1,0)</f>
        <v>99.964285714285708</v>
      </c>
      <c r="Z721" s="3">
        <f t="shared" si="67"/>
        <v>540944</v>
      </c>
      <c r="AA721" s="3">
        <f t="shared" si="68"/>
        <v>11978</v>
      </c>
      <c r="AB721" s="3">
        <f t="shared" si="69"/>
        <v>0</v>
      </c>
      <c r="AC721" s="3">
        <f t="shared" si="70"/>
        <v>21874</v>
      </c>
      <c r="AD721" s="3">
        <f t="shared" si="71"/>
        <v>16760</v>
      </c>
    </row>
    <row r="722" spans="1:30" x14ac:dyDescent="0.15">
      <c r="A722" s="3">
        <v>717</v>
      </c>
      <c r="B722" s="3" t="str">
        <f t="shared" si="66"/>
        <v>关卡717小怪</v>
      </c>
      <c r="C722" s="3">
        <f>INDEX([3]关卡!$J$19:$J$2018,A722)</f>
        <v>329</v>
      </c>
      <c r="D722" s="3">
        <f>INDEX([3]关卡!$N$19:$N$2018,A722)</f>
        <v>329</v>
      </c>
      <c r="E722" s="3" t="s">
        <v>24</v>
      </c>
      <c r="F722" s="3" t="s">
        <v>26</v>
      </c>
      <c r="G722" s="3">
        <v>3</v>
      </c>
      <c r="H722" s="3">
        <v>0</v>
      </c>
      <c r="I722" s="3">
        <v>0</v>
      </c>
      <c r="J722" s="4">
        <v>1</v>
      </c>
      <c r="K722" s="4">
        <v>1</v>
      </c>
      <c r="L722" s="4">
        <v>2</v>
      </c>
      <c r="M722" s="3">
        <v>15</v>
      </c>
      <c r="N722" s="3">
        <v>2</v>
      </c>
      <c r="O722" s="3">
        <f>HLOOKUP(O$5,[1]非R能力!$B$8:$F$558,$C722+1,0)</f>
        <v>656345.27154117858</v>
      </c>
      <c r="P722" s="3">
        <f>HLOOKUP(P$5,[1]非R能力!$B$8:$F$558,$C722+1,0)</f>
        <v>102321.0757486209</v>
      </c>
      <c r="Q722" s="3">
        <f>HLOOKUP(Q$5,[1]非R能力!$B$8:$F$558,$C722+1,0)</f>
        <v>60526.380186613154</v>
      </c>
      <c r="R722" s="3">
        <f>HLOOKUP(R$5,[1]非R能力!$B$8:$F$558,$C722+1,0)</f>
        <v>16902.793514215475</v>
      </c>
      <c r="S722" s="3">
        <f>HLOOKUP(S$5,[1]非R能力!$B$8:$F$558,$C722+1,0)</f>
        <v>22053.622208698744</v>
      </c>
      <c r="T722" s="3">
        <f>INDEX([1]非R能力!$H$9:$H$558,D722)</f>
        <v>21542.61243456</v>
      </c>
      <c r="U722" s="3">
        <f>IF(E722="小怪",0,IF(INDEX([1]非R能力!$FK$9:$FK$558,C722)=0,0,10))</f>
        <v>0</v>
      </c>
      <c r="V722" s="3">
        <f>IF(E722="小怪",0,IF(INDEX([1]非R能力!$FH$9:$FH$558,C722)=0,0,5000))</f>
        <v>0</v>
      </c>
      <c r="W722" s="3">
        <f>HLOOKUP(W$5,[2]人物技能基础!$O$3:$Q$553,$C722+1,0)</f>
        <v>3.637142857142857</v>
      </c>
      <c r="X722" s="3">
        <f>HLOOKUP(X$5,[2]人物技能基础!$O$3:$Q$553,$C722+1,0)</f>
        <v>2.0186428571428574</v>
      </c>
      <c r="Y722" s="3">
        <f>HLOOKUP(Y$5,[2]人物技能基础!$O$3:$Q$553,$C722+1,0)</f>
        <v>99.964285714285708</v>
      </c>
      <c r="Z722" s="3">
        <f t="shared" si="67"/>
        <v>547661</v>
      </c>
      <c r="AA722" s="3">
        <f t="shared" si="68"/>
        <v>12105</v>
      </c>
      <c r="AB722" s="3">
        <f t="shared" si="69"/>
        <v>0</v>
      </c>
      <c r="AC722" s="3">
        <f t="shared" si="70"/>
        <v>22053</v>
      </c>
      <c r="AD722" s="3">
        <f t="shared" si="71"/>
        <v>16902</v>
      </c>
    </row>
    <row r="723" spans="1:30" x14ac:dyDescent="0.15">
      <c r="A723" s="3">
        <v>718</v>
      </c>
      <c r="B723" s="3" t="str">
        <f t="shared" si="66"/>
        <v>关卡718小怪</v>
      </c>
      <c r="C723" s="3">
        <f>INDEX([3]关卡!$J$19:$J$2018,A723)</f>
        <v>329</v>
      </c>
      <c r="D723" s="3">
        <f>INDEX([3]关卡!$N$19:$N$2018,A723)</f>
        <v>329</v>
      </c>
      <c r="E723" s="3" t="s">
        <v>24</v>
      </c>
      <c r="F723" s="3" t="s">
        <v>26</v>
      </c>
      <c r="G723" s="3">
        <v>3</v>
      </c>
      <c r="H723" s="3">
        <v>0</v>
      </c>
      <c r="I723" s="3">
        <v>0</v>
      </c>
      <c r="J723" s="4">
        <v>1</v>
      </c>
      <c r="K723" s="4">
        <v>1</v>
      </c>
      <c r="L723" s="4">
        <v>2</v>
      </c>
      <c r="M723" s="3">
        <v>15</v>
      </c>
      <c r="N723" s="3">
        <v>2</v>
      </c>
      <c r="O723" s="3">
        <f>HLOOKUP(O$5,[1]非R能力!$B$8:$F$558,$C723+1,0)</f>
        <v>656345.27154117858</v>
      </c>
      <c r="P723" s="3">
        <f>HLOOKUP(P$5,[1]非R能力!$B$8:$F$558,$C723+1,0)</f>
        <v>102321.0757486209</v>
      </c>
      <c r="Q723" s="3">
        <f>HLOOKUP(Q$5,[1]非R能力!$B$8:$F$558,$C723+1,0)</f>
        <v>60526.380186613154</v>
      </c>
      <c r="R723" s="3">
        <f>HLOOKUP(R$5,[1]非R能力!$B$8:$F$558,$C723+1,0)</f>
        <v>16902.793514215475</v>
      </c>
      <c r="S723" s="3">
        <f>HLOOKUP(S$5,[1]非R能力!$B$8:$F$558,$C723+1,0)</f>
        <v>22053.622208698744</v>
      </c>
      <c r="T723" s="3">
        <f>INDEX([1]非R能力!$H$9:$H$558,D723)</f>
        <v>21542.61243456</v>
      </c>
      <c r="U723" s="3">
        <f>IF(E723="小怪",0,IF(INDEX([1]非R能力!$FK$9:$FK$558,C723)=0,0,10))</f>
        <v>0</v>
      </c>
      <c r="V723" s="3">
        <f>IF(E723="小怪",0,IF(INDEX([1]非R能力!$FH$9:$FH$558,C723)=0,0,5000))</f>
        <v>0</v>
      </c>
      <c r="W723" s="3">
        <f>HLOOKUP(W$5,[2]人物技能基础!$O$3:$Q$553,$C723+1,0)</f>
        <v>3.637142857142857</v>
      </c>
      <c r="X723" s="3">
        <f>HLOOKUP(X$5,[2]人物技能基础!$O$3:$Q$553,$C723+1,0)</f>
        <v>2.0186428571428574</v>
      </c>
      <c r="Y723" s="3">
        <f>HLOOKUP(Y$5,[2]人物技能基础!$O$3:$Q$553,$C723+1,0)</f>
        <v>99.964285714285708</v>
      </c>
      <c r="Z723" s="3">
        <f t="shared" si="67"/>
        <v>547661</v>
      </c>
      <c r="AA723" s="3">
        <f t="shared" si="68"/>
        <v>12105</v>
      </c>
      <c r="AB723" s="3">
        <f t="shared" si="69"/>
        <v>0</v>
      </c>
      <c r="AC723" s="3">
        <f t="shared" si="70"/>
        <v>22053</v>
      </c>
      <c r="AD723" s="3">
        <f t="shared" si="71"/>
        <v>16902</v>
      </c>
    </row>
    <row r="724" spans="1:30" x14ac:dyDescent="0.15">
      <c r="A724" s="3">
        <v>719</v>
      </c>
      <c r="B724" s="3" t="str">
        <f t="shared" si="66"/>
        <v>关卡719小怪</v>
      </c>
      <c r="C724" s="3">
        <f>INDEX([3]关卡!$J$19:$J$2018,A724)</f>
        <v>329</v>
      </c>
      <c r="D724" s="3">
        <f>INDEX([3]关卡!$N$19:$N$2018,A724)</f>
        <v>329</v>
      </c>
      <c r="E724" s="3" t="s">
        <v>24</v>
      </c>
      <c r="F724" s="3" t="s">
        <v>26</v>
      </c>
      <c r="G724" s="3">
        <v>3</v>
      </c>
      <c r="H724" s="3">
        <v>0</v>
      </c>
      <c r="I724" s="3">
        <v>0</v>
      </c>
      <c r="J724" s="4">
        <v>1</v>
      </c>
      <c r="K724" s="4">
        <v>1</v>
      </c>
      <c r="L724" s="4">
        <v>2</v>
      </c>
      <c r="M724" s="3">
        <v>15</v>
      </c>
      <c r="N724" s="3">
        <v>2</v>
      </c>
      <c r="O724" s="3">
        <f>HLOOKUP(O$5,[1]非R能力!$B$8:$F$558,$C724+1,0)</f>
        <v>656345.27154117858</v>
      </c>
      <c r="P724" s="3">
        <f>HLOOKUP(P$5,[1]非R能力!$B$8:$F$558,$C724+1,0)</f>
        <v>102321.0757486209</v>
      </c>
      <c r="Q724" s="3">
        <f>HLOOKUP(Q$5,[1]非R能力!$B$8:$F$558,$C724+1,0)</f>
        <v>60526.380186613154</v>
      </c>
      <c r="R724" s="3">
        <f>HLOOKUP(R$5,[1]非R能力!$B$8:$F$558,$C724+1,0)</f>
        <v>16902.793514215475</v>
      </c>
      <c r="S724" s="3">
        <f>HLOOKUP(S$5,[1]非R能力!$B$8:$F$558,$C724+1,0)</f>
        <v>22053.622208698744</v>
      </c>
      <c r="T724" s="3">
        <f>INDEX([1]非R能力!$H$9:$H$558,D724)</f>
        <v>21542.61243456</v>
      </c>
      <c r="U724" s="3">
        <f>IF(E724="小怪",0,IF(INDEX([1]非R能力!$FK$9:$FK$558,C724)=0,0,10))</f>
        <v>0</v>
      </c>
      <c r="V724" s="3">
        <f>IF(E724="小怪",0,IF(INDEX([1]非R能力!$FH$9:$FH$558,C724)=0,0,5000))</f>
        <v>0</v>
      </c>
      <c r="W724" s="3">
        <f>HLOOKUP(W$5,[2]人物技能基础!$O$3:$Q$553,$C724+1,0)</f>
        <v>3.637142857142857</v>
      </c>
      <c r="X724" s="3">
        <f>HLOOKUP(X$5,[2]人物技能基础!$O$3:$Q$553,$C724+1,0)</f>
        <v>2.0186428571428574</v>
      </c>
      <c r="Y724" s="3">
        <f>HLOOKUP(Y$5,[2]人物技能基础!$O$3:$Q$553,$C724+1,0)</f>
        <v>99.964285714285708</v>
      </c>
      <c r="Z724" s="3">
        <f t="shared" si="67"/>
        <v>547661</v>
      </c>
      <c r="AA724" s="3">
        <f t="shared" si="68"/>
        <v>12105</v>
      </c>
      <c r="AB724" s="3">
        <f t="shared" si="69"/>
        <v>0</v>
      </c>
      <c r="AC724" s="3">
        <f t="shared" si="70"/>
        <v>22053</v>
      </c>
      <c r="AD724" s="3">
        <f t="shared" si="71"/>
        <v>16902</v>
      </c>
    </row>
    <row r="725" spans="1:30" x14ac:dyDescent="0.15">
      <c r="A725" s="3">
        <v>720</v>
      </c>
      <c r="B725" s="3" t="str">
        <f t="shared" si="66"/>
        <v>关卡720小怪</v>
      </c>
      <c r="C725" s="3">
        <f>INDEX([3]关卡!$J$19:$J$2018,A725)</f>
        <v>329</v>
      </c>
      <c r="D725" s="3">
        <f>INDEX([3]关卡!$N$19:$N$2018,A725)</f>
        <v>329</v>
      </c>
      <c r="E725" s="3" t="s">
        <v>24</v>
      </c>
      <c r="F725" s="3" t="s">
        <v>26</v>
      </c>
      <c r="G725" s="3">
        <v>3</v>
      </c>
      <c r="H725" s="3">
        <v>0</v>
      </c>
      <c r="I725" s="3">
        <v>0</v>
      </c>
      <c r="J725" s="4">
        <v>1</v>
      </c>
      <c r="K725" s="4">
        <v>1</v>
      </c>
      <c r="L725" s="4">
        <v>2</v>
      </c>
      <c r="M725" s="3">
        <v>15</v>
      </c>
      <c r="N725" s="3">
        <v>2</v>
      </c>
      <c r="O725" s="3">
        <f>HLOOKUP(O$5,[1]非R能力!$B$8:$F$558,$C725+1,0)</f>
        <v>656345.27154117858</v>
      </c>
      <c r="P725" s="3">
        <f>HLOOKUP(P$5,[1]非R能力!$B$8:$F$558,$C725+1,0)</f>
        <v>102321.0757486209</v>
      </c>
      <c r="Q725" s="3">
        <f>HLOOKUP(Q$5,[1]非R能力!$B$8:$F$558,$C725+1,0)</f>
        <v>60526.380186613154</v>
      </c>
      <c r="R725" s="3">
        <f>HLOOKUP(R$5,[1]非R能力!$B$8:$F$558,$C725+1,0)</f>
        <v>16902.793514215475</v>
      </c>
      <c r="S725" s="3">
        <f>HLOOKUP(S$5,[1]非R能力!$B$8:$F$558,$C725+1,0)</f>
        <v>22053.622208698744</v>
      </c>
      <c r="T725" s="3">
        <f>INDEX([1]非R能力!$H$9:$H$558,D725)</f>
        <v>21542.61243456</v>
      </c>
      <c r="U725" s="3">
        <f>IF(E725="小怪",0,IF(INDEX([1]非R能力!$FK$9:$FK$558,C725)=0,0,10))</f>
        <v>0</v>
      </c>
      <c r="V725" s="3">
        <f>IF(E725="小怪",0,IF(INDEX([1]非R能力!$FH$9:$FH$558,C725)=0,0,5000))</f>
        <v>0</v>
      </c>
      <c r="W725" s="3">
        <f>HLOOKUP(W$5,[2]人物技能基础!$O$3:$Q$553,$C725+1,0)</f>
        <v>3.637142857142857</v>
      </c>
      <c r="X725" s="3">
        <f>HLOOKUP(X$5,[2]人物技能基础!$O$3:$Q$553,$C725+1,0)</f>
        <v>2.0186428571428574</v>
      </c>
      <c r="Y725" s="3">
        <f>HLOOKUP(Y$5,[2]人物技能基础!$O$3:$Q$553,$C725+1,0)</f>
        <v>99.964285714285708</v>
      </c>
      <c r="Z725" s="3">
        <f t="shared" si="67"/>
        <v>547661</v>
      </c>
      <c r="AA725" s="3">
        <f t="shared" si="68"/>
        <v>12105</v>
      </c>
      <c r="AB725" s="3">
        <f t="shared" si="69"/>
        <v>0</v>
      </c>
      <c r="AC725" s="3">
        <f t="shared" si="70"/>
        <v>22053</v>
      </c>
      <c r="AD725" s="3">
        <f t="shared" si="71"/>
        <v>16902</v>
      </c>
    </row>
    <row r="726" spans="1:30" x14ac:dyDescent="0.15">
      <c r="A726" s="3">
        <v>721</v>
      </c>
      <c r="B726" s="3" t="str">
        <f t="shared" si="66"/>
        <v>关卡721小怪</v>
      </c>
      <c r="C726" s="3">
        <f>INDEX([3]关卡!$J$19:$J$2018,A726)</f>
        <v>329</v>
      </c>
      <c r="D726" s="3">
        <f>INDEX([3]关卡!$N$19:$N$2018,A726)</f>
        <v>329</v>
      </c>
      <c r="E726" s="3" t="s">
        <v>24</v>
      </c>
      <c r="F726" s="3" t="s">
        <v>26</v>
      </c>
      <c r="G726" s="3">
        <v>3</v>
      </c>
      <c r="H726" s="3">
        <v>0</v>
      </c>
      <c r="I726" s="3">
        <v>0</v>
      </c>
      <c r="J726" s="4">
        <v>1</v>
      </c>
      <c r="K726" s="4">
        <v>1</v>
      </c>
      <c r="L726" s="4">
        <v>2</v>
      </c>
      <c r="M726" s="3">
        <v>15</v>
      </c>
      <c r="N726" s="3">
        <v>2</v>
      </c>
      <c r="O726" s="3">
        <f>HLOOKUP(O$5,[1]非R能力!$B$8:$F$558,$C726+1,0)</f>
        <v>656345.27154117858</v>
      </c>
      <c r="P726" s="3">
        <f>HLOOKUP(P$5,[1]非R能力!$B$8:$F$558,$C726+1,0)</f>
        <v>102321.0757486209</v>
      </c>
      <c r="Q726" s="3">
        <f>HLOOKUP(Q$5,[1]非R能力!$B$8:$F$558,$C726+1,0)</f>
        <v>60526.380186613154</v>
      </c>
      <c r="R726" s="3">
        <f>HLOOKUP(R$5,[1]非R能力!$B$8:$F$558,$C726+1,0)</f>
        <v>16902.793514215475</v>
      </c>
      <c r="S726" s="3">
        <f>HLOOKUP(S$5,[1]非R能力!$B$8:$F$558,$C726+1,0)</f>
        <v>22053.622208698744</v>
      </c>
      <c r="T726" s="3">
        <f>INDEX([1]非R能力!$H$9:$H$558,D726)</f>
        <v>21542.61243456</v>
      </c>
      <c r="U726" s="3">
        <f>IF(E726="小怪",0,IF(INDEX([1]非R能力!$FK$9:$FK$558,C726)=0,0,10))</f>
        <v>0</v>
      </c>
      <c r="V726" s="3">
        <f>IF(E726="小怪",0,IF(INDEX([1]非R能力!$FH$9:$FH$558,C726)=0,0,5000))</f>
        <v>0</v>
      </c>
      <c r="W726" s="3">
        <f>HLOOKUP(W$5,[2]人物技能基础!$O$3:$Q$553,$C726+1,0)</f>
        <v>3.637142857142857</v>
      </c>
      <c r="X726" s="3">
        <f>HLOOKUP(X$5,[2]人物技能基础!$O$3:$Q$553,$C726+1,0)</f>
        <v>2.0186428571428574</v>
      </c>
      <c r="Y726" s="3">
        <f>HLOOKUP(Y$5,[2]人物技能基础!$O$3:$Q$553,$C726+1,0)</f>
        <v>99.964285714285708</v>
      </c>
      <c r="Z726" s="3">
        <f t="shared" si="67"/>
        <v>547661</v>
      </c>
      <c r="AA726" s="3">
        <f t="shared" si="68"/>
        <v>12105</v>
      </c>
      <c r="AB726" s="3">
        <f t="shared" si="69"/>
        <v>0</v>
      </c>
      <c r="AC726" s="3">
        <f t="shared" si="70"/>
        <v>22053</v>
      </c>
      <c r="AD726" s="3">
        <f t="shared" si="71"/>
        <v>16902</v>
      </c>
    </row>
    <row r="727" spans="1:30" x14ac:dyDescent="0.15">
      <c r="A727" s="3">
        <v>722</v>
      </c>
      <c r="B727" s="3" t="str">
        <f t="shared" si="66"/>
        <v>关卡722小怪</v>
      </c>
      <c r="C727" s="3">
        <f>INDEX([3]关卡!$J$19:$J$2018,A727)</f>
        <v>329</v>
      </c>
      <c r="D727" s="3">
        <f>INDEX([3]关卡!$N$19:$N$2018,A727)</f>
        <v>329</v>
      </c>
      <c r="E727" s="3" t="s">
        <v>24</v>
      </c>
      <c r="F727" s="3" t="s">
        <v>26</v>
      </c>
      <c r="G727" s="3">
        <v>3</v>
      </c>
      <c r="H727" s="3">
        <v>0</v>
      </c>
      <c r="I727" s="3">
        <v>0</v>
      </c>
      <c r="J727" s="4">
        <v>1</v>
      </c>
      <c r="K727" s="4">
        <v>1</v>
      </c>
      <c r="L727" s="4">
        <v>2</v>
      </c>
      <c r="M727" s="3">
        <v>15</v>
      </c>
      <c r="N727" s="3">
        <v>2</v>
      </c>
      <c r="O727" s="3">
        <f>HLOOKUP(O$5,[1]非R能力!$B$8:$F$558,$C727+1,0)</f>
        <v>656345.27154117858</v>
      </c>
      <c r="P727" s="3">
        <f>HLOOKUP(P$5,[1]非R能力!$B$8:$F$558,$C727+1,0)</f>
        <v>102321.0757486209</v>
      </c>
      <c r="Q727" s="3">
        <f>HLOOKUP(Q$5,[1]非R能力!$B$8:$F$558,$C727+1,0)</f>
        <v>60526.380186613154</v>
      </c>
      <c r="R727" s="3">
        <f>HLOOKUP(R$5,[1]非R能力!$B$8:$F$558,$C727+1,0)</f>
        <v>16902.793514215475</v>
      </c>
      <c r="S727" s="3">
        <f>HLOOKUP(S$5,[1]非R能力!$B$8:$F$558,$C727+1,0)</f>
        <v>22053.622208698744</v>
      </c>
      <c r="T727" s="3">
        <f>INDEX([1]非R能力!$H$9:$H$558,D727)</f>
        <v>21542.61243456</v>
      </c>
      <c r="U727" s="3">
        <f>IF(E727="小怪",0,IF(INDEX([1]非R能力!$FK$9:$FK$558,C727)=0,0,10))</f>
        <v>0</v>
      </c>
      <c r="V727" s="3">
        <f>IF(E727="小怪",0,IF(INDEX([1]非R能力!$FH$9:$FH$558,C727)=0,0,5000))</f>
        <v>0</v>
      </c>
      <c r="W727" s="3">
        <f>HLOOKUP(W$5,[2]人物技能基础!$O$3:$Q$553,$C727+1,0)</f>
        <v>3.637142857142857</v>
      </c>
      <c r="X727" s="3">
        <f>HLOOKUP(X$5,[2]人物技能基础!$O$3:$Q$553,$C727+1,0)</f>
        <v>2.0186428571428574</v>
      </c>
      <c r="Y727" s="3">
        <f>HLOOKUP(Y$5,[2]人物技能基础!$O$3:$Q$553,$C727+1,0)</f>
        <v>99.964285714285708</v>
      </c>
      <c r="Z727" s="3">
        <f t="shared" si="67"/>
        <v>547661</v>
      </c>
      <c r="AA727" s="3">
        <f t="shared" si="68"/>
        <v>12105</v>
      </c>
      <c r="AB727" s="3">
        <f t="shared" si="69"/>
        <v>0</v>
      </c>
      <c r="AC727" s="3">
        <f t="shared" si="70"/>
        <v>22053</v>
      </c>
      <c r="AD727" s="3">
        <f t="shared" si="71"/>
        <v>16902</v>
      </c>
    </row>
    <row r="728" spans="1:30" x14ac:dyDescent="0.15">
      <c r="A728" s="3">
        <v>723</v>
      </c>
      <c r="B728" s="3" t="str">
        <f t="shared" si="66"/>
        <v>关卡723小怪</v>
      </c>
      <c r="C728" s="3">
        <f>INDEX([3]关卡!$J$19:$J$2018,A728)</f>
        <v>330</v>
      </c>
      <c r="D728" s="3">
        <f>INDEX([3]关卡!$N$19:$N$2018,A728)</f>
        <v>330</v>
      </c>
      <c r="E728" s="3" t="s">
        <v>24</v>
      </c>
      <c r="F728" s="3" t="s">
        <v>26</v>
      </c>
      <c r="G728" s="3">
        <v>3</v>
      </c>
      <c r="H728" s="3">
        <v>0</v>
      </c>
      <c r="I728" s="3">
        <v>0</v>
      </c>
      <c r="J728" s="4">
        <v>1</v>
      </c>
      <c r="K728" s="4">
        <v>1</v>
      </c>
      <c r="L728" s="4">
        <v>2</v>
      </c>
      <c r="M728" s="3">
        <v>15</v>
      </c>
      <c r="N728" s="3">
        <v>2</v>
      </c>
      <c r="O728" s="3">
        <f>HLOOKUP(O$5,[1]非R能力!$B$8:$F$558,$C728+1,0)</f>
        <v>664166.99154205096</v>
      </c>
      <c r="P728" s="3">
        <f>HLOOKUP(P$5,[1]非R能力!$B$8:$F$558,$C728+1,0)</f>
        <v>103418.92898135944</v>
      </c>
      <c r="Q728" s="3">
        <f>HLOOKUP(Q$5,[1]非R能力!$B$8:$F$558,$C728+1,0)</f>
        <v>61078.585019824619</v>
      </c>
      <c r="R728" s="3">
        <f>HLOOKUP(R$5,[1]非R能力!$B$8:$F$558,$C728+1,0)</f>
        <v>17042.31395908261</v>
      </c>
      <c r="S728" s="3">
        <f>HLOOKUP(S$5,[1]非R能力!$B$8:$F$558,$C728+1,0)</f>
        <v>22235.226187427863</v>
      </c>
      <c r="T728" s="3">
        <f>INDEX([1]非R能力!$H$9:$H$558,D728)</f>
        <v>21680.573969100471</v>
      </c>
      <c r="U728" s="3">
        <f>IF(E728="小怪",0,IF(INDEX([1]非R能力!$FK$9:$FK$558,C728)=0,0,10))</f>
        <v>0</v>
      </c>
      <c r="V728" s="3">
        <f>IF(E728="小怪",0,IF(INDEX([1]非R能力!$FH$9:$FH$558,C728)=0,0,5000))</f>
        <v>0</v>
      </c>
      <c r="W728" s="3">
        <f>HLOOKUP(W$5,[2]人物技能基础!$O$3:$Q$553,$C728+1,0)</f>
        <v>3.637142857142857</v>
      </c>
      <c r="X728" s="3">
        <f>HLOOKUP(X$5,[2]人物技能基础!$O$3:$Q$553,$C728+1,0)</f>
        <v>2.0186428571428574</v>
      </c>
      <c r="Y728" s="3">
        <f>HLOOKUP(Y$5,[2]人物技能基础!$O$3:$Q$553,$C728+1,0)</f>
        <v>99.964285714285708</v>
      </c>
      <c r="Z728" s="3">
        <f t="shared" si="67"/>
        <v>553311</v>
      </c>
      <c r="AA728" s="3">
        <f t="shared" si="68"/>
        <v>12215</v>
      </c>
      <c r="AB728" s="3">
        <f t="shared" si="69"/>
        <v>0</v>
      </c>
      <c r="AC728" s="3">
        <f t="shared" si="70"/>
        <v>22235</v>
      </c>
      <c r="AD728" s="3">
        <f t="shared" si="71"/>
        <v>17042</v>
      </c>
    </row>
    <row r="729" spans="1:30" x14ac:dyDescent="0.15">
      <c r="A729" s="3">
        <v>724</v>
      </c>
      <c r="B729" s="3" t="str">
        <f t="shared" si="66"/>
        <v>关卡724小怪</v>
      </c>
      <c r="C729" s="3">
        <f>INDEX([3]关卡!$J$19:$J$2018,A729)</f>
        <v>330</v>
      </c>
      <c r="D729" s="3">
        <f>INDEX([3]关卡!$N$19:$N$2018,A729)</f>
        <v>330</v>
      </c>
      <c r="E729" s="3" t="s">
        <v>24</v>
      </c>
      <c r="F729" s="3" t="s">
        <v>26</v>
      </c>
      <c r="G729" s="3">
        <v>3</v>
      </c>
      <c r="H729" s="3">
        <v>0</v>
      </c>
      <c r="I729" s="3">
        <v>0</v>
      </c>
      <c r="J729" s="4">
        <v>1</v>
      </c>
      <c r="K729" s="4">
        <v>1</v>
      </c>
      <c r="L729" s="4">
        <v>2</v>
      </c>
      <c r="M729" s="3">
        <v>15</v>
      </c>
      <c r="N729" s="3">
        <v>2</v>
      </c>
      <c r="O729" s="3">
        <f>HLOOKUP(O$5,[1]非R能力!$B$8:$F$558,$C729+1,0)</f>
        <v>664166.99154205096</v>
      </c>
      <c r="P729" s="3">
        <f>HLOOKUP(P$5,[1]非R能力!$B$8:$F$558,$C729+1,0)</f>
        <v>103418.92898135944</v>
      </c>
      <c r="Q729" s="3">
        <f>HLOOKUP(Q$5,[1]非R能力!$B$8:$F$558,$C729+1,0)</f>
        <v>61078.585019824619</v>
      </c>
      <c r="R729" s="3">
        <f>HLOOKUP(R$5,[1]非R能力!$B$8:$F$558,$C729+1,0)</f>
        <v>17042.31395908261</v>
      </c>
      <c r="S729" s="3">
        <f>HLOOKUP(S$5,[1]非R能力!$B$8:$F$558,$C729+1,0)</f>
        <v>22235.226187427863</v>
      </c>
      <c r="T729" s="3">
        <f>INDEX([1]非R能力!$H$9:$H$558,D729)</f>
        <v>21680.573969100471</v>
      </c>
      <c r="U729" s="3">
        <f>IF(E729="小怪",0,IF(INDEX([1]非R能力!$FK$9:$FK$558,C729)=0,0,10))</f>
        <v>0</v>
      </c>
      <c r="V729" s="3">
        <f>IF(E729="小怪",0,IF(INDEX([1]非R能力!$FH$9:$FH$558,C729)=0,0,5000))</f>
        <v>0</v>
      </c>
      <c r="W729" s="3">
        <f>HLOOKUP(W$5,[2]人物技能基础!$O$3:$Q$553,$C729+1,0)</f>
        <v>3.637142857142857</v>
      </c>
      <c r="X729" s="3">
        <f>HLOOKUP(X$5,[2]人物技能基础!$O$3:$Q$553,$C729+1,0)</f>
        <v>2.0186428571428574</v>
      </c>
      <c r="Y729" s="3">
        <f>HLOOKUP(Y$5,[2]人物技能基础!$O$3:$Q$553,$C729+1,0)</f>
        <v>99.964285714285708</v>
      </c>
      <c r="Z729" s="3">
        <f t="shared" si="67"/>
        <v>553311</v>
      </c>
      <c r="AA729" s="3">
        <f t="shared" si="68"/>
        <v>12215</v>
      </c>
      <c r="AB729" s="3">
        <f t="shared" si="69"/>
        <v>0</v>
      </c>
      <c r="AC729" s="3">
        <f t="shared" si="70"/>
        <v>22235</v>
      </c>
      <c r="AD729" s="3">
        <f t="shared" si="71"/>
        <v>17042</v>
      </c>
    </row>
    <row r="730" spans="1:30" x14ac:dyDescent="0.15">
      <c r="A730" s="3">
        <v>725</v>
      </c>
      <c r="B730" s="3" t="str">
        <f t="shared" si="66"/>
        <v>关卡725小怪</v>
      </c>
      <c r="C730" s="3">
        <f>INDEX([3]关卡!$J$19:$J$2018,A730)</f>
        <v>330</v>
      </c>
      <c r="D730" s="3">
        <f>INDEX([3]关卡!$N$19:$N$2018,A730)</f>
        <v>330</v>
      </c>
      <c r="E730" s="3" t="s">
        <v>24</v>
      </c>
      <c r="F730" s="3" t="s">
        <v>26</v>
      </c>
      <c r="G730" s="3">
        <v>3</v>
      </c>
      <c r="H730" s="3">
        <v>0</v>
      </c>
      <c r="I730" s="3">
        <v>0</v>
      </c>
      <c r="J730" s="4">
        <v>1</v>
      </c>
      <c r="K730" s="4">
        <v>1</v>
      </c>
      <c r="L730" s="4">
        <v>2</v>
      </c>
      <c r="M730" s="3">
        <v>15</v>
      </c>
      <c r="N730" s="3">
        <v>2</v>
      </c>
      <c r="O730" s="3">
        <f>HLOOKUP(O$5,[1]非R能力!$B$8:$F$558,$C730+1,0)</f>
        <v>664166.99154205096</v>
      </c>
      <c r="P730" s="3">
        <f>HLOOKUP(P$5,[1]非R能力!$B$8:$F$558,$C730+1,0)</f>
        <v>103418.92898135944</v>
      </c>
      <c r="Q730" s="3">
        <f>HLOOKUP(Q$5,[1]非R能力!$B$8:$F$558,$C730+1,0)</f>
        <v>61078.585019824619</v>
      </c>
      <c r="R730" s="3">
        <f>HLOOKUP(R$5,[1]非R能力!$B$8:$F$558,$C730+1,0)</f>
        <v>17042.31395908261</v>
      </c>
      <c r="S730" s="3">
        <f>HLOOKUP(S$5,[1]非R能力!$B$8:$F$558,$C730+1,0)</f>
        <v>22235.226187427863</v>
      </c>
      <c r="T730" s="3">
        <f>INDEX([1]非R能力!$H$9:$H$558,D730)</f>
        <v>21680.573969100471</v>
      </c>
      <c r="U730" s="3">
        <f>IF(E730="小怪",0,IF(INDEX([1]非R能力!$FK$9:$FK$558,C730)=0,0,10))</f>
        <v>0</v>
      </c>
      <c r="V730" s="3">
        <f>IF(E730="小怪",0,IF(INDEX([1]非R能力!$FH$9:$FH$558,C730)=0,0,5000))</f>
        <v>0</v>
      </c>
      <c r="W730" s="3">
        <f>HLOOKUP(W$5,[2]人物技能基础!$O$3:$Q$553,$C730+1,0)</f>
        <v>3.637142857142857</v>
      </c>
      <c r="X730" s="3">
        <f>HLOOKUP(X$5,[2]人物技能基础!$O$3:$Q$553,$C730+1,0)</f>
        <v>2.0186428571428574</v>
      </c>
      <c r="Y730" s="3">
        <f>HLOOKUP(Y$5,[2]人物技能基础!$O$3:$Q$553,$C730+1,0)</f>
        <v>99.964285714285708</v>
      </c>
      <c r="Z730" s="3">
        <f t="shared" si="67"/>
        <v>553311</v>
      </c>
      <c r="AA730" s="3">
        <f t="shared" si="68"/>
        <v>12215</v>
      </c>
      <c r="AB730" s="3">
        <f t="shared" si="69"/>
        <v>0</v>
      </c>
      <c r="AC730" s="3">
        <f t="shared" si="70"/>
        <v>22235</v>
      </c>
      <c r="AD730" s="3">
        <f t="shared" si="71"/>
        <v>17042</v>
      </c>
    </row>
    <row r="731" spans="1:30" x14ac:dyDescent="0.15">
      <c r="A731" s="3">
        <v>726</v>
      </c>
      <c r="B731" s="3" t="str">
        <f t="shared" si="66"/>
        <v>关卡726小怪</v>
      </c>
      <c r="C731" s="3">
        <f>INDEX([3]关卡!$J$19:$J$2018,A731)</f>
        <v>330</v>
      </c>
      <c r="D731" s="3">
        <f>INDEX([3]关卡!$N$19:$N$2018,A731)</f>
        <v>330</v>
      </c>
      <c r="E731" s="3" t="s">
        <v>24</v>
      </c>
      <c r="F731" s="3" t="s">
        <v>26</v>
      </c>
      <c r="G731" s="3">
        <v>3</v>
      </c>
      <c r="H731" s="3">
        <v>0</v>
      </c>
      <c r="I731" s="3">
        <v>0</v>
      </c>
      <c r="J731" s="4">
        <v>1</v>
      </c>
      <c r="K731" s="4">
        <v>1</v>
      </c>
      <c r="L731" s="4">
        <v>2</v>
      </c>
      <c r="M731" s="3">
        <v>15</v>
      </c>
      <c r="N731" s="3">
        <v>2</v>
      </c>
      <c r="O731" s="3">
        <f>HLOOKUP(O$5,[1]非R能力!$B$8:$F$558,$C731+1,0)</f>
        <v>664166.99154205096</v>
      </c>
      <c r="P731" s="3">
        <f>HLOOKUP(P$5,[1]非R能力!$B$8:$F$558,$C731+1,0)</f>
        <v>103418.92898135944</v>
      </c>
      <c r="Q731" s="3">
        <f>HLOOKUP(Q$5,[1]非R能力!$B$8:$F$558,$C731+1,0)</f>
        <v>61078.585019824619</v>
      </c>
      <c r="R731" s="3">
        <f>HLOOKUP(R$5,[1]非R能力!$B$8:$F$558,$C731+1,0)</f>
        <v>17042.31395908261</v>
      </c>
      <c r="S731" s="3">
        <f>HLOOKUP(S$5,[1]非R能力!$B$8:$F$558,$C731+1,0)</f>
        <v>22235.226187427863</v>
      </c>
      <c r="T731" s="3">
        <f>INDEX([1]非R能力!$H$9:$H$558,D731)</f>
        <v>21680.573969100471</v>
      </c>
      <c r="U731" s="3">
        <f>IF(E731="小怪",0,IF(INDEX([1]非R能力!$FK$9:$FK$558,C731)=0,0,10))</f>
        <v>0</v>
      </c>
      <c r="V731" s="3">
        <f>IF(E731="小怪",0,IF(INDEX([1]非R能力!$FH$9:$FH$558,C731)=0,0,5000))</f>
        <v>0</v>
      </c>
      <c r="W731" s="3">
        <f>HLOOKUP(W$5,[2]人物技能基础!$O$3:$Q$553,$C731+1,0)</f>
        <v>3.637142857142857</v>
      </c>
      <c r="X731" s="3">
        <f>HLOOKUP(X$5,[2]人物技能基础!$O$3:$Q$553,$C731+1,0)</f>
        <v>2.0186428571428574</v>
      </c>
      <c r="Y731" s="3">
        <f>HLOOKUP(Y$5,[2]人物技能基础!$O$3:$Q$553,$C731+1,0)</f>
        <v>99.964285714285708</v>
      </c>
      <c r="Z731" s="3">
        <f t="shared" si="67"/>
        <v>553311</v>
      </c>
      <c r="AA731" s="3">
        <f t="shared" si="68"/>
        <v>12215</v>
      </c>
      <c r="AB731" s="3">
        <f t="shared" si="69"/>
        <v>0</v>
      </c>
      <c r="AC731" s="3">
        <f t="shared" si="70"/>
        <v>22235</v>
      </c>
      <c r="AD731" s="3">
        <f t="shared" si="71"/>
        <v>17042</v>
      </c>
    </row>
    <row r="732" spans="1:30" x14ac:dyDescent="0.15">
      <c r="A732" s="3">
        <v>727</v>
      </c>
      <c r="B732" s="3" t="str">
        <f t="shared" si="66"/>
        <v>关卡727小怪</v>
      </c>
      <c r="C732" s="3">
        <f>INDEX([3]关卡!$J$19:$J$2018,A732)</f>
        <v>330</v>
      </c>
      <c r="D732" s="3">
        <f>INDEX([3]关卡!$N$19:$N$2018,A732)</f>
        <v>330</v>
      </c>
      <c r="E732" s="3" t="s">
        <v>24</v>
      </c>
      <c r="F732" s="3" t="s">
        <v>26</v>
      </c>
      <c r="G732" s="3">
        <v>3</v>
      </c>
      <c r="H732" s="3">
        <v>0</v>
      </c>
      <c r="I732" s="3">
        <v>0</v>
      </c>
      <c r="J732" s="4">
        <v>1</v>
      </c>
      <c r="K732" s="4">
        <v>1</v>
      </c>
      <c r="L732" s="4">
        <v>2</v>
      </c>
      <c r="M732" s="3">
        <v>15</v>
      </c>
      <c r="N732" s="3">
        <v>2</v>
      </c>
      <c r="O732" s="3">
        <f>HLOOKUP(O$5,[1]非R能力!$B$8:$F$558,$C732+1,0)</f>
        <v>664166.99154205096</v>
      </c>
      <c r="P732" s="3">
        <f>HLOOKUP(P$5,[1]非R能力!$B$8:$F$558,$C732+1,0)</f>
        <v>103418.92898135944</v>
      </c>
      <c r="Q732" s="3">
        <f>HLOOKUP(Q$5,[1]非R能力!$B$8:$F$558,$C732+1,0)</f>
        <v>61078.585019824619</v>
      </c>
      <c r="R732" s="3">
        <f>HLOOKUP(R$5,[1]非R能力!$B$8:$F$558,$C732+1,0)</f>
        <v>17042.31395908261</v>
      </c>
      <c r="S732" s="3">
        <f>HLOOKUP(S$5,[1]非R能力!$B$8:$F$558,$C732+1,0)</f>
        <v>22235.226187427863</v>
      </c>
      <c r="T732" s="3">
        <f>INDEX([1]非R能力!$H$9:$H$558,D732)</f>
        <v>21680.573969100471</v>
      </c>
      <c r="U732" s="3">
        <f>IF(E732="小怪",0,IF(INDEX([1]非R能力!$FK$9:$FK$558,C732)=0,0,10))</f>
        <v>0</v>
      </c>
      <c r="V732" s="3">
        <f>IF(E732="小怪",0,IF(INDEX([1]非R能力!$FH$9:$FH$558,C732)=0,0,5000))</f>
        <v>0</v>
      </c>
      <c r="W732" s="3">
        <f>HLOOKUP(W$5,[2]人物技能基础!$O$3:$Q$553,$C732+1,0)</f>
        <v>3.637142857142857</v>
      </c>
      <c r="X732" s="3">
        <f>HLOOKUP(X$5,[2]人物技能基础!$O$3:$Q$553,$C732+1,0)</f>
        <v>2.0186428571428574</v>
      </c>
      <c r="Y732" s="3">
        <f>HLOOKUP(Y$5,[2]人物技能基础!$O$3:$Q$553,$C732+1,0)</f>
        <v>99.964285714285708</v>
      </c>
      <c r="Z732" s="3">
        <f t="shared" si="67"/>
        <v>553311</v>
      </c>
      <c r="AA732" s="3">
        <f t="shared" si="68"/>
        <v>12215</v>
      </c>
      <c r="AB732" s="3">
        <f t="shared" si="69"/>
        <v>0</v>
      </c>
      <c r="AC732" s="3">
        <f t="shared" si="70"/>
        <v>22235</v>
      </c>
      <c r="AD732" s="3">
        <f t="shared" si="71"/>
        <v>17042</v>
      </c>
    </row>
    <row r="733" spans="1:30" x14ac:dyDescent="0.15">
      <c r="A733" s="3">
        <v>728</v>
      </c>
      <c r="B733" s="3" t="str">
        <f t="shared" si="66"/>
        <v>关卡728小怪</v>
      </c>
      <c r="C733" s="3">
        <f>INDEX([3]关卡!$J$19:$J$2018,A733)</f>
        <v>330</v>
      </c>
      <c r="D733" s="3">
        <f>INDEX([3]关卡!$N$19:$N$2018,A733)</f>
        <v>330</v>
      </c>
      <c r="E733" s="3" t="s">
        <v>24</v>
      </c>
      <c r="F733" s="3" t="s">
        <v>26</v>
      </c>
      <c r="G733" s="3">
        <v>3</v>
      </c>
      <c r="H733" s="3">
        <v>0</v>
      </c>
      <c r="I733" s="3">
        <v>0</v>
      </c>
      <c r="J733" s="4">
        <v>1</v>
      </c>
      <c r="K733" s="4">
        <v>1</v>
      </c>
      <c r="L733" s="4">
        <v>2</v>
      </c>
      <c r="M733" s="3">
        <v>15</v>
      </c>
      <c r="N733" s="3">
        <v>2</v>
      </c>
      <c r="O733" s="3">
        <f>HLOOKUP(O$5,[1]非R能力!$B$8:$F$558,$C733+1,0)</f>
        <v>664166.99154205096</v>
      </c>
      <c r="P733" s="3">
        <f>HLOOKUP(P$5,[1]非R能力!$B$8:$F$558,$C733+1,0)</f>
        <v>103418.92898135944</v>
      </c>
      <c r="Q733" s="3">
        <f>HLOOKUP(Q$5,[1]非R能力!$B$8:$F$558,$C733+1,0)</f>
        <v>61078.585019824619</v>
      </c>
      <c r="R733" s="3">
        <f>HLOOKUP(R$5,[1]非R能力!$B$8:$F$558,$C733+1,0)</f>
        <v>17042.31395908261</v>
      </c>
      <c r="S733" s="3">
        <f>HLOOKUP(S$5,[1]非R能力!$B$8:$F$558,$C733+1,0)</f>
        <v>22235.226187427863</v>
      </c>
      <c r="T733" s="3">
        <f>INDEX([1]非R能力!$H$9:$H$558,D733)</f>
        <v>21680.573969100471</v>
      </c>
      <c r="U733" s="3">
        <f>IF(E733="小怪",0,IF(INDEX([1]非R能力!$FK$9:$FK$558,C733)=0,0,10))</f>
        <v>0</v>
      </c>
      <c r="V733" s="3">
        <f>IF(E733="小怪",0,IF(INDEX([1]非R能力!$FH$9:$FH$558,C733)=0,0,5000))</f>
        <v>0</v>
      </c>
      <c r="W733" s="3">
        <f>HLOOKUP(W$5,[2]人物技能基础!$O$3:$Q$553,$C733+1,0)</f>
        <v>3.637142857142857</v>
      </c>
      <c r="X733" s="3">
        <f>HLOOKUP(X$5,[2]人物技能基础!$O$3:$Q$553,$C733+1,0)</f>
        <v>2.0186428571428574</v>
      </c>
      <c r="Y733" s="3">
        <f>HLOOKUP(Y$5,[2]人物技能基础!$O$3:$Q$553,$C733+1,0)</f>
        <v>99.964285714285708</v>
      </c>
      <c r="Z733" s="3">
        <f t="shared" si="67"/>
        <v>553311</v>
      </c>
      <c r="AA733" s="3">
        <f t="shared" si="68"/>
        <v>12215</v>
      </c>
      <c r="AB733" s="3">
        <f t="shared" si="69"/>
        <v>0</v>
      </c>
      <c r="AC733" s="3">
        <f t="shared" si="70"/>
        <v>22235</v>
      </c>
      <c r="AD733" s="3">
        <f t="shared" si="71"/>
        <v>17042</v>
      </c>
    </row>
    <row r="734" spans="1:30" x14ac:dyDescent="0.15">
      <c r="A734" s="3">
        <v>729</v>
      </c>
      <c r="B734" s="3" t="str">
        <f t="shared" si="66"/>
        <v>关卡729小怪</v>
      </c>
      <c r="C734" s="3">
        <f>INDEX([3]关卡!$J$19:$J$2018,A734)</f>
        <v>330</v>
      </c>
      <c r="D734" s="3">
        <f>INDEX([3]关卡!$N$19:$N$2018,A734)</f>
        <v>330</v>
      </c>
      <c r="E734" s="3" t="s">
        <v>24</v>
      </c>
      <c r="F734" s="3" t="s">
        <v>26</v>
      </c>
      <c r="G734" s="3">
        <v>3</v>
      </c>
      <c r="H734" s="3">
        <v>0</v>
      </c>
      <c r="I734" s="3">
        <v>0</v>
      </c>
      <c r="J734" s="4">
        <v>1</v>
      </c>
      <c r="K734" s="4">
        <v>1</v>
      </c>
      <c r="L734" s="4">
        <v>2</v>
      </c>
      <c r="M734" s="3">
        <v>15</v>
      </c>
      <c r="N734" s="3">
        <v>2</v>
      </c>
      <c r="O734" s="3">
        <f>HLOOKUP(O$5,[1]非R能力!$B$8:$F$558,$C734+1,0)</f>
        <v>664166.99154205096</v>
      </c>
      <c r="P734" s="3">
        <f>HLOOKUP(P$5,[1]非R能力!$B$8:$F$558,$C734+1,0)</f>
        <v>103418.92898135944</v>
      </c>
      <c r="Q734" s="3">
        <f>HLOOKUP(Q$5,[1]非R能力!$B$8:$F$558,$C734+1,0)</f>
        <v>61078.585019824619</v>
      </c>
      <c r="R734" s="3">
        <f>HLOOKUP(R$5,[1]非R能力!$B$8:$F$558,$C734+1,0)</f>
        <v>17042.31395908261</v>
      </c>
      <c r="S734" s="3">
        <f>HLOOKUP(S$5,[1]非R能力!$B$8:$F$558,$C734+1,0)</f>
        <v>22235.226187427863</v>
      </c>
      <c r="T734" s="3">
        <f>INDEX([1]非R能力!$H$9:$H$558,D734)</f>
        <v>21680.573969100471</v>
      </c>
      <c r="U734" s="3">
        <f>IF(E734="小怪",0,IF(INDEX([1]非R能力!$FK$9:$FK$558,C734)=0,0,10))</f>
        <v>0</v>
      </c>
      <c r="V734" s="3">
        <f>IF(E734="小怪",0,IF(INDEX([1]非R能力!$FH$9:$FH$558,C734)=0,0,5000))</f>
        <v>0</v>
      </c>
      <c r="W734" s="3">
        <f>HLOOKUP(W$5,[2]人物技能基础!$O$3:$Q$553,$C734+1,0)</f>
        <v>3.637142857142857</v>
      </c>
      <c r="X734" s="3">
        <f>HLOOKUP(X$5,[2]人物技能基础!$O$3:$Q$553,$C734+1,0)</f>
        <v>2.0186428571428574</v>
      </c>
      <c r="Y734" s="3">
        <f>HLOOKUP(Y$5,[2]人物技能基础!$O$3:$Q$553,$C734+1,0)</f>
        <v>99.964285714285708</v>
      </c>
      <c r="Z734" s="3">
        <f t="shared" si="67"/>
        <v>553311</v>
      </c>
      <c r="AA734" s="3">
        <f t="shared" si="68"/>
        <v>12215</v>
      </c>
      <c r="AB734" s="3">
        <f t="shared" si="69"/>
        <v>0</v>
      </c>
      <c r="AC734" s="3">
        <f t="shared" si="70"/>
        <v>22235</v>
      </c>
      <c r="AD734" s="3">
        <f t="shared" si="71"/>
        <v>17042</v>
      </c>
    </row>
    <row r="735" spans="1:30" x14ac:dyDescent="0.15">
      <c r="A735" s="3">
        <v>730</v>
      </c>
      <c r="B735" s="3" t="str">
        <f t="shared" si="66"/>
        <v>关卡730小怪</v>
      </c>
      <c r="C735" s="3">
        <f>INDEX([3]关卡!$J$19:$J$2018,A735)</f>
        <v>331</v>
      </c>
      <c r="D735" s="3">
        <f>INDEX([3]关卡!$N$19:$N$2018,A735)</f>
        <v>331</v>
      </c>
      <c r="E735" s="3" t="s">
        <v>24</v>
      </c>
      <c r="F735" s="3" t="s">
        <v>26</v>
      </c>
      <c r="G735" s="3">
        <v>3</v>
      </c>
      <c r="H735" s="3">
        <v>0</v>
      </c>
      <c r="I735" s="3">
        <v>0</v>
      </c>
      <c r="J735" s="4">
        <v>1</v>
      </c>
      <c r="K735" s="4">
        <v>1</v>
      </c>
      <c r="L735" s="4">
        <v>2</v>
      </c>
      <c r="M735" s="3">
        <v>15</v>
      </c>
      <c r="N735" s="3">
        <v>2</v>
      </c>
      <c r="O735" s="3">
        <f>HLOOKUP(O$5,[1]非R能力!$B$8:$F$558,$C735+1,0)</f>
        <v>671496.30521120748</v>
      </c>
      <c r="P735" s="3">
        <f>HLOOKUP(P$5,[1]非R能力!$B$8:$F$558,$C735+1,0)</f>
        <v>104447.26424222605</v>
      </c>
      <c r="Q735" s="3">
        <f>HLOOKUP(Q$5,[1]非R能力!$B$8:$F$558,$C735+1,0)</f>
        <v>61591.233280362663</v>
      </c>
      <c r="R735" s="3">
        <f>HLOOKUP(R$5,[1]非R能力!$B$8:$F$558,$C735+1,0)</f>
        <v>18122.579797172093</v>
      </c>
      <c r="S735" s="3">
        <f>HLOOKUP(S$5,[1]非R能力!$B$8:$F$558,$C735+1,0)</f>
        <v>22418.757034787966</v>
      </c>
      <c r="T735" s="3">
        <f>INDEX([1]非R能力!$H$9:$H$558,D735)</f>
        <v>21819.223971802097</v>
      </c>
      <c r="U735" s="3">
        <f>IF(E735="小怪",0,IF(INDEX([1]非R能力!$FK$9:$FK$558,C735)=0,0,10))</f>
        <v>0</v>
      </c>
      <c r="V735" s="3">
        <f>IF(E735="小怪",0,IF(INDEX([1]非R能力!$FH$9:$FH$558,C735)=0,0,5000))</f>
        <v>0</v>
      </c>
      <c r="W735" s="3">
        <f>HLOOKUP(W$5,[2]人物技能基础!$O$3:$Q$553,$C735+1,0)</f>
        <v>3.637142857142857</v>
      </c>
      <c r="X735" s="3">
        <f>HLOOKUP(X$5,[2]人物技能基础!$O$3:$Q$553,$C735+1,0)</f>
        <v>2.0186428571428574</v>
      </c>
      <c r="Y735" s="3">
        <f>HLOOKUP(Y$5,[2]人物技能基础!$O$3:$Q$553,$C735+1,0)</f>
        <v>99.964285714285708</v>
      </c>
      <c r="Z735" s="3">
        <f t="shared" si="67"/>
        <v>558626</v>
      </c>
      <c r="AA735" s="3">
        <f t="shared" si="68"/>
        <v>12318</v>
      </c>
      <c r="AB735" s="3">
        <f t="shared" si="69"/>
        <v>0</v>
      </c>
      <c r="AC735" s="3">
        <f t="shared" si="70"/>
        <v>22418</v>
      </c>
      <c r="AD735" s="3">
        <f t="shared" si="71"/>
        <v>18122</v>
      </c>
    </row>
    <row r="736" spans="1:30" x14ac:dyDescent="0.15">
      <c r="A736" s="3">
        <v>731</v>
      </c>
      <c r="B736" s="3" t="str">
        <f t="shared" si="66"/>
        <v>关卡731小怪</v>
      </c>
      <c r="C736" s="3">
        <f>INDEX([3]关卡!$J$19:$J$2018,A736)</f>
        <v>331</v>
      </c>
      <c r="D736" s="3">
        <f>INDEX([3]关卡!$N$19:$N$2018,A736)</f>
        <v>331</v>
      </c>
      <c r="E736" s="3" t="s">
        <v>24</v>
      </c>
      <c r="F736" s="3" t="s">
        <v>26</v>
      </c>
      <c r="G736" s="3">
        <v>3</v>
      </c>
      <c r="H736" s="3">
        <v>0</v>
      </c>
      <c r="I736" s="3">
        <v>0</v>
      </c>
      <c r="J736" s="4">
        <v>1</v>
      </c>
      <c r="K736" s="4">
        <v>1</v>
      </c>
      <c r="L736" s="4">
        <v>2</v>
      </c>
      <c r="M736" s="3">
        <v>15</v>
      </c>
      <c r="N736" s="3">
        <v>2</v>
      </c>
      <c r="O736" s="3">
        <f>HLOOKUP(O$5,[1]非R能力!$B$8:$F$558,$C736+1,0)</f>
        <v>671496.30521120748</v>
      </c>
      <c r="P736" s="3">
        <f>HLOOKUP(P$5,[1]非R能力!$B$8:$F$558,$C736+1,0)</f>
        <v>104447.26424222605</v>
      </c>
      <c r="Q736" s="3">
        <f>HLOOKUP(Q$5,[1]非R能力!$B$8:$F$558,$C736+1,0)</f>
        <v>61591.233280362663</v>
      </c>
      <c r="R736" s="3">
        <f>HLOOKUP(R$5,[1]非R能力!$B$8:$F$558,$C736+1,0)</f>
        <v>18122.579797172093</v>
      </c>
      <c r="S736" s="3">
        <f>HLOOKUP(S$5,[1]非R能力!$B$8:$F$558,$C736+1,0)</f>
        <v>22418.757034787966</v>
      </c>
      <c r="T736" s="3">
        <f>INDEX([1]非R能力!$H$9:$H$558,D736)</f>
        <v>21819.223971802097</v>
      </c>
      <c r="U736" s="3">
        <f>IF(E736="小怪",0,IF(INDEX([1]非R能力!$FK$9:$FK$558,C736)=0,0,10))</f>
        <v>0</v>
      </c>
      <c r="V736" s="3">
        <f>IF(E736="小怪",0,IF(INDEX([1]非R能力!$FH$9:$FH$558,C736)=0,0,5000))</f>
        <v>0</v>
      </c>
      <c r="W736" s="3">
        <f>HLOOKUP(W$5,[2]人物技能基础!$O$3:$Q$553,$C736+1,0)</f>
        <v>3.637142857142857</v>
      </c>
      <c r="X736" s="3">
        <f>HLOOKUP(X$5,[2]人物技能基础!$O$3:$Q$553,$C736+1,0)</f>
        <v>2.0186428571428574</v>
      </c>
      <c r="Y736" s="3">
        <f>HLOOKUP(Y$5,[2]人物技能基础!$O$3:$Q$553,$C736+1,0)</f>
        <v>99.964285714285708</v>
      </c>
      <c r="Z736" s="3">
        <f t="shared" si="67"/>
        <v>558626</v>
      </c>
      <c r="AA736" s="3">
        <f t="shared" si="68"/>
        <v>12318</v>
      </c>
      <c r="AB736" s="3">
        <f t="shared" si="69"/>
        <v>0</v>
      </c>
      <c r="AC736" s="3">
        <f t="shared" si="70"/>
        <v>22418</v>
      </c>
      <c r="AD736" s="3">
        <f t="shared" si="71"/>
        <v>18122</v>
      </c>
    </row>
    <row r="737" spans="1:30" x14ac:dyDescent="0.15">
      <c r="A737" s="3">
        <v>732</v>
      </c>
      <c r="B737" s="3" t="str">
        <f t="shared" si="66"/>
        <v>关卡732小怪</v>
      </c>
      <c r="C737" s="3">
        <f>INDEX([3]关卡!$J$19:$J$2018,A737)</f>
        <v>331</v>
      </c>
      <c r="D737" s="3">
        <f>INDEX([3]关卡!$N$19:$N$2018,A737)</f>
        <v>331</v>
      </c>
      <c r="E737" s="3" t="s">
        <v>24</v>
      </c>
      <c r="F737" s="3" t="s">
        <v>26</v>
      </c>
      <c r="G737" s="3">
        <v>3</v>
      </c>
      <c r="H737" s="3">
        <v>0</v>
      </c>
      <c r="I737" s="3">
        <v>0</v>
      </c>
      <c r="J737" s="4">
        <v>1</v>
      </c>
      <c r="K737" s="4">
        <v>1</v>
      </c>
      <c r="L737" s="4">
        <v>2</v>
      </c>
      <c r="M737" s="3">
        <v>15</v>
      </c>
      <c r="N737" s="3">
        <v>2</v>
      </c>
      <c r="O737" s="3">
        <f>HLOOKUP(O$5,[1]非R能力!$B$8:$F$558,$C737+1,0)</f>
        <v>671496.30521120748</v>
      </c>
      <c r="P737" s="3">
        <f>HLOOKUP(P$5,[1]非R能力!$B$8:$F$558,$C737+1,0)</f>
        <v>104447.26424222605</v>
      </c>
      <c r="Q737" s="3">
        <f>HLOOKUP(Q$5,[1]非R能力!$B$8:$F$558,$C737+1,0)</f>
        <v>61591.233280362663</v>
      </c>
      <c r="R737" s="3">
        <f>HLOOKUP(R$5,[1]非R能力!$B$8:$F$558,$C737+1,0)</f>
        <v>18122.579797172093</v>
      </c>
      <c r="S737" s="3">
        <f>HLOOKUP(S$5,[1]非R能力!$B$8:$F$558,$C737+1,0)</f>
        <v>22418.757034787966</v>
      </c>
      <c r="T737" s="3">
        <f>INDEX([1]非R能力!$H$9:$H$558,D737)</f>
        <v>21819.223971802097</v>
      </c>
      <c r="U737" s="3">
        <f>IF(E737="小怪",0,IF(INDEX([1]非R能力!$FK$9:$FK$558,C737)=0,0,10))</f>
        <v>0</v>
      </c>
      <c r="V737" s="3">
        <f>IF(E737="小怪",0,IF(INDEX([1]非R能力!$FH$9:$FH$558,C737)=0,0,5000))</f>
        <v>0</v>
      </c>
      <c r="W737" s="3">
        <f>HLOOKUP(W$5,[2]人物技能基础!$O$3:$Q$553,$C737+1,0)</f>
        <v>3.637142857142857</v>
      </c>
      <c r="X737" s="3">
        <f>HLOOKUP(X$5,[2]人物技能基础!$O$3:$Q$553,$C737+1,0)</f>
        <v>2.0186428571428574</v>
      </c>
      <c r="Y737" s="3">
        <f>HLOOKUP(Y$5,[2]人物技能基础!$O$3:$Q$553,$C737+1,0)</f>
        <v>99.964285714285708</v>
      </c>
      <c r="Z737" s="3">
        <f t="shared" si="67"/>
        <v>558626</v>
      </c>
      <c r="AA737" s="3">
        <f t="shared" si="68"/>
        <v>12318</v>
      </c>
      <c r="AB737" s="3">
        <f t="shared" si="69"/>
        <v>0</v>
      </c>
      <c r="AC737" s="3">
        <f t="shared" si="70"/>
        <v>22418</v>
      </c>
      <c r="AD737" s="3">
        <f t="shared" si="71"/>
        <v>18122</v>
      </c>
    </row>
    <row r="738" spans="1:30" x14ac:dyDescent="0.15">
      <c r="A738" s="3">
        <v>733</v>
      </c>
      <c r="B738" s="3" t="str">
        <f t="shared" si="66"/>
        <v>关卡733小怪</v>
      </c>
      <c r="C738" s="3">
        <f>INDEX([3]关卡!$J$19:$J$2018,A738)</f>
        <v>331</v>
      </c>
      <c r="D738" s="3">
        <f>INDEX([3]关卡!$N$19:$N$2018,A738)</f>
        <v>331</v>
      </c>
      <c r="E738" s="3" t="s">
        <v>24</v>
      </c>
      <c r="F738" s="3" t="s">
        <v>26</v>
      </c>
      <c r="G738" s="3">
        <v>3</v>
      </c>
      <c r="H738" s="3">
        <v>0</v>
      </c>
      <c r="I738" s="3">
        <v>0</v>
      </c>
      <c r="J738" s="4">
        <v>1</v>
      </c>
      <c r="K738" s="4">
        <v>1</v>
      </c>
      <c r="L738" s="4">
        <v>2</v>
      </c>
      <c r="M738" s="3">
        <v>15</v>
      </c>
      <c r="N738" s="3">
        <v>2</v>
      </c>
      <c r="O738" s="3">
        <f>HLOOKUP(O$5,[1]非R能力!$B$8:$F$558,$C738+1,0)</f>
        <v>671496.30521120748</v>
      </c>
      <c r="P738" s="3">
        <f>HLOOKUP(P$5,[1]非R能力!$B$8:$F$558,$C738+1,0)</f>
        <v>104447.26424222605</v>
      </c>
      <c r="Q738" s="3">
        <f>HLOOKUP(Q$5,[1]非R能力!$B$8:$F$558,$C738+1,0)</f>
        <v>61591.233280362663</v>
      </c>
      <c r="R738" s="3">
        <f>HLOOKUP(R$5,[1]非R能力!$B$8:$F$558,$C738+1,0)</f>
        <v>18122.579797172093</v>
      </c>
      <c r="S738" s="3">
        <f>HLOOKUP(S$5,[1]非R能力!$B$8:$F$558,$C738+1,0)</f>
        <v>22418.757034787966</v>
      </c>
      <c r="T738" s="3">
        <f>INDEX([1]非R能力!$H$9:$H$558,D738)</f>
        <v>21819.223971802097</v>
      </c>
      <c r="U738" s="3">
        <f>IF(E738="小怪",0,IF(INDEX([1]非R能力!$FK$9:$FK$558,C738)=0,0,10))</f>
        <v>0</v>
      </c>
      <c r="V738" s="3">
        <f>IF(E738="小怪",0,IF(INDEX([1]非R能力!$FH$9:$FH$558,C738)=0,0,5000))</f>
        <v>0</v>
      </c>
      <c r="W738" s="3">
        <f>HLOOKUP(W$5,[2]人物技能基础!$O$3:$Q$553,$C738+1,0)</f>
        <v>3.637142857142857</v>
      </c>
      <c r="X738" s="3">
        <f>HLOOKUP(X$5,[2]人物技能基础!$O$3:$Q$553,$C738+1,0)</f>
        <v>2.0186428571428574</v>
      </c>
      <c r="Y738" s="3">
        <f>HLOOKUP(Y$5,[2]人物技能基础!$O$3:$Q$553,$C738+1,0)</f>
        <v>99.964285714285708</v>
      </c>
      <c r="Z738" s="3">
        <f t="shared" si="67"/>
        <v>558626</v>
      </c>
      <c r="AA738" s="3">
        <f t="shared" si="68"/>
        <v>12318</v>
      </c>
      <c r="AB738" s="3">
        <f t="shared" si="69"/>
        <v>0</v>
      </c>
      <c r="AC738" s="3">
        <f t="shared" si="70"/>
        <v>22418</v>
      </c>
      <c r="AD738" s="3">
        <f t="shared" si="71"/>
        <v>18122</v>
      </c>
    </row>
    <row r="739" spans="1:30" x14ac:dyDescent="0.15">
      <c r="A739" s="3">
        <v>734</v>
      </c>
      <c r="B739" s="3" t="str">
        <f t="shared" si="66"/>
        <v>关卡734小怪</v>
      </c>
      <c r="C739" s="3">
        <f>INDEX([3]关卡!$J$19:$J$2018,A739)</f>
        <v>331</v>
      </c>
      <c r="D739" s="3">
        <f>INDEX([3]关卡!$N$19:$N$2018,A739)</f>
        <v>331</v>
      </c>
      <c r="E739" s="3" t="s">
        <v>24</v>
      </c>
      <c r="F739" s="3" t="s">
        <v>26</v>
      </c>
      <c r="G739" s="3">
        <v>3</v>
      </c>
      <c r="H739" s="3">
        <v>0</v>
      </c>
      <c r="I739" s="3">
        <v>0</v>
      </c>
      <c r="J739" s="4">
        <v>1</v>
      </c>
      <c r="K739" s="4">
        <v>1</v>
      </c>
      <c r="L739" s="4">
        <v>2</v>
      </c>
      <c r="M739" s="3">
        <v>15</v>
      </c>
      <c r="N739" s="3">
        <v>2</v>
      </c>
      <c r="O739" s="3">
        <f>HLOOKUP(O$5,[1]非R能力!$B$8:$F$558,$C739+1,0)</f>
        <v>671496.30521120748</v>
      </c>
      <c r="P739" s="3">
        <f>HLOOKUP(P$5,[1]非R能力!$B$8:$F$558,$C739+1,0)</f>
        <v>104447.26424222605</v>
      </c>
      <c r="Q739" s="3">
        <f>HLOOKUP(Q$5,[1]非R能力!$B$8:$F$558,$C739+1,0)</f>
        <v>61591.233280362663</v>
      </c>
      <c r="R739" s="3">
        <f>HLOOKUP(R$5,[1]非R能力!$B$8:$F$558,$C739+1,0)</f>
        <v>18122.579797172093</v>
      </c>
      <c r="S739" s="3">
        <f>HLOOKUP(S$5,[1]非R能力!$B$8:$F$558,$C739+1,0)</f>
        <v>22418.757034787966</v>
      </c>
      <c r="T739" s="3">
        <f>INDEX([1]非R能力!$H$9:$H$558,D739)</f>
        <v>21819.223971802097</v>
      </c>
      <c r="U739" s="3">
        <f>IF(E739="小怪",0,IF(INDEX([1]非R能力!$FK$9:$FK$558,C739)=0,0,10))</f>
        <v>0</v>
      </c>
      <c r="V739" s="3">
        <f>IF(E739="小怪",0,IF(INDEX([1]非R能力!$FH$9:$FH$558,C739)=0,0,5000))</f>
        <v>0</v>
      </c>
      <c r="W739" s="3">
        <f>HLOOKUP(W$5,[2]人物技能基础!$O$3:$Q$553,$C739+1,0)</f>
        <v>3.637142857142857</v>
      </c>
      <c r="X739" s="3">
        <f>HLOOKUP(X$5,[2]人物技能基础!$O$3:$Q$553,$C739+1,0)</f>
        <v>2.0186428571428574</v>
      </c>
      <c r="Y739" s="3">
        <f>HLOOKUP(Y$5,[2]人物技能基础!$O$3:$Q$553,$C739+1,0)</f>
        <v>99.964285714285708</v>
      </c>
      <c r="Z739" s="3">
        <f t="shared" si="67"/>
        <v>558626</v>
      </c>
      <c r="AA739" s="3">
        <f t="shared" si="68"/>
        <v>12318</v>
      </c>
      <c r="AB739" s="3">
        <f t="shared" si="69"/>
        <v>0</v>
      </c>
      <c r="AC739" s="3">
        <f t="shared" si="70"/>
        <v>22418</v>
      </c>
      <c r="AD739" s="3">
        <f t="shared" si="71"/>
        <v>18122</v>
      </c>
    </row>
    <row r="740" spans="1:30" x14ac:dyDescent="0.15">
      <c r="A740" s="3">
        <v>735</v>
      </c>
      <c r="B740" s="3" t="str">
        <f t="shared" si="66"/>
        <v>关卡735小怪</v>
      </c>
      <c r="C740" s="3">
        <f>INDEX([3]关卡!$J$19:$J$2018,A740)</f>
        <v>331</v>
      </c>
      <c r="D740" s="3">
        <f>INDEX([3]关卡!$N$19:$N$2018,A740)</f>
        <v>331</v>
      </c>
      <c r="E740" s="3" t="s">
        <v>24</v>
      </c>
      <c r="F740" s="3" t="s">
        <v>26</v>
      </c>
      <c r="G740" s="3">
        <v>3</v>
      </c>
      <c r="H740" s="3">
        <v>0</v>
      </c>
      <c r="I740" s="3">
        <v>0</v>
      </c>
      <c r="J740" s="4">
        <v>1</v>
      </c>
      <c r="K740" s="4">
        <v>1</v>
      </c>
      <c r="L740" s="4">
        <v>2</v>
      </c>
      <c r="M740" s="3">
        <v>15</v>
      </c>
      <c r="N740" s="3">
        <v>2</v>
      </c>
      <c r="O740" s="3">
        <f>HLOOKUP(O$5,[1]非R能力!$B$8:$F$558,$C740+1,0)</f>
        <v>671496.30521120748</v>
      </c>
      <c r="P740" s="3">
        <f>HLOOKUP(P$5,[1]非R能力!$B$8:$F$558,$C740+1,0)</f>
        <v>104447.26424222605</v>
      </c>
      <c r="Q740" s="3">
        <f>HLOOKUP(Q$5,[1]非R能力!$B$8:$F$558,$C740+1,0)</f>
        <v>61591.233280362663</v>
      </c>
      <c r="R740" s="3">
        <f>HLOOKUP(R$5,[1]非R能力!$B$8:$F$558,$C740+1,0)</f>
        <v>18122.579797172093</v>
      </c>
      <c r="S740" s="3">
        <f>HLOOKUP(S$5,[1]非R能力!$B$8:$F$558,$C740+1,0)</f>
        <v>22418.757034787966</v>
      </c>
      <c r="T740" s="3">
        <f>INDEX([1]非R能力!$H$9:$H$558,D740)</f>
        <v>21819.223971802097</v>
      </c>
      <c r="U740" s="3">
        <f>IF(E740="小怪",0,IF(INDEX([1]非R能力!$FK$9:$FK$558,C740)=0,0,10))</f>
        <v>0</v>
      </c>
      <c r="V740" s="3">
        <f>IF(E740="小怪",0,IF(INDEX([1]非R能力!$FH$9:$FH$558,C740)=0,0,5000))</f>
        <v>0</v>
      </c>
      <c r="W740" s="3">
        <f>HLOOKUP(W$5,[2]人物技能基础!$O$3:$Q$553,$C740+1,0)</f>
        <v>3.637142857142857</v>
      </c>
      <c r="X740" s="3">
        <f>HLOOKUP(X$5,[2]人物技能基础!$O$3:$Q$553,$C740+1,0)</f>
        <v>2.0186428571428574</v>
      </c>
      <c r="Y740" s="3">
        <f>HLOOKUP(Y$5,[2]人物技能基础!$O$3:$Q$553,$C740+1,0)</f>
        <v>99.964285714285708</v>
      </c>
      <c r="Z740" s="3">
        <f t="shared" si="67"/>
        <v>558626</v>
      </c>
      <c r="AA740" s="3">
        <f t="shared" si="68"/>
        <v>12318</v>
      </c>
      <c r="AB740" s="3">
        <f t="shared" si="69"/>
        <v>0</v>
      </c>
      <c r="AC740" s="3">
        <f t="shared" si="70"/>
        <v>22418</v>
      </c>
      <c r="AD740" s="3">
        <f t="shared" si="71"/>
        <v>18122</v>
      </c>
    </row>
    <row r="741" spans="1:30" x14ac:dyDescent="0.15">
      <c r="A741" s="3">
        <v>736</v>
      </c>
      <c r="B741" s="3" t="str">
        <f t="shared" si="66"/>
        <v>关卡736小怪</v>
      </c>
      <c r="C741" s="3">
        <f>INDEX([3]关卡!$J$19:$J$2018,A741)</f>
        <v>331</v>
      </c>
      <c r="D741" s="3">
        <f>INDEX([3]关卡!$N$19:$N$2018,A741)</f>
        <v>331</v>
      </c>
      <c r="E741" s="3" t="s">
        <v>24</v>
      </c>
      <c r="F741" s="3" t="s">
        <v>26</v>
      </c>
      <c r="G741" s="3">
        <v>3</v>
      </c>
      <c r="H741" s="3">
        <v>0</v>
      </c>
      <c r="I741" s="3">
        <v>0</v>
      </c>
      <c r="J741" s="4">
        <v>1</v>
      </c>
      <c r="K741" s="4">
        <v>1</v>
      </c>
      <c r="L741" s="4">
        <v>2</v>
      </c>
      <c r="M741" s="3">
        <v>15</v>
      </c>
      <c r="N741" s="3">
        <v>2</v>
      </c>
      <c r="O741" s="3">
        <f>HLOOKUP(O$5,[1]非R能力!$B$8:$F$558,$C741+1,0)</f>
        <v>671496.30521120748</v>
      </c>
      <c r="P741" s="3">
        <f>HLOOKUP(P$5,[1]非R能力!$B$8:$F$558,$C741+1,0)</f>
        <v>104447.26424222605</v>
      </c>
      <c r="Q741" s="3">
        <f>HLOOKUP(Q$5,[1]非R能力!$B$8:$F$558,$C741+1,0)</f>
        <v>61591.233280362663</v>
      </c>
      <c r="R741" s="3">
        <f>HLOOKUP(R$5,[1]非R能力!$B$8:$F$558,$C741+1,0)</f>
        <v>18122.579797172093</v>
      </c>
      <c r="S741" s="3">
        <f>HLOOKUP(S$5,[1]非R能力!$B$8:$F$558,$C741+1,0)</f>
        <v>22418.757034787966</v>
      </c>
      <c r="T741" s="3">
        <f>INDEX([1]非R能力!$H$9:$H$558,D741)</f>
        <v>21819.223971802097</v>
      </c>
      <c r="U741" s="3">
        <f>IF(E741="小怪",0,IF(INDEX([1]非R能力!$FK$9:$FK$558,C741)=0,0,10))</f>
        <v>0</v>
      </c>
      <c r="V741" s="3">
        <f>IF(E741="小怪",0,IF(INDEX([1]非R能力!$FH$9:$FH$558,C741)=0,0,5000))</f>
        <v>0</v>
      </c>
      <c r="W741" s="3">
        <f>HLOOKUP(W$5,[2]人物技能基础!$O$3:$Q$553,$C741+1,0)</f>
        <v>3.637142857142857</v>
      </c>
      <c r="X741" s="3">
        <f>HLOOKUP(X$5,[2]人物技能基础!$O$3:$Q$553,$C741+1,0)</f>
        <v>2.0186428571428574</v>
      </c>
      <c r="Y741" s="3">
        <f>HLOOKUP(Y$5,[2]人物技能基础!$O$3:$Q$553,$C741+1,0)</f>
        <v>99.964285714285708</v>
      </c>
      <c r="Z741" s="3">
        <f t="shared" si="67"/>
        <v>558626</v>
      </c>
      <c r="AA741" s="3">
        <f t="shared" si="68"/>
        <v>12318</v>
      </c>
      <c r="AB741" s="3">
        <f t="shared" si="69"/>
        <v>0</v>
      </c>
      <c r="AC741" s="3">
        <f t="shared" si="70"/>
        <v>22418</v>
      </c>
      <c r="AD741" s="3">
        <f t="shared" si="71"/>
        <v>18122</v>
      </c>
    </row>
    <row r="742" spans="1:30" x14ac:dyDescent="0.15">
      <c r="A742" s="3">
        <v>737</v>
      </c>
      <c r="B742" s="3" t="str">
        <f t="shared" si="66"/>
        <v>关卡737小怪</v>
      </c>
      <c r="C742" s="3">
        <f>INDEX([3]关卡!$J$19:$J$2018,A742)</f>
        <v>332</v>
      </c>
      <c r="D742" s="3">
        <f>INDEX([3]关卡!$N$19:$N$2018,A742)</f>
        <v>332</v>
      </c>
      <c r="E742" s="3" t="s">
        <v>24</v>
      </c>
      <c r="F742" s="3" t="s">
        <v>26</v>
      </c>
      <c r="G742" s="3">
        <v>3</v>
      </c>
      <c r="H742" s="3">
        <v>0</v>
      </c>
      <c r="I742" s="3">
        <v>0</v>
      </c>
      <c r="J742" s="4">
        <v>1</v>
      </c>
      <c r="K742" s="4">
        <v>1</v>
      </c>
      <c r="L742" s="4">
        <v>2</v>
      </c>
      <c r="M742" s="3">
        <v>15</v>
      </c>
      <c r="N742" s="3">
        <v>2</v>
      </c>
      <c r="O742" s="3">
        <f>HLOOKUP(O$5,[1]非R能力!$B$8:$F$558,$C742+1,0)</f>
        <v>678531.91139192833</v>
      </c>
      <c r="P742" s="3">
        <f>HLOOKUP(P$5,[1]非R能力!$B$8:$F$558,$C742+1,0)</f>
        <v>105502.06846999493</v>
      </c>
      <c r="Q742" s="3">
        <f>HLOOKUP(Q$5,[1]非R能力!$B$8:$F$558,$C742+1,0)</f>
        <v>62096.582858965172</v>
      </c>
      <c r="R742" s="3">
        <f>HLOOKUP(R$5,[1]非R能力!$B$8:$F$558,$C742+1,0)</f>
        <v>18262.066338209341</v>
      </c>
      <c r="S742" s="3">
        <f>HLOOKUP(S$5,[1]非R能力!$B$8:$F$558,$C742+1,0)</f>
        <v>22591.684769896223</v>
      </c>
      <c r="T742" s="3">
        <f>INDEX([1]非R能力!$H$9:$H$558,D742)</f>
        <v>21958.565257866168</v>
      </c>
      <c r="U742" s="3">
        <f>IF(E742="小怪",0,IF(INDEX([1]非R能力!$FK$9:$FK$558,C742)=0,0,10))</f>
        <v>0</v>
      </c>
      <c r="V742" s="3">
        <f>IF(E742="小怪",0,IF(INDEX([1]非R能力!$FH$9:$FH$558,C742)=0,0,5000))</f>
        <v>0</v>
      </c>
      <c r="W742" s="3">
        <f>HLOOKUP(W$5,[2]人物技能基础!$O$3:$Q$553,$C742+1,0)</f>
        <v>3.637142857142857</v>
      </c>
      <c r="X742" s="3">
        <f>HLOOKUP(X$5,[2]人物技能基础!$O$3:$Q$553,$C742+1,0)</f>
        <v>2.0186428571428574</v>
      </c>
      <c r="Y742" s="3">
        <f>HLOOKUP(Y$5,[2]人物技能基础!$O$3:$Q$553,$C742+1,0)</f>
        <v>99.964285714285708</v>
      </c>
      <c r="Z742" s="3">
        <f t="shared" si="67"/>
        <v>564070</v>
      </c>
      <c r="AA742" s="3">
        <f t="shared" si="68"/>
        <v>12419</v>
      </c>
      <c r="AB742" s="3">
        <f t="shared" si="69"/>
        <v>0</v>
      </c>
      <c r="AC742" s="3">
        <f t="shared" si="70"/>
        <v>22591</v>
      </c>
      <c r="AD742" s="3">
        <f t="shared" si="71"/>
        <v>18262</v>
      </c>
    </row>
    <row r="743" spans="1:30" x14ac:dyDescent="0.15">
      <c r="A743" s="3">
        <v>738</v>
      </c>
      <c r="B743" s="3" t="str">
        <f t="shared" si="66"/>
        <v>关卡738小怪</v>
      </c>
      <c r="C743" s="3">
        <f>INDEX([3]关卡!$J$19:$J$2018,A743)</f>
        <v>332</v>
      </c>
      <c r="D743" s="3">
        <f>INDEX([3]关卡!$N$19:$N$2018,A743)</f>
        <v>332</v>
      </c>
      <c r="E743" s="3" t="s">
        <v>24</v>
      </c>
      <c r="F743" s="3" t="s">
        <v>26</v>
      </c>
      <c r="G743" s="3">
        <v>3</v>
      </c>
      <c r="H743" s="3">
        <v>0</v>
      </c>
      <c r="I743" s="3">
        <v>0</v>
      </c>
      <c r="J743" s="4">
        <v>1</v>
      </c>
      <c r="K743" s="4">
        <v>1</v>
      </c>
      <c r="L743" s="4">
        <v>2</v>
      </c>
      <c r="M743" s="3">
        <v>15</v>
      </c>
      <c r="N743" s="3">
        <v>2</v>
      </c>
      <c r="O743" s="3">
        <f>HLOOKUP(O$5,[1]非R能力!$B$8:$F$558,$C743+1,0)</f>
        <v>678531.91139192833</v>
      </c>
      <c r="P743" s="3">
        <f>HLOOKUP(P$5,[1]非R能力!$B$8:$F$558,$C743+1,0)</f>
        <v>105502.06846999493</v>
      </c>
      <c r="Q743" s="3">
        <f>HLOOKUP(Q$5,[1]非R能力!$B$8:$F$558,$C743+1,0)</f>
        <v>62096.582858965172</v>
      </c>
      <c r="R743" s="3">
        <f>HLOOKUP(R$5,[1]非R能力!$B$8:$F$558,$C743+1,0)</f>
        <v>18262.066338209341</v>
      </c>
      <c r="S743" s="3">
        <f>HLOOKUP(S$5,[1]非R能力!$B$8:$F$558,$C743+1,0)</f>
        <v>22591.684769896223</v>
      </c>
      <c r="T743" s="3">
        <f>INDEX([1]非R能力!$H$9:$H$558,D743)</f>
        <v>21958.565257866168</v>
      </c>
      <c r="U743" s="3">
        <f>IF(E743="小怪",0,IF(INDEX([1]非R能力!$FK$9:$FK$558,C743)=0,0,10))</f>
        <v>0</v>
      </c>
      <c r="V743" s="3">
        <f>IF(E743="小怪",0,IF(INDEX([1]非R能力!$FH$9:$FH$558,C743)=0,0,5000))</f>
        <v>0</v>
      </c>
      <c r="W743" s="3">
        <f>HLOOKUP(W$5,[2]人物技能基础!$O$3:$Q$553,$C743+1,0)</f>
        <v>3.637142857142857</v>
      </c>
      <c r="X743" s="3">
        <f>HLOOKUP(X$5,[2]人物技能基础!$O$3:$Q$553,$C743+1,0)</f>
        <v>2.0186428571428574</v>
      </c>
      <c r="Y743" s="3">
        <f>HLOOKUP(Y$5,[2]人物技能基础!$O$3:$Q$553,$C743+1,0)</f>
        <v>99.964285714285708</v>
      </c>
      <c r="Z743" s="3">
        <f t="shared" si="67"/>
        <v>564070</v>
      </c>
      <c r="AA743" s="3">
        <f t="shared" si="68"/>
        <v>12419</v>
      </c>
      <c r="AB743" s="3">
        <f t="shared" si="69"/>
        <v>0</v>
      </c>
      <c r="AC743" s="3">
        <f t="shared" si="70"/>
        <v>22591</v>
      </c>
      <c r="AD743" s="3">
        <f t="shared" si="71"/>
        <v>18262</v>
      </c>
    </row>
    <row r="744" spans="1:30" x14ac:dyDescent="0.15">
      <c r="A744" s="3">
        <v>739</v>
      </c>
      <c r="B744" s="3" t="str">
        <f t="shared" si="66"/>
        <v>关卡739小怪</v>
      </c>
      <c r="C744" s="3">
        <f>INDEX([3]关卡!$J$19:$J$2018,A744)</f>
        <v>332</v>
      </c>
      <c r="D744" s="3">
        <f>INDEX([3]关卡!$N$19:$N$2018,A744)</f>
        <v>332</v>
      </c>
      <c r="E744" s="3" t="s">
        <v>24</v>
      </c>
      <c r="F744" s="3" t="s">
        <v>26</v>
      </c>
      <c r="G744" s="3">
        <v>3</v>
      </c>
      <c r="H744" s="3">
        <v>0</v>
      </c>
      <c r="I744" s="3">
        <v>0</v>
      </c>
      <c r="J744" s="4">
        <v>1</v>
      </c>
      <c r="K744" s="4">
        <v>1</v>
      </c>
      <c r="L744" s="4">
        <v>2</v>
      </c>
      <c r="M744" s="3">
        <v>15</v>
      </c>
      <c r="N744" s="3">
        <v>2</v>
      </c>
      <c r="O744" s="3">
        <f>HLOOKUP(O$5,[1]非R能力!$B$8:$F$558,$C744+1,0)</f>
        <v>678531.91139192833</v>
      </c>
      <c r="P744" s="3">
        <f>HLOOKUP(P$5,[1]非R能力!$B$8:$F$558,$C744+1,0)</f>
        <v>105502.06846999493</v>
      </c>
      <c r="Q744" s="3">
        <f>HLOOKUP(Q$5,[1]非R能力!$B$8:$F$558,$C744+1,0)</f>
        <v>62096.582858965172</v>
      </c>
      <c r="R744" s="3">
        <f>HLOOKUP(R$5,[1]非R能力!$B$8:$F$558,$C744+1,0)</f>
        <v>18262.066338209341</v>
      </c>
      <c r="S744" s="3">
        <f>HLOOKUP(S$5,[1]非R能力!$B$8:$F$558,$C744+1,0)</f>
        <v>22591.684769896223</v>
      </c>
      <c r="T744" s="3">
        <f>INDEX([1]非R能力!$H$9:$H$558,D744)</f>
        <v>21958.565257866168</v>
      </c>
      <c r="U744" s="3">
        <f>IF(E744="小怪",0,IF(INDEX([1]非R能力!$FK$9:$FK$558,C744)=0,0,10))</f>
        <v>0</v>
      </c>
      <c r="V744" s="3">
        <f>IF(E744="小怪",0,IF(INDEX([1]非R能力!$FH$9:$FH$558,C744)=0,0,5000))</f>
        <v>0</v>
      </c>
      <c r="W744" s="3">
        <f>HLOOKUP(W$5,[2]人物技能基础!$O$3:$Q$553,$C744+1,0)</f>
        <v>3.637142857142857</v>
      </c>
      <c r="X744" s="3">
        <f>HLOOKUP(X$5,[2]人物技能基础!$O$3:$Q$553,$C744+1,0)</f>
        <v>2.0186428571428574</v>
      </c>
      <c r="Y744" s="3">
        <f>HLOOKUP(Y$5,[2]人物技能基础!$O$3:$Q$553,$C744+1,0)</f>
        <v>99.964285714285708</v>
      </c>
      <c r="Z744" s="3">
        <f t="shared" si="67"/>
        <v>564070</v>
      </c>
      <c r="AA744" s="3">
        <f t="shared" si="68"/>
        <v>12419</v>
      </c>
      <c r="AB744" s="3">
        <f t="shared" si="69"/>
        <v>0</v>
      </c>
      <c r="AC744" s="3">
        <f t="shared" si="70"/>
        <v>22591</v>
      </c>
      <c r="AD744" s="3">
        <f t="shared" si="71"/>
        <v>18262</v>
      </c>
    </row>
    <row r="745" spans="1:30" x14ac:dyDescent="0.15">
      <c r="A745" s="3">
        <v>740</v>
      </c>
      <c r="B745" s="3" t="str">
        <f t="shared" si="66"/>
        <v>关卡740小怪</v>
      </c>
      <c r="C745" s="3">
        <f>INDEX([3]关卡!$J$19:$J$2018,A745)</f>
        <v>332</v>
      </c>
      <c r="D745" s="3">
        <f>INDEX([3]关卡!$N$19:$N$2018,A745)</f>
        <v>332</v>
      </c>
      <c r="E745" s="3" t="s">
        <v>24</v>
      </c>
      <c r="F745" s="3" t="s">
        <v>26</v>
      </c>
      <c r="G745" s="3">
        <v>3</v>
      </c>
      <c r="H745" s="3">
        <v>0</v>
      </c>
      <c r="I745" s="3">
        <v>0</v>
      </c>
      <c r="J745" s="4">
        <v>1</v>
      </c>
      <c r="K745" s="4">
        <v>1</v>
      </c>
      <c r="L745" s="4">
        <v>2</v>
      </c>
      <c r="M745" s="3">
        <v>15</v>
      </c>
      <c r="N745" s="3">
        <v>2</v>
      </c>
      <c r="O745" s="3">
        <f>HLOOKUP(O$5,[1]非R能力!$B$8:$F$558,$C745+1,0)</f>
        <v>678531.91139192833</v>
      </c>
      <c r="P745" s="3">
        <f>HLOOKUP(P$5,[1]非R能力!$B$8:$F$558,$C745+1,0)</f>
        <v>105502.06846999493</v>
      </c>
      <c r="Q745" s="3">
        <f>HLOOKUP(Q$5,[1]非R能力!$B$8:$F$558,$C745+1,0)</f>
        <v>62096.582858965172</v>
      </c>
      <c r="R745" s="3">
        <f>HLOOKUP(R$5,[1]非R能力!$B$8:$F$558,$C745+1,0)</f>
        <v>18262.066338209341</v>
      </c>
      <c r="S745" s="3">
        <f>HLOOKUP(S$5,[1]非R能力!$B$8:$F$558,$C745+1,0)</f>
        <v>22591.684769896223</v>
      </c>
      <c r="T745" s="3">
        <f>INDEX([1]非R能力!$H$9:$H$558,D745)</f>
        <v>21958.565257866168</v>
      </c>
      <c r="U745" s="3">
        <f>IF(E745="小怪",0,IF(INDEX([1]非R能力!$FK$9:$FK$558,C745)=0,0,10))</f>
        <v>0</v>
      </c>
      <c r="V745" s="3">
        <f>IF(E745="小怪",0,IF(INDEX([1]非R能力!$FH$9:$FH$558,C745)=0,0,5000))</f>
        <v>0</v>
      </c>
      <c r="W745" s="3">
        <f>HLOOKUP(W$5,[2]人物技能基础!$O$3:$Q$553,$C745+1,0)</f>
        <v>3.637142857142857</v>
      </c>
      <c r="X745" s="3">
        <f>HLOOKUP(X$5,[2]人物技能基础!$O$3:$Q$553,$C745+1,0)</f>
        <v>2.0186428571428574</v>
      </c>
      <c r="Y745" s="3">
        <f>HLOOKUP(Y$5,[2]人物技能基础!$O$3:$Q$553,$C745+1,0)</f>
        <v>99.964285714285708</v>
      </c>
      <c r="Z745" s="3">
        <f t="shared" si="67"/>
        <v>564070</v>
      </c>
      <c r="AA745" s="3">
        <f t="shared" si="68"/>
        <v>12419</v>
      </c>
      <c r="AB745" s="3">
        <f t="shared" si="69"/>
        <v>0</v>
      </c>
      <c r="AC745" s="3">
        <f t="shared" si="70"/>
        <v>22591</v>
      </c>
      <c r="AD745" s="3">
        <f t="shared" si="71"/>
        <v>18262</v>
      </c>
    </row>
    <row r="746" spans="1:30" x14ac:dyDescent="0.15">
      <c r="A746" s="3">
        <v>741</v>
      </c>
      <c r="B746" s="3" t="str">
        <f t="shared" si="66"/>
        <v>关卡741小怪</v>
      </c>
      <c r="C746" s="3">
        <f>INDEX([3]关卡!$J$19:$J$2018,A746)</f>
        <v>332</v>
      </c>
      <c r="D746" s="3">
        <f>INDEX([3]关卡!$N$19:$N$2018,A746)</f>
        <v>332</v>
      </c>
      <c r="E746" s="3" t="s">
        <v>24</v>
      </c>
      <c r="F746" s="3" t="s">
        <v>26</v>
      </c>
      <c r="G746" s="3">
        <v>3</v>
      </c>
      <c r="H746" s="3">
        <v>0</v>
      </c>
      <c r="I746" s="3">
        <v>0</v>
      </c>
      <c r="J746" s="4">
        <v>1</v>
      </c>
      <c r="K746" s="4">
        <v>1</v>
      </c>
      <c r="L746" s="4">
        <v>2</v>
      </c>
      <c r="M746" s="3">
        <v>15</v>
      </c>
      <c r="N746" s="3">
        <v>2</v>
      </c>
      <c r="O746" s="3">
        <f>HLOOKUP(O$5,[1]非R能力!$B$8:$F$558,$C746+1,0)</f>
        <v>678531.91139192833</v>
      </c>
      <c r="P746" s="3">
        <f>HLOOKUP(P$5,[1]非R能力!$B$8:$F$558,$C746+1,0)</f>
        <v>105502.06846999493</v>
      </c>
      <c r="Q746" s="3">
        <f>HLOOKUP(Q$5,[1]非R能力!$B$8:$F$558,$C746+1,0)</f>
        <v>62096.582858965172</v>
      </c>
      <c r="R746" s="3">
        <f>HLOOKUP(R$5,[1]非R能力!$B$8:$F$558,$C746+1,0)</f>
        <v>18262.066338209341</v>
      </c>
      <c r="S746" s="3">
        <f>HLOOKUP(S$5,[1]非R能力!$B$8:$F$558,$C746+1,0)</f>
        <v>22591.684769896223</v>
      </c>
      <c r="T746" s="3">
        <f>INDEX([1]非R能力!$H$9:$H$558,D746)</f>
        <v>21958.565257866168</v>
      </c>
      <c r="U746" s="3">
        <f>IF(E746="小怪",0,IF(INDEX([1]非R能力!$FK$9:$FK$558,C746)=0,0,10))</f>
        <v>0</v>
      </c>
      <c r="V746" s="3">
        <f>IF(E746="小怪",0,IF(INDEX([1]非R能力!$FH$9:$FH$558,C746)=0,0,5000))</f>
        <v>0</v>
      </c>
      <c r="W746" s="3">
        <f>HLOOKUP(W$5,[2]人物技能基础!$O$3:$Q$553,$C746+1,0)</f>
        <v>3.637142857142857</v>
      </c>
      <c r="X746" s="3">
        <f>HLOOKUP(X$5,[2]人物技能基础!$O$3:$Q$553,$C746+1,0)</f>
        <v>2.0186428571428574</v>
      </c>
      <c r="Y746" s="3">
        <f>HLOOKUP(Y$5,[2]人物技能基础!$O$3:$Q$553,$C746+1,0)</f>
        <v>99.964285714285708</v>
      </c>
      <c r="Z746" s="3">
        <f t="shared" si="67"/>
        <v>564070</v>
      </c>
      <c r="AA746" s="3">
        <f t="shared" si="68"/>
        <v>12419</v>
      </c>
      <c r="AB746" s="3">
        <f t="shared" si="69"/>
        <v>0</v>
      </c>
      <c r="AC746" s="3">
        <f t="shared" si="70"/>
        <v>22591</v>
      </c>
      <c r="AD746" s="3">
        <f t="shared" si="71"/>
        <v>18262</v>
      </c>
    </row>
    <row r="747" spans="1:30" x14ac:dyDescent="0.15">
      <c r="A747" s="3">
        <v>742</v>
      </c>
      <c r="B747" s="3" t="str">
        <f t="shared" si="66"/>
        <v>关卡742小怪</v>
      </c>
      <c r="C747" s="3">
        <f>INDEX([3]关卡!$J$19:$J$2018,A747)</f>
        <v>332</v>
      </c>
      <c r="D747" s="3">
        <f>INDEX([3]关卡!$N$19:$N$2018,A747)</f>
        <v>332</v>
      </c>
      <c r="E747" s="3" t="s">
        <v>24</v>
      </c>
      <c r="F747" s="3" t="s">
        <v>26</v>
      </c>
      <c r="G747" s="3">
        <v>3</v>
      </c>
      <c r="H747" s="3">
        <v>0</v>
      </c>
      <c r="I747" s="3">
        <v>0</v>
      </c>
      <c r="J747" s="4">
        <v>1</v>
      </c>
      <c r="K747" s="4">
        <v>1</v>
      </c>
      <c r="L747" s="4">
        <v>2</v>
      </c>
      <c r="M747" s="3">
        <v>15</v>
      </c>
      <c r="N747" s="3">
        <v>2</v>
      </c>
      <c r="O747" s="3">
        <f>HLOOKUP(O$5,[1]非R能力!$B$8:$F$558,$C747+1,0)</f>
        <v>678531.91139192833</v>
      </c>
      <c r="P747" s="3">
        <f>HLOOKUP(P$5,[1]非R能力!$B$8:$F$558,$C747+1,0)</f>
        <v>105502.06846999493</v>
      </c>
      <c r="Q747" s="3">
        <f>HLOOKUP(Q$5,[1]非R能力!$B$8:$F$558,$C747+1,0)</f>
        <v>62096.582858965172</v>
      </c>
      <c r="R747" s="3">
        <f>HLOOKUP(R$5,[1]非R能力!$B$8:$F$558,$C747+1,0)</f>
        <v>18262.066338209341</v>
      </c>
      <c r="S747" s="3">
        <f>HLOOKUP(S$5,[1]非R能力!$B$8:$F$558,$C747+1,0)</f>
        <v>22591.684769896223</v>
      </c>
      <c r="T747" s="3">
        <f>INDEX([1]非R能力!$H$9:$H$558,D747)</f>
        <v>21958.565257866168</v>
      </c>
      <c r="U747" s="3">
        <f>IF(E747="小怪",0,IF(INDEX([1]非R能力!$FK$9:$FK$558,C747)=0,0,10))</f>
        <v>0</v>
      </c>
      <c r="V747" s="3">
        <f>IF(E747="小怪",0,IF(INDEX([1]非R能力!$FH$9:$FH$558,C747)=0,0,5000))</f>
        <v>0</v>
      </c>
      <c r="W747" s="3">
        <f>HLOOKUP(W$5,[2]人物技能基础!$O$3:$Q$553,$C747+1,0)</f>
        <v>3.637142857142857</v>
      </c>
      <c r="X747" s="3">
        <f>HLOOKUP(X$5,[2]人物技能基础!$O$3:$Q$553,$C747+1,0)</f>
        <v>2.0186428571428574</v>
      </c>
      <c r="Y747" s="3">
        <f>HLOOKUP(Y$5,[2]人物技能基础!$O$3:$Q$553,$C747+1,0)</f>
        <v>99.964285714285708</v>
      </c>
      <c r="Z747" s="3">
        <f t="shared" si="67"/>
        <v>564070</v>
      </c>
      <c r="AA747" s="3">
        <f t="shared" si="68"/>
        <v>12419</v>
      </c>
      <c r="AB747" s="3">
        <f t="shared" si="69"/>
        <v>0</v>
      </c>
      <c r="AC747" s="3">
        <f t="shared" si="70"/>
        <v>22591</v>
      </c>
      <c r="AD747" s="3">
        <f t="shared" si="71"/>
        <v>18262</v>
      </c>
    </row>
    <row r="748" spans="1:30" x14ac:dyDescent="0.15">
      <c r="A748" s="3">
        <v>743</v>
      </c>
      <c r="B748" s="3" t="str">
        <f t="shared" si="66"/>
        <v>关卡743小怪</v>
      </c>
      <c r="C748" s="3">
        <f>INDEX([3]关卡!$J$19:$J$2018,A748)</f>
        <v>332</v>
      </c>
      <c r="D748" s="3">
        <f>INDEX([3]关卡!$N$19:$N$2018,A748)</f>
        <v>332</v>
      </c>
      <c r="E748" s="3" t="s">
        <v>24</v>
      </c>
      <c r="F748" s="3" t="s">
        <v>26</v>
      </c>
      <c r="G748" s="3">
        <v>3</v>
      </c>
      <c r="H748" s="3">
        <v>0</v>
      </c>
      <c r="I748" s="3">
        <v>0</v>
      </c>
      <c r="J748" s="4">
        <v>1</v>
      </c>
      <c r="K748" s="4">
        <v>1</v>
      </c>
      <c r="L748" s="4">
        <v>2</v>
      </c>
      <c r="M748" s="3">
        <v>15</v>
      </c>
      <c r="N748" s="3">
        <v>2</v>
      </c>
      <c r="O748" s="3">
        <f>HLOOKUP(O$5,[1]非R能力!$B$8:$F$558,$C748+1,0)</f>
        <v>678531.91139192833</v>
      </c>
      <c r="P748" s="3">
        <f>HLOOKUP(P$5,[1]非R能力!$B$8:$F$558,$C748+1,0)</f>
        <v>105502.06846999493</v>
      </c>
      <c r="Q748" s="3">
        <f>HLOOKUP(Q$5,[1]非R能力!$B$8:$F$558,$C748+1,0)</f>
        <v>62096.582858965172</v>
      </c>
      <c r="R748" s="3">
        <f>HLOOKUP(R$5,[1]非R能力!$B$8:$F$558,$C748+1,0)</f>
        <v>18262.066338209341</v>
      </c>
      <c r="S748" s="3">
        <f>HLOOKUP(S$5,[1]非R能力!$B$8:$F$558,$C748+1,0)</f>
        <v>22591.684769896223</v>
      </c>
      <c r="T748" s="3">
        <f>INDEX([1]非R能力!$H$9:$H$558,D748)</f>
        <v>21958.565257866168</v>
      </c>
      <c r="U748" s="3">
        <f>IF(E748="小怪",0,IF(INDEX([1]非R能力!$FK$9:$FK$558,C748)=0,0,10))</f>
        <v>0</v>
      </c>
      <c r="V748" s="3">
        <f>IF(E748="小怪",0,IF(INDEX([1]非R能力!$FH$9:$FH$558,C748)=0,0,5000))</f>
        <v>0</v>
      </c>
      <c r="W748" s="3">
        <f>HLOOKUP(W$5,[2]人物技能基础!$O$3:$Q$553,$C748+1,0)</f>
        <v>3.637142857142857</v>
      </c>
      <c r="X748" s="3">
        <f>HLOOKUP(X$5,[2]人物技能基础!$O$3:$Q$553,$C748+1,0)</f>
        <v>2.0186428571428574</v>
      </c>
      <c r="Y748" s="3">
        <f>HLOOKUP(Y$5,[2]人物技能基础!$O$3:$Q$553,$C748+1,0)</f>
        <v>99.964285714285708</v>
      </c>
      <c r="Z748" s="3">
        <f t="shared" si="67"/>
        <v>564070</v>
      </c>
      <c r="AA748" s="3">
        <f t="shared" si="68"/>
        <v>12419</v>
      </c>
      <c r="AB748" s="3">
        <f t="shared" si="69"/>
        <v>0</v>
      </c>
      <c r="AC748" s="3">
        <f t="shared" si="70"/>
        <v>22591</v>
      </c>
      <c r="AD748" s="3">
        <f t="shared" si="71"/>
        <v>18262</v>
      </c>
    </row>
    <row r="749" spans="1:30" x14ac:dyDescent="0.15">
      <c r="A749" s="3">
        <v>744</v>
      </c>
      <c r="B749" s="3" t="str">
        <f t="shared" si="66"/>
        <v>关卡744小怪</v>
      </c>
      <c r="C749" s="3">
        <f>INDEX([3]关卡!$J$19:$J$2018,A749)</f>
        <v>333</v>
      </c>
      <c r="D749" s="3">
        <f>INDEX([3]关卡!$N$19:$N$2018,A749)</f>
        <v>333</v>
      </c>
      <c r="E749" s="3" t="s">
        <v>24</v>
      </c>
      <c r="F749" s="3" t="s">
        <v>26</v>
      </c>
      <c r="G749" s="3">
        <v>3</v>
      </c>
      <c r="H749" s="3">
        <v>0</v>
      </c>
      <c r="I749" s="3">
        <v>0</v>
      </c>
      <c r="J749" s="4">
        <v>1</v>
      </c>
      <c r="K749" s="4">
        <v>1</v>
      </c>
      <c r="L749" s="4">
        <v>2</v>
      </c>
      <c r="M749" s="3">
        <v>15</v>
      </c>
      <c r="N749" s="3">
        <v>2</v>
      </c>
      <c r="O749" s="3">
        <f>HLOOKUP(O$5,[1]非R能力!$B$8:$F$558,$C749+1,0)</f>
        <v>685178.36867899611</v>
      </c>
      <c r="P749" s="3">
        <f>HLOOKUP(P$5,[1]非R能力!$B$8:$F$558,$C749+1,0)</f>
        <v>106442.45313939069</v>
      </c>
      <c r="Q749" s="3">
        <f>HLOOKUP(Q$5,[1]非R能力!$B$8:$F$558,$C749+1,0)</f>
        <v>62573.973576152857</v>
      </c>
      <c r="R749" s="3">
        <f>HLOOKUP(R$5,[1]非R能力!$B$8:$F$558,$C749+1,0)</f>
        <v>18401.011063456284</v>
      </c>
      <c r="S749" s="3">
        <f>HLOOKUP(S$5,[1]非R能力!$B$8:$F$558,$C749+1,0)</f>
        <v>22781.352307226462</v>
      </c>
      <c r="T749" s="3">
        <f>INDEX([1]非R能力!$H$9:$H$558,D749)</f>
        <v>22098.600648640677</v>
      </c>
      <c r="U749" s="3">
        <f>IF(E749="小怪",0,IF(INDEX([1]非R能力!$FK$9:$FK$558,C749)=0,0,10))</f>
        <v>0</v>
      </c>
      <c r="V749" s="3">
        <f>IF(E749="小怪",0,IF(INDEX([1]非R能力!$FH$9:$FH$558,C749)=0,0,5000))</f>
        <v>0</v>
      </c>
      <c r="W749" s="3">
        <f>HLOOKUP(W$5,[2]人物技能基础!$O$3:$Q$553,$C749+1,0)</f>
        <v>3.637142857142857</v>
      </c>
      <c r="X749" s="3">
        <f>HLOOKUP(X$5,[2]人物技能基础!$O$3:$Q$553,$C749+1,0)</f>
        <v>2.0186428571428574</v>
      </c>
      <c r="Y749" s="3">
        <f>HLOOKUP(Y$5,[2]人物技能基础!$O$3:$Q$553,$C749+1,0)</f>
        <v>99.964285714285708</v>
      </c>
      <c r="Z749" s="3">
        <f t="shared" si="67"/>
        <v>568962</v>
      </c>
      <c r="AA749" s="3">
        <f t="shared" si="68"/>
        <v>12514</v>
      </c>
      <c r="AB749" s="3">
        <f t="shared" si="69"/>
        <v>0</v>
      </c>
      <c r="AC749" s="3">
        <f t="shared" si="70"/>
        <v>22781</v>
      </c>
      <c r="AD749" s="3">
        <f t="shared" si="71"/>
        <v>18401</v>
      </c>
    </row>
    <row r="750" spans="1:30" x14ac:dyDescent="0.15">
      <c r="A750" s="3">
        <v>745</v>
      </c>
      <c r="B750" s="3" t="str">
        <f t="shared" si="66"/>
        <v>关卡745小怪</v>
      </c>
      <c r="C750" s="3">
        <f>INDEX([3]关卡!$J$19:$J$2018,A750)</f>
        <v>333</v>
      </c>
      <c r="D750" s="3">
        <f>INDEX([3]关卡!$N$19:$N$2018,A750)</f>
        <v>333</v>
      </c>
      <c r="E750" s="3" t="s">
        <v>24</v>
      </c>
      <c r="F750" s="3" t="s">
        <v>26</v>
      </c>
      <c r="G750" s="3">
        <v>3</v>
      </c>
      <c r="H750" s="3">
        <v>0</v>
      </c>
      <c r="I750" s="3">
        <v>0</v>
      </c>
      <c r="J750" s="4">
        <v>1</v>
      </c>
      <c r="K750" s="4">
        <v>1</v>
      </c>
      <c r="L750" s="4">
        <v>2</v>
      </c>
      <c r="M750" s="3">
        <v>15</v>
      </c>
      <c r="N750" s="3">
        <v>2</v>
      </c>
      <c r="O750" s="3">
        <f>HLOOKUP(O$5,[1]非R能力!$B$8:$F$558,$C750+1,0)</f>
        <v>685178.36867899611</v>
      </c>
      <c r="P750" s="3">
        <f>HLOOKUP(P$5,[1]非R能力!$B$8:$F$558,$C750+1,0)</f>
        <v>106442.45313939069</v>
      </c>
      <c r="Q750" s="3">
        <f>HLOOKUP(Q$5,[1]非R能力!$B$8:$F$558,$C750+1,0)</f>
        <v>62573.973576152857</v>
      </c>
      <c r="R750" s="3">
        <f>HLOOKUP(R$5,[1]非R能力!$B$8:$F$558,$C750+1,0)</f>
        <v>18401.011063456284</v>
      </c>
      <c r="S750" s="3">
        <f>HLOOKUP(S$5,[1]非R能力!$B$8:$F$558,$C750+1,0)</f>
        <v>22781.352307226462</v>
      </c>
      <c r="T750" s="3">
        <f>INDEX([1]非R能力!$H$9:$H$558,D750)</f>
        <v>22098.600648640677</v>
      </c>
      <c r="U750" s="3">
        <f>IF(E750="小怪",0,IF(INDEX([1]非R能力!$FK$9:$FK$558,C750)=0,0,10))</f>
        <v>0</v>
      </c>
      <c r="V750" s="3">
        <f>IF(E750="小怪",0,IF(INDEX([1]非R能力!$FH$9:$FH$558,C750)=0,0,5000))</f>
        <v>0</v>
      </c>
      <c r="W750" s="3">
        <f>HLOOKUP(W$5,[2]人物技能基础!$O$3:$Q$553,$C750+1,0)</f>
        <v>3.637142857142857</v>
      </c>
      <c r="X750" s="3">
        <f>HLOOKUP(X$5,[2]人物技能基础!$O$3:$Q$553,$C750+1,0)</f>
        <v>2.0186428571428574</v>
      </c>
      <c r="Y750" s="3">
        <f>HLOOKUP(Y$5,[2]人物技能基础!$O$3:$Q$553,$C750+1,0)</f>
        <v>99.964285714285708</v>
      </c>
      <c r="Z750" s="3">
        <f t="shared" si="67"/>
        <v>568962</v>
      </c>
      <c r="AA750" s="3">
        <f t="shared" si="68"/>
        <v>12514</v>
      </c>
      <c r="AB750" s="3">
        <f t="shared" si="69"/>
        <v>0</v>
      </c>
      <c r="AC750" s="3">
        <f t="shared" si="70"/>
        <v>22781</v>
      </c>
      <c r="AD750" s="3">
        <f t="shared" si="71"/>
        <v>18401</v>
      </c>
    </row>
    <row r="751" spans="1:30" x14ac:dyDescent="0.15">
      <c r="A751" s="3">
        <v>746</v>
      </c>
      <c r="B751" s="3" t="str">
        <f t="shared" si="66"/>
        <v>关卡746小怪</v>
      </c>
      <c r="C751" s="3">
        <f>INDEX([3]关卡!$J$19:$J$2018,A751)</f>
        <v>333</v>
      </c>
      <c r="D751" s="3">
        <f>INDEX([3]关卡!$N$19:$N$2018,A751)</f>
        <v>333</v>
      </c>
      <c r="E751" s="3" t="s">
        <v>24</v>
      </c>
      <c r="F751" s="3" t="s">
        <v>26</v>
      </c>
      <c r="G751" s="3">
        <v>3</v>
      </c>
      <c r="H751" s="3">
        <v>0</v>
      </c>
      <c r="I751" s="3">
        <v>0</v>
      </c>
      <c r="J751" s="4">
        <v>1</v>
      </c>
      <c r="K751" s="4">
        <v>1</v>
      </c>
      <c r="L751" s="4">
        <v>2</v>
      </c>
      <c r="M751" s="3">
        <v>15</v>
      </c>
      <c r="N751" s="3">
        <v>2</v>
      </c>
      <c r="O751" s="3">
        <f>HLOOKUP(O$5,[1]非R能力!$B$8:$F$558,$C751+1,0)</f>
        <v>685178.36867899611</v>
      </c>
      <c r="P751" s="3">
        <f>HLOOKUP(P$5,[1]非R能力!$B$8:$F$558,$C751+1,0)</f>
        <v>106442.45313939069</v>
      </c>
      <c r="Q751" s="3">
        <f>HLOOKUP(Q$5,[1]非R能力!$B$8:$F$558,$C751+1,0)</f>
        <v>62573.973576152857</v>
      </c>
      <c r="R751" s="3">
        <f>HLOOKUP(R$5,[1]非R能力!$B$8:$F$558,$C751+1,0)</f>
        <v>18401.011063456284</v>
      </c>
      <c r="S751" s="3">
        <f>HLOOKUP(S$5,[1]非R能力!$B$8:$F$558,$C751+1,0)</f>
        <v>22781.352307226462</v>
      </c>
      <c r="T751" s="3">
        <f>INDEX([1]非R能力!$H$9:$H$558,D751)</f>
        <v>22098.600648640677</v>
      </c>
      <c r="U751" s="3">
        <f>IF(E751="小怪",0,IF(INDEX([1]非R能力!$FK$9:$FK$558,C751)=0,0,10))</f>
        <v>0</v>
      </c>
      <c r="V751" s="3">
        <f>IF(E751="小怪",0,IF(INDEX([1]非R能力!$FH$9:$FH$558,C751)=0,0,5000))</f>
        <v>0</v>
      </c>
      <c r="W751" s="3">
        <f>HLOOKUP(W$5,[2]人物技能基础!$O$3:$Q$553,$C751+1,0)</f>
        <v>3.637142857142857</v>
      </c>
      <c r="X751" s="3">
        <f>HLOOKUP(X$5,[2]人物技能基础!$O$3:$Q$553,$C751+1,0)</f>
        <v>2.0186428571428574</v>
      </c>
      <c r="Y751" s="3">
        <f>HLOOKUP(Y$5,[2]人物技能基础!$O$3:$Q$553,$C751+1,0)</f>
        <v>99.964285714285708</v>
      </c>
      <c r="Z751" s="3">
        <f t="shared" si="67"/>
        <v>568962</v>
      </c>
      <c r="AA751" s="3">
        <f t="shared" si="68"/>
        <v>12514</v>
      </c>
      <c r="AB751" s="3">
        <f t="shared" si="69"/>
        <v>0</v>
      </c>
      <c r="AC751" s="3">
        <f t="shared" si="70"/>
        <v>22781</v>
      </c>
      <c r="AD751" s="3">
        <f t="shared" si="71"/>
        <v>18401</v>
      </c>
    </row>
    <row r="752" spans="1:30" x14ac:dyDescent="0.15">
      <c r="A752" s="3">
        <v>747</v>
      </c>
      <c r="B752" s="3" t="str">
        <f t="shared" si="66"/>
        <v>关卡747小怪</v>
      </c>
      <c r="C752" s="3">
        <f>INDEX([3]关卡!$J$19:$J$2018,A752)</f>
        <v>333</v>
      </c>
      <c r="D752" s="3">
        <f>INDEX([3]关卡!$N$19:$N$2018,A752)</f>
        <v>333</v>
      </c>
      <c r="E752" s="3" t="s">
        <v>24</v>
      </c>
      <c r="F752" s="3" t="s">
        <v>26</v>
      </c>
      <c r="G752" s="3">
        <v>3</v>
      </c>
      <c r="H752" s="3">
        <v>0</v>
      </c>
      <c r="I752" s="3">
        <v>0</v>
      </c>
      <c r="J752" s="4">
        <v>1</v>
      </c>
      <c r="K752" s="4">
        <v>1</v>
      </c>
      <c r="L752" s="4">
        <v>2</v>
      </c>
      <c r="M752" s="3">
        <v>15</v>
      </c>
      <c r="N752" s="3">
        <v>2</v>
      </c>
      <c r="O752" s="3">
        <f>HLOOKUP(O$5,[1]非R能力!$B$8:$F$558,$C752+1,0)</f>
        <v>685178.36867899611</v>
      </c>
      <c r="P752" s="3">
        <f>HLOOKUP(P$5,[1]非R能力!$B$8:$F$558,$C752+1,0)</f>
        <v>106442.45313939069</v>
      </c>
      <c r="Q752" s="3">
        <f>HLOOKUP(Q$5,[1]非R能力!$B$8:$F$558,$C752+1,0)</f>
        <v>62573.973576152857</v>
      </c>
      <c r="R752" s="3">
        <f>HLOOKUP(R$5,[1]非R能力!$B$8:$F$558,$C752+1,0)</f>
        <v>18401.011063456284</v>
      </c>
      <c r="S752" s="3">
        <f>HLOOKUP(S$5,[1]非R能力!$B$8:$F$558,$C752+1,0)</f>
        <v>22781.352307226462</v>
      </c>
      <c r="T752" s="3">
        <f>INDEX([1]非R能力!$H$9:$H$558,D752)</f>
        <v>22098.600648640677</v>
      </c>
      <c r="U752" s="3">
        <f>IF(E752="小怪",0,IF(INDEX([1]非R能力!$FK$9:$FK$558,C752)=0,0,10))</f>
        <v>0</v>
      </c>
      <c r="V752" s="3">
        <f>IF(E752="小怪",0,IF(INDEX([1]非R能力!$FH$9:$FH$558,C752)=0,0,5000))</f>
        <v>0</v>
      </c>
      <c r="W752" s="3">
        <f>HLOOKUP(W$5,[2]人物技能基础!$O$3:$Q$553,$C752+1,0)</f>
        <v>3.637142857142857</v>
      </c>
      <c r="X752" s="3">
        <f>HLOOKUP(X$5,[2]人物技能基础!$O$3:$Q$553,$C752+1,0)</f>
        <v>2.0186428571428574</v>
      </c>
      <c r="Y752" s="3">
        <f>HLOOKUP(Y$5,[2]人物技能基础!$O$3:$Q$553,$C752+1,0)</f>
        <v>99.964285714285708</v>
      </c>
      <c r="Z752" s="3">
        <f t="shared" si="67"/>
        <v>568962</v>
      </c>
      <c r="AA752" s="3">
        <f t="shared" si="68"/>
        <v>12514</v>
      </c>
      <c r="AB752" s="3">
        <f t="shared" si="69"/>
        <v>0</v>
      </c>
      <c r="AC752" s="3">
        <f t="shared" si="70"/>
        <v>22781</v>
      </c>
      <c r="AD752" s="3">
        <f t="shared" si="71"/>
        <v>18401</v>
      </c>
    </row>
    <row r="753" spans="1:30" x14ac:dyDescent="0.15">
      <c r="A753" s="3">
        <v>748</v>
      </c>
      <c r="B753" s="3" t="str">
        <f t="shared" si="66"/>
        <v>关卡748小怪</v>
      </c>
      <c r="C753" s="3">
        <f>INDEX([3]关卡!$J$19:$J$2018,A753)</f>
        <v>333</v>
      </c>
      <c r="D753" s="3">
        <f>INDEX([3]关卡!$N$19:$N$2018,A753)</f>
        <v>333</v>
      </c>
      <c r="E753" s="3" t="s">
        <v>24</v>
      </c>
      <c r="F753" s="3" t="s">
        <v>26</v>
      </c>
      <c r="G753" s="3">
        <v>3</v>
      </c>
      <c r="H753" s="3">
        <v>0</v>
      </c>
      <c r="I753" s="3">
        <v>0</v>
      </c>
      <c r="J753" s="4">
        <v>1</v>
      </c>
      <c r="K753" s="4">
        <v>1</v>
      </c>
      <c r="L753" s="4">
        <v>2</v>
      </c>
      <c r="M753" s="3">
        <v>15</v>
      </c>
      <c r="N753" s="3">
        <v>2</v>
      </c>
      <c r="O753" s="3">
        <f>HLOOKUP(O$5,[1]非R能力!$B$8:$F$558,$C753+1,0)</f>
        <v>685178.36867899611</v>
      </c>
      <c r="P753" s="3">
        <f>HLOOKUP(P$5,[1]非R能力!$B$8:$F$558,$C753+1,0)</f>
        <v>106442.45313939069</v>
      </c>
      <c r="Q753" s="3">
        <f>HLOOKUP(Q$5,[1]非R能力!$B$8:$F$558,$C753+1,0)</f>
        <v>62573.973576152857</v>
      </c>
      <c r="R753" s="3">
        <f>HLOOKUP(R$5,[1]非R能力!$B$8:$F$558,$C753+1,0)</f>
        <v>18401.011063456284</v>
      </c>
      <c r="S753" s="3">
        <f>HLOOKUP(S$5,[1]非R能力!$B$8:$F$558,$C753+1,0)</f>
        <v>22781.352307226462</v>
      </c>
      <c r="T753" s="3">
        <f>INDEX([1]非R能力!$H$9:$H$558,D753)</f>
        <v>22098.600648640677</v>
      </c>
      <c r="U753" s="3">
        <f>IF(E753="小怪",0,IF(INDEX([1]非R能力!$FK$9:$FK$558,C753)=0,0,10))</f>
        <v>0</v>
      </c>
      <c r="V753" s="3">
        <f>IF(E753="小怪",0,IF(INDEX([1]非R能力!$FH$9:$FH$558,C753)=0,0,5000))</f>
        <v>0</v>
      </c>
      <c r="W753" s="3">
        <f>HLOOKUP(W$5,[2]人物技能基础!$O$3:$Q$553,$C753+1,0)</f>
        <v>3.637142857142857</v>
      </c>
      <c r="X753" s="3">
        <f>HLOOKUP(X$5,[2]人物技能基础!$O$3:$Q$553,$C753+1,0)</f>
        <v>2.0186428571428574</v>
      </c>
      <c r="Y753" s="3">
        <f>HLOOKUP(Y$5,[2]人物技能基础!$O$3:$Q$553,$C753+1,0)</f>
        <v>99.964285714285708</v>
      </c>
      <c r="Z753" s="3">
        <f t="shared" si="67"/>
        <v>568962</v>
      </c>
      <c r="AA753" s="3">
        <f t="shared" si="68"/>
        <v>12514</v>
      </c>
      <c r="AB753" s="3">
        <f t="shared" si="69"/>
        <v>0</v>
      </c>
      <c r="AC753" s="3">
        <f t="shared" si="70"/>
        <v>22781</v>
      </c>
      <c r="AD753" s="3">
        <f t="shared" si="71"/>
        <v>18401</v>
      </c>
    </row>
    <row r="754" spans="1:30" x14ac:dyDescent="0.15">
      <c r="A754" s="3">
        <v>749</v>
      </c>
      <c r="B754" s="3" t="str">
        <f t="shared" si="66"/>
        <v>关卡749小怪</v>
      </c>
      <c r="C754" s="3">
        <f>INDEX([3]关卡!$J$19:$J$2018,A754)</f>
        <v>333</v>
      </c>
      <c r="D754" s="3">
        <f>INDEX([3]关卡!$N$19:$N$2018,A754)</f>
        <v>333</v>
      </c>
      <c r="E754" s="3" t="s">
        <v>24</v>
      </c>
      <c r="F754" s="3" t="s">
        <v>26</v>
      </c>
      <c r="G754" s="3">
        <v>3</v>
      </c>
      <c r="H754" s="3">
        <v>0</v>
      </c>
      <c r="I754" s="3">
        <v>0</v>
      </c>
      <c r="J754" s="4">
        <v>1</v>
      </c>
      <c r="K754" s="4">
        <v>1</v>
      </c>
      <c r="L754" s="4">
        <v>2</v>
      </c>
      <c r="M754" s="3">
        <v>15</v>
      </c>
      <c r="N754" s="3">
        <v>2</v>
      </c>
      <c r="O754" s="3">
        <f>HLOOKUP(O$5,[1]非R能力!$B$8:$F$558,$C754+1,0)</f>
        <v>685178.36867899611</v>
      </c>
      <c r="P754" s="3">
        <f>HLOOKUP(P$5,[1]非R能力!$B$8:$F$558,$C754+1,0)</f>
        <v>106442.45313939069</v>
      </c>
      <c r="Q754" s="3">
        <f>HLOOKUP(Q$5,[1]非R能力!$B$8:$F$558,$C754+1,0)</f>
        <v>62573.973576152857</v>
      </c>
      <c r="R754" s="3">
        <f>HLOOKUP(R$5,[1]非R能力!$B$8:$F$558,$C754+1,0)</f>
        <v>18401.011063456284</v>
      </c>
      <c r="S754" s="3">
        <f>HLOOKUP(S$5,[1]非R能力!$B$8:$F$558,$C754+1,0)</f>
        <v>22781.352307226462</v>
      </c>
      <c r="T754" s="3">
        <f>INDEX([1]非R能力!$H$9:$H$558,D754)</f>
        <v>22098.600648640677</v>
      </c>
      <c r="U754" s="3">
        <f>IF(E754="小怪",0,IF(INDEX([1]非R能力!$FK$9:$FK$558,C754)=0,0,10))</f>
        <v>0</v>
      </c>
      <c r="V754" s="3">
        <f>IF(E754="小怪",0,IF(INDEX([1]非R能力!$FH$9:$FH$558,C754)=0,0,5000))</f>
        <v>0</v>
      </c>
      <c r="W754" s="3">
        <f>HLOOKUP(W$5,[2]人物技能基础!$O$3:$Q$553,$C754+1,0)</f>
        <v>3.637142857142857</v>
      </c>
      <c r="X754" s="3">
        <f>HLOOKUP(X$5,[2]人物技能基础!$O$3:$Q$553,$C754+1,0)</f>
        <v>2.0186428571428574</v>
      </c>
      <c r="Y754" s="3">
        <f>HLOOKUP(Y$5,[2]人物技能基础!$O$3:$Q$553,$C754+1,0)</f>
        <v>99.964285714285708</v>
      </c>
      <c r="Z754" s="3">
        <f t="shared" si="67"/>
        <v>568962</v>
      </c>
      <c r="AA754" s="3">
        <f t="shared" si="68"/>
        <v>12514</v>
      </c>
      <c r="AB754" s="3">
        <f t="shared" si="69"/>
        <v>0</v>
      </c>
      <c r="AC754" s="3">
        <f t="shared" si="70"/>
        <v>22781</v>
      </c>
      <c r="AD754" s="3">
        <f t="shared" si="71"/>
        <v>18401</v>
      </c>
    </row>
    <row r="755" spans="1:30" x14ac:dyDescent="0.15">
      <c r="A755" s="3">
        <v>750</v>
      </c>
      <c r="B755" s="3" t="str">
        <f t="shared" si="66"/>
        <v>关卡750小怪</v>
      </c>
      <c r="C755" s="3">
        <f>INDEX([3]关卡!$J$19:$J$2018,A755)</f>
        <v>334</v>
      </c>
      <c r="D755" s="3">
        <f>INDEX([3]关卡!$N$19:$N$2018,A755)</f>
        <v>334</v>
      </c>
      <c r="E755" s="3" t="s">
        <v>24</v>
      </c>
      <c r="F755" s="3" t="s">
        <v>26</v>
      </c>
      <c r="G755" s="3">
        <v>3</v>
      </c>
      <c r="H755" s="3">
        <v>0</v>
      </c>
      <c r="I755" s="3">
        <v>0</v>
      </c>
      <c r="J755" s="4">
        <v>1</v>
      </c>
      <c r="K755" s="4">
        <v>1</v>
      </c>
      <c r="L755" s="4">
        <v>2</v>
      </c>
      <c r="M755" s="3">
        <v>15</v>
      </c>
      <c r="N755" s="3">
        <v>2</v>
      </c>
      <c r="O755" s="3">
        <f>HLOOKUP(O$5,[1]非R能力!$B$8:$F$558,$C755+1,0)</f>
        <v>699970.78629097634</v>
      </c>
      <c r="P755" s="3">
        <f>HLOOKUP(P$5,[1]非R能力!$B$8:$F$558,$C755+1,0)</f>
        <v>109170.87232644275</v>
      </c>
      <c r="Q755" s="3">
        <f>HLOOKUP(Q$5,[1]非R能力!$B$8:$F$558,$C755+1,0)</f>
        <v>64219.613401852497</v>
      </c>
      <c r="R755" s="3">
        <f>HLOOKUP(R$5,[1]非R能力!$B$8:$F$558,$C755+1,0)</f>
        <v>18828.728753680687</v>
      </c>
      <c r="S755" s="3">
        <f>HLOOKUP(S$5,[1]非R能力!$B$8:$F$558,$C755+1,0)</f>
        <v>23343.171263615423</v>
      </c>
      <c r="T755" s="3">
        <f>INDEX([1]非R能力!$H$9:$H$558,D755)</f>
        <v>22239.33297162037</v>
      </c>
      <c r="U755" s="3">
        <f>IF(E755="小怪",0,IF(INDEX([1]非R能力!$FK$9:$FK$558,C755)=0,0,10))</f>
        <v>0</v>
      </c>
      <c r="V755" s="3">
        <f>IF(E755="小怪",0,IF(INDEX([1]非R能力!$FH$9:$FH$558,C755)=0,0,5000))</f>
        <v>0</v>
      </c>
      <c r="W755" s="3">
        <f>HLOOKUP(W$5,[2]人物技能基础!$O$3:$Q$553,$C755+1,0)</f>
        <v>3.637142857142857</v>
      </c>
      <c r="X755" s="3">
        <f>HLOOKUP(X$5,[2]人物技能基础!$O$3:$Q$553,$C755+1,0)</f>
        <v>2.0186428571428574</v>
      </c>
      <c r="Y755" s="3">
        <f>HLOOKUP(Y$5,[2]人物技能基础!$O$3:$Q$553,$C755+1,0)</f>
        <v>99.964285714285708</v>
      </c>
      <c r="Z755" s="3">
        <f t="shared" si="67"/>
        <v>582519</v>
      </c>
      <c r="AA755" s="3">
        <f t="shared" si="68"/>
        <v>12843</v>
      </c>
      <c r="AB755" s="3">
        <f t="shared" si="69"/>
        <v>0</v>
      </c>
      <c r="AC755" s="3">
        <f t="shared" si="70"/>
        <v>23343</v>
      </c>
      <c r="AD755" s="3">
        <f t="shared" si="71"/>
        <v>18828</v>
      </c>
    </row>
    <row r="756" spans="1:30" x14ac:dyDescent="0.15">
      <c r="A756" s="3">
        <v>751</v>
      </c>
      <c r="B756" s="3" t="str">
        <f t="shared" si="66"/>
        <v>关卡751小怪</v>
      </c>
      <c r="C756" s="3">
        <f>INDEX([3]关卡!$J$19:$J$2018,A756)</f>
        <v>334</v>
      </c>
      <c r="D756" s="3">
        <f>INDEX([3]关卡!$N$19:$N$2018,A756)</f>
        <v>334</v>
      </c>
      <c r="E756" s="3" t="s">
        <v>24</v>
      </c>
      <c r="F756" s="3" t="s">
        <v>26</v>
      </c>
      <c r="G756" s="3">
        <v>3</v>
      </c>
      <c r="H756" s="3">
        <v>0</v>
      </c>
      <c r="I756" s="3">
        <v>0</v>
      </c>
      <c r="J756" s="4">
        <v>1</v>
      </c>
      <c r="K756" s="4">
        <v>1</v>
      </c>
      <c r="L756" s="4">
        <v>2</v>
      </c>
      <c r="M756" s="3">
        <v>15</v>
      </c>
      <c r="N756" s="3">
        <v>2</v>
      </c>
      <c r="O756" s="3">
        <f>HLOOKUP(O$5,[1]非R能力!$B$8:$F$558,$C756+1,0)</f>
        <v>699970.78629097634</v>
      </c>
      <c r="P756" s="3">
        <f>HLOOKUP(P$5,[1]非R能力!$B$8:$F$558,$C756+1,0)</f>
        <v>109170.87232644275</v>
      </c>
      <c r="Q756" s="3">
        <f>HLOOKUP(Q$5,[1]非R能力!$B$8:$F$558,$C756+1,0)</f>
        <v>64219.613401852497</v>
      </c>
      <c r="R756" s="3">
        <f>HLOOKUP(R$5,[1]非R能力!$B$8:$F$558,$C756+1,0)</f>
        <v>18828.728753680687</v>
      </c>
      <c r="S756" s="3">
        <f>HLOOKUP(S$5,[1]非R能力!$B$8:$F$558,$C756+1,0)</f>
        <v>23343.171263615423</v>
      </c>
      <c r="T756" s="3">
        <f>INDEX([1]非R能力!$H$9:$H$558,D756)</f>
        <v>22239.33297162037</v>
      </c>
      <c r="U756" s="3">
        <f>IF(E756="小怪",0,IF(INDEX([1]非R能力!$FK$9:$FK$558,C756)=0,0,10))</f>
        <v>0</v>
      </c>
      <c r="V756" s="3">
        <f>IF(E756="小怪",0,IF(INDEX([1]非R能力!$FH$9:$FH$558,C756)=0,0,5000))</f>
        <v>0</v>
      </c>
      <c r="W756" s="3">
        <f>HLOOKUP(W$5,[2]人物技能基础!$O$3:$Q$553,$C756+1,0)</f>
        <v>3.637142857142857</v>
      </c>
      <c r="X756" s="3">
        <f>HLOOKUP(X$5,[2]人物技能基础!$O$3:$Q$553,$C756+1,0)</f>
        <v>2.0186428571428574</v>
      </c>
      <c r="Y756" s="3">
        <f>HLOOKUP(Y$5,[2]人物技能基础!$O$3:$Q$553,$C756+1,0)</f>
        <v>99.964285714285708</v>
      </c>
      <c r="Z756" s="3">
        <f t="shared" si="67"/>
        <v>582519</v>
      </c>
      <c r="AA756" s="3">
        <f t="shared" si="68"/>
        <v>12843</v>
      </c>
      <c r="AB756" s="3">
        <f t="shared" si="69"/>
        <v>0</v>
      </c>
      <c r="AC756" s="3">
        <f t="shared" si="70"/>
        <v>23343</v>
      </c>
      <c r="AD756" s="3">
        <f t="shared" si="71"/>
        <v>18828</v>
      </c>
    </row>
    <row r="757" spans="1:30" x14ac:dyDescent="0.15">
      <c r="A757" s="3">
        <v>752</v>
      </c>
      <c r="B757" s="3" t="str">
        <f t="shared" si="66"/>
        <v>关卡752小怪</v>
      </c>
      <c r="C757" s="3">
        <f>INDEX([3]关卡!$J$19:$J$2018,A757)</f>
        <v>334</v>
      </c>
      <c r="D757" s="3">
        <f>INDEX([3]关卡!$N$19:$N$2018,A757)</f>
        <v>334</v>
      </c>
      <c r="E757" s="3" t="s">
        <v>24</v>
      </c>
      <c r="F757" s="3" t="s">
        <v>26</v>
      </c>
      <c r="G757" s="3">
        <v>3</v>
      </c>
      <c r="H757" s="3">
        <v>0</v>
      </c>
      <c r="I757" s="3">
        <v>0</v>
      </c>
      <c r="J757" s="4">
        <v>1</v>
      </c>
      <c r="K757" s="4">
        <v>1</v>
      </c>
      <c r="L757" s="4">
        <v>2</v>
      </c>
      <c r="M757" s="3">
        <v>15</v>
      </c>
      <c r="N757" s="3">
        <v>2</v>
      </c>
      <c r="O757" s="3">
        <f>HLOOKUP(O$5,[1]非R能力!$B$8:$F$558,$C757+1,0)</f>
        <v>699970.78629097634</v>
      </c>
      <c r="P757" s="3">
        <f>HLOOKUP(P$5,[1]非R能力!$B$8:$F$558,$C757+1,0)</f>
        <v>109170.87232644275</v>
      </c>
      <c r="Q757" s="3">
        <f>HLOOKUP(Q$5,[1]非R能力!$B$8:$F$558,$C757+1,0)</f>
        <v>64219.613401852497</v>
      </c>
      <c r="R757" s="3">
        <f>HLOOKUP(R$5,[1]非R能力!$B$8:$F$558,$C757+1,0)</f>
        <v>18828.728753680687</v>
      </c>
      <c r="S757" s="3">
        <f>HLOOKUP(S$5,[1]非R能力!$B$8:$F$558,$C757+1,0)</f>
        <v>23343.171263615423</v>
      </c>
      <c r="T757" s="3">
        <f>INDEX([1]非R能力!$H$9:$H$558,D757)</f>
        <v>22239.33297162037</v>
      </c>
      <c r="U757" s="3">
        <f>IF(E757="小怪",0,IF(INDEX([1]非R能力!$FK$9:$FK$558,C757)=0,0,10))</f>
        <v>0</v>
      </c>
      <c r="V757" s="3">
        <f>IF(E757="小怪",0,IF(INDEX([1]非R能力!$FH$9:$FH$558,C757)=0,0,5000))</f>
        <v>0</v>
      </c>
      <c r="W757" s="3">
        <f>HLOOKUP(W$5,[2]人物技能基础!$O$3:$Q$553,$C757+1,0)</f>
        <v>3.637142857142857</v>
      </c>
      <c r="X757" s="3">
        <f>HLOOKUP(X$5,[2]人物技能基础!$O$3:$Q$553,$C757+1,0)</f>
        <v>2.0186428571428574</v>
      </c>
      <c r="Y757" s="3">
        <f>HLOOKUP(Y$5,[2]人物技能基础!$O$3:$Q$553,$C757+1,0)</f>
        <v>99.964285714285708</v>
      </c>
      <c r="Z757" s="3">
        <f t="shared" si="67"/>
        <v>582519</v>
      </c>
      <c r="AA757" s="3">
        <f t="shared" si="68"/>
        <v>12843</v>
      </c>
      <c r="AB757" s="3">
        <f t="shared" si="69"/>
        <v>0</v>
      </c>
      <c r="AC757" s="3">
        <f t="shared" si="70"/>
        <v>23343</v>
      </c>
      <c r="AD757" s="3">
        <f t="shared" si="71"/>
        <v>18828</v>
      </c>
    </row>
    <row r="758" spans="1:30" x14ac:dyDescent="0.15">
      <c r="A758" s="3">
        <v>753</v>
      </c>
      <c r="B758" s="3" t="str">
        <f t="shared" si="66"/>
        <v>关卡753小怪</v>
      </c>
      <c r="C758" s="3">
        <f>INDEX([3]关卡!$J$19:$J$2018,A758)</f>
        <v>334</v>
      </c>
      <c r="D758" s="3">
        <f>INDEX([3]关卡!$N$19:$N$2018,A758)</f>
        <v>334</v>
      </c>
      <c r="E758" s="3" t="s">
        <v>24</v>
      </c>
      <c r="F758" s="3" t="s">
        <v>26</v>
      </c>
      <c r="G758" s="3">
        <v>3</v>
      </c>
      <c r="H758" s="3">
        <v>0</v>
      </c>
      <c r="I758" s="3">
        <v>0</v>
      </c>
      <c r="J758" s="4">
        <v>1</v>
      </c>
      <c r="K758" s="4">
        <v>1</v>
      </c>
      <c r="L758" s="4">
        <v>2</v>
      </c>
      <c r="M758" s="3">
        <v>15</v>
      </c>
      <c r="N758" s="3">
        <v>2</v>
      </c>
      <c r="O758" s="3">
        <f>HLOOKUP(O$5,[1]非R能力!$B$8:$F$558,$C758+1,0)</f>
        <v>699970.78629097634</v>
      </c>
      <c r="P758" s="3">
        <f>HLOOKUP(P$5,[1]非R能力!$B$8:$F$558,$C758+1,0)</f>
        <v>109170.87232644275</v>
      </c>
      <c r="Q758" s="3">
        <f>HLOOKUP(Q$5,[1]非R能力!$B$8:$F$558,$C758+1,0)</f>
        <v>64219.613401852497</v>
      </c>
      <c r="R758" s="3">
        <f>HLOOKUP(R$5,[1]非R能力!$B$8:$F$558,$C758+1,0)</f>
        <v>18828.728753680687</v>
      </c>
      <c r="S758" s="3">
        <f>HLOOKUP(S$5,[1]非R能力!$B$8:$F$558,$C758+1,0)</f>
        <v>23343.171263615423</v>
      </c>
      <c r="T758" s="3">
        <f>INDEX([1]非R能力!$H$9:$H$558,D758)</f>
        <v>22239.33297162037</v>
      </c>
      <c r="U758" s="3">
        <f>IF(E758="小怪",0,IF(INDEX([1]非R能力!$FK$9:$FK$558,C758)=0,0,10))</f>
        <v>0</v>
      </c>
      <c r="V758" s="3">
        <f>IF(E758="小怪",0,IF(INDEX([1]非R能力!$FH$9:$FH$558,C758)=0,0,5000))</f>
        <v>0</v>
      </c>
      <c r="W758" s="3">
        <f>HLOOKUP(W$5,[2]人物技能基础!$O$3:$Q$553,$C758+1,0)</f>
        <v>3.637142857142857</v>
      </c>
      <c r="X758" s="3">
        <f>HLOOKUP(X$5,[2]人物技能基础!$O$3:$Q$553,$C758+1,0)</f>
        <v>2.0186428571428574</v>
      </c>
      <c r="Y758" s="3">
        <f>HLOOKUP(Y$5,[2]人物技能基础!$O$3:$Q$553,$C758+1,0)</f>
        <v>99.964285714285708</v>
      </c>
      <c r="Z758" s="3">
        <f t="shared" si="67"/>
        <v>582519</v>
      </c>
      <c r="AA758" s="3">
        <f t="shared" si="68"/>
        <v>12843</v>
      </c>
      <c r="AB758" s="3">
        <f t="shared" si="69"/>
        <v>0</v>
      </c>
      <c r="AC758" s="3">
        <f t="shared" si="70"/>
        <v>23343</v>
      </c>
      <c r="AD758" s="3">
        <f t="shared" si="71"/>
        <v>18828</v>
      </c>
    </row>
    <row r="759" spans="1:30" x14ac:dyDescent="0.15">
      <c r="A759" s="3">
        <v>754</v>
      </c>
      <c r="B759" s="3" t="str">
        <f t="shared" si="66"/>
        <v>关卡754小怪</v>
      </c>
      <c r="C759" s="3">
        <f>INDEX([3]关卡!$J$19:$J$2018,A759)</f>
        <v>334</v>
      </c>
      <c r="D759" s="3">
        <f>INDEX([3]关卡!$N$19:$N$2018,A759)</f>
        <v>334</v>
      </c>
      <c r="E759" s="3" t="s">
        <v>24</v>
      </c>
      <c r="F759" s="3" t="s">
        <v>26</v>
      </c>
      <c r="G759" s="3">
        <v>3</v>
      </c>
      <c r="H759" s="3">
        <v>0</v>
      </c>
      <c r="I759" s="3">
        <v>0</v>
      </c>
      <c r="J759" s="4">
        <v>1</v>
      </c>
      <c r="K759" s="4">
        <v>1</v>
      </c>
      <c r="L759" s="4">
        <v>2</v>
      </c>
      <c r="M759" s="3">
        <v>15</v>
      </c>
      <c r="N759" s="3">
        <v>2</v>
      </c>
      <c r="O759" s="3">
        <f>HLOOKUP(O$5,[1]非R能力!$B$8:$F$558,$C759+1,0)</f>
        <v>699970.78629097634</v>
      </c>
      <c r="P759" s="3">
        <f>HLOOKUP(P$5,[1]非R能力!$B$8:$F$558,$C759+1,0)</f>
        <v>109170.87232644275</v>
      </c>
      <c r="Q759" s="3">
        <f>HLOOKUP(Q$5,[1]非R能力!$B$8:$F$558,$C759+1,0)</f>
        <v>64219.613401852497</v>
      </c>
      <c r="R759" s="3">
        <f>HLOOKUP(R$5,[1]非R能力!$B$8:$F$558,$C759+1,0)</f>
        <v>18828.728753680687</v>
      </c>
      <c r="S759" s="3">
        <f>HLOOKUP(S$5,[1]非R能力!$B$8:$F$558,$C759+1,0)</f>
        <v>23343.171263615423</v>
      </c>
      <c r="T759" s="3">
        <f>INDEX([1]非R能力!$H$9:$H$558,D759)</f>
        <v>22239.33297162037</v>
      </c>
      <c r="U759" s="3">
        <f>IF(E759="小怪",0,IF(INDEX([1]非R能力!$FK$9:$FK$558,C759)=0,0,10))</f>
        <v>0</v>
      </c>
      <c r="V759" s="3">
        <f>IF(E759="小怪",0,IF(INDEX([1]非R能力!$FH$9:$FH$558,C759)=0,0,5000))</f>
        <v>0</v>
      </c>
      <c r="W759" s="3">
        <f>HLOOKUP(W$5,[2]人物技能基础!$O$3:$Q$553,$C759+1,0)</f>
        <v>3.637142857142857</v>
      </c>
      <c r="X759" s="3">
        <f>HLOOKUP(X$5,[2]人物技能基础!$O$3:$Q$553,$C759+1,0)</f>
        <v>2.0186428571428574</v>
      </c>
      <c r="Y759" s="3">
        <f>HLOOKUP(Y$5,[2]人物技能基础!$O$3:$Q$553,$C759+1,0)</f>
        <v>99.964285714285708</v>
      </c>
      <c r="Z759" s="3">
        <f t="shared" si="67"/>
        <v>582519</v>
      </c>
      <c r="AA759" s="3">
        <f t="shared" si="68"/>
        <v>12843</v>
      </c>
      <c r="AB759" s="3">
        <f t="shared" si="69"/>
        <v>0</v>
      </c>
      <c r="AC759" s="3">
        <f t="shared" si="70"/>
        <v>23343</v>
      </c>
      <c r="AD759" s="3">
        <f t="shared" si="71"/>
        <v>18828</v>
      </c>
    </row>
    <row r="760" spans="1:30" x14ac:dyDescent="0.15">
      <c r="A760" s="3">
        <v>755</v>
      </c>
      <c r="B760" s="3" t="str">
        <f t="shared" si="66"/>
        <v>关卡755小怪</v>
      </c>
      <c r="C760" s="3">
        <f>INDEX([3]关卡!$J$19:$J$2018,A760)</f>
        <v>334</v>
      </c>
      <c r="D760" s="3">
        <f>INDEX([3]关卡!$N$19:$N$2018,A760)</f>
        <v>334</v>
      </c>
      <c r="E760" s="3" t="s">
        <v>24</v>
      </c>
      <c r="F760" s="3" t="s">
        <v>26</v>
      </c>
      <c r="G760" s="3">
        <v>3</v>
      </c>
      <c r="H760" s="3">
        <v>0</v>
      </c>
      <c r="I760" s="3">
        <v>0</v>
      </c>
      <c r="J760" s="4">
        <v>1</v>
      </c>
      <c r="K760" s="4">
        <v>1</v>
      </c>
      <c r="L760" s="4">
        <v>2</v>
      </c>
      <c r="M760" s="3">
        <v>15</v>
      </c>
      <c r="N760" s="3">
        <v>2</v>
      </c>
      <c r="O760" s="3">
        <f>HLOOKUP(O$5,[1]非R能力!$B$8:$F$558,$C760+1,0)</f>
        <v>699970.78629097634</v>
      </c>
      <c r="P760" s="3">
        <f>HLOOKUP(P$5,[1]非R能力!$B$8:$F$558,$C760+1,0)</f>
        <v>109170.87232644275</v>
      </c>
      <c r="Q760" s="3">
        <f>HLOOKUP(Q$5,[1]非R能力!$B$8:$F$558,$C760+1,0)</f>
        <v>64219.613401852497</v>
      </c>
      <c r="R760" s="3">
        <f>HLOOKUP(R$5,[1]非R能力!$B$8:$F$558,$C760+1,0)</f>
        <v>18828.728753680687</v>
      </c>
      <c r="S760" s="3">
        <f>HLOOKUP(S$5,[1]非R能力!$B$8:$F$558,$C760+1,0)</f>
        <v>23343.171263615423</v>
      </c>
      <c r="T760" s="3">
        <f>INDEX([1]非R能力!$H$9:$H$558,D760)</f>
        <v>22239.33297162037</v>
      </c>
      <c r="U760" s="3">
        <f>IF(E760="小怪",0,IF(INDEX([1]非R能力!$FK$9:$FK$558,C760)=0,0,10))</f>
        <v>0</v>
      </c>
      <c r="V760" s="3">
        <f>IF(E760="小怪",0,IF(INDEX([1]非R能力!$FH$9:$FH$558,C760)=0,0,5000))</f>
        <v>0</v>
      </c>
      <c r="W760" s="3">
        <f>HLOOKUP(W$5,[2]人物技能基础!$O$3:$Q$553,$C760+1,0)</f>
        <v>3.637142857142857</v>
      </c>
      <c r="X760" s="3">
        <f>HLOOKUP(X$5,[2]人物技能基础!$O$3:$Q$553,$C760+1,0)</f>
        <v>2.0186428571428574</v>
      </c>
      <c r="Y760" s="3">
        <f>HLOOKUP(Y$5,[2]人物技能基础!$O$3:$Q$553,$C760+1,0)</f>
        <v>99.964285714285708</v>
      </c>
      <c r="Z760" s="3">
        <f t="shared" si="67"/>
        <v>582519</v>
      </c>
      <c r="AA760" s="3">
        <f t="shared" si="68"/>
        <v>12843</v>
      </c>
      <c r="AB760" s="3">
        <f t="shared" si="69"/>
        <v>0</v>
      </c>
      <c r="AC760" s="3">
        <f t="shared" si="70"/>
        <v>23343</v>
      </c>
      <c r="AD760" s="3">
        <f t="shared" si="71"/>
        <v>18828</v>
      </c>
    </row>
    <row r="761" spans="1:30" x14ac:dyDescent="0.15">
      <c r="A761" s="3">
        <v>756</v>
      </c>
      <c r="B761" s="3" t="str">
        <f t="shared" si="66"/>
        <v>关卡756小怪</v>
      </c>
      <c r="C761" s="3">
        <f>INDEX([3]关卡!$J$19:$J$2018,A761)</f>
        <v>334</v>
      </c>
      <c r="D761" s="3">
        <f>INDEX([3]关卡!$N$19:$N$2018,A761)</f>
        <v>334</v>
      </c>
      <c r="E761" s="3" t="s">
        <v>24</v>
      </c>
      <c r="F761" s="3" t="s">
        <v>26</v>
      </c>
      <c r="G761" s="3">
        <v>3</v>
      </c>
      <c r="H761" s="3">
        <v>0</v>
      </c>
      <c r="I761" s="3">
        <v>0</v>
      </c>
      <c r="J761" s="4">
        <v>1</v>
      </c>
      <c r="K761" s="4">
        <v>1</v>
      </c>
      <c r="L761" s="4">
        <v>2</v>
      </c>
      <c r="M761" s="3">
        <v>15</v>
      </c>
      <c r="N761" s="3">
        <v>2</v>
      </c>
      <c r="O761" s="3">
        <f>HLOOKUP(O$5,[1]非R能力!$B$8:$F$558,$C761+1,0)</f>
        <v>699970.78629097634</v>
      </c>
      <c r="P761" s="3">
        <f>HLOOKUP(P$5,[1]非R能力!$B$8:$F$558,$C761+1,0)</f>
        <v>109170.87232644275</v>
      </c>
      <c r="Q761" s="3">
        <f>HLOOKUP(Q$5,[1]非R能力!$B$8:$F$558,$C761+1,0)</f>
        <v>64219.613401852497</v>
      </c>
      <c r="R761" s="3">
        <f>HLOOKUP(R$5,[1]非R能力!$B$8:$F$558,$C761+1,0)</f>
        <v>18828.728753680687</v>
      </c>
      <c r="S761" s="3">
        <f>HLOOKUP(S$5,[1]非R能力!$B$8:$F$558,$C761+1,0)</f>
        <v>23343.171263615423</v>
      </c>
      <c r="T761" s="3">
        <f>INDEX([1]非R能力!$H$9:$H$558,D761)</f>
        <v>22239.33297162037</v>
      </c>
      <c r="U761" s="3">
        <f>IF(E761="小怪",0,IF(INDEX([1]非R能力!$FK$9:$FK$558,C761)=0,0,10))</f>
        <v>0</v>
      </c>
      <c r="V761" s="3">
        <f>IF(E761="小怪",0,IF(INDEX([1]非R能力!$FH$9:$FH$558,C761)=0,0,5000))</f>
        <v>0</v>
      </c>
      <c r="W761" s="3">
        <f>HLOOKUP(W$5,[2]人物技能基础!$O$3:$Q$553,$C761+1,0)</f>
        <v>3.637142857142857</v>
      </c>
      <c r="X761" s="3">
        <f>HLOOKUP(X$5,[2]人物技能基础!$O$3:$Q$553,$C761+1,0)</f>
        <v>2.0186428571428574</v>
      </c>
      <c r="Y761" s="3">
        <f>HLOOKUP(Y$5,[2]人物技能基础!$O$3:$Q$553,$C761+1,0)</f>
        <v>99.964285714285708</v>
      </c>
      <c r="Z761" s="3">
        <f t="shared" si="67"/>
        <v>582519</v>
      </c>
      <c r="AA761" s="3">
        <f t="shared" si="68"/>
        <v>12843</v>
      </c>
      <c r="AB761" s="3">
        <f t="shared" si="69"/>
        <v>0</v>
      </c>
      <c r="AC761" s="3">
        <f t="shared" si="70"/>
        <v>23343</v>
      </c>
      <c r="AD761" s="3">
        <f t="shared" si="71"/>
        <v>18828</v>
      </c>
    </row>
    <row r="762" spans="1:30" x14ac:dyDescent="0.15">
      <c r="A762" s="3">
        <v>757</v>
      </c>
      <c r="B762" s="3" t="str">
        <f t="shared" si="66"/>
        <v>关卡757小怪</v>
      </c>
      <c r="C762" s="3">
        <f>INDEX([3]关卡!$J$19:$J$2018,A762)</f>
        <v>335</v>
      </c>
      <c r="D762" s="3">
        <f>INDEX([3]关卡!$N$19:$N$2018,A762)</f>
        <v>335</v>
      </c>
      <c r="E762" s="3" t="s">
        <v>24</v>
      </c>
      <c r="F762" s="3" t="s">
        <v>26</v>
      </c>
      <c r="G762" s="3">
        <v>3</v>
      </c>
      <c r="H762" s="3">
        <v>0</v>
      </c>
      <c r="I762" s="3">
        <v>0</v>
      </c>
      <c r="J762" s="4">
        <v>1</v>
      </c>
      <c r="K762" s="4">
        <v>1</v>
      </c>
      <c r="L762" s="4">
        <v>2</v>
      </c>
      <c r="M762" s="3">
        <v>15</v>
      </c>
      <c r="N762" s="3">
        <v>2</v>
      </c>
      <c r="O762" s="3">
        <f>HLOOKUP(O$5,[1]非R能力!$B$8:$F$558,$C762+1,0)</f>
        <v>699411.53995854128</v>
      </c>
      <c r="P762" s="3">
        <f>HLOOKUP(P$5,[1]非R能力!$B$8:$F$558,$C762+1,0)</f>
        <v>108272.79694549185</v>
      </c>
      <c r="Q762" s="3">
        <f>HLOOKUP(Q$5,[1]非R能力!$B$8:$F$558,$C762+1,0)</f>
        <v>63302.97917787081</v>
      </c>
      <c r="R762" s="3">
        <f>HLOOKUP(R$5,[1]非R能力!$B$8:$F$558,$C762+1,0)</f>
        <v>18578.420930782937</v>
      </c>
      <c r="S762" s="3">
        <f>HLOOKUP(S$5,[1]非R能力!$B$8:$F$558,$C762+1,0)</f>
        <v>22999.94585417031</v>
      </c>
      <c r="T762" s="3">
        <f>INDEX([1]非R能力!$H$9:$H$558,D762)</f>
        <v>22380.765060446694</v>
      </c>
      <c r="U762" s="3">
        <f>IF(E762="小怪",0,IF(INDEX([1]非R能力!$FK$9:$FK$558,C762)=0,0,10))</f>
        <v>0</v>
      </c>
      <c r="V762" s="3">
        <f>IF(E762="小怪",0,IF(INDEX([1]非R能力!$FH$9:$FH$558,C762)=0,0,5000))</f>
        <v>0</v>
      </c>
      <c r="W762" s="3">
        <f>HLOOKUP(W$5,[2]人物技能基础!$O$3:$Q$553,$C762+1,0)</f>
        <v>3.637142857142857</v>
      </c>
      <c r="X762" s="3">
        <f>HLOOKUP(X$5,[2]人物技能基础!$O$3:$Q$553,$C762+1,0)</f>
        <v>2.0186428571428574</v>
      </c>
      <c r="Y762" s="3">
        <f>HLOOKUP(Y$5,[2]人物技能基础!$O$3:$Q$553,$C762+1,0)</f>
        <v>99.964285714285708</v>
      </c>
      <c r="Z762" s="3">
        <f t="shared" si="67"/>
        <v>578507</v>
      </c>
      <c r="AA762" s="3">
        <f t="shared" si="68"/>
        <v>12660</v>
      </c>
      <c r="AB762" s="3">
        <f t="shared" si="69"/>
        <v>0</v>
      </c>
      <c r="AC762" s="3">
        <f t="shared" si="70"/>
        <v>22999</v>
      </c>
      <c r="AD762" s="3">
        <f t="shared" si="71"/>
        <v>18578</v>
      </c>
    </row>
    <row r="763" spans="1:30" x14ac:dyDescent="0.15">
      <c r="A763" s="3">
        <v>758</v>
      </c>
      <c r="B763" s="3" t="str">
        <f t="shared" si="66"/>
        <v>关卡758小怪</v>
      </c>
      <c r="C763" s="3">
        <f>INDEX([3]关卡!$J$19:$J$2018,A763)</f>
        <v>335</v>
      </c>
      <c r="D763" s="3">
        <f>INDEX([3]关卡!$N$19:$N$2018,A763)</f>
        <v>335</v>
      </c>
      <c r="E763" s="3" t="s">
        <v>24</v>
      </c>
      <c r="F763" s="3" t="s">
        <v>26</v>
      </c>
      <c r="G763" s="3">
        <v>3</v>
      </c>
      <c r="H763" s="3">
        <v>0</v>
      </c>
      <c r="I763" s="3">
        <v>0</v>
      </c>
      <c r="J763" s="4">
        <v>1</v>
      </c>
      <c r="K763" s="4">
        <v>1</v>
      </c>
      <c r="L763" s="4">
        <v>2</v>
      </c>
      <c r="M763" s="3">
        <v>15</v>
      </c>
      <c r="N763" s="3">
        <v>2</v>
      </c>
      <c r="O763" s="3">
        <f>HLOOKUP(O$5,[1]非R能力!$B$8:$F$558,$C763+1,0)</f>
        <v>699411.53995854128</v>
      </c>
      <c r="P763" s="3">
        <f>HLOOKUP(P$5,[1]非R能力!$B$8:$F$558,$C763+1,0)</f>
        <v>108272.79694549185</v>
      </c>
      <c r="Q763" s="3">
        <f>HLOOKUP(Q$5,[1]非R能力!$B$8:$F$558,$C763+1,0)</f>
        <v>63302.97917787081</v>
      </c>
      <c r="R763" s="3">
        <f>HLOOKUP(R$5,[1]非R能力!$B$8:$F$558,$C763+1,0)</f>
        <v>18578.420930782937</v>
      </c>
      <c r="S763" s="3">
        <f>HLOOKUP(S$5,[1]非R能力!$B$8:$F$558,$C763+1,0)</f>
        <v>22999.94585417031</v>
      </c>
      <c r="T763" s="3">
        <f>INDEX([1]非R能力!$H$9:$H$558,D763)</f>
        <v>22380.765060446694</v>
      </c>
      <c r="U763" s="3">
        <f>IF(E763="小怪",0,IF(INDEX([1]非R能力!$FK$9:$FK$558,C763)=0,0,10))</f>
        <v>0</v>
      </c>
      <c r="V763" s="3">
        <f>IF(E763="小怪",0,IF(INDEX([1]非R能力!$FH$9:$FH$558,C763)=0,0,5000))</f>
        <v>0</v>
      </c>
      <c r="W763" s="3">
        <f>HLOOKUP(W$5,[2]人物技能基础!$O$3:$Q$553,$C763+1,0)</f>
        <v>3.637142857142857</v>
      </c>
      <c r="X763" s="3">
        <f>HLOOKUP(X$5,[2]人物技能基础!$O$3:$Q$553,$C763+1,0)</f>
        <v>2.0186428571428574</v>
      </c>
      <c r="Y763" s="3">
        <f>HLOOKUP(Y$5,[2]人物技能基础!$O$3:$Q$553,$C763+1,0)</f>
        <v>99.964285714285708</v>
      </c>
      <c r="Z763" s="3">
        <f t="shared" si="67"/>
        <v>578507</v>
      </c>
      <c r="AA763" s="3">
        <f t="shared" si="68"/>
        <v>12660</v>
      </c>
      <c r="AB763" s="3">
        <f t="shared" si="69"/>
        <v>0</v>
      </c>
      <c r="AC763" s="3">
        <f t="shared" si="70"/>
        <v>22999</v>
      </c>
      <c r="AD763" s="3">
        <f t="shared" si="71"/>
        <v>18578</v>
      </c>
    </row>
    <row r="764" spans="1:30" x14ac:dyDescent="0.15">
      <c r="A764" s="3">
        <v>759</v>
      </c>
      <c r="B764" s="3" t="str">
        <f t="shared" si="66"/>
        <v>关卡759小怪</v>
      </c>
      <c r="C764" s="3">
        <f>INDEX([3]关卡!$J$19:$J$2018,A764)</f>
        <v>335</v>
      </c>
      <c r="D764" s="3">
        <f>INDEX([3]关卡!$N$19:$N$2018,A764)</f>
        <v>335</v>
      </c>
      <c r="E764" s="3" t="s">
        <v>24</v>
      </c>
      <c r="F764" s="3" t="s">
        <v>26</v>
      </c>
      <c r="G764" s="3">
        <v>3</v>
      </c>
      <c r="H764" s="3">
        <v>0</v>
      </c>
      <c r="I764" s="3">
        <v>0</v>
      </c>
      <c r="J764" s="4">
        <v>1</v>
      </c>
      <c r="K764" s="4">
        <v>1</v>
      </c>
      <c r="L764" s="4">
        <v>2</v>
      </c>
      <c r="M764" s="3">
        <v>15</v>
      </c>
      <c r="N764" s="3">
        <v>2</v>
      </c>
      <c r="O764" s="3">
        <f>HLOOKUP(O$5,[1]非R能力!$B$8:$F$558,$C764+1,0)</f>
        <v>699411.53995854128</v>
      </c>
      <c r="P764" s="3">
        <f>HLOOKUP(P$5,[1]非R能力!$B$8:$F$558,$C764+1,0)</f>
        <v>108272.79694549185</v>
      </c>
      <c r="Q764" s="3">
        <f>HLOOKUP(Q$5,[1]非R能力!$B$8:$F$558,$C764+1,0)</f>
        <v>63302.97917787081</v>
      </c>
      <c r="R764" s="3">
        <f>HLOOKUP(R$5,[1]非R能力!$B$8:$F$558,$C764+1,0)</f>
        <v>18578.420930782937</v>
      </c>
      <c r="S764" s="3">
        <f>HLOOKUP(S$5,[1]非R能力!$B$8:$F$558,$C764+1,0)</f>
        <v>22999.94585417031</v>
      </c>
      <c r="T764" s="3">
        <f>INDEX([1]非R能力!$H$9:$H$558,D764)</f>
        <v>22380.765060446694</v>
      </c>
      <c r="U764" s="3">
        <f>IF(E764="小怪",0,IF(INDEX([1]非R能力!$FK$9:$FK$558,C764)=0,0,10))</f>
        <v>0</v>
      </c>
      <c r="V764" s="3">
        <f>IF(E764="小怪",0,IF(INDEX([1]非R能力!$FH$9:$FH$558,C764)=0,0,5000))</f>
        <v>0</v>
      </c>
      <c r="W764" s="3">
        <f>HLOOKUP(W$5,[2]人物技能基础!$O$3:$Q$553,$C764+1,0)</f>
        <v>3.637142857142857</v>
      </c>
      <c r="X764" s="3">
        <f>HLOOKUP(X$5,[2]人物技能基础!$O$3:$Q$553,$C764+1,0)</f>
        <v>2.0186428571428574</v>
      </c>
      <c r="Y764" s="3">
        <f>HLOOKUP(Y$5,[2]人物技能基础!$O$3:$Q$553,$C764+1,0)</f>
        <v>99.964285714285708</v>
      </c>
      <c r="Z764" s="3">
        <f t="shared" si="67"/>
        <v>578507</v>
      </c>
      <c r="AA764" s="3">
        <f t="shared" si="68"/>
        <v>12660</v>
      </c>
      <c r="AB764" s="3">
        <f t="shared" si="69"/>
        <v>0</v>
      </c>
      <c r="AC764" s="3">
        <f t="shared" si="70"/>
        <v>22999</v>
      </c>
      <c r="AD764" s="3">
        <f t="shared" si="71"/>
        <v>18578</v>
      </c>
    </row>
    <row r="765" spans="1:30" x14ac:dyDescent="0.15">
      <c r="A765" s="3">
        <v>760</v>
      </c>
      <c r="B765" s="3" t="str">
        <f t="shared" si="66"/>
        <v>关卡760小怪</v>
      </c>
      <c r="C765" s="3">
        <f>INDEX([3]关卡!$J$19:$J$2018,A765)</f>
        <v>335</v>
      </c>
      <c r="D765" s="3">
        <f>INDEX([3]关卡!$N$19:$N$2018,A765)</f>
        <v>335</v>
      </c>
      <c r="E765" s="3" t="s">
        <v>24</v>
      </c>
      <c r="F765" s="3" t="s">
        <v>26</v>
      </c>
      <c r="G765" s="3">
        <v>3</v>
      </c>
      <c r="H765" s="3">
        <v>0</v>
      </c>
      <c r="I765" s="3">
        <v>0</v>
      </c>
      <c r="J765" s="4">
        <v>1</v>
      </c>
      <c r="K765" s="4">
        <v>1</v>
      </c>
      <c r="L765" s="4">
        <v>2</v>
      </c>
      <c r="M765" s="3">
        <v>15</v>
      </c>
      <c r="N765" s="3">
        <v>2</v>
      </c>
      <c r="O765" s="3">
        <f>HLOOKUP(O$5,[1]非R能力!$B$8:$F$558,$C765+1,0)</f>
        <v>699411.53995854128</v>
      </c>
      <c r="P765" s="3">
        <f>HLOOKUP(P$5,[1]非R能力!$B$8:$F$558,$C765+1,0)</f>
        <v>108272.79694549185</v>
      </c>
      <c r="Q765" s="3">
        <f>HLOOKUP(Q$5,[1]非R能力!$B$8:$F$558,$C765+1,0)</f>
        <v>63302.97917787081</v>
      </c>
      <c r="R765" s="3">
        <f>HLOOKUP(R$5,[1]非R能力!$B$8:$F$558,$C765+1,0)</f>
        <v>18578.420930782937</v>
      </c>
      <c r="S765" s="3">
        <f>HLOOKUP(S$5,[1]非R能力!$B$8:$F$558,$C765+1,0)</f>
        <v>22999.94585417031</v>
      </c>
      <c r="T765" s="3">
        <f>INDEX([1]非R能力!$H$9:$H$558,D765)</f>
        <v>22380.765060446694</v>
      </c>
      <c r="U765" s="3">
        <f>IF(E765="小怪",0,IF(INDEX([1]非R能力!$FK$9:$FK$558,C765)=0,0,10))</f>
        <v>0</v>
      </c>
      <c r="V765" s="3">
        <f>IF(E765="小怪",0,IF(INDEX([1]非R能力!$FH$9:$FH$558,C765)=0,0,5000))</f>
        <v>0</v>
      </c>
      <c r="W765" s="3">
        <f>HLOOKUP(W$5,[2]人物技能基础!$O$3:$Q$553,$C765+1,0)</f>
        <v>3.637142857142857</v>
      </c>
      <c r="X765" s="3">
        <f>HLOOKUP(X$5,[2]人物技能基础!$O$3:$Q$553,$C765+1,0)</f>
        <v>2.0186428571428574</v>
      </c>
      <c r="Y765" s="3">
        <f>HLOOKUP(Y$5,[2]人物技能基础!$O$3:$Q$553,$C765+1,0)</f>
        <v>99.964285714285708</v>
      </c>
      <c r="Z765" s="3">
        <f t="shared" si="67"/>
        <v>578507</v>
      </c>
      <c r="AA765" s="3">
        <f t="shared" si="68"/>
        <v>12660</v>
      </c>
      <c r="AB765" s="3">
        <f t="shared" si="69"/>
        <v>0</v>
      </c>
      <c r="AC765" s="3">
        <f t="shared" si="70"/>
        <v>22999</v>
      </c>
      <c r="AD765" s="3">
        <f t="shared" si="71"/>
        <v>18578</v>
      </c>
    </row>
    <row r="766" spans="1:30" x14ac:dyDescent="0.15">
      <c r="A766" s="3">
        <v>761</v>
      </c>
      <c r="B766" s="3" t="str">
        <f t="shared" si="66"/>
        <v>关卡761小怪</v>
      </c>
      <c r="C766" s="3">
        <f>INDEX([3]关卡!$J$19:$J$2018,A766)</f>
        <v>335</v>
      </c>
      <c r="D766" s="3">
        <f>INDEX([3]关卡!$N$19:$N$2018,A766)</f>
        <v>335</v>
      </c>
      <c r="E766" s="3" t="s">
        <v>24</v>
      </c>
      <c r="F766" s="3" t="s">
        <v>26</v>
      </c>
      <c r="G766" s="3">
        <v>3</v>
      </c>
      <c r="H766" s="3">
        <v>0</v>
      </c>
      <c r="I766" s="3">
        <v>0</v>
      </c>
      <c r="J766" s="4">
        <v>1</v>
      </c>
      <c r="K766" s="4">
        <v>1</v>
      </c>
      <c r="L766" s="4">
        <v>2</v>
      </c>
      <c r="M766" s="3">
        <v>15</v>
      </c>
      <c r="N766" s="3">
        <v>2</v>
      </c>
      <c r="O766" s="3">
        <f>HLOOKUP(O$5,[1]非R能力!$B$8:$F$558,$C766+1,0)</f>
        <v>699411.53995854128</v>
      </c>
      <c r="P766" s="3">
        <f>HLOOKUP(P$5,[1]非R能力!$B$8:$F$558,$C766+1,0)</f>
        <v>108272.79694549185</v>
      </c>
      <c r="Q766" s="3">
        <f>HLOOKUP(Q$5,[1]非R能力!$B$8:$F$558,$C766+1,0)</f>
        <v>63302.97917787081</v>
      </c>
      <c r="R766" s="3">
        <f>HLOOKUP(R$5,[1]非R能力!$B$8:$F$558,$C766+1,0)</f>
        <v>18578.420930782937</v>
      </c>
      <c r="S766" s="3">
        <f>HLOOKUP(S$5,[1]非R能力!$B$8:$F$558,$C766+1,0)</f>
        <v>22999.94585417031</v>
      </c>
      <c r="T766" s="3">
        <f>INDEX([1]非R能力!$H$9:$H$558,D766)</f>
        <v>22380.765060446694</v>
      </c>
      <c r="U766" s="3">
        <f>IF(E766="小怪",0,IF(INDEX([1]非R能力!$FK$9:$FK$558,C766)=0,0,10))</f>
        <v>0</v>
      </c>
      <c r="V766" s="3">
        <f>IF(E766="小怪",0,IF(INDEX([1]非R能力!$FH$9:$FH$558,C766)=0,0,5000))</f>
        <v>0</v>
      </c>
      <c r="W766" s="3">
        <f>HLOOKUP(W$5,[2]人物技能基础!$O$3:$Q$553,$C766+1,0)</f>
        <v>3.637142857142857</v>
      </c>
      <c r="X766" s="3">
        <f>HLOOKUP(X$5,[2]人物技能基础!$O$3:$Q$553,$C766+1,0)</f>
        <v>2.0186428571428574</v>
      </c>
      <c r="Y766" s="3">
        <f>HLOOKUP(Y$5,[2]人物技能基础!$O$3:$Q$553,$C766+1,0)</f>
        <v>99.964285714285708</v>
      </c>
      <c r="Z766" s="3">
        <f t="shared" si="67"/>
        <v>578507</v>
      </c>
      <c r="AA766" s="3">
        <f t="shared" si="68"/>
        <v>12660</v>
      </c>
      <c r="AB766" s="3">
        <f t="shared" si="69"/>
        <v>0</v>
      </c>
      <c r="AC766" s="3">
        <f t="shared" si="70"/>
        <v>22999</v>
      </c>
      <c r="AD766" s="3">
        <f t="shared" si="71"/>
        <v>18578</v>
      </c>
    </row>
    <row r="767" spans="1:30" x14ac:dyDescent="0.15">
      <c r="A767" s="3">
        <v>762</v>
      </c>
      <c r="B767" s="3" t="str">
        <f t="shared" si="66"/>
        <v>关卡762小怪</v>
      </c>
      <c r="C767" s="3">
        <f>INDEX([3]关卡!$J$19:$J$2018,A767)</f>
        <v>335</v>
      </c>
      <c r="D767" s="3">
        <f>INDEX([3]关卡!$N$19:$N$2018,A767)</f>
        <v>335</v>
      </c>
      <c r="E767" s="3" t="s">
        <v>24</v>
      </c>
      <c r="F767" s="3" t="s">
        <v>26</v>
      </c>
      <c r="G767" s="3">
        <v>3</v>
      </c>
      <c r="H767" s="3">
        <v>0</v>
      </c>
      <c r="I767" s="3">
        <v>0</v>
      </c>
      <c r="J767" s="4">
        <v>1</v>
      </c>
      <c r="K767" s="4">
        <v>1</v>
      </c>
      <c r="L767" s="4">
        <v>2</v>
      </c>
      <c r="M767" s="3">
        <v>15</v>
      </c>
      <c r="N767" s="3">
        <v>2</v>
      </c>
      <c r="O767" s="3">
        <f>HLOOKUP(O$5,[1]非R能力!$B$8:$F$558,$C767+1,0)</f>
        <v>699411.53995854128</v>
      </c>
      <c r="P767" s="3">
        <f>HLOOKUP(P$5,[1]非R能力!$B$8:$F$558,$C767+1,0)</f>
        <v>108272.79694549185</v>
      </c>
      <c r="Q767" s="3">
        <f>HLOOKUP(Q$5,[1]非R能力!$B$8:$F$558,$C767+1,0)</f>
        <v>63302.97917787081</v>
      </c>
      <c r="R767" s="3">
        <f>HLOOKUP(R$5,[1]非R能力!$B$8:$F$558,$C767+1,0)</f>
        <v>18578.420930782937</v>
      </c>
      <c r="S767" s="3">
        <f>HLOOKUP(S$5,[1]非R能力!$B$8:$F$558,$C767+1,0)</f>
        <v>22999.94585417031</v>
      </c>
      <c r="T767" s="3">
        <f>INDEX([1]非R能力!$H$9:$H$558,D767)</f>
        <v>22380.765060446694</v>
      </c>
      <c r="U767" s="3">
        <f>IF(E767="小怪",0,IF(INDEX([1]非R能力!$FK$9:$FK$558,C767)=0,0,10))</f>
        <v>0</v>
      </c>
      <c r="V767" s="3">
        <f>IF(E767="小怪",0,IF(INDEX([1]非R能力!$FH$9:$FH$558,C767)=0,0,5000))</f>
        <v>0</v>
      </c>
      <c r="W767" s="3">
        <f>HLOOKUP(W$5,[2]人物技能基础!$O$3:$Q$553,$C767+1,0)</f>
        <v>3.637142857142857</v>
      </c>
      <c r="X767" s="3">
        <f>HLOOKUP(X$5,[2]人物技能基础!$O$3:$Q$553,$C767+1,0)</f>
        <v>2.0186428571428574</v>
      </c>
      <c r="Y767" s="3">
        <f>HLOOKUP(Y$5,[2]人物技能基础!$O$3:$Q$553,$C767+1,0)</f>
        <v>99.964285714285708</v>
      </c>
      <c r="Z767" s="3">
        <f t="shared" si="67"/>
        <v>578507</v>
      </c>
      <c r="AA767" s="3">
        <f t="shared" si="68"/>
        <v>12660</v>
      </c>
      <c r="AB767" s="3">
        <f t="shared" si="69"/>
        <v>0</v>
      </c>
      <c r="AC767" s="3">
        <f t="shared" si="70"/>
        <v>22999</v>
      </c>
      <c r="AD767" s="3">
        <f t="shared" si="71"/>
        <v>18578</v>
      </c>
    </row>
    <row r="768" spans="1:30" x14ac:dyDescent="0.15">
      <c r="A768" s="3">
        <v>763</v>
      </c>
      <c r="B768" s="3" t="str">
        <f t="shared" si="66"/>
        <v>关卡763小怪</v>
      </c>
      <c r="C768" s="3">
        <f>INDEX([3]关卡!$J$19:$J$2018,A768)</f>
        <v>335</v>
      </c>
      <c r="D768" s="3">
        <f>INDEX([3]关卡!$N$19:$N$2018,A768)</f>
        <v>335</v>
      </c>
      <c r="E768" s="3" t="s">
        <v>24</v>
      </c>
      <c r="F768" s="3" t="s">
        <v>26</v>
      </c>
      <c r="G768" s="3">
        <v>3</v>
      </c>
      <c r="H768" s="3">
        <v>0</v>
      </c>
      <c r="I768" s="3">
        <v>0</v>
      </c>
      <c r="J768" s="4">
        <v>1</v>
      </c>
      <c r="K768" s="4">
        <v>1</v>
      </c>
      <c r="L768" s="4">
        <v>2</v>
      </c>
      <c r="M768" s="3">
        <v>15</v>
      </c>
      <c r="N768" s="3">
        <v>2</v>
      </c>
      <c r="O768" s="3">
        <f>HLOOKUP(O$5,[1]非R能力!$B$8:$F$558,$C768+1,0)</f>
        <v>699411.53995854128</v>
      </c>
      <c r="P768" s="3">
        <f>HLOOKUP(P$5,[1]非R能力!$B$8:$F$558,$C768+1,0)</f>
        <v>108272.79694549185</v>
      </c>
      <c r="Q768" s="3">
        <f>HLOOKUP(Q$5,[1]非R能力!$B$8:$F$558,$C768+1,0)</f>
        <v>63302.97917787081</v>
      </c>
      <c r="R768" s="3">
        <f>HLOOKUP(R$5,[1]非R能力!$B$8:$F$558,$C768+1,0)</f>
        <v>18578.420930782937</v>
      </c>
      <c r="S768" s="3">
        <f>HLOOKUP(S$5,[1]非R能力!$B$8:$F$558,$C768+1,0)</f>
        <v>22999.94585417031</v>
      </c>
      <c r="T768" s="3">
        <f>INDEX([1]非R能力!$H$9:$H$558,D768)</f>
        <v>22380.765060446694</v>
      </c>
      <c r="U768" s="3">
        <f>IF(E768="小怪",0,IF(INDEX([1]非R能力!$FK$9:$FK$558,C768)=0,0,10))</f>
        <v>0</v>
      </c>
      <c r="V768" s="3">
        <f>IF(E768="小怪",0,IF(INDEX([1]非R能力!$FH$9:$FH$558,C768)=0,0,5000))</f>
        <v>0</v>
      </c>
      <c r="W768" s="3">
        <f>HLOOKUP(W$5,[2]人物技能基础!$O$3:$Q$553,$C768+1,0)</f>
        <v>3.637142857142857</v>
      </c>
      <c r="X768" s="3">
        <f>HLOOKUP(X$5,[2]人物技能基础!$O$3:$Q$553,$C768+1,0)</f>
        <v>2.0186428571428574</v>
      </c>
      <c r="Y768" s="3">
        <f>HLOOKUP(Y$5,[2]人物技能基础!$O$3:$Q$553,$C768+1,0)</f>
        <v>99.964285714285708</v>
      </c>
      <c r="Z768" s="3">
        <f t="shared" si="67"/>
        <v>578507</v>
      </c>
      <c r="AA768" s="3">
        <f t="shared" si="68"/>
        <v>12660</v>
      </c>
      <c r="AB768" s="3">
        <f t="shared" si="69"/>
        <v>0</v>
      </c>
      <c r="AC768" s="3">
        <f t="shared" si="70"/>
        <v>22999</v>
      </c>
      <c r="AD768" s="3">
        <f t="shared" si="71"/>
        <v>18578</v>
      </c>
    </row>
    <row r="769" spans="1:30" x14ac:dyDescent="0.15">
      <c r="A769" s="3">
        <v>764</v>
      </c>
      <c r="B769" s="3" t="str">
        <f t="shared" si="66"/>
        <v>关卡764小怪</v>
      </c>
      <c r="C769" s="3">
        <f>INDEX([3]关卡!$J$19:$J$2018,A769)</f>
        <v>336</v>
      </c>
      <c r="D769" s="3">
        <f>INDEX([3]关卡!$N$19:$N$2018,A769)</f>
        <v>336</v>
      </c>
      <c r="E769" s="3" t="s">
        <v>24</v>
      </c>
      <c r="F769" s="3" t="s">
        <v>26</v>
      </c>
      <c r="G769" s="3">
        <v>3</v>
      </c>
      <c r="H769" s="3">
        <v>0</v>
      </c>
      <c r="I769" s="3">
        <v>0</v>
      </c>
      <c r="J769" s="4">
        <v>1</v>
      </c>
      <c r="K769" s="4">
        <v>1</v>
      </c>
      <c r="L769" s="4">
        <v>2</v>
      </c>
      <c r="M769" s="3">
        <v>15</v>
      </c>
      <c r="N769" s="3">
        <v>2</v>
      </c>
      <c r="O769" s="3">
        <f>HLOOKUP(O$5,[1]非R能力!$B$8:$F$558,$C769+1,0)</f>
        <v>706665.41742681642</v>
      </c>
      <c r="P769" s="3">
        <f>HLOOKUP(P$5,[1]非R能力!$B$8:$F$558,$C769+1,0)</f>
        <v>109282.57777652521</v>
      </c>
      <c r="Q769" s="3">
        <f>HLOOKUP(Q$5,[1]非R能力!$B$8:$F$558,$C769+1,0)</f>
        <v>63764.07653439034</v>
      </c>
      <c r="R769" s="3">
        <f>HLOOKUP(R$5,[1]非R能力!$B$8:$F$558,$C769+1,0)</f>
        <v>18707.883921571742</v>
      </c>
      <c r="S769" s="3">
        <f>HLOOKUP(S$5,[1]非R能力!$B$8:$F$558,$C769+1,0)</f>
        <v>25045.121087916366</v>
      </c>
      <c r="T769" s="3">
        <f>INDEX([1]非R能力!$H$9:$H$558,D769)</f>
        <v>22522.899754907852</v>
      </c>
      <c r="U769" s="3">
        <f>IF(E769="小怪",0,IF(INDEX([1]非R能力!$FK$9:$FK$558,C769)=0,0,10))</f>
        <v>0</v>
      </c>
      <c r="V769" s="3">
        <f>IF(E769="小怪",0,IF(INDEX([1]非R能力!$FH$9:$FH$558,C769)=0,0,5000))</f>
        <v>0</v>
      </c>
      <c r="W769" s="3">
        <f>HLOOKUP(W$5,[2]人物技能基础!$O$3:$Q$553,$C769+1,0)</f>
        <v>3.637142857142857</v>
      </c>
      <c r="X769" s="3">
        <f>HLOOKUP(X$5,[2]人物技能基础!$O$3:$Q$553,$C769+1,0)</f>
        <v>2.0186428571428574</v>
      </c>
      <c r="Y769" s="3">
        <f>HLOOKUP(Y$5,[2]人物技能基础!$O$3:$Q$553,$C769+1,0)</f>
        <v>99.964285714285708</v>
      </c>
      <c r="Z769" s="3">
        <f t="shared" si="67"/>
        <v>583740</v>
      </c>
      <c r="AA769" s="3">
        <f t="shared" si="68"/>
        <v>12752</v>
      </c>
      <c r="AB769" s="3">
        <f t="shared" si="69"/>
        <v>0</v>
      </c>
      <c r="AC769" s="3">
        <f t="shared" si="70"/>
        <v>25045</v>
      </c>
      <c r="AD769" s="3">
        <f t="shared" si="71"/>
        <v>18707</v>
      </c>
    </row>
    <row r="770" spans="1:30" x14ac:dyDescent="0.15">
      <c r="A770" s="3">
        <v>765</v>
      </c>
      <c r="B770" s="3" t="str">
        <f t="shared" si="66"/>
        <v>关卡765小怪</v>
      </c>
      <c r="C770" s="3">
        <f>INDEX([3]关卡!$J$19:$J$2018,A770)</f>
        <v>336</v>
      </c>
      <c r="D770" s="3">
        <f>INDEX([3]关卡!$N$19:$N$2018,A770)</f>
        <v>336</v>
      </c>
      <c r="E770" s="3" t="s">
        <v>24</v>
      </c>
      <c r="F770" s="3" t="s">
        <v>26</v>
      </c>
      <c r="G770" s="3">
        <v>3</v>
      </c>
      <c r="H770" s="3">
        <v>0</v>
      </c>
      <c r="I770" s="3">
        <v>0</v>
      </c>
      <c r="J770" s="4">
        <v>1</v>
      </c>
      <c r="K770" s="4">
        <v>1</v>
      </c>
      <c r="L770" s="4">
        <v>2</v>
      </c>
      <c r="M770" s="3">
        <v>15</v>
      </c>
      <c r="N770" s="3">
        <v>2</v>
      </c>
      <c r="O770" s="3">
        <f>HLOOKUP(O$5,[1]非R能力!$B$8:$F$558,$C770+1,0)</f>
        <v>706665.41742681642</v>
      </c>
      <c r="P770" s="3">
        <f>HLOOKUP(P$5,[1]非R能力!$B$8:$F$558,$C770+1,0)</f>
        <v>109282.57777652521</v>
      </c>
      <c r="Q770" s="3">
        <f>HLOOKUP(Q$5,[1]非R能力!$B$8:$F$558,$C770+1,0)</f>
        <v>63764.07653439034</v>
      </c>
      <c r="R770" s="3">
        <f>HLOOKUP(R$5,[1]非R能力!$B$8:$F$558,$C770+1,0)</f>
        <v>18707.883921571742</v>
      </c>
      <c r="S770" s="3">
        <f>HLOOKUP(S$5,[1]非R能力!$B$8:$F$558,$C770+1,0)</f>
        <v>25045.121087916366</v>
      </c>
      <c r="T770" s="3">
        <f>INDEX([1]非R能力!$H$9:$H$558,D770)</f>
        <v>22522.899754907852</v>
      </c>
      <c r="U770" s="3">
        <f>IF(E770="小怪",0,IF(INDEX([1]非R能力!$FK$9:$FK$558,C770)=0,0,10))</f>
        <v>0</v>
      </c>
      <c r="V770" s="3">
        <f>IF(E770="小怪",0,IF(INDEX([1]非R能力!$FH$9:$FH$558,C770)=0,0,5000))</f>
        <v>0</v>
      </c>
      <c r="W770" s="3">
        <f>HLOOKUP(W$5,[2]人物技能基础!$O$3:$Q$553,$C770+1,0)</f>
        <v>3.637142857142857</v>
      </c>
      <c r="X770" s="3">
        <f>HLOOKUP(X$5,[2]人物技能基础!$O$3:$Q$553,$C770+1,0)</f>
        <v>2.0186428571428574</v>
      </c>
      <c r="Y770" s="3">
        <f>HLOOKUP(Y$5,[2]人物技能基础!$O$3:$Q$553,$C770+1,0)</f>
        <v>99.964285714285708</v>
      </c>
      <c r="Z770" s="3">
        <f t="shared" si="67"/>
        <v>583740</v>
      </c>
      <c r="AA770" s="3">
        <f t="shared" si="68"/>
        <v>12752</v>
      </c>
      <c r="AB770" s="3">
        <f t="shared" si="69"/>
        <v>0</v>
      </c>
      <c r="AC770" s="3">
        <f t="shared" si="70"/>
        <v>25045</v>
      </c>
      <c r="AD770" s="3">
        <f t="shared" si="71"/>
        <v>18707</v>
      </c>
    </row>
    <row r="771" spans="1:30" x14ac:dyDescent="0.15">
      <c r="A771" s="3">
        <v>766</v>
      </c>
      <c r="B771" s="3" t="str">
        <f t="shared" si="66"/>
        <v>关卡766小怪</v>
      </c>
      <c r="C771" s="3">
        <f>INDEX([3]关卡!$J$19:$J$2018,A771)</f>
        <v>336</v>
      </c>
      <c r="D771" s="3">
        <f>INDEX([3]关卡!$N$19:$N$2018,A771)</f>
        <v>336</v>
      </c>
      <c r="E771" s="3" t="s">
        <v>24</v>
      </c>
      <c r="F771" s="3" t="s">
        <v>26</v>
      </c>
      <c r="G771" s="3">
        <v>3</v>
      </c>
      <c r="H771" s="3">
        <v>0</v>
      </c>
      <c r="I771" s="3">
        <v>0</v>
      </c>
      <c r="J771" s="4">
        <v>1</v>
      </c>
      <c r="K771" s="4">
        <v>1</v>
      </c>
      <c r="L771" s="4">
        <v>2</v>
      </c>
      <c r="M771" s="3">
        <v>15</v>
      </c>
      <c r="N771" s="3">
        <v>2</v>
      </c>
      <c r="O771" s="3">
        <f>HLOOKUP(O$5,[1]非R能力!$B$8:$F$558,$C771+1,0)</f>
        <v>706665.41742681642</v>
      </c>
      <c r="P771" s="3">
        <f>HLOOKUP(P$5,[1]非R能力!$B$8:$F$558,$C771+1,0)</f>
        <v>109282.57777652521</v>
      </c>
      <c r="Q771" s="3">
        <f>HLOOKUP(Q$5,[1]非R能力!$B$8:$F$558,$C771+1,0)</f>
        <v>63764.07653439034</v>
      </c>
      <c r="R771" s="3">
        <f>HLOOKUP(R$5,[1]非R能力!$B$8:$F$558,$C771+1,0)</f>
        <v>18707.883921571742</v>
      </c>
      <c r="S771" s="3">
        <f>HLOOKUP(S$5,[1]非R能力!$B$8:$F$558,$C771+1,0)</f>
        <v>25045.121087916366</v>
      </c>
      <c r="T771" s="3">
        <f>INDEX([1]非R能力!$H$9:$H$558,D771)</f>
        <v>22522.899754907852</v>
      </c>
      <c r="U771" s="3">
        <f>IF(E771="小怪",0,IF(INDEX([1]非R能力!$FK$9:$FK$558,C771)=0,0,10))</f>
        <v>0</v>
      </c>
      <c r="V771" s="3">
        <f>IF(E771="小怪",0,IF(INDEX([1]非R能力!$FH$9:$FH$558,C771)=0,0,5000))</f>
        <v>0</v>
      </c>
      <c r="W771" s="3">
        <f>HLOOKUP(W$5,[2]人物技能基础!$O$3:$Q$553,$C771+1,0)</f>
        <v>3.637142857142857</v>
      </c>
      <c r="X771" s="3">
        <f>HLOOKUP(X$5,[2]人物技能基础!$O$3:$Q$553,$C771+1,0)</f>
        <v>2.0186428571428574</v>
      </c>
      <c r="Y771" s="3">
        <f>HLOOKUP(Y$5,[2]人物技能基础!$O$3:$Q$553,$C771+1,0)</f>
        <v>99.964285714285708</v>
      </c>
      <c r="Z771" s="3">
        <f t="shared" si="67"/>
        <v>583740</v>
      </c>
      <c r="AA771" s="3">
        <f t="shared" si="68"/>
        <v>12752</v>
      </c>
      <c r="AB771" s="3">
        <f t="shared" si="69"/>
        <v>0</v>
      </c>
      <c r="AC771" s="3">
        <f t="shared" si="70"/>
        <v>25045</v>
      </c>
      <c r="AD771" s="3">
        <f t="shared" si="71"/>
        <v>18707</v>
      </c>
    </row>
    <row r="772" spans="1:30" x14ac:dyDescent="0.15">
      <c r="A772" s="3">
        <v>767</v>
      </c>
      <c r="B772" s="3" t="str">
        <f t="shared" si="66"/>
        <v>关卡767小怪</v>
      </c>
      <c r="C772" s="3">
        <f>INDEX([3]关卡!$J$19:$J$2018,A772)</f>
        <v>336</v>
      </c>
      <c r="D772" s="3">
        <f>INDEX([3]关卡!$N$19:$N$2018,A772)</f>
        <v>336</v>
      </c>
      <c r="E772" s="3" t="s">
        <v>24</v>
      </c>
      <c r="F772" s="3" t="s">
        <v>26</v>
      </c>
      <c r="G772" s="3">
        <v>3</v>
      </c>
      <c r="H772" s="3">
        <v>0</v>
      </c>
      <c r="I772" s="3">
        <v>0</v>
      </c>
      <c r="J772" s="4">
        <v>1</v>
      </c>
      <c r="K772" s="4">
        <v>1</v>
      </c>
      <c r="L772" s="4">
        <v>2</v>
      </c>
      <c r="M772" s="3">
        <v>15</v>
      </c>
      <c r="N772" s="3">
        <v>2</v>
      </c>
      <c r="O772" s="3">
        <f>HLOOKUP(O$5,[1]非R能力!$B$8:$F$558,$C772+1,0)</f>
        <v>706665.41742681642</v>
      </c>
      <c r="P772" s="3">
        <f>HLOOKUP(P$5,[1]非R能力!$B$8:$F$558,$C772+1,0)</f>
        <v>109282.57777652521</v>
      </c>
      <c r="Q772" s="3">
        <f>HLOOKUP(Q$5,[1]非R能力!$B$8:$F$558,$C772+1,0)</f>
        <v>63764.07653439034</v>
      </c>
      <c r="R772" s="3">
        <f>HLOOKUP(R$5,[1]非R能力!$B$8:$F$558,$C772+1,0)</f>
        <v>18707.883921571742</v>
      </c>
      <c r="S772" s="3">
        <f>HLOOKUP(S$5,[1]非R能力!$B$8:$F$558,$C772+1,0)</f>
        <v>25045.121087916366</v>
      </c>
      <c r="T772" s="3">
        <f>INDEX([1]非R能力!$H$9:$H$558,D772)</f>
        <v>22522.899754907852</v>
      </c>
      <c r="U772" s="3">
        <f>IF(E772="小怪",0,IF(INDEX([1]非R能力!$FK$9:$FK$558,C772)=0,0,10))</f>
        <v>0</v>
      </c>
      <c r="V772" s="3">
        <f>IF(E772="小怪",0,IF(INDEX([1]非R能力!$FH$9:$FH$558,C772)=0,0,5000))</f>
        <v>0</v>
      </c>
      <c r="W772" s="3">
        <f>HLOOKUP(W$5,[2]人物技能基础!$O$3:$Q$553,$C772+1,0)</f>
        <v>3.637142857142857</v>
      </c>
      <c r="X772" s="3">
        <f>HLOOKUP(X$5,[2]人物技能基础!$O$3:$Q$553,$C772+1,0)</f>
        <v>2.0186428571428574</v>
      </c>
      <c r="Y772" s="3">
        <f>HLOOKUP(Y$5,[2]人物技能基础!$O$3:$Q$553,$C772+1,0)</f>
        <v>99.964285714285708</v>
      </c>
      <c r="Z772" s="3">
        <f t="shared" si="67"/>
        <v>583740</v>
      </c>
      <c r="AA772" s="3">
        <f t="shared" si="68"/>
        <v>12752</v>
      </c>
      <c r="AB772" s="3">
        <f t="shared" si="69"/>
        <v>0</v>
      </c>
      <c r="AC772" s="3">
        <f t="shared" si="70"/>
        <v>25045</v>
      </c>
      <c r="AD772" s="3">
        <f t="shared" si="71"/>
        <v>18707</v>
      </c>
    </row>
    <row r="773" spans="1:30" x14ac:dyDescent="0.15">
      <c r="A773" s="3">
        <v>768</v>
      </c>
      <c r="B773" s="3" t="str">
        <f t="shared" si="66"/>
        <v>关卡768小怪</v>
      </c>
      <c r="C773" s="3">
        <f>INDEX([3]关卡!$J$19:$J$2018,A773)</f>
        <v>336</v>
      </c>
      <c r="D773" s="3">
        <f>INDEX([3]关卡!$N$19:$N$2018,A773)</f>
        <v>336</v>
      </c>
      <c r="E773" s="3" t="s">
        <v>24</v>
      </c>
      <c r="F773" s="3" t="s">
        <v>26</v>
      </c>
      <c r="G773" s="3">
        <v>3</v>
      </c>
      <c r="H773" s="3">
        <v>0</v>
      </c>
      <c r="I773" s="3">
        <v>0</v>
      </c>
      <c r="J773" s="4">
        <v>1</v>
      </c>
      <c r="K773" s="4">
        <v>1</v>
      </c>
      <c r="L773" s="4">
        <v>2</v>
      </c>
      <c r="M773" s="3">
        <v>15</v>
      </c>
      <c r="N773" s="3">
        <v>2</v>
      </c>
      <c r="O773" s="3">
        <f>HLOOKUP(O$5,[1]非R能力!$B$8:$F$558,$C773+1,0)</f>
        <v>706665.41742681642</v>
      </c>
      <c r="P773" s="3">
        <f>HLOOKUP(P$5,[1]非R能力!$B$8:$F$558,$C773+1,0)</f>
        <v>109282.57777652521</v>
      </c>
      <c r="Q773" s="3">
        <f>HLOOKUP(Q$5,[1]非R能力!$B$8:$F$558,$C773+1,0)</f>
        <v>63764.07653439034</v>
      </c>
      <c r="R773" s="3">
        <f>HLOOKUP(R$5,[1]非R能力!$B$8:$F$558,$C773+1,0)</f>
        <v>18707.883921571742</v>
      </c>
      <c r="S773" s="3">
        <f>HLOOKUP(S$5,[1]非R能力!$B$8:$F$558,$C773+1,0)</f>
        <v>25045.121087916366</v>
      </c>
      <c r="T773" s="3">
        <f>INDEX([1]非R能力!$H$9:$H$558,D773)</f>
        <v>22522.899754907852</v>
      </c>
      <c r="U773" s="3">
        <f>IF(E773="小怪",0,IF(INDEX([1]非R能力!$FK$9:$FK$558,C773)=0,0,10))</f>
        <v>0</v>
      </c>
      <c r="V773" s="3">
        <f>IF(E773="小怪",0,IF(INDEX([1]非R能力!$FH$9:$FH$558,C773)=0,0,5000))</f>
        <v>0</v>
      </c>
      <c r="W773" s="3">
        <f>HLOOKUP(W$5,[2]人物技能基础!$O$3:$Q$553,$C773+1,0)</f>
        <v>3.637142857142857</v>
      </c>
      <c r="X773" s="3">
        <f>HLOOKUP(X$5,[2]人物技能基础!$O$3:$Q$553,$C773+1,0)</f>
        <v>2.0186428571428574</v>
      </c>
      <c r="Y773" s="3">
        <f>HLOOKUP(Y$5,[2]人物技能基础!$O$3:$Q$553,$C773+1,0)</f>
        <v>99.964285714285708</v>
      </c>
      <c r="Z773" s="3">
        <f t="shared" si="67"/>
        <v>583740</v>
      </c>
      <c r="AA773" s="3">
        <f t="shared" si="68"/>
        <v>12752</v>
      </c>
      <c r="AB773" s="3">
        <f t="shared" si="69"/>
        <v>0</v>
      </c>
      <c r="AC773" s="3">
        <f t="shared" si="70"/>
        <v>25045</v>
      </c>
      <c r="AD773" s="3">
        <f t="shared" si="71"/>
        <v>18707</v>
      </c>
    </row>
    <row r="774" spans="1:30" x14ac:dyDescent="0.15">
      <c r="A774" s="3">
        <v>769</v>
      </c>
      <c r="B774" s="3" t="str">
        <f t="shared" si="66"/>
        <v>关卡769小怪</v>
      </c>
      <c r="C774" s="3">
        <f>INDEX([3]关卡!$J$19:$J$2018,A774)</f>
        <v>336</v>
      </c>
      <c r="D774" s="3">
        <f>INDEX([3]关卡!$N$19:$N$2018,A774)</f>
        <v>336</v>
      </c>
      <c r="E774" s="3" t="s">
        <v>24</v>
      </c>
      <c r="F774" s="3" t="s">
        <v>26</v>
      </c>
      <c r="G774" s="3">
        <v>3</v>
      </c>
      <c r="H774" s="3">
        <v>0</v>
      </c>
      <c r="I774" s="3">
        <v>0</v>
      </c>
      <c r="J774" s="4">
        <v>1</v>
      </c>
      <c r="K774" s="4">
        <v>1</v>
      </c>
      <c r="L774" s="4">
        <v>2</v>
      </c>
      <c r="M774" s="3">
        <v>15</v>
      </c>
      <c r="N774" s="3">
        <v>2</v>
      </c>
      <c r="O774" s="3">
        <f>HLOOKUP(O$5,[1]非R能力!$B$8:$F$558,$C774+1,0)</f>
        <v>706665.41742681642</v>
      </c>
      <c r="P774" s="3">
        <f>HLOOKUP(P$5,[1]非R能力!$B$8:$F$558,$C774+1,0)</f>
        <v>109282.57777652521</v>
      </c>
      <c r="Q774" s="3">
        <f>HLOOKUP(Q$5,[1]非R能力!$B$8:$F$558,$C774+1,0)</f>
        <v>63764.07653439034</v>
      </c>
      <c r="R774" s="3">
        <f>HLOOKUP(R$5,[1]非R能力!$B$8:$F$558,$C774+1,0)</f>
        <v>18707.883921571742</v>
      </c>
      <c r="S774" s="3">
        <f>HLOOKUP(S$5,[1]非R能力!$B$8:$F$558,$C774+1,0)</f>
        <v>25045.121087916366</v>
      </c>
      <c r="T774" s="3">
        <f>INDEX([1]非R能力!$H$9:$H$558,D774)</f>
        <v>22522.899754907852</v>
      </c>
      <c r="U774" s="3">
        <f>IF(E774="小怪",0,IF(INDEX([1]非R能力!$FK$9:$FK$558,C774)=0,0,10))</f>
        <v>0</v>
      </c>
      <c r="V774" s="3">
        <f>IF(E774="小怪",0,IF(INDEX([1]非R能力!$FH$9:$FH$558,C774)=0,0,5000))</f>
        <v>0</v>
      </c>
      <c r="W774" s="3">
        <f>HLOOKUP(W$5,[2]人物技能基础!$O$3:$Q$553,$C774+1,0)</f>
        <v>3.637142857142857</v>
      </c>
      <c r="X774" s="3">
        <f>HLOOKUP(X$5,[2]人物技能基础!$O$3:$Q$553,$C774+1,0)</f>
        <v>2.0186428571428574</v>
      </c>
      <c r="Y774" s="3">
        <f>HLOOKUP(Y$5,[2]人物技能基础!$O$3:$Q$553,$C774+1,0)</f>
        <v>99.964285714285708</v>
      </c>
      <c r="Z774" s="3">
        <f t="shared" si="67"/>
        <v>583740</v>
      </c>
      <c r="AA774" s="3">
        <f t="shared" si="68"/>
        <v>12752</v>
      </c>
      <c r="AB774" s="3">
        <f t="shared" si="69"/>
        <v>0</v>
      </c>
      <c r="AC774" s="3">
        <f t="shared" si="70"/>
        <v>25045</v>
      </c>
      <c r="AD774" s="3">
        <f t="shared" si="71"/>
        <v>18707</v>
      </c>
    </row>
    <row r="775" spans="1:30" x14ac:dyDescent="0.15">
      <c r="A775" s="3">
        <v>770</v>
      </c>
      <c r="B775" s="3" t="str">
        <f t="shared" ref="B775:B838" si="72">"关卡"&amp;A775&amp;E775</f>
        <v>关卡770小怪</v>
      </c>
      <c r="C775" s="3">
        <f>INDEX([3]关卡!$J$19:$J$2018,A775)</f>
        <v>337</v>
      </c>
      <c r="D775" s="3">
        <f>INDEX([3]关卡!$N$19:$N$2018,A775)</f>
        <v>337</v>
      </c>
      <c r="E775" s="3" t="s">
        <v>24</v>
      </c>
      <c r="F775" s="3" t="s">
        <v>26</v>
      </c>
      <c r="G775" s="3">
        <v>3</v>
      </c>
      <c r="H775" s="3">
        <v>0</v>
      </c>
      <c r="I775" s="3">
        <v>0</v>
      </c>
      <c r="J775" s="4">
        <v>1</v>
      </c>
      <c r="K775" s="4">
        <v>1</v>
      </c>
      <c r="L775" s="4">
        <v>2</v>
      </c>
      <c r="M775" s="3">
        <v>15</v>
      </c>
      <c r="N775" s="3">
        <v>2</v>
      </c>
      <c r="O775" s="3">
        <f>HLOOKUP(O$5,[1]非R能力!$B$8:$F$558,$C775+1,0)</f>
        <v>712850.60503689689</v>
      </c>
      <c r="P775" s="3">
        <f>HLOOKUP(P$5,[1]非R能力!$B$8:$F$558,$C775+1,0)</f>
        <v>110068.71394827425</v>
      </c>
      <c r="Q775" s="3">
        <f>HLOOKUP(Q$5,[1]非R能力!$B$8:$F$558,$C775+1,0)</f>
        <v>64091.843372588504</v>
      </c>
      <c r="R775" s="3">
        <f>HLOOKUP(R$5,[1]非R能力!$B$8:$F$558,$C775+1,0)</f>
        <v>18796.431487484922</v>
      </c>
      <c r="S775" s="3">
        <f>HLOOKUP(S$5,[1]非R能力!$B$8:$F$558,$C775+1,0)</f>
        <v>25159.599678118029</v>
      </c>
      <c r="T775" s="3">
        <f>INDEX([1]非R能力!$H$9:$H$558,D775)</f>
        <v>22665.739900938748</v>
      </c>
      <c r="U775" s="3">
        <f>IF(E775="小怪",0,IF(INDEX([1]非R能力!$FK$9:$FK$558,C775)=0,0,10))</f>
        <v>0</v>
      </c>
      <c r="V775" s="3">
        <f>IF(E775="小怪",0,IF(INDEX([1]非R能力!$FH$9:$FH$558,C775)=0,0,5000))</f>
        <v>0</v>
      </c>
      <c r="W775" s="3">
        <f>HLOOKUP(W$5,[2]人物技能基础!$O$3:$Q$553,$C775+1,0)</f>
        <v>3.637142857142857</v>
      </c>
      <c r="X775" s="3">
        <f>HLOOKUP(X$5,[2]人物技能基础!$O$3:$Q$553,$C775+1,0)</f>
        <v>2.0186428571428574</v>
      </c>
      <c r="Y775" s="3">
        <f>HLOOKUP(Y$5,[2]人物技能基础!$O$3:$Q$553,$C775+1,0)</f>
        <v>99.964285714285708</v>
      </c>
      <c r="Z775" s="3">
        <f t="shared" ref="Z775:Z838" si="73">INT(((P775-AB775)*X775+(Y775+T775))*G775*J775*$D$2)</f>
        <v>587892</v>
      </c>
      <c r="AA775" s="3">
        <f t="shared" ref="AA775:AA838" si="74">IF(H775=0,IF(U775=0,INT(Q775/5),IF(V775=0,INT(Q775/5),INT((V775/U775)/(1/N775*M775)/L775+Q775))),INT((IF(U775=0,0,V775/U775/(1/N775*M775))+O775/H775)/L775+Q775))</f>
        <v>12818</v>
      </c>
      <c r="AB775" s="3">
        <f t="shared" ref="AB775:AB838" si="75">INT(P775*I775)</f>
        <v>0</v>
      </c>
      <c r="AC775" s="3">
        <f t="shared" ref="AC775:AC838" si="76">INT(K775*S775)</f>
        <v>25159</v>
      </c>
      <c r="AD775" s="3">
        <f t="shared" ref="AD775:AD838" si="77">INT(R775/J775)</f>
        <v>18796</v>
      </c>
    </row>
    <row r="776" spans="1:30" x14ac:dyDescent="0.15">
      <c r="A776" s="3">
        <v>771</v>
      </c>
      <c r="B776" s="3" t="str">
        <f t="shared" si="72"/>
        <v>关卡771小怪</v>
      </c>
      <c r="C776" s="3">
        <f>INDEX([3]关卡!$J$19:$J$2018,A776)</f>
        <v>337</v>
      </c>
      <c r="D776" s="3">
        <f>INDEX([3]关卡!$N$19:$N$2018,A776)</f>
        <v>337</v>
      </c>
      <c r="E776" s="3" t="s">
        <v>24</v>
      </c>
      <c r="F776" s="3" t="s">
        <v>26</v>
      </c>
      <c r="G776" s="3">
        <v>3</v>
      </c>
      <c r="H776" s="3">
        <v>0</v>
      </c>
      <c r="I776" s="3">
        <v>0</v>
      </c>
      <c r="J776" s="4">
        <v>1</v>
      </c>
      <c r="K776" s="4">
        <v>1</v>
      </c>
      <c r="L776" s="4">
        <v>2</v>
      </c>
      <c r="M776" s="3">
        <v>15</v>
      </c>
      <c r="N776" s="3">
        <v>2</v>
      </c>
      <c r="O776" s="3">
        <f>HLOOKUP(O$5,[1]非R能力!$B$8:$F$558,$C776+1,0)</f>
        <v>712850.60503689689</v>
      </c>
      <c r="P776" s="3">
        <f>HLOOKUP(P$5,[1]非R能力!$B$8:$F$558,$C776+1,0)</f>
        <v>110068.71394827425</v>
      </c>
      <c r="Q776" s="3">
        <f>HLOOKUP(Q$5,[1]非R能力!$B$8:$F$558,$C776+1,0)</f>
        <v>64091.843372588504</v>
      </c>
      <c r="R776" s="3">
        <f>HLOOKUP(R$5,[1]非R能力!$B$8:$F$558,$C776+1,0)</f>
        <v>18796.431487484922</v>
      </c>
      <c r="S776" s="3">
        <f>HLOOKUP(S$5,[1]非R能力!$B$8:$F$558,$C776+1,0)</f>
        <v>25159.599678118029</v>
      </c>
      <c r="T776" s="3">
        <f>INDEX([1]非R能力!$H$9:$H$558,D776)</f>
        <v>22665.739900938748</v>
      </c>
      <c r="U776" s="3">
        <f>IF(E776="小怪",0,IF(INDEX([1]非R能力!$FK$9:$FK$558,C776)=0,0,10))</f>
        <v>0</v>
      </c>
      <c r="V776" s="3">
        <f>IF(E776="小怪",0,IF(INDEX([1]非R能力!$FH$9:$FH$558,C776)=0,0,5000))</f>
        <v>0</v>
      </c>
      <c r="W776" s="3">
        <f>HLOOKUP(W$5,[2]人物技能基础!$O$3:$Q$553,$C776+1,0)</f>
        <v>3.637142857142857</v>
      </c>
      <c r="X776" s="3">
        <f>HLOOKUP(X$5,[2]人物技能基础!$O$3:$Q$553,$C776+1,0)</f>
        <v>2.0186428571428574</v>
      </c>
      <c r="Y776" s="3">
        <f>HLOOKUP(Y$5,[2]人物技能基础!$O$3:$Q$553,$C776+1,0)</f>
        <v>99.964285714285708</v>
      </c>
      <c r="Z776" s="3">
        <f t="shared" si="73"/>
        <v>587892</v>
      </c>
      <c r="AA776" s="3">
        <f t="shared" si="74"/>
        <v>12818</v>
      </c>
      <c r="AB776" s="3">
        <f t="shared" si="75"/>
        <v>0</v>
      </c>
      <c r="AC776" s="3">
        <f t="shared" si="76"/>
        <v>25159</v>
      </c>
      <c r="AD776" s="3">
        <f t="shared" si="77"/>
        <v>18796</v>
      </c>
    </row>
    <row r="777" spans="1:30" x14ac:dyDescent="0.15">
      <c r="A777" s="3">
        <v>772</v>
      </c>
      <c r="B777" s="3" t="str">
        <f t="shared" si="72"/>
        <v>关卡772小怪</v>
      </c>
      <c r="C777" s="3">
        <f>INDEX([3]关卡!$J$19:$J$2018,A777)</f>
        <v>337</v>
      </c>
      <c r="D777" s="3">
        <f>INDEX([3]关卡!$N$19:$N$2018,A777)</f>
        <v>337</v>
      </c>
      <c r="E777" s="3" t="s">
        <v>24</v>
      </c>
      <c r="F777" s="3" t="s">
        <v>26</v>
      </c>
      <c r="G777" s="3">
        <v>3</v>
      </c>
      <c r="H777" s="3">
        <v>0</v>
      </c>
      <c r="I777" s="3">
        <v>0</v>
      </c>
      <c r="J777" s="4">
        <v>1</v>
      </c>
      <c r="K777" s="4">
        <v>1</v>
      </c>
      <c r="L777" s="4">
        <v>2</v>
      </c>
      <c r="M777" s="3">
        <v>15</v>
      </c>
      <c r="N777" s="3">
        <v>2</v>
      </c>
      <c r="O777" s="3">
        <f>HLOOKUP(O$5,[1]非R能力!$B$8:$F$558,$C777+1,0)</f>
        <v>712850.60503689689</v>
      </c>
      <c r="P777" s="3">
        <f>HLOOKUP(P$5,[1]非R能力!$B$8:$F$558,$C777+1,0)</f>
        <v>110068.71394827425</v>
      </c>
      <c r="Q777" s="3">
        <f>HLOOKUP(Q$5,[1]非R能力!$B$8:$F$558,$C777+1,0)</f>
        <v>64091.843372588504</v>
      </c>
      <c r="R777" s="3">
        <f>HLOOKUP(R$5,[1]非R能力!$B$8:$F$558,$C777+1,0)</f>
        <v>18796.431487484922</v>
      </c>
      <c r="S777" s="3">
        <f>HLOOKUP(S$5,[1]非R能力!$B$8:$F$558,$C777+1,0)</f>
        <v>25159.599678118029</v>
      </c>
      <c r="T777" s="3">
        <f>INDEX([1]非R能力!$H$9:$H$558,D777)</f>
        <v>22665.739900938748</v>
      </c>
      <c r="U777" s="3">
        <f>IF(E777="小怪",0,IF(INDEX([1]非R能力!$FK$9:$FK$558,C777)=0,0,10))</f>
        <v>0</v>
      </c>
      <c r="V777" s="3">
        <f>IF(E777="小怪",0,IF(INDEX([1]非R能力!$FH$9:$FH$558,C777)=0,0,5000))</f>
        <v>0</v>
      </c>
      <c r="W777" s="3">
        <f>HLOOKUP(W$5,[2]人物技能基础!$O$3:$Q$553,$C777+1,0)</f>
        <v>3.637142857142857</v>
      </c>
      <c r="X777" s="3">
        <f>HLOOKUP(X$5,[2]人物技能基础!$O$3:$Q$553,$C777+1,0)</f>
        <v>2.0186428571428574</v>
      </c>
      <c r="Y777" s="3">
        <f>HLOOKUP(Y$5,[2]人物技能基础!$O$3:$Q$553,$C777+1,0)</f>
        <v>99.964285714285708</v>
      </c>
      <c r="Z777" s="3">
        <f t="shared" si="73"/>
        <v>587892</v>
      </c>
      <c r="AA777" s="3">
        <f t="shared" si="74"/>
        <v>12818</v>
      </c>
      <c r="AB777" s="3">
        <f t="shared" si="75"/>
        <v>0</v>
      </c>
      <c r="AC777" s="3">
        <f t="shared" si="76"/>
        <v>25159</v>
      </c>
      <c r="AD777" s="3">
        <f t="shared" si="77"/>
        <v>18796</v>
      </c>
    </row>
    <row r="778" spans="1:30" x14ac:dyDescent="0.15">
      <c r="A778" s="3">
        <v>773</v>
      </c>
      <c r="B778" s="3" t="str">
        <f t="shared" si="72"/>
        <v>关卡773小怪</v>
      </c>
      <c r="C778" s="3">
        <f>INDEX([3]关卡!$J$19:$J$2018,A778)</f>
        <v>337</v>
      </c>
      <c r="D778" s="3">
        <f>INDEX([3]关卡!$N$19:$N$2018,A778)</f>
        <v>337</v>
      </c>
      <c r="E778" s="3" t="s">
        <v>24</v>
      </c>
      <c r="F778" s="3" t="s">
        <v>26</v>
      </c>
      <c r="G778" s="3">
        <v>3</v>
      </c>
      <c r="H778" s="3">
        <v>0</v>
      </c>
      <c r="I778" s="3">
        <v>0</v>
      </c>
      <c r="J778" s="4">
        <v>1</v>
      </c>
      <c r="K778" s="4">
        <v>1</v>
      </c>
      <c r="L778" s="4">
        <v>2</v>
      </c>
      <c r="M778" s="3">
        <v>15</v>
      </c>
      <c r="N778" s="3">
        <v>2</v>
      </c>
      <c r="O778" s="3">
        <f>HLOOKUP(O$5,[1]非R能力!$B$8:$F$558,$C778+1,0)</f>
        <v>712850.60503689689</v>
      </c>
      <c r="P778" s="3">
        <f>HLOOKUP(P$5,[1]非R能力!$B$8:$F$558,$C778+1,0)</f>
        <v>110068.71394827425</v>
      </c>
      <c r="Q778" s="3">
        <f>HLOOKUP(Q$5,[1]非R能力!$B$8:$F$558,$C778+1,0)</f>
        <v>64091.843372588504</v>
      </c>
      <c r="R778" s="3">
        <f>HLOOKUP(R$5,[1]非R能力!$B$8:$F$558,$C778+1,0)</f>
        <v>18796.431487484922</v>
      </c>
      <c r="S778" s="3">
        <f>HLOOKUP(S$5,[1]非R能力!$B$8:$F$558,$C778+1,0)</f>
        <v>25159.599678118029</v>
      </c>
      <c r="T778" s="3">
        <f>INDEX([1]非R能力!$H$9:$H$558,D778)</f>
        <v>22665.739900938748</v>
      </c>
      <c r="U778" s="3">
        <f>IF(E778="小怪",0,IF(INDEX([1]非R能力!$FK$9:$FK$558,C778)=0,0,10))</f>
        <v>0</v>
      </c>
      <c r="V778" s="3">
        <f>IF(E778="小怪",0,IF(INDEX([1]非R能力!$FH$9:$FH$558,C778)=0,0,5000))</f>
        <v>0</v>
      </c>
      <c r="W778" s="3">
        <f>HLOOKUP(W$5,[2]人物技能基础!$O$3:$Q$553,$C778+1,0)</f>
        <v>3.637142857142857</v>
      </c>
      <c r="X778" s="3">
        <f>HLOOKUP(X$5,[2]人物技能基础!$O$3:$Q$553,$C778+1,0)</f>
        <v>2.0186428571428574</v>
      </c>
      <c r="Y778" s="3">
        <f>HLOOKUP(Y$5,[2]人物技能基础!$O$3:$Q$553,$C778+1,0)</f>
        <v>99.964285714285708</v>
      </c>
      <c r="Z778" s="3">
        <f t="shared" si="73"/>
        <v>587892</v>
      </c>
      <c r="AA778" s="3">
        <f t="shared" si="74"/>
        <v>12818</v>
      </c>
      <c r="AB778" s="3">
        <f t="shared" si="75"/>
        <v>0</v>
      </c>
      <c r="AC778" s="3">
        <f t="shared" si="76"/>
        <v>25159</v>
      </c>
      <c r="AD778" s="3">
        <f t="shared" si="77"/>
        <v>18796</v>
      </c>
    </row>
    <row r="779" spans="1:30" x14ac:dyDescent="0.15">
      <c r="A779" s="3">
        <v>774</v>
      </c>
      <c r="B779" s="3" t="str">
        <f t="shared" si="72"/>
        <v>关卡774小怪</v>
      </c>
      <c r="C779" s="3">
        <f>INDEX([3]关卡!$J$19:$J$2018,A779)</f>
        <v>337</v>
      </c>
      <c r="D779" s="3">
        <f>INDEX([3]关卡!$N$19:$N$2018,A779)</f>
        <v>337</v>
      </c>
      <c r="E779" s="3" t="s">
        <v>24</v>
      </c>
      <c r="F779" s="3" t="s">
        <v>26</v>
      </c>
      <c r="G779" s="3">
        <v>3</v>
      </c>
      <c r="H779" s="3">
        <v>0</v>
      </c>
      <c r="I779" s="3">
        <v>0</v>
      </c>
      <c r="J779" s="4">
        <v>1</v>
      </c>
      <c r="K779" s="4">
        <v>1</v>
      </c>
      <c r="L779" s="4">
        <v>2</v>
      </c>
      <c r="M779" s="3">
        <v>15</v>
      </c>
      <c r="N779" s="3">
        <v>2</v>
      </c>
      <c r="O779" s="3">
        <f>HLOOKUP(O$5,[1]非R能力!$B$8:$F$558,$C779+1,0)</f>
        <v>712850.60503689689</v>
      </c>
      <c r="P779" s="3">
        <f>HLOOKUP(P$5,[1]非R能力!$B$8:$F$558,$C779+1,0)</f>
        <v>110068.71394827425</v>
      </c>
      <c r="Q779" s="3">
        <f>HLOOKUP(Q$5,[1]非R能力!$B$8:$F$558,$C779+1,0)</f>
        <v>64091.843372588504</v>
      </c>
      <c r="R779" s="3">
        <f>HLOOKUP(R$5,[1]非R能力!$B$8:$F$558,$C779+1,0)</f>
        <v>18796.431487484922</v>
      </c>
      <c r="S779" s="3">
        <f>HLOOKUP(S$5,[1]非R能力!$B$8:$F$558,$C779+1,0)</f>
        <v>25159.599678118029</v>
      </c>
      <c r="T779" s="3">
        <f>INDEX([1]非R能力!$H$9:$H$558,D779)</f>
        <v>22665.739900938748</v>
      </c>
      <c r="U779" s="3">
        <f>IF(E779="小怪",0,IF(INDEX([1]非R能力!$FK$9:$FK$558,C779)=0,0,10))</f>
        <v>0</v>
      </c>
      <c r="V779" s="3">
        <f>IF(E779="小怪",0,IF(INDEX([1]非R能力!$FH$9:$FH$558,C779)=0,0,5000))</f>
        <v>0</v>
      </c>
      <c r="W779" s="3">
        <f>HLOOKUP(W$5,[2]人物技能基础!$O$3:$Q$553,$C779+1,0)</f>
        <v>3.637142857142857</v>
      </c>
      <c r="X779" s="3">
        <f>HLOOKUP(X$5,[2]人物技能基础!$O$3:$Q$553,$C779+1,0)</f>
        <v>2.0186428571428574</v>
      </c>
      <c r="Y779" s="3">
        <f>HLOOKUP(Y$5,[2]人物技能基础!$O$3:$Q$553,$C779+1,0)</f>
        <v>99.964285714285708</v>
      </c>
      <c r="Z779" s="3">
        <f t="shared" si="73"/>
        <v>587892</v>
      </c>
      <c r="AA779" s="3">
        <f t="shared" si="74"/>
        <v>12818</v>
      </c>
      <c r="AB779" s="3">
        <f t="shared" si="75"/>
        <v>0</v>
      </c>
      <c r="AC779" s="3">
        <f t="shared" si="76"/>
        <v>25159</v>
      </c>
      <c r="AD779" s="3">
        <f t="shared" si="77"/>
        <v>18796</v>
      </c>
    </row>
    <row r="780" spans="1:30" x14ac:dyDescent="0.15">
      <c r="A780" s="3">
        <v>775</v>
      </c>
      <c r="B780" s="3" t="str">
        <f t="shared" si="72"/>
        <v>关卡775小怪</v>
      </c>
      <c r="C780" s="3">
        <f>INDEX([3]关卡!$J$19:$J$2018,A780)</f>
        <v>337</v>
      </c>
      <c r="D780" s="3">
        <f>INDEX([3]关卡!$N$19:$N$2018,A780)</f>
        <v>337</v>
      </c>
      <c r="E780" s="3" t="s">
        <v>24</v>
      </c>
      <c r="F780" s="3" t="s">
        <v>26</v>
      </c>
      <c r="G780" s="3">
        <v>3</v>
      </c>
      <c r="H780" s="3">
        <v>0</v>
      </c>
      <c r="I780" s="3">
        <v>0</v>
      </c>
      <c r="J780" s="4">
        <v>1</v>
      </c>
      <c r="K780" s="4">
        <v>1</v>
      </c>
      <c r="L780" s="4">
        <v>2</v>
      </c>
      <c r="M780" s="3">
        <v>15</v>
      </c>
      <c r="N780" s="3">
        <v>2</v>
      </c>
      <c r="O780" s="3">
        <f>HLOOKUP(O$5,[1]非R能力!$B$8:$F$558,$C780+1,0)</f>
        <v>712850.60503689689</v>
      </c>
      <c r="P780" s="3">
        <f>HLOOKUP(P$5,[1]非R能力!$B$8:$F$558,$C780+1,0)</f>
        <v>110068.71394827425</v>
      </c>
      <c r="Q780" s="3">
        <f>HLOOKUP(Q$5,[1]非R能力!$B$8:$F$558,$C780+1,0)</f>
        <v>64091.843372588504</v>
      </c>
      <c r="R780" s="3">
        <f>HLOOKUP(R$5,[1]非R能力!$B$8:$F$558,$C780+1,0)</f>
        <v>18796.431487484922</v>
      </c>
      <c r="S780" s="3">
        <f>HLOOKUP(S$5,[1]非R能力!$B$8:$F$558,$C780+1,0)</f>
        <v>25159.599678118029</v>
      </c>
      <c r="T780" s="3">
        <f>INDEX([1]非R能力!$H$9:$H$558,D780)</f>
        <v>22665.739900938748</v>
      </c>
      <c r="U780" s="3">
        <f>IF(E780="小怪",0,IF(INDEX([1]非R能力!$FK$9:$FK$558,C780)=0,0,10))</f>
        <v>0</v>
      </c>
      <c r="V780" s="3">
        <f>IF(E780="小怪",0,IF(INDEX([1]非R能力!$FH$9:$FH$558,C780)=0,0,5000))</f>
        <v>0</v>
      </c>
      <c r="W780" s="3">
        <f>HLOOKUP(W$5,[2]人物技能基础!$O$3:$Q$553,$C780+1,0)</f>
        <v>3.637142857142857</v>
      </c>
      <c r="X780" s="3">
        <f>HLOOKUP(X$5,[2]人物技能基础!$O$3:$Q$553,$C780+1,0)</f>
        <v>2.0186428571428574</v>
      </c>
      <c r="Y780" s="3">
        <f>HLOOKUP(Y$5,[2]人物技能基础!$O$3:$Q$553,$C780+1,0)</f>
        <v>99.964285714285708</v>
      </c>
      <c r="Z780" s="3">
        <f t="shared" si="73"/>
        <v>587892</v>
      </c>
      <c r="AA780" s="3">
        <f t="shared" si="74"/>
        <v>12818</v>
      </c>
      <c r="AB780" s="3">
        <f t="shared" si="75"/>
        <v>0</v>
      </c>
      <c r="AC780" s="3">
        <f t="shared" si="76"/>
        <v>25159</v>
      </c>
      <c r="AD780" s="3">
        <f t="shared" si="77"/>
        <v>18796</v>
      </c>
    </row>
    <row r="781" spans="1:30" x14ac:dyDescent="0.15">
      <c r="A781" s="3">
        <v>776</v>
      </c>
      <c r="B781" s="3" t="str">
        <f t="shared" si="72"/>
        <v>关卡776小怪</v>
      </c>
      <c r="C781" s="3">
        <f>INDEX([3]关卡!$J$19:$J$2018,A781)</f>
        <v>337</v>
      </c>
      <c r="D781" s="3">
        <f>INDEX([3]关卡!$N$19:$N$2018,A781)</f>
        <v>337</v>
      </c>
      <c r="E781" s="3" t="s">
        <v>24</v>
      </c>
      <c r="F781" s="3" t="s">
        <v>26</v>
      </c>
      <c r="G781" s="3">
        <v>3</v>
      </c>
      <c r="H781" s="3">
        <v>0</v>
      </c>
      <c r="I781" s="3">
        <v>0</v>
      </c>
      <c r="J781" s="4">
        <v>1</v>
      </c>
      <c r="K781" s="4">
        <v>1</v>
      </c>
      <c r="L781" s="4">
        <v>2</v>
      </c>
      <c r="M781" s="3">
        <v>15</v>
      </c>
      <c r="N781" s="3">
        <v>2</v>
      </c>
      <c r="O781" s="3">
        <f>HLOOKUP(O$5,[1]非R能力!$B$8:$F$558,$C781+1,0)</f>
        <v>712850.60503689689</v>
      </c>
      <c r="P781" s="3">
        <f>HLOOKUP(P$5,[1]非R能力!$B$8:$F$558,$C781+1,0)</f>
        <v>110068.71394827425</v>
      </c>
      <c r="Q781" s="3">
        <f>HLOOKUP(Q$5,[1]非R能力!$B$8:$F$558,$C781+1,0)</f>
        <v>64091.843372588504</v>
      </c>
      <c r="R781" s="3">
        <f>HLOOKUP(R$5,[1]非R能力!$B$8:$F$558,$C781+1,0)</f>
        <v>18796.431487484922</v>
      </c>
      <c r="S781" s="3">
        <f>HLOOKUP(S$5,[1]非R能力!$B$8:$F$558,$C781+1,0)</f>
        <v>25159.599678118029</v>
      </c>
      <c r="T781" s="3">
        <f>INDEX([1]非R能力!$H$9:$H$558,D781)</f>
        <v>22665.739900938748</v>
      </c>
      <c r="U781" s="3">
        <f>IF(E781="小怪",0,IF(INDEX([1]非R能力!$FK$9:$FK$558,C781)=0,0,10))</f>
        <v>0</v>
      </c>
      <c r="V781" s="3">
        <f>IF(E781="小怪",0,IF(INDEX([1]非R能力!$FH$9:$FH$558,C781)=0,0,5000))</f>
        <v>0</v>
      </c>
      <c r="W781" s="3">
        <f>HLOOKUP(W$5,[2]人物技能基础!$O$3:$Q$553,$C781+1,0)</f>
        <v>3.637142857142857</v>
      </c>
      <c r="X781" s="3">
        <f>HLOOKUP(X$5,[2]人物技能基础!$O$3:$Q$553,$C781+1,0)</f>
        <v>2.0186428571428574</v>
      </c>
      <c r="Y781" s="3">
        <f>HLOOKUP(Y$5,[2]人物技能基础!$O$3:$Q$553,$C781+1,0)</f>
        <v>99.964285714285708</v>
      </c>
      <c r="Z781" s="3">
        <f t="shared" si="73"/>
        <v>587892</v>
      </c>
      <c r="AA781" s="3">
        <f t="shared" si="74"/>
        <v>12818</v>
      </c>
      <c r="AB781" s="3">
        <f t="shared" si="75"/>
        <v>0</v>
      </c>
      <c r="AC781" s="3">
        <f t="shared" si="76"/>
        <v>25159</v>
      </c>
      <c r="AD781" s="3">
        <f t="shared" si="77"/>
        <v>18796</v>
      </c>
    </row>
    <row r="782" spans="1:30" x14ac:dyDescent="0.15">
      <c r="A782" s="3">
        <v>777</v>
      </c>
      <c r="B782" s="3" t="str">
        <f t="shared" si="72"/>
        <v>关卡777小怪</v>
      </c>
      <c r="C782" s="3">
        <f>INDEX([3]关卡!$J$19:$J$2018,A782)</f>
        <v>338</v>
      </c>
      <c r="D782" s="3">
        <f>INDEX([3]关卡!$N$19:$N$2018,A782)</f>
        <v>338</v>
      </c>
      <c r="E782" s="3" t="s">
        <v>24</v>
      </c>
      <c r="F782" s="3" t="s">
        <v>26</v>
      </c>
      <c r="G782" s="3">
        <v>3</v>
      </c>
      <c r="H782" s="3">
        <v>0</v>
      </c>
      <c r="I782" s="3">
        <v>0</v>
      </c>
      <c r="J782" s="4">
        <v>1</v>
      </c>
      <c r="K782" s="4">
        <v>1</v>
      </c>
      <c r="L782" s="4">
        <v>2</v>
      </c>
      <c r="M782" s="3">
        <v>15</v>
      </c>
      <c r="N782" s="3">
        <v>2</v>
      </c>
      <c r="O782" s="3">
        <f>HLOOKUP(O$5,[1]非R能力!$B$8:$F$558,$C782+1,0)</f>
        <v>719002.33942655881</v>
      </c>
      <c r="P782" s="3">
        <f>HLOOKUP(P$5,[1]非R能力!$B$8:$F$558,$C782+1,0)</f>
        <v>110855.49570521973</v>
      </c>
      <c r="Q782" s="3">
        <f>HLOOKUP(Q$5,[1]非R能力!$B$8:$F$558,$C782+1,0)</f>
        <v>64409.637951710349</v>
      </c>
      <c r="R782" s="3">
        <f>HLOOKUP(R$5,[1]非R能力!$B$8:$F$558,$C782+1,0)</f>
        <v>18885.246955837334</v>
      </c>
      <c r="S782" s="3">
        <f>HLOOKUP(S$5,[1]非R能力!$B$8:$F$558,$C782+1,0)</f>
        <v>25263.719435381659</v>
      </c>
      <c r="T782" s="3">
        <f>INDEX([1]非R能力!$H$9:$H$558,D782)</f>
        <v>22809.288350621027</v>
      </c>
      <c r="U782" s="3">
        <f>IF(E782="小怪",0,IF(INDEX([1]非R能力!$FK$9:$FK$558,C782)=0,0,10))</f>
        <v>0</v>
      </c>
      <c r="V782" s="3">
        <f>IF(E782="小怪",0,IF(INDEX([1]非R能力!$FH$9:$FH$558,C782)=0,0,5000))</f>
        <v>0</v>
      </c>
      <c r="W782" s="3">
        <f>HLOOKUP(W$5,[2]人物技能基础!$O$3:$Q$553,$C782+1,0)</f>
        <v>3.637142857142857</v>
      </c>
      <c r="X782" s="3">
        <f>HLOOKUP(X$5,[2]人物技能基础!$O$3:$Q$553,$C782+1,0)</f>
        <v>2.0186428571428574</v>
      </c>
      <c r="Y782" s="3">
        <f>HLOOKUP(Y$5,[2]人物技能基础!$O$3:$Q$553,$C782+1,0)</f>
        <v>99.964285714285708</v>
      </c>
      <c r="Z782" s="3">
        <f t="shared" si="73"/>
        <v>592048</v>
      </c>
      <c r="AA782" s="3">
        <f t="shared" si="74"/>
        <v>12881</v>
      </c>
      <c r="AB782" s="3">
        <f t="shared" si="75"/>
        <v>0</v>
      </c>
      <c r="AC782" s="3">
        <f t="shared" si="76"/>
        <v>25263</v>
      </c>
      <c r="AD782" s="3">
        <f t="shared" si="77"/>
        <v>18885</v>
      </c>
    </row>
    <row r="783" spans="1:30" x14ac:dyDescent="0.15">
      <c r="A783" s="3">
        <v>778</v>
      </c>
      <c r="B783" s="3" t="str">
        <f t="shared" si="72"/>
        <v>关卡778小怪</v>
      </c>
      <c r="C783" s="3">
        <f>INDEX([3]关卡!$J$19:$J$2018,A783)</f>
        <v>338</v>
      </c>
      <c r="D783" s="3">
        <f>INDEX([3]关卡!$N$19:$N$2018,A783)</f>
        <v>338</v>
      </c>
      <c r="E783" s="3" t="s">
        <v>24</v>
      </c>
      <c r="F783" s="3" t="s">
        <v>26</v>
      </c>
      <c r="G783" s="3">
        <v>3</v>
      </c>
      <c r="H783" s="3">
        <v>0</v>
      </c>
      <c r="I783" s="3">
        <v>0</v>
      </c>
      <c r="J783" s="4">
        <v>1</v>
      </c>
      <c r="K783" s="4">
        <v>1</v>
      </c>
      <c r="L783" s="4">
        <v>2</v>
      </c>
      <c r="M783" s="3">
        <v>15</v>
      </c>
      <c r="N783" s="3">
        <v>2</v>
      </c>
      <c r="O783" s="3">
        <f>HLOOKUP(O$5,[1]非R能力!$B$8:$F$558,$C783+1,0)</f>
        <v>719002.33942655881</v>
      </c>
      <c r="P783" s="3">
        <f>HLOOKUP(P$5,[1]非R能力!$B$8:$F$558,$C783+1,0)</f>
        <v>110855.49570521973</v>
      </c>
      <c r="Q783" s="3">
        <f>HLOOKUP(Q$5,[1]非R能力!$B$8:$F$558,$C783+1,0)</f>
        <v>64409.637951710349</v>
      </c>
      <c r="R783" s="3">
        <f>HLOOKUP(R$5,[1]非R能力!$B$8:$F$558,$C783+1,0)</f>
        <v>18885.246955837334</v>
      </c>
      <c r="S783" s="3">
        <f>HLOOKUP(S$5,[1]非R能力!$B$8:$F$558,$C783+1,0)</f>
        <v>25263.719435381659</v>
      </c>
      <c r="T783" s="3">
        <f>INDEX([1]非R能力!$H$9:$H$558,D783)</f>
        <v>22809.288350621027</v>
      </c>
      <c r="U783" s="3">
        <f>IF(E783="小怪",0,IF(INDEX([1]非R能力!$FK$9:$FK$558,C783)=0,0,10))</f>
        <v>0</v>
      </c>
      <c r="V783" s="3">
        <f>IF(E783="小怪",0,IF(INDEX([1]非R能力!$FH$9:$FH$558,C783)=0,0,5000))</f>
        <v>0</v>
      </c>
      <c r="W783" s="3">
        <f>HLOOKUP(W$5,[2]人物技能基础!$O$3:$Q$553,$C783+1,0)</f>
        <v>3.637142857142857</v>
      </c>
      <c r="X783" s="3">
        <f>HLOOKUP(X$5,[2]人物技能基础!$O$3:$Q$553,$C783+1,0)</f>
        <v>2.0186428571428574</v>
      </c>
      <c r="Y783" s="3">
        <f>HLOOKUP(Y$5,[2]人物技能基础!$O$3:$Q$553,$C783+1,0)</f>
        <v>99.964285714285708</v>
      </c>
      <c r="Z783" s="3">
        <f t="shared" si="73"/>
        <v>592048</v>
      </c>
      <c r="AA783" s="3">
        <f t="shared" si="74"/>
        <v>12881</v>
      </c>
      <c r="AB783" s="3">
        <f t="shared" si="75"/>
        <v>0</v>
      </c>
      <c r="AC783" s="3">
        <f t="shared" si="76"/>
        <v>25263</v>
      </c>
      <c r="AD783" s="3">
        <f t="shared" si="77"/>
        <v>18885</v>
      </c>
    </row>
    <row r="784" spans="1:30" x14ac:dyDescent="0.15">
      <c r="A784" s="3">
        <v>779</v>
      </c>
      <c r="B784" s="3" t="str">
        <f t="shared" si="72"/>
        <v>关卡779小怪</v>
      </c>
      <c r="C784" s="3">
        <f>INDEX([3]关卡!$J$19:$J$2018,A784)</f>
        <v>338</v>
      </c>
      <c r="D784" s="3">
        <f>INDEX([3]关卡!$N$19:$N$2018,A784)</f>
        <v>338</v>
      </c>
      <c r="E784" s="3" t="s">
        <v>24</v>
      </c>
      <c r="F784" s="3" t="s">
        <v>26</v>
      </c>
      <c r="G784" s="3">
        <v>3</v>
      </c>
      <c r="H784" s="3">
        <v>0</v>
      </c>
      <c r="I784" s="3">
        <v>0</v>
      </c>
      <c r="J784" s="4">
        <v>1</v>
      </c>
      <c r="K784" s="4">
        <v>1</v>
      </c>
      <c r="L784" s="4">
        <v>2</v>
      </c>
      <c r="M784" s="3">
        <v>15</v>
      </c>
      <c r="N784" s="3">
        <v>2</v>
      </c>
      <c r="O784" s="3">
        <f>HLOOKUP(O$5,[1]非R能力!$B$8:$F$558,$C784+1,0)</f>
        <v>719002.33942655881</v>
      </c>
      <c r="P784" s="3">
        <f>HLOOKUP(P$5,[1]非R能力!$B$8:$F$558,$C784+1,0)</f>
        <v>110855.49570521973</v>
      </c>
      <c r="Q784" s="3">
        <f>HLOOKUP(Q$5,[1]非R能力!$B$8:$F$558,$C784+1,0)</f>
        <v>64409.637951710349</v>
      </c>
      <c r="R784" s="3">
        <f>HLOOKUP(R$5,[1]非R能力!$B$8:$F$558,$C784+1,0)</f>
        <v>18885.246955837334</v>
      </c>
      <c r="S784" s="3">
        <f>HLOOKUP(S$5,[1]非R能力!$B$8:$F$558,$C784+1,0)</f>
        <v>25263.719435381659</v>
      </c>
      <c r="T784" s="3">
        <f>INDEX([1]非R能力!$H$9:$H$558,D784)</f>
        <v>22809.288350621027</v>
      </c>
      <c r="U784" s="3">
        <f>IF(E784="小怪",0,IF(INDEX([1]非R能力!$FK$9:$FK$558,C784)=0,0,10))</f>
        <v>0</v>
      </c>
      <c r="V784" s="3">
        <f>IF(E784="小怪",0,IF(INDEX([1]非R能力!$FH$9:$FH$558,C784)=0,0,5000))</f>
        <v>0</v>
      </c>
      <c r="W784" s="3">
        <f>HLOOKUP(W$5,[2]人物技能基础!$O$3:$Q$553,$C784+1,0)</f>
        <v>3.637142857142857</v>
      </c>
      <c r="X784" s="3">
        <f>HLOOKUP(X$5,[2]人物技能基础!$O$3:$Q$553,$C784+1,0)</f>
        <v>2.0186428571428574</v>
      </c>
      <c r="Y784" s="3">
        <f>HLOOKUP(Y$5,[2]人物技能基础!$O$3:$Q$553,$C784+1,0)</f>
        <v>99.964285714285708</v>
      </c>
      <c r="Z784" s="3">
        <f t="shared" si="73"/>
        <v>592048</v>
      </c>
      <c r="AA784" s="3">
        <f t="shared" si="74"/>
        <v>12881</v>
      </c>
      <c r="AB784" s="3">
        <f t="shared" si="75"/>
        <v>0</v>
      </c>
      <c r="AC784" s="3">
        <f t="shared" si="76"/>
        <v>25263</v>
      </c>
      <c r="AD784" s="3">
        <f t="shared" si="77"/>
        <v>18885</v>
      </c>
    </row>
    <row r="785" spans="1:30" x14ac:dyDescent="0.15">
      <c r="A785" s="3">
        <v>780</v>
      </c>
      <c r="B785" s="3" t="str">
        <f t="shared" si="72"/>
        <v>关卡780小怪</v>
      </c>
      <c r="C785" s="3">
        <f>INDEX([3]关卡!$J$19:$J$2018,A785)</f>
        <v>338</v>
      </c>
      <c r="D785" s="3">
        <f>INDEX([3]关卡!$N$19:$N$2018,A785)</f>
        <v>338</v>
      </c>
      <c r="E785" s="3" t="s">
        <v>24</v>
      </c>
      <c r="F785" s="3" t="s">
        <v>26</v>
      </c>
      <c r="G785" s="3">
        <v>3</v>
      </c>
      <c r="H785" s="3">
        <v>0</v>
      </c>
      <c r="I785" s="3">
        <v>0</v>
      </c>
      <c r="J785" s="4">
        <v>1</v>
      </c>
      <c r="K785" s="4">
        <v>1</v>
      </c>
      <c r="L785" s="4">
        <v>2</v>
      </c>
      <c r="M785" s="3">
        <v>15</v>
      </c>
      <c r="N785" s="3">
        <v>2</v>
      </c>
      <c r="O785" s="3">
        <f>HLOOKUP(O$5,[1]非R能力!$B$8:$F$558,$C785+1,0)</f>
        <v>719002.33942655881</v>
      </c>
      <c r="P785" s="3">
        <f>HLOOKUP(P$5,[1]非R能力!$B$8:$F$558,$C785+1,0)</f>
        <v>110855.49570521973</v>
      </c>
      <c r="Q785" s="3">
        <f>HLOOKUP(Q$5,[1]非R能力!$B$8:$F$558,$C785+1,0)</f>
        <v>64409.637951710349</v>
      </c>
      <c r="R785" s="3">
        <f>HLOOKUP(R$5,[1]非R能力!$B$8:$F$558,$C785+1,0)</f>
        <v>18885.246955837334</v>
      </c>
      <c r="S785" s="3">
        <f>HLOOKUP(S$5,[1]非R能力!$B$8:$F$558,$C785+1,0)</f>
        <v>25263.719435381659</v>
      </c>
      <c r="T785" s="3">
        <f>INDEX([1]非R能力!$H$9:$H$558,D785)</f>
        <v>22809.288350621027</v>
      </c>
      <c r="U785" s="3">
        <f>IF(E785="小怪",0,IF(INDEX([1]非R能力!$FK$9:$FK$558,C785)=0,0,10))</f>
        <v>0</v>
      </c>
      <c r="V785" s="3">
        <f>IF(E785="小怪",0,IF(INDEX([1]非R能力!$FH$9:$FH$558,C785)=0,0,5000))</f>
        <v>0</v>
      </c>
      <c r="W785" s="3">
        <f>HLOOKUP(W$5,[2]人物技能基础!$O$3:$Q$553,$C785+1,0)</f>
        <v>3.637142857142857</v>
      </c>
      <c r="X785" s="3">
        <f>HLOOKUP(X$5,[2]人物技能基础!$O$3:$Q$553,$C785+1,0)</f>
        <v>2.0186428571428574</v>
      </c>
      <c r="Y785" s="3">
        <f>HLOOKUP(Y$5,[2]人物技能基础!$O$3:$Q$553,$C785+1,0)</f>
        <v>99.964285714285708</v>
      </c>
      <c r="Z785" s="3">
        <f t="shared" si="73"/>
        <v>592048</v>
      </c>
      <c r="AA785" s="3">
        <f t="shared" si="74"/>
        <v>12881</v>
      </c>
      <c r="AB785" s="3">
        <f t="shared" si="75"/>
        <v>0</v>
      </c>
      <c r="AC785" s="3">
        <f t="shared" si="76"/>
        <v>25263</v>
      </c>
      <c r="AD785" s="3">
        <f t="shared" si="77"/>
        <v>18885</v>
      </c>
    </row>
    <row r="786" spans="1:30" x14ac:dyDescent="0.15">
      <c r="A786" s="3">
        <v>781</v>
      </c>
      <c r="B786" s="3" t="str">
        <f t="shared" si="72"/>
        <v>关卡781小怪</v>
      </c>
      <c r="C786" s="3">
        <f>INDEX([3]关卡!$J$19:$J$2018,A786)</f>
        <v>338</v>
      </c>
      <c r="D786" s="3">
        <f>INDEX([3]关卡!$N$19:$N$2018,A786)</f>
        <v>338</v>
      </c>
      <c r="E786" s="3" t="s">
        <v>24</v>
      </c>
      <c r="F786" s="3" t="s">
        <v>26</v>
      </c>
      <c r="G786" s="3">
        <v>3</v>
      </c>
      <c r="H786" s="3">
        <v>0</v>
      </c>
      <c r="I786" s="3">
        <v>0</v>
      </c>
      <c r="J786" s="4">
        <v>1</v>
      </c>
      <c r="K786" s="4">
        <v>1</v>
      </c>
      <c r="L786" s="4">
        <v>2</v>
      </c>
      <c r="M786" s="3">
        <v>15</v>
      </c>
      <c r="N786" s="3">
        <v>2</v>
      </c>
      <c r="O786" s="3">
        <f>HLOOKUP(O$5,[1]非R能力!$B$8:$F$558,$C786+1,0)</f>
        <v>719002.33942655881</v>
      </c>
      <c r="P786" s="3">
        <f>HLOOKUP(P$5,[1]非R能力!$B$8:$F$558,$C786+1,0)</f>
        <v>110855.49570521973</v>
      </c>
      <c r="Q786" s="3">
        <f>HLOOKUP(Q$5,[1]非R能力!$B$8:$F$558,$C786+1,0)</f>
        <v>64409.637951710349</v>
      </c>
      <c r="R786" s="3">
        <f>HLOOKUP(R$5,[1]非R能力!$B$8:$F$558,$C786+1,0)</f>
        <v>18885.246955837334</v>
      </c>
      <c r="S786" s="3">
        <f>HLOOKUP(S$5,[1]非R能力!$B$8:$F$558,$C786+1,0)</f>
        <v>25263.719435381659</v>
      </c>
      <c r="T786" s="3">
        <f>INDEX([1]非R能力!$H$9:$H$558,D786)</f>
        <v>22809.288350621027</v>
      </c>
      <c r="U786" s="3">
        <f>IF(E786="小怪",0,IF(INDEX([1]非R能力!$FK$9:$FK$558,C786)=0,0,10))</f>
        <v>0</v>
      </c>
      <c r="V786" s="3">
        <f>IF(E786="小怪",0,IF(INDEX([1]非R能力!$FH$9:$FH$558,C786)=0,0,5000))</f>
        <v>0</v>
      </c>
      <c r="W786" s="3">
        <f>HLOOKUP(W$5,[2]人物技能基础!$O$3:$Q$553,$C786+1,0)</f>
        <v>3.637142857142857</v>
      </c>
      <c r="X786" s="3">
        <f>HLOOKUP(X$5,[2]人物技能基础!$O$3:$Q$553,$C786+1,0)</f>
        <v>2.0186428571428574</v>
      </c>
      <c r="Y786" s="3">
        <f>HLOOKUP(Y$5,[2]人物技能基础!$O$3:$Q$553,$C786+1,0)</f>
        <v>99.964285714285708</v>
      </c>
      <c r="Z786" s="3">
        <f t="shared" si="73"/>
        <v>592048</v>
      </c>
      <c r="AA786" s="3">
        <f t="shared" si="74"/>
        <v>12881</v>
      </c>
      <c r="AB786" s="3">
        <f t="shared" si="75"/>
        <v>0</v>
      </c>
      <c r="AC786" s="3">
        <f t="shared" si="76"/>
        <v>25263</v>
      </c>
      <c r="AD786" s="3">
        <f t="shared" si="77"/>
        <v>18885</v>
      </c>
    </row>
    <row r="787" spans="1:30" x14ac:dyDescent="0.15">
      <c r="A787" s="3">
        <v>782</v>
      </c>
      <c r="B787" s="3" t="str">
        <f t="shared" si="72"/>
        <v>关卡782小怪</v>
      </c>
      <c r="C787" s="3">
        <f>INDEX([3]关卡!$J$19:$J$2018,A787)</f>
        <v>338</v>
      </c>
      <c r="D787" s="3">
        <f>INDEX([3]关卡!$N$19:$N$2018,A787)</f>
        <v>338</v>
      </c>
      <c r="E787" s="3" t="s">
        <v>24</v>
      </c>
      <c r="F787" s="3" t="s">
        <v>26</v>
      </c>
      <c r="G787" s="3">
        <v>3</v>
      </c>
      <c r="H787" s="3">
        <v>0</v>
      </c>
      <c r="I787" s="3">
        <v>0</v>
      </c>
      <c r="J787" s="4">
        <v>1</v>
      </c>
      <c r="K787" s="4">
        <v>1</v>
      </c>
      <c r="L787" s="4">
        <v>2</v>
      </c>
      <c r="M787" s="3">
        <v>15</v>
      </c>
      <c r="N787" s="3">
        <v>2</v>
      </c>
      <c r="O787" s="3">
        <f>HLOOKUP(O$5,[1]非R能力!$B$8:$F$558,$C787+1,0)</f>
        <v>719002.33942655881</v>
      </c>
      <c r="P787" s="3">
        <f>HLOOKUP(P$5,[1]非R能力!$B$8:$F$558,$C787+1,0)</f>
        <v>110855.49570521973</v>
      </c>
      <c r="Q787" s="3">
        <f>HLOOKUP(Q$5,[1]非R能力!$B$8:$F$558,$C787+1,0)</f>
        <v>64409.637951710349</v>
      </c>
      <c r="R787" s="3">
        <f>HLOOKUP(R$5,[1]非R能力!$B$8:$F$558,$C787+1,0)</f>
        <v>18885.246955837334</v>
      </c>
      <c r="S787" s="3">
        <f>HLOOKUP(S$5,[1]非R能力!$B$8:$F$558,$C787+1,0)</f>
        <v>25263.719435381659</v>
      </c>
      <c r="T787" s="3">
        <f>INDEX([1]非R能力!$H$9:$H$558,D787)</f>
        <v>22809.288350621027</v>
      </c>
      <c r="U787" s="3">
        <f>IF(E787="小怪",0,IF(INDEX([1]非R能力!$FK$9:$FK$558,C787)=0,0,10))</f>
        <v>0</v>
      </c>
      <c r="V787" s="3">
        <f>IF(E787="小怪",0,IF(INDEX([1]非R能力!$FH$9:$FH$558,C787)=0,0,5000))</f>
        <v>0</v>
      </c>
      <c r="W787" s="3">
        <f>HLOOKUP(W$5,[2]人物技能基础!$O$3:$Q$553,$C787+1,0)</f>
        <v>3.637142857142857</v>
      </c>
      <c r="X787" s="3">
        <f>HLOOKUP(X$5,[2]人物技能基础!$O$3:$Q$553,$C787+1,0)</f>
        <v>2.0186428571428574</v>
      </c>
      <c r="Y787" s="3">
        <f>HLOOKUP(Y$5,[2]人物技能基础!$O$3:$Q$553,$C787+1,0)</f>
        <v>99.964285714285708</v>
      </c>
      <c r="Z787" s="3">
        <f t="shared" si="73"/>
        <v>592048</v>
      </c>
      <c r="AA787" s="3">
        <f t="shared" si="74"/>
        <v>12881</v>
      </c>
      <c r="AB787" s="3">
        <f t="shared" si="75"/>
        <v>0</v>
      </c>
      <c r="AC787" s="3">
        <f t="shared" si="76"/>
        <v>25263</v>
      </c>
      <c r="AD787" s="3">
        <f t="shared" si="77"/>
        <v>18885</v>
      </c>
    </row>
    <row r="788" spans="1:30" x14ac:dyDescent="0.15">
      <c r="A788" s="3">
        <v>783</v>
      </c>
      <c r="B788" s="3" t="str">
        <f t="shared" si="72"/>
        <v>关卡783小怪</v>
      </c>
      <c r="C788" s="3">
        <f>INDEX([3]关卡!$J$19:$J$2018,A788)</f>
        <v>339</v>
      </c>
      <c r="D788" s="3">
        <f>INDEX([3]关卡!$N$19:$N$2018,A788)</f>
        <v>339</v>
      </c>
      <c r="E788" s="3" t="s">
        <v>24</v>
      </c>
      <c r="F788" s="3" t="s">
        <v>26</v>
      </c>
      <c r="G788" s="3">
        <v>3</v>
      </c>
      <c r="H788" s="3">
        <v>0</v>
      </c>
      <c r="I788" s="3">
        <v>0</v>
      </c>
      <c r="J788" s="4">
        <v>1</v>
      </c>
      <c r="K788" s="4">
        <v>1</v>
      </c>
      <c r="L788" s="4">
        <v>2</v>
      </c>
      <c r="M788" s="3">
        <v>15</v>
      </c>
      <c r="N788" s="3">
        <v>2</v>
      </c>
      <c r="O788" s="3">
        <f>HLOOKUP(O$5,[1]非R能力!$B$8:$F$558,$C788+1,0)</f>
        <v>725813.06227360701</v>
      </c>
      <c r="P788" s="3">
        <f>HLOOKUP(P$5,[1]非R能力!$B$8:$F$558,$C788+1,0)</f>
        <v>111706.92362551643</v>
      </c>
      <c r="Q788" s="3">
        <f>HLOOKUP(Q$5,[1]非R能力!$B$8:$F$558,$C788+1,0)</f>
        <v>64745.98141290035</v>
      </c>
      <c r="R788" s="3">
        <f>HLOOKUP(R$5,[1]非R能力!$B$8:$F$558,$C788+1,0)</f>
        <v>18979.537293773697</v>
      </c>
      <c r="S788" s="3">
        <f>HLOOKUP(S$5,[1]非R能力!$B$8:$F$558,$C788+1,0)</f>
        <v>25390.752831995844</v>
      </c>
      <c r="T788" s="3">
        <f>INDEX([1]非R能力!$H$9:$H$558,D788)</f>
        <v>22953.547962183085</v>
      </c>
      <c r="U788" s="3">
        <f>IF(E788="小怪",0,IF(INDEX([1]非R能力!$FK$9:$FK$558,C788)=0,0,10))</f>
        <v>0</v>
      </c>
      <c r="V788" s="3">
        <f>IF(E788="小怪",0,IF(INDEX([1]非R能力!$FH$9:$FH$558,C788)=0,0,5000))</f>
        <v>0</v>
      </c>
      <c r="W788" s="3">
        <f>HLOOKUP(W$5,[2]人物技能基础!$O$3:$Q$553,$C788+1,0)</f>
        <v>3.637142857142857</v>
      </c>
      <c r="X788" s="3">
        <f>HLOOKUP(X$5,[2]人物技能基础!$O$3:$Q$553,$C788+1,0)</f>
        <v>2.0186428571428574</v>
      </c>
      <c r="Y788" s="3">
        <f>HLOOKUP(Y$5,[2]人物技能基础!$O$3:$Q$553,$C788+1,0)</f>
        <v>99.964285714285708</v>
      </c>
      <c r="Z788" s="3">
        <f t="shared" si="73"/>
        <v>596519</v>
      </c>
      <c r="AA788" s="3">
        <f t="shared" si="74"/>
        <v>12949</v>
      </c>
      <c r="AB788" s="3">
        <f t="shared" si="75"/>
        <v>0</v>
      </c>
      <c r="AC788" s="3">
        <f t="shared" si="76"/>
        <v>25390</v>
      </c>
      <c r="AD788" s="3">
        <f t="shared" si="77"/>
        <v>18979</v>
      </c>
    </row>
    <row r="789" spans="1:30" x14ac:dyDescent="0.15">
      <c r="A789" s="3">
        <v>784</v>
      </c>
      <c r="B789" s="3" t="str">
        <f t="shared" si="72"/>
        <v>关卡784小怪</v>
      </c>
      <c r="C789" s="3">
        <f>INDEX([3]关卡!$J$19:$J$2018,A789)</f>
        <v>339</v>
      </c>
      <c r="D789" s="3">
        <f>INDEX([3]关卡!$N$19:$N$2018,A789)</f>
        <v>339</v>
      </c>
      <c r="E789" s="3" t="s">
        <v>24</v>
      </c>
      <c r="F789" s="3" t="s">
        <v>26</v>
      </c>
      <c r="G789" s="3">
        <v>3</v>
      </c>
      <c r="H789" s="3">
        <v>0</v>
      </c>
      <c r="I789" s="3">
        <v>0</v>
      </c>
      <c r="J789" s="4">
        <v>1</v>
      </c>
      <c r="K789" s="4">
        <v>1</v>
      </c>
      <c r="L789" s="4">
        <v>2</v>
      </c>
      <c r="M789" s="3">
        <v>15</v>
      </c>
      <c r="N789" s="3">
        <v>2</v>
      </c>
      <c r="O789" s="3">
        <f>HLOOKUP(O$5,[1]非R能力!$B$8:$F$558,$C789+1,0)</f>
        <v>725813.06227360701</v>
      </c>
      <c r="P789" s="3">
        <f>HLOOKUP(P$5,[1]非R能力!$B$8:$F$558,$C789+1,0)</f>
        <v>111706.92362551643</v>
      </c>
      <c r="Q789" s="3">
        <f>HLOOKUP(Q$5,[1]非R能力!$B$8:$F$558,$C789+1,0)</f>
        <v>64745.98141290035</v>
      </c>
      <c r="R789" s="3">
        <f>HLOOKUP(R$5,[1]非R能力!$B$8:$F$558,$C789+1,0)</f>
        <v>18979.537293773697</v>
      </c>
      <c r="S789" s="3">
        <f>HLOOKUP(S$5,[1]非R能力!$B$8:$F$558,$C789+1,0)</f>
        <v>25390.752831995844</v>
      </c>
      <c r="T789" s="3">
        <f>INDEX([1]非R能力!$H$9:$H$558,D789)</f>
        <v>22953.547962183085</v>
      </c>
      <c r="U789" s="3">
        <f>IF(E789="小怪",0,IF(INDEX([1]非R能力!$FK$9:$FK$558,C789)=0,0,10))</f>
        <v>0</v>
      </c>
      <c r="V789" s="3">
        <f>IF(E789="小怪",0,IF(INDEX([1]非R能力!$FH$9:$FH$558,C789)=0,0,5000))</f>
        <v>0</v>
      </c>
      <c r="W789" s="3">
        <f>HLOOKUP(W$5,[2]人物技能基础!$O$3:$Q$553,$C789+1,0)</f>
        <v>3.637142857142857</v>
      </c>
      <c r="X789" s="3">
        <f>HLOOKUP(X$5,[2]人物技能基础!$O$3:$Q$553,$C789+1,0)</f>
        <v>2.0186428571428574</v>
      </c>
      <c r="Y789" s="3">
        <f>HLOOKUP(Y$5,[2]人物技能基础!$O$3:$Q$553,$C789+1,0)</f>
        <v>99.964285714285708</v>
      </c>
      <c r="Z789" s="3">
        <f t="shared" si="73"/>
        <v>596519</v>
      </c>
      <c r="AA789" s="3">
        <f t="shared" si="74"/>
        <v>12949</v>
      </c>
      <c r="AB789" s="3">
        <f t="shared" si="75"/>
        <v>0</v>
      </c>
      <c r="AC789" s="3">
        <f t="shared" si="76"/>
        <v>25390</v>
      </c>
      <c r="AD789" s="3">
        <f t="shared" si="77"/>
        <v>18979</v>
      </c>
    </row>
    <row r="790" spans="1:30" x14ac:dyDescent="0.15">
      <c r="A790" s="3">
        <v>785</v>
      </c>
      <c r="B790" s="3" t="str">
        <f t="shared" si="72"/>
        <v>关卡785小怪</v>
      </c>
      <c r="C790" s="3">
        <f>INDEX([3]关卡!$J$19:$J$2018,A790)</f>
        <v>339</v>
      </c>
      <c r="D790" s="3">
        <f>INDEX([3]关卡!$N$19:$N$2018,A790)</f>
        <v>339</v>
      </c>
      <c r="E790" s="3" t="s">
        <v>24</v>
      </c>
      <c r="F790" s="3" t="s">
        <v>26</v>
      </c>
      <c r="G790" s="3">
        <v>3</v>
      </c>
      <c r="H790" s="3">
        <v>0</v>
      </c>
      <c r="I790" s="3">
        <v>0</v>
      </c>
      <c r="J790" s="4">
        <v>1</v>
      </c>
      <c r="K790" s="4">
        <v>1</v>
      </c>
      <c r="L790" s="4">
        <v>2</v>
      </c>
      <c r="M790" s="3">
        <v>15</v>
      </c>
      <c r="N790" s="3">
        <v>2</v>
      </c>
      <c r="O790" s="3">
        <f>HLOOKUP(O$5,[1]非R能力!$B$8:$F$558,$C790+1,0)</f>
        <v>725813.06227360701</v>
      </c>
      <c r="P790" s="3">
        <f>HLOOKUP(P$5,[1]非R能力!$B$8:$F$558,$C790+1,0)</f>
        <v>111706.92362551643</v>
      </c>
      <c r="Q790" s="3">
        <f>HLOOKUP(Q$5,[1]非R能力!$B$8:$F$558,$C790+1,0)</f>
        <v>64745.98141290035</v>
      </c>
      <c r="R790" s="3">
        <f>HLOOKUP(R$5,[1]非R能力!$B$8:$F$558,$C790+1,0)</f>
        <v>18979.537293773697</v>
      </c>
      <c r="S790" s="3">
        <f>HLOOKUP(S$5,[1]非R能力!$B$8:$F$558,$C790+1,0)</f>
        <v>25390.752831995844</v>
      </c>
      <c r="T790" s="3">
        <f>INDEX([1]非R能力!$H$9:$H$558,D790)</f>
        <v>22953.547962183085</v>
      </c>
      <c r="U790" s="3">
        <f>IF(E790="小怪",0,IF(INDEX([1]非R能力!$FK$9:$FK$558,C790)=0,0,10))</f>
        <v>0</v>
      </c>
      <c r="V790" s="3">
        <f>IF(E790="小怪",0,IF(INDEX([1]非R能力!$FH$9:$FH$558,C790)=0,0,5000))</f>
        <v>0</v>
      </c>
      <c r="W790" s="3">
        <f>HLOOKUP(W$5,[2]人物技能基础!$O$3:$Q$553,$C790+1,0)</f>
        <v>3.637142857142857</v>
      </c>
      <c r="X790" s="3">
        <f>HLOOKUP(X$5,[2]人物技能基础!$O$3:$Q$553,$C790+1,0)</f>
        <v>2.0186428571428574</v>
      </c>
      <c r="Y790" s="3">
        <f>HLOOKUP(Y$5,[2]人物技能基础!$O$3:$Q$553,$C790+1,0)</f>
        <v>99.964285714285708</v>
      </c>
      <c r="Z790" s="3">
        <f t="shared" si="73"/>
        <v>596519</v>
      </c>
      <c r="AA790" s="3">
        <f t="shared" si="74"/>
        <v>12949</v>
      </c>
      <c r="AB790" s="3">
        <f t="shared" si="75"/>
        <v>0</v>
      </c>
      <c r="AC790" s="3">
        <f t="shared" si="76"/>
        <v>25390</v>
      </c>
      <c r="AD790" s="3">
        <f t="shared" si="77"/>
        <v>18979</v>
      </c>
    </row>
    <row r="791" spans="1:30" x14ac:dyDescent="0.15">
      <c r="A791" s="3">
        <v>786</v>
      </c>
      <c r="B791" s="3" t="str">
        <f t="shared" si="72"/>
        <v>关卡786小怪</v>
      </c>
      <c r="C791" s="3">
        <f>INDEX([3]关卡!$J$19:$J$2018,A791)</f>
        <v>339</v>
      </c>
      <c r="D791" s="3">
        <f>INDEX([3]关卡!$N$19:$N$2018,A791)</f>
        <v>339</v>
      </c>
      <c r="E791" s="3" t="s">
        <v>24</v>
      </c>
      <c r="F791" s="3" t="s">
        <v>26</v>
      </c>
      <c r="G791" s="3">
        <v>3</v>
      </c>
      <c r="H791" s="3">
        <v>0</v>
      </c>
      <c r="I791" s="3">
        <v>0</v>
      </c>
      <c r="J791" s="4">
        <v>1</v>
      </c>
      <c r="K791" s="4">
        <v>1</v>
      </c>
      <c r="L791" s="4">
        <v>2</v>
      </c>
      <c r="M791" s="3">
        <v>15</v>
      </c>
      <c r="N791" s="3">
        <v>2</v>
      </c>
      <c r="O791" s="3">
        <f>HLOOKUP(O$5,[1]非R能力!$B$8:$F$558,$C791+1,0)</f>
        <v>725813.06227360701</v>
      </c>
      <c r="P791" s="3">
        <f>HLOOKUP(P$5,[1]非R能力!$B$8:$F$558,$C791+1,0)</f>
        <v>111706.92362551643</v>
      </c>
      <c r="Q791" s="3">
        <f>HLOOKUP(Q$5,[1]非R能力!$B$8:$F$558,$C791+1,0)</f>
        <v>64745.98141290035</v>
      </c>
      <c r="R791" s="3">
        <f>HLOOKUP(R$5,[1]非R能力!$B$8:$F$558,$C791+1,0)</f>
        <v>18979.537293773697</v>
      </c>
      <c r="S791" s="3">
        <f>HLOOKUP(S$5,[1]非R能力!$B$8:$F$558,$C791+1,0)</f>
        <v>25390.752831995844</v>
      </c>
      <c r="T791" s="3">
        <f>INDEX([1]非R能力!$H$9:$H$558,D791)</f>
        <v>22953.547962183085</v>
      </c>
      <c r="U791" s="3">
        <f>IF(E791="小怪",0,IF(INDEX([1]非R能力!$FK$9:$FK$558,C791)=0,0,10))</f>
        <v>0</v>
      </c>
      <c r="V791" s="3">
        <f>IF(E791="小怪",0,IF(INDEX([1]非R能力!$FH$9:$FH$558,C791)=0,0,5000))</f>
        <v>0</v>
      </c>
      <c r="W791" s="3">
        <f>HLOOKUP(W$5,[2]人物技能基础!$O$3:$Q$553,$C791+1,0)</f>
        <v>3.637142857142857</v>
      </c>
      <c r="X791" s="3">
        <f>HLOOKUP(X$5,[2]人物技能基础!$O$3:$Q$553,$C791+1,0)</f>
        <v>2.0186428571428574</v>
      </c>
      <c r="Y791" s="3">
        <f>HLOOKUP(Y$5,[2]人物技能基础!$O$3:$Q$553,$C791+1,0)</f>
        <v>99.964285714285708</v>
      </c>
      <c r="Z791" s="3">
        <f t="shared" si="73"/>
        <v>596519</v>
      </c>
      <c r="AA791" s="3">
        <f t="shared" si="74"/>
        <v>12949</v>
      </c>
      <c r="AB791" s="3">
        <f t="shared" si="75"/>
        <v>0</v>
      </c>
      <c r="AC791" s="3">
        <f t="shared" si="76"/>
        <v>25390</v>
      </c>
      <c r="AD791" s="3">
        <f t="shared" si="77"/>
        <v>18979</v>
      </c>
    </row>
    <row r="792" spans="1:30" x14ac:dyDescent="0.15">
      <c r="A792" s="3">
        <v>787</v>
      </c>
      <c r="B792" s="3" t="str">
        <f t="shared" si="72"/>
        <v>关卡787小怪</v>
      </c>
      <c r="C792" s="3">
        <f>INDEX([3]关卡!$J$19:$J$2018,A792)</f>
        <v>339</v>
      </c>
      <c r="D792" s="3">
        <f>INDEX([3]关卡!$N$19:$N$2018,A792)</f>
        <v>339</v>
      </c>
      <c r="E792" s="3" t="s">
        <v>24</v>
      </c>
      <c r="F792" s="3" t="s">
        <v>26</v>
      </c>
      <c r="G792" s="3">
        <v>3</v>
      </c>
      <c r="H792" s="3">
        <v>0</v>
      </c>
      <c r="I792" s="3">
        <v>0</v>
      </c>
      <c r="J792" s="4">
        <v>1</v>
      </c>
      <c r="K792" s="4">
        <v>1</v>
      </c>
      <c r="L792" s="4">
        <v>2</v>
      </c>
      <c r="M792" s="3">
        <v>15</v>
      </c>
      <c r="N792" s="3">
        <v>2</v>
      </c>
      <c r="O792" s="3">
        <f>HLOOKUP(O$5,[1]非R能力!$B$8:$F$558,$C792+1,0)</f>
        <v>725813.06227360701</v>
      </c>
      <c r="P792" s="3">
        <f>HLOOKUP(P$5,[1]非R能力!$B$8:$F$558,$C792+1,0)</f>
        <v>111706.92362551643</v>
      </c>
      <c r="Q792" s="3">
        <f>HLOOKUP(Q$5,[1]非R能力!$B$8:$F$558,$C792+1,0)</f>
        <v>64745.98141290035</v>
      </c>
      <c r="R792" s="3">
        <f>HLOOKUP(R$5,[1]非R能力!$B$8:$F$558,$C792+1,0)</f>
        <v>18979.537293773697</v>
      </c>
      <c r="S792" s="3">
        <f>HLOOKUP(S$5,[1]非R能力!$B$8:$F$558,$C792+1,0)</f>
        <v>25390.752831995844</v>
      </c>
      <c r="T792" s="3">
        <f>INDEX([1]非R能力!$H$9:$H$558,D792)</f>
        <v>22953.547962183085</v>
      </c>
      <c r="U792" s="3">
        <f>IF(E792="小怪",0,IF(INDEX([1]非R能力!$FK$9:$FK$558,C792)=0,0,10))</f>
        <v>0</v>
      </c>
      <c r="V792" s="3">
        <f>IF(E792="小怪",0,IF(INDEX([1]非R能力!$FH$9:$FH$558,C792)=0,0,5000))</f>
        <v>0</v>
      </c>
      <c r="W792" s="3">
        <f>HLOOKUP(W$5,[2]人物技能基础!$O$3:$Q$553,$C792+1,0)</f>
        <v>3.637142857142857</v>
      </c>
      <c r="X792" s="3">
        <f>HLOOKUP(X$5,[2]人物技能基础!$O$3:$Q$553,$C792+1,0)</f>
        <v>2.0186428571428574</v>
      </c>
      <c r="Y792" s="3">
        <f>HLOOKUP(Y$5,[2]人物技能基础!$O$3:$Q$553,$C792+1,0)</f>
        <v>99.964285714285708</v>
      </c>
      <c r="Z792" s="3">
        <f t="shared" si="73"/>
        <v>596519</v>
      </c>
      <c r="AA792" s="3">
        <f t="shared" si="74"/>
        <v>12949</v>
      </c>
      <c r="AB792" s="3">
        <f t="shared" si="75"/>
        <v>0</v>
      </c>
      <c r="AC792" s="3">
        <f t="shared" si="76"/>
        <v>25390</v>
      </c>
      <c r="AD792" s="3">
        <f t="shared" si="77"/>
        <v>18979</v>
      </c>
    </row>
    <row r="793" spans="1:30" x14ac:dyDescent="0.15">
      <c r="A793" s="3">
        <v>788</v>
      </c>
      <c r="B793" s="3" t="str">
        <f t="shared" si="72"/>
        <v>关卡788小怪</v>
      </c>
      <c r="C793" s="3">
        <f>INDEX([3]关卡!$J$19:$J$2018,A793)</f>
        <v>339</v>
      </c>
      <c r="D793" s="3">
        <f>INDEX([3]关卡!$N$19:$N$2018,A793)</f>
        <v>339</v>
      </c>
      <c r="E793" s="3" t="s">
        <v>24</v>
      </c>
      <c r="F793" s="3" t="s">
        <v>26</v>
      </c>
      <c r="G793" s="3">
        <v>3</v>
      </c>
      <c r="H793" s="3">
        <v>0</v>
      </c>
      <c r="I793" s="3">
        <v>0</v>
      </c>
      <c r="J793" s="4">
        <v>1</v>
      </c>
      <c r="K793" s="4">
        <v>1</v>
      </c>
      <c r="L793" s="4">
        <v>2</v>
      </c>
      <c r="M793" s="3">
        <v>15</v>
      </c>
      <c r="N793" s="3">
        <v>2</v>
      </c>
      <c r="O793" s="3">
        <f>HLOOKUP(O$5,[1]非R能力!$B$8:$F$558,$C793+1,0)</f>
        <v>725813.06227360701</v>
      </c>
      <c r="P793" s="3">
        <f>HLOOKUP(P$5,[1]非R能力!$B$8:$F$558,$C793+1,0)</f>
        <v>111706.92362551643</v>
      </c>
      <c r="Q793" s="3">
        <f>HLOOKUP(Q$5,[1]非R能力!$B$8:$F$558,$C793+1,0)</f>
        <v>64745.98141290035</v>
      </c>
      <c r="R793" s="3">
        <f>HLOOKUP(R$5,[1]非R能力!$B$8:$F$558,$C793+1,0)</f>
        <v>18979.537293773697</v>
      </c>
      <c r="S793" s="3">
        <f>HLOOKUP(S$5,[1]非R能力!$B$8:$F$558,$C793+1,0)</f>
        <v>25390.752831995844</v>
      </c>
      <c r="T793" s="3">
        <f>INDEX([1]非R能力!$H$9:$H$558,D793)</f>
        <v>22953.547962183085</v>
      </c>
      <c r="U793" s="3">
        <f>IF(E793="小怪",0,IF(INDEX([1]非R能力!$FK$9:$FK$558,C793)=0,0,10))</f>
        <v>0</v>
      </c>
      <c r="V793" s="3">
        <f>IF(E793="小怪",0,IF(INDEX([1]非R能力!$FH$9:$FH$558,C793)=0,0,5000))</f>
        <v>0</v>
      </c>
      <c r="W793" s="3">
        <f>HLOOKUP(W$5,[2]人物技能基础!$O$3:$Q$553,$C793+1,0)</f>
        <v>3.637142857142857</v>
      </c>
      <c r="X793" s="3">
        <f>HLOOKUP(X$5,[2]人物技能基础!$O$3:$Q$553,$C793+1,0)</f>
        <v>2.0186428571428574</v>
      </c>
      <c r="Y793" s="3">
        <f>HLOOKUP(Y$5,[2]人物技能基础!$O$3:$Q$553,$C793+1,0)</f>
        <v>99.964285714285708</v>
      </c>
      <c r="Z793" s="3">
        <f t="shared" si="73"/>
        <v>596519</v>
      </c>
      <c r="AA793" s="3">
        <f t="shared" si="74"/>
        <v>12949</v>
      </c>
      <c r="AB793" s="3">
        <f t="shared" si="75"/>
        <v>0</v>
      </c>
      <c r="AC793" s="3">
        <f t="shared" si="76"/>
        <v>25390</v>
      </c>
      <c r="AD793" s="3">
        <f t="shared" si="77"/>
        <v>18979</v>
      </c>
    </row>
    <row r="794" spans="1:30" x14ac:dyDescent="0.15">
      <c r="A794" s="3">
        <v>789</v>
      </c>
      <c r="B794" s="3" t="str">
        <f t="shared" si="72"/>
        <v>关卡789小怪</v>
      </c>
      <c r="C794" s="3">
        <f>INDEX([3]关卡!$J$19:$J$2018,A794)</f>
        <v>339</v>
      </c>
      <c r="D794" s="3">
        <f>INDEX([3]关卡!$N$19:$N$2018,A794)</f>
        <v>339</v>
      </c>
      <c r="E794" s="3" t="s">
        <v>24</v>
      </c>
      <c r="F794" s="3" t="s">
        <v>26</v>
      </c>
      <c r="G794" s="3">
        <v>3</v>
      </c>
      <c r="H794" s="3">
        <v>0</v>
      </c>
      <c r="I794" s="3">
        <v>0</v>
      </c>
      <c r="J794" s="4">
        <v>1</v>
      </c>
      <c r="K794" s="4">
        <v>1</v>
      </c>
      <c r="L794" s="4">
        <v>2</v>
      </c>
      <c r="M794" s="3">
        <v>15</v>
      </c>
      <c r="N794" s="3">
        <v>2</v>
      </c>
      <c r="O794" s="3">
        <f>HLOOKUP(O$5,[1]非R能力!$B$8:$F$558,$C794+1,0)</f>
        <v>725813.06227360701</v>
      </c>
      <c r="P794" s="3">
        <f>HLOOKUP(P$5,[1]非R能力!$B$8:$F$558,$C794+1,0)</f>
        <v>111706.92362551643</v>
      </c>
      <c r="Q794" s="3">
        <f>HLOOKUP(Q$5,[1]非R能力!$B$8:$F$558,$C794+1,0)</f>
        <v>64745.98141290035</v>
      </c>
      <c r="R794" s="3">
        <f>HLOOKUP(R$5,[1]非R能力!$B$8:$F$558,$C794+1,0)</f>
        <v>18979.537293773697</v>
      </c>
      <c r="S794" s="3">
        <f>HLOOKUP(S$5,[1]非R能力!$B$8:$F$558,$C794+1,0)</f>
        <v>25390.752831995844</v>
      </c>
      <c r="T794" s="3">
        <f>INDEX([1]非R能力!$H$9:$H$558,D794)</f>
        <v>22953.547962183085</v>
      </c>
      <c r="U794" s="3">
        <f>IF(E794="小怪",0,IF(INDEX([1]非R能力!$FK$9:$FK$558,C794)=0,0,10))</f>
        <v>0</v>
      </c>
      <c r="V794" s="3">
        <f>IF(E794="小怪",0,IF(INDEX([1]非R能力!$FH$9:$FH$558,C794)=0,0,5000))</f>
        <v>0</v>
      </c>
      <c r="W794" s="3">
        <f>HLOOKUP(W$5,[2]人物技能基础!$O$3:$Q$553,$C794+1,0)</f>
        <v>3.637142857142857</v>
      </c>
      <c r="X794" s="3">
        <f>HLOOKUP(X$5,[2]人物技能基础!$O$3:$Q$553,$C794+1,0)</f>
        <v>2.0186428571428574</v>
      </c>
      <c r="Y794" s="3">
        <f>HLOOKUP(Y$5,[2]人物技能基础!$O$3:$Q$553,$C794+1,0)</f>
        <v>99.964285714285708</v>
      </c>
      <c r="Z794" s="3">
        <f t="shared" si="73"/>
        <v>596519</v>
      </c>
      <c r="AA794" s="3">
        <f t="shared" si="74"/>
        <v>12949</v>
      </c>
      <c r="AB794" s="3">
        <f t="shared" si="75"/>
        <v>0</v>
      </c>
      <c r="AC794" s="3">
        <f t="shared" si="76"/>
        <v>25390</v>
      </c>
      <c r="AD794" s="3">
        <f t="shared" si="77"/>
        <v>18979</v>
      </c>
    </row>
    <row r="795" spans="1:30" x14ac:dyDescent="0.15">
      <c r="A795" s="3">
        <v>790</v>
      </c>
      <c r="B795" s="3" t="str">
        <f t="shared" si="72"/>
        <v>关卡790小怪</v>
      </c>
      <c r="C795" s="3">
        <f>INDEX([3]关卡!$J$19:$J$2018,A795)</f>
        <v>340</v>
      </c>
      <c r="D795" s="3">
        <f>INDEX([3]关卡!$N$19:$N$2018,A795)</f>
        <v>340</v>
      </c>
      <c r="E795" s="3" t="s">
        <v>24</v>
      </c>
      <c r="F795" s="3" t="s">
        <v>26</v>
      </c>
      <c r="G795" s="3">
        <v>3</v>
      </c>
      <c r="H795" s="3">
        <v>0</v>
      </c>
      <c r="I795" s="3">
        <v>0</v>
      </c>
      <c r="J795" s="4">
        <v>1</v>
      </c>
      <c r="K795" s="4">
        <v>1</v>
      </c>
      <c r="L795" s="4">
        <v>2</v>
      </c>
      <c r="M795" s="3">
        <v>15</v>
      </c>
      <c r="N795" s="3">
        <v>2</v>
      </c>
      <c r="O795" s="3">
        <f>HLOOKUP(O$5,[1]非R能力!$B$8:$F$558,$C795+1,0)</f>
        <v>731179.02281691809</v>
      </c>
      <c r="P795" s="3">
        <f>HLOOKUP(P$5,[1]非R能力!$B$8:$F$558,$C795+1,0)</f>
        <v>112410.10371827686</v>
      </c>
      <c r="Q795" s="3">
        <f>HLOOKUP(Q$5,[1]非R能力!$B$8:$F$558,$C795+1,0)</f>
        <v>65041.336099987413</v>
      </c>
      <c r="R795" s="3">
        <f>HLOOKUP(R$5,[1]非R能力!$B$8:$F$558,$C795+1,0)</f>
        <v>19072.16072556681</v>
      </c>
      <c r="S795" s="3">
        <f>HLOOKUP(S$5,[1]非R能力!$B$8:$F$558,$C795+1,0)</f>
        <v>25511.662391458391</v>
      </c>
      <c r="T795" s="3">
        <f>INDEX([1]非R能力!$H$9:$H$558,D795)</f>
        <v>23098.521600000004</v>
      </c>
      <c r="U795" s="3">
        <f>IF(E795="小怪",0,IF(INDEX([1]非R能力!$FK$9:$FK$558,C795)=0,0,10))</f>
        <v>0</v>
      </c>
      <c r="V795" s="3">
        <f>IF(E795="小怪",0,IF(INDEX([1]非R能力!$FH$9:$FH$558,C795)=0,0,5000))</f>
        <v>0</v>
      </c>
      <c r="W795" s="3">
        <f>HLOOKUP(W$5,[2]人物技能基础!$O$3:$Q$553,$C795+1,0)</f>
        <v>3.637142857142857</v>
      </c>
      <c r="X795" s="3">
        <f>HLOOKUP(X$5,[2]人物技能基础!$O$3:$Q$553,$C795+1,0)</f>
        <v>2.0186428571428574</v>
      </c>
      <c r="Y795" s="3">
        <f>HLOOKUP(Y$5,[2]人物技能基础!$O$3:$Q$553,$C795+1,0)</f>
        <v>99.964285714285708</v>
      </c>
      <c r="Z795" s="3">
        <f t="shared" si="73"/>
        <v>600274</v>
      </c>
      <c r="AA795" s="3">
        <f t="shared" si="74"/>
        <v>13008</v>
      </c>
      <c r="AB795" s="3">
        <f t="shared" si="75"/>
        <v>0</v>
      </c>
      <c r="AC795" s="3">
        <f t="shared" si="76"/>
        <v>25511</v>
      </c>
      <c r="AD795" s="3">
        <f t="shared" si="77"/>
        <v>19072</v>
      </c>
    </row>
    <row r="796" spans="1:30" x14ac:dyDescent="0.15">
      <c r="A796" s="3">
        <v>791</v>
      </c>
      <c r="B796" s="3" t="str">
        <f t="shared" si="72"/>
        <v>关卡791小怪</v>
      </c>
      <c r="C796" s="3">
        <f>INDEX([3]关卡!$J$19:$J$2018,A796)</f>
        <v>340</v>
      </c>
      <c r="D796" s="3">
        <f>INDEX([3]关卡!$N$19:$N$2018,A796)</f>
        <v>340</v>
      </c>
      <c r="E796" s="3" t="s">
        <v>24</v>
      </c>
      <c r="F796" s="3" t="s">
        <v>26</v>
      </c>
      <c r="G796" s="3">
        <v>3</v>
      </c>
      <c r="H796" s="3">
        <v>0</v>
      </c>
      <c r="I796" s="3">
        <v>0</v>
      </c>
      <c r="J796" s="4">
        <v>1</v>
      </c>
      <c r="K796" s="4">
        <v>1</v>
      </c>
      <c r="L796" s="4">
        <v>2</v>
      </c>
      <c r="M796" s="3">
        <v>15</v>
      </c>
      <c r="N796" s="3">
        <v>2</v>
      </c>
      <c r="O796" s="3">
        <f>HLOOKUP(O$5,[1]非R能力!$B$8:$F$558,$C796+1,0)</f>
        <v>731179.02281691809</v>
      </c>
      <c r="P796" s="3">
        <f>HLOOKUP(P$5,[1]非R能力!$B$8:$F$558,$C796+1,0)</f>
        <v>112410.10371827686</v>
      </c>
      <c r="Q796" s="3">
        <f>HLOOKUP(Q$5,[1]非R能力!$B$8:$F$558,$C796+1,0)</f>
        <v>65041.336099987413</v>
      </c>
      <c r="R796" s="3">
        <f>HLOOKUP(R$5,[1]非R能力!$B$8:$F$558,$C796+1,0)</f>
        <v>19072.16072556681</v>
      </c>
      <c r="S796" s="3">
        <f>HLOOKUP(S$5,[1]非R能力!$B$8:$F$558,$C796+1,0)</f>
        <v>25511.662391458391</v>
      </c>
      <c r="T796" s="3">
        <f>INDEX([1]非R能力!$H$9:$H$558,D796)</f>
        <v>23098.521600000004</v>
      </c>
      <c r="U796" s="3">
        <f>IF(E796="小怪",0,IF(INDEX([1]非R能力!$FK$9:$FK$558,C796)=0,0,10))</f>
        <v>0</v>
      </c>
      <c r="V796" s="3">
        <f>IF(E796="小怪",0,IF(INDEX([1]非R能力!$FH$9:$FH$558,C796)=0,0,5000))</f>
        <v>0</v>
      </c>
      <c r="W796" s="3">
        <f>HLOOKUP(W$5,[2]人物技能基础!$O$3:$Q$553,$C796+1,0)</f>
        <v>3.637142857142857</v>
      </c>
      <c r="X796" s="3">
        <f>HLOOKUP(X$5,[2]人物技能基础!$O$3:$Q$553,$C796+1,0)</f>
        <v>2.0186428571428574</v>
      </c>
      <c r="Y796" s="3">
        <f>HLOOKUP(Y$5,[2]人物技能基础!$O$3:$Q$553,$C796+1,0)</f>
        <v>99.964285714285708</v>
      </c>
      <c r="Z796" s="3">
        <f t="shared" si="73"/>
        <v>600274</v>
      </c>
      <c r="AA796" s="3">
        <f t="shared" si="74"/>
        <v>13008</v>
      </c>
      <c r="AB796" s="3">
        <f t="shared" si="75"/>
        <v>0</v>
      </c>
      <c r="AC796" s="3">
        <f t="shared" si="76"/>
        <v>25511</v>
      </c>
      <c r="AD796" s="3">
        <f t="shared" si="77"/>
        <v>19072</v>
      </c>
    </row>
    <row r="797" spans="1:30" x14ac:dyDescent="0.15">
      <c r="A797" s="3">
        <v>792</v>
      </c>
      <c r="B797" s="3" t="str">
        <f t="shared" si="72"/>
        <v>关卡792小怪</v>
      </c>
      <c r="C797" s="3">
        <f>INDEX([3]关卡!$J$19:$J$2018,A797)</f>
        <v>340</v>
      </c>
      <c r="D797" s="3">
        <f>INDEX([3]关卡!$N$19:$N$2018,A797)</f>
        <v>340</v>
      </c>
      <c r="E797" s="3" t="s">
        <v>24</v>
      </c>
      <c r="F797" s="3" t="s">
        <v>26</v>
      </c>
      <c r="G797" s="3">
        <v>3</v>
      </c>
      <c r="H797" s="3">
        <v>0</v>
      </c>
      <c r="I797" s="3">
        <v>0</v>
      </c>
      <c r="J797" s="4">
        <v>1</v>
      </c>
      <c r="K797" s="4">
        <v>1</v>
      </c>
      <c r="L797" s="4">
        <v>2</v>
      </c>
      <c r="M797" s="3">
        <v>15</v>
      </c>
      <c r="N797" s="3">
        <v>2</v>
      </c>
      <c r="O797" s="3">
        <f>HLOOKUP(O$5,[1]非R能力!$B$8:$F$558,$C797+1,0)</f>
        <v>731179.02281691809</v>
      </c>
      <c r="P797" s="3">
        <f>HLOOKUP(P$5,[1]非R能力!$B$8:$F$558,$C797+1,0)</f>
        <v>112410.10371827686</v>
      </c>
      <c r="Q797" s="3">
        <f>HLOOKUP(Q$5,[1]非R能力!$B$8:$F$558,$C797+1,0)</f>
        <v>65041.336099987413</v>
      </c>
      <c r="R797" s="3">
        <f>HLOOKUP(R$5,[1]非R能力!$B$8:$F$558,$C797+1,0)</f>
        <v>19072.16072556681</v>
      </c>
      <c r="S797" s="3">
        <f>HLOOKUP(S$5,[1]非R能力!$B$8:$F$558,$C797+1,0)</f>
        <v>25511.662391458391</v>
      </c>
      <c r="T797" s="3">
        <f>INDEX([1]非R能力!$H$9:$H$558,D797)</f>
        <v>23098.521600000004</v>
      </c>
      <c r="U797" s="3">
        <f>IF(E797="小怪",0,IF(INDEX([1]非R能力!$FK$9:$FK$558,C797)=0,0,10))</f>
        <v>0</v>
      </c>
      <c r="V797" s="3">
        <f>IF(E797="小怪",0,IF(INDEX([1]非R能力!$FH$9:$FH$558,C797)=0,0,5000))</f>
        <v>0</v>
      </c>
      <c r="W797" s="3">
        <f>HLOOKUP(W$5,[2]人物技能基础!$O$3:$Q$553,$C797+1,0)</f>
        <v>3.637142857142857</v>
      </c>
      <c r="X797" s="3">
        <f>HLOOKUP(X$5,[2]人物技能基础!$O$3:$Q$553,$C797+1,0)</f>
        <v>2.0186428571428574</v>
      </c>
      <c r="Y797" s="3">
        <f>HLOOKUP(Y$5,[2]人物技能基础!$O$3:$Q$553,$C797+1,0)</f>
        <v>99.964285714285708</v>
      </c>
      <c r="Z797" s="3">
        <f t="shared" si="73"/>
        <v>600274</v>
      </c>
      <c r="AA797" s="3">
        <f t="shared" si="74"/>
        <v>13008</v>
      </c>
      <c r="AB797" s="3">
        <f t="shared" si="75"/>
        <v>0</v>
      </c>
      <c r="AC797" s="3">
        <f t="shared" si="76"/>
        <v>25511</v>
      </c>
      <c r="AD797" s="3">
        <f t="shared" si="77"/>
        <v>19072</v>
      </c>
    </row>
    <row r="798" spans="1:30" x14ac:dyDescent="0.15">
      <c r="A798" s="3">
        <v>793</v>
      </c>
      <c r="B798" s="3" t="str">
        <f t="shared" si="72"/>
        <v>关卡793小怪</v>
      </c>
      <c r="C798" s="3">
        <f>INDEX([3]关卡!$J$19:$J$2018,A798)</f>
        <v>340</v>
      </c>
      <c r="D798" s="3">
        <f>INDEX([3]关卡!$N$19:$N$2018,A798)</f>
        <v>340</v>
      </c>
      <c r="E798" s="3" t="s">
        <v>24</v>
      </c>
      <c r="F798" s="3" t="s">
        <v>26</v>
      </c>
      <c r="G798" s="3">
        <v>3</v>
      </c>
      <c r="H798" s="3">
        <v>0</v>
      </c>
      <c r="I798" s="3">
        <v>0</v>
      </c>
      <c r="J798" s="4">
        <v>1</v>
      </c>
      <c r="K798" s="4">
        <v>1</v>
      </c>
      <c r="L798" s="4">
        <v>2</v>
      </c>
      <c r="M798" s="3">
        <v>15</v>
      </c>
      <c r="N798" s="3">
        <v>2</v>
      </c>
      <c r="O798" s="3">
        <f>HLOOKUP(O$5,[1]非R能力!$B$8:$F$558,$C798+1,0)</f>
        <v>731179.02281691809</v>
      </c>
      <c r="P798" s="3">
        <f>HLOOKUP(P$5,[1]非R能力!$B$8:$F$558,$C798+1,0)</f>
        <v>112410.10371827686</v>
      </c>
      <c r="Q798" s="3">
        <f>HLOOKUP(Q$5,[1]非R能力!$B$8:$F$558,$C798+1,0)</f>
        <v>65041.336099987413</v>
      </c>
      <c r="R798" s="3">
        <f>HLOOKUP(R$5,[1]非R能力!$B$8:$F$558,$C798+1,0)</f>
        <v>19072.16072556681</v>
      </c>
      <c r="S798" s="3">
        <f>HLOOKUP(S$5,[1]非R能力!$B$8:$F$558,$C798+1,0)</f>
        <v>25511.662391458391</v>
      </c>
      <c r="T798" s="3">
        <f>INDEX([1]非R能力!$H$9:$H$558,D798)</f>
        <v>23098.521600000004</v>
      </c>
      <c r="U798" s="3">
        <f>IF(E798="小怪",0,IF(INDEX([1]非R能力!$FK$9:$FK$558,C798)=0,0,10))</f>
        <v>0</v>
      </c>
      <c r="V798" s="3">
        <f>IF(E798="小怪",0,IF(INDEX([1]非R能力!$FH$9:$FH$558,C798)=0,0,5000))</f>
        <v>0</v>
      </c>
      <c r="W798" s="3">
        <f>HLOOKUP(W$5,[2]人物技能基础!$O$3:$Q$553,$C798+1,0)</f>
        <v>3.637142857142857</v>
      </c>
      <c r="X798" s="3">
        <f>HLOOKUP(X$5,[2]人物技能基础!$O$3:$Q$553,$C798+1,0)</f>
        <v>2.0186428571428574</v>
      </c>
      <c r="Y798" s="3">
        <f>HLOOKUP(Y$5,[2]人物技能基础!$O$3:$Q$553,$C798+1,0)</f>
        <v>99.964285714285708</v>
      </c>
      <c r="Z798" s="3">
        <f t="shared" si="73"/>
        <v>600274</v>
      </c>
      <c r="AA798" s="3">
        <f t="shared" si="74"/>
        <v>13008</v>
      </c>
      <c r="AB798" s="3">
        <f t="shared" si="75"/>
        <v>0</v>
      </c>
      <c r="AC798" s="3">
        <f t="shared" si="76"/>
        <v>25511</v>
      </c>
      <c r="AD798" s="3">
        <f t="shared" si="77"/>
        <v>19072</v>
      </c>
    </row>
    <row r="799" spans="1:30" x14ac:dyDescent="0.15">
      <c r="A799" s="3">
        <v>794</v>
      </c>
      <c r="B799" s="3" t="str">
        <f t="shared" si="72"/>
        <v>关卡794小怪</v>
      </c>
      <c r="C799" s="3">
        <f>INDEX([3]关卡!$J$19:$J$2018,A799)</f>
        <v>340</v>
      </c>
      <c r="D799" s="3">
        <f>INDEX([3]关卡!$N$19:$N$2018,A799)</f>
        <v>340</v>
      </c>
      <c r="E799" s="3" t="s">
        <v>24</v>
      </c>
      <c r="F799" s="3" t="s">
        <v>26</v>
      </c>
      <c r="G799" s="3">
        <v>3</v>
      </c>
      <c r="H799" s="3">
        <v>0</v>
      </c>
      <c r="I799" s="3">
        <v>0</v>
      </c>
      <c r="J799" s="4">
        <v>1</v>
      </c>
      <c r="K799" s="4">
        <v>1</v>
      </c>
      <c r="L799" s="4">
        <v>2</v>
      </c>
      <c r="M799" s="3">
        <v>15</v>
      </c>
      <c r="N799" s="3">
        <v>2</v>
      </c>
      <c r="O799" s="3">
        <f>HLOOKUP(O$5,[1]非R能力!$B$8:$F$558,$C799+1,0)</f>
        <v>731179.02281691809</v>
      </c>
      <c r="P799" s="3">
        <f>HLOOKUP(P$5,[1]非R能力!$B$8:$F$558,$C799+1,0)</f>
        <v>112410.10371827686</v>
      </c>
      <c r="Q799" s="3">
        <f>HLOOKUP(Q$5,[1]非R能力!$B$8:$F$558,$C799+1,0)</f>
        <v>65041.336099987413</v>
      </c>
      <c r="R799" s="3">
        <f>HLOOKUP(R$5,[1]非R能力!$B$8:$F$558,$C799+1,0)</f>
        <v>19072.16072556681</v>
      </c>
      <c r="S799" s="3">
        <f>HLOOKUP(S$5,[1]非R能力!$B$8:$F$558,$C799+1,0)</f>
        <v>25511.662391458391</v>
      </c>
      <c r="T799" s="3">
        <f>INDEX([1]非R能力!$H$9:$H$558,D799)</f>
        <v>23098.521600000004</v>
      </c>
      <c r="U799" s="3">
        <f>IF(E799="小怪",0,IF(INDEX([1]非R能力!$FK$9:$FK$558,C799)=0,0,10))</f>
        <v>0</v>
      </c>
      <c r="V799" s="3">
        <f>IF(E799="小怪",0,IF(INDEX([1]非R能力!$FH$9:$FH$558,C799)=0,0,5000))</f>
        <v>0</v>
      </c>
      <c r="W799" s="3">
        <f>HLOOKUP(W$5,[2]人物技能基础!$O$3:$Q$553,$C799+1,0)</f>
        <v>3.637142857142857</v>
      </c>
      <c r="X799" s="3">
        <f>HLOOKUP(X$5,[2]人物技能基础!$O$3:$Q$553,$C799+1,0)</f>
        <v>2.0186428571428574</v>
      </c>
      <c r="Y799" s="3">
        <f>HLOOKUP(Y$5,[2]人物技能基础!$O$3:$Q$553,$C799+1,0)</f>
        <v>99.964285714285708</v>
      </c>
      <c r="Z799" s="3">
        <f t="shared" si="73"/>
        <v>600274</v>
      </c>
      <c r="AA799" s="3">
        <f t="shared" si="74"/>
        <v>13008</v>
      </c>
      <c r="AB799" s="3">
        <f t="shared" si="75"/>
        <v>0</v>
      </c>
      <c r="AC799" s="3">
        <f t="shared" si="76"/>
        <v>25511</v>
      </c>
      <c r="AD799" s="3">
        <f t="shared" si="77"/>
        <v>19072</v>
      </c>
    </row>
    <row r="800" spans="1:30" x14ac:dyDescent="0.15">
      <c r="A800" s="3">
        <v>795</v>
      </c>
      <c r="B800" s="3" t="str">
        <f t="shared" si="72"/>
        <v>关卡795小怪</v>
      </c>
      <c r="C800" s="3">
        <f>INDEX([3]关卡!$J$19:$J$2018,A800)</f>
        <v>340</v>
      </c>
      <c r="D800" s="3">
        <f>INDEX([3]关卡!$N$19:$N$2018,A800)</f>
        <v>340</v>
      </c>
      <c r="E800" s="3" t="s">
        <v>24</v>
      </c>
      <c r="F800" s="3" t="s">
        <v>26</v>
      </c>
      <c r="G800" s="3">
        <v>3</v>
      </c>
      <c r="H800" s="3">
        <v>0</v>
      </c>
      <c r="I800" s="3">
        <v>0</v>
      </c>
      <c r="J800" s="4">
        <v>1</v>
      </c>
      <c r="K800" s="4">
        <v>1</v>
      </c>
      <c r="L800" s="4">
        <v>2</v>
      </c>
      <c r="M800" s="3">
        <v>15</v>
      </c>
      <c r="N800" s="3">
        <v>2</v>
      </c>
      <c r="O800" s="3">
        <f>HLOOKUP(O$5,[1]非R能力!$B$8:$F$558,$C800+1,0)</f>
        <v>731179.02281691809</v>
      </c>
      <c r="P800" s="3">
        <f>HLOOKUP(P$5,[1]非R能力!$B$8:$F$558,$C800+1,0)</f>
        <v>112410.10371827686</v>
      </c>
      <c r="Q800" s="3">
        <f>HLOOKUP(Q$5,[1]非R能力!$B$8:$F$558,$C800+1,0)</f>
        <v>65041.336099987413</v>
      </c>
      <c r="R800" s="3">
        <f>HLOOKUP(R$5,[1]非R能力!$B$8:$F$558,$C800+1,0)</f>
        <v>19072.16072556681</v>
      </c>
      <c r="S800" s="3">
        <f>HLOOKUP(S$5,[1]非R能力!$B$8:$F$558,$C800+1,0)</f>
        <v>25511.662391458391</v>
      </c>
      <c r="T800" s="3">
        <f>INDEX([1]非R能力!$H$9:$H$558,D800)</f>
        <v>23098.521600000004</v>
      </c>
      <c r="U800" s="3">
        <f>IF(E800="小怪",0,IF(INDEX([1]非R能力!$FK$9:$FK$558,C800)=0,0,10))</f>
        <v>0</v>
      </c>
      <c r="V800" s="3">
        <f>IF(E800="小怪",0,IF(INDEX([1]非R能力!$FH$9:$FH$558,C800)=0,0,5000))</f>
        <v>0</v>
      </c>
      <c r="W800" s="3">
        <f>HLOOKUP(W$5,[2]人物技能基础!$O$3:$Q$553,$C800+1,0)</f>
        <v>3.637142857142857</v>
      </c>
      <c r="X800" s="3">
        <f>HLOOKUP(X$5,[2]人物技能基础!$O$3:$Q$553,$C800+1,0)</f>
        <v>2.0186428571428574</v>
      </c>
      <c r="Y800" s="3">
        <f>HLOOKUP(Y$5,[2]人物技能基础!$O$3:$Q$553,$C800+1,0)</f>
        <v>99.964285714285708</v>
      </c>
      <c r="Z800" s="3">
        <f t="shared" si="73"/>
        <v>600274</v>
      </c>
      <c r="AA800" s="3">
        <f t="shared" si="74"/>
        <v>13008</v>
      </c>
      <c r="AB800" s="3">
        <f t="shared" si="75"/>
        <v>0</v>
      </c>
      <c r="AC800" s="3">
        <f t="shared" si="76"/>
        <v>25511</v>
      </c>
      <c r="AD800" s="3">
        <f t="shared" si="77"/>
        <v>19072</v>
      </c>
    </row>
    <row r="801" spans="1:30" x14ac:dyDescent="0.15">
      <c r="A801" s="3">
        <v>796</v>
      </c>
      <c r="B801" s="3" t="str">
        <f t="shared" si="72"/>
        <v>关卡796小怪</v>
      </c>
      <c r="C801" s="3">
        <f>INDEX([3]关卡!$J$19:$J$2018,A801)</f>
        <v>341</v>
      </c>
      <c r="D801" s="3">
        <f>INDEX([3]关卡!$N$19:$N$2018,A801)</f>
        <v>341</v>
      </c>
      <c r="E801" s="3" t="s">
        <v>24</v>
      </c>
      <c r="F801" s="3" t="s">
        <v>26</v>
      </c>
      <c r="G801" s="3">
        <v>3</v>
      </c>
      <c r="H801" s="3">
        <v>0</v>
      </c>
      <c r="I801" s="3">
        <v>0</v>
      </c>
      <c r="J801" s="4">
        <v>1</v>
      </c>
      <c r="K801" s="4">
        <v>1</v>
      </c>
      <c r="L801" s="4">
        <v>2</v>
      </c>
      <c r="M801" s="3">
        <v>15</v>
      </c>
      <c r="N801" s="3">
        <v>2</v>
      </c>
      <c r="O801" s="3">
        <f>HLOOKUP(O$5,[1]非R能力!$B$8:$F$558,$C801+1,0)</f>
        <v>756538.34773719392</v>
      </c>
      <c r="P801" s="3">
        <f>HLOOKUP(P$5,[1]非R能力!$B$8:$F$558,$C801+1,0)</f>
        <v>113409.52008195611</v>
      </c>
      <c r="Q801" s="3">
        <f>HLOOKUP(Q$5,[1]非R能力!$B$8:$F$558,$C801+1,0)</f>
        <v>65435.390343406725</v>
      </c>
      <c r="R801" s="3">
        <f>HLOOKUP(R$5,[1]非R能力!$B$8:$F$558,$C801+1,0)</f>
        <v>19163.094279773279</v>
      </c>
      <c r="S801" s="3">
        <f>HLOOKUP(S$5,[1]非R能力!$B$8:$F$558,$C801+1,0)</f>
        <v>25615.693328168185</v>
      </c>
      <c r="T801" s="3">
        <f>INDEX([1]非R能力!$H$9:$H$558,D801)</f>
        <v>23244.212134593603</v>
      </c>
      <c r="U801" s="3">
        <f>IF(E801="小怪",0,IF(INDEX([1]非R能力!$FK$9:$FK$558,C801)=0,0,10))</f>
        <v>0</v>
      </c>
      <c r="V801" s="3">
        <f>IF(E801="小怪",0,IF(INDEX([1]非R能力!$FH$9:$FH$558,C801)=0,0,5000))</f>
        <v>0</v>
      </c>
      <c r="W801" s="3">
        <f>HLOOKUP(W$5,[2]人物技能基础!$O$3:$Q$553,$C801+1,0)</f>
        <v>3.637142857142857</v>
      </c>
      <c r="X801" s="3">
        <f>HLOOKUP(X$5,[2]人物技能基础!$O$3:$Q$553,$C801+1,0)</f>
        <v>2.0186428571428574</v>
      </c>
      <c r="Y801" s="3">
        <f>HLOOKUP(Y$5,[2]人物技能基础!$O$3:$Q$553,$C801+1,0)</f>
        <v>99.964285714285708</v>
      </c>
      <c r="Z801" s="3">
        <f t="shared" si="73"/>
        <v>605465</v>
      </c>
      <c r="AA801" s="3">
        <f t="shared" si="74"/>
        <v>13087</v>
      </c>
      <c r="AB801" s="3">
        <f t="shared" si="75"/>
        <v>0</v>
      </c>
      <c r="AC801" s="3">
        <f t="shared" si="76"/>
        <v>25615</v>
      </c>
      <c r="AD801" s="3">
        <f t="shared" si="77"/>
        <v>19163</v>
      </c>
    </row>
    <row r="802" spans="1:30" x14ac:dyDescent="0.15">
      <c r="A802" s="3">
        <v>797</v>
      </c>
      <c r="B802" s="3" t="str">
        <f t="shared" si="72"/>
        <v>关卡797小怪</v>
      </c>
      <c r="C802" s="3">
        <f>INDEX([3]关卡!$J$19:$J$2018,A802)</f>
        <v>341</v>
      </c>
      <c r="D802" s="3">
        <f>INDEX([3]关卡!$N$19:$N$2018,A802)</f>
        <v>341</v>
      </c>
      <c r="E802" s="3" t="s">
        <v>24</v>
      </c>
      <c r="F802" s="3" t="s">
        <v>26</v>
      </c>
      <c r="G802" s="3">
        <v>3</v>
      </c>
      <c r="H802" s="3">
        <v>0</v>
      </c>
      <c r="I802" s="3">
        <v>0</v>
      </c>
      <c r="J802" s="4">
        <v>1</v>
      </c>
      <c r="K802" s="4">
        <v>1</v>
      </c>
      <c r="L802" s="4">
        <v>2</v>
      </c>
      <c r="M802" s="3">
        <v>15</v>
      </c>
      <c r="N802" s="3">
        <v>2</v>
      </c>
      <c r="O802" s="3">
        <f>HLOOKUP(O$5,[1]非R能力!$B$8:$F$558,$C802+1,0)</f>
        <v>756538.34773719392</v>
      </c>
      <c r="P802" s="3">
        <f>HLOOKUP(P$5,[1]非R能力!$B$8:$F$558,$C802+1,0)</f>
        <v>113409.52008195611</v>
      </c>
      <c r="Q802" s="3">
        <f>HLOOKUP(Q$5,[1]非R能力!$B$8:$F$558,$C802+1,0)</f>
        <v>65435.390343406725</v>
      </c>
      <c r="R802" s="3">
        <f>HLOOKUP(R$5,[1]非R能力!$B$8:$F$558,$C802+1,0)</f>
        <v>19163.094279773279</v>
      </c>
      <c r="S802" s="3">
        <f>HLOOKUP(S$5,[1]非R能力!$B$8:$F$558,$C802+1,0)</f>
        <v>25615.693328168185</v>
      </c>
      <c r="T802" s="3">
        <f>INDEX([1]非R能力!$H$9:$H$558,D802)</f>
        <v>23244.212134593603</v>
      </c>
      <c r="U802" s="3">
        <f>IF(E802="小怪",0,IF(INDEX([1]非R能力!$FK$9:$FK$558,C802)=0,0,10))</f>
        <v>0</v>
      </c>
      <c r="V802" s="3">
        <f>IF(E802="小怪",0,IF(INDEX([1]非R能力!$FH$9:$FH$558,C802)=0,0,5000))</f>
        <v>0</v>
      </c>
      <c r="W802" s="3">
        <f>HLOOKUP(W$5,[2]人物技能基础!$O$3:$Q$553,$C802+1,0)</f>
        <v>3.637142857142857</v>
      </c>
      <c r="X802" s="3">
        <f>HLOOKUP(X$5,[2]人物技能基础!$O$3:$Q$553,$C802+1,0)</f>
        <v>2.0186428571428574</v>
      </c>
      <c r="Y802" s="3">
        <f>HLOOKUP(Y$5,[2]人物技能基础!$O$3:$Q$553,$C802+1,0)</f>
        <v>99.964285714285708</v>
      </c>
      <c r="Z802" s="3">
        <f t="shared" si="73"/>
        <v>605465</v>
      </c>
      <c r="AA802" s="3">
        <f t="shared" si="74"/>
        <v>13087</v>
      </c>
      <c r="AB802" s="3">
        <f t="shared" si="75"/>
        <v>0</v>
      </c>
      <c r="AC802" s="3">
        <f t="shared" si="76"/>
        <v>25615</v>
      </c>
      <c r="AD802" s="3">
        <f t="shared" si="77"/>
        <v>19163</v>
      </c>
    </row>
    <row r="803" spans="1:30" x14ac:dyDescent="0.15">
      <c r="A803" s="3">
        <v>798</v>
      </c>
      <c r="B803" s="3" t="str">
        <f t="shared" si="72"/>
        <v>关卡798小怪</v>
      </c>
      <c r="C803" s="3">
        <f>INDEX([3]关卡!$J$19:$J$2018,A803)</f>
        <v>341</v>
      </c>
      <c r="D803" s="3">
        <f>INDEX([3]关卡!$N$19:$N$2018,A803)</f>
        <v>341</v>
      </c>
      <c r="E803" s="3" t="s">
        <v>24</v>
      </c>
      <c r="F803" s="3" t="s">
        <v>26</v>
      </c>
      <c r="G803" s="3">
        <v>3</v>
      </c>
      <c r="H803" s="3">
        <v>0</v>
      </c>
      <c r="I803" s="3">
        <v>0</v>
      </c>
      <c r="J803" s="4">
        <v>1</v>
      </c>
      <c r="K803" s="4">
        <v>1</v>
      </c>
      <c r="L803" s="4">
        <v>2</v>
      </c>
      <c r="M803" s="3">
        <v>15</v>
      </c>
      <c r="N803" s="3">
        <v>2</v>
      </c>
      <c r="O803" s="3">
        <f>HLOOKUP(O$5,[1]非R能力!$B$8:$F$558,$C803+1,0)</f>
        <v>756538.34773719392</v>
      </c>
      <c r="P803" s="3">
        <f>HLOOKUP(P$5,[1]非R能力!$B$8:$F$558,$C803+1,0)</f>
        <v>113409.52008195611</v>
      </c>
      <c r="Q803" s="3">
        <f>HLOOKUP(Q$5,[1]非R能力!$B$8:$F$558,$C803+1,0)</f>
        <v>65435.390343406725</v>
      </c>
      <c r="R803" s="3">
        <f>HLOOKUP(R$5,[1]非R能力!$B$8:$F$558,$C803+1,0)</f>
        <v>19163.094279773279</v>
      </c>
      <c r="S803" s="3">
        <f>HLOOKUP(S$5,[1]非R能力!$B$8:$F$558,$C803+1,0)</f>
        <v>25615.693328168185</v>
      </c>
      <c r="T803" s="3">
        <f>INDEX([1]非R能力!$H$9:$H$558,D803)</f>
        <v>23244.212134593603</v>
      </c>
      <c r="U803" s="3">
        <f>IF(E803="小怪",0,IF(INDEX([1]非R能力!$FK$9:$FK$558,C803)=0,0,10))</f>
        <v>0</v>
      </c>
      <c r="V803" s="3">
        <f>IF(E803="小怪",0,IF(INDEX([1]非R能力!$FH$9:$FH$558,C803)=0,0,5000))</f>
        <v>0</v>
      </c>
      <c r="W803" s="3">
        <f>HLOOKUP(W$5,[2]人物技能基础!$O$3:$Q$553,$C803+1,0)</f>
        <v>3.637142857142857</v>
      </c>
      <c r="X803" s="3">
        <f>HLOOKUP(X$5,[2]人物技能基础!$O$3:$Q$553,$C803+1,0)</f>
        <v>2.0186428571428574</v>
      </c>
      <c r="Y803" s="3">
        <f>HLOOKUP(Y$5,[2]人物技能基础!$O$3:$Q$553,$C803+1,0)</f>
        <v>99.964285714285708</v>
      </c>
      <c r="Z803" s="3">
        <f t="shared" si="73"/>
        <v>605465</v>
      </c>
      <c r="AA803" s="3">
        <f t="shared" si="74"/>
        <v>13087</v>
      </c>
      <c r="AB803" s="3">
        <f t="shared" si="75"/>
        <v>0</v>
      </c>
      <c r="AC803" s="3">
        <f t="shared" si="76"/>
        <v>25615</v>
      </c>
      <c r="AD803" s="3">
        <f t="shared" si="77"/>
        <v>19163</v>
      </c>
    </row>
    <row r="804" spans="1:30" x14ac:dyDescent="0.15">
      <c r="A804" s="3">
        <v>799</v>
      </c>
      <c r="B804" s="3" t="str">
        <f t="shared" si="72"/>
        <v>关卡799小怪</v>
      </c>
      <c r="C804" s="3">
        <f>INDEX([3]关卡!$J$19:$J$2018,A804)</f>
        <v>341</v>
      </c>
      <c r="D804" s="3">
        <f>INDEX([3]关卡!$N$19:$N$2018,A804)</f>
        <v>341</v>
      </c>
      <c r="E804" s="3" t="s">
        <v>24</v>
      </c>
      <c r="F804" s="3" t="s">
        <v>26</v>
      </c>
      <c r="G804" s="3">
        <v>3</v>
      </c>
      <c r="H804" s="3">
        <v>0</v>
      </c>
      <c r="I804" s="3">
        <v>0</v>
      </c>
      <c r="J804" s="4">
        <v>1</v>
      </c>
      <c r="K804" s="4">
        <v>1</v>
      </c>
      <c r="L804" s="4">
        <v>2</v>
      </c>
      <c r="M804" s="3">
        <v>15</v>
      </c>
      <c r="N804" s="3">
        <v>2</v>
      </c>
      <c r="O804" s="3">
        <f>HLOOKUP(O$5,[1]非R能力!$B$8:$F$558,$C804+1,0)</f>
        <v>756538.34773719392</v>
      </c>
      <c r="P804" s="3">
        <f>HLOOKUP(P$5,[1]非R能力!$B$8:$F$558,$C804+1,0)</f>
        <v>113409.52008195611</v>
      </c>
      <c r="Q804" s="3">
        <f>HLOOKUP(Q$5,[1]非R能力!$B$8:$F$558,$C804+1,0)</f>
        <v>65435.390343406725</v>
      </c>
      <c r="R804" s="3">
        <f>HLOOKUP(R$5,[1]非R能力!$B$8:$F$558,$C804+1,0)</f>
        <v>19163.094279773279</v>
      </c>
      <c r="S804" s="3">
        <f>HLOOKUP(S$5,[1]非R能力!$B$8:$F$558,$C804+1,0)</f>
        <v>25615.693328168185</v>
      </c>
      <c r="T804" s="3">
        <f>INDEX([1]非R能力!$H$9:$H$558,D804)</f>
        <v>23244.212134593603</v>
      </c>
      <c r="U804" s="3">
        <f>IF(E804="小怪",0,IF(INDEX([1]非R能力!$FK$9:$FK$558,C804)=0,0,10))</f>
        <v>0</v>
      </c>
      <c r="V804" s="3">
        <f>IF(E804="小怪",0,IF(INDEX([1]非R能力!$FH$9:$FH$558,C804)=0,0,5000))</f>
        <v>0</v>
      </c>
      <c r="W804" s="3">
        <f>HLOOKUP(W$5,[2]人物技能基础!$O$3:$Q$553,$C804+1,0)</f>
        <v>3.637142857142857</v>
      </c>
      <c r="X804" s="3">
        <f>HLOOKUP(X$5,[2]人物技能基础!$O$3:$Q$553,$C804+1,0)</f>
        <v>2.0186428571428574</v>
      </c>
      <c r="Y804" s="3">
        <f>HLOOKUP(Y$5,[2]人物技能基础!$O$3:$Q$553,$C804+1,0)</f>
        <v>99.964285714285708</v>
      </c>
      <c r="Z804" s="3">
        <f t="shared" si="73"/>
        <v>605465</v>
      </c>
      <c r="AA804" s="3">
        <f t="shared" si="74"/>
        <v>13087</v>
      </c>
      <c r="AB804" s="3">
        <f t="shared" si="75"/>
        <v>0</v>
      </c>
      <c r="AC804" s="3">
        <f t="shared" si="76"/>
        <v>25615</v>
      </c>
      <c r="AD804" s="3">
        <f t="shared" si="77"/>
        <v>19163</v>
      </c>
    </row>
    <row r="805" spans="1:30" x14ac:dyDescent="0.15">
      <c r="A805" s="3">
        <v>800</v>
      </c>
      <c r="B805" s="3" t="str">
        <f t="shared" si="72"/>
        <v>关卡800小怪</v>
      </c>
      <c r="C805" s="3">
        <f>INDEX([3]关卡!$J$19:$J$2018,A805)</f>
        <v>341</v>
      </c>
      <c r="D805" s="3">
        <f>INDEX([3]关卡!$N$19:$N$2018,A805)</f>
        <v>341</v>
      </c>
      <c r="E805" s="3" t="s">
        <v>24</v>
      </c>
      <c r="F805" s="3" t="s">
        <v>26</v>
      </c>
      <c r="G805" s="3">
        <v>3</v>
      </c>
      <c r="H805" s="3">
        <v>0</v>
      </c>
      <c r="I805" s="3">
        <v>0</v>
      </c>
      <c r="J805" s="4">
        <v>1</v>
      </c>
      <c r="K805" s="4">
        <v>1</v>
      </c>
      <c r="L805" s="4">
        <v>2</v>
      </c>
      <c r="M805" s="3">
        <v>15</v>
      </c>
      <c r="N805" s="3">
        <v>2</v>
      </c>
      <c r="O805" s="3">
        <f>HLOOKUP(O$5,[1]非R能力!$B$8:$F$558,$C805+1,0)</f>
        <v>756538.34773719392</v>
      </c>
      <c r="P805" s="3">
        <f>HLOOKUP(P$5,[1]非R能力!$B$8:$F$558,$C805+1,0)</f>
        <v>113409.52008195611</v>
      </c>
      <c r="Q805" s="3">
        <f>HLOOKUP(Q$5,[1]非R能力!$B$8:$F$558,$C805+1,0)</f>
        <v>65435.390343406725</v>
      </c>
      <c r="R805" s="3">
        <f>HLOOKUP(R$5,[1]非R能力!$B$8:$F$558,$C805+1,0)</f>
        <v>19163.094279773279</v>
      </c>
      <c r="S805" s="3">
        <f>HLOOKUP(S$5,[1]非R能力!$B$8:$F$558,$C805+1,0)</f>
        <v>25615.693328168185</v>
      </c>
      <c r="T805" s="3">
        <f>INDEX([1]非R能力!$H$9:$H$558,D805)</f>
        <v>23244.212134593603</v>
      </c>
      <c r="U805" s="3">
        <f>IF(E805="小怪",0,IF(INDEX([1]非R能力!$FK$9:$FK$558,C805)=0,0,10))</f>
        <v>0</v>
      </c>
      <c r="V805" s="3">
        <f>IF(E805="小怪",0,IF(INDEX([1]非R能力!$FH$9:$FH$558,C805)=0,0,5000))</f>
        <v>0</v>
      </c>
      <c r="W805" s="3">
        <f>HLOOKUP(W$5,[2]人物技能基础!$O$3:$Q$553,$C805+1,0)</f>
        <v>3.637142857142857</v>
      </c>
      <c r="X805" s="3">
        <f>HLOOKUP(X$5,[2]人物技能基础!$O$3:$Q$553,$C805+1,0)</f>
        <v>2.0186428571428574</v>
      </c>
      <c r="Y805" s="3">
        <f>HLOOKUP(Y$5,[2]人物技能基础!$O$3:$Q$553,$C805+1,0)</f>
        <v>99.964285714285708</v>
      </c>
      <c r="Z805" s="3">
        <f t="shared" si="73"/>
        <v>605465</v>
      </c>
      <c r="AA805" s="3">
        <f t="shared" si="74"/>
        <v>13087</v>
      </c>
      <c r="AB805" s="3">
        <f t="shared" si="75"/>
        <v>0</v>
      </c>
      <c r="AC805" s="3">
        <f t="shared" si="76"/>
        <v>25615</v>
      </c>
      <c r="AD805" s="3">
        <f t="shared" si="77"/>
        <v>19163</v>
      </c>
    </row>
    <row r="806" spans="1:30" x14ac:dyDescent="0.15">
      <c r="A806" s="3">
        <v>801</v>
      </c>
      <c r="B806" s="3" t="str">
        <f t="shared" si="72"/>
        <v>关卡801小怪</v>
      </c>
      <c r="C806" s="3">
        <f>INDEX([3]关卡!$J$19:$J$2018,A806)</f>
        <v>341</v>
      </c>
      <c r="D806" s="3">
        <f>INDEX([3]关卡!$N$19:$N$2018,A806)</f>
        <v>341</v>
      </c>
      <c r="E806" s="3" t="s">
        <v>24</v>
      </c>
      <c r="F806" s="3" t="s">
        <v>26</v>
      </c>
      <c r="G806" s="3">
        <v>3</v>
      </c>
      <c r="H806" s="3">
        <v>0</v>
      </c>
      <c r="I806" s="3">
        <v>0</v>
      </c>
      <c r="J806" s="4">
        <v>1</v>
      </c>
      <c r="K806" s="4">
        <v>1</v>
      </c>
      <c r="L806" s="4">
        <v>2</v>
      </c>
      <c r="M806" s="3">
        <v>15</v>
      </c>
      <c r="N806" s="3">
        <v>2</v>
      </c>
      <c r="O806" s="3">
        <f>HLOOKUP(O$5,[1]非R能力!$B$8:$F$558,$C806+1,0)</f>
        <v>756538.34773719392</v>
      </c>
      <c r="P806" s="3">
        <f>HLOOKUP(P$5,[1]非R能力!$B$8:$F$558,$C806+1,0)</f>
        <v>113409.52008195611</v>
      </c>
      <c r="Q806" s="3">
        <f>HLOOKUP(Q$5,[1]非R能力!$B$8:$F$558,$C806+1,0)</f>
        <v>65435.390343406725</v>
      </c>
      <c r="R806" s="3">
        <f>HLOOKUP(R$5,[1]非R能力!$B$8:$F$558,$C806+1,0)</f>
        <v>19163.094279773279</v>
      </c>
      <c r="S806" s="3">
        <f>HLOOKUP(S$5,[1]非R能力!$B$8:$F$558,$C806+1,0)</f>
        <v>25615.693328168185</v>
      </c>
      <c r="T806" s="3">
        <f>INDEX([1]非R能力!$H$9:$H$558,D806)</f>
        <v>23244.212134593603</v>
      </c>
      <c r="U806" s="3">
        <f>IF(E806="小怪",0,IF(INDEX([1]非R能力!$FK$9:$FK$558,C806)=0,0,10))</f>
        <v>0</v>
      </c>
      <c r="V806" s="3">
        <f>IF(E806="小怪",0,IF(INDEX([1]非R能力!$FH$9:$FH$558,C806)=0,0,5000))</f>
        <v>0</v>
      </c>
      <c r="W806" s="3">
        <f>HLOOKUP(W$5,[2]人物技能基础!$O$3:$Q$553,$C806+1,0)</f>
        <v>3.637142857142857</v>
      </c>
      <c r="X806" s="3">
        <f>HLOOKUP(X$5,[2]人物技能基础!$O$3:$Q$553,$C806+1,0)</f>
        <v>2.0186428571428574</v>
      </c>
      <c r="Y806" s="3">
        <f>HLOOKUP(Y$5,[2]人物技能基础!$O$3:$Q$553,$C806+1,0)</f>
        <v>99.964285714285708</v>
      </c>
      <c r="Z806" s="3">
        <f t="shared" si="73"/>
        <v>605465</v>
      </c>
      <c r="AA806" s="3">
        <f t="shared" si="74"/>
        <v>13087</v>
      </c>
      <c r="AB806" s="3">
        <f t="shared" si="75"/>
        <v>0</v>
      </c>
      <c r="AC806" s="3">
        <f t="shared" si="76"/>
        <v>25615</v>
      </c>
      <c r="AD806" s="3">
        <f t="shared" si="77"/>
        <v>19163</v>
      </c>
    </row>
    <row r="807" spans="1:30" x14ac:dyDescent="0.15">
      <c r="A807" s="3">
        <v>802</v>
      </c>
      <c r="B807" s="3" t="str">
        <f t="shared" si="72"/>
        <v>关卡802小怪</v>
      </c>
      <c r="C807" s="3">
        <f>INDEX([3]关卡!$J$19:$J$2018,A807)</f>
        <v>342</v>
      </c>
      <c r="D807" s="3">
        <f>INDEX([3]关卡!$N$19:$N$2018,A807)</f>
        <v>342</v>
      </c>
      <c r="E807" s="3" t="s">
        <v>24</v>
      </c>
      <c r="F807" s="3" t="s">
        <v>26</v>
      </c>
      <c r="G807" s="3">
        <v>3</v>
      </c>
      <c r="H807" s="3">
        <v>0</v>
      </c>
      <c r="I807" s="3">
        <v>0</v>
      </c>
      <c r="J807" s="4">
        <v>1</v>
      </c>
      <c r="K807" s="4">
        <v>1</v>
      </c>
      <c r="L807" s="4">
        <v>2</v>
      </c>
      <c r="M807" s="3">
        <v>15</v>
      </c>
      <c r="N807" s="3">
        <v>2</v>
      </c>
      <c r="O807" s="3">
        <f>HLOOKUP(O$5,[1]非R能力!$B$8:$F$558,$C807+1,0)</f>
        <v>762598.52011393372</v>
      </c>
      <c r="P807" s="3">
        <f>HLOOKUP(P$5,[1]非R能力!$B$8:$F$558,$C807+1,0)</f>
        <v>114144.60385005953</v>
      </c>
      <c r="Q807" s="3">
        <f>HLOOKUP(Q$5,[1]非R能力!$B$8:$F$558,$C807+1,0)</f>
        <v>65763.757764972732</v>
      </c>
      <c r="R807" s="3">
        <f>HLOOKUP(R$5,[1]非R能力!$B$8:$F$558,$C807+1,0)</f>
        <v>19252.087590747637</v>
      </c>
      <c r="S807" s="3">
        <f>HLOOKUP(S$5,[1]非R能力!$B$8:$F$558,$C807+1,0)</f>
        <v>25738.248045217591</v>
      </c>
      <c r="T807" s="3">
        <f>INDEX([1]非R能力!$H$9:$H$558,D807)</f>
        <v>23390.622442632455</v>
      </c>
      <c r="U807" s="3">
        <f>IF(E807="小怪",0,IF(INDEX([1]非R能力!$FK$9:$FK$558,C807)=0,0,10))</f>
        <v>0</v>
      </c>
      <c r="V807" s="3">
        <f>IF(E807="小怪",0,IF(INDEX([1]非R能力!$FH$9:$FH$558,C807)=0,0,5000))</f>
        <v>0</v>
      </c>
      <c r="W807" s="3">
        <f>HLOOKUP(W$5,[2]人物技能基础!$O$3:$Q$553,$C807+1,0)</f>
        <v>3.637142857142857</v>
      </c>
      <c r="X807" s="3">
        <f>HLOOKUP(X$5,[2]人物技能基础!$O$3:$Q$553,$C807+1,0)</f>
        <v>2.0186428571428574</v>
      </c>
      <c r="Y807" s="3">
        <f>HLOOKUP(Y$5,[2]人物技能基础!$O$3:$Q$553,$C807+1,0)</f>
        <v>99.964285714285708</v>
      </c>
      <c r="Z807" s="3">
        <f t="shared" si="73"/>
        <v>609378</v>
      </c>
      <c r="AA807" s="3">
        <f t="shared" si="74"/>
        <v>13152</v>
      </c>
      <c r="AB807" s="3">
        <f t="shared" si="75"/>
        <v>0</v>
      </c>
      <c r="AC807" s="3">
        <f t="shared" si="76"/>
        <v>25738</v>
      </c>
      <c r="AD807" s="3">
        <f t="shared" si="77"/>
        <v>19252</v>
      </c>
    </row>
    <row r="808" spans="1:30" x14ac:dyDescent="0.15">
      <c r="A808" s="3">
        <v>803</v>
      </c>
      <c r="B808" s="3" t="str">
        <f t="shared" si="72"/>
        <v>关卡803小怪</v>
      </c>
      <c r="C808" s="3">
        <f>INDEX([3]关卡!$J$19:$J$2018,A808)</f>
        <v>342</v>
      </c>
      <c r="D808" s="3">
        <f>INDEX([3]关卡!$N$19:$N$2018,A808)</f>
        <v>342</v>
      </c>
      <c r="E808" s="3" t="s">
        <v>24</v>
      </c>
      <c r="F808" s="3" t="s">
        <v>26</v>
      </c>
      <c r="G808" s="3">
        <v>3</v>
      </c>
      <c r="H808" s="3">
        <v>0</v>
      </c>
      <c r="I808" s="3">
        <v>0</v>
      </c>
      <c r="J808" s="4">
        <v>1</v>
      </c>
      <c r="K808" s="4">
        <v>1</v>
      </c>
      <c r="L808" s="4">
        <v>2</v>
      </c>
      <c r="M808" s="3">
        <v>15</v>
      </c>
      <c r="N808" s="3">
        <v>2</v>
      </c>
      <c r="O808" s="3">
        <f>HLOOKUP(O$5,[1]非R能力!$B$8:$F$558,$C808+1,0)</f>
        <v>762598.52011393372</v>
      </c>
      <c r="P808" s="3">
        <f>HLOOKUP(P$5,[1]非R能力!$B$8:$F$558,$C808+1,0)</f>
        <v>114144.60385005953</v>
      </c>
      <c r="Q808" s="3">
        <f>HLOOKUP(Q$5,[1]非R能力!$B$8:$F$558,$C808+1,0)</f>
        <v>65763.757764972732</v>
      </c>
      <c r="R808" s="3">
        <f>HLOOKUP(R$5,[1]非R能力!$B$8:$F$558,$C808+1,0)</f>
        <v>19252.087590747637</v>
      </c>
      <c r="S808" s="3">
        <f>HLOOKUP(S$5,[1]非R能力!$B$8:$F$558,$C808+1,0)</f>
        <v>25738.248045217591</v>
      </c>
      <c r="T808" s="3">
        <f>INDEX([1]非R能力!$H$9:$H$558,D808)</f>
        <v>23390.622442632455</v>
      </c>
      <c r="U808" s="3">
        <f>IF(E808="小怪",0,IF(INDEX([1]非R能力!$FK$9:$FK$558,C808)=0,0,10))</f>
        <v>0</v>
      </c>
      <c r="V808" s="3">
        <f>IF(E808="小怪",0,IF(INDEX([1]非R能力!$FH$9:$FH$558,C808)=0,0,5000))</f>
        <v>0</v>
      </c>
      <c r="W808" s="3">
        <f>HLOOKUP(W$5,[2]人物技能基础!$O$3:$Q$553,$C808+1,0)</f>
        <v>3.637142857142857</v>
      </c>
      <c r="X808" s="3">
        <f>HLOOKUP(X$5,[2]人物技能基础!$O$3:$Q$553,$C808+1,0)</f>
        <v>2.0186428571428574</v>
      </c>
      <c r="Y808" s="3">
        <f>HLOOKUP(Y$5,[2]人物技能基础!$O$3:$Q$553,$C808+1,0)</f>
        <v>99.964285714285708</v>
      </c>
      <c r="Z808" s="3">
        <f t="shared" si="73"/>
        <v>609378</v>
      </c>
      <c r="AA808" s="3">
        <f t="shared" si="74"/>
        <v>13152</v>
      </c>
      <c r="AB808" s="3">
        <f t="shared" si="75"/>
        <v>0</v>
      </c>
      <c r="AC808" s="3">
        <f t="shared" si="76"/>
        <v>25738</v>
      </c>
      <c r="AD808" s="3">
        <f t="shared" si="77"/>
        <v>19252</v>
      </c>
    </row>
    <row r="809" spans="1:30" x14ac:dyDescent="0.15">
      <c r="A809" s="3">
        <v>804</v>
      </c>
      <c r="B809" s="3" t="str">
        <f t="shared" si="72"/>
        <v>关卡804小怪</v>
      </c>
      <c r="C809" s="3">
        <f>INDEX([3]关卡!$J$19:$J$2018,A809)</f>
        <v>342</v>
      </c>
      <c r="D809" s="3">
        <f>INDEX([3]关卡!$N$19:$N$2018,A809)</f>
        <v>342</v>
      </c>
      <c r="E809" s="3" t="s">
        <v>24</v>
      </c>
      <c r="F809" s="3" t="s">
        <v>26</v>
      </c>
      <c r="G809" s="3">
        <v>3</v>
      </c>
      <c r="H809" s="3">
        <v>0</v>
      </c>
      <c r="I809" s="3">
        <v>0</v>
      </c>
      <c r="J809" s="4">
        <v>1</v>
      </c>
      <c r="K809" s="4">
        <v>1</v>
      </c>
      <c r="L809" s="4">
        <v>2</v>
      </c>
      <c r="M809" s="3">
        <v>15</v>
      </c>
      <c r="N809" s="3">
        <v>2</v>
      </c>
      <c r="O809" s="3">
        <f>HLOOKUP(O$5,[1]非R能力!$B$8:$F$558,$C809+1,0)</f>
        <v>762598.52011393372</v>
      </c>
      <c r="P809" s="3">
        <f>HLOOKUP(P$5,[1]非R能力!$B$8:$F$558,$C809+1,0)</f>
        <v>114144.60385005953</v>
      </c>
      <c r="Q809" s="3">
        <f>HLOOKUP(Q$5,[1]非R能力!$B$8:$F$558,$C809+1,0)</f>
        <v>65763.757764972732</v>
      </c>
      <c r="R809" s="3">
        <f>HLOOKUP(R$5,[1]非R能力!$B$8:$F$558,$C809+1,0)</f>
        <v>19252.087590747637</v>
      </c>
      <c r="S809" s="3">
        <f>HLOOKUP(S$5,[1]非R能力!$B$8:$F$558,$C809+1,0)</f>
        <v>25738.248045217591</v>
      </c>
      <c r="T809" s="3">
        <f>INDEX([1]非R能力!$H$9:$H$558,D809)</f>
        <v>23390.622442632455</v>
      </c>
      <c r="U809" s="3">
        <f>IF(E809="小怪",0,IF(INDEX([1]非R能力!$FK$9:$FK$558,C809)=0,0,10))</f>
        <v>0</v>
      </c>
      <c r="V809" s="3">
        <f>IF(E809="小怪",0,IF(INDEX([1]非R能力!$FH$9:$FH$558,C809)=0,0,5000))</f>
        <v>0</v>
      </c>
      <c r="W809" s="3">
        <f>HLOOKUP(W$5,[2]人物技能基础!$O$3:$Q$553,$C809+1,0)</f>
        <v>3.637142857142857</v>
      </c>
      <c r="X809" s="3">
        <f>HLOOKUP(X$5,[2]人物技能基础!$O$3:$Q$553,$C809+1,0)</f>
        <v>2.0186428571428574</v>
      </c>
      <c r="Y809" s="3">
        <f>HLOOKUP(Y$5,[2]人物技能基础!$O$3:$Q$553,$C809+1,0)</f>
        <v>99.964285714285708</v>
      </c>
      <c r="Z809" s="3">
        <f t="shared" si="73"/>
        <v>609378</v>
      </c>
      <c r="AA809" s="3">
        <f t="shared" si="74"/>
        <v>13152</v>
      </c>
      <c r="AB809" s="3">
        <f t="shared" si="75"/>
        <v>0</v>
      </c>
      <c r="AC809" s="3">
        <f t="shared" si="76"/>
        <v>25738</v>
      </c>
      <c r="AD809" s="3">
        <f t="shared" si="77"/>
        <v>19252</v>
      </c>
    </row>
    <row r="810" spans="1:30" x14ac:dyDescent="0.15">
      <c r="A810" s="3">
        <v>805</v>
      </c>
      <c r="B810" s="3" t="str">
        <f t="shared" si="72"/>
        <v>关卡805小怪</v>
      </c>
      <c r="C810" s="3">
        <f>INDEX([3]关卡!$J$19:$J$2018,A810)</f>
        <v>342</v>
      </c>
      <c r="D810" s="3">
        <f>INDEX([3]关卡!$N$19:$N$2018,A810)</f>
        <v>342</v>
      </c>
      <c r="E810" s="3" t="s">
        <v>24</v>
      </c>
      <c r="F810" s="3" t="s">
        <v>26</v>
      </c>
      <c r="G810" s="3">
        <v>3</v>
      </c>
      <c r="H810" s="3">
        <v>0</v>
      </c>
      <c r="I810" s="3">
        <v>0</v>
      </c>
      <c r="J810" s="4">
        <v>1</v>
      </c>
      <c r="K810" s="4">
        <v>1</v>
      </c>
      <c r="L810" s="4">
        <v>2</v>
      </c>
      <c r="M810" s="3">
        <v>15</v>
      </c>
      <c r="N810" s="3">
        <v>2</v>
      </c>
      <c r="O810" s="3">
        <f>HLOOKUP(O$5,[1]非R能力!$B$8:$F$558,$C810+1,0)</f>
        <v>762598.52011393372</v>
      </c>
      <c r="P810" s="3">
        <f>HLOOKUP(P$5,[1]非R能力!$B$8:$F$558,$C810+1,0)</f>
        <v>114144.60385005953</v>
      </c>
      <c r="Q810" s="3">
        <f>HLOOKUP(Q$5,[1]非R能力!$B$8:$F$558,$C810+1,0)</f>
        <v>65763.757764972732</v>
      </c>
      <c r="R810" s="3">
        <f>HLOOKUP(R$5,[1]非R能力!$B$8:$F$558,$C810+1,0)</f>
        <v>19252.087590747637</v>
      </c>
      <c r="S810" s="3">
        <f>HLOOKUP(S$5,[1]非R能力!$B$8:$F$558,$C810+1,0)</f>
        <v>25738.248045217591</v>
      </c>
      <c r="T810" s="3">
        <f>INDEX([1]非R能力!$H$9:$H$558,D810)</f>
        <v>23390.622442632455</v>
      </c>
      <c r="U810" s="3">
        <f>IF(E810="小怪",0,IF(INDEX([1]非R能力!$FK$9:$FK$558,C810)=0,0,10))</f>
        <v>0</v>
      </c>
      <c r="V810" s="3">
        <f>IF(E810="小怪",0,IF(INDEX([1]非R能力!$FH$9:$FH$558,C810)=0,0,5000))</f>
        <v>0</v>
      </c>
      <c r="W810" s="3">
        <f>HLOOKUP(W$5,[2]人物技能基础!$O$3:$Q$553,$C810+1,0)</f>
        <v>3.637142857142857</v>
      </c>
      <c r="X810" s="3">
        <f>HLOOKUP(X$5,[2]人物技能基础!$O$3:$Q$553,$C810+1,0)</f>
        <v>2.0186428571428574</v>
      </c>
      <c r="Y810" s="3">
        <f>HLOOKUP(Y$5,[2]人物技能基础!$O$3:$Q$553,$C810+1,0)</f>
        <v>99.964285714285708</v>
      </c>
      <c r="Z810" s="3">
        <f t="shared" si="73"/>
        <v>609378</v>
      </c>
      <c r="AA810" s="3">
        <f t="shared" si="74"/>
        <v>13152</v>
      </c>
      <c r="AB810" s="3">
        <f t="shared" si="75"/>
        <v>0</v>
      </c>
      <c r="AC810" s="3">
        <f t="shared" si="76"/>
        <v>25738</v>
      </c>
      <c r="AD810" s="3">
        <f t="shared" si="77"/>
        <v>19252</v>
      </c>
    </row>
    <row r="811" spans="1:30" x14ac:dyDescent="0.15">
      <c r="A811" s="3">
        <v>806</v>
      </c>
      <c r="B811" s="3" t="str">
        <f t="shared" si="72"/>
        <v>关卡806小怪</v>
      </c>
      <c r="C811" s="3">
        <f>INDEX([3]关卡!$J$19:$J$2018,A811)</f>
        <v>342</v>
      </c>
      <c r="D811" s="3">
        <f>INDEX([3]关卡!$N$19:$N$2018,A811)</f>
        <v>342</v>
      </c>
      <c r="E811" s="3" t="s">
        <v>24</v>
      </c>
      <c r="F811" s="3" t="s">
        <v>26</v>
      </c>
      <c r="G811" s="3">
        <v>3</v>
      </c>
      <c r="H811" s="3">
        <v>0</v>
      </c>
      <c r="I811" s="3">
        <v>0</v>
      </c>
      <c r="J811" s="4">
        <v>1</v>
      </c>
      <c r="K811" s="4">
        <v>1</v>
      </c>
      <c r="L811" s="4">
        <v>2</v>
      </c>
      <c r="M811" s="3">
        <v>15</v>
      </c>
      <c r="N811" s="3">
        <v>2</v>
      </c>
      <c r="O811" s="3">
        <f>HLOOKUP(O$5,[1]非R能力!$B$8:$F$558,$C811+1,0)</f>
        <v>762598.52011393372</v>
      </c>
      <c r="P811" s="3">
        <f>HLOOKUP(P$5,[1]非R能力!$B$8:$F$558,$C811+1,0)</f>
        <v>114144.60385005953</v>
      </c>
      <c r="Q811" s="3">
        <f>HLOOKUP(Q$5,[1]非R能力!$B$8:$F$558,$C811+1,0)</f>
        <v>65763.757764972732</v>
      </c>
      <c r="R811" s="3">
        <f>HLOOKUP(R$5,[1]非R能力!$B$8:$F$558,$C811+1,0)</f>
        <v>19252.087590747637</v>
      </c>
      <c r="S811" s="3">
        <f>HLOOKUP(S$5,[1]非R能力!$B$8:$F$558,$C811+1,0)</f>
        <v>25738.248045217591</v>
      </c>
      <c r="T811" s="3">
        <f>INDEX([1]非R能力!$H$9:$H$558,D811)</f>
        <v>23390.622442632455</v>
      </c>
      <c r="U811" s="3">
        <f>IF(E811="小怪",0,IF(INDEX([1]非R能力!$FK$9:$FK$558,C811)=0,0,10))</f>
        <v>0</v>
      </c>
      <c r="V811" s="3">
        <f>IF(E811="小怪",0,IF(INDEX([1]非R能力!$FH$9:$FH$558,C811)=0,0,5000))</f>
        <v>0</v>
      </c>
      <c r="W811" s="3">
        <f>HLOOKUP(W$5,[2]人物技能基础!$O$3:$Q$553,$C811+1,0)</f>
        <v>3.637142857142857</v>
      </c>
      <c r="X811" s="3">
        <f>HLOOKUP(X$5,[2]人物技能基础!$O$3:$Q$553,$C811+1,0)</f>
        <v>2.0186428571428574</v>
      </c>
      <c r="Y811" s="3">
        <f>HLOOKUP(Y$5,[2]人物技能基础!$O$3:$Q$553,$C811+1,0)</f>
        <v>99.964285714285708</v>
      </c>
      <c r="Z811" s="3">
        <f t="shared" si="73"/>
        <v>609378</v>
      </c>
      <c r="AA811" s="3">
        <f t="shared" si="74"/>
        <v>13152</v>
      </c>
      <c r="AB811" s="3">
        <f t="shared" si="75"/>
        <v>0</v>
      </c>
      <c r="AC811" s="3">
        <f t="shared" si="76"/>
        <v>25738</v>
      </c>
      <c r="AD811" s="3">
        <f t="shared" si="77"/>
        <v>19252</v>
      </c>
    </row>
    <row r="812" spans="1:30" x14ac:dyDescent="0.15">
      <c r="A812" s="3">
        <v>807</v>
      </c>
      <c r="B812" s="3" t="str">
        <f t="shared" si="72"/>
        <v>关卡807小怪</v>
      </c>
      <c r="C812" s="3">
        <f>INDEX([3]关卡!$J$19:$J$2018,A812)</f>
        <v>342</v>
      </c>
      <c r="D812" s="3">
        <f>INDEX([3]关卡!$N$19:$N$2018,A812)</f>
        <v>342</v>
      </c>
      <c r="E812" s="3" t="s">
        <v>24</v>
      </c>
      <c r="F812" s="3" t="s">
        <v>26</v>
      </c>
      <c r="G812" s="3">
        <v>3</v>
      </c>
      <c r="H812" s="3">
        <v>0</v>
      </c>
      <c r="I812" s="3">
        <v>0</v>
      </c>
      <c r="J812" s="4">
        <v>1</v>
      </c>
      <c r="K812" s="4">
        <v>1</v>
      </c>
      <c r="L812" s="4">
        <v>2</v>
      </c>
      <c r="M812" s="3">
        <v>15</v>
      </c>
      <c r="N812" s="3">
        <v>2</v>
      </c>
      <c r="O812" s="3">
        <f>HLOOKUP(O$5,[1]非R能力!$B$8:$F$558,$C812+1,0)</f>
        <v>762598.52011393372</v>
      </c>
      <c r="P812" s="3">
        <f>HLOOKUP(P$5,[1]非R能力!$B$8:$F$558,$C812+1,0)</f>
        <v>114144.60385005953</v>
      </c>
      <c r="Q812" s="3">
        <f>HLOOKUP(Q$5,[1]非R能力!$B$8:$F$558,$C812+1,0)</f>
        <v>65763.757764972732</v>
      </c>
      <c r="R812" s="3">
        <f>HLOOKUP(R$5,[1]非R能力!$B$8:$F$558,$C812+1,0)</f>
        <v>19252.087590747637</v>
      </c>
      <c r="S812" s="3">
        <f>HLOOKUP(S$5,[1]非R能力!$B$8:$F$558,$C812+1,0)</f>
        <v>25738.248045217591</v>
      </c>
      <c r="T812" s="3">
        <f>INDEX([1]非R能力!$H$9:$H$558,D812)</f>
        <v>23390.622442632455</v>
      </c>
      <c r="U812" s="3">
        <f>IF(E812="小怪",0,IF(INDEX([1]非R能力!$FK$9:$FK$558,C812)=0,0,10))</f>
        <v>0</v>
      </c>
      <c r="V812" s="3">
        <f>IF(E812="小怪",0,IF(INDEX([1]非R能力!$FH$9:$FH$558,C812)=0,0,5000))</f>
        <v>0</v>
      </c>
      <c r="W812" s="3">
        <f>HLOOKUP(W$5,[2]人物技能基础!$O$3:$Q$553,$C812+1,0)</f>
        <v>3.637142857142857</v>
      </c>
      <c r="X812" s="3">
        <f>HLOOKUP(X$5,[2]人物技能基础!$O$3:$Q$553,$C812+1,0)</f>
        <v>2.0186428571428574</v>
      </c>
      <c r="Y812" s="3">
        <f>HLOOKUP(Y$5,[2]人物技能基础!$O$3:$Q$553,$C812+1,0)</f>
        <v>99.964285714285708</v>
      </c>
      <c r="Z812" s="3">
        <f t="shared" si="73"/>
        <v>609378</v>
      </c>
      <c r="AA812" s="3">
        <f t="shared" si="74"/>
        <v>13152</v>
      </c>
      <c r="AB812" s="3">
        <f t="shared" si="75"/>
        <v>0</v>
      </c>
      <c r="AC812" s="3">
        <f t="shared" si="76"/>
        <v>25738</v>
      </c>
      <c r="AD812" s="3">
        <f t="shared" si="77"/>
        <v>19252</v>
      </c>
    </row>
    <row r="813" spans="1:30" x14ac:dyDescent="0.15">
      <c r="A813" s="3">
        <v>808</v>
      </c>
      <c r="B813" s="3" t="str">
        <f t="shared" si="72"/>
        <v>关卡808小怪</v>
      </c>
      <c r="C813" s="3">
        <f>INDEX([3]关卡!$J$19:$J$2018,A813)</f>
        <v>342</v>
      </c>
      <c r="D813" s="3">
        <f>INDEX([3]关卡!$N$19:$N$2018,A813)</f>
        <v>342</v>
      </c>
      <c r="E813" s="3" t="s">
        <v>24</v>
      </c>
      <c r="F813" s="3" t="s">
        <v>26</v>
      </c>
      <c r="G813" s="3">
        <v>3</v>
      </c>
      <c r="H813" s="3">
        <v>0</v>
      </c>
      <c r="I813" s="3">
        <v>0</v>
      </c>
      <c r="J813" s="4">
        <v>1</v>
      </c>
      <c r="K813" s="4">
        <v>1</v>
      </c>
      <c r="L813" s="4">
        <v>2</v>
      </c>
      <c r="M813" s="3">
        <v>15</v>
      </c>
      <c r="N813" s="3">
        <v>2</v>
      </c>
      <c r="O813" s="3">
        <f>HLOOKUP(O$5,[1]非R能力!$B$8:$F$558,$C813+1,0)</f>
        <v>762598.52011393372</v>
      </c>
      <c r="P813" s="3">
        <f>HLOOKUP(P$5,[1]非R能力!$B$8:$F$558,$C813+1,0)</f>
        <v>114144.60385005953</v>
      </c>
      <c r="Q813" s="3">
        <f>HLOOKUP(Q$5,[1]非R能力!$B$8:$F$558,$C813+1,0)</f>
        <v>65763.757764972732</v>
      </c>
      <c r="R813" s="3">
        <f>HLOOKUP(R$5,[1]非R能力!$B$8:$F$558,$C813+1,0)</f>
        <v>19252.087590747637</v>
      </c>
      <c r="S813" s="3">
        <f>HLOOKUP(S$5,[1]非R能力!$B$8:$F$558,$C813+1,0)</f>
        <v>25738.248045217591</v>
      </c>
      <c r="T813" s="3">
        <f>INDEX([1]非R能力!$H$9:$H$558,D813)</f>
        <v>23390.622442632455</v>
      </c>
      <c r="U813" s="3">
        <f>IF(E813="小怪",0,IF(INDEX([1]非R能力!$FK$9:$FK$558,C813)=0,0,10))</f>
        <v>0</v>
      </c>
      <c r="V813" s="3">
        <f>IF(E813="小怪",0,IF(INDEX([1]非R能力!$FH$9:$FH$558,C813)=0,0,5000))</f>
        <v>0</v>
      </c>
      <c r="W813" s="3">
        <f>HLOOKUP(W$5,[2]人物技能基础!$O$3:$Q$553,$C813+1,0)</f>
        <v>3.637142857142857</v>
      </c>
      <c r="X813" s="3">
        <f>HLOOKUP(X$5,[2]人物技能基础!$O$3:$Q$553,$C813+1,0)</f>
        <v>2.0186428571428574</v>
      </c>
      <c r="Y813" s="3">
        <f>HLOOKUP(Y$5,[2]人物技能基础!$O$3:$Q$553,$C813+1,0)</f>
        <v>99.964285714285708</v>
      </c>
      <c r="Z813" s="3">
        <f t="shared" si="73"/>
        <v>609378</v>
      </c>
      <c r="AA813" s="3">
        <f t="shared" si="74"/>
        <v>13152</v>
      </c>
      <c r="AB813" s="3">
        <f t="shared" si="75"/>
        <v>0</v>
      </c>
      <c r="AC813" s="3">
        <f t="shared" si="76"/>
        <v>25738</v>
      </c>
      <c r="AD813" s="3">
        <f t="shared" si="77"/>
        <v>19252</v>
      </c>
    </row>
    <row r="814" spans="1:30" x14ac:dyDescent="0.15">
      <c r="A814" s="3">
        <v>809</v>
      </c>
      <c r="B814" s="3" t="str">
        <f t="shared" si="72"/>
        <v>关卡809小怪</v>
      </c>
      <c r="C814" s="3">
        <f>INDEX([3]关卡!$J$19:$J$2018,A814)</f>
        <v>343</v>
      </c>
      <c r="D814" s="3">
        <f>INDEX([3]关卡!$N$19:$N$2018,A814)</f>
        <v>343</v>
      </c>
      <c r="E814" s="3" t="s">
        <v>24</v>
      </c>
      <c r="F814" s="3" t="s">
        <v>26</v>
      </c>
      <c r="G814" s="3">
        <v>3</v>
      </c>
      <c r="H814" s="3">
        <v>0</v>
      </c>
      <c r="I814" s="3">
        <v>0</v>
      </c>
      <c r="J814" s="4">
        <v>1</v>
      </c>
      <c r="K814" s="4">
        <v>1</v>
      </c>
      <c r="L814" s="4">
        <v>2</v>
      </c>
      <c r="M814" s="3">
        <v>15</v>
      </c>
      <c r="N814" s="3">
        <v>2</v>
      </c>
      <c r="O814" s="3">
        <f>HLOOKUP(O$5,[1]非R能力!$B$8:$F$558,$C814+1,0)</f>
        <v>768643.14197944279</v>
      </c>
      <c r="P814" s="3">
        <f>HLOOKUP(P$5,[1]非R能力!$B$8:$F$558,$C814+1,0)</f>
        <v>114934.01938511564</v>
      </c>
      <c r="Q814" s="3">
        <f>HLOOKUP(Q$5,[1]非R能力!$B$8:$F$558,$C814+1,0)</f>
        <v>66086.275787783001</v>
      </c>
      <c r="R814" s="3">
        <f>HLOOKUP(R$5,[1]非R能力!$B$8:$F$558,$C814+1,0)</f>
        <v>19344.378701289494</v>
      </c>
      <c r="S814" s="3">
        <f>HLOOKUP(S$5,[1]非R能力!$B$8:$F$558,$C814+1,0)</f>
        <v>25844.050925372383</v>
      </c>
      <c r="T814" s="3">
        <f>INDEX([1]非R能力!$H$9:$H$558,D814)</f>
        <v>23537.755406931839</v>
      </c>
      <c r="U814" s="3">
        <f>IF(E814="小怪",0,IF(INDEX([1]非R能力!$FK$9:$FK$558,C814)=0,0,10))</f>
        <v>0</v>
      </c>
      <c r="V814" s="3">
        <f>IF(E814="小怪",0,IF(INDEX([1]非R能力!$FH$9:$FH$558,C814)=0,0,5000))</f>
        <v>0</v>
      </c>
      <c r="W814" s="3">
        <f>HLOOKUP(W$5,[2]人物技能基础!$O$3:$Q$553,$C814+1,0)</f>
        <v>3.637142857142857</v>
      </c>
      <c r="X814" s="3">
        <f>HLOOKUP(X$5,[2]人物技能基础!$O$3:$Q$553,$C814+1,0)</f>
        <v>2.0186428571428574</v>
      </c>
      <c r="Y814" s="3">
        <f>HLOOKUP(Y$5,[2]人物技能基础!$O$3:$Q$553,$C814+1,0)</f>
        <v>99.964285714285708</v>
      </c>
      <c r="Z814" s="3">
        <f t="shared" si="73"/>
        <v>613556</v>
      </c>
      <c r="AA814" s="3">
        <f t="shared" si="74"/>
        <v>13217</v>
      </c>
      <c r="AB814" s="3">
        <f t="shared" si="75"/>
        <v>0</v>
      </c>
      <c r="AC814" s="3">
        <f t="shared" si="76"/>
        <v>25844</v>
      </c>
      <c r="AD814" s="3">
        <f t="shared" si="77"/>
        <v>19344</v>
      </c>
    </row>
    <row r="815" spans="1:30" x14ac:dyDescent="0.15">
      <c r="A815" s="3">
        <v>810</v>
      </c>
      <c r="B815" s="3" t="str">
        <f t="shared" si="72"/>
        <v>关卡810小怪</v>
      </c>
      <c r="C815" s="3">
        <f>INDEX([3]关卡!$J$19:$J$2018,A815)</f>
        <v>343</v>
      </c>
      <c r="D815" s="3">
        <f>INDEX([3]关卡!$N$19:$N$2018,A815)</f>
        <v>343</v>
      </c>
      <c r="E815" s="3" t="s">
        <v>24</v>
      </c>
      <c r="F815" s="3" t="s">
        <v>26</v>
      </c>
      <c r="G815" s="3">
        <v>3</v>
      </c>
      <c r="H815" s="3">
        <v>0</v>
      </c>
      <c r="I815" s="3">
        <v>0</v>
      </c>
      <c r="J815" s="4">
        <v>1</v>
      </c>
      <c r="K815" s="4">
        <v>1</v>
      </c>
      <c r="L815" s="4">
        <v>2</v>
      </c>
      <c r="M815" s="3">
        <v>15</v>
      </c>
      <c r="N815" s="3">
        <v>2</v>
      </c>
      <c r="O815" s="3">
        <f>HLOOKUP(O$5,[1]非R能力!$B$8:$F$558,$C815+1,0)</f>
        <v>768643.14197944279</v>
      </c>
      <c r="P815" s="3">
        <f>HLOOKUP(P$5,[1]非R能力!$B$8:$F$558,$C815+1,0)</f>
        <v>114934.01938511564</v>
      </c>
      <c r="Q815" s="3">
        <f>HLOOKUP(Q$5,[1]非R能力!$B$8:$F$558,$C815+1,0)</f>
        <v>66086.275787783001</v>
      </c>
      <c r="R815" s="3">
        <f>HLOOKUP(R$5,[1]非R能力!$B$8:$F$558,$C815+1,0)</f>
        <v>19344.378701289494</v>
      </c>
      <c r="S815" s="3">
        <f>HLOOKUP(S$5,[1]非R能力!$B$8:$F$558,$C815+1,0)</f>
        <v>25844.050925372383</v>
      </c>
      <c r="T815" s="3">
        <f>INDEX([1]非R能力!$H$9:$H$558,D815)</f>
        <v>23537.755406931839</v>
      </c>
      <c r="U815" s="3">
        <f>IF(E815="小怪",0,IF(INDEX([1]非R能力!$FK$9:$FK$558,C815)=0,0,10))</f>
        <v>0</v>
      </c>
      <c r="V815" s="3">
        <f>IF(E815="小怪",0,IF(INDEX([1]非R能力!$FH$9:$FH$558,C815)=0,0,5000))</f>
        <v>0</v>
      </c>
      <c r="W815" s="3">
        <f>HLOOKUP(W$5,[2]人物技能基础!$O$3:$Q$553,$C815+1,0)</f>
        <v>3.637142857142857</v>
      </c>
      <c r="X815" s="3">
        <f>HLOOKUP(X$5,[2]人物技能基础!$O$3:$Q$553,$C815+1,0)</f>
        <v>2.0186428571428574</v>
      </c>
      <c r="Y815" s="3">
        <f>HLOOKUP(Y$5,[2]人物技能基础!$O$3:$Q$553,$C815+1,0)</f>
        <v>99.964285714285708</v>
      </c>
      <c r="Z815" s="3">
        <f t="shared" si="73"/>
        <v>613556</v>
      </c>
      <c r="AA815" s="3">
        <f t="shared" si="74"/>
        <v>13217</v>
      </c>
      <c r="AB815" s="3">
        <f t="shared" si="75"/>
        <v>0</v>
      </c>
      <c r="AC815" s="3">
        <f t="shared" si="76"/>
        <v>25844</v>
      </c>
      <c r="AD815" s="3">
        <f t="shared" si="77"/>
        <v>19344</v>
      </c>
    </row>
    <row r="816" spans="1:30" x14ac:dyDescent="0.15">
      <c r="A816" s="3">
        <v>811</v>
      </c>
      <c r="B816" s="3" t="str">
        <f t="shared" si="72"/>
        <v>关卡811小怪</v>
      </c>
      <c r="C816" s="3">
        <f>INDEX([3]关卡!$J$19:$J$2018,A816)</f>
        <v>343</v>
      </c>
      <c r="D816" s="3">
        <f>INDEX([3]关卡!$N$19:$N$2018,A816)</f>
        <v>343</v>
      </c>
      <c r="E816" s="3" t="s">
        <v>24</v>
      </c>
      <c r="F816" s="3" t="s">
        <v>26</v>
      </c>
      <c r="G816" s="3">
        <v>3</v>
      </c>
      <c r="H816" s="3">
        <v>0</v>
      </c>
      <c r="I816" s="3">
        <v>0</v>
      </c>
      <c r="J816" s="4">
        <v>1</v>
      </c>
      <c r="K816" s="4">
        <v>1</v>
      </c>
      <c r="L816" s="4">
        <v>2</v>
      </c>
      <c r="M816" s="3">
        <v>15</v>
      </c>
      <c r="N816" s="3">
        <v>2</v>
      </c>
      <c r="O816" s="3">
        <f>HLOOKUP(O$5,[1]非R能力!$B$8:$F$558,$C816+1,0)</f>
        <v>768643.14197944279</v>
      </c>
      <c r="P816" s="3">
        <f>HLOOKUP(P$5,[1]非R能力!$B$8:$F$558,$C816+1,0)</f>
        <v>114934.01938511564</v>
      </c>
      <c r="Q816" s="3">
        <f>HLOOKUP(Q$5,[1]非R能力!$B$8:$F$558,$C816+1,0)</f>
        <v>66086.275787783001</v>
      </c>
      <c r="R816" s="3">
        <f>HLOOKUP(R$5,[1]非R能力!$B$8:$F$558,$C816+1,0)</f>
        <v>19344.378701289494</v>
      </c>
      <c r="S816" s="3">
        <f>HLOOKUP(S$5,[1]非R能力!$B$8:$F$558,$C816+1,0)</f>
        <v>25844.050925372383</v>
      </c>
      <c r="T816" s="3">
        <f>INDEX([1]非R能力!$H$9:$H$558,D816)</f>
        <v>23537.755406931839</v>
      </c>
      <c r="U816" s="3">
        <f>IF(E816="小怪",0,IF(INDEX([1]非R能力!$FK$9:$FK$558,C816)=0,0,10))</f>
        <v>0</v>
      </c>
      <c r="V816" s="3">
        <f>IF(E816="小怪",0,IF(INDEX([1]非R能力!$FH$9:$FH$558,C816)=0,0,5000))</f>
        <v>0</v>
      </c>
      <c r="W816" s="3">
        <f>HLOOKUP(W$5,[2]人物技能基础!$O$3:$Q$553,$C816+1,0)</f>
        <v>3.637142857142857</v>
      </c>
      <c r="X816" s="3">
        <f>HLOOKUP(X$5,[2]人物技能基础!$O$3:$Q$553,$C816+1,0)</f>
        <v>2.0186428571428574</v>
      </c>
      <c r="Y816" s="3">
        <f>HLOOKUP(Y$5,[2]人物技能基础!$O$3:$Q$553,$C816+1,0)</f>
        <v>99.964285714285708</v>
      </c>
      <c r="Z816" s="3">
        <f t="shared" si="73"/>
        <v>613556</v>
      </c>
      <c r="AA816" s="3">
        <f t="shared" si="74"/>
        <v>13217</v>
      </c>
      <c r="AB816" s="3">
        <f t="shared" si="75"/>
        <v>0</v>
      </c>
      <c r="AC816" s="3">
        <f t="shared" si="76"/>
        <v>25844</v>
      </c>
      <c r="AD816" s="3">
        <f t="shared" si="77"/>
        <v>19344</v>
      </c>
    </row>
    <row r="817" spans="1:30" x14ac:dyDescent="0.15">
      <c r="A817" s="3">
        <v>812</v>
      </c>
      <c r="B817" s="3" t="str">
        <f t="shared" si="72"/>
        <v>关卡812小怪</v>
      </c>
      <c r="C817" s="3">
        <f>INDEX([3]关卡!$J$19:$J$2018,A817)</f>
        <v>343</v>
      </c>
      <c r="D817" s="3">
        <f>INDEX([3]关卡!$N$19:$N$2018,A817)</f>
        <v>343</v>
      </c>
      <c r="E817" s="3" t="s">
        <v>24</v>
      </c>
      <c r="F817" s="3" t="s">
        <v>26</v>
      </c>
      <c r="G817" s="3">
        <v>3</v>
      </c>
      <c r="H817" s="3">
        <v>0</v>
      </c>
      <c r="I817" s="3">
        <v>0</v>
      </c>
      <c r="J817" s="4">
        <v>1</v>
      </c>
      <c r="K817" s="4">
        <v>1</v>
      </c>
      <c r="L817" s="4">
        <v>2</v>
      </c>
      <c r="M817" s="3">
        <v>15</v>
      </c>
      <c r="N817" s="3">
        <v>2</v>
      </c>
      <c r="O817" s="3">
        <f>HLOOKUP(O$5,[1]非R能力!$B$8:$F$558,$C817+1,0)</f>
        <v>768643.14197944279</v>
      </c>
      <c r="P817" s="3">
        <f>HLOOKUP(P$5,[1]非R能力!$B$8:$F$558,$C817+1,0)</f>
        <v>114934.01938511564</v>
      </c>
      <c r="Q817" s="3">
        <f>HLOOKUP(Q$5,[1]非R能力!$B$8:$F$558,$C817+1,0)</f>
        <v>66086.275787783001</v>
      </c>
      <c r="R817" s="3">
        <f>HLOOKUP(R$5,[1]非R能力!$B$8:$F$558,$C817+1,0)</f>
        <v>19344.378701289494</v>
      </c>
      <c r="S817" s="3">
        <f>HLOOKUP(S$5,[1]非R能力!$B$8:$F$558,$C817+1,0)</f>
        <v>25844.050925372383</v>
      </c>
      <c r="T817" s="3">
        <f>INDEX([1]非R能力!$H$9:$H$558,D817)</f>
        <v>23537.755406931839</v>
      </c>
      <c r="U817" s="3">
        <f>IF(E817="小怪",0,IF(INDEX([1]非R能力!$FK$9:$FK$558,C817)=0,0,10))</f>
        <v>0</v>
      </c>
      <c r="V817" s="3">
        <f>IF(E817="小怪",0,IF(INDEX([1]非R能力!$FH$9:$FH$558,C817)=0,0,5000))</f>
        <v>0</v>
      </c>
      <c r="W817" s="3">
        <f>HLOOKUP(W$5,[2]人物技能基础!$O$3:$Q$553,$C817+1,0)</f>
        <v>3.637142857142857</v>
      </c>
      <c r="X817" s="3">
        <f>HLOOKUP(X$5,[2]人物技能基础!$O$3:$Q$553,$C817+1,0)</f>
        <v>2.0186428571428574</v>
      </c>
      <c r="Y817" s="3">
        <f>HLOOKUP(Y$5,[2]人物技能基础!$O$3:$Q$553,$C817+1,0)</f>
        <v>99.964285714285708</v>
      </c>
      <c r="Z817" s="3">
        <f t="shared" si="73"/>
        <v>613556</v>
      </c>
      <c r="AA817" s="3">
        <f t="shared" si="74"/>
        <v>13217</v>
      </c>
      <c r="AB817" s="3">
        <f t="shared" si="75"/>
        <v>0</v>
      </c>
      <c r="AC817" s="3">
        <f t="shared" si="76"/>
        <v>25844</v>
      </c>
      <c r="AD817" s="3">
        <f t="shared" si="77"/>
        <v>19344</v>
      </c>
    </row>
    <row r="818" spans="1:30" x14ac:dyDescent="0.15">
      <c r="A818" s="3">
        <v>813</v>
      </c>
      <c r="B818" s="3" t="str">
        <f t="shared" si="72"/>
        <v>关卡813小怪</v>
      </c>
      <c r="C818" s="3">
        <f>INDEX([3]关卡!$J$19:$J$2018,A818)</f>
        <v>343</v>
      </c>
      <c r="D818" s="3">
        <f>INDEX([3]关卡!$N$19:$N$2018,A818)</f>
        <v>343</v>
      </c>
      <c r="E818" s="3" t="s">
        <v>24</v>
      </c>
      <c r="F818" s="3" t="s">
        <v>26</v>
      </c>
      <c r="G818" s="3">
        <v>3</v>
      </c>
      <c r="H818" s="3">
        <v>0</v>
      </c>
      <c r="I818" s="3">
        <v>0</v>
      </c>
      <c r="J818" s="4">
        <v>1</v>
      </c>
      <c r="K818" s="4">
        <v>1</v>
      </c>
      <c r="L818" s="4">
        <v>2</v>
      </c>
      <c r="M818" s="3">
        <v>15</v>
      </c>
      <c r="N818" s="3">
        <v>2</v>
      </c>
      <c r="O818" s="3">
        <f>HLOOKUP(O$5,[1]非R能力!$B$8:$F$558,$C818+1,0)</f>
        <v>768643.14197944279</v>
      </c>
      <c r="P818" s="3">
        <f>HLOOKUP(P$5,[1]非R能力!$B$8:$F$558,$C818+1,0)</f>
        <v>114934.01938511564</v>
      </c>
      <c r="Q818" s="3">
        <f>HLOOKUP(Q$5,[1]非R能力!$B$8:$F$558,$C818+1,0)</f>
        <v>66086.275787783001</v>
      </c>
      <c r="R818" s="3">
        <f>HLOOKUP(R$5,[1]非R能力!$B$8:$F$558,$C818+1,0)</f>
        <v>19344.378701289494</v>
      </c>
      <c r="S818" s="3">
        <f>HLOOKUP(S$5,[1]非R能力!$B$8:$F$558,$C818+1,0)</f>
        <v>25844.050925372383</v>
      </c>
      <c r="T818" s="3">
        <f>INDEX([1]非R能力!$H$9:$H$558,D818)</f>
        <v>23537.755406931839</v>
      </c>
      <c r="U818" s="3">
        <f>IF(E818="小怪",0,IF(INDEX([1]非R能力!$FK$9:$FK$558,C818)=0,0,10))</f>
        <v>0</v>
      </c>
      <c r="V818" s="3">
        <f>IF(E818="小怪",0,IF(INDEX([1]非R能力!$FH$9:$FH$558,C818)=0,0,5000))</f>
        <v>0</v>
      </c>
      <c r="W818" s="3">
        <f>HLOOKUP(W$5,[2]人物技能基础!$O$3:$Q$553,$C818+1,0)</f>
        <v>3.637142857142857</v>
      </c>
      <c r="X818" s="3">
        <f>HLOOKUP(X$5,[2]人物技能基础!$O$3:$Q$553,$C818+1,0)</f>
        <v>2.0186428571428574</v>
      </c>
      <c r="Y818" s="3">
        <f>HLOOKUP(Y$5,[2]人物技能基础!$O$3:$Q$553,$C818+1,0)</f>
        <v>99.964285714285708</v>
      </c>
      <c r="Z818" s="3">
        <f t="shared" si="73"/>
        <v>613556</v>
      </c>
      <c r="AA818" s="3">
        <f t="shared" si="74"/>
        <v>13217</v>
      </c>
      <c r="AB818" s="3">
        <f t="shared" si="75"/>
        <v>0</v>
      </c>
      <c r="AC818" s="3">
        <f t="shared" si="76"/>
        <v>25844</v>
      </c>
      <c r="AD818" s="3">
        <f t="shared" si="77"/>
        <v>19344</v>
      </c>
    </row>
    <row r="819" spans="1:30" x14ac:dyDescent="0.15">
      <c r="A819" s="3">
        <v>814</v>
      </c>
      <c r="B819" s="3" t="str">
        <f t="shared" si="72"/>
        <v>关卡814小怪</v>
      </c>
      <c r="C819" s="3">
        <f>INDEX([3]关卡!$J$19:$J$2018,A819)</f>
        <v>343</v>
      </c>
      <c r="D819" s="3">
        <f>INDEX([3]关卡!$N$19:$N$2018,A819)</f>
        <v>343</v>
      </c>
      <c r="E819" s="3" t="s">
        <v>24</v>
      </c>
      <c r="F819" s="3" t="s">
        <v>26</v>
      </c>
      <c r="G819" s="3">
        <v>3</v>
      </c>
      <c r="H819" s="3">
        <v>0</v>
      </c>
      <c r="I819" s="3">
        <v>0</v>
      </c>
      <c r="J819" s="4">
        <v>1</v>
      </c>
      <c r="K819" s="4">
        <v>1</v>
      </c>
      <c r="L819" s="4">
        <v>2</v>
      </c>
      <c r="M819" s="3">
        <v>15</v>
      </c>
      <c r="N819" s="3">
        <v>2</v>
      </c>
      <c r="O819" s="3">
        <f>HLOOKUP(O$5,[1]非R能力!$B$8:$F$558,$C819+1,0)</f>
        <v>768643.14197944279</v>
      </c>
      <c r="P819" s="3">
        <f>HLOOKUP(P$5,[1]非R能力!$B$8:$F$558,$C819+1,0)</f>
        <v>114934.01938511564</v>
      </c>
      <c r="Q819" s="3">
        <f>HLOOKUP(Q$5,[1]非R能力!$B$8:$F$558,$C819+1,0)</f>
        <v>66086.275787783001</v>
      </c>
      <c r="R819" s="3">
        <f>HLOOKUP(R$5,[1]非R能力!$B$8:$F$558,$C819+1,0)</f>
        <v>19344.378701289494</v>
      </c>
      <c r="S819" s="3">
        <f>HLOOKUP(S$5,[1]非R能力!$B$8:$F$558,$C819+1,0)</f>
        <v>25844.050925372383</v>
      </c>
      <c r="T819" s="3">
        <f>INDEX([1]非R能力!$H$9:$H$558,D819)</f>
        <v>23537.755406931839</v>
      </c>
      <c r="U819" s="3">
        <f>IF(E819="小怪",0,IF(INDEX([1]非R能力!$FK$9:$FK$558,C819)=0,0,10))</f>
        <v>0</v>
      </c>
      <c r="V819" s="3">
        <f>IF(E819="小怪",0,IF(INDEX([1]非R能力!$FH$9:$FH$558,C819)=0,0,5000))</f>
        <v>0</v>
      </c>
      <c r="W819" s="3">
        <f>HLOOKUP(W$5,[2]人物技能基础!$O$3:$Q$553,$C819+1,0)</f>
        <v>3.637142857142857</v>
      </c>
      <c r="X819" s="3">
        <f>HLOOKUP(X$5,[2]人物技能基础!$O$3:$Q$553,$C819+1,0)</f>
        <v>2.0186428571428574</v>
      </c>
      <c r="Y819" s="3">
        <f>HLOOKUP(Y$5,[2]人物技能基础!$O$3:$Q$553,$C819+1,0)</f>
        <v>99.964285714285708</v>
      </c>
      <c r="Z819" s="3">
        <f t="shared" si="73"/>
        <v>613556</v>
      </c>
      <c r="AA819" s="3">
        <f t="shared" si="74"/>
        <v>13217</v>
      </c>
      <c r="AB819" s="3">
        <f t="shared" si="75"/>
        <v>0</v>
      </c>
      <c r="AC819" s="3">
        <f t="shared" si="76"/>
        <v>25844</v>
      </c>
      <c r="AD819" s="3">
        <f t="shared" si="77"/>
        <v>19344</v>
      </c>
    </row>
    <row r="820" spans="1:30" x14ac:dyDescent="0.15">
      <c r="A820" s="3">
        <v>815</v>
      </c>
      <c r="B820" s="3" t="str">
        <f t="shared" si="72"/>
        <v>关卡815小怪</v>
      </c>
      <c r="C820" s="3">
        <f>INDEX([3]关卡!$J$19:$J$2018,A820)</f>
        <v>344</v>
      </c>
      <c r="D820" s="3">
        <f>INDEX([3]关卡!$N$19:$N$2018,A820)</f>
        <v>344</v>
      </c>
      <c r="E820" s="3" t="s">
        <v>24</v>
      </c>
      <c r="F820" s="3" t="s">
        <v>26</v>
      </c>
      <c r="G820" s="3">
        <v>3</v>
      </c>
      <c r="H820" s="3">
        <v>0</v>
      </c>
      <c r="I820" s="3">
        <v>0</v>
      </c>
      <c r="J820" s="4">
        <v>1</v>
      </c>
      <c r="K820" s="4">
        <v>1</v>
      </c>
      <c r="L820" s="4">
        <v>2</v>
      </c>
      <c r="M820" s="3">
        <v>15</v>
      </c>
      <c r="N820" s="3">
        <v>2</v>
      </c>
      <c r="O820" s="3">
        <f>HLOOKUP(O$5,[1]非R能力!$B$8:$F$558,$C820+1,0)</f>
        <v>774900.8777543105</v>
      </c>
      <c r="P820" s="3">
        <f>HLOOKUP(P$5,[1]非R能力!$B$8:$F$558,$C820+1,0)</f>
        <v>115730.34944950169</v>
      </c>
      <c r="Q820" s="3">
        <f>HLOOKUP(Q$5,[1]非R能力!$B$8:$F$558,$C820+1,0)</f>
        <v>66426.139992333556</v>
      </c>
      <c r="R820" s="3">
        <f>HLOOKUP(R$5,[1]非R能力!$B$8:$F$558,$C820+1,0)</f>
        <v>19439.120616178177</v>
      </c>
      <c r="S820" s="3">
        <f>HLOOKUP(S$5,[1]非R能力!$B$8:$F$558,$C820+1,0)</f>
        <v>25967.73649019661</v>
      </c>
      <c r="T820" s="3">
        <f>INDEX([1]非R能力!$H$9:$H$558,D820)</f>
        <v>23685.613916453753</v>
      </c>
      <c r="U820" s="3">
        <f>IF(E820="小怪",0,IF(INDEX([1]非R能力!$FK$9:$FK$558,C820)=0,0,10))</f>
        <v>0</v>
      </c>
      <c r="V820" s="3">
        <f>IF(E820="小怪",0,IF(INDEX([1]非R能力!$FH$9:$FH$558,C820)=0,0,5000))</f>
        <v>0</v>
      </c>
      <c r="W820" s="3">
        <f>HLOOKUP(W$5,[2]人物技能基础!$O$3:$Q$553,$C820+1,0)</f>
        <v>3.637142857142857</v>
      </c>
      <c r="X820" s="3">
        <f>HLOOKUP(X$5,[2]人物技能基础!$O$3:$Q$553,$C820+1,0)</f>
        <v>2.0186428571428574</v>
      </c>
      <c r="Y820" s="3">
        <f>HLOOKUP(Y$5,[2]人物技能基础!$O$3:$Q$553,$C820+1,0)</f>
        <v>99.964285714285708</v>
      </c>
      <c r="Z820" s="3">
        <f t="shared" si="73"/>
        <v>617769</v>
      </c>
      <c r="AA820" s="3">
        <f t="shared" si="74"/>
        <v>13285</v>
      </c>
      <c r="AB820" s="3">
        <f t="shared" si="75"/>
        <v>0</v>
      </c>
      <c r="AC820" s="3">
        <f t="shared" si="76"/>
        <v>25967</v>
      </c>
      <c r="AD820" s="3">
        <f t="shared" si="77"/>
        <v>19439</v>
      </c>
    </row>
    <row r="821" spans="1:30" x14ac:dyDescent="0.15">
      <c r="A821" s="3">
        <v>816</v>
      </c>
      <c r="B821" s="3" t="str">
        <f t="shared" si="72"/>
        <v>关卡816小怪</v>
      </c>
      <c r="C821" s="3">
        <f>INDEX([3]关卡!$J$19:$J$2018,A821)</f>
        <v>344</v>
      </c>
      <c r="D821" s="3">
        <f>INDEX([3]关卡!$N$19:$N$2018,A821)</f>
        <v>344</v>
      </c>
      <c r="E821" s="3" t="s">
        <v>24</v>
      </c>
      <c r="F821" s="3" t="s">
        <v>26</v>
      </c>
      <c r="G821" s="3">
        <v>3</v>
      </c>
      <c r="H821" s="3">
        <v>0</v>
      </c>
      <c r="I821" s="3">
        <v>0</v>
      </c>
      <c r="J821" s="4">
        <v>1</v>
      </c>
      <c r="K821" s="4">
        <v>1</v>
      </c>
      <c r="L821" s="4">
        <v>2</v>
      </c>
      <c r="M821" s="3">
        <v>15</v>
      </c>
      <c r="N821" s="3">
        <v>2</v>
      </c>
      <c r="O821" s="3">
        <f>HLOOKUP(O$5,[1]非R能力!$B$8:$F$558,$C821+1,0)</f>
        <v>774900.8777543105</v>
      </c>
      <c r="P821" s="3">
        <f>HLOOKUP(P$5,[1]非R能力!$B$8:$F$558,$C821+1,0)</f>
        <v>115730.34944950169</v>
      </c>
      <c r="Q821" s="3">
        <f>HLOOKUP(Q$5,[1]非R能力!$B$8:$F$558,$C821+1,0)</f>
        <v>66426.139992333556</v>
      </c>
      <c r="R821" s="3">
        <f>HLOOKUP(R$5,[1]非R能力!$B$8:$F$558,$C821+1,0)</f>
        <v>19439.120616178177</v>
      </c>
      <c r="S821" s="3">
        <f>HLOOKUP(S$5,[1]非R能力!$B$8:$F$558,$C821+1,0)</f>
        <v>25967.73649019661</v>
      </c>
      <c r="T821" s="3">
        <f>INDEX([1]非R能力!$H$9:$H$558,D821)</f>
        <v>23685.613916453753</v>
      </c>
      <c r="U821" s="3">
        <f>IF(E821="小怪",0,IF(INDEX([1]非R能力!$FK$9:$FK$558,C821)=0,0,10))</f>
        <v>0</v>
      </c>
      <c r="V821" s="3">
        <f>IF(E821="小怪",0,IF(INDEX([1]非R能力!$FH$9:$FH$558,C821)=0,0,5000))</f>
        <v>0</v>
      </c>
      <c r="W821" s="3">
        <f>HLOOKUP(W$5,[2]人物技能基础!$O$3:$Q$553,$C821+1,0)</f>
        <v>3.637142857142857</v>
      </c>
      <c r="X821" s="3">
        <f>HLOOKUP(X$5,[2]人物技能基础!$O$3:$Q$553,$C821+1,0)</f>
        <v>2.0186428571428574</v>
      </c>
      <c r="Y821" s="3">
        <f>HLOOKUP(Y$5,[2]人物技能基础!$O$3:$Q$553,$C821+1,0)</f>
        <v>99.964285714285708</v>
      </c>
      <c r="Z821" s="3">
        <f t="shared" si="73"/>
        <v>617769</v>
      </c>
      <c r="AA821" s="3">
        <f t="shared" si="74"/>
        <v>13285</v>
      </c>
      <c r="AB821" s="3">
        <f t="shared" si="75"/>
        <v>0</v>
      </c>
      <c r="AC821" s="3">
        <f t="shared" si="76"/>
        <v>25967</v>
      </c>
      <c r="AD821" s="3">
        <f t="shared" si="77"/>
        <v>19439</v>
      </c>
    </row>
    <row r="822" spans="1:30" x14ac:dyDescent="0.15">
      <c r="A822" s="3">
        <v>817</v>
      </c>
      <c r="B822" s="3" t="str">
        <f t="shared" si="72"/>
        <v>关卡817小怪</v>
      </c>
      <c r="C822" s="3">
        <f>INDEX([3]关卡!$J$19:$J$2018,A822)</f>
        <v>344</v>
      </c>
      <c r="D822" s="3">
        <f>INDEX([3]关卡!$N$19:$N$2018,A822)</f>
        <v>344</v>
      </c>
      <c r="E822" s="3" t="s">
        <v>24</v>
      </c>
      <c r="F822" s="3" t="s">
        <v>26</v>
      </c>
      <c r="G822" s="3">
        <v>3</v>
      </c>
      <c r="H822" s="3">
        <v>0</v>
      </c>
      <c r="I822" s="3">
        <v>0</v>
      </c>
      <c r="J822" s="4">
        <v>1</v>
      </c>
      <c r="K822" s="4">
        <v>1</v>
      </c>
      <c r="L822" s="4">
        <v>2</v>
      </c>
      <c r="M822" s="3">
        <v>15</v>
      </c>
      <c r="N822" s="3">
        <v>2</v>
      </c>
      <c r="O822" s="3">
        <f>HLOOKUP(O$5,[1]非R能力!$B$8:$F$558,$C822+1,0)</f>
        <v>774900.8777543105</v>
      </c>
      <c r="P822" s="3">
        <f>HLOOKUP(P$5,[1]非R能力!$B$8:$F$558,$C822+1,0)</f>
        <v>115730.34944950169</v>
      </c>
      <c r="Q822" s="3">
        <f>HLOOKUP(Q$5,[1]非R能力!$B$8:$F$558,$C822+1,0)</f>
        <v>66426.139992333556</v>
      </c>
      <c r="R822" s="3">
        <f>HLOOKUP(R$5,[1]非R能力!$B$8:$F$558,$C822+1,0)</f>
        <v>19439.120616178177</v>
      </c>
      <c r="S822" s="3">
        <f>HLOOKUP(S$5,[1]非R能力!$B$8:$F$558,$C822+1,0)</f>
        <v>25967.73649019661</v>
      </c>
      <c r="T822" s="3">
        <f>INDEX([1]非R能力!$H$9:$H$558,D822)</f>
        <v>23685.613916453753</v>
      </c>
      <c r="U822" s="3">
        <f>IF(E822="小怪",0,IF(INDEX([1]非R能力!$FK$9:$FK$558,C822)=0,0,10))</f>
        <v>0</v>
      </c>
      <c r="V822" s="3">
        <f>IF(E822="小怪",0,IF(INDEX([1]非R能力!$FH$9:$FH$558,C822)=0,0,5000))</f>
        <v>0</v>
      </c>
      <c r="W822" s="3">
        <f>HLOOKUP(W$5,[2]人物技能基础!$O$3:$Q$553,$C822+1,0)</f>
        <v>3.637142857142857</v>
      </c>
      <c r="X822" s="3">
        <f>HLOOKUP(X$5,[2]人物技能基础!$O$3:$Q$553,$C822+1,0)</f>
        <v>2.0186428571428574</v>
      </c>
      <c r="Y822" s="3">
        <f>HLOOKUP(Y$5,[2]人物技能基础!$O$3:$Q$553,$C822+1,0)</f>
        <v>99.964285714285708</v>
      </c>
      <c r="Z822" s="3">
        <f t="shared" si="73"/>
        <v>617769</v>
      </c>
      <c r="AA822" s="3">
        <f t="shared" si="74"/>
        <v>13285</v>
      </c>
      <c r="AB822" s="3">
        <f t="shared" si="75"/>
        <v>0</v>
      </c>
      <c r="AC822" s="3">
        <f t="shared" si="76"/>
        <v>25967</v>
      </c>
      <c r="AD822" s="3">
        <f t="shared" si="77"/>
        <v>19439</v>
      </c>
    </row>
    <row r="823" spans="1:30" x14ac:dyDescent="0.15">
      <c r="A823" s="3">
        <v>818</v>
      </c>
      <c r="B823" s="3" t="str">
        <f t="shared" si="72"/>
        <v>关卡818小怪</v>
      </c>
      <c r="C823" s="3">
        <f>INDEX([3]关卡!$J$19:$J$2018,A823)</f>
        <v>344</v>
      </c>
      <c r="D823" s="3">
        <f>INDEX([3]关卡!$N$19:$N$2018,A823)</f>
        <v>344</v>
      </c>
      <c r="E823" s="3" t="s">
        <v>24</v>
      </c>
      <c r="F823" s="3" t="s">
        <v>26</v>
      </c>
      <c r="G823" s="3">
        <v>3</v>
      </c>
      <c r="H823" s="3">
        <v>0</v>
      </c>
      <c r="I823" s="3">
        <v>0</v>
      </c>
      <c r="J823" s="4">
        <v>1</v>
      </c>
      <c r="K823" s="4">
        <v>1</v>
      </c>
      <c r="L823" s="4">
        <v>2</v>
      </c>
      <c r="M823" s="3">
        <v>15</v>
      </c>
      <c r="N823" s="3">
        <v>2</v>
      </c>
      <c r="O823" s="3">
        <f>HLOOKUP(O$5,[1]非R能力!$B$8:$F$558,$C823+1,0)</f>
        <v>774900.8777543105</v>
      </c>
      <c r="P823" s="3">
        <f>HLOOKUP(P$5,[1]非R能力!$B$8:$F$558,$C823+1,0)</f>
        <v>115730.34944950169</v>
      </c>
      <c r="Q823" s="3">
        <f>HLOOKUP(Q$5,[1]非R能力!$B$8:$F$558,$C823+1,0)</f>
        <v>66426.139992333556</v>
      </c>
      <c r="R823" s="3">
        <f>HLOOKUP(R$5,[1]非R能力!$B$8:$F$558,$C823+1,0)</f>
        <v>19439.120616178177</v>
      </c>
      <c r="S823" s="3">
        <f>HLOOKUP(S$5,[1]非R能力!$B$8:$F$558,$C823+1,0)</f>
        <v>25967.73649019661</v>
      </c>
      <c r="T823" s="3">
        <f>INDEX([1]非R能力!$H$9:$H$558,D823)</f>
        <v>23685.613916453753</v>
      </c>
      <c r="U823" s="3">
        <f>IF(E823="小怪",0,IF(INDEX([1]非R能力!$FK$9:$FK$558,C823)=0,0,10))</f>
        <v>0</v>
      </c>
      <c r="V823" s="3">
        <f>IF(E823="小怪",0,IF(INDEX([1]非R能力!$FH$9:$FH$558,C823)=0,0,5000))</f>
        <v>0</v>
      </c>
      <c r="W823" s="3">
        <f>HLOOKUP(W$5,[2]人物技能基础!$O$3:$Q$553,$C823+1,0)</f>
        <v>3.637142857142857</v>
      </c>
      <c r="X823" s="3">
        <f>HLOOKUP(X$5,[2]人物技能基础!$O$3:$Q$553,$C823+1,0)</f>
        <v>2.0186428571428574</v>
      </c>
      <c r="Y823" s="3">
        <f>HLOOKUP(Y$5,[2]人物技能基础!$O$3:$Q$553,$C823+1,0)</f>
        <v>99.964285714285708</v>
      </c>
      <c r="Z823" s="3">
        <f t="shared" si="73"/>
        <v>617769</v>
      </c>
      <c r="AA823" s="3">
        <f t="shared" si="74"/>
        <v>13285</v>
      </c>
      <c r="AB823" s="3">
        <f t="shared" si="75"/>
        <v>0</v>
      </c>
      <c r="AC823" s="3">
        <f t="shared" si="76"/>
        <v>25967</v>
      </c>
      <c r="AD823" s="3">
        <f t="shared" si="77"/>
        <v>19439</v>
      </c>
    </row>
    <row r="824" spans="1:30" x14ac:dyDescent="0.15">
      <c r="A824" s="3">
        <v>819</v>
      </c>
      <c r="B824" s="3" t="str">
        <f t="shared" si="72"/>
        <v>关卡819小怪</v>
      </c>
      <c r="C824" s="3">
        <f>INDEX([3]关卡!$J$19:$J$2018,A824)</f>
        <v>344</v>
      </c>
      <c r="D824" s="3">
        <f>INDEX([3]关卡!$N$19:$N$2018,A824)</f>
        <v>344</v>
      </c>
      <c r="E824" s="3" t="s">
        <v>24</v>
      </c>
      <c r="F824" s="3" t="s">
        <v>26</v>
      </c>
      <c r="G824" s="3">
        <v>3</v>
      </c>
      <c r="H824" s="3">
        <v>0</v>
      </c>
      <c r="I824" s="3">
        <v>0</v>
      </c>
      <c r="J824" s="4">
        <v>1</v>
      </c>
      <c r="K824" s="4">
        <v>1</v>
      </c>
      <c r="L824" s="4">
        <v>2</v>
      </c>
      <c r="M824" s="3">
        <v>15</v>
      </c>
      <c r="N824" s="3">
        <v>2</v>
      </c>
      <c r="O824" s="3">
        <f>HLOOKUP(O$5,[1]非R能力!$B$8:$F$558,$C824+1,0)</f>
        <v>774900.8777543105</v>
      </c>
      <c r="P824" s="3">
        <f>HLOOKUP(P$5,[1]非R能力!$B$8:$F$558,$C824+1,0)</f>
        <v>115730.34944950169</v>
      </c>
      <c r="Q824" s="3">
        <f>HLOOKUP(Q$5,[1]非R能力!$B$8:$F$558,$C824+1,0)</f>
        <v>66426.139992333556</v>
      </c>
      <c r="R824" s="3">
        <f>HLOOKUP(R$5,[1]非R能力!$B$8:$F$558,$C824+1,0)</f>
        <v>19439.120616178177</v>
      </c>
      <c r="S824" s="3">
        <f>HLOOKUP(S$5,[1]非R能力!$B$8:$F$558,$C824+1,0)</f>
        <v>25967.73649019661</v>
      </c>
      <c r="T824" s="3">
        <f>INDEX([1]非R能力!$H$9:$H$558,D824)</f>
        <v>23685.613916453753</v>
      </c>
      <c r="U824" s="3">
        <f>IF(E824="小怪",0,IF(INDEX([1]非R能力!$FK$9:$FK$558,C824)=0,0,10))</f>
        <v>0</v>
      </c>
      <c r="V824" s="3">
        <f>IF(E824="小怪",0,IF(INDEX([1]非R能力!$FH$9:$FH$558,C824)=0,0,5000))</f>
        <v>0</v>
      </c>
      <c r="W824" s="3">
        <f>HLOOKUP(W$5,[2]人物技能基础!$O$3:$Q$553,$C824+1,0)</f>
        <v>3.637142857142857</v>
      </c>
      <c r="X824" s="3">
        <f>HLOOKUP(X$5,[2]人物技能基础!$O$3:$Q$553,$C824+1,0)</f>
        <v>2.0186428571428574</v>
      </c>
      <c r="Y824" s="3">
        <f>HLOOKUP(Y$5,[2]人物技能基础!$O$3:$Q$553,$C824+1,0)</f>
        <v>99.964285714285708</v>
      </c>
      <c r="Z824" s="3">
        <f t="shared" si="73"/>
        <v>617769</v>
      </c>
      <c r="AA824" s="3">
        <f t="shared" si="74"/>
        <v>13285</v>
      </c>
      <c r="AB824" s="3">
        <f t="shared" si="75"/>
        <v>0</v>
      </c>
      <c r="AC824" s="3">
        <f t="shared" si="76"/>
        <v>25967</v>
      </c>
      <c r="AD824" s="3">
        <f t="shared" si="77"/>
        <v>19439</v>
      </c>
    </row>
    <row r="825" spans="1:30" x14ac:dyDescent="0.15">
      <c r="A825" s="3">
        <v>820</v>
      </c>
      <c r="B825" s="3" t="str">
        <f t="shared" si="72"/>
        <v>关卡820小怪</v>
      </c>
      <c r="C825" s="3">
        <f>INDEX([3]关卡!$J$19:$J$2018,A825)</f>
        <v>344</v>
      </c>
      <c r="D825" s="3">
        <f>INDEX([3]关卡!$N$19:$N$2018,A825)</f>
        <v>344</v>
      </c>
      <c r="E825" s="3" t="s">
        <v>24</v>
      </c>
      <c r="F825" s="3" t="s">
        <v>26</v>
      </c>
      <c r="G825" s="3">
        <v>3</v>
      </c>
      <c r="H825" s="3">
        <v>0</v>
      </c>
      <c r="I825" s="3">
        <v>0</v>
      </c>
      <c r="J825" s="4">
        <v>1</v>
      </c>
      <c r="K825" s="4">
        <v>1</v>
      </c>
      <c r="L825" s="4">
        <v>2</v>
      </c>
      <c r="M825" s="3">
        <v>15</v>
      </c>
      <c r="N825" s="3">
        <v>2</v>
      </c>
      <c r="O825" s="3">
        <f>HLOOKUP(O$5,[1]非R能力!$B$8:$F$558,$C825+1,0)</f>
        <v>774900.8777543105</v>
      </c>
      <c r="P825" s="3">
        <f>HLOOKUP(P$5,[1]非R能力!$B$8:$F$558,$C825+1,0)</f>
        <v>115730.34944950169</v>
      </c>
      <c r="Q825" s="3">
        <f>HLOOKUP(Q$5,[1]非R能力!$B$8:$F$558,$C825+1,0)</f>
        <v>66426.139992333556</v>
      </c>
      <c r="R825" s="3">
        <f>HLOOKUP(R$5,[1]非R能力!$B$8:$F$558,$C825+1,0)</f>
        <v>19439.120616178177</v>
      </c>
      <c r="S825" s="3">
        <f>HLOOKUP(S$5,[1]非R能力!$B$8:$F$558,$C825+1,0)</f>
        <v>25967.73649019661</v>
      </c>
      <c r="T825" s="3">
        <f>INDEX([1]非R能力!$H$9:$H$558,D825)</f>
        <v>23685.613916453753</v>
      </c>
      <c r="U825" s="3">
        <f>IF(E825="小怪",0,IF(INDEX([1]非R能力!$FK$9:$FK$558,C825)=0,0,10))</f>
        <v>0</v>
      </c>
      <c r="V825" s="3">
        <f>IF(E825="小怪",0,IF(INDEX([1]非R能力!$FH$9:$FH$558,C825)=0,0,5000))</f>
        <v>0</v>
      </c>
      <c r="W825" s="3">
        <f>HLOOKUP(W$5,[2]人物技能基础!$O$3:$Q$553,$C825+1,0)</f>
        <v>3.637142857142857</v>
      </c>
      <c r="X825" s="3">
        <f>HLOOKUP(X$5,[2]人物技能基础!$O$3:$Q$553,$C825+1,0)</f>
        <v>2.0186428571428574</v>
      </c>
      <c r="Y825" s="3">
        <f>HLOOKUP(Y$5,[2]人物技能基础!$O$3:$Q$553,$C825+1,0)</f>
        <v>99.964285714285708</v>
      </c>
      <c r="Z825" s="3">
        <f t="shared" si="73"/>
        <v>617769</v>
      </c>
      <c r="AA825" s="3">
        <f t="shared" si="74"/>
        <v>13285</v>
      </c>
      <c r="AB825" s="3">
        <f t="shared" si="75"/>
        <v>0</v>
      </c>
      <c r="AC825" s="3">
        <f t="shared" si="76"/>
        <v>25967</v>
      </c>
      <c r="AD825" s="3">
        <f t="shared" si="77"/>
        <v>19439</v>
      </c>
    </row>
    <row r="826" spans="1:30" x14ac:dyDescent="0.15">
      <c r="A826" s="3">
        <v>821</v>
      </c>
      <c r="B826" s="3" t="str">
        <f t="shared" si="72"/>
        <v>关卡821小怪</v>
      </c>
      <c r="C826" s="3">
        <f>INDEX([3]关卡!$J$19:$J$2018,A826)</f>
        <v>345</v>
      </c>
      <c r="D826" s="3">
        <f>INDEX([3]关卡!$N$19:$N$2018,A826)</f>
        <v>345</v>
      </c>
      <c r="E826" s="3" t="s">
        <v>24</v>
      </c>
      <c r="F826" s="3" t="s">
        <v>26</v>
      </c>
      <c r="G826" s="3">
        <v>3</v>
      </c>
      <c r="H826" s="3">
        <v>0</v>
      </c>
      <c r="I826" s="3">
        <v>0</v>
      </c>
      <c r="J826" s="4">
        <v>1</v>
      </c>
      <c r="K826" s="4">
        <v>1</v>
      </c>
      <c r="L826" s="4">
        <v>2</v>
      </c>
      <c r="M826" s="3">
        <v>15</v>
      </c>
      <c r="N826" s="3">
        <v>2</v>
      </c>
      <c r="O826" s="3">
        <f>HLOOKUP(O$5,[1]非R能力!$B$8:$F$558,$C826+1,0)</f>
        <v>781101.51421341707</v>
      </c>
      <c r="P826" s="3">
        <f>HLOOKUP(P$5,[1]非R能力!$B$8:$F$558,$C826+1,0)</f>
        <v>116480.79726268029</v>
      </c>
      <c r="Q826" s="3">
        <f>HLOOKUP(Q$5,[1]非R能力!$B$8:$F$558,$C826+1,0)</f>
        <v>66760.501047614016</v>
      </c>
      <c r="R826" s="3">
        <f>HLOOKUP(R$5,[1]非R能力!$B$8:$F$558,$C826+1,0)</f>
        <v>19530.803364757056</v>
      </c>
      <c r="S826" s="3">
        <f>HLOOKUP(S$5,[1]非R能力!$B$8:$F$558,$C826+1,0)</f>
        <v>26091.470746654348</v>
      </c>
      <c r="T826" s="3">
        <f>INDEX([1]非R能力!$H$9:$H$558,D826)</f>
        <v>23834.200866306946</v>
      </c>
      <c r="U826" s="3">
        <f>IF(E826="小怪",0,IF(INDEX([1]非R能力!$FK$9:$FK$558,C826)=0,0,10))</f>
        <v>0</v>
      </c>
      <c r="V826" s="3">
        <f>IF(E826="小怪",0,IF(INDEX([1]非R能力!$FH$9:$FH$558,C826)=0,0,5000))</f>
        <v>0</v>
      </c>
      <c r="W826" s="3">
        <f>HLOOKUP(W$5,[2]人物技能基础!$O$3:$Q$553,$C826+1,0)</f>
        <v>3.637142857142857</v>
      </c>
      <c r="X826" s="3">
        <f>HLOOKUP(X$5,[2]人物技能基础!$O$3:$Q$553,$C826+1,0)</f>
        <v>2.0186428571428574</v>
      </c>
      <c r="Y826" s="3">
        <f>HLOOKUP(Y$5,[2]人物技能基础!$O$3:$Q$553,$C826+1,0)</f>
        <v>99.964285714285708</v>
      </c>
      <c r="Z826" s="3">
        <f t="shared" si="73"/>
        <v>621761</v>
      </c>
      <c r="AA826" s="3">
        <f t="shared" si="74"/>
        <v>13352</v>
      </c>
      <c r="AB826" s="3">
        <f t="shared" si="75"/>
        <v>0</v>
      </c>
      <c r="AC826" s="3">
        <f t="shared" si="76"/>
        <v>26091</v>
      </c>
      <c r="AD826" s="3">
        <f t="shared" si="77"/>
        <v>19530</v>
      </c>
    </row>
    <row r="827" spans="1:30" x14ac:dyDescent="0.15">
      <c r="A827" s="3">
        <v>822</v>
      </c>
      <c r="B827" s="3" t="str">
        <f t="shared" si="72"/>
        <v>关卡822小怪</v>
      </c>
      <c r="C827" s="3">
        <f>INDEX([3]关卡!$J$19:$J$2018,A827)</f>
        <v>345</v>
      </c>
      <c r="D827" s="3">
        <f>INDEX([3]关卡!$N$19:$N$2018,A827)</f>
        <v>345</v>
      </c>
      <c r="E827" s="3" t="s">
        <v>24</v>
      </c>
      <c r="F827" s="3" t="s">
        <v>26</v>
      </c>
      <c r="G827" s="3">
        <v>3</v>
      </c>
      <c r="H827" s="3">
        <v>0</v>
      </c>
      <c r="I827" s="3">
        <v>0</v>
      </c>
      <c r="J827" s="4">
        <v>1</v>
      </c>
      <c r="K827" s="4">
        <v>1</v>
      </c>
      <c r="L827" s="4">
        <v>2</v>
      </c>
      <c r="M827" s="3">
        <v>15</v>
      </c>
      <c r="N827" s="3">
        <v>2</v>
      </c>
      <c r="O827" s="3">
        <f>HLOOKUP(O$5,[1]非R能力!$B$8:$F$558,$C827+1,0)</f>
        <v>781101.51421341707</v>
      </c>
      <c r="P827" s="3">
        <f>HLOOKUP(P$5,[1]非R能力!$B$8:$F$558,$C827+1,0)</f>
        <v>116480.79726268029</v>
      </c>
      <c r="Q827" s="3">
        <f>HLOOKUP(Q$5,[1]非R能力!$B$8:$F$558,$C827+1,0)</f>
        <v>66760.501047614016</v>
      </c>
      <c r="R827" s="3">
        <f>HLOOKUP(R$5,[1]非R能力!$B$8:$F$558,$C827+1,0)</f>
        <v>19530.803364757056</v>
      </c>
      <c r="S827" s="3">
        <f>HLOOKUP(S$5,[1]非R能力!$B$8:$F$558,$C827+1,0)</f>
        <v>26091.470746654348</v>
      </c>
      <c r="T827" s="3">
        <f>INDEX([1]非R能力!$H$9:$H$558,D827)</f>
        <v>23834.200866306946</v>
      </c>
      <c r="U827" s="3">
        <f>IF(E827="小怪",0,IF(INDEX([1]非R能力!$FK$9:$FK$558,C827)=0,0,10))</f>
        <v>0</v>
      </c>
      <c r="V827" s="3">
        <f>IF(E827="小怪",0,IF(INDEX([1]非R能力!$FH$9:$FH$558,C827)=0,0,5000))</f>
        <v>0</v>
      </c>
      <c r="W827" s="3">
        <f>HLOOKUP(W$5,[2]人物技能基础!$O$3:$Q$553,$C827+1,0)</f>
        <v>3.637142857142857</v>
      </c>
      <c r="X827" s="3">
        <f>HLOOKUP(X$5,[2]人物技能基础!$O$3:$Q$553,$C827+1,0)</f>
        <v>2.0186428571428574</v>
      </c>
      <c r="Y827" s="3">
        <f>HLOOKUP(Y$5,[2]人物技能基础!$O$3:$Q$553,$C827+1,0)</f>
        <v>99.964285714285708</v>
      </c>
      <c r="Z827" s="3">
        <f t="shared" si="73"/>
        <v>621761</v>
      </c>
      <c r="AA827" s="3">
        <f t="shared" si="74"/>
        <v>13352</v>
      </c>
      <c r="AB827" s="3">
        <f t="shared" si="75"/>
        <v>0</v>
      </c>
      <c r="AC827" s="3">
        <f t="shared" si="76"/>
        <v>26091</v>
      </c>
      <c r="AD827" s="3">
        <f t="shared" si="77"/>
        <v>19530</v>
      </c>
    </row>
    <row r="828" spans="1:30" x14ac:dyDescent="0.15">
      <c r="A828" s="3">
        <v>823</v>
      </c>
      <c r="B828" s="3" t="str">
        <f t="shared" si="72"/>
        <v>关卡823小怪</v>
      </c>
      <c r="C828" s="3">
        <f>INDEX([3]关卡!$J$19:$J$2018,A828)</f>
        <v>345</v>
      </c>
      <c r="D828" s="3">
        <f>INDEX([3]关卡!$N$19:$N$2018,A828)</f>
        <v>345</v>
      </c>
      <c r="E828" s="3" t="s">
        <v>24</v>
      </c>
      <c r="F828" s="3" t="s">
        <v>26</v>
      </c>
      <c r="G828" s="3">
        <v>3</v>
      </c>
      <c r="H828" s="3">
        <v>0</v>
      </c>
      <c r="I828" s="3">
        <v>0</v>
      </c>
      <c r="J828" s="4">
        <v>1</v>
      </c>
      <c r="K828" s="4">
        <v>1</v>
      </c>
      <c r="L828" s="4">
        <v>2</v>
      </c>
      <c r="M828" s="3">
        <v>15</v>
      </c>
      <c r="N828" s="3">
        <v>2</v>
      </c>
      <c r="O828" s="3">
        <f>HLOOKUP(O$5,[1]非R能力!$B$8:$F$558,$C828+1,0)</f>
        <v>781101.51421341707</v>
      </c>
      <c r="P828" s="3">
        <f>HLOOKUP(P$5,[1]非R能力!$B$8:$F$558,$C828+1,0)</f>
        <v>116480.79726268029</v>
      </c>
      <c r="Q828" s="3">
        <f>HLOOKUP(Q$5,[1]非R能力!$B$8:$F$558,$C828+1,0)</f>
        <v>66760.501047614016</v>
      </c>
      <c r="R828" s="3">
        <f>HLOOKUP(R$5,[1]非R能力!$B$8:$F$558,$C828+1,0)</f>
        <v>19530.803364757056</v>
      </c>
      <c r="S828" s="3">
        <f>HLOOKUP(S$5,[1]非R能力!$B$8:$F$558,$C828+1,0)</f>
        <v>26091.470746654348</v>
      </c>
      <c r="T828" s="3">
        <f>INDEX([1]非R能力!$H$9:$H$558,D828)</f>
        <v>23834.200866306946</v>
      </c>
      <c r="U828" s="3">
        <f>IF(E828="小怪",0,IF(INDEX([1]非R能力!$FK$9:$FK$558,C828)=0,0,10))</f>
        <v>0</v>
      </c>
      <c r="V828" s="3">
        <f>IF(E828="小怪",0,IF(INDEX([1]非R能力!$FH$9:$FH$558,C828)=0,0,5000))</f>
        <v>0</v>
      </c>
      <c r="W828" s="3">
        <f>HLOOKUP(W$5,[2]人物技能基础!$O$3:$Q$553,$C828+1,0)</f>
        <v>3.637142857142857</v>
      </c>
      <c r="X828" s="3">
        <f>HLOOKUP(X$5,[2]人物技能基础!$O$3:$Q$553,$C828+1,0)</f>
        <v>2.0186428571428574</v>
      </c>
      <c r="Y828" s="3">
        <f>HLOOKUP(Y$5,[2]人物技能基础!$O$3:$Q$553,$C828+1,0)</f>
        <v>99.964285714285708</v>
      </c>
      <c r="Z828" s="3">
        <f t="shared" si="73"/>
        <v>621761</v>
      </c>
      <c r="AA828" s="3">
        <f t="shared" si="74"/>
        <v>13352</v>
      </c>
      <c r="AB828" s="3">
        <f t="shared" si="75"/>
        <v>0</v>
      </c>
      <c r="AC828" s="3">
        <f t="shared" si="76"/>
        <v>26091</v>
      </c>
      <c r="AD828" s="3">
        <f t="shared" si="77"/>
        <v>19530</v>
      </c>
    </row>
    <row r="829" spans="1:30" x14ac:dyDescent="0.15">
      <c r="A829" s="3">
        <v>824</v>
      </c>
      <c r="B829" s="3" t="str">
        <f t="shared" si="72"/>
        <v>关卡824小怪</v>
      </c>
      <c r="C829" s="3">
        <f>INDEX([3]关卡!$J$19:$J$2018,A829)</f>
        <v>345</v>
      </c>
      <c r="D829" s="3">
        <f>INDEX([3]关卡!$N$19:$N$2018,A829)</f>
        <v>345</v>
      </c>
      <c r="E829" s="3" t="s">
        <v>24</v>
      </c>
      <c r="F829" s="3" t="s">
        <v>26</v>
      </c>
      <c r="G829" s="3">
        <v>3</v>
      </c>
      <c r="H829" s="3">
        <v>0</v>
      </c>
      <c r="I829" s="3">
        <v>0</v>
      </c>
      <c r="J829" s="4">
        <v>1</v>
      </c>
      <c r="K829" s="4">
        <v>1</v>
      </c>
      <c r="L829" s="4">
        <v>2</v>
      </c>
      <c r="M829" s="3">
        <v>15</v>
      </c>
      <c r="N829" s="3">
        <v>2</v>
      </c>
      <c r="O829" s="3">
        <f>HLOOKUP(O$5,[1]非R能力!$B$8:$F$558,$C829+1,0)</f>
        <v>781101.51421341707</v>
      </c>
      <c r="P829" s="3">
        <f>HLOOKUP(P$5,[1]非R能力!$B$8:$F$558,$C829+1,0)</f>
        <v>116480.79726268029</v>
      </c>
      <c r="Q829" s="3">
        <f>HLOOKUP(Q$5,[1]非R能力!$B$8:$F$558,$C829+1,0)</f>
        <v>66760.501047614016</v>
      </c>
      <c r="R829" s="3">
        <f>HLOOKUP(R$5,[1]非R能力!$B$8:$F$558,$C829+1,0)</f>
        <v>19530.803364757056</v>
      </c>
      <c r="S829" s="3">
        <f>HLOOKUP(S$5,[1]非R能力!$B$8:$F$558,$C829+1,0)</f>
        <v>26091.470746654348</v>
      </c>
      <c r="T829" s="3">
        <f>INDEX([1]非R能力!$H$9:$H$558,D829)</f>
        <v>23834.200866306946</v>
      </c>
      <c r="U829" s="3">
        <f>IF(E829="小怪",0,IF(INDEX([1]非R能力!$FK$9:$FK$558,C829)=0,0,10))</f>
        <v>0</v>
      </c>
      <c r="V829" s="3">
        <f>IF(E829="小怪",0,IF(INDEX([1]非R能力!$FH$9:$FH$558,C829)=0,0,5000))</f>
        <v>0</v>
      </c>
      <c r="W829" s="3">
        <f>HLOOKUP(W$5,[2]人物技能基础!$O$3:$Q$553,$C829+1,0)</f>
        <v>3.637142857142857</v>
      </c>
      <c r="X829" s="3">
        <f>HLOOKUP(X$5,[2]人物技能基础!$O$3:$Q$553,$C829+1,0)</f>
        <v>2.0186428571428574</v>
      </c>
      <c r="Y829" s="3">
        <f>HLOOKUP(Y$5,[2]人物技能基础!$O$3:$Q$553,$C829+1,0)</f>
        <v>99.964285714285708</v>
      </c>
      <c r="Z829" s="3">
        <f t="shared" si="73"/>
        <v>621761</v>
      </c>
      <c r="AA829" s="3">
        <f t="shared" si="74"/>
        <v>13352</v>
      </c>
      <c r="AB829" s="3">
        <f t="shared" si="75"/>
        <v>0</v>
      </c>
      <c r="AC829" s="3">
        <f t="shared" si="76"/>
        <v>26091</v>
      </c>
      <c r="AD829" s="3">
        <f t="shared" si="77"/>
        <v>19530</v>
      </c>
    </row>
    <row r="830" spans="1:30" x14ac:dyDescent="0.15">
      <c r="A830" s="3">
        <v>825</v>
      </c>
      <c r="B830" s="3" t="str">
        <f t="shared" si="72"/>
        <v>关卡825小怪</v>
      </c>
      <c r="C830" s="3">
        <f>INDEX([3]关卡!$J$19:$J$2018,A830)</f>
        <v>345</v>
      </c>
      <c r="D830" s="3">
        <f>INDEX([3]关卡!$N$19:$N$2018,A830)</f>
        <v>345</v>
      </c>
      <c r="E830" s="3" t="s">
        <v>24</v>
      </c>
      <c r="F830" s="3" t="s">
        <v>26</v>
      </c>
      <c r="G830" s="3">
        <v>3</v>
      </c>
      <c r="H830" s="3">
        <v>0</v>
      </c>
      <c r="I830" s="3">
        <v>0</v>
      </c>
      <c r="J830" s="4">
        <v>1</v>
      </c>
      <c r="K830" s="4">
        <v>1</v>
      </c>
      <c r="L830" s="4">
        <v>2</v>
      </c>
      <c r="M830" s="3">
        <v>15</v>
      </c>
      <c r="N830" s="3">
        <v>2</v>
      </c>
      <c r="O830" s="3">
        <f>HLOOKUP(O$5,[1]非R能力!$B$8:$F$558,$C830+1,0)</f>
        <v>781101.51421341707</v>
      </c>
      <c r="P830" s="3">
        <f>HLOOKUP(P$5,[1]非R能力!$B$8:$F$558,$C830+1,0)</f>
        <v>116480.79726268029</v>
      </c>
      <c r="Q830" s="3">
        <f>HLOOKUP(Q$5,[1]非R能力!$B$8:$F$558,$C830+1,0)</f>
        <v>66760.501047614016</v>
      </c>
      <c r="R830" s="3">
        <f>HLOOKUP(R$5,[1]非R能力!$B$8:$F$558,$C830+1,0)</f>
        <v>19530.803364757056</v>
      </c>
      <c r="S830" s="3">
        <f>HLOOKUP(S$5,[1]非R能力!$B$8:$F$558,$C830+1,0)</f>
        <v>26091.470746654348</v>
      </c>
      <c r="T830" s="3">
        <f>INDEX([1]非R能力!$H$9:$H$558,D830)</f>
        <v>23834.200866306946</v>
      </c>
      <c r="U830" s="3">
        <f>IF(E830="小怪",0,IF(INDEX([1]非R能力!$FK$9:$FK$558,C830)=0,0,10))</f>
        <v>0</v>
      </c>
      <c r="V830" s="3">
        <f>IF(E830="小怪",0,IF(INDEX([1]非R能力!$FH$9:$FH$558,C830)=0,0,5000))</f>
        <v>0</v>
      </c>
      <c r="W830" s="3">
        <f>HLOOKUP(W$5,[2]人物技能基础!$O$3:$Q$553,$C830+1,0)</f>
        <v>3.637142857142857</v>
      </c>
      <c r="X830" s="3">
        <f>HLOOKUP(X$5,[2]人物技能基础!$O$3:$Q$553,$C830+1,0)</f>
        <v>2.0186428571428574</v>
      </c>
      <c r="Y830" s="3">
        <f>HLOOKUP(Y$5,[2]人物技能基础!$O$3:$Q$553,$C830+1,0)</f>
        <v>99.964285714285708</v>
      </c>
      <c r="Z830" s="3">
        <f t="shared" si="73"/>
        <v>621761</v>
      </c>
      <c r="AA830" s="3">
        <f t="shared" si="74"/>
        <v>13352</v>
      </c>
      <c r="AB830" s="3">
        <f t="shared" si="75"/>
        <v>0</v>
      </c>
      <c r="AC830" s="3">
        <f t="shared" si="76"/>
        <v>26091</v>
      </c>
      <c r="AD830" s="3">
        <f t="shared" si="77"/>
        <v>19530</v>
      </c>
    </row>
    <row r="831" spans="1:30" x14ac:dyDescent="0.15">
      <c r="A831" s="3">
        <v>826</v>
      </c>
      <c r="B831" s="3" t="str">
        <f t="shared" si="72"/>
        <v>关卡826小怪</v>
      </c>
      <c r="C831" s="3">
        <f>INDEX([3]关卡!$J$19:$J$2018,A831)</f>
        <v>345</v>
      </c>
      <c r="D831" s="3">
        <f>INDEX([3]关卡!$N$19:$N$2018,A831)</f>
        <v>345</v>
      </c>
      <c r="E831" s="3" t="s">
        <v>24</v>
      </c>
      <c r="F831" s="3" t="s">
        <v>26</v>
      </c>
      <c r="G831" s="3">
        <v>3</v>
      </c>
      <c r="H831" s="3">
        <v>0</v>
      </c>
      <c r="I831" s="3">
        <v>0</v>
      </c>
      <c r="J831" s="4">
        <v>1</v>
      </c>
      <c r="K831" s="4">
        <v>1</v>
      </c>
      <c r="L831" s="4">
        <v>2</v>
      </c>
      <c r="M831" s="3">
        <v>15</v>
      </c>
      <c r="N831" s="3">
        <v>2</v>
      </c>
      <c r="O831" s="3">
        <f>HLOOKUP(O$5,[1]非R能力!$B$8:$F$558,$C831+1,0)</f>
        <v>781101.51421341707</v>
      </c>
      <c r="P831" s="3">
        <f>HLOOKUP(P$5,[1]非R能力!$B$8:$F$558,$C831+1,0)</f>
        <v>116480.79726268029</v>
      </c>
      <c r="Q831" s="3">
        <f>HLOOKUP(Q$5,[1]非R能力!$B$8:$F$558,$C831+1,0)</f>
        <v>66760.501047614016</v>
      </c>
      <c r="R831" s="3">
        <f>HLOOKUP(R$5,[1]非R能力!$B$8:$F$558,$C831+1,0)</f>
        <v>19530.803364757056</v>
      </c>
      <c r="S831" s="3">
        <f>HLOOKUP(S$5,[1]非R能力!$B$8:$F$558,$C831+1,0)</f>
        <v>26091.470746654348</v>
      </c>
      <c r="T831" s="3">
        <f>INDEX([1]非R能力!$H$9:$H$558,D831)</f>
        <v>23834.200866306946</v>
      </c>
      <c r="U831" s="3">
        <f>IF(E831="小怪",0,IF(INDEX([1]非R能力!$FK$9:$FK$558,C831)=0,0,10))</f>
        <v>0</v>
      </c>
      <c r="V831" s="3">
        <f>IF(E831="小怪",0,IF(INDEX([1]非R能力!$FH$9:$FH$558,C831)=0,0,5000))</f>
        <v>0</v>
      </c>
      <c r="W831" s="3">
        <f>HLOOKUP(W$5,[2]人物技能基础!$O$3:$Q$553,$C831+1,0)</f>
        <v>3.637142857142857</v>
      </c>
      <c r="X831" s="3">
        <f>HLOOKUP(X$5,[2]人物技能基础!$O$3:$Q$553,$C831+1,0)</f>
        <v>2.0186428571428574</v>
      </c>
      <c r="Y831" s="3">
        <f>HLOOKUP(Y$5,[2]人物技能基础!$O$3:$Q$553,$C831+1,0)</f>
        <v>99.964285714285708</v>
      </c>
      <c r="Z831" s="3">
        <f t="shared" si="73"/>
        <v>621761</v>
      </c>
      <c r="AA831" s="3">
        <f t="shared" si="74"/>
        <v>13352</v>
      </c>
      <c r="AB831" s="3">
        <f t="shared" si="75"/>
        <v>0</v>
      </c>
      <c r="AC831" s="3">
        <f t="shared" si="76"/>
        <v>26091</v>
      </c>
      <c r="AD831" s="3">
        <f t="shared" si="77"/>
        <v>19530</v>
      </c>
    </row>
    <row r="832" spans="1:30" x14ac:dyDescent="0.15">
      <c r="A832" s="3">
        <v>827</v>
      </c>
      <c r="B832" s="3" t="str">
        <f t="shared" si="72"/>
        <v>关卡827小怪</v>
      </c>
      <c r="C832" s="3">
        <f>INDEX([3]关卡!$J$19:$J$2018,A832)</f>
        <v>346</v>
      </c>
      <c r="D832" s="3">
        <f>INDEX([3]关卡!$N$19:$N$2018,A832)</f>
        <v>346</v>
      </c>
      <c r="E832" s="3" t="s">
        <v>24</v>
      </c>
      <c r="F832" s="3" t="s">
        <v>26</v>
      </c>
      <c r="G832" s="3">
        <v>3</v>
      </c>
      <c r="H832" s="3">
        <v>0</v>
      </c>
      <c r="I832" s="3">
        <v>0</v>
      </c>
      <c r="J832" s="4">
        <v>1</v>
      </c>
      <c r="K832" s="4">
        <v>1</v>
      </c>
      <c r="L832" s="4">
        <v>2</v>
      </c>
      <c r="M832" s="3">
        <v>15</v>
      </c>
      <c r="N832" s="3">
        <v>2</v>
      </c>
      <c r="O832" s="3">
        <f>HLOOKUP(O$5,[1]非R能力!$B$8:$F$558,$C832+1,0)</f>
        <v>787158.29995228921</v>
      </c>
      <c r="P832" s="3">
        <f>HLOOKUP(P$5,[1]非R能力!$B$8:$F$558,$C832+1,0)</f>
        <v>117277.16834794747</v>
      </c>
      <c r="Q832" s="3">
        <f>HLOOKUP(Q$5,[1]非R能力!$B$8:$F$558,$C832+1,0)</f>
        <v>67084.127905052446</v>
      </c>
      <c r="R832" s="3">
        <f>HLOOKUP(R$5,[1]非R能力!$B$8:$F$558,$C832+1,0)</f>
        <v>19624.641167719867</v>
      </c>
      <c r="S832" s="3">
        <f>HLOOKUP(S$5,[1]非R能力!$B$8:$F$558,$C832+1,0)</f>
        <v>26197.998500064852</v>
      </c>
      <c r="T832" s="3">
        <f>INDEX([1]非R能力!$H$9:$H$558,D832)</f>
        <v>23983.51915774689</v>
      </c>
      <c r="U832" s="3">
        <f>IF(E832="小怪",0,IF(INDEX([1]非R能力!$FK$9:$FK$558,C832)=0,0,10))</f>
        <v>0</v>
      </c>
      <c r="V832" s="3">
        <f>IF(E832="小怪",0,IF(INDEX([1]非R能力!$FH$9:$FH$558,C832)=0,0,5000))</f>
        <v>0</v>
      </c>
      <c r="W832" s="3">
        <f>HLOOKUP(W$5,[2]人物技能基础!$O$3:$Q$553,$C832+1,0)</f>
        <v>3.637142857142857</v>
      </c>
      <c r="X832" s="3">
        <f>HLOOKUP(X$5,[2]人物技能基础!$O$3:$Q$553,$C832+1,0)</f>
        <v>2.0186428571428574</v>
      </c>
      <c r="Y832" s="3">
        <f>HLOOKUP(Y$5,[2]人物技能基础!$O$3:$Q$553,$C832+1,0)</f>
        <v>99.964285714285708</v>
      </c>
      <c r="Z832" s="3">
        <f t="shared" si="73"/>
        <v>625978</v>
      </c>
      <c r="AA832" s="3">
        <f t="shared" si="74"/>
        <v>13416</v>
      </c>
      <c r="AB832" s="3">
        <f t="shared" si="75"/>
        <v>0</v>
      </c>
      <c r="AC832" s="3">
        <f t="shared" si="76"/>
        <v>26197</v>
      </c>
      <c r="AD832" s="3">
        <f t="shared" si="77"/>
        <v>19624</v>
      </c>
    </row>
    <row r="833" spans="1:30" x14ac:dyDescent="0.15">
      <c r="A833" s="3">
        <v>828</v>
      </c>
      <c r="B833" s="3" t="str">
        <f t="shared" si="72"/>
        <v>关卡828小怪</v>
      </c>
      <c r="C833" s="3">
        <f>INDEX([3]关卡!$J$19:$J$2018,A833)</f>
        <v>346</v>
      </c>
      <c r="D833" s="3">
        <f>INDEX([3]关卡!$N$19:$N$2018,A833)</f>
        <v>346</v>
      </c>
      <c r="E833" s="3" t="s">
        <v>24</v>
      </c>
      <c r="F833" s="3" t="s">
        <v>26</v>
      </c>
      <c r="G833" s="3">
        <v>3</v>
      </c>
      <c r="H833" s="3">
        <v>0</v>
      </c>
      <c r="I833" s="3">
        <v>0</v>
      </c>
      <c r="J833" s="4">
        <v>1</v>
      </c>
      <c r="K833" s="4">
        <v>1</v>
      </c>
      <c r="L833" s="4">
        <v>2</v>
      </c>
      <c r="M833" s="3">
        <v>15</v>
      </c>
      <c r="N833" s="3">
        <v>2</v>
      </c>
      <c r="O833" s="3">
        <f>HLOOKUP(O$5,[1]非R能力!$B$8:$F$558,$C833+1,0)</f>
        <v>787158.29995228921</v>
      </c>
      <c r="P833" s="3">
        <f>HLOOKUP(P$5,[1]非R能力!$B$8:$F$558,$C833+1,0)</f>
        <v>117277.16834794747</v>
      </c>
      <c r="Q833" s="3">
        <f>HLOOKUP(Q$5,[1]非R能力!$B$8:$F$558,$C833+1,0)</f>
        <v>67084.127905052446</v>
      </c>
      <c r="R833" s="3">
        <f>HLOOKUP(R$5,[1]非R能力!$B$8:$F$558,$C833+1,0)</f>
        <v>19624.641167719867</v>
      </c>
      <c r="S833" s="3">
        <f>HLOOKUP(S$5,[1]非R能力!$B$8:$F$558,$C833+1,0)</f>
        <v>26197.998500064852</v>
      </c>
      <c r="T833" s="3">
        <f>INDEX([1]非R能力!$H$9:$H$558,D833)</f>
        <v>23983.51915774689</v>
      </c>
      <c r="U833" s="3">
        <f>IF(E833="小怪",0,IF(INDEX([1]非R能力!$FK$9:$FK$558,C833)=0,0,10))</f>
        <v>0</v>
      </c>
      <c r="V833" s="3">
        <f>IF(E833="小怪",0,IF(INDEX([1]非R能力!$FH$9:$FH$558,C833)=0,0,5000))</f>
        <v>0</v>
      </c>
      <c r="W833" s="3">
        <f>HLOOKUP(W$5,[2]人物技能基础!$O$3:$Q$553,$C833+1,0)</f>
        <v>3.637142857142857</v>
      </c>
      <c r="X833" s="3">
        <f>HLOOKUP(X$5,[2]人物技能基础!$O$3:$Q$553,$C833+1,0)</f>
        <v>2.0186428571428574</v>
      </c>
      <c r="Y833" s="3">
        <f>HLOOKUP(Y$5,[2]人物技能基础!$O$3:$Q$553,$C833+1,0)</f>
        <v>99.964285714285708</v>
      </c>
      <c r="Z833" s="3">
        <f t="shared" si="73"/>
        <v>625978</v>
      </c>
      <c r="AA833" s="3">
        <f t="shared" si="74"/>
        <v>13416</v>
      </c>
      <c r="AB833" s="3">
        <f t="shared" si="75"/>
        <v>0</v>
      </c>
      <c r="AC833" s="3">
        <f t="shared" si="76"/>
        <v>26197</v>
      </c>
      <c r="AD833" s="3">
        <f t="shared" si="77"/>
        <v>19624</v>
      </c>
    </row>
    <row r="834" spans="1:30" x14ac:dyDescent="0.15">
      <c r="A834" s="3">
        <v>829</v>
      </c>
      <c r="B834" s="3" t="str">
        <f t="shared" si="72"/>
        <v>关卡829小怪</v>
      </c>
      <c r="C834" s="3">
        <f>INDEX([3]关卡!$J$19:$J$2018,A834)</f>
        <v>346</v>
      </c>
      <c r="D834" s="3">
        <f>INDEX([3]关卡!$N$19:$N$2018,A834)</f>
        <v>346</v>
      </c>
      <c r="E834" s="3" t="s">
        <v>24</v>
      </c>
      <c r="F834" s="3" t="s">
        <v>26</v>
      </c>
      <c r="G834" s="3">
        <v>3</v>
      </c>
      <c r="H834" s="3">
        <v>0</v>
      </c>
      <c r="I834" s="3">
        <v>0</v>
      </c>
      <c r="J834" s="4">
        <v>1</v>
      </c>
      <c r="K834" s="4">
        <v>1</v>
      </c>
      <c r="L834" s="4">
        <v>2</v>
      </c>
      <c r="M834" s="3">
        <v>15</v>
      </c>
      <c r="N834" s="3">
        <v>2</v>
      </c>
      <c r="O834" s="3">
        <f>HLOOKUP(O$5,[1]非R能力!$B$8:$F$558,$C834+1,0)</f>
        <v>787158.29995228921</v>
      </c>
      <c r="P834" s="3">
        <f>HLOOKUP(P$5,[1]非R能力!$B$8:$F$558,$C834+1,0)</f>
        <v>117277.16834794747</v>
      </c>
      <c r="Q834" s="3">
        <f>HLOOKUP(Q$5,[1]非R能力!$B$8:$F$558,$C834+1,0)</f>
        <v>67084.127905052446</v>
      </c>
      <c r="R834" s="3">
        <f>HLOOKUP(R$5,[1]非R能力!$B$8:$F$558,$C834+1,0)</f>
        <v>19624.641167719867</v>
      </c>
      <c r="S834" s="3">
        <f>HLOOKUP(S$5,[1]非R能力!$B$8:$F$558,$C834+1,0)</f>
        <v>26197.998500064852</v>
      </c>
      <c r="T834" s="3">
        <f>INDEX([1]非R能力!$H$9:$H$558,D834)</f>
        <v>23983.51915774689</v>
      </c>
      <c r="U834" s="3">
        <f>IF(E834="小怪",0,IF(INDEX([1]非R能力!$FK$9:$FK$558,C834)=0,0,10))</f>
        <v>0</v>
      </c>
      <c r="V834" s="3">
        <f>IF(E834="小怪",0,IF(INDEX([1]非R能力!$FH$9:$FH$558,C834)=0,0,5000))</f>
        <v>0</v>
      </c>
      <c r="W834" s="3">
        <f>HLOOKUP(W$5,[2]人物技能基础!$O$3:$Q$553,$C834+1,0)</f>
        <v>3.637142857142857</v>
      </c>
      <c r="X834" s="3">
        <f>HLOOKUP(X$5,[2]人物技能基础!$O$3:$Q$553,$C834+1,0)</f>
        <v>2.0186428571428574</v>
      </c>
      <c r="Y834" s="3">
        <f>HLOOKUP(Y$5,[2]人物技能基础!$O$3:$Q$553,$C834+1,0)</f>
        <v>99.964285714285708</v>
      </c>
      <c r="Z834" s="3">
        <f t="shared" si="73"/>
        <v>625978</v>
      </c>
      <c r="AA834" s="3">
        <f t="shared" si="74"/>
        <v>13416</v>
      </c>
      <c r="AB834" s="3">
        <f t="shared" si="75"/>
        <v>0</v>
      </c>
      <c r="AC834" s="3">
        <f t="shared" si="76"/>
        <v>26197</v>
      </c>
      <c r="AD834" s="3">
        <f t="shared" si="77"/>
        <v>19624</v>
      </c>
    </row>
    <row r="835" spans="1:30" x14ac:dyDescent="0.15">
      <c r="A835" s="3">
        <v>830</v>
      </c>
      <c r="B835" s="3" t="str">
        <f t="shared" si="72"/>
        <v>关卡830小怪</v>
      </c>
      <c r="C835" s="3">
        <f>INDEX([3]关卡!$J$19:$J$2018,A835)</f>
        <v>346</v>
      </c>
      <c r="D835" s="3">
        <f>INDEX([3]关卡!$N$19:$N$2018,A835)</f>
        <v>346</v>
      </c>
      <c r="E835" s="3" t="s">
        <v>24</v>
      </c>
      <c r="F835" s="3" t="s">
        <v>26</v>
      </c>
      <c r="G835" s="3">
        <v>3</v>
      </c>
      <c r="H835" s="3">
        <v>0</v>
      </c>
      <c r="I835" s="3">
        <v>0</v>
      </c>
      <c r="J835" s="4">
        <v>1</v>
      </c>
      <c r="K835" s="4">
        <v>1</v>
      </c>
      <c r="L835" s="4">
        <v>2</v>
      </c>
      <c r="M835" s="3">
        <v>15</v>
      </c>
      <c r="N835" s="3">
        <v>2</v>
      </c>
      <c r="O835" s="3">
        <f>HLOOKUP(O$5,[1]非R能力!$B$8:$F$558,$C835+1,0)</f>
        <v>787158.29995228921</v>
      </c>
      <c r="P835" s="3">
        <f>HLOOKUP(P$5,[1]非R能力!$B$8:$F$558,$C835+1,0)</f>
        <v>117277.16834794747</v>
      </c>
      <c r="Q835" s="3">
        <f>HLOOKUP(Q$5,[1]非R能力!$B$8:$F$558,$C835+1,0)</f>
        <v>67084.127905052446</v>
      </c>
      <c r="R835" s="3">
        <f>HLOOKUP(R$5,[1]非R能力!$B$8:$F$558,$C835+1,0)</f>
        <v>19624.641167719867</v>
      </c>
      <c r="S835" s="3">
        <f>HLOOKUP(S$5,[1]非R能力!$B$8:$F$558,$C835+1,0)</f>
        <v>26197.998500064852</v>
      </c>
      <c r="T835" s="3">
        <f>INDEX([1]非R能力!$H$9:$H$558,D835)</f>
        <v>23983.51915774689</v>
      </c>
      <c r="U835" s="3">
        <f>IF(E835="小怪",0,IF(INDEX([1]非R能力!$FK$9:$FK$558,C835)=0,0,10))</f>
        <v>0</v>
      </c>
      <c r="V835" s="3">
        <f>IF(E835="小怪",0,IF(INDEX([1]非R能力!$FH$9:$FH$558,C835)=0,0,5000))</f>
        <v>0</v>
      </c>
      <c r="W835" s="3">
        <f>HLOOKUP(W$5,[2]人物技能基础!$O$3:$Q$553,$C835+1,0)</f>
        <v>3.637142857142857</v>
      </c>
      <c r="X835" s="3">
        <f>HLOOKUP(X$5,[2]人物技能基础!$O$3:$Q$553,$C835+1,0)</f>
        <v>2.0186428571428574</v>
      </c>
      <c r="Y835" s="3">
        <f>HLOOKUP(Y$5,[2]人物技能基础!$O$3:$Q$553,$C835+1,0)</f>
        <v>99.964285714285708</v>
      </c>
      <c r="Z835" s="3">
        <f t="shared" si="73"/>
        <v>625978</v>
      </c>
      <c r="AA835" s="3">
        <f t="shared" si="74"/>
        <v>13416</v>
      </c>
      <c r="AB835" s="3">
        <f t="shared" si="75"/>
        <v>0</v>
      </c>
      <c r="AC835" s="3">
        <f t="shared" si="76"/>
        <v>26197</v>
      </c>
      <c r="AD835" s="3">
        <f t="shared" si="77"/>
        <v>19624</v>
      </c>
    </row>
    <row r="836" spans="1:30" x14ac:dyDescent="0.15">
      <c r="A836" s="3">
        <v>831</v>
      </c>
      <c r="B836" s="3" t="str">
        <f t="shared" si="72"/>
        <v>关卡831小怪</v>
      </c>
      <c r="C836" s="3">
        <f>INDEX([3]关卡!$J$19:$J$2018,A836)</f>
        <v>346</v>
      </c>
      <c r="D836" s="3">
        <f>INDEX([3]关卡!$N$19:$N$2018,A836)</f>
        <v>346</v>
      </c>
      <c r="E836" s="3" t="s">
        <v>24</v>
      </c>
      <c r="F836" s="3" t="s">
        <v>26</v>
      </c>
      <c r="G836" s="3">
        <v>3</v>
      </c>
      <c r="H836" s="3">
        <v>0</v>
      </c>
      <c r="I836" s="3">
        <v>0</v>
      </c>
      <c r="J836" s="4">
        <v>1</v>
      </c>
      <c r="K836" s="4">
        <v>1</v>
      </c>
      <c r="L836" s="4">
        <v>2</v>
      </c>
      <c r="M836" s="3">
        <v>15</v>
      </c>
      <c r="N836" s="3">
        <v>2</v>
      </c>
      <c r="O836" s="3">
        <f>HLOOKUP(O$5,[1]非R能力!$B$8:$F$558,$C836+1,0)</f>
        <v>787158.29995228921</v>
      </c>
      <c r="P836" s="3">
        <f>HLOOKUP(P$5,[1]非R能力!$B$8:$F$558,$C836+1,0)</f>
        <v>117277.16834794747</v>
      </c>
      <c r="Q836" s="3">
        <f>HLOOKUP(Q$5,[1]非R能力!$B$8:$F$558,$C836+1,0)</f>
        <v>67084.127905052446</v>
      </c>
      <c r="R836" s="3">
        <f>HLOOKUP(R$5,[1]非R能力!$B$8:$F$558,$C836+1,0)</f>
        <v>19624.641167719867</v>
      </c>
      <c r="S836" s="3">
        <f>HLOOKUP(S$5,[1]非R能力!$B$8:$F$558,$C836+1,0)</f>
        <v>26197.998500064852</v>
      </c>
      <c r="T836" s="3">
        <f>INDEX([1]非R能力!$H$9:$H$558,D836)</f>
        <v>23983.51915774689</v>
      </c>
      <c r="U836" s="3">
        <f>IF(E836="小怪",0,IF(INDEX([1]非R能力!$FK$9:$FK$558,C836)=0,0,10))</f>
        <v>0</v>
      </c>
      <c r="V836" s="3">
        <f>IF(E836="小怪",0,IF(INDEX([1]非R能力!$FH$9:$FH$558,C836)=0,0,5000))</f>
        <v>0</v>
      </c>
      <c r="W836" s="3">
        <f>HLOOKUP(W$5,[2]人物技能基础!$O$3:$Q$553,$C836+1,0)</f>
        <v>3.637142857142857</v>
      </c>
      <c r="X836" s="3">
        <f>HLOOKUP(X$5,[2]人物技能基础!$O$3:$Q$553,$C836+1,0)</f>
        <v>2.0186428571428574</v>
      </c>
      <c r="Y836" s="3">
        <f>HLOOKUP(Y$5,[2]人物技能基础!$O$3:$Q$553,$C836+1,0)</f>
        <v>99.964285714285708</v>
      </c>
      <c r="Z836" s="3">
        <f t="shared" si="73"/>
        <v>625978</v>
      </c>
      <c r="AA836" s="3">
        <f t="shared" si="74"/>
        <v>13416</v>
      </c>
      <c r="AB836" s="3">
        <f t="shared" si="75"/>
        <v>0</v>
      </c>
      <c r="AC836" s="3">
        <f t="shared" si="76"/>
        <v>26197</v>
      </c>
      <c r="AD836" s="3">
        <f t="shared" si="77"/>
        <v>19624</v>
      </c>
    </row>
    <row r="837" spans="1:30" x14ac:dyDescent="0.15">
      <c r="A837" s="3">
        <v>832</v>
      </c>
      <c r="B837" s="3" t="str">
        <f t="shared" si="72"/>
        <v>关卡832小怪</v>
      </c>
      <c r="C837" s="3">
        <f>INDEX([3]关卡!$J$19:$J$2018,A837)</f>
        <v>346</v>
      </c>
      <c r="D837" s="3">
        <f>INDEX([3]关卡!$N$19:$N$2018,A837)</f>
        <v>346</v>
      </c>
      <c r="E837" s="3" t="s">
        <v>24</v>
      </c>
      <c r="F837" s="3" t="s">
        <v>26</v>
      </c>
      <c r="G837" s="3">
        <v>3</v>
      </c>
      <c r="H837" s="3">
        <v>0</v>
      </c>
      <c r="I837" s="3">
        <v>0</v>
      </c>
      <c r="J837" s="4">
        <v>1</v>
      </c>
      <c r="K837" s="4">
        <v>1</v>
      </c>
      <c r="L837" s="4">
        <v>2</v>
      </c>
      <c r="M837" s="3">
        <v>15</v>
      </c>
      <c r="N837" s="3">
        <v>2</v>
      </c>
      <c r="O837" s="3">
        <f>HLOOKUP(O$5,[1]非R能力!$B$8:$F$558,$C837+1,0)</f>
        <v>787158.29995228921</v>
      </c>
      <c r="P837" s="3">
        <f>HLOOKUP(P$5,[1]非R能力!$B$8:$F$558,$C837+1,0)</f>
        <v>117277.16834794747</v>
      </c>
      <c r="Q837" s="3">
        <f>HLOOKUP(Q$5,[1]非R能力!$B$8:$F$558,$C837+1,0)</f>
        <v>67084.127905052446</v>
      </c>
      <c r="R837" s="3">
        <f>HLOOKUP(R$5,[1]非R能力!$B$8:$F$558,$C837+1,0)</f>
        <v>19624.641167719867</v>
      </c>
      <c r="S837" s="3">
        <f>HLOOKUP(S$5,[1]非R能力!$B$8:$F$558,$C837+1,0)</f>
        <v>26197.998500064852</v>
      </c>
      <c r="T837" s="3">
        <f>INDEX([1]非R能力!$H$9:$H$558,D837)</f>
        <v>23983.51915774689</v>
      </c>
      <c r="U837" s="3">
        <f>IF(E837="小怪",0,IF(INDEX([1]非R能力!$FK$9:$FK$558,C837)=0,0,10))</f>
        <v>0</v>
      </c>
      <c r="V837" s="3">
        <f>IF(E837="小怪",0,IF(INDEX([1]非R能力!$FH$9:$FH$558,C837)=0,0,5000))</f>
        <v>0</v>
      </c>
      <c r="W837" s="3">
        <f>HLOOKUP(W$5,[2]人物技能基础!$O$3:$Q$553,$C837+1,0)</f>
        <v>3.637142857142857</v>
      </c>
      <c r="X837" s="3">
        <f>HLOOKUP(X$5,[2]人物技能基础!$O$3:$Q$553,$C837+1,0)</f>
        <v>2.0186428571428574</v>
      </c>
      <c r="Y837" s="3">
        <f>HLOOKUP(Y$5,[2]人物技能基础!$O$3:$Q$553,$C837+1,0)</f>
        <v>99.964285714285708</v>
      </c>
      <c r="Z837" s="3">
        <f t="shared" si="73"/>
        <v>625978</v>
      </c>
      <c r="AA837" s="3">
        <f t="shared" si="74"/>
        <v>13416</v>
      </c>
      <c r="AB837" s="3">
        <f t="shared" si="75"/>
        <v>0</v>
      </c>
      <c r="AC837" s="3">
        <f t="shared" si="76"/>
        <v>26197</v>
      </c>
      <c r="AD837" s="3">
        <f t="shared" si="77"/>
        <v>19624</v>
      </c>
    </row>
    <row r="838" spans="1:30" x14ac:dyDescent="0.15">
      <c r="A838" s="3">
        <v>833</v>
      </c>
      <c r="B838" s="3" t="str">
        <f t="shared" si="72"/>
        <v>关卡833小怪</v>
      </c>
      <c r="C838" s="3">
        <f>INDEX([3]关卡!$J$19:$J$2018,A838)</f>
        <v>347</v>
      </c>
      <c r="D838" s="3">
        <f>INDEX([3]关卡!$N$19:$N$2018,A838)</f>
        <v>347</v>
      </c>
      <c r="E838" s="3" t="s">
        <v>24</v>
      </c>
      <c r="F838" s="3" t="s">
        <v>26</v>
      </c>
      <c r="G838" s="3">
        <v>3</v>
      </c>
      <c r="H838" s="3">
        <v>0</v>
      </c>
      <c r="I838" s="3">
        <v>0</v>
      </c>
      <c r="J838" s="4">
        <v>1</v>
      </c>
      <c r="K838" s="4">
        <v>1</v>
      </c>
      <c r="L838" s="4">
        <v>2</v>
      </c>
      <c r="M838" s="3">
        <v>15</v>
      </c>
      <c r="N838" s="3">
        <v>2</v>
      </c>
      <c r="O838" s="3">
        <f>HLOOKUP(O$5,[1]非R能力!$B$8:$F$558,$C838+1,0)</f>
        <v>792969.22755192115</v>
      </c>
      <c r="P838" s="3">
        <f>HLOOKUP(P$5,[1]非R能力!$B$8:$F$558,$C838+1,0)</f>
        <v>119472.17660983057</v>
      </c>
      <c r="Q838" s="3">
        <f>HLOOKUP(Q$5,[1]非R能力!$B$8:$F$558,$C838+1,0)</f>
        <v>67413.966647669571</v>
      </c>
      <c r="R838" s="3">
        <f>HLOOKUP(R$5,[1]非R能力!$B$8:$F$558,$C838+1,0)</f>
        <v>19715.738421007554</v>
      </c>
      <c r="S838" s="3">
        <f>HLOOKUP(S$5,[1]非R能力!$B$8:$F$558,$C838+1,0)</f>
        <v>26316.685175297465</v>
      </c>
      <c r="T838" s="3">
        <f>INDEX([1]非R能力!$H$9:$H$558,D838)</f>
        <v>24133.571698175761</v>
      </c>
      <c r="U838" s="3">
        <f>IF(E838="小怪",0,IF(INDEX([1]非R能力!$FK$9:$FK$558,C838)=0,0,10))</f>
        <v>0</v>
      </c>
      <c r="V838" s="3">
        <f>IF(E838="小怪",0,IF(INDEX([1]非R能力!$FH$9:$FH$558,C838)=0,0,5000))</f>
        <v>0</v>
      </c>
      <c r="W838" s="3">
        <f>HLOOKUP(W$5,[2]人物技能基础!$O$3:$Q$553,$C838+1,0)</f>
        <v>3.637142857142857</v>
      </c>
      <c r="X838" s="3">
        <f>HLOOKUP(X$5,[2]人物技能基础!$O$3:$Q$553,$C838+1,0)</f>
        <v>2.0186428571428574</v>
      </c>
      <c r="Y838" s="3">
        <f>HLOOKUP(Y$5,[2]人物技能基础!$O$3:$Q$553,$C838+1,0)</f>
        <v>99.964285714285708</v>
      </c>
      <c r="Z838" s="3">
        <f t="shared" si="73"/>
        <v>636972</v>
      </c>
      <c r="AA838" s="3">
        <f t="shared" si="74"/>
        <v>13482</v>
      </c>
      <c r="AB838" s="3">
        <f t="shared" si="75"/>
        <v>0</v>
      </c>
      <c r="AC838" s="3">
        <f t="shared" si="76"/>
        <v>26316</v>
      </c>
      <c r="AD838" s="3">
        <f t="shared" si="77"/>
        <v>19715</v>
      </c>
    </row>
    <row r="839" spans="1:30" x14ac:dyDescent="0.15">
      <c r="A839" s="3">
        <v>834</v>
      </c>
      <c r="B839" s="3" t="str">
        <f t="shared" ref="B839:B902" si="78">"关卡"&amp;A839&amp;E839</f>
        <v>关卡834小怪</v>
      </c>
      <c r="C839" s="3">
        <f>INDEX([3]关卡!$J$19:$J$2018,A839)</f>
        <v>347</v>
      </c>
      <c r="D839" s="3">
        <f>INDEX([3]关卡!$N$19:$N$2018,A839)</f>
        <v>347</v>
      </c>
      <c r="E839" s="3" t="s">
        <v>24</v>
      </c>
      <c r="F839" s="3" t="s">
        <v>26</v>
      </c>
      <c r="G839" s="3">
        <v>3</v>
      </c>
      <c r="H839" s="3">
        <v>0</v>
      </c>
      <c r="I839" s="3">
        <v>0</v>
      </c>
      <c r="J839" s="4">
        <v>1</v>
      </c>
      <c r="K839" s="4">
        <v>1</v>
      </c>
      <c r="L839" s="4">
        <v>2</v>
      </c>
      <c r="M839" s="3">
        <v>15</v>
      </c>
      <c r="N839" s="3">
        <v>2</v>
      </c>
      <c r="O839" s="3">
        <f>HLOOKUP(O$5,[1]非R能力!$B$8:$F$558,$C839+1,0)</f>
        <v>792969.22755192115</v>
      </c>
      <c r="P839" s="3">
        <f>HLOOKUP(P$5,[1]非R能力!$B$8:$F$558,$C839+1,0)</f>
        <v>119472.17660983057</v>
      </c>
      <c r="Q839" s="3">
        <f>HLOOKUP(Q$5,[1]非R能力!$B$8:$F$558,$C839+1,0)</f>
        <v>67413.966647669571</v>
      </c>
      <c r="R839" s="3">
        <f>HLOOKUP(R$5,[1]非R能力!$B$8:$F$558,$C839+1,0)</f>
        <v>19715.738421007554</v>
      </c>
      <c r="S839" s="3">
        <f>HLOOKUP(S$5,[1]非R能力!$B$8:$F$558,$C839+1,0)</f>
        <v>26316.685175297465</v>
      </c>
      <c r="T839" s="3">
        <f>INDEX([1]非R能力!$H$9:$H$558,D839)</f>
        <v>24133.571698175761</v>
      </c>
      <c r="U839" s="3">
        <f>IF(E839="小怪",0,IF(INDEX([1]非R能力!$FK$9:$FK$558,C839)=0,0,10))</f>
        <v>0</v>
      </c>
      <c r="V839" s="3">
        <f>IF(E839="小怪",0,IF(INDEX([1]非R能力!$FH$9:$FH$558,C839)=0,0,5000))</f>
        <v>0</v>
      </c>
      <c r="W839" s="3">
        <f>HLOOKUP(W$5,[2]人物技能基础!$O$3:$Q$553,$C839+1,0)</f>
        <v>3.637142857142857</v>
      </c>
      <c r="X839" s="3">
        <f>HLOOKUP(X$5,[2]人物技能基础!$O$3:$Q$553,$C839+1,0)</f>
        <v>2.0186428571428574</v>
      </c>
      <c r="Y839" s="3">
        <f>HLOOKUP(Y$5,[2]人物技能基础!$O$3:$Q$553,$C839+1,0)</f>
        <v>99.964285714285708</v>
      </c>
      <c r="Z839" s="3">
        <f t="shared" ref="Z839:Z902" si="79">INT(((P839-AB839)*X839+(Y839+T839))*G839*J839*$D$2)</f>
        <v>636972</v>
      </c>
      <c r="AA839" s="3">
        <f t="shared" ref="AA839:AA902" si="80">IF(H839=0,IF(U839=0,INT(Q839/5),IF(V839=0,INT(Q839/5),INT((V839/U839)/(1/N839*M839)/L839+Q839))),INT((IF(U839=0,0,V839/U839/(1/N839*M839))+O839/H839)/L839+Q839))</f>
        <v>13482</v>
      </c>
      <c r="AB839" s="3">
        <f t="shared" ref="AB839:AB902" si="81">INT(P839*I839)</f>
        <v>0</v>
      </c>
      <c r="AC839" s="3">
        <f t="shared" ref="AC839:AC902" si="82">INT(K839*S839)</f>
        <v>26316</v>
      </c>
      <c r="AD839" s="3">
        <f t="shared" ref="AD839:AD902" si="83">INT(R839/J839)</f>
        <v>19715</v>
      </c>
    </row>
    <row r="840" spans="1:30" x14ac:dyDescent="0.15">
      <c r="A840" s="3">
        <v>835</v>
      </c>
      <c r="B840" s="3" t="str">
        <f t="shared" si="78"/>
        <v>关卡835小怪</v>
      </c>
      <c r="C840" s="3">
        <f>INDEX([3]关卡!$J$19:$J$2018,A840)</f>
        <v>347</v>
      </c>
      <c r="D840" s="3">
        <f>INDEX([3]关卡!$N$19:$N$2018,A840)</f>
        <v>347</v>
      </c>
      <c r="E840" s="3" t="s">
        <v>24</v>
      </c>
      <c r="F840" s="3" t="s">
        <v>26</v>
      </c>
      <c r="G840" s="3">
        <v>3</v>
      </c>
      <c r="H840" s="3">
        <v>0</v>
      </c>
      <c r="I840" s="3">
        <v>0</v>
      </c>
      <c r="J840" s="4">
        <v>1</v>
      </c>
      <c r="K840" s="4">
        <v>1</v>
      </c>
      <c r="L840" s="4">
        <v>2</v>
      </c>
      <c r="M840" s="3">
        <v>15</v>
      </c>
      <c r="N840" s="3">
        <v>2</v>
      </c>
      <c r="O840" s="3">
        <f>HLOOKUP(O$5,[1]非R能力!$B$8:$F$558,$C840+1,0)</f>
        <v>792969.22755192115</v>
      </c>
      <c r="P840" s="3">
        <f>HLOOKUP(P$5,[1]非R能力!$B$8:$F$558,$C840+1,0)</f>
        <v>119472.17660983057</v>
      </c>
      <c r="Q840" s="3">
        <f>HLOOKUP(Q$5,[1]非R能力!$B$8:$F$558,$C840+1,0)</f>
        <v>67413.966647669571</v>
      </c>
      <c r="R840" s="3">
        <f>HLOOKUP(R$5,[1]非R能力!$B$8:$F$558,$C840+1,0)</f>
        <v>19715.738421007554</v>
      </c>
      <c r="S840" s="3">
        <f>HLOOKUP(S$5,[1]非R能力!$B$8:$F$558,$C840+1,0)</f>
        <v>26316.685175297465</v>
      </c>
      <c r="T840" s="3">
        <f>INDEX([1]非R能力!$H$9:$H$558,D840)</f>
        <v>24133.571698175761</v>
      </c>
      <c r="U840" s="3">
        <f>IF(E840="小怪",0,IF(INDEX([1]非R能力!$FK$9:$FK$558,C840)=0,0,10))</f>
        <v>0</v>
      </c>
      <c r="V840" s="3">
        <f>IF(E840="小怪",0,IF(INDEX([1]非R能力!$FH$9:$FH$558,C840)=0,0,5000))</f>
        <v>0</v>
      </c>
      <c r="W840" s="3">
        <f>HLOOKUP(W$5,[2]人物技能基础!$O$3:$Q$553,$C840+1,0)</f>
        <v>3.637142857142857</v>
      </c>
      <c r="X840" s="3">
        <f>HLOOKUP(X$5,[2]人物技能基础!$O$3:$Q$553,$C840+1,0)</f>
        <v>2.0186428571428574</v>
      </c>
      <c r="Y840" s="3">
        <f>HLOOKUP(Y$5,[2]人物技能基础!$O$3:$Q$553,$C840+1,0)</f>
        <v>99.964285714285708</v>
      </c>
      <c r="Z840" s="3">
        <f t="shared" si="79"/>
        <v>636972</v>
      </c>
      <c r="AA840" s="3">
        <f t="shared" si="80"/>
        <v>13482</v>
      </c>
      <c r="AB840" s="3">
        <f t="shared" si="81"/>
        <v>0</v>
      </c>
      <c r="AC840" s="3">
        <f t="shared" si="82"/>
        <v>26316</v>
      </c>
      <c r="AD840" s="3">
        <f t="shared" si="83"/>
        <v>19715</v>
      </c>
    </row>
    <row r="841" spans="1:30" x14ac:dyDescent="0.15">
      <c r="A841" s="3">
        <v>836</v>
      </c>
      <c r="B841" s="3" t="str">
        <f t="shared" si="78"/>
        <v>关卡836小怪</v>
      </c>
      <c r="C841" s="3">
        <f>INDEX([3]关卡!$J$19:$J$2018,A841)</f>
        <v>347</v>
      </c>
      <c r="D841" s="3">
        <f>INDEX([3]关卡!$N$19:$N$2018,A841)</f>
        <v>347</v>
      </c>
      <c r="E841" s="3" t="s">
        <v>24</v>
      </c>
      <c r="F841" s="3" t="s">
        <v>26</v>
      </c>
      <c r="G841" s="3">
        <v>3</v>
      </c>
      <c r="H841" s="3">
        <v>0</v>
      </c>
      <c r="I841" s="3">
        <v>0</v>
      </c>
      <c r="J841" s="4">
        <v>1</v>
      </c>
      <c r="K841" s="4">
        <v>1</v>
      </c>
      <c r="L841" s="4">
        <v>2</v>
      </c>
      <c r="M841" s="3">
        <v>15</v>
      </c>
      <c r="N841" s="3">
        <v>2</v>
      </c>
      <c r="O841" s="3">
        <f>HLOOKUP(O$5,[1]非R能力!$B$8:$F$558,$C841+1,0)</f>
        <v>792969.22755192115</v>
      </c>
      <c r="P841" s="3">
        <f>HLOOKUP(P$5,[1]非R能力!$B$8:$F$558,$C841+1,0)</f>
        <v>119472.17660983057</v>
      </c>
      <c r="Q841" s="3">
        <f>HLOOKUP(Q$5,[1]非R能力!$B$8:$F$558,$C841+1,0)</f>
        <v>67413.966647669571</v>
      </c>
      <c r="R841" s="3">
        <f>HLOOKUP(R$5,[1]非R能力!$B$8:$F$558,$C841+1,0)</f>
        <v>19715.738421007554</v>
      </c>
      <c r="S841" s="3">
        <f>HLOOKUP(S$5,[1]非R能力!$B$8:$F$558,$C841+1,0)</f>
        <v>26316.685175297465</v>
      </c>
      <c r="T841" s="3">
        <f>INDEX([1]非R能力!$H$9:$H$558,D841)</f>
        <v>24133.571698175761</v>
      </c>
      <c r="U841" s="3">
        <f>IF(E841="小怪",0,IF(INDEX([1]非R能力!$FK$9:$FK$558,C841)=0,0,10))</f>
        <v>0</v>
      </c>
      <c r="V841" s="3">
        <f>IF(E841="小怪",0,IF(INDEX([1]非R能力!$FH$9:$FH$558,C841)=0,0,5000))</f>
        <v>0</v>
      </c>
      <c r="W841" s="3">
        <f>HLOOKUP(W$5,[2]人物技能基础!$O$3:$Q$553,$C841+1,0)</f>
        <v>3.637142857142857</v>
      </c>
      <c r="X841" s="3">
        <f>HLOOKUP(X$5,[2]人物技能基础!$O$3:$Q$553,$C841+1,0)</f>
        <v>2.0186428571428574</v>
      </c>
      <c r="Y841" s="3">
        <f>HLOOKUP(Y$5,[2]人物技能基础!$O$3:$Q$553,$C841+1,0)</f>
        <v>99.964285714285708</v>
      </c>
      <c r="Z841" s="3">
        <f t="shared" si="79"/>
        <v>636972</v>
      </c>
      <c r="AA841" s="3">
        <f t="shared" si="80"/>
        <v>13482</v>
      </c>
      <c r="AB841" s="3">
        <f t="shared" si="81"/>
        <v>0</v>
      </c>
      <c r="AC841" s="3">
        <f t="shared" si="82"/>
        <v>26316</v>
      </c>
      <c r="AD841" s="3">
        <f t="shared" si="83"/>
        <v>19715</v>
      </c>
    </row>
    <row r="842" spans="1:30" x14ac:dyDescent="0.15">
      <c r="A842" s="3">
        <v>837</v>
      </c>
      <c r="B842" s="3" t="str">
        <f t="shared" si="78"/>
        <v>关卡837小怪</v>
      </c>
      <c r="C842" s="3">
        <f>INDEX([3]关卡!$J$19:$J$2018,A842)</f>
        <v>347</v>
      </c>
      <c r="D842" s="3">
        <f>INDEX([3]关卡!$N$19:$N$2018,A842)</f>
        <v>347</v>
      </c>
      <c r="E842" s="3" t="s">
        <v>24</v>
      </c>
      <c r="F842" s="3" t="s">
        <v>26</v>
      </c>
      <c r="G842" s="3">
        <v>3</v>
      </c>
      <c r="H842" s="3">
        <v>0</v>
      </c>
      <c r="I842" s="3">
        <v>0</v>
      </c>
      <c r="J842" s="4">
        <v>1</v>
      </c>
      <c r="K842" s="4">
        <v>1</v>
      </c>
      <c r="L842" s="4">
        <v>2</v>
      </c>
      <c r="M842" s="3">
        <v>15</v>
      </c>
      <c r="N842" s="3">
        <v>2</v>
      </c>
      <c r="O842" s="3">
        <f>HLOOKUP(O$5,[1]非R能力!$B$8:$F$558,$C842+1,0)</f>
        <v>792969.22755192115</v>
      </c>
      <c r="P842" s="3">
        <f>HLOOKUP(P$5,[1]非R能力!$B$8:$F$558,$C842+1,0)</f>
        <v>119472.17660983057</v>
      </c>
      <c r="Q842" s="3">
        <f>HLOOKUP(Q$5,[1]非R能力!$B$8:$F$558,$C842+1,0)</f>
        <v>67413.966647669571</v>
      </c>
      <c r="R842" s="3">
        <f>HLOOKUP(R$5,[1]非R能力!$B$8:$F$558,$C842+1,0)</f>
        <v>19715.738421007554</v>
      </c>
      <c r="S842" s="3">
        <f>HLOOKUP(S$5,[1]非R能力!$B$8:$F$558,$C842+1,0)</f>
        <v>26316.685175297465</v>
      </c>
      <c r="T842" s="3">
        <f>INDEX([1]非R能力!$H$9:$H$558,D842)</f>
        <v>24133.571698175761</v>
      </c>
      <c r="U842" s="3">
        <f>IF(E842="小怪",0,IF(INDEX([1]非R能力!$FK$9:$FK$558,C842)=0,0,10))</f>
        <v>0</v>
      </c>
      <c r="V842" s="3">
        <f>IF(E842="小怪",0,IF(INDEX([1]非R能力!$FH$9:$FH$558,C842)=0,0,5000))</f>
        <v>0</v>
      </c>
      <c r="W842" s="3">
        <f>HLOOKUP(W$5,[2]人物技能基础!$O$3:$Q$553,$C842+1,0)</f>
        <v>3.637142857142857</v>
      </c>
      <c r="X842" s="3">
        <f>HLOOKUP(X$5,[2]人物技能基础!$O$3:$Q$553,$C842+1,0)</f>
        <v>2.0186428571428574</v>
      </c>
      <c r="Y842" s="3">
        <f>HLOOKUP(Y$5,[2]人物技能基础!$O$3:$Q$553,$C842+1,0)</f>
        <v>99.964285714285708</v>
      </c>
      <c r="Z842" s="3">
        <f t="shared" si="79"/>
        <v>636972</v>
      </c>
      <c r="AA842" s="3">
        <f t="shared" si="80"/>
        <v>13482</v>
      </c>
      <c r="AB842" s="3">
        <f t="shared" si="81"/>
        <v>0</v>
      </c>
      <c r="AC842" s="3">
        <f t="shared" si="82"/>
        <v>26316</v>
      </c>
      <c r="AD842" s="3">
        <f t="shared" si="83"/>
        <v>19715</v>
      </c>
    </row>
    <row r="843" spans="1:30" x14ac:dyDescent="0.15">
      <c r="A843" s="3">
        <v>838</v>
      </c>
      <c r="B843" s="3" t="str">
        <f t="shared" si="78"/>
        <v>关卡838小怪</v>
      </c>
      <c r="C843" s="3">
        <f>INDEX([3]关卡!$J$19:$J$2018,A843)</f>
        <v>347</v>
      </c>
      <c r="D843" s="3">
        <f>INDEX([3]关卡!$N$19:$N$2018,A843)</f>
        <v>347</v>
      </c>
      <c r="E843" s="3" t="s">
        <v>24</v>
      </c>
      <c r="F843" s="3" t="s">
        <v>26</v>
      </c>
      <c r="G843" s="3">
        <v>3</v>
      </c>
      <c r="H843" s="3">
        <v>0</v>
      </c>
      <c r="I843" s="3">
        <v>0</v>
      </c>
      <c r="J843" s="4">
        <v>1</v>
      </c>
      <c r="K843" s="4">
        <v>1</v>
      </c>
      <c r="L843" s="4">
        <v>2</v>
      </c>
      <c r="M843" s="3">
        <v>15</v>
      </c>
      <c r="N843" s="3">
        <v>2</v>
      </c>
      <c r="O843" s="3">
        <f>HLOOKUP(O$5,[1]非R能力!$B$8:$F$558,$C843+1,0)</f>
        <v>792969.22755192115</v>
      </c>
      <c r="P843" s="3">
        <f>HLOOKUP(P$5,[1]非R能力!$B$8:$F$558,$C843+1,0)</f>
        <v>119472.17660983057</v>
      </c>
      <c r="Q843" s="3">
        <f>HLOOKUP(Q$5,[1]非R能力!$B$8:$F$558,$C843+1,0)</f>
        <v>67413.966647669571</v>
      </c>
      <c r="R843" s="3">
        <f>HLOOKUP(R$5,[1]非R能力!$B$8:$F$558,$C843+1,0)</f>
        <v>19715.738421007554</v>
      </c>
      <c r="S843" s="3">
        <f>HLOOKUP(S$5,[1]非R能力!$B$8:$F$558,$C843+1,0)</f>
        <v>26316.685175297465</v>
      </c>
      <c r="T843" s="3">
        <f>INDEX([1]非R能力!$H$9:$H$558,D843)</f>
        <v>24133.571698175761</v>
      </c>
      <c r="U843" s="3">
        <f>IF(E843="小怪",0,IF(INDEX([1]非R能力!$FK$9:$FK$558,C843)=0,0,10))</f>
        <v>0</v>
      </c>
      <c r="V843" s="3">
        <f>IF(E843="小怪",0,IF(INDEX([1]非R能力!$FH$9:$FH$558,C843)=0,0,5000))</f>
        <v>0</v>
      </c>
      <c r="W843" s="3">
        <f>HLOOKUP(W$5,[2]人物技能基础!$O$3:$Q$553,$C843+1,0)</f>
        <v>3.637142857142857</v>
      </c>
      <c r="X843" s="3">
        <f>HLOOKUP(X$5,[2]人物技能基础!$O$3:$Q$553,$C843+1,0)</f>
        <v>2.0186428571428574</v>
      </c>
      <c r="Y843" s="3">
        <f>HLOOKUP(Y$5,[2]人物技能基础!$O$3:$Q$553,$C843+1,0)</f>
        <v>99.964285714285708</v>
      </c>
      <c r="Z843" s="3">
        <f t="shared" si="79"/>
        <v>636972</v>
      </c>
      <c r="AA843" s="3">
        <f t="shared" si="80"/>
        <v>13482</v>
      </c>
      <c r="AB843" s="3">
        <f t="shared" si="81"/>
        <v>0</v>
      </c>
      <c r="AC843" s="3">
        <f t="shared" si="82"/>
        <v>26316</v>
      </c>
      <c r="AD843" s="3">
        <f t="shared" si="83"/>
        <v>19715</v>
      </c>
    </row>
    <row r="844" spans="1:30" x14ac:dyDescent="0.15">
      <c r="A844" s="3">
        <v>839</v>
      </c>
      <c r="B844" s="3" t="str">
        <f t="shared" si="78"/>
        <v>关卡839小怪</v>
      </c>
      <c r="C844" s="3">
        <f>INDEX([3]关卡!$J$19:$J$2018,A844)</f>
        <v>348</v>
      </c>
      <c r="D844" s="3">
        <f>INDEX([3]关卡!$N$19:$N$2018,A844)</f>
        <v>348</v>
      </c>
      <c r="E844" s="3" t="s">
        <v>24</v>
      </c>
      <c r="F844" s="3" t="s">
        <v>26</v>
      </c>
      <c r="G844" s="3">
        <v>3</v>
      </c>
      <c r="H844" s="3">
        <v>0</v>
      </c>
      <c r="I844" s="3">
        <v>0</v>
      </c>
      <c r="J844" s="4">
        <v>1</v>
      </c>
      <c r="K844" s="4">
        <v>1</v>
      </c>
      <c r="L844" s="4">
        <v>2</v>
      </c>
      <c r="M844" s="3">
        <v>15</v>
      </c>
      <c r="N844" s="3">
        <v>2</v>
      </c>
      <c r="O844" s="3">
        <f>HLOOKUP(O$5,[1]非R能力!$B$8:$F$558,$C844+1,0)</f>
        <v>798959.04663412471</v>
      </c>
      <c r="P844" s="3">
        <f>HLOOKUP(P$5,[1]非R能力!$B$8:$F$558,$C844+1,0)</f>
        <v>120247.58802876771</v>
      </c>
      <c r="Q844" s="3">
        <f>HLOOKUP(Q$5,[1]非R能力!$B$8:$F$558,$C844+1,0)</f>
        <v>67731.359991316145</v>
      </c>
      <c r="R844" s="3">
        <f>HLOOKUP(R$5,[1]非R能力!$B$8:$F$558,$C844+1,0)</f>
        <v>19806.241436729917</v>
      </c>
      <c r="S844" s="3">
        <f>HLOOKUP(S$5,[1]非R能力!$B$8:$F$558,$C844+1,0)</f>
        <v>26426.493743576186</v>
      </c>
      <c r="T844" s="3">
        <f>INDEX([1]非R能力!$H$9:$H$558,D844)</f>
        <v>24284.361401142505</v>
      </c>
      <c r="U844" s="3">
        <f>IF(E844="小怪",0,IF(INDEX([1]非R能力!$FK$9:$FK$558,C844)=0,0,10))</f>
        <v>0</v>
      </c>
      <c r="V844" s="3">
        <f>IF(E844="小怪",0,IF(INDEX([1]非R能力!$FH$9:$FH$558,C844)=0,0,5000))</f>
        <v>0</v>
      </c>
      <c r="W844" s="3">
        <f>HLOOKUP(W$5,[2]人物技能基础!$O$3:$Q$553,$C844+1,0)</f>
        <v>3.637142857142857</v>
      </c>
      <c r="X844" s="3">
        <f>HLOOKUP(X$5,[2]人物技能基础!$O$3:$Q$553,$C844+1,0)</f>
        <v>2.0186428571428574</v>
      </c>
      <c r="Y844" s="3">
        <f>HLOOKUP(Y$5,[2]人物技能基础!$O$3:$Q$553,$C844+1,0)</f>
        <v>99.964285714285708</v>
      </c>
      <c r="Z844" s="3">
        <f t="shared" si="79"/>
        <v>641091</v>
      </c>
      <c r="AA844" s="3">
        <f t="shared" si="80"/>
        <v>13546</v>
      </c>
      <c r="AB844" s="3">
        <f t="shared" si="81"/>
        <v>0</v>
      </c>
      <c r="AC844" s="3">
        <f t="shared" si="82"/>
        <v>26426</v>
      </c>
      <c r="AD844" s="3">
        <f t="shared" si="83"/>
        <v>19806</v>
      </c>
    </row>
    <row r="845" spans="1:30" x14ac:dyDescent="0.15">
      <c r="A845" s="3">
        <v>840</v>
      </c>
      <c r="B845" s="3" t="str">
        <f t="shared" si="78"/>
        <v>关卡840小怪</v>
      </c>
      <c r="C845" s="3">
        <f>INDEX([3]关卡!$J$19:$J$2018,A845)</f>
        <v>348</v>
      </c>
      <c r="D845" s="3">
        <f>INDEX([3]关卡!$N$19:$N$2018,A845)</f>
        <v>348</v>
      </c>
      <c r="E845" s="3" t="s">
        <v>24</v>
      </c>
      <c r="F845" s="3" t="s">
        <v>26</v>
      </c>
      <c r="G845" s="3">
        <v>3</v>
      </c>
      <c r="H845" s="3">
        <v>0</v>
      </c>
      <c r="I845" s="3">
        <v>0</v>
      </c>
      <c r="J845" s="4">
        <v>1</v>
      </c>
      <c r="K845" s="4">
        <v>1</v>
      </c>
      <c r="L845" s="4">
        <v>2</v>
      </c>
      <c r="M845" s="3">
        <v>15</v>
      </c>
      <c r="N845" s="3">
        <v>2</v>
      </c>
      <c r="O845" s="3">
        <f>HLOOKUP(O$5,[1]非R能力!$B$8:$F$558,$C845+1,0)</f>
        <v>798959.04663412471</v>
      </c>
      <c r="P845" s="3">
        <f>HLOOKUP(P$5,[1]非R能力!$B$8:$F$558,$C845+1,0)</f>
        <v>120247.58802876771</v>
      </c>
      <c r="Q845" s="3">
        <f>HLOOKUP(Q$5,[1]非R能力!$B$8:$F$558,$C845+1,0)</f>
        <v>67731.359991316145</v>
      </c>
      <c r="R845" s="3">
        <f>HLOOKUP(R$5,[1]非R能力!$B$8:$F$558,$C845+1,0)</f>
        <v>19806.241436729917</v>
      </c>
      <c r="S845" s="3">
        <f>HLOOKUP(S$5,[1]非R能力!$B$8:$F$558,$C845+1,0)</f>
        <v>26426.493743576186</v>
      </c>
      <c r="T845" s="3">
        <f>INDEX([1]非R能力!$H$9:$H$558,D845)</f>
        <v>24284.361401142505</v>
      </c>
      <c r="U845" s="3">
        <f>IF(E845="小怪",0,IF(INDEX([1]非R能力!$FK$9:$FK$558,C845)=0,0,10))</f>
        <v>0</v>
      </c>
      <c r="V845" s="3">
        <f>IF(E845="小怪",0,IF(INDEX([1]非R能力!$FH$9:$FH$558,C845)=0,0,5000))</f>
        <v>0</v>
      </c>
      <c r="W845" s="3">
        <f>HLOOKUP(W$5,[2]人物技能基础!$O$3:$Q$553,$C845+1,0)</f>
        <v>3.637142857142857</v>
      </c>
      <c r="X845" s="3">
        <f>HLOOKUP(X$5,[2]人物技能基础!$O$3:$Q$553,$C845+1,0)</f>
        <v>2.0186428571428574</v>
      </c>
      <c r="Y845" s="3">
        <f>HLOOKUP(Y$5,[2]人物技能基础!$O$3:$Q$553,$C845+1,0)</f>
        <v>99.964285714285708</v>
      </c>
      <c r="Z845" s="3">
        <f t="shared" si="79"/>
        <v>641091</v>
      </c>
      <c r="AA845" s="3">
        <f t="shared" si="80"/>
        <v>13546</v>
      </c>
      <c r="AB845" s="3">
        <f t="shared" si="81"/>
        <v>0</v>
      </c>
      <c r="AC845" s="3">
        <f t="shared" si="82"/>
        <v>26426</v>
      </c>
      <c r="AD845" s="3">
        <f t="shared" si="83"/>
        <v>19806</v>
      </c>
    </row>
    <row r="846" spans="1:30" x14ac:dyDescent="0.15">
      <c r="A846" s="3">
        <v>841</v>
      </c>
      <c r="B846" s="3" t="str">
        <f t="shared" si="78"/>
        <v>关卡841小怪</v>
      </c>
      <c r="C846" s="3">
        <f>INDEX([3]关卡!$J$19:$J$2018,A846)</f>
        <v>348</v>
      </c>
      <c r="D846" s="3">
        <f>INDEX([3]关卡!$N$19:$N$2018,A846)</f>
        <v>348</v>
      </c>
      <c r="E846" s="3" t="s">
        <v>24</v>
      </c>
      <c r="F846" s="3" t="s">
        <v>26</v>
      </c>
      <c r="G846" s="3">
        <v>3</v>
      </c>
      <c r="H846" s="3">
        <v>0</v>
      </c>
      <c r="I846" s="3">
        <v>0</v>
      </c>
      <c r="J846" s="4">
        <v>1</v>
      </c>
      <c r="K846" s="4">
        <v>1</v>
      </c>
      <c r="L846" s="4">
        <v>2</v>
      </c>
      <c r="M846" s="3">
        <v>15</v>
      </c>
      <c r="N846" s="3">
        <v>2</v>
      </c>
      <c r="O846" s="3">
        <f>HLOOKUP(O$5,[1]非R能力!$B$8:$F$558,$C846+1,0)</f>
        <v>798959.04663412471</v>
      </c>
      <c r="P846" s="3">
        <f>HLOOKUP(P$5,[1]非R能力!$B$8:$F$558,$C846+1,0)</f>
        <v>120247.58802876771</v>
      </c>
      <c r="Q846" s="3">
        <f>HLOOKUP(Q$5,[1]非R能力!$B$8:$F$558,$C846+1,0)</f>
        <v>67731.359991316145</v>
      </c>
      <c r="R846" s="3">
        <f>HLOOKUP(R$5,[1]非R能力!$B$8:$F$558,$C846+1,0)</f>
        <v>19806.241436729917</v>
      </c>
      <c r="S846" s="3">
        <f>HLOOKUP(S$5,[1]非R能力!$B$8:$F$558,$C846+1,0)</f>
        <v>26426.493743576186</v>
      </c>
      <c r="T846" s="3">
        <f>INDEX([1]非R能力!$H$9:$H$558,D846)</f>
        <v>24284.361401142505</v>
      </c>
      <c r="U846" s="3">
        <f>IF(E846="小怪",0,IF(INDEX([1]非R能力!$FK$9:$FK$558,C846)=0,0,10))</f>
        <v>0</v>
      </c>
      <c r="V846" s="3">
        <f>IF(E846="小怪",0,IF(INDEX([1]非R能力!$FH$9:$FH$558,C846)=0,0,5000))</f>
        <v>0</v>
      </c>
      <c r="W846" s="3">
        <f>HLOOKUP(W$5,[2]人物技能基础!$O$3:$Q$553,$C846+1,0)</f>
        <v>3.637142857142857</v>
      </c>
      <c r="X846" s="3">
        <f>HLOOKUP(X$5,[2]人物技能基础!$O$3:$Q$553,$C846+1,0)</f>
        <v>2.0186428571428574</v>
      </c>
      <c r="Y846" s="3">
        <f>HLOOKUP(Y$5,[2]人物技能基础!$O$3:$Q$553,$C846+1,0)</f>
        <v>99.964285714285708</v>
      </c>
      <c r="Z846" s="3">
        <f t="shared" si="79"/>
        <v>641091</v>
      </c>
      <c r="AA846" s="3">
        <f t="shared" si="80"/>
        <v>13546</v>
      </c>
      <c r="AB846" s="3">
        <f t="shared" si="81"/>
        <v>0</v>
      </c>
      <c r="AC846" s="3">
        <f t="shared" si="82"/>
        <v>26426</v>
      </c>
      <c r="AD846" s="3">
        <f t="shared" si="83"/>
        <v>19806</v>
      </c>
    </row>
    <row r="847" spans="1:30" x14ac:dyDescent="0.15">
      <c r="A847" s="3">
        <v>842</v>
      </c>
      <c r="B847" s="3" t="str">
        <f t="shared" si="78"/>
        <v>关卡842小怪</v>
      </c>
      <c r="C847" s="3">
        <f>INDEX([3]关卡!$J$19:$J$2018,A847)</f>
        <v>348</v>
      </c>
      <c r="D847" s="3">
        <f>INDEX([3]关卡!$N$19:$N$2018,A847)</f>
        <v>348</v>
      </c>
      <c r="E847" s="3" t="s">
        <v>24</v>
      </c>
      <c r="F847" s="3" t="s">
        <v>26</v>
      </c>
      <c r="G847" s="3">
        <v>3</v>
      </c>
      <c r="H847" s="3">
        <v>0</v>
      </c>
      <c r="I847" s="3">
        <v>0</v>
      </c>
      <c r="J847" s="4">
        <v>1</v>
      </c>
      <c r="K847" s="4">
        <v>1</v>
      </c>
      <c r="L847" s="4">
        <v>2</v>
      </c>
      <c r="M847" s="3">
        <v>15</v>
      </c>
      <c r="N847" s="3">
        <v>2</v>
      </c>
      <c r="O847" s="3">
        <f>HLOOKUP(O$5,[1]非R能力!$B$8:$F$558,$C847+1,0)</f>
        <v>798959.04663412471</v>
      </c>
      <c r="P847" s="3">
        <f>HLOOKUP(P$5,[1]非R能力!$B$8:$F$558,$C847+1,0)</f>
        <v>120247.58802876771</v>
      </c>
      <c r="Q847" s="3">
        <f>HLOOKUP(Q$5,[1]非R能力!$B$8:$F$558,$C847+1,0)</f>
        <v>67731.359991316145</v>
      </c>
      <c r="R847" s="3">
        <f>HLOOKUP(R$5,[1]非R能力!$B$8:$F$558,$C847+1,0)</f>
        <v>19806.241436729917</v>
      </c>
      <c r="S847" s="3">
        <f>HLOOKUP(S$5,[1]非R能力!$B$8:$F$558,$C847+1,0)</f>
        <v>26426.493743576186</v>
      </c>
      <c r="T847" s="3">
        <f>INDEX([1]非R能力!$H$9:$H$558,D847)</f>
        <v>24284.361401142505</v>
      </c>
      <c r="U847" s="3">
        <f>IF(E847="小怪",0,IF(INDEX([1]非R能力!$FK$9:$FK$558,C847)=0,0,10))</f>
        <v>0</v>
      </c>
      <c r="V847" s="3">
        <f>IF(E847="小怪",0,IF(INDEX([1]非R能力!$FH$9:$FH$558,C847)=0,0,5000))</f>
        <v>0</v>
      </c>
      <c r="W847" s="3">
        <f>HLOOKUP(W$5,[2]人物技能基础!$O$3:$Q$553,$C847+1,0)</f>
        <v>3.637142857142857</v>
      </c>
      <c r="X847" s="3">
        <f>HLOOKUP(X$5,[2]人物技能基础!$O$3:$Q$553,$C847+1,0)</f>
        <v>2.0186428571428574</v>
      </c>
      <c r="Y847" s="3">
        <f>HLOOKUP(Y$5,[2]人物技能基础!$O$3:$Q$553,$C847+1,0)</f>
        <v>99.964285714285708</v>
      </c>
      <c r="Z847" s="3">
        <f t="shared" si="79"/>
        <v>641091</v>
      </c>
      <c r="AA847" s="3">
        <f t="shared" si="80"/>
        <v>13546</v>
      </c>
      <c r="AB847" s="3">
        <f t="shared" si="81"/>
        <v>0</v>
      </c>
      <c r="AC847" s="3">
        <f t="shared" si="82"/>
        <v>26426</v>
      </c>
      <c r="AD847" s="3">
        <f t="shared" si="83"/>
        <v>19806</v>
      </c>
    </row>
    <row r="848" spans="1:30" x14ac:dyDescent="0.15">
      <c r="A848" s="3">
        <v>843</v>
      </c>
      <c r="B848" s="3" t="str">
        <f t="shared" si="78"/>
        <v>关卡843小怪</v>
      </c>
      <c r="C848" s="3">
        <f>INDEX([3]关卡!$J$19:$J$2018,A848)</f>
        <v>348</v>
      </c>
      <c r="D848" s="3">
        <f>INDEX([3]关卡!$N$19:$N$2018,A848)</f>
        <v>348</v>
      </c>
      <c r="E848" s="3" t="s">
        <v>24</v>
      </c>
      <c r="F848" s="3" t="s">
        <v>26</v>
      </c>
      <c r="G848" s="3">
        <v>3</v>
      </c>
      <c r="H848" s="3">
        <v>0</v>
      </c>
      <c r="I848" s="3">
        <v>0</v>
      </c>
      <c r="J848" s="4">
        <v>1</v>
      </c>
      <c r="K848" s="4">
        <v>1</v>
      </c>
      <c r="L848" s="4">
        <v>2</v>
      </c>
      <c r="M848" s="3">
        <v>15</v>
      </c>
      <c r="N848" s="3">
        <v>2</v>
      </c>
      <c r="O848" s="3">
        <f>HLOOKUP(O$5,[1]非R能力!$B$8:$F$558,$C848+1,0)</f>
        <v>798959.04663412471</v>
      </c>
      <c r="P848" s="3">
        <f>HLOOKUP(P$5,[1]非R能力!$B$8:$F$558,$C848+1,0)</f>
        <v>120247.58802876771</v>
      </c>
      <c r="Q848" s="3">
        <f>HLOOKUP(Q$5,[1]非R能力!$B$8:$F$558,$C848+1,0)</f>
        <v>67731.359991316145</v>
      </c>
      <c r="R848" s="3">
        <f>HLOOKUP(R$5,[1]非R能力!$B$8:$F$558,$C848+1,0)</f>
        <v>19806.241436729917</v>
      </c>
      <c r="S848" s="3">
        <f>HLOOKUP(S$5,[1]非R能力!$B$8:$F$558,$C848+1,0)</f>
        <v>26426.493743576186</v>
      </c>
      <c r="T848" s="3">
        <f>INDEX([1]非R能力!$H$9:$H$558,D848)</f>
        <v>24284.361401142505</v>
      </c>
      <c r="U848" s="3">
        <f>IF(E848="小怪",0,IF(INDEX([1]非R能力!$FK$9:$FK$558,C848)=0,0,10))</f>
        <v>0</v>
      </c>
      <c r="V848" s="3">
        <f>IF(E848="小怪",0,IF(INDEX([1]非R能力!$FH$9:$FH$558,C848)=0,0,5000))</f>
        <v>0</v>
      </c>
      <c r="W848" s="3">
        <f>HLOOKUP(W$5,[2]人物技能基础!$O$3:$Q$553,$C848+1,0)</f>
        <v>3.637142857142857</v>
      </c>
      <c r="X848" s="3">
        <f>HLOOKUP(X$5,[2]人物技能基础!$O$3:$Q$553,$C848+1,0)</f>
        <v>2.0186428571428574</v>
      </c>
      <c r="Y848" s="3">
        <f>HLOOKUP(Y$5,[2]人物技能基础!$O$3:$Q$553,$C848+1,0)</f>
        <v>99.964285714285708</v>
      </c>
      <c r="Z848" s="3">
        <f t="shared" si="79"/>
        <v>641091</v>
      </c>
      <c r="AA848" s="3">
        <f t="shared" si="80"/>
        <v>13546</v>
      </c>
      <c r="AB848" s="3">
        <f t="shared" si="81"/>
        <v>0</v>
      </c>
      <c r="AC848" s="3">
        <f t="shared" si="82"/>
        <v>26426</v>
      </c>
      <c r="AD848" s="3">
        <f t="shared" si="83"/>
        <v>19806</v>
      </c>
    </row>
    <row r="849" spans="1:30" x14ac:dyDescent="0.15">
      <c r="A849" s="3">
        <v>844</v>
      </c>
      <c r="B849" s="3" t="str">
        <f t="shared" si="78"/>
        <v>关卡844小怪</v>
      </c>
      <c r="C849" s="3">
        <f>INDEX([3]关卡!$J$19:$J$2018,A849)</f>
        <v>348</v>
      </c>
      <c r="D849" s="3">
        <f>INDEX([3]关卡!$N$19:$N$2018,A849)</f>
        <v>348</v>
      </c>
      <c r="E849" s="3" t="s">
        <v>24</v>
      </c>
      <c r="F849" s="3" t="s">
        <v>26</v>
      </c>
      <c r="G849" s="3">
        <v>3</v>
      </c>
      <c r="H849" s="3">
        <v>0</v>
      </c>
      <c r="I849" s="3">
        <v>0</v>
      </c>
      <c r="J849" s="4">
        <v>1</v>
      </c>
      <c r="K849" s="4">
        <v>1</v>
      </c>
      <c r="L849" s="4">
        <v>2</v>
      </c>
      <c r="M849" s="3">
        <v>15</v>
      </c>
      <c r="N849" s="3">
        <v>2</v>
      </c>
      <c r="O849" s="3">
        <f>HLOOKUP(O$5,[1]非R能力!$B$8:$F$558,$C849+1,0)</f>
        <v>798959.04663412471</v>
      </c>
      <c r="P849" s="3">
        <f>HLOOKUP(P$5,[1]非R能力!$B$8:$F$558,$C849+1,0)</f>
        <v>120247.58802876771</v>
      </c>
      <c r="Q849" s="3">
        <f>HLOOKUP(Q$5,[1]非R能力!$B$8:$F$558,$C849+1,0)</f>
        <v>67731.359991316145</v>
      </c>
      <c r="R849" s="3">
        <f>HLOOKUP(R$5,[1]非R能力!$B$8:$F$558,$C849+1,0)</f>
        <v>19806.241436729917</v>
      </c>
      <c r="S849" s="3">
        <f>HLOOKUP(S$5,[1]非R能力!$B$8:$F$558,$C849+1,0)</f>
        <v>26426.493743576186</v>
      </c>
      <c r="T849" s="3">
        <f>INDEX([1]非R能力!$H$9:$H$558,D849)</f>
        <v>24284.361401142505</v>
      </c>
      <c r="U849" s="3">
        <f>IF(E849="小怪",0,IF(INDEX([1]非R能力!$FK$9:$FK$558,C849)=0,0,10))</f>
        <v>0</v>
      </c>
      <c r="V849" s="3">
        <f>IF(E849="小怪",0,IF(INDEX([1]非R能力!$FH$9:$FH$558,C849)=0,0,5000))</f>
        <v>0</v>
      </c>
      <c r="W849" s="3">
        <f>HLOOKUP(W$5,[2]人物技能基础!$O$3:$Q$553,$C849+1,0)</f>
        <v>3.637142857142857</v>
      </c>
      <c r="X849" s="3">
        <f>HLOOKUP(X$5,[2]人物技能基础!$O$3:$Q$553,$C849+1,0)</f>
        <v>2.0186428571428574</v>
      </c>
      <c r="Y849" s="3">
        <f>HLOOKUP(Y$5,[2]人物技能基础!$O$3:$Q$553,$C849+1,0)</f>
        <v>99.964285714285708</v>
      </c>
      <c r="Z849" s="3">
        <f t="shared" si="79"/>
        <v>641091</v>
      </c>
      <c r="AA849" s="3">
        <f t="shared" si="80"/>
        <v>13546</v>
      </c>
      <c r="AB849" s="3">
        <f t="shared" si="81"/>
        <v>0</v>
      </c>
      <c r="AC849" s="3">
        <f t="shared" si="82"/>
        <v>26426</v>
      </c>
      <c r="AD849" s="3">
        <f t="shared" si="83"/>
        <v>19806</v>
      </c>
    </row>
    <row r="850" spans="1:30" x14ac:dyDescent="0.15">
      <c r="A850" s="3">
        <v>845</v>
      </c>
      <c r="B850" s="3" t="str">
        <f t="shared" si="78"/>
        <v>关卡845小怪</v>
      </c>
      <c r="C850" s="3">
        <f>INDEX([3]关卡!$J$19:$J$2018,A850)</f>
        <v>349</v>
      </c>
      <c r="D850" s="3">
        <f>INDEX([3]关卡!$N$19:$N$2018,A850)</f>
        <v>349</v>
      </c>
      <c r="E850" s="3" t="s">
        <v>24</v>
      </c>
      <c r="F850" s="3" t="s">
        <v>26</v>
      </c>
      <c r="G850" s="3">
        <v>3</v>
      </c>
      <c r="H850" s="3">
        <v>0</v>
      </c>
      <c r="I850" s="3">
        <v>0</v>
      </c>
      <c r="J850" s="4">
        <v>1</v>
      </c>
      <c r="K850" s="4">
        <v>1</v>
      </c>
      <c r="L850" s="4">
        <v>2</v>
      </c>
      <c r="M850" s="3">
        <v>15</v>
      </c>
      <c r="N850" s="3">
        <v>2</v>
      </c>
      <c r="O850" s="3">
        <f>HLOOKUP(O$5,[1]非R能力!$B$8:$F$558,$C850+1,0)</f>
        <v>805088.89970884263</v>
      </c>
      <c r="P850" s="3">
        <f>HLOOKUP(P$5,[1]非R能力!$B$8:$F$558,$C850+1,0)</f>
        <v>121021.5141258902</v>
      </c>
      <c r="Q850" s="3">
        <f>HLOOKUP(Q$5,[1]非R能力!$B$8:$F$558,$C850+1,0)</f>
        <v>68059.866481249701</v>
      </c>
      <c r="R850" s="3">
        <f>HLOOKUP(R$5,[1]非R能力!$B$8:$F$558,$C850+1,0)</f>
        <v>19897.867853289339</v>
      </c>
      <c r="S850" s="3">
        <f>HLOOKUP(S$5,[1]非R能力!$B$8:$F$558,$C850+1,0)</f>
        <v>26547.412866689414</v>
      </c>
      <c r="T850" s="3">
        <f>INDEX([1]非R能力!$H$9:$H$558,D850)</f>
        <v>24435.891186342742</v>
      </c>
      <c r="U850" s="3">
        <f>IF(E850="小怪",0,IF(INDEX([1]非R能力!$FK$9:$FK$558,C850)=0,0,10))</f>
        <v>0</v>
      </c>
      <c r="V850" s="3">
        <f>IF(E850="小怪",0,IF(INDEX([1]非R能力!$FH$9:$FH$558,C850)=0,0,5000))</f>
        <v>0</v>
      </c>
      <c r="W850" s="3">
        <f>HLOOKUP(W$5,[2]人物技能基础!$O$3:$Q$553,$C850+1,0)</f>
        <v>3.637142857142857</v>
      </c>
      <c r="X850" s="3">
        <f>HLOOKUP(X$5,[2]人物技能基础!$O$3:$Q$553,$C850+1,0)</f>
        <v>2.0186428571428574</v>
      </c>
      <c r="Y850" s="3">
        <f>HLOOKUP(Y$5,[2]人物技能基础!$O$3:$Q$553,$C850+1,0)</f>
        <v>99.964285714285708</v>
      </c>
      <c r="Z850" s="3">
        <f t="shared" si="79"/>
        <v>645204</v>
      </c>
      <c r="AA850" s="3">
        <f t="shared" si="80"/>
        <v>13611</v>
      </c>
      <c r="AB850" s="3">
        <f t="shared" si="81"/>
        <v>0</v>
      </c>
      <c r="AC850" s="3">
        <f t="shared" si="82"/>
        <v>26547</v>
      </c>
      <c r="AD850" s="3">
        <f t="shared" si="83"/>
        <v>19897</v>
      </c>
    </row>
    <row r="851" spans="1:30" x14ac:dyDescent="0.15">
      <c r="A851" s="3">
        <v>846</v>
      </c>
      <c r="B851" s="3" t="str">
        <f t="shared" si="78"/>
        <v>关卡846小怪</v>
      </c>
      <c r="C851" s="3">
        <f>INDEX([3]关卡!$J$19:$J$2018,A851)</f>
        <v>349</v>
      </c>
      <c r="D851" s="3">
        <f>INDEX([3]关卡!$N$19:$N$2018,A851)</f>
        <v>349</v>
      </c>
      <c r="E851" s="3" t="s">
        <v>24</v>
      </c>
      <c r="F851" s="3" t="s">
        <v>26</v>
      </c>
      <c r="G851" s="3">
        <v>3</v>
      </c>
      <c r="H851" s="3">
        <v>0</v>
      </c>
      <c r="I851" s="3">
        <v>0</v>
      </c>
      <c r="J851" s="4">
        <v>1</v>
      </c>
      <c r="K851" s="4">
        <v>1</v>
      </c>
      <c r="L851" s="4">
        <v>2</v>
      </c>
      <c r="M851" s="3">
        <v>15</v>
      </c>
      <c r="N851" s="3">
        <v>2</v>
      </c>
      <c r="O851" s="3">
        <f>HLOOKUP(O$5,[1]非R能力!$B$8:$F$558,$C851+1,0)</f>
        <v>805088.89970884263</v>
      </c>
      <c r="P851" s="3">
        <f>HLOOKUP(P$5,[1]非R能力!$B$8:$F$558,$C851+1,0)</f>
        <v>121021.5141258902</v>
      </c>
      <c r="Q851" s="3">
        <f>HLOOKUP(Q$5,[1]非R能力!$B$8:$F$558,$C851+1,0)</f>
        <v>68059.866481249701</v>
      </c>
      <c r="R851" s="3">
        <f>HLOOKUP(R$5,[1]非R能力!$B$8:$F$558,$C851+1,0)</f>
        <v>19897.867853289339</v>
      </c>
      <c r="S851" s="3">
        <f>HLOOKUP(S$5,[1]非R能力!$B$8:$F$558,$C851+1,0)</f>
        <v>26547.412866689414</v>
      </c>
      <c r="T851" s="3">
        <f>INDEX([1]非R能力!$H$9:$H$558,D851)</f>
        <v>24435.891186342742</v>
      </c>
      <c r="U851" s="3">
        <f>IF(E851="小怪",0,IF(INDEX([1]非R能力!$FK$9:$FK$558,C851)=0,0,10))</f>
        <v>0</v>
      </c>
      <c r="V851" s="3">
        <f>IF(E851="小怪",0,IF(INDEX([1]非R能力!$FH$9:$FH$558,C851)=0,0,5000))</f>
        <v>0</v>
      </c>
      <c r="W851" s="3">
        <f>HLOOKUP(W$5,[2]人物技能基础!$O$3:$Q$553,$C851+1,0)</f>
        <v>3.637142857142857</v>
      </c>
      <c r="X851" s="3">
        <f>HLOOKUP(X$5,[2]人物技能基础!$O$3:$Q$553,$C851+1,0)</f>
        <v>2.0186428571428574</v>
      </c>
      <c r="Y851" s="3">
        <f>HLOOKUP(Y$5,[2]人物技能基础!$O$3:$Q$553,$C851+1,0)</f>
        <v>99.964285714285708</v>
      </c>
      <c r="Z851" s="3">
        <f t="shared" si="79"/>
        <v>645204</v>
      </c>
      <c r="AA851" s="3">
        <f t="shared" si="80"/>
        <v>13611</v>
      </c>
      <c r="AB851" s="3">
        <f t="shared" si="81"/>
        <v>0</v>
      </c>
      <c r="AC851" s="3">
        <f t="shared" si="82"/>
        <v>26547</v>
      </c>
      <c r="AD851" s="3">
        <f t="shared" si="83"/>
        <v>19897</v>
      </c>
    </row>
    <row r="852" spans="1:30" x14ac:dyDescent="0.15">
      <c r="A852" s="3">
        <v>847</v>
      </c>
      <c r="B852" s="3" t="str">
        <f t="shared" si="78"/>
        <v>关卡847小怪</v>
      </c>
      <c r="C852" s="3">
        <f>INDEX([3]关卡!$J$19:$J$2018,A852)</f>
        <v>349</v>
      </c>
      <c r="D852" s="3">
        <f>INDEX([3]关卡!$N$19:$N$2018,A852)</f>
        <v>349</v>
      </c>
      <c r="E852" s="3" t="s">
        <v>24</v>
      </c>
      <c r="F852" s="3" t="s">
        <v>26</v>
      </c>
      <c r="G852" s="3">
        <v>3</v>
      </c>
      <c r="H852" s="3">
        <v>0</v>
      </c>
      <c r="I852" s="3">
        <v>0</v>
      </c>
      <c r="J852" s="4">
        <v>1</v>
      </c>
      <c r="K852" s="4">
        <v>1</v>
      </c>
      <c r="L852" s="4">
        <v>2</v>
      </c>
      <c r="M852" s="3">
        <v>15</v>
      </c>
      <c r="N852" s="3">
        <v>2</v>
      </c>
      <c r="O852" s="3">
        <f>HLOOKUP(O$5,[1]非R能力!$B$8:$F$558,$C852+1,0)</f>
        <v>805088.89970884263</v>
      </c>
      <c r="P852" s="3">
        <f>HLOOKUP(P$5,[1]非R能力!$B$8:$F$558,$C852+1,0)</f>
        <v>121021.5141258902</v>
      </c>
      <c r="Q852" s="3">
        <f>HLOOKUP(Q$5,[1]非R能力!$B$8:$F$558,$C852+1,0)</f>
        <v>68059.866481249701</v>
      </c>
      <c r="R852" s="3">
        <f>HLOOKUP(R$5,[1]非R能力!$B$8:$F$558,$C852+1,0)</f>
        <v>19897.867853289339</v>
      </c>
      <c r="S852" s="3">
        <f>HLOOKUP(S$5,[1]非R能力!$B$8:$F$558,$C852+1,0)</f>
        <v>26547.412866689414</v>
      </c>
      <c r="T852" s="3">
        <f>INDEX([1]非R能力!$H$9:$H$558,D852)</f>
        <v>24435.891186342742</v>
      </c>
      <c r="U852" s="3">
        <f>IF(E852="小怪",0,IF(INDEX([1]非R能力!$FK$9:$FK$558,C852)=0,0,10))</f>
        <v>0</v>
      </c>
      <c r="V852" s="3">
        <f>IF(E852="小怪",0,IF(INDEX([1]非R能力!$FH$9:$FH$558,C852)=0,0,5000))</f>
        <v>0</v>
      </c>
      <c r="W852" s="3">
        <f>HLOOKUP(W$5,[2]人物技能基础!$O$3:$Q$553,$C852+1,0)</f>
        <v>3.637142857142857</v>
      </c>
      <c r="X852" s="3">
        <f>HLOOKUP(X$5,[2]人物技能基础!$O$3:$Q$553,$C852+1,0)</f>
        <v>2.0186428571428574</v>
      </c>
      <c r="Y852" s="3">
        <f>HLOOKUP(Y$5,[2]人物技能基础!$O$3:$Q$553,$C852+1,0)</f>
        <v>99.964285714285708</v>
      </c>
      <c r="Z852" s="3">
        <f t="shared" si="79"/>
        <v>645204</v>
      </c>
      <c r="AA852" s="3">
        <f t="shared" si="80"/>
        <v>13611</v>
      </c>
      <c r="AB852" s="3">
        <f t="shared" si="81"/>
        <v>0</v>
      </c>
      <c r="AC852" s="3">
        <f t="shared" si="82"/>
        <v>26547</v>
      </c>
      <c r="AD852" s="3">
        <f t="shared" si="83"/>
        <v>19897</v>
      </c>
    </row>
    <row r="853" spans="1:30" x14ac:dyDescent="0.15">
      <c r="A853" s="3">
        <v>848</v>
      </c>
      <c r="B853" s="3" t="str">
        <f t="shared" si="78"/>
        <v>关卡848小怪</v>
      </c>
      <c r="C853" s="3">
        <f>INDEX([3]关卡!$J$19:$J$2018,A853)</f>
        <v>349</v>
      </c>
      <c r="D853" s="3">
        <f>INDEX([3]关卡!$N$19:$N$2018,A853)</f>
        <v>349</v>
      </c>
      <c r="E853" s="3" t="s">
        <v>24</v>
      </c>
      <c r="F853" s="3" t="s">
        <v>26</v>
      </c>
      <c r="G853" s="3">
        <v>3</v>
      </c>
      <c r="H853" s="3">
        <v>0</v>
      </c>
      <c r="I853" s="3">
        <v>0</v>
      </c>
      <c r="J853" s="4">
        <v>1</v>
      </c>
      <c r="K853" s="4">
        <v>1</v>
      </c>
      <c r="L853" s="4">
        <v>2</v>
      </c>
      <c r="M853" s="3">
        <v>15</v>
      </c>
      <c r="N853" s="3">
        <v>2</v>
      </c>
      <c r="O853" s="3">
        <f>HLOOKUP(O$5,[1]非R能力!$B$8:$F$558,$C853+1,0)</f>
        <v>805088.89970884263</v>
      </c>
      <c r="P853" s="3">
        <f>HLOOKUP(P$5,[1]非R能力!$B$8:$F$558,$C853+1,0)</f>
        <v>121021.5141258902</v>
      </c>
      <c r="Q853" s="3">
        <f>HLOOKUP(Q$5,[1]非R能力!$B$8:$F$558,$C853+1,0)</f>
        <v>68059.866481249701</v>
      </c>
      <c r="R853" s="3">
        <f>HLOOKUP(R$5,[1]非R能力!$B$8:$F$558,$C853+1,0)</f>
        <v>19897.867853289339</v>
      </c>
      <c r="S853" s="3">
        <f>HLOOKUP(S$5,[1]非R能力!$B$8:$F$558,$C853+1,0)</f>
        <v>26547.412866689414</v>
      </c>
      <c r="T853" s="3">
        <f>INDEX([1]非R能力!$H$9:$H$558,D853)</f>
        <v>24435.891186342742</v>
      </c>
      <c r="U853" s="3">
        <f>IF(E853="小怪",0,IF(INDEX([1]非R能力!$FK$9:$FK$558,C853)=0,0,10))</f>
        <v>0</v>
      </c>
      <c r="V853" s="3">
        <f>IF(E853="小怪",0,IF(INDEX([1]非R能力!$FH$9:$FH$558,C853)=0,0,5000))</f>
        <v>0</v>
      </c>
      <c r="W853" s="3">
        <f>HLOOKUP(W$5,[2]人物技能基础!$O$3:$Q$553,$C853+1,0)</f>
        <v>3.637142857142857</v>
      </c>
      <c r="X853" s="3">
        <f>HLOOKUP(X$5,[2]人物技能基础!$O$3:$Q$553,$C853+1,0)</f>
        <v>2.0186428571428574</v>
      </c>
      <c r="Y853" s="3">
        <f>HLOOKUP(Y$5,[2]人物技能基础!$O$3:$Q$553,$C853+1,0)</f>
        <v>99.964285714285708</v>
      </c>
      <c r="Z853" s="3">
        <f t="shared" si="79"/>
        <v>645204</v>
      </c>
      <c r="AA853" s="3">
        <f t="shared" si="80"/>
        <v>13611</v>
      </c>
      <c r="AB853" s="3">
        <f t="shared" si="81"/>
        <v>0</v>
      </c>
      <c r="AC853" s="3">
        <f t="shared" si="82"/>
        <v>26547</v>
      </c>
      <c r="AD853" s="3">
        <f t="shared" si="83"/>
        <v>19897</v>
      </c>
    </row>
    <row r="854" spans="1:30" x14ac:dyDescent="0.15">
      <c r="A854" s="3">
        <v>849</v>
      </c>
      <c r="B854" s="3" t="str">
        <f t="shared" si="78"/>
        <v>关卡849小怪</v>
      </c>
      <c r="C854" s="3">
        <f>INDEX([3]关卡!$J$19:$J$2018,A854)</f>
        <v>349</v>
      </c>
      <c r="D854" s="3">
        <f>INDEX([3]关卡!$N$19:$N$2018,A854)</f>
        <v>349</v>
      </c>
      <c r="E854" s="3" t="s">
        <v>24</v>
      </c>
      <c r="F854" s="3" t="s">
        <v>26</v>
      </c>
      <c r="G854" s="3">
        <v>3</v>
      </c>
      <c r="H854" s="3">
        <v>0</v>
      </c>
      <c r="I854" s="3">
        <v>0</v>
      </c>
      <c r="J854" s="4">
        <v>1</v>
      </c>
      <c r="K854" s="4">
        <v>1</v>
      </c>
      <c r="L854" s="4">
        <v>2</v>
      </c>
      <c r="M854" s="3">
        <v>15</v>
      </c>
      <c r="N854" s="3">
        <v>2</v>
      </c>
      <c r="O854" s="3">
        <f>HLOOKUP(O$5,[1]非R能力!$B$8:$F$558,$C854+1,0)</f>
        <v>805088.89970884263</v>
      </c>
      <c r="P854" s="3">
        <f>HLOOKUP(P$5,[1]非R能力!$B$8:$F$558,$C854+1,0)</f>
        <v>121021.5141258902</v>
      </c>
      <c r="Q854" s="3">
        <f>HLOOKUP(Q$5,[1]非R能力!$B$8:$F$558,$C854+1,0)</f>
        <v>68059.866481249701</v>
      </c>
      <c r="R854" s="3">
        <f>HLOOKUP(R$5,[1]非R能力!$B$8:$F$558,$C854+1,0)</f>
        <v>19897.867853289339</v>
      </c>
      <c r="S854" s="3">
        <f>HLOOKUP(S$5,[1]非R能力!$B$8:$F$558,$C854+1,0)</f>
        <v>26547.412866689414</v>
      </c>
      <c r="T854" s="3">
        <f>INDEX([1]非R能力!$H$9:$H$558,D854)</f>
        <v>24435.891186342742</v>
      </c>
      <c r="U854" s="3">
        <f>IF(E854="小怪",0,IF(INDEX([1]非R能力!$FK$9:$FK$558,C854)=0,0,10))</f>
        <v>0</v>
      </c>
      <c r="V854" s="3">
        <f>IF(E854="小怪",0,IF(INDEX([1]非R能力!$FH$9:$FH$558,C854)=0,0,5000))</f>
        <v>0</v>
      </c>
      <c r="W854" s="3">
        <f>HLOOKUP(W$5,[2]人物技能基础!$O$3:$Q$553,$C854+1,0)</f>
        <v>3.637142857142857</v>
      </c>
      <c r="X854" s="3">
        <f>HLOOKUP(X$5,[2]人物技能基础!$O$3:$Q$553,$C854+1,0)</f>
        <v>2.0186428571428574</v>
      </c>
      <c r="Y854" s="3">
        <f>HLOOKUP(Y$5,[2]人物技能基础!$O$3:$Q$553,$C854+1,0)</f>
        <v>99.964285714285708</v>
      </c>
      <c r="Z854" s="3">
        <f t="shared" si="79"/>
        <v>645204</v>
      </c>
      <c r="AA854" s="3">
        <f t="shared" si="80"/>
        <v>13611</v>
      </c>
      <c r="AB854" s="3">
        <f t="shared" si="81"/>
        <v>0</v>
      </c>
      <c r="AC854" s="3">
        <f t="shared" si="82"/>
        <v>26547</v>
      </c>
      <c r="AD854" s="3">
        <f t="shared" si="83"/>
        <v>19897</v>
      </c>
    </row>
    <row r="855" spans="1:30" x14ac:dyDescent="0.15">
      <c r="A855" s="3">
        <v>850</v>
      </c>
      <c r="B855" s="3" t="str">
        <f t="shared" si="78"/>
        <v>关卡850小怪</v>
      </c>
      <c r="C855" s="3">
        <f>INDEX([3]关卡!$J$19:$J$2018,A855)</f>
        <v>349</v>
      </c>
      <c r="D855" s="3">
        <f>INDEX([3]关卡!$N$19:$N$2018,A855)</f>
        <v>349</v>
      </c>
      <c r="E855" s="3" t="s">
        <v>24</v>
      </c>
      <c r="F855" s="3" t="s">
        <v>26</v>
      </c>
      <c r="G855" s="3">
        <v>3</v>
      </c>
      <c r="H855" s="3">
        <v>0</v>
      </c>
      <c r="I855" s="3">
        <v>0</v>
      </c>
      <c r="J855" s="4">
        <v>1</v>
      </c>
      <c r="K855" s="4">
        <v>1</v>
      </c>
      <c r="L855" s="4">
        <v>2</v>
      </c>
      <c r="M855" s="3">
        <v>15</v>
      </c>
      <c r="N855" s="3">
        <v>2</v>
      </c>
      <c r="O855" s="3">
        <f>HLOOKUP(O$5,[1]非R能力!$B$8:$F$558,$C855+1,0)</f>
        <v>805088.89970884263</v>
      </c>
      <c r="P855" s="3">
        <f>HLOOKUP(P$5,[1]非R能力!$B$8:$F$558,$C855+1,0)</f>
        <v>121021.5141258902</v>
      </c>
      <c r="Q855" s="3">
        <f>HLOOKUP(Q$5,[1]非R能力!$B$8:$F$558,$C855+1,0)</f>
        <v>68059.866481249701</v>
      </c>
      <c r="R855" s="3">
        <f>HLOOKUP(R$5,[1]非R能力!$B$8:$F$558,$C855+1,0)</f>
        <v>19897.867853289339</v>
      </c>
      <c r="S855" s="3">
        <f>HLOOKUP(S$5,[1]非R能力!$B$8:$F$558,$C855+1,0)</f>
        <v>26547.412866689414</v>
      </c>
      <c r="T855" s="3">
        <f>INDEX([1]非R能力!$H$9:$H$558,D855)</f>
        <v>24435.891186342742</v>
      </c>
      <c r="U855" s="3">
        <f>IF(E855="小怪",0,IF(INDEX([1]非R能力!$FK$9:$FK$558,C855)=0,0,10))</f>
        <v>0</v>
      </c>
      <c r="V855" s="3">
        <f>IF(E855="小怪",0,IF(INDEX([1]非R能力!$FH$9:$FH$558,C855)=0,0,5000))</f>
        <v>0</v>
      </c>
      <c r="W855" s="3">
        <f>HLOOKUP(W$5,[2]人物技能基础!$O$3:$Q$553,$C855+1,0)</f>
        <v>3.637142857142857</v>
      </c>
      <c r="X855" s="3">
        <f>HLOOKUP(X$5,[2]人物技能基础!$O$3:$Q$553,$C855+1,0)</f>
        <v>2.0186428571428574</v>
      </c>
      <c r="Y855" s="3">
        <f>HLOOKUP(Y$5,[2]人物技能基础!$O$3:$Q$553,$C855+1,0)</f>
        <v>99.964285714285708</v>
      </c>
      <c r="Z855" s="3">
        <f t="shared" si="79"/>
        <v>645204</v>
      </c>
      <c r="AA855" s="3">
        <f t="shared" si="80"/>
        <v>13611</v>
      </c>
      <c r="AB855" s="3">
        <f t="shared" si="81"/>
        <v>0</v>
      </c>
      <c r="AC855" s="3">
        <f t="shared" si="82"/>
        <v>26547</v>
      </c>
      <c r="AD855" s="3">
        <f t="shared" si="83"/>
        <v>19897</v>
      </c>
    </row>
    <row r="856" spans="1:30" x14ac:dyDescent="0.15">
      <c r="A856" s="3">
        <v>851</v>
      </c>
      <c r="B856" s="3" t="str">
        <f t="shared" si="78"/>
        <v>关卡851小怪</v>
      </c>
      <c r="C856" s="3">
        <f>INDEX([3]关卡!$J$19:$J$2018,A856)</f>
        <v>350</v>
      </c>
      <c r="D856" s="3">
        <f>INDEX([3]关卡!$N$19:$N$2018,A856)</f>
        <v>350</v>
      </c>
      <c r="E856" s="3" t="s">
        <v>24</v>
      </c>
      <c r="F856" s="3" t="s">
        <v>26</v>
      </c>
      <c r="G856" s="3">
        <v>3</v>
      </c>
      <c r="H856" s="3">
        <v>0</v>
      </c>
      <c r="I856" s="3">
        <v>0</v>
      </c>
      <c r="J856" s="4">
        <v>1</v>
      </c>
      <c r="K856" s="4">
        <v>1</v>
      </c>
      <c r="L856" s="4">
        <v>2</v>
      </c>
      <c r="M856" s="3">
        <v>15</v>
      </c>
      <c r="N856" s="3">
        <v>2</v>
      </c>
      <c r="O856" s="3">
        <f>HLOOKUP(O$5,[1]非R能力!$B$8:$F$558,$C856+1,0)</f>
        <v>810712.73628715333</v>
      </c>
      <c r="P856" s="3">
        <f>HLOOKUP(P$5,[1]非R能力!$B$8:$F$558,$C856+1,0)</f>
        <v>121774.473466935</v>
      </c>
      <c r="Q856" s="3">
        <f>HLOOKUP(Q$5,[1]非R能力!$B$8:$F$558,$C856+1,0)</f>
        <v>68368.937759883585</v>
      </c>
      <c r="R856" s="3">
        <f>HLOOKUP(R$5,[1]非R能力!$B$8:$F$558,$C856+1,0)</f>
        <v>19987.249570323514</v>
      </c>
      <c r="S856" s="3">
        <f>HLOOKUP(S$5,[1]非R能力!$B$8:$F$558,$C856+1,0)</f>
        <v>26649.599816493806</v>
      </c>
      <c r="T856" s="3">
        <f>INDEX([1]非R能力!$H$9:$H$558,D856)</f>
        <v>24588.163979618876</v>
      </c>
      <c r="U856" s="3">
        <f>IF(E856="小怪",0,IF(INDEX([1]非R能力!$FK$9:$FK$558,C856)=0,0,10))</f>
        <v>0</v>
      </c>
      <c r="V856" s="3">
        <f>IF(E856="小怪",0,IF(INDEX([1]非R能力!$FH$9:$FH$558,C856)=0,0,5000))</f>
        <v>0</v>
      </c>
      <c r="W856" s="3">
        <f>HLOOKUP(W$5,[2]人物技能基础!$O$3:$Q$553,$C856+1,0)</f>
        <v>3.637142857142857</v>
      </c>
      <c r="X856" s="3">
        <f>HLOOKUP(X$5,[2]人物技能基础!$O$3:$Q$553,$C856+1,0)</f>
        <v>2.0186428571428574</v>
      </c>
      <c r="Y856" s="3">
        <f>HLOOKUP(Y$5,[2]人物技能基础!$O$3:$Q$553,$C856+1,0)</f>
        <v>99.964285714285708</v>
      </c>
      <c r="Z856" s="3">
        <f t="shared" si="79"/>
        <v>649217</v>
      </c>
      <c r="AA856" s="3">
        <f t="shared" si="80"/>
        <v>13673</v>
      </c>
      <c r="AB856" s="3">
        <f t="shared" si="81"/>
        <v>0</v>
      </c>
      <c r="AC856" s="3">
        <f t="shared" si="82"/>
        <v>26649</v>
      </c>
      <c r="AD856" s="3">
        <f t="shared" si="83"/>
        <v>19987</v>
      </c>
    </row>
    <row r="857" spans="1:30" x14ac:dyDescent="0.15">
      <c r="A857" s="3">
        <v>852</v>
      </c>
      <c r="B857" s="3" t="str">
        <f t="shared" si="78"/>
        <v>关卡852小怪</v>
      </c>
      <c r="C857" s="3">
        <f>INDEX([3]关卡!$J$19:$J$2018,A857)</f>
        <v>350</v>
      </c>
      <c r="D857" s="3">
        <f>INDEX([3]关卡!$N$19:$N$2018,A857)</f>
        <v>350</v>
      </c>
      <c r="E857" s="3" t="s">
        <v>24</v>
      </c>
      <c r="F857" s="3" t="s">
        <v>26</v>
      </c>
      <c r="G857" s="3">
        <v>3</v>
      </c>
      <c r="H857" s="3">
        <v>0</v>
      </c>
      <c r="I857" s="3">
        <v>0</v>
      </c>
      <c r="J857" s="4">
        <v>1</v>
      </c>
      <c r="K857" s="4">
        <v>1</v>
      </c>
      <c r="L857" s="4">
        <v>2</v>
      </c>
      <c r="M857" s="3">
        <v>15</v>
      </c>
      <c r="N857" s="3">
        <v>2</v>
      </c>
      <c r="O857" s="3">
        <f>HLOOKUP(O$5,[1]非R能力!$B$8:$F$558,$C857+1,0)</f>
        <v>810712.73628715333</v>
      </c>
      <c r="P857" s="3">
        <f>HLOOKUP(P$5,[1]非R能力!$B$8:$F$558,$C857+1,0)</f>
        <v>121774.473466935</v>
      </c>
      <c r="Q857" s="3">
        <f>HLOOKUP(Q$5,[1]非R能力!$B$8:$F$558,$C857+1,0)</f>
        <v>68368.937759883585</v>
      </c>
      <c r="R857" s="3">
        <f>HLOOKUP(R$5,[1]非R能力!$B$8:$F$558,$C857+1,0)</f>
        <v>19987.249570323514</v>
      </c>
      <c r="S857" s="3">
        <f>HLOOKUP(S$5,[1]非R能力!$B$8:$F$558,$C857+1,0)</f>
        <v>26649.599816493806</v>
      </c>
      <c r="T857" s="3">
        <f>INDEX([1]非R能力!$H$9:$H$558,D857)</f>
        <v>24588.163979618876</v>
      </c>
      <c r="U857" s="3">
        <f>IF(E857="小怪",0,IF(INDEX([1]非R能力!$FK$9:$FK$558,C857)=0,0,10))</f>
        <v>0</v>
      </c>
      <c r="V857" s="3">
        <f>IF(E857="小怪",0,IF(INDEX([1]非R能力!$FH$9:$FH$558,C857)=0,0,5000))</f>
        <v>0</v>
      </c>
      <c r="W857" s="3">
        <f>HLOOKUP(W$5,[2]人物技能基础!$O$3:$Q$553,$C857+1,0)</f>
        <v>3.637142857142857</v>
      </c>
      <c r="X857" s="3">
        <f>HLOOKUP(X$5,[2]人物技能基础!$O$3:$Q$553,$C857+1,0)</f>
        <v>2.0186428571428574</v>
      </c>
      <c r="Y857" s="3">
        <f>HLOOKUP(Y$5,[2]人物技能基础!$O$3:$Q$553,$C857+1,0)</f>
        <v>99.964285714285708</v>
      </c>
      <c r="Z857" s="3">
        <f t="shared" si="79"/>
        <v>649217</v>
      </c>
      <c r="AA857" s="3">
        <f t="shared" si="80"/>
        <v>13673</v>
      </c>
      <c r="AB857" s="3">
        <f t="shared" si="81"/>
        <v>0</v>
      </c>
      <c r="AC857" s="3">
        <f t="shared" si="82"/>
        <v>26649</v>
      </c>
      <c r="AD857" s="3">
        <f t="shared" si="83"/>
        <v>19987</v>
      </c>
    </row>
    <row r="858" spans="1:30" x14ac:dyDescent="0.15">
      <c r="A858" s="3">
        <v>853</v>
      </c>
      <c r="B858" s="3" t="str">
        <f t="shared" si="78"/>
        <v>关卡853小怪</v>
      </c>
      <c r="C858" s="3">
        <f>INDEX([3]关卡!$J$19:$J$2018,A858)</f>
        <v>350</v>
      </c>
      <c r="D858" s="3">
        <f>INDEX([3]关卡!$N$19:$N$2018,A858)</f>
        <v>350</v>
      </c>
      <c r="E858" s="3" t="s">
        <v>24</v>
      </c>
      <c r="F858" s="3" t="s">
        <v>26</v>
      </c>
      <c r="G858" s="3">
        <v>3</v>
      </c>
      <c r="H858" s="3">
        <v>0</v>
      </c>
      <c r="I858" s="3">
        <v>0</v>
      </c>
      <c r="J858" s="4">
        <v>1</v>
      </c>
      <c r="K858" s="4">
        <v>1</v>
      </c>
      <c r="L858" s="4">
        <v>2</v>
      </c>
      <c r="M858" s="3">
        <v>15</v>
      </c>
      <c r="N858" s="3">
        <v>2</v>
      </c>
      <c r="O858" s="3">
        <f>HLOOKUP(O$5,[1]非R能力!$B$8:$F$558,$C858+1,0)</f>
        <v>810712.73628715333</v>
      </c>
      <c r="P858" s="3">
        <f>HLOOKUP(P$5,[1]非R能力!$B$8:$F$558,$C858+1,0)</f>
        <v>121774.473466935</v>
      </c>
      <c r="Q858" s="3">
        <f>HLOOKUP(Q$5,[1]非R能力!$B$8:$F$558,$C858+1,0)</f>
        <v>68368.937759883585</v>
      </c>
      <c r="R858" s="3">
        <f>HLOOKUP(R$5,[1]非R能力!$B$8:$F$558,$C858+1,0)</f>
        <v>19987.249570323514</v>
      </c>
      <c r="S858" s="3">
        <f>HLOOKUP(S$5,[1]非R能力!$B$8:$F$558,$C858+1,0)</f>
        <v>26649.599816493806</v>
      </c>
      <c r="T858" s="3">
        <f>INDEX([1]非R能力!$H$9:$H$558,D858)</f>
        <v>24588.163979618876</v>
      </c>
      <c r="U858" s="3">
        <f>IF(E858="小怪",0,IF(INDEX([1]非R能力!$FK$9:$FK$558,C858)=0,0,10))</f>
        <v>0</v>
      </c>
      <c r="V858" s="3">
        <f>IF(E858="小怪",0,IF(INDEX([1]非R能力!$FH$9:$FH$558,C858)=0,0,5000))</f>
        <v>0</v>
      </c>
      <c r="W858" s="3">
        <f>HLOOKUP(W$5,[2]人物技能基础!$O$3:$Q$553,$C858+1,0)</f>
        <v>3.637142857142857</v>
      </c>
      <c r="X858" s="3">
        <f>HLOOKUP(X$5,[2]人物技能基础!$O$3:$Q$553,$C858+1,0)</f>
        <v>2.0186428571428574</v>
      </c>
      <c r="Y858" s="3">
        <f>HLOOKUP(Y$5,[2]人物技能基础!$O$3:$Q$553,$C858+1,0)</f>
        <v>99.964285714285708</v>
      </c>
      <c r="Z858" s="3">
        <f t="shared" si="79"/>
        <v>649217</v>
      </c>
      <c r="AA858" s="3">
        <f t="shared" si="80"/>
        <v>13673</v>
      </c>
      <c r="AB858" s="3">
        <f t="shared" si="81"/>
        <v>0</v>
      </c>
      <c r="AC858" s="3">
        <f t="shared" si="82"/>
        <v>26649</v>
      </c>
      <c r="AD858" s="3">
        <f t="shared" si="83"/>
        <v>19987</v>
      </c>
    </row>
    <row r="859" spans="1:30" x14ac:dyDescent="0.15">
      <c r="A859" s="3">
        <v>854</v>
      </c>
      <c r="B859" s="3" t="str">
        <f t="shared" si="78"/>
        <v>关卡854小怪</v>
      </c>
      <c r="C859" s="3">
        <f>INDEX([3]关卡!$J$19:$J$2018,A859)</f>
        <v>350</v>
      </c>
      <c r="D859" s="3">
        <f>INDEX([3]关卡!$N$19:$N$2018,A859)</f>
        <v>350</v>
      </c>
      <c r="E859" s="3" t="s">
        <v>24</v>
      </c>
      <c r="F859" s="3" t="s">
        <v>26</v>
      </c>
      <c r="G859" s="3">
        <v>3</v>
      </c>
      <c r="H859" s="3">
        <v>0</v>
      </c>
      <c r="I859" s="3">
        <v>0</v>
      </c>
      <c r="J859" s="4">
        <v>1</v>
      </c>
      <c r="K859" s="4">
        <v>1</v>
      </c>
      <c r="L859" s="4">
        <v>2</v>
      </c>
      <c r="M859" s="3">
        <v>15</v>
      </c>
      <c r="N859" s="3">
        <v>2</v>
      </c>
      <c r="O859" s="3">
        <f>HLOOKUP(O$5,[1]非R能力!$B$8:$F$558,$C859+1,0)</f>
        <v>810712.73628715333</v>
      </c>
      <c r="P859" s="3">
        <f>HLOOKUP(P$5,[1]非R能力!$B$8:$F$558,$C859+1,0)</f>
        <v>121774.473466935</v>
      </c>
      <c r="Q859" s="3">
        <f>HLOOKUP(Q$5,[1]非R能力!$B$8:$F$558,$C859+1,0)</f>
        <v>68368.937759883585</v>
      </c>
      <c r="R859" s="3">
        <f>HLOOKUP(R$5,[1]非R能力!$B$8:$F$558,$C859+1,0)</f>
        <v>19987.249570323514</v>
      </c>
      <c r="S859" s="3">
        <f>HLOOKUP(S$5,[1]非R能力!$B$8:$F$558,$C859+1,0)</f>
        <v>26649.599816493806</v>
      </c>
      <c r="T859" s="3">
        <f>INDEX([1]非R能力!$H$9:$H$558,D859)</f>
        <v>24588.163979618876</v>
      </c>
      <c r="U859" s="3">
        <f>IF(E859="小怪",0,IF(INDEX([1]非R能力!$FK$9:$FK$558,C859)=0,0,10))</f>
        <v>0</v>
      </c>
      <c r="V859" s="3">
        <f>IF(E859="小怪",0,IF(INDEX([1]非R能力!$FH$9:$FH$558,C859)=0,0,5000))</f>
        <v>0</v>
      </c>
      <c r="W859" s="3">
        <f>HLOOKUP(W$5,[2]人物技能基础!$O$3:$Q$553,$C859+1,0)</f>
        <v>3.637142857142857</v>
      </c>
      <c r="X859" s="3">
        <f>HLOOKUP(X$5,[2]人物技能基础!$O$3:$Q$553,$C859+1,0)</f>
        <v>2.0186428571428574</v>
      </c>
      <c r="Y859" s="3">
        <f>HLOOKUP(Y$5,[2]人物技能基础!$O$3:$Q$553,$C859+1,0)</f>
        <v>99.964285714285708</v>
      </c>
      <c r="Z859" s="3">
        <f t="shared" si="79"/>
        <v>649217</v>
      </c>
      <c r="AA859" s="3">
        <f t="shared" si="80"/>
        <v>13673</v>
      </c>
      <c r="AB859" s="3">
        <f t="shared" si="81"/>
        <v>0</v>
      </c>
      <c r="AC859" s="3">
        <f t="shared" si="82"/>
        <v>26649</v>
      </c>
      <c r="AD859" s="3">
        <f t="shared" si="83"/>
        <v>19987</v>
      </c>
    </row>
    <row r="860" spans="1:30" x14ac:dyDescent="0.15">
      <c r="A860" s="3">
        <v>855</v>
      </c>
      <c r="B860" s="3" t="str">
        <f t="shared" si="78"/>
        <v>关卡855小怪</v>
      </c>
      <c r="C860" s="3">
        <f>INDEX([3]关卡!$J$19:$J$2018,A860)</f>
        <v>350</v>
      </c>
      <c r="D860" s="3">
        <f>INDEX([3]关卡!$N$19:$N$2018,A860)</f>
        <v>350</v>
      </c>
      <c r="E860" s="3" t="s">
        <v>24</v>
      </c>
      <c r="F860" s="3" t="s">
        <v>26</v>
      </c>
      <c r="G860" s="3">
        <v>3</v>
      </c>
      <c r="H860" s="3">
        <v>0</v>
      </c>
      <c r="I860" s="3">
        <v>0</v>
      </c>
      <c r="J860" s="4">
        <v>1</v>
      </c>
      <c r="K860" s="4">
        <v>1</v>
      </c>
      <c r="L860" s="4">
        <v>2</v>
      </c>
      <c r="M860" s="3">
        <v>15</v>
      </c>
      <c r="N860" s="3">
        <v>2</v>
      </c>
      <c r="O860" s="3">
        <f>HLOOKUP(O$5,[1]非R能力!$B$8:$F$558,$C860+1,0)</f>
        <v>810712.73628715333</v>
      </c>
      <c r="P860" s="3">
        <f>HLOOKUP(P$5,[1]非R能力!$B$8:$F$558,$C860+1,0)</f>
        <v>121774.473466935</v>
      </c>
      <c r="Q860" s="3">
        <f>HLOOKUP(Q$5,[1]非R能力!$B$8:$F$558,$C860+1,0)</f>
        <v>68368.937759883585</v>
      </c>
      <c r="R860" s="3">
        <f>HLOOKUP(R$5,[1]非R能力!$B$8:$F$558,$C860+1,0)</f>
        <v>19987.249570323514</v>
      </c>
      <c r="S860" s="3">
        <f>HLOOKUP(S$5,[1]非R能力!$B$8:$F$558,$C860+1,0)</f>
        <v>26649.599816493806</v>
      </c>
      <c r="T860" s="3">
        <f>INDEX([1]非R能力!$H$9:$H$558,D860)</f>
        <v>24588.163979618876</v>
      </c>
      <c r="U860" s="3">
        <f>IF(E860="小怪",0,IF(INDEX([1]非R能力!$FK$9:$FK$558,C860)=0,0,10))</f>
        <v>0</v>
      </c>
      <c r="V860" s="3">
        <f>IF(E860="小怪",0,IF(INDEX([1]非R能力!$FH$9:$FH$558,C860)=0,0,5000))</f>
        <v>0</v>
      </c>
      <c r="W860" s="3">
        <f>HLOOKUP(W$5,[2]人物技能基础!$O$3:$Q$553,$C860+1,0)</f>
        <v>3.637142857142857</v>
      </c>
      <c r="X860" s="3">
        <f>HLOOKUP(X$5,[2]人物技能基础!$O$3:$Q$553,$C860+1,0)</f>
        <v>2.0186428571428574</v>
      </c>
      <c r="Y860" s="3">
        <f>HLOOKUP(Y$5,[2]人物技能基础!$O$3:$Q$553,$C860+1,0)</f>
        <v>99.964285714285708</v>
      </c>
      <c r="Z860" s="3">
        <f t="shared" si="79"/>
        <v>649217</v>
      </c>
      <c r="AA860" s="3">
        <f t="shared" si="80"/>
        <v>13673</v>
      </c>
      <c r="AB860" s="3">
        <f t="shared" si="81"/>
        <v>0</v>
      </c>
      <c r="AC860" s="3">
        <f t="shared" si="82"/>
        <v>26649</v>
      </c>
      <c r="AD860" s="3">
        <f t="shared" si="83"/>
        <v>19987</v>
      </c>
    </row>
    <row r="861" spans="1:30" x14ac:dyDescent="0.15">
      <c r="A861" s="3">
        <v>856</v>
      </c>
      <c r="B861" s="3" t="str">
        <f t="shared" si="78"/>
        <v>关卡856小怪</v>
      </c>
      <c r="C861" s="3">
        <f>INDEX([3]关卡!$J$19:$J$2018,A861)</f>
        <v>350</v>
      </c>
      <c r="D861" s="3">
        <f>INDEX([3]关卡!$N$19:$N$2018,A861)</f>
        <v>350</v>
      </c>
      <c r="E861" s="3" t="s">
        <v>24</v>
      </c>
      <c r="F861" s="3" t="s">
        <v>26</v>
      </c>
      <c r="G861" s="3">
        <v>3</v>
      </c>
      <c r="H861" s="3">
        <v>0</v>
      </c>
      <c r="I861" s="3">
        <v>0</v>
      </c>
      <c r="J861" s="4">
        <v>1</v>
      </c>
      <c r="K861" s="4">
        <v>1</v>
      </c>
      <c r="L861" s="4">
        <v>2</v>
      </c>
      <c r="M861" s="3">
        <v>15</v>
      </c>
      <c r="N861" s="3">
        <v>2</v>
      </c>
      <c r="O861" s="3">
        <f>HLOOKUP(O$5,[1]非R能力!$B$8:$F$558,$C861+1,0)</f>
        <v>810712.73628715333</v>
      </c>
      <c r="P861" s="3">
        <f>HLOOKUP(P$5,[1]非R能力!$B$8:$F$558,$C861+1,0)</f>
        <v>121774.473466935</v>
      </c>
      <c r="Q861" s="3">
        <f>HLOOKUP(Q$5,[1]非R能力!$B$8:$F$558,$C861+1,0)</f>
        <v>68368.937759883585</v>
      </c>
      <c r="R861" s="3">
        <f>HLOOKUP(R$5,[1]非R能力!$B$8:$F$558,$C861+1,0)</f>
        <v>19987.249570323514</v>
      </c>
      <c r="S861" s="3">
        <f>HLOOKUP(S$5,[1]非R能力!$B$8:$F$558,$C861+1,0)</f>
        <v>26649.599816493806</v>
      </c>
      <c r="T861" s="3">
        <f>INDEX([1]非R能力!$H$9:$H$558,D861)</f>
        <v>24588.163979618876</v>
      </c>
      <c r="U861" s="3">
        <f>IF(E861="小怪",0,IF(INDEX([1]非R能力!$FK$9:$FK$558,C861)=0,0,10))</f>
        <v>0</v>
      </c>
      <c r="V861" s="3">
        <f>IF(E861="小怪",0,IF(INDEX([1]非R能力!$FH$9:$FH$558,C861)=0,0,5000))</f>
        <v>0</v>
      </c>
      <c r="W861" s="3">
        <f>HLOOKUP(W$5,[2]人物技能基础!$O$3:$Q$553,$C861+1,0)</f>
        <v>3.637142857142857</v>
      </c>
      <c r="X861" s="3">
        <f>HLOOKUP(X$5,[2]人物技能基础!$O$3:$Q$553,$C861+1,0)</f>
        <v>2.0186428571428574</v>
      </c>
      <c r="Y861" s="3">
        <f>HLOOKUP(Y$5,[2]人物技能基础!$O$3:$Q$553,$C861+1,0)</f>
        <v>99.964285714285708</v>
      </c>
      <c r="Z861" s="3">
        <f t="shared" si="79"/>
        <v>649217</v>
      </c>
      <c r="AA861" s="3">
        <f t="shared" si="80"/>
        <v>13673</v>
      </c>
      <c r="AB861" s="3">
        <f t="shared" si="81"/>
        <v>0</v>
      </c>
      <c r="AC861" s="3">
        <f t="shared" si="82"/>
        <v>26649</v>
      </c>
      <c r="AD861" s="3">
        <f t="shared" si="83"/>
        <v>19987</v>
      </c>
    </row>
    <row r="862" spans="1:30" x14ac:dyDescent="0.15">
      <c r="A862" s="3">
        <v>857</v>
      </c>
      <c r="B862" s="3" t="str">
        <f t="shared" si="78"/>
        <v>关卡857小怪</v>
      </c>
      <c r="C862" s="3">
        <f>INDEX([3]关卡!$J$19:$J$2018,A862)</f>
        <v>351</v>
      </c>
      <c r="D862" s="3">
        <f>INDEX([3]关卡!$N$19:$N$2018,A862)</f>
        <v>351</v>
      </c>
      <c r="E862" s="3" t="s">
        <v>24</v>
      </c>
      <c r="F862" s="3" t="s">
        <v>26</v>
      </c>
      <c r="G862" s="3">
        <v>3</v>
      </c>
      <c r="H862" s="3">
        <v>0</v>
      </c>
      <c r="I862" s="3">
        <v>0</v>
      </c>
      <c r="J862" s="4">
        <v>1</v>
      </c>
      <c r="K862" s="4">
        <v>1</v>
      </c>
      <c r="L862" s="4">
        <v>2</v>
      </c>
      <c r="M862" s="3">
        <v>15</v>
      </c>
      <c r="N862" s="3">
        <v>2</v>
      </c>
      <c r="O862" s="3">
        <f>HLOOKUP(O$5,[1]非R能力!$B$8:$F$558,$C862+1,0)</f>
        <v>815504.13714366907</v>
      </c>
      <c r="P862" s="3">
        <f>HLOOKUP(P$5,[1]非R能力!$B$8:$F$558,$C862+1,0)</f>
        <v>122379.56368512551</v>
      </c>
      <c r="Q862" s="3">
        <f>HLOOKUP(Q$5,[1]非R能力!$B$8:$F$558,$C862+1,0)</f>
        <v>68648.966124569313</v>
      </c>
      <c r="R862" s="3">
        <f>HLOOKUP(R$5,[1]非R能力!$B$8:$F$558,$C862+1,0)</f>
        <v>20073.144418391581</v>
      </c>
      <c r="S862" s="3">
        <f>HLOOKUP(S$5,[1]非R能力!$B$8:$F$558,$C862+1,0)</f>
        <v>26769.420274701606</v>
      </c>
      <c r="T862" s="3">
        <f>INDEX([1]非R能力!$H$9:$H$558,D862)</f>
        <v>24741.182712960002</v>
      </c>
      <c r="U862" s="3">
        <f>IF(E862="小怪",0,IF(INDEX([1]非R能力!$FK$9:$FK$558,C862)=0,0,10))</f>
        <v>0</v>
      </c>
      <c r="V862" s="3">
        <f>IF(E862="小怪",0,IF(INDEX([1]非R能力!$FH$9:$FH$558,C862)=0,0,5000))</f>
        <v>0</v>
      </c>
      <c r="W862" s="3">
        <f>HLOOKUP(W$5,[2]人物技能基础!$O$3:$Q$553,$C862+1,0)</f>
        <v>3.637142857142857</v>
      </c>
      <c r="X862" s="3">
        <f>HLOOKUP(X$5,[2]人物技能基础!$O$3:$Q$553,$C862+1,0)</f>
        <v>2.0186428571428574</v>
      </c>
      <c r="Y862" s="3">
        <f>HLOOKUP(Y$5,[2]人物技能基础!$O$3:$Q$553,$C862+1,0)</f>
        <v>99.964285714285708</v>
      </c>
      <c r="Z862" s="3">
        <f t="shared" si="79"/>
        <v>652516</v>
      </c>
      <c r="AA862" s="3">
        <f t="shared" si="80"/>
        <v>13729</v>
      </c>
      <c r="AB862" s="3">
        <f t="shared" si="81"/>
        <v>0</v>
      </c>
      <c r="AC862" s="3">
        <f t="shared" si="82"/>
        <v>26769</v>
      </c>
      <c r="AD862" s="3">
        <f t="shared" si="83"/>
        <v>20073</v>
      </c>
    </row>
    <row r="863" spans="1:30" x14ac:dyDescent="0.15">
      <c r="A863" s="3">
        <v>858</v>
      </c>
      <c r="B863" s="3" t="str">
        <f t="shared" si="78"/>
        <v>关卡858小怪</v>
      </c>
      <c r="C863" s="3">
        <f>INDEX([3]关卡!$J$19:$J$2018,A863)</f>
        <v>351</v>
      </c>
      <c r="D863" s="3">
        <f>INDEX([3]关卡!$N$19:$N$2018,A863)</f>
        <v>351</v>
      </c>
      <c r="E863" s="3" t="s">
        <v>24</v>
      </c>
      <c r="F863" s="3" t="s">
        <v>26</v>
      </c>
      <c r="G863" s="3">
        <v>3</v>
      </c>
      <c r="H863" s="3">
        <v>0</v>
      </c>
      <c r="I863" s="3">
        <v>0</v>
      </c>
      <c r="J863" s="4">
        <v>1</v>
      </c>
      <c r="K863" s="4">
        <v>1</v>
      </c>
      <c r="L863" s="4">
        <v>2</v>
      </c>
      <c r="M863" s="3">
        <v>15</v>
      </c>
      <c r="N863" s="3">
        <v>2</v>
      </c>
      <c r="O863" s="3">
        <f>HLOOKUP(O$5,[1]非R能力!$B$8:$F$558,$C863+1,0)</f>
        <v>815504.13714366907</v>
      </c>
      <c r="P863" s="3">
        <f>HLOOKUP(P$5,[1]非R能力!$B$8:$F$558,$C863+1,0)</f>
        <v>122379.56368512551</v>
      </c>
      <c r="Q863" s="3">
        <f>HLOOKUP(Q$5,[1]非R能力!$B$8:$F$558,$C863+1,0)</f>
        <v>68648.966124569313</v>
      </c>
      <c r="R863" s="3">
        <f>HLOOKUP(R$5,[1]非R能力!$B$8:$F$558,$C863+1,0)</f>
        <v>20073.144418391581</v>
      </c>
      <c r="S863" s="3">
        <f>HLOOKUP(S$5,[1]非R能力!$B$8:$F$558,$C863+1,0)</f>
        <v>26769.420274701606</v>
      </c>
      <c r="T863" s="3">
        <f>INDEX([1]非R能力!$H$9:$H$558,D863)</f>
        <v>24741.182712960002</v>
      </c>
      <c r="U863" s="3">
        <f>IF(E863="小怪",0,IF(INDEX([1]非R能力!$FK$9:$FK$558,C863)=0,0,10))</f>
        <v>0</v>
      </c>
      <c r="V863" s="3">
        <f>IF(E863="小怪",0,IF(INDEX([1]非R能力!$FH$9:$FH$558,C863)=0,0,5000))</f>
        <v>0</v>
      </c>
      <c r="W863" s="3">
        <f>HLOOKUP(W$5,[2]人物技能基础!$O$3:$Q$553,$C863+1,0)</f>
        <v>3.637142857142857</v>
      </c>
      <c r="X863" s="3">
        <f>HLOOKUP(X$5,[2]人物技能基础!$O$3:$Q$553,$C863+1,0)</f>
        <v>2.0186428571428574</v>
      </c>
      <c r="Y863" s="3">
        <f>HLOOKUP(Y$5,[2]人物技能基础!$O$3:$Q$553,$C863+1,0)</f>
        <v>99.964285714285708</v>
      </c>
      <c r="Z863" s="3">
        <f t="shared" si="79"/>
        <v>652516</v>
      </c>
      <c r="AA863" s="3">
        <f t="shared" si="80"/>
        <v>13729</v>
      </c>
      <c r="AB863" s="3">
        <f t="shared" si="81"/>
        <v>0</v>
      </c>
      <c r="AC863" s="3">
        <f t="shared" si="82"/>
        <v>26769</v>
      </c>
      <c r="AD863" s="3">
        <f t="shared" si="83"/>
        <v>20073</v>
      </c>
    </row>
    <row r="864" spans="1:30" x14ac:dyDescent="0.15">
      <c r="A864" s="3">
        <v>859</v>
      </c>
      <c r="B864" s="3" t="str">
        <f t="shared" si="78"/>
        <v>关卡859小怪</v>
      </c>
      <c r="C864" s="3">
        <f>INDEX([3]关卡!$J$19:$J$2018,A864)</f>
        <v>351</v>
      </c>
      <c r="D864" s="3">
        <f>INDEX([3]关卡!$N$19:$N$2018,A864)</f>
        <v>351</v>
      </c>
      <c r="E864" s="3" t="s">
        <v>24</v>
      </c>
      <c r="F864" s="3" t="s">
        <v>26</v>
      </c>
      <c r="G864" s="3">
        <v>3</v>
      </c>
      <c r="H864" s="3">
        <v>0</v>
      </c>
      <c r="I864" s="3">
        <v>0</v>
      </c>
      <c r="J864" s="4">
        <v>1</v>
      </c>
      <c r="K864" s="4">
        <v>1</v>
      </c>
      <c r="L864" s="4">
        <v>2</v>
      </c>
      <c r="M864" s="3">
        <v>15</v>
      </c>
      <c r="N864" s="3">
        <v>2</v>
      </c>
      <c r="O864" s="3">
        <f>HLOOKUP(O$5,[1]非R能力!$B$8:$F$558,$C864+1,0)</f>
        <v>815504.13714366907</v>
      </c>
      <c r="P864" s="3">
        <f>HLOOKUP(P$5,[1]非R能力!$B$8:$F$558,$C864+1,0)</f>
        <v>122379.56368512551</v>
      </c>
      <c r="Q864" s="3">
        <f>HLOOKUP(Q$5,[1]非R能力!$B$8:$F$558,$C864+1,0)</f>
        <v>68648.966124569313</v>
      </c>
      <c r="R864" s="3">
        <f>HLOOKUP(R$5,[1]非R能力!$B$8:$F$558,$C864+1,0)</f>
        <v>20073.144418391581</v>
      </c>
      <c r="S864" s="3">
        <f>HLOOKUP(S$5,[1]非R能力!$B$8:$F$558,$C864+1,0)</f>
        <v>26769.420274701606</v>
      </c>
      <c r="T864" s="3">
        <f>INDEX([1]非R能力!$H$9:$H$558,D864)</f>
        <v>24741.182712960002</v>
      </c>
      <c r="U864" s="3">
        <f>IF(E864="小怪",0,IF(INDEX([1]非R能力!$FK$9:$FK$558,C864)=0,0,10))</f>
        <v>0</v>
      </c>
      <c r="V864" s="3">
        <f>IF(E864="小怪",0,IF(INDEX([1]非R能力!$FH$9:$FH$558,C864)=0,0,5000))</f>
        <v>0</v>
      </c>
      <c r="W864" s="3">
        <f>HLOOKUP(W$5,[2]人物技能基础!$O$3:$Q$553,$C864+1,0)</f>
        <v>3.637142857142857</v>
      </c>
      <c r="X864" s="3">
        <f>HLOOKUP(X$5,[2]人物技能基础!$O$3:$Q$553,$C864+1,0)</f>
        <v>2.0186428571428574</v>
      </c>
      <c r="Y864" s="3">
        <f>HLOOKUP(Y$5,[2]人物技能基础!$O$3:$Q$553,$C864+1,0)</f>
        <v>99.964285714285708</v>
      </c>
      <c r="Z864" s="3">
        <f t="shared" si="79"/>
        <v>652516</v>
      </c>
      <c r="AA864" s="3">
        <f t="shared" si="80"/>
        <v>13729</v>
      </c>
      <c r="AB864" s="3">
        <f t="shared" si="81"/>
        <v>0</v>
      </c>
      <c r="AC864" s="3">
        <f t="shared" si="82"/>
        <v>26769</v>
      </c>
      <c r="AD864" s="3">
        <f t="shared" si="83"/>
        <v>20073</v>
      </c>
    </row>
    <row r="865" spans="1:30" x14ac:dyDescent="0.15">
      <c r="A865" s="3">
        <v>860</v>
      </c>
      <c r="B865" s="3" t="str">
        <f t="shared" si="78"/>
        <v>关卡860小怪</v>
      </c>
      <c r="C865" s="3">
        <f>INDEX([3]关卡!$J$19:$J$2018,A865)</f>
        <v>351</v>
      </c>
      <c r="D865" s="3">
        <f>INDEX([3]关卡!$N$19:$N$2018,A865)</f>
        <v>351</v>
      </c>
      <c r="E865" s="3" t="s">
        <v>24</v>
      </c>
      <c r="F865" s="3" t="s">
        <v>26</v>
      </c>
      <c r="G865" s="3">
        <v>3</v>
      </c>
      <c r="H865" s="3">
        <v>0</v>
      </c>
      <c r="I865" s="3">
        <v>0</v>
      </c>
      <c r="J865" s="4">
        <v>1</v>
      </c>
      <c r="K865" s="4">
        <v>1</v>
      </c>
      <c r="L865" s="4">
        <v>2</v>
      </c>
      <c r="M865" s="3">
        <v>15</v>
      </c>
      <c r="N865" s="3">
        <v>2</v>
      </c>
      <c r="O865" s="3">
        <f>HLOOKUP(O$5,[1]非R能力!$B$8:$F$558,$C865+1,0)</f>
        <v>815504.13714366907</v>
      </c>
      <c r="P865" s="3">
        <f>HLOOKUP(P$5,[1]非R能力!$B$8:$F$558,$C865+1,0)</f>
        <v>122379.56368512551</v>
      </c>
      <c r="Q865" s="3">
        <f>HLOOKUP(Q$5,[1]非R能力!$B$8:$F$558,$C865+1,0)</f>
        <v>68648.966124569313</v>
      </c>
      <c r="R865" s="3">
        <f>HLOOKUP(R$5,[1]非R能力!$B$8:$F$558,$C865+1,0)</f>
        <v>20073.144418391581</v>
      </c>
      <c r="S865" s="3">
        <f>HLOOKUP(S$5,[1]非R能力!$B$8:$F$558,$C865+1,0)</f>
        <v>26769.420274701606</v>
      </c>
      <c r="T865" s="3">
        <f>INDEX([1]非R能力!$H$9:$H$558,D865)</f>
        <v>24741.182712960002</v>
      </c>
      <c r="U865" s="3">
        <f>IF(E865="小怪",0,IF(INDEX([1]非R能力!$FK$9:$FK$558,C865)=0,0,10))</f>
        <v>0</v>
      </c>
      <c r="V865" s="3">
        <f>IF(E865="小怪",0,IF(INDEX([1]非R能力!$FH$9:$FH$558,C865)=0,0,5000))</f>
        <v>0</v>
      </c>
      <c r="W865" s="3">
        <f>HLOOKUP(W$5,[2]人物技能基础!$O$3:$Q$553,$C865+1,0)</f>
        <v>3.637142857142857</v>
      </c>
      <c r="X865" s="3">
        <f>HLOOKUP(X$5,[2]人物技能基础!$O$3:$Q$553,$C865+1,0)</f>
        <v>2.0186428571428574</v>
      </c>
      <c r="Y865" s="3">
        <f>HLOOKUP(Y$5,[2]人物技能基础!$O$3:$Q$553,$C865+1,0)</f>
        <v>99.964285714285708</v>
      </c>
      <c r="Z865" s="3">
        <f t="shared" si="79"/>
        <v>652516</v>
      </c>
      <c r="AA865" s="3">
        <f t="shared" si="80"/>
        <v>13729</v>
      </c>
      <c r="AB865" s="3">
        <f t="shared" si="81"/>
        <v>0</v>
      </c>
      <c r="AC865" s="3">
        <f t="shared" si="82"/>
        <v>26769</v>
      </c>
      <c r="AD865" s="3">
        <f t="shared" si="83"/>
        <v>20073</v>
      </c>
    </row>
    <row r="866" spans="1:30" x14ac:dyDescent="0.15">
      <c r="A866" s="3">
        <v>861</v>
      </c>
      <c r="B866" s="3" t="str">
        <f t="shared" si="78"/>
        <v>关卡861小怪</v>
      </c>
      <c r="C866" s="3">
        <f>INDEX([3]关卡!$J$19:$J$2018,A866)</f>
        <v>351</v>
      </c>
      <c r="D866" s="3">
        <f>INDEX([3]关卡!$N$19:$N$2018,A866)</f>
        <v>351</v>
      </c>
      <c r="E866" s="3" t="s">
        <v>24</v>
      </c>
      <c r="F866" s="3" t="s">
        <v>26</v>
      </c>
      <c r="G866" s="3">
        <v>3</v>
      </c>
      <c r="H866" s="3">
        <v>0</v>
      </c>
      <c r="I866" s="3">
        <v>0</v>
      </c>
      <c r="J866" s="4">
        <v>1</v>
      </c>
      <c r="K866" s="4">
        <v>1</v>
      </c>
      <c r="L866" s="4">
        <v>2</v>
      </c>
      <c r="M866" s="3">
        <v>15</v>
      </c>
      <c r="N866" s="3">
        <v>2</v>
      </c>
      <c r="O866" s="3">
        <f>HLOOKUP(O$5,[1]非R能力!$B$8:$F$558,$C866+1,0)</f>
        <v>815504.13714366907</v>
      </c>
      <c r="P866" s="3">
        <f>HLOOKUP(P$5,[1]非R能力!$B$8:$F$558,$C866+1,0)</f>
        <v>122379.56368512551</v>
      </c>
      <c r="Q866" s="3">
        <f>HLOOKUP(Q$5,[1]非R能力!$B$8:$F$558,$C866+1,0)</f>
        <v>68648.966124569313</v>
      </c>
      <c r="R866" s="3">
        <f>HLOOKUP(R$5,[1]非R能力!$B$8:$F$558,$C866+1,0)</f>
        <v>20073.144418391581</v>
      </c>
      <c r="S866" s="3">
        <f>HLOOKUP(S$5,[1]非R能力!$B$8:$F$558,$C866+1,0)</f>
        <v>26769.420274701606</v>
      </c>
      <c r="T866" s="3">
        <f>INDEX([1]非R能力!$H$9:$H$558,D866)</f>
        <v>24741.182712960002</v>
      </c>
      <c r="U866" s="3">
        <f>IF(E866="小怪",0,IF(INDEX([1]非R能力!$FK$9:$FK$558,C866)=0,0,10))</f>
        <v>0</v>
      </c>
      <c r="V866" s="3">
        <f>IF(E866="小怪",0,IF(INDEX([1]非R能力!$FH$9:$FH$558,C866)=0,0,5000))</f>
        <v>0</v>
      </c>
      <c r="W866" s="3">
        <f>HLOOKUP(W$5,[2]人物技能基础!$O$3:$Q$553,$C866+1,0)</f>
        <v>3.637142857142857</v>
      </c>
      <c r="X866" s="3">
        <f>HLOOKUP(X$5,[2]人物技能基础!$O$3:$Q$553,$C866+1,0)</f>
        <v>2.0186428571428574</v>
      </c>
      <c r="Y866" s="3">
        <f>HLOOKUP(Y$5,[2]人物技能基础!$O$3:$Q$553,$C866+1,0)</f>
        <v>99.964285714285708</v>
      </c>
      <c r="Z866" s="3">
        <f t="shared" si="79"/>
        <v>652516</v>
      </c>
      <c r="AA866" s="3">
        <f t="shared" si="80"/>
        <v>13729</v>
      </c>
      <c r="AB866" s="3">
        <f t="shared" si="81"/>
        <v>0</v>
      </c>
      <c r="AC866" s="3">
        <f t="shared" si="82"/>
        <v>26769</v>
      </c>
      <c r="AD866" s="3">
        <f t="shared" si="83"/>
        <v>20073</v>
      </c>
    </row>
    <row r="867" spans="1:30" x14ac:dyDescent="0.15">
      <c r="A867" s="3">
        <v>862</v>
      </c>
      <c r="B867" s="3" t="str">
        <f t="shared" si="78"/>
        <v>关卡862小怪</v>
      </c>
      <c r="C867" s="3">
        <f>INDEX([3]关卡!$J$19:$J$2018,A867)</f>
        <v>351</v>
      </c>
      <c r="D867" s="3">
        <f>INDEX([3]关卡!$N$19:$N$2018,A867)</f>
        <v>351</v>
      </c>
      <c r="E867" s="3" t="s">
        <v>24</v>
      </c>
      <c r="F867" s="3" t="s">
        <v>26</v>
      </c>
      <c r="G867" s="3">
        <v>3</v>
      </c>
      <c r="H867" s="3">
        <v>0</v>
      </c>
      <c r="I867" s="3">
        <v>0</v>
      </c>
      <c r="J867" s="4">
        <v>1</v>
      </c>
      <c r="K867" s="4">
        <v>1</v>
      </c>
      <c r="L867" s="4">
        <v>2</v>
      </c>
      <c r="M867" s="3">
        <v>15</v>
      </c>
      <c r="N867" s="3">
        <v>2</v>
      </c>
      <c r="O867" s="3">
        <f>HLOOKUP(O$5,[1]非R能力!$B$8:$F$558,$C867+1,0)</f>
        <v>815504.13714366907</v>
      </c>
      <c r="P867" s="3">
        <f>HLOOKUP(P$5,[1]非R能力!$B$8:$F$558,$C867+1,0)</f>
        <v>122379.56368512551</v>
      </c>
      <c r="Q867" s="3">
        <f>HLOOKUP(Q$5,[1]非R能力!$B$8:$F$558,$C867+1,0)</f>
        <v>68648.966124569313</v>
      </c>
      <c r="R867" s="3">
        <f>HLOOKUP(R$5,[1]非R能力!$B$8:$F$558,$C867+1,0)</f>
        <v>20073.144418391581</v>
      </c>
      <c r="S867" s="3">
        <f>HLOOKUP(S$5,[1]非R能力!$B$8:$F$558,$C867+1,0)</f>
        <v>26769.420274701606</v>
      </c>
      <c r="T867" s="3">
        <f>INDEX([1]非R能力!$H$9:$H$558,D867)</f>
        <v>24741.182712960002</v>
      </c>
      <c r="U867" s="3">
        <f>IF(E867="小怪",0,IF(INDEX([1]非R能力!$FK$9:$FK$558,C867)=0,0,10))</f>
        <v>0</v>
      </c>
      <c r="V867" s="3">
        <f>IF(E867="小怪",0,IF(INDEX([1]非R能力!$FH$9:$FH$558,C867)=0,0,5000))</f>
        <v>0</v>
      </c>
      <c r="W867" s="3">
        <f>HLOOKUP(W$5,[2]人物技能基础!$O$3:$Q$553,$C867+1,0)</f>
        <v>3.637142857142857</v>
      </c>
      <c r="X867" s="3">
        <f>HLOOKUP(X$5,[2]人物技能基础!$O$3:$Q$553,$C867+1,0)</f>
        <v>2.0186428571428574</v>
      </c>
      <c r="Y867" s="3">
        <f>HLOOKUP(Y$5,[2]人物技能基础!$O$3:$Q$553,$C867+1,0)</f>
        <v>99.964285714285708</v>
      </c>
      <c r="Z867" s="3">
        <f t="shared" si="79"/>
        <v>652516</v>
      </c>
      <c r="AA867" s="3">
        <f t="shared" si="80"/>
        <v>13729</v>
      </c>
      <c r="AB867" s="3">
        <f t="shared" si="81"/>
        <v>0</v>
      </c>
      <c r="AC867" s="3">
        <f t="shared" si="82"/>
        <v>26769</v>
      </c>
      <c r="AD867" s="3">
        <f t="shared" si="83"/>
        <v>20073</v>
      </c>
    </row>
    <row r="868" spans="1:30" x14ac:dyDescent="0.15">
      <c r="A868" s="3">
        <v>863</v>
      </c>
      <c r="B868" s="3" t="str">
        <f t="shared" si="78"/>
        <v>关卡863小怪</v>
      </c>
      <c r="C868" s="3">
        <f>INDEX([3]关卡!$J$19:$J$2018,A868)</f>
        <v>352</v>
      </c>
      <c r="D868" s="3">
        <f>INDEX([3]关卡!$N$19:$N$2018,A868)</f>
        <v>352</v>
      </c>
      <c r="E868" s="3" t="s">
        <v>24</v>
      </c>
      <c r="F868" s="3" t="s">
        <v>26</v>
      </c>
      <c r="G868" s="3">
        <v>3</v>
      </c>
      <c r="H868" s="3">
        <v>0</v>
      </c>
      <c r="I868" s="3">
        <v>0</v>
      </c>
      <c r="J868" s="4">
        <v>1</v>
      </c>
      <c r="K868" s="4">
        <v>1</v>
      </c>
      <c r="L868" s="4">
        <v>2</v>
      </c>
      <c r="M868" s="3">
        <v>15</v>
      </c>
      <c r="N868" s="3">
        <v>2</v>
      </c>
      <c r="O868" s="3">
        <f>HLOOKUP(O$5,[1]非R能力!$B$8:$F$558,$C868+1,0)</f>
        <v>822856.20222064876</v>
      </c>
      <c r="P868" s="3">
        <f>HLOOKUP(P$5,[1]非R能力!$B$8:$F$558,$C868+1,0)</f>
        <v>123321.35586164428</v>
      </c>
      <c r="Q868" s="3">
        <f>HLOOKUP(Q$5,[1]非R能力!$B$8:$F$558,$C868+1,0)</f>
        <v>70620.991945417423</v>
      </c>
      <c r="R868" s="3">
        <f>HLOOKUP(R$5,[1]非R能力!$B$8:$F$558,$C868+1,0)</f>
        <v>20160.211216504544</v>
      </c>
      <c r="S868" s="3">
        <f>HLOOKUP(S$5,[1]非R能力!$B$8:$F$558,$C868+1,0)</f>
        <v>26871.437070474702</v>
      </c>
      <c r="T868" s="3">
        <f>INDEX([1]非R能力!$H$9:$H$558,D868)</f>
        <v>24894.950324501944</v>
      </c>
      <c r="U868" s="3">
        <f>IF(E868="小怪",0,IF(INDEX([1]非R能力!$FK$9:$FK$558,C868)=0,0,10))</f>
        <v>0</v>
      </c>
      <c r="V868" s="3">
        <f>IF(E868="小怪",0,IF(INDEX([1]非R能力!$FH$9:$FH$558,C868)=0,0,5000))</f>
        <v>0</v>
      </c>
      <c r="W868" s="3">
        <f>HLOOKUP(W$5,[2]人物技能基础!$O$3:$Q$553,$C868+1,0)</f>
        <v>3.637142857142857</v>
      </c>
      <c r="X868" s="3">
        <f>HLOOKUP(X$5,[2]人物技能基础!$O$3:$Q$553,$C868+1,0)</f>
        <v>2.0186428571428574</v>
      </c>
      <c r="Y868" s="3">
        <f>HLOOKUP(Y$5,[2]人物技能基础!$O$3:$Q$553,$C868+1,0)</f>
        <v>99.964285714285708</v>
      </c>
      <c r="Z868" s="3">
        <f t="shared" si="79"/>
        <v>657448</v>
      </c>
      <c r="AA868" s="3">
        <f t="shared" si="80"/>
        <v>14124</v>
      </c>
      <c r="AB868" s="3">
        <f t="shared" si="81"/>
        <v>0</v>
      </c>
      <c r="AC868" s="3">
        <f t="shared" si="82"/>
        <v>26871</v>
      </c>
      <c r="AD868" s="3">
        <f t="shared" si="83"/>
        <v>20160</v>
      </c>
    </row>
    <row r="869" spans="1:30" x14ac:dyDescent="0.15">
      <c r="A869" s="3">
        <v>864</v>
      </c>
      <c r="B869" s="3" t="str">
        <f t="shared" si="78"/>
        <v>关卡864小怪</v>
      </c>
      <c r="C869" s="3">
        <f>INDEX([3]关卡!$J$19:$J$2018,A869)</f>
        <v>352</v>
      </c>
      <c r="D869" s="3">
        <f>INDEX([3]关卡!$N$19:$N$2018,A869)</f>
        <v>352</v>
      </c>
      <c r="E869" s="3" t="s">
        <v>24</v>
      </c>
      <c r="F869" s="3" t="s">
        <v>26</v>
      </c>
      <c r="G869" s="3">
        <v>3</v>
      </c>
      <c r="H869" s="3">
        <v>0</v>
      </c>
      <c r="I869" s="3">
        <v>0</v>
      </c>
      <c r="J869" s="4">
        <v>1</v>
      </c>
      <c r="K869" s="4">
        <v>1</v>
      </c>
      <c r="L869" s="4">
        <v>2</v>
      </c>
      <c r="M869" s="3">
        <v>15</v>
      </c>
      <c r="N869" s="3">
        <v>2</v>
      </c>
      <c r="O869" s="3">
        <f>HLOOKUP(O$5,[1]非R能力!$B$8:$F$558,$C869+1,0)</f>
        <v>822856.20222064876</v>
      </c>
      <c r="P869" s="3">
        <f>HLOOKUP(P$5,[1]非R能力!$B$8:$F$558,$C869+1,0)</f>
        <v>123321.35586164428</v>
      </c>
      <c r="Q869" s="3">
        <f>HLOOKUP(Q$5,[1]非R能力!$B$8:$F$558,$C869+1,0)</f>
        <v>70620.991945417423</v>
      </c>
      <c r="R869" s="3">
        <f>HLOOKUP(R$5,[1]非R能力!$B$8:$F$558,$C869+1,0)</f>
        <v>20160.211216504544</v>
      </c>
      <c r="S869" s="3">
        <f>HLOOKUP(S$5,[1]非R能力!$B$8:$F$558,$C869+1,0)</f>
        <v>26871.437070474702</v>
      </c>
      <c r="T869" s="3">
        <f>INDEX([1]非R能力!$H$9:$H$558,D869)</f>
        <v>24894.950324501944</v>
      </c>
      <c r="U869" s="3">
        <f>IF(E869="小怪",0,IF(INDEX([1]非R能力!$FK$9:$FK$558,C869)=0,0,10))</f>
        <v>0</v>
      </c>
      <c r="V869" s="3">
        <f>IF(E869="小怪",0,IF(INDEX([1]非R能力!$FH$9:$FH$558,C869)=0,0,5000))</f>
        <v>0</v>
      </c>
      <c r="W869" s="3">
        <f>HLOOKUP(W$5,[2]人物技能基础!$O$3:$Q$553,$C869+1,0)</f>
        <v>3.637142857142857</v>
      </c>
      <c r="X869" s="3">
        <f>HLOOKUP(X$5,[2]人物技能基础!$O$3:$Q$553,$C869+1,0)</f>
        <v>2.0186428571428574</v>
      </c>
      <c r="Y869" s="3">
        <f>HLOOKUP(Y$5,[2]人物技能基础!$O$3:$Q$553,$C869+1,0)</f>
        <v>99.964285714285708</v>
      </c>
      <c r="Z869" s="3">
        <f t="shared" si="79"/>
        <v>657448</v>
      </c>
      <c r="AA869" s="3">
        <f t="shared" si="80"/>
        <v>14124</v>
      </c>
      <c r="AB869" s="3">
        <f t="shared" si="81"/>
        <v>0</v>
      </c>
      <c r="AC869" s="3">
        <f t="shared" si="82"/>
        <v>26871</v>
      </c>
      <c r="AD869" s="3">
        <f t="shared" si="83"/>
        <v>20160</v>
      </c>
    </row>
    <row r="870" spans="1:30" x14ac:dyDescent="0.15">
      <c r="A870" s="3">
        <v>865</v>
      </c>
      <c r="B870" s="3" t="str">
        <f t="shared" si="78"/>
        <v>关卡865小怪</v>
      </c>
      <c r="C870" s="3">
        <f>INDEX([3]关卡!$J$19:$J$2018,A870)</f>
        <v>352</v>
      </c>
      <c r="D870" s="3">
        <f>INDEX([3]关卡!$N$19:$N$2018,A870)</f>
        <v>352</v>
      </c>
      <c r="E870" s="3" t="s">
        <v>24</v>
      </c>
      <c r="F870" s="3" t="s">
        <v>26</v>
      </c>
      <c r="G870" s="3">
        <v>3</v>
      </c>
      <c r="H870" s="3">
        <v>0</v>
      </c>
      <c r="I870" s="3">
        <v>0</v>
      </c>
      <c r="J870" s="4">
        <v>1</v>
      </c>
      <c r="K870" s="4">
        <v>1</v>
      </c>
      <c r="L870" s="4">
        <v>2</v>
      </c>
      <c r="M870" s="3">
        <v>15</v>
      </c>
      <c r="N870" s="3">
        <v>2</v>
      </c>
      <c r="O870" s="3">
        <f>HLOOKUP(O$5,[1]非R能力!$B$8:$F$558,$C870+1,0)</f>
        <v>822856.20222064876</v>
      </c>
      <c r="P870" s="3">
        <f>HLOOKUP(P$5,[1]非R能力!$B$8:$F$558,$C870+1,0)</f>
        <v>123321.35586164428</v>
      </c>
      <c r="Q870" s="3">
        <f>HLOOKUP(Q$5,[1]非R能力!$B$8:$F$558,$C870+1,0)</f>
        <v>70620.991945417423</v>
      </c>
      <c r="R870" s="3">
        <f>HLOOKUP(R$5,[1]非R能力!$B$8:$F$558,$C870+1,0)</f>
        <v>20160.211216504544</v>
      </c>
      <c r="S870" s="3">
        <f>HLOOKUP(S$5,[1]非R能力!$B$8:$F$558,$C870+1,0)</f>
        <v>26871.437070474702</v>
      </c>
      <c r="T870" s="3">
        <f>INDEX([1]非R能力!$H$9:$H$558,D870)</f>
        <v>24894.950324501944</v>
      </c>
      <c r="U870" s="3">
        <f>IF(E870="小怪",0,IF(INDEX([1]非R能力!$FK$9:$FK$558,C870)=0,0,10))</f>
        <v>0</v>
      </c>
      <c r="V870" s="3">
        <f>IF(E870="小怪",0,IF(INDEX([1]非R能力!$FH$9:$FH$558,C870)=0,0,5000))</f>
        <v>0</v>
      </c>
      <c r="W870" s="3">
        <f>HLOOKUP(W$5,[2]人物技能基础!$O$3:$Q$553,$C870+1,0)</f>
        <v>3.637142857142857</v>
      </c>
      <c r="X870" s="3">
        <f>HLOOKUP(X$5,[2]人物技能基础!$O$3:$Q$553,$C870+1,0)</f>
        <v>2.0186428571428574</v>
      </c>
      <c r="Y870" s="3">
        <f>HLOOKUP(Y$5,[2]人物技能基础!$O$3:$Q$553,$C870+1,0)</f>
        <v>99.964285714285708</v>
      </c>
      <c r="Z870" s="3">
        <f t="shared" si="79"/>
        <v>657448</v>
      </c>
      <c r="AA870" s="3">
        <f t="shared" si="80"/>
        <v>14124</v>
      </c>
      <c r="AB870" s="3">
        <f t="shared" si="81"/>
        <v>0</v>
      </c>
      <c r="AC870" s="3">
        <f t="shared" si="82"/>
        <v>26871</v>
      </c>
      <c r="AD870" s="3">
        <f t="shared" si="83"/>
        <v>20160</v>
      </c>
    </row>
    <row r="871" spans="1:30" x14ac:dyDescent="0.15">
      <c r="A871" s="3">
        <v>866</v>
      </c>
      <c r="B871" s="3" t="str">
        <f t="shared" si="78"/>
        <v>关卡866小怪</v>
      </c>
      <c r="C871" s="3">
        <f>INDEX([3]关卡!$J$19:$J$2018,A871)</f>
        <v>352</v>
      </c>
      <c r="D871" s="3">
        <f>INDEX([3]关卡!$N$19:$N$2018,A871)</f>
        <v>352</v>
      </c>
      <c r="E871" s="3" t="s">
        <v>24</v>
      </c>
      <c r="F871" s="3" t="s">
        <v>26</v>
      </c>
      <c r="G871" s="3">
        <v>3</v>
      </c>
      <c r="H871" s="3">
        <v>0</v>
      </c>
      <c r="I871" s="3">
        <v>0</v>
      </c>
      <c r="J871" s="4">
        <v>1</v>
      </c>
      <c r="K871" s="4">
        <v>1</v>
      </c>
      <c r="L871" s="4">
        <v>2</v>
      </c>
      <c r="M871" s="3">
        <v>15</v>
      </c>
      <c r="N871" s="3">
        <v>2</v>
      </c>
      <c r="O871" s="3">
        <f>HLOOKUP(O$5,[1]非R能力!$B$8:$F$558,$C871+1,0)</f>
        <v>822856.20222064876</v>
      </c>
      <c r="P871" s="3">
        <f>HLOOKUP(P$5,[1]非R能力!$B$8:$F$558,$C871+1,0)</f>
        <v>123321.35586164428</v>
      </c>
      <c r="Q871" s="3">
        <f>HLOOKUP(Q$5,[1]非R能力!$B$8:$F$558,$C871+1,0)</f>
        <v>70620.991945417423</v>
      </c>
      <c r="R871" s="3">
        <f>HLOOKUP(R$5,[1]非R能力!$B$8:$F$558,$C871+1,0)</f>
        <v>20160.211216504544</v>
      </c>
      <c r="S871" s="3">
        <f>HLOOKUP(S$5,[1]非R能力!$B$8:$F$558,$C871+1,0)</f>
        <v>26871.437070474702</v>
      </c>
      <c r="T871" s="3">
        <f>INDEX([1]非R能力!$H$9:$H$558,D871)</f>
        <v>24894.950324501944</v>
      </c>
      <c r="U871" s="3">
        <f>IF(E871="小怪",0,IF(INDEX([1]非R能力!$FK$9:$FK$558,C871)=0,0,10))</f>
        <v>0</v>
      </c>
      <c r="V871" s="3">
        <f>IF(E871="小怪",0,IF(INDEX([1]非R能力!$FH$9:$FH$558,C871)=0,0,5000))</f>
        <v>0</v>
      </c>
      <c r="W871" s="3">
        <f>HLOOKUP(W$5,[2]人物技能基础!$O$3:$Q$553,$C871+1,0)</f>
        <v>3.637142857142857</v>
      </c>
      <c r="X871" s="3">
        <f>HLOOKUP(X$5,[2]人物技能基础!$O$3:$Q$553,$C871+1,0)</f>
        <v>2.0186428571428574</v>
      </c>
      <c r="Y871" s="3">
        <f>HLOOKUP(Y$5,[2]人物技能基础!$O$3:$Q$553,$C871+1,0)</f>
        <v>99.964285714285708</v>
      </c>
      <c r="Z871" s="3">
        <f t="shared" si="79"/>
        <v>657448</v>
      </c>
      <c r="AA871" s="3">
        <f t="shared" si="80"/>
        <v>14124</v>
      </c>
      <c r="AB871" s="3">
        <f t="shared" si="81"/>
        <v>0</v>
      </c>
      <c r="AC871" s="3">
        <f t="shared" si="82"/>
        <v>26871</v>
      </c>
      <c r="AD871" s="3">
        <f t="shared" si="83"/>
        <v>20160</v>
      </c>
    </row>
    <row r="872" spans="1:30" x14ac:dyDescent="0.15">
      <c r="A872" s="3">
        <v>867</v>
      </c>
      <c r="B872" s="3" t="str">
        <f t="shared" si="78"/>
        <v>关卡867小怪</v>
      </c>
      <c r="C872" s="3">
        <f>INDEX([3]关卡!$J$19:$J$2018,A872)</f>
        <v>352</v>
      </c>
      <c r="D872" s="3">
        <f>INDEX([3]关卡!$N$19:$N$2018,A872)</f>
        <v>352</v>
      </c>
      <c r="E872" s="3" t="s">
        <v>24</v>
      </c>
      <c r="F872" s="3" t="s">
        <v>26</v>
      </c>
      <c r="G872" s="3">
        <v>3</v>
      </c>
      <c r="H872" s="3">
        <v>0</v>
      </c>
      <c r="I872" s="3">
        <v>0</v>
      </c>
      <c r="J872" s="4">
        <v>1</v>
      </c>
      <c r="K872" s="4">
        <v>1</v>
      </c>
      <c r="L872" s="4">
        <v>2</v>
      </c>
      <c r="M872" s="3">
        <v>15</v>
      </c>
      <c r="N872" s="3">
        <v>2</v>
      </c>
      <c r="O872" s="3">
        <f>HLOOKUP(O$5,[1]非R能力!$B$8:$F$558,$C872+1,0)</f>
        <v>822856.20222064876</v>
      </c>
      <c r="P872" s="3">
        <f>HLOOKUP(P$5,[1]非R能力!$B$8:$F$558,$C872+1,0)</f>
        <v>123321.35586164428</v>
      </c>
      <c r="Q872" s="3">
        <f>HLOOKUP(Q$5,[1]非R能力!$B$8:$F$558,$C872+1,0)</f>
        <v>70620.991945417423</v>
      </c>
      <c r="R872" s="3">
        <f>HLOOKUP(R$5,[1]非R能力!$B$8:$F$558,$C872+1,0)</f>
        <v>20160.211216504544</v>
      </c>
      <c r="S872" s="3">
        <f>HLOOKUP(S$5,[1]非R能力!$B$8:$F$558,$C872+1,0)</f>
        <v>26871.437070474702</v>
      </c>
      <c r="T872" s="3">
        <f>INDEX([1]非R能力!$H$9:$H$558,D872)</f>
        <v>24894.950324501944</v>
      </c>
      <c r="U872" s="3">
        <f>IF(E872="小怪",0,IF(INDEX([1]非R能力!$FK$9:$FK$558,C872)=0,0,10))</f>
        <v>0</v>
      </c>
      <c r="V872" s="3">
        <f>IF(E872="小怪",0,IF(INDEX([1]非R能力!$FH$9:$FH$558,C872)=0,0,5000))</f>
        <v>0</v>
      </c>
      <c r="W872" s="3">
        <f>HLOOKUP(W$5,[2]人物技能基础!$O$3:$Q$553,$C872+1,0)</f>
        <v>3.637142857142857</v>
      </c>
      <c r="X872" s="3">
        <f>HLOOKUP(X$5,[2]人物技能基础!$O$3:$Q$553,$C872+1,0)</f>
        <v>2.0186428571428574</v>
      </c>
      <c r="Y872" s="3">
        <f>HLOOKUP(Y$5,[2]人物技能基础!$O$3:$Q$553,$C872+1,0)</f>
        <v>99.964285714285708</v>
      </c>
      <c r="Z872" s="3">
        <f t="shared" si="79"/>
        <v>657448</v>
      </c>
      <c r="AA872" s="3">
        <f t="shared" si="80"/>
        <v>14124</v>
      </c>
      <c r="AB872" s="3">
        <f t="shared" si="81"/>
        <v>0</v>
      </c>
      <c r="AC872" s="3">
        <f t="shared" si="82"/>
        <v>26871</v>
      </c>
      <c r="AD872" s="3">
        <f t="shared" si="83"/>
        <v>20160</v>
      </c>
    </row>
    <row r="873" spans="1:30" x14ac:dyDescent="0.15">
      <c r="A873" s="3">
        <v>868</v>
      </c>
      <c r="B873" s="3" t="str">
        <f t="shared" si="78"/>
        <v>关卡868小怪</v>
      </c>
      <c r="C873" s="3">
        <f>INDEX([3]关卡!$J$19:$J$2018,A873)</f>
        <v>353</v>
      </c>
      <c r="D873" s="3">
        <f>INDEX([3]关卡!$N$19:$N$2018,A873)</f>
        <v>353</v>
      </c>
      <c r="E873" s="3" t="s">
        <v>24</v>
      </c>
      <c r="F873" s="3" t="s">
        <v>26</v>
      </c>
      <c r="G873" s="3">
        <v>3</v>
      </c>
      <c r="H873" s="3">
        <v>0</v>
      </c>
      <c r="I873" s="3">
        <v>0</v>
      </c>
      <c r="J873" s="4">
        <v>1</v>
      </c>
      <c r="K873" s="4">
        <v>1</v>
      </c>
      <c r="L873" s="4">
        <v>2</v>
      </c>
      <c r="M873" s="3">
        <v>15</v>
      </c>
      <c r="N873" s="3">
        <v>2</v>
      </c>
      <c r="O873" s="3">
        <f>HLOOKUP(O$5,[1]非R能力!$B$8:$F$558,$C873+1,0)</f>
        <v>828331.46703786484</v>
      </c>
      <c r="P873" s="3">
        <f>HLOOKUP(P$5,[1]非R能力!$B$8:$F$558,$C873+1,0)</f>
        <v>124078.55139658993</v>
      </c>
      <c r="Q873" s="3">
        <f>HLOOKUP(Q$5,[1]非R能力!$B$8:$F$558,$C873+1,0)</f>
        <v>70941.053901817257</v>
      </c>
      <c r="R873" s="3">
        <f>HLOOKUP(R$5,[1]非R能力!$B$8:$F$558,$C873+1,0)</f>
        <v>20249.581753905863</v>
      </c>
      <c r="S873" s="3">
        <f>HLOOKUP(S$5,[1]非R能力!$B$8:$F$558,$C873+1,0)</f>
        <v>26986.535190610204</v>
      </c>
      <c r="T873" s="3">
        <f>INDEX([1]非R能力!$H$9:$H$558,D873)</f>
        <v>25049.46975852727</v>
      </c>
      <c r="U873" s="3">
        <f>IF(E873="小怪",0,IF(INDEX([1]非R能力!$FK$9:$FK$558,C873)=0,0,10))</f>
        <v>0</v>
      </c>
      <c r="V873" s="3">
        <f>IF(E873="小怪",0,IF(INDEX([1]非R能力!$FH$9:$FH$558,C873)=0,0,5000))</f>
        <v>0</v>
      </c>
      <c r="W873" s="3">
        <f>HLOOKUP(W$5,[2]人物技能基础!$O$3:$Q$553,$C873+1,0)</f>
        <v>3.637142857142857</v>
      </c>
      <c r="X873" s="3">
        <f>HLOOKUP(X$5,[2]人物技能基础!$O$3:$Q$553,$C873+1,0)</f>
        <v>2.0186428571428574</v>
      </c>
      <c r="Y873" s="3">
        <f>HLOOKUP(Y$5,[2]人物技能基础!$O$3:$Q$553,$C873+1,0)</f>
        <v>99.964285714285708</v>
      </c>
      <c r="Z873" s="3">
        <f t="shared" si="79"/>
        <v>661487</v>
      </c>
      <c r="AA873" s="3">
        <f t="shared" si="80"/>
        <v>14188</v>
      </c>
      <c r="AB873" s="3">
        <f t="shared" si="81"/>
        <v>0</v>
      </c>
      <c r="AC873" s="3">
        <f t="shared" si="82"/>
        <v>26986</v>
      </c>
      <c r="AD873" s="3">
        <f t="shared" si="83"/>
        <v>20249</v>
      </c>
    </row>
    <row r="874" spans="1:30" x14ac:dyDescent="0.15">
      <c r="A874" s="3">
        <v>869</v>
      </c>
      <c r="B874" s="3" t="str">
        <f t="shared" si="78"/>
        <v>关卡869小怪</v>
      </c>
      <c r="C874" s="3">
        <f>INDEX([3]关卡!$J$19:$J$2018,A874)</f>
        <v>353</v>
      </c>
      <c r="D874" s="3">
        <f>INDEX([3]关卡!$N$19:$N$2018,A874)</f>
        <v>353</v>
      </c>
      <c r="E874" s="3" t="s">
        <v>24</v>
      </c>
      <c r="F874" s="3" t="s">
        <v>26</v>
      </c>
      <c r="G874" s="3">
        <v>3</v>
      </c>
      <c r="H874" s="3">
        <v>0</v>
      </c>
      <c r="I874" s="3">
        <v>0</v>
      </c>
      <c r="J874" s="4">
        <v>1</v>
      </c>
      <c r="K874" s="4">
        <v>1</v>
      </c>
      <c r="L874" s="4">
        <v>2</v>
      </c>
      <c r="M874" s="3">
        <v>15</v>
      </c>
      <c r="N874" s="3">
        <v>2</v>
      </c>
      <c r="O874" s="3">
        <f>HLOOKUP(O$5,[1]非R能力!$B$8:$F$558,$C874+1,0)</f>
        <v>828331.46703786484</v>
      </c>
      <c r="P874" s="3">
        <f>HLOOKUP(P$5,[1]非R能力!$B$8:$F$558,$C874+1,0)</f>
        <v>124078.55139658993</v>
      </c>
      <c r="Q874" s="3">
        <f>HLOOKUP(Q$5,[1]非R能力!$B$8:$F$558,$C874+1,0)</f>
        <v>70941.053901817257</v>
      </c>
      <c r="R874" s="3">
        <f>HLOOKUP(R$5,[1]非R能力!$B$8:$F$558,$C874+1,0)</f>
        <v>20249.581753905863</v>
      </c>
      <c r="S874" s="3">
        <f>HLOOKUP(S$5,[1]非R能力!$B$8:$F$558,$C874+1,0)</f>
        <v>26986.535190610204</v>
      </c>
      <c r="T874" s="3">
        <f>INDEX([1]非R能力!$H$9:$H$558,D874)</f>
        <v>25049.46975852727</v>
      </c>
      <c r="U874" s="3">
        <f>IF(E874="小怪",0,IF(INDEX([1]非R能力!$FK$9:$FK$558,C874)=0,0,10))</f>
        <v>0</v>
      </c>
      <c r="V874" s="3">
        <f>IF(E874="小怪",0,IF(INDEX([1]非R能力!$FH$9:$FH$558,C874)=0,0,5000))</f>
        <v>0</v>
      </c>
      <c r="W874" s="3">
        <f>HLOOKUP(W$5,[2]人物技能基础!$O$3:$Q$553,$C874+1,0)</f>
        <v>3.637142857142857</v>
      </c>
      <c r="X874" s="3">
        <f>HLOOKUP(X$5,[2]人物技能基础!$O$3:$Q$553,$C874+1,0)</f>
        <v>2.0186428571428574</v>
      </c>
      <c r="Y874" s="3">
        <f>HLOOKUP(Y$5,[2]人物技能基础!$O$3:$Q$553,$C874+1,0)</f>
        <v>99.964285714285708</v>
      </c>
      <c r="Z874" s="3">
        <f t="shared" si="79"/>
        <v>661487</v>
      </c>
      <c r="AA874" s="3">
        <f t="shared" si="80"/>
        <v>14188</v>
      </c>
      <c r="AB874" s="3">
        <f t="shared" si="81"/>
        <v>0</v>
      </c>
      <c r="AC874" s="3">
        <f t="shared" si="82"/>
        <v>26986</v>
      </c>
      <c r="AD874" s="3">
        <f t="shared" si="83"/>
        <v>20249</v>
      </c>
    </row>
    <row r="875" spans="1:30" x14ac:dyDescent="0.15">
      <c r="A875" s="3">
        <v>870</v>
      </c>
      <c r="B875" s="3" t="str">
        <f t="shared" si="78"/>
        <v>关卡870小怪</v>
      </c>
      <c r="C875" s="3">
        <f>INDEX([3]关卡!$J$19:$J$2018,A875)</f>
        <v>353</v>
      </c>
      <c r="D875" s="3">
        <f>INDEX([3]关卡!$N$19:$N$2018,A875)</f>
        <v>353</v>
      </c>
      <c r="E875" s="3" t="s">
        <v>24</v>
      </c>
      <c r="F875" s="3" t="s">
        <v>26</v>
      </c>
      <c r="G875" s="3">
        <v>3</v>
      </c>
      <c r="H875" s="3">
        <v>0</v>
      </c>
      <c r="I875" s="3">
        <v>0</v>
      </c>
      <c r="J875" s="4">
        <v>1</v>
      </c>
      <c r="K875" s="4">
        <v>1</v>
      </c>
      <c r="L875" s="4">
        <v>2</v>
      </c>
      <c r="M875" s="3">
        <v>15</v>
      </c>
      <c r="N875" s="3">
        <v>2</v>
      </c>
      <c r="O875" s="3">
        <f>HLOOKUP(O$5,[1]非R能力!$B$8:$F$558,$C875+1,0)</f>
        <v>828331.46703786484</v>
      </c>
      <c r="P875" s="3">
        <f>HLOOKUP(P$5,[1]非R能力!$B$8:$F$558,$C875+1,0)</f>
        <v>124078.55139658993</v>
      </c>
      <c r="Q875" s="3">
        <f>HLOOKUP(Q$5,[1]非R能力!$B$8:$F$558,$C875+1,0)</f>
        <v>70941.053901817257</v>
      </c>
      <c r="R875" s="3">
        <f>HLOOKUP(R$5,[1]非R能力!$B$8:$F$558,$C875+1,0)</f>
        <v>20249.581753905863</v>
      </c>
      <c r="S875" s="3">
        <f>HLOOKUP(S$5,[1]非R能力!$B$8:$F$558,$C875+1,0)</f>
        <v>26986.535190610204</v>
      </c>
      <c r="T875" s="3">
        <f>INDEX([1]非R能力!$H$9:$H$558,D875)</f>
        <v>25049.46975852727</v>
      </c>
      <c r="U875" s="3">
        <f>IF(E875="小怪",0,IF(INDEX([1]非R能力!$FK$9:$FK$558,C875)=0,0,10))</f>
        <v>0</v>
      </c>
      <c r="V875" s="3">
        <f>IF(E875="小怪",0,IF(INDEX([1]非R能力!$FH$9:$FH$558,C875)=0,0,5000))</f>
        <v>0</v>
      </c>
      <c r="W875" s="3">
        <f>HLOOKUP(W$5,[2]人物技能基础!$O$3:$Q$553,$C875+1,0)</f>
        <v>3.637142857142857</v>
      </c>
      <c r="X875" s="3">
        <f>HLOOKUP(X$5,[2]人物技能基础!$O$3:$Q$553,$C875+1,0)</f>
        <v>2.0186428571428574</v>
      </c>
      <c r="Y875" s="3">
        <f>HLOOKUP(Y$5,[2]人物技能基础!$O$3:$Q$553,$C875+1,0)</f>
        <v>99.964285714285708</v>
      </c>
      <c r="Z875" s="3">
        <f t="shared" si="79"/>
        <v>661487</v>
      </c>
      <c r="AA875" s="3">
        <f t="shared" si="80"/>
        <v>14188</v>
      </c>
      <c r="AB875" s="3">
        <f t="shared" si="81"/>
        <v>0</v>
      </c>
      <c r="AC875" s="3">
        <f t="shared" si="82"/>
        <v>26986</v>
      </c>
      <c r="AD875" s="3">
        <f t="shared" si="83"/>
        <v>20249</v>
      </c>
    </row>
    <row r="876" spans="1:30" x14ac:dyDescent="0.15">
      <c r="A876" s="3">
        <v>871</v>
      </c>
      <c r="B876" s="3" t="str">
        <f t="shared" si="78"/>
        <v>关卡871小怪</v>
      </c>
      <c r="C876" s="3">
        <f>INDEX([3]关卡!$J$19:$J$2018,A876)</f>
        <v>353</v>
      </c>
      <c r="D876" s="3">
        <f>INDEX([3]关卡!$N$19:$N$2018,A876)</f>
        <v>353</v>
      </c>
      <c r="E876" s="3" t="s">
        <v>24</v>
      </c>
      <c r="F876" s="3" t="s">
        <v>26</v>
      </c>
      <c r="G876" s="3">
        <v>3</v>
      </c>
      <c r="H876" s="3">
        <v>0</v>
      </c>
      <c r="I876" s="3">
        <v>0</v>
      </c>
      <c r="J876" s="4">
        <v>1</v>
      </c>
      <c r="K876" s="4">
        <v>1</v>
      </c>
      <c r="L876" s="4">
        <v>2</v>
      </c>
      <c r="M876" s="3">
        <v>15</v>
      </c>
      <c r="N876" s="3">
        <v>2</v>
      </c>
      <c r="O876" s="3">
        <f>HLOOKUP(O$5,[1]非R能力!$B$8:$F$558,$C876+1,0)</f>
        <v>828331.46703786484</v>
      </c>
      <c r="P876" s="3">
        <f>HLOOKUP(P$5,[1]非R能力!$B$8:$F$558,$C876+1,0)</f>
        <v>124078.55139658993</v>
      </c>
      <c r="Q876" s="3">
        <f>HLOOKUP(Q$5,[1]非R能力!$B$8:$F$558,$C876+1,0)</f>
        <v>70941.053901817257</v>
      </c>
      <c r="R876" s="3">
        <f>HLOOKUP(R$5,[1]非R能力!$B$8:$F$558,$C876+1,0)</f>
        <v>20249.581753905863</v>
      </c>
      <c r="S876" s="3">
        <f>HLOOKUP(S$5,[1]非R能力!$B$8:$F$558,$C876+1,0)</f>
        <v>26986.535190610204</v>
      </c>
      <c r="T876" s="3">
        <f>INDEX([1]非R能力!$H$9:$H$558,D876)</f>
        <v>25049.46975852727</v>
      </c>
      <c r="U876" s="3">
        <f>IF(E876="小怪",0,IF(INDEX([1]非R能力!$FK$9:$FK$558,C876)=0,0,10))</f>
        <v>0</v>
      </c>
      <c r="V876" s="3">
        <f>IF(E876="小怪",0,IF(INDEX([1]非R能力!$FH$9:$FH$558,C876)=0,0,5000))</f>
        <v>0</v>
      </c>
      <c r="W876" s="3">
        <f>HLOOKUP(W$5,[2]人物技能基础!$O$3:$Q$553,$C876+1,0)</f>
        <v>3.637142857142857</v>
      </c>
      <c r="X876" s="3">
        <f>HLOOKUP(X$5,[2]人物技能基础!$O$3:$Q$553,$C876+1,0)</f>
        <v>2.0186428571428574</v>
      </c>
      <c r="Y876" s="3">
        <f>HLOOKUP(Y$5,[2]人物技能基础!$O$3:$Q$553,$C876+1,0)</f>
        <v>99.964285714285708</v>
      </c>
      <c r="Z876" s="3">
        <f t="shared" si="79"/>
        <v>661487</v>
      </c>
      <c r="AA876" s="3">
        <f t="shared" si="80"/>
        <v>14188</v>
      </c>
      <c r="AB876" s="3">
        <f t="shared" si="81"/>
        <v>0</v>
      </c>
      <c r="AC876" s="3">
        <f t="shared" si="82"/>
        <v>26986</v>
      </c>
      <c r="AD876" s="3">
        <f t="shared" si="83"/>
        <v>20249</v>
      </c>
    </row>
    <row r="877" spans="1:30" x14ac:dyDescent="0.15">
      <c r="A877" s="3">
        <v>872</v>
      </c>
      <c r="B877" s="3" t="str">
        <f t="shared" si="78"/>
        <v>关卡872小怪</v>
      </c>
      <c r="C877" s="3">
        <f>INDEX([3]关卡!$J$19:$J$2018,A877)</f>
        <v>353</v>
      </c>
      <c r="D877" s="3">
        <f>INDEX([3]关卡!$N$19:$N$2018,A877)</f>
        <v>353</v>
      </c>
      <c r="E877" s="3" t="s">
        <v>24</v>
      </c>
      <c r="F877" s="3" t="s">
        <v>26</v>
      </c>
      <c r="G877" s="3">
        <v>3</v>
      </c>
      <c r="H877" s="3">
        <v>0</v>
      </c>
      <c r="I877" s="3">
        <v>0</v>
      </c>
      <c r="J877" s="4">
        <v>1</v>
      </c>
      <c r="K877" s="4">
        <v>1</v>
      </c>
      <c r="L877" s="4">
        <v>2</v>
      </c>
      <c r="M877" s="3">
        <v>15</v>
      </c>
      <c r="N877" s="3">
        <v>2</v>
      </c>
      <c r="O877" s="3">
        <f>HLOOKUP(O$5,[1]非R能力!$B$8:$F$558,$C877+1,0)</f>
        <v>828331.46703786484</v>
      </c>
      <c r="P877" s="3">
        <f>HLOOKUP(P$5,[1]非R能力!$B$8:$F$558,$C877+1,0)</f>
        <v>124078.55139658993</v>
      </c>
      <c r="Q877" s="3">
        <f>HLOOKUP(Q$5,[1]非R能力!$B$8:$F$558,$C877+1,0)</f>
        <v>70941.053901817257</v>
      </c>
      <c r="R877" s="3">
        <f>HLOOKUP(R$5,[1]非R能力!$B$8:$F$558,$C877+1,0)</f>
        <v>20249.581753905863</v>
      </c>
      <c r="S877" s="3">
        <f>HLOOKUP(S$5,[1]非R能力!$B$8:$F$558,$C877+1,0)</f>
        <v>26986.535190610204</v>
      </c>
      <c r="T877" s="3">
        <f>INDEX([1]非R能力!$H$9:$H$558,D877)</f>
        <v>25049.46975852727</v>
      </c>
      <c r="U877" s="3">
        <f>IF(E877="小怪",0,IF(INDEX([1]非R能力!$FK$9:$FK$558,C877)=0,0,10))</f>
        <v>0</v>
      </c>
      <c r="V877" s="3">
        <f>IF(E877="小怪",0,IF(INDEX([1]非R能力!$FH$9:$FH$558,C877)=0,0,5000))</f>
        <v>0</v>
      </c>
      <c r="W877" s="3">
        <f>HLOOKUP(W$5,[2]人物技能基础!$O$3:$Q$553,$C877+1,0)</f>
        <v>3.637142857142857</v>
      </c>
      <c r="X877" s="3">
        <f>HLOOKUP(X$5,[2]人物技能基础!$O$3:$Q$553,$C877+1,0)</f>
        <v>2.0186428571428574</v>
      </c>
      <c r="Y877" s="3">
        <f>HLOOKUP(Y$5,[2]人物技能基础!$O$3:$Q$553,$C877+1,0)</f>
        <v>99.964285714285708</v>
      </c>
      <c r="Z877" s="3">
        <f t="shared" si="79"/>
        <v>661487</v>
      </c>
      <c r="AA877" s="3">
        <f t="shared" si="80"/>
        <v>14188</v>
      </c>
      <c r="AB877" s="3">
        <f t="shared" si="81"/>
        <v>0</v>
      </c>
      <c r="AC877" s="3">
        <f t="shared" si="82"/>
        <v>26986</v>
      </c>
      <c r="AD877" s="3">
        <f t="shared" si="83"/>
        <v>20249</v>
      </c>
    </row>
    <row r="878" spans="1:30" x14ac:dyDescent="0.15">
      <c r="A878" s="3">
        <v>873</v>
      </c>
      <c r="B878" s="3" t="str">
        <f t="shared" si="78"/>
        <v>关卡873小怪</v>
      </c>
      <c r="C878" s="3">
        <f>INDEX([3]关卡!$J$19:$J$2018,A878)</f>
        <v>353</v>
      </c>
      <c r="D878" s="3">
        <f>INDEX([3]关卡!$N$19:$N$2018,A878)</f>
        <v>353</v>
      </c>
      <c r="E878" s="3" t="s">
        <v>24</v>
      </c>
      <c r="F878" s="3" t="s">
        <v>26</v>
      </c>
      <c r="G878" s="3">
        <v>3</v>
      </c>
      <c r="H878" s="3">
        <v>0</v>
      </c>
      <c r="I878" s="3">
        <v>0</v>
      </c>
      <c r="J878" s="4">
        <v>1</v>
      </c>
      <c r="K878" s="4">
        <v>1</v>
      </c>
      <c r="L878" s="4">
        <v>2</v>
      </c>
      <c r="M878" s="3">
        <v>15</v>
      </c>
      <c r="N878" s="3">
        <v>2</v>
      </c>
      <c r="O878" s="3">
        <f>HLOOKUP(O$5,[1]非R能力!$B$8:$F$558,$C878+1,0)</f>
        <v>828331.46703786484</v>
      </c>
      <c r="P878" s="3">
        <f>HLOOKUP(P$5,[1]非R能力!$B$8:$F$558,$C878+1,0)</f>
        <v>124078.55139658993</v>
      </c>
      <c r="Q878" s="3">
        <f>HLOOKUP(Q$5,[1]非R能力!$B$8:$F$558,$C878+1,0)</f>
        <v>70941.053901817257</v>
      </c>
      <c r="R878" s="3">
        <f>HLOOKUP(R$5,[1]非R能力!$B$8:$F$558,$C878+1,0)</f>
        <v>20249.581753905863</v>
      </c>
      <c r="S878" s="3">
        <f>HLOOKUP(S$5,[1]非R能力!$B$8:$F$558,$C878+1,0)</f>
        <v>26986.535190610204</v>
      </c>
      <c r="T878" s="3">
        <f>INDEX([1]非R能力!$H$9:$H$558,D878)</f>
        <v>25049.46975852727</v>
      </c>
      <c r="U878" s="3">
        <f>IF(E878="小怪",0,IF(INDEX([1]非R能力!$FK$9:$FK$558,C878)=0,0,10))</f>
        <v>0</v>
      </c>
      <c r="V878" s="3">
        <f>IF(E878="小怪",0,IF(INDEX([1]非R能力!$FH$9:$FH$558,C878)=0,0,5000))</f>
        <v>0</v>
      </c>
      <c r="W878" s="3">
        <f>HLOOKUP(W$5,[2]人物技能基础!$O$3:$Q$553,$C878+1,0)</f>
        <v>3.637142857142857</v>
      </c>
      <c r="X878" s="3">
        <f>HLOOKUP(X$5,[2]人物技能基础!$O$3:$Q$553,$C878+1,0)</f>
        <v>2.0186428571428574</v>
      </c>
      <c r="Y878" s="3">
        <f>HLOOKUP(Y$5,[2]人物技能基础!$O$3:$Q$553,$C878+1,0)</f>
        <v>99.964285714285708</v>
      </c>
      <c r="Z878" s="3">
        <f t="shared" si="79"/>
        <v>661487</v>
      </c>
      <c r="AA878" s="3">
        <f t="shared" si="80"/>
        <v>14188</v>
      </c>
      <c r="AB878" s="3">
        <f t="shared" si="81"/>
        <v>0</v>
      </c>
      <c r="AC878" s="3">
        <f t="shared" si="82"/>
        <v>26986</v>
      </c>
      <c r="AD878" s="3">
        <f t="shared" si="83"/>
        <v>20249</v>
      </c>
    </row>
    <row r="879" spans="1:30" x14ac:dyDescent="0.15">
      <c r="A879" s="3">
        <v>874</v>
      </c>
      <c r="B879" s="3" t="str">
        <f t="shared" si="78"/>
        <v>关卡874小怪</v>
      </c>
      <c r="C879" s="3">
        <f>INDEX([3]关卡!$J$19:$J$2018,A879)</f>
        <v>354</v>
      </c>
      <c r="D879" s="3">
        <f>INDEX([3]关卡!$N$19:$N$2018,A879)</f>
        <v>354</v>
      </c>
      <c r="E879" s="3" t="s">
        <v>24</v>
      </c>
      <c r="F879" s="3" t="s">
        <v>26</v>
      </c>
      <c r="G879" s="3">
        <v>3</v>
      </c>
      <c r="H879" s="3">
        <v>0</v>
      </c>
      <c r="I879" s="3">
        <v>0</v>
      </c>
      <c r="J879" s="4">
        <v>1</v>
      </c>
      <c r="K879" s="4">
        <v>1</v>
      </c>
      <c r="L879" s="4">
        <v>2</v>
      </c>
      <c r="M879" s="3">
        <v>15</v>
      </c>
      <c r="N879" s="3">
        <v>2</v>
      </c>
      <c r="O879" s="3">
        <f>HLOOKUP(O$5,[1]非R能力!$B$8:$F$558,$C879+1,0)</f>
        <v>834020.41029408062</v>
      </c>
      <c r="P879" s="3">
        <f>HLOOKUP(P$5,[1]非R能力!$B$8:$F$558,$C879+1,0)</f>
        <v>124814.13154328443</v>
      </c>
      <c r="Q879" s="3">
        <f>HLOOKUP(Q$5,[1]非R能力!$B$8:$F$558,$C879+1,0)</f>
        <v>71251.522090634957</v>
      </c>
      <c r="R879" s="3">
        <f>HLOOKUP(R$5,[1]非R能力!$B$8:$F$558,$C879+1,0)</f>
        <v>20337.674281082334</v>
      </c>
      <c r="S879" s="3">
        <f>HLOOKUP(S$5,[1]非R能力!$B$8:$F$558,$C879+1,0)</f>
        <v>27089.9183452498</v>
      </c>
      <c r="T879" s="3">
        <f>INDEX([1]非R能力!$H$9:$H$558,D879)</f>
        <v>25204.74396546527</v>
      </c>
      <c r="U879" s="3">
        <f>IF(E879="小怪",0,IF(INDEX([1]非R能力!$FK$9:$FK$558,C879)=0,0,10))</f>
        <v>0</v>
      </c>
      <c r="V879" s="3">
        <f>IF(E879="小怪",0,IF(INDEX([1]非R能力!$FH$9:$FH$558,C879)=0,0,5000))</f>
        <v>0</v>
      </c>
      <c r="W879" s="3">
        <f>HLOOKUP(W$5,[2]人物技能基础!$O$3:$Q$553,$C879+1,0)</f>
        <v>3.637142857142857</v>
      </c>
      <c r="X879" s="3">
        <f>HLOOKUP(X$5,[2]人物技能基础!$O$3:$Q$553,$C879+1,0)</f>
        <v>2.0186428571428574</v>
      </c>
      <c r="Y879" s="3">
        <f>HLOOKUP(Y$5,[2]人物技能基础!$O$3:$Q$553,$C879+1,0)</f>
        <v>99.964285714285708</v>
      </c>
      <c r="Z879" s="3">
        <f t="shared" si="79"/>
        <v>665423</v>
      </c>
      <c r="AA879" s="3">
        <f t="shared" si="80"/>
        <v>14250</v>
      </c>
      <c r="AB879" s="3">
        <f t="shared" si="81"/>
        <v>0</v>
      </c>
      <c r="AC879" s="3">
        <f t="shared" si="82"/>
        <v>27089</v>
      </c>
      <c r="AD879" s="3">
        <f t="shared" si="83"/>
        <v>20337</v>
      </c>
    </row>
    <row r="880" spans="1:30" x14ac:dyDescent="0.15">
      <c r="A880" s="3">
        <v>875</v>
      </c>
      <c r="B880" s="3" t="str">
        <f t="shared" si="78"/>
        <v>关卡875小怪</v>
      </c>
      <c r="C880" s="3">
        <f>INDEX([3]关卡!$J$19:$J$2018,A880)</f>
        <v>354</v>
      </c>
      <c r="D880" s="3">
        <f>INDEX([3]关卡!$N$19:$N$2018,A880)</f>
        <v>354</v>
      </c>
      <c r="E880" s="3" t="s">
        <v>24</v>
      </c>
      <c r="F880" s="3" t="s">
        <v>26</v>
      </c>
      <c r="G880" s="3">
        <v>3</v>
      </c>
      <c r="H880" s="3">
        <v>0</v>
      </c>
      <c r="I880" s="3">
        <v>0</v>
      </c>
      <c r="J880" s="4">
        <v>1</v>
      </c>
      <c r="K880" s="4">
        <v>1</v>
      </c>
      <c r="L880" s="4">
        <v>2</v>
      </c>
      <c r="M880" s="3">
        <v>15</v>
      </c>
      <c r="N880" s="3">
        <v>2</v>
      </c>
      <c r="O880" s="3">
        <f>HLOOKUP(O$5,[1]非R能力!$B$8:$F$558,$C880+1,0)</f>
        <v>834020.41029408062</v>
      </c>
      <c r="P880" s="3">
        <f>HLOOKUP(P$5,[1]非R能力!$B$8:$F$558,$C880+1,0)</f>
        <v>124814.13154328443</v>
      </c>
      <c r="Q880" s="3">
        <f>HLOOKUP(Q$5,[1]非R能力!$B$8:$F$558,$C880+1,0)</f>
        <v>71251.522090634957</v>
      </c>
      <c r="R880" s="3">
        <f>HLOOKUP(R$5,[1]非R能力!$B$8:$F$558,$C880+1,0)</f>
        <v>20337.674281082334</v>
      </c>
      <c r="S880" s="3">
        <f>HLOOKUP(S$5,[1]非R能力!$B$8:$F$558,$C880+1,0)</f>
        <v>27089.9183452498</v>
      </c>
      <c r="T880" s="3">
        <f>INDEX([1]非R能力!$H$9:$H$558,D880)</f>
        <v>25204.74396546527</v>
      </c>
      <c r="U880" s="3">
        <f>IF(E880="小怪",0,IF(INDEX([1]非R能力!$FK$9:$FK$558,C880)=0,0,10))</f>
        <v>0</v>
      </c>
      <c r="V880" s="3">
        <f>IF(E880="小怪",0,IF(INDEX([1]非R能力!$FH$9:$FH$558,C880)=0,0,5000))</f>
        <v>0</v>
      </c>
      <c r="W880" s="3">
        <f>HLOOKUP(W$5,[2]人物技能基础!$O$3:$Q$553,$C880+1,0)</f>
        <v>3.637142857142857</v>
      </c>
      <c r="X880" s="3">
        <f>HLOOKUP(X$5,[2]人物技能基础!$O$3:$Q$553,$C880+1,0)</f>
        <v>2.0186428571428574</v>
      </c>
      <c r="Y880" s="3">
        <f>HLOOKUP(Y$5,[2]人物技能基础!$O$3:$Q$553,$C880+1,0)</f>
        <v>99.964285714285708</v>
      </c>
      <c r="Z880" s="3">
        <f t="shared" si="79"/>
        <v>665423</v>
      </c>
      <c r="AA880" s="3">
        <f t="shared" si="80"/>
        <v>14250</v>
      </c>
      <c r="AB880" s="3">
        <f t="shared" si="81"/>
        <v>0</v>
      </c>
      <c r="AC880" s="3">
        <f t="shared" si="82"/>
        <v>27089</v>
      </c>
      <c r="AD880" s="3">
        <f t="shared" si="83"/>
        <v>20337</v>
      </c>
    </row>
    <row r="881" spans="1:30" x14ac:dyDescent="0.15">
      <c r="A881" s="3">
        <v>876</v>
      </c>
      <c r="B881" s="3" t="str">
        <f t="shared" si="78"/>
        <v>关卡876小怪</v>
      </c>
      <c r="C881" s="3">
        <f>INDEX([3]关卡!$J$19:$J$2018,A881)</f>
        <v>354</v>
      </c>
      <c r="D881" s="3">
        <f>INDEX([3]关卡!$N$19:$N$2018,A881)</f>
        <v>354</v>
      </c>
      <c r="E881" s="3" t="s">
        <v>24</v>
      </c>
      <c r="F881" s="3" t="s">
        <v>26</v>
      </c>
      <c r="G881" s="3">
        <v>3</v>
      </c>
      <c r="H881" s="3">
        <v>0</v>
      </c>
      <c r="I881" s="3">
        <v>0</v>
      </c>
      <c r="J881" s="4">
        <v>1</v>
      </c>
      <c r="K881" s="4">
        <v>1</v>
      </c>
      <c r="L881" s="4">
        <v>2</v>
      </c>
      <c r="M881" s="3">
        <v>15</v>
      </c>
      <c r="N881" s="3">
        <v>2</v>
      </c>
      <c r="O881" s="3">
        <f>HLOOKUP(O$5,[1]非R能力!$B$8:$F$558,$C881+1,0)</f>
        <v>834020.41029408062</v>
      </c>
      <c r="P881" s="3">
        <f>HLOOKUP(P$5,[1]非R能力!$B$8:$F$558,$C881+1,0)</f>
        <v>124814.13154328443</v>
      </c>
      <c r="Q881" s="3">
        <f>HLOOKUP(Q$5,[1]非R能力!$B$8:$F$558,$C881+1,0)</f>
        <v>71251.522090634957</v>
      </c>
      <c r="R881" s="3">
        <f>HLOOKUP(R$5,[1]非R能力!$B$8:$F$558,$C881+1,0)</f>
        <v>20337.674281082334</v>
      </c>
      <c r="S881" s="3">
        <f>HLOOKUP(S$5,[1]非R能力!$B$8:$F$558,$C881+1,0)</f>
        <v>27089.9183452498</v>
      </c>
      <c r="T881" s="3">
        <f>INDEX([1]非R能力!$H$9:$H$558,D881)</f>
        <v>25204.74396546527</v>
      </c>
      <c r="U881" s="3">
        <f>IF(E881="小怪",0,IF(INDEX([1]非R能力!$FK$9:$FK$558,C881)=0,0,10))</f>
        <v>0</v>
      </c>
      <c r="V881" s="3">
        <f>IF(E881="小怪",0,IF(INDEX([1]非R能力!$FH$9:$FH$558,C881)=0,0,5000))</f>
        <v>0</v>
      </c>
      <c r="W881" s="3">
        <f>HLOOKUP(W$5,[2]人物技能基础!$O$3:$Q$553,$C881+1,0)</f>
        <v>3.637142857142857</v>
      </c>
      <c r="X881" s="3">
        <f>HLOOKUP(X$5,[2]人物技能基础!$O$3:$Q$553,$C881+1,0)</f>
        <v>2.0186428571428574</v>
      </c>
      <c r="Y881" s="3">
        <f>HLOOKUP(Y$5,[2]人物技能基础!$O$3:$Q$553,$C881+1,0)</f>
        <v>99.964285714285708</v>
      </c>
      <c r="Z881" s="3">
        <f t="shared" si="79"/>
        <v>665423</v>
      </c>
      <c r="AA881" s="3">
        <f t="shared" si="80"/>
        <v>14250</v>
      </c>
      <c r="AB881" s="3">
        <f t="shared" si="81"/>
        <v>0</v>
      </c>
      <c r="AC881" s="3">
        <f t="shared" si="82"/>
        <v>27089</v>
      </c>
      <c r="AD881" s="3">
        <f t="shared" si="83"/>
        <v>20337</v>
      </c>
    </row>
    <row r="882" spans="1:30" x14ac:dyDescent="0.15">
      <c r="A882" s="3">
        <v>877</v>
      </c>
      <c r="B882" s="3" t="str">
        <f t="shared" si="78"/>
        <v>关卡877小怪</v>
      </c>
      <c r="C882" s="3">
        <f>INDEX([3]关卡!$J$19:$J$2018,A882)</f>
        <v>354</v>
      </c>
      <c r="D882" s="3">
        <f>INDEX([3]关卡!$N$19:$N$2018,A882)</f>
        <v>354</v>
      </c>
      <c r="E882" s="3" t="s">
        <v>24</v>
      </c>
      <c r="F882" s="3" t="s">
        <v>26</v>
      </c>
      <c r="G882" s="3">
        <v>3</v>
      </c>
      <c r="H882" s="3">
        <v>0</v>
      </c>
      <c r="I882" s="3">
        <v>0</v>
      </c>
      <c r="J882" s="4">
        <v>1</v>
      </c>
      <c r="K882" s="4">
        <v>1</v>
      </c>
      <c r="L882" s="4">
        <v>2</v>
      </c>
      <c r="M882" s="3">
        <v>15</v>
      </c>
      <c r="N882" s="3">
        <v>2</v>
      </c>
      <c r="O882" s="3">
        <f>HLOOKUP(O$5,[1]非R能力!$B$8:$F$558,$C882+1,0)</f>
        <v>834020.41029408062</v>
      </c>
      <c r="P882" s="3">
        <f>HLOOKUP(P$5,[1]非R能力!$B$8:$F$558,$C882+1,0)</f>
        <v>124814.13154328443</v>
      </c>
      <c r="Q882" s="3">
        <f>HLOOKUP(Q$5,[1]非R能力!$B$8:$F$558,$C882+1,0)</f>
        <v>71251.522090634957</v>
      </c>
      <c r="R882" s="3">
        <f>HLOOKUP(R$5,[1]非R能力!$B$8:$F$558,$C882+1,0)</f>
        <v>20337.674281082334</v>
      </c>
      <c r="S882" s="3">
        <f>HLOOKUP(S$5,[1]非R能力!$B$8:$F$558,$C882+1,0)</f>
        <v>27089.9183452498</v>
      </c>
      <c r="T882" s="3">
        <f>INDEX([1]非R能力!$H$9:$H$558,D882)</f>
        <v>25204.74396546527</v>
      </c>
      <c r="U882" s="3">
        <f>IF(E882="小怪",0,IF(INDEX([1]非R能力!$FK$9:$FK$558,C882)=0,0,10))</f>
        <v>0</v>
      </c>
      <c r="V882" s="3">
        <f>IF(E882="小怪",0,IF(INDEX([1]非R能力!$FH$9:$FH$558,C882)=0,0,5000))</f>
        <v>0</v>
      </c>
      <c r="W882" s="3">
        <f>HLOOKUP(W$5,[2]人物技能基础!$O$3:$Q$553,$C882+1,0)</f>
        <v>3.637142857142857</v>
      </c>
      <c r="X882" s="3">
        <f>HLOOKUP(X$5,[2]人物技能基础!$O$3:$Q$553,$C882+1,0)</f>
        <v>2.0186428571428574</v>
      </c>
      <c r="Y882" s="3">
        <f>HLOOKUP(Y$5,[2]人物技能基础!$O$3:$Q$553,$C882+1,0)</f>
        <v>99.964285714285708</v>
      </c>
      <c r="Z882" s="3">
        <f t="shared" si="79"/>
        <v>665423</v>
      </c>
      <c r="AA882" s="3">
        <f t="shared" si="80"/>
        <v>14250</v>
      </c>
      <c r="AB882" s="3">
        <f t="shared" si="81"/>
        <v>0</v>
      </c>
      <c r="AC882" s="3">
        <f t="shared" si="82"/>
        <v>27089</v>
      </c>
      <c r="AD882" s="3">
        <f t="shared" si="83"/>
        <v>20337</v>
      </c>
    </row>
    <row r="883" spans="1:30" x14ac:dyDescent="0.15">
      <c r="A883" s="3">
        <v>878</v>
      </c>
      <c r="B883" s="3" t="str">
        <f t="shared" si="78"/>
        <v>关卡878小怪</v>
      </c>
      <c r="C883" s="3">
        <f>INDEX([3]关卡!$J$19:$J$2018,A883)</f>
        <v>354</v>
      </c>
      <c r="D883" s="3">
        <f>INDEX([3]关卡!$N$19:$N$2018,A883)</f>
        <v>354</v>
      </c>
      <c r="E883" s="3" t="s">
        <v>24</v>
      </c>
      <c r="F883" s="3" t="s">
        <v>26</v>
      </c>
      <c r="G883" s="3">
        <v>3</v>
      </c>
      <c r="H883" s="3">
        <v>0</v>
      </c>
      <c r="I883" s="3">
        <v>0</v>
      </c>
      <c r="J883" s="4">
        <v>1</v>
      </c>
      <c r="K883" s="4">
        <v>1</v>
      </c>
      <c r="L883" s="4">
        <v>2</v>
      </c>
      <c r="M883" s="3">
        <v>15</v>
      </c>
      <c r="N883" s="3">
        <v>2</v>
      </c>
      <c r="O883" s="3">
        <f>HLOOKUP(O$5,[1]非R能力!$B$8:$F$558,$C883+1,0)</f>
        <v>834020.41029408062</v>
      </c>
      <c r="P883" s="3">
        <f>HLOOKUP(P$5,[1]非R能力!$B$8:$F$558,$C883+1,0)</f>
        <v>124814.13154328443</v>
      </c>
      <c r="Q883" s="3">
        <f>HLOOKUP(Q$5,[1]非R能力!$B$8:$F$558,$C883+1,0)</f>
        <v>71251.522090634957</v>
      </c>
      <c r="R883" s="3">
        <f>HLOOKUP(R$5,[1]非R能力!$B$8:$F$558,$C883+1,0)</f>
        <v>20337.674281082334</v>
      </c>
      <c r="S883" s="3">
        <f>HLOOKUP(S$5,[1]非R能力!$B$8:$F$558,$C883+1,0)</f>
        <v>27089.9183452498</v>
      </c>
      <c r="T883" s="3">
        <f>INDEX([1]非R能力!$H$9:$H$558,D883)</f>
        <v>25204.74396546527</v>
      </c>
      <c r="U883" s="3">
        <f>IF(E883="小怪",0,IF(INDEX([1]非R能力!$FK$9:$FK$558,C883)=0,0,10))</f>
        <v>0</v>
      </c>
      <c r="V883" s="3">
        <f>IF(E883="小怪",0,IF(INDEX([1]非R能力!$FH$9:$FH$558,C883)=0,0,5000))</f>
        <v>0</v>
      </c>
      <c r="W883" s="3">
        <f>HLOOKUP(W$5,[2]人物技能基础!$O$3:$Q$553,$C883+1,0)</f>
        <v>3.637142857142857</v>
      </c>
      <c r="X883" s="3">
        <f>HLOOKUP(X$5,[2]人物技能基础!$O$3:$Q$553,$C883+1,0)</f>
        <v>2.0186428571428574</v>
      </c>
      <c r="Y883" s="3">
        <f>HLOOKUP(Y$5,[2]人物技能基础!$O$3:$Q$553,$C883+1,0)</f>
        <v>99.964285714285708</v>
      </c>
      <c r="Z883" s="3">
        <f t="shared" si="79"/>
        <v>665423</v>
      </c>
      <c r="AA883" s="3">
        <f t="shared" si="80"/>
        <v>14250</v>
      </c>
      <c r="AB883" s="3">
        <f t="shared" si="81"/>
        <v>0</v>
      </c>
      <c r="AC883" s="3">
        <f t="shared" si="82"/>
        <v>27089</v>
      </c>
      <c r="AD883" s="3">
        <f t="shared" si="83"/>
        <v>20337</v>
      </c>
    </row>
    <row r="884" spans="1:30" x14ac:dyDescent="0.15">
      <c r="A884" s="3">
        <v>879</v>
      </c>
      <c r="B884" s="3" t="str">
        <f t="shared" si="78"/>
        <v>关卡879小怪</v>
      </c>
      <c r="C884" s="3">
        <f>INDEX([3]关卡!$J$19:$J$2018,A884)</f>
        <v>354</v>
      </c>
      <c r="D884" s="3">
        <f>INDEX([3]关卡!$N$19:$N$2018,A884)</f>
        <v>354</v>
      </c>
      <c r="E884" s="3" t="s">
        <v>24</v>
      </c>
      <c r="F884" s="3" t="s">
        <v>26</v>
      </c>
      <c r="G884" s="3">
        <v>3</v>
      </c>
      <c r="H884" s="3">
        <v>0</v>
      </c>
      <c r="I884" s="3">
        <v>0</v>
      </c>
      <c r="J884" s="4">
        <v>1</v>
      </c>
      <c r="K884" s="4">
        <v>1</v>
      </c>
      <c r="L884" s="4">
        <v>2</v>
      </c>
      <c r="M884" s="3">
        <v>15</v>
      </c>
      <c r="N884" s="3">
        <v>2</v>
      </c>
      <c r="O884" s="3">
        <f>HLOOKUP(O$5,[1]非R能力!$B$8:$F$558,$C884+1,0)</f>
        <v>834020.41029408062</v>
      </c>
      <c r="P884" s="3">
        <f>HLOOKUP(P$5,[1]非R能力!$B$8:$F$558,$C884+1,0)</f>
        <v>124814.13154328443</v>
      </c>
      <c r="Q884" s="3">
        <f>HLOOKUP(Q$5,[1]非R能力!$B$8:$F$558,$C884+1,0)</f>
        <v>71251.522090634957</v>
      </c>
      <c r="R884" s="3">
        <f>HLOOKUP(R$5,[1]非R能力!$B$8:$F$558,$C884+1,0)</f>
        <v>20337.674281082334</v>
      </c>
      <c r="S884" s="3">
        <f>HLOOKUP(S$5,[1]非R能力!$B$8:$F$558,$C884+1,0)</f>
        <v>27089.9183452498</v>
      </c>
      <c r="T884" s="3">
        <f>INDEX([1]非R能力!$H$9:$H$558,D884)</f>
        <v>25204.74396546527</v>
      </c>
      <c r="U884" s="3">
        <f>IF(E884="小怪",0,IF(INDEX([1]非R能力!$FK$9:$FK$558,C884)=0,0,10))</f>
        <v>0</v>
      </c>
      <c r="V884" s="3">
        <f>IF(E884="小怪",0,IF(INDEX([1]非R能力!$FH$9:$FH$558,C884)=0,0,5000))</f>
        <v>0</v>
      </c>
      <c r="W884" s="3">
        <f>HLOOKUP(W$5,[2]人物技能基础!$O$3:$Q$553,$C884+1,0)</f>
        <v>3.637142857142857</v>
      </c>
      <c r="X884" s="3">
        <f>HLOOKUP(X$5,[2]人物技能基础!$O$3:$Q$553,$C884+1,0)</f>
        <v>2.0186428571428574</v>
      </c>
      <c r="Y884" s="3">
        <f>HLOOKUP(Y$5,[2]人物技能基础!$O$3:$Q$553,$C884+1,0)</f>
        <v>99.964285714285708</v>
      </c>
      <c r="Z884" s="3">
        <f t="shared" si="79"/>
        <v>665423</v>
      </c>
      <c r="AA884" s="3">
        <f t="shared" si="80"/>
        <v>14250</v>
      </c>
      <c r="AB884" s="3">
        <f t="shared" si="81"/>
        <v>0</v>
      </c>
      <c r="AC884" s="3">
        <f t="shared" si="82"/>
        <v>27089</v>
      </c>
      <c r="AD884" s="3">
        <f t="shared" si="83"/>
        <v>20337</v>
      </c>
    </row>
    <row r="885" spans="1:30" x14ac:dyDescent="0.15">
      <c r="A885" s="3">
        <v>880</v>
      </c>
      <c r="B885" s="3" t="str">
        <f t="shared" si="78"/>
        <v>关卡880小怪</v>
      </c>
      <c r="C885" s="3">
        <f>INDEX([3]关卡!$J$19:$J$2018,A885)</f>
        <v>355</v>
      </c>
      <c r="D885" s="3">
        <f>INDEX([3]关卡!$N$19:$N$2018,A885)</f>
        <v>355</v>
      </c>
      <c r="E885" s="3" t="s">
        <v>24</v>
      </c>
      <c r="F885" s="3" t="s">
        <v>26</v>
      </c>
      <c r="G885" s="3">
        <v>3</v>
      </c>
      <c r="H885" s="3">
        <v>0</v>
      </c>
      <c r="I885" s="3">
        <v>0</v>
      </c>
      <c r="J885" s="4">
        <v>1</v>
      </c>
      <c r="K885" s="4">
        <v>1</v>
      </c>
      <c r="L885" s="4">
        <v>2</v>
      </c>
      <c r="M885" s="3">
        <v>15</v>
      </c>
      <c r="N885" s="3">
        <v>2</v>
      </c>
      <c r="O885" s="3">
        <f>HLOOKUP(O$5,[1]非R能力!$B$8:$F$558,$C885+1,0)</f>
        <v>839793.75185979391</v>
      </c>
      <c r="P885" s="3">
        <f>HLOOKUP(P$5,[1]非R能力!$B$8:$F$558,$C885+1,0)</f>
        <v>125543.98124716785</v>
      </c>
      <c r="Q885" s="3">
        <f>HLOOKUP(Q$5,[1]非R能力!$B$8:$F$558,$C885+1,0)</f>
        <v>71574.344390472063</v>
      </c>
      <c r="R885" s="3">
        <f>HLOOKUP(R$5,[1]非R能力!$B$8:$F$558,$C885+1,0)</f>
        <v>20424.369009222926</v>
      </c>
      <c r="S885" s="3">
        <f>HLOOKUP(S$5,[1]非R能力!$B$8:$F$558,$C885+1,0)</f>
        <v>27211.76996205149</v>
      </c>
      <c r="T885" s="3">
        <f>INDEX([1]非R能力!$H$9:$H$558,D885)</f>
        <v>25360.77590189195</v>
      </c>
      <c r="U885" s="3">
        <f>IF(E885="小怪",0,IF(INDEX([1]非R能力!$FK$9:$FK$558,C885)=0,0,10))</f>
        <v>0</v>
      </c>
      <c r="V885" s="3">
        <f>IF(E885="小怪",0,IF(INDEX([1]非R能力!$FH$9:$FH$558,C885)=0,0,5000))</f>
        <v>0</v>
      </c>
      <c r="W885" s="3">
        <f>HLOOKUP(W$5,[2]人物技能基础!$O$3:$Q$553,$C885+1,0)</f>
        <v>3.637142857142857</v>
      </c>
      <c r="X885" s="3">
        <f>HLOOKUP(X$5,[2]人物技能基础!$O$3:$Q$553,$C885+1,0)</f>
        <v>2.0186428571428574</v>
      </c>
      <c r="Y885" s="3">
        <f>HLOOKUP(Y$5,[2]人物技能基础!$O$3:$Q$553,$C885+1,0)</f>
        <v>99.964285714285708</v>
      </c>
      <c r="Z885" s="3">
        <f t="shared" si="79"/>
        <v>669334</v>
      </c>
      <c r="AA885" s="3">
        <f t="shared" si="80"/>
        <v>14314</v>
      </c>
      <c r="AB885" s="3">
        <f t="shared" si="81"/>
        <v>0</v>
      </c>
      <c r="AC885" s="3">
        <f t="shared" si="82"/>
        <v>27211</v>
      </c>
      <c r="AD885" s="3">
        <f t="shared" si="83"/>
        <v>20424</v>
      </c>
    </row>
    <row r="886" spans="1:30" x14ac:dyDescent="0.15">
      <c r="A886" s="3">
        <v>881</v>
      </c>
      <c r="B886" s="3" t="str">
        <f t="shared" si="78"/>
        <v>关卡881小怪</v>
      </c>
      <c r="C886" s="3">
        <f>INDEX([3]关卡!$J$19:$J$2018,A886)</f>
        <v>355</v>
      </c>
      <c r="D886" s="3">
        <f>INDEX([3]关卡!$N$19:$N$2018,A886)</f>
        <v>355</v>
      </c>
      <c r="E886" s="3" t="s">
        <v>24</v>
      </c>
      <c r="F886" s="3" t="s">
        <v>26</v>
      </c>
      <c r="G886" s="3">
        <v>3</v>
      </c>
      <c r="H886" s="3">
        <v>0</v>
      </c>
      <c r="I886" s="3">
        <v>0</v>
      </c>
      <c r="J886" s="4">
        <v>1</v>
      </c>
      <c r="K886" s="4">
        <v>1</v>
      </c>
      <c r="L886" s="4">
        <v>2</v>
      </c>
      <c r="M886" s="3">
        <v>15</v>
      </c>
      <c r="N886" s="3">
        <v>2</v>
      </c>
      <c r="O886" s="3">
        <f>HLOOKUP(O$5,[1]非R能力!$B$8:$F$558,$C886+1,0)</f>
        <v>839793.75185979391</v>
      </c>
      <c r="P886" s="3">
        <f>HLOOKUP(P$5,[1]非R能力!$B$8:$F$558,$C886+1,0)</f>
        <v>125543.98124716785</v>
      </c>
      <c r="Q886" s="3">
        <f>HLOOKUP(Q$5,[1]非R能力!$B$8:$F$558,$C886+1,0)</f>
        <v>71574.344390472063</v>
      </c>
      <c r="R886" s="3">
        <f>HLOOKUP(R$5,[1]非R能力!$B$8:$F$558,$C886+1,0)</f>
        <v>20424.369009222926</v>
      </c>
      <c r="S886" s="3">
        <f>HLOOKUP(S$5,[1]非R能力!$B$8:$F$558,$C886+1,0)</f>
        <v>27211.76996205149</v>
      </c>
      <c r="T886" s="3">
        <f>INDEX([1]非R能力!$H$9:$H$558,D886)</f>
        <v>25360.77590189195</v>
      </c>
      <c r="U886" s="3">
        <f>IF(E886="小怪",0,IF(INDEX([1]非R能力!$FK$9:$FK$558,C886)=0,0,10))</f>
        <v>0</v>
      </c>
      <c r="V886" s="3">
        <f>IF(E886="小怪",0,IF(INDEX([1]非R能力!$FH$9:$FH$558,C886)=0,0,5000))</f>
        <v>0</v>
      </c>
      <c r="W886" s="3">
        <f>HLOOKUP(W$5,[2]人物技能基础!$O$3:$Q$553,$C886+1,0)</f>
        <v>3.637142857142857</v>
      </c>
      <c r="X886" s="3">
        <f>HLOOKUP(X$5,[2]人物技能基础!$O$3:$Q$553,$C886+1,0)</f>
        <v>2.0186428571428574</v>
      </c>
      <c r="Y886" s="3">
        <f>HLOOKUP(Y$5,[2]人物技能基础!$O$3:$Q$553,$C886+1,0)</f>
        <v>99.964285714285708</v>
      </c>
      <c r="Z886" s="3">
        <f t="shared" si="79"/>
        <v>669334</v>
      </c>
      <c r="AA886" s="3">
        <f t="shared" si="80"/>
        <v>14314</v>
      </c>
      <c r="AB886" s="3">
        <f t="shared" si="81"/>
        <v>0</v>
      </c>
      <c r="AC886" s="3">
        <f t="shared" si="82"/>
        <v>27211</v>
      </c>
      <c r="AD886" s="3">
        <f t="shared" si="83"/>
        <v>20424</v>
      </c>
    </row>
    <row r="887" spans="1:30" x14ac:dyDescent="0.15">
      <c r="A887" s="3">
        <v>882</v>
      </c>
      <c r="B887" s="3" t="str">
        <f t="shared" si="78"/>
        <v>关卡882小怪</v>
      </c>
      <c r="C887" s="3">
        <f>INDEX([3]关卡!$J$19:$J$2018,A887)</f>
        <v>355</v>
      </c>
      <c r="D887" s="3">
        <f>INDEX([3]关卡!$N$19:$N$2018,A887)</f>
        <v>355</v>
      </c>
      <c r="E887" s="3" t="s">
        <v>24</v>
      </c>
      <c r="F887" s="3" t="s">
        <v>26</v>
      </c>
      <c r="G887" s="3">
        <v>3</v>
      </c>
      <c r="H887" s="3">
        <v>0</v>
      </c>
      <c r="I887" s="3">
        <v>0</v>
      </c>
      <c r="J887" s="4">
        <v>1</v>
      </c>
      <c r="K887" s="4">
        <v>1</v>
      </c>
      <c r="L887" s="4">
        <v>2</v>
      </c>
      <c r="M887" s="3">
        <v>15</v>
      </c>
      <c r="N887" s="3">
        <v>2</v>
      </c>
      <c r="O887" s="3">
        <f>HLOOKUP(O$5,[1]非R能力!$B$8:$F$558,$C887+1,0)</f>
        <v>839793.75185979391</v>
      </c>
      <c r="P887" s="3">
        <f>HLOOKUP(P$5,[1]非R能力!$B$8:$F$558,$C887+1,0)</f>
        <v>125543.98124716785</v>
      </c>
      <c r="Q887" s="3">
        <f>HLOOKUP(Q$5,[1]非R能力!$B$8:$F$558,$C887+1,0)</f>
        <v>71574.344390472063</v>
      </c>
      <c r="R887" s="3">
        <f>HLOOKUP(R$5,[1]非R能力!$B$8:$F$558,$C887+1,0)</f>
        <v>20424.369009222926</v>
      </c>
      <c r="S887" s="3">
        <f>HLOOKUP(S$5,[1]非R能力!$B$8:$F$558,$C887+1,0)</f>
        <v>27211.76996205149</v>
      </c>
      <c r="T887" s="3">
        <f>INDEX([1]非R能力!$H$9:$H$558,D887)</f>
        <v>25360.77590189195</v>
      </c>
      <c r="U887" s="3">
        <f>IF(E887="小怪",0,IF(INDEX([1]非R能力!$FK$9:$FK$558,C887)=0,0,10))</f>
        <v>0</v>
      </c>
      <c r="V887" s="3">
        <f>IF(E887="小怪",0,IF(INDEX([1]非R能力!$FH$9:$FH$558,C887)=0,0,5000))</f>
        <v>0</v>
      </c>
      <c r="W887" s="3">
        <f>HLOOKUP(W$5,[2]人物技能基础!$O$3:$Q$553,$C887+1,0)</f>
        <v>3.637142857142857</v>
      </c>
      <c r="X887" s="3">
        <f>HLOOKUP(X$5,[2]人物技能基础!$O$3:$Q$553,$C887+1,0)</f>
        <v>2.0186428571428574</v>
      </c>
      <c r="Y887" s="3">
        <f>HLOOKUP(Y$5,[2]人物技能基础!$O$3:$Q$553,$C887+1,0)</f>
        <v>99.964285714285708</v>
      </c>
      <c r="Z887" s="3">
        <f t="shared" si="79"/>
        <v>669334</v>
      </c>
      <c r="AA887" s="3">
        <f t="shared" si="80"/>
        <v>14314</v>
      </c>
      <c r="AB887" s="3">
        <f t="shared" si="81"/>
        <v>0</v>
      </c>
      <c r="AC887" s="3">
        <f t="shared" si="82"/>
        <v>27211</v>
      </c>
      <c r="AD887" s="3">
        <f t="shared" si="83"/>
        <v>20424</v>
      </c>
    </row>
    <row r="888" spans="1:30" x14ac:dyDescent="0.15">
      <c r="A888" s="3">
        <v>883</v>
      </c>
      <c r="B888" s="3" t="str">
        <f t="shared" si="78"/>
        <v>关卡883小怪</v>
      </c>
      <c r="C888" s="3">
        <f>INDEX([3]关卡!$J$19:$J$2018,A888)</f>
        <v>355</v>
      </c>
      <c r="D888" s="3">
        <f>INDEX([3]关卡!$N$19:$N$2018,A888)</f>
        <v>355</v>
      </c>
      <c r="E888" s="3" t="s">
        <v>24</v>
      </c>
      <c r="F888" s="3" t="s">
        <v>26</v>
      </c>
      <c r="G888" s="3">
        <v>3</v>
      </c>
      <c r="H888" s="3">
        <v>0</v>
      </c>
      <c r="I888" s="3">
        <v>0</v>
      </c>
      <c r="J888" s="4">
        <v>1</v>
      </c>
      <c r="K888" s="4">
        <v>1</v>
      </c>
      <c r="L888" s="4">
        <v>2</v>
      </c>
      <c r="M888" s="3">
        <v>15</v>
      </c>
      <c r="N888" s="3">
        <v>2</v>
      </c>
      <c r="O888" s="3">
        <f>HLOOKUP(O$5,[1]非R能力!$B$8:$F$558,$C888+1,0)</f>
        <v>839793.75185979391</v>
      </c>
      <c r="P888" s="3">
        <f>HLOOKUP(P$5,[1]非R能力!$B$8:$F$558,$C888+1,0)</f>
        <v>125543.98124716785</v>
      </c>
      <c r="Q888" s="3">
        <f>HLOOKUP(Q$5,[1]非R能力!$B$8:$F$558,$C888+1,0)</f>
        <v>71574.344390472063</v>
      </c>
      <c r="R888" s="3">
        <f>HLOOKUP(R$5,[1]非R能力!$B$8:$F$558,$C888+1,0)</f>
        <v>20424.369009222926</v>
      </c>
      <c r="S888" s="3">
        <f>HLOOKUP(S$5,[1]非R能力!$B$8:$F$558,$C888+1,0)</f>
        <v>27211.76996205149</v>
      </c>
      <c r="T888" s="3">
        <f>INDEX([1]非R能力!$H$9:$H$558,D888)</f>
        <v>25360.77590189195</v>
      </c>
      <c r="U888" s="3">
        <f>IF(E888="小怪",0,IF(INDEX([1]非R能力!$FK$9:$FK$558,C888)=0,0,10))</f>
        <v>0</v>
      </c>
      <c r="V888" s="3">
        <f>IF(E888="小怪",0,IF(INDEX([1]非R能力!$FH$9:$FH$558,C888)=0,0,5000))</f>
        <v>0</v>
      </c>
      <c r="W888" s="3">
        <f>HLOOKUP(W$5,[2]人物技能基础!$O$3:$Q$553,$C888+1,0)</f>
        <v>3.637142857142857</v>
      </c>
      <c r="X888" s="3">
        <f>HLOOKUP(X$5,[2]人物技能基础!$O$3:$Q$553,$C888+1,0)</f>
        <v>2.0186428571428574</v>
      </c>
      <c r="Y888" s="3">
        <f>HLOOKUP(Y$5,[2]人物技能基础!$O$3:$Q$553,$C888+1,0)</f>
        <v>99.964285714285708</v>
      </c>
      <c r="Z888" s="3">
        <f t="shared" si="79"/>
        <v>669334</v>
      </c>
      <c r="AA888" s="3">
        <f t="shared" si="80"/>
        <v>14314</v>
      </c>
      <c r="AB888" s="3">
        <f t="shared" si="81"/>
        <v>0</v>
      </c>
      <c r="AC888" s="3">
        <f t="shared" si="82"/>
        <v>27211</v>
      </c>
      <c r="AD888" s="3">
        <f t="shared" si="83"/>
        <v>20424</v>
      </c>
    </row>
    <row r="889" spans="1:30" x14ac:dyDescent="0.15">
      <c r="A889" s="3">
        <v>884</v>
      </c>
      <c r="B889" s="3" t="str">
        <f t="shared" si="78"/>
        <v>关卡884小怪</v>
      </c>
      <c r="C889" s="3">
        <f>INDEX([3]关卡!$J$19:$J$2018,A889)</f>
        <v>355</v>
      </c>
      <c r="D889" s="3">
        <f>INDEX([3]关卡!$N$19:$N$2018,A889)</f>
        <v>355</v>
      </c>
      <c r="E889" s="3" t="s">
        <v>24</v>
      </c>
      <c r="F889" s="3" t="s">
        <v>26</v>
      </c>
      <c r="G889" s="3">
        <v>3</v>
      </c>
      <c r="H889" s="3">
        <v>0</v>
      </c>
      <c r="I889" s="3">
        <v>0</v>
      </c>
      <c r="J889" s="4">
        <v>1</v>
      </c>
      <c r="K889" s="4">
        <v>1</v>
      </c>
      <c r="L889" s="4">
        <v>2</v>
      </c>
      <c r="M889" s="3">
        <v>15</v>
      </c>
      <c r="N889" s="3">
        <v>2</v>
      </c>
      <c r="O889" s="3">
        <f>HLOOKUP(O$5,[1]非R能力!$B$8:$F$558,$C889+1,0)</f>
        <v>839793.75185979391</v>
      </c>
      <c r="P889" s="3">
        <f>HLOOKUP(P$5,[1]非R能力!$B$8:$F$558,$C889+1,0)</f>
        <v>125543.98124716785</v>
      </c>
      <c r="Q889" s="3">
        <f>HLOOKUP(Q$5,[1]非R能力!$B$8:$F$558,$C889+1,0)</f>
        <v>71574.344390472063</v>
      </c>
      <c r="R889" s="3">
        <f>HLOOKUP(R$5,[1]非R能力!$B$8:$F$558,$C889+1,0)</f>
        <v>20424.369009222926</v>
      </c>
      <c r="S889" s="3">
        <f>HLOOKUP(S$5,[1]非R能力!$B$8:$F$558,$C889+1,0)</f>
        <v>27211.76996205149</v>
      </c>
      <c r="T889" s="3">
        <f>INDEX([1]非R能力!$H$9:$H$558,D889)</f>
        <v>25360.77590189195</v>
      </c>
      <c r="U889" s="3">
        <f>IF(E889="小怪",0,IF(INDEX([1]非R能力!$FK$9:$FK$558,C889)=0,0,10))</f>
        <v>0</v>
      </c>
      <c r="V889" s="3">
        <f>IF(E889="小怪",0,IF(INDEX([1]非R能力!$FH$9:$FH$558,C889)=0,0,5000))</f>
        <v>0</v>
      </c>
      <c r="W889" s="3">
        <f>HLOOKUP(W$5,[2]人物技能基础!$O$3:$Q$553,$C889+1,0)</f>
        <v>3.637142857142857</v>
      </c>
      <c r="X889" s="3">
        <f>HLOOKUP(X$5,[2]人物技能基础!$O$3:$Q$553,$C889+1,0)</f>
        <v>2.0186428571428574</v>
      </c>
      <c r="Y889" s="3">
        <f>HLOOKUP(Y$5,[2]人物技能基础!$O$3:$Q$553,$C889+1,0)</f>
        <v>99.964285714285708</v>
      </c>
      <c r="Z889" s="3">
        <f t="shared" si="79"/>
        <v>669334</v>
      </c>
      <c r="AA889" s="3">
        <f t="shared" si="80"/>
        <v>14314</v>
      </c>
      <c r="AB889" s="3">
        <f t="shared" si="81"/>
        <v>0</v>
      </c>
      <c r="AC889" s="3">
        <f t="shared" si="82"/>
        <v>27211</v>
      </c>
      <c r="AD889" s="3">
        <f t="shared" si="83"/>
        <v>20424</v>
      </c>
    </row>
    <row r="890" spans="1:30" x14ac:dyDescent="0.15">
      <c r="A890" s="3">
        <v>885</v>
      </c>
      <c r="B890" s="3" t="str">
        <f t="shared" si="78"/>
        <v>关卡885小怪</v>
      </c>
      <c r="C890" s="3">
        <f>INDEX([3]关卡!$J$19:$J$2018,A890)</f>
        <v>355</v>
      </c>
      <c r="D890" s="3">
        <f>INDEX([3]关卡!$N$19:$N$2018,A890)</f>
        <v>355</v>
      </c>
      <c r="E890" s="3" t="s">
        <v>24</v>
      </c>
      <c r="F890" s="3" t="s">
        <v>26</v>
      </c>
      <c r="G890" s="3">
        <v>3</v>
      </c>
      <c r="H890" s="3">
        <v>0</v>
      </c>
      <c r="I890" s="3">
        <v>0</v>
      </c>
      <c r="J890" s="4">
        <v>1</v>
      </c>
      <c r="K890" s="4">
        <v>1</v>
      </c>
      <c r="L890" s="4">
        <v>2</v>
      </c>
      <c r="M890" s="3">
        <v>15</v>
      </c>
      <c r="N890" s="3">
        <v>2</v>
      </c>
      <c r="O890" s="3">
        <f>HLOOKUP(O$5,[1]非R能力!$B$8:$F$558,$C890+1,0)</f>
        <v>839793.75185979391</v>
      </c>
      <c r="P890" s="3">
        <f>HLOOKUP(P$5,[1]非R能力!$B$8:$F$558,$C890+1,0)</f>
        <v>125543.98124716785</v>
      </c>
      <c r="Q890" s="3">
        <f>HLOOKUP(Q$5,[1]非R能力!$B$8:$F$558,$C890+1,0)</f>
        <v>71574.344390472063</v>
      </c>
      <c r="R890" s="3">
        <f>HLOOKUP(R$5,[1]非R能力!$B$8:$F$558,$C890+1,0)</f>
        <v>20424.369009222926</v>
      </c>
      <c r="S890" s="3">
        <f>HLOOKUP(S$5,[1]非R能力!$B$8:$F$558,$C890+1,0)</f>
        <v>27211.76996205149</v>
      </c>
      <c r="T890" s="3">
        <f>INDEX([1]非R能力!$H$9:$H$558,D890)</f>
        <v>25360.77590189195</v>
      </c>
      <c r="U890" s="3">
        <f>IF(E890="小怪",0,IF(INDEX([1]非R能力!$FK$9:$FK$558,C890)=0,0,10))</f>
        <v>0</v>
      </c>
      <c r="V890" s="3">
        <f>IF(E890="小怪",0,IF(INDEX([1]非R能力!$FH$9:$FH$558,C890)=0,0,5000))</f>
        <v>0</v>
      </c>
      <c r="W890" s="3">
        <f>HLOOKUP(W$5,[2]人物技能基础!$O$3:$Q$553,$C890+1,0)</f>
        <v>3.637142857142857</v>
      </c>
      <c r="X890" s="3">
        <f>HLOOKUP(X$5,[2]人物技能基础!$O$3:$Q$553,$C890+1,0)</f>
        <v>2.0186428571428574</v>
      </c>
      <c r="Y890" s="3">
        <f>HLOOKUP(Y$5,[2]人物技能基础!$O$3:$Q$553,$C890+1,0)</f>
        <v>99.964285714285708</v>
      </c>
      <c r="Z890" s="3">
        <f t="shared" si="79"/>
        <v>669334</v>
      </c>
      <c r="AA890" s="3">
        <f t="shared" si="80"/>
        <v>14314</v>
      </c>
      <c r="AB890" s="3">
        <f t="shared" si="81"/>
        <v>0</v>
      </c>
      <c r="AC890" s="3">
        <f t="shared" si="82"/>
        <v>27211</v>
      </c>
      <c r="AD890" s="3">
        <f t="shared" si="83"/>
        <v>20424</v>
      </c>
    </row>
    <row r="891" spans="1:30" x14ac:dyDescent="0.15">
      <c r="A891" s="3">
        <v>886</v>
      </c>
      <c r="B891" s="3" t="str">
        <f t="shared" si="78"/>
        <v>关卡886小怪</v>
      </c>
      <c r="C891" s="3">
        <f>INDEX([3]关卡!$J$19:$J$2018,A891)</f>
        <v>356</v>
      </c>
      <c r="D891" s="3">
        <f>INDEX([3]关卡!$N$19:$N$2018,A891)</f>
        <v>356</v>
      </c>
      <c r="E891" s="3" t="s">
        <v>24</v>
      </c>
      <c r="F891" s="3" t="s">
        <v>26</v>
      </c>
      <c r="G891" s="3">
        <v>3</v>
      </c>
      <c r="H891" s="3">
        <v>0</v>
      </c>
      <c r="I891" s="3">
        <v>0</v>
      </c>
      <c r="J891" s="4">
        <v>1</v>
      </c>
      <c r="K891" s="4">
        <v>1</v>
      </c>
      <c r="L891" s="4">
        <v>2</v>
      </c>
      <c r="M891" s="3">
        <v>15</v>
      </c>
      <c r="N891" s="3">
        <v>2</v>
      </c>
      <c r="O891" s="3">
        <f>HLOOKUP(O$5,[1]非R能力!$B$8:$F$558,$C891+1,0)</f>
        <v>846184.96297188941</v>
      </c>
      <c r="P891" s="3">
        <f>HLOOKUP(P$5,[1]非R能力!$B$8:$F$558,$C891+1,0)</f>
        <v>126312.84197205857</v>
      </c>
      <c r="Q891" s="3">
        <f>HLOOKUP(Q$5,[1]非R能力!$B$8:$F$558,$C891+1,0)</f>
        <v>71905.967968333178</v>
      </c>
      <c r="R891" s="3">
        <f>HLOOKUP(R$5,[1]非R能力!$B$8:$F$558,$C891+1,0)</f>
        <v>20513.529381689856</v>
      </c>
      <c r="S891" s="3">
        <f>HLOOKUP(S$5,[1]非R能力!$B$8:$F$558,$C891+1,0)</f>
        <v>27315.716244665207</v>
      </c>
      <c r="T891" s="3">
        <f>INDEX([1]非R能力!$H$9:$H$558,D891)</f>
        <v>25517.568530530058</v>
      </c>
      <c r="U891" s="3">
        <f>IF(E891="小怪",0,IF(INDEX([1]非R能力!$FK$9:$FK$558,C891)=0,0,10))</f>
        <v>0</v>
      </c>
      <c r="V891" s="3">
        <f>IF(E891="小怪",0,IF(INDEX([1]非R能力!$FH$9:$FH$558,C891)=0,0,5000))</f>
        <v>0</v>
      </c>
      <c r="W891" s="3">
        <f>HLOOKUP(W$5,[2]人物技能基础!$O$3:$Q$553,$C891+1,0)</f>
        <v>3.637142857142857</v>
      </c>
      <c r="X891" s="3">
        <f>HLOOKUP(X$5,[2]人物技能基础!$O$3:$Q$553,$C891+1,0)</f>
        <v>2.0186428571428574</v>
      </c>
      <c r="Y891" s="3">
        <f>HLOOKUP(Y$5,[2]人物技能基础!$O$3:$Q$553,$C891+1,0)</f>
        <v>99.964285714285708</v>
      </c>
      <c r="Z891" s="3">
        <f t="shared" si="79"/>
        <v>673435</v>
      </c>
      <c r="AA891" s="3">
        <f t="shared" si="80"/>
        <v>14381</v>
      </c>
      <c r="AB891" s="3">
        <f t="shared" si="81"/>
        <v>0</v>
      </c>
      <c r="AC891" s="3">
        <f t="shared" si="82"/>
        <v>27315</v>
      </c>
      <c r="AD891" s="3">
        <f t="shared" si="83"/>
        <v>20513</v>
      </c>
    </row>
    <row r="892" spans="1:30" x14ac:dyDescent="0.15">
      <c r="A892" s="3">
        <v>887</v>
      </c>
      <c r="B892" s="3" t="str">
        <f t="shared" si="78"/>
        <v>关卡887小怪</v>
      </c>
      <c r="C892" s="3">
        <f>INDEX([3]关卡!$J$19:$J$2018,A892)</f>
        <v>356</v>
      </c>
      <c r="D892" s="3">
        <f>INDEX([3]关卡!$N$19:$N$2018,A892)</f>
        <v>356</v>
      </c>
      <c r="E892" s="3" t="s">
        <v>24</v>
      </c>
      <c r="F892" s="3" t="s">
        <v>26</v>
      </c>
      <c r="G892" s="3">
        <v>3</v>
      </c>
      <c r="H892" s="3">
        <v>0</v>
      </c>
      <c r="I892" s="3">
        <v>0</v>
      </c>
      <c r="J892" s="4">
        <v>1</v>
      </c>
      <c r="K892" s="4">
        <v>1</v>
      </c>
      <c r="L892" s="4">
        <v>2</v>
      </c>
      <c r="M892" s="3">
        <v>15</v>
      </c>
      <c r="N892" s="3">
        <v>2</v>
      </c>
      <c r="O892" s="3">
        <f>HLOOKUP(O$5,[1]非R能力!$B$8:$F$558,$C892+1,0)</f>
        <v>846184.96297188941</v>
      </c>
      <c r="P892" s="3">
        <f>HLOOKUP(P$5,[1]非R能力!$B$8:$F$558,$C892+1,0)</f>
        <v>126312.84197205857</v>
      </c>
      <c r="Q892" s="3">
        <f>HLOOKUP(Q$5,[1]非R能力!$B$8:$F$558,$C892+1,0)</f>
        <v>71905.967968333178</v>
      </c>
      <c r="R892" s="3">
        <f>HLOOKUP(R$5,[1]非R能力!$B$8:$F$558,$C892+1,0)</f>
        <v>20513.529381689856</v>
      </c>
      <c r="S892" s="3">
        <f>HLOOKUP(S$5,[1]非R能力!$B$8:$F$558,$C892+1,0)</f>
        <v>27315.716244665207</v>
      </c>
      <c r="T892" s="3">
        <f>INDEX([1]非R能力!$H$9:$H$558,D892)</f>
        <v>25517.568530530058</v>
      </c>
      <c r="U892" s="3">
        <f>IF(E892="小怪",0,IF(INDEX([1]非R能力!$FK$9:$FK$558,C892)=0,0,10))</f>
        <v>0</v>
      </c>
      <c r="V892" s="3">
        <f>IF(E892="小怪",0,IF(INDEX([1]非R能力!$FH$9:$FH$558,C892)=0,0,5000))</f>
        <v>0</v>
      </c>
      <c r="W892" s="3">
        <f>HLOOKUP(W$5,[2]人物技能基础!$O$3:$Q$553,$C892+1,0)</f>
        <v>3.637142857142857</v>
      </c>
      <c r="X892" s="3">
        <f>HLOOKUP(X$5,[2]人物技能基础!$O$3:$Q$553,$C892+1,0)</f>
        <v>2.0186428571428574</v>
      </c>
      <c r="Y892" s="3">
        <f>HLOOKUP(Y$5,[2]人物技能基础!$O$3:$Q$553,$C892+1,0)</f>
        <v>99.964285714285708</v>
      </c>
      <c r="Z892" s="3">
        <f t="shared" si="79"/>
        <v>673435</v>
      </c>
      <c r="AA892" s="3">
        <f t="shared" si="80"/>
        <v>14381</v>
      </c>
      <c r="AB892" s="3">
        <f t="shared" si="81"/>
        <v>0</v>
      </c>
      <c r="AC892" s="3">
        <f t="shared" si="82"/>
        <v>27315</v>
      </c>
      <c r="AD892" s="3">
        <f t="shared" si="83"/>
        <v>20513</v>
      </c>
    </row>
    <row r="893" spans="1:30" x14ac:dyDescent="0.15">
      <c r="A893" s="3">
        <v>888</v>
      </c>
      <c r="B893" s="3" t="str">
        <f t="shared" si="78"/>
        <v>关卡888小怪</v>
      </c>
      <c r="C893" s="3">
        <f>INDEX([3]关卡!$J$19:$J$2018,A893)</f>
        <v>356</v>
      </c>
      <c r="D893" s="3">
        <f>INDEX([3]关卡!$N$19:$N$2018,A893)</f>
        <v>356</v>
      </c>
      <c r="E893" s="3" t="s">
        <v>24</v>
      </c>
      <c r="F893" s="3" t="s">
        <v>26</v>
      </c>
      <c r="G893" s="3">
        <v>3</v>
      </c>
      <c r="H893" s="3">
        <v>0</v>
      </c>
      <c r="I893" s="3">
        <v>0</v>
      </c>
      <c r="J893" s="4">
        <v>1</v>
      </c>
      <c r="K893" s="4">
        <v>1</v>
      </c>
      <c r="L893" s="4">
        <v>2</v>
      </c>
      <c r="M893" s="3">
        <v>15</v>
      </c>
      <c r="N893" s="3">
        <v>2</v>
      </c>
      <c r="O893" s="3">
        <f>HLOOKUP(O$5,[1]非R能力!$B$8:$F$558,$C893+1,0)</f>
        <v>846184.96297188941</v>
      </c>
      <c r="P893" s="3">
        <f>HLOOKUP(P$5,[1]非R能力!$B$8:$F$558,$C893+1,0)</f>
        <v>126312.84197205857</v>
      </c>
      <c r="Q893" s="3">
        <f>HLOOKUP(Q$5,[1]非R能力!$B$8:$F$558,$C893+1,0)</f>
        <v>71905.967968333178</v>
      </c>
      <c r="R893" s="3">
        <f>HLOOKUP(R$5,[1]非R能力!$B$8:$F$558,$C893+1,0)</f>
        <v>20513.529381689856</v>
      </c>
      <c r="S893" s="3">
        <f>HLOOKUP(S$5,[1]非R能力!$B$8:$F$558,$C893+1,0)</f>
        <v>27315.716244665207</v>
      </c>
      <c r="T893" s="3">
        <f>INDEX([1]非R能力!$H$9:$H$558,D893)</f>
        <v>25517.568530530058</v>
      </c>
      <c r="U893" s="3">
        <f>IF(E893="小怪",0,IF(INDEX([1]非R能力!$FK$9:$FK$558,C893)=0,0,10))</f>
        <v>0</v>
      </c>
      <c r="V893" s="3">
        <f>IF(E893="小怪",0,IF(INDEX([1]非R能力!$FH$9:$FH$558,C893)=0,0,5000))</f>
        <v>0</v>
      </c>
      <c r="W893" s="3">
        <f>HLOOKUP(W$5,[2]人物技能基础!$O$3:$Q$553,$C893+1,0)</f>
        <v>3.637142857142857</v>
      </c>
      <c r="X893" s="3">
        <f>HLOOKUP(X$5,[2]人物技能基础!$O$3:$Q$553,$C893+1,0)</f>
        <v>2.0186428571428574</v>
      </c>
      <c r="Y893" s="3">
        <f>HLOOKUP(Y$5,[2]人物技能基础!$O$3:$Q$553,$C893+1,0)</f>
        <v>99.964285714285708</v>
      </c>
      <c r="Z893" s="3">
        <f t="shared" si="79"/>
        <v>673435</v>
      </c>
      <c r="AA893" s="3">
        <f t="shared" si="80"/>
        <v>14381</v>
      </c>
      <c r="AB893" s="3">
        <f t="shared" si="81"/>
        <v>0</v>
      </c>
      <c r="AC893" s="3">
        <f t="shared" si="82"/>
        <v>27315</v>
      </c>
      <c r="AD893" s="3">
        <f t="shared" si="83"/>
        <v>20513</v>
      </c>
    </row>
    <row r="894" spans="1:30" x14ac:dyDescent="0.15">
      <c r="A894" s="3">
        <v>889</v>
      </c>
      <c r="B894" s="3" t="str">
        <f t="shared" si="78"/>
        <v>关卡889小怪</v>
      </c>
      <c r="C894" s="3">
        <f>INDEX([3]关卡!$J$19:$J$2018,A894)</f>
        <v>356</v>
      </c>
      <c r="D894" s="3">
        <f>INDEX([3]关卡!$N$19:$N$2018,A894)</f>
        <v>356</v>
      </c>
      <c r="E894" s="3" t="s">
        <v>24</v>
      </c>
      <c r="F894" s="3" t="s">
        <v>26</v>
      </c>
      <c r="G894" s="3">
        <v>3</v>
      </c>
      <c r="H894" s="3">
        <v>0</v>
      </c>
      <c r="I894" s="3">
        <v>0</v>
      </c>
      <c r="J894" s="4">
        <v>1</v>
      </c>
      <c r="K894" s="4">
        <v>1</v>
      </c>
      <c r="L894" s="4">
        <v>2</v>
      </c>
      <c r="M894" s="3">
        <v>15</v>
      </c>
      <c r="N894" s="3">
        <v>2</v>
      </c>
      <c r="O894" s="3">
        <f>HLOOKUP(O$5,[1]非R能力!$B$8:$F$558,$C894+1,0)</f>
        <v>846184.96297188941</v>
      </c>
      <c r="P894" s="3">
        <f>HLOOKUP(P$5,[1]非R能力!$B$8:$F$558,$C894+1,0)</f>
        <v>126312.84197205857</v>
      </c>
      <c r="Q894" s="3">
        <f>HLOOKUP(Q$5,[1]非R能力!$B$8:$F$558,$C894+1,0)</f>
        <v>71905.967968333178</v>
      </c>
      <c r="R894" s="3">
        <f>HLOOKUP(R$5,[1]非R能力!$B$8:$F$558,$C894+1,0)</f>
        <v>20513.529381689856</v>
      </c>
      <c r="S894" s="3">
        <f>HLOOKUP(S$5,[1]非R能力!$B$8:$F$558,$C894+1,0)</f>
        <v>27315.716244665207</v>
      </c>
      <c r="T894" s="3">
        <f>INDEX([1]非R能力!$H$9:$H$558,D894)</f>
        <v>25517.568530530058</v>
      </c>
      <c r="U894" s="3">
        <f>IF(E894="小怪",0,IF(INDEX([1]非R能力!$FK$9:$FK$558,C894)=0,0,10))</f>
        <v>0</v>
      </c>
      <c r="V894" s="3">
        <f>IF(E894="小怪",0,IF(INDEX([1]非R能力!$FH$9:$FH$558,C894)=0,0,5000))</f>
        <v>0</v>
      </c>
      <c r="W894" s="3">
        <f>HLOOKUP(W$5,[2]人物技能基础!$O$3:$Q$553,$C894+1,0)</f>
        <v>3.637142857142857</v>
      </c>
      <c r="X894" s="3">
        <f>HLOOKUP(X$5,[2]人物技能基础!$O$3:$Q$553,$C894+1,0)</f>
        <v>2.0186428571428574</v>
      </c>
      <c r="Y894" s="3">
        <f>HLOOKUP(Y$5,[2]人物技能基础!$O$3:$Q$553,$C894+1,0)</f>
        <v>99.964285714285708</v>
      </c>
      <c r="Z894" s="3">
        <f t="shared" si="79"/>
        <v>673435</v>
      </c>
      <c r="AA894" s="3">
        <f t="shared" si="80"/>
        <v>14381</v>
      </c>
      <c r="AB894" s="3">
        <f t="shared" si="81"/>
        <v>0</v>
      </c>
      <c r="AC894" s="3">
        <f t="shared" si="82"/>
        <v>27315</v>
      </c>
      <c r="AD894" s="3">
        <f t="shared" si="83"/>
        <v>20513</v>
      </c>
    </row>
    <row r="895" spans="1:30" x14ac:dyDescent="0.15">
      <c r="A895" s="3">
        <v>890</v>
      </c>
      <c r="B895" s="3" t="str">
        <f t="shared" si="78"/>
        <v>关卡890小怪</v>
      </c>
      <c r="C895" s="3">
        <f>INDEX([3]关卡!$J$19:$J$2018,A895)</f>
        <v>356</v>
      </c>
      <c r="D895" s="3">
        <f>INDEX([3]关卡!$N$19:$N$2018,A895)</f>
        <v>356</v>
      </c>
      <c r="E895" s="3" t="s">
        <v>24</v>
      </c>
      <c r="F895" s="3" t="s">
        <v>26</v>
      </c>
      <c r="G895" s="3">
        <v>3</v>
      </c>
      <c r="H895" s="3">
        <v>0</v>
      </c>
      <c r="I895" s="3">
        <v>0</v>
      </c>
      <c r="J895" s="4">
        <v>1</v>
      </c>
      <c r="K895" s="4">
        <v>1</v>
      </c>
      <c r="L895" s="4">
        <v>2</v>
      </c>
      <c r="M895" s="3">
        <v>15</v>
      </c>
      <c r="N895" s="3">
        <v>2</v>
      </c>
      <c r="O895" s="3">
        <f>HLOOKUP(O$5,[1]非R能力!$B$8:$F$558,$C895+1,0)</f>
        <v>846184.96297188941</v>
      </c>
      <c r="P895" s="3">
        <f>HLOOKUP(P$5,[1]非R能力!$B$8:$F$558,$C895+1,0)</f>
        <v>126312.84197205857</v>
      </c>
      <c r="Q895" s="3">
        <f>HLOOKUP(Q$5,[1]非R能力!$B$8:$F$558,$C895+1,0)</f>
        <v>71905.967968333178</v>
      </c>
      <c r="R895" s="3">
        <f>HLOOKUP(R$5,[1]非R能力!$B$8:$F$558,$C895+1,0)</f>
        <v>20513.529381689856</v>
      </c>
      <c r="S895" s="3">
        <f>HLOOKUP(S$5,[1]非R能力!$B$8:$F$558,$C895+1,0)</f>
        <v>27315.716244665207</v>
      </c>
      <c r="T895" s="3">
        <f>INDEX([1]非R能力!$H$9:$H$558,D895)</f>
        <v>25517.568530530058</v>
      </c>
      <c r="U895" s="3">
        <f>IF(E895="小怪",0,IF(INDEX([1]非R能力!$FK$9:$FK$558,C895)=0,0,10))</f>
        <v>0</v>
      </c>
      <c r="V895" s="3">
        <f>IF(E895="小怪",0,IF(INDEX([1]非R能力!$FH$9:$FH$558,C895)=0,0,5000))</f>
        <v>0</v>
      </c>
      <c r="W895" s="3">
        <f>HLOOKUP(W$5,[2]人物技能基础!$O$3:$Q$553,$C895+1,0)</f>
        <v>3.637142857142857</v>
      </c>
      <c r="X895" s="3">
        <f>HLOOKUP(X$5,[2]人物技能基础!$O$3:$Q$553,$C895+1,0)</f>
        <v>2.0186428571428574</v>
      </c>
      <c r="Y895" s="3">
        <f>HLOOKUP(Y$5,[2]人物技能基础!$O$3:$Q$553,$C895+1,0)</f>
        <v>99.964285714285708</v>
      </c>
      <c r="Z895" s="3">
        <f t="shared" si="79"/>
        <v>673435</v>
      </c>
      <c r="AA895" s="3">
        <f t="shared" si="80"/>
        <v>14381</v>
      </c>
      <c r="AB895" s="3">
        <f t="shared" si="81"/>
        <v>0</v>
      </c>
      <c r="AC895" s="3">
        <f t="shared" si="82"/>
        <v>27315</v>
      </c>
      <c r="AD895" s="3">
        <f t="shared" si="83"/>
        <v>20513</v>
      </c>
    </row>
    <row r="896" spans="1:30" x14ac:dyDescent="0.15">
      <c r="A896" s="3">
        <v>891</v>
      </c>
      <c r="B896" s="3" t="str">
        <f t="shared" si="78"/>
        <v>关卡891小怪</v>
      </c>
      <c r="C896" s="3">
        <f>INDEX([3]关卡!$J$19:$J$2018,A896)</f>
        <v>357</v>
      </c>
      <c r="D896" s="3">
        <f>INDEX([3]关卡!$N$19:$N$2018,A896)</f>
        <v>357</v>
      </c>
      <c r="E896" s="3" t="s">
        <v>24</v>
      </c>
      <c r="F896" s="3" t="s">
        <v>26</v>
      </c>
      <c r="G896" s="3">
        <v>3</v>
      </c>
      <c r="H896" s="3">
        <v>0</v>
      </c>
      <c r="I896" s="3">
        <v>0</v>
      </c>
      <c r="J896" s="4">
        <v>1</v>
      </c>
      <c r="K896" s="4">
        <v>1</v>
      </c>
      <c r="L896" s="4">
        <v>2</v>
      </c>
      <c r="M896" s="3">
        <v>15</v>
      </c>
      <c r="N896" s="3">
        <v>2</v>
      </c>
      <c r="O896" s="3">
        <f>HLOOKUP(O$5,[1]非R能力!$B$8:$F$558,$C896+1,0)</f>
        <v>852396.22480000532</v>
      </c>
      <c r="P896" s="3">
        <f>HLOOKUP(P$5,[1]非R能力!$B$8:$F$558,$C896+1,0)</f>
        <v>127049.34143654117</v>
      </c>
      <c r="Q896" s="3">
        <f>HLOOKUP(Q$5,[1]非R能力!$B$8:$F$558,$C896+1,0)</f>
        <v>72237.919852365783</v>
      </c>
      <c r="R896" s="3">
        <f>HLOOKUP(R$5,[1]非R能力!$B$8:$F$558,$C896+1,0)</f>
        <v>20600.671866087574</v>
      </c>
      <c r="S896" s="3">
        <f>HLOOKUP(S$5,[1]非R能力!$B$8:$F$558,$C896+1,0)</f>
        <v>27419.88062325471</v>
      </c>
      <c r="T896" s="3">
        <f>INDEX([1]非R能力!$H$9:$H$558,D896)</f>
        <v>25675.124820249061</v>
      </c>
      <c r="U896" s="3">
        <f>IF(E896="小怪",0,IF(INDEX([1]非R能力!$FK$9:$FK$558,C896)=0,0,10))</f>
        <v>0</v>
      </c>
      <c r="V896" s="3">
        <f>IF(E896="小怪",0,IF(INDEX([1]非R能力!$FH$9:$FH$558,C896)=0,0,5000))</f>
        <v>0</v>
      </c>
      <c r="W896" s="3">
        <f>HLOOKUP(W$5,[2]人物技能基础!$O$3:$Q$553,$C896+1,0)</f>
        <v>3.637142857142857</v>
      </c>
      <c r="X896" s="3">
        <f>HLOOKUP(X$5,[2]人物技能基础!$O$3:$Q$553,$C896+1,0)</f>
        <v>2.0186428571428574</v>
      </c>
      <c r="Y896" s="3">
        <f>HLOOKUP(Y$5,[2]人物技能基础!$O$3:$Q$553,$C896+1,0)</f>
        <v>99.964285714285708</v>
      </c>
      <c r="Z896" s="3">
        <f t="shared" si="79"/>
        <v>677381</v>
      </c>
      <c r="AA896" s="3">
        <f t="shared" si="80"/>
        <v>14447</v>
      </c>
      <c r="AB896" s="3">
        <f t="shared" si="81"/>
        <v>0</v>
      </c>
      <c r="AC896" s="3">
        <f t="shared" si="82"/>
        <v>27419</v>
      </c>
      <c r="AD896" s="3">
        <f t="shared" si="83"/>
        <v>20600</v>
      </c>
    </row>
    <row r="897" spans="1:30" x14ac:dyDescent="0.15">
      <c r="A897" s="3">
        <v>892</v>
      </c>
      <c r="B897" s="3" t="str">
        <f t="shared" si="78"/>
        <v>关卡892小怪</v>
      </c>
      <c r="C897" s="3">
        <f>INDEX([3]关卡!$J$19:$J$2018,A897)</f>
        <v>357</v>
      </c>
      <c r="D897" s="3">
        <f>INDEX([3]关卡!$N$19:$N$2018,A897)</f>
        <v>357</v>
      </c>
      <c r="E897" s="3" t="s">
        <v>24</v>
      </c>
      <c r="F897" s="3" t="s">
        <v>26</v>
      </c>
      <c r="G897" s="3">
        <v>3</v>
      </c>
      <c r="H897" s="3">
        <v>0</v>
      </c>
      <c r="I897" s="3">
        <v>0</v>
      </c>
      <c r="J897" s="4">
        <v>1</v>
      </c>
      <c r="K897" s="4">
        <v>1</v>
      </c>
      <c r="L897" s="4">
        <v>2</v>
      </c>
      <c r="M897" s="3">
        <v>15</v>
      </c>
      <c r="N897" s="3">
        <v>2</v>
      </c>
      <c r="O897" s="3">
        <f>HLOOKUP(O$5,[1]非R能力!$B$8:$F$558,$C897+1,0)</f>
        <v>852396.22480000532</v>
      </c>
      <c r="P897" s="3">
        <f>HLOOKUP(P$5,[1]非R能力!$B$8:$F$558,$C897+1,0)</f>
        <v>127049.34143654117</v>
      </c>
      <c r="Q897" s="3">
        <f>HLOOKUP(Q$5,[1]非R能力!$B$8:$F$558,$C897+1,0)</f>
        <v>72237.919852365783</v>
      </c>
      <c r="R897" s="3">
        <f>HLOOKUP(R$5,[1]非R能力!$B$8:$F$558,$C897+1,0)</f>
        <v>20600.671866087574</v>
      </c>
      <c r="S897" s="3">
        <f>HLOOKUP(S$5,[1]非R能力!$B$8:$F$558,$C897+1,0)</f>
        <v>27419.88062325471</v>
      </c>
      <c r="T897" s="3">
        <f>INDEX([1]非R能力!$H$9:$H$558,D897)</f>
        <v>25675.124820249061</v>
      </c>
      <c r="U897" s="3">
        <f>IF(E897="小怪",0,IF(INDEX([1]非R能力!$FK$9:$FK$558,C897)=0,0,10))</f>
        <v>0</v>
      </c>
      <c r="V897" s="3">
        <f>IF(E897="小怪",0,IF(INDEX([1]非R能力!$FH$9:$FH$558,C897)=0,0,5000))</f>
        <v>0</v>
      </c>
      <c r="W897" s="3">
        <f>HLOOKUP(W$5,[2]人物技能基础!$O$3:$Q$553,$C897+1,0)</f>
        <v>3.637142857142857</v>
      </c>
      <c r="X897" s="3">
        <f>HLOOKUP(X$5,[2]人物技能基础!$O$3:$Q$553,$C897+1,0)</f>
        <v>2.0186428571428574</v>
      </c>
      <c r="Y897" s="3">
        <f>HLOOKUP(Y$5,[2]人物技能基础!$O$3:$Q$553,$C897+1,0)</f>
        <v>99.964285714285708</v>
      </c>
      <c r="Z897" s="3">
        <f t="shared" si="79"/>
        <v>677381</v>
      </c>
      <c r="AA897" s="3">
        <f t="shared" si="80"/>
        <v>14447</v>
      </c>
      <c r="AB897" s="3">
        <f t="shared" si="81"/>
        <v>0</v>
      </c>
      <c r="AC897" s="3">
        <f t="shared" si="82"/>
        <v>27419</v>
      </c>
      <c r="AD897" s="3">
        <f t="shared" si="83"/>
        <v>20600</v>
      </c>
    </row>
    <row r="898" spans="1:30" x14ac:dyDescent="0.15">
      <c r="A898" s="3">
        <v>893</v>
      </c>
      <c r="B898" s="3" t="str">
        <f t="shared" si="78"/>
        <v>关卡893小怪</v>
      </c>
      <c r="C898" s="3">
        <f>INDEX([3]关卡!$J$19:$J$2018,A898)</f>
        <v>357</v>
      </c>
      <c r="D898" s="3">
        <f>INDEX([3]关卡!$N$19:$N$2018,A898)</f>
        <v>357</v>
      </c>
      <c r="E898" s="3" t="s">
        <v>24</v>
      </c>
      <c r="F898" s="3" t="s">
        <v>26</v>
      </c>
      <c r="G898" s="3">
        <v>3</v>
      </c>
      <c r="H898" s="3">
        <v>0</v>
      </c>
      <c r="I898" s="3">
        <v>0</v>
      </c>
      <c r="J898" s="4">
        <v>1</v>
      </c>
      <c r="K898" s="4">
        <v>1</v>
      </c>
      <c r="L898" s="4">
        <v>2</v>
      </c>
      <c r="M898" s="3">
        <v>15</v>
      </c>
      <c r="N898" s="3">
        <v>2</v>
      </c>
      <c r="O898" s="3">
        <f>HLOOKUP(O$5,[1]非R能力!$B$8:$F$558,$C898+1,0)</f>
        <v>852396.22480000532</v>
      </c>
      <c r="P898" s="3">
        <f>HLOOKUP(P$5,[1]非R能力!$B$8:$F$558,$C898+1,0)</f>
        <v>127049.34143654117</v>
      </c>
      <c r="Q898" s="3">
        <f>HLOOKUP(Q$5,[1]非R能力!$B$8:$F$558,$C898+1,0)</f>
        <v>72237.919852365783</v>
      </c>
      <c r="R898" s="3">
        <f>HLOOKUP(R$5,[1]非R能力!$B$8:$F$558,$C898+1,0)</f>
        <v>20600.671866087574</v>
      </c>
      <c r="S898" s="3">
        <f>HLOOKUP(S$5,[1]非R能力!$B$8:$F$558,$C898+1,0)</f>
        <v>27419.88062325471</v>
      </c>
      <c r="T898" s="3">
        <f>INDEX([1]非R能力!$H$9:$H$558,D898)</f>
        <v>25675.124820249061</v>
      </c>
      <c r="U898" s="3">
        <f>IF(E898="小怪",0,IF(INDEX([1]非R能力!$FK$9:$FK$558,C898)=0,0,10))</f>
        <v>0</v>
      </c>
      <c r="V898" s="3">
        <f>IF(E898="小怪",0,IF(INDEX([1]非R能力!$FH$9:$FH$558,C898)=0,0,5000))</f>
        <v>0</v>
      </c>
      <c r="W898" s="3">
        <f>HLOOKUP(W$5,[2]人物技能基础!$O$3:$Q$553,$C898+1,0)</f>
        <v>3.637142857142857</v>
      </c>
      <c r="X898" s="3">
        <f>HLOOKUP(X$5,[2]人物技能基础!$O$3:$Q$553,$C898+1,0)</f>
        <v>2.0186428571428574</v>
      </c>
      <c r="Y898" s="3">
        <f>HLOOKUP(Y$5,[2]人物技能基础!$O$3:$Q$553,$C898+1,0)</f>
        <v>99.964285714285708</v>
      </c>
      <c r="Z898" s="3">
        <f t="shared" si="79"/>
        <v>677381</v>
      </c>
      <c r="AA898" s="3">
        <f t="shared" si="80"/>
        <v>14447</v>
      </c>
      <c r="AB898" s="3">
        <f t="shared" si="81"/>
        <v>0</v>
      </c>
      <c r="AC898" s="3">
        <f t="shared" si="82"/>
        <v>27419</v>
      </c>
      <c r="AD898" s="3">
        <f t="shared" si="83"/>
        <v>20600</v>
      </c>
    </row>
    <row r="899" spans="1:30" x14ac:dyDescent="0.15">
      <c r="A899" s="3">
        <v>894</v>
      </c>
      <c r="B899" s="3" t="str">
        <f t="shared" si="78"/>
        <v>关卡894小怪</v>
      </c>
      <c r="C899" s="3">
        <f>INDEX([3]关卡!$J$19:$J$2018,A899)</f>
        <v>357</v>
      </c>
      <c r="D899" s="3">
        <f>INDEX([3]关卡!$N$19:$N$2018,A899)</f>
        <v>357</v>
      </c>
      <c r="E899" s="3" t="s">
        <v>24</v>
      </c>
      <c r="F899" s="3" t="s">
        <v>26</v>
      </c>
      <c r="G899" s="3">
        <v>3</v>
      </c>
      <c r="H899" s="3">
        <v>0</v>
      </c>
      <c r="I899" s="3">
        <v>0</v>
      </c>
      <c r="J899" s="4">
        <v>1</v>
      </c>
      <c r="K899" s="4">
        <v>1</v>
      </c>
      <c r="L899" s="4">
        <v>2</v>
      </c>
      <c r="M899" s="3">
        <v>15</v>
      </c>
      <c r="N899" s="3">
        <v>2</v>
      </c>
      <c r="O899" s="3">
        <f>HLOOKUP(O$5,[1]非R能力!$B$8:$F$558,$C899+1,0)</f>
        <v>852396.22480000532</v>
      </c>
      <c r="P899" s="3">
        <f>HLOOKUP(P$5,[1]非R能力!$B$8:$F$558,$C899+1,0)</f>
        <v>127049.34143654117</v>
      </c>
      <c r="Q899" s="3">
        <f>HLOOKUP(Q$5,[1]非R能力!$B$8:$F$558,$C899+1,0)</f>
        <v>72237.919852365783</v>
      </c>
      <c r="R899" s="3">
        <f>HLOOKUP(R$5,[1]非R能力!$B$8:$F$558,$C899+1,0)</f>
        <v>20600.671866087574</v>
      </c>
      <c r="S899" s="3">
        <f>HLOOKUP(S$5,[1]非R能力!$B$8:$F$558,$C899+1,0)</f>
        <v>27419.88062325471</v>
      </c>
      <c r="T899" s="3">
        <f>INDEX([1]非R能力!$H$9:$H$558,D899)</f>
        <v>25675.124820249061</v>
      </c>
      <c r="U899" s="3">
        <f>IF(E899="小怪",0,IF(INDEX([1]非R能力!$FK$9:$FK$558,C899)=0,0,10))</f>
        <v>0</v>
      </c>
      <c r="V899" s="3">
        <f>IF(E899="小怪",0,IF(INDEX([1]非R能力!$FH$9:$FH$558,C899)=0,0,5000))</f>
        <v>0</v>
      </c>
      <c r="W899" s="3">
        <f>HLOOKUP(W$5,[2]人物技能基础!$O$3:$Q$553,$C899+1,0)</f>
        <v>3.637142857142857</v>
      </c>
      <c r="X899" s="3">
        <f>HLOOKUP(X$5,[2]人物技能基础!$O$3:$Q$553,$C899+1,0)</f>
        <v>2.0186428571428574</v>
      </c>
      <c r="Y899" s="3">
        <f>HLOOKUP(Y$5,[2]人物技能基础!$O$3:$Q$553,$C899+1,0)</f>
        <v>99.964285714285708</v>
      </c>
      <c r="Z899" s="3">
        <f t="shared" si="79"/>
        <v>677381</v>
      </c>
      <c r="AA899" s="3">
        <f t="shared" si="80"/>
        <v>14447</v>
      </c>
      <c r="AB899" s="3">
        <f t="shared" si="81"/>
        <v>0</v>
      </c>
      <c r="AC899" s="3">
        <f t="shared" si="82"/>
        <v>27419</v>
      </c>
      <c r="AD899" s="3">
        <f t="shared" si="83"/>
        <v>20600</v>
      </c>
    </row>
    <row r="900" spans="1:30" x14ac:dyDescent="0.15">
      <c r="A900" s="3">
        <v>895</v>
      </c>
      <c r="B900" s="3" t="str">
        <f t="shared" si="78"/>
        <v>关卡895小怪</v>
      </c>
      <c r="C900" s="3">
        <f>INDEX([3]关卡!$J$19:$J$2018,A900)</f>
        <v>357</v>
      </c>
      <c r="D900" s="3">
        <f>INDEX([3]关卡!$N$19:$N$2018,A900)</f>
        <v>357</v>
      </c>
      <c r="E900" s="3" t="s">
        <v>24</v>
      </c>
      <c r="F900" s="3" t="s">
        <v>26</v>
      </c>
      <c r="G900" s="3">
        <v>3</v>
      </c>
      <c r="H900" s="3">
        <v>0</v>
      </c>
      <c r="I900" s="3">
        <v>0</v>
      </c>
      <c r="J900" s="4">
        <v>1</v>
      </c>
      <c r="K900" s="4">
        <v>1</v>
      </c>
      <c r="L900" s="4">
        <v>2</v>
      </c>
      <c r="M900" s="3">
        <v>15</v>
      </c>
      <c r="N900" s="3">
        <v>2</v>
      </c>
      <c r="O900" s="3">
        <f>HLOOKUP(O$5,[1]非R能力!$B$8:$F$558,$C900+1,0)</f>
        <v>852396.22480000532</v>
      </c>
      <c r="P900" s="3">
        <f>HLOOKUP(P$5,[1]非R能力!$B$8:$F$558,$C900+1,0)</f>
        <v>127049.34143654117</v>
      </c>
      <c r="Q900" s="3">
        <f>HLOOKUP(Q$5,[1]非R能力!$B$8:$F$558,$C900+1,0)</f>
        <v>72237.919852365783</v>
      </c>
      <c r="R900" s="3">
        <f>HLOOKUP(R$5,[1]非R能力!$B$8:$F$558,$C900+1,0)</f>
        <v>20600.671866087574</v>
      </c>
      <c r="S900" s="3">
        <f>HLOOKUP(S$5,[1]非R能力!$B$8:$F$558,$C900+1,0)</f>
        <v>27419.88062325471</v>
      </c>
      <c r="T900" s="3">
        <f>INDEX([1]非R能力!$H$9:$H$558,D900)</f>
        <v>25675.124820249061</v>
      </c>
      <c r="U900" s="3">
        <f>IF(E900="小怪",0,IF(INDEX([1]非R能力!$FK$9:$FK$558,C900)=0,0,10))</f>
        <v>0</v>
      </c>
      <c r="V900" s="3">
        <f>IF(E900="小怪",0,IF(INDEX([1]非R能力!$FH$9:$FH$558,C900)=0,0,5000))</f>
        <v>0</v>
      </c>
      <c r="W900" s="3">
        <f>HLOOKUP(W$5,[2]人物技能基础!$O$3:$Q$553,$C900+1,0)</f>
        <v>3.637142857142857</v>
      </c>
      <c r="X900" s="3">
        <f>HLOOKUP(X$5,[2]人物技能基础!$O$3:$Q$553,$C900+1,0)</f>
        <v>2.0186428571428574</v>
      </c>
      <c r="Y900" s="3">
        <f>HLOOKUP(Y$5,[2]人物技能基础!$O$3:$Q$553,$C900+1,0)</f>
        <v>99.964285714285708</v>
      </c>
      <c r="Z900" s="3">
        <f t="shared" si="79"/>
        <v>677381</v>
      </c>
      <c r="AA900" s="3">
        <f t="shared" si="80"/>
        <v>14447</v>
      </c>
      <c r="AB900" s="3">
        <f t="shared" si="81"/>
        <v>0</v>
      </c>
      <c r="AC900" s="3">
        <f t="shared" si="82"/>
        <v>27419</v>
      </c>
      <c r="AD900" s="3">
        <f t="shared" si="83"/>
        <v>20600</v>
      </c>
    </row>
    <row r="901" spans="1:30" x14ac:dyDescent="0.15">
      <c r="A901" s="3">
        <v>896</v>
      </c>
      <c r="B901" s="3" t="str">
        <f t="shared" si="78"/>
        <v>关卡896小怪</v>
      </c>
      <c r="C901" s="3">
        <f>INDEX([3]关卡!$J$19:$J$2018,A901)</f>
        <v>357</v>
      </c>
      <c r="D901" s="3">
        <f>INDEX([3]关卡!$N$19:$N$2018,A901)</f>
        <v>357</v>
      </c>
      <c r="E901" s="3" t="s">
        <v>24</v>
      </c>
      <c r="F901" s="3" t="s">
        <v>26</v>
      </c>
      <c r="G901" s="3">
        <v>3</v>
      </c>
      <c r="H901" s="3">
        <v>0</v>
      </c>
      <c r="I901" s="3">
        <v>0</v>
      </c>
      <c r="J901" s="4">
        <v>1</v>
      </c>
      <c r="K901" s="4">
        <v>1</v>
      </c>
      <c r="L901" s="4">
        <v>2</v>
      </c>
      <c r="M901" s="3">
        <v>15</v>
      </c>
      <c r="N901" s="3">
        <v>2</v>
      </c>
      <c r="O901" s="3">
        <f>HLOOKUP(O$5,[1]非R能力!$B$8:$F$558,$C901+1,0)</f>
        <v>852396.22480000532</v>
      </c>
      <c r="P901" s="3">
        <f>HLOOKUP(P$5,[1]非R能力!$B$8:$F$558,$C901+1,0)</f>
        <v>127049.34143654117</v>
      </c>
      <c r="Q901" s="3">
        <f>HLOOKUP(Q$5,[1]非R能力!$B$8:$F$558,$C901+1,0)</f>
        <v>72237.919852365783</v>
      </c>
      <c r="R901" s="3">
        <f>HLOOKUP(R$5,[1]非R能力!$B$8:$F$558,$C901+1,0)</f>
        <v>20600.671866087574</v>
      </c>
      <c r="S901" s="3">
        <f>HLOOKUP(S$5,[1]非R能力!$B$8:$F$558,$C901+1,0)</f>
        <v>27419.88062325471</v>
      </c>
      <c r="T901" s="3">
        <f>INDEX([1]非R能力!$H$9:$H$558,D901)</f>
        <v>25675.124820249061</v>
      </c>
      <c r="U901" s="3">
        <f>IF(E901="小怪",0,IF(INDEX([1]非R能力!$FK$9:$FK$558,C901)=0,0,10))</f>
        <v>0</v>
      </c>
      <c r="V901" s="3">
        <f>IF(E901="小怪",0,IF(INDEX([1]非R能力!$FH$9:$FH$558,C901)=0,0,5000))</f>
        <v>0</v>
      </c>
      <c r="W901" s="3">
        <f>HLOOKUP(W$5,[2]人物技能基础!$O$3:$Q$553,$C901+1,0)</f>
        <v>3.637142857142857</v>
      </c>
      <c r="X901" s="3">
        <f>HLOOKUP(X$5,[2]人物技能基础!$O$3:$Q$553,$C901+1,0)</f>
        <v>2.0186428571428574</v>
      </c>
      <c r="Y901" s="3">
        <f>HLOOKUP(Y$5,[2]人物技能基础!$O$3:$Q$553,$C901+1,0)</f>
        <v>99.964285714285708</v>
      </c>
      <c r="Z901" s="3">
        <f t="shared" si="79"/>
        <v>677381</v>
      </c>
      <c r="AA901" s="3">
        <f t="shared" si="80"/>
        <v>14447</v>
      </c>
      <c r="AB901" s="3">
        <f t="shared" si="81"/>
        <v>0</v>
      </c>
      <c r="AC901" s="3">
        <f t="shared" si="82"/>
        <v>27419</v>
      </c>
      <c r="AD901" s="3">
        <f t="shared" si="83"/>
        <v>20600</v>
      </c>
    </row>
    <row r="902" spans="1:30" x14ac:dyDescent="0.15">
      <c r="A902" s="3">
        <v>897</v>
      </c>
      <c r="B902" s="3" t="str">
        <f t="shared" si="78"/>
        <v>关卡897小怪</v>
      </c>
      <c r="C902" s="3">
        <f>INDEX([3]关卡!$J$19:$J$2018,A902)</f>
        <v>358</v>
      </c>
      <c r="D902" s="3">
        <f>INDEX([3]关卡!$N$19:$N$2018,A902)</f>
        <v>358</v>
      </c>
      <c r="E902" s="3" t="s">
        <v>24</v>
      </c>
      <c r="F902" s="3" t="s">
        <v>26</v>
      </c>
      <c r="G902" s="3">
        <v>3</v>
      </c>
      <c r="H902" s="3">
        <v>0</v>
      </c>
      <c r="I902" s="3">
        <v>0</v>
      </c>
      <c r="J902" s="4">
        <v>1</v>
      </c>
      <c r="K902" s="4">
        <v>1</v>
      </c>
      <c r="L902" s="4">
        <v>2</v>
      </c>
      <c r="M902" s="3">
        <v>15</v>
      </c>
      <c r="N902" s="3">
        <v>2</v>
      </c>
      <c r="O902" s="3">
        <f>HLOOKUP(O$5,[1]非R能力!$B$8:$F$558,$C902+1,0)</f>
        <v>859149.42371756607</v>
      </c>
      <c r="P902" s="3">
        <f>HLOOKUP(P$5,[1]非R能力!$B$8:$F$558,$C902+1,0)</f>
        <v>127795.86727812472</v>
      </c>
      <c r="Q902" s="3">
        <f>HLOOKUP(Q$5,[1]非R能力!$B$8:$F$558,$C902+1,0)</f>
        <v>72586.358916908575</v>
      </c>
      <c r="R902" s="3">
        <f>HLOOKUP(R$5,[1]非R能力!$B$8:$F$558,$C902+1,0)</f>
        <v>21777.63065013129</v>
      </c>
      <c r="S902" s="3">
        <f>HLOOKUP(S$5,[1]非R能力!$B$8:$F$558,$C902+1,0)</f>
        <v>27544.894815579599</v>
      </c>
      <c r="T902" s="3">
        <f>INDEX([1]非R能力!$H$9:$H$558,D902)</f>
        <v>25833.447746065172</v>
      </c>
      <c r="U902" s="3">
        <f>IF(E902="小怪",0,IF(INDEX([1]非R能力!$FK$9:$FK$558,C902)=0,0,10))</f>
        <v>0</v>
      </c>
      <c r="V902" s="3">
        <f>IF(E902="小怪",0,IF(INDEX([1]非R能力!$FH$9:$FH$558,C902)=0,0,5000))</f>
        <v>0</v>
      </c>
      <c r="W902" s="3">
        <f>HLOOKUP(W$5,[2]人物技能基础!$O$3:$Q$553,$C902+1,0)</f>
        <v>3.637142857142857</v>
      </c>
      <c r="X902" s="3">
        <f>HLOOKUP(X$5,[2]人物技能基础!$O$3:$Q$553,$C902+1,0)</f>
        <v>2.0186428571428574</v>
      </c>
      <c r="Y902" s="3">
        <f>HLOOKUP(Y$5,[2]人物技能基础!$O$3:$Q$553,$C902+1,0)</f>
        <v>99.964285714285708</v>
      </c>
      <c r="Z902" s="3">
        <f t="shared" si="79"/>
        <v>681378</v>
      </c>
      <c r="AA902" s="3">
        <f t="shared" si="80"/>
        <v>14517</v>
      </c>
      <c r="AB902" s="3">
        <f t="shared" si="81"/>
        <v>0</v>
      </c>
      <c r="AC902" s="3">
        <f t="shared" si="82"/>
        <v>27544</v>
      </c>
      <c r="AD902" s="3">
        <f t="shared" si="83"/>
        <v>21777</v>
      </c>
    </row>
    <row r="903" spans="1:30" x14ac:dyDescent="0.15">
      <c r="A903" s="3">
        <v>898</v>
      </c>
      <c r="B903" s="3" t="str">
        <f t="shared" ref="B903:B966" si="84">"关卡"&amp;A903&amp;E903</f>
        <v>关卡898小怪</v>
      </c>
      <c r="C903" s="3">
        <f>INDEX([3]关卡!$J$19:$J$2018,A903)</f>
        <v>358</v>
      </c>
      <c r="D903" s="3">
        <f>INDEX([3]关卡!$N$19:$N$2018,A903)</f>
        <v>358</v>
      </c>
      <c r="E903" s="3" t="s">
        <v>24</v>
      </c>
      <c r="F903" s="3" t="s">
        <v>26</v>
      </c>
      <c r="G903" s="3">
        <v>3</v>
      </c>
      <c r="H903" s="3">
        <v>0</v>
      </c>
      <c r="I903" s="3">
        <v>0</v>
      </c>
      <c r="J903" s="4">
        <v>1</v>
      </c>
      <c r="K903" s="4">
        <v>1</v>
      </c>
      <c r="L903" s="4">
        <v>2</v>
      </c>
      <c r="M903" s="3">
        <v>15</v>
      </c>
      <c r="N903" s="3">
        <v>2</v>
      </c>
      <c r="O903" s="3">
        <f>HLOOKUP(O$5,[1]非R能力!$B$8:$F$558,$C903+1,0)</f>
        <v>859149.42371756607</v>
      </c>
      <c r="P903" s="3">
        <f>HLOOKUP(P$5,[1]非R能力!$B$8:$F$558,$C903+1,0)</f>
        <v>127795.86727812472</v>
      </c>
      <c r="Q903" s="3">
        <f>HLOOKUP(Q$5,[1]非R能力!$B$8:$F$558,$C903+1,0)</f>
        <v>72586.358916908575</v>
      </c>
      <c r="R903" s="3">
        <f>HLOOKUP(R$5,[1]非R能力!$B$8:$F$558,$C903+1,0)</f>
        <v>21777.63065013129</v>
      </c>
      <c r="S903" s="3">
        <f>HLOOKUP(S$5,[1]非R能力!$B$8:$F$558,$C903+1,0)</f>
        <v>27544.894815579599</v>
      </c>
      <c r="T903" s="3">
        <f>INDEX([1]非R能力!$H$9:$H$558,D903)</f>
        <v>25833.447746065172</v>
      </c>
      <c r="U903" s="3">
        <f>IF(E903="小怪",0,IF(INDEX([1]非R能力!$FK$9:$FK$558,C903)=0,0,10))</f>
        <v>0</v>
      </c>
      <c r="V903" s="3">
        <f>IF(E903="小怪",0,IF(INDEX([1]非R能力!$FH$9:$FH$558,C903)=0,0,5000))</f>
        <v>0</v>
      </c>
      <c r="W903" s="3">
        <f>HLOOKUP(W$5,[2]人物技能基础!$O$3:$Q$553,$C903+1,0)</f>
        <v>3.637142857142857</v>
      </c>
      <c r="X903" s="3">
        <f>HLOOKUP(X$5,[2]人物技能基础!$O$3:$Q$553,$C903+1,0)</f>
        <v>2.0186428571428574</v>
      </c>
      <c r="Y903" s="3">
        <f>HLOOKUP(Y$5,[2]人物技能基础!$O$3:$Q$553,$C903+1,0)</f>
        <v>99.964285714285708</v>
      </c>
      <c r="Z903" s="3">
        <f t="shared" ref="Z903:Z966" si="85">INT(((P903-AB903)*X903+(Y903+T903))*G903*J903*$D$2)</f>
        <v>681378</v>
      </c>
      <c r="AA903" s="3">
        <f t="shared" ref="AA903:AA966" si="86">IF(H903=0,IF(U903=0,INT(Q903/5),IF(V903=0,INT(Q903/5),INT((V903/U903)/(1/N903*M903)/L903+Q903))),INT((IF(U903=0,0,V903/U903/(1/N903*M903))+O903/H903)/L903+Q903))</f>
        <v>14517</v>
      </c>
      <c r="AB903" s="3">
        <f t="shared" ref="AB903:AB966" si="87">INT(P903*I903)</f>
        <v>0</v>
      </c>
      <c r="AC903" s="3">
        <f t="shared" ref="AC903:AC966" si="88">INT(K903*S903)</f>
        <v>27544</v>
      </c>
      <c r="AD903" s="3">
        <f t="shared" ref="AD903:AD966" si="89">INT(R903/J903)</f>
        <v>21777</v>
      </c>
    </row>
    <row r="904" spans="1:30" x14ac:dyDescent="0.15">
      <c r="A904" s="3">
        <v>899</v>
      </c>
      <c r="B904" s="3" t="str">
        <f t="shared" si="84"/>
        <v>关卡899小怪</v>
      </c>
      <c r="C904" s="3">
        <f>INDEX([3]关卡!$J$19:$J$2018,A904)</f>
        <v>358</v>
      </c>
      <c r="D904" s="3">
        <f>INDEX([3]关卡!$N$19:$N$2018,A904)</f>
        <v>358</v>
      </c>
      <c r="E904" s="3" t="s">
        <v>24</v>
      </c>
      <c r="F904" s="3" t="s">
        <v>26</v>
      </c>
      <c r="G904" s="3">
        <v>3</v>
      </c>
      <c r="H904" s="3">
        <v>0</v>
      </c>
      <c r="I904" s="3">
        <v>0</v>
      </c>
      <c r="J904" s="4">
        <v>1</v>
      </c>
      <c r="K904" s="4">
        <v>1</v>
      </c>
      <c r="L904" s="4">
        <v>2</v>
      </c>
      <c r="M904" s="3">
        <v>15</v>
      </c>
      <c r="N904" s="3">
        <v>2</v>
      </c>
      <c r="O904" s="3">
        <f>HLOOKUP(O$5,[1]非R能力!$B$8:$F$558,$C904+1,0)</f>
        <v>859149.42371756607</v>
      </c>
      <c r="P904" s="3">
        <f>HLOOKUP(P$5,[1]非R能力!$B$8:$F$558,$C904+1,0)</f>
        <v>127795.86727812472</v>
      </c>
      <c r="Q904" s="3">
        <f>HLOOKUP(Q$5,[1]非R能力!$B$8:$F$558,$C904+1,0)</f>
        <v>72586.358916908575</v>
      </c>
      <c r="R904" s="3">
        <f>HLOOKUP(R$5,[1]非R能力!$B$8:$F$558,$C904+1,0)</f>
        <v>21777.63065013129</v>
      </c>
      <c r="S904" s="3">
        <f>HLOOKUP(S$5,[1]非R能力!$B$8:$F$558,$C904+1,0)</f>
        <v>27544.894815579599</v>
      </c>
      <c r="T904" s="3">
        <f>INDEX([1]非R能力!$H$9:$H$558,D904)</f>
        <v>25833.447746065172</v>
      </c>
      <c r="U904" s="3">
        <f>IF(E904="小怪",0,IF(INDEX([1]非R能力!$FK$9:$FK$558,C904)=0,0,10))</f>
        <v>0</v>
      </c>
      <c r="V904" s="3">
        <f>IF(E904="小怪",0,IF(INDEX([1]非R能力!$FH$9:$FH$558,C904)=0,0,5000))</f>
        <v>0</v>
      </c>
      <c r="W904" s="3">
        <f>HLOOKUP(W$5,[2]人物技能基础!$O$3:$Q$553,$C904+1,0)</f>
        <v>3.637142857142857</v>
      </c>
      <c r="X904" s="3">
        <f>HLOOKUP(X$5,[2]人物技能基础!$O$3:$Q$553,$C904+1,0)</f>
        <v>2.0186428571428574</v>
      </c>
      <c r="Y904" s="3">
        <f>HLOOKUP(Y$5,[2]人物技能基础!$O$3:$Q$553,$C904+1,0)</f>
        <v>99.964285714285708</v>
      </c>
      <c r="Z904" s="3">
        <f t="shared" si="85"/>
        <v>681378</v>
      </c>
      <c r="AA904" s="3">
        <f t="shared" si="86"/>
        <v>14517</v>
      </c>
      <c r="AB904" s="3">
        <f t="shared" si="87"/>
        <v>0</v>
      </c>
      <c r="AC904" s="3">
        <f t="shared" si="88"/>
        <v>27544</v>
      </c>
      <c r="AD904" s="3">
        <f t="shared" si="89"/>
        <v>21777</v>
      </c>
    </row>
    <row r="905" spans="1:30" x14ac:dyDescent="0.15">
      <c r="A905" s="3">
        <v>900</v>
      </c>
      <c r="B905" s="3" t="str">
        <f t="shared" si="84"/>
        <v>关卡900小怪</v>
      </c>
      <c r="C905" s="3">
        <f>INDEX([3]关卡!$J$19:$J$2018,A905)</f>
        <v>358</v>
      </c>
      <c r="D905" s="3">
        <f>INDEX([3]关卡!$N$19:$N$2018,A905)</f>
        <v>358</v>
      </c>
      <c r="E905" s="3" t="s">
        <v>24</v>
      </c>
      <c r="F905" s="3" t="s">
        <v>26</v>
      </c>
      <c r="G905" s="3">
        <v>3</v>
      </c>
      <c r="H905" s="3">
        <v>0</v>
      </c>
      <c r="I905" s="3">
        <v>0</v>
      </c>
      <c r="J905" s="4">
        <v>1</v>
      </c>
      <c r="K905" s="4">
        <v>1</v>
      </c>
      <c r="L905" s="4">
        <v>2</v>
      </c>
      <c r="M905" s="3">
        <v>15</v>
      </c>
      <c r="N905" s="3">
        <v>2</v>
      </c>
      <c r="O905" s="3">
        <f>HLOOKUP(O$5,[1]非R能力!$B$8:$F$558,$C905+1,0)</f>
        <v>859149.42371756607</v>
      </c>
      <c r="P905" s="3">
        <f>HLOOKUP(P$5,[1]非R能力!$B$8:$F$558,$C905+1,0)</f>
        <v>127795.86727812472</v>
      </c>
      <c r="Q905" s="3">
        <f>HLOOKUP(Q$5,[1]非R能力!$B$8:$F$558,$C905+1,0)</f>
        <v>72586.358916908575</v>
      </c>
      <c r="R905" s="3">
        <f>HLOOKUP(R$5,[1]非R能力!$B$8:$F$558,$C905+1,0)</f>
        <v>21777.63065013129</v>
      </c>
      <c r="S905" s="3">
        <f>HLOOKUP(S$5,[1]非R能力!$B$8:$F$558,$C905+1,0)</f>
        <v>27544.894815579599</v>
      </c>
      <c r="T905" s="3">
        <f>INDEX([1]非R能力!$H$9:$H$558,D905)</f>
        <v>25833.447746065172</v>
      </c>
      <c r="U905" s="3">
        <f>IF(E905="小怪",0,IF(INDEX([1]非R能力!$FK$9:$FK$558,C905)=0,0,10))</f>
        <v>0</v>
      </c>
      <c r="V905" s="3">
        <f>IF(E905="小怪",0,IF(INDEX([1]非R能力!$FH$9:$FH$558,C905)=0,0,5000))</f>
        <v>0</v>
      </c>
      <c r="W905" s="3">
        <f>HLOOKUP(W$5,[2]人物技能基础!$O$3:$Q$553,$C905+1,0)</f>
        <v>3.637142857142857</v>
      </c>
      <c r="X905" s="3">
        <f>HLOOKUP(X$5,[2]人物技能基础!$O$3:$Q$553,$C905+1,0)</f>
        <v>2.0186428571428574</v>
      </c>
      <c r="Y905" s="3">
        <f>HLOOKUP(Y$5,[2]人物技能基础!$O$3:$Q$553,$C905+1,0)</f>
        <v>99.964285714285708</v>
      </c>
      <c r="Z905" s="3">
        <f t="shared" si="85"/>
        <v>681378</v>
      </c>
      <c r="AA905" s="3">
        <f t="shared" si="86"/>
        <v>14517</v>
      </c>
      <c r="AB905" s="3">
        <f t="shared" si="87"/>
        <v>0</v>
      </c>
      <c r="AC905" s="3">
        <f t="shared" si="88"/>
        <v>27544</v>
      </c>
      <c r="AD905" s="3">
        <f t="shared" si="89"/>
        <v>21777</v>
      </c>
    </row>
    <row r="906" spans="1:30" x14ac:dyDescent="0.15">
      <c r="A906" s="3">
        <v>901</v>
      </c>
      <c r="B906" s="3" t="str">
        <f t="shared" si="84"/>
        <v>关卡901小怪</v>
      </c>
      <c r="C906" s="3">
        <f>INDEX([3]关卡!$J$19:$J$2018,A906)</f>
        <v>358</v>
      </c>
      <c r="D906" s="3">
        <f>INDEX([3]关卡!$N$19:$N$2018,A906)</f>
        <v>358</v>
      </c>
      <c r="E906" s="3" t="s">
        <v>24</v>
      </c>
      <c r="F906" s="3" t="s">
        <v>26</v>
      </c>
      <c r="G906" s="3">
        <v>3</v>
      </c>
      <c r="H906" s="3">
        <v>0</v>
      </c>
      <c r="I906" s="3">
        <v>0</v>
      </c>
      <c r="J906" s="4">
        <v>1</v>
      </c>
      <c r="K906" s="4">
        <v>1</v>
      </c>
      <c r="L906" s="4">
        <v>2</v>
      </c>
      <c r="M906" s="3">
        <v>15</v>
      </c>
      <c r="N906" s="3">
        <v>2</v>
      </c>
      <c r="O906" s="3">
        <f>HLOOKUP(O$5,[1]非R能力!$B$8:$F$558,$C906+1,0)</f>
        <v>859149.42371756607</v>
      </c>
      <c r="P906" s="3">
        <f>HLOOKUP(P$5,[1]非R能力!$B$8:$F$558,$C906+1,0)</f>
        <v>127795.86727812472</v>
      </c>
      <c r="Q906" s="3">
        <f>HLOOKUP(Q$5,[1]非R能力!$B$8:$F$558,$C906+1,0)</f>
        <v>72586.358916908575</v>
      </c>
      <c r="R906" s="3">
        <f>HLOOKUP(R$5,[1]非R能力!$B$8:$F$558,$C906+1,0)</f>
        <v>21777.63065013129</v>
      </c>
      <c r="S906" s="3">
        <f>HLOOKUP(S$5,[1]非R能力!$B$8:$F$558,$C906+1,0)</f>
        <v>27544.894815579599</v>
      </c>
      <c r="T906" s="3">
        <f>INDEX([1]非R能力!$H$9:$H$558,D906)</f>
        <v>25833.447746065172</v>
      </c>
      <c r="U906" s="3">
        <f>IF(E906="小怪",0,IF(INDEX([1]非R能力!$FK$9:$FK$558,C906)=0,0,10))</f>
        <v>0</v>
      </c>
      <c r="V906" s="3">
        <f>IF(E906="小怪",0,IF(INDEX([1]非R能力!$FH$9:$FH$558,C906)=0,0,5000))</f>
        <v>0</v>
      </c>
      <c r="W906" s="3">
        <f>HLOOKUP(W$5,[2]人物技能基础!$O$3:$Q$553,$C906+1,0)</f>
        <v>3.637142857142857</v>
      </c>
      <c r="X906" s="3">
        <f>HLOOKUP(X$5,[2]人物技能基础!$O$3:$Q$553,$C906+1,0)</f>
        <v>2.0186428571428574</v>
      </c>
      <c r="Y906" s="3">
        <f>HLOOKUP(Y$5,[2]人物技能基础!$O$3:$Q$553,$C906+1,0)</f>
        <v>99.964285714285708</v>
      </c>
      <c r="Z906" s="3">
        <f t="shared" si="85"/>
        <v>681378</v>
      </c>
      <c r="AA906" s="3">
        <f t="shared" si="86"/>
        <v>14517</v>
      </c>
      <c r="AB906" s="3">
        <f t="shared" si="87"/>
        <v>0</v>
      </c>
      <c r="AC906" s="3">
        <f t="shared" si="88"/>
        <v>27544</v>
      </c>
      <c r="AD906" s="3">
        <f t="shared" si="89"/>
        <v>21777</v>
      </c>
    </row>
    <row r="907" spans="1:30" x14ac:dyDescent="0.15">
      <c r="A907" s="3">
        <v>902</v>
      </c>
      <c r="B907" s="3" t="str">
        <f t="shared" si="84"/>
        <v>关卡902小怪</v>
      </c>
      <c r="C907" s="3">
        <f>INDEX([3]关卡!$J$19:$J$2018,A907)</f>
        <v>359</v>
      </c>
      <c r="D907" s="3">
        <f>INDEX([3]关卡!$N$19:$N$2018,A907)</f>
        <v>359</v>
      </c>
      <c r="E907" s="3" t="s">
        <v>24</v>
      </c>
      <c r="F907" s="3" t="s">
        <v>26</v>
      </c>
      <c r="G907" s="3">
        <v>3</v>
      </c>
      <c r="H907" s="3">
        <v>0</v>
      </c>
      <c r="I907" s="3">
        <v>0</v>
      </c>
      <c r="J907" s="4">
        <v>1</v>
      </c>
      <c r="K907" s="4">
        <v>1</v>
      </c>
      <c r="L907" s="4">
        <v>2</v>
      </c>
      <c r="M907" s="3">
        <v>15</v>
      </c>
      <c r="N907" s="3">
        <v>2</v>
      </c>
      <c r="O907" s="3">
        <f>HLOOKUP(O$5,[1]非R能力!$B$8:$F$558,$C907+1,0)</f>
        <v>871831.12044456822</v>
      </c>
      <c r="P907" s="3">
        <f>HLOOKUP(P$5,[1]非R能力!$B$8:$F$558,$C907+1,0)</f>
        <v>130111.03030422241</v>
      </c>
      <c r="Q907" s="3">
        <f>HLOOKUP(Q$5,[1]非R能力!$B$8:$F$558,$C907+1,0)</f>
        <v>74059.807990645917</v>
      </c>
      <c r="R907" s="3">
        <f>HLOOKUP(R$5,[1]非R能力!$B$8:$F$558,$C907+1,0)</f>
        <v>22179.169016468619</v>
      </c>
      <c r="S907" s="3">
        <f>HLOOKUP(S$5,[1]非R能力!$B$8:$F$558,$C907+1,0)</f>
        <v>28063.197988731845</v>
      </c>
      <c r="T907" s="3">
        <f>INDEX([1]非R能力!$H$9:$H$558,D907)</f>
        <v>25992.5402891413</v>
      </c>
      <c r="U907" s="3">
        <f>IF(E907="小怪",0,IF(INDEX([1]非R能力!$FK$9:$FK$558,C907)=0,0,10))</f>
        <v>0</v>
      </c>
      <c r="V907" s="3">
        <f>IF(E907="小怪",0,IF(INDEX([1]非R能力!$FH$9:$FH$558,C907)=0,0,5000))</f>
        <v>0</v>
      </c>
      <c r="W907" s="3">
        <f>HLOOKUP(W$5,[2]人物技能基础!$O$3:$Q$553,$C907+1,0)</f>
        <v>3.637142857142857</v>
      </c>
      <c r="X907" s="3">
        <f>HLOOKUP(X$5,[2]人物技能基础!$O$3:$Q$553,$C907+1,0)</f>
        <v>2.0186428571428574</v>
      </c>
      <c r="Y907" s="3">
        <f>HLOOKUP(Y$5,[2]人物技能基础!$O$3:$Q$553,$C907+1,0)</f>
        <v>99.964285714285708</v>
      </c>
      <c r="Z907" s="3">
        <f t="shared" si="85"/>
        <v>692976</v>
      </c>
      <c r="AA907" s="3">
        <f t="shared" si="86"/>
        <v>14811</v>
      </c>
      <c r="AB907" s="3">
        <f t="shared" si="87"/>
        <v>0</v>
      </c>
      <c r="AC907" s="3">
        <f t="shared" si="88"/>
        <v>28063</v>
      </c>
      <c r="AD907" s="3">
        <f t="shared" si="89"/>
        <v>22179</v>
      </c>
    </row>
    <row r="908" spans="1:30" x14ac:dyDescent="0.15">
      <c r="A908" s="3">
        <v>903</v>
      </c>
      <c r="B908" s="3" t="str">
        <f t="shared" si="84"/>
        <v>关卡903小怪</v>
      </c>
      <c r="C908" s="3">
        <f>INDEX([3]关卡!$J$19:$J$2018,A908)</f>
        <v>359</v>
      </c>
      <c r="D908" s="3">
        <f>INDEX([3]关卡!$N$19:$N$2018,A908)</f>
        <v>359</v>
      </c>
      <c r="E908" s="3" t="s">
        <v>24</v>
      </c>
      <c r="F908" s="3" t="s">
        <v>26</v>
      </c>
      <c r="G908" s="3">
        <v>3</v>
      </c>
      <c r="H908" s="3">
        <v>0</v>
      </c>
      <c r="I908" s="3">
        <v>0</v>
      </c>
      <c r="J908" s="4">
        <v>1</v>
      </c>
      <c r="K908" s="4">
        <v>1</v>
      </c>
      <c r="L908" s="4">
        <v>2</v>
      </c>
      <c r="M908" s="3">
        <v>15</v>
      </c>
      <c r="N908" s="3">
        <v>2</v>
      </c>
      <c r="O908" s="3">
        <f>HLOOKUP(O$5,[1]非R能力!$B$8:$F$558,$C908+1,0)</f>
        <v>871831.12044456822</v>
      </c>
      <c r="P908" s="3">
        <f>HLOOKUP(P$5,[1]非R能力!$B$8:$F$558,$C908+1,0)</f>
        <v>130111.03030422241</v>
      </c>
      <c r="Q908" s="3">
        <f>HLOOKUP(Q$5,[1]非R能力!$B$8:$F$558,$C908+1,0)</f>
        <v>74059.807990645917</v>
      </c>
      <c r="R908" s="3">
        <f>HLOOKUP(R$5,[1]非R能力!$B$8:$F$558,$C908+1,0)</f>
        <v>22179.169016468619</v>
      </c>
      <c r="S908" s="3">
        <f>HLOOKUP(S$5,[1]非R能力!$B$8:$F$558,$C908+1,0)</f>
        <v>28063.197988731845</v>
      </c>
      <c r="T908" s="3">
        <f>INDEX([1]非R能力!$H$9:$H$558,D908)</f>
        <v>25992.5402891413</v>
      </c>
      <c r="U908" s="3">
        <f>IF(E908="小怪",0,IF(INDEX([1]非R能力!$FK$9:$FK$558,C908)=0,0,10))</f>
        <v>0</v>
      </c>
      <c r="V908" s="3">
        <f>IF(E908="小怪",0,IF(INDEX([1]非R能力!$FH$9:$FH$558,C908)=0,0,5000))</f>
        <v>0</v>
      </c>
      <c r="W908" s="3">
        <f>HLOOKUP(W$5,[2]人物技能基础!$O$3:$Q$553,$C908+1,0)</f>
        <v>3.637142857142857</v>
      </c>
      <c r="X908" s="3">
        <f>HLOOKUP(X$5,[2]人物技能基础!$O$3:$Q$553,$C908+1,0)</f>
        <v>2.0186428571428574</v>
      </c>
      <c r="Y908" s="3">
        <f>HLOOKUP(Y$5,[2]人物技能基础!$O$3:$Q$553,$C908+1,0)</f>
        <v>99.964285714285708</v>
      </c>
      <c r="Z908" s="3">
        <f t="shared" si="85"/>
        <v>692976</v>
      </c>
      <c r="AA908" s="3">
        <f t="shared" si="86"/>
        <v>14811</v>
      </c>
      <c r="AB908" s="3">
        <f t="shared" si="87"/>
        <v>0</v>
      </c>
      <c r="AC908" s="3">
        <f t="shared" si="88"/>
        <v>28063</v>
      </c>
      <c r="AD908" s="3">
        <f t="shared" si="89"/>
        <v>22179</v>
      </c>
    </row>
    <row r="909" spans="1:30" x14ac:dyDescent="0.15">
      <c r="A909" s="3">
        <v>904</v>
      </c>
      <c r="B909" s="3" t="str">
        <f t="shared" si="84"/>
        <v>关卡904小怪</v>
      </c>
      <c r="C909" s="3">
        <f>INDEX([3]关卡!$J$19:$J$2018,A909)</f>
        <v>359</v>
      </c>
      <c r="D909" s="3">
        <f>INDEX([3]关卡!$N$19:$N$2018,A909)</f>
        <v>359</v>
      </c>
      <c r="E909" s="3" t="s">
        <v>24</v>
      </c>
      <c r="F909" s="3" t="s">
        <v>26</v>
      </c>
      <c r="G909" s="3">
        <v>3</v>
      </c>
      <c r="H909" s="3">
        <v>0</v>
      </c>
      <c r="I909" s="3">
        <v>0</v>
      </c>
      <c r="J909" s="4">
        <v>1</v>
      </c>
      <c r="K909" s="4">
        <v>1</v>
      </c>
      <c r="L909" s="4">
        <v>2</v>
      </c>
      <c r="M909" s="3">
        <v>15</v>
      </c>
      <c r="N909" s="3">
        <v>2</v>
      </c>
      <c r="O909" s="3">
        <f>HLOOKUP(O$5,[1]非R能力!$B$8:$F$558,$C909+1,0)</f>
        <v>871831.12044456822</v>
      </c>
      <c r="P909" s="3">
        <f>HLOOKUP(P$5,[1]非R能力!$B$8:$F$558,$C909+1,0)</f>
        <v>130111.03030422241</v>
      </c>
      <c r="Q909" s="3">
        <f>HLOOKUP(Q$5,[1]非R能力!$B$8:$F$558,$C909+1,0)</f>
        <v>74059.807990645917</v>
      </c>
      <c r="R909" s="3">
        <f>HLOOKUP(R$5,[1]非R能力!$B$8:$F$558,$C909+1,0)</f>
        <v>22179.169016468619</v>
      </c>
      <c r="S909" s="3">
        <f>HLOOKUP(S$5,[1]非R能力!$B$8:$F$558,$C909+1,0)</f>
        <v>28063.197988731845</v>
      </c>
      <c r="T909" s="3">
        <f>INDEX([1]非R能力!$H$9:$H$558,D909)</f>
        <v>25992.5402891413</v>
      </c>
      <c r="U909" s="3">
        <f>IF(E909="小怪",0,IF(INDEX([1]非R能力!$FK$9:$FK$558,C909)=0,0,10))</f>
        <v>0</v>
      </c>
      <c r="V909" s="3">
        <f>IF(E909="小怪",0,IF(INDEX([1]非R能力!$FH$9:$FH$558,C909)=0,0,5000))</f>
        <v>0</v>
      </c>
      <c r="W909" s="3">
        <f>HLOOKUP(W$5,[2]人物技能基础!$O$3:$Q$553,$C909+1,0)</f>
        <v>3.637142857142857</v>
      </c>
      <c r="X909" s="3">
        <f>HLOOKUP(X$5,[2]人物技能基础!$O$3:$Q$553,$C909+1,0)</f>
        <v>2.0186428571428574</v>
      </c>
      <c r="Y909" s="3">
        <f>HLOOKUP(Y$5,[2]人物技能基础!$O$3:$Q$553,$C909+1,0)</f>
        <v>99.964285714285708</v>
      </c>
      <c r="Z909" s="3">
        <f t="shared" si="85"/>
        <v>692976</v>
      </c>
      <c r="AA909" s="3">
        <f t="shared" si="86"/>
        <v>14811</v>
      </c>
      <c r="AB909" s="3">
        <f t="shared" si="87"/>
        <v>0</v>
      </c>
      <c r="AC909" s="3">
        <f t="shared" si="88"/>
        <v>28063</v>
      </c>
      <c r="AD909" s="3">
        <f t="shared" si="89"/>
        <v>22179</v>
      </c>
    </row>
    <row r="910" spans="1:30" x14ac:dyDescent="0.15">
      <c r="A910" s="3">
        <v>905</v>
      </c>
      <c r="B910" s="3" t="str">
        <f t="shared" si="84"/>
        <v>关卡905小怪</v>
      </c>
      <c r="C910" s="3">
        <f>INDEX([3]关卡!$J$19:$J$2018,A910)</f>
        <v>359</v>
      </c>
      <c r="D910" s="3">
        <f>INDEX([3]关卡!$N$19:$N$2018,A910)</f>
        <v>359</v>
      </c>
      <c r="E910" s="3" t="s">
        <v>24</v>
      </c>
      <c r="F910" s="3" t="s">
        <v>26</v>
      </c>
      <c r="G910" s="3">
        <v>3</v>
      </c>
      <c r="H910" s="3">
        <v>0</v>
      </c>
      <c r="I910" s="3">
        <v>0</v>
      </c>
      <c r="J910" s="4">
        <v>1</v>
      </c>
      <c r="K910" s="4">
        <v>1</v>
      </c>
      <c r="L910" s="4">
        <v>2</v>
      </c>
      <c r="M910" s="3">
        <v>15</v>
      </c>
      <c r="N910" s="3">
        <v>2</v>
      </c>
      <c r="O910" s="3">
        <f>HLOOKUP(O$5,[1]非R能力!$B$8:$F$558,$C910+1,0)</f>
        <v>871831.12044456822</v>
      </c>
      <c r="P910" s="3">
        <f>HLOOKUP(P$5,[1]非R能力!$B$8:$F$558,$C910+1,0)</f>
        <v>130111.03030422241</v>
      </c>
      <c r="Q910" s="3">
        <f>HLOOKUP(Q$5,[1]非R能力!$B$8:$F$558,$C910+1,0)</f>
        <v>74059.807990645917</v>
      </c>
      <c r="R910" s="3">
        <f>HLOOKUP(R$5,[1]非R能力!$B$8:$F$558,$C910+1,0)</f>
        <v>22179.169016468619</v>
      </c>
      <c r="S910" s="3">
        <f>HLOOKUP(S$5,[1]非R能力!$B$8:$F$558,$C910+1,0)</f>
        <v>28063.197988731845</v>
      </c>
      <c r="T910" s="3">
        <f>INDEX([1]非R能力!$H$9:$H$558,D910)</f>
        <v>25992.5402891413</v>
      </c>
      <c r="U910" s="3">
        <f>IF(E910="小怪",0,IF(INDEX([1]非R能力!$FK$9:$FK$558,C910)=0,0,10))</f>
        <v>0</v>
      </c>
      <c r="V910" s="3">
        <f>IF(E910="小怪",0,IF(INDEX([1]非R能力!$FH$9:$FH$558,C910)=0,0,5000))</f>
        <v>0</v>
      </c>
      <c r="W910" s="3">
        <f>HLOOKUP(W$5,[2]人物技能基础!$O$3:$Q$553,$C910+1,0)</f>
        <v>3.637142857142857</v>
      </c>
      <c r="X910" s="3">
        <f>HLOOKUP(X$5,[2]人物技能基础!$O$3:$Q$553,$C910+1,0)</f>
        <v>2.0186428571428574</v>
      </c>
      <c r="Y910" s="3">
        <f>HLOOKUP(Y$5,[2]人物技能基础!$O$3:$Q$553,$C910+1,0)</f>
        <v>99.964285714285708</v>
      </c>
      <c r="Z910" s="3">
        <f t="shared" si="85"/>
        <v>692976</v>
      </c>
      <c r="AA910" s="3">
        <f t="shared" si="86"/>
        <v>14811</v>
      </c>
      <c r="AB910" s="3">
        <f t="shared" si="87"/>
        <v>0</v>
      </c>
      <c r="AC910" s="3">
        <f t="shared" si="88"/>
        <v>28063</v>
      </c>
      <c r="AD910" s="3">
        <f t="shared" si="89"/>
        <v>22179</v>
      </c>
    </row>
    <row r="911" spans="1:30" x14ac:dyDescent="0.15">
      <c r="A911" s="3">
        <v>906</v>
      </c>
      <c r="B911" s="3" t="str">
        <f t="shared" si="84"/>
        <v>关卡906小怪</v>
      </c>
      <c r="C911" s="3">
        <f>INDEX([3]关卡!$J$19:$J$2018,A911)</f>
        <v>359</v>
      </c>
      <c r="D911" s="3">
        <f>INDEX([3]关卡!$N$19:$N$2018,A911)</f>
        <v>359</v>
      </c>
      <c r="E911" s="3" t="s">
        <v>24</v>
      </c>
      <c r="F911" s="3" t="s">
        <v>26</v>
      </c>
      <c r="G911" s="3">
        <v>3</v>
      </c>
      <c r="H911" s="3">
        <v>0</v>
      </c>
      <c r="I911" s="3">
        <v>0</v>
      </c>
      <c r="J911" s="4">
        <v>1</v>
      </c>
      <c r="K911" s="4">
        <v>1</v>
      </c>
      <c r="L911" s="4">
        <v>2</v>
      </c>
      <c r="M911" s="3">
        <v>15</v>
      </c>
      <c r="N911" s="3">
        <v>2</v>
      </c>
      <c r="O911" s="3">
        <f>HLOOKUP(O$5,[1]非R能力!$B$8:$F$558,$C911+1,0)</f>
        <v>871831.12044456822</v>
      </c>
      <c r="P911" s="3">
        <f>HLOOKUP(P$5,[1]非R能力!$B$8:$F$558,$C911+1,0)</f>
        <v>130111.03030422241</v>
      </c>
      <c r="Q911" s="3">
        <f>HLOOKUP(Q$5,[1]非R能力!$B$8:$F$558,$C911+1,0)</f>
        <v>74059.807990645917</v>
      </c>
      <c r="R911" s="3">
        <f>HLOOKUP(R$5,[1]非R能力!$B$8:$F$558,$C911+1,0)</f>
        <v>22179.169016468619</v>
      </c>
      <c r="S911" s="3">
        <f>HLOOKUP(S$5,[1]非R能力!$B$8:$F$558,$C911+1,0)</f>
        <v>28063.197988731845</v>
      </c>
      <c r="T911" s="3">
        <f>INDEX([1]非R能力!$H$9:$H$558,D911)</f>
        <v>25992.5402891413</v>
      </c>
      <c r="U911" s="3">
        <f>IF(E911="小怪",0,IF(INDEX([1]非R能力!$FK$9:$FK$558,C911)=0,0,10))</f>
        <v>0</v>
      </c>
      <c r="V911" s="3">
        <f>IF(E911="小怪",0,IF(INDEX([1]非R能力!$FH$9:$FH$558,C911)=0,0,5000))</f>
        <v>0</v>
      </c>
      <c r="W911" s="3">
        <f>HLOOKUP(W$5,[2]人物技能基础!$O$3:$Q$553,$C911+1,0)</f>
        <v>3.637142857142857</v>
      </c>
      <c r="X911" s="3">
        <f>HLOOKUP(X$5,[2]人物技能基础!$O$3:$Q$553,$C911+1,0)</f>
        <v>2.0186428571428574</v>
      </c>
      <c r="Y911" s="3">
        <f>HLOOKUP(Y$5,[2]人物技能基础!$O$3:$Q$553,$C911+1,0)</f>
        <v>99.964285714285708</v>
      </c>
      <c r="Z911" s="3">
        <f t="shared" si="85"/>
        <v>692976</v>
      </c>
      <c r="AA911" s="3">
        <f t="shared" si="86"/>
        <v>14811</v>
      </c>
      <c r="AB911" s="3">
        <f t="shared" si="87"/>
        <v>0</v>
      </c>
      <c r="AC911" s="3">
        <f t="shared" si="88"/>
        <v>28063</v>
      </c>
      <c r="AD911" s="3">
        <f t="shared" si="89"/>
        <v>22179</v>
      </c>
    </row>
    <row r="912" spans="1:30" x14ac:dyDescent="0.15">
      <c r="A912" s="3">
        <v>907</v>
      </c>
      <c r="B912" s="3" t="str">
        <f t="shared" si="84"/>
        <v>关卡907小怪</v>
      </c>
      <c r="C912" s="3">
        <f>INDEX([3]关卡!$J$19:$J$2018,A912)</f>
        <v>359</v>
      </c>
      <c r="D912" s="3">
        <f>INDEX([3]关卡!$N$19:$N$2018,A912)</f>
        <v>359</v>
      </c>
      <c r="E912" s="3" t="s">
        <v>24</v>
      </c>
      <c r="F912" s="3" t="s">
        <v>26</v>
      </c>
      <c r="G912" s="3">
        <v>3</v>
      </c>
      <c r="H912" s="3">
        <v>0</v>
      </c>
      <c r="I912" s="3">
        <v>0</v>
      </c>
      <c r="J912" s="4">
        <v>1</v>
      </c>
      <c r="K912" s="4">
        <v>1</v>
      </c>
      <c r="L912" s="4">
        <v>2</v>
      </c>
      <c r="M912" s="3">
        <v>15</v>
      </c>
      <c r="N912" s="3">
        <v>2</v>
      </c>
      <c r="O912" s="3">
        <f>HLOOKUP(O$5,[1]非R能力!$B$8:$F$558,$C912+1,0)</f>
        <v>871831.12044456822</v>
      </c>
      <c r="P912" s="3">
        <f>HLOOKUP(P$5,[1]非R能力!$B$8:$F$558,$C912+1,0)</f>
        <v>130111.03030422241</v>
      </c>
      <c r="Q912" s="3">
        <f>HLOOKUP(Q$5,[1]非R能力!$B$8:$F$558,$C912+1,0)</f>
        <v>74059.807990645917</v>
      </c>
      <c r="R912" s="3">
        <f>HLOOKUP(R$5,[1]非R能力!$B$8:$F$558,$C912+1,0)</f>
        <v>22179.169016468619</v>
      </c>
      <c r="S912" s="3">
        <f>HLOOKUP(S$5,[1]非R能力!$B$8:$F$558,$C912+1,0)</f>
        <v>28063.197988731845</v>
      </c>
      <c r="T912" s="3">
        <f>INDEX([1]非R能力!$H$9:$H$558,D912)</f>
        <v>25992.5402891413</v>
      </c>
      <c r="U912" s="3">
        <f>IF(E912="小怪",0,IF(INDEX([1]非R能力!$FK$9:$FK$558,C912)=0,0,10))</f>
        <v>0</v>
      </c>
      <c r="V912" s="3">
        <f>IF(E912="小怪",0,IF(INDEX([1]非R能力!$FH$9:$FH$558,C912)=0,0,5000))</f>
        <v>0</v>
      </c>
      <c r="W912" s="3">
        <f>HLOOKUP(W$5,[2]人物技能基础!$O$3:$Q$553,$C912+1,0)</f>
        <v>3.637142857142857</v>
      </c>
      <c r="X912" s="3">
        <f>HLOOKUP(X$5,[2]人物技能基础!$O$3:$Q$553,$C912+1,0)</f>
        <v>2.0186428571428574</v>
      </c>
      <c r="Y912" s="3">
        <f>HLOOKUP(Y$5,[2]人物技能基础!$O$3:$Q$553,$C912+1,0)</f>
        <v>99.964285714285708</v>
      </c>
      <c r="Z912" s="3">
        <f t="shared" si="85"/>
        <v>692976</v>
      </c>
      <c r="AA912" s="3">
        <f t="shared" si="86"/>
        <v>14811</v>
      </c>
      <c r="AB912" s="3">
        <f t="shared" si="87"/>
        <v>0</v>
      </c>
      <c r="AC912" s="3">
        <f t="shared" si="88"/>
        <v>28063</v>
      </c>
      <c r="AD912" s="3">
        <f t="shared" si="89"/>
        <v>22179</v>
      </c>
    </row>
    <row r="913" spans="1:30" x14ac:dyDescent="0.15">
      <c r="A913" s="3">
        <v>908</v>
      </c>
      <c r="B913" s="3" t="str">
        <f t="shared" si="84"/>
        <v>关卡908小怪</v>
      </c>
      <c r="C913" s="3">
        <f>INDEX([3]关卡!$J$19:$J$2018,A913)</f>
        <v>360</v>
      </c>
      <c r="D913" s="3">
        <f>INDEX([3]关卡!$N$19:$N$2018,A913)</f>
        <v>360</v>
      </c>
      <c r="E913" s="3" t="s">
        <v>24</v>
      </c>
      <c r="F913" s="3" t="s">
        <v>26</v>
      </c>
      <c r="G913" s="3">
        <v>3</v>
      </c>
      <c r="H913" s="3">
        <v>0</v>
      </c>
      <c r="I913" s="3">
        <v>0</v>
      </c>
      <c r="J913" s="4">
        <v>1</v>
      </c>
      <c r="K913" s="4">
        <v>1</v>
      </c>
      <c r="L913" s="4">
        <v>2</v>
      </c>
      <c r="M913" s="3">
        <v>15</v>
      </c>
      <c r="N913" s="3">
        <v>2</v>
      </c>
      <c r="O913" s="3">
        <f>HLOOKUP(O$5,[1]非R能力!$B$8:$F$558,$C913+1,0)</f>
        <v>907979.82544906973</v>
      </c>
      <c r="P913" s="3">
        <f>HLOOKUP(P$5,[1]非R能力!$B$8:$F$558,$C913+1,0)</f>
        <v>135053.21729552685</v>
      </c>
      <c r="Q913" s="3">
        <f>HLOOKUP(Q$5,[1]非R能力!$B$8:$F$558,$C913+1,0)</f>
        <v>76137.118068390482</v>
      </c>
      <c r="R913" s="3">
        <f>HLOOKUP(R$5,[1]非R能力!$B$8:$F$558,$C913+1,0)</f>
        <v>22920.153443080537</v>
      </c>
      <c r="S913" s="3">
        <f>HLOOKUP(S$5,[1]非R能力!$B$8:$F$558,$C913+1,0)</f>
        <v>29126.360104929714</v>
      </c>
      <c r="T913" s="3">
        <f>INDEX([1]非R能力!$H$9:$H$558,D913)</f>
        <v>26152.405436787107</v>
      </c>
      <c r="U913" s="3">
        <f>IF(E913="小怪",0,IF(INDEX([1]非R能力!$FK$9:$FK$558,C913)=0,0,10))</f>
        <v>0</v>
      </c>
      <c r="V913" s="3">
        <f>IF(E913="小怪",0,IF(INDEX([1]非R能力!$FH$9:$FH$558,C913)=0,0,5000))</f>
        <v>0</v>
      </c>
      <c r="W913" s="3">
        <f>HLOOKUP(W$5,[2]人物技能基础!$O$3:$Q$553,$C913+1,0)</f>
        <v>3.637142857142857</v>
      </c>
      <c r="X913" s="3">
        <f>HLOOKUP(X$5,[2]人物技能基础!$O$3:$Q$553,$C913+1,0)</f>
        <v>2.0186428571428574</v>
      </c>
      <c r="Y913" s="3">
        <f>HLOOKUP(Y$5,[2]人物技能基础!$O$3:$Q$553,$C913+1,0)</f>
        <v>99.964285714285708</v>
      </c>
      <c r="Z913" s="3">
        <f t="shared" si="85"/>
        <v>717303</v>
      </c>
      <c r="AA913" s="3">
        <f t="shared" si="86"/>
        <v>15227</v>
      </c>
      <c r="AB913" s="3">
        <f t="shared" si="87"/>
        <v>0</v>
      </c>
      <c r="AC913" s="3">
        <f t="shared" si="88"/>
        <v>29126</v>
      </c>
      <c r="AD913" s="3">
        <f t="shared" si="89"/>
        <v>22920</v>
      </c>
    </row>
    <row r="914" spans="1:30" x14ac:dyDescent="0.15">
      <c r="A914" s="3">
        <v>909</v>
      </c>
      <c r="B914" s="3" t="str">
        <f t="shared" si="84"/>
        <v>关卡909小怪</v>
      </c>
      <c r="C914" s="3">
        <f>INDEX([3]关卡!$J$19:$J$2018,A914)</f>
        <v>360</v>
      </c>
      <c r="D914" s="3">
        <f>INDEX([3]关卡!$N$19:$N$2018,A914)</f>
        <v>360</v>
      </c>
      <c r="E914" s="3" t="s">
        <v>24</v>
      </c>
      <c r="F914" s="3" t="s">
        <v>26</v>
      </c>
      <c r="G914" s="3">
        <v>3</v>
      </c>
      <c r="H914" s="3">
        <v>0</v>
      </c>
      <c r="I914" s="3">
        <v>0</v>
      </c>
      <c r="J914" s="4">
        <v>1</v>
      </c>
      <c r="K914" s="4">
        <v>1</v>
      </c>
      <c r="L914" s="4">
        <v>2</v>
      </c>
      <c r="M914" s="3">
        <v>15</v>
      </c>
      <c r="N914" s="3">
        <v>2</v>
      </c>
      <c r="O914" s="3">
        <f>HLOOKUP(O$5,[1]非R能力!$B$8:$F$558,$C914+1,0)</f>
        <v>907979.82544906973</v>
      </c>
      <c r="P914" s="3">
        <f>HLOOKUP(P$5,[1]非R能力!$B$8:$F$558,$C914+1,0)</f>
        <v>135053.21729552685</v>
      </c>
      <c r="Q914" s="3">
        <f>HLOOKUP(Q$5,[1]非R能力!$B$8:$F$558,$C914+1,0)</f>
        <v>76137.118068390482</v>
      </c>
      <c r="R914" s="3">
        <f>HLOOKUP(R$5,[1]非R能力!$B$8:$F$558,$C914+1,0)</f>
        <v>22920.153443080537</v>
      </c>
      <c r="S914" s="3">
        <f>HLOOKUP(S$5,[1]非R能力!$B$8:$F$558,$C914+1,0)</f>
        <v>29126.360104929714</v>
      </c>
      <c r="T914" s="3">
        <f>INDEX([1]非R能力!$H$9:$H$558,D914)</f>
        <v>26152.405436787107</v>
      </c>
      <c r="U914" s="3">
        <f>IF(E914="小怪",0,IF(INDEX([1]非R能力!$FK$9:$FK$558,C914)=0,0,10))</f>
        <v>0</v>
      </c>
      <c r="V914" s="3">
        <f>IF(E914="小怪",0,IF(INDEX([1]非R能力!$FH$9:$FH$558,C914)=0,0,5000))</f>
        <v>0</v>
      </c>
      <c r="W914" s="3">
        <f>HLOOKUP(W$5,[2]人物技能基础!$O$3:$Q$553,$C914+1,0)</f>
        <v>3.637142857142857</v>
      </c>
      <c r="X914" s="3">
        <f>HLOOKUP(X$5,[2]人物技能基础!$O$3:$Q$553,$C914+1,0)</f>
        <v>2.0186428571428574</v>
      </c>
      <c r="Y914" s="3">
        <f>HLOOKUP(Y$5,[2]人物技能基础!$O$3:$Q$553,$C914+1,0)</f>
        <v>99.964285714285708</v>
      </c>
      <c r="Z914" s="3">
        <f t="shared" si="85"/>
        <v>717303</v>
      </c>
      <c r="AA914" s="3">
        <f t="shared" si="86"/>
        <v>15227</v>
      </c>
      <c r="AB914" s="3">
        <f t="shared" si="87"/>
        <v>0</v>
      </c>
      <c r="AC914" s="3">
        <f t="shared" si="88"/>
        <v>29126</v>
      </c>
      <c r="AD914" s="3">
        <f t="shared" si="89"/>
        <v>22920</v>
      </c>
    </row>
    <row r="915" spans="1:30" x14ac:dyDescent="0.15">
      <c r="A915" s="3">
        <v>910</v>
      </c>
      <c r="B915" s="3" t="str">
        <f t="shared" si="84"/>
        <v>关卡910小怪</v>
      </c>
      <c r="C915" s="3">
        <f>INDEX([3]关卡!$J$19:$J$2018,A915)</f>
        <v>360</v>
      </c>
      <c r="D915" s="3">
        <f>INDEX([3]关卡!$N$19:$N$2018,A915)</f>
        <v>360</v>
      </c>
      <c r="E915" s="3" t="s">
        <v>24</v>
      </c>
      <c r="F915" s="3" t="s">
        <v>26</v>
      </c>
      <c r="G915" s="3">
        <v>3</v>
      </c>
      <c r="H915" s="3">
        <v>0</v>
      </c>
      <c r="I915" s="3">
        <v>0</v>
      </c>
      <c r="J915" s="4">
        <v>1</v>
      </c>
      <c r="K915" s="4">
        <v>1</v>
      </c>
      <c r="L915" s="4">
        <v>2</v>
      </c>
      <c r="M915" s="3">
        <v>15</v>
      </c>
      <c r="N915" s="3">
        <v>2</v>
      </c>
      <c r="O915" s="3">
        <f>HLOOKUP(O$5,[1]非R能力!$B$8:$F$558,$C915+1,0)</f>
        <v>907979.82544906973</v>
      </c>
      <c r="P915" s="3">
        <f>HLOOKUP(P$5,[1]非R能力!$B$8:$F$558,$C915+1,0)</f>
        <v>135053.21729552685</v>
      </c>
      <c r="Q915" s="3">
        <f>HLOOKUP(Q$5,[1]非R能力!$B$8:$F$558,$C915+1,0)</f>
        <v>76137.118068390482</v>
      </c>
      <c r="R915" s="3">
        <f>HLOOKUP(R$5,[1]非R能力!$B$8:$F$558,$C915+1,0)</f>
        <v>22920.153443080537</v>
      </c>
      <c r="S915" s="3">
        <f>HLOOKUP(S$5,[1]非R能力!$B$8:$F$558,$C915+1,0)</f>
        <v>29126.360104929714</v>
      </c>
      <c r="T915" s="3">
        <f>INDEX([1]非R能力!$H$9:$H$558,D915)</f>
        <v>26152.405436787107</v>
      </c>
      <c r="U915" s="3">
        <f>IF(E915="小怪",0,IF(INDEX([1]非R能力!$FK$9:$FK$558,C915)=0,0,10))</f>
        <v>0</v>
      </c>
      <c r="V915" s="3">
        <f>IF(E915="小怪",0,IF(INDEX([1]非R能力!$FH$9:$FH$558,C915)=0,0,5000))</f>
        <v>0</v>
      </c>
      <c r="W915" s="3">
        <f>HLOOKUP(W$5,[2]人物技能基础!$O$3:$Q$553,$C915+1,0)</f>
        <v>3.637142857142857</v>
      </c>
      <c r="X915" s="3">
        <f>HLOOKUP(X$5,[2]人物技能基础!$O$3:$Q$553,$C915+1,0)</f>
        <v>2.0186428571428574</v>
      </c>
      <c r="Y915" s="3">
        <f>HLOOKUP(Y$5,[2]人物技能基础!$O$3:$Q$553,$C915+1,0)</f>
        <v>99.964285714285708</v>
      </c>
      <c r="Z915" s="3">
        <f t="shared" si="85"/>
        <v>717303</v>
      </c>
      <c r="AA915" s="3">
        <f t="shared" si="86"/>
        <v>15227</v>
      </c>
      <c r="AB915" s="3">
        <f t="shared" si="87"/>
        <v>0</v>
      </c>
      <c r="AC915" s="3">
        <f t="shared" si="88"/>
        <v>29126</v>
      </c>
      <c r="AD915" s="3">
        <f t="shared" si="89"/>
        <v>22920</v>
      </c>
    </row>
    <row r="916" spans="1:30" x14ac:dyDescent="0.15">
      <c r="A916" s="3">
        <v>911</v>
      </c>
      <c r="B916" s="3" t="str">
        <f t="shared" si="84"/>
        <v>关卡911小怪</v>
      </c>
      <c r="C916" s="3">
        <f>INDEX([3]关卡!$J$19:$J$2018,A916)</f>
        <v>360</v>
      </c>
      <c r="D916" s="3">
        <f>INDEX([3]关卡!$N$19:$N$2018,A916)</f>
        <v>360</v>
      </c>
      <c r="E916" s="3" t="s">
        <v>24</v>
      </c>
      <c r="F916" s="3" t="s">
        <v>26</v>
      </c>
      <c r="G916" s="3">
        <v>3</v>
      </c>
      <c r="H916" s="3">
        <v>0</v>
      </c>
      <c r="I916" s="3">
        <v>0</v>
      </c>
      <c r="J916" s="4">
        <v>1</v>
      </c>
      <c r="K916" s="4">
        <v>1</v>
      </c>
      <c r="L916" s="4">
        <v>2</v>
      </c>
      <c r="M916" s="3">
        <v>15</v>
      </c>
      <c r="N916" s="3">
        <v>2</v>
      </c>
      <c r="O916" s="3">
        <f>HLOOKUP(O$5,[1]非R能力!$B$8:$F$558,$C916+1,0)</f>
        <v>907979.82544906973</v>
      </c>
      <c r="P916" s="3">
        <f>HLOOKUP(P$5,[1]非R能力!$B$8:$F$558,$C916+1,0)</f>
        <v>135053.21729552685</v>
      </c>
      <c r="Q916" s="3">
        <f>HLOOKUP(Q$5,[1]非R能力!$B$8:$F$558,$C916+1,0)</f>
        <v>76137.118068390482</v>
      </c>
      <c r="R916" s="3">
        <f>HLOOKUP(R$5,[1]非R能力!$B$8:$F$558,$C916+1,0)</f>
        <v>22920.153443080537</v>
      </c>
      <c r="S916" s="3">
        <f>HLOOKUP(S$5,[1]非R能力!$B$8:$F$558,$C916+1,0)</f>
        <v>29126.360104929714</v>
      </c>
      <c r="T916" s="3">
        <f>INDEX([1]非R能力!$H$9:$H$558,D916)</f>
        <v>26152.405436787107</v>
      </c>
      <c r="U916" s="3">
        <f>IF(E916="小怪",0,IF(INDEX([1]非R能力!$FK$9:$FK$558,C916)=0,0,10))</f>
        <v>0</v>
      </c>
      <c r="V916" s="3">
        <f>IF(E916="小怪",0,IF(INDEX([1]非R能力!$FH$9:$FH$558,C916)=0,0,5000))</f>
        <v>0</v>
      </c>
      <c r="W916" s="3">
        <f>HLOOKUP(W$5,[2]人物技能基础!$O$3:$Q$553,$C916+1,0)</f>
        <v>3.637142857142857</v>
      </c>
      <c r="X916" s="3">
        <f>HLOOKUP(X$5,[2]人物技能基础!$O$3:$Q$553,$C916+1,0)</f>
        <v>2.0186428571428574</v>
      </c>
      <c r="Y916" s="3">
        <f>HLOOKUP(Y$5,[2]人物技能基础!$O$3:$Q$553,$C916+1,0)</f>
        <v>99.964285714285708</v>
      </c>
      <c r="Z916" s="3">
        <f t="shared" si="85"/>
        <v>717303</v>
      </c>
      <c r="AA916" s="3">
        <f t="shared" si="86"/>
        <v>15227</v>
      </c>
      <c r="AB916" s="3">
        <f t="shared" si="87"/>
        <v>0</v>
      </c>
      <c r="AC916" s="3">
        <f t="shared" si="88"/>
        <v>29126</v>
      </c>
      <c r="AD916" s="3">
        <f t="shared" si="89"/>
        <v>22920</v>
      </c>
    </row>
    <row r="917" spans="1:30" x14ac:dyDescent="0.15">
      <c r="A917" s="3">
        <v>912</v>
      </c>
      <c r="B917" s="3" t="str">
        <f t="shared" si="84"/>
        <v>关卡912小怪</v>
      </c>
      <c r="C917" s="3">
        <f>INDEX([3]关卡!$J$19:$J$2018,A917)</f>
        <v>360</v>
      </c>
      <c r="D917" s="3">
        <f>INDEX([3]关卡!$N$19:$N$2018,A917)</f>
        <v>360</v>
      </c>
      <c r="E917" s="3" t="s">
        <v>24</v>
      </c>
      <c r="F917" s="3" t="s">
        <v>26</v>
      </c>
      <c r="G917" s="3">
        <v>3</v>
      </c>
      <c r="H917" s="3">
        <v>0</v>
      </c>
      <c r="I917" s="3">
        <v>0</v>
      </c>
      <c r="J917" s="4">
        <v>1</v>
      </c>
      <c r="K917" s="4">
        <v>1</v>
      </c>
      <c r="L917" s="4">
        <v>2</v>
      </c>
      <c r="M917" s="3">
        <v>15</v>
      </c>
      <c r="N917" s="3">
        <v>2</v>
      </c>
      <c r="O917" s="3">
        <f>HLOOKUP(O$5,[1]非R能力!$B$8:$F$558,$C917+1,0)</f>
        <v>907979.82544906973</v>
      </c>
      <c r="P917" s="3">
        <f>HLOOKUP(P$5,[1]非R能力!$B$8:$F$558,$C917+1,0)</f>
        <v>135053.21729552685</v>
      </c>
      <c r="Q917" s="3">
        <f>HLOOKUP(Q$5,[1]非R能力!$B$8:$F$558,$C917+1,0)</f>
        <v>76137.118068390482</v>
      </c>
      <c r="R917" s="3">
        <f>HLOOKUP(R$5,[1]非R能力!$B$8:$F$558,$C917+1,0)</f>
        <v>22920.153443080537</v>
      </c>
      <c r="S917" s="3">
        <f>HLOOKUP(S$5,[1]非R能力!$B$8:$F$558,$C917+1,0)</f>
        <v>29126.360104929714</v>
      </c>
      <c r="T917" s="3">
        <f>INDEX([1]非R能力!$H$9:$H$558,D917)</f>
        <v>26152.405436787107</v>
      </c>
      <c r="U917" s="3">
        <f>IF(E917="小怪",0,IF(INDEX([1]非R能力!$FK$9:$FK$558,C917)=0,0,10))</f>
        <v>0</v>
      </c>
      <c r="V917" s="3">
        <f>IF(E917="小怪",0,IF(INDEX([1]非R能力!$FH$9:$FH$558,C917)=0,0,5000))</f>
        <v>0</v>
      </c>
      <c r="W917" s="3">
        <f>HLOOKUP(W$5,[2]人物技能基础!$O$3:$Q$553,$C917+1,0)</f>
        <v>3.637142857142857</v>
      </c>
      <c r="X917" s="3">
        <f>HLOOKUP(X$5,[2]人物技能基础!$O$3:$Q$553,$C917+1,0)</f>
        <v>2.0186428571428574</v>
      </c>
      <c r="Y917" s="3">
        <f>HLOOKUP(Y$5,[2]人物技能基础!$O$3:$Q$553,$C917+1,0)</f>
        <v>99.964285714285708</v>
      </c>
      <c r="Z917" s="3">
        <f t="shared" si="85"/>
        <v>717303</v>
      </c>
      <c r="AA917" s="3">
        <f t="shared" si="86"/>
        <v>15227</v>
      </c>
      <c r="AB917" s="3">
        <f t="shared" si="87"/>
        <v>0</v>
      </c>
      <c r="AC917" s="3">
        <f t="shared" si="88"/>
        <v>29126</v>
      </c>
      <c r="AD917" s="3">
        <f t="shared" si="89"/>
        <v>22920</v>
      </c>
    </row>
    <row r="918" spans="1:30" x14ac:dyDescent="0.15">
      <c r="A918" s="3">
        <v>913</v>
      </c>
      <c r="B918" s="3" t="str">
        <f t="shared" si="84"/>
        <v>关卡913小怪</v>
      </c>
      <c r="C918" s="3">
        <f>INDEX([3]关卡!$J$19:$J$2018,A918)</f>
        <v>360</v>
      </c>
      <c r="D918" s="3">
        <f>INDEX([3]关卡!$N$19:$N$2018,A918)</f>
        <v>360</v>
      </c>
      <c r="E918" s="3" t="s">
        <v>24</v>
      </c>
      <c r="F918" s="3" t="s">
        <v>26</v>
      </c>
      <c r="G918" s="3">
        <v>3</v>
      </c>
      <c r="H918" s="3">
        <v>0</v>
      </c>
      <c r="I918" s="3">
        <v>0</v>
      </c>
      <c r="J918" s="4">
        <v>1</v>
      </c>
      <c r="K918" s="4">
        <v>1</v>
      </c>
      <c r="L918" s="4">
        <v>2</v>
      </c>
      <c r="M918" s="3">
        <v>15</v>
      </c>
      <c r="N918" s="3">
        <v>2</v>
      </c>
      <c r="O918" s="3">
        <f>HLOOKUP(O$5,[1]非R能力!$B$8:$F$558,$C918+1,0)</f>
        <v>907979.82544906973</v>
      </c>
      <c r="P918" s="3">
        <f>HLOOKUP(P$5,[1]非R能力!$B$8:$F$558,$C918+1,0)</f>
        <v>135053.21729552685</v>
      </c>
      <c r="Q918" s="3">
        <f>HLOOKUP(Q$5,[1]非R能力!$B$8:$F$558,$C918+1,0)</f>
        <v>76137.118068390482</v>
      </c>
      <c r="R918" s="3">
        <f>HLOOKUP(R$5,[1]非R能力!$B$8:$F$558,$C918+1,0)</f>
        <v>22920.153443080537</v>
      </c>
      <c r="S918" s="3">
        <f>HLOOKUP(S$5,[1]非R能力!$B$8:$F$558,$C918+1,0)</f>
        <v>29126.360104929714</v>
      </c>
      <c r="T918" s="3">
        <f>INDEX([1]非R能力!$H$9:$H$558,D918)</f>
        <v>26152.405436787107</v>
      </c>
      <c r="U918" s="3">
        <f>IF(E918="小怪",0,IF(INDEX([1]非R能力!$FK$9:$FK$558,C918)=0,0,10))</f>
        <v>0</v>
      </c>
      <c r="V918" s="3">
        <f>IF(E918="小怪",0,IF(INDEX([1]非R能力!$FH$9:$FH$558,C918)=0,0,5000))</f>
        <v>0</v>
      </c>
      <c r="W918" s="3">
        <f>HLOOKUP(W$5,[2]人物技能基础!$O$3:$Q$553,$C918+1,0)</f>
        <v>3.637142857142857</v>
      </c>
      <c r="X918" s="3">
        <f>HLOOKUP(X$5,[2]人物技能基础!$O$3:$Q$553,$C918+1,0)</f>
        <v>2.0186428571428574</v>
      </c>
      <c r="Y918" s="3">
        <f>HLOOKUP(Y$5,[2]人物技能基础!$O$3:$Q$553,$C918+1,0)</f>
        <v>99.964285714285708</v>
      </c>
      <c r="Z918" s="3">
        <f t="shared" si="85"/>
        <v>717303</v>
      </c>
      <c r="AA918" s="3">
        <f t="shared" si="86"/>
        <v>15227</v>
      </c>
      <c r="AB918" s="3">
        <f t="shared" si="87"/>
        <v>0</v>
      </c>
      <c r="AC918" s="3">
        <f t="shared" si="88"/>
        <v>29126</v>
      </c>
      <c r="AD918" s="3">
        <f t="shared" si="89"/>
        <v>22920</v>
      </c>
    </row>
    <row r="919" spans="1:30" x14ac:dyDescent="0.15">
      <c r="A919" s="3">
        <v>914</v>
      </c>
      <c r="B919" s="3" t="str">
        <f t="shared" si="84"/>
        <v>关卡914小怪</v>
      </c>
      <c r="C919" s="3">
        <f>INDEX([3]关卡!$J$19:$J$2018,A919)</f>
        <v>361</v>
      </c>
      <c r="D919" s="3">
        <f>INDEX([3]关卡!$N$19:$N$2018,A919)</f>
        <v>361</v>
      </c>
      <c r="E919" s="3" t="s">
        <v>24</v>
      </c>
      <c r="F919" s="3" t="s">
        <v>26</v>
      </c>
      <c r="G919" s="3">
        <v>3</v>
      </c>
      <c r="H919" s="3">
        <v>0</v>
      </c>
      <c r="I919" s="3">
        <v>0</v>
      </c>
      <c r="J919" s="4">
        <v>1</v>
      </c>
      <c r="K919" s="4">
        <v>1</v>
      </c>
      <c r="L919" s="4">
        <v>2</v>
      </c>
      <c r="M919" s="3">
        <v>15</v>
      </c>
      <c r="N919" s="3">
        <v>2</v>
      </c>
      <c r="O919" s="3">
        <f>HLOOKUP(O$5,[1]非R能力!$B$8:$F$558,$C919+1,0)</f>
        <v>922836.53673662059</v>
      </c>
      <c r="P919" s="3">
        <f>HLOOKUP(P$5,[1]非R能力!$B$8:$F$558,$C919+1,0)</f>
        <v>137093.91240716368</v>
      </c>
      <c r="Q919" s="3">
        <f>HLOOKUP(Q$5,[1]非R能力!$B$8:$F$558,$C919+1,0)</f>
        <v>77241.878126827811</v>
      </c>
      <c r="R919" s="3">
        <f>HLOOKUP(R$5,[1]非R能力!$B$8:$F$558,$C919+1,0)</f>
        <v>23250.140156555975</v>
      </c>
      <c r="S919" s="3">
        <f>HLOOKUP(S$5,[1]非R能力!$B$8:$F$558,$C919+1,0)</f>
        <v>29530.549985999649</v>
      </c>
      <c r="T919" s="3">
        <f>INDEX([1]非R能力!$H$9:$H$558,D919)</f>
        <v>26313.046182458973</v>
      </c>
      <c r="U919" s="3">
        <f>IF(E919="小怪",0,IF(INDEX([1]非R能力!$FK$9:$FK$558,C919)=0,0,10))</f>
        <v>0</v>
      </c>
      <c r="V919" s="3">
        <f>IF(E919="小怪",0,IF(INDEX([1]非R能力!$FH$9:$FH$558,C919)=0,0,5000))</f>
        <v>0</v>
      </c>
      <c r="W919" s="3">
        <f>HLOOKUP(W$5,[2]人物技能基础!$O$3:$Q$553,$C919+1,0)</f>
        <v>3.637142857142857</v>
      </c>
      <c r="X919" s="3">
        <f>HLOOKUP(X$5,[2]人物技能基础!$O$3:$Q$553,$C919+1,0)</f>
        <v>2.0186428571428574</v>
      </c>
      <c r="Y919" s="3">
        <f>HLOOKUP(Y$5,[2]人物技能基础!$O$3:$Q$553,$C919+1,0)</f>
        <v>99.964285714285708</v>
      </c>
      <c r="Z919" s="3">
        <f t="shared" si="85"/>
        <v>727575</v>
      </c>
      <c r="AA919" s="3">
        <f t="shared" si="86"/>
        <v>15448</v>
      </c>
      <c r="AB919" s="3">
        <f t="shared" si="87"/>
        <v>0</v>
      </c>
      <c r="AC919" s="3">
        <f t="shared" si="88"/>
        <v>29530</v>
      </c>
      <c r="AD919" s="3">
        <f t="shared" si="89"/>
        <v>23250</v>
      </c>
    </row>
    <row r="920" spans="1:30" x14ac:dyDescent="0.15">
      <c r="A920" s="3">
        <v>915</v>
      </c>
      <c r="B920" s="3" t="str">
        <f t="shared" si="84"/>
        <v>关卡915小怪</v>
      </c>
      <c r="C920" s="3">
        <f>INDEX([3]关卡!$J$19:$J$2018,A920)</f>
        <v>361</v>
      </c>
      <c r="D920" s="3">
        <f>INDEX([3]关卡!$N$19:$N$2018,A920)</f>
        <v>361</v>
      </c>
      <c r="E920" s="3" t="s">
        <v>24</v>
      </c>
      <c r="F920" s="3" t="s">
        <v>26</v>
      </c>
      <c r="G920" s="3">
        <v>3</v>
      </c>
      <c r="H920" s="3">
        <v>0</v>
      </c>
      <c r="I920" s="3">
        <v>0</v>
      </c>
      <c r="J920" s="4">
        <v>1</v>
      </c>
      <c r="K920" s="4">
        <v>1</v>
      </c>
      <c r="L920" s="4">
        <v>2</v>
      </c>
      <c r="M920" s="3">
        <v>15</v>
      </c>
      <c r="N920" s="3">
        <v>2</v>
      </c>
      <c r="O920" s="3">
        <f>HLOOKUP(O$5,[1]非R能力!$B$8:$F$558,$C920+1,0)</f>
        <v>922836.53673662059</v>
      </c>
      <c r="P920" s="3">
        <f>HLOOKUP(P$5,[1]非R能力!$B$8:$F$558,$C920+1,0)</f>
        <v>137093.91240716368</v>
      </c>
      <c r="Q920" s="3">
        <f>HLOOKUP(Q$5,[1]非R能力!$B$8:$F$558,$C920+1,0)</f>
        <v>77241.878126827811</v>
      </c>
      <c r="R920" s="3">
        <f>HLOOKUP(R$5,[1]非R能力!$B$8:$F$558,$C920+1,0)</f>
        <v>23250.140156555975</v>
      </c>
      <c r="S920" s="3">
        <f>HLOOKUP(S$5,[1]非R能力!$B$8:$F$558,$C920+1,0)</f>
        <v>29530.549985999649</v>
      </c>
      <c r="T920" s="3">
        <f>INDEX([1]非R能力!$H$9:$H$558,D920)</f>
        <v>26313.046182458973</v>
      </c>
      <c r="U920" s="3">
        <f>IF(E920="小怪",0,IF(INDEX([1]非R能力!$FK$9:$FK$558,C920)=0,0,10))</f>
        <v>0</v>
      </c>
      <c r="V920" s="3">
        <f>IF(E920="小怪",0,IF(INDEX([1]非R能力!$FH$9:$FH$558,C920)=0,0,5000))</f>
        <v>0</v>
      </c>
      <c r="W920" s="3">
        <f>HLOOKUP(W$5,[2]人物技能基础!$O$3:$Q$553,$C920+1,0)</f>
        <v>3.637142857142857</v>
      </c>
      <c r="X920" s="3">
        <f>HLOOKUP(X$5,[2]人物技能基础!$O$3:$Q$553,$C920+1,0)</f>
        <v>2.0186428571428574</v>
      </c>
      <c r="Y920" s="3">
        <f>HLOOKUP(Y$5,[2]人物技能基础!$O$3:$Q$553,$C920+1,0)</f>
        <v>99.964285714285708</v>
      </c>
      <c r="Z920" s="3">
        <f t="shared" si="85"/>
        <v>727575</v>
      </c>
      <c r="AA920" s="3">
        <f t="shared" si="86"/>
        <v>15448</v>
      </c>
      <c r="AB920" s="3">
        <f t="shared" si="87"/>
        <v>0</v>
      </c>
      <c r="AC920" s="3">
        <f t="shared" si="88"/>
        <v>29530</v>
      </c>
      <c r="AD920" s="3">
        <f t="shared" si="89"/>
        <v>23250</v>
      </c>
    </row>
    <row r="921" spans="1:30" x14ac:dyDescent="0.15">
      <c r="A921" s="3">
        <v>916</v>
      </c>
      <c r="B921" s="3" t="str">
        <f t="shared" si="84"/>
        <v>关卡916小怪</v>
      </c>
      <c r="C921" s="3">
        <f>INDEX([3]关卡!$J$19:$J$2018,A921)</f>
        <v>361</v>
      </c>
      <c r="D921" s="3">
        <f>INDEX([3]关卡!$N$19:$N$2018,A921)</f>
        <v>361</v>
      </c>
      <c r="E921" s="3" t="s">
        <v>24</v>
      </c>
      <c r="F921" s="3" t="s">
        <v>26</v>
      </c>
      <c r="G921" s="3">
        <v>3</v>
      </c>
      <c r="H921" s="3">
        <v>0</v>
      </c>
      <c r="I921" s="3">
        <v>0</v>
      </c>
      <c r="J921" s="4">
        <v>1</v>
      </c>
      <c r="K921" s="4">
        <v>1</v>
      </c>
      <c r="L921" s="4">
        <v>2</v>
      </c>
      <c r="M921" s="3">
        <v>15</v>
      </c>
      <c r="N921" s="3">
        <v>2</v>
      </c>
      <c r="O921" s="3">
        <f>HLOOKUP(O$5,[1]非R能力!$B$8:$F$558,$C921+1,0)</f>
        <v>922836.53673662059</v>
      </c>
      <c r="P921" s="3">
        <f>HLOOKUP(P$5,[1]非R能力!$B$8:$F$558,$C921+1,0)</f>
        <v>137093.91240716368</v>
      </c>
      <c r="Q921" s="3">
        <f>HLOOKUP(Q$5,[1]非R能力!$B$8:$F$558,$C921+1,0)</f>
        <v>77241.878126827811</v>
      </c>
      <c r="R921" s="3">
        <f>HLOOKUP(R$5,[1]非R能力!$B$8:$F$558,$C921+1,0)</f>
        <v>23250.140156555975</v>
      </c>
      <c r="S921" s="3">
        <f>HLOOKUP(S$5,[1]非R能力!$B$8:$F$558,$C921+1,0)</f>
        <v>29530.549985999649</v>
      </c>
      <c r="T921" s="3">
        <f>INDEX([1]非R能力!$H$9:$H$558,D921)</f>
        <v>26313.046182458973</v>
      </c>
      <c r="U921" s="3">
        <f>IF(E921="小怪",0,IF(INDEX([1]非R能力!$FK$9:$FK$558,C921)=0,0,10))</f>
        <v>0</v>
      </c>
      <c r="V921" s="3">
        <f>IF(E921="小怪",0,IF(INDEX([1]非R能力!$FH$9:$FH$558,C921)=0,0,5000))</f>
        <v>0</v>
      </c>
      <c r="W921" s="3">
        <f>HLOOKUP(W$5,[2]人物技能基础!$O$3:$Q$553,$C921+1,0)</f>
        <v>3.637142857142857</v>
      </c>
      <c r="X921" s="3">
        <f>HLOOKUP(X$5,[2]人物技能基础!$O$3:$Q$553,$C921+1,0)</f>
        <v>2.0186428571428574</v>
      </c>
      <c r="Y921" s="3">
        <f>HLOOKUP(Y$5,[2]人物技能基础!$O$3:$Q$553,$C921+1,0)</f>
        <v>99.964285714285708</v>
      </c>
      <c r="Z921" s="3">
        <f t="shared" si="85"/>
        <v>727575</v>
      </c>
      <c r="AA921" s="3">
        <f t="shared" si="86"/>
        <v>15448</v>
      </c>
      <c r="AB921" s="3">
        <f t="shared" si="87"/>
        <v>0</v>
      </c>
      <c r="AC921" s="3">
        <f t="shared" si="88"/>
        <v>29530</v>
      </c>
      <c r="AD921" s="3">
        <f t="shared" si="89"/>
        <v>23250</v>
      </c>
    </row>
    <row r="922" spans="1:30" x14ac:dyDescent="0.15">
      <c r="A922" s="3">
        <v>917</v>
      </c>
      <c r="B922" s="3" t="str">
        <f t="shared" si="84"/>
        <v>关卡917小怪</v>
      </c>
      <c r="C922" s="3">
        <f>INDEX([3]关卡!$J$19:$J$2018,A922)</f>
        <v>361</v>
      </c>
      <c r="D922" s="3">
        <f>INDEX([3]关卡!$N$19:$N$2018,A922)</f>
        <v>361</v>
      </c>
      <c r="E922" s="3" t="s">
        <v>24</v>
      </c>
      <c r="F922" s="3" t="s">
        <v>26</v>
      </c>
      <c r="G922" s="3">
        <v>3</v>
      </c>
      <c r="H922" s="3">
        <v>0</v>
      </c>
      <c r="I922" s="3">
        <v>0</v>
      </c>
      <c r="J922" s="4">
        <v>1</v>
      </c>
      <c r="K922" s="4">
        <v>1</v>
      </c>
      <c r="L922" s="4">
        <v>2</v>
      </c>
      <c r="M922" s="3">
        <v>15</v>
      </c>
      <c r="N922" s="3">
        <v>2</v>
      </c>
      <c r="O922" s="3">
        <f>HLOOKUP(O$5,[1]非R能力!$B$8:$F$558,$C922+1,0)</f>
        <v>922836.53673662059</v>
      </c>
      <c r="P922" s="3">
        <f>HLOOKUP(P$5,[1]非R能力!$B$8:$F$558,$C922+1,0)</f>
        <v>137093.91240716368</v>
      </c>
      <c r="Q922" s="3">
        <f>HLOOKUP(Q$5,[1]非R能力!$B$8:$F$558,$C922+1,0)</f>
        <v>77241.878126827811</v>
      </c>
      <c r="R922" s="3">
        <f>HLOOKUP(R$5,[1]非R能力!$B$8:$F$558,$C922+1,0)</f>
        <v>23250.140156555975</v>
      </c>
      <c r="S922" s="3">
        <f>HLOOKUP(S$5,[1]非R能力!$B$8:$F$558,$C922+1,0)</f>
        <v>29530.549985999649</v>
      </c>
      <c r="T922" s="3">
        <f>INDEX([1]非R能力!$H$9:$H$558,D922)</f>
        <v>26313.046182458973</v>
      </c>
      <c r="U922" s="3">
        <f>IF(E922="小怪",0,IF(INDEX([1]非R能力!$FK$9:$FK$558,C922)=0,0,10))</f>
        <v>0</v>
      </c>
      <c r="V922" s="3">
        <f>IF(E922="小怪",0,IF(INDEX([1]非R能力!$FH$9:$FH$558,C922)=0,0,5000))</f>
        <v>0</v>
      </c>
      <c r="W922" s="3">
        <f>HLOOKUP(W$5,[2]人物技能基础!$O$3:$Q$553,$C922+1,0)</f>
        <v>3.637142857142857</v>
      </c>
      <c r="X922" s="3">
        <f>HLOOKUP(X$5,[2]人物技能基础!$O$3:$Q$553,$C922+1,0)</f>
        <v>2.0186428571428574</v>
      </c>
      <c r="Y922" s="3">
        <f>HLOOKUP(Y$5,[2]人物技能基础!$O$3:$Q$553,$C922+1,0)</f>
        <v>99.964285714285708</v>
      </c>
      <c r="Z922" s="3">
        <f t="shared" si="85"/>
        <v>727575</v>
      </c>
      <c r="AA922" s="3">
        <f t="shared" si="86"/>
        <v>15448</v>
      </c>
      <c r="AB922" s="3">
        <f t="shared" si="87"/>
        <v>0</v>
      </c>
      <c r="AC922" s="3">
        <f t="shared" si="88"/>
        <v>29530</v>
      </c>
      <c r="AD922" s="3">
        <f t="shared" si="89"/>
        <v>23250</v>
      </c>
    </row>
    <row r="923" spans="1:30" x14ac:dyDescent="0.15">
      <c r="A923" s="3">
        <v>918</v>
      </c>
      <c r="B923" s="3" t="str">
        <f t="shared" si="84"/>
        <v>关卡918小怪</v>
      </c>
      <c r="C923" s="3">
        <f>INDEX([3]关卡!$J$19:$J$2018,A923)</f>
        <v>361</v>
      </c>
      <c r="D923" s="3">
        <f>INDEX([3]关卡!$N$19:$N$2018,A923)</f>
        <v>361</v>
      </c>
      <c r="E923" s="3" t="s">
        <v>24</v>
      </c>
      <c r="F923" s="3" t="s">
        <v>26</v>
      </c>
      <c r="G923" s="3">
        <v>3</v>
      </c>
      <c r="H923" s="3">
        <v>0</v>
      </c>
      <c r="I923" s="3">
        <v>0</v>
      </c>
      <c r="J923" s="4">
        <v>1</v>
      </c>
      <c r="K923" s="4">
        <v>1</v>
      </c>
      <c r="L923" s="4">
        <v>2</v>
      </c>
      <c r="M923" s="3">
        <v>15</v>
      </c>
      <c r="N923" s="3">
        <v>2</v>
      </c>
      <c r="O923" s="3">
        <f>HLOOKUP(O$5,[1]非R能力!$B$8:$F$558,$C923+1,0)</f>
        <v>922836.53673662059</v>
      </c>
      <c r="P923" s="3">
        <f>HLOOKUP(P$5,[1]非R能力!$B$8:$F$558,$C923+1,0)</f>
        <v>137093.91240716368</v>
      </c>
      <c r="Q923" s="3">
        <f>HLOOKUP(Q$5,[1]非R能力!$B$8:$F$558,$C923+1,0)</f>
        <v>77241.878126827811</v>
      </c>
      <c r="R923" s="3">
        <f>HLOOKUP(R$5,[1]非R能力!$B$8:$F$558,$C923+1,0)</f>
        <v>23250.140156555975</v>
      </c>
      <c r="S923" s="3">
        <f>HLOOKUP(S$5,[1]非R能力!$B$8:$F$558,$C923+1,0)</f>
        <v>29530.549985999649</v>
      </c>
      <c r="T923" s="3">
        <f>INDEX([1]非R能力!$H$9:$H$558,D923)</f>
        <v>26313.046182458973</v>
      </c>
      <c r="U923" s="3">
        <f>IF(E923="小怪",0,IF(INDEX([1]非R能力!$FK$9:$FK$558,C923)=0,0,10))</f>
        <v>0</v>
      </c>
      <c r="V923" s="3">
        <f>IF(E923="小怪",0,IF(INDEX([1]非R能力!$FH$9:$FH$558,C923)=0,0,5000))</f>
        <v>0</v>
      </c>
      <c r="W923" s="3">
        <f>HLOOKUP(W$5,[2]人物技能基础!$O$3:$Q$553,$C923+1,0)</f>
        <v>3.637142857142857</v>
      </c>
      <c r="X923" s="3">
        <f>HLOOKUP(X$5,[2]人物技能基础!$O$3:$Q$553,$C923+1,0)</f>
        <v>2.0186428571428574</v>
      </c>
      <c r="Y923" s="3">
        <f>HLOOKUP(Y$5,[2]人物技能基础!$O$3:$Q$553,$C923+1,0)</f>
        <v>99.964285714285708</v>
      </c>
      <c r="Z923" s="3">
        <f t="shared" si="85"/>
        <v>727575</v>
      </c>
      <c r="AA923" s="3">
        <f t="shared" si="86"/>
        <v>15448</v>
      </c>
      <c r="AB923" s="3">
        <f t="shared" si="87"/>
        <v>0</v>
      </c>
      <c r="AC923" s="3">
        <f t="shared" si="88"/>
        <v>29530</v>
      </c>
      <c r="AD923" s="3">
        <f t="shared" si="89"/>
        <v>23250</v>
      </c>
    </row>
    <row r="924" spans="1:30" x14ac:dyDescent="0.15">
      <c r="A924" s="3">
        <v>919</v>
      </c>
      <c r="B924" s="3" t="str">
        <f t="shared" si="84"/>
        <v>关卡919小怪</v>
      </c>
      <c r="C924" s="3">
        <f>INDEX([3]关卡!$J$19:$J$2018,A924)</f>
        <v>362</v>
      </c>
      <c r="D924" s="3">
        <f>INDEX([3]关卡!$N$19:$N$2018,A924)</f>
        <v>362</v>
      </c>
      <c r="E924" s="3" t="s">
        <v>24</v>
      </c>
      <c r="F924" s="3" t="s">
        <v>26</v>
      </c>
      <c r="G924" s="3">
        <v>3</v>
      </c>
      <c r="H924" s="3">
        <v>0</v>
      </c>
      <c r="I924" s="3">
        <v>0</v>
      </c>
      <c r="J924" s="4">
        <v>1</v>
      </c>
      <c r="K924" s="4">
        <v>1</v>
      </c>
      <c r="L924" s="4">
        <v>2</v>
      </c>
      <c r="M924" s="3">
        <v>15</v>
      </c>
      <c r="N924" s="3">
        <v>2</v>
      </c>
      <c r="O924" s="3">
        <f>HLOOKUP(O$5,[1]非R能力!$B$8:$F$558,$C924+1,0)</f>
        <v>934224.03884077142</v>
      </c>
      <c r="P924" s="3">
        <f>HLOOKUP(P$5,[1]非R能力!$B$8:$F$558,$C924+1,0)</f>
        <v>138694.66886185619</v>
      </c>
      <c r="Q924" s="3">
        <f>HLOOKUP(Q$5,[1]非R能力!$B$8:$F$558,$C924+1,0)</f>
        <v>78142.972693097807</v>
      </c>
      <c r="R924" s="3">
        <f>HLOOKUP(R$5,[1]非R能力!$B$8:$F$558,$C924+1,0)</f>
        <v>23509.331525227863</v>
      </c>
      <c r="S924" s="3">
        <f>HLOOKUP(S$5,[1]非R能力!$B$8:$F$558,$C924+1,0)</f>
        <v>29896.296628040247</v>
      </c>
      <c r="T924" s="3">
        <f>INDEX([1]非R能力!$H$9:$H$558,D924)</f>
        <v>26474.465525760002</v>
      </c>
      <c r="U924" s="3">
        <f>IF(E924="小怪",0,IF(INDEX([1]非R能力!$FK$9:$FK$558,C924)=0,0,10))</f>
        <v>0</v>
      </c>
      <c r="V924" s="3">
        <f>IF(E924="小怪",0,IF(INDEX([1]非R能力!$FH$9:$FH$558,C924)=0,0,5000))</f>
        <v>0</v>
      </c>
      <c r="W924" s="3">
        <f>HLOOKUP(W$5,[2]人物技能基础!$O$3:$Q$553,$C924+1,0)</f>
        <v>3.637142857142857</v>
      </c>
      <c r="X924" s="3">
        <f>HLOOKUP(X$5,[2]人物技能基础!$O$3:$Q$553,$C924+1,0)</f>
        <v>2.0186428571428574</v>
      </c>
      <c r="Y924" s="3">
        <f>HLOOKUP(Y$5,[2]人物技能基础!$O$3:$Q$553,$C924+1,0)</f>
        <v>99.964285714285708</v>
      </c>
      <c r="Z924" s="3">
        <f t="shared" si="85"/>
        <v>735718</v>
      </c>
      <c r="AA924" s="3">
        <f t="shared" si="86"/>
        <v>15628</v>
      </c>
      <c r="AB924" s="3">
        <f t="shared" si="87"/>
        <v>0</v>
      </c>
      <c r="AC924" s="3">
        <f t="shared" si="88"/>
        <v>29896</v>
      </c>
      <c r="AD924" s="3">
        <f t="shared" si="89"/>
        <v>23509</v>
      </c>
    </row>
    <row r="925" spans="1:30" x14ac:dyDescent="0.15">
      <c r="A925" s="3">
        <v>920</v>
      </c>
      <c r="B925" s="3" t="str">
        <f t="shared" si="84"/>
        <v>关卡920小怪</v>
      </c>
      <c r="C925" s="3">
        <f>INDEX([3]关卡!$J$19:$J$2018,A925)</f>
        <v>362</v>
      </c>
      <c r="D925" s="3">
        <f>INDEX([3]关卡!$N$19:$N$2018,A925)</f>
        <v>362</v>
      </c>
      <c r="E925" s="3" t="s">
        <v>24</v>
      </c>
      <c r="F925" s="3" t="s">
        <v>26</v>
      </c>
      <c r="G925" s="3">
        <v>3</v>
      </c>
      <c r="H925" s="3">
        <v>0</v>
      </c>
      <c r="I925" s="3">
        <v>0</v>
      </c>
      <c r="J925" s="4">
        <v>1</v>
      </c>
      <c r="K925" s="4">
        <v>1</v>
      </c>
      <c r="L925" s="4">
        <v>2</v>
      </c>
      <c r="M925" s="3">
        <v>15</v>
      </c>
      <c r="N925" s="3">
        <v>2</v>
      </c>
      <c r="O925" s="3">
        <f>HLOOKUP(O$5,[1]非R能力!$B$8:$F$558,$C925+1,0)</f>
        <v>934224.03884077142</v>
      </c>
      <c r="P925" s="3">
        <f>HLOOKUP(P$5,[1]非R能力!$B$8:$F$558,$C925+1,0)</f>
        <v>138694.66886185619</v>
      </c>
      <c r="Q925" s="3">
        <f>HLOOKUP(Q$5,[1]非R能力!$B$8:$F$558,$C925+1,0)</f>
        <v>78142.972693097807</v>
      </c>
      <c r="R925" s="3">
        <f>HLOOKUP(R$5,[1]非R能力!$B$8:$F$558,$C925+1,0)</f>
        <v>23509.331525227863</v>
      </c>
      <c r="S925" s="3">
        <f>HLOOKUP(S$5,[1]非R能力!$B$8:$F$558,$C925+1,0)</f>
        <v>29896.296628040247</v>
      </c>
      <c r="T925" s="3">
        <f>INDEX([1]非R能力!$H$9:$H$558,D925)</f>
        <v>26474.465525760002</v>
      </c>
      <c r="U925" s="3">
        <f>IF(E925="小怪",0,IF(INDEX([1]非R能力!$FK$9:$FK$558,C925)=0,0,10))</f>
        <v>0</v>
      </c>
      <c r="V925" s="3">
        <f>IF(E925="小怪",0,IF(INDEX([1]非R能力!$FH$9:$FH$558,C925)=0,0,5000))</f>
        <v>0</v>
      </c>
      <c r="W925" s="3">
        <f>HLOOKUP(W$5,[2]人物技能基础!$O$3:$Q$553,$C925+1,0)</f>
        <v>3.637142857142857</v>
      </c>
      <c r="X925" s="3">
        <f>HLOOKUP(X$5,[2]人物技能基础!$O$3:$Q$553,$C925+1,0)</f>
        <v>2.0186428571428574</v>
      </c>
      <c r="Y925" s="3">
        <f>HLOOKUP(Y$5,[2]人物技能基础!$O$3:$Q$553,$C925+1,0)</f>
        <v>99.964285714285708</v>
      </c>
      <c r="Z925" s="3">
        <f t="shared" si="85"/>
        <v>735718</v>
      </c>
      <c r="AA925" s="3">
        <f t="shared" si="86"/>
        <v>15628</v>
      </c>
      <c r="AB925" s="3">
        <f t="shared" si="87"/>
        <v>0</v>
      </c>
      <c r="AC925" s="3">
        <f t="shared" si="88"/>
        <v>29896</v>
      </c>
      <c r="AD925" s="3">
        <f t="shared" si="89"/>
        <v>23509</v>
      </c>
    </row>
    <row r="926" spans="1:30" x14ac:dyDescent="0.15">
      <c r="A926" s="3">
        <v>921</v>
      </c>
      <c r="B926" s="3" t="str">
        <f t="shared" si="84"/>
        <v>关卡921小怪</v>
      </c>
      <c r="C926" s="3">
        <f>INDEX([3]关卡!$J$19:$J$2018,A926)</f>
        <v>362</v>
      </c>
      <c r="D926" s="3">
        <f>INDEX([3]关卡!$N$19:$N$2018,A926)</f>
        <v>362</v>
      </c>
      <c r="E926" s="3" t="s">
        <v>24</v>
      </c>
      <c r="F926" s="3" t="s">
        <v>26</v>
      </c>
      <c r="G926" s="3">
        <v>3</v>
      </c>
      <c r="H926" s="3">
        <v>0</v>
      </c>
      <c r="I926" s="3">
        <v>0</v>
      </c>
      <c r="J926" s="4">
        <v>1</v>
      </c>
      <c r="K926" s="4">
        <v>1</v>
      </c>
      <c r="L926" s="4">
        <v>2</v>
      </c>
      <c r="M926" s="3">
        <v>15</v>
      </c>
      <c r="N926" s="3">
        <v>2</v>
      </c>
      <c r="O926" s="3">
        <f>HLOOKUP(O$5,[1]非R能力!$B$8:$F$558,$C926+1,0)</f>
        <v>934224.03884077142</v>
      </c>
      <c r="P926" s="3">
        <f>HLOOKUP(P$5,[1]非R能力!$B$8:$F$558,$C926+1,0)</f>
        <v>138694.66886185619</v>
      </c>
      <c r="Q926" s="3">
        <f>HLOOKUP(Q$5,[1]非R能力!$B$8:$F$558,$C926+1,0)</f>
        <v>78142.972693097807</v>
      </c>
      <c r="R926" s="3">
        <f>HLOOKUP(R$5,[1]非R能力!$B$8:$F$558,$C926+1,0)</f>
        <v>23509.331525227863</v>
      </c>
      <c r="S926" s="3">
        <f>HLOOKUP(S$5,[1]非R能力!$B$8:$F$558,$C926+1,0)</f>
        <v>29896.296628040247</v>
      </c>
      <c r="T926" s="3">
        <f>INDEX([1]非R能力!$H$9:$H$558,D926)</f>
        <v>26474.465525760002</v>
      </c>
      <c r="U926" s="3">
        <f>IF(E926="小怪",0,IF(INDEX([1]非R能力!$FK$9:$FK$558,C926)=0,0,10))</f>
        <v>0</v>
      </c>
      <c r="V926" s="3">
        <f>IF(E926="小怪",0,IF(INDEX([1]非R能力!$FH$9:$FH$558,C926)=0,0,5000))</f>
        <v>0</v>
      </c>
      <c r="W926" s="3">
        <f>HLOOKUP(W$5,[2]人物技能基础!$O$3:$Q$553,$C926+1,0)</f>
        <v>3.637142857142857</v>
      </c>
      <c r="X926" s="3">
        <f>HLOOKUP(X$5,[2]人物技能基础!$O$3:$Q$553,$C926+1,0)</f>
        <v>2.0186428571428574</v>
      </c>
      <c r="Y926" s="3">
        <f>HLOOKUP(Y$5,[2]人物技能基础!$O$3:$Q$553,$C926+1,0)</f>
        <v>99.964285714285708</v>
      </c>
      <c r="Z926" s="3">
        <f t="shared" si="85"/>
        <v>735718</v>
      </c>
      <c r="AA926" s="3">
        <f t="shared" si="86"/>
        <v>15628</v>
      </c>
      <c r="AB926" s="3">
        <f t="shared" si="87"/>
        <v>0</v>
      </c>
      <c r="AC926" s="3">
        <f t="shared" si="88"/>
        <v>29896</v>
      </c>
      <c r="AD926" s="3">
        <f t="shared" si="89"/>
        <v>23509</v>
      </c>
    </row>
    <row r="927" spans="1:30" x14ac:dyDescent="0.15">
      <c r="A927" s="3">
        <v>922</v>
      </c>
      <c r="B927" s="3" t="str">
        <f t="shared" si="84"/>
        <v>关卡922小怪</v>
      </c>
      <c r="C927" s="3">
        <f>INDEX([3]关卡!$J$19:$J$2018,A927)</f>
        <v>362</v>
      </c>
      <c r="D927" s="3">
        <f>INDEX([3]关卡!$N$19:$N$2018,A927)</f>
        <v>362</v>
      </c>
      <c r="E927" s="3" t="s">
        <v>24</v>
      </c>
      <c r="F927" s="3" t="s">
        <v>26</v>
      </c>
      <c r="G927" s="3">
        <v>3</v>
      </c>
      <c r="H927" s="3">
        <v>0</v>
      </c>
      <c r="I927" s="3">
        <v>0</v>
      </c>
      <c r="J927" s="4">
        <v>1</v>
      </c>
      <c r="K927" s="4">
        <v>1</v>
      </c>
      <c r="L927" s="4">
        <v>2</v>
      </c>
      <c r="M927" s="3">
        <v>15</v>
      </c>
      <c r="N927" s="3">
        <v>2</v>
      </c>
      <c r="O927" s="3">
        <f>HLOOKUP(O$5,[1]非R能力!$B$8:$F$558,$C927+1,0)</f>
        <v>934224.03884077142</v>
      </c>
      <c r="P927" s="3">
        <f>HLOOKUP(P$5,[1]非R能力!$B$8:$F$558,$C927+1,0)</f>
        <v>138694.66886185619</v>
      </c>
      <c r="Q927" s="3">
        <f>HLOOKUP(Q$5,[1]非R能力!$B$8:$F$558,$C927+1,0)</f>
        <v>78142.972693097807</v>
      </c>
      <c r="R927" s="3">
        <f>HLOOKUP(R$5,[1]非R能力!$B$8:$F$558,$C927+1,0)</f>
        <v>23509.331525227863</v>
      </c>
      <c r="S927" s="3">
        <f>HLOOKUP(S$5,[1]非R能力!$B$8:$F$558,$C927+1,0)</f>
        <v>29896.296628040247</v>
      </c>
      <c r="T927" s="3">
        <f>INDEX([1]非R能力!$H$9:$H$558,D927)</f>
        <v>26474.465525760002</v>
      </c>
      <c r="U927" s="3">
        <f>IF(E927="小怪",0,IF(INDEX([1]非R能力!$FK$9:$FK$558,C927)=0,0,10))</f>
        <v>0</v>
      </c>
      <c r="V927" s="3">
        <f>IF(E927="小怪",0,IF(INDEX([1]非R能力!$FH$9:$FH$558,C927)=0,0,5000))</f>
        <v>0</v>
      </c>
      <c r="W927" s="3">
        <f>HLOOKUP(W$5,[2]人物技能基础!$O$3:$Q$553,$C927+1,0)</f>
        <v>3.637142857142857</v>
      </c>
      <c r="X927" s="3">
        <f>HLOOKUP(X$5,[2]人物技能基础!$O$3:$Q$553,$C927+1,0)</f>
        <v>2.0186428571428574</v>
      </c>
      <c r="Y927" s="3">
        <f>HLOOKUP(Y$5,[2]人物技能基础!$O$3:$Q$553,$C927+1,0)</f>
        <v>99.964285714285708</v>
      </c>
      <c r="Z927" s="3">
        <f t="shared" si="85"/>
        <v>735718</v>
      </c>
      <c r="AA927" s="3">
        <f t="shared" si="86"/>
        <v>15628</v>
      </c>
      <c r="AB927" s="3">
        <f t="shared" si="87"/>
        <v>0</v>
      </c>
      <c r="AC927" s="3">
        <f t="shared" si="88"/>
        <v>29896</v>
      </c>
      <c r="AD927" s="3">
        <f t="shared" si="89"/>
        <v>23509</v>
      </c>
    </row>
    <row r="928" spans="1:30" x14ac:dyDescent="0.15">
      <c r="A928" s="3">
        <v>923</v>
      </c>
      <c r="B928" s="3" t="str">
        <f t="shared" si="84"/>
        <v>关卡923小怪</v>
      </c>
      <c r="C928" s="3">
        <f>INDEX([3]关卡!$J$19:$J$2018,A928)</f>
        <v>362</v>
      </c>
      <c r="D928" s="3">
        <f>INDEX([3]关卡!$N$19:$N$2018,A928)</f>
        <v>362</v>
      </c>
      <c r="E928" s="3" t="s">
        <v>24</v>
      </c>
      <c r="F928" s="3" t="s">
        <v>26</v>
      </c>
      <c r="G928" s="3">
        <v>3</v>
      </c>
      <c r="H928" s="3">
        <v>0</v>
      </c>
      <c r="I928" s="3">
        <v>0</v>
      </c>
      <c r="J928" s="4">
        <v>1</v>
      </c>
      <c r="K928" s="4">
        <v>1</v>
      </c>
      <c r="L928" s="4">
        <v>2</v>
      </c>
      <c r="M928" s="3">
        <v>15</v>
      </c>
      <c r="N928" s="3">
        <v>2</v>
      </c>
      <c r="O928" s="3">
        <f>HLOOKUP(O$5,[1]非R能力!$B$8:$F$558,$C928+1,0)</f>
        <v>934224.03884077142</v>
      </c>
      <c r="P928" s="3">
        <f>HLOOKUP(P$5,[1]非R能力!$B$8:$F$558,$C928+1,0)</f>
        <v>138694.66886185619</v>
      </c>
      <c r="Q928" s="3">
        <f>HLOOKUP(Q$5,[1]非R能力!$B$8:$F$558,$C928+1,0)</f>
        <v>78142.972693097807</v>
      </c>
      <c r="R928" s="3">
        <f>HLOOKUP(R$5,[1]非R能力!$B$8:$F$558,$C928+1,0)</f>
        <v>23509.331525227863</v>
      </c>
      <c r="S928" s="3">
        <f>HLOOKUP(S$5,[1]非R能力!$B$8:$F$558,$C928+1,0)</f>
        <v>29896.296628040247</v>
      </c>
      <c r="T928" s="3">
        <f>INDEX([1]非R能力!$H$9:$H$558,D928)</f>
        <v>26474.465525760002</v>
      </c>
      <c r="U928" s="3">
        <f>IF(E928="小怪",0,IF(INDEX([1]非R能力!$FK$9:$FK$558,C928)=0,0,10))</f>
        <v>0</v>
      </c>
      <c r="V928" s="3">
        <f>IF(E928="小怪",0,IF(INDEX([1]非R能力!$FH$9:$FH$558,C928)=0,0,5000))</f>
        <v>0</v>
      </c>
      <c r="W928" s="3">
        <f>HLOOKUP(W$5,[2]人物技能基础!$O$3:$Q$553,$C928+1,0)</f>
        <v>3.637142857142857</v>
      </c>
      <c r="X928" s="3">
        <f>HLOOKUP(X$5,[2]人物技能基础!$O$3:$Q$553,$C928+1,0)</f>
        <v>2.0186428571428574</v>
      </c>
      <c r="Y928" s="3">
        <f>HLOOKUP(Y$5,[2]人物技能基础!$O$3:$Q$553,$C928+1,0)</f>
        <v>99.964285714285708</v>
      </c>
      <c r="Z928" s="3">
        <f t="shared" si="85"/>
        <v>735718</v>
      </c>
      <c r="AA928" s="3">
        <f t="shared" si="86"/>
        <v>15628</v>
      </c>
      <c r="AB928" s="3">
        <f t="shared" si="87"/>
        <v>0</v>
      </c>
      <c r="AC928" s="3">
        <f t="shared" si="88"/>
        <v>29896</v>
      </c>
      <c r="AD928" s="3">
        <f t="shared" si="89"/>
        <v>23509</v>
      </c>
    </row>
    <row r="929" spans="1:30" x14ac:dyDescent="0.15">
      <c r="A929" s="3">
        <v>924</v>
      </c>
      <c r="B929" s="3" t="str">
        <f t="shared" si="84"/>
        <v>关卡924小怪</v>
      </c>
      <c r="C929" s="3">
        <f>INDEX([3]关卡!$J$19:$J$2018,A929)</f>
        <v>362</v>
      </c>
      <c r="D929" s="3">
        <f>INDEX([3]关卡!$N$19:$N$2018,A929)</f>
        <v>362</v>
      </c>
      <c r="E929" s="3" t="s">
        <v>24</v>
      </c>
      <c r="F929" s="3" t="s">
        <v>26</v>
      </c>
      <c r="G929" s="3">
        <v>3</v>
      </c>
      <c r="H929" s="3">
        <v>0</v>
      </c>
      <c r="I929" s="3">
        <v>0</v>
      </c>
      <c r="J929" s="4">
        <v>1</v>
      </c>
      <c r="K929" s="4">
        <v>1</v>
      </c>
      <c r="L929" s="4">
        <v>2</v>
      </c>
      <c r="M929" s="3">
        <v>15</v>
      </c>
      <c r="N929" s="3">
        <v>2</v>
      </c>
      <c r="O929" s="3">
        <f>HLOOKUP(O$5,[1]非R能力!$B$8:$F$558,$C929+1,0)</f>
        <v>934224.03884077142</v>
      </c>
      <c r="P929" s="3">
        <f>HLOOKUP(P$5,[1]非R能力!$B$8:$F$558,$C929+1,0)</f>
        <v>138694.66886185619</v>
      </c>
      <c r="Q929" s="3">
        <f>HLOOKUP(Q$5,[1]非R能力!$B$8:$F$558,$C929+1,0)</f>
        <v>78142.972693097807</v>
      </c>
      <c r="R929" s="3">
        <f>HLOOKUP(R$5,[1]非R能力!$B$8:$F$558,$C929+1,0)</f>
        <v>23509.331525227863</v>
      </c>
      <c r="S929" s="3">
        <f>HLOOKUP(S$5,[1]非R能力!$B$8:$F$558,$C929+1,0)</f>
        <v>29896.296628040247</v>
      </c>
      <c r="T929" s="3">
        <f>INDEX([1]非R能力!$H$9:$H$558,D929)</f>
        <v>26474.465525760002</v>
      </c>
      <c r="U929" s="3">
        <f>IF(E929="小怪",0,IF(INDEX([1]非R能力!$FK$9:$FK$558,C929)=0,0,10))</f>
        <v>0</v>
      </c>
      <c r="V929" s="3">
        <f>IF(E929="小怪",0,IF(INDEX([1]非R能力!$FH$9:$FH$558,C929)=0,0,5000))</f>
        <v>0</v>
      </c>
      <c r="W929" s="3">
        <f>HLOOKUP(W$5,[2]人物技能基础!$O$3:$Q$553,$C929+1,0)</f>
        <v>3.637142857142857</v>
      </c>
      <c r="X929" s="3">
        <f>HLOOKUP(X$5,[2]人物技能基础!$O$3:$Q$553,$C929+1,0)</f>
        <v>2.0186428571428574</v>
      </c>
      <c r="Y929" s="3">
        <f>HLOOKUP(Y$5,[2]人物技能基础!$O$3:$Q$553,$C929+1,0)</f>
        <v>99.964285714285708</v>
      </c>
      <c r="Z929" s="3">
        <f t="shared" si="85"/>
        <v>735718</v>
      </c>
      <c r="AA929" s="3">
        <f t="shared" si="86"/>
        <v>15628</v>
      </c>
      <c r="AB929" s="3">
        <f t="shared" si="87"/>
        <v>0</v>
      </c>
      <c r="AC929" s="3">
        <f t="shared" si="88"/>
        <v>29896</v>
      </c>
      <c r="AD929" s="3">
        <f t="shared" si="89"/>
        <v>23509</v>
      </c>
    </row>
    <row r="930" spans="1:30" x14ac:dyDescent="0.15">
      <c r="A930" s="3">
        <v>925</v>
      </c>
      <c r="B930" s="3" t="str">
        <f t="shared" si="84"/>
        <v>关卡925小怪</v>
      </c>
      <c r="C930" s="3">
        <f>INDEX([3]关卡!$J$19:$J$2018,A930)</f>
        <v>363</v>
      </c>
      <c r="D930" s="3">
        <f>INDEX([3]关卡!$N$19:$N$2018,A930)</f>
        <v>363</v>
      </c>
      <c r="E930" s="3" t="s">
        <v>24</v>
      </c>
      <c r="F930" s="3" t="s">
        <v>26</v>
      </c>
      <c r="G930" s="3">
        <v>3</v>
      </c>
      <c r="H930" s="3">
        <v>0</v>
      </c>
      <c r="I930" s="3">
        <v>0</v>
      </c>
      <c r="J930" s="4">
        <v>1</v>
      </c>
      <c r="K930" s="4">
        <v>1</v>
      </c>
      <c r="L930" s="4">
        <v>2</v>
      </c>
      <c r="M930" s="3">
        <v>15</v>
      </c>
      <c r="N930" s="3">
        <v>2</v>
      </c>
      <c r="O930" s="3">
        <f>HLOOKUP(O$5,[1]非R能力!$B$8:$F$558,$C930+1,0)</f>
        <v>945116.00496223534</v>
      </c>
      <c r="P930" s="3">
        <f>HLOOKUP(P$5,[1]非R能力!$B$8:$F$558,$C930+1,0)</f>
        <v>140316.46781756435</v>
      </c>
      <c r="Q930" s="3">
        <f>HLOOKUP(Q$5,[1]非R能力!$B$8:$F$558,$C930+1,0)</f>
        <v>79012.031654685867</v>
      </c>
      <c r="R930" s="3">
        <f>HLOOKUP(R$5,[1]非R能力!$B$8:$F$558,$C930+1,0)</f>
        <v>23758.870953878002</v>
      </c>
      <c r="S930" s="3">
        <f>HLOOKUP(S$5,[1]非R能力!$B$8:$F$558,$C930+1,0)</f>
        <v>30231.67339678459</v>
      </c>
      <c r="T930" s="3">
        <f>INDEX([1]非R能力!$H$9:$H$558,D930)</f>
        <v>26636.66647244004</v>
      </c>
      <c r="U930" s="3">
        <f>IF(E930="小怪",0,IF(INDEX([1]非R能力!$FK$9:$FK$558,C930)=0,0,10))</f>
        <v>0</v>
      </c>
      <c r="V930" s="3">
        <f>IF(E930="小怪",0,IF(INDEX([1]非R能力!$FH$9:$FH$558,C930)=0,0,5000))</f>
        <v>0</v>
      </c>
      <c r="W930" s="3">
        <f>HLOOKUP(W$5,[2]人物技能基础!$O$3:$Q$553,$C930+1,0)</f>
        <v>3.637142857142857</v>
      </c>
      <c r="X930" s="3">
        <f>HLOOKUP(X$5,[2]人物技能基础!$O$3:$Q$553,$C930+1,0)</f>
        <v>2.0186428571428574</v>
      </c>
      <c r="Y930" s="3">
        <f>HLOOKUP(Y$5,[2]人物技能基础!$O$3:$Q$553,$C930+1,0)</f>
        <v>99.964285714285708</v>
      </c>
      <c r="Z930" s="3">
        <f t="shared" si="85"/>
        <v>743965</v>
      </c>
      <c r="AA930" s="3">
        <f t="shared" si="86"/>
        <v>15802</v>
      </c>
      <c r="AB930" s="3">
        <f t="shared" si="87"/>
        <v>0</v>
      </c>
      <c r="AC930" s="3">
        <f t="shared" si="88"/>
        <v>30231</v>
      </c>
      <c r="AD930" s="3">
        <f t="shared" si="89"/>
        <v>23758</v>
      </c>
    </row>
    <row r="931" spans="1:30" x14ac:dyDescent="0.15">
      <c r="A931" s="3">
        <v>926</v>
      </c>
      <c r="B931" s="3" t="str">
        <f t="shared" si="84"/>
        <v>关卡926小怪</v>
      </c>
      <c r="C931" s="3">
        <f>INDEX([3]关卡!$J$19:$J$2018,A931)</f>
        <v>363</v>
      </c>
      <c r="D931" s="3">
        <f>INDEX([3]关卡!$N$19:$N$2018,A931)</f>
        <v>363</v>
      </c>
      <c r="E931" s="3" t="s">
        <v>24</v>
      </c>
      <c r="F931" s="3" t="s">
        <v>26</v>
      </c>
      <c r="G931" s="3">
        <v>3</v>
      </c>
      <c r="H931" s="3">
        <v>0</v>
      </c>
      <c r="I931" s="3">
        <v>0</v>
      </c>
      <c r="J931" s="4">
        <v>1</v>
      </c>
      <c r="K931" s="4">
        <v>1</v>
      </c>
      <c r="L931" s="4">
        <v>2</v>
      </c>
      <c r="M931" s="3">
        <v>15</v>
      </c>
      <c r="N931" s="3">
        <v>2</v>
      </c>
      <c r="O931" s="3">
        <f>HLOOKUP(O$5,[1]非R能力!$B$8:$F$558,$C931+1,0)</f>
        <v>945116.00496223534</v>
      </c>
      <c r="P931" s="3">
        <f>HLOOKUP(P$5,[1]非R能力!$B$8:$F$558,$C931+1,0)</f>
        <v>140316.46781756435</v>
      </c>
      <c r="Q931" s="3">
        <f>HLOOKUP(Q$5,[1]非R能力!$B$8:$F$558,$C931+1,0)</f>
        <v>79012.031654685867</v>
      </c>
      <c r="R931" s="3">
        <f>HLOOKUP(R$5,[1]非R能力!$B$8:$F$558,$C931+1,0)</f>
        <v>23758.870953878002</v>
      </c>
      <c r="S931" s="3">
        <f>HLOOKUP(S$5,[1]非R能力!$B$8:$F$558,$C931+1,0)</f>
        <v>30231.67339678459</v>
      </c>
      <c r="T931" s="3">
        <f>INDEX([1]非R能力!$H$9:$H$558,D931)</f>
        <v>26636.66647244004</v>
      </c>
      <c r="U931" s="3">
        <f>IF(E931="小怪",0,IF(INDEX([1]非R能力!$FK$9:$FK$558,C931)=0,0,10))</f>
        <v>0</v>
      </c>
      <c r="V931" s="3">
        <f>IF(E931="小怪",0,IF(INDEX([1]非R能力!$FH$9:$FH$558,C931)=0,0,5000))</f>
        <v>0</v>
      </c>
      <c r="W931" s="3">
        <f>HLOOKUP(W$5,[2]人物技能基础!$O$3:$Q$553,$C931+1,0)</f>
        <v>3.637142857142857</v>
      </c>
      <c r="X931" s="3">
        <f>HLOOKUP(X$5,[2]人物技能基础!$O$3:$Q$553,$C931+1,0)</f>
        <v>2.0186428571428574</v>
      </c>
      <c r="Y931" s="3">
        <f>HLOOKUP(Y$5,[2]人物技能基础!$O$3:$Q$553,$C931+1,0)</f>
        <v>99.964285714285708</v>
      </c>
      <c r="Z931" s="3">
        <f t="shared" si="85"/>
        <v>743965</v>
      </c>
      <c r="AA931" s="3">
        <f t="shared" si="86"/>
        <v>15802</v>
      </c>
      <c r="AB931" s="3">
        <f t="shared" si="87"/>
        <v>0</v>
      </c>
      <c r="AC931" s="3">
        <f t="shared" si="88"/>
        <v>30231</v>
      </c>
      <c r="AD931" s="3">
        <f t="shared" si="89"/>
        <v>23758</v>
      </c>
    </row>
    <row r="932" spans="1:30" x14ac:dyDescent="0.15">
      <c r="A932" s="3">
        <v>927</v>
      </c>
      <c r="B932" s="3" t="str">
        <f t="shared" si="84"/>
        <v>关卡927小怪</v>
      </c>
      <c r="C932" s="3">
        <f>INDEX([3]关卡!$J$19:$J$2018,A932)</f>
        <v>363</v>
      </c>
      <c r="D932" s="3">
        <f>INDEX([3]关卡!$N$19:$N$2018,A932)</f>
        <v>363</v>
      </c>
      <c r="E932" s="3" t="s">
        <v>24</v>
      </c>
      <c r="F932" s="3" t="s">
        <v>26</v>
      </c>
      <c r="G932" s="3">
        <v>3</v>
      </c>
      <c r="H932" s="3">
        <v>0</v>
      </c>
      <c r="I932" s="3">
        <v>0</v>
      </c>
      <c r="J932" s="4">
        <v>1</v>
      </c>
      <c r="K932" s="4">
        <v>1</v>
      </c>
      <c r="L932" s="4">
        <v>2</v>
      </c>
      <c r="M932" s="3">
        <v>15</v>
      </c>
      <c r="N932" s="3">
        <v>2</v>
      </c>
      <c r="O932" s="3">
        <f>HLOOKUP(O$5,[1]非R能力!$B$8:$F$558,$C932+1,0)</f>
        <v>945116.00496223534</v>
      </c>
      <c r="P932" s="3">
        <f>HLOOKUP(P$5,[1]非R能力!$B$8:$F$558,$C932+1,0)</f>
        <v>140316.46781756435</v>
      </c>
      <c r="Q932" s="3">
        <f>HLOOKUP(Q$5,[1]非R能力!$B$8:$F$558,$C932+1,0)</f>
        <v>79012.031654685867</v>
      </c>
      <c r="R932" s="3">
        <f>HLOOKUP(R$5,[1]非R能力!$B$8:$F$558,$C932+1,0)</f>
        <v>23758.870953878002</v>
      </c>
      <c r="S932" s="3">
        <f>HLOOKUP(S$5,[1]非R能力!$B$8:$F$558,$C932+1,0)</f>
        <v>30231.67339678459</v>
      </c>
      <c r="T932" s="3">
        <f>INDEX([1]非R能力!$H$9:$H$558,D932)</f>
        <v>26636.66647244004</v>
      </c>
      <c r="U932" s="3">
        <f>IF(E932="小怪",0,IF(INDEX([1]非R能力!$FK$9:$FK$558,C932)=0,0,10))</f>
        <v>0</v>
      </c>
      <c r="V932" s="3">
        <f>IF(E932="小怪",0,IF(INDEX([1]非R能力!$FH$9:$FH$558,C932)=0,0,5000))</f>
        <v>0</v>
      </c>
      <c r="W932" s="3">
        <f>HLOOKUP(W$5,[2]人物技能基础!$O$3:$Q$553,$C932+1,0)</f>
        <v>3.637142857142857</v>
      </c>
      <c r="X932" s="3">
        <f>HLOOKUP(X$5,[2]人物技能基础!$O$3:$Q$553,$C932+1,0)</f>
        <v>2.0186428571428574</v>
      </c>
      <c r="Y932" s="3">
        <f>HLOOKUP(Y$5,[2]人物技能基础!$O$3:$Q$553,$C932+1,0)</f>
        <v>99.964285714285708</v>
      </c>
      <c r="Z932" s="3">
        <f t="shared" si="85"/>
        <v>743965</v>
      </c>
      <c r="AA932" s="3">
        <f t="shared" si="86"/>
        <v>15802</v>
      </c>
      <c r="AB932" s="3">
        <f t="shared" si="87"/>
        <v>0</v>
      </c>
      <c r="AC932" s="3">
        <f t="shared" si="88"/>
        <v>30231</v>
      </c>
      <c r="AD932" s="3">
        <f t="shared" si="89"/>
        <v>23758</v>
      </c>
    </row>
    <row r="933" spans="1:30" x14ac:dyDescent="0.15">
      <c r="A933" s="3">
        <v>928</v>
      </c>
      <c r="B933" s="3" t="str">
        <f t="shared" si="84"/>
        <v>关卡928小怪</v>
      </c>
      <c r="C933" s="3">
        <f>INDEX([3]关卡!$J$19:$J$2018,A933)</f>
        <v>363</v>
      </c>
      <c r="D933" s="3">
        <f>INDEX([3]关卡!$N$19:$N$2018,A933)</f>
        <v>363</v>
      </c>
      <c r="E933" s="3" t="s">
        <v>24</v>
      </c>
      <c r="F933" s="3" t="s">
        <v>26</v>
      </c>
      <c r="G933" s="3">
        <v>3</v>
      </c>
      <c r="H933" s="3">
        <v>0</v>
      </c>
      <c r="I933" s="3">
        <v>0</v>
      </c>
      <c r="J933" s="4">
        <v>1</v>
      </c>
      <c r="K933" s="4">
        <v>1</v>
      </c>
      <c r="L933" s="4">
        <v>2</v>
      </c>
      <c r="M933" s="3">
        <v>15</v>
      </c>
      <c r="N933" s="3">
        <v>2</v>
      </c>
      <c r="O933" s="3">
        <f>HLOOKUP(O$5,[1]非R能力!$B$8:$F$558,$C933+1,0)</f>
        <v>945116.00496223534</v>
      </c>
      <c r="P933" s="3">
        <f>HLOOKUP(P$5,[1]非R能力!$B$8:$F$558,$C933+1,0)</f>
        <v>140316.46781756435</v>
      </c>
      <c r="Q933" s="3">
        <f>HLOOKUP(Q$5,[1]非R能力!$B$8:$F$558,$C933+1,0)</f>
        <v>79012.031654685867</v>
      </c>
      <c r="R933" s="3">
        <f>HLOOKUP(R$5,[1]非R能力!$B$8:$F$558,$C933+1,0)</f>
        <v>23758.870953878002</v>
      </c>
      <c r="S933" s="3">
        <f>HLOOKUP(S$5,[1]非R能力!$B$8:$F$558,$C933+1,0)</f>
        <v>30231.67339678459</v>
      </c>
      <c r="T933" s="3">
        <f>INDEX([1]非R能力!$H$9:$H$558,D933)</f>
        <v>26636.66647244004</v>
      </c>
      <c r="U933" s="3">
        <f>IF(E933="小怪",0,IF(INDEX([1]非R能力!$FK$9:$FK$558,C933)=0,0,10))</f>
        <v>0</v>
      </c>
      <c r="V933" s="3">
        <f>IF(E933="小怪",0,IF(INDEX([1]非R能力!$FH$9:$FH$558,C933)=0,0,5000))</f>
        <v>0</v>
      </c>
      <c r="W933" s="3">
        <f>HLOOKUP(W$5,[2]人物技能基础!$O$3:$Q$553,$C933+1,0)</f>
        <v>3.637142857142857</v>
      </c>
      <c r="X933" s="3">
        <f>HLOOKUP(X$5,[2]人物技能基础!$O$3:$Q$553,$C933+1,0)</f>
        <v>2.0186428571428574</v>
      </c>
      <c r="Y933" s="3">
        <f>HLOOKUP(Y$5,[2]人物技能基础!$O$3:$Q$553,$C933+1,0)</f>
        <v>99.964285714285708</v>
      </c>
      <c r="Z933" s="3">
        <f t="shared" si="85"/>
        <v>743965</v>
      </c>
      <c r="AA933" s="3">
        <f t="shared" si="86"/>
        <v>15802</v>
      </c>
      <c r="AB933" s="3">
        <f t="shared" si="87"/>
        <v>0</v>
      </c>
      <c r="AC933" s="3">
        <f t="shared" si="88"/>
        <v>30231</v>
      </c>
      <c r="AD933" s="3">
        <f t="shared" si="89"/>
        <v>23758</v>
      </c>
    </row>
    <row r="934" spans="1:30" x14ac:dyDescent="0.15">
      <c r="A934" s="3">
        <v>929</v>
      </c>
      <c r="B934" s="3" t="str">
        <f t="shared" si="84"/>
        <v>关卡929小怪</v>
      </c>
      <c r="C934" s="3">
        <f>INDEX([3]关卡!$J$19:$J$2018,A934)</f>
        <v>363</v>
      </c>
      <c r="D934" s="3">
        <f>INDEX([3]关卡!$N$19:$N$2018,A934)</f>
        <v>363</v>
      </c>
      <c r="E934" s="3" t="s">
        <v>24</v>
      </c>
      <c r="F934" s="3" t="s">
        <v>26</v>
      </c>
      <c r="G934" s="3">
        <v>3</v>
      </c>
      <c r="H934" s="3">
        <v>0</v>
      </c>
      <c r="I934" s="3">
        <v>0</v>
      </c>
      <c r="J934" s="4">
        <v>1</v>
      </c>
      <c r="K934" s="4">
        <v>1</v>
      </c>
      <c r="L934" s="4">
        <v>2</v>
      </c>
      <c r="M934" s="3">
        <v>15</v>
      </c>
      <c r="N934" s="3">
        <v>2</v>
      </c>
      <c r="O934" s="3">
        <f>HLOOKUP(O$5,[1]非R能力!$B$8:$F$558,$C934+1,0)</f>
        <v>945116.00496223534</v>
      </c>
      <c r="P934" s="3">
        <f>HLOOKUP(P$5,[1]非R能力!$B$8:$F$558,$C934+1,0)</f>
        <v>140316.46781756435</v>
      </c>
      <c r="Q934" s="3">
        <f>HLOOKUP(Q$5,[1]非R能力!$B$8:$F$558,$C934+1,0)</f>
        <v>79012.031654685867</v>
      </c>
      <c r="R934" s="3">
        <f>HLOOKUP(R$5,[1]非R能力!$B$8:$F$558,$C934+1,0)</f>
        <v>23758.870953878002</v>
      </c>
      <c r="S934" s="3">
        <f>HLOOKUP(S$5,[1]非R能力!$B$8:$F$558,$C934+1,0)</f>
        <v>30231.67339678459</v>
      </c>
      <c r="T934" s="3">
        <f>INDEX([1]非R能力!$H$9:$H$558,D934)</f>
        <v>26636.66647244004</v>
      </c>
      <c r="U934" s="3">
        <f>IF(E934="小怪",0,IF(INDEX([1]非R能力!$FK$9:$FK$558,C934)=0,0,10))</f>
        <v>0</v>
      </c>
      <c r="V934" s="3">
        <f>IF(E934="小怪",0,IF(INDEX([1]非R能力!$FH$9:$FH$558,C934)=0,0,5000))</f>
        <v>0</v>
      </c>
      <c r="W934" s="3">
        <f>HLOOKUP(W$5,[2]人物技能基础!$O$3:$Q$553,$C934+1,0)</f>
        <v>3.637142857142857</v>
      </c>
      <c r="X934" s="3">
        <f>HLOOKUP(X$5,[2]人物技能基础!$O$3:$Q$553,$C934+1,0)</f>
        <v>2.0186428571428574</v>
      </c>
      <c r="Y934" s="3">
        <f>HLOOKUP(Y$5,[2]人物技能基础!$O$3:$Q$553,$C934+1,0)</f>
        <v>99.964285714285708</v>
      </c>
      <c r="Z934" s="3">
        <f t="shared" si="85"/>
        <v>743965</v>
      </c>
      <c r="AA934" s="3">
        <f t="shared" si="86"/>
        <v>15802</v>
      </c>
      <c r="AB934" s="3">
        <f t="shared" si="87"/>
        <v>0</v>
      </c>
      <c r="AC934" s="3">
        <f t="shared" si="88"/>
        <v>30231</v>
      </c>
      <c r="AD934" s="3">
        <f t="shared" si="89"/>
        <v>23758</v>
      </c>
    </row>
    <row r="935" spans="1:30" x14ac:dyDescent="0.15">
      <c r="A935" s="3">
        <v>930</v>
      </c>
      <c r="B935" s="3" t="str">
        <f t="shared" si="84"/>
        <v>关卡930小怪</v>
      </c>
      <c r="C935" s="3">
        <f>INDEX([3]关卡!$J$19:$J$2018,A935)</f>
        <v>364</v>
      </c>
      <c r="D935" s="3">
        <f>INDEX([3]关卡!$N$19:$N$2018,A935)</f>
        <v>364</v>
      </c>
      <c r="E935" s="3" t="s">
        <v>24</v>
      </c>
      <c r="F935" s="3" t="s">
        <v>26</v>
      </c>
      <c r="G935" s="3">
        <v>3</v>
      </c>
      <c r="H935" s="3">
        <v>0</v>
      </c>
      <c r="I935" s="3">
        <v>0</v>
      </c>
      <c r="J935" s="4">
        <v>1</v>
      </c>
      <c r="K935" s="4">
        <v>1</v>
      </c>
      <c r="L935" s="4">
        <v>2</v>
      </c>
      <c r="M935" s="3">
        <v>15</v>
      </c>
      <c r="N935" s="3">
        <v>2</v>
      </c>
      <c r="O935" s="3">
        <f>HLOOKUP(O$5,[1]非R能力!$B$8:$F$558,$C935+1,0)</f>
        <v>954995.2433973283</v>
      </c>
      <c r="P935" s="3">
        <f>HLOOKUP(P$5,[1]非R能力!$B$8:$F$558,$C935+1,0)</f>
        <v>141710.79591623129</v>
      </c>
      <c r="Q935" s="3">
        <f>HLOOKUP(Q$5,[1]非R能力!$B$8:$F$558,$C935+1,0)</f>
        <v>79779.723661857453</v>
      </c>
      <c r="R935" s="3">
        <f>HLOOKUP(R$5,[1]非R能力!$B$8:$F$558,$C935+1,0)</f>
        <v>23972.883831006529</v>
      </c>
      <c r="S935" s="3">
        <f>HLOOKUP(S$5,[1]非R能力!$B$8:$F$558,$C935+1,0)</f>
        <v>30510.020993411115</v>
      </c>
      <c r="T935" s="3">
        <f>INDEX([1]非R能力!$H$9:$H$558,D935)</f>
        <v>26799.652034395644</v>
      </c>
      <c r="U935" s="3">
        <f>IF(E935="小怪",0,IF(INDEX([1]非R能力!$FK$9:$FK$558,C935)=0,0,10))</f>
        <v>0</v>
      </c>
      <c r="V935" s="3">
        <f>IF(E935="小怪",0,IF(INDEX([1]非R能力!$FH$9:$FH$558,C935)=0,0,5000))</f>
        <v>0</v>
      </c>
      <c r="W935" s="3">
        <f>HLOOKUP(W$5,[2]人物技能基础!$O$3:$Q$553,$C935+1,0)</f>
        <v>3.637142857142857</v>
      </c>
      <c r="X935" s="3">
        <f>HLOOKUP(X$5,[2]人物技能基础!$O$3:$Q$553,$C935+1,0)</f>
        <v>2.0186428571428574</v>
      </c>
      <c r="Y935" s="3">
        <f>HLOOKUP(Y$5,[2]人物技能基础!$O$3:$Q$553,$C935+1,0)</f>
        <v>99.964285714285708</v>
      </c>
      <c r="Z935" s="3">
        <f t="shared" si="85"/>
        <v>751111</v>
      </c>
      <c r="AA935" s="3">
        <f t="shared" si="86"/>
        <v>15955</v>
      </c>
      <c r="AB935" s="3">
        <f t="shared" si="87"/>
        <v>0</v>
      </c>
      <c r="AC935" s="3">
        <f t="shared" si="88"/>
        <v>30510</v>
      </c>
      <c r="AD935" s="3">
        <f t="shared" si="89"/>
        <v>23972</v>
      </c>
    </row>
    <row r="936" spans="1:30" x14ac:dyDescent="0.15">
      <c r="A936" s="3">
        <v>931</v>
      </c>
      <c r="B936" s="3" t="str">
        <f t="shared" si="84"/>
        <v>关卡931小怪</v>
      </c>
      <c r="C936" s="3">
        <f>INDEX([3]关卡!$J$19:$J$2018,A936)</f>
        <v>364</v>
      </c>
      <c r="D936" s="3">
        <f>INDEX([3]关卡!$N$19:$N$2018,A936)</f>
        <v>364</v>
      </c>
      <c r="E936" s="3" t="s">
        <v>24</v>
      </c>
      <c r="F936" s="3" t="s">
        <v>26</v>
      </c>
      <c r="G936" s="3">
        <v>3</v>
      </c>
      <c r="H936" s="3">
        <v>0</v>
      </c>
      <c r="I936" s="3">
        <v>0</v>
      </c>
      <c r="J936" s="4">
        <v>1</v>
      </c>
      <c r="K936" s="4">
        <v>1</v>
      </c>
      <c r="L936" s="4">
        <v>2</v>
      </c>
      <c r="M936" s="3">
        <v>15</v>
      </c>
      <c r="N936" s="3">
        <v>2</v>
      </c>
      <c r="O936" s="3">
        <f>HLOOKUP(O$5,[1]非R能力!$B$8:$F$558,$C936+1,0)</f>
        <v>954995.2433973283</v>
      </c>
      <c r="P936" s="3">
        <f>HLOOKUP(P$5,[1]非R能力!$B$8:$F$558,$C936+1,0)</f>
        <v>141710.79591623129</v>
      </c>
      <c r="Q936" s="3">
        <f>HLOOKUP(Q$5,[1]非R能力!$B$8:$F$558,$C936+1,0)</f>
        <v>79779.723661857453</v>
      </c>
      <c r="R936" s="3">
        <f>HLOOKUP(R$5,[1]非R能力!$B$8:$F$558,$C936+1,0)</f>
        <v>23972.883831006529</v>
      </c>
      <c r="S936" s="3">
        <f>HLOOKUP(S$5,[1]非R能力!$B$8:$F$558,$C936+1,0)</f>
        <v>30510.020993411115</v>
      </c>
      <c r="T936" s="3">
        <f>INDEX([1]非R能力!$H$9:$H$558,D936)</f>
        <v>26799.652034395644</v>
      </c>
      <c r="U936" s="3">
        <f>IF(E936="小怪",0,IF(INDEX([1]非R能力!$FK$9:$FK$558,C936)=0,0,10))</f>
        <v>0</v>
      </c>
      <c r="V936" s="3">
        <f>IF(E936="小怪",0,IF(INDEX([1]非R能力!$FH$9:$FH$558,C936)=0,0,5000))</f>
        <v>0</v>
      </c>
      <c r="W936" s="3">
        <f>HLOOKUP(W$5,[2]人物技能基础!$O$3:$Q$553,$C936+1,0)</f>
        <v>3.637142857142857</v>
      </c>
      <c r="X936" s="3">
        <f>HLOOKUP(X$5,[2]人物技能基础!$O$3:$Q$553,$C936+1,0)</f>
        <v>2.0186428571428574</v>
      </c>
      <c r="Y936" s="3">
        <f>HLOOKUP(Y$5,[2]人物技能基础!$O$3:$Q$553,$C936+1,0)</f>
        <v>99.964285714285708</v>
      </c>
      <c r="Z936" s="3">
        <f t="shared" si="85"/>
        <v>751111</v>
      </c>
      <c r="AA936" s="3">
        <f t="shared" si="86"/>
        <v>15955</v>
      </c>
      <c r="AB936" s="3">
        <f t="shared" si="87"/>
        <v>0</v>
      </c>
      <c r="AC936" s="3">
        <f t="shared" si="88"/>
        <v>30510</v>
      </c>
      <c r="AD936" s="3">
        <f t="shared" si="89"/>
        <v>23972</v>
      </c>
    </row>
    <row r="937" spans="1:30" x14ac:dyDescent="0.15">
      <c r="A937" s="3">
        <v>932</v>
      </c>
      <c r="B937" s="3" t="str">
        <f t="shared" si="84"/>
        <v>关卡932小怪</v>
      </c>
      <c r="C937" s="3">
        <f>INDEX([3]关卡!$J$19:$J$2018,A937)</f>
        <v>364</v>
      </c>
      <c r="D937" s="3">
        <f>INDEX([3]关卡!$N$19:$N$2018,A937)</f>
        <v>364</v>
      </c>
      <c r="E937" s="3" t="s">
        <v>24</v>
      </c>
      <c r="F937" s="3" t="s">
        <v>26</v>
      </c>
      <c r="G937" s="3">
        <v>3</v>
      </c>
      <c r="H937" s="3">
        <v>0</v>
      </c>
      <c r="I937" s="3">
        <v>0</v>
      </c>
      <c r="J937" s="4">
        <v>1</v>
      </c>
      <c r="K937" s="4">
        <v>1</v>
      </c>
      <c r="L937" s="4">
        <v>2</v>
      </c>
      <c r="M937" s="3">
        <v>15</v>
      </c>
      <c r="N937" s="3">
        <v>2</v>
      </c>
      <c r="O937" s="3">
        <f>HLOOKUP(O$5,[1]非R能力!$B$8:$F$558,$C937+1,0)</f>
        <v>954995.2433973283</v>
      </c>
      <c r="P937" s="3">
        <f>HLOOKUP(P$5,[1]非R能力!$B$8:$F$558,$C937+1,0)</f>
        <v>141710.79591623129</v>
      </c>
      <c r="Q937" s="3">
        <f>HLOOKUP(Q$5,[1]非R能力!$B$8:$F$558,$C937+1,0)</f>
        <v>79779.723661857453</v>
      </c>
      <c r="R937" s="3">
        <f>HLOOKUP(R$5,[1]非R能力!$B$8:$F$558,$C937+1,0)</f>
        <v>23972.883831006529</v>
      </c>
      <c r="S937" s="3">
        <f>HLOOKUP(S$5,[1]非R能力!$B$8:$F$558,$C937+1,0)</f>
        <v>30510.020993411115</v>
      </c>
      <c r="T937" s="3">
        <f>INDEX([1]非R能力!$H$9:$H$558,D937)</f>
        <v>26799.652034395644</v>
      </c>
      <c r="U937" s="3">
        <f>IF(E937="小怪",0,IF(INDEX([1]非R能力!$FK$9:$FK$558,C937)=0,0,10))</f>
        <v>0</v>
      </c>
      <c r="V937" s="3">
        <f>IF(E937="小怪",0,IF(INDEX([1]非R能力!$FH$9:$FH$558,C937)=0,0,5000))</f>
        <v>0</v>
      </c>
      <c r="W937" s="3">
        <f>HLOOKUP(W$5,[2]人物技能基础!$O$3:$Q$553,$C937+1,0)</f>
        <v>3.637142857142857</v>
      </c>
      <c r="X937" s="3">
        <f>HLOOKUP(X$5,[2]人物技能基础!$O$3:$Q$553,$C937+1,0)</f>
        <v>2.0186428571428574</v>
      </c>
      <c r="Y937" s="3">
        <f>HLOOKUP(Y$5,[2]人物技能基础!$O$3:$Q$553,$C937+1,0)</f>
        <v>99.964285714285708</v>
      </c>
      <c r="Z937" s="3">
        <f t="shared" si="85"/>
        <v>751111</v>
      </c>
      <c r="AA937" s="3">
        <f t="shared" si="86"/>
        <v>15955</v>
      </c>
      <c r="AB937" s="3">
        <f t="shared" si="87"/>
        <v>0</v>
      </c>
      <c r="AC937" s="3">
        <f t="shared" si="88"/>
        <v>30510</v>
      </c>
      <c r="AD937" s="3">
        <f t="shared" si="89"/>
        <v>23972</v>
      </c>
    </row>
    <row r="938" spans="1:30" x14ac:dyDescent="0.15">
      <c r="A938" s="3">
        <v>933</v>
      </c>
      <c r="B938" s="3" t="str">
        <f t="shared" si="84"/>
        <v>关卡933小怪</v>
      </c>
      <c r="C938" s="3">
        <f>INDEX([3]关卡!$J$19:$J$2018,A938)</f>
        <v>364</v>
      </c>
      <c r="D938" s="3">
        <f>INDEX([3]关卡!$N$19:$N$2018,A938)</f>
        <v>364</v>
      </c>
      <c r="E938" s="3" t="s">
        <v>24</v>
      </c>
      <c r="F938" s="3" t="s">
        <v>26</v>
      </c>
      <c r="G938" s="3">
        <v>3</v>
      </c>
      <c r="H938" s="3">
        <v>0</v>
      </c>
      <c r="I938" s="3">
        <v>0</v>
      </c>
      <c r="J938" s="4">
        <v>1</v>
      </c>
      <c r="K938" s="4">
        <v>1</v>
      </c>
      <c r="L938" s="4">
        <v>2</v>
      </c>
      <c r="M938" s="3">
        <v>15</v>
      </c>
      <c r="N938" s="3">
        <v>2</v>
      </c>
      <c r="O938" s="3">
        <f>HLOOKUP(O$5,[1]非R能力!$B$8:$F$558,$C938+1,0)</f>
        <v>954995.2433973283</v>
      </c>
      <c r="P938" s="3">
        <f>HLOOKUP(P$5,[1]非R能力!$B$8:$F$558,$C938+1,0)</f>
        <v>141710.79591623129</v>
      </c>
      <c r="Q938" s="3">
        <f>HLOOKUP(Q$5,[1]非R能力!$B$8:$F$558,$C938+1,0)</f>
        <v>79779.723661857453</v>
      </c>
      <c r="R938" s="3">
        <f>HLOOKUP(R$5,[1]非R能力!$B$8:$F$558,$C938+1,0)</f>
        <v>23972.883831006529</v>
      </c>
      <c r="S938" s="3">
        <f>HLOOKUP(S$5,[1]非R能力!$B$8:$F$558,$C938+1,0)</f>
        <v>30510.020993411115</v>
      </c>
      <c r="T938" s="3">
        <f>INDEX([1]非R能力!$H$9:$H$558,D938)</f>
        <v>26799.652034395644</v>
      </c>
      <c r="U938" s="3">
        <f>IF(E938="小怪",0,IF(INDEX([1]非R能力!$FK$9:$FK$558,C938)=0,0,10))</f>
        <v>0</v>
      </c>
      <c r="V938" s="3">
        <f>IF(E938="小怪",0,IF(INDEX([1]非R能力!$FH$9:$FH$558,C938)=0,0,5000))</f>
        <v>0</v>
      </c>
      <c r="W938" s="3">
        <f>HLOOKUP(W$5,[2]人物技能基础!$O$3:$Q$553,$C938+1,0)</f>
        <v>3.637142857142857</v>
      </c>
      <c r="X938" s="3">
        <f>HLOOKUP(X$5,[2]人物技能基础!$O$3:$Q$553,$C938+1,0)</f>
        <v>2.0186428571428574</v>
      </c>
      <c r="Y938" s="3">
        <f>HLOOKUP(Y$5,[2]人物技能基础!$O$3:$Q$553,$C938+1,0)</f>
        <v>99.964285714285708</v>
      </c>
      <c r="Z938" s="3">
        <f t="shared" si="85"/>
        <v>751111</v>
      </c>
      <c r="AA938" s="3">
        <f t="shared" si="86"/>
        <v>15955</v>
      </c>
      <c r="AB938" s="3">
        <f t="shared" si="87"/>
        <v>0</v>
      </c>
      <c r="AC938" s="3">
        <f t="shared" si="88"/>
        <v>30510</v>
      </c>
      <c r="AD938" s="3">
        <f t="shared" si="89"/>
        <v>23972</v>
      </c>
    </row>
    <row r="939" spans="1:30" x14ac:dyDescent="0.15">
      <c r="A939" s="3">
        <v>934</v>
      </c>
      <c r="B939" s="3" t="str">
        <f t="shared" si="84"/>
        <v>关卡934小怪</v>
      </c>
      <c r="C939" s="3">
        <f>INDEX([3]关卡!$J$19:$J$2018,A939)</f>
        <v>364</v>
      </c>
      <c r="D939" s="3">
        <f>INDEX([3]关卡!$N$19:$N$2018,A939)</f>
        <v>364</v>
      </c>
      <c r="E939" s="3" t="s">
        <v>24</v>
      </c>
      <c r="F939" s="3" t="s">
        <v>26</v>
      </c>
      <c r="G939" s="3">
        <v>3</v>
      </c>
      <c r="H939" s="3">
        <v>0</v>
      </c>
      <c r="I939" s="3">
        <v>0</v>
      </c>
      <c r="J939" s="4">
        <v>1</v>
      </c>
      <c r="K939" s="4">
        <v>1</v>
      </c>
      <c r="L939" s="4">
        <v>2</v>
      </c>
      <c r="M939" s="3">
        <v>15</v>
      </c>
      <c r="N939" s="3">
        <v>2</v>
      </c>
      <c r="O939" s="3">
        <f>HLOOKUP(O$5,[1]非R能力!$B$8:$F$558,$C939+1,0)</f>
        <v>954995.2433973283</v>
      </c>
      <c r="P939" s="3">
        <f>HLOOKUP(P$5,[1]非R能力!$B$8:$F$558,$C939+1,0)</f>
        <v>141710.79591623129</v>
      </c>
      <c r="Q939" s="3">
        <f>HLOOKUP(Q$5,[1]非R能力!$B$8:$F$558,$C939+1,0)</f>
        <v>79779.723661857453</v>
      </c>
      <c r="R939" s="3">
        <f>HLOOKUP(R$5,[1]非R能力!$B$8:$F$558,$C939+1,0)</f>
        <v>23972.883831006529</v>
      </c>
      <c r="S939" s="3">
        <f>HLOOKUP(S$5,[1]非R能力!$B$8:$F$558,$C939+1,0)</f>
        <v>30510.020993411115</v>
      </c>
      <c r="T939" s="3">
        <f>INDEX([1]非R能力!$H$9:$H$558,D939)</f>
        <v>26799.652034395644</v>
      </c>
      <c r="U939" s="3">
        <f>IF(E939="小怪",0,IF(INDEX([1]非R能力!$FK$9:$FK$558,C939)=0,0,10))</f>
        <v>0</v>
      </c>
      <c r="V939" s="3">
        <f>IF(E939="小怪",0,IF(INDEX([1]非R能力!$FH$9:$FH$558,C939)=0,0,5000))</f>
        <v>0</v>
      </c>
      <c r="W939" s="3">
        <f>HLOOKUP(W$5,[2]人物技能基础!$O$3:$Q$553,$C939+1,0)</f>
        <v>3.637142857142857</v>
      </c>
      <c r="X939" s="3">
        <f>HLOOKUP(X$5,[2]人物技能基础!$O$3:$Q$553,$C939+1,0)</f>
        <v>2.0186428571428574</v>
      </c>
      <c r="Y939" s="3">
        <f>HLOOKUP(Y$5,[2]人物技能基础!$O$3:$Q$553,$C939+1,0)</f>
        <v>99.964285714285708</v>
      </c>
      <c r="Z939" s="3">
        <f t="shared" si="85"/>
        <v>751111</v>
      </c>
      <c r="AA939" s="3">
        <f t="shared" si="86"/>
        <v>15955</v>
      </c>
      <c r="AB939" s="3">
        <f t="shared" si="87"/>
        <v>0</v>
      </c>
      <c r="AC939" s="3">
        <f t="shared" si="88"/>
        <v>30510</v>
      </c>
      <c r="AD939" s="3">
        <f t="shared" si="89"/>
        <v>23972</v>
      </c>
    </row>
    <row r="940" spans="1:30" x14ac:dyDescent="0.15">
      <c r="A940" s="3">
        <v>935</v>
      </c>
      <c r="B940" s="3" t="str">
        <f t="shared" si="84"/>
        <v>关卡935小怪</v>
      </c>
      <c r="C940" s="3">
        <f>INDEX([3]关卡!$J$19:$J$2018,A940)</f>
        <v>365</v>
      </c>
      <c r="D940" s="3">
        <f>INDEX([3]关卡!$N$19:$N$2018,A940)</f>
        <v>365</v>
      </c>
      <c r="E940" s="3" t="s">
        <v>24</v>
      </c>
      <c r="F940" s="3" t="s">
        <v>26</v>
      </c>
      <c r="G940" s="3">
        <v>3</v>
      </c>
      <c r="H940" s="3">
        <v>0</v>
      </c>
      <c r="I940" s="3">
        <v>0</v>
      </c>
      <c r="J940" s="4">
        <v>1</v>
      </c>
      <c r="K940" s="4">
        <v>1</v>
      </c>
      <c r="L940" s="4">
        <v>2</v>
      </c>
      <c r="M940" s="3">
        <v>15</v>
      </c>
      <c r="N940" s="3">
        <v>2</v>
      </c>
      <c r="O940" s="3">
        <f>HLOOKUP(O$5,[1]非R能力!$B$8:$F$558,$C940+1,0)</f>
        <v>965136.5292874173</v>
      </c>
      <c r="P940" s="3">
        <f>HLOOKUP(P$5,[1]非R能力!$B$8:$F$558,$C940+1,0)</f>
        <v>143107.51067460075</v>
      </c>
      <c r="Q940" s="3">
        <f>HLOOKUP(Q$5,[1]非R能力!$B$8:$F$558,$C940+1,0)</f>
        <v>80556.176559039406</v>
      </c>
      <c r="R940" s="3">
        <f>HLOOKUP(R$5,[1]非R能力!$B$8:$F$558,$C940+1,0)</f>
        <v>24187.235578377251</v>
      </c>
      <c r="S940" s="3">
        <f>HLOOKUP(S$5,[1]非R能力!$B$8:$F$558,$C940+1,0)</f>
        <v>33105.183927955521</v>
      </c>
      <c r="T940" s="3">
        <f>INDEX([1]非R能力!$H$9:$H$558,D940)</f>
        <v>26963.425229670109</v>
      </c>
      <c r="U940" s="3">
        <f>IF(E940="小怪",0,IF(INDEX([1]非R能力!$FK$9:$FK$558,C940)=0,0,10))</f>
        <v>0</v>
      </c>
      <c r="V940" s="3">
        <f>IF(E940="小怪",0,IF(INDEX([1]非R能力!$FH$9:$FH$558,C940)=0,0,5000))</f>
        <v>0</v>
      </c>
      <c r="W940" s="3">
        <f>HLOOKUP(W$5,[2]人物技能基础!$O$3:$Q$553,$C940+1,0)</f>
        <v>3.637142857142857</v>
      </c>
      <c r="X940" s="3">
        <f>HLOOKUP(X$5,[2]人物技能基础!$O$3:$Q$553,$C940+1,0)</f>
        <v>2.0186428571428574</v>
      </c>
      <c r="Y940" s="3">
        <f>HLOOKUP(Y$5,[2]人物技能基础!$O$3:$Q$553,$C940+1,0)</f>
        <v>99.964285714285708</v>
      </c>
      <c r="Z940" s="3">
        <f t="shared" si="85"/>
        <v>758271</v>
      </c>
      <c r="AA940" s="3">
        <f t="shared" si="86"/>
        <v>16111</v>
      </c>
      <c r="AB940" s="3">
        <f t="shared" si="87"/>
        <v>0</v>
      </c>
      <c r="AC940" s="3">
        <f t="shared" si="88"/>
        <v>33105</v>
      </c>
      <c r="AD940" s="3">
        <f t="shared" si="89"/>
        <v>24187</v>
      </c>
    </row>
    <row r="941" spans="1:30" x14ac:dyDescent="0.15">
      <c r="A941" s="3">
        <v>936</v>
      </c>
      <c r="B941" s="3" t="str">
        <f t="shared" si="84"/>
        <v>关卡936小怪</v>
      </c>
      <c r="C941" s="3">
        <f>INDEX([3]关卡!$J$19:$J$2018,A941)</f>
        <v>365</v>
      </c>
      <c r="D941" s="3">
        <f>INDEX([3]关卡!$N$19:$N$2018,A941)</f>
        <v>365</v>
      </c>
      <c r="E941" s="3" t="s">
        <v>24</v>
      </c>
      <c r="F941" s="3" t="s">
        <v>26</v>
      </c>
      <c r="G941" s="3">
        <v>3</v>
      </c>
      <c r="H941" s="3">
        <v>0</v>
      </c>
      <c r="I941" s="3">
        <v>0</v>
      </c>
      <c r="J941" s="4">
        <v>1</v>
      </c>
      <c r="K941" s="4">
        <v>1</v>
      </c>
      <c r="L941" s="4">
        <v>2</v>
      </c>
      <c r="M941" s="3">
        <v>15</v>
      </c>
      <c r="N941" s="3">
        <v>2</v>
      </c>
      <c r="O941" s="3">
        <f>HLOOKUP(O$5,[1]非R能力!$B$8:$F$558,$C941+1,0)</f>
        <v>965136.5292874173</v>
      </c>
      <c r="P941" s="3">
        <f>HLOOKUP(P$5,[1]非R能力!$B$8:$F$558,$C941+1,0)</f>
        <v>143107.51067460075</v>
      </c>
      <c r="Q941" s="3">
        <f>HLOOKUP(Q$5,[1]非R能力!$B$8:$F$558,$C941+1,0)</f>
        <v>80556.176559039406</v>
      </c>
      <c r="R941" s="3">
        <f>HLOOKUP(R$5,[1]非R能力!$B$8:$F$558,$C941+1,0)</f>
        <v>24187.235578377251</v>
      </c>
      <c r="S941" s="3">
        <f>HLOOKUP(S$5,[1]非R能力!$B$8:$F$558,$C941+1,0)</f>
        <v>33105.183927955521</v>
      </c>
      <c r="T941" s="3">
        <f>INDEX([1]非R能力!$H$9:$H$558,D941)</f>
        <v>26963.425229670109</v>
      </c>
      <c r="U941" s="3">
        <f>IF(E941="小怪",0,IF(INDEX([1]非R能力!$FK$9:$FK$558,C941)=0,0,10))</f>
        <v>0</v>
      </c>
      <c r="V941" s="3">
        <f>IF(E941="小怪",0,IF(INDEX([1]非R能力!$FH$9:$FH$558,C941)=0,0,5000))</f>
        <v>0</v>
      </c>
      <c r="W941" s="3">
        <f>HLOOKUP(W$5,[2]人物技能基础!$O$3:$Q$553,$C941+1,0)</f>
        <v>3.637142857142857</v>
      </c>
      <c r="X941" s="3">
        <f>HLOOKUP(X$5,[2]人物技能基础!$O$3:$Q$553,$C941+1,0)</f>
        <v>2.0186428571428574</v>
      </c>
      <c r="Y941" s="3">
        <f>HLOOKUP(Y$5,[2]人物技能基础!$O$3:$Q$553,$C941+1,0)</f>
        <v>99.964285714285708</v>
      </c>
      <c r="Z941" s="3">
        <f t="shared" si="85"/>
        <v>758271</v>
      </c>
      <c r="AA941" s="3">
        <f t="shared" si="86"/>
        <v>16111</v>
      </c>
      <c r="AB941" s="3">
        <f t="shared" si="87"/>
        <v>0</v>
      </c>
      <c r="AC941" s="3">
        <f t="shared" si="88"/>
        <v>33105</v>
      </c>
      <c r="AD941" s="3">
        <f t="shared" si="89"/>
        <v>24187</v>
      </c>
    </row>
    <row r="942" spans="1:30" x14ac:dyDescent="0.15">
      <c r="A942" s="3">
        <v>937</v>
      </c>
      <c r="B942" s="3" t="str">
        <f t="shared" si="84"/>
        <v>关卡937小怪</v>
      </c>
      <c r="C942" s="3">
        <f>INDEX([3]关卡!$J$19:$J$2018,A942)</f>
        <v>365</v>
      </c>
      <c r="D942" s="3">
        <f>INDEX([3]关卡!$N$19:$N$2018,A942)</f>
        <v>365</v>
      </c>
      <c r="E942" s="3" t="s">
        <v>24</v>
      </c>
      <c r="F942" s="3" t="s">
        <v>26</v>
      </c>
      <c r="G942" s="3">
        <v>3</v>
      </c>
      <c r="H942" s="3">
        <v>0</v>
      </c>
      <c r="I942" s="3">
        <v>0</v>
      </c>
      <c r="J942" s="4">
        <v>1</v>
      </c>
      <c r="K942" s="4">
        <v>1</v>
      </c>
      <c r="L942" s="4">
        <v>2</v>
      </c>
      <c r="M942" s="3">
        <v>15</v>
      </c>
      <c r="N942" s="3">
        <v>2</v>
      </c>
      <c r="O942" s="3">
        <f>HLOOKUP(O$5,[1]非R能力!$B$8:$F$558,$C942+1,0)</f>
        <v>965136.5292874173</v>
      </c>
      <c r="P942" s="3">
        <f>HLOOKUP(P$5,[1]非R能力!$B$8:$F$558,$C942+1,0)</f>
        <v>143107.51067460075</v>
      </c>
      <c r="Q942" s="3">
        <f>HLOOKUP(Q$5,[1]非R能力!$B$8:$F$558,$C942+1,0)</f>
        <v>80556.176559039406</v>
      </c>
      <c r="R942" s="3">
        <f>HLOOKUP(R$5,[1]非R能力!$B$8:$F$558,$C942+1,0)</f>
        <v>24187.235578377251</v>
      </c>
      <c r="S942" s="3">
        <f>HLOOKUP(S$5,[1]非R能力!$B$8:$F$558,$C942+1,0)</f>
        <v>33105.183927955521</v>
      </c>
      <c r="T942" s="3">
        <f>INDEX([1]非R能力!$H$9:$H$558,D942)</f>
        <v>26963.425229670109</v>
      </c>
      <c r="U942" s="3">
        <f>IF(E942="小怪",0,IF(INDEX([1]非R能力!$FK$9:$FK$558,C942)=0,0,10))</f>
        <v>0</v>
      </c>
      <c r="V942" s="3">
        <f>IF(E942="小怪",0,IF(INDEX([1]非R能力!$FH$9:$FH$558,C942)=0,0,5000))</f>
        <v>0</v>
      </c>
      <c r="W942" s="3">
        <f>HLOOKUP(W$5,[2]人物技能基础!$O$3:$Q$553,$C942+1,0)</f>
        <v>3.637142857142857</v>
      </c>
      <c r="X942" s="3">
        <f>HLOOKUP(X$5,[2]人物技能基础!$O$3:$Q$553,$C942+1,0)</f>
        <v>2.0186428571428574</v>
      </c>
      <c r="Y942" s="3">
        <f>HLOOKUP(Y$5,[2]人物技能基础!$O$3:$Q$553,$C942+1,0)</f>
        <v>99.964285714285708</v>
      </c>
      <c r="Z942" s="3">
        <f t="shared" si="85"/>
        <v>758271</v>
      </c>
      <c r="AA942" s="3">
        <f t="shared" si="86"/>
        <v>16111</v>
      </c>
      <c r="AB942" s="3">
        <f t="shared" si="87"/>
        <v>0</v>
      </c>
      <c r="AC942" s="3">
        <f t="shared" si="88"/>
        <v>33105</v>
      </c>
      <c r="AD942" s="3">
        <f t="shared" si="89"/>
        <v>24187</v>
      </c>
    </row>
    <row r="943" spans="1:30" x14ac:dyDescent="0.15">
      <c r="A943" s="3">
        <v>938</v>
      </c>
      <c r="B943" s="3" t="str">
        <f t="shared" si="84"/>
        <v>关卡938小怪</v>
      </c>
      <c r="C943" s="3">
        <f>INDEX([3]关卡!$J$19:$J$2018,A943)</f>
        <v>365</v>
      </c>
      <c r="D943" s="3">
        <f>INDEX([3]关卡!$N$19:$N$2018,A943)</f>
        <v>365</v>
      </c>
      <c r="E943" s="3" t="s">
        <v>24</v>
      </c>
      <c r="F943" s="3" t="s">
        <v>26</v>
      </c>
      <c r="G943" s="3">
        <v>3</v>
      </c>
      <c r="H943" s="3">
        <v>0</v>
      </c>
      <c r="I943" s="3">
        <v>0</v>
      </c>
      <c r="J943" s="4">
        <v>1</v>
      </c>
      <c r="K943" s="4">
        <v>1</v>
      </c>
      <c r="L943" s="4">
        <v>2</v>
      </c>
      <c r="M943" s="3">
        <v>15</v>
      </c>
      <c r="N943" s="3">
        <v>2</v>
      </c>
      <c r="O943" s="3">
        <f>HLOOKUP(O$5,[1]非R能力!$B$8:$F$558,$C943+1,0)</f>
        <v>965136.5292874173</v>
      </c>
      <c r="P943" s="3">
        <f>HLOOKUP(P$5,[1]非R能力!$B$8:$F$558,$C943+1,0)</f>
        <v>143107.51067460075</v>
      </c>
      <c r="Q943" s="3">
        <f>HLOOKUP(Q$5,[1]非R能力!$B$8:$F$558,$C943+1,0)</f>
        <v>80556.176559039406</v>
      </c>
      <c r="R943" s="3">
        <f>HLOOKUP(R$5,[1]非R能力!$B$8:$F$558,$C943+1,0)</f>
        <v>24187.235578377251</v>
      </c>
      <c r="S943" s="3">
        <f>HLOOKUP(S$5,[1]非R能力!$B$8:$F$558,$C943+1,0)</f>
        <v>33105.183927955521</v>
      </c>
      <c r="T943" s="3">
        <f>INDEX([1]非R能力!$H$9:$H$558,D943)</f>
        <v>26963.425229670109</v>
      </c>
      <c r="U943" s="3">
        <f>IF(E943="小怪",0,IF(INDEX([1]非R能力!$FK$9:$FK$558,C943)=0,0,10))</f>
        <v>0</v>
      </c>
      <c r="V943" s="3">
        <f>IF(E943="小怪",0,IF(INDEX([1]非R能力!$FH$9:$FH$558,C943)=0,0,5000))</f>
        <v>0</v>
      </c>
      <c r="W943" s="3">
        <f>HLOOKUP(W$5,[2]人物技能基础!$O$3:$Q$553,$C943+1,0)</f>
        <v>3.637142857142857</v>
      </c>
      <c r="X943" s="3">
        <f>HLOOKUP(X$5,[2]人物技能基础!$O$3:$Q$553,$C943+1,0)</f>
        <v>2.0186428571428574</v>
      </c>
      <c r="Y943" s="3">
        <f>HLOOKUP(Y$5,[2]人物技能基础!$O$3:$Q$553,$C943+1,0)</f>
        <v>99.964285714285708</v>
      </c>
      <c r="Z943" s="3">
        <f t="shared" si="85"/>
        <v>758271</v>
      </c>
      <c r="AA943" s="3">
        <f t="shared" si="86"/>
        <v>16111</v>
      </c>
      <c r="AB943" s="3">
        <f t="shared" si="87"/>
        <v>0</v>
      </c>
      <c r="AC943" s="3">
        <f t="shared" si="88"/>
        <v>33105</v>
      </c>
      <c r="AD943" s="3">
        <f t="shared" si="89"/>
        <v>24187</v>
      </c>
    </row>
    <row r="944" spans="1:30" x14ac:dyDescent="0.15">
      <c r="A944" s="3">
        <v>939</v>
      </c>
      <c r="B944" s="3" t="str">
        <f t="shared" si="84"/>
        <v>关卡939小怪</v>
      </c>
      <c r="C944" s="3">
        <f>INDEX([3]关卡!$J$19:$J$2018,A944)</f>
        <v>365</v>
      </c>
      <c r="D944" s="3">
        <f>INDEX([3]关卡!$N$19:$N$2018,A944)</f>
        <v>365</v>
      </c>
      <c r="E944" s="3" t="s">
        <v>24</v>
      </c>
      <c r="F944" s="3" t="s">
        <v>26</v>
      </c>
      <c r="G944" s="3">
        <v>3</v>
      </c>
      <c r="H944" s="3">
        <v>0</v>
      </c>
      <c r="I944" s="3">
        <v>0</v>
      </c>
      <c r="J944" s="4">
        <v>1</v>
      </c>
      <c r="K944" s="4">
        <v>1</v>
      </c>
      <c r="L944" s="4">
        <v>2</v>
      </c>
      <c r="M944" s="3">
        <v>15</v>
      </c>
      <c r="N944" s="3">
        <v>2</v>
      </c>
      <c r="O944" s="3">
        <f>HLOOKUP(O$5,[1]非R能力!$B$8:$F$558,$C944+1,0)</f>
        <v>965136.5292874173</v>
      </c>
      <c r="P944" s="3">
        <f>HLOOKUP(P$5,[1]非R能力!$B$8:$F$558,$C944+1,0)</f>
        <v>143107.51067460075</v>
      </c>
      <c r="Q944" s="3">
        <f>HLOOKUP(Q$5,[1]非R能力!$B$8:$F$558,$C944+1,0)</f>
        <v>80556.176559039406</v>
      </c>
      <c r="R944" s="3">
        <f>HLOOKUP(R$5,[1]非R能力!$B$8:$F$558,$C944+1,0)</f>
        <v>24187.235578377251</v>
      </c>
      <c r="S944" s="3">
        <f>HLOOKUP(S$5,[1]非R能力!$B$8:$F$558,$C944+1,0)</f>
        <v>33105.183927955521</v>
      </c>
      <c r="T944" s="3">
        <f>INDEX([1]非R能力!$H$9:$H$558,D944)</f>
        <v>26963.425229670109</v>
      </c>
      <c r="U944" s="3">
        <f>IF(E944="小怪",0,IF(INDEX([1]非R能力!$FK$9:$FK$558,C944)=0,0,10))</f>
        <v>0</v>
      </c>
      <c r="V944" s="3">
        <f>IF(E944="小怪",0,IF(INDEX([1]非R能力!$FH$9:$FH$558,C944)=0,0,5000))</f>
        <v>0</v>
      </c>
      <c r="W944" s="3">
        <f>HLOOKUP(W$5,[2]人物技能基础!$O$3:$Q$553,$C944+1,0)</f>
        <v>3.637142857142857</v>
      </c>
      <c r="X944" s="3">
        <f>HLOOKUP(X$5,[2]人物技能基础!$O$3:$Q$553,$C944+1,0)</f>
        <v>2.0186428571428574</v>
      </c>
      <c r="Y944" s="3">
        <f>HLOOKUP(Y$5,[2]人物技能基础!$O$3:$Q$553,$C944+1,0)</f>
        <v>99.964285714285708</v>
      </c>
      <c r="Z944" s="3">
        <f t="shared" si="85"/>
        <v>758271</v>
      </c>
      <c r="AA944" s="3">
        <f t="shared" si="86"/>
        <v>16111</v>
      </c>
      <c r="AB944" s="3">
        <f t="shared" si="87"/>
        <v>0</v>
      </c>
      <c r="AC944" s="3">
        <f t="shared" si="88"/>
        <v>33105</v>
      </c>
      <c r="AD944" s="3">
        <f t="shared" si="89"/>
        <v>24187</v>
      </c>
    </row>
    <row r="945" spans="1:30" x14ac:dyDescent="0.15">
      <c r="A945" s="3">
        <v>940</v>
      </c>
      <c r="B945" s="3" t="str">
        <f t="shared" si="84"/>
        <v>关卡940小怪</v>
      </c>
      <c r="C945" s="3">
        <f>INDEX([3]关卡!$J$19:$J$2018,A945)</f>
        <v>365</v>
      </c>
      <c r="D945" s="3">
        <f>INDEX([3]关卡!$N$19:$N$2018,A945)</f>
        <v>365</v>
      </c>
      <c r="E945" s="3" t="s">
        <v>24</v>
      </c>
      <c r="F945" s="3" t="s">
        <v>26</v>
      </c>
      <c r="G945" s="3">
        <v>3</v>
      </c>
      <c r="H945" s="3">
        <v>0</v>
      </c>
      <c r="I945" s="3">
        <v>0</v>
      </c>
      <c r="J945" s="4">
        <v>1</v>
      </c>
      <c r="K945" s="4">
        <v>1</v>
      </c>
      <c r="L945" s="4">
        <v>2</v>
      </c>
      <c r="M945" s="3">
        <v>15</v>
      </c>
      <c r="N945" s="3">
        <v>2</v>
      </c>
      <c r="O945" s="3">
        <f>HLOOKUP(O$5,[1]非R能力!$B$8:$F$558,$C945+1,0)</f>
        <v>965136.5292874173</v>
      </c>
      <c r="P945" s="3">
        <f>HLOOKUP(P$5,[1]非R能力!$B$8:$F$558,$C945+1,0)</f>
        <v>143107.51067460075</v>
      </c>
      <c r="Q945" s="3">
        <f>HLOOKUP(Q$5,[1]非R能力!$B$8:$F$558,$C945+1,0)</f>
        <v>80556.176559039406</v>
      </c>
      <c r="R945" s="3">
        <f>HLOOKUP(R$5,[1]非R能力!$B$8:$F$558,$C945+1,0)</f>
        <v>24187.235578377251</v>
      </c>
      <c r="S945" s="3">
        <f>HLOOKUP(S$5,[1]非R能力!$B$8:$F$558,$C945+1,0)</f>
        <v>33105.183927955521</v>
      </c>
      <c r="T945" s="3">
        <f>INDEX([1]非R能力!$H$9:$H$558,D945)</f>
        <v>26963.425229670109</v>
      </c>
      <c r="U945" s="3">
        <f>IF(E945="小怪",0,IF(INDEX([1]非R能力!$FK$9:$FK$558,C945)=0,0,10))</f>
        <v>0</v>
      </c>
      <c r="V945" s="3">
        <f>IF(E945="小怪",0,IF(INDEX([1]非R能力!$FH$9:$FH$558,C945)=0,0,5000))</f>
        <v>0</v>
      </c>
      <c r="W945" s="3">
        <f>HLOOKUP(W$5,[2]人物技能基础!$O$3:$Q$553,$C945+1,0)</f>
        <v>3.637142857142857</v>
      </c>
      <c r="X945" s="3">
        <f>HLOOKUP(X$5,[2]人物技能基础!$O$3:$Q$553,$C945+1,0)</f>
        <v>2.0186428571428574</v>
      </c>
      <c r="Y945" s="3">
        <f>HLOOKUP(Y$5,[2]人物技能基础!$O$3:$Q$553,$C945+1,0)</f>
        <v>99.964285714285708</v>
      </c>
      <c r="Z945" s="3">
        <f t="shared" si="85"/>
        <v>758271</v>
      </c>
      <c r="AA945" s="3">
        <f t="shared" si="86"/>
        <v>16111</v>
      </c>
      <c r="AB945" s="3">
        <f t="shared" si="87"/>
        <v>0</v>
      </c>
      <c r="AC945" s="3">
        <f t="shared" si="88"/>
        <v>33105</v>
      </c>
      <c r="AD945" s="3">
        <f t="shared" si="89"/>
        <v>24187</v>
      </c>
    </row>
    <row r="946" spans="1:30" x14ac:dyDescent="0.15">
      <c r="A946" s="3">
        <v>941</v>
      </c>
      <c r="B946" s="3" t="str">
        <f t="shared" si="84"/>
        <v>关卡941小怪</v>
      </c>
      <c r="C946" s="3">
        <f>INDEX([3]关卡!$J$19:$J$2018,A946)</f>
        <v>366</v>
      </c>
      <c r="D946" s="3">
        <f>INDEX([3]关卡!$N$19:$N$2018,A946)</f>
        <v>366</v>
      </c>
      <c r="E946" s="3" t="s">
        <v>24</v>
      </c>
      <c r="F946" s="3" t="s">
        <v>26</v>
      </c>
      <c r="G946" s="3">
        <v>3</v>
      </c>
      <c r="H946" s="3">
        <v>0</v>
      </c>
      <c r="I946" s="3">
        <v>0</v>
      </c>
      <c r="J946" s="4">
        <v>1</v>
      </c>
      <c r="K946" s="4">
        <v>1</v>
      </c>
      <c r="L946" s="4">
        <v>2</v>
      </c>
      <c r="M946" s="3">
        <v>15</v>
      </c>
      <c r="N946" s="3">
        <v>2</v>
      </c>
      <c r="O946" s="3">
        <f>HLOOKUP(O$5,[1]非R能力!$B$8:$F$558,$C946+1,0)</f>
        <v>973906.08359270031</v>
      </c>
      <c r="P946" s="3">
        <f>HLOOKUP(P$5,[1]非R能力!$B$8:$F$558,$C946+1,0)</f>
        <v>144427.20022304013</v>
      </c>
      <c r="Q946" s="3">
        <f>HLOOKUP(Q$5,[1]非R能力!$B$8:$F$558,$C946+1,0)</f>
        <v>81275.230651616657</v>
      </c>
      <c r="R946" s="3">
        <f>HLOOKUP(R$5,[1]非R能力!$B$8:$F$558,$C946+1,0)</f>
        <v>24404.422542161319</v>
      </c>
      <c r="S946" s="3">
        <f>HLOOKUP(S$5,[1]非R能力!$B$8:$F$558,$C946+1,0)</f>
        <v>33385.598774780665</v>
      </c>
      <c r="T946" s="3">
        <f>INDEX([1]非R能力!$H$9:$H$558,D946)</f>
        <v>27127.989082453452</v>
      </c>
      <c r="U946" s="3">
        <f>IF(E946="小怪",0,IF(INDEX([1]非R能力!$FK$9:$FK$558,C946)=0,0,10))</f>
        <v>0</v>
      </c>
      <c r="V946" s="3">
        <f>IF(E946="小怪",0,IF(INDEX([1]非R能力!$FH$9:$FH$558,C946)=0,0,5000))</f>
        <v>0</v>
      </c>
      <c r="W946" s="3">
        <f>HLOOKUP(W$5,[2]人物技能基础!$O$3:$Q$553,$C946+1,0)</f>
        <v>3.637142857142857</v>
      </c>
      <c r="X946" s="3">
        <f>HLOOKUP(X$5,[2]人物技能基础!$O$3:$Q$553,$C946+1,0)</f>
        <v>2.0186428571428574</v>
      </c>
      <c r="Y946" s="3">
        <f>HLOOKUP(Y$5,[2]人物技能基础!$O$3:$Q$553,$C946+1,0)</f>
        <v>99.964285714285708</v>
      </c>
      <c r="Z946" s="3">
        <f t="shared" si="85"/>
        <v>765059</v>
      </c>
      <c r="AA946" s="3">
        <f t="shared" si="86"/>
        <v>16255</v>
      </c>
      <c r="AB946" s="3">
        <f t="shared" si="87"/>
        <v>0</v>
      </c>
      <c r="AC946" s="3">
        <f t="shared" si="88"/>
        <v>33385</v>
      </c>
      <c r="AD946" s="3">
        <f t="shared" si="89"/>
        <v>24404</v>
      </c>
    </row>
    <row r="947" spans="1:30" x14ac:dyDescent="0.15">
      <c r="A947" s="3">
        <v>942</v>
      </c>
      <c r="B947" s="3" t="str">
        <f t="shared" si="84"/>
        <v>关卡942小怪</v>
      </c>
      <c r="C947" s="3">
        <f>INDEX([3]关卡!$J$19:$J$2018,A947)</f>
        <v>366</v>
      </c>
      <c r="D947" s="3">
        <f>INDEX([3]关卡!$N$19:$N$2018,A947)</f>
        <v>366</v>
      </c>
      <c r="E947" s="3" t="s">
        <v>24</v>
      </c>
      <c r="F947" s="3" t="s">
        <v>26</v>
      </c>
      <c r="G947" s="3">
        <v>3</v>
      </c>
      <c r="H947" s="3">
        <v>0</v>
      </c>
      <c r="I947" s="3">
        <v>0</v>
      </c>
      <c r="J947" s="4">
        <v>1</v>
      </c>
      <c r="K947" s="4">
        <v>1</v>
      </c>
      <c r="L947" s="4">
        <v>2</v>
      </c>
      <c r="M947" s="3">
        <v>15</v>
      </c>
      <c r="N947" s="3">
        <v>2</v>
      </c>
      <c r="O947" s="3">
        <f>HLOOKUP(O$5,[1]非R能力!$B$8:$F$558,$C947+1,0)</f>
        <v>973906.08359270031</v>
      </c>
      <c r="P947" s="3">
        <f>HLOOKUP(P$5,[1]非R能力!$B$8:$F$558,$C947+1,0)</f>
        <v>144427.20022304013</v>
      </c>
      <c r="Q947" s="3">
        <f>HLOOKUP(Q$5,[1]非R能力!$B$8:$F$558,$C947+1,0)</f>
        <v>81275.230651616657</v>
      </c>
      <c r="R947" s="3">
        <f>HLOOKUP(R$5,[1]非R能力!$B$8:$F$558,$C947+1,0)</f>
        <v>24404.422542161319</v>
      </c>
      <c r="S947" s="3">
        <f>HLOOKUP(S$5,[1]非R能力!$B$8:$F$558,$C947+1,0)</f>
        <v>33385.598774780665</v>
      </c>
      <c r="T947" s="3">
        <f>INDEX([1]非R能力!$H$9:$H$558,D947)</f>
        <v>27127.989082453452</v>
      </c>
      <c r="U947" s="3">
        <f>IF(E947="小怪",0,IF(INDEX([1]非R能力!$FK$9:$FK$558,C947)=0,0,10))</f>
        <v>0</v>
      </c>
      <c r="V947" s="3">
        <f>IF(E947="小怪",0,IF(INDEX([1]非R能力!$FH$9:$FH$558,C947)=0,0,5000))</f>
        <v>0</v>
      </c>
      <c r="W947" s="3">
        <f>HLOOKUP(W$5,[2]人物技能基础!$O$3:$Q$553,$C947+1,0)</f>
        <v>3.637142857142857</v>
      </c>
      <c r="X947" s="3">
        <f>HLOOKUP(X$5,[2]人物技能基础!$O$3:$Q$553,$C947+1,0)</f>
        <v>2.0186428571428574</v>
      </c>
      <c r="Y947" s="3">
        <f>HLOOKUP(Y$5,[2]人物技能基础!$O$3:$Q$553,$C947+1,0)</f>
        <v>99.964285714285708</v>
      </c>
      <c r="Z947" s="3">
        <f t="shared" si="85"/>
        <v>765059</v>
      </c>
      <c r="AA947" s="3">
        <f t="shared" si="86"/>
        <v>16255</v>
      </c>
      <c r="AB947" s="3">
        <f t="shared" si="87"/>
        <v>0</v>
      </c>
      <c r="AC947" s="3">
        <f t="shared" si="88"/>
        <v>33385</v>
      </c>
      <c r="AD947" s="3">
        <f t="shared" si="89"/>
        <v>24404</v>
      </c>
    </row>
    <row r="948" spans="1:30" x14ac:dyDescent="0.15">
      <c r="A948" s="3">
        <v>943</v>
      </c>
      <c r="B948" s="3" t="str">
        <f t="shared" si="84"/>
        <v>关卡943小怪</v>
      </c>
      <c r="C948" s="3">
        <f>INDEX([3]关卡!$J$19:$J$2018,A948)</f>
        <v>366</v>
      </c>
      <c r="D948" s="3">
        <f>INDEX([3]关卡!$N$19:$N$2018,A948)</f>
        <v>366</v>
      </c>
      <c r="E948" s="3" t="s">
        <v>24</v>
      </c>
      <c r="F948" s="3" t="s">
        <v>26</v>
      </c>
      <c r="G948" s="3">
        <v>3</v>
      </c>
      <c r="H948" s="3">
        <v>0</v>
      </c>
      <c r="I948" s="3">
        <v>0</v>
      </c>
      <c r="J948" s="4">
        <v>1</v>
      </c>
      <c r="K948" s="4">
        <v>1</v>
      </c>
      <c r="L948" s="4">
        <v>2</v>
      </c>
      <c r="M948" s="3">
        <v>15</v>
      </c>
      <c r="N948" s="3">
        <v>2</v>
      </c>
      <c r="O948" s="3">
        <f>HLOOKUP(O$5,[1]非R能力!$B$8:$F$558,$C948+1,0)</f>
        <v>973906.08359270031</v>
      </c>
      <c r="P948" s="3">
        <f>HLOOKUP(P$5,[1]非R能力!$B$8:$F$558,$C948+1,0)</f>
        <v>144427.20022304013</v>
      </c>
      <c r="Q948" s="3">
        <f>HLOOKUP(Q$5,[1]非R能力!$B$8:$F$558,$C948+1,0)</f>
        <v>81275.230651616657</v>
      </c>
      <c r="R948" s="3">
        <f>HLOOKUP(R$5,[1]非R能力!$B$8:$F$558,$C948+1,0)</f>
        <v>24404.422542161319</v>
      </c>
      <c r="S948" s="3">
        <f>HLOOKUP(S$5,[1]非R能力!$B$8:$F$558,$C948+1,0)</f>
        <v>33385.598774780665</v>
      </c>
      <c r="T948" s="3">
        <f>INDEX([1]非R能力!$H$9:$H$558,D948)</f>
        <v>27127.989082453452</v>
      </c>
      <c r="U948" s="3">
        <f>IF(E948="小怪",0,IF(INDEX([1]非R能力!$FK$9:$FK$558,C948)=0,0,10))</f>
        <v>0</v>
      </c>
      <c r="V948" s="3">
        <f>IF(E948="小怪",0,IF(INDEX([1]非R能力!$FH$9:$FH$558,C948)=0,0,5000))</f>
        <v>0</v>
      </c>
      <c r="W948" s="3">
        <f>HLOOKUP(W$5,[2]人物技能基础!$O$3:$Q$553,$C948+1,0)</f>
        <v>3.637142857142857</v>
      </c>
      <c r="X948" s="3">
        <f>HLOOKUP(X$5,[2]人物技能基础!$O$3:$Q$553,$C948+1,0)</f>
        <v>2.0186428571428574</v>
      </c>
      <c r="Y948" s="3">
        <f>HLOOKUP(Y$5,[2]人物技能基础!$O$3:$Q$553,$C948+1,0)</f>
        <v>99.964285714285708</v>
      </c>
      <c r="Z948" s="3">
        <f t="shared" si="85"/>
        <v>765059</v>
      </c>
      <c r="AA948" s="3">
        <f t="shared" si="86"/>
        <v>16255</v>
      </c>
      <c r="AB948" s="3">
        <f t="shared" si="87"/>
        <v>0</v>
      </c>
      <c r="AC948" s="3">
        <f t="shared" si="88"/>
        <v>33385</v>
      </c>
      <c r="AD948" s="3">
        <f t="shared" si="89"/>
        <v>24404</v>
      </c>
    </row>
    <row r="949" spans="1:30" x14ac:dyDescent="0.15">
      <c r="A949" s="3">
        <v>944</v>
      </c>
      <c r="B949" s="3" t="str">
        <f t="shared" si="84"/>
        <v>关卡944小怪</v>
      </c>
      <c r="C949" s="3">
        <f>INDEX([3]关卡!$J$19:$J$2018,A949)</f>
        <v>366</v>
      </c>
      <c r="D949" s="3">
        <f>INDEX([3]关卡!$N$19:$N$2018,A949)</f>
        <v>366</v>
      </c>
      <c r="E949" s="3" t="s">
        <v>24</v>
      </c>
      <c r="F949" s="3" t="s">
        <v>26</v>
      </c>
      <c r="G949" s="3">
        <v>3</v>
      </c>
      <c r="H949" s="3">
        <v>0</v>
      </c>
      <c r="I949" s="3">
        <v>0</v>
      </c>
      <c r="J949" s="4">
        <v>1</v>
      </c>
      <c r="K949" s="4">
        <v>1</v>
      </c>
      <c r="L949" s="4">
        <v>2</v>
      </c>
      <c r="M949" s="3">
        <v>15</v>
      </c>
      <c r="N949" s="3">
        <v>2</v>
      </c>
      <c r="O949" s="3">
        <f>HLOOKUP(O$5,[1]非R能力!$B$8:$F$558,$C949+1,0)</f>
        <v>973906.08359270031</v>
      </c>
      <c r="P949" s="3">
        <f>HLOOKUP(P$5,[1]非R能力!$B$8:$F$558,$C949+1,0)</f>
        <v>144427.20022304013</v>
      </c>
      <c r="Q949" s="3">
        <f>HLOOKUP(Q$5,[1]非R能力!$B$8:$F$558,$C949+1,0)</f>
        <v>81275.230651616657</v>
      </c>
      <c r="R949" s="3">
        <f>HLOOKUP(R$5,[1]非R能力!$B$8:$F$558,$C949+1,0)</f>
        <v>24404.422542161319</v>
      </c>
      <c r="S949" s="3">
        <f>HLOOKUP(S$5,[1]非R能力!$B$8:$F$558,$C949+1,0)</f>
        <v>33385.598774780665</v>
      </c>
      <c r="T949" s="3">
        <f>INDEX([1]非R能力!$H$9:$H$558,D949)</f>
        <v>27127.989082453452</v>
      </c>
      <c r="U949" s="3">
        <f>IF(E949="小怪",0,IF(INDEX([1]非R能力!$FK$9:$FK$558,C949)=0,0,10))</f>
        <v>0</v>
      </c>
      <c r="V949" s="3">
        <f>IF(E949="小怪",0,IF(INDEX([1]非R能力!$FH$9:$FH$558,C949)=0,0,5000))</f>
        <v>0</v>
      </c>
      <c r="W949" s="3">
        <f>HLOOKUP(W$5,[2]人物技能基础!$O$3:$Q$553,$C949+1,0)</f>
        <v>3.637142857142857</v>
      </c>
      <c r="X949" s="3">
        <f>HLOOKUP(X$5,[2]人物技能基础!$O$3:$Q$553,$C949+1,0)</f>
        <v>2.0186428571428574</v>
      </c>
      <c r="Y949" s="3">
        <f>HLOOKUP(Y$5,[2]人物技能基础!$O$3:$Q$553,$C949+1,0)</f>
        <v>99.964285714285708</v>
      </c>
      <c r="Z949" s="3">
        <f t="shared" si="85"/>
        <v>765059</v>
      </c>
      <c r="AA949" s="3">
        <f t="shared" si="86"/>
        <v>16255</v>
      </c>
      <c r="AB949" s="3">
        <f t="shared" si="87"/>
        <v>0</v>
      </c>
      <c r="AC949" s="3">
        <f t="shared" si="88"/>
        <v>33385</v>
      </c>
      <c r="AD949" s="3">
        <f t="shared" si="89"/>
        <v>24404</v>
      </c>
    </row>
    <row r="950" spans="1:30" x14ac:dyDescent="0.15">
      <c r="A950" s="3">
        <v>945</v>
      </c>
      <c r="B950" s="3" t="str">
        <f t="shared" si="84"/>
        <v>关卡945小怪</v>
      </c>
      <c r="C950" s="3">
        <f>INDEX([3]关卡!$J$19:$J$2018,A950)</f>
        <v>366</v>
      </c>
      <c r="D950" s="3">
        <f>INDEX([3]关卡!$N$19:$N$2018,A950)</f>
        <v>366</v>
      </c>
      <c r="E950" s="3" t="s">
        <v>24</v>
      </c>
      <c r="F950" s="3" t="s">
        <v>26</v>
      </c>
      <c r="G950" s="3">
        <v>3</v>
      </c>
      <c r="H950" s="3">
        <v>0</v>
      </c>
      <c r="I950" s="3">
        <v>0</v>
      </c>
      <c r="J950" s="4">
        <v>1</v>
      </c>
      <c r="K950" s="4">
        <v>1</v>
      </c>
      <c r="L950" s="4">
        <v>2</v>
      </c>
      <c r="M950" s="3">
        <v>15</v>
      </c>
      <c r="N950" s="3">
        <v>2</v>
      </c>
      <c r="O950" s="3">
        <f>HLOOKUP(O$5,[1]非R能力!$B$8:$F$558,$C950+1,0)</f>
        <v>973906.08359270031</v>
      </c>
      <c r="P950" s="3">
        <f>HLOOKUP(P$5,[1]非R能力!$B$8:$F$558,$C950+1,0)</f>
        <v>144427.20022304013</v>
      </c>
      <c r="Q950" s="3">
        <f>HLOOKUP(Q$5,[1]非R能力!$B$8:$F$558,$C950+1,0)</f>
        <v>81275.230651616657</v>
      </c>
      <c r="R950" s="3">
        <f>HLOOKUP(R$5,[1]非R能力!$B$8:$F$558,$C950+1,0)</f>
        <v>24404.422542161319</v>
      </c>
      <c r="S950" s="3">
        <f>HLOOKUP(S$5,[1]非R能力!$B$8:$F$558,$C950+1,0)</f>
        <v>33385.598774780665</v>
      </c>
      <c r="T950" s="3">
        <f>INDEX([1]非R能力!$H$9:$H$558,D950)</f>
        <v>27127.989082453452</v>
      </c>
      <c r="U950" s="3">
        <f>IF(E950="小怪",0,IF(INDEX([1]非R能力!$FK$9:$FK$558,C950)=0,0,10))</f>
        <v>0</v>
      </c>
      <c r="V950" s="3">
        <f>IF(E950="小怪",0,IF(INDEX([1]非R能力!$FH$9:$FH$558,C950)=0,0,5000))</f>
        <v>0</v>
      </c>
      <c r="W950" s="3">
        <f>HLOOKUP(W$5,[2]人物技能基础!$O$3:$Q$553,$C950+1,0)</f>
        <v>3.637142857142857</v>
      </c>
      <c r="X950" s="3">
        <f>HLOOKUP(X$5,[2]人物技能基础!$O$3:$Q$553,$C950+1,0)</f>
        <v>2.0186428571428574</v>
      </c>
      <c r="Y950" s="3">
        <f>HLOOKUP(Y$5,[2]人物技能基础!$O$3:$Q$553,$C950+1,0)</f>
        <v>99.964285714285708</v>
      </c>
      <c r="Z950" s="3">
        <f t="shared" si="85"/>
        <v>765059</v>
      </c>
      <c r="AA950" s="3">
        <f t="shared" si="86"/>
        <v>16255</v>
      </c>
      <c r="AB950" s="3">
        <f t="shared" si="87"/>
        <v>0</v>
      </c>
      <c r="AC950" s="3">
        <f t="shared" si="88"/>
        <v>33385</v>
      </c>
      <c r="AD950" s="3">
        <f t="shared" si="89"/>
        <v>24404</v>
      </c>
    </row>
    <row r="951" spans="1:30" x14ac:dyDescent="0.15">
      <c r="A951" s="3">
        <v>946</v>
      </c>
      <c r="B951" s="3" t="str">
        <f t="shared" si="84"/>
        <v>关卡946小怪</v>
      </c>
      <c r="C951" s="3">
        <f>INDEX([3]关卡!$J$19:$J$2018,A951)</f>
        <v>367</v>
      </c>
      <c r="D951" s="3">
        <f>INDEX([3]关卡!$N$19:$N$2018,A951)</f>
        <v>367</v>
      </c>
      <c r="E951" s="3" t="s">
        <v>24</v>
      </c>
      <c r="F951" s="3" t="s">
        <v>26</v>
      </c>
      <c r="G951" s="3">
        <v>3</v>
      </c>
      <c r="H951" s="3">
        <v>0</v>
      </c>
      <c r="I951" s="3">
        <v>0</v>
      </c>
      <c r="J951" s="4">
        <v>1</v>
      </c>
      <c r="K951" s="4">
        <v>1</v>
      </c>
      <c r="L951" s="4">
        <v>2</v>
      </c>
      <c r="M951" s="3">
        <v>15</v>
      </c>
      <c r="N951" s="3">
        <v>2</v>
      </c>
      <c r="O951" s="3">
        <f>HLOOKUP(O$5,[1]非R能力!$B$8:$F$558,$C951+1,0)</f>
        <v>982866.74042730825</v>
      </c>
      <c r="P951" s="3">
        <f>HLOOKUP(P$5,[1]非R能力!$B$8:$F$558,$C951+1,0)</f>
        <v>145714.36148413992</v>
      </c>
      <c r="Q951" s="3">
        <f>HLOOKUP(Q$5,[1]非R能力!$B$8:$F$558,$C951+1,0)</f>
        <v>82008.489172891699</v>
      </c>
      <c r="R951" s="3">
        <f>HLOOKUP(R$5,[1]非R能力!$B$8:$F$558,$C951+1,0)</f>
        <v>24619.594456662497</v>
      </c>
      <c r="S951" s="3">
        <f>HLOOKUP(S$5,[1]非R能力!$B$8:$F$558,$C951+1,0)</f>
        <v>33681.547408418963</v>
      </c>
      <c r="T951" s="3">
        <f>INDEX([1]非R能力!$H$9:$H$558,D951)</f>
        <v>27293.346623082427</v>
      </c>
      <c r="U951" s="3">
        <f>IF(E951="小怪",0,IF(INDEX([1]非R能力!$FK$9:$FK$558,C951)=0,0,10))</f>
        <v>0</v>
      </c>
      <c r="V951" s="3">
        <f>IF(E951="小怪",0,IF(INDEX([1]非R能力!$FH$9:$FH$558,C951)=0,0,5000))</f>
        <v>0</v>
      </c>
      <c r="W951" s="3">
        <f>HLOOKUP(W$5,[2]人物技能基础!$O$3:$Q$553,$C951+1,0)</f>
        <v>3.637142857142857</v>
      </c>
      <c r="X951" s="3">
        <f>HLOOKUP(X$5,[2]人物技能基础!$O$3:$Q$553,$C951+1,0)</f>
        <v>2.0186428571428574</v>
      </c>
      <c r="Y951" s="3">
        <f>HLOOKUP(Y$5,[2]人物技能基础!$O$3:$Q$553,$C951+1,0)</f>
        <v>99.964285714285708</v>
      </c>
      <c r="Z951" s="3">
        <f t="shared" si="85"/>
        <v>771692</v>
      </c>
      <c r="AA951" s="3">
        <f t="shared" si="86"/>
        <v>16401</v>
      </c>
      <c r="AB951" s="3">
        <f t="shared" si="87"/>
        <v>0</v>
      </c>
      <c r="AC951" s="3">
        <f t="shared" si="88"/>
        <v>33681</v>
      </c>
      <c r="AD951" s="3">
        <f t="shared" si="89"/>
        <v>24619</v>
      </c>
    </row>
    <row r="952" spans="1:30" x14ac:dyDescent="0.15">
      <c r="A952" s="3">
        <v>947</v>
      </c>
      <c r="B952" s="3" t="str">
        <f t="shared" si="84"/>
        <v>关卡947小怪</v>
      </c>
      <c r="C952" s="3">
        <f>INDEX([3]关卡!$J$19:$J$2018,A952)</f>
        <v>367</v>
      </c>
      <c r="D952" s="3">
        <f>INDEX([3]关卡!$N$19:$N$2018,A952)</f>
        <v>367</v>
      </c>
      <c r="E952" s="3" t="s">
        <v>24</v>
      </c>
      <c r="F952" s="3" t="s">
        <v>26</v>
      </c>
      <c r="G952" s="3">
        <v>3</v>
      </c>
      <c r="H952" s="3">
        <v>0</v>
      </c>
      <c r="I952" s="3">
        <v>0</v>
      </c>
      <c r="J952" s="4">
        <v>1</v>
      </c>
      <c r="K952" s="4">
        <v>1</v>
      </c>
      <c r="L952" s="4">
        <v>2</v>
      </c>
      <c r="M952" s="3">
        <v>15</v>
      </c>
      <c r="N952" s="3">
        <v>2</v>
      </c>
      <c r="O952" s="3">
        <f>HLOOKUP(O$5,[1]非R能力!$B$8:$F$558,$C952+1,0)</f>
        <v>982866.74042730825</v>
      </c>
      <c r="P952" s="3">
        <f>HLOOKUP(P$5,[1]非R能力!$B$8:$F$558,$C952+1,0)</f>
        <v>145714.36148413992</v>
      </c>
      <c r="Q952" s="3">
        <f>HLOOKUP(Q$5,[1]非R能力!$B$8:$F$558,$C952+1,0)</f>
        <v>82008.489172891699</v>
      </c>
      <c r="R952" s="3">
        <f>HLOOKUP(R$5,[1]非R能力!$B$8:$F$558,$C952+1,0)</f>
        <v>24619.594456662497</v>
      </c>
      <c r="S952" s="3">
        <f>HLOOKUP(S$5,[1]非R能力!$B$8:$F$558,$C952+1,0)</f>
        <v>33681.547408418963</v>
      </c>
      <c r="T952" s="3">
        <f>INDEX([1]非R能力!$H$9:$H$558,D952)</f>
        <v>27293.346623082427</v>
      </c>
      <c r="U952" s="3">
        <f>IF(E952="小怪",0,IF(INDEX([1]非R能力!$FK$9:$FK$558,C952)=0,0,10))</f>
        <v>0</v>
      </c>
      <c r="V952" s="3">
        <f>IF(E952="小怪",0,IF(INDEX([1]非R能力!$FH$9:$FH$558,C952)=0,0,5000))</f>
        <v>0</v>
      </c>
      <c r="W952" s="3">
        <f>HLOOKUP(W$5,[2]人物技能基础!$O$3:$Q$553,$C952+1,0)</f>
        <v>3.637142857142857</v>
      </c>
      <c r="X952" s="3">
        <f>HLOOKUP(X$5,[2]人物技能基础!$O$3:$Q$553,$C952+1,0)</f>
        <v>2.0186428571428574</v>
      </c>
      <c r="Y952" s="3">
        <f>HLOOKUP(Y$5,[2]人物技能基础!$O$3:$Q$553,$C952+1,0)</f>
        <v>99.964285714285708</v>
      </c>
      <c r="Z952" s="3">
        <f t="shared" si="85"/>
        <v>771692</v>
      </c>
      <c r="AA952" s="3">
        <f t="shared" si="86"/>
        <v>16401</v>
      </c>
      <c r="AB952" s="3">
        <f t="shared" si="87"/>
        <v>0</v>
      </c>
      <c r="AC952" s="3">
        <f t="shared" si="88"/>
        <v>33681</v>
      </c>
      <c r="AD952" s="3">
        <f t="shared" si="89"/>
        <v>24619</v>
      </c>
    </row>
    <row r="953" spans="1:30" x14ac:dyDescent="0.15">
      <c r="A953" s="3">
        <v>948</v>
      </c>
      <c r="B953" s="3" t="str">
        <f t="shared" si="84"/>
        <v>关卡948小怪</v>
      </c>
      <c r="C953" s="3">
        <f>INDEX([3]关卡!$J$19:$J$2018,A953)</f>
        <v>367</v>
      </c>
      <c r="D953" s="3">
        <f>INDEX([3]关卡!$N$19:$N$2018,A953)</f>
        <v>367</v>
      </c>
      <c r="E953" s="3" t="s">
        <v>24</v>
      </c>
      <c r="F953" s="3" t="s">
        <v>26</v>
      </c>
      <c r="G953" s="3">
        <v>3</v>
      </c>
      <c r="H953" s="3">
        <v>0</v>
      </c>
      <c r="I953" s="3">
        <v>0</v>
      </c>
      <c r="J953" s="4">
        <v>1</v>
      </c>
      <c r="K953" s="4">
        <v>1</v>
      </c>
      <c r="L953" s="4">
        <v>2</v>
      </c>
      <c r="M953" s="3">
        <v>15</v>
      </c>
      <c r="N953" s="3">
        <v>2</v>
      </c>
      <c r="O953" s="3">
        <f>HLOOKUP(O$5,[1]非R能力!$B$8:$F$558,$C953+1,0)</f>
        <v>982866.74042730825</v>
      </c>
      <c r="P953" s="3">
        <f>HLOOKUP(P$5,[1]非R能力!$B$8:$F$558,$C953+1,0)</f>
        <v>145714.36148413992</v>
      </c>
      <c r="Q953" s="3">
        <f>HLOOKUP(Q$5,[1]非R能力!$B$8:$F$558,$C953+1,0)</f>
        <v>82008.489172891699</v>
      </c>
      <c r="R953" s="3">
        <f>HLOOKUP(R$5,[1]非R能力!$B$8:$F$558,$C953+1,0)</f>
        <v>24619.594456662497</v>
      </c>
      <c r="S953" s="3">
        <f>HLOOKUP(S$5,[1]非R能力!$B$8:$F$558,$C953+1,0)</f>
        <v>33681.547408418963</v>
      </c>
      <c r="T953" s="3">
        <f>INDEX([1]非R能力!$H$9:$H$558,D953)</f>
        <v>27293.346623082427</v>
      </c>
      <c r="U953" s="3">
        <f>IF(E953="小怪",0,IF(INDEX([1]非R能力!$FK$9:$FK$558,C953)=0,0,10))</f>
        <v>0</v>
      </c>
      <c r="V953" s="3">
        <f>IF(E953="小怪",0,IF(INDEX([1]非R能力!$FH$9:$FH$558,C953)=0,0,5000))</f>
        <v>0</v>
      </c>
      <c r="W953" s="3">
        <f>HLOOKUP(W$5,[2]人物技能基础!$O$3:$Q$553,$C953+1,0)</f>
        <v>3.637142857142857</v>
      </c>
      <c r="X953" s="3">
        <f>HLOOKUP(X$5,[2]人物技能基础!$O$3:$Q$553,$C953+1,0)</f>
        <v>2.0186428571428574</v>
      </c>
      <c r="Y953" s="3">
        <f>HLOOKUP(Y$5,[2]人物技能基础!$O$3:$Q$553,$C953+1,0)</f>
        <v>99.964285714285708</v>
      </c>
      <c r="Z953" s="3">
        <f t="shared" si="85"/>
        <v>771692</v>
      </c>
      <c r="AA953" s="3">
        <f t="shared" si="86"/>
        <v>16401</v>
      </c>
      <c r="AB953" s="3">
        <f t="shared" si="87"/>
        <v>0</v>
      </c>
      <c r="AC953" s="3">
        <f t="shared" si="88"/>
        <v>33681</v>
      </c>
      <c r="AD953" s="3">
        <f t="shared" si="89"/>
        <v>24619</v>
      </c>
    </row>
    <row r="954" spans="1:30" x14ac:dyDescent="0.15">
      <c r="A954" s="3">
        <v>949</v>
      </c>
      <c r="B954" s="3" t="str">
        <f t="shared" si="84"/>
        <v>关卡949小怪</v>
      </c>
      <c r="C954" s="3">
        <f>INDEX([3]关卡!$J$19:$J$2018,A954)</f>
        <v>367</v>
      </c>
      <c r="D954" s="3">
        <f>INDEX([3]关卡!$N$19:$N$2018,A954)</f>
        <v>367</v>
      </c>
      <c r="E954" s="3" t="s">
        <v>24</v>
      </c>
      <c r="F954" s="3" t="s">
        <v>26</v>
      </c>
      <c r="G954" s="3">
        <v>3</v>
      </c>
      <c r="H954" s="3">
        <v>0</v>
      </c>
      <c r="I954" s="3">
        <v>0</v>
      </c>
      <c r="J954" s="4">
        <v>1</v>
      </c>
      <c r="K954" s="4">
        <v>1</v>
      </c>
      <c r="L954" s="4">
        <v>2</v>
      </c>
      <c r="M954" s="3">
        <v>15</v>
      </c>
      <c r="N954" s="3">
        <v>2</v>
      </c>
      <c r="O954" s="3">
        <f>HLOOKUP(O$5,[1]非R能力!$B$8:$F$558,$C954+1,0)</f>
        <v>982866.74042730825</v>
      </c>
      <c r="P954" s="3">
        <f>HLOOKUP(P$5,[1]非R能力!$B$8:$F$558,$C954+1,0)</f>
        <v>145714.36148413992</v>
      </c>
      <c r="Q954" s="3">
        <f>HLOOKUP(Q$5,[1]非R能力!$B$8:$F$558,$C954+1,0)</f>
        <v>82008.489172891699</v>
      </c>
      <c r="R954" s="3">
        <f>HLOOKUP(R$5,[1]非R能力!$B$8:$F$558,$C954+1,0)</f>
        <v>24619.594456662497</v>
      </c>
      <c r="S954" s="3">
        <f>HLOOKUP(S$5,[1]非R能力!$B$8:$F$558,$C954+1,0)</f>
        <v>33681.547408418963</v>
      </c>
      <c r="T954" s="3">
        <f>INDEX([1]非R能力!$H$9:$H$558,D954)</f>
        <v>27293.346623082427</v>
      </c>
      <c r="U954" s="3">
        <f>IF(E954="小怪",0,IF(INDEX([1]非R能力!$FK$9:$FK$558,C954)=0,0,10))</f>
        <v>0</v>
      </c>
      <c r="V954" s="3">
        <f>IF(E954="小怪",0,IF(INDEX([1]非R能力!$FH$9:$FH$558,C954)=0,0,5000))</f>
        <v>0</v>
      </c>
      <c r="W954" s="3">
        <f>HLOOKUP(W$5,[2]人物技能基础!$O$3:$Q$553,$C954+1,0)</f>
        <v>3.637142857142857</v>
      </c>
      <c r="X954" s="3">
        <f>HLOOKUP(X$5,[2]人物技能基础!$O$3:$Q$553,$C954+1,0)</f>
        <v>2.0186428571428574</v>
      </c>
      <c r="Y954" s="3">
        <f>HLOOKUP(Y$5,[2]人物技能基础!$O$3:$Q$553,$C954+1,0)</f>
        <v>99.964285714285708</v>
      </c>
      <c r="Z954" s="3">
        <f t="shared" si="85"/>
        <v>771692</v>
      </c>
      <c r="AA954" s="3">
        <f t="shared" si="86"/>
        <v>16401</v>
      </c>
      <c r="AB954" s="3">
        <f t="shared" si="87"/>
        <v>0</v>
      </c>
      <c r="AC954" s="3">
        <f t="shared" si="88"/>
        <v>33681</v>
      </c>
      <c r="AD954" s="3">
        <f t="shared" si="89"/>
        <v>24619</v>
      </c>
    </row>
    <row r="955" spans="1:30" x14ac:dyDescent="0.15">
      <c r="A955" s="3">
        <v>950</v>
      </c>
      <c r="B955" s="3" t="str">
        <f t="shared" si="84"/>
        <v>关卡950小怪</v>
      </c>
      <c r="C955" s="3">
        <f>INDEX([3]关卡!$J$19:$J$2018,A955)</f>
        <v>367</v>
      </c>
      <c r="D955" s="3">
        <f>INDEX([3]关卡!$N$19:$N$2018,A955)</f>
        <v>367</v>
      </c>
      <c r="E955" s="3" t="s">
        <v>24</v>
      </c>
      <c r="F955" s="3" t="s">
        <v>26</v>
      </c>
      <c r="G955" s="3">
        <v>3</v>
      </c>
      <c r="H955" s="3">
        <v>0</v>
      </c>
      <c r="I955" s="3">
        <v>0</v>
      </c>
      <c r="J955" s="4">
        <v>1</v>
      </c>
      <c r="K955" s="4">
        <v>1</v>
      </c>
      <c r="L955" s="4">
        <v>2</v>
      </c>
      <c r="M955" s="3">
        <v>15</v>
      </c>
      <c r="N955" s="3">
        <v>2</v>
      </c>
      <c r="O955" s="3">
        <f>HLOOKUP(O$5,[1]非R能力!$B$8:$F$558,$C955+1,0)</f>
        <v>982866.74042730825</v>
      </c>
      <c r="P955" s="3">
        <f>HLOOKUP(P$5,[1]非R能力!$B$8:$F$558,$C955+1,0)</f>
        <v>145714.36148413992</v>
      </c>
      <c r="Q955" s="3">
        <f>HLOOKUP(Q$5,[1]非R能力!$B$8:$F$558,$C955+1,0)</f>
        <v>82008.489172891699</v>
      </c>
      <c r="R955" s="3">
        <f>HLOOKUP(R$5,[1]非R能力!$B$8:$F$558,$C955+1,0)</f>
        <v>24619.594456662497</v>
      </c>
      <c r="S955" s="3">
        <f>HLOOKUP(S$5,[1]非R能力!$B$8:$F$558,$C955+1,0)</f>
        <v>33681.547408418963</v>
      </c>
      <c r="T955" s="3">
        <f>INDEX([1]非R能力!$H$9:$H$558,D955)</f>
        <v>27293.346623082427</v>
      </c>
      <c r="U955" s="3">
        <f>IF(E955="小怪",0,IF(INDEX([1]非R能力!$FK$9:$FK$558,C955)=0,0,10))</f>
        <v>0</v>
      </c>
      <c r="V955" s="3">
        <f>IF(E955="小怪",0,IF(INDEX([1]非R能力!$FH$9:$FH$558,C955)=0,0,5000))</f>
        <v>0</v>
      </c>
      <c r="W955" s="3">
        <f>HLOOKUP(W$5,[2]人物技能基础!$O$3:$Q$553,$C955+1,0)</f>
        <v>3.637142857142857</v>
      </c>
      <c r="X955" s="3">
        <f>HLOOKUP(X$5,[2]人物技能基础!$O$3:$Q$553,$C955+1,0)</f>
        <v>2.0186428571428574</v>
      </c>
      <c r="Y955" s="3">
        <f>HLOOKUP(Y$5,[2]人物技能基础!$O$3:$Q$553,$C955+1,0)</f>
        <v>99.964285714285708</v>
      </c>
      <c r="Z955" s="3">
        <f t="shared" si="85"/>
        <v>771692</v>
      </c>
      <c r="AA955" s="3">
        <f t="shared" si="86"/>
        <v>16401</v>
      </c>
      <c r="AB955" s="3">
        <f t="shared" si="87"/>
        <v>0</v>
      </c>
      <c r="AC955" s="3">
        <f t="shared" si="88"/>
        <v>33681</v>
      </c>
      <c r="AD955" s="3">
        <f t="shared" si="89"/>
        <v>24619</v>
      </c>
    </row>
    <row r="956" spans="1:30" x14ac:dyDescent="0.15">
      <c r="A956" s="3">
        <v>951</v>
      </c>
      <c r="B956" s="3" t="str">
        <f t="shared" si="84"/>
        <v>关卡951小怪</v>
      </c>
      <c r="C956" s="3">
        <f>INDEX([3]关卡!$J$19:$J$2018,A956)</f>
        <v>367</v>
      </c>
      <c r="D956" s="3">
        <f>INDEX([3]关卡!$N$19:$N$2018,A956)</f>
        <v>367</v>
      </c>
      <c r="E956" s="3" t="s">
        <v>24</v>
      </c>
      <c r="F956" s="3" t="s">
        <v>26</v>
      </c>
      <c r="G956" s="3">
        <v>3</v>
      </c>
      <c r="H956" s="3">
        <v>0</v>
      </c>
      <c r="I956" s="3">
        <v>0</v>
      </c>
      <c r="J956" s="4">
        <v>1</v>
      </c>
      <c r="K956" s="4">
        <v>1</v>
      </c>
      <c r="L956" s="4">
        <v>2</v>
      </c>
      <c r="M956" s="3">
        <v>15</v>
      </c>
      <c r="N956" s="3">
        <v>2</v>
      </c>
      <c r="O956" s="3">
        <f>HLOOKUP(O$5,[1]非R能力!$B$8:$F$558,$C956+1,0)</f>
        <v>982866.74042730825</v>
      </c>
      <c r="P956" s="3">
        <f>HLOOKUP(P$5,[1]非R能力!$B$8:$F$558,$C956+1,0)</f>
        <v>145714.36148413992</v>
      </c>
      <c r="Q956" s="3">
        <f>HLOOKUP(Q$5,[1]非R能力!$B$8:$F$558,$C956+1,0)</f>
        <v>82008.489172891699</v>
      </c>
      <c r="R956" s="3">
        <f>HLOOKUP(R$5,[1]非R能力!$B$8:$F$558,$C956+1,0)</f>
        <v>24619.594456662497</v>
      </c>
      <c r="S956" s="3">
        <f>HLOOKUP(S$5,[1]非R能力!$B$8:$F$558,$C956+1,0)</f>
        <v>33681.547408418963</v>
      </c>
      <c r="T956" s="3">
        <f>INDEX([1]非R能力!$H$9:$H$558,D956)</f>
        <v>27293.346623082427</v>
      </c>
      <c r="U956" s="3">
        <f>IF(E956="小怪",0,IF(INDEX([1]非R能力!$FK$9:$FK$558,C956)=0,0,10))</f>
        <v>0</v>
      </c>
      <c r="V956" s="3">
        <f>IF(E956="小怪",0,IF(INDEX([1]非R能力!$FH$9:$FH$558,C956)=0,0,5000))</f>
        <v>0</v>
      </c>
      <c r="W956" s="3">
        <f>HLOOKUP(W$5,[2]人物技能基础!$O$3:$Q$553,$C956+1,0)</f>
        <v>3.637142857142857</v>
      </c>
      <c r="X956" s="3">
        <f>HLOOKUP(X$5,[2]人物技能基础!$O$3:$Q$553,$C956+1,0)</f>
        <v>2.0186428571428574</v>
      </c>
      <c r="Y956" s="3">
        <f>HLOOKUP(Y$5,[2]人物技能基础!$O$3:$Q$553,$C956+1,0)</f>
        <v>99.964285714285708</v>
      </c>
      <c r="Z956" s="3">
        <f t="shared" si="85"/>
        <v>771692</v>
      </c>
      <c r="AA956" s="3">
        <f t="shared" si="86"/>
        <v>16401</v>
      </c>
      <c r="AB956" s="3">
        <f t="shared" si="87"/>
        <v>0</v>
      </c>
      <c r="AC956" s="3">
        <f t="shared" si="88"/>
        <v>33681</v>
      </c>
      <c r="AD956" s="3">
        <f t="shared" si="89"/>
        <v>24619</v>
      </c>
    </row>
    <row r="957" spans="1:30" x14ac:dyDescent="0.15">
      <c r="A957" s="3">
        <v>952</v>
      </c>
      <c r="B957" s="3" t="str">
        <f t="shared" si="84"/>
        <v>关卡952小怪</v>
      </c>
      <c r="C957" s="3">
        <f>INDEX([3]关卡!$J$19:$J$2018,A957)</f>
        <v>368</v>
      </c>
      <c r="D957" s="3">
        <f>INDEX([3]关卡!$N$19:$N$2018,A957)</f>
        <v>368</v>
      </c>
      <c r="E957" s="3" t="s">
        <v>24</v>
      </c>
      <c r="F957" s="3" t="s">
        <v>26</v>
      </c>
      <c r="G957" s="3">
        <v>3</v>
      </c>
      <c r="H957" s="3">
        <v>0</v>
      </c>
      <c r="I957" s="3">
        <v>0</v>
      </c>
      <c r="J957" s="4">
        <v>1</v>
      </c>
      <c r="K957" s="4">
        <v>1</v>
      </c>
      <c r="L957" s="4">
        <v>2</v>
      </c>
      <c r="M957" s="3">
        <v>15</v>
      </c>
      <c r="N957" s="3">
        <v>2</v>
      </c>
      <c r="O957" s="3">
        <f>HLOOKUP(O$5,[1]非R能力!$B$8:$F$558,$C957+1,0)</f>
        <v>991898.7567840938</v>
      </c>
      <c r="P957" s="3">
        <f>HLOOKUP(P$5,[1]非R能力!$B$8:$F$558,$C957+1,0)</f>
        <v>147020.96329212797</v>
      </c>
      <c r="Q957" s="3">
        <f>HLOOKUP(Q$5,[1]非R能力!$B$8:$F$558,$C957+1,0)</f>
        <v>82729.085743821881</v>
      </c>
      <c r="R957" s="3">
        <f>HLOOKUP(R$5,[1]非R能力!$B$8:$F$558,$C957+1,0)</f>
        <v>24833.616320374022</v>
      </c>
      <c r="S957" s="3">
        <f>HLOOKUP(S$5,[1]非R能力!$B$8:$F$558,$C957+1,0)</f>
        <v>33960.984151249271</v>
      </c>
      <c r="T957" s="3">
        <f>INDEX([1]非R能力!$H$9:$H$558,D957)</f>
        <v>27459.500888040497</v>
      </c>
      <c r="U957" s="3">
        <f>IF(E957="小怪",0,IF(INDEX([1]非R能力!$FK$9:$FK$558,C957)=0,0,10))</f>
        <v>0</v>
      </c>
      <c r="V957" s="3">
        <f>IF(E957="小怪",0,IF(INDEX([1]非R能力!$FH$9:$FH$558,C957)=0,0,5000))</f>
        <v>0</v>
      </c>
      <c r="W957" s="3">
        <f>HLOOKUP(W$5,[2]人物技能基础!$O$3:$Q$553,$C957+1,0)</f>
        <v>3.637142857142857</v>
      </c>
      <c r="X957" s="3">
        <f>HLOOKUP(X$5,[2]人物技能基础!$O$3:$Q$553,$C957+1,0)</f>
        <v>2.0186428571428574</v>
      </c>
      <c r="Y957" s="3">
        <f>HLOOKUP(Y$5,[2]人物技能基础!$O$3:$Q$553,$C957+1,0)</f>
        <v>99.964285714285708</v>
      </c>
      <c r="Z957" s="3">
        <f t="shared" si="85"/>
        <v>778421</v>
      </c>
      <c r="AA957" s="3">
        <f t="shared" si="86"/>
        <v>16545</v>
      </c>
      <c r="AB957" s="3">
        <f t="shared" si="87"/>
        <v>0</v>
      </c>
      <c r="AC957" s="3">
        <f t="shared" si="88"/>
        <v>33960</v>
      </c>
      <c r="AD957" s="3">
        <f t="shared" si="89"/>
        <v>24833</v>
      </c>
    </row>
    <row r="958" spans="1:30" x14ac:dyDescent="0.15">
      <c r="A958" s="3">
        <v>953</v>
      </c>
      <c r="B958" s="3" t="str">
        <f t="shared" si="84"/>
        <v>关卡953小怪</v>
      </c>
      <c r="C958" s="3">
        <f>INDEX([3]关卡!$J$19:$J$2018,A958)</f>
        <v>368</v>
      </c>
      <c r="D958" s="3">
        <f>INDEX([3]关卡!$N$19:$N$2018,A958)</f>
        <v>368</v>
      </c>
      <c r="E958" s="3" t="s">
        <v>24</v>
      </c>
      <c r="F958" s="3" t="s">
        <v>26</v>
      </c>
      <c r="G958" s="3">
        <v>3</v>
      </c>
      <c r="H958" s="3">
        <v>0</v>
      </c>
      <c r="I958" s="3">
        <v>0</v>
      </c>
      <c r="J958" s="4">
        <v>1</v>
      </c>
      <c r="K958" s="4">
        <v>1</v>
      </c>
      <c r="L958" s="4">
        <v>2</v>
      </c>
      <c r="M958" s="3">
        <v>15</v>
      </c>
      <c r="N958" s="3">
        <v>2</v>
      </c>
      <c r="O958" s="3">
        <f>HLOOKUP(O$5,[1]非R能力!$B$8:$F$558,$C958+1,0)</f>
        <v>991898.7567840938</v>
      </c>
      <c r="P958" s="3">
        <f>HLOOKUP(P$5,[1]非R能力!$B$8:$F$558,$C958+1,0)</f>
        <v>147020.96329212797</v>
      </c>
      <c r="Q958" s="3">
        <f>HLOOKUP(Q$5,[1]非R能力!$B$8:$F$558,$C958+1,0)</f>
        <v>82729.085743821881</v>
      </c>
      <c r="R958" s="3">
        <f>HLOOKUP(R$5,[1]非R能力!$B$8:$F$558,$C958+1,0)</f>
        <v>24833.616320374022</v>
      </c>
      <c r="S958" s="3">
        <f>HLOOKUP(S$5,[1]非R能力!$B$8:$F$558,$C958+1,0)</f>
        <v>33960.984151249271</v>
      </c>
      <c r="T958" s="3">
        <f>INDEX([1]非R能力!$H$9:$H$558,D958)</f>
        <v>27459.500888040497</v>
      </c>
      <c r="U958" s="3">
        <f>IF(E958="小怪",0,IF(INDEX([1]非R能力!$FK$9:$FK$558,C958)=0,0,10))</f>
        <v>0</v>
      </c>
      <c r="V958" s="3">
        <f>IF(E958="小怪",0,IF(INDEX([1]非R能力!$FH$9:$FH$558,C958)=0,0,5000))</f>
        <v>0</v>
      </c>
      <c r="W958" s="3">
        <f>HLOOKUP(W$5,[2]人物技能基础!$O$3:$Q$553,$C958+1,0)</f>
        <v>3.637142857142857</v>
      </c>
      <c r="X958" s="3">
        <f>HLOOKUP(X$5,[2]人物技能基础!$O$3:$Q$553,$C958+1,0)</f>
        <v>2.0186428571428574</v>
      </c>
      <c r="Y958" s="3">
        <f>HLOOKUP(Y$5,[2]人物技能基础!$O$3:$Q$553,$C958+1,0)</f>
        <v>99.964285714285708</v>
      </c>
      <c r="Z958" s="3">
        <f t="shared" si="85"/>
        <v>778421</v>
      </c>
      <c r="AA958" s="3">
        <f t="shared" si="86"/>
        <v>16545</v>
      </c>
      <c r="AB958" s="3">
        <f t="shared" si="87"/>
        <v>0</v>
      </c>
      <c r="AC958" s="3">
        <f t="shared" si="88"/>
        <v>33960</v>
      </c>
      <c r="AD958" s="3">
        <f t="shared" si="89"/>
        <v>24833</v>
      </c>
    </row>
    <row r="959" spans="1:30" x14ac:dyDescent="0.15">
      <c r="A959" s="3">
        <v>954</v>
      </c>
      <c r="B959" s="3" t="str">
        <f t="shared" si="84"/>
        <v>关卡954小怪</v>
      </c>
      <c r="C959" s="3">
        <f>INDEX([3]关卡!$J$19:$J$2018,A959)</f>
        <v>368</v>
      </c>
      <c r="D959" s="3">
        <f>INDEX([3]关卡!$N$19:$N$2018,A959)</f>
        <v>368</v>
      </c>
      <c r="E959" s="3" t="s">
        <v>24</v>
      </c>
      <c r="F959" s="3" t="s">
        <v>26</v>
      </c>
      <c r="G959" s="3">
        <v>3</v>
      </c>
      <c r="H959" s="3">
        <v>0</v>
      </c>
      <c r="I959" s="3">
        <v>0</v>
      </c>
      <c r="J959" s="4">
        <v>1</v>
      </c>
      <c r="K959" s="4">
        <v>1</v>
      </c>
      <c r="L959" s="4">
        <v>2</v>
      </c>
      <c r="M959" s="3">
        <v>15</v>
      </c>
      <c r="N959" s="3">
        <v>2</v>
      </c>
      <c r="O959" s="3">
        <f>HLOOKUP(O$5,[1]非R能力!$B$8:$F$558,$C959+1,0)</f>
        <v>991898.7567840938</v>
      </c>
      <c r="P959" s="3">
        <f>HLOOKUP(P$5,[1]非R能力!$B$8:$F$558,$C959+1,0)</f>
        <v>147020.96329212797</v>
      </c>
      <c r="Q959" s="3">
        <f>HLOOKUP(Q$5,[1]非R能力!$B$8:$F$558,$C959+1,0)</f>
        <v>82729.085743821881</v>
      </c>
      <c r="R959" s="3">
        <f>HLOOKUP(R$5,[1]非R能力!$B$8:$F$558,$C959+1,0)</f>
        <v>24833.616320374022</v>
      </c>
      <c r="S959" s="3">
        <f>HLOOKUP(S$5,[1]非R能力!$B$8:$F$558,$C959+1,0)</f>
        <v>33960.984151249271</v>
      </c>
      <c r="T959" s="3">
        <f>INDEX([1]非R能力!$H$9:$H$558,D959)</f>
        <v>27459.500888040497</v>
      </c>
      <c r="U959" s="3">
        <f>IF(E959="小怪",0,IF(INDEX([1]非R能力!$FK$9:$FK$558,C959)=0,0,10))</f>
        <v>0</v>
      </c>
      <c r="V959" s="3">
        <f>IF(E959="小怪",0,IF(INDEX([1]非R能力!$FH$9:$FH$558,C959)=0,0,5000))</f>
        <v>0</v>
      </c>
      <c r="W959" s="3">
        <f>HLOOKUP(W$5,[2]人物技能基础!$O$3:$Q$553,$C959+1,0)</f>
        <v>3.637142857142857</v>
      </c>
      <c r="X959" s="3">
        <f>HLOOKUP(X$5,[2]人物技能基础!$O$3:$Q$553,$C959+1,0)</f>
        <v>2.0186428571428574</v>
      </c>
      <c r="Y959" s="3">
        <f>HLOOKUP(Y$5,[2]人物技能基础!$O$3:$Q$553,$C959+1,0)</f>
        <v>99.964285714285708</v>
      </c>
      <c r="Z959" s="3">
        <f t="shared" si="85"/>
        <v>778421</v>
      </c>
      <c r="AA959" s="3">
        <f t="shared" si="86"/>
        <v>16545</v>
      </c>
      <c r="AB959" s="3">
        <f t="shared" si="87"/>
        <v>0</v>
      </c>
      <c r="AC959" s="3">
        <f t="shared" si="88"/>
        <v>33960</v>
      </c>
      <c r="AD959" s="3">
        <f t="shared" si="89"/>
        <v>24833</v>
      </c>
    </row>
    <row r="960" spans="1:30" x14ac:dyDescent="0.15">
      <c r="A960" s="3">
        <v>955</v>
      </c>
      <c r="B960" s="3" t="str">
        <f t="shared" si="84"/>
        <v>关卡955小怪</v>
      </c>
      <c r="C960" s="3">
        <f>INDEX([3]关卡!$J$19:$J$2018,A960)</f>
        <v>368</v>
      </c>
      <c r="D960" s="3">
        <f>INDEX([3]关卡!$N$19:$N$2018,A960)</f>
        <v>368</v>
      </c>
      <c r="E960" s="3" t="s">
        <v>24</v>
      </c>
      <c r="F960" s="3" t="s">
        <v>26</v>
      </c>
      <c r="G960" s="3">
        <v>3</v>
      </c>
      <c r="H960" s="3">
        <v>0</v>
      </c>
      <c r="I960" s="3">
        <v>0</v>
      </c>
      <c r="J960" s="4">
        <v>1</v>
      </c>
      <c r="K960" s="4">
        <v>1</v>
      </c>
      <c r="L960" s="4">
        <v>2</v>
      </c>
      <c r="M960" s="3">
        <v>15</v>
      </c>
      <c r="N960" s="3">
        <v>2</v>
      </c>
      <c r="O960" s="3">
        <f>HLOOKUP(O$5,[1]非R能力!$B$8:$F$558,$C960+1,0)</f>
        <v>991898.7567840938</v>
      </c>
      <c r="P960" s="3">
        <f>HLOOKUP(P$5,[1]非R能力!$B$8:$F$558,$C960+1,0)</f>
        <v>147020.96329212797</v>
      </c>
      <c r="Q960" s="3">
        <f>HLOOKUP(Q$5,[1]非R能力!$B$8:$F$558,$C960+1,0)</f>
        <v>82729.085743821881</v>
      </c>
      <c r="R960" s="3">
        <f>HLOOKUP(R$5,[1]非R能力!$B$8:$F$558,$C960+1,0)</f>
        <v>24833.616320374022</v>
      </c>
      <c r="S960" s="3">
        <f>HLOOKUP(S$5,[1]非R能力!$B$8:$F$558,$C960+1,0)</f>
        <v>33960.984151249271</v>
      </c>
      <c r="T960" s="3">
        <f>INDEX([1]非R能力!$H$9:$H$558,D960)</f>
        <v>27459.500888040497</v>
      </c>
      <c r="U960" s="3">
        <f>IF(E960="小怪",0,IF(INDEX([1]非R能力!$FK$9:$FK$558,C960)=0,0,10))</f>
        <v>0</v>
      </c>
      <c r="V960" s="3">
        <f>IF(E960="小怪",0,IF(INDEX([1]非R能力!$FH$9:$FH$558,C960)=0,0,5000))</f>
        <v>0</v>
      </c>
      <c r="W960" s="3">
        <f>HLOOKUP(W$5,[2]人物技能基础!$O$3:$Q$553,$C960+1,0)</f>
        <v>3.637142857142857</v>
      </c>
      <c r="X960" s="3">
        <f>HLOOKUP(X$5,[2]人物技能基础!$O$3:$Q$553,$C960+1,0)</f>
        <v>2.0186428571428574</v>
      </c>
      <c r="Y960" s="3">
        <f>HLOOKUP(Y$5,[2]人物技能基础!$O$3:$Q$553,$C960+1,0)</f>
        <v>99.964285714285708</v>
      </c>
      <c r="Z960" s="3">
        <f t="shared" si="85"/>
        <v>778421</v>
      </c>
      <c r="AA960" s="3">
        <f t="shared" si="86"/>
        <v>16545</v>
      </c>
      <c r="AB960" s="3">
        <f t="shared" si="87"/>
        <v>0</v>
      </c>
      <c r="AC960" s="3">
        <f t="shared" si="88"/>
        <v>33960</v>
      </c>
      <c r="AD960" s="3">
        <f t="shared" si="89"/>
        <v>24833</v>
      </c>
    </row>
    <row r="961" spans="1:30" x14ac:dyDescent="0.15">
      <c r="A961" s="3">
        <v>956</v>
      </c>
      <c r="B961" s="3" t="str">
        <f t="shared" si="84"/>
        <v>关卡956小怪</v>
      </c>
      <c r="C961" s="3">
        <f>INDEX([3]关卡!$J$19:$J$2018,A961)</f>
        <v>368</v>
      </c>
      <c r="D961" s="3">
        <f>INDEX([3]关卡!$N$19:$N$2018,A961)</f>
        <v>368</v>
      </c>
      <c r="E961" s="3" t="s">
        <v>24</v>
      </c>
      <c r="F961" s="3" t="s">
        <v>26</v>
      </c>
      <c r="G961" s="3">
        <v>3</v>
      </c>
      <c r="H961" s="3">
        <v>0</v>
      </c>
      <c r="I961" s="3">
        <v>0</v>
      </c>
      <c r="J961" s="4">
        <v>1</v>
      </c>
      <c r="K961" s="4">
        <v>1</v>
      </c>
      <c r="L961" s="4">
        <v>2</v>
      </c>
      <c r="M961" s="3">
        <v>15</v>
      </c>
      <c r="N961" s="3">
        <v>2</v>
      </c>
      <c r="O961" s="3">
        <f>HLOOKUP(O$5,[1]非R能力!$B$8:$F$558,$C961+1,0)</f>
        <v>991898.7567840938</v>
      </c>
      <c r="P961" s="3">
        <f>HLOOKUP(P$5,[1]非R能力!$B$8:$F$558,$C961+1,0)</f>
        <v>147020.96329212797</v>
      </c>
      <c r="Q961" s="3">
        <f>HLOOKUP(Q$5,[1]非R能力!$B$8:$F$558,$C961+1,0)</f>
        <v>82729.085743821881</v>
      </c>
      <c r="R961" s="3">
        <f>HLOOKUP(R$5,[1]非R能力!$B$8:$F$558,$C961+1,0)</f>
        <v>24833.616320374022</v>
      </c>
      <c r="S961" s="3">
        <f>HLOOKUP(S$5,[1]非R能力!$B$8:$F$558,$C961+1,0)</f>
        <v>33960.984151249271</v>
      </c>
      <c r="T961" s="3">
        <f>INDEX([1]非R能力!$H$9:$H$558,D961)</f>
        <v>27459.500888040497</v>
      </c>
      <c r="U961" s="3">
        <f>IF(E961="小怪",0,IF(INDEX([1]非R能力!$FK$9:$FK$558,C961)=0,0,10))</f>
        <v>0</v>
      </c>
      <c r="V961" s="3">
        <f>IF(E961="小怪",0,IF(INDEX([1]非R能力!$FH$9:$FH$558,C961)=0,0,5000))</f>
        <v>0</v>
      </c>
      <c r="W961" s="3">
        <f>HLOOKUP(W$5,[2]人物技能基础!$O$3:$Q$553,$C961+1,0)</f>
        <v>3.637142857142857</v>
      </c>
      <c r="X961" s="3">
        <f>HLOOKUP(X$5,[2]人物技能基础!$O$3:$Q$553,$C961+1,0)</f>
        <v>2.0186428571428574</v>
      </c>
      <c r="Y961" s="3">
        <f>HLOOKUP(Y$5,[2]人物技能基础!$O$3:$Q$553,$C961+1,0)</f>
        <v>99.964285714285708</v>
      </c>
      <c r="Z961" s="3">
        <f t="shared" si="85"/>
        <v>778421</v>
      </c>
      <c r="AA961" s="3">
        <f t="shared" si="86"/>
        <v>16545</v>
      </c>
      <c r="AB961" s="3">
        <f t="shared" si="87"/>
        <v>0</v>
      </c>
      <c r="AC961" s="3">
        <f t="shared" si="88"/>
        <v>33960</v>
      </c>
      <c r="AD961" s="3">
        <f t="shared" si="89"/>
        <v>24833</v>
      </c>
    </row>
    <row r="962" spans="1:30" x14ac:dyDescent="0.15">
      <c r="A962" s="3">
        <v>957</v>
      </c>
      <c r="B962" s="3" t="str">
        <f t="shared" si="84"/>
        <v>关卡957小怪</v>
      </c>
      <c r="C962" s="3">
        <f>INDEX([3]关卡!$J$19:$J$2018,A962)</f>
        <v>369</v>
      </c>
      <c r="D962" s="3">
        <f>INDEX([3]关卡!$N$19:$N$2018,A962)</f>
        <v>369</v>
      </c>
      <c r="E962" s="3" t="s">
        <v>24</v>
      </c>
      <c r="F962" s="3" t="s">
        <v>26</v>
      </c>
      <c r="G962" s="3">
        <v>3</v>
      </c>
      <c r="H962" s="3">
        <v>0</v>
      </c>
      <c r="I962" s="3">
        <v>0</v>
      </c>
      <c r="J962" s="4">
        <v>1</v>
      </c>
      <c r="K962" s="4">
        <v>1</v>
      </c>
      <c r="L962" s="4">
        <v>2</v>
      </c>
      <c r="M962" s="3">
        <v>15</v>
      </c>
      <c r="N962" s="3">
        <v>2</v>
      </c>
      <c r="O962" s="3">
        <f>HLOOKUP(O$5,[1]非R能力!$B$8:$F$558,$C962+1,0)</f>
        <v>1001100.6143328858</v>
      </c>
      <c r="P962" s="3">
        <f>HLOOKUP(P$5,[1]非R能力!$B$8:$F$558,$C962+1,0)</f>
        <v>148343.01784315237</v>
      </c>
      <c r="Q962" s="3">
        <f>HLOOKUP(Q$5,[1]非R能力!$B$8:$F$558,$C962+1,0)</f>
        <v>83441.307464097452</v>
      </c>
      <c r="R962" s="3">
        <f>HLOOKUP(R$5,[1]非R能力!$B$8:$F$558,$C962+1,0)</f>
        <v>25053.247488631499</v>
      </c>
      <c r="S962" s="3">
        <f>HLOOKUP(S$5,[1]非R能力!$B$8:$F$558,$C962+1,0)</f>
        <v>34246.616662806235</v>
      </c>
      <c r="T962" s="3">
        <f>INDEX([1]非R能力!$H$9:$H$558,D962)</f>
        <v>27626.45491995788</v>
      </c>
      <c r="U962" s="3">
        <f>IF(E962="小怪",0,IF(INDEX([1]非R能力!$FK$9:$FK$558,C962)=0,0,10))</f>
        <v>0</v>
      </c>
      <c r="V962" s="3">
        <f>IF(E962="小怪",0,IF(INDEX([1]非R能力!$FH$9:$FH$558,C962)=0,0,5000))</f>
        <v>0</v>
      </c>
      <c r="W962" s="3">
        <f>HLOOKUP(W$5,[2]人物技能基础!$O$3:$Q$553,$C962+1,0)</f>
        <v>3.637142857142857</v>
      </c>
      <c r="X962" s="3">
        <f>HLOOKUP(X$5,[2]人物技能基础!$O$3:$Q$553,$C962+1,0)</f>
        <v>2.0186428571428574</v>
      </c>
      <c r="Y962" s="3">
        <f>HLOOKUP(Y$5,[2]人物技能基础!$O$3:$Q$553,$C962+1,0)</f>
        <v>99.964285714285708</v>
      </c>
      <c r="Z962" s="3">
        <f t="shared" si="85"/>
        <v>785227</v>
      </c>
      <c r="AA962" s="3">
        <f t="shared" si="86"/>
        <v>16688</v>
      </c>
      <c r="AB962" s="3">
        <f t="shared" si="87"/>
        <v>0</v>
      </c>
      <c r="AC962" s="3">
        <f t="shared" si="88"/>
        <v>34246</v>
      </c>
      <c r="AD962" s="3">
        <f t="shared" si="89"/>
        <v>25053</v>
      </c>
    </row>
    <row r="963" spans="1:30" x14ac:dyDescent="0.15">
      <c r="A963" s="3">
        <v>958</v>
      </c>
      <c r="B963" s="3" t="str">
        <f t="shared" si="84"/>
        <v>关卡958小怪</v>
      </c>
      <c r="C963" s="3">
        <f>INDEX([3]关卡!$J$19:$J$2018,A963)</f>
        <v>369</v>
      </c>
      <c r="D963" s="3">
        <f>INDEX([3]关卡!$N$19:$N$2018,A963)</f>
        <v>369</v>
      </c>
      <c r="E963" s="3" t="s">
        <v>24</v>
      </c>
      <c r="F963" s="3" t="s">
        <v>26</v>
      </c>
      <c r="G963" s="3">
        <v>3</v>
      </c>
      <c r="H963" s="3">
        <v>0</v>
      </c>
      <c r="I963" s="3">
        <v>0</v>
      </c>
      <c r="J963" s="4">
        <v>1</v>
      </c>
      <c r="K963" s="4">
        <v>1</v>
      </c>
      <c r="L963" s="4">
        <v>2</v>
      </c>
      <c r="M963" s="3">
        <v>15</v>
      </c>
      <c r="N963" s="3">
        <v>2</v>
      </c>
      <c r="O963" s="3">
        <f>HLOOKUP(O$5,[1]非R能力!$B$8:$F$558,$C963+1,0)</f>
        <v>1001100.6143328858</v>
      </c>
      <c r="P963" s="3">
        <f>HLOOKUP(P$5,[1]非R能力!$B$8:$F$558,$C963+1,0)</f>
        <v>148343.01784315237</v>
      </c>
      <c r="Q963" s="3">
        <f>HLOOKUP(Q$5,[1]非R能力!$B$8:$F$558,$C963+1,0)</f>
        <v>83441.307464097452</v>
      </c>
      <c r="R963" s="3">
        <f>HLOOKUP(R$5,[1]非R能力!$B$8:$F$558,$C963+1,0)</f>
        <v>25053.247488631499</v>
      </c>
      <c r="S963" s="3">
        <f>HLOOKUP(S$5,[1]非R能力!$B$8:$F$558,$C963+1,0)</f>
        <v>34246.616662806235</v>
      </c>
      <c r="T963" s="3">
        <f>INDEX([1]非R能力!$H$9:$H$558,D963)</f>
        <v>27626.45491995788</v>
      </c>
      <c r="U963" s="3">
        <f>IF(E963="小怪",0,IF(INDEX([1]非R能力!$FK$9:$FK$558,C963)=0,0,10))</f>
        <v>0</v>
      </c>
      <c r="V963" s="3">
        <f>IF(E963="小怪",0,IF(INDEX([1]非R能力!$FH$9:$FH$558,C963)=0,0,5000))</f>
        <v>0</v>
      </c>
      <c r="W963" s="3">
        <f>HLOOKUP(W$5,[2]人物技能基础!$O$3:$Q$553,$C963+1,0)</f>
        <v>3.637142857142857</v>
      </c>
      <c r="X963" s="3">
        <f>HLOOKUP(X$5,[2]人物技能基础!$O$3:$Q$553,$C963+1,0)</f>
        <v>2.0186428571428574</v>
      </c>
      <c r="Y963" s="3">
        <f>HLOOKUP(Y$5,[2]人物技能基础!$O$3:$Q$553,$C963+1,0)</f>
        <v>99.964285714285708</v>
      </c>
      <c r="Z963" s="3">
        <f t="shared" si="85"/>
        <v>785227</v>
      </c>
      <c r="AA963" s="3">
        <f t="shared" si="86"/>
        <v>16688</v>
      </c>
      <c r="AB963" s="3">
        <f t="shared" si="87"/>
        <v>0</v>
      </c>
      <c r="AC963" s="3">
        <f t="shared" si="88"/>
        <v>34246</v>
      </c>
      <c r="AD963" s="3">
        <f t="shared" si="89"/>
        <v>25053</v>
      </c>
    </row>
    <row r="964" spans="1:30" x14ac:dyDescent="0.15">
      <c r="A964" s="3">
        <v>959</v>
      </c>
      <c r="B964" s="3" t="str">
        <f t="shared" si="84"/>
        <v>关卡959小怪</v>
      </c>
      <c r="C964" s="3">
        <f>INDEX([3]关卡!$J$19:$J$2018,A964)</f>
        <v>369</v>
      </c>
      <c r="D964" s="3">
        <f>INDEX([3]关卡!$N$19:$N$2018,A964)</f>
        <v>369</v>
      </c>
      <c r="E964" s="3" t="s">
        <v>24</v>
      </c>
      <c r="F964" s="3" t="s">
        <v>26</v>
      </c>
      <c r="G964" s="3">
        <v>3</v>
      </c>
      <c r="H964" s="3">
        <v>0</v>
      </c>
      <c r="I964" s="3">
        <v>0</v>
      </c>
      <c r="J964" s="4">
        <v>1</v>
      </c>
      <c r="K964" s="4">
        <v>1</v>
      </c>
      <c r="L964" s="4">
        <v>2</v>
      </c>
      <c r="M964" s="3">
        <v>15</v>
      </c>
      <c r="N964" s="3">
        <v>2</v>
      </c>
      <c r="O964" s="3">
        <f>HLOOKUP(O$5,[1]非R能力!$B$8:$F$558,$C964+1,0)</f>
        <v>1001100.6143328858</v>
      </c>
      <c r="P964" s="3">
        <f>HLOOKUP(P$5,[1]非R能力!$B$8:$F$558,$C964+1,0)</f>
        <v>148343.01784315237</v>
      </c>
      <c r="Q964" s="3">
        <f>HLOOKUP(Q$5,[1]非R能力!$B$8:$F$558,$C964+1,0)</f>
        <v>83441.307464097452</v>
      </c>
      <c r="R964" s="3">
        <f>HLOOKUP(R$5,[1]非R能力!$B$8:$F$558,$C964+1,0)</f>
        <v>25053.247488631499</v>
      </c>
      <c r="S964" s="3">
        <f>HLOOKUP(S$5,[1]非R能力!$B$8:$F$558,$C964+1,0)</f>
        <v>34246.616662806235</v>
      </c>
      <c r="T964" s="3">
        <f>INDEX([1]非R能力!$H$9:$H$558,D964)</f>
        <v>27626.45491995788</v>
      </c>
      <c r="U964" s="3">
        <f>IF(E964="小怪",0,IF(INDEX([1]非R能力!$FK$9:$FK$558,C964)=0,0,10))</f>
        <v>0</v>
      </c>
      <c r="V964" s="3">
        <f>IF(E964="小怪",0,IF(INDEX([1]非R能力!$FH$9:$FH$558,C964)=0,0,5000))</f>
        <v>0</v>
      </c>
      <c r="W964" s="3">
        <f>HLOOKUP(W$5,[2]人物技能基础!$O$3:$Q$553,$C964+1,0)</f>
        <v>3.637142857142857</v>
      </c>
      <c r="X964" s="3">
        <f>HLOOKUP(X$5,[2]人物技能基础!$O$3:$Q$553,$C964+1,0)</f>
        <v>2.0186428571428574</v>
      </c>
      <c r="Y964" s="3">
        <f>HLOOKUP(Y$5,[2]人物技能基础!$O$3:$Q$553,$C964+1,0)</f>
        <v>99.964285714285708</v>
      </c>
      <c r="Z964" s="3">
        <f t="shared" si="85"/>
        <v>785227</v>
      </c>
      <c r="AA964" s="3">
        <f t="shared" si="86"/>
        <v>16688</v>
      </c>
      <c r="AB964" s="3">
        <f t="shared" si="87"/>
        <v>0</v>
      </c>
      <c r="AC964" s="3">
        <f t="shared" si="88"/>
        <v>34246</v>
      </c>
      <c r="AD964" s="3">
        <f t="shared" si="89"/>
        <v>25053</v>
      </c>
    </row>
    <row r="965" spans="1:30" x14ac:dyDescent="0.15">
      <c r="A965" s="3">
        <v>960</v>
      </c>
      <c r="B965" s="3" t="str">
        <f t="shared" si="84"/>
        <v>关卡960小怪</v>
      </c>
      <c r="C965" s="3">
        <f>INDEX([3]关卡!$J$19:$J$2018,A965)</f>
        <v>369</v>
      </c>
      <c r="D965" s="3">
        <f>INDEX([3]关卡!$N$19:$N$2018,A965)</f>
        <v>369</v>
      </c>
      <c r="E965" s="3" t="s">
        <v>24</v>
      </c>
      <c r="F965" s="3" t="s">
        <v>26</v>
      </c>
      <c r="G965" s="3">
        <v>3</v>
      </c>
      <c r="H965" s="3">
        <v>0</v>
      </c>
      <c r="I965" s="3">
        <v>0</v>
      </c>
      <c r="J965" s="4">
        <v>1</v>
      </c>
      <c r="K965" s="4">
        <v>1</v>
      </c>
      <c r="L965" s="4">
        <v>2</v>
      </c>
      <c r="M965" s="3">
        <v>15</v>
      </c>
      <c r="N965" s="3">
        <v>2</v>
      </c>
      <c r="O965" s="3">
        <f>HLOOKUP(O$5,[1]非R能力!$B$8:$F$558,$C965+1,0)</f>
        <v>1001100.6143328858</v>
      </c>
      <c r="P965" s="3">
        <f>HLOOKUP(P$5,[1]非R能力!$B$8:$F$558,$C965+1,0)</f>
        <v>148343.01784315237</v>
      </c>
      <c r="Q965" s="3">
        <f>HLOOKUP(Q$5,[1]非R能力!$B$8:$F$558,$C965+1,0)</f>
        <v>83441.307464097452</v>
      </c>
      <c r="R965" s="3">
        <f>HLOOKUP(R$5,[1]非R能力!$B$8:$F$558,$C965+1,0)</f>
        <v>25053.247488631499</v>
      </c>
      <c r="S965" s="3">
        <f>HLOOKUP(S$5,[1]非R能力!$B$8:$F$558,$C965+1,0)</f>
        <v>34246.616662806235</v>
      </c>
      <c r="T965" s="3">
        <f>INDEX([1]非R能力!$H$9:$H$558,D965)</f>
        <v>27626.45491995788</v>
      </c>
      <c r="U965" s="3">
        <f>IF(E965="小怪",0,IF(INDEX([1]非R能力!$FK$9:$FK$558,C965)=0,0,10))</f>
        <v>0</v>
      </c>
      <c r="V965" s="3">
        <f>IF(E965="小怪",0,IF(INDEX([1]非R能力!$FH$9:$FH$558,C965)=0,0,5000))</f>
        <v>0</v>
      </c>
      <c r="W965" s="3">
        <f>HLOOKUP(W$5,[2]人物技能基础!$O$3:$Q$553,$C965+1,0)</f>
        <v>3.637142857142857</v>
      </c>
      <c r="X965" s="3">
        <f>HLOOKUP(X$5,[2]人物技能基础!$O$3:$Q$553,$C965+1,0)</f>
        <v>2.0186428571428574</v>
      </c>
      <c r="Y965" s="3">
        <f>HLOOKUP(Y$5,[2]人物技能基础!$O$3:$Q$553,$C965+1,0)</f>
        <v>99.964285714285708</v>
      </c>
      <c r="Z965" s="3">
        <f t="shared" si="85"/>
        <v>785227</v>
      </c>
      <c r="AA965" s="3">
        <f t="shared" si="86"/>
        <v>16688</v>
      </c>
      <c r="AB965" s="3">
        <f t="shared" si="87"/>
        <v>0</v>
      </c>
      <c r="AC965" s="3">
        <f t="shared" si="88"/>
        <v>34246</v>
      </c>
      <c r="AD965" s="3">
        <f t="shared" si="89"/>
        <v>25053</v>
      </c>
    </row>
    <row r="966" spans="1:30" x14ac:dyDescent="0.15">
      <c r="A966" s="3">
        <v>961</v>
      </c>
      <c r="B966" s="3" t="str">
        <f t="shared" si="84"/>
        <v>关卡961小怪</v>
      </c>
      <c r="C966" s="3">
        <f>INDEX([3]关卡!$J$19:$J$2018,A966)</f>
        <v>369</v>
      </c>
      <c r="D966" s="3">
        <f>INDEX([3]关卡!$N$19:$N$2018,A966)</f>
        <v>369</v>
      </c>
      <c r="E966" s="3" t="s">
        <v>24</v>
      </c>
      <c r="F966" s="3" t="s">
        <v>26</v>
      </c>
      <c r="G966" s="3">
        <v>3</v>
      </c>
      <c r="H966" s="3">
        <v>0</v>
      </c>
      <c r="I966" s="3">
        <v>0</v>
      </c>
      <c r="J966" s="4">
        <v>1</v>
      </c>
      <c r="K966" s="4">
        <v>1</v>
      </c>
      <c r="L966" s="4">
        <v>2</v>
      </c>
      <c r="M966" s="3">
        <v>15</v>
      </c>
      <c r="N966" s="3">
        <v>2</v>
      </c>
      <c r="O966" s="3">
        <f>HLOOKUP(O$5,[1]非R能力!$B$8:$F$558,$C966+1,0)</f>
        <v>1001100.6143328858</v>
      </c>
      <c r="P966" s="3">
        <f>HLOOKUP(P$5,[1]非R能力!$B$8:$F$558,$C966+1,0)</f>
        <v>148343.01784315237</v>
      </c>
      <c r="Q966" s="3">
        <f>HLOOKUP(Q$5,[1]非R能力!$B$8:$F$558,$C966+1,0)</f>
        <v>83441.307464097452</v>
      </c>
      <c r="R966" s="3">
        <f>HLOOKUP(R$5,[1]非R能力!$B$8:$F$558,$C966+1,0)</f>
        <v>25053.247488631499</v>
      </c>
      <c r="S966" s="3">
        <f>HLOOKUP(S$5,[1]非R能力!$B$8:$F$558,$C966+1,0)</f>
        <v>34246.616662806235</v>
      </c>
      <c r="T966" s="3">
        <f>INDEX([1]非R能力!$H$9:$H$558,D966)</f>
        <v>27626.45491995788</v>
      </c>
      <c r="U966" s="3">
        <f>IF(E966="小怪",0,IF(INDEX([1]非R能力!$FK$9:$FK$558,C966)=0,0,10))</f>
        <v>0</v>
      </c>
      <c r="V966" s="3">
        <f>IF(E966="小怪",0,IF(INDEX([1]非R能力!$FH$9:$FH$558,C966)=0,0,5000))</f>
        <v>0</v>
      </c>
      <c r="W966" s="3">
        <f>HLOOKUP(W$5,[2]人物技能基础!$O$3:$Q$553,$C966+1,0)</f>
        <v>3.637142857142857</v>
      </c>
      <c r="X966" s="3">
        <f>HLOOKUP(X$5,[2]人物技能基础!$O$3:$Q$553,$C966+1,0)</f>
        <v>2.0186428571428574</v>
      </c>
      <c r="Y966" s="3">
        <f>HLOOKUP(Y$5,[2]人物技能基础!$O$3:$Q$553,$C966+1,0)</f>
        <v>99.964285714285708</v>
      </c>
      <c r="Z966" s="3">
        <f t="shared" si="85"/>
        <v>785227</v>
      </c>
      <c r="AA966" s="3">
        <f t="shared" si="86"/>
        <v>16688</v>
      </c>
      <c r="AB966" s="3">
        <f t="shared" si="87"/>
        <v>0</v>
      </c>
      <c r="AC966" s="3">
        <f t="shared" si="88"/>
        <v>34246</v>
      </c>
      <c r="AD966" s="3">
        <f t="shared" si="89"/>
        <v>25053</v>
      </c>
    </row>
    <row r="967" spans="1:30" x14ac:dyDescent="0.15">
      <c r="A967" s="3">
        <v>962</v>
      </c>
      <c r="B967" s="3" t="str">
        <f t="shared" ref="B967:B1030" si="90">"关卡"&amp;A967&amp;E967</f>
        <v>关卡962小怪</v>
      </c>
      <c r="C967" s="3">
        <f>INDEX([3]关卡!$J$19:$J$2018,A967)</f>
        <v>370</v>
      </c>
      <c r="D967" s="3">
        <f>INDEX([3]关卡!$N$19:$N$2018,A967)</f>
        <v>370</v>
      </c>
      <c r="E967" s="3" t="s">
        <v>24</v>
      </c>
      <c r="F967" s="3" t="s">
        <v>26</v>
      </c>
      <c r="G967" s="3">
        <v>3</v>
      </c>
      <c r="H967" s="3">
        <v>0</v>
      </c>
      <c r="I967" s="3">
        <v>0</v>
      </c>
      <c r="J967" s="4">
        <v>1</v>
      </c>
      <c r="K967" s="4">
        <v>1</v>
      </c>
      <c r="L967" s="4">
        <v>2</v>
      </c>
      <c r="M967" s="3">
        <v>15</v>
      </c>
      <c r="N967" s="3">
        <v>2</v>
      </c>
      <c r="O967" s="3">
        <f>HLOOKUP(O$5,[1]非R能力!$B$8:$F$558,$C967+1,0)</f>
        <v>1009585.4820962358</v>
      </c>
      <c r="P967" s="3">
        <f>HLOOKUP(P$5,[1]非R能力!$B$8:$F$558,$C967+1,0)</f>
        <v>149611.69316459034</v>
      </c>
      <c r="Q967" s="3">
        <f>HLOOKUP(Q$5,[1]非R能力!$B$8:$F$558,$C967+1,0)</f>
        <v>84163.970368399911</v>
      </c>
      <c r="R967" s="3">
        <f>HLOOKUP(R$5,[1]非R能力!$B$8:$F$558,$C967+1,0)</f>
        <v>25266.437377324539</v>
      </c>
      <c r="S967" s="3">
        <f>HLOOKUP(S$5,[1]非R能力!$B$8:$F$558,$C967+1,0)</f>
        <v>34540.898555933643</v>
      </c>
      <c r="T967" s="3">
        <f>INDEX([1]非R能力!$H$9:$H$558,D967)</f>
        <v>27794.211767611501</v>
      </c>
      <c r="U967" s="3">
        <f>IF(E967="小怪",0,IF(INDEX([1]非R能力!$FK$9:$FK$558,C967)=0,0,10))</f>
        <v>0</v>
      </c>
      <c r="V967" s="3">
        <f>IF(E967="小怪",0,IF(INDEX([1]非R能力!$FH$9:$FH$558,C967)=0,0,5000))</f>
        <v>0</v>
      </c>
      <c r="W967" s="3">
        <f>HLOOKUP(W$5,[2]人物技能基础!$O$3:$Q$553,$C967+1,0)</f>
        <v>3.637142857142857</v>
      </c>
      <c r="X967" s="3">
        <f>HLOOKUP(X$5,[2]人物技能基础!$O$3:$Q$553,$C967+1,0)</f>
        <v>2.0186428571428574</v>
      </c>
      <c r="Y967" s="3">
        <f>HLOOKUP(Y$5,[2]人物技能基础!$O$3:$Q$553,$C967+1,0)</f>
        <v>99.964285714285708</v>
      </c>
      <c r="Z967" s="3">
        <f t="shared" ref="Z967:Z1030" si="91">INT(((P967-AB967)*X967+(Y967+T967))*G967*J967*$D$2)</f>
        <v>791776</v>
      </c>
      <c r="AA967" s="3">
        <f t="shared" ref="AA967:AA1030" si="92">IF(H967=0,IF(U967=0,INT(Q967/5),IF(V967=0,INT(Q967/5),INT((V967/U967)/(1/N967*M967)/L967+Q967))),INT((IF(U967=0,0,V967/U967/(1/N967*M967))+O967/H967)/L967+Q967))</f>
        <v>16832</v>
      </c>
      <c r="AB967" s="3">
        <f t="shared" ref="AB967:AB1030" si="93">INT(P967*I967)</f>
        <v>0</v>
      </c>
      <c r="AC967" s="3">
        <f t="shared" ref="AC967:AC1030" si="94">INT(K967*S967)</f>
        <v>34540</v>
      </c>
      <c r="AD967" s="3">
        <f t="shared" ref="AD967:AD1030" si="95">INT(R967/J967)</f>
        <v>25266</v>
      </c>
    </row>
    <row r="968" spans="1:30" x14ac:dyDescent="0.15">
      <c r="A968" s="3">
        <v>963</v>
      </c>
      <c r="B968" s="3" t="str">
        <f t="shared" si="90"/>
        <v>关卡963小怪</v>
      </c>
      <c r="C968" s="3">
        <f>INDEX([3]关卡!$J$19:$J$2018,A968)</f>
        <v>370</v>
      </c>
      <c r="D968" s="3">
        <f>INDEX([3]关卡!$N$19:$N$2018,A968)</f>
        <v>370</v>
      </c>
      <c r="E968" s="3" t="s">
        <v>24</v>
      </c>
      <c r="F968" s="3" t="s">
        <v>26</v>
      </c>
      <c r="G968" s="3">
        <v>3</v>
      </c>
      <c r="H968" s="3">
        <v>0</v>
      </c>
      <c r="I968" s="3">
        <v>0</v>
      </c>
      <c r="J968" s="4">
        <v>1</v>
      </c>
      <c r="K968" s="4">
        <v>1</v>
      </c>
      <c r="L968" s="4">
        <v>2</v>
      </c>
      <c r="M968" s="3">
        <v>15</v>
      </c>
      <c r="N968" s="3">
        <v>2</v>
      </c>
      <c r="O968" s="3">
        <f>HLOOKUP(O$5,[1]非R能力!$B$8:$F$558,$C968+1,0)</f>
        <v>1009585.4820962358</v>
      </c>
      <c r="P968" s="3">
        <f>HLOOKUP(P$5,[1]非R能力!$B$8:$F$558,$C968+1,0)</f>
        <v>149611.69316459034</v>
      </c>
      <c r="Q968" s="3">
        <f>HLOOKUP(Q$5,[1]非R能力!$B$8:$F$558,$C968+1,0)</f>
        <v>84163.970368399911</v>
      </c>
      <c r="R968" s="3">
        <f>HLOOKUP(R$5,[1]非R能力!$B$8:$F$558,$C968+1,0)</f>
        <v>25266.437377324539</v>
      </c>
      <c r="S968" s="3">
        <f>HLOOKUP(S$5,[1]非R能力!$B$8:$F$558,$C968+1,0)</f>
        <v>34540.898555933643</v>
      </c>
      <c r="T968" s="3">
        <f>INDEX([1]非R能力!$H$9:$H$558,D968)</f>
        <v>27794.211767611501</v>
      </c>
      <c r="U968" s="3">
        <f>IF(E968="小怪",0,IF(INDEX([1]非R能力!$FK$9:$FK$558,C968)=0,0,10))</f>
        <v>0</v>
      </c>
      <c r="V968" s="3">
        <f>IF(E968="小怪",0,IF(INDEX([1]非R能力!$FH$9:$FH$558,C968)=0,0,5000))</f>
        <v>0</v>
      </c>
      <c r="W968" s="3">
        <f>HLOOKUP(W$5,[2]人物技能基础!$O$3:$Q$553,$C968+1,0)</f>
        <v>3.637142857142857</v>
      </c>
      <c r="X968" s="3">
        <f>HLOOKUP(X$5,[2]人物技能基础!$O$3:$Q$553,$C968+1,0)</f>
        <v>2.0186428571428574</v>
      </c>
      <c r="Y968" s="3">
        <f>HLOOKUP(Y$5,[2]人物技能基础!$O$3:$Q$553,$C968+1,0)</f>
        <v>99.964285714285708</v>
      </c>
      <c r="Z968" s="3">
        <f t="shared" si="91"/>
        <v>791776</v>
      </c>
      <c r="AA968" s="3">
        <f t="shared" si="92"/>
        <v>16832</v>
      </c>
      <c r="AB968" s="3">
        <f t="shared" si="93"/>
        <v>0</v>
      </c>
      <c r="AC968" s="3">
        <f t="shared" si="94"/>
        <v>34540</v>
      </c>
      <c r="AD968" s="3">
        <f t="shared" si="95"/>
        <v>25266</v>
      </c>
    </row>
    <row r="969" spans="1:30" x14ac:dyDescent="0.15">
      <c r="A969" s="3">
        <v>964</v>
      </c>
      <c r="B969" s="3" t="str">
        <f t="shared" si="90"/>
        <v>关卡964小怪</v>
      </c>
      <c r="C969" s="3">
        <f>INDEX([3]关卡!$J$19:$J$2018,A969)</f>
        <v>370</v>
      </c>
      <c r="D969" s="3">
        <f>INDEX([3]关卡!$N$19:$N$2018,A969)</f>
        <v>370</v>
      </c>
      <c r="E969" s="3" t="s">
        <v>24</v>
      </c>
      <c r="F969" s="3" t="s">
        <v>26</v>
      </c>
      <c r="G969" s="3">
        <v>3</v>
      </c>
      <c r="H969" s="3">
        <v>0</v>
      </c>
      <c r="I969" s="3">
        <v>0</v>
      </c>
      <c r="J969" s="4">
        <v>1</v>
      </c>
      <c r="K969" s="4">
        <v>1</v>
      </c>
      <c r="L969" s="4">
        <v>2</v>
      </c>
      <c r="M969" s="3">
        <v>15</v>
      </c>
      <c r="N969" s="3">
        <v>2</v>
      </c>
      <c r="O969" s="3">
        <f>HLOOKUP(O$5,[1]非R能力!$B$8:$F$558,$C969+1,0)</f>
        <v>1009585.4820962358</v>
      </c>
      <c r="P969" s="3">
        <f>HLOOKUP(P$5,[1]非R能力!$B$8:$F$558,$C969+1,0)</f>
        <v>149611.69316459034</v>
      </c>
      <c r="Q969" s="3">
        <f>HLOOKUP(Q$5,[1]非R能力!$B$8:$F$558,$C969+1,0)</f>
        <v>84163.970368399911</v>
      </c>
      <c r="R969" s="3">
        <f>HLOOKUP(R$5,[1]非R能力!$B$8:$F$558,$C969+1,0)</f>
        <v>25266.437377324539</v>
      </c>
      <c r="S969" s="3">
        <f>HLOOKUP(S$5,[1]非R能力!$B$8:$F$558,$C969+1,0)</f>
        <v>34540.898555933643</v>
      </c>
      <c r="T969" s="3">
        <f>INDEX([1]非R能力!$H$9:$H$558,D969)</f>
        <v>27794.211767611501</v>
      </c>
      <c r="U969" s="3">
        <f>IF(E969="小怪",0,IF(INDEX([1]非R能力!$FK$9:$FK$558,C969)=0,0,10))</f>
        <v>0</v>
      </c>
      <c r="V969" s="3">
        <f>IF(E969="小怪",0,IF(INDEX([1]非R能力!$FH$9:$FH$558,C969)=0,0,5000))</f>
        <v>0</v>
      </c>
      <c r="W969" s="3">
        <f>HLOOKUP(W$5,[2]人物技能基础!$O$3:$Q$553,$C969+1,0)</f>
        <v>3.637142857142857</v>
      </c>
      <c r="X969" s="3">
        <f>HLOOKUP(X$5,[2]人物技能基础!$O$3:$Q$553,$C969+1,0)</f>
        <v>2.0186428571428574</v>
      </c>
      <c r="Y969" s="3">
        <f>HLOOKUP(Y$5,[2]人物技能基础!$O$3:$Q$553,$C969+1,0)</f>
        <v>99.964285714285708</v>
      </c>
      <c r="Z969" s="3">
        <f t="shared" si="91"/>
        <v>791776</v>
      </c>
      <c r="AA969" s="3">
        <f t="shared" si="92"/>
        <v>16832</v>
      </c>
      <c r="AB969" s="3">
        <f t="shared" si="93"/>
        <v>0</v>
      </c>
      <c r="AC969" s="3">
        <f t="shared" si="94"/>
        <v>34540</v>
      </c>
      <c r="AD969" s="3">
        <f t="shared" si="95"/>
        <v>25266</v>
      </c>
    </row>
    <row r="970" spans="1:30" x14ac:dyDescent="0.15">
      <c r="A970" s="3">
        <v>965</v>
      </c>
      <c r="B970" s="3" t="str">
        <f t="shared" si="90"/>
        <v>关卡965小怪</v>
      </c>
      <c r="C970" s="3">
        <f>INDEX([3]关卡!$J$19:$J$2018,A970)</f>
        <v>370</v>
      </c>
      <c r="D970" s="3">
        <f>INDEX([3]关卡!$N$19:$N$2018,A970)</f>
        <v>370</v>
      </c>
      <c r="E970" s="3" t="s">
        <v>24</v>
      </c>
      <c r="F970" s="3" t="s">
        <v>26</v>
      </c>
      <c r="G970" s="3">
        <v>3</v>
      </c>
      <c r="H970" s="3">
        <v>0</v>
      </c>
      <c r="I970" s="3">
        <v>0</v>
      </c>
      <c r="J970" s="4">
        <v>1</v>
      </c>
      <c r="K970" s="4">
        <v>1</v>
      </c>
      <c r="L970" s="4">
        <v>2</v>
      </c>
      <c r="M970" s="3">
        <v>15</v>
      </c>
      <c r="N970" s="3">
        <v>2</v>
      </c>
      <c r="O970" s="3">
        <f>HLOOKUP(O$5,[1]非R能力!$B$8:$F$558,$C970+1,0)</f>
        <v>1009585.4820962358</v>
      </c>
      <c r="P970" s="3">
        <f>HLOOKUP(P$5,[1]非R能力!$B$8:$F$558,$C970+1,0)</f>
        <v>149611.69316459034</v>
      </c>
      <c r="Q970" s="3">
        <f>HLOOKUP(Q$5,[1]非R能力!$B$8:$F$558,$C970+1,0)</f>
        <v>84163.970368399911</v>
      </c>
      <c r="R970" s="3">
        <f>HLOOKUP(R$5,[1]非R能力!$B$8:$F$558,$C970+1,0)</f>
        <v>25266.437377324539</v>
      </c>
      <c r="S970" s="3">
        <f>HLOOKUP(S$5,[1]非R能力!$B$8:$F$558,$C970+1,0)</f>
        <v>34540.898555933643</v>
      </c>
      <c r="T970" s="3">
        <f>INDEX([1]非R能力!$H$9:$H$558,D970)</f>
        <v>27794.211767611501</v>
      </c>
      <c r="U970" s="3">
        <f>IF(E970="小怪",0,IF(INDEX([1]非R能力!$FK$9:$FK$558,C970)=0,0,10))</f>
        <v>0</v>
      </c>
      <c r="V970" s="3">
        <f>IF(E970="小怪",0,IF(INDEX([1]非R能力!$FH$9:$FH$558,C970)=0,0,5000))</f>
        <v>0</v>
      </c>
      <c r="W970" s="3">
        <f>HLOOKUP(W$5,[2]人物技能基础!$O$3:$Q$553,$C970+1,0)</f>
        <v>3.637142857142857</v>
      </c>
      <c r="X970" s="3">
        <f>HLOOKUP(X$5,[2]人物技能基础!$O$3:$Q$553,$C970+1,0)</f>
        <v>2.0186428571428574</v>
      </c>
      <c r="Y970" s="3">
        <f>HLOOKUP(Y$5,[2]人物技能基础!$O$3:$Q$553,$C970+1,0)</f>
        <v>99.964285714285708</v>
      </c>
      <c r="Z970" s="3">
        <f t="shared" si="91"/>
        <v>791776</v>
      </c>
      <c r="AA970" s="3">
        <f t="shared" si="92"/>
        <v>16832</v>
      </c>
      <c r="AB970" s="3">
        <f t="shared" si="93"/>
        <v>0</v>
      </c>
      <c r="AC970" s="3">
        <f t="shared" si="94"/>
        <v>34540</v>
      </c>
      <c r="AD970" s="3">
        <f t="shared" si="95"/>
        <v>25266</v>
      </c>
    </row>
    <row r="971" spans="1:30" x14ac:dyDescent="0.15">
      <c r="A971" s="3">
        <v>966</v>
      </c>
      <c r="B971" s="3" t="str">
        <f t="shared" si="90"/>
        <v>关卡966小怪</v>
      </c>
      <c r="C971" s="3">
        <f>INDEX([3]关卡!$J$19:$J$2018,A971)</f>
        <v>370</v>
      </c>
      <c r="D971" s="3">
        <f>INDEX([3]关卡!$N$19:$N$2018,A971)</f>
        <v>370</v>
      </c>
      <c r="E971" s="3" t="s">
        <v>24</v>
      </c>
      <c r="F971" s="3" t="s">
        <v>26</v>
      </c>
      <c r="G971" s="3">
        <v>3</v>
      </c>
      <c r="H971" s="3">
        <v>0</v>
      </c>
      <c r="I971" s="3">
        <v>0</v>
      </c>
      <c r="J971" s="4">
        <v>1</v>
      </c>
      <c r="K971" s="4">
        <v>1</v>
      </c>
      <c r="L971" s="4">
        <v>2</v>
      </c>
      <c r="M971" s="3">
        <v>15</v>
      </c>
      <c r="N971" s="3">
        <v>2</v>
      </c>
      <c r="O971" s="3">
        <f>HLOOKUP(O$5,[1]非R能力!$B$8:$F$558,$C971+1,0)</f>
        <v>1009585.4820962358</v>
      </c>
      <c r="P971" s="3">
        <f>HLOOKUP(P$5,[1]非R能力!$B$8:$F$558,$C971+1,0)</f>
        <v>149611.69316459034</v>
      </c>
      <c r="Q971" s="3">
        <f>HLOOKUP(Q$5,[1]非R能力!$B$8:$F$558,$C971+1,0)</f>
        <v>84163.970368399911</v>
      </c>
      <c r="R971" s="3">
        <f>HLOOKUP(R$5,[1]非R能力!$B$8:$F$558,$C971+1,0)</f>
        <v>25266.437377324539</v>
      </c>
      <c r="S971" s="3">
        <f>HLOOKUP(S$5,[1]非R能力!$B$8:$F$558,$C971+1,0)</f>
        <v>34540.898555933643</v>
      </c>
      <c r="T971" s="3">
        <f>INDEX([1]非R能力!$H$9:$H$558,D971)</f>
        <v>27794.211767611501</v>
      </c>
      <c r="U971" s="3">
        <f>IF(E971="小怪",0,IF(INDEX([1]非R能力!$FK$9:$FK$558,C971)=0,0,10))</f>
        <v>0</v>
      </c>
      <c r="V971" s="3">
        <f>IF(E971="小怪",0,IF(INDEX([1]非R能力!$FH$9:$FH$558,C971)=0,0,5000))</f>
        <v>0</v>
      </c>
      <c r="W971" s="3">
        <f>HLOOKUP(W$5,[2]人物技能基础!$O$3:$Q$553,$C971+1,0)</f>
        <v>3.637142857142857</v>
      </c>
      <c r="X971" s="3">
        <f>HLOOKUP(X$5,[2]人物技能基础!$O$3:$Q$553,$C971+1,0)</f>
        <v>2.0186428571428574</v>
      </c>
      <c r="Y971" s="3">
        <f>HLOOKUP(Y$5,[2]人物技能基础!$O$3:$Q$553,$C971+1,0)</f>
        <v>99.964285714285708</v>
      </c>
      <c r="Z971" s="3">
        <f t="shared" si="91"/>
        <v>791776</v>
      </c>
      <c r="AA971" s="3">
        <f t="shared" si="92"/>
        <v>16832</v>
      </c>
      <c r="AB971" s="3">
        <f t="shared" si="93"/>
        <v>0</v>
      </c>
      <c r="AC971" s="3">
        <f t="shared" si="94"/>
        <v>34540</v>
      </c>
      <c r="AD971" s="3">
        <f t="shared" si="95"/>
        <v>25266</v>
      </c>
    </row>
    <row r="972" spans="1:30" x14ac:dyDescent="0.15">
      <c r="A972" s="3">
        <v>967</v>
      </c>
      <c r="B972" s="3" t="str">
        <f t="shared" si="90"/>
        <v>关卡967小怪</v>
      </c>
      <c r="C972" s="3">
        <f>INDEX([3]关卡!$J$19:$J$2018,A972)</f>
        <v>371</v>
      </c>
      <c r="D972" s="3">
        <f>INDEX([3]关卡!$N$19:$N$2018,A972)</f>
        <v>371</v>
      </c>
      <c r="E972" s="3" t="s">
        <v>24</v>
      </c>
      <c r="F972" s="3" t="s">
        <v>26</v>
      </c>
      <c r="G972" s="3">
        <v>3</v>
      </c>
      <c r="H972" s="3">
        <v>0</v>
      </c>
      <c r="I972" s="3">
        <v>0</v>
      </c>
      <c r="J972" s="4">
        <v>1</v>
      </c>
      <c r="K972" s="4">
        <v>1</v>
      </c>
      <c r="L972" s="4">
        <v>2</v>
      </c>
      <c r="M972" s="3">
        <v>15</v>
      </c>
      <c r="N972" s="3">
        <v>2</v>
      </c>
      <c r="O972" s="3">
        <f>HLOOKUP(O$5,[1]非R能力!$B$8:$F$558,$C972+1,0)</f>
        <v>1017803.6778683695</v>
      </c>
      <c r="P972" s="3">
        <f>HLOOKUP(P$5,[1]非R能力!$B$8:$F$558,$C972+1,0)</f>
        <v>150832.61967362973</v>
      </c>
      <c r="Q972" s="3">
        <f>HLOOKUP(Q$5,[1]非R能力!$B$8:$F$558,$C972+1,0)</f>
        <v>84849.505338940231</v>
      </c>
      <c r="R972" s="3">
        <f>HLOOKUP(R$5,[1]非R能力!$B$8:$F$558,$C972+1,0)</f>
        <v>25472.291876501884</v>
      </c>
      <c r="S972" s="3">
        <f>HLOOKUP(S$5,[1]非R能力!$B$8:$F$558,$C972+1,0)</f>
        <v>34812.914872477457</v>
      </c>
      <c r="T972" s="3">
        <f>INDEX([1]非R能力!$H$9:$H$558,D972)</f>
        <v>27962.774485925016</v>
      </c>
      <c r="U972" s="3">
        <f>IF(E972="小怪",0,IF(INDEX([1]非R能力!$FK$9:$FK$558,C972)=0,0,10))</f>
        <v>0</v>
      </c>
      <c r="V972" s="3">
        <f>IF(E972="小怪",0,IF(INDEX([1]非R能力!$FH$9:$FH$558,C972)=0,0,5000))</f>
        <v>0</v>
      </c>
      <c r="W972" s="3">
        <f>HLOOKUP(W$5,[2]人物技能基础!$O$3:$Q$553,$C972+1,0)</f>
        <v>3.637142857142857</v>
      </c>
      <c r="X972" s="3">
        <f>HLOOKUP(X$5,[2]人物技能基础!$O$3:$Q$553,$C972+1,0)</f>
        <v>2.0186428571428574</v>
      </c>
      <c r="Y972" s="3">
        <f>HLOOKUP(Y$5,[2]人物技能基础!$O$3:$Q$553,$C972+1,0)</f>
        <v>99.964285714285708</v>
      </c>
      <c r="Z972" s="3">
        <f t="shared" si="91"/>
        <v>798095</v>
      </c>
      <c r="AA972" s="3">
        <f t="shared" si="92"/>
        <v>16969</v>
      </c>
      <c r="AB972" s="3">
        <f t="shared" si="93"/>
        <v>0</v>
      </c>
      <c r="AC972" s="3">
        <f t="shared" si="94"/>
        <v>34812</v>
      </c>
      <c r="AD972" s="3">
        <f t="shared" si="95"/>
        <v>25472</v>
      </c>
    </row>
    <row r="973" spans="1:30" x14ac:dyDescent="0.15">
      <c r="A973" s="3">
        <v>968</v>
      </c>
      <c r="B973" s="3" t="str">
        <f t="shared" si="90"/>
        <v>关卡968小怪</v>
      </c>
      <c r="C973" s="3">
        <f>INDEX([3]关卡!$J$19:$J$2018,A973)</f>
        <v>371</v>
      </c>
      <c r="D973" s="3">
        <f>INDEX([3]关卡!$N$19:$N$2018,A973)</f>
        <v>371</v>
      </c>
      <c r="E973" s="3" t="s">
        <v>24</v>
      </c>
      <c r="F973" s="3" t="s">
        <v>26</v>
      </c>
      <c r="G973" s="3">
        <v>3</v>
      </c>
      <c r="H973" s="3">
        <v>0</v>
      </c>
      <c r="I973" s="3">
        <v>0</v>
      </c>
      <c r="J973" s="4">
        <v>1</v>
      </c>
      <c r="K973" s="4">
        <v>1</v>
      </c>
      <c r="L973" s="4">
        <v>2</v>
      </c>
      <c r="M973" s="3">
        <v>15</v>
      </c>
      <c r="N973" s="3">
        <v>2</v>
      </c>
      <c r="O973" s="3">
        <f>HLOOKUP(O$5,[1]非R能力!$B$8:$F$558,$C973+1,0)</f>
        <v>1017803.6778683695</v>
      </c>
      <c r="P973" s="3">
        <f>HLOOKUP(P$5,[1]非R能力!$B$8:$F$558,$C973+1,0)</f>
        <v>150832.61967362973</v>
      </c>
      <c r="Q973" s="3">
        <f>HLOOKUP(Q$5,[1]非R能力!$B$8:$F$558,$C973+1,0)</f>
        <v>84849.505338940231</v>
      </c>
      <c r="R973" s="3">
        <f>HLOOKUP(R$5,[1]非R能力!$B$8:$F$558,$C973+1,0)</f>
        <v>25472.291876501884</v>
      </c>
      <c r="S973" s="3">
        <f>HLOOKUP(S$5,[1]非R能力!$B$8:$F$558,$C973+1,0)</f>
        <v>34812.914872477457</v>
      </c>
      <c r="T973" s="3">
        <f>INDEX([1]非R能力!$H$9:$H$558,D973)</f>
        <v>27962.774485925016</v>
      </c>
      <c r="U973" s="3">
        <f>IF(E973="小怪",0,IF(INDEX([1]非R能力!$FK$9:$FK$558,C973)=0,0,10))</f>
        <v>0</v>
      </c>
      <c r="V973" s="3">
        <f>IF(E973="小怪",0,IF(INDEX([1]非R能力!$FH$9:$FH$558,C973)=0,0,5000))</f>
        <v>0</v>
      </c>
      <c r="W973" s="3">
        <f>HLOOKUP(W$5,[2]人物技能基础!$O$3:$Q$553,$C973+1,0)</f>
        <v>3.637142857142857</v>
      </c>
      <c r="X973" s="3">
        <f>HLOOKUP(X$5,[2]人物技能基础!$O$3:$Q$553,$C973+1,0)</f>
        <v>2.0186428571428574</v>
      </c>
      <c r="Y973" s="3">
        <f>HLOOKUP(Y$5,[2]人物技能基础!$O$3:$Q$553,$C973+1,0)</f>
        <v>99.964285714285708</v>
      </c>
      <c r="Z973" s="3">
        <f t="shared" si="91"/>
        <v>798095</v>
      </c>
      <c r="AA973" s="3">
        <f t="shared" si="92"/>
        <v>16969</v>
      </c>
      <c r="AB973" s="3">
        <f t="shared" si="93"/>
        <v>0</v>
      </c>
      <c r="AC973" s="3">
        <f t="shared" si="94"/>
        <v>34812</v>
      </c>
      <c r="AD973" s="3">
        <f t="shared" si="95"/>
        <v>25472</v>
      </c>
    </row>
    <row r="974" spans="1:30" x14ac:dyDescent="0.15">
      <c r="A974" s="3">
        <v>969</v>
      </c>
      <c r="B974" s="3" t="str">
        <f t="shared" si="90"/>
        <v>关卡969小怪</v>
      </c>
      <c r="C974" s="3">
        <f>INDEX([3]关卡!$J$19:$J$2018,A974)</f>
        <v>371</v>
      </c>
      <c r="D974" s="3">
        <f>INDEX([3]关卡!$N$19:$N$2018,A974)</f>
        <v>371</v>
      </c>
      <c r="E974" s="3" t="s">
        <v>24</v>
      </c>
      <c r="F974" s="3" t="s">
        <v>26</v>
      </c>
      <c r="G974" s="3">
        <v>3</v>
      </c>
      <c r="H974" s="3">
        <v>0</v>
      </c>
      <c r="I974" s="3">
        <v>0</v>
      </c>
      <c r="J974" s="4">
        <v>1</v>
      </c>
      <c r="K974" s="4">
        <v>1</v>
      </c>
      <c r="L974" s="4">
        <v>2</v>
      </c>
      <c r="M974" s="3">
        <v>15</v>
      </c>
      <c r="N974" s="3">
        <v>2</v>
      </c>
      <c r="O974" s="3">
        <f>HLOOKUP(O$5,[1]非R能力!$B$8:$F$558,$C974+1,0)</f>
        <v>1017803.6778683695</v>
      </c>
      <c r="P974" s="3">
        <f>HLOOKUP(P$5,[1]非R能力!$B$8:$F$558,$C974+1,0)</f>
        <v>150832.61967362973</v>
      </c>
      <c r="Q974" s="3">
        <f>HLOOKUP(Q$5,[1]非R能力!$B$8:$F$558,$C974+1,0)</f>
        <v>84849.505338940231</v>
      </c>
      <c r="R974" s="3">
        <f>HLOOKUP(R$5,[1]非R能力!$B$8:$F$558,$C974+1,0)</f>
        <v>25472.291876501884</v>
      </c>
      <c r="S974" s="3">
        <f>HLOOKUP(S$5,[1]非R能力!$B$8:$F$558,$C974+1,0)</f>
        <v>34812.914872477457</v>
      </c>
      <c r="T974" s="3">
        <f>INDEX([1]非R能力!$H$9:$H$558,D974)</f>
        <v>27962.774485925016</v>
      </c>
      <c r="U974" s="3">
        <f>IF(E974="小怪",0,IF(INDEX([1]非R能力!$FK$9:$FK$558,C974)=0,0,10))</f>
        <v>0</v>
      </c>
      <c r="V974" s="3">
        <f>IF(E974="小怪",0,IF(INDEX([1]非R能力!$FH$9:$FH$558,C974)=0,0,5000))</f>
        <v>0</v>
      </c>
      <c r="W974" s="3">
        <f>HLOOKUP(W$5,[2]人物技能基础!$O$3:$Q$553,$C974+1,0)</f>
        <v>3.637142857142857</v>
      </c>
      <c r="X974" s="3">
        <f>HLOOKUP(X$5,[2]人物技能基础!$O$3:$Q$553,$C974+1,0)</f>
        <v>2.0186428571428574</v>
      </c>
      <c r="Y974" s="3">
        <f>HLOOKUP(Y$5,[2]人物技能基础!$O$3:$Q$553,$C974+1,0)</f>
        <v>99.964285714285708</v>
      </c>
      <c r="Z974" s="3">
        <f t="shared" si="91"/>
        <v>798095</v>
      </c>
      <c r="AA974" s="3">
        <f t="shared" si="92"/>
        <v>16969</v>
      </c>
      <c r="AB974" s="3">
        <f t="shared" si="93"/>
        <v>0</v>
      </c>
      <c r="AC974" s="3">
        <f t="shared" si="94"/>
        <v>34812</v>
      </c>
      <c r="AD974" s="3">
        <f t="shared" si="95"/>
        <v>25472</v>
      </c>
    </row>
    <row r="975" spans="1:30" x14ac:dyDescent="0.15">
      <c r="A975" s="3">
        <v>970</v>
      </c>
      <c r="B975" s="3" t="str">
        <f t="shared" si="90"/>
        <v>关卡970小怪</v>
      </c>
      <c r="C975" s="3">
        <f>INDEX([3]关卡!$J$19:$J$2018,A975)</f>
        <v>371</v>
      </c>
      <c r="D975" s="3">
        <f>INDEX([3]关卡!$N$19:$N$2018,A975)</f>
        <v>371</v>
      </c>
      <c r="E975" s="3" t="s">
        <v>24</v>
      </c>
      <c r="F975" s="3" t="s">
        <v>26</v>
      </c>
      <c r="G975" s="3">
        <v>3</v>
      </c>
      <c r="H975" s="3">
        <v>0</v>
      </c>
      <c r="I975" s="3">
        <v>0</v>
      </c>
      <c r="J975" s="4">
        <v>1</v>
      </c>
      <c r="K975" s="4">
        <v>1</v>
      </c>
      <c r="L975" s="4">
        <v>2</v>
      </c>
      <c r="M975" s="3">
        <v>15</v>
      </c>
      <c r="N975" s="3">
        <v>2</v>
      </c>
      <c r="O975" s="3">
        <f>HLOOKUP(O$5,[1]非R能力!$B$8:$F$558,$C975+1,0)</f>
        <v>1017803.6778683695</v>
      </c>
      <c r="P975" s="3">
        <f>HLOOKUP(P$5,[1]非R能力!$B$8:$F$558,$C975+1,0)</f>
        <v>150832.61967362973</v>
      </c>
      <c r="Q975" s="3">
        <f>HLOOKUP(Q$5,[1]非R能力!$B$8:$F$558,$C975+1,0)</f>
        <v>84849.505338940231</v>
      </c>
      <c r="R975" s="3">
        <f>HLOOKUP(R$5,[1]非R能力!$B$8:$F$558,$C975+1,0)</f>
        <v>25472.291876501884</v>
      </c>
      <c r="S975" s="3">
        <f>HLOOKUP(S$5,[1]非R能力!$B$8:$F$558,$C975+1,0)</f>
        <v>34812.914872477457</v>
      </c>
      <c r="T975" s="3">
        <f>INDEX([1]非R能力!$H$9:$H$558,D975)</f>
        <v>27962.774485925016</v>
      </c>
      <c r="U975" s="3">
        <f>IF(E975="小怪",0,IF(INDEX([1]非R能力!$FK$9:$FK$558,C975)=0,0,10))</f>
        <v>0</v>
      </c>
      <c r="V975" s="3">
        <f>IF(E975="小怪",0,IF(INDEX([1]非R能力!$FH$9:$FH$558,C975)=0,0,5000))</f>
        <v>0</v>
      </c>
      <c r="W975" s="3">
        <f>HLOOKUP(W$5,[2]人物技能基础!$O$3:$Q$553,$C975+1,0)</f>
        <v>3.637142857142857</v>
      </c>
      <c r="X975" s="3">
        <f>HLOOKUP(X$5,[2]人物技能基础!$O$3:$Q$553,$C975+1,0)</f>
        <v>2.0186428571428574</v>
      </c>
      <c r="Y975" s="3">
        <f>HLOOKUP(Y$5,[2]人物技能基础!$O$3:$Q$553,$C975+1,0)</f>
        <v>99.964285714285708</v>
      </c>
      <c r="Z975" s="3">
        <f t="shared" si="91"/>
        <v>798095</v>
      </c>
      <c r="AA975" s="3">
        <f t="shared" si="92"/>
        <v>16969</v>
      </c>
      <c r="AB975" s="3">
        <f t="shared" si="93"/>
        <v>0</v>
      </c>
      <c r="AC975" s="3">
        <f t="shared" si="94"/>
        <v>34812</v>
      </c>
      <c r="AD975" s="3">
        <f t="shared" si="95"/>
        <v>25472</v>
      </c>
    </row>
    <row r="976" spans="1:30" x14ac:dyDescent="0.15">
      <c r="A976" s="3">
        <v>971</v>
      </c>
      <c r="B976" s="3" t="str">
        <f t="shared" si="90"/>
        <v>关卡971小怪</v>
      </c>
      <c r="C976" s="3">
        <f>INDEX([3]关卡!$J$19:$J$2018,A976)</f>
        <v>371</v>
      </c>
      <c r="D976" s="3">
        <f>INDEX([3]关卡!$N$19:$N$2018,A976)</f>
        <v>371</v>
      </c>
      <c r="E976" s="3" t="s">
        <v>24</v>
      </c>
      <c r="F976" s="3" t="s">
        <v>26</v>
      </c>
      <c r="G976" s="3">
        <v>3</v>
      </c>
      <c r="H976" s="3">
        <v>0</v>
      </c>
      <c r="I976" s="3">
        <v>0</v>
      </c>
      <c r="J976" s="4">
        <v>1</v>
      </c>
      <c r="K976" s="4">
        <v>1</v>
      </c>
      <c r="L976" s="4">
        <v>2</v>
      </c>
      <c r="M976" s="3">
        <v>15</v>
      </c>
      <c r="N976" s="3">
        <v>2</v>
      </c>
      <c r="O976" s="3">
        <f>HLOOKUP(O$5,[1]非R能力!$B$8:$F$558,$C976+1,0)</f>
        <v>1017803.6778683695</v>
      </c>
      <c r="P976" s="3">
        <f>HLOOKUP(P$5,[1]非R能力!$B$8:$F$558,$C976+1,0)</f>
        <v>150832.61967362973</v>
      </c>
      <c r="Q976" s="3">
        <f>HLOOKUP(Q$5,[1]非R能力!$B$8:$F$558,$C976+1,0)</f>
        <v>84849.505338940231</v>
      </c>
      <c r="R976" s="3">
        <f>HLOOKUP(R$5,[1]非R能力!$B$8:$F$558,$C976+1,0)</f>
        <v>25472.291876501884</v>
      </c>
      <c r="S976" s="3">
        <f>HLOOKUP(S$5,[1]非R能力!$B$8:$F$558,$C976+1,0)</f>
        <v>34812.914872477457</v>
      </c>
      <c r="T976" s="3">
        <f>INDEX([1]非R能力!$H$9:$H$558,D976)</f>
        <v>27962.774485925016</v>
      </c>
      <c r="U976" s="3">
        <f>IF(E976="小怪",0,IF(INDEX([1]非R能力!$FK$9:$FK$558,C976)=0,0,10))</f>
        <v>0</v>
      </c>
      <c r="V976" s="3">
        <f>IF(E976="小怪",0,IF(INDEX([1]非R能力!$FH$9:$FH$558,C976)=0,0,5000))</f>
        <v>0</v>
      </c>
      <c r="W976" s="3">
        <f>HLOOKUP(W$5,[2]人物技能基础!$O$3:$Q$553,$C976+1,0)</f>
        <v>3.637142857142857</v>
      </c>
      <c r="X976" s="3">
        <f>HLOOKUP(X$5,[2]人物技能基础!$O$3:$Q$553,$C976+1,0)</f>
        <v>2.0186428571428574</v>
      </c>
      <c r="Y976" s="3">
        <f>HLOOKUP(Y$5,[2]人物技能基础!$O$3:$Q$553,$C976+1,0)</f>
        <v>99.964285714285708</v>
      </c>
      <c r="Z976" s="3">
        <f t="shared" si="91"/>
        <v>798095</v>
      </c>
      <c r="AA976" s="3">
        <f t="shared" si="92"/>
        <v>16969</v>
      </c>
      <c r="AB976" s="3">
        <f t="shared" si="93"/>
        <v>0</v>
      </c>
      <c r="AC976" s="3">
        <f t="shared" si="94"/>
        <v>34812</v>
      </c>
      <c r="AD976" s="3">
        <f t="shared" si="95"/>
        <v>25472</v>
      </c>
    </row>
    <row r="977" spans="1:30" x14ac:dyDescent="0.15">
      <c r="A977" s="3">
        <v>972</v>
      </c>
      <c r="B977" s="3" t="str">
        <f t="shared" si="90"/>
        <v>关卡972小怪</v>
      </c>
      <c r="C977" s="3">
        <f>INDEX([3]关卡!$J$19:$J$2018,A977)</f>
        <v>371</v>
      </c>
      <c r="D977" s="3">
        <f>INDEX([3]关卡!$N$19:$N$2018,A977)</f>
        <v>371</v>
      </c>
      <c r="E977" s="3" t="s">
        <v>24</v>
      </c>
      <c r="F977" s="3" t="s">
        <v>26</v>
      </c>
      <c r="G977" s="3">
        <v>3</v>
      </c>
      <c r="H977" s="3">
        <v>0</v>
      </c>
      <c r="I977" s="3">
        <v>0</v>
      </c>
      <c r="J977" s="4">
        <v>1</v>
      </c>
      <c r="K977" s="4">
        <v>1</v>
      </c>
      <c r="L977" s="4">
        <v>2</v>
      </c>
      <c r="M977" s="3">
        <v>15</v>
      </c>
      <c r="N977" s="3">
        <v>2</v>
      </c>
      <c r="O977" s="3">
        <f>HLOOKUP(O$5,[1]非R能力!$B$8:$F$558,$C977+1,0)</f>
        <v>1017803.6778683695</v>
      </c>
      <c r="P977" s="3">
        <f>HLOOKUP(P$5,[1]非R能力!$B$8:$F$558,$C977+1,0)</f>
        <v>150832.61967362973</v>
      </c>
      <c r="Q977" s="3">
        <f>HLOOKUP(Q$5,[1]非R能力!$B$8:$F$558,$C977+1,0)</f>
        <v>84849.505338940231</v>
      </c>
      <c r="R977" s="3">
        <f>HLOOKUP(R$5,[1]非R能力!$B$8:$F$558,$C977+1,0)</f>
        <v>25472.291876501884</v>
      </c>
      <c r="S977" s="3">
        <f>HLOOKUP(S$5,[1]非R能力!$B$8:$F$558,$C977+1,0)</f>
        <v>34812.914872477457</v>
      </c>
      <c r="T977" s="3">
        <f>INDEX([1]非R能力!$H$9:$H$558,D977)</f>
        <v>27962.774485925016</v>
      </c>
      <c r="U977" s="3">
        <f>IF(E977="小怪",0,IF(INDEX([1]非R能力!$FK$9:$FK$558,C977)=0,0,10))</f>
        <v>0</v>
      </c>
      <c r="V977" s="3">
        <f>IF(E977="小怪",0,IF(INDEX([1]非R能力!$FH$9:$FH$558,C977)=0,0,5000))</f>
        <v>0</v>
      </c>
      <c r="W977" s="3">
        <f>HLOOKUP(W$5,[2]人物技能基础!$O$3:$Q$553,$C977+1,0)</f>
        <v>3.637142857142857</v>
      </c>
      <c r="X977" s="3">
        <f>HLOOKUP(X$5,[2]人物技能基础!$O$3:$Q$553,$C977+1,0)</f>
        <v>2.0186428571428574</v>
      </c>
      <c r="Y977" s="3">
        <f>HLOOKUP(Y$5,[2]人物技能基础!$O$3:$Q$553,$C977+1,0)</f>
        <v>99.964285714285708</v>
      </c>
      <c r="Z977" s="3">
        <f t="shared" si="91"/>
        <v>798095</v>
      </c>
      <c r="AA977" s="3">
        <f t="shared" si="92"/>
        <v>16969</v>
      </c>
      <c r="AB977" s="3">
        <f t="shared" si="93"/>
        <v>0</v>
      </c>
      <c r="AC977" s="3">
        <f t="shared" si="94"/>
        <v>34812</v>
      </c>
      <c r="AD977" s="3">
        <f t="shared" si="95"/>
        <v>25472</v>
      </c>
    </row>
    <row r="978" spans="1:30" x14ac:dyDescent="0.15">
      <c r="A978" s="3">
        <v>973</v>
      </c>
      <c r="B978" s="3" t="str">
        <f t="shared" si="90"/>
        <v>关卡973小怪</v>
      </c>
      <c r="C978" s="3">
        <f>INDEX([3]关卡!$J$19:$J$2018,A978)</f>
        <v>372</v>
      </c>
      <c r="D978" s="3">
        <f>INDEX([3]关卡!$N$19:$N$2018,A978)</f>
        <v>372</v>
      </c>
      <c r="E978" s="3" t="s">
        <v>24</v>
      </c>
      <c r="F978" s="3" t="s">
        <v>26</v>
      </c>
      <c r="G978" s="3">
        <v>3</v>
      </c>
      <c r="H978" s="3">
        <v>0</v>
      </c>
      <c r="I978" s="3">
        <v>0</v>
      </c>
      <c r="J978" s="4">
        <v>1</v>
      </c>
      <c r="K978" s="4">
        <v>1</v>
      </c>
      <c r="L978" s="4">
        <v>2</v>
      </c>
      <c r="M978" s="3">
        <v>15</v>
      </c>
      <c r="N978" s="3">
        <v>2</v>
      </c>
      <c r="O978" s="3">
        <f>HLOOKUP(O$5,[1]非R能力!$B$8:$F$558,$C978+1,0)</f>
        <v>1026232.2093644594</v>
      </c>
      <c r="P978" s="3">
        <f>HLOOKUP(P$5,[1]非R能力!$B$8:$F$558,$C978+1,0)</f>
        <v>152093.91469852522</v>
      </c>
      <c r="Q978" s="3">
        <f>HLOOKUP(Q$5,[1]非R能力!$B$8:$F$558,$C978+1,0)</f>
        <v>85551.247913481537</v>
      </c>
      <c r="R978" s="3">
        <f>HLOOKUP(R$5,[1]非R能力!$B$8:$F$558,$C978+1,0)</f>
        <v>25680.865595404262</v>
      </c>
      <c r="S978" s="3">
        <f>HLOOKUP(S$5,[1]非R能力!$B$8:$F$558,$C978+1,0)</f>
        <v>35108.068963286649</v>
      </c>
      <c r="T978" s="3">
        <f>INDEX([1]非R能力!$H$9:$H$558,D978)</f>
        <v>28132.146135968815</v>
      </c>
      <c r="U978" s="3">
        <f>IF(E978="小怪",0,IF(INDEX([1]非R能力!$FK$9:$FK$558,C978)=0,0,10))</f>
        <v>0</v>
      </c>
      <c r="V978" s="3">
        <f>IF(E978="小怪",0,IF(INDEX([1]非R能力!$FH$9:$FH$558,C978)=0,0,5000))</f>
        <v>0</v>
      </c>
      <c r="W978" s="3">
        <f>HLOOKUP(W$5,[2]人物技能基础!$O$3:$Q$553,$C978+1,0)</f>
        <v>3.637142857142857</v>
      </c>
      <c r="X978" s="3">
        <f>HLOOKUP(X$5,[2]人物技能基础!$O$3:$Q$553,$C978+1,0)</f>
        <v>2.0186428571428574</v>
      </c>
      <c r="Y978" s="3">
        <f>HLOOKUP(Y$5,[2]人物技能基础!$O$3:$Q$553,$C978+1,0)</f>
        <v>99.964285714285708</v>
      </c>
      <c r="Z978" s="3">
        <f t="shared" si="91"/>
        <v>804612</v>
      </c>
      <c r="AA978" s="3">
        <f t="shared" si="92"/>
        <v>17110</v>
      </c>
      <c r="AB978" s="3">
        <f t="shared" si="93"/>
        <v>0</v>
      </c>
      <c r="AC978" s="3">
        <f t="shared" si="94"/>
        <v>35108</v>
      </c>
      <c r="AD978" s="3">
        <f t="shared" si="95"/>
        <v>25680</v>
      </c>
    </row>
    <row r="979" spans="1:30" x14ac:dyDescent="0.15">
      <c r="A979" s="3">
        <v>974</v>
      </c>
      <c r="B979" s="3" t="str">
        <f t="shared" si="90"/>
        <v>关卡974小怪</v>
      </c>
      <c r="C979" s="3">
        <f>INDEX([3]关卡!$J$19:$J$2018,A979)</f>
        <v>372</v>
      </c>
      <c r="D979" s="3">
        <f>INDEX([3]关卡!$N$19:$N$2018,A979)</f>
        <v>372</v>
      </c>
      <c r="E979" s="3" t="s">
        <v>24</v>
      </c>
      <c r="F979" s="3" t="s">
        <v>26</v>
      </c>
      <c r="G979" s="3">
        <v>3</v>
      </c>
      <c r="H979" s="3">
        <v>0</v>
      </c>
      <c r="I979" s="3">
        <v>0</v>
      </c>
      <c r="J979" s="4">
        <v>1</v>
      </c>
      <c r="K979" s="4">
        <v>1</v>
      </c>
      <c r="L979" s="4">
        <v>2</v>
      </c>
      <c r="M979" s="3">
        <v>15</v>
      </c>
      <c r="N979" s="3">
        <v>2</v>
      </c>
      <c r="O979" s="3">
        <f>HLOOKUP(O$5,[1]非R能力!$B$8:$F$558,$C979+1,0)</f>
        <v>1026232.2093644594</v>
      </c>
      <c r="P979" s="3">
        <f>HLOOKUP(P$5,[1]非R能力!$B$8:$F$558,$C979+1,0)</f>
        <v>152093.91469852522</v>
      </c>
      <c r="Q979" s="3">
        <f>HLOOKUP(Q$5,[1]非R能力!$B$8:$F$558,$C979+1,0)</f>
        <v>85551.247913481537</v>
      </c>
      <c r="R979" s="3">
        <f>HLOOKUP(R$5,[1]非R能力!$B$8:$F$558,$C979+1,0)</f>
        <v>25680.865595404262</v>
      </c>
      <c r="S979" s="3">
        <f>HLOOKUP(S$5,[1]非R能力!$B$8:$F$558,$C979+1,0)</f>
        <v>35108.068963286649</v>
      </c>
      <c r="T979" s="3">
        <f>INDEX([1]非R能力!$H$9:$H$558,D979)</f>
        <v>28132.146135968815</v>
      </c>
      <c r="U979" s="3">
        <f>IF(E979="小怪",0,IF(INDEX([1]非R能力!$FK$9:$FK$558,C979)=0,0,10))</f>
        <v>0</v>
      </c>
      <c r="V979" s="3">
        <f>IF(E979="小怪",0,IF(INDEX([1]非R能力!$FH$9:$FH$558,C979)=0,0,5000))</f>
        <v>0</v>
      </c>
      <c r="W979" s="3">
        <f>HLOOKUP(W$5,[2]人物技能基础!$O$3:$Q$553,$C979+1,0)</f>
        <v>3.637142857142857</v>
      </c>
      <c r="X979" s="3">
        <f>HLOOKUP(X$5,[2]人物技能基础!$O$3:$Q$553,$C979+1,0)</f>
        <v>2.0186428571428574</v>
      </c>
      <c r="Y979" s="3">
        <f>HLOOKUP(Y$5,[2]人物技能基础!$O$3:$Q$553,$C979+1,0)</f>
        <v>99.964285714285708</v>
      </c>
      <c r="Z979" s="3">
        <f t="shared" si="91"/>
        <v>804612</v>
      </c>
      <c r="AA979" s="3">
        <f t="shared" si="92"/>
        <v>17110</v>
      </c>
      <c r="AB979" s="3">
        <f t="shared" si="93"/>
        <v>0</v>
      </c>
      <c r="AC979" s="3">
        <f t="shared" si="94"/>
        <v>35108</v>
      </c>
      <c r="AD979" s="3">
        <f t="shared" si="95"/>
        <v>25680</v>
      </c>
    </row>
    <row r="980" spans="1:30" x14ac:dyDescent="0.15">
      <c r="A980" s="3">
        <v>975</v>
      </c>
      <c r="B980" s="3" t="str">
        <f t="shared" si="90"/>
        <v>关卡975小怪</v>
      </c>
      <c r="C980" s="3">
        <f>INDEX([3]关卡!$J$19:$J$2018,A980)</f>
        <v>372</v>
      </c>
      <c r="D980" s="3">
        <f>INDEX([3]关卡!$N$19:$N$2018,A980)</f>
        <v>372</v>
      </c>
      <c r="E980" s="3" t="s">
        <v>24</v>
      </c>
      <c r="F980" s="3" t="s">
        <v>26</v>
      </c>
      <c r="G980" s="3">
        <v>3</v>
      </c>
      <c r="H980" s="3">
        <v>0</v>
      </c>
      <c r="I980" s="3">
        <v>0</v>
      </c>
      <c r="J980" s="4">
        <v>1</v>
      </c>
      <c r="K980" s="4">
        <v>1</v>
      </c>
      <c r="L980" s="4">
        <v>2</v>
      </c>
      <c r="M980" s="3">
        <v>15</v>
      </c>
      <c r="N980" s="3">
        <v>2</v>
      </c>
      <c r="O980" s="3">
        <f>HLOOKUP(O$5,[1]非R能力!$B$8:$F$558,$C980+1,0)</f>
        <v>1026232.2093644594</v>
      </c>
      <c r="P980" s="3">
        <f>HLOOKUP(P$5,[1]非R能力!$B$8:$F$558,$C980+1,0)</f>
        <v>152093.91469852522</v>
      </c>
      <c r="Q980" s="3">
        <f>HLOOKUP(Q$5,[1]非R能力!$B$8:$F$558,$C980+1,0)</f>
        <v>85551.247913481537</v>
      </c>
      <c r="R980" s="3">
        <f>HLOOKUP(R$5,[1]非R能力!$B$8:$F$558,$C980+1,0)</f>
        <v>25680.865595404262</v>
      </c>
      <c r="S980" s="3">
        <f>HLOOKUP(S$5,[1]非R能力!$B$8:$F$558,$C980+1,0)</f>
        <v>35108.068963286649</v>
      </c>
      <c r="T980" s="3">
        <f>INDEX([1]非R能力!$H$9:$H$558,D980)</f>
        <v>28132.146135968815</v>
      </c>
      <c r="U980" s="3">
        <f>IF(E980="小怪",0,IF(INDEX([1]非R能力!$FK$9:$FK$558,C980)=0,0,10))</f>
        <v>0</v>
      </c>
      <c r="V980" s="3">
        <f>IF(E980="小怪",0,IF(INDEX([1]非R能力!$FH$9:$FH$558,C980)=0,0,5000))</f>
        <v>0</v>
      </c>
      <c r="W980" s="3">
        <f>HLOOKUP(W$5,[2]人物技能基础!$O$3:$Q$553,$C980+1,0)</f>
        <v>3.637142857142857</v>
      </c>
      <c r="X980" s="3">
        <f>HLOOKUP(X$5,[2]人物技能基础!$O$3:$Q$553,$C980+1,0)</f>
        <v>2.0186428571428574</v>
      </c>
      <c r="Y980" s="3">
        <f>HLOOKUP(Y$5,[2]人物技能基础!$O$3:$Q$553,$C980+1,0)</f>
        <v>99.964285714285708</v>
      </c>
      <c r="Z980" s="3">
        <f t="shared" si="91"/>
        <v>804612</v>
      </c>
      <c r="AA980" s="3">
        <f t="shared" si="92"/>
        <v>17110</v>
      </c>
      <c r="AB980" s="3">
        <f t="shared" si="93"/>
        <v>0</v>
      </c>
      <c r="AC980" s="3">
        <f t="shared" si="94"/>
        <v>35108</v>
      </c>
      <c r="AD980" s="3">
        <f t="shared" si="95"/>
        <v>25680</v>
      </c>
    </row>
    <row r="981" spans="1:30" x14ac:dyDescent="0.15">
      <c r="A981" s="3">
        <v>976</v>
      </c>
      <c r="B981" s="3" t="str">
        <f t="shared" si="90"/>
        <v>关卡976小怪</v>
      </c>
      <c r="C981" s="3">
        <f>INDEX([3]关卡!$J$19:$J$2018,A981)</f>
        <v>372</v>
      </c>
      <c r="D981" s="3">
        <f>INDEX([3]关卡!$N$19:$N$2018,A981)</f>
        <v>372</v>
      </c>
      <c r="E981" s="3" t="s">
        <v>24</v>
      </c>
      <c r="F981" s="3" t="s">
        <v>26</v>
      </c>
      <c r="G981" s="3">
        <v>3</v>
      </c>
      <c r="H981" s="3">
        <v>0</v>
      </c>
      <c r="I981" s="3">
        <v>0</v>
      </c>
      <c r="J981" s="4">
        <v>1</v>
      </c>
      <c r="K981" s="4">
        <v>1</v>
      </c>
      <c r="L981" s="4">
        <v>2</v>
      </c>
      <c r="M981" s="3">
        <v>15</v>
      </c>
      <c r="N981" s="3">
        <v>2</v>
      </c>
      <c r="O981" s="3">
        <f>HLOOKUP(O$5,[1]非R能力!$B$8:$F$558,$C981+1,0)</f>
        <v>1026232.2093644594</v>
      </c>
      <c r="P981" s="3">
        <f>HLOOKUP(P$5,[1]非R能力!$B$8:$F$558,$C981+1,0)</f>
        <v>152093.91469852522</v>
      </c>
      <c r="Q981" s="3">
        <f>HLOOKUP(Q$5,[1]非R能力!$B$8:$F$558,$C981+1,0)</f>
        <v>85551.247913481537</v>
      </c>
      <c r="R981" s="3">
        <f>HLOOKUP(R$5,[1]非R能力!$B$8:$F$558,$C981+1,0)</f>
        <v>25680.865595404262</v>
      </c>
      <c r="S981" s="3">
        <f>HLOOKUP(S$5,[1]非R能力!$B$8:$F$558,$C981+1,0)</f>
        <v>35108.068963286649</v>
      </c>
      <c r="T981" s="3">
        <f>INDEX([1]非R能力!$H$9:$H$558,D981)</f>
        <v>28132.146135968815</v>
      </c>
      <c r="U981" s="3">
        <f>IF(E981="小怪",0,IF(INDEX([1]非R能力!$FK$9:$FK$558,C981)=0,0,10))</f>
        <v>0</v>
      </c>
      <c r="V981" s="3">
        <f>IF(E981="小怪",0,IF(INDEX([1]非R能力!$FH$9:$FH$558,C981)=0,0,5000))</f>
        <v>0</v>
      </c>
      <c r="W981" s="3">
        <f>HLOOKUP(W$5,[2]人物技能基础!$O$3:$Q$553,$C981+1,0)</f>
        <v>3.637142857142857</v>
      </c>
      <c r="X981" s="3">
        <f>HLOOKUP(X$5,[2]人物技能基础!$O$3:$Q$553,$C981+1,0)</f>
        <v>2.0186428571428574</v>
      </c>
      <c r="Y981" s="3">
        <f>HLOOKUP(Y$5,[2]人物技能基础!$O$3:$Q$553,$C981+1,0)</f>
        <v>99.964285714285708</v>
      </c>
      <c r="Z981" s="3">
        <f t="shared" si="91"/>
        <v>804612</v>
      </c>
      <c r="AA981" s="3">
        <f t="shared" si="92"/>
        <v>17110</v>
      </c>
      <c r="AB981" s="3">
        <f t="shared" si="93"/>
        <v>0</v>
      </c>
      <c r="AC981" s="3">
        <f t="shared" si="94"/>
        <v>35108</v>
      </c>
      <c r="AD981" s="3">
        <f t="shared" si="95"/>
        <v>25680</v>
      </c>
    </row>
    <row r="982" spans="1:30" x14ac:dyDescent="0.15">
      <c r="A982" s="3">
        <v>977</v>
      </c>
      <c r="B982" s="3" t="str">
        <f t="shared" si="90"/>
        <v>关卡977小怪</v>
      </c>
      <c r="C982" s="3">
        <f>INDEX([3]关卡!$J$19:$J$2018,A982)</f>
        <v>372</v>
      </c>
      <c r="D982" s="3">
        <f>INDEX([3]关卡!$N$19:$N$2018,A982)</f>
        <v>372</v>
      </c>
      <c r="E982" s="3" t="s">
        <v>24</v>
      </c>
      <c r="F982" s="3" t="s">
        <v>26</v>
      </c>
      <c r="G982" s="3">
        <v>3</v>
      </c>
      <c r="H982" s="3">
        <v>0</v>
      </c>
      <c r="I982" s="3">
        <v>0</v>
      </c>
      <c r="J982" s="4">
        <v>1</v>
      </c>
      <c r="K982" s="4">
        <v>1</v>
      </c>
      <c r="L982" s="4">
        <v>2</v>
      </c>
      <c r="M982" s="3">
        <v>15</v>
      </c>
      <c r="N982" s="3">
        <v>2</v>
      </c>
      <c r="O982" s="3">
        <f>HLOOKUP(O$5,[1]非R能力!$B$8:$F$558,$C982+1,0)</f>
        <v>1026232.2093644594</v>
      </c>
      <c r="P982" s="3">
        <f>HLOOKUP(P$5,[1]非R能力!$B$8:$F$558,$C982+1,0)</f>
        <v>152093.91469852522</v>
      </c>
      <c r="Q982" s="3">
        <f>HLOOKUP(Q$5,[1]非R能力!$B$8:$F$558,$C982+1,0)</f>
        <v>85551.247913481537</v>
      </c>
      <c r="R982" s="3">
        <f>HLOOKUP(R$5,[1]非R能力!$B$8:$F$558,$C982+1,0)</f>
        <v>25680.865595404262</v>
      </c>
      <c r="S982" s="3">
        <f>HLOOKUP(S$5,[1]非R能力!$B$8:$F$558,$C982+1,0)</f>
        <v>35108.068963286649</v>
      </c>
      <c r="T982" s="3">
        <f>INDEX([1]非R能力!$H$9:$H$558,D982)</f>
        <v>28132.146135968815</v>
      </c>
      <c r="U982" s="3">
        <f>IF(E982="小怪",0,IF(INDEX([1]非R能力!$FK$9:$FK$558,C982)=0,0,10))</f>
        <v>0</v>
      </c>
      <c r="V982" s="3">
        <f>IF(E982="小怪",0,IF(INDEX([1]非R能力!$FH$9:$FH$558,C982)=0,0,5000))</f>
        <v>0</v>
      </c>
      <c r="W982" s="3">
        <f>HLOOKUP(W$5,[2]人物技能基础!$O$3:$Q$553,$C982+1,0)</f>
        <v>3.637142857142857</v>
      </c>
      <c r="X982" s="3">
        <f>HLOOKUP(X$5,[2]人物技能基础!$O$3:$Q$553,$C982+1,0)</f>
        <v>2.0186428571428574</v>
      </c>
      <c r="Y982" s="3">
        <f>HLOOKUP(Y$5,[2]人物技能基础!$O$3:$Q$553,$C982+1,0)</f>
        <v>99.964285714285708</v>
      </c>
      <c r="Z982" s="3">
        <f t="shared" si="91"/>
        <v>804612</v>
      </c>
      <c r="AA982" s="3">
        <f t="shared" si="92"/>
        <v>17110</v>
      </c>
      <c r="AB982" s="3">
        <f t="shared" si="93"/>
        <v>0</v>
      </c>
      <c r="AC982" s="3">
        <f t="shared" si="94"/>
        <v>35108</v>
      </c>
      <c r="AD982" s="3">
        <f t="shared" si="95"/>
        <v>25680</v>
      </c>
    </row>
    <row r="983" spans="1:30" x14ac:dyDescent="0.15">
      <c r="A983" s="3">
        <v>978</v>
      </c>
      <c r="B983" s="3" t="str">
        <f t="shared" si="90"/>
        <v>关卡978小怪</v>
      </c>
      <c r="C983" s="3">
        <f>INDEX([3]关卡!$J$19:$J$2018,A983)</f>
        <v>373</v>
      </c>
      <c r="D983" s="3">
        <f>INDEX([3]关卡!$N$19:$N$2018,A983)</f>
        <v>373</v>
      </c>
      <c r="E983" s="3" t="s">
        <v>24</v>
      </c>
      <c r="F983" s="3" t="s">
        <v>26</v>
      </c>
      <c r="G983" s="3">
        <v>3</v>
      </c>
      <c r="H983" s="3">
        <v>0</v>
      </c>
      <c r="I983" s="3">
        <v>0</v>
      </c>
      <c r="J983" s="4">
        <v>1</v>
      </c>
      <c r="K983" s="4">
        <v>1</v>
      </c>
      <c r="L983" s="4">
        <v>2</v>
      </c>
      <c r="M983" s="3">
        <v>15</v>
      </c>
      <c r="N983" s="3">
        <v>2</v>
      </c>
      <c r="O983" s="3">
        <f>HLOOKUP(O$5,[1]非R能力!$B$8:$F$558,$C983+1,0)</f>
        <v>1034419.8041180356</v>
      </c>
      <c r="P983" s="3">
        <f>HLOOKUP(P$5,[1]非R能力!$B$8:$F$558,$C983+1,0)</f>
        <v>153312.66180673035</v>
      </c>
      <c r="Q983" s="3">
        <f>HLOOKUP(Q$5,[1]非R能力!$B$8:$F$558,$C983+1,0)</f>
        <v>86234.8296619303</v>
      </c>
      <c r="R983" s="3">
        <f>HLOOKUP(R$5,[1]非R能力!$B$8:$F$558,$C983+1,0)</f>
        <v>25886.27856124656</v>
      </c>
      <c r="S983" s="3">
        <f>HLOOKUP(S$5,[1]非R能力!$B$8:$F$558,$C983+1,0)</f>
        <v>35380.258976835968</v>
      </c>
      <c r="T983" s="3">
        <f>INDEX([1]非R能力!$H$9:$H$558,D983)</f>
        <v>28302.329784960006</v>
      </c>
      <c r="U983" s="3">
        <f>IF(E983="小怪",0,IF(INDEX([1]非R能力!$FK$9:$FK$558,C983)=0,0,10))</f>
        <v>0</v>
      </c>
      <c r="V983" s="3">
        <f>IF(E983="小怪",0,IF(INDEX([1]非R能力!$FH$9:$FH$558,C983)=0,0,5000))</f>
        <v>0</v>
      </c>
      <c r="W983" s="3">
        <f>HLOOKUP(W$5,[2]人物技能基础!$O$3:$Q$553,$C983+1,0)</f>
        <v>3.637142857142857</v>
      </c>
      <c r="X983" s="3">
        <f>HLOOKUP(X$5,[2]人物技能基础!$O$3:$Q$553,$C983+1,0)</f>
        <v>2.0186428571428574</v>
      </c>
      <c r="Y983" s="3">
        <f>HLOOKUP(Y$5,[2]人物技能基础!$O$3:$Q$553,$C983+1,0)</f>
        <v>99.964285714285708</v>
      </c>
      <c r="Z983" s="3">
        <f t="shared" si="91"/>
        <v>810925</v>
      </c>
      <c r="AA983" s="3">
        <f t="shared" si="92"/>
        <v>17246</v>
      </c>
      <c r="AB983" s="3">
        <f t="shared" si="93"/>
        <v>0</v>
      </c>
      <c r="AC983" s="3">
        <f t="shared" si="94"/>
        <v>35380</v>
      </c>
      <c r="AD983" s="3">
        <f t="shared" si="95"/>
        <v>25886</v>
      </c>
    </row>
    <row r="984" spans="1:30" x14ac:dyDescent="0.15">
      <c r="A984" s="3">
        <v>979</v>
      </c>
      <c r="B984" s="3" t="str">
        <f t="shared" si="90"/>
        <v>关卡979小怪</v>
      </c>
      <c r="C984" s="3">
        <f>INDEX([3]关卡!$J$19:$J$2018,A984)</f>
        <v>373</v>
      </c>
      <c r="D984" s="3">
        <f>INDEX([3]关卡!$N$19:$N$2018,A984)</f>
        <v>373</v>
      </c>
      <c r="E984" s="3" t="s">
        <v>24</v>
      </c>
      <c r="F984" s="3" t="s">
        <v>26</v>
      </c>
      <c r="G984" s="3">
        <v>3</v>
      </c>
      <c r="H984" s="3">
        <v>0</v>
      </c>
      <c r="I984" s="3">
        <v>0</v>
      </c>
      <c r="J984" s="4">
        <v>1</v>
      </c>
      <c r="K984" s="4">
        <v>1</v>
      </c>
      <c r="L984" s="4">
        <v>2</v>
      </c>
      <c r="M984" s="3">
        <v>15</v>
      </c>
      <c r="N984" s="3">
        <v>2</v>
      </c>
      <c r="O984" s="3">
        <f>HLOOKUP(O$5,[1]非R能力!$B$8:$F$558,$C984+1,0)</f>
        <v>1034419.8041180356</v>
      </c>
      <c r="P984" s="3">
        <f>HLOOKUP(P$5,[1]非R能力!$B$8:$F$558,$C984+1,0)</f>
        <v>153312.66180673035</v>
      </c>
      <c r="Q984" s="3">
        <f>HLOOKUP(Q$5,[1]非R能力!$B$8:$F$558,$C984+1,0)</f>
        <v>86234.8296619303</v>
      </c>
      <c r="R984" s="3">
        <f>HLOOKUP(R$5,[1]非R能力!$B$8:$F$558,$C984+1,0)</f>
        <v>25886.27856124656</v>
      </c>
      <c r="S984" s="3">
        <f>HLOOKUP(S$5,[1]非R能力!$B$8:$F$558,$C984+1,0)</f>
        <v>35380.258976835968</v>
      </c>
      <c r="T984" s="3">
        <f>INDEX([1]非R能力!$H$9:$H$558,D984)</f>
        <v>28302.329784960006</v>
      </c>
      <c r="U984" s="3">
        <f>IF(E984="小怪",0,IF(INDEX([1]非R能力!$FK$9:$FK$558,C984)=0,0,10))</f>
        <v>0</v>
      </c>
      <c r="V984" s="3">
        <f>IF(E984="小怪",0,IF(INDEX([1]非R能力!$FH$9:$FH$558,C984)=0,0,5000))</f>
        <v>0</v>
      </c>
      <c r="W984" s="3">
        <f>HLOOKUP(W$5,[2]人物技能基础!$O$3:$Q$553,$C984+1,0)</f>
        <v>3.637142857142857</v>
      </c>
      <c r="X984" s="3">
        <f>HLOOKUP(X$5,[2]人物技能基础!$O$3:$Q$553,$C984+1,0)</f>
        <v>2.0186428571428574</v>
      </c>
      <c r="Y984" s="3">
        <f>HLOOKUP(Y$5,[2]人物技能基础!$O$3:$Q$553,$C984+1,0)</f>
        <v>99.964285714285708</v>
      </c>
      <c r="Z984" s="3">
        <f t="shared" si="91"/>
        <v>810925</v>
      </c>
      <c r="AA984" s="3">
        <f t="shared" si="92"/>
        <v>17246</v>
      </c>
      <c r="AB984" s="3">
        <f t="shared" si="93"/>
        <v>0</v>
      </c>
      <c r="AC984" s="3">
        <f t="shared" si="94"/>
        <v>35380</v>
      </c>
      <c r="AD984" s="3">
        <f t="shared" si="95"/>
        <v>25886</v>
      </c>
    </row>
    <row r="985" spans="1:30" x14ac:dyDescent="0.15">
      <c r="A985" s="3">
        <v>980</v>
      </c>
      <c r="B985" s="3" t="str">
        <f t="shared" si="90"/>
        <v>关卡980小怪</v>
      </c>
      <c r="C985" s="3">
        <f>INDEX([3]关卡!$J$19:$J$2018,A985)</f>
        <v>373</v>
      </c>
      <c r="D985" s="3">
        <f>INDEX([3]关卡!$N$19:$N$2018,A985)</f>
        <v>373</v>
      </c>
      <c r="E985" s="3" t="s">
        <v>24</v>
      </c>
      <c r="F985" s="3" t="s">
        <v>26</v>
      </c>
      <c r="G985" s="3">
        <v>3</v>
      </c>
      <c r="H985" s="3">
        <v>0</v>
      </c>
      <c r="I985" s="3">
        <v>0</v>
      </c>
      <c r="J985" s="4">
        <v>1</v>
      </c>
      <c r="K985" s="4">
        <v>1</v>
      </c>
      <c r="L985" s="4">
        <v>2</v>
      </c>
      <c r="M985" s="3">
        <v>15</v>
      </c>
      <c r="N985" s="3">
        <v>2</v>
      </c>
      <c r="O985" s="3">
        <f>HLOOKUP(O$5,[1]非R能力!$B$8:$F$558,$C985+1,0)</f>
        <v>1034419.8041180356</v>
      </c>
      <c r="P985" s="3">
        <f>HLOOKUP(P$5,[1]非R能力!$B$8:$F$558,$C985+1,0)</f>
        <v>153312.66180673035</v>
      </c>
      <c r="Q985" s="3">
        <f>HLOOKUP(Q$5,[1]非R能力!$B$8:$F$558,$C985+1,0)</f>
        <v>86234.8296619303</v>
      </c>
      <c r="R985" s="3">
        <f>HLOOKUP(R$5,[1]非R能力!$B$8:$F$558,$C985+1,0)</f>
        <v>25886.27856124656</v>
      </c>
      <c r="S985" s="3">
        <f>HLOOKUP(S$5,[1]非R能力!$B$8:$F$558,$C985+1,0)</f>
        <v>35380.258976835968</v>
      </c>
      <c r="T985" s="3">
        <f>INDEX([1]非R能力!$H$9:$H$558,D985)</f>
        <v>28302.329784960006</v>
      </c>
      <c r="U985" s="3">
        <f>IF(E985="小怪",0,IF(INDEX([1]非R能力!$FK$9:$FK$558,C985)=0,0,10))</f>
        <v>0</v>
      </c>
      <c r="V985" s="3">
        <f>IF(E985="小怪",0,IF(INDEX([1]非R能力!$FH$9:$FH$558,C985)=0,0,5000))</f>
        <v>0</v>
      </c>
      <c r="W985" s="3">
        <f>HLOOKUP(W$5,[2]人物技能基础!$O$3:$Q$553,$C985+1,0)</f>
        <v>3.637142857142857</v>
      </c>
      <c r="X985" s="3">
        <f>HLOOKUP(X$5,[2]人物技能基础!$O$3:$Q$553,$C985+1,0)</f>
        <v>2.0186428571428574</v>
      </c>
      <c r="Y985" s="3">
        <f>HLOOKUP(Y$5,[2]人物技能基础!$O$3:$Q$553,$C985+1,0)</f>
        <v>99.964285714285708</v>
      </c>
      <c r="Z985" s="3">
        <f t="shared" si="91"/>
        <v>810925</v>
      </c>
      <c r="AA985" s="3">
        <f t="shared" si="92"/>
        <v>17246</v>
      </c>
      <c r="AB985" s="3">
        <f t="shared" si="93"/>
        <v>0</v>
      </c>
      <c r="AC985" s="3">
        <f t="shared" si="94"/>
        <v>35380</v>
      </c>
      <c r="AD985" s="3">
        <f t="shared" si="95"/>
        <v>25886</v>
      </c>
    </row>
    <row r="986" spans="1:30" x14ac:dyDescent="0.15">
      <c r="A986" s="3">
        <v>981</v>
      </c>
      <c r="B986" s="3" t="str">
        <f t="shared" si="90"/>
        <v>关卡981小怪</v>
      </c>
      <c r="C986" s="3">
        <f>INDEX([3]关卡!$J$19:$J$2018,A986)</f>
        <v>373</v>
      </c>
      <c r="D986" s="3">
        <f>INDEX([3]关卡!$N$19:$N$2018,A986)</f>
        <v>373</v>
      </c>
      <c r="E986" s="3" t="s">
        <v>24</v>
      </c>
      <c r="F986" s="3" t="s">
        <v>26</v>
      </c>
      <c r="G986" s="3">
        <v>3</v>
      </c>
      <c r="H986" s="3">
        <v>0</v>
      </c>
      <c r="I986" s="3">
        <v>0</v>
      </c>
      <c r="J986" s="4">
        <v>1</v>
      </c>
      <c r="K986" s="4">
        <v>1</v>
      </c>
      <c r="L986" s="4">
        <v>2</v>
      </c>
      <c r="M986" s="3">
        <v>15</v>
      </c>
      <c r="N986" s="3">
        <v>2</v>
      </c>
      <c r="O986" s="3">
        <f>HLOOKUP(O$5,[1]非R能力!$B$8:$F$558,$C986+1,0)</f>
        <v>1034419.8041180356</v>
      </c>
      <c r="P986" s="3">
        <f>HLOOKUP(P$5,[1]非R能力!$B$8:$F$558,$C986+1,0)</f>
        <v>153312.66180673035</v>
      </c>
      <c r="Q986" s="3">
        <f>HLOOKUP(Q$5,[1]非R能力!$B$8:$F$558,$C986+1,0)</f>
        <v>86234.8296619303</v>
      </c>
      <c r="R986" s="3">
        <f>HLOOKUP(R$5,[1]非R能力!$B$8:$F$558,$C986+1,0)</f>
        <v>25886.27856124656</v>
      </c>
      <c r="S986" s="3">
        <f>HLOOKUP(S$5,[1]非R能力!$B$8:$F$558,$C986+1,0)</f>
        <v>35380.258976835968</v>
      </c>
      <c r="T986" s="3">
        <f>INDEX([1]非R能力!$H$9:$H$558,D986)</f>
        <v>28302.329784960006</v>
      </c>
      <c r="U986" s="3">
        <f>IF(E986="小怪",0,IF(INDEX([1]非R能力!$FK$9:$FK$558,C986)=0,0,10))</f>
        <v>0</v>
      </c>
      <c r="V986" s="3">
        <f>IF(E986="小怪",0,IF(INDEX([1]非R能力!$FH$9:$FH$558,C986)=0,0,5000))</f>
        <v>0</v>
      </c>
      <c r="W986" s="3">
        <f>HLOOKUP(W$5,[2]人物技能基础!$O$3:$Q$553,$C986+1,0)</f>
        <v>3.637142857142857</v>
      </c>
      <c r="X986" s="3">
        <f>HLOOKUP(X$5,[2]人物技能基础!$O$3:$Q$553,$C986+1,0)</f>
        <v>2.0186428571428574</v>
      </c>
      <c r="Y986" s="3">
        <f>HLOOKUP(Y$5,[2]人物技能基础!$O$3:$Q$553,$C986+1,0)</f>
        <v>99.964285714285708</v>
      </c>
      <c r="Z986" s="3">
        <f t="shared" si="91"/>
        <v>810925</v>
      </c>
      <c r="AA986" s="3">
        <f t="shared" si="92"/>
        <v>17246</v>
      </c>
      <c r="AB986" s="3">
        <f t="shared" si="93"/>
        <v>0</v>
      </c>
      <c r="AC986" s="3">
        <f t="shared" si="94"/>
        <v>35380</v>
      </c>
      <c r="AD986" s="3">
        <f t="shared" si="95"/>
        <v>25886</v>
      </c>
    </row>
    <row r="987" spans="1:30" x14ac:dyDescent="0.15">
      <c r="A987" s="3">
        <v>982</v>
      </c>
      <c r="B987" s="3" t="str">
        <f t="shared" si="90"/>
        <v>关卡982小怪</v>
      </c>
      <c r="C987" s="3">
        <f>INDEX([3]关卡!$J$19:$J$2018,A987)</f>
        <v>373</v>
      </c>
      <c r="D987" s="3">
        <f>INDEX([3]关卡!$N$19:$N$2018,A987)</f>
        <v>373</v>
      </c>
      <c r="E987" s="3" t="s">
        <v>24</v>
      </c>
      <c r="F987" s="3" t="s">
        <v>26</v>
      </c>
      <c r="G987" s="3">
        <v>3</v>
      </c>
      <c r="H987" s="3">
        <v>0</v>
      </c>
      <c r="I987" s="3">
        <v>0</v>
      </c>
      <c r="J987" s="4">
        <v>1</v>
      </c>
      <c r="K987" s="4">
        <v>1</v>
      </c>
      <c r="L987" s="4">
        <v>2</v>
      </c>
      <c r="M987" s="3">
        <v>15</v>
      </c>
      <c r="N987" s="3">
        <v>2</v>
      </c>
      <c r="O987" s="3">
        <f>HLOOKUP(O$5,[1]非R能力!$B$8:$F$558,$C987+1,0)</f>
        <v>1034419.8041180356</v>
      </c>
      <c r="P987" s="3">
        <f>HLOOKUP(P$5,[1]非R能力!$B$8:$F$558,$C987+1,0)</f>
        <v>153312.66180673035</v>
      </c>
      <c r="Q987" s="3">
        <f>HLOOKUP(Q$5,[1]非R能力!$B$8:$F$558,$C987+1,0)</f>
        <v>86234.8296619303</v>
      </c>
      <c r="R987" s="3">
        <f>HLOOKUP(R$5,[1]非R能力!$B$8:$F$558,$C987+1,0)</f>
        <v>25886.27856124656</v>
      </c>
      <c r="S987" s="3">
        <f>HLOOKUP(S$5,[1]非R能力!$B$8:$F$558,$C987+1,0)</f>
        <v>35380.258976835968</v>
      </c>
      <c r="T987" s="3">
        <f>INDEX([1]非R能力!$H$9:$H$558,D987)</f>
        <v>28302.329784960006</v>
      </c>
      <c r="U987" s="3">
        <f>IF(E987="小怪",0,IF(INDEX([1]非R能力!$FK$9:$FK$558,C987)=0,0,10))</f>
        <v>0</v>
      </c>
      <c r="V987" s="3">
        <f>IF(E987="小怪",0,IF(INDEX([1]非R能力!$FH$9:$FH$558,C987)=0,0,5000))</f>
        <v>0</v>
      </c>
      <c r="W987" s="3">
        <f>HLOOKUP(W$5,[2]人物技能基础!$O$3:$Q$553,$C987+1,0)</f>
        <v>3.637142857142857</v>
      </c>
      <c r="X987" s="3">
        <f>HLOOKUP(X$5,[2]人物技能基础!$O$3:$Q$553,$C987+1,0)</f>
        <v>2.0186428571428574</v>
      </c>
      <c r="Y987" s="3">
        <f>HLOOKUP(Y$5,[2]人物技能基础!$O$3:$Q$553,$C987+1,0)</f>
        <v>99.964285714285708</v>
      </c>
      <c r="Z987" s="3">
        <f t="shared" si="91"/>
        <v>810925</v>
      </c>
      <c r="AA987" s="3">
        <f t="shared" si="92"/>
        <v>17246</v>
      </c>
      <c r="AB987" s="3">
        <f t="shared" si="93"/>
        <v>0</v>
      </c>
      <c r="AC987" s="3">
        <f t="shared" si="94"/>
        <v>35380</v>
      </c>
      <c r="AD987" s="3">
        <f t="shared" si="95"/>
        <v>25886</v>
      </c>
    </row>
    <row r="988" spans="1:30" x14ac:dyDescent="0.15">
      <c r="A988" s="3">
        <v>983</v>
      </c>
      <c r="B988" s="3" t="str">
        <f t="shared" si="90"/>
        <v>关卡983小怪</v>
      </c>
      <c r="C988" s="3">
        <f>INDEX([3]关卡!$J$19:$J$2018,A988)</f>
        <v>374</v>
      </c>
      <c r="D988" s="3">
        <f>INDEX([3]关卡!$N$19:$N$2018,A988)</f>
        <v>374</v>
      </c>
      <c r="E988" s="3" t="s">
        <v>24</v>
      </c>
      <c r="F988" s="3" t="s">
        <v>26</v>
      </c>
      <c r="G988" s="3">
        <v>3</v>
      </c>
      <c r="H988" s="3">
        <v>0</v>
      </c>
      <c r="I988" s="3">
        <v>0</v>
      </c>
      <c r="J988" s="4">
        <v>1</v>
      </c>
      <c r="K988" s="4">
        <v>1</v>
      </c>
      <c r="L988" s="4">
        <v>2</v>
      </c>
      <c r="M988" s="3">
        <v>15</v>
      </c>
      <c r="N988" s="3">
        <v>2</v>
      </c>
      <c r="O988" s="3">
        <f>HLOOKUP(O$5,[1]非R能力!$B$8:$F$558,$C988+1,0)</f>
        <v>1042127.1081190855</v>
      </c>
      <c r="P988" s="3">
        <f>HLOOKUP(P$5,[1]非R能力!$B$8:$F$558,$C988+1,0)</f>
        <v>154517.0614255933</v>
      </c>
      <c r="Q988" s="3">
        <f>HLOOKUP(Q$5,[1]非R能力!$B$8:$F$558,$C988+1,0)</f>
        <v>86909.438134062177</v>
      </c>
      <c r="R988" s="3">
        <f>HLOOKUP(R$5,[1]非R能力!$B$8:$F$558,$C988+1,0)</f>
        <v>26090.11395155414</v>
      </c>
      <c r="S988" s="3">
        <f>HLOOKUP(S$5,[1]非R能力!$B$8:$F$558,$C988+1,0)</f>
        <v>35650.361357001944</v>
      </c>
      <c r="T988" s="3">
        <f>INDEX([1]非R能力!$H$9:$H$558,D988)</f>
        <v>28473.328506262431</v>
      </c>
      <c r="U988" s="3">
        <f>IF(E988="小怪",0,IF(INDEX([1]非R能力!$FK$9:$FK$558,C988)=0,0,10))</f>
        <v>0</v>
      </c>
      <c r="V988" s="3">
        <f>IF(E988="小怪",0,IF(INDEX([1]非R能力!$FH$9:$FH$558,C988)=0,0,5000))</f>
        <v>0</v>
      </c>
      <c r="W988" s="3">
        <f>HLOOKUP(W$5,[2]人物技能基础!$O$3:$Q$553,$C988+1,0)</f>
        <v>3.637142857142857</v>
      </c>
      <c r="X988" s="3">
        <f>HLOOKUP(X$5,[2]人物技能基础!$O$3:$Q$553,$C988+1,0)</f>
        <v>2.0186428571428574</v>
      </c>
      <c r="Y988" s="3">
        <f>HLOOKUP(Y$5,[2]人物技能基础!$O$3:$Q$553,$C988+1,0)</f>
        <v>99.964285714285708</v>
      </c>
      <c r="Z988" s="3">
        <f t="shared" si="91"/>
        <v>817171</v>
      </c>
      <c r="AA988" s="3">
        <f t="shared" si="92"/>
        <v>17381</v>
      </c>
      <c r="AB988" s="3">
        <f t="shared" si="93"/>
        <v>0</v>
      </c>
      <c r="AC988" s="3">
        <f t="shared" si="94"/>
        <v>35650</v>
      </c>
      <c r="AD988" s="3">
        <f t="shared" si="95"/>
        <v>26090</v>
      </c>
    </row>
    <row r="989" spans="1:30" x14ac:dyDescent="0.15">
      <c r="A989" s="3">
        <v>984</v>
      </c>
      <c r="B989" s="3" t="str">
        <f t="shared" si="90"/>
        <v>关卡984小怪</v>
      </c>
      <c r="C989" s="3">
        <f>INDEX([3]关卡!$J$19:$J$2018,A989)</f>
        <v>374</v>
      </c>
      <c r="D989" s="3">
        <f>INDEX([3]关卡!$N$19:$N$2018,A989)</f>
        <v>374</v>
      </c>
      <c r="E989" s="3" t="s">
        <v>24</v>
      </c>
      <c r="F989" s="3" t="s">
        <v>26</v>
      </c>
      <c r="G989" s="3">
        <v>3</v>
      </c>
      <c r="H989" s="3">
        <v>0</v>
      </c>
      <c r="I989" s="3">
        <v>0</v>
      </c>
      <c r="J989" s="4">
        <v>1</v>
      </c>
      <c r="K989" s="4">
        <v>1</v>
      </c>
      <c r="L989" s="4">
        <v>2</v>
      </c>
      <c r="M989" s="3">
        <v>15</v>
      </c>
      <c r="N989" s="3">
        <v>2</v>
      </c>
      <c r="O989" s="3">
        <f>HLOOKUP(O$5,[1]非R能力!$B$8:$F$558,$C989+1,0)</f>
        <v>1042127.1081190855</v>
      </c>
      <c r="P989" s="3">
        <f>HLOOKUP(P$5,[1]非R能力!$B$8:$F$558,$C989+1,0)</f>
        <v>154517.0614255933</v>
      </c>
      <c r="Q989" s="3">
        <f>HLOOKUP(Q$5,[1]非R能力!$B$8:$F$558,$C989+1,0)</f>
        <v>86909.438134062177</v>
      </c>
      <c r="R989" s="3">
        <f>HLOOKUP(R$5,[1]非R能力!$B$8:$F$558,$C989+1,0)</f>
        <v>26090.11395155414</v>
      </c>
      <c r="S989" s="3">
        <f>HLOOKUP(S$5,[1]非R能力!$B$8:$F$558,$C989+1,0)</f>
        <v>35650.361357001944</v>
      </c>
      <c r="T989" s="3">
        <f>INDEX([1]非R能力!$H$9:$H$558,D989)</f>
        <v>28473.328506262431</v>
      </c>
      <c r="U989" s="3">
        <f>IF(E989="小怪",0,IF(INDEX([1]非R能力!$FK$9:$FK$558,C989)=0,0,10))</f>
        <v>0</v>
      </c>
      <c r="V989" s="3">
        <f>IF(E989="小怪",0,IF(INDEX([1]非R能力!$FH$9:$FH$558,C989)=0,0,5000))</f>
        <v>0</v>
      </c>
      <c r="W989" s="3">
        <f>HLOOKUP(W$5,[2]人物技能基础!$O$3:$Q$553,$C989+1,0)</f>
        <v>3.637142857142857</v>
      </c>
      <c r="X989" s="3">
        <f>HLOOKUP(X$5,[2]人物技能基础!$O$3:$Q$553,$C989+1,0)</f>
        <v>2.0186428571428574</v>
      </c>
      <c r="Y989" s="3">
        <f>HLOOKUP(Y$5,[2]人物技能基础!$O$3:$Q$553,$C989+1,0)</f>
        <v>99.964285714285708</v>
      </c>
      <c r="Z989" s="3">
        <f t="shared" si="91"/>
        <v>817171</v>
      </c>
      <c r="AA989" s="3">
        <f t="shared" si="92"/>
        <v>17381</v>
      </c>
      <c r="AB989" s="3">
        <f t="shared" si="93"/>
        <v>0</v>
      </c>
      <c r="AC989" s="3">
        <f t="shared" si="94"/>
        <v>35650</v>
      </c>
      <c r="AD989" s="3">
        <f t="shared" si="95"/>
        <v>26090</v>
      </c>
    </row>
    <row r="990" spans="1:30" x14ac:dyDescent="0.15">
      <c r="A990" s="3">
        <v>985</v>
      </c>
      <c r="B990" s="3" t="str">
        <f t="shared" si="90"/>
        <v>关卡985小怪</v>
      </c>
      <c r="C990" s="3">
        <f>INDEX([3]关卡!$J$19:$J$2018,A990)</f>
        <v>374</v>
      </c>
      <c r="D990" s="3">
        <f>INDEX([3]关卡!$N$19:$N$2018,A990)</f>
        <v>374</v>
      </c>
      <c r="E990" s="3" t="s">
        <v>24</v>
      </c>
      <c r="F990" s="3" t="s">
        <v>26</v>
      </c>
      <c r="G990" s="3">
        <v>3</v>
      </c>
      <c r="H990" s="3">
        <v>0</v>
      </c>
      <c r="I990" s="3">
        <v>0</v>
      </c>
      <c r="J990" s="4">
        <v>1</v>
      </c>
      <c r="K990" s="4">
        <v>1</v>
      </c>
      <c r="L990" s="4">
        <v>2</v>
      </c>
      <c r="M990" s="3">
        <v>15</v>
      </c>
      <c r="N990" s="3">
        <v>2</v>
      </c>
      <c r="O990" s="3">
        <f>HLOOKUP(O$5,[1]非R能力!$B$8:$F$558,$C990+1,0)</f>
        <v>1042127.1081190855</v>
      </c>
      <c r="P990" s="3">
        <f>HLOOKUP(P$5,[1]非R能力!$B$8:$F$558,$C990+1,0)</f>
        <v>154517.0614255933</v>
      </c>
      <c r="Q990" s="3">
        <f>HLOOKUP(Q$5,[1]非R能力!$B$8:$F$558,$C990+1,0)</f>
        <v>86909.438134062177</v>
      </c>
      <c r="R990" s="3">
        <f>HLOOKUP(R$5,[1]非R能力!$B$8:$F$558,$C990+1,0)</f>
        <v>26090.11395155414</v>
      </c>
      <c r="S990" s="3">
        <f>HLOOKUP(S$5,[1]非R能力!$B$8:$F$558,$C990+1,0)</f>
        <v>35650.361357001944</v>
      </c>
      <c r="T990" s="3">
        <f>INDEX([1]非R能力!$H$9:$H$558,D990)</f>
        <v>28473.328506262431</v>
      </c>
      <c r="U990" s="3">
        <f>IF(E990="小怪",0,IF(INDEX([1]非R能力!$FK$9:$FK$558,C990)=0,0,10))</f>
        <v>0</v>
      </c>
      <c r="V990" s="3">
        <f>IF(E990="小怪",0,IF(INDEX([1]非R能力!$FH$9:$FH$558,C990)=0,0,5000))</f>
        <v>0</v>
      </c>
      <c r="W990" s="3">
        <f>HLOOKUP(W$5,[2]人物技能基础!$O$3:$Q$553,$C990+1,0)</f>
        <v>3.637142857142857</v>
      </c>
      <c r="X990" s="3">
        <f>HLOOKUP(X$5,[2]人物技能基础!$O$3:$Q$553,$C990+1,0)</f>
        <v>2.0186428571428574</v>
      </c>
      <c r="Y990" s="3">
        <f>HLOOKUP(Y$5,[2]人物技能基础!$O$3:$Q$553,$C990+1,0)</f>
        <v>99.964285714285708</v>
      </c>
      <c r="Z990" s="3">
        <f t="shared" si="91"/>
        <v>817171</v>
      </c>
      <c r="AA990" s="3">
        <f t="shared" si="92"/>
        <v>17381</v>
      </c>
      <c r="AB990" s="3">
        <f t="shared" si="93"/>
        <v>0</v>
      </c>
      <c r="AC990" s="3">
        <f t="shared" si="94"/>
        <v>35650</v>
      </c>
      <c r="AD990" s="3">
        <f t="shared" si="95"/>
        <v>26090</v>
      </c>
    </row>
    <row r="991" spans="1:30" x14ac:dyDescent="0.15">
      <c r="A991" s="3">
        <v>986</v>
      </c>
      <c r="B991" s="3" t="str">
        <f t="shared" si="90"/>
        <v>关卡986小怪</v>
      </c>
      <c r="C991" s="3">
        <f>INDEX([3]关卡!$J$19:$J$2018,A991)</f>
        <v>374</v>
      </c>
      <c r="D991" s="3">
        <f>INDEX([3]关卡!$N$19:$N$2018,A991)</f>
        <v>374</v>
      </c>
      <c r="E991" s="3" t="s">
        <v>24</v>
      </c>
      <c r="F991" s="3" t="s">
        <v>26</v>
      </c>
      <c r="G991" s="3">
        <v>3</v>
      </c>
      <c r="H991" s="3">
        <v>0</v>
      </c>
      <c r="I991" s="3">
        <v>0</v>
      </c>
      <c r="J991" s="4">
        <v>1</v>
      </c>
      <c r="K991" s="4">
        <v>1</v>
      </c>
      <c r="L991" s="4">
        <v>2</v>
      </c>
      <c r="M991" s="3">
        <v>15</v>
      </c>
      <c r="N991" s="3">
        <v>2</v>
      </c>
      <c r="O991" s="3">
        <f>HLOOKUP(O$5,[1]非R能力!$B$8:$F$558,$C991+1,0)</f>
        <v>1042127.1081190855</v>
      </c>
      <c r="P991" s="3">
        <f>HLOOKUP(P$5,[1]非R能力!$B$8:$F$558,$C991+1,0)</f>
        <v>154517.0614255933</v>
      </c>
      <c r="Q991" s="3">
        <f>HLOOKUP(Q$5,[1]非R能力!$B$8:$F$558,$C991+1,0)</f>
        <v>86909.438134062177</v>
      </c>
      <c r="R991" s="3">
        <f>HLOOKUP(R$5,[1]非R能力!$B$8:$F$558,$C991+1,0)</f>
        <v>26090.11395155414</v>
      </c>
      <c r="S991" s="3">
        <f>HLOOKUP(S$5,[1]非R能力!$B$8:$F$558,$C991+1,0)</f>
        <v>35650.361357001944</v>
      </c>
      <c r="T991" s="3">
        <f>INDEX([1]非R能力!$H$9:$H$558,D991)</f>
        <v>28473.328506262431</v>
      </c>
      <c r="U991" s="3">
        <f>IF(E991="小怪",0,IF(INDEX([1]非R能力!$FK$9:$FK$558,C991)=0,0,10))</f>
        <v>0</v>
      </c>
      <c r="V991" s="3">
        <f>IF(E991="小怪",0,IF(INDEX([1]非R能力!$FH$9:$FH$558,C991)=0,0,5000))</f>
        <v>0</v>
      </c>
      <c r="W991" s="3">
        <f>HLOOKUP(W$5,[2]人物技能基础!$O$3:$Q$553,$C991+1,0)</f>
        <v>3.637142857142857</v>
      </c>
      <c r="X991" s="3">
        <f>HLOOKUP(X$5,[2]人物技能基础!$O$3:$Q$553,$C991+1,0)</f>
        <v>2.0186428571428574</v>
      </c>
      <c r="Y991" s="3">
        <f>HLOOKUP(Y$5,[2]人物技能基础!$O$3:$Q$553,$C991+1,0)</f>
        <v>99.964285714285708</v>
      </c>
      <c r="Z991" s="3">
        <f t="shared" si="91"/>
        <v>817171</v>
      </c>
      <c r="AA991" s="3">
        <f t="shared" si="92"/>
        <v>17381</v>
      </c>
      <c r="AB991" s="3">
        <f t="shared" si="93"/>
        <v>0</v>
      </c>
      <c r="AC991" s="3">
        <f t="shared" si="94"/>
        <v>35650</v>
      </c>
      <c r="AD991" s="3">
        <f t="shared" si="95"/>
        <v>26090</v>
      </c>
    </row>
    <row r="992" spans="1:30" x14ac:dyDescent="0.15">
      <c r="A992" s="3">
        <v>987</v>
      </c>
      <c r="B992" s="3" t="str">
        <f t="shared" si="90"/>
        <v>关卡987小怪</v>
      </c>
      <c r="C992" s="3">
        <f>INDEX([3]关卡!$J$19:$J$2018,A992)</f>
        <v>374</v>
      </c>
      <c r="D992" s="3">
        <f>INDEX([3]关卡!$N$19:$N$2018,A992)</f>
        <v>374</v>
      </c>
      <c r="E992" s="3" t="s">
        <v>24</v>
      </c>
      <c r="F992" s="3" t="s">
        <v>26</v>
      </c>
      <c r="G992" s="3">
        <v>3</v>
      </c>
      <c r="H992" s="3">
        <v>0</v>
      </c>
      <c r="I992" s="3">
        <v>0</v>
      </c>
      <c r="J992" s="4">
        <v>1</v>
      </c>
      <c r="K992" s="4">
        <v>1</v>
      </c>
      <c r="L992" s="4">
        <v>2</v>
      </c>
      <c r="M992" s="3">
        <v>15</v>
      </c>
      <c r="N992" s="3">
        <v>2</v>
      </c>
      <c r="O992" s="3">
        <f>HLOOKUP(O$5,[1]非R能力!$B$8:$F$558,$C992+1,0)</f>
        <v>1042127.1081190855</v>
      </c>
      <c r="P992" s="3">
        <f>HLOOKUP(P$5,[1]非R能力!$B$8:$F$558,$C992+1,0)</f>
        <v>154517.0614255933</v>
      </c>
      <c r="Q992" s="3">
        <f>HLOOKUP(Q$5,[1]非R能力!$B$8:$F$558,$C992+1,0)</f>
        <v>86909.438134062177</v>
      </c>
      <c r="R992" s="3">
        <f>HLOOKUP(R$5,[1]非R能力!$B$8:$F$558,$C992+1,0)</f>
        <v>26090.11395155414</v>
      </c>
      <c r="S992" s="3">
        <f>HLOOKUP(S$5,[1]非R能力!$B$8:$F$558,$C992+1,0)</f>
        <v>35650.361357001944</v>
      </c>
      <c r="T992" s="3">
        <f>INDEX([1]非R能力!$H$9:$H$558,D992)</f>
        <v>28473.328506262431</v>
      </c>
      <c r="U992" s="3">
        <f>IF(E992="小怪",0,IF(INDEX([1]非R能力!$FK$9:$FK$558,C992)=0,0,10))</f>
        <v>0</v>
      </c>
      <c r="V992" s="3">
        <f>IF(E992="小怪",0,IF(INDEX([1]非R能力!$FH$9:$FH$558,C992)=0,0,5000))</f>
        <v>0</v>
      </c>
      <c r="W992" s="3">
        <f>HLOOKUP(W$5,[2]人物技能基础!$O$3:$Q$553,$C992+1,0)</f>
        <v>3.637142857142857</v>
      </c>
      <c r="X992" s="3">
        <f>HLOOKUP(X$5,[2]人物技能基础!$O$3:$Q$553,$C992+1,0)</f>
        <v>2.0186428571428574</v>
      </c>
      <c r="Y992" s="3">
        <f>HLOOKUP(Y$5,[2]人物技能基础!$O$3:$Q$553,$C992+1,0)</f>
        <v>99.964285714285708</v>
      </c>
      <c r="Z992" s="3">
        <f t="shared" si="91"/>
        <v>817171</v>
      </c>
      <c r="AA992" s="3">
        <f t="shared" si="92"/>
        <v>17381</v>
      </c>
      <c r="AB992" s="3">
        <f t="shared" si="93"/>
        <v>0</v>
      </c>
      <c r="AC992" s="3">
        <f t="shared" si="94"/>
        <v>35650</v>
      </c>
      <c r="AD992" s="3">
        <f t="shared" si="95"/>
        <v>26090</v>
      </c>
    </row>
    <row r="993" spans="1:30" x14ac:dyDescent="0.15">
      <c r="A993" s="3">
        <v>988</v>
      </c>
      <c r="B993" s="3" t="str">
        <f t="shared" si="90"/>
        <v>关卡988小怪</v>
      </c>
      <c r="C993" s="3">
        <f>INDEX([3]关卡!$J$19:$J$2018,A993)</f>
        <v>375</v>
      </c>
      <c r="D993" s="3">
        <f>INDEX([3]关卡!$N$19:$N$2018,A993)</f>
        <v>375</v>
      </c>
      <c r="E993" s="3" t="s">
        <v>24</v>
      </c>
      <c r="F993" s="3" t="s">
        <v>26</v>
      </c>
      <c r="G993" s="3">
        <v>3</v>
      </c>
      <c r="H993" s="3">
        <v>0</v>
      </c>
      <c r="I993" s="3">
        <v>0</v>
      </c>
      <c r="J993" s="4">
        <v>1</v>
      </c>
      <c r="K993" s="4">
        <v>1</v>
      </c>
      <c r="L993" s="4">
        <v>2</v>
      </c>
      <c r="M993" s="3">
        <v>15</v>
      </c>
      <c r="N993" s="3">
        <v>2</v>
      </c>
      <c r="O993" s="3">
        <f>HLOOKUP(O$5,[1]非R能力!$B$8:$F$558,$C993+1,0)</f>
        <v>1049754.8182038306</v>
      </c>
      <c r="P993" s="3">
        <f>HLOOKUP(P$5,[1]非R能力!$B$8:$F$558,$C993+1,0)</f>
        <v>155689.92316735871</v>
      </c>
      <c r="Q993" s="3">
        <f>HLOOKUP(Q$5,[1]非R能力!$B$8:$F$558,$C993+1,0)</f>
        <v>87574.969809798</v>
      </c>
      <c r="R993" s="3">
        <f>HLOOKUP(R$5,[1]非R能力!$B$8:$F$558,$C993+1,0)</f>
        <v>26286.010389843537</v>
      </c>
      <c r="S993" s="3">
        <f>HLOOKUP(S$5,[1]非R能力!$B$8:$F$558,$C993+1,0)</f>
        <v>35920.7358458003</v>
      </c>
      <c r="T993" s="3">
        <f>INDEX([1]非R能力!$H$9:$H$558,D993)</f>
        <v>28645.145379386657</v>
      </c>
      <c r="U993" s="3">
        <f>IF(E993="小怪",0,IF(INDEX([1]非R能力!$FK$9:$FK$558,C993)=0,0,10))</f>
        <v>0</v>
      </c>
      <c r="V993" s="3">
        <f>IF(E993="小怪",0,IF(INDEX([1]非R能力!$FH$9:$FH$558,C993)=0,0,5000))</f>
        <v>0</v>
      </c>
      <c r="W993" s="3">
        <f>HLOOKUP(W$5,[2]人物技能基础!$O$3:$Q$553,$C993+1,0)</f>
        <v>3.637142857142857</v>
      </c>
      <c r="X993" s="3">
        <f>HLOOKUP(X$5,[2]人物技能基础!$O$3:$Q$553,$C993+1,0)</f>
        <v>2.0186428571428574</v>
      </c>
      <c r="Y993" s="3">
        <f>HLOOKUP(Y$5,[2]人物技能基础!$O$3:$Q$553,$C993+1,0)</f>
        <v>99.964285714285708</v>
      </c>
      <c r="Z993" s="3">
        <f t="shared" si="91"/>
        <v>823265</v>
      </c>
      <c r="AA993" s="3">
        <f t="shared" si="92"/>
        <v>17514</v>
      </c>
      <c r="AB993" s="3">
        <f t="shared" si="93"/>
        <v>0</v>
      </c>
      <c r="AC993" s="3">
        <f t="shared" si="94"/>
        <v>35920</v>
      </c>
      <c r="AD993" s="3">
        <f t="shared" si="95"/>
        <v>26286</v>
      </c>
    </row>
    <row r="994" spans="1:30" x14ac:dyDescent="0.15">
      <c r="A994" s="3">
        <v>989</v>
      </c>
      <c r="B994" s="3" t="str">
        <f t="shared" si="90"/>
        <v>关卡989小怪</v>
      </c>
      <c r="C994" s="3">
        <f>INDEX([3]关卡!$J$19:$J$2018,A994)</f>
        <v>375</v>
      </c>
      <c r="D994" s="3">
        <f>INDEX([3]关卡!$N$19:$N$2018,A994)</f>
        <v>375</v>
      </c>
      <c r="E994" s="3" t="s">
        <v>24</v>
      </c>
      <c r="F994" s="3" t="s">
        <v>26</v>
      </c>
      <c r="G994" s="3">
        <v>3</v>
      </c>
      <c r="H994" s="3">
        <v>0</v>
      </c>
      <c r="I994" s="3">
        <v>0</v>
      </c>
      <c r="J994" s="4">
        <v>1</v>
      </c>
      <c r="K994" s="4">
        <v>1</v>
      </c>
      <c r="L994" s="4">
        <v>2</v>
      </c>
      <c r="M994" s="3">
        <v>15</v>
      </c>
      <c r="N994" s="3">
        <v>2</v>
      </c>
      <c r="O994" s="3">
        <f>HLOOKUP(O$5,[1]非R能力!$B$8:$F$558,$C994+1,0)</f>
        <v>1049754.8182038306</v>
      </c>
      <c r="P994" s="3">
        <f>HLOOKUP(P$5,[1]非R能力!$B$8:$F$558,$C994+1,0)</f>
        <v>155689.92316735871</v>
      </c>
      <c r="Q994" s="3">
        <f>HLOOKUP(Q$5,[1]非R能力!$B$8:$F$558,$C994+1,0)</f>
        <v>87574.969809798</v>
      </c>
      <c r="R994" s="3">
        <f>HLOOKUP(R$5,[1]非R能力!$B$8:$F$558,$C994+1,0)</f>
        <v>26286.010389843537</v>
      </c>
      <c r="S994" s="3">
        <f>HLOOKUP(S$5,[1]非R能力!$B$8:$F$558,$C994+1,0)</f>
        <v>35920.7358458003</v>
      </c>
      <c r="T994" s="3">
        <f>INDEX([1]非R能力!$H$9:$H$558,D994)</f>
        <v>28645.145379386657</v>
      </c>
      <c r="U994" s="3">
        <f>IF(E994="小怪",0,IF(INDEX([1]非R能力!$FK$9:$FK$558,C994)=0,0,10))</f>
        <v>0</v>
      </c>
      <c r="V994" s="3">
        <f>IF(E994="小怪",0,IF(INDEX([1]非R能力!$FH$9:$FH$558,C994)=0,0,5000))</f>
        <v>0</v>
      </c>
      <c r="W994" s="3">
        <f>HLOOKUP(W$5,[2]人物技能基础!$O$3:$Q$553,$C994+1,0)</f>
        <v>3.637142857142857</v>
      </c>
      <c r="X994" s="3">
        <f>HLOOKUP(X$5,[2]人物技能基础!$O$3:$Q$553,$C994+1,0)</f>
        <v>2.0186428571428574</v>
      </c>
      <c r="Y994" s="3">
        <f>HLOOKUP(Y$5,[2]人物技能基础!$O$3:$Q$553,$C994+1,0)</f>
        <v>99.964285714285708</v>
      </c>
      <c r="Z994" s="3">
        <f t="shared" si="91"/>
        <v>823265</v>
      </c>
      <c r="AA994" s="3">
        <f t="shared" si="92"/>
        <v>17514</v>
      </c>
      <c r="AB994" s="3">
        <f t="shared" si="93"/>
        <v>0</v>
      </c>
      <c r="AC994" s="3">
        <f t="shared" si="94"/>
        <v>35920</v>
      </c>
      <c r="AD994" s="3">
        <f t="shared" si="95"/>
        <v>26286</v>
      </c>
    </row>
    <row r="995" spans="1:30" x14ac:dyDescent="0.15">
      <c r="A995" s="3">
        <v>990</v>
      </c>
      <c r="B995" s="3" t="str">
        <f t="shared" si="90"/>
        <v>关卡990小怪</v>
      </c>
      <c r="C995" s="3">
        <f>INDEX([3]关卡!$J$19:$J$2018,A995)</f>
        <v>375</v>
      </c>
      <c r="D995" s="3">
        <f>INDEX([3]关卡!$N$19:$N$2018,A995)</f>
        <v>375</v>
      </c>
      <c r="E995" s="3" t="s">
        <v>24</v>
      </c>
      <c r="F995" s="3" t="s">
        <v>26</v>
      </c>
      <c r="G995" s="3">
        <v>3</v>
      </c>
      <c r="H995" s="3">
        <v>0</v>
      </c>
      <c r="I995" s="3">
        <v>0</v>
      </c>
      <c r="J995" s="4">
        <v>1</v>
      </c>
      <c r="K995" s="4">
        <v>1</v>
      </c>
      <c r="L995" s="4">
        <v>2</v>
      </c>
      <c r="M995" s="3">
        <v>15</v>
      </c>
      <c r="N995" s="3">
        <v>2</v>
      </c>
      <c r="O995" s="3">
        <f>HLOOKUP(O$5,[1]非R能力!$B$8:$F$558,$C995+1,0)</f>
        <v>1049754.8182038306</v>
      </c>
      <c r="P995" s="3">
        <f>HLOOKUP(P$5,[1]非R能力!$B$8:$F$558,$C995+1,0)</f>
        <v>155689.92316735871</v>
      </c>
      <c r="Q995" s="3">
        <f>HLOOKUP(Q$5,[1]非R能力!$B$8:$F$558,$C995+1,0)</f>
        <v>87574.969809798</v>
      </c>
      <c r="R995" s="3">
        <f>HLOOKUP(R$5,[1]非R能力!$B$8:$F$558,$C995+1,0)</f>
        <v>26286.010389843537</v>
      </c>
      <c r="S995" s="3">
        <f>HLOOKUP(S$5,[1]非R能力!$B$8:$F$558,$C995+1,0)</f>
        <v>35920.7358458003</v>
      </c>
      <c r="T995" s="3">
        <f>INDEX([1]非R能力!$H$9:$H$558,D995)</f>
        <v>28645.145379386657</v>
      </c>
      <c r="U995" s="3">
        <f>IF(E995="小怪",0,IF(INDEX([1]非R能力!$FK$9:$FK$558,C995)=0,0,10))</f>
        <v>0</v>
      </c>
      <c r="V995" s="3">
        <f>IF(E995="小怪",0,IF(INDEX([1]非R能力!$FH$9:$FH$558,C995)=0,0,5000))</f>
        <v>0</v>
      </c>
      <c r="W995" s="3">
        <f>HLOOKUP(W$5,[2]人物技能基础!$O$3:$Q$553,$C995+1,0)</f>
        <v>3.637142857142857</v>
      </c>
      <c r="X995" s="3">
        <f>HLOOKUP(X$5,[2]人物技能基础!$O$3:$Q$553,$C995+1,0)</f>
        <v>2.0186428571428574</v>
      </c>
      <c r="Y995" s="3">
        <f>HLOOKUP(Y$5,[2]人物技能基础!$O$3:$Q$553,$C995+1,0)</f>
        <v>99.964285714285708</v>
      </c>
      <c r="Z995" s="3">
        <f t="shared" si="91"/>
        <v>823265</v>
      </c>
      <c r="AA995" s="3">
        <f t="shared" si="92"/>
        <v>17514</v>
      </c>
      <c r="AB995" s="3">
        <f t="shared" si="93"/>
        <v>0</v>
      </c>
      <c r="AC995" s="3">
        <f t="shared" si="94"/>
        <v>35920</v>
      </c>
      <c r="AD995" s="3">
        <f t="shared" si="95"/>
        <v>26286</v>
      </c>
    </row>
    <row r="996" spans="1:30" x14ac:dyDescent="0.15">
      <c r="A996" s="3">
        <v>991</v>
      </c>
      <c r="B996" s="3" t="str">
        <f t="shared" si="90"/>
        <v>关卡991小怪</v>
      </c>
      <c r="C996" s="3">
        <f>INDEX([3]关卡!$J$19:$J$2018,A996)</f>
        <v>375</v>
      </c>
      <c r="D996" s="3">
        <f>INDEX([3]关卡!$N$19:$N$2018,A996)</f>
        <v>375</v>
      </c>
      <c r="E996" s="3" t="s">
        <v>24</v>
      </c>
      <c r="F996" s="3" t="s">
        <v>26</v>
      </c>
      <c r="G996" s="3">
        <v>3</v>
      </c>
      <c r="H996" s="3">
        <v>0</v>
      </c>
      <c r="I996" s="3">
        <v>0</v>
      </c>
      <c r="J996" s="4">
        <v>1</v>
      </c>
      <c r="K996" s="4">
        <v>1</v>
      </c>
      <c r="L996" s="4">
        <v>2</v>
      </c>
      <c r="M996" s="3">
        <v>15</v>
      </c>
      <c r="N996" s="3">
        <v>2</v>
      </c>
      <c r="O996" s="3">
        <f>HLOOKUP(O$5,[1]非R能力!$B$8:$F$558,$C996+1,0)</f>
        <v>1049754.8182038306</v>
      </c>
      <c r="P996" s="3">
        <f>HLOOKUP(P$5,[1]非R能力!$B$8:$F$558,$C996+1,0)</f>
        <v>155689.92316735871</v>
      </c>
      <c r="Q996" s="3">
        <f>HLOOKUP(Q$5,[1]非R能力!$B$8:$F$558,$C996+1,0)</f>
        <v>87574.969809798</v>
      </c>
      <c r="R996" s="3">
        <f>HLOOKUP(R$5,[1]非R能力!$B$8:$F$558,$C996+1,0)</f>
        <v>26286.010389843537</v>
      </c>
      <c r="S996" s="3">
        <f>HLOOKUP(S$5,[1]非R能力!$B$8:$F$558,$C996+1,0)</f>
        <v>35920.7358458003</v>
      </c>
      <c r="T996" s="3">
        <f>INDEX([1]非R能力!$H$9:$H$558,D996)</f>
        <v>28645.145379386657</v>
      </c>
      <c r="U996" s="3">
        <f>IF(E996="小怪",0,IF(INDEX([1]非R能力!$FK$9:$FK$558,C996)=0,0,10))</f>
        <v>0</v>
      </c>
      <c r="V996" s="3">
        <f>IF(E996="小怪",0,IF(INDEX([1]非R能力!$FH$9:$FH$558,C996)=0,0,5000))</f>
        <v>0</v>
      </c>
      <c r="W996" s="3">
        <f>HLOOKUP(W$5,[2]人物技能基础!$O$3:$Q$553,$C996+1,0)</f>
        <v>3.637142857142857</v>
      </c>
      <c r="X996" s="3">
        <f>HLOOKUP(X$5,[2]人物技能基础!$O$3:$Q$553,$C996+1,0)</f>
        <v>2.0186428571428574</v>
      </c>
      <c r="Y996" s="3">
        <f>HLOOKUP(Y$5,[2]人物技能基础!$O$3:$Q$553,$C996+1,0)</f>
        <v>99.964285714285708</v>
      </c>
      <c r="Z996" s="3">
        <f t="shared" si="91"/>
        <v>823265</v>
      </c>
      <c r="AA996" s="3">
        <f t="shared" si="92"/>
        <v>17514</v>
      </c>
      <c r="AB996" s="3">
        <f t="shared" si="93"/>
        <v>0</v>
      </c>
      <c r="AC996" s="3">
        <f t="shared" si="94"/>
        <v>35920</v>
      </c>
      <c r="AD996" s="3">
        <f t="shared" si="95"/>
        <v>26286</v>
      </c>
    </row>
    <row r="997" spans="1:30" x14ac:dyDescent="0.15">
      <c r="A997" s="3">
        <v>992</v>
      </c>
      <c r="B997" s="3" t="str">
        <f t="shared" si="90"/>
        <v>关卡992小怪</v>
      </c>
      <c r="C997" s="3">
        <f>INDEX([3]关卡!$J$19:$J$2018,A997)</f>
        <v>375</v>
      </c>
      <c r="D997" s="3">
        <f>INDEX([3]关卡!$N$19:$N$2018,A997)</f>
        <v>375</v>
      </c>
      <c r="E997" s="3" t="s">
        <v>24</v>
      </c>
      <c r="F997" s="3" t="s">
        <v>26</v>
      </c>
      <c r="G997" s="3">
        <v>3</v>
      </c>
      <c r="H997" s="3">
        <v>0</v>
      </c>
      <c r="I997" s="3">
        <v>0</v>
      </c>
      <c r="J997" s="4">
        <v>1</v>
      </c>
      <c r="K997" s="4">
        <v>1</v>
      </c>
      <c r="L997" s="4">
        <v>2</v>
      </c>
      <c r="M997" s="3">
        <v>15</v>
      </c>
      <c r="N997" s="3">
        <v>2</v>
      </c>
      <c r="O997" s="3">
        <f>HLOOKUP(O$5,[1]非R能力!$B$8:$F$558,$C997+1,0)</f>
        <v>1049754.8182038306</v>
      </c>
      <c r="P997" s="3">
        <f>HLOOKUP(P$5,[1]非R能力!$B$8:$F$558,$C997+1,0)</f>
        <v>155689.92316735871</v>
      </c>
      <c r="Q997" s="3">
        <f>HLOOKUP(Q$5,[1]非R能力!$B$8:$F$558,$C997+1,0)</f>
        <v>87574.969809798</v>
      </c>
      <c r="R997" s="3">
        <f>HLOOKUP(R$5,[1]非R能力!$B$8:$F$558,$C997+1,0)</f>
        <v>26286.010389843537</v>
      </c>
      <c r="S997" s="3">
        <f>HLOOKUP(S$5,[1]非R能力!$B$8:$F$558,$C997+1,0)</f>
        <v>35920.7358458003</v>
      </c>
      <c r="T997" s="3">
        <f>INDEX([1]非R能力!$H$9:$H$558,D997)</f>
        <v>28645.145379386657</v>
      </c>
      <c r="U997" s="3">
        <f>IF(E997="小怪",0,IF(INDEX([1]非R能力!$FK$9:$FK$558,C997)=0,0,10))</f>
        <v>0</v>
      </c>
      <c r="V997" s="3">
        <f>IF(E997="小怪",0,IF(INDEX([1]非R能力!$FH$9:$FH$558,C997)=0,0,5000))</f>
        <v>0</v>
      </c>
      <c r="W997" s="3">
        <f>HLOOKUP(W$5,[2]人物技能基础!$O$3:$Q$553,$C997+1,0)</f>
        <v>3.637142857142857</v>
      </c>
      <c r="X997" s="3">
        <f>HLOOKUP(X$5,[2]人物技能基础!$O$3:$Q$553,$C997+1,0)</f>
        <v>2.0186428571428574</v>
      </c>
      <c r="Y997" s="3">
        <f>HLOOKUP(Y$5,[2]人物技能基础!$O$3:$Q$553,$C997+1,0)</f>
        <v>99.964285714285708</v>
      </c>
      <c r="Z997" s="3">
        <f t="shared" si="91"/>
        <v>823265</v>
      </c>
      <c r="AA997" s="3">
        <f t="shared" si="92"/>
        <v>17514</v>
      </c>
      <c r="AB997" s="3">
        <f t="shared" si="93"/>
        <v>0</v>
      </c>
      <c r="AC997" s="3">
        <f t="shared" si="94"/>
        <v>35920</v>
      </c>
      <c r="AD997" s="3">
        <f t="shared" si="95"/>
        <v>26286</v>
      </c>
    </row>
    <row r="998" spans="1:30" x14ac:dyDescent="0.15">
      <c r="A998" s="3">
        <v>993</v>
      </c>
      <c r="B998" s="3" t="str">
        <f t="shared" si="90"/>
        <v>关卡993小怪</v>
      </c>
      <c r="C998" s="3">
        <f>INDEX([3]关卡!$J$19:$J$2018,A998)</f>
        <v>376</v>
      </c>
      <c r="D998" s="3">
        <f>INDEX([3]关卡!$N$19:$N$2018,A998)</f>
        <v>376</v>
      </c>
      <c r="E998" s="3" t="s">
        <v>24</v>
      </c>
      <c r="F998" s="3" t="s">
        <v>26</v>
      </c>
      <c r="G998" s="3">
        <v>3</v>
      </c>
      <c r="H998" s="3">
        <v>0</v>
      </c>
      <c r="I998" s="3">
        <v>0</v>
      </c>
      <c r="J998" s="4">
        <v>1</v>
      </c>
      <c r="K998" s="4">
        <v>1</v>
      </c>
      <c r="L998" s="4">
        <v>2</v>
      </c>
      <c r="M998" s="3">
        <v>15</v>
      </c>
      <c r="N998" s="3">
        <v>2</v>
      </c>
      <c r="O998" s="3">
        <f>HLOOKUP(O$5,[1]非R能力!$B$8:$F$558,$C998+1,0)</f>
        <v>1057136.1581346348</v>
      </c>
      <c r="P998" s="3">
        <f>HLOOKUP(P$5,[1]非R能力!$B$8:$F$558,$C998+1,0)</f>
        <v>156847.31017704983</v>
      </c>
      <c r="Q998" s="3">
        <f>HLOOKUP(Q$5,[1]非R能力!$B$8:$F$558,$C998+1,0)</f>
        <v>88191.194334291707</v>
      </c>
      <c r="R998" s="3">
        <f>HLOOKUP(R$5,[1]非R能力!$B$8:$F$558,$C998+1,0)</f>
        <v>26471.09155081951</v>
      </c>
      <c r="S998" s="3">
        <f>HLOOKUP(S$5,[1]非R能力!$B$8:$F$558,$C998+1,0)</f>
        <v>36155.610218825233</v>
      </c>
      <c r="T998" s="3">
        <f>INDEX([1]非R能力!$H$9:$H$558,D998)</f>
        <v>28817.783489989983</v>
      </c>
      <c r="U998" s="3">
        <f>IF(E998="小怪",0,IF(INDEX([1]非R能力!$FK$9:$FK$558,C998)=0,0,10))</f>
        <v>0</v>
      </c>
      <c r="V998" s="3">
        <f>IF(E998="小怪",0,IF(INDEX([1]非R能力!$FH$9:$FH$558,C998)=0,0,5000))</f>
        <v>0</v>
      </c>
      <c r="W998" s="3">
        <f>HLOOKUP(W$5,[2]人物技能基础!$O$3:$Q$553,$C998+1,0)</f>
        <v>3.637142857142857</v>
      </c>
      <c r="X998" s="3">
        <f>HLOOKUP(X$5,[2]人物技能基础!$O$3:$Q$553,$C998+1,0)</f>
        <v>2.0186428571428574</v>
      </c>
      <c r="Y998" s="3">
        <f>HLOOKUP(Y$5,[2]人物技能基础!$O$3:$Q$553,$C998+1,0)</f>
        <v>99.964285714285708</v>
      </c>
      <c r="Z998" s="3">
        <f t="shared" si="91"/>
        <v>829287</v>
      </c>
      <c r="AA998" s="3">
        <f t="shared" si="92"/>
        <v>17638</v>
      </c>
      <c r="AB998" s="3">
        <f t="shared" si="93"/>
        <v>0</v>
      </c>
      <c r="AC998" s="3">
        <f t="shared" si="94"/>
        <v>36155</v>
      </c>
      <c r="AD998" s="3">
        <f t="shared" si="95"/>
        <v>26471</v>
      </c>
    </row>
    <row r="999" spans="1:30" x14ac:dyDescent="0.15">
      <c r="A999" s="3">
        <v>994</v>
      </c>
      <c r="B999" s="3" t="str">
        <f t="shared" si="90"/>
        <v>关卡994小怪</v>
      </c>
      <c r="C999" s="3">
        <f>INDEX([3]关卡!$J$19:$J$2018,A999)</f>
        <v>376</v>
      </c>
      <c r="D999" s="3">
        <f>INDEX([3]关卡!$N$19:$N$2018,A999)</f>
        <v>376</v>
      </c>
      <c r="E999" s="3" t="s">
        <v>24</v>
      </c>
      <c r="F999" s="3" t="s">
        <v>26</v>
      </c>
      <c r="G999" s="3">
        <v>3</v>
      </c>
      <c r="H999" s="3">
        <v>0</v>
      </c>
      <c r="I999" s="3">
        <v>0</v>
      </c>
      <c r="J999" s="4">
        <v>1</v>
      </c>
      <c r="K999" s="4">
        <v>1</v>
      </c>
      <c r="L999" s="4">
        <v>2</v>
      </c>
      <c r="M999" s="3">
        <v>15</v>
      </c>
      <c r="N999" s="3">
        <v>2</v>
      </c>
      <c r="O999" s="3">
        <f>HLOOKUP(O$5,[1]非R能力!$B$8:$F$558,$C999+1,0)</f>
        <v>1057136.1581346348</v>
      </c>
      <c r="P999" s="3">
        <f>HLOOKUP(P$5,[1]非R能力!$B$8:$F$558,$C999+1,0)</f>
        <v>156847.31017704983</v>
      </c>
      <c r="Q999" s="3">
        <f>HLOOKUP(Q$5,[1]非R能力!$B$8:$F$558,$C999+1,0)</f>
        <v>88191.194334291707</v>
      </c>
      <c r="R999" s="3">
        <f>HLOOKUP(R$5,[1]非R能力!$B$8:$F$558,$C999+1,0)</f>
        <v>26471.09155081951</v>
      </c>
      <c r="S999" s="3">
        <f>HLOOKUP(S$5,[1]非R能力!$B$8:$F$558,$C999+1,0)</f>
        <v>36155.610218825233</v>
      </c>
      <c r="T999" s="3">
        <f>INDEX([1]非R能力!$H$9:$H$558,D999)</f>
        <v>28817.783489989983</v>
      </c>
      <c r="U999" s="3">
        <f>IF(E999="小怪",0,IF(INDEX([1]非R能力!$FK$9:$FK$558,C999)=0,0,10))</f>
        <v>0</v>
      </c>
      <c r="V999" s="3">
        <f>IF(E999="小怪",0,IF(INDEX([1]非R能力!$FH$9:$FH$558,C999)=0,0,5000))</f>
        <v>0</v>
      </c>
      <c r="W999" s="3">
        <f>HLOOKUP(W$5,[2]人物技能基础!$O$3:$Q$553,$C999+1,0)</f>
        <v>3.637142857142857</v>
      </c>
      <c r="X999" s="3">
        <f>HLOOKUP(X$5,[2]人物技能基础!$O$3:$Q$553,$C999+1,0)</f>
        <v>2.0186428571428574</v>
      </c>
      <c r="Y999" s="3">
        <f>HLOOKUP(Y$5,[2]人物技能基础!$O$3:$Q$553,$C999+1,0)</f>
        <v>99.964285714285708</v>
      </c>
      <c r="Z999" s="3">
        <f t="shared" si="91"/>
        <v>829287</v>
      </c>
      <c r="AA999" s="3">
        <f t="shared" si="92"/>
        <v>17638</v>
      </c>
      <c r="AB999" s="3">
        <f t="shared" si="93"/>
        <v>0</v>
      </c>
      <c r="AC999" s="3">
        <f t="shared" si="94"/>
        <v>36155</v>
      </c>
      <c r="AD999" s="3">
        <f t="shared" si="95"/>
        <v>26471</v>
      </c>
    </row>
    <row r="1000" spans="1:30" x14ac:dyDescent="0.15">
      <c r="A1000" s="3">
        <v>995</v>
      </c>
      <c r="B1000" s="3" t="str">
        <f t="shared" si="90"/>
        <v>关卡995小怪</v>
      </c>
      <c r="C1000" s="3">
        <f>INDEX([3]关卡!$J$19:$J$2018,A1000)</f>
        <v>376</v>
      </c>
      <c r="D1000" s="3">
        <f>INDEX([3]关卡!$N$19:$N$2018,A1000)</f>
        <v>376</v>
      </c>
      <c r="E1000" s="3" t="s">
        <v>24</v>
      </c>
      <c r="F1000" s="3" t="s">
        <v>26</v>
      </c>
      <c r="G1000" s="3">
        <v>3</v>
      </c>
      <c r="H1000" s="3">
        <v>0</v>
      </c>
      <c r="I1000" s="3">
        <v>0</v>
      </c>
      <c r="J1000" s="4">
        <v>1</v>
      </c>
      <c r="K1000" s="4">
        <v>1</v>
      </c>
      <c r="L1000" s="4">
        <v>2</v>
      </c>
      <c r="M1000" s="3">
        <v>15</v>
      </c>
      <c r="N1000" s="3">
        <v>2</v>
      </c>
      <c r="O1000" s="3">
        <f>HLOOKUP(O$5,[1]非R能力!$B$8:$F$558,$C1000+1,0)</f>
        <v>1057136.1581346348</v>
      </c>
      <c r="P1000" s="3">
        <f>HLOOKUP(P$5,[1]非R能力!$B$8:$F$558,$C1000+1,0)</f>
        <v>156847.31017704983</v>
      </c>
      <c r="Q1000" s="3">
        <f>HLOOKUP(Q$5,[1]非R能力!$B$8:$F$558,$C1000+1,0)</f>
        <v>88191.194334291707</v>
      </c>
      <c r="R1000" s="3">
        <f>HLOOKUP(R$5,[1]非R能力!$B$8:$F$558,$C1000+1,0)</f>
        <v>26471.09155081951</v>
      </c>
      <c r="S1000" s="3">
        <f>HLOOKUP(S$5,[1]非R能力!$B$8:$F$558,$C1000+1,0)</f>
        <v>36155.610218825233</v>
      </c>
      <c r="T1000" s="3">
        <f>INDEX([1]非R能力!$H$9:$H$558,D1000)</f>
        <v>28817.783489989983</v>
      </c>
      <c r="U1000" s="3">
        <f>IF(E1000="小怪",0,IF(INDEX([1]非R能力!$FK$9:$FK$558,C1000)=0,0,10))</f>
        <v>0</v>
      </c>
      <c r="V1000" s="3">
        <f>IF(E1000="小怪",0,IF(INDEX([1]非R能力!$FH$9:$FH$558,C1000)=0,0,5000))</f>
        <v>0</v>
      </c>
      <c r="W1000" s="3">
        <f>HLOOKUP(W$5,[2]人物技能基础!$O$3:$Q$553,$C1000+1,0)</f>
        <v>3.637142857142857</v>
      </c>
      <c r="X1000" s="3">
        <f>HLOOKUP(X$5,[2]人物技能基础!$O$3:$Q$553,$C1000+1,0)</f>
        <v>2.0186428571428574</v>
      </c>
      <c r="Y1000" s="3">
        <f>HLOOKUP(Y$5,[2]人物技能基础!$O$3:$Q$553,$C1000+1,0)</f>
        <v>99.964285714285708</v>
      </c>
      <c r="Z1000" s="3">
        <f t="shared" si="91"/>
        <v>829287</v>
      </c>
      <c r="AA1000" s="3">
        <f t="shared" si="92"/>
        <v>17638</v>
      </c>
      <c r="AB1000" s="3">
        <f t="shared" si="93"/>
        <v>0</v>
      </c>
      <c r="AC1000" s="3">
        <f t="shared" si="94"/>
        <v>36155</v>
      </c>
      <c r="AD1000" s="3">
        <f t="shared" si="95"/>
        <v>26471</v>
      </c>
    </row>
    <row r="1001" spans="1:30" x14ac:dyDescent="0.15">
      <c r="A1001" s="3">
        <v>996</v>
      </c>
      <c r="B1001" s="3" t="str">
        <f t="shared" si="90"/>
        <v>关卡996小怪</v>
      </c>
      <c r="C1001" s="3">
        <f>INDEX([3]关卡!$J$19:$J$2018,A1001)</f>
        <v>376</v>
      </c>
      <c r="D1001" s="3">
        <f>INDEX([3]关卡!$N$19:$N$2018,A1001)</f>
        <v>376</v>
      </c>
      <c r="E1001" s="3" t="s">
        <v>24</v>
      </c>
      <c r="F1001" s="3" t="s">
        <v>26</v>
      </c>
      <c r="G1001" s="3">
        <v>3</v>
      </c>
      <c r="H1001" s="3">
        <v>0</v>
      </c>
      <c r="I1001" s="3">
        <v>0</v>
      </c>
      <c r="J1001" s="4">
        <v>1</v>
      </c>
      <c r="K1001" s="4">
        <v>1</v>
      </c>
      <c r="L1001" s="4">
        <v>2</v>
      </c>
      <c r="M1001" s="3">
        <v>15</v>
      </c>
      <c r="N1001" s="3">
        <v>2</v>
      </c>
      <c r="O1001" s="3">
        <f>HLOOKUP(O$5,[1]非R能力!$B$8:$F$558,$C1001+1,0)</f>
        <v>1057136.1581346348</v>
      </c>
      <c r="P1001" s="3">
        <f>HLOOKUP(P$5,[1]非R能力!$B$8:$F$558,$C1001+1,0)</f>
        <v>156847.31017704983</v>
      </c>
      <c r="Q1001" s="3">
        <f>HLOOKUP(Q$5,[1]非R能力!$B$8:$F$558,$C1001+1,0)</f>
        <v>88191.194334291707</v>
      </c>
      <c r="R1001" s="3">
        <f>HLOOKUP(R$5,[1]非R能力!$B$8:$F$558,$C1001+1,0)</f>
        <v>26471.09155081951</v>
      </c>
      <c r="S1001" s="3">
        <f>HLOOKUP(S$5,[1]非R能力!$B$8:$F$558,$C1001+1,0)</f>
        <v>36155.610218825233</v>
      </c>
      <c r="T1001" s="3">
        <f>INDEX([1]非R能力!$H$9:$H$558,D1001)</f>
        <v>28817.783489989983</v>
      </c>
      <c r="U1001" s="3">
        <f>IF(E1001="小怪",0,IF(INDEX([1]非R能力!$FK$9:$FK$558,C1001)=0,0,10))</f>
        <v>0</v>
      </c>
      <c r="V1001" s="3">
        <f>IF(E1001="小怪",0,IF(INDEX([1]非R能力!$FH$9:$FH$558,C1001)=0,0,5000))</f>
        <v>0</v>
      </c>
      <c r="W1001" s="3">
        <f>HLOOKUP(W$5,[2]人物技能基础!$O$3:$Q$553,$C1001+1,0)</f>
        <v>3.637142857142857</v>
      </c>
      <c r="X1001" s="3">
        <f>HLOOKUP(X$5,[2]人物技能基础!$O$3:$Q$553,$C1001+1,0)</f>
        <v>2.0186428571428574</v>
      </c>
      <c r="Y1001" s="3">
        <f>HLOOKUP(Y$5,[2]人物技能基础!$O$3:$Q$553,$C1001+1,0)</f>
        <v>99.964285714285708</v>
      </c>
      <c r="Z1001" s="3">
        <f t="shared" si="91"/>
        <v>829287</v>
      </c>
      <c r="AA1001" s="3">
        <f t="shared" si="92"/>
        <v>17638</v>
      </c>
      <c r="AB1001" s="3">
        <f t="shared" si="93"/>
        <v>0</v>
      </c>
      <c r="AC1001" s="3">
        <f t="shared" si="94"/>
        <v>36155</v>
      </c>
      <c r="AD1001" s="3">
        <f t="shared" si="95"/>
        <v>26471</v>
      </c>
    </row>
    <row r="1002" spans="1:30" x14ac:dyDescent="0.15">
      <c r="A1002" s="3">
        <v>997</v>
      </c>
      <c r="B1002" s="3" t="str">
        <f t="shared" si="90"/>
        <v>关卡997小怪</v>
      </c>
      <c r="C1002" s="3">
        <f>INDEX([3]关卡!$J$19:$J$2018,A1002)</f>
        <v>376</v>
      </c>
      <c r="D1002" s="3">
        <f>INDEX([3]关卡!$N$19:$N$2018,A1002)</f>
        <v>376</v>
      </c>
      <c r="E1002" s="3" t="s">
        <v>24</v>
      </c>
      <c r="F1002" s="3" t="s">
        <v>26</v>
      </c>
      <c r="G1002" s="3">
        <v>3</v>
      </c>
      <c r="H1002" s="3">
        <v>0</v>
      </c>
      <c r="I1002" s="3">
        <v>0</v>
      </c>
      <c r="J1002" s="4">
        <v>1</v>
      </c>
      <c r="K1002" s="4">
        <v>1</v>
      </c>
      <c r="L1002" s="4">
        <v>2</v>
      </c>
      <c r="M1002" s="3">
        <v>15</v>
      </c>
      <c r="N1002" s="3">
        <v>2</v>
      </c>
      <c r="O1002" s="3">
        <f>HLOOKUP(O$5,[1]非R能力!$B$8:$F$558,$C1002+1,0)</f>
        <v>1057136.1581346348</v>
      </c>
      <c r="P1002" s="3">
        <f>HLOOKUP(P$5,[1]非R能力!$B$8:$F$558,$C1002+1,0)</f>
        <v>156847.31017704983</v>
      </c>
      <c r="Q1002" s="3">
        <f>HLOOKUP(Q$5,[1]非R能力!$B$8:$F$558,$C1002+1,0)</f>
        <v>88191.194334291707</v>
      </c>
      <c r="R1002" s="3">
        <f>HLOOKUP(R$5,[1]非R能力!$B$8:$F$558,$C1002+1,0)</f>
        <v>26471.09155081951</v>
      </c>
      <c r="S1002" s="3">
        <f>HLOOKUP(S$5,[1]非R能力!$B$8:$F$558,$C1002+1,0)</f>
        <v>36155.610218825233</v>
      </c>
      <c r="T1002" s="3">
        <f>INDEX([1]非R能力!$H$9:$H$558,D1002)</f>
        <v>28817.783489989983</v>
      </c>
      <c r="U1002" s="3">
        <f>IF(E1002="小怪",0,IF(INDEX([1]非R能力!$FK$9:$FK$558,C1002)=0,0,10))</f>
        <v>0</v>
      </c>
      <c r="V1002" s="3">
        <f>IF(E1002="小怪",0,IF(INDEX([1]非R能力!$FH$9:$FH$558,C1002)=0,0,5000))</f>
        <v>0</v>
      </c>
      <c r="W1002" s="3">
        <f>HLOOKUP(W$5,[2]人物技能基础!$O$3:$Q$553,$C1002+1,0)</f>
        <v>3.637142857142857</v>
      </c>
      <c r="X1002" s="3">
        <f>HLOOKUP(X$5,[2]人物技能基础!$O$3:$Q$553,$C1002+1,0)</f>
        <v>2.0186428571428574</v>
      </c>
      <c r="Y1002" s="3">
        <f>HLOOKUP(Y$5,[2]人物技能基础!$O$3:$Q$553,$C1002+1,0)</f>
        <v>99.964285714285708</v>
      </c>
      <c r="Z1002" s="3">
        <f t="shared" si="91"/>
        <v>829287</v>
      </c>
      <c r="AA1002" s="3">
        <f t="shared" si="92"/>
        <v>17638</v>
      </c>
      <c r="AB1002" s="3">
        <f t="shared" si="93"/>
        <v>0</v>
      </c>
      <c r="AC1002" s="3">
        <f t="shared" si="94"/>
        <v>36155</v>
      </c>
      <c r="AD1002" s="3">
        <f t="shared" si="95"/>
        <v>26471</v>
      </c>
    </row>
    <row r="1003" spans="1:30" x14ac:dyDescent="0.15">
      <c r="A1003" s="3">
        <v>998</v>
      </c>
      <c r="B1003" s="3" t="str">
        <f t="shared" si="90"/>
        <v>关卡998小怪</v>
      </c>
      <c r="C1003" s="3">
        <f>INDEX([3]关卡!$J$19:$J$2018,A1003)</f>
        <v>377</v>
      </c>
      <c r="D1003" s="3">
        <f>INDEX([3]关卡!$N$19:$N$2018,A1003)</f>
        <v>377</v>
      </c>
      <c r="E1003" s="3" t="s">
        <v>24</v>
      </c>
      <c r="F1003" s="3" t="s">
        <v>26</v>
      </c>
      <c r="G1003" s="3">
        <v>3</v>
      </c>
      <c r="H1003" s="3">
        <v>0</v>
      </c>
      <c r="I1003" s="3">
        <v>0</v>
      </c>
      <c r="J1003" s="4">
        <v>1</v>
      </c>
      <c r="K1003" s="4">
        <v>1</v>
      </c>
      <c r="L1003" s="4">
        <v>2</v>
      </c>
      <c r="M1003" s="3">
        <v>15</v>
      </c>
      <c r="N1003" s="3">
        <v>2</v>
      </c>
      <c r="O1003" s="3">
        <f>HLOOKUP(O$5,[1]非R能力!$B$8:$F$558,$C1003+1,0)</f>
        <v>1064561.3027118838</v>
      </c>
      <c r="P1003" s="3">
        <f>HLOOKUP(P$5,[1]非R能力!$B$8:$F$558,$C1003+1,0)</f>
        <v>157992.63162766438</v>
      </c>
      <c r="Q1003" s="3">
        <f>HLOOKUP(Q$5,[1]非R能力!$B$8:$F$558,$C1003+1,0)</f>
        <v>88824.419950431329</v>
      </c>
      <c r="R1003" s="3">
        <f>HLOOKUP(R$5,[1]非R能力!$B$8:$F$558,$C1003+1,0)</f>
        <v>26656.06151910753</v>
      </c>
      <c r="S1003" s="3">
        <f>HLOOKUP(S$5,[1]非R能力!$B$8:$F$558,$C1003+1,0)</f>
        <v>36403.76535005754</v>
      </c>
      <c r="T1003" s="3">
        <f>INDEX([1]非R能力!$H$9:$H$558,D1003)</f>
        <v>28991.245929876441</v>
      </c>
      <c r="U1003" s="3">
        <f>IF(E1003="小怪",0,IF(INDEX([1]非R能力!$FK$9:$FK$558,C1003)=0,0,10))</f>
        <v>0</v>
      </c>
      <c r="V1003" s="3">
        <f>IF(E1003="小怪",0,IF(INDEX([1]非R能力!$FH$9:$FH$558,C1003)=0,0,5000))</f>
        <v>0</v>
      </c>
      <c r="W1003" s="3">
        <f>HLOOKUP(W$5,[2]人物技能基础!$O$3:$Q$553,$C1003+1,0)</f>
        <v>3.637142857142857</v>
      </c>
      <c r="X1003" s="3">
        <f>HLOOKUP(X$5,[2]人物技能基础!$O$3:$Q$553,$C1003+1,0)</f>
        <v>2.0186428571428574</v>
      </c>
      <c r="Y1003" s="3">
        <f>HLOOKUP(Y$5,[2]人物技能基础!$O$3:$Q$553,$C1003+1,0)</f>
        <v>99.964285714285708</v>
      </c>
      <c r="Z1003" s="3">
        <f t="shared" si="91"/>
        <v>835252</v>
      </c>
      <c r="AA1003" s="3">
        <f t="shared" si="92"/>
        <v>17764</v>
      </c>
      <c r="AB1003" s="3">
        <f t="shared" si="93"/>
        <v>0</v>
      </c>
      <c r="AC1003" s="3">
        <f t="shared" si="94"/>
        <v>36403</v>
      </c>
      <c r="AD1003" s="3">
        <f t="shared" si="95"/>
        <v>26656</v>
      </c>
    </row>
    <row r="1004" spans="1:30" x14ac:dyDescent="0.15">
      <c r="A1004" s="3">
        <v>999</v>
      </c>
      <c r="B1004" s="3" t="str">
        <f t="shared" si="90"/>
        <v>关卡999小怪</v>
      </c>
      <c r="C1004" s="3">
        <f>INDEX([3]关卡!$J$19:$J$2018,A1004)</f>
        <v>377</v>
      </c>
      <c r="D1004" s="3">
        <f>INDEX([3]关卡!$N$19:$N$2018,A1004)</f>
        <v>377</v>
      </c>
      <c r="E1004" s="3" t="s">
        <v>24</v>
      </c>
      <c r="F1004" s="3" t="s">
        <v>26</v>
      </c>
      <c r="G1004" s="3">
        <v>3</v>
      </c>
      <c r="H1004" s="3">
        <v>0</v>
      </c>
      <c r="I1004" s="3">
        <v>0</v>
      </c>
      <c r="J1004" s="4">
        <v>1</v>
      </c>
      <c r="K1004" s="4">
        <v>1</v>
      </c>
      <c r="L1004" s="4">
        <v>2</v>
      </c>
      <c r="M1004" s="3">
        <v>15</v>
      </c>
      <c r="N1004" s="3">
        <v>2</v>
      </c>
      <c r="O1004" s="3">
        <f>HLOOKUP(O$5,[1]非R能力!$B$8:$F$558,$C1004+1,0)</f>
        <v>1064561.3027118838</v>
      </c>
      <c r="P1004" s="3">
        <f>HLOOKUP(P$5,[1]非R能力!$B$8:$F$558,$C1004+1,0)</f>
        <v>157992.63162766438</v>
      </c>
      <c r="Q1004" s="3">
        <f>HLOOKUP(Q$5,[1]非R能力!$B$8:$F$558,$C1004+1,0)</f>
        <v>88824.419950431329</v>
      </c>
      <c r="R1004" s="3">
        <f>HLOOKUP(R$5,[1]非R能力!$B$8:$F$558,$C1004+1,0)</f>
        <v>26656.06151910753</v>
      </c>
      <c r="S1004" s="3">
        <f>HLOOKUP(S$5,[1]非R能力!$B$8:$F$558,$C1004+1,0)</f>
        <v>36403.76535005754</v>
      </c>
      <c r="T1004" s="3">
        <f>INDEX([1]非R能力!$H$9:$H$558,D1004)</f>
        <v>28991.245929876441</v>
      </c>
      <c r="U1004" s="3">
        <f>IF(E1004="小怪",0,IF(INDEX([1]非R能力!$FK$9:$FK$558,C1004)=0,0,10))</f>
        <v>0</v>
      </c>
      <c r="V1004" s="3">
        <f>IF(E1004="小怪",0,IF(INDEX([1]非R能力!$FH$9:$FH$558,C1004)=0,0,5000))</f>
        <v>0</v>
      </c>
      <c r="W1004" s="3">
        <f>HLOOKUP(W$5,[2]人物技能基础!$O$3:$Q$553,$C1004+1,0)</f>
        <v>3.637142857142857</v>
      </c>
      <c r="X1004" s="3">
        <f>HLOOKUP(X$5,[2]人物技能基础!$O$3:$Q$553,$C1004+1,0)</f>
        <v>2.0186428571428574</v>
      </c>
      <c r="Y1004" s="3">
        <f>HLOOKUP(Y$5,[2]人物技能基础!$O$3:$Q$553,$C1004+1,0)</f>
        <v>99.964285714285708</v>
      </c>
      <c r="Z1004" s="3">
        <f t="shared" si="91"/>
        <v>835252</v>
      </c>
      <c r="AA1004" s="3">
        <f t="shared" si="92"/>
        <v>17764</v>
      </c>
      <c r="AB1004" s="3">
        <f t="shared" si="93"/>
        <v>0</v>
      </c>
      <c r="AC1004" s="3">
        <f t="shared" si="94"/>
        <v>36403</v>
      </c>
      <c r="AD1004" s="3">
        <f t="shared" si="95"/>
        <v>26656</v>
      </c>
    </row>
    <row r="1005" spans="1:30" x14ac:dyDescent="0.15">
      <c r="A1005" s="3">
        <v>1000</v>
      </c>
      <c r="B1005" s="3" t="str">
        <f t="shared" si="90"/>
        <v>关卡1000小怪</v>
      </c>
      <c r="C1005" s="3">
        <f>INDEX([3]关卡!$J$19:$J$2018,A1005)</f>
        <v>377</v>
      </c>
      <c r="D1005" s="3">
        <f>INDEX([3]关卡!$N$19:$N$2018,A1005)</f>
        <v>377</v>
      </c>
      <c r="E1005" s="3" t="s">
        <v>24</v>
      </c>
      <c r="F1005" s="3" t="s">
        <v>26</v>
      </c>
      <c r="G1005" s="3">
        <v>3</v>
      </c>
      <c r="H1005" s="3">
        <v>0</v>
      </c>
      <c r="I1005" s="3">
        <v>0</v>
      </c>
      <c r="J1005" s="4">
        <v>1</v>
      </c>
      <c r="K1005" s="4">
        <v>1</v>
      </c>
      <c r="L1005" s="4">
        <v>2</v>
      </c>
      <c r="M1005" s="3">
        <v>15</v>
      </c>
      <c r="N1005" s="3">
        <v>2</v>
      </c>
      <c r="O1005" s="3">
        <f>HLOOKUP(O$5,[1]非R能力!$B$8:$F$558,$C1005+1,0)</f>
        <v>1064561.3027118838</v>
      </c>
      <c r="P1005" s="3">
        <f>HLOOKUP(P$5,[1]非R能力!$B$8:$F$558,$C1005+1,0)</f>
        <v>157992.63162766438</v>
      </c>
      <c r="Q1005" s="3">
        <f>HLOOKUP(Q$5,[1]非R能力!$B$8:$F$558,$C1005+1,0)</f>
        <v>88824.419950431329</v>
      </c>
      <c r="R1005" s="3">
        <f>HLOOKUP(R$5,[1]非R能力!$B$8:$F$558,$C1005+1,0)</f>
        <v>26656.06151910753</v>
      </c>
      <c r="S1005" s="3">
        <f>HLOOKUP(S$5,[1]非R能力!$B$8:$F$558,$C1005+1,0)</f>
        <v>36403.76535005754</v>
      </c>
      <c r="T1005" s="3">
        <f>INDEX([1]非R能力!$H$9:$H$558,D1005)</f>
        <v>28991.245929876441</v>
      </c>
      <c r="U1005" s="3">
        <f>IF(E1005="小怪",0,IF(INDEX([1]非R能力!$FK$9:$FK$558,C1005)=0,0,10))</f>
        <v>0</v>
      </c>
      <c r="V1005" s="3">
        <f>IF(E1005="小怪",0,IF(INDEX([1]非R能力!$FH$9:$FH$558,C1005)=0,0,5000))</f>
        <v>0</v>
      </c>
      <c r="W1005" s="3">
        <f>HLOOKUP(W$5,[2]人物技能基础!$O$3:$Q$553,$C1005+1,0)</f>
        <v>3.637142857142857</v>
      </c>
      <c r="X1005" s="3">
        <f>HLOOKUP(X$5,[2]人物技能基础!$O$3:$Q$553,$C1005+1,0)</f>
        <v>2.0186428571428574</v>
      </c>
      <c r="Y1005" s="3">
        <f>HLOOKUP(Y$5,[2]人物技能基础!$O$3:$Q$553,$C1005+1,0)</f>
        <v>99.964285714285708</v>
      </c>
      <c r="Z1005" s="3">
        <f t="shared" si="91"/>
        <v>835252</v>
      </c>
      <c r="AA1005" s="3">
        <f t="shared" si="92"/>
        <v>17764</v>
      </c>
      <c r="AB1005" s="3">
        <f t="shared" si="93"/>
        <v>0</v>
      </c>
      <c r="AC1005" s="3">
        <f t="shared" si="94"/>
        <v>36403</v>
      </c>
      <c r="AD1005" s="3">
        <f t="shared" si="95"/>
        <v>26656</v>
      </c>
    </row>
    <row r="1006" spans="1:30" x14ac:dyDescent="0.15">
      <c r="A1006" s="3">
        <v>1001</v>
      </c>
      <c r="B1006" s="3" t="str">
        <f t="shared" si="90"/>
        <v>关卡1001小怪</v>
      </c>
      <c r="C1006" s="3">
        <f>INDEX([3]关卡!$J$19:$J$2018,A1006)</f>
        <v>377</v>
      </c>
      <c r="D1006" s="3">
        <f>INDEX([3]关卡!$N$19:$N$2018,A1006)</f>
        <v>377</v>
      </c>
      <c r="E1006" s="3" t="s">
        <v>24</v>
      </c>
      <c r="F1006" s="3" t="s">
        <v>26</v>
      </c>
      <c r="G1006" s="3">
        <v>3</v>
      </c>
      <c r="H1006" s="3">
        <v>0</v>
      </c>
      <c r="I1006" s="3">
        <v>0</v>
      </c>
      <c r="J1006" s="4">
        <v>1</v>
      </c>
      <c r="K1006" s="4">
        <v>1</v>
      </c>
      <c r="L1006" s="4">
        <v>2</v>
      </c>
      <c r="M1006" s="3">
        <v>15</v>
      </c>
      <c r="N1006" s="3">
        <v>2</v>
      </c>
      <c r="O1006" s="3">
        <f>HLOOKUP(O$5,[1]非R能力!$B$8:$F$558,$C1006+1,0)</f>
        <v>1064561.3027118838</v>
      </c>
      <c r="P1006" s="3">
        <f>HLOOKUP(P$5,[1]非R能力!$B$8:$F$558,$C1006+1,0)</f>
        <v>157992.63162766438</v>
      </c>
      <c r="Q1006" s="3">
        <f>HLOOKUP(Q$5,[1]非R能力!$B$8:$F$558,$C1006+1,0)</f>
        <v>88824.419950431329</v>
      </c>
      <c r="R1006" s="3">
        <f>HLOOKUP(R$5,[1]非R能力!$B$8:$F$558,$C1006+1,0)</f>
        <v>26656.06151910753</v>
      </c>
      <c r="S1006" s="3">
        <f>HLOOKUP(S$5,[1]非R能力!$B$8:$F$558,$C1006+1,0)</f>
        <v>36403.76535005754</v>
      </c>
      <c r="T1006" s="3">
        <f>INDEX([1]非R能力!$H$9:$H$558,D1006)</f>
        <v>28991.245929876441</v>
      </c>
      <c r="U1006" s="3">
        <f>IF(E1006="小怪",0,IF(INDEX([1]非R能力!$FK$9:$FK$558,C1006)=0,0,10))</f>
        <v>0</v>
      </c>
      <c r="V1006" s="3">
        <f>IF(E1006="小怪",0,IF(INDEX([1]非R能力!$FH$9:$FH$558,C1006)=0,0,5000))</f>
        <v>0</v>
      </c>
      <c r="W1006" s="3">
        <f>HLOOKUP(W$5,[2]人物技能基础!$O$3:$Q$553,$C1006+1,0)</f>
        <v>3.637142857142857</v>
      </c>
      <c r="X1006" s="3">
        <f>HLOOKUP(X$5,[2]人物技能基础!$O$3:$Q$553,$C1006+1,0)</f>
        <v>2.0186428571428574</v>
      </c>
      <c r="Y1006" s="3">
        <f>HLOOKUP(Y$5,[2]人物技能基础!$O$3:$Q$553,$C1006+1,0)</f>
        <v>99.964285714285708</v>
      </c>
      <c r="Z1006" s="3">
        <f t="shared" si="91"/>
        <v>835252</v>
      </c>
      <c r="AA1006" s="3">
        <f t="shared" si="92"/>
        <v>17764</v>
      </c>
      <c r="AB1006" s="3">
        <f t="shared" si="93"/>
        <v>0</v>
      </c>
      <c r="AC1006" s="3">
        <f t="shared" si="94"/>
        <v>36403</v>
      </c>
      <c r="AD1006" s="3">
        <f t="shared" si="95"/>
        <v>26656</v>
      </c>
    </row>
    <row r="1007" spans="1:30" x14ac:dyDescent="0.15">
      <c r="A1007" s="3">
        <v>1002</v>
      </c>
      <c r="B1007" s="3" t="str">
        <f t="shared" si="90"/>
        <v>关卡1002小怪</v>
      </c>
      <c r="C1007" s="3">
        <f>INDEX([3]关卡!$J$19:$J$2018,A1007)</f>
        <v>377</v>
      </c>
      <c r="D1007" s="3">
        <f>INDEX([3]关卡!$N$19:$N$2018,A1007)</f>
        <v>377</v>
      </c>
      <c r="E1007" s="3" t="s">
        <v>24</v>
      </c>
      <c r="F1007" s="3" t="s">
        <v>26</v>
      </c>
      <c r="G1007" s="3">
        <v>3</v>
      </c>
      <c r="H1007" s="3">
        <v>0</v>
      </c>
      <c r="I1007" s="3">
        <v>0</v>
      </c>
      <c r="J1007" s="4">
        <v>1</v>
      </c>
      <c r="K1007" s="4">
        <v>1</v>
      </c>
      <c r="L1007" s="4">
        <v>2</v>
      </c>
      <c r="M1007" s="3">
        <v>15</v>
      </c>
      <c r="N1007" s="3">
        <v>2</v>
      </c>
      <c r="O1007" s="3">
        <f>HLOOKUP(O$5,[1]非R能力!$B$8:$F$558,$C1007+1,0)</f>
        <v>1064561.3027118838</v>
      </c>
      <c r="P1007" s="3">
        <f>HLOOKUP(P$5,[1]非R能力!$B$8:$F$558,$C1007+1,0)</f>
        <v>157992.63162766438</v>
      </c>
      <c r="Q1007" s="3">
        <f>HLOOKUP(Q$5,[1]非R能力!$B$8:$F$558,$C1007+1,0)</f>
        <v>88824.419950431329</v>
      </c>
      <c r="R1007" s="3">
        <f>HLOOKUP(R$5,[1]非R能力!$B$8:$F$558,$C1007+1,0)</f>
        <v>26656.06151910753</v>
      </c>
      <c r="S1007" s="3">
        <f>HLOOKUP(S$5,[1]非R能力!$B$8:$F$558,$C1007+1,0)</f>
        <v>36403.76535005754</v>
      </c>
      <c r="T1007" s="3">
        <f>INDEX([1]非R能力!$H$9:$H$558,D1007)</f>
        <v>28991.245929876441</v>
      </c>
      <c r="U1007" s="3">
        <f>IF(E1007="小怪",0,IF(INDEX([1]非R能力!$FK$9:$FK$558,C1007)=0,0,10))</f>
        <v>0</v>
      </c>
      <c r="V1007" s="3">
        <f>IF(E1007="小怪",0,IF(INDEX([1]非R能力!$FH$9:$FH$558,C1007)=0,0,5000))</f>
        <v>0</v>
      </c>
      <c r="W1007" s="3">
        <f>HLOOKUP(W$5,[2]人物技能基础!$O$3:$Q$553,$C1007+1,0)</f>
        <v>3.637142857142857</v>
      </c>
      <c r="X1007" s="3">
        <f>HLOOKUP(X$5,[2]人物技能基础!$O$3:$Q$553,$C1007+1,0)</f>
        <v>2.0186428571428574</v>
      </c>
      <c r="Y1007" s="3">
        <f>HLOOKUP(Y$5,[2]人物技能基础!$O$3:$Q$553,$C1007+1,0)</f>
        <v>99.964285714285708</v>
      </c>
      <c r="Z1007" s="3">
        <f t="shared" si="91"/>
        <v>835252</v>
      </c>
      <c r="AA1007" s="3">
        <f t="shared" si="92"/>
        <v>17764</v>
      </c>
      <c r="AB1007" s="3">
        <f t="shared" si="93"/>
        <v>0</v>
      </c>
      <c r="AC1007" s="3">
        <f t="shared" si="94"/>
        <v>36403</v>
      </c>
      <c r="AD1007" s="3">
        <f t="shared" si="95"/>
        <v>26656</v>
      </c>
    </row>
    <row r="1008" spans="1:30" x14ac:dyDescent="0.15">
      <c r="A1008" s="3">
        <v>1003</v>
      </c>
      <c r="B1008" s="3" t="str">
        <f t="shared" si="90"/>
        <v>关卡1003小怪</v>
      </c>
      <c r="C1008" s="3">
        <f>INDEX([3]关卡!$J$19:$J$2018,A1008)</f>
        <v>378</v>
      </c>
      <c r="D1008" s="3">
        <f>INDEX([3]关卡!$N$19:$N$2018,A1008)</f>
        <v>378</v>
      </c>
      <c r="E1008" s="3" t="s">
        <v>24</v>
      </c>
      <c r="F1008" s="3" t="s">
        <v>26</v>
      </c>
      <c r="G1008" s="3">
        <v>3</v>
      </c>
      <c r="H1008" s="3">
        <v>0</v>
      </c>
      <c r="I1008" s="3">
        <v>0</v>
      </c>
      <c r="J1008" s="4">
        <v>1</v>
      </c>
      <c r="K1008" s="4">
        <v>1</v>
      </c>
      <c r="L1008" s="4">
        <v>2</v>
      </c>
      <c r="M1008" s="3">
        <v>15</v>
      </c>
      <c r="N1008" s="3">
        <v>2</v>
      </c>
      <c r="O1008" s="3">
        <f>HLOOKUP(O$5,[1]非R能力!$B$8:$F$558,$C1008+1,0)</f>
        <v>1071759.3300676586</v>
      </c>
      <c r="P1008" s="3">
        <f>HLOOKUP(P$5,[1]非R能力!$B$8:$F$558,$C1008+1,0)</f>
        <v>159131.3202705929</v>
      </c>
      <c r="Q1008" s="3">
        <f>HLOOKUP(Q$5,[1]非R能力!$B$8:$F$558,$C1008+1,0)</f>
        <v>89440.25190068502</v>
      </c>
      <c r="R1008" s="3">
        <f>HLOOKUP(R$5,[1]非R能力!$B$8:$F$558,$C1008+1,0)</f>
        <v>26845.036595497961</v>
      </c>
      <c r="S1008" s="3">
        <f>HLOOKUP(S$5,[1]非R能力!$B$8:$F$558,$C1008+1,0)</f>
        <v>36632.263434278095</v>
      </c>
      <c r="T1008" s="3">
        <f>INDEX([1]非R能力!$H$9:$H$558,D1008)</f>
        <v>29165.53579699677</v>
      </c>
      <c r="U1008" s="3">
        <f>IF(E1008="小怪",0,IF(INDEX([1]非R能力!$FK$9:$FK$558,C1008)=0,0,10))</f>
        <v>0</v>
      </c>
      <c r="V1008" s="3">
        <f>IF(E1008="小怪",0,IF(INDEX([1]非R能力!$FH$9:$FH$558,C1008)=0,0,5000))</f>
        <v>0</v>
      </c>
      <c r="W1008" s="3">
        <f>HLOOKUP(W$5,[2]人物技能基础!$O$3:$Q$553,$C1008+1,0)</f>
        <v>3.637142857142857</v>
      </c>
      <c r="X1008" s="3">
        <f>HLOOKUP(X$5,[2]人物技能基础!$O$3:$Q$553,$C1008+1,0)</f>
        <v>2.0186428571428574</v>
      </c>
      <c r="Y1008" s="3">
        <f>HLOOKUP(Y$5,[2]人物技能基础!$O$3:$Q$553,$C1008+1,0)</f>
        <v>99.964285714285708</v>
      </c>
      <c r="Z1008" s="3">
        <f t="shared" si="91"/>
        <v>841187</v>
      </c>
      <c r="AA1008" s="3">
        <f t="shared" si="92"/>
        <v>17888</v>
      </c>
      <c r="AB1008" s="3">
        <f t="shared" si="93"/>
        <v>0</v>
      </c>
      <c r="AC1008" s="3">
        <f t="shared" si="94"/>
        <v>36632</v>
      </c>
      <c r="AD1008" s="3">
        <f t="shared" si="95"/>
        <v>26845</v>
      </c>
    </row>
    <row r="1009" spans="1:30" x14ac:dyDescent="0.15">
      <c r="A1009" s="3">
        <v>1004</v>
      </c>
      <c r="B1009" s="3" t="str">
        <f t="shared" si="90"/>
        <v>关卡1004小怪</v>
      </c>
      <c r="C1009" s="3">
        <f>INDEX([3]关卡!$J$19:$J$2018,A1009)</f>
        <v>378</v>
      </c>
      <c r="D1009" s="3">
        <f>INDEX([3]关卡!$N$19:$N$2018,A1009)</f>
        <v>378</v>
      </c>
      <c r="E1009" s="3" t="s">
        <v>24</v>
      </c>
      <c r="F1009" s="3" t="s">
        <v>26</v>
      </c>
      <c r="G1009" s="3">
        <v>3</v>
      </c>
      <c r="H1009" s="3">
        <v>0</v>
      </c>
      <c r="I1009" s="3">
        <v>0</v>
      </c>
      <c r="J1009" s="4">
        <v>1</v>
      </c>
      <c r="K1009" s="4">
        <v>1</v>
      </c>
      <c r="L1009" s="4">
        <v>2</v>
      </c>
      <c r="M1009" s="3">
        <v>15</v>
      </c>
      <c r="N1009" s="3">
        <v>2</v>
      </c>
      <c r="O1009" s="3">
        <f>HLOOKUP(O$5,[1]非R能力!$B$8:$F$558,$C1009+1,0)</f>
        <v>1071759.3300676586</v>
      </c>
      <c r="P1009" s="3">
        <f>HLOOKUP(P$5,[1]非R能力!$B$8:$F$558,$C1009+1,0)</f>
        <v>159131.3202705929</v>
      </c>
      <c r="Q1009" s="3">
        <f>HLOOKUP(Q$5,[1]非R能力!$B$8:$F$558,$C1009+1,0)</f>
        <v>89440.25190068502</v>
      </c>
      <c r="R1009" s="3">
        <f>HLOOKUP(R$5,[1]非R能力!$B$8:$F$558,$C1009+1,0)</f>
        <v>26845.036595497961</v>
      </c>
      <c r="S1009" s="3">
        <f>HLOOKUP(S$5,[1]非R能力!$B$8:$F$558,$C1009+1,0)</f>
        <v>36632.263434278095</v>
      </c>
      <c r="T1009" s="3">
        <f>INDEX([1]非R能力!$H$9:$H$558,D1009)</f>
        <v>29165.53579699677</v>
      </c>
      <c r="U1009" s="3">
        <f>IF(E1009="小怪",0,IF(INDEX([1]非R能力!$FK$9:$FK$558,C1009)=0,0,10))</f>
        <v>0</v>
      </c>
      <c r="V1009" s="3">
        <f>IF(E1009="小怪",0,IF(INDEX([1]非R能力!$FH$9:$FH$558,C1009)=0,0,5000))</f>
        <v>0</v>
      </c>
      <c r="W1009" s="3">
        <f>HLOOKUP(W$5,[2]人物技能基础!$O$3:$Q$553,$C1009+1,0)</f>
        <v>3.637142857142857</v>
      </c>
      <c r="X1009" s="3">
        <f>HLOOKUP(X$5,[2]人物技能基础!$O$3:$Q$553,$C1009+1,0)</f>
        <v>2.0186428571428574</v>
      </c>
      <c r="Y1009" s="3">
        <f>HLOOKUP(Y$5,[2]人物技能基础!$O$3:$Q$553,$C1009+1,0)</f>
        <v>99.964285714285708</v>
      </c>
      <c r="Z1009" s="3">
        <f t="shared" si="91"/>
        <v>841187</v>
      </c>
      <c r="AA1009" s="3">
        <f t="shared" si="92"/>
        <v>17888</v>
      </c>
      <c r="AB1009" s="3">
        <f t="shared" si="93"/>
        <v>0</v>
      </c>
      <c r="AC1009" s="3">
        <f t="shared" si="94"/>
        <v>36632</v>
      </c>
      <c r="AD1009" s="3">
        <f t="shared" si="95"/>
        <v>26845</v>
      </c>
    </row>
    <row r="1010" spans="1:30" x14ac:dyDescent="0.15">
      <c r="A1010" s="3">
        <v>1005</v>
      </c>
      <c r="B1010" s="3" t="str">
        <f t="shared" si="90"/>
        <v>关卡1005小怪</v>
      </c>
      <c r="C1010" s="3">
        <f>INDEX([3]关卡!$J$19:$J$2018,A1010)</f>
        <v>378</v>
      </c>
      <c r="D1010" s="3">
        <f>INDEX([3]关卡!$N$19:$N$2018,A1010)</f>
        <v>378</v>
      </c>
      <c r="E1010" s="3" t="s">
        <v>24</v>
      </c>
      <c r="F1010" s="3" t="s">
        <v>26</v>
      </c>
      <c r="G1010" s="3">
        <v>3</v>
      </c>
      <c r="H1010" s="3">
        <v>0</v>
      </c>
      <c r="I1010" s="3">
        <v>0</v>
      </c>
      <c r="J1010" s="4">
        <v>1</v>
      </c>
      <c r="K1010" s="4">
        <v>1</v>
      </c>
      <c r="L1010" s="4">
        <v>2</v>
      </c>
      <c r="M1010" s="3">
        <v>15</v>
      </c>
      <c r="N1010" s="3">
        <v>2</v>
      </c>
      <c r="O1010" s="3">
        <f>HLOOKUP(O$5,[1]非R能力!$B$8:$F$558,$C1010+1,0)</f>
        <v>1071759.3300676586</v>
      </c>
      <c r="P1010" s="3">
        <f>HLOOKUP(P$5,[1]非R能力!$B$8:$F$558,$C1010+1,0)</f>
        <v>159131.3202705929</v>
      </c>
      <c r="Q1010" s="3">
        <f>HLOOKUP(Q$5,[1]非R能力!$B$8:$F$558,$C1010+1,0)</f>
        <v>89440.25190068502</v>
      </c>
      <c r="R1010" s="3">
        <f>HLOOKUP(R$5,[1]非R能力!$B$8:$F$558,$C1010+1,0)</f>
        <v>26845.036595497961</v>
      </c>
      <c r="S1010" s="3">
        <f>HLOOKUP(S$5,[1]非R能力!$B$8:$F$558,$C1010+1,0)</f>
        <v>36632.263434278095</v>
      </c>
      <c r="T1010" s="3">
        <f>INDEX([1]非R能力!$H$9:$H$558,D1010)</f>
        <v>29165.53579699677</v>
      </c>
      <c r="U1010" s="3">
        <f>IF(E1010="小怪",0,IF(INDEX([1]非R能力!$FK$9:$FK$558,C1010)=0,0,10))</f>
        <v>0</v>
      </c>
      <c r="V1010" s="3">
        <f>IF(E1010="小怪",0,IF(INDEX([1]非R能力!$FH$9:$FH$558,C1010)=0,0,5000))</f>
        <v>0</v>
      </c>
      <c r="W1010" s="3">
        <f>HLOOKUP(W$5,[2]人物技能基础!$O$3:$Q$553,$C1010+1,0)</f>
        <v>3.637142857142857</v>
      </c>
      <c r="X1010" s="3">
        <f>HLOOKUP(X$5,[2]人物技能基础!$O$3:$Q$553,$C1010+1,0)</f>
        <v>2.0186428571428574</v>
      </c>
      <c r="Y1010" s="3">
        <f>HLOOKUP(Y$5,[2]人物技能基础!$O$3:$Q$553,$C1010+1,0)</f>
        <v>99.964285714285708</v>
      </c>
      <c r="Z1010" s="3">
        <f t="shared" si="91"/>
        <v>841187</v>
      </c>
      <c r="AA1010" s="3">
        <f t="shared" si="92"/>
        <v>17888</v>
      </c>
      <c r="AB1010" s="3">
        <f t="shared" si="93"/>
        <v>0</v>
      </c>
      <c r="AC1010" s="3">
        <f t="shared" si="94"/>
        <v>36632</v>
      </c>
      <c r="AD1010" s="3">
        <f t="shared" si="95"/>
        <v>26845</v>
      </c>
    </row>
    <row r="1011" spans="1:30" x14ac:dyDescent="0.15">
      <c r="A1011" s="3">
        <v>1006</v>
      </c>
      <c r="B1011" s="3" t="str">
        <f t="shared" si="90"/>
        <v>关卡1006小怪</v>
      </c>
      <c r="C1011" s="3">
        <f>INDEX([3]关卡!$J$19:$J$2018,A1011)</f>
        <v>378</v>
      </c>
      <c r="D1011" s="3">
        <f>INDEX([3]关卡!$N$19:$N$2018,A1011)</f>
        <v>378</v>
      </c>
      <c r="E1011" s="3" t="s">
        <v>24</v>
      </c>
      <c r="F1011" s="3" t="s">
        <v>26</v>
      </c>
      <c r="G1011" s="3">
        <v>3</v>
      </c>
      <c r="H1011" s="3">
        <v>0</v>
      </c>
      <c r="I1011" s="3">
        <v>0</v>
      </c>
      <c r="J1011" s="4">
        <v>1</v>
      </c>
      <c r="K1011" s="4">
        <v>1</v>
      </c>
      <c r="L1011" s="4">
        <v>2</v>
      </c>
      <c r="M1011" s="3">
        <v>15</v>
      </c>
      <c r="N1011" s="3">
        <v>2</v>
      </c>
      <c r="O1011" s="3">
        <f>HLOOKUP(O$5,[1]非R能力!$B$8:$F$558,$C1011+1,0)</f>
        <v>1071759.3300676586</v>
      </c>
      <c r="P1011" s="3">
        <f>HLOOKUP(P$5,[1]非R能力!$B$8:$F$558,$C1011+1,0)</f>
        <v>159131.3202705929</v>
      </c>
      <c r="Q1011" s="3">
        <f>HLOOKUP(Q$5,[1]非R能力!$B$8:$F$558,$C1011+1,0)</f>
        <v>89440.25190068502</v>
      </c>
      <c r="R1011" s="3">
        <f>HLOOKUP(R$5,[1]非R能力!$B$8:$F$558,$C1011+1,0)</f>
        <v>26845.036595497961</v>
      </c>
      <c r="S1011" s="3">
        <f>HLOOKUP(S$5,[1]非R能力!$B$8:$F$558,$C1011+1,0)</f>
        <v>36632.263434278095</v>
      </c>
      <c r="T1011" s="3">
        <f>INDEX([1]非R能力!$H$9:$H$558,D1011)</f>
        <v>29165.53579699677</v>
      </c>
      <c r="U1011" s="3">
        <f>IF(E1011="小怪",0,IF(INDEX([1]非R能力!$FK$9:$FK$558,C1011)=0,0,10))</f>
        <v>0</v>
      </c>
      <c r="V1011" s="3">
        <f>IF(E1011="小怪",0,IF(INDEX([1]非R能力!$FH$9:$FH$558,C1011)=0,0,5000))</f>
        <v>0</v>
      </c>
      <c r="W1011" s="3">
        <f>HLOOKUP(W$5,[2]人物技能基础!$O$3:$Q$553,$C1011+1,0)</f>
        <v>3.637142857142857</v>
      </c>
      <c r="X1011" s="3">
        <f>HLOOKUP(X$5,[2]人物技能基础!$O$3:$Q$553,$C1011+1,0)</f>
        <v>2.0186428571428574</v>
      </c>
      <c r="Y1011" s="3">
        <f>HLOOKUP(Y$5,[2]人物技能基础!$O$3:$Q$553,$C1011+1,0)</f>
        <v>99.964285714285708</v>
      </c>
      <c r="Z1011" s="3">
        <f t="shared" si="91"/>
        <v>841187</v>
      </c>
      <c r="AA1011" s="3">
        <f t="shared" si="92"/>
        <v>17888</v>
      </c>
      <c r="AB1011" s="3">
        <f t="shared" si="93"/>
        <v>0</v>
      </c>
      <c r="AC1011" s="3">
        <f t="shared" si="94"/>
        <v>36632</v>
      </c>
      <c r="AD1011" s="3">
        <f t="shared" si="95"/>
        <v>26845</v>
      </c>
    </row>
    <row r="1012" spans="1:30" x14ac:dyDescent="0.15">
      <c r="A1012" s="3">
        <v>1007</v>
      </c>
      <c r="B1012" s="3" t="str">
        <f t="shared" si="90"/>
        <v>关卡1007小怪</v>
      </c>
      <c r="C1012" s="3">
        <f>INDEX([3]关卡!$J$19:$J$2018,A1012)</f>
        <v>378</v>
      </c>
      <c r="D1012" s="3">
        <f>INDEX([3]关卡!$N$19:$N$2018,A1012)</f>
        <v>378</v>
      </c>
      <c r="E1012" s="3" t="s">
        <v>24</v>
      </c>
      <c r="F1012" s="3" t="s">
        <v>26</v>
      </c>
      <c r="G1012" s="3">
        <v>3</v>
      </c>
      <c r="H1012" s="3">
        <v>0</v>
      </c>
      <c r="I1012" s="3">
        <v>0</v>
      </c>
      <c r="J1012" s="4">
        <v>1</v>
      </c>
      <c r="K1012" s="4">
        <v>1</v>
      </c>
      <c r="L1012" s="4">
        <v>2</v>
      </c>
      <c r="M1012" s="3">
        <v>15</v>
      </c>
      <c r="N1012" s="3">
        <v>2</v>
      </c>
      <c r="O1012" s="3">
        <f>HLOOKUP(O$5,[1]非R能力!$B$8:$F$558,$C1012+1,0)</f>
        <v>1071759.3300676586</v>
      </c>
      <c r="P1012" s="3">
        <f>HLOOKUP(P$5,[1]非R能力!$B$8:$F$558,$C1012+1,0)</f>
        <v>159131.3202705929</v>
      </c>
      <c r="Q1012" s="3">
        <f>HLOOKUP(Q$5,[1]非R能力!$B$8:$F$558,$C1012+1,0)</f>
        <v>89440.25190068502</v>
      </c>
      <c r="R1012" s="3">
        <f>HLOOKUP(R$5,[1]非R能力!$B$8:$F$558,$C1012+1,0)</f>
        <v>26845.036595497961</v>
      </c>
      <c r="S1012" s="3">
        <f>HLOOKUP(S$5,[1]非R能力!$B$8:$F$558,$C1012+1,0)</f>
        <v>36632.263434278095</v>
      </c>
      <c r="T1012" s="3">
        <f>INDEX([1]非R能力!$H$9:$H$558,D1012)</f>
        <v>29165.53579699677</v>
      </c>
      <c r="U1012" s="3">
        <f>IF(E1012="小怪",0,IF(INDEX([1]非R能力!$FK$9:$FK$558,C1012)=0,0,10))</f>
        <v>0</v>
      </c>
      <c r="V1012" s="3">
        <f>IF(E1012="小怪",0,IF(INDEX([1]非R能力!$FH$9:$FH$558,C1012)=0,0,5000))</f>
        <v>0</v>
      </c>
      <c r="W1012" s="3">
        <f>HLOOKUP(W$5,[2]人物技能基础!$O$3:$Q$553,$C1012+1,0)</f>
        <v>3.637142857142857</v>
      </c>
      <c r="X1012" s="3">
        <f>HLOOKUP(X$5,[2]人物技能基础!$O$3:$Q$553,$C1012+1,0)</f>
        <v>2.0186428571428574</v>
      </c>
      <c r="Y1012" s="3">
        <f>HLOOKUP(Y$5,[2]人物技能基础!$O$3:$Q$553,$C1012+1,0)</f>
        <v>99.964285714285708</v>
      </c>
      <c r="Z1012" s="3">
        <f t="shared" si="91"/>
        <v>841187</v>
      </c>
      <c r="AA1012" s="3">
        <f t="shared" si="92"/>
        <v>17888</v>
      </c>
      <c r="AB1012" s="3">
        <f t="shared" si="93"/>
        <v>0</v>
      </c>
      <c r="AC1012" s="3">
        <f t="shared" si="94"/>
        <v>36632</v>
      </c>
      <c r="AD1012" s="3">
        <f t="shared" si="95"/>
        <v>26845</v>
      </c>
    </row>
    <row r="1013" spans="1:30" x14ac:dyDescent="0.15">
      <c r="A1013" s="3">
        <v>1008</v>
      </c>
      <c r="B1013" s="3" t="str">
        <f t="shared" si="90"/>
        <v>关卡1008小怪</v>
      </c>
      <c r="C1013" s="3">
        <f>INDEX([3]关卡!$J$19:$J$2018,A1013)</f>
        <v>379</v>
      </c>
      <c r="D1013" s="3">
        <f>INDEX([3]关卡!$N$19:$N$2018,A1013)</f>
        <v>379</v>
      </c>
      <c r="E1013" s="3" t="s">
        <v>24</v>
      </c>
      <c r="F1013" s="3" t="s">
        <v>26</v>
      </c>
      <c r="G1013" s="3">
        <v>3</v>
      </c>
      <c r="H1013" s="3">
        <v>0</v>
      </c>
      <c r="I1013" s="3">
        <v>0</v>
      </c>
      <c r="J1013" s="4">
        <v>1</v>
      </c>
      <c r="K1013" s="4">
        <v>1</v>
      </c>
      <c r="L1013" s="4">
        <v>2</v>
      </c>
      <c r="M1013" s="3">
        <v>15</v>
      </c>
      <c r="N1013" s="3">
        <v>2</v>
      </c>
      <c r="O1013" s="3">
        <f>HLOOKUP(O$5,[1]非R能力!$B$8:$F$558,$C1013+1,0)</f>
        <v>1078949.4663596884</v>
      </c>
      <c r="P1013" s="3">
        <f>HLOOKUP(P$5,[1]非R能力!$B$8:$F$558,$C1013+1,0)</f>
        <v>160253.59084215219</v>
      </c>
      <c r="Q1013" s="3">
        <f>HLOOKUP(Q$5,[1]非R能力!$B$8:$F$558,$C1013+1,0)</f>
        <v>90052.830404564986</v>
      </c>
      <c r="R1013" s="3">
        <f>HLOOKUP(R$5,[1]非R能力!$B$8:$F$558,$C1013+1,0)</f>
        <v>27028.235760179425</v>
      </c>
      <c r="S1013" s="3">
        <f>HLOOKUP(S$5,[1]非R能力!$B$8:$F$558,$C1013+1,0)</f>
        <v>36865.784201474824</v>
      </c>
      <c r="T1013" s="3">
        <f>INDEX([1]非R能力!$H$9:$H$558,D1013)</f>
        <v>29340.65619544846</v>
      </c>
      <c r="U1013" s="3">
        <f>IF(E1013="小怪",0,IF(INDEX([1]非R能力!$FK$9:$FK$558,C1013)=0,0,10))</f>
        <v>0</v>
      </c>
      <c r="V1013" s="3">
        <f>IF(E1013="小怪",0,IF(INDEX([1]非R能力!$FH$9:$FH$558,C1013)=0,0,5000))</f>
        <v>0</v>
      </c>
      <c r="W1013" s="3">
        <f>HLOOKUP(W$5,[2]人物技能基础!$O$3:$Q$553,$C1013+1,0)</f>
        <v>3.637142857142857</v>
      </c>
      <c r="X1013" s="3">
        <f>HLOOKUP(X$5,[2]人物技能基础!$O$3:$Q$553,$C1013+1,0)</f>
        <v>2.0186428571428574</v>
      </c>
      <c r="Y1013" s="3">
        <f>HLOOKUP(Y$5,[2]人物技能基础!$O$3:$Q$553,$C1013+1,0)</f>
        <v>99.964285714285708</v>
      </c>
      <c r="Z1013" s="3">
        <f t="shared" si="91"/>
        <v>847044</v>
      </c>
      <c r="AA1013" s="3">
        <f t="shared" si="92"/>
        <v>18010</v>
      </c>
      <c r="AB1013" s="3">
        <f t="shared" si="93"/>
        <v>0</v>
      </c>
      <c r="AC1013" s="3">
        <f t="shared" si="94"/>
        <v>36865</v>
      </c>
      <c r="AD1013" s="3">
        <f t="shared" si="95"/>
        <v>27028</v>
      </c>
    </row>
    <row r="1014" spans="1:30" x14ac:dyDescent="0.15">
      <c r="A1014" s="3">
        <v>1009</v>
      </c>
      <c r="B1014" s="3" t="str">
        <f t="shared" si="90"/>
        <v>关卡1009小怪</v>
      </c>
      <c r="C1014" s="3">
        <f>INDEX([3]关卡!$J$19:$J$2018,A1014)</f>
        <v>379</v>
      </c>
      <c r="D1014" s="3">
        <f>INDEX([3]关卡!$N$19:$N$2018,A1014)</f>
        <v>379</v>
      </c>
      <c r="E1014" s="3" t="s">
        <v>24</v>
      </c>
      <c r="F1014" s="3" t="s">
        <v>26</v>
      </c>
      <c r="G1014" s="3">
        <v>3</v>
      </c>
      <c r="H1014" s="3">
        <v>0</v>
      </c>
      <c r="I1014" s="3">
        <v>0</v>
      </c>
      <c r="J1014" s="4">
        <v>1</v>
      </c>
      <c r="K1014" s="4">
        <v>1</v>
      </c>
      <c r="L1014" s="4">
        <v>2</v>
      </c>
      <c r="M1014" s="3">
        <v>15</v>
      </c>
      <c r="N1014" s="3">
        <v>2</v>
      </c>
      <c r="O1014" s="3">
        <f>HLOOKUP(O$5,[1]非R能力!$B$8:$F$558,$C1014+1,0)</f>
        <v>1078949.4663596884</v>
      </c>
      <c r="P1014" s="3">
        <f>HLOOKUP(P$5,[1]非R能力!$B$8:$F$558,$C1014+1,0)</f>
        <v>160253.59084215219</v>
      </c>
      <c r="Q1014" s="3">
        <f>HLOOKUP(Q$5,[1]非R能力!$B$8:$F$558,$C1014+1,0)</f>
        <v>90052.830404564986</v>
      </c>
      <c r="R1014" s="3">
        <f>HLOOKUP(R$5,[1]非R能力!$B$8:$F$558,$C1014+1,0)</f>
        <v>27028.235760179425</v>
      </c>
      <c r="S1014" s="3">
        <f>HLOOKUP(S$5,[1]非R能力!$B$8:$F$558,$C1014+1,0)</f>
        <v>36865.784201474824</v>
      </c>
      <c r="T1014" s="3">
        <f>INDEX([1]非R能力!$H$9:$H$558,D1014)</f>
        <v>29340.65619544846</v>
      </c>
      <c r="U1014" s="3">
        <f>IF(E1014="小怪",0,IF(INDEX([1]非R能力!$FK$9:$FK$558,C1014)=0,0,10))</f>
        <v>0</v>
      </c>
      <c r="V1014" s="3">
        <f>IF(E1014="小怪",0,IF(INDEX([1]非R能力!$FH$9:$FH$558,C1014)=0,0,5000))</f>
        <v>0</v>
      </c>
      <c r="W1014" s="3">
        <f>HLOOKUP(W$5,[2]人物技能基础!$O$3:$Q$553,$C1014+1,0)</f>
        <v>3.637142857142857</v>
      </c>
      <c r="X1014" s="3">
        <f>HLOOKUP(X$5,[2]人物技能基础!$O$3:$Q$553,$C1014+1,0)</f>
        <v>2.0186428571428574</v>
      </c>
      <c r="Y1014" s="3">
        <f>HLOOKUP(Y$5,[2]人物技能基础!$O$3:$Q$553,$C1014+1,0)</f>
        <v>99.964285714285708</v>
      </c>
      <c r="Z1014" s="3">
        <f t="shared" si="91"/>
        <v>847044</v>
      </c>
      <c r="AA1014" s="3">
        <f t="shared" si="92"/>
        <v>18010</v>
      </c>
      <c r="AB1014" s="3">
        <f t="shared" si="93"/>
        <v>0</v>
      </c>
      <c r="AC1014" s="3">
        <f t="shared" si="94"/>
        <v>36865</v>
      </c>
      <c r="AD1014" s="3">
        <f t="shared" si="95"/>
        <v>27028</v>
      </c>
    </row>
    <row r="1015" spans="1:30" x14ac:dyDescent="0.15">
      <c r="A1015" s="3">
        <v>1010</v>
      </c>
      <c r="B1015" s="3" t="str">
        <f t="shared" si="90"/>
        <v>关卡1010小怪</v>
      </c>
      <c r="C1015" s="3">
        <f>INDEX([3]关卡!$J$19:$J$2018,A1015)</f>
        <v>379</v>
      </c>
      <c r="D1015" s="3">
        <f>INDEX([3]关卡!$N$19:$N$2018,A1015)</f>
        <v>379</v>
      </c>
      <c r="E1015" s="3" t="s">
        <v>24</v>
      </c>
      <c r="F1015" s="3" t="s">
        <v>26</v>
      </c>
      <c r="G1015" s="3">
        <v>3</v>
      </c>
      <c r="H1015" s="3">
        <v>0</v>
      </c>
      <c r="I1015" s="3">
        <v>0</v>
      </c>
      <c r="J1015" s="4">
        <v>1</v>
      </c>
      <c r="K1015" s="4">
        <v>1</v>
      </c>
      <c r="L1015" s="4">
        <v>2</v>
      </c>
      <c r="M1015" s="3">
        <v>15</v>
      </c>
      <c r="N1015" s="3">
        <v>2</v>
      </c>
      <c r="O1015" s="3">
        <f>HLOOKUP(O$5,[1]非R能力!$B$8:$F$558,$C1015+1,0)</f>
        <v>1078949.4663596884</v>
      </c>
      <c r="P1015" s="3">
        <f>HLOOKUP(P$5,[1]非R能力!$B$8:$F$558,$C1015+1,0)</f>
        <v>160253.59084215219</v>
      </c>
      <c r="Q1015" s="3">
        <f>HLOOKUP(Q$5,[1]非R能力!$B$8:$F$558,$C1015+1,0)</f>
        <v>90052.830404564986</v>
      </c>
      <c r="R1015" s="3">
        <f>HLOOKUP(R$5,[1]非R能力!$B$8:$F$558,$C1015+1,0)</f>
        <v>27028.235760179425</v>
      </c>
      <c r="S1015" s="3">
        <f>HLOOKUP(S$5,[1]非R能力!$B$8:$F$558,$C1015+1,0)</f>
        <v>36865.784201474824</v>
      </c>
      <c r="T1015" s="3">
        <f>INDEX([1]非R能力!$H$9:$H$558,D1015)</f>
        <v>29340.65619544846</v>
      </c>
      <c r="U1015" s="3">
        <f>IF(E1015="小怪",0,IF(INDEX([1]非R能力!$FK$9:$FK$558,C1015)=0,0,10))</f>
        <v>0</v>
      </c>
      <c r="V1015" s="3">
        <f>IF(E1015="小怪",0,IF(INDEX([1]非R能力!$FH$9:$FH$558,C1015)=0,0,5000))</f>
        <v>0</v>
      </c>
      <c r="W1015" s="3">
        <f>HLOOKUP(W$5,[2]人物技能基础!$O$3:$Q$553,$C1015+1,0)</f>
        <v>3.637142857142857</v>
      </c>
      <c r="X1015" s="3">
        <f>HLOOKUP(X$5,[2]人物技能基础!$O$3:$Q$553,$C1015+1,0)</f>
        <v>2.0186428571428574</v>
      </c>
      <c r="Y1015" s="3">
        <f>HLOOKUP(Y$5,[2]人物技能基础!$O$3:$Q$553,$C1015+1,0)</f>
        <v>99.964285714285708</v>
      </c>
      <c r="Z1015" s="3">
        <f t="shared" si="91"/>
        <v>847044</v>
      </c>
      <c r="AA1015" s="3">
        <f t="shared" si="92"/>
        <v>18010</v>
      </c>
      <c r="AB1015" s="3">
        <f t="shared" si="93"/>
        <v>0</v>
      </c>
      <c r="AC1015" s="3">
        <f t="shared" si="94"/>
        <v>36865</v>
      </c>
      <c r="AD1015" s="3">
        <f t="shared" si="95"/>
        <v>27028</v>
      </c>
    </row>
    <row r="1016" spans="1:30" x14ac:dyDescent="0.15">
      <c r="A1016" s="3">
        <v>1011</v>
      </c>
      <c r="B1016" s="3" t="str">
        <f t="shared" si="90"/>
        <v>关卡1011小怪</v>
      </c>
      <c r="C1016" s="3">
        <f>INDEX([3]关卡!$J$19:$J$2018,A1016)</f>
        <v>379</v>
      </c>
      <c r="D1016" s="3">
        <f>INDEX([3]关卡!$N$19:$N$2018,A1016)</f>
        <v>379</v>
      </c>
      <c r="E1016" s="3" t="s">
        <v>24</v>
      </c>
      <c r="F1016" s="3" t="s">
        <v>26</v>
      </c>
      <c r="G1016" s="3">
        <v>3</v>
      </c>
      <c r="H1016" s="3">
        <v>0</v>
      </c>
      <c r="I1016" s="3">
        <v>0</v>
      </c>
      <c r="J1016" s="4">
        <v>1</v>
      </c>
      <c r="K1016" s="4">
        <v>1</v>
      </c>
      <c r="L1016" s="4">
        <v>2</v>
      </c>
      <c r="M1016" s="3">
        <v>15</v>
      </c>
      <c r="N1016" s="3">
        <v>2</v>
      </c>
      <c r="O1016" s="3">
        <f>HLOOKUP(O$5,[1]非R能力!$B$8:$F$558,$C1016+1,0)</f>
        <v>1078949.4663596884</v>
      </c>
      <c r="P1016" s="3">
        <f>HLOOKUP(P$5,[1]非R能力!$B$8:$F$558,$C1016+1,0)</f>
        <v>160253.59084215219</v>
      </c>
      <c r="Q1016" s="3">
        <f>HLOOKUP(Q$5,[1]非R能力!$B$8:$F$558,$C1016+1,0)</f>
        <v>90052.830404564986</v>
      </c>
      <c r="R1016" s="3">
        <f>HLOOKUP(R$5,[1]非R能力!$B$8:$F$558,$C1016+1,0)</f>
        <v>27028.235760179425</v>
      </c>
      <c r="S1016" s="3">
        <f>HLOOKUP(S$5,[1]非R能力!$B$8:$F$558,$C1016+1,0)</f>
        <v>36865.784201474824</v>
      </c>
      <c r="T1016" s="3">
        <f>INDEX([1]非R能力!$H$9:$H$558,D1016)</f>
        <v>29340.65619544846</v>
      </c>
      <c r="U1016" s="3">
        <f>IF(E1016="小怪",0,IF(INDEX([1]非R能力!$FK$9:$FK$558,C1016)=0,0,10))</f>
        <v>0</v>
      </c>
      <c r="V1016" s="3">
        <f>IF(E1016="小怪",0,IF(INDEX([1]非R能力!$FH$9:$FH$558,C1016)=0,0,5000))</f>
        <v>0</v>
      </c>
      <c r="W1016" s="3">
        <f>HLOOKUP(W$5,[2]人物技能基础!$O$3:$Q$553,$C1016+1,0)</f>
        <v>3.637142857142857</v>
      </c>
      <c r="X1016" s="3">
        <f>HLOOKUP(X$5,[2]人物技能基础!$O$3:$Q$553,$C1016+1,0)</f>
        <v>2.0186428571428574</v>
      </c>
      <c r="Y1016" s="3">
        <f>HLOOKUP(Y$5,[2]人物技能基础!$O$3:$Q$553,$C1016+1,0)</f>
        <v>99.964285714285708</v>
      </c>
      <c r="Z1016" s="3">
        <f t="shared" si="91"/>
        <v>847044</v>
      </c>
      <c r="AA1016" s="3">
        <f t="shared" si="92"/>
        <v>18010</v>
      </c>
      <c r="AB1016" s="3">
        <f t="shared" si="93"/>
        <v>0</v>
      </c>
      <c r="AC1016" s="3">
        <f t="shared" si="94"/>
        <v>36865</v>
      </c>
      <c r="AD1016" s="3">
        <f t="shared" si="95"/>
        <v>27028</v>
      </c>
    </row>
    <row r="1017" spans="1:30" x14ac:dyDescent="0.15">
      <c r="A1017" s="3">
        <v>1012</v>
      </c>
      <c r="B1017" s="3" t="str">
        <f t="shared" si="90"/>
        <v>关卡1012小怪</v>
      </c>
      <c r="C1017" s="3">
        <f>INDEX([3]关卡!$J$19:$J$2018,A1017)</f>
        <v>380</v>
      </c>
      <c r="D1017" s="3">
        <f>INDEX([3]关卡!$N$19:$N$2018,A1017)</f>
        <v>380</v>
      </c>
      <c r="E1017" s="3" t="s">
        <v>24</v>
      </c>
      <c r="F1017" s="3" t="s">
        <v>26</v>
      </c>
      <c r="G1017" s="3">
        <v>3</v>
      </c>
      <c r="H1017" s="3">
        <v>0</v>
      </c>
      <c r="I1017" s="3">
        <v>0</v>
      </c>
      <c r="J1017" s="4">
        <v>1</v>
      </c>
      <c r="K1017" s="4">
        <v>1</v>
      </c>
      <c r="L1017" s="4">
        <v>2</v>
      </c>
      <c r="M1017" s="3">
        <v>15</v>
      </c>
      <c r="N1017" s="3">
        <v>2</v>
      </c>
      <c r="O1017" s="3">
        <f>HLOOKUP(O$5,[1]非R能力!$B$8:$F$558,$C1017+1,0)</f>
        <v>1083867.0417634707</v>
      </c>
      <c r="P1017" s="3">
        <f>HLOOKUP(P$5,[1]非R能力!$B$8:$F$558,$C1017+1,0)</f>
        <v>160907.04929761984</v>
      </c>
      <c r="Q1017" s="3">
        <f>HLOOKUP(Q$5,[1]非R能力!$B$8:$F$558,$C1017+1,0)</f>
        <v>90362.594158283493</v>
      </c>
      <c r="R1017" s="3">
        <f>HLOOKUP(R$5,[1]非R能力!$B$8:$F$558,$C1017+1,0)</f>
        <v>27121.580946469701</v>
      </c>
      <c r="S1017" s="3">
        <f>HLOOKUP(S$5,[1]非R能力!$B$8:$F$558,$C1017+1,0)</f>
        <v>36992.928722213954</v>
      </c>
      <c r="T1017" s="3">
        <f>INDEX([1]非R能力!$H$9:$H$558,D1017)</f>
        <v>29516.610235475717</v>
      </c>
      <c r="U1017" s="3">
        <f>IF(E1017="小怪",0,IF(INDEX([1]非R能力!$FK$9:$FK$558,C1017)=0,0,10))</f>
        <v>0</v>
      </c>
      <c r="V1017" s="3">
        <f>IF(E1017="小怪",0,IF(INDEX([1]非R能力!$FH$9:$FH$558,C1017)=0,0,5000))</f>
        <v>0</v>
      </c>
      <c r="W1017" s="3">
        <f>HLOOKUP(W$5,[2]人物技能基础!$O$3:$Q$553,$C1017+1,0)</f>
        <v>3.637142857142857</v>
      </c>
      <c r="X1017" s="3">
        <f>HLOOKUP(X$5,[2]人物技能基础!$O$3:$Q$553,$C1017+1,0)</f>
        <v>2.0186428571428574</v>
      </c>
      <c r="Y1017" s="3">
        <f>HLOOKUP(Y$5,[2]人物技能基础!$O$3:$Q$553,$C1017+1,0)</f>
        <v>99.964285714285708</v>
      </c>
      <c r="Z1017" s="3">
        <f t="shared" si="91"/>
        <v>850633</v>
      </c>
      <c r="AA1017" s="3">
        <f t="shared" si="92"/>
        <v>18072</v>
      </c>
      <c r="AB1017" s="3">
        <f t="shared" si="93"/>
        <v>0</v>
      </c>
      <c r="AC1017" s="3">
        <f t="shared" si="94"/>
        <v>36992</v>
      </c>
      <c r="AD1017" s="3">
        <f t="shared" si="95"/>
        <v>27121</v>
      </c>
    </row>
    <row r="1018" spans="1:30" x14ac:dyDescent="0.15">
      <c r="A1018" s="3">
        <v>1013</v>
      </c>
      <c r="B1018" s="3" t="str">
        <f t="shared" si="90"/>
        <v>关卡1013小怪</v>
      </c>
      <c r="C1018" s="3">
        <f>INDEX([3]关卡!$J$19:$J$2018,A1018)</f>
        <v>380</v>
      </c>
      <c r="D1018" s="3">
        <f>INDEX([3]关卡!$N$19:$N$2018,A1018)</f>
        <v>380</v>
      </c>
      <c r="E1018" s="3" t="s">
        <v>24</v>
      </c>
      <c r="F1018" s="3" t="s">
        <v>26</v>
      </c>
      <c r="G1018" s="3">
        <v>3</v>
      </c>
      <c r="H1018" s="3">
        <v>0</v>
      </c>
      <c r="I1018" s="3">
        <v>0</v>
      </c>
      <c r="J1018" s="4">
        <v>1</v>
      </c>
      <c r="K1018" s="4">
        <v>1</v>
      </c>
      <c r="L1018" s="4">
        <v>2</v>
      </c>
      <c r="M1018" s="3">
        <v>15</v>
      </c>
      <c r="N1018" s="3">
        <v>2</v>
      </c>
      <c r="O1018" s="3">
        <f>HLOOKUP(O$5,[1]非R能力!$B$8:$F$558,$C1018+1,0)</f>
        <v>1083867.0417634707</v>
      </c>
      <c r="P1018" s="3">
        <f>HLOOKUP(P$5,[1]非R能力!$B$8:$F$558,$C1018+1,0)</f>
        <v>160907.04929761984</v>
      </c>
      <c r="Q1018" s="3">
        <f>HLOOKUP(Q$5,[1]非R能力!$B$8:$F$558,$C1018+1,0)</f>
        <v>90362.594158283493</v>
      </c>
      <c r="R1018" s="3">
        <f>HLOOKUP(R$5,[1]非R能力!$B$8:$F$558,$C1018+1,0)</f>
        <v>27121.580946469701</v>
      </c>
      <c r="S1018" s="3">
        <f>HLOOKUP(S$5,[1]非R能力!$B$8:$F$558,$C1018+1,0)</f>
        <v>36992.928722213954</v>
      </c>
      <c r="T1018" s="3">
        <f>INDEX([1]非R能力!$H$9:$H$558,D1018)</f>
        <v>29516.610235475717</v>
      </c>
      <c r="U1018" s="3">
        <f>IF(E1018="小怪",0,IF(INDEX([1]非R能力!$FK$9:$FK$558,C1018)=0,0,10))</f>
        <v>0</v>
      </c>
      <c r="V1018" s="3">
        <f>IF(E1018="小怪",0,IF(INDEX([1]非R能力!$FH$9:$FH$558,C1018)=0,0,5000))</f>
        <v>0</v>
      </c>
      <c r="W1018" s="3">
        <f>HLOOKUP(W$5,[2]人物技能基础!$O$3:$Q$553,$C1018+1,0)</f>
        <v>3.637142857142857</v>
      </c>
      <c r="X1018" s="3">
        <f>HLOOKUP(X$5,[2]人物技能基础!$O$3:$Q$553,$C1018+1,0)</f>
        <v>2.0186428571428574</v>
      </c>
      <c r="Y1018" s="3">
        <f>HLOOKUP(Y$5,[2]人物技能基础!$O$3:$Q$553,$C1018+1,0)</f>
        <v>99.964285714285708</v>
      </c>
      <c r="Z1018" s="3">
        <f t="shared" si="91"/>
        <v>850633</v>
      </c>
      <c r="AA1018" s="3">
        <f t="shared" si="92"/>
        <v>18072</v>
      </c>
      <c r="AB1018" s="3">
        <f t="shared" si="93"/>
        <v>0</v>
      </c>
      <c r="AC1018" s="3">
        <f t="shared" si="94"/>
        <v>36992</v>
      </c>
      <c r="AD1018" s="3">
        <f t="shared" si="95"/>
        <v>27121</v>
      </c>
    </row>
    <row r="1019" spans="1:30" x14ac:dyDescent="0.15">
      <c r="A1019" s="3">
        <v>1014</v>
      </c>
      <c r="B1019" s="3" t="str">
        <f t="shared" si="90"/>
        <v>关卡1014小怪</v>
      </c>
      <c r="C1019" s="3">
        <f>INDEX([3]关卡!$J$19:$J$2018,A1019)</f>
        <v>380</v>
      </c>
      <c r="D1019" s="3">
        <f>INDEX([3]关卡!$N$19:$N$2018,A1019)</f>
        <v>380</v>
      </c>
      <c r="E1019" s="3" t="s">
        <v>24</v>
      </c>
      <c r="F1019" s="3" t="s">
        <v>26</v>
      </c>
      <c r="G1019" s="3">
        <v>3</v>
      </c>
      <c r="H1019" s="3">
        <v>0</v>
      </c>
      <c r="I1019" s="3">
        <v>0</v>
      </c>
      <c r="J1019" s="4">
        <v>1</v>
      </c>
      <c r="K1019" s="4">
        <v>1</v>
      </c>
      <c r="L1019" s="4">
        <v>2</v>
      </c>
      <c r="M1019" s="3">
        <v>15</v>
      </c>
      <c r="N1019" s="3">
        <v>2</v>
      </c>
      <c r="O1019" s="3">
        <f>HLOOKUP(O$5,[1]非R能力!$B$8:$F$558,$C1019+1,0)</f>
        <v>1083867.0417634707</v>
      </c>
      <c r="P1019" s="3">
        <f>HLOOKUP(P$5,[1]非R能力!$B$8:$F$558,$C1019+1,0)</f>
        <v>160907.04929761984</v>
      </c>
      <c r="Q1019" s="3">
        <f>HLOOKUP(Q$5,[1]非R能力!$B$8:$F$558,$C1019+1,0)</f>
        <v>90362.594158283493</v>
      </c>
      <c r="R1019" s="3">
        <f>HLOOKUP(R$5,[1]非R能力!$B$8:$F$558,$C1019+1,0)</f>
        <v>27121.580946469701</v>
      </c>
      <c r="S1019" s="3">
        <f>HLOOKUP(S$5,[1]非R能力!$B$8:$F$558,$C1019+1,0)</f>
        <v>36992.928722213954</v>
      </c>
      <c r="T1019" s="3">
        <f>INDEX([1]非R能力!$H$9:$H$558,D1019)</f>
        <v>29516.610235475717</v>
      </c>
      <c r="U1019" s="3">
        <f>IF(E1019="小怪",0,IF(INDEX([1]非R能力!$FK$9:$FK$558,C1019)=0,0,10))</f>
        <v>0</v>
      </c>
      <c r="V1019" s="3">
        <f>IF(E1019="小怪",0,IF(INDEX([1]非R能力!$FH$9:$FH$558,C1019)=0,0,5000))</f>
        <v>0</v>
      </c>
      <c r="W1019" s="3">
        <f>HLOOKUP(W$5,[2]人物技能基础!$O$3:$Q$553,$C1019+1,0)</f>
        <v>3.637142857142857</v>
      </c>
      <c r="X1019" s="3">
        <f>HLOOKUP(X$5,[2]人物技能基础!$O$3:$Q$553,$C1019+1,0)</f>
        <v>2.0186428571428574</v>
      </c>
      <c r="Y1019" s="3">
        <f>HLOOKUP(Y$5,[2]人物技能基础!$O$3:$Q$553,$C1019+1,0)</f>
        <v>99.964285714285708</v>
      </c>
      <c r="Z1019" s="3">
        <f t="shared" si="91"/>
        <v>850633</v>
      </c>
      <c r="AA1019" s="3">
        <f t="shared" si="92"/>
        <v>18072</v>
      </c>
      <c r="AB1019" s="3">
        <f t="shared" si="93"/>
        <v>0</v>
      </c>
      <c r="AC1019" s="3">
        <f t="shared" si="94"/>
        <v>36992</v>
      </c>
      <c r="AD1019" s="3">
        <f t="shared" si="95"/>
        <v>27121</v>
      </c>
    </row>
    <row r="1020" spans="1:30" x14ac:dyDescent="0.15">
      <c r="A1020" s="3">
        <v>1015</v>
      </c>
      <c r="B1020" s="3" t="str">
        <f t="shared" si="90"/>
        <v>关卡1015小怪</v>
      </c>
      <c r="C1020" s="3">
        <f>INDEX([3]关卡!$J$19:$J$2018,A1020)</f>
        <v>380</v>
      </c>
      <c r="D1020" s="3">
        <f>INDEX([3]关卡!$N$19:$N$2018,A1020)</f>
        <v>380</v>
      </c>
      <c r="E1020" s="3" t="s">
        <v>24</v>
      </c>
      <c r="F1020" s="3" t="s">
        <v>26</v>
      </c>
      <c r="G1020" s="3">
        <v>3</v>
      </c>
      <c r="H1020" s="3">
        <v>0</v>
      </c>
      <c r="I1020" s="3">
        <v>0</v>
      </c>
      <c r="J1020" s="4">
        <v>1</v>
      </c>
      <c r="K1020" s="4">
        <v>1</v>
      </c>
      <c r="L1020" s="4">
        <v>2</v>
      </c>
      <c r="M1020" s="3">
        <v>15</v>
      </c>
      <c r="N1020" s="3">
        <v>2</v>
      </c>
      <c r="O1020" s="3">
        <f>HLOOKUP(O$5,[1]非R能力!$B$8:$F$558,$C1020+1,0)</f>
        <v>1083867.0417634707</v>
      </c>
      <c r="P1020" s="3">
        <f>HLOOKUP(P$5,[1]非R能力!$B$8:$F$558,$C1020+1,0)</f>
        <v>160907.04929761984</v>
      </c>
      <c r="Q1020" s="3">
        <f>HLOOKUP(Q$5,[1]非R能力!$B$8:$F$558,$C1020+1,0)</f>
        <v>90362.594158283493</v>
      </c>
      <c r="R1020" s="3">
        <f>HLOOKUP(R$5,[1]非R能力!$B$8:$F$558,$C1020+1,0)</f>
        <v>27121.580946469701</v>
      </c>
      <c r="S1020" s="3">
        <f>HLOOKUP(S$5,[1]非R能力!$B$8:$F$558,$C1020+1,0)</f>
        <v>36992.928722213954</v>
      </c>
      <c r="T1020" s="3">
        <f>INDEX([1]非R能力!$H$9:$H$558,D1020)</f>
        <v>29516.610235475717</v>
      </c>
      <c r="U1020" s="3">
        <f>IF(E1020="小怪",0,IF(INDEX([1]非R能力!$FK$9:$FK$558,C1020)=0,0,10))</f>
        <v>0</v>
      </c>
      <c r="V1020" s="3">
        <f>IF(E1020="小怪",0,IF(INDEX([1]非R能力!$FH$9:$FH$558,C1020)=0,0,5000))</f>
        <v>0</v>
      </c>
      <c r="W1020" s="3">
        <f>HLOOKUP(W$5,[2]人物技能基础!$O$3:$Q$553,$C1020+1,0)</f>
        <v>3.637142857142857</v>
      </c>
      <c r="X1020" s="3">
        <f>HLOOKUP(X$5,[2]人物技能基础!$O$3:$Q$553,$C1020+1,0)</f>
        <v>2.0186428571428574</v>
      </c>
      <c r="Y1020" s="3">
        <f>HLOOKUP(Y$5,[2]人物技能基础!$O$3:$Q$553,$C1020+1,0)</f>
        <v>99.964285714285708</v>
      </c>
      <c r="Z1020" s="3">
        <f t="shared" si="91"/>
        <v>850633</v>
      </c>
      <c r="AA1020" s="3">
        <f t="shared" si="92"/>
        <v>18072</v>
      </c>
      <c r="AB1020" s="3">
        <f t="shared" si="93"/>
        <v>0</v>
      </c>
      <c r="AC1020" s="3">
        <f t="shared" si="94"/>
        <v>36992</v>
      </c>
      <c r="AD1020" s="3">
        <f t="shared" si="95"/>
        <v>27121</v>
      </c>
    </row>
    <row r="1021" spans="1:30" x14ac:dyDescent="0.15">
      <c r="A1021" s="3">
        <v>1016</v>
      </c>
      <c r="B1021" s="3" t="str">
        <f t="shared" si="90"/>
        <v>关卡1016小怪</v>
      </c>
      <c r="C1021" s="3">
        <f>INDEX([3]关卡!$J$19:$J$2018,A1021)</f>
        <v>381</v>
      </c>
      <c r="D1021" s="3">
        <f>INDEX([3]关卡!$N$19:$N$2018,A1021)</f>
        <v>381</v>
      </c>
      <c r="E1021" s="3" t="s">
        <v>24</v>
      </c>
      <c r="F1021" s="3" t="s">
        <v>26</v>
      </c>
      <c r="G1021" s="3">
        <v>3</v>
      </c>
      <c r="H1021" s="3">
        <v>0</v>
      </c>
      <c r="I1021" s="3">
        <v>0</v>
      </c>
      <c r="J1021" s="4">
        <v>1</v>
      </c>
      <c r="K1021" s="4">
        <v>1</v>
      </c>
      <c r="L1021" s="4">
        <v>2</v>
      </c>
      <c r="M1021" s="3">
        <v>15</v>
      </c>
      <c r="N1021" s="3">
        <v>2</v>
      </c>
      <c r="O1021" s="3">
        <f>HLOOKUP(O$5,[1]非R能力!$B$8:$F$558,$C1021+1,0)</f>
        <v>1089065.0223459336</v>
      </c>
      <c r="P1021" s="3">
        <f>HLOOKUP(P$5,[1]非R能力!$B$8:$F$558,$C1021+1,0)</f>
        <v>161595.11096272871</v>
      </c>
      <c r="Q1021" s="3">
        <f>HLOOKUP(Q$5,[1]非R能力!$B$8:$F$558,$C1021+1,0)</f>
        <v>90663.611308966429</v>
      </c>
      <c r="R1021" s="3">
        <f>HLOOKUP(R$5,[1]非R能力!$B$8:$F$558,$C1021+1,0)</f>
        <v>27217.316157133922</v>
      </c>
      <c r="S1021" s="3">
        <f>HLOOKUP(S$5,[1]非R能力!$B$8:$F$558,$C1021+1,0)</f>
        <v>37107.100515915088</v>
      </c>
      <c r="T1021" s="3">
        <f>INDEX([1]非R能力!$H$9:$H$558,D1021)</f>
        <v>29693.401033469476</v>
      </c>
      <c r="U1021" s="3">
        <f>IF(E1021="小怪",0,IF(INDEX([1]非R能力!$FK$9:$FK$558,C1021)=0,0,10))</f>
        <v>0</v>
      </c>
      <c r="V1021" s="3">
        <f>IF(E1021="小怪",0,IF(INDEX([1]非R能力!$FH$9:$FH$558,C1021)=0,0,5000))</f>
        <v>0</v>
      </c>
      <c r="W1021" s="3">
        <f>HLOOKUP(W$5,[2]人物技能基础!$O$3:$Q$553,$C1021+1,0)</f>
        <v>3.637142857142857</v>
      </c>
      <c r="X1021" s="3">
        <f>HLOOKUP(X$5,[2]人物技能基础!$O$3:$Q$553,$C1021+1,0)</f>
        <v>2.0186428571428574</v>
      </c>
      <c r="Y1021" s="3">
        <f>HLOOKUP(Y$5,[2]人物技能基础!$O$3:$Q$553,$C1021+1,0)</f>
        <v>99.964285714285708</v>
      </c>
      <c r="Z1021" s="3">
        <f t="shared" si="91"/>
        <v>854390</v>
      </c>
      <c r="AA1021" s="3">
        <f t="shared" si="92"/>
        <v>18132</v>
      </c>
      <c r="AB1021" s="3">
        <f t="shared" si="93"/>
        <v>0</v>
      </c>
      <c r="AC1021" s="3">
        <f t="shared" si="94"/>
        <v>37107</v>
      </c>
      <c r="AD1021" s="3">
        <f t="shared" si="95"/>
        <v>27217</v>
      </c>
    </row>
    <row r="1022" spans="1:30" x14ac:dyDescent="0.15">
      <c r="A1022" s="3">
        <v>1017</v>
      </c>
      <c r="B1022" s="3" t="str">
        <f t="shared" si="90"/>
        <v>关卡1017小怪</v>
      </c>
      <c r="C1022" s="3">
        <f>INDEX([3]关卡!$J$19:$J$2018,A1022)</f>
        <v>381</v>
      </c>
      <c r="D1022" s="3">
        <f>INDEX([3]关卡!$N$19:$N$2018,A1022)</f>
        <v>381</v>
      </c>
      <c r="E1022" s="3" t="s">
        <v>24</v>
      </c>
      <c r="F1022" s="3" t="s">
        <v>26</v>
      </c>
      <c r="G1022" s="3">
        <v>3</v>
      </c>
      <c r="H1022" s="3">
        <v>0</v>
      </c>
      <c r="I1022" s="3">
        <v>0</v>
      </c>
      <c r="J1022" s="4">
        <v>1</v>
      </c>
      <c r="K1022" s="4">
        <v>1</v>
      </c>
      <c r="L1022" s="4">
        <v>2</v>
      </c>
      <c r="M1022" s="3">
        <v>15</v>
      </c>
      <c r="N1022" s="3">
        <v>2</v>
      </c>
      <c r="O1022" s="3">
        <f>HLOOKUP(O$5,[1]非R能力!$B$8:$F$558,$C1022+1,0)</f>
        <v>1089065.0223459336</v>
      </c>
      <c r="P1022" s="3">
        <f>HLOOKUP(P$5,[1]非R能力!$B$8:$F$558,$C1022+1,0)</f>
        <v>161595.11096272871</v>
      </c>
      <c r="Q1022" s="3">
        <f>HLOOKUP(Q$5,[1]非R能力!$B$8:$F$558,$C1022+1,0)</f>
        <v>90663.611308966429</v>
      </c>
      <c r="R1022" s="3">
        <f>HLOOKUP(R$5,[1]非R能力!$B$8:$F$558,$C1022+1,0)</f>
        <v>27217.316157133922</v>
      </c>
      <c r="S1022" s="3">
        <f>HLOOKUP(S$5,[1]非R能力!$B$8:$F$558,$C1022+1,0)</f>
        <v>37107.100515915088</v>
      </c>
      <c r="T1022" s="3">
        <f>INDEX([1]非R能力!$H$9:$H$558,D1022)</f>
        <v>29693.401033469476</v>
      </c>
      <c r="U1022" s="3">
        <f>IF(E1022="小怪",0,IF(INDEX([1]非R能力!$FK$9:$FK$558,C1022)=0,0,10))</f>
        <v>0</v>
      </c>
      <c r="V1022" s="3">
        <f>IF(E1022="小怪",0,IF(INDEX([1]非R能力!$FH$9:$FH$558,C1022)=0,0,5000))</f>
        <v>0</v>
      </c>
      <c r="W1022" s="3">
        <f>HLOOKUP(W$5,[2]人物技能基础!$O$3:$Q$553,$C1022+1,0)</f>
        <v>3.637142857142857</v>
      </c>
      <c r="X1022" s="3">
        <f>HLOOKUP(X$5,[2]人物技能基础!$O$3:$Q$553,$C1022+1,0)</f>
        <v>2.0186428571428574</v>
      </c>
      <c r="Y1022" s="3">
        <f>HLOOKUP(Y$5,[2]人物技能基础!$O$3:$Q$553,$C1022+1,0)</f>
        <v>99.964285714285708</v>
      </c>
      <c r="Z1022" s="3">
        <f t="shared" si="91"/>
        <v>854390</v>
      </c>
      <c r="AA1022" s="3">
        <f t="shared" si="92"/>
        <v>18132</v>
      </c>
      <c r="AB1022" s="3">
        <f t="shared" si="93"/>
        <v>0</v>
      </c>
      <c r="AC1022" s="3">
        <f t="shared" si="94"/>
        <v>37107</v>
      </c>
      <c r="AD1022" s="3">
        <f t="shared" si="95"/>
        <v>27217</v>
      </c>
    </row>
    <row r="1023" spans="1:30" x14ac:dyDescent="0.15">
      <c r="A1023" s="3">
        <v>1018</v>
      </c>
      <c r="B1023" s="3" t="str">
        <f t="shared" si="90"/>
        <v>关卡1018小怪</v>
      </c>
      <c r="C1023" s="3">
        <f>INDEX([3]关卡!$J$19:$J$2018,A1023)</f>
        <v>381</v>
      </c>
      <c r="D1023" s="3">
        <f>INDEX([3]关卡!$N$19:$N$2018,A1023)</f>
        <v>381</v>
      </c>
      <c r="E1023" s="3" t="s">
        <v>24</v>
      </c>
      <c r="F1023" s="3" t="s">
        <v>26</v>
      </c>
      <c r="G1023" s="3">
        <v>3</v>
      </c>
      <c r="H1023" s="3">
        <v>0</v>
      </c>
      <c r="I1023" s="3">
        <v>0</v>
      </c>
      <c r="J1023" s="4">
        <v>1</v>
      </c>
      <c r="K1023" s="4">
        <v>1</v>
      </c>
      <c r="L1023" s="4">
        <v>2</v>
      </c>
      <c r="M1023" s="3">
        <v>15</v>
      </c>
      <c r="N1023" s="3">
        <v>2</v>
      </c>
      <c r="O1023" s="3">
        <f>HLOOKUP(O$5,[1]非R能力!$B$8:$F$558,$C1023+1,0)</f>
        <v>1089065.0223459336</v>
      </c>
      <c r="P1023" s="3">
        <f>HLOOKUP(P$5,[1]非R能力!$B$8:$F$558,$C1023+1,0)</f>
        <v>161595.11096272871</v>
      </c>
      <c r="Q1023" s="3">
        <f>HLOOKUP(Q$5,[1]非R能力!$B$8:$F$558,$C1023+1,0)</f>
        <v>90663.611308966429</v>
      </c>
      <c r="R1023" s="3">
        <f>HLOOKUP(R$5,[1]非R能力!$B$8:$F$558,$C1023+1,0)</f>
        <v>27217.316157133922</v>
      </c>
      <c r="S1023" s="3">
        <f>HLOOKUP(S$5,[1]非R能力!$B$8:$F$558,$C1023+1,0)</f>
        <v>37107.100515915088</v>
      </c>
      <c r="T1023" s="3">
        <f>INDEX([1]非R能力!$H$9:$H$558,D1023)</f>
        <v>29693.401033469476</v>
      </c>
      <c r="U1023" s="3">
        <f>IF(E1023="小怪",0,IF(INDEX([1]非R能力!$FK$9:$FK$558,C1023)=0,0,10))</f>
        <v>0</v>
      </c>
      <c r="V1023" s="3">
        <f>IF(E1023="小怪",0,IF(INDEX([1]非R能力!$FH$9:$FH$558,C1023)=0,0,5000))</f>
        <v>0</v>
      </c>
      <c r="W1023" s="3">
        <f>HLOOKUP(W$5,[2]人物技能基础!$O$3:$Q$553,$C1023+1,0)</f>
        <v>3.637142857142857</v>
      </c>
      <c r="X1023" s="3">
        <f>HLOOKUP(X$5,[2]人物技能基础!$O$3:$Q$553,$C1023+1,0)</f>
        <v>2.0186428571428574</v>
      </c>
      <c r="Y1023" s="3">
        <f>HLOOKUP(Y$5,[2]人物技能基础!$O$3:$Q$553,$C1023+1,0)</f>
        <v>99.964285714285708</v>
      </c>
      <c r="Z1023" s="3">
        <f t="shared" si="91"/>
        <v>854390</v>
      </c>
      <c r="AA1023" s="3">
        <f t="shared" si="92"/>
        <v>18132</v>
      </c>
      <c r="AB1023" s="3">
        <f t="shared" si="93"/>
        <v>0</v>
      </c>
      <c r="AC1023" s="3">
        <f t="shared" si="94"/>
        <v>37107</v>
      </c>
      <c r="AD1023" s="3">
        <f t="shared" si="95"/>
        <v>27217</v>
      </c>
    </row>
    <row r="1024" spans="1:30" x14ac:dyDescent="0.15">
      <c r="A1024" s="3">
        <v>1019</v>
      </c>
      <c r="B1024" s="3" t="str">
        <f t="shared" si="90"/>
        <v>关卡1019小怪</v>
      </c>
      <c r="C1024" s="3">
        <f>INDEX([3]关卡!$J$19:$J$2018,A1024)</f>
        <v>381</v>
      </c>
      <c r="D1024" s="3">
        <f>INDEX([3]关卡!$N$19:$N$2018,A1024)</f>
        <v>381</v>
      </c>
      <c r="E1024" s="3" t="s">
        <v>24</v>
      </c>
      <c r="F1024" s="3" t="s">
        <v>26</v>
      </c>
      <c r="G1024" s="3">
        <v>3</v>
      </c>
      <c r="H1024" s="3">
        <v>0</v>
      </c>
      <c r="I1024" s="3">
        <v>0</v>
      </c>
      <c r="J1024" s="4">
        <v>1</v>
      </c>
      <c r="K1024" s="4">
        <v>1</v>
      </c>
      <c r="L1024" s="4">
        <v>2</v>
      </c>
      <c r="M1024" s="3">
        <v>15</v>
      </c>
      <c r="N1024" s="3">
        <v>2</v>
      </c>
      <c r="O1024" s="3">
        <f>HLOOKUP(O$5,[1]非R能力!$B$8:$F$558,$C1024+1,0)</f>
        <v>1089065.0223459336</v>
      </c>
      <c r="P1024" s="3">
        <f>HLOOKUP(P$5,[1]非R能力!$B$8:$F$558,$C1024+1,0)</f>
        <v>161595.11096272871</v>
      </c>
      <c r="Q1024" s="3">
        <f>HLOOKUP(Q$5,[1]非R能力!$B$8:$F$558,$C1024+1,0)</f>
        <v>90663.611308966429</v>
      </c>
      <c r="R1024" s="3">
        <f>HLOOKUP(R$5,[1]非R能力!$B$8:$F$558,$C1024+1,0)</f>
        <v>27217.316157133922</v>
      </c>
      <c r="S1024" s="3">
        <f>HLOOKUP(S$5,[1]非R能力!$B$8:$F$558,$C1024+1,0)</f>
        <v>37107.100515915088</v>
      </c>
      <c r="T1024" s="3">
        <f>INDEX([1]非R能力!$H$9:$H$558,D1024)</f>
        <v>29693.401033469476</v>
      </c>
      <c r="U1024" s="3">
        <f>IF(E1024="小怪",0,IF(INDEX([1]非R能力!$FK$9:$FK$558,C1024)=0,0,10))</f>
        <v>0</v>
      </c>
      <c r="V1024" s="3">
        <f>IF(E1024="小怪",0,IF(INDEX([1]非R能力!$FH$9:$FH$558,C1024)=0,0,5000))</f>
        <v>0</v>
      </c>
      <c r="W1024" s="3">
        <f>HLOOKUP(W$5,[2]人物技能基础!$O$3:$Q$553,$C1024+1,0)</f>
        <v>3.637142857142857</v>
      </c>
      <c r="X1024" s="3">
        <f>HLOOKUP(X$5,[2]人物技能基础!$O$3:$Q$553,$C1024+1,0)</f>
        <v>2.0186428571428574</v>
      </c>
      <c r="Y1024" s="3">
        <f>HLOOKUP(Y$5,[2]人物技能基础!$O$3:$Q$553,$C1024+1,0)</f>
        <v>99.964285714285708</v>
      </c>
      <c r="Z1024" s="3">
        <f t="shared" si="91"/>
        <v>854390</v>
      </c>
      <c r="AA1024" s="3">
        <f t="shared" si="92"/>
        <v>18132</v>
      </c>
      <c r="AB1024" s="3">
        <f t="shared" si="93"/>
        <v>0</v>
      </c>
      <c r="AC1024" s="3">
        <f t="shared" si="94"/>
        <v>37107</v>
      </c>
      <c r="AD1024" s="3">
        <f t="shared" si="95"/>
        <v>27217</v>
      </c>
    </row>
    <row r="1025" spans="1:30" x14ac:dyDescent="0.15">
      <c r="A1025" s="3">
        <v>1020</v>
      </c>
      <c r="B1025" s="3" t="str">
        <f t="shared" si="90"/>
        <v>关卡1020小怪</v>
      </c>
      <c r="C1025" s="3">
        <f>INDEX([3]关卡!$J$19:$J$2018,A1025)</f>
        <v>381</v>
      </c>
      <c r="D1025" s="3">
        <f>INDEX([3]关卡!$N$19:$N$2018,A1025)</f>
        <v>381</v>
      </c>
      <c r="E1025" s="3" t="s">
        <v>24</v>
      </c>
      <c r="F1025" s="3" t="s">
        <v>26</v>
      </c>
      <c r="G1025" s="3">
        <v>3</v>
      </c>
      <c r="H1025" s="3">
        <v>0</v>
      </c>
      <c r="I1025" s="3">
        <v>0</v>
      </c>
      <c r="J1025" s="4">
        <v>1</v>
      </c>
      <c r="K1025" s="4">
        <v>1</v>
      </c>
      <c r="L1025" s="4">
        <v>2</v>
      </c>
      <c r="M1025" s="3">
        <v>15</v>
      </c>
      <c r="N1025" s="3">
        <v>2</v>
      </c>
      <c r="O1025" s="3">
        <f>HLOOKUP(O$5,[1]非R能力!$B$8:$F$558,$C1025+1,0)</f>
        <v>1089065.0223459336</v>
      </c>
      <c r="P1025" s="3">
        <f>HLOOKUP(P$5,[1]非R能力!$B$8:$F$558,$C1025+1,0)</f>
        <v>161595.11096272871</v>
      </c>
      <c r="Q1025" s="3">
        <f>HLOOKUP(Q$5,[1]非R能力!$B$8:$F$558,$C1025+1,0)</f>
        <v>90663.611308966429</v>
      </c>
      <c r="R1025" s="3">
        <f>HLOOKUP(R$5,[1]非R能力!$B$8:$F$558,$C1025+1,0)</f>
        <v>27217.316157133922</v>
      </c>
      <c r="S1025" s="3">
        <f>HLOOKUP(S$5,[1]非R能力!$B$8:$F$558,$C1025+1,0)</f>
        <v>37107.100515915088</v>
      </c>
      <c r="T1025" s="3">
        <f>INDEX([1]非R能力!$H$9:$H$558,D1025)</f>
        <v>29693.401033469476</v>
      </c>
      <c r="U1025" s="3">
        <f>IF(E1025="小怪",0,IF(INDEX([1]非R能力!$FK$9:$FK$558,C1025)=0,0,10))</f>
        <v>0</v>
      </c>
      <c r="V1025" s="3">
        <f>IF(E1025="小怪",0,IF(INDEX([1]非R能力!$FH$9:$FH$558,C1025)=0,0,5000))</f>
        <v>0</v>
      </c>
      <c r="W1025" s="3">
        <f>HLOOKUP(W$5,[2]人物技能基础!$O$3:$Q$553,$C1025+1,0)</f>
        <v>3.637142857142857</v>
      </c>
      <c r="X1025" s="3">
        <f>HLOOKUP(X$5,[2]人物技能基础!$O$3:$Q$553,$C1025+1,0)</f>
        <v>2.0186428571428574</v>
      </c>
      <c r="Y1025" s="3">
        <f>HLOOKUP(Y$5,[2]人物技能基础!$O$3:$Q$553,$C1025+1,0)</f>
        <v>99.964285714285708</v>
      </c>
      <c r="Z1025" s="3">
        <f t="shared" si="91"/>
        <v>854390</v>
      </c>
      <c r="AA1025" s="3">
        <f t="shared" si="92"/>
        <v>18132</v>
      </c>
      <c r="AB1025" s="3">
        <f t="shared" si="93"/>
        <v>0</v>
      </c>
      <c r="AC1025" s="3">
        <f t="shared" si="94"/>
        <v>37107</v>
      </c>
      <c r="AD1025" s="3">
        <f t="shared" si="95"/>
        <v>27217</v>
      </c>
    </row>
    <row r="1026" spans="1:30" x14ac:dyDescent="0.15">
      <c r="A1026" s="3">
        <v>1021</v>
      </c>
      <c r="B1026" s="3" t="str">
        <f t="shared" si="90"/>
        <v>关卡1021小怪</v>
      </c>
      <c r="C1026" s="3">
        <f>INDEX([3]关卡!$J$19:$J$2018,A1026)</f>
        <v>382</v>
      </c>
      <c r="D1026" s="3">
        <f>INDEX([3]关卡!$N$19:$N$2018,A1026)</f>
        <v>382</v>
      </c>
      <c r="E1026" s="3" t="s">
        <v>24</v>
      </c>
      <c r="F1026" s="3" t="s">
        <v>26</v>
      </c>
      <c r="G1026" s="3">
        <v>3</v>
      </c>
      <c r="H1026" s="3">
        <v>0</v>
      </c>
      <c r="I1026" s="3">
        <v>0</v>
      </c>
      <c r="J1026" s="4">
        <v>1</v>
      </c>
      <c r="K1026" s="4">
        <v>1</v>
      </c>
      <c r="L1026" s="4">
        <v>2</v>
      </c>
      <c r="M1026" s="3">
        <v>15</v>
      </c>
      <c r="N1026" s="3">
        <v>2</v>
      </c>
      <c r="O1026" s="3">
        <f>HLOOKUP(O$5,[1]非R能力!$B$8:$F$558,$C1026+1,0)</f>
        <v>1094460.5257932788</v>
      </c>
      <c r="P1026" s="3">
        <f>HLOOKUP(P$5,[1]非R能力!$B$8:$F$558,$C1026+1,0)</f>
        <v>162320.48576200628</v>
      </c>
      <c r="Q1026" s="3">
        <f>HLOOKUP(Q$5,[1]非R能力!$B$8:$F$558,$C1026+1,0)</f>
        <v>90966.858551749872</v>
      </c>
      <c r="R1026" s="3">
        <f>HLOOKUP(R$5,[1]非R能力!$B$8:$F$558,$C1026+1,0)</f>
        <v>27316.773854862389</v>
      </c>
      <c r="S1026" s="3">
        <f>HLOOKUP(S$5,[1]非R能力!$B$8:$F$558,$C1026+1,0)</f>
        <v>37221.577994382424</v>
      </c>
      <c r="T1026" s="3">
        <f>INDEX([1]非R能力!$H$9:$H$558,D1026)</f>
        <v>29871.031711967396</v>
      </c>
      <c r="U1026" s="3">
        <f>IF(E1026="小怪",0,IF(INDEX([1]非R能力!$FK$9:$FK$558,C1026)=0,0,10))</f>
        <v>0</v>
      </c>
      <c r="V1026" s="3">
        <f>IF(E1026="小怪",0,IF(INDEX([1]非R能力!$FH$9:$FH$558,C1026)=0,0,5000))</f>
        <v>0</v>
      </c>
      <c r="W1026" s="3">
        <f>HLOOKUP(W$5,[2]人物技能基础!$O$3:$Q$553,$C1026+1,0)</f>
        <v>3.637142857142857</v>
      </c>
      <c r="X1026" s="3">
        <f>HLOOKUP(X$5,[2]人物技能基础!$O$3:$Q$553,$C1026+1,0)</f>
        <v>2.0186428571428574</v>
      </c>
      <c r="Y1026" s="3">
        <f>HLOOKUP(Y$5,[2]人物技能基础!$O$3:$Q$553,$C1026+1,0)</f>
        <v>99.964285714285708</v>
      </c>
      <c r="Z1026" s="3">
        <f t="shared" si="91"/>
        <v>858331</v>
      </c>
      <c r="AA1026" s="3">
        <f t="shared" si="92"/>
        <v>18193</v>
      </c>
      <c r="AB1026" s="3">
        <f t="shared" si="93"/>
        <v>0</v>
      </c>
      <c r="AC1026" s="3">
        <f t="shared" si="94"/>
        <v>37221</v>
      </c>
      <c r="AD1026" s="3">
        <f t="shared" si="95"/>
        <v>27316</v>
      </c>
    </row>
    <row r="1027" spans="1:30" x14ac:dyDescent="0.15">
      <c r="A1027" s="3">
        <v>1022</v>
      </c>
      <c r="B1027" s="3" t="str">
        <f t="shared" si="90"/>
        <v>关卡1022小怪</v>
      </c>
      <c r="C1027" s="3">
        <f>INDEX([3]关卡!$J$19:$J$2018,A1027)</f>
        <v>382</v>
      </c>
      <c r="D1027" s="3">
        <f>INDEX([3]关卡!$N$19:$N$2018,A1027)</f>
        <v>382</v>
      </c>
      <c r="E1027" s="3" t="s">
        <v>24</v>
      </c>
      <c r="F1027" s="3" t="s">
        <v>26</v>
      </c>
      <c r="G1027" s="3">
        <v>3</v>
      </c>
      <c r="H1027" s="3">
        <v>0</v>
      </c>
      <c r="I1027" s="3">
        <v>0</v>
      </c>
      <c r="J1027" s="4">
        <v>1</v>
      </c>
      <c r="K1027" s="4">
        <v>1</v>
      </c>
      <c r="L1027" s="4">
        <v>2</v>
      </c>
      <c r="M1027" s="3">
        <v>15</v>
      </c>
      <c r="N1027" s="3">
        <v>2</v>
      </c>
      <c r="O1027" s="3">
        <f>HLOOKUP(O$5,[1]非R能力!$B$8:$F$558,$C1027+1,0)</f>
        <v>1094460.5257932788</v>
      </c>
      <c r="P1027" s="3">
        <f>HLOOKUP(P$5,[1]非R能力!$B$8:$F$558,$C1027+1,0)</f>
        <v>162320.48576200628</v>
      </c>
      <c r="Q1027" s="3">
        <f>HLOOKUP(Q$5,[1]非R能力!$B$8:$F$558,$C1027+1,0)</f>
        <v>90966.858551749872</v>
      </c>
      <c r="R1027" s="3">
        <f>HLOOKUP(R$5,[1]非R能力!$B$8:$F$558,$C1027+1,0)</f>
        <v>27316.773854862389</v>
      </c>
      <c r="S1027" s="3">
        <f>HLOOKUP(S$5,[1]非R能力!$B$8:$F$558,$C1027+1,0)</f>
        <v>37221.577994382424</v>
      </c>
      <c r="T1027" s="3">
        <f>INDEX([1]非R能力!$H$9:$H$558,D1027)</f>
        <v>29871.031711967396</v>
      </c>
      <c r="U1027" s="3">
        <f>IF(E1027="小怪",0,IF(INDEX([1]非R能力!$FK$9:$FK$558,C1027)=0,0,10))</f>
        <v>0</v>
      </c>
      <c r="V1027" s="3">
        <f>IF(E1027="小怪",0,IF(INDEX([1]非R能力!$FH$9:$FH$558,C1027)=0,0,5000))</f>
        <v>0</v>
      </c>
      <c r="W1027" s="3">
        <f>HLOOKUP(W$5,[2]人物技能基础!$O$3:$Q$553,$C1027+1,0)</f>
        <v>3.637142857142857</v>
      </c>
      <c r="X1027" s="3">
        <f>HLOOKUP(X$5,[2]人物技能基础!$O$3:$Q$553,$C1027+1,0)</f>
        <v>2.0186428571428574</v>
      </c>
      <c r="Y1027" s="3">
        <f>HLOOKUP(Y$5,[2]人物技能基础!$O$3:$Q$553,$C1027+1,0)</f>
        <v>99.964285714285708</v>
      </c>
      <c r="Z1027" s="3">
        <f t="shared" si="91"/>
        <v>858331</v>
      </c>
      <c r="AA1027" s="3">
        <f t="shared" si="92"/>
        <v>18193</v>
      </c>
      <c r="AB1027" s="3">
        <f t="shared" si="93"/>
        <v>0</v>
      </c>
      <c r="AC1027" s="3">
        <f t="shared" si="94"/>
        <v>37221</v>
      </c>
      <c r="AD1027" s="3">
        <f t="shared" si="95"/>
        <v>27316</v>
      </c>
    </row>
    <row r="1028" spans="1:30" x14ac:dyDescent="0.15">
      <c r="A1028" s="3">
        <v>1023</v>
      </c>
      <c r="B1028" s="3" t="str">
        <f t="shared" si="90"/>
        <v>关卡1023小怪</v>
      </c>
      <c r="C1028" s="3">
        <f>INDEX([3]关卡!$J$19:$J$2018,A1028)</f>
        <v>382</v>
      </c>
      <c r="D1028" s="3">
        <f>INDEX([3]关卡!$N$19:$N$2018,A1028)</f>
        <v>382</v>
      </c>
      <c r="E1028" s="3" t="s">
        <v>24</v>
      </c>
      <c r="F1028" s="3" t="s">
        <v>26</v>
      </c>
      <c r="G1028" s="3">
        <v>3</v>
      </c>
      <c r="H1028" s="3">
        <v>0</v>
      </c>
      <c r="I1028" s="3">
        <v>0</v>
      </c>
      <c r="J1028" s="4">
        <v>1</v>
      </c>
      <c r="K1028" s="4">
        <v>1</v>
      </c>
      <c r="L1028" s="4">
        <v>2</v>
      </c>
      <c r="M1028" s="3">
        <v>15</v>
      </c>
      <c r="N1028" s="3">
        <v>2</v>
      </c>
      <c r="O1028" s="3">
        <f>HLOOKUP(O$5,[1]非R能力!$B$8:$F$558,$C1028+1,0)</f>
        <v>1094460.5257932788</v>
      </c>
      <c r="P1028" s="3">
        <f>HLOOKUP(P$5,[1]非R能力!$B$8:$F$558,$C1028+1,0)</f>
        <v>162320.48576200628</v>
      </c>
      <c r="Q1028" s="3">
        <f>HLOOKUP(Q$5,[1]非R能力!$B$8:$F$558,$C1028+1,0)</f>
        <v>90966.858551749872</v>
      </c>
      <c r="R1028" s="3">
        <f>HLOOKUP(R$5,[1]非R能力!$B$8:$F$558,$C1028+1,0)</f>
        <v>27316.773854862389</v>
      </c>
      <c r="S1028" s="3">
        <f>HLOOKUP(S$5,[1]非R能力!$B$8:$F$558,$C1028+1,0)</f>
        <v>37221.577994382424</v>
      </c>
      <c r="T1028" s="3">
        <f>INDEX([1]非R能力!$H$9:$H$558,D1028)</f>
        <v>29871.031711967396</v>
      </c>
      <c r="U1028" s="3">
        <f>IF(E1028="小怪",0,IF(INDEX([1]非R能力!$FK$9:$FK$558,C1028)=0,0,10))</f>
        <v>0</v>
      </c>
      <c r="V1028" s="3">
        <f>IF(E1028="小怪",0,IF(INDEX([1]非R能力!$FH$9:$FH$558,C1028)=0,0,5000))</f>
        <v>0</v>
      </c>
      <c r="W1028" s="3">
        <f>HLOOKUP(W$5,[2]人物技能基础!$O$3:$Q$553,$C1028+1,0)</f>
        <v>3.637142857142857</v>
      </c>
      <c r="X1028" s="3">
        <f>HLOOKUP(X$5,[2]人物技能基础!$O$3:$Q$553,$C1028+1,0)</f>
        <v>2.0186428571428574</v>
      </c>
      <c r="Y1028" s="3">
        <f>HLOOKUP(Y$5,[2]人物技能基础!$O$3:$Q$553,$C1028+1,0)</f>
        <v>99.964285714285708</v>
      </c>
      <c r="Z1028" s="3">
        <f t="shared" si="91"/>
        <v>858331</v>
      </c>
      <c r="AA1028" s="3">
        <f t="shared" si="92"/>
        <v>18193</v>
      </c>
      <c r="AB1028" s="3">
        <f t="shared" si="93"/>
        <v>0</v>
      </c>
      <c r="AC1028" s="3">
        <f t="shared" si="94"/>
        <v>37221</v>
      </c>
      <c r="AD1028" s="3">
        <f t="shared" si="95"/>
        <v>27316</v>
      </c>
    </row>
    <row r="1029" spans="1:30" x14ac:dyDescent="0.15">
      <c r="A1029" s="3">
        <v>1024</v>
      </c>
      <c r="B1029" s="3" t="str">
        <f t="shared" si="90"/>
        <v>关卡1024小怪</v>
      </c>
      <c r="C1029" s="3">
        <f>INDEX([3]关卡!$J$19:$J$2018,A1029)</f>
        <v>382</v>
      </c>
      <c r="D1029" s="3">
        <f>INDEX([3]关卡!$N$19:$N$2018,A1029)</f>
        <v>382</v>
      </c>
      <c r="E1029" s="3" t="s">
        <v>24</v>
      </c>
      <c r="F1029" s="3" t="s">
        <v>26</v>
      </c>
      <c r="G1029" s="3">
        <v>3</v>
      </c>
      <c r="H1029" s="3">
        <v>0</v>
      </c>
      <c r="I1029" s="3">
        <v>0</v>
      </c>
      <c r="J1029" s="4">
        <v>1</v>
      </c>
      <c r="K1029" s="4">
        <v>1</v>
      </c>
      <c r="L1029" s="4">
        <v>2</v>
      </c>
      <c r="M1029" s="3">
        <v>15</v>
      </c>
      <c r="N1029" s="3">
        <v>2</v>
      </c>
      <c r="O1029" s="3">
        <f>HLOOKUP(O$5,[1]非R能力!$B$8:$F$558,$C1029+1,0)</f>
        <v>1094460.5257932788</v>
      </c>
      <c r="P1029" s="3">
        <f>HLOOKUP(P$5,[1]非R能力!$B$8:$F$558,$C1029+1,0)</f>
        <v>162320.48576200628</v>
      </c>
      <c r="Q1029" s="3">
        <f>HLOOKUP(Q$5,[1]非R能力!$B$8:$F$558,$C1029+1,0)</f>
        <v>90966.858551749872</v>
      </c>
      <c r="R1029" s="3">
        <f>HLOOKUP(R$5,[1]非R能力!$B$8:$F$558,$C1029+1,0)</f>
        <v>27316.773854862389</v>
      </c>
      <c r="S1029" s="3">
        <f>HLOOKUP(S$5,[1]非R能力!$B$8:$F$558,$C1029+1,0)</f>
        <v>37221.577994382424</v>
      </c>
      <c r="T1029" s="3">
        <f>INDEX([1]非R能力!$H$9:$H$558,D1029)</f>
        <v>29871.031711967396</v>
      </c>
      <c r="U1029" s="3">
        <f>IF(E1029="小怪",0,IF(INDEX([1]非R能力!$FK$9:$FK$558,C1029)=0,0,10))</f>
        <v>0</v>
      </c>
      <c r="V1029" s="3">
        <f>IF(E1029="小怪",0,IF(INDEX([1]非R能力!$FH$9:$FH$558,C1029)=0,0,5000))</f>
        <v>0</v>
      </c>
      <c r="W1029" s="3">
        <f>HLOOKUP(W$5,[2]人物技能基础!$O$3:$Q$553,$C1029+1,0)</f>
        <v>3.637142857142857</v>
      </c>
      <c r="X1029" s="3">
        <f>HLOOKUP(X$5,[2]人物技能基础!$O$3:$Q$553,$C1029+1,0)</f>
        <v>2.0186428571428574</v>
      </c>
      <c r="Y1029" s="3">
        <f>HLOOKUP(Y$5,[2]人物技能基础!$O$3:$Q$553,$C1029+1,0)</f>
        <v>99.964285714285708</v>
      </c>
      <c r="Z1029" s="3">
        <f t="shared" si="91"/>
        <v>858331</v>
      </c>
      <c r="AA1029" s="3">
        <f t="shared" si="92"/>
        <v>18193</v>
      </c>
      <c r="AB1029" s="3">
        <f t="shared" si="93"/>
        <v>0</v>
      </c>
      <c r="AC1029" s="3">
        <f t="shared" si="94"/>
        <v>37221</v>
      </c>
      <c r="AD1029" s="3">
        <f t="shared" si="95"/>
        <v>27316</v>
      </c>
    </row>
    <row r="1030" spans="1:30" x14ac:dyDescent="0.15">
      <c r="A1030" s="3">
        <v>1025</v>
      </c>
      <c r="B1030" s="3" t="str">
        <f t="shared" si="90"/>
        <v>关卡1025小怪</v>
      </c>
      <c r="C1030" s="3">
        <f>INDEX([3]关卡!$J$19:$J$2018,A1030)</f>
        <v>383</v>
      </c>
      <c r="D1030" s="3">
        <f>INDEX([3]关卡!$N$19:$N$2018,A1030)</f>
        <v>383</v>
      </c>
      <c r="E1030" s="3" t="s">
        <v>24</v>
      </c>
      <c r="F1030" s="3" t="s">
        <v>26</v>
      </c>
      <c r="G1030" s="3">
        <v>3</v>
      </c>
      <c r="H1030" s="3">
        <v>0</v>
      </c>
      <c r="I1030" s="3">
        <v>0</v>
      </c>
      <c r="J1030" s="4">
        <v>1</v>
      </c>
      <c r="K1030" s="4">
        <v>1</v>
      </c>
      <c r="L1030" s="4">
        <v>2</v>
      </c>
      <c r="M1030" s="3">
        <v>15</v>
      </c>
      <c r="N1030" s="3">
        <v>2</v>
      </c>
      <c r="O1030" s="3">
        <f>HLOOKUP(O$5,[1]非R能力!$B$8:$F$558,$C1030+1,0)</f>
        <v>1100100.9141966484</v>
      </c>
      <c r="P1030" s="3">
        <f>HLOOKUP(P$5,[1]非R能力!$B$8:$F$558,$C1030+1,0)</f>
        <v>163019.05781302089</v>
      </c>
      <c r="Q1030" s="3">
        <f>HLOOKUP(Q$5,[1]非R能力!$B$8:$F$558,$C1030+1,0)</f>
        <v>91290.23338808096</v>
      </c>
      <c r="R1030" s="3">
        <f>HLOOKUP(R$5,[1]非R能力!$B$8:$F$558,$C1030+1,0)</f>
        <v>27413.657898852078</v>
      </c>
      <c r="S1030" s="3">
        <f>HLOOKUP(S$5,[1]非R能力!$B$8:$F$558,$C1030+1,0)</f>
        <v>37361.467189713017</v>
      </c>
      <c r="T1030" s="3">
        <f>INDEX([1]非R能力!$H$9:$H$558,D1030)</f>
        <v>30049.505399653863</v>
      </c>
      <c r="U1030" s="3">
        <f>IF(E1030="小怪",0,IF(INDEX([1]非R能力!$FK$9:$FK$558,C1030)=0,0,10))</f>
        <v>0</v>
      </c>
      <c r="V1030" s="3">
        <f>IF(E1030="小怪",0,IF(INDEX([1]非R能力!$FH$9:$FH$558,C1030)=0,0,5000))</f>
        <v>0</v>
      </c>
      <c r="W1030" s="3">
        <f>HLOOKUP(W$5,[2]人物技能基础!$O$3:$Q$553,$C1030+1,0)</f>
        <v>3.637142857142857</v>
      </c>
      <c r="X1030" s="3">
        <f>HLOOKUP(X$5,[2]人物技能基础!$O$3:$Q$553,$C1030+1,0)</f>
        <v>2.0186428571428574</v>
      </c>
      <c r="Y1030" s="3">
        <f>HLOOKUP(Y$5,[2]人物技能基础!$O$3:$Q$553,$C1030+1,0)</f>
        <v>99.964285714285708</v>
      </c>
      <c r="Z1030" s="3">
        <f t="shared" si="91"/>
        <v>862144</v>
      </c>
      <c r="AA1030" s="3">
        <f t="shared" si="92"/>
        <v>18258</v>
      </c>
      <c r="AB1030" s="3">
        <f t="shared" si="93"/>
        <v>0</v>
      </c>
      <c r="AC1030" s="3">
        <f t="shared" si="94"/>
        <v>37361</v>
      </c>
      <c r="AD1030" s="3">
        <f t="shared" si="95"/>
        <v>27413</v>
      </c>
    </row>
    <row r="1031" spans="1:30" x14ac:dyDescent="0.15">
      <c r="A1031" s="3">
        <v>1026</v>
      </c>
      <c r="B1031" s="3" t="str">
        <f t="shared" ref="B1031:B1094" si="96">"关卡"&amp;A1031&amp;E1031</f>
        <v>关卡1026小怪</v>
      </c>
      <c r="C1031" s="3">
        <f>INDEX([3]关卡!$J$19:$J$2018,A1031)</f>
        <v>383</v>
      </c>
      <c r="D1031" s="3">
        <f>INDEX([3]关卡!$N$19:$N$2018,A1031)</f>
        <v>383</v>
      </c>
      <c r="E1031" s="3" t="s">
        <v>24</v>
      </c>
      <c r="F1031" s="3" t="s">
        <v>26</v>
      </c>
      <c r="G1031" s="3">
        <v>3</v>
      </c>
      <c r="H1031" s="3">
        <v>0</v>
      </c>
      <c r="I1031" s="3">
        <v>0</v>
      </c>
      <c r="J1031" s="4">
        <v>1</v>
      </c>
      <c r="K1031" s="4">
        <v>1</v>
      </c>
      <c r="L1031" s="4">
        <v>2</v>
      </c>
      <c r="M1031" s="3">
        <v>15</v>
      </c>
      <c r="N1031" s="3">
        <v>2</v>
      </c>
      <c r="O1031" s="3">
        <f>HLOOKUP(O$5,[1]非R能力!$B$8:$F$558,$C1031+1,0)</f>
        <v>1100100.9141966484</v>
      </c>
      <c r="P1031" s="3">
        <f>HLOOKUP(P$5,[1]非R能力!$B$8:$F$558,$C1031+1,0)</f>
        <v>163019.05781302089</v>
      </c>
      <c r="Q1031" s="3">
        <f>HLOOKUP(Q$5,[1]非R能力!$B$8:$F$558,$C1031+1,0)</f>
        <v>91290.23338808096</v>
      </c>
      <c r="R1031" s="3">
        <f>HLOOKUP(R$5,[1]非R能力!$B$8:$F$558,$C1031+1,0)</f>
        <v>27413.657898852078</v>
      </c>
      <c r="S1031" s="3">
        <f>HLOOKUP(S$5,[1]非R能力!$B$8:$F$558,$C1031+1,0)</f>
        <v>37361.467189713017</v>
      </c>
      <c r="T1031" s="3">
        <f>INDEX([1]非R能力!$H$9:$H$558,D1031)</f>
        <v>30049.505399653863</v>
      </c>
      <c r="U1031" s="3">
        <f>IF(E1031="小怪",0,IF(INDEX([1]非R能力!$FK$9:$FK$558,C1031)=0,0,10))</f>
        <v>0</v>
      </c>
      <c r="V1031" s="3">
        <f>IF(E1031="小怪",0,IF(INDEX([1]非R能力!$FH$9:$FH$558,C1031)=0,0,5000))</f>
        <v>0</v>
      </c>
      <c r="W1031" s="3">
        <f>HLOOKUP(W$5,[2]人物技能基础!$O$3:$Q$553,$C1031+1,0)</f>
        <v>3.637142857142857</v>
      </c>
      <c r="X1031" s="3">
        <f>HLOOKUP(X$5,[2]人物技能基础!$O$3:$Q$553,$C1031+1,0)</f>
        <v>2.0186428571428574</v>
      </c>
      <c r="Y1031" s="3">
        <f>HLOOKUP(Y$5,[2]人物技能基础!$O$3:$Q$553,$C1031+1,0)</f>
        <v>99.964285714285708</v>
      </c>
      <c r="Z1031" s="3">
        <f t="shared" ref="Z1031:Z1094" si="97">INT(((P1031-AB1031)*X1031+(Y1031+T1031))*G1031*J1031*$D$2)</f>
        <v>862144</v>
      </c>
      <c r="AA1031" s="3">
        <f t="shared" ref="AA1031:AA1094" si="98">IF(H1031=0,IF(U1031=0,INT(Q1031/5),IF(V1031=0,INT(Q1031/5),INT((V1031/U1031)/(1/N1031*M1031)/L1031+Q1031))),INT((IF(U1031=0,0,V1031/U1031/(1/N1031*M1031))+O1031/H1031)/L1031+Q1031))</f>
        <v>18258</v>
      </c>
      <c r="AB1031" s="3">
        <f t="shared" ref="AB1031:AB1094" si="99">INT(P1031*I1031)</f>
        <v>0</v>
      </c>
      <c r="AC1031" s="3">
        <f t="shared" ref="AC1031:AC1094" si="100">INT(K1031*S1031)</f>
        <v>37361</v>
      </c>
      <c r="AD1031" s="3">
        <f t="shared" ref="AD1031:AD1094" si="101">INT(R1031/J1031)</f>
        <v>27413</v>
      </c>
    </row>
    <row r="1032" spans="1:30" x14ac:dyDescent="0.15">
      <c r="A1032" s="3">
        <v>1027</v>
      </c>
      <c r="B1032" s="3" t="str">
        <f t="shared" si="96"/>
        <v>关卡1027小怪</v>
      </c>
      <c r="C1032" s="3">
        <f>INDEX([3]关卡!$J$19:$J$2018,A1032)</f>
        <v>383</v>
      </c>
      <c r="D1032" s="3">
        <f>INDEX([3]关卡!$N$19:$N$2018,A1032)</f>
        <v>383</v>
      </c>
      <c r="E1032" s="3" t="s">
        <v>24</v>
      </c>
      <c r="F1032" s="3" t="s">
        <v>26</v>
      </c>
      <c r="G1032" s="3">
        <v>3</v>
      </c>
      <c r="H1032" s="3">
        <v>0</v>
      </c>
      <c r="I1032" s="3">
        <v>0</v>
      </c>
      <c r="J1032" s="4">
        <v>1</v>
      </c>
      <c r="K1032" s="4">
        <v>1</v>
      </c>
      <c r="L1032" s="4">
        <v>2</v>
      </c>
      <c r="M1032" s="3">
        <v>15</v>
      </c>
      <c r="N1032" s="3">
        <v>2</v>
      </c>
      <c r="O1032" s="3">
        <f>HLOOKUP(O$5,[1]非R能力!$B$8:$F$558,$C1032+1,0)</f>
        <v>1100100.9141966484</v>
      </c>
      <c r="P1032" s="3">
        <f>HLOOKUP(P$5,[1]非R能力!$B$8:$F$558,$C1032+1,0)</f>
        <v>163019.05781302089</v>
      </c>
      <c r="Q1032" s="3">
        <f>HLOOKUP(Q$5,[1]非R能力!$B$8:$F$558,$C1032+1,0)</f>
        <v>91290.23338808096</v>
      </c>
      <c r="R1032" s="3">
        <f>HLOOKUP(R$5,[1]非R能力!$B$8:$F$558,$C1032+1,0)</f>
        <v>27413.657898852078</v>
      </c>
      <c r="S1032" s="3">
        <f>HLOOKUP(S$5,[1]非R能力!$B$8:$F$558,$C1032+1,0)</f>
        <v>37361.467189713017</v>
      </c>
      <c r="T1032" s="3">
        <f>INDEX([1]非R能力!$H$9:$H$558,D1032)</f>
        <v>30049.505399653863</v>
      </c>
      <c r="U1032" s="3">
        <f>IF(E1032="小怪",0,IF(INDEX([1]非R能力!$FK$9:$FK$558,C1032)=0,0,10))</f>
        <v>0</v>
      </c>
      <c r="V1032" s="3">
        <f>IF(E1032="小怪",0,IF(INDEX([1]非R能力!$FH$9:$FH$558,C1032)=0,0,5000))</f>
        <v>0</v>
      </c>
      <c r="W1032" s="3">
        <f>HLOOKUP(W$5,[2]人物技能基础!$O$3:$Q$553,$C1032+1,0)</f>
        <v>3.637142857142857</v>
      </c>
      <c r="X1032" s="3">
        <f>HLOOKUP(X$5,[2]人物技能基础!$O$3:$Q$553,$C1032+1,0)</f>
        <v>2.0186428571428574</v>
      </c>
      <c r="Y1032" s="3">
        <f>HLOOKUP(Y$5,[2]人物技能基础!$O$3:$Q$553,$C1032+1,0)</f>
        <v>99.964285714285708</v>
      </c>
      <c r="Z1032" s="3">
        <f t="shared" si="97"/>
        <v>862144</v>
      </c>
      <c r="AA1032" s="3">
        <f t="shared" si="98"/>
        <v>18258</v>
      </c>
      <c r="AB1032" s="3">
        <f t="shared" si="99"/>
        <v>0</v>
      </c>
      <c r="AC1032" s="3">
        <f t="shared" si="100"/>
        <v>37361</v>
      </c>
      <c r="AD1032" s="3">
        <f t="shared" si="101"/>
        <v>27413</v>
      </c>
    </row>
    <row r="1033" spans="1:30" x14ac:dyDescent="0.15">
      <c r="A1033" s="3">
        <v>1028</v>
      </c>
      <c r="B1033" s="3" t="str">
        <f t="shared" si="96"/>
        <v>关卡1028小怪</v>
      </c>
      <c r="C1033" s="3">
        <f>INDEX([3]关卡!$J$19:$J$2018,A1033)</f>
        <v>383</v>
      </c>
      <c r="D1033" s="3">
        <f>INDEX([3]关卡!$N$19:$N$2018,A1033)</f>
        <v>383</v>
      </c>
      <c r="E1033" s="3" t="s">
        <v>24</v>
      </c>
      <c r="F1033" s="3" t="s">
        <v>26</v>
      </c>
      <c r="G1033" s="3">
        <v>3</v>
      </c>
      <c r="H1033" s="3">
        <v>0</v>
      </c>
      <c r="I1033" s="3">
        <v>0</v>
      </c>
      <c r="J1033" s="4">
        <v>1</v>
      </c>
      <c r="K1033" s="4">
        <v>1</v>
      </c>
      <c r="L1033" s="4">
        <v>2</v>
      </c>
      <c r="M1033" s="3">
        <v>15</v>
      </c>
      <c r="N1033" s="3">
        <v>2</v>
      </c>
      <c r="O1033" s="3">
        <f>HLOOKUP(O$5,[1]非R能力!$B$8:$F$558,$C1033+1,0)</f>
        <v>1100100.9141966484</v>
      </c>
      <c r="P1033" s="3">
        <f>HLOOKUP(P$5,[1]非R能力!$B$8:$F$558,$C1033+1,0)</f>
        <v>163019.05781302089</v>
      </c>
      <c r="Q1033" s="3">
        <f>HLOOKUP(Q$5,[1]非R能力!$B$8:$F$558,$C1033+1,0)</f>
        <v>91290.23338808096</v>
      </c>
      <c r="R1033" s="3">
        <f>HLOOKUP(R$5,[1]非R能力!$B$8:$F$558,$C1033+1,0)</f>
        <v>27413.657898852078</v>
      </c>
      <c r="S1033" s="3">
        <f>HLOOKUP(S$5,[1]非R能力!$B$8:$F$558,$C1033+1,0)</f>
        <v>37361.467189713017</v>
      </c>
      <c r="T1033" s="3">
        <f>INDEX([1]非R能力!$H$9:$H$558,D1033)</f>
        <v>30049.505399653863</v>
      </c>
      <c r="U1033" s="3">
        <f>IF(E1033="小怪",0,IF(INDEX([1]非R能力!$FK$9:$FK$558,C1033)=0,0,10))</f>
        <v>0</v>
      </c>
      <c r="V1033" s="3">
        <f>IF(E1033="小怪",0,IF(INDEX([1]非R能力!$FH$9:$FH$558,C1033)=0,0,5000))</f>
        <v>0</v>
      </c>
      <c r="W1033" s="3">
        <f>HLOOKUP(W$5,[2]人物技能基础!$O$3:$Q$553,$C1033+1,0)</f>
        <v>3.637142857142857</v>
      </c>
      <c r="X1033" s="3">
        <f>HLOOKUP(X$5,[2]人物技能基础!$O$3:$Q$553,$C1033+1,0)</f>
        <v>2.0186428571428574</v>
      </c>
      <c r="Y1033" s="3">
        <f>HLOOKUP(Y$5,[2]人物技能基础!$O$3:$Q$553,$C1033+1,0)</f>
        <v>99.964285714285708</v>
      </c>
      <c r="Z1033" s="3">
        <f t="shared" si="97"/>
        <v>862144</v>
      </c>
      <c r="AA1033" s="3">
        <f t="shared" si="98"/>
        <v>18258</v>
      </c>
      <c r="AB1033" s="3">
        <f t="shared" si="99"/>
        <v>0</v>
      </c>
      <c r="AC1033" s="3">
        <f t="shared" si="100"/>
        <v>37361</v>
      </c>
      <c r="AD1033" s="3">
        <f t="shared" si="101"/>
        <v>27413</v>
      </c>
    </row>
    <row r="1034" spans="1:30" x14ac:dyDescent="0.15">
      <c r="A1034" s="3">
        <v>1029</v>
      </c>
      <c r="B1034" s="3" t="str">
        <f t="shared" si="96"/>
        <v>关卡1029小怪</v>
      </c>
      <c r="C1034" s="3">
        <f>INDEX([3]关卡!$J$19:$J$2018,A1034)</f>
        <v>384</v>
      </c>
      <c r="D1034" s="3">
        <f>INDEX([3]关卡!$N$19:$N$2018,A1034)</f>
        <v>384</v>
      </c>
      <c r="E1034" s="3" t="s">
        <v>24</v>
      </c>
      <c r="F1034" s="3" t="s">
        <v>26</v>
      </c>
      <c r="G1034" s="3">
        <v>3</v>
      </c>
      <c r="H1034" s="3">
        <v>0</v>
      </c>
      <c r="I1034" s="3">
        <v>0</v>
      </c>
      <c r="J1034" s="4">
        <v>1</v>
      </c>
      <c r="K1034" s="4">
        <v>1</v>
      </c>
      <c r="L1034" s="4">
        <v>2</v>
      </c>
      <c r="M1034" s="3">
        <v>15</v>
      </c>
      <c r="N1034" s="3">
        <v>2</v>
      </c>
      <c r="O1034" s="3">
        <f>HLOOKUP(O$5,[1]非R能力!$B$8:$F$558,$C1034+1,0)</f>
        <v>1105340.5814577737</v>
      </c>
      <c r="P1034" s="3">
        <f>HLOOKUP(P$5,[1]非R能力!$B$8:$F$558,$C1034+1,0)</f>
        <v>163658.16849627576</v>
      </c>
      <c r="Q1034" s="3">
        <f>HLOOKUP(Q$5,[1]非R能力!$B$8:$F$558,$C1034+1,0)</f>
        <v>91553.799070924579</v>
      </c>
      <c r="R1034" s="3">
        <f>HLOOKUP(R$5,[1]非R能力!$B$8:$F$558,$C1034+1,0)</f>
        <v>27498.87802971702</v>
      </c>
      <c r="S1034" s="3">
        <f>HLOOKUP(S$5,[1]非R能力!$B$8:$F$558,$C1034+1,0)</f>
        <v>37461.720149692221</v>
      </c>
      <c r="T1034" s="3">
        <f>INDEX([1]非R能力!$H$9:$H$558,D1034)</f>
        <v>30228.825231360002</v>
      </c>
      <c r="U1034" s="3">
        <f>IF(E1034="小怪",0,IF(INDEX([1]非R能力!$FK$9:$FK$558,C1034)=0,0,10))</f>
        <v>0</v>
      </c>
      <c r="V1034" s="3">
        <f>IF(E1034="小怪",0,IF(INDEX([1]非R能力!$FH$9:$FH$558,C1034)=0,0,5000))</f>
        <v>0</v>
      </c>
      <c r="W1034" s="3">
        <f>HLOOKUP(W$5,[2]人物技能基础!$O$3:$Q$553,$C1034+1,0)</f>
        <v>3.637142857142857</v>
      </c>
      <c r="X1034" s="3">
        <f>HLOOKUP(X$5,[2]人物技能基础!$O$3:$Q$553,$C1034+1,0)</f>
        <v>2.0186428571428574</v>
      </c>
      <c r="Y1034" s="3">
        <f>HLOOKUP(Y$5,[2]人物技能基础!$O$3:$Q$553,$C1034+1,0)</f>
        <v>99.964285714285708</v>
      </c>
      <c r="Z1034" s="3">
        <f t="shared" si="97"/>
        <v>865670</v>
      </c>
      <c r="AA1034" s="3">
        <f t="shared" si="98"/>
        <v>18310</v>
      </c>
      <c r="AB1034" s="3">
        <f t="shared" si="99"/>
        <v>0</v>
      </c>
      <c r="AC1034" s="3">
        <f t="shared" si="100"/>
        <v>37461</v>
      </c>
      <c r="AD1034" s="3">
        <f t="shared" si="101"/>
        <v>27498</v>
      </c>
    </row>
    <row r="1035" spans="1:30" x14ac:dyDescent="0.15">
      <c r="A1035" s="3">
        <v>1030</v>
      </c>
      <c r="B1035" s="3" t="str">
        <f t="shared" si="96"/>
        <v>关卡1030小怪</v>
      </c>
      <c r="C1035" s="3">
        <f>INDEX([3]关卡!$J$19:$J$2018,A1035)</f>
        <v>384</v>
      </c>
      <c r="D1035" s="3">
        <f>INDEX([3]关卡!$N$19:$N$2018,A1035)</f>
        <v>384</v>
      </c>
      <c r="E1035" s="3" t="s">
        <v>24</v>
      </c>
      <c r="F1035" s="3" t="s">
        <v>26</v>
      </c>
      <c r="G1035" s="3">
        <v>3</v>
      </c>
      <c r="H1035" s="3">
        <v>0</v>
      </c>
      <c r="I1035" s="3">
        <v>0</v>
      </c>
      <c r="J1035" s="4">
        <v>1</v>
      </c>
      <c r="K1035" s="4">
        <v>1</v>
      </c>
      <c r="L1035" s="4">
        <v>2</v>
      </c>
      <c r="M1035" s="3">
        <v>15</v>
      </c>
      <c r="N1035" s="3">
        <v>2</v>
      </c>
      <c r="O1035" s="3">
        <f>HLOOKUP(O$5,[1]非R能力!$B$8:$F$558,$C1035+1,0)</f>
        <v>1105340.5814577737</v>
      </c>
      <c r="P1035" s="3">
        <f>HLOOKUP(P$5,[1]非R能力!$B$8:$F$558,$C1035+1,0)</f>
        <v>163658.16849627576</v>
      </c>
      <c r="Q1035" s="3">
        <f>HLOOKUP(Q$5,[1]非R能力!$B$8:$F$558,$C1035+1,0)</f>
        <v>91553.799070924579</v>
      </c>
      <c r="R1035" s="3">
        <f>HLOOKUP(R$5,[1]非R能力!$B$8:$F$558,$C1035+1,0)</f>
        <v>27498.87802971702</v>
      </c>
      <c r="S1035" s="3">
        <f>HLOOKUP(S$5,[1]非R能力!$B$8:$F$558,$C1035+1,0)</f>
        <v>37461.720149692221</v>
      </c>
      <c r="T1035" s="3">
        <f>INDEX([1]非R能力!$H$9:$H$558,D1035)</f>
        <v>30228.825231360002</v>
      </c>
      <c r="U1035" s="3">
        <f>IF(E1035="小怪",0,IF(INDEX([1]非R能力!$FK$9:$FK$558,C1035)=0,0,10))</f>
        <v>0</v>
      </c>
      <c r="V1035" s="3">
        <f>IF(E1035="小怪",0,IF(INDEX([1]非R能力!$FH$9:$FH$558,C1035)=0,0,5000))</f>
        <v>0</v>
      </c>
      <c r="W1035" s="3">
        <f>HLOOKUP(W$5,[2]人物技能基础!$O$3:$Q$553,$C1035+1,0)</f>
        <v>3.637142857142857</v>
      </c>
      <c r="X1035" s="3">
        <f>HLOOKUP(X$5,[2]人物技能基础!$O$3:$Q$553,$C1035+1,0)</f>
        <v>2.0186428571428574</v>
      </c>
      <c r="Y1035" s="3">
        <f>HLOOKUP(Y$5,[2]人物技能基础!$O$3:$Q$553,$C1035+1,0)</f>
        <v>99.964285714285708</v>
      </c>
      <c r="Z1035" s="3">
        <f t="shared" si="97"/>
        <v>865670</v>
      </c>
      <c r="AA1035" s="3">
        <f t="shared" si="98"/>
        <v>18310</v>
      </c>
      <c r="AB1035" s="3">
        <f t="shared" si="99"/>
        <v>0</v>
      </c>
      <c r="AC1035" s="3">
        <f t="shared" si="100"/>
        <v>37461</v>
      </c>
      <c r="AD1035" s="3">
        <f t="shared" si="101"/>
        <v>27498</v>
      </c>
    </row>
    <row r="1036" spans="1:30" x14ac:dyDescent="0.15">
      <c r="A1036" s="3">
        <v>1031</v>
      </c>
      <c r="B1036" s="3" t="str">
        <f t="shared" si="96"/>
        <v>关卡1031小怪</v>
      </c>
      <c r="C1036" s="3">
        <f>INDEX([3]关卡!$J$19:$J$2018,A1036)</f>
        <v>384</v>
      </c>
      <c r="D1036" s="3">
        <f>INDEX([3]关卡!$N$19:$N$2018,A1036)</f>
        <v>384</v>
      </c>
      <c r="E1036" s="3" t="s">
        <v>24</v>
      </c>
      <c r="F1036" s="3" t="s">
        <v>26</v>
      </c>
      <c r="G1036" s="3">
        <v>3</v>
      </c>
      <c r="H1036" s="3">
        <v>0</v>
      </c>
      <c r="I1036" s="3">
        <v>0</v>
      </c>
      <c r="J1036" s="4">
        <v>1</v>
      </c>
      <c r="K1036" s="4">
        <v>1</v>
      </c>
      <c r="L1036" s="4">
        <v>2</v>
      </c>
      <c r="M1036" s="3">
        <v>15</v>
      </c>
      <c r="N1036" s="3">
        <v>2</v>
      </c>
      <c r="O1036" s="3">
        <f>HLOOKUP(O$5,[1]非R能力!$B$8:$F$558,$C1036+1,0)</f>
        <v>1105340.5814577737</v>
      </c>
      <c r="P1036" s="3">
        <f>HLOOKUP(P$5,[1]非R能力!$B$8:$F$558,$C1036+1,0)</f>
        <v>163658.16849627576</v>
      </c>
      <c r="Q1036" s="3">
        <f>HLOOKUP(Q$5,[1]非R能力!$B$8:$F$558,$C1036+1,0)</f>
        <v>91553.799070924579</v>
      </c>
      <c r="R1036" s="3">
        <f>HLOOKUP(R$5,[1]非R能力!$B$8:$F$558,$C1036+1,0)</f>
        <v>27498.87802971702</v>
      </c>
      <c r="S1036" s="3">
        <f>HLOOKUP(S$5,[1]非R能力!$B$8:$F$558,$C1036+1,0)</f>
        <v>37461.720149692221</v>
      </c>
      <c r="T1036" s="3">
        <f>INDEX([1]非R能力!$H$9:$H$558,D1036)</f>
        <v>30228.825231360002</v>
      </c>
      <c r="U1036" s="3">
        <f>IF(E1036="小怪",0,IF(INDEX([1]非R能力!$FK$9:$FK$558,C1036)=0,0,10))</f>
        <v>0</v>
      </c>
      <c r="V1036" s="3">
        <f>IF(E1036="小怪",0,IF(INDEX([1]非R能力!$FH$9:$FH$558,C1036)=0,0,5000))</f>
        <v>0</v>
      </c>
      <c r="W1036" s="3">
        <f>HLOOKUP(W$5,[2]人物技能基础!$O$3:$Q$553,$C1036+1,0)</f>
        <v>3.637142857142857</v>
      </c>
      <c r="X1036" s="3">
        <f>HLOOKUP(X$5,[2]人物技能基础!$O$3:$Q$553,$C1036+1,0)</f>
        <v>2.0186428571428574</v>
      </c>
      <c r="Y1036" s="3">
        <f>HLOOKUP(Y$5,[2]人物技能基础!$O$3:$Q$553,$C1036+1,0)</f>
        <v>99.964285714285708</v>
      </c>
      <c r="Z1036" s="3">
        <f t="shared" si="97"/>
        <v>865670</v>
      </c>
      <c r="AA1036" s="3">
        <f t="shared" si="98"/>
        <v>18310</v>
      </c>
      <c r="AB1036" s="3">
        <f t="shared" si="99"/>
        <v>0</v>
      </c>
      <c r="AC1036" s="3">
        <f t="shared" si="100"/>
        <v>37461</v>
      </c>
      <c r="AD1036" s="3">
        <f t="shared" si="101"/>
        <v>27498</v>
      </c>
    </row>
    <row r="1037" spans="1:30" x14ac:dyDescent="0.15">
      <c r="A1037" s="3">
        <v>1032</v>
      </c>
      <c r="B1037" s="3" t="str">
        <f t="shared" si="96"/>
        <v>关卡1032小怪</v>
      </c>
      <c r="C1037" s="3">
        <f>INDEX([3]关卡!$J$19:$J$2018,A1037)</f>
        <v>384</v>
      </c>
      <c r="D1037" s="3">
        <f>INDEX([3]关卡!$N$19:$N$2018,A1037)</f>
        <v>384</v>
      </c>
      <c r="E1037" s="3" t="s">
        <v>24</v>
      </c>
      <c r="F1037" s="3" t="s">
        <v>26</v>
      </c>
      <c r="G1037" s="3">
        <v>3</v>
      </c>
      <c r="H1037" s="3">
        <v>0</v>
      </c>
      <c r="I1037" s="3">
        <v>0</v>
      </c>
      <c r="J1037" s="4">
        <v>1</v>
      </c>
      <c r="K1037" s="4">
        <v>1</v>
      </c>
      <c r="L1037" s="4">
        <v>2</v>
      </c>
      <c r="M1037" s="3">
        <v>15</v>
      </c>
      <c r="N1037" s="3">
        <v>2</v>
      </c>
      <c r="O1037" s="3">
        <f>HLOOKUP(O$5,[1]非R能力!$B$8:$F$558,$C1037+1,0)</f>
        <v>1105340.5814577737</v>
      </c>
      <c r="P1037" s="3">
        <f>HLOOKUP(P$5,[1]非R能力!$B$8:$F$558,$C1037+1,0)</f>
        <v>163658.16849627576</v>
      </c>
      <c r="Q1037" s="3">
        <f>HLOOKUP(Q$5,[1]非R能力!$B$8:$F$558,$C1037+1,0)</f>
        <v>91553.799070924579</v>
      </c>
      <c r="R1037" s="3">
        <f>HLOOKUP(R$5,[1]非R能力!$B$8:$F$558,$C1037+1,0)</f>
        <v>27498.87802971702</v>
      </c>
      <c r="S1037" s="3">
        <f>HLOOKUP(S$5,[1]非R能力!$B$8:$F$558,$C1037+1,0)</f>
        <v>37461.720149692221</v>
      </c>
      <c r="T1037" s="3">
        <f>INDEX([1]非R能力!$H$9:$H$558,D1037)</f>
        <v>30228.825231360002</v>
      </c>
      <c r="U1037" s="3">
        <f>IF(E1037="小怪",0,IF(INDEX([1]非R能力!$FK$9:$FK$558,C1037)=0,0,10))</f>
        <v>0</v>
      </c>
      <c r="V1037" s="3">
        <f>IF(E1037="小怪",0,IF(INDEX([1]非R能力!$FH$9:$FH$558,C1037)=0,0,5000))</f>
        <v>0</v>
      </c>
      <c r="W1037" s="3">
        <f>HLOOKUP(W$5,[2]人物技能基础!$O$3:$Q$553,$C1037+1,0)</f>
        <v>3.637142857142857</v>
      </c>
      <c r="X1037" s="3">
        <f>HLOOKUP(X$5,[2]人物技能基础!$O$3:$Q$553,$C1037+1,0)</f>
        <v>2.0186428571428574</v>
      </c>
      <c r="Y1037" s="3">
        <f>HLOOKUP(Y$5,[2]人物技能基础!$O$3:$Q$553,$C1037+1,0)</f>
        <v>99.964285714285708</v>
      </c>
      <c r="Z1037" s="3">
        <f t="shared" si="97"/>
        <v>865670</v>
      </c>
      <c r="AA1037" s="3">
        <f t="shared" si="98"/>
        <v>18310</v>
      </c>
      <c r="AB1037" s="3">
        <f t="shared" si="99"/>
        <v>0</v>
      </c>
      <c r="AC1037" s="3">
        <f t="shared" si="100"/>
        <v>37461</v>
      </c>
      <c r="AD1037" s="3">
        <f t="shared" si="101"/>
        <v>27498</v>
      </c>
    </row>
    <row r="1038" spans="1:30" x14ac:dyDescent="0.15">
      <c r="A1038" s="3">
        <v>1033</v>
      </c>
      <c r="B1038" s="3" t="str">
        <f t="shared" si="96"/>
        <v>关卡1033小怪</v>
      </c>
      <c r="C1038" s="3">
        <f>INDEX([3]关卡!$J$19:$J$2018,A1038)</f>
        <v>384</v>
      </c>
      <c r="D1038" s="3">
        <f>INDEX([3]关卡!$N$19:$N$2018,A1038)</f>
        <v>384</v>
      </c>
      <c r="E1038" s="3" t="s">
        <v>24</v>
      </c>
      <c r="F1038" s="3" t="s">
        <v>26</v>
      </c>
      <c r="G1038" s="3">
        <v>3</v>
      </c>
      <c r="H1038" s="3">
        <v>0</v>
      </c>
      <c r="I1038" s="3">
        <v>0</v>
      </c>
      <c r="J1038" s="4">
        <v>1</v>
      </c>
      <c r="K1038" s="4">
        <v>1</v>
      </c>
      <c r="L1038" s="4">
        <v>2</v>
      </c>
      <c r="M1038" s="3">
        <v>15</v>
      </c>
      <c r="N1038" s="3">
        <v>2</v>
      </c>
      <c r="O1038" s="3">
        <f>HLOOKUP(O$5,[1]非R能力!$B$8:$F$558,$C1038+1,0)</f>
        <v>1105340.5814577737</v>
      </c>
      <c r="P1038" s="3">
        <f>HLOOKUP(P$5,[1]非R能力!$B$8:$F$558,$C1038+1,0)</f>
        <v>163658.16849627576</v>
      </c>
      <c r="Q1038" s="3">
        <f>HLOOKUP(Q$5,[1]非R能力!$B$8:$F$558,$C1038+1,0)</f>
        <v>91553.799070924579</v>
      </c>
      <c r="R1038" s="3">
        <f>HLOOKUP(R$5,[1]非R能力!$B$8:$F$558,$C1038+1,0)</f>
        <v>27498.87802971702</v>
      </c>
      <c r="S1038" s="3">
        <f>HLOOKUP(S$5,[1]非R能力!$B$8:$F$558,$C1038+1,0)</f>
        <v>37461.720149692221</v>
      </c>
      <c r="T1038" s="3">
        <f>INDEX([1]非R能力!$H$9:$H$558,D1038)</f>
        <v>30228.825231360002</v>
      </c>
      <c r="U1038" s="3">
        <f>IF(E1038="小怪",0,IF(INDEX([1]非R能力!$FK$9:$FK$558,C1038)=0,0,10))</f>
        <v>0</v>
      </c>
      <c r="V1038" s="3">
        <f>IF(E1038="小怪",0,IF(INDEX([1]非R能力!$FH$9:$FH$558,C1038)=0,0,5000))</f>
        <v>0</v>
      </c>
      <c r="W1038" s="3">
        <f>HLOOKUP(W$5,[2]人物技能基础!$O$3:$Q$553,$C1038+1,0)</f>
        <v>3.637142857142857</v>
      </c>
      <c r="X1038" s="3">
        <f>HLOOKUP(X$5,[2]人物技能基础!$O$3:$Q$553,$C1038+1,0)</f>
        <v>2.0186428571428574</v>
      </c>
      <c r="Y1038" s="3">
        <f>HLOOKUP(Y$5,[2]人物技能基础!$O$3:$Q$553,$C1038+1,0)</f>
        <v>99.964285714285708</v>
      </c>
      <c r="Z1038" s="3">
        <f t="shared" si="97"/>
        <v>865670</v>
      </c>
      <c r="AA1038" s="3">
        <f t="shared" si="98"/>
        <v>18310</v>
      </c>
      <c r="AB1038" s="3">
        <f t="shared" si="99"/>
        <v>0</v>
      </c>
      <c r="AC1038" s="3">
        <f t="shared" si="100"/>
        <v>37461</v>
      </c>
      <c r="AD1038" s="3">
        <f t="shared" si="101"/>
        <v>27498</v>
      </c>
    </row>
    <row r="1039" spans="1:30" x14ac:dyDescent="0.15">
      <c r="A1039" s="3">
        <v>1034</v>
      </c>
      <c r="B1039" s="3" t="str">
        <f t="shared" si="96"/>
        <v>关卡1034小怪</v>
      </c>
      <c r="C1039" s="3">
        <f>INDEX([3]关卡!$J$19:$J$2018,A1039)</f>
        <v>385</v>
      </c>
      <c r="D1039" s="3">
        <f>INDEX([3]关卡!$N$19:$N$2018,A1039)</f>
        <v>385</v>
      </c>
      <c r="E1039" s="3" t="s">
        <v>24</v>
      </c>
      <c r="F1039" s="3" t="s">
        <v>26</v>
      </c>
      <c r="G1039" s="3">
        <v>3</v>
      </c>
      <c r="H1039" s="3">
        <v>0</v>
      </c>
      <c r="I1039" s="3">
        <v>0</v>
      </c>
      <c r="J1039" s="4">
        <v>1</v>
      </c>
      <c r="K1039" s="4">
        <v>1</v>
      </c>
      <c r="L1039" s="4">
        <v>2</v>
      </c>
      <c r="M1039" s="3">
        <v>15</v>
      </c>
      <c r="N1039" s="3">
        <v>2</v>
      </c>
      <c r="O1039" s="3">
        <f>HLOOKUP(O$5,[1]非R能力!$B$8:$F$558,$C1039+1,0)</f>
        <v>1110273.6747983841</v>
      </c>
      <c r="P1039" s="3">
        <f>HLOOKUP(P$5,[1]非R能力!$B$8:$F$558,$C1039+1,0)</f>
        <v>164258.83335014514</v>
      </c>
      <c r="Q1039" s="3">
        <f>HLOOKUP(Q$5,[1]非R能力!$B$8:$F$558,$C1039+1,0)</f>
        <v>91800.4055219234</v>
      </c>
      <c r="R1039" s="3">
        <f>HLOOKUP(R$5,[1]非R能力!$B$8:$F$558,$C1039+1,0)</f>
        <v>27575.878510521983</v>
      </c>
      <c r="S1039" s="3">
        <f>HLOOKUP(S$5,[1]非R能力!$B$8:$F$558,$C1039+1,0)</f>
        <v>37568.399065902413</v>
      </c>
      <c r="T1039" s="3">
        <f>INDEX([1]非R能力!$H$9:$H$558,D1039)</f>
        <v>30408.994348063654</v>
      </c>
      <c r="U1039" s="3">
        <f>IF(E1039="小怪",0,IF(INDEX([1]非R能力!$FK$9:$FK$558,C1039)=0,0,10))</f>
        <v>0</v>
      </c>
      <c r="V1039" s="3">
        <f>IF(E1039="小怪",0,IF(INDEX([1]非R能力!$FH$9:$FH$558,C1039)=0,0,5000))</f>
        <v>0</v>
      </c>
      <c r="W1039" s="3">
        <f>HLOOKUP(W$5,[2]人物技能基础!$O$3:$Q$553,$C1039+1,0)</f>
        <v>3.637142857142857</v>
      </c>
      <c r="X1039" s="3">
        <f>HLOOKUP(X$5,[2]人物技能基础!$O$3:$Q$553,$C1039+1,0)</f>
        <v>2.0186428571428574</v>
      </c>
      <c r="Y1039" s="3">
        <f>HLOOKUP(Y$5,[2]人物技能基础!$O$3:$Q$553,$C1039+1,0)</f>
        <v>99.964285714285708</v>
      </c>
      <c r="Z1039" s="3">
        <f t="shared" si="97"/>
        <v>869013</v>
      </c>
      <c r="AA1039" s="3">
        <f t="shared" si="98"/>
        <v>18360</v>
      </c>
      <c r="AB1039" s="3">
        <f t="shared" si="99"/>
        <v>0</v>
      </c>
      <c r="AC1039" s="3">
        <f t="shared" si="100"/>
        <v>37568</v>
      </c>
      <c r="AD1039" s="3">
        <f t="shared" si="101"/>
        <v>27575</v>
      </c>
    </row>
    <row r="1040" spans="1:30" x14ac:dyDescent="0.15">
      <c r="A1040" s="3">
        <v>1035</v>
      </c>
      <c r="B1040" s="3" t="str">
        <f t="shared" si="96"/>
        <v>关卡1035小怪</v>
      </c>
      <c r="C1040" s="3">
        <f>INDEX([3]关卡!$J$19:$J$2018,A1040)</f>
        <v>385</v>
      </c>
      <c r="D1040" s="3">
        <f>INDEX([3]关卡!$N$19:$N$2018,A1040)</f>
        <v>385</v>
      </c>
      <c r="E1040" s="3" t="s">
        <v>24</v>
      </c>
      <c r="F1040" s="3" t="s">
        <v>26</v>
      </c>
      <c r="G1040" s="3">
        <v>3</v>
      </c>
      <c r="H1040" s="3">
        <v>0</v>
      </c>
      <c r="I1040" s="3">
        <v>0</v>
      </c>
      <c r="J1040" s="4">
        <v>1</v>
      </c>
      <c r="K1040" s="4">
        <v>1</v>
      </c>
      <c r="L1040" s="4">
        <v>2</v>
      </c>
      <c r="M1040" s="3">
        <v>15</v>
      </c>
      <c r="N1040" s="3">
        <v>2</v>
      </c>
      <c r="O1040" s="3">
        <f>HLOOKUP(O$5,[1]非R能力!$B$8:$F$558,$C1040+1,0)</f>
        <v>1110273.6747983841</v>
      </c>
      <c r="P1040" s="3">
        <f>HLOOKUP(P$5,[1]非R能力!$B$8:$F$558,$C1040+1,0)</f>
        <v>164258.83335014514</v>
      </c>
      <c r="Q1040" s="3">
        <f>HLOOKUP(Q$5,[1]非R能力!$B$8:$F$558,$C1040+1,0)</f>
        <v>91800.4055219234</v>
      </c>
      <c r="R1040" s="3">
        <f>HLOOKUP(R$5,[1]非R能力!$B$8:$F$558,$C1040+1,0)</f>
        <v>27575.878510521983</v>
      </c>
      <c r="S1040" s="3">
        <f>HLOOKUP(S$5,[1]非R能力!$B$8:$F$558,$C1040+1,0)</f>
        <v>37568.399065902413</v>
      </c>
      <c r="T1040" s="3">
        <f>INDEX([1]非R能力!$H$9:$H$558,D1040)</f>
        <v>30408.994348063654</v>
      </c>
      <c r="U1040" s="3">
        <f>IF(E1040="小怪",0,IF(INDEX([1]非R能力!$FK$9:$FK$558,C1040)=0,0,10))</f>
        <v>0</v>
      </c>
      <c r="V1040" s="3">
        <f>IF(E1040="小怪",0,IF(INDEX([1]非R能力!$FH$9:$FH$558,C1040)=0,0,5000))</f>
        <v>0</v>
      </c>
      <c r="W1040" s="3">
        <f>HLOOKUP(W$5,[2]人物技能基础!$O$3:$Q$553,$C1040+1,0)</f>
        <v>3.637142857142857</v>
      </c>
      <c r="X1040" s="3">
        <f>HLOOKUP(X$5,[2]人物技能基础!$O$3:$Q$553,$C1040+1,0)</f>
        <v>2.0186428571428574</v>
      </c>
      <c r="Y1040" s="3">
        <f>HLOOKUP(Y$5,[2]人物技能基础!$O$3:$Q$553,$C1040+1,0)</f>
        <v>99.964285714285708</v>
      </c>
      <c r="Z1040" s="3">
        <f t="shared" si="97"/>
        <v>869013</v>
      </c>
      <c r="AA1040" s="3">
        <f t="shared" si="98"/>
        <v>18360</v>
      </c>
      <c r="AB1040" s="3">
        <f t="shared" si="99"/>
        <v>0</v>
      </c>
      <c r="AC1040" s="3">
        <f t="shared" si="100"/>
        <v>37568</v>
      </c>
      <c r="AD1040" s="3">
        <f t="shared" si="101"/>
        <v>27575</v>
      </c>
    </row>
    <row r="1041" spans="1:30" x14ac:dyDescent="0.15">
      <c r="A1041" s="3">
        <v>1036</v>
      </c>
      <c r="B1041" s="3" t="str">
        <f t="shared" si="96"/>
        <v>关卡1036小怪</v>
      </c>
      <c r="C1041" s="3">
        <f>INDEX([3]关卡!$J$19:$J$2018,A1041)</f>
        <v>385</v>
      </c>
      <c r="D1041" s="3">
        <f>INDEX([3]关卡!$N$19:$N$2018,A1041)</f>
        <v>385</v>
      </c>
      <c r="E1041" s="3" t="s">
        <v>24</v>
      </c>
      <c r="F1041" s="3" t="s">
        <v>26</v>
      </c>
      <c r="G1041" s="3">
        <v>3</v>
      </c>
      <c r="H1041" s="3">
        <v>0</v>
      </c>
      <c r="I1041" s="3">
        <v>0</v>
      </c>
      <c r="J1041" s="4">
        <v>1</v>
      </c>
      <c r="K1041" s="4">
        <v>1</v>
      </c>
      <c r="L1041" s="4">
        <v>2</v>
      </c>
      <c r="M1041" s="3">
        <v>15</v>
      </c>
      <c r="N1041" s="3">
        <v>2</v>
      </c>
      <c r="O1041" s="3">
        <f>HLOOKUP(O$5,[1]非R能力!$B$8:$F$558,$C1041+1,0)</f>
        <v>1110273.6747983841</v>
      </c>
      <c r="P1041" s="3">
        <f>HLOOKUP(P$5,[1]非R能力!$B$8:$F$558,$C1041+1,0)</f>
        <v>164258.83335014514</v>
      </c>
      <c r="Q1041" s="3">
        <f>HLOOKUP(Q$5,[1]非R能力!$B$8:$F$558,$C1041+1,0)</f>
        <v>91800.4055219234</v>
      </c>
      <c r="R1041" s="3">
        <f>HLOOKUP(R$5,[1]非R能力!$B$8:$F$558,$C1041+1,0)</f>
        <v>27575.878510521983</v>
      </c>
      <c r="S1041" s="3">
        <f>HLOOKUP(S$5,[1]非R能力!$B$8:$F$558,$C1041+1,0)</f>
        <v>37568.399065902413</v>
      </c>
      <c r="T1041" s="3">
        <f>INDEX([1]非R能力!$H$9:$H$558,D1041)</f>
        <v>30408.994348063654</v>
      </c>
      <c r="U1041" s="3">
        <f>IF(E1041="小怪",0,IF(INDEX([1]非R能力!$FK$9:$FK$558,C1041)=0,0,10))</f>
        <v>0</v>
      </c>
      <c r="V1041" s="3">
        <f>IF(E1041="小怪",0,IF(INDEX([1]非R能力!$FH$9:$FH$558,C1041)=0,0,5000))</f>
        <v>0</v>
      </c>
      <c r="W1041" s="3">
        <f>HLOOKUP(W$5,[2]人物技能基础!$O$3:$Q$553,$C1041+1,0)</f>
        <v>3.637142857142857</v>
      </c>
      <c r="X1041" s="3">
        <f>HLOOKUP(X$5,[2]人物技能基础!$O$3:$Q$553,$C1041+1,0)</f>
        <v>2.0186428571428574</v>
      </c>
      <c r="Y1041" s="3">
        <f>HLOOKUP(Y$5,[2]人物技能基础!$O$3:$Q$553,$C1041+1,0)</f>
        <v>99.964285714285708</v>
      </c>
      <c r="Z1041" s="3">
        <f t="shared" si="97"/>
        <v>869013</v>
      </c>
      <c r="AA1041" s="3">
        <f t="shared" si="98"/>
        <v>18360</v>
      </c>
      <c r="AB1041" s="3">
        <f t="shared" si="99"/>
        <v>0</v>
      </c>
      <c r="AC1041" s="3">
        <f t="shared" si="100"/>
        <v>37568</v>
      </c>
      <c r="AD1041" s="3">
        <f t="shared" si="101"/>
        <v>27575</v>
      </c>
    </row>
    <row r="1042" spans="1:30" x14ac:dyDescent="0.15">
      <c r="A1042" s="3">
        <v>1037</v>
      </c>
      <c r="B1042" s="3" t="str">
        <f t="shared" si="96"/>
        <v>关卡1037小怪</v>
      </c>
      <c r="C1042" s="3">
        <f>INDEX([3]关卡!$J$19:$J$2018,A1042)</f>
        <v>385</v>
      </c>
      <c r="D1042" s="3">
        <f>INDEX([3]关卡!$N$19:$N$2018,A1042)</f>
        <v>385</v>
      </c>
      <c r="E1042" s="3" t="s">
        <v>24</v>
      </c>
      <c r="F1042" s="3" t="s">
        <v>26</v>
      </c>
      <c r="G1042" s="3">
        <v>3</v>
      </c>
      <c r="H1042" s="3">
        <v>0</v>
      </c>
      <c r="I1042" s="3">
        <v>0</v>
      </c>
      <c r="J1042" s="4">
        <v>1</v>
      </c>
      <c r="K1042" s="4">
        <v>1</v>
      </c>
      <c r="L1042" s="4">
        <v>2</v>
      </c>
      <c r="M1042" s="3">
        <v>15</v>
      </c>
      <c r="N1042" s="3">
        <v>2</v>
      </c>
      <c r="O1042" s="3">
        <f>HLOOKUP(O$5,[1]非R能力!$B$8:$F$558,$C1042+1,0)</f>
        <v>1110273.6747983841</v>
      </c>
      <c r="P1042" s="3">
        <f>HLOOKUP(P$5,[1]非R能力!$B$8:$F$558,$C1042+1,0)</f>
        <v>164258.83335014514</v>
      </c>
      <c r="Q1042" s="3">
        <f>HLOOKUP(Q$5,[1]非R能力!$B$8:$F$558,$C1042+1,0)</f>
        <v>91800.4055219234</v>
      </c>
      <c r="R1042" s="3">
        <f>HLOOKUP(R$5,[1]非R能力!$B$8:$F$558,$C1042+1,0)</f>
        <v>27575.878510521983</v>
      </c>
      <c r="S1042" s="3">
        <f>HLOOKUP(S$5,[1]非R能力!$B$8:$F$558,$C1042+1,0)</f>
        <v>37568.399065902413</v>
      </c>
      <c r="T1042" s="3">
        <f>INDEX([1]非R能力!$H$9:$H$558,D1042)</f>
        <v>30408.994348063654</v>
      </c>
      <c r="U1042" s="3">
        <f>IF(E1042="小怪",0,IF(INDEX([1]非R能力!$FK$9:$FK$558,C1042)=0,0,10))</f>
        <v>0</v>
      </c>
      <c r="V1042" s="3">
        <f>IF(E1042="小怪",0,IF(INDEX([1]非R能力!$FH$9:$FH$558,C1042)=0,0,5000))</f>
        <v>0</v>
      </c>
      <c r="W1042" s="3">
        <f>HLOOKUP(W$5,[2]人物技能基础!$O$3:$Q$553,$C1042+1,0)</f>
        <v>3.637142857142857</v>
      </c>
      <c r="X1042" s="3">
        <f>HLOOKUP(X$5,[2]人物技能基础!$O$3:$Q$553,$C1042+1,0)</f>
        <v>2.0186428571428574</v>
      </c>
      <c r="Y1042" s="3">
        <f>HLOOKUP(Y$5,[2]人物技能基础!$O$3:$Q$553,$C1042+1,0)</f>
        <v>99.964285714285708</v>
      </c>
      <c r="Z1042" s="3">
        <f t="shared" si="97"/>
        <v>869013</v>
      </c>
      <c r="AA1042" s="3">
        <f t="shared" si="98"/>
        <v>18360</v>
      </c>
      <c r="AB1042" s="3">
        <f t="shared" si="99"/>
        <v>0</v>
      </c>
      <c r="AC1042" s="3">
        <f t="shared" si="100"/>
        <v>37568</v>
      </c>
      <c r="AD1042" s="3">
        <f t="shared" si="101"/>
        <v>27575</v>
      </c>
    </row>
    <row r="1043" spans="1:30" x14ac:dyDescent="0.15">
      <c r="A1043" s="3">
        <v>1038</v>
      </c>
      <c r="B1043" s="3" t="str">
        <f t="shared" si="96"/>
        <v>关卡1038小怪</v>
      </c>
      <c r="C1043" s="3">
        <f>INDEX([3]关卡!$J$19:$J$2018,A1043)</f>
        <v>386</v>
      </c>
      <c r="D1043" s="3">
        <f>INDEX([3]关卡!$N$19:$N$2018,A1043)</f>
        <v>386</v>
      </c>
      <c r="E1043" s="3" t="s">
        <v>24</v>
      </c>
      <c r="F1043" s="3" t="s">
        <v>26</v>
      </c>
      <c r="G1043" s="3">
        <v>3</v>
      </c>
      <c r="H1043" s="3">
        <v>0</v>
      </c>
      <c r="I1043" s="3">
        <v>0</v>
      </c>
      <c r="J1043" s="4">
        <v>1</v>
      </c>
      <c r="K1043" s="4">
        <v>1</v>
      </c>
      <c r="L1043" s="4">
        <v>2</v>
      </c>
      <c r="M1043" s="3">
        <v>15</v>
      </c>
      <c r="N1043" s="3">
        <v>2</v>
      </c>
      <c r="O1043" s="3">
        <f>HLOOKUP(O$5,[1]非R能力!$B$8:$F$558,$C1043+1,0)</f>
        <v>1116017.2224994334</v>
      </c>
      <c r="P1043" s="3">
        <f>HLOOKUP(P$5,[1]非R能力!$B$8:$F$558,$C1043+1,0)</f>
        <v>164921.29327091528</v>
      </c>
      <c r="Q1043" s="3">
        <f>HLOOKUP(Q$5,[1]非R能力!$B$8:$F$558,$C1043+1,0)</f>
        <v>92037.17393769043</v>
      </c>
      <c r="R1043" s="3">
        <f>HLOOKUP(R$5,[1]非R能力!$B$8:$F$558,$C1043+1,0)</f>
        <v>27661.115470305973</v>
      </c>
      <c r="S1043" s="3">
        <f>HLOOKUP(S$5,[1]非R能力!$B$8:$F$558,$C1043+1,0)</f>
        <v>37665.973986774334</v>
      </c>
      <c r="T1043" s="3">
        <f>INDEX([1]非R能力!$H$9:$H$558,D1043)</f>
        <v>30590.015896889399</v>
      </c>
      <c r="U1043" s="3">
        <f>IF(E1043="小怪",0,IF(INDEX([1]非R能力!$FK$9:$FK$558,C1043)=0,0,10))</f>
        <v>0</v>
      </c>
      <c r="V1043" s="3">
        <f>IF(E1043="小怪",0,IF(INDEX([1]非R能力!$FH$9:$FH$558,C1043)=0,0,5000))</f>
        <v>0</v>
      </c>
      <c r="W1043" s="3">
        <f>HLOOKUP(W$5,[2]人物技能基础!$O$3:$Q$553,$C1043+1,0)</f>
        <v>3.637142857142857</v>
      </c>
      <c r="X1043" s="3">
        <f>HLOOKUP(X$5,[2]人物技能基础!$O$3:$Q$553,$C1043+1,0)</f>
        <v>2.0186428571428574</v>
      </c>
      <c r="Y1043" s="3">
        <f>HLOOKUP(Y$5,[2]人物技能基础!$O$3:$Q$553,$C1043+1,0)</f>
        <v>99.964285714285708</v>
      </c>
      <c r="Z1043" s="3">
        <f t="shared" si="97"/>
        <v>872657</v>
      </c>
      <c r="AA1043" s="3">
        <f t="shared" si="98"/>
        <v>18407</v>
      </c>
      <c r="AB1043" s="3">
        <f t="shared" si="99"/>
        <v>0</v>
      </c>
      <c r="AC1043" s="3">
        <f t="shared" si="100"/>
        <v>37665</v>
      </c>
      <c r="AD1043" s="3">
        <f t="shared" si="101"/>
        <v>27661</v>
      </c>
    </row>
    <row r="1044" spans="1:30" x14ac:dyDescent="0.15">
      <c r="A1044" s="3">
        <v>1039</v>
      </c>
      <c r="B1044" s="3" t="str">
        <f t="shared" si="96"/>
        <v>关卡1039小怪</v>
      </c>
      <c r="C1044" s="3">
        <f>INDEX([3]关卡!$J$19:$J$2018,A1044)</f>
        <v>386</v>
      </c>
      <c r="D1044" s="3">
        <f>INDEX([3]关卡!$N$19:$N$2018,A1044)</f>
        <v>386</v>
      </c>
      <c r="E1044" s="3" t="s">
        <v>24</v>
      </c>
      <c r="F1044" s="3" t="s">
        <v>26</v>
      </c>
      <c r="G1044" s="3">
        <v>3</v>
      </c>
      <c r="H1044" s="3">
        <v>0</v>
      </c>
      <c r="I1044" s="3">
        <v>0</v>
      </c>
      <c r="J1044" s="4">
        <v>1</v>
      </c>
      <c r="K1044" s="4">
        <v>1</v>
      </c>
      <c r="L1044" s="4">
        <v>2</v>
      </c>
      <c r="M1044" s="3">
        <v>15</v>
      </c>
      <c r="N1044" s="3">
        <v>2</v>
      </c>
      <c r="O1044" s="3">
        <f>HLOOKUP(O$5,[1]非R能力!$B$8:$F$558,$C1044+1,0)</f>
        <v>1116017.2224994334</v>
      </c>
      <c r="P1044" s="3">
        <f>HLOOKUP(P$5,[1]非R能力!$B$8:$F$558,$C1044+1,0)</f>
        <v>164921.29327091528</v>
      </c>
      <c r="Q1044" s="3">
        <f>HLOOKUP(Q$5,[1]非R能力!$B$8:$F$558,$C1044+1,0)</f>
        <v>92037.17393769043</v>
      </c>
      <c r="R1044" s="3">
        <f>HLOOKUP(R$5,[1]非R能力!$B$8:$F$558,$C1044+1,0)</f>
        <v>27661.115470305973</v>
      </c>
      <c r="S1044" s="3">
        <f>HLOOKUP(S$5,[1]非R能力!$B$8:$F$558,$C1044+1,0)</f>
        <v>37665.973986774334</v>
      </c>
      <c r="T1044" s="3">
        <f>INDEX([1]非R能力!$H$9:$H$558,D1044)</f>
        <v>30590.015896889399</v>
      </c>
      <c r="U1044" s="3">
        <f>IF(E1044="小怪",0,IF(INDEX([1]非R能力!$FK$9:$FK$558,C1044)=0,0,10))</f>
        <v>0</v>
      </c>
      <c r="V1044" s="3">
        <f>IF(E1044="小怪",0,IF(INDEX([1]非R能力!$FH$9:$FH$558,C1044)=0,0,5000))</f>
        <v>0</v>
      </c>
      <c r="W1044" s="3">
        <f>HLOOKUP(W$5,[2]人物技能基础!$O$3:$Q$553,$C1044+1,0)</f>
        <v>3.637142857142857</v>
      </c>
      <c r="X1044" s="3">
        <f>HLOOKUP(X$5,[2]人物技能基础!$O$3:$Q$553,$C1044+1,0)</f>
        <v>2.0186428571428574</v>
      </c>
      <c r="Y1044" s="3">
        <f>HLOOKUP(Y$5,[2]人物技能基础!$O$3:$Q$553,$C1044+1,0)</f>
        <v>99.964285714285708</v>
      </c>
      <c r="Z1044" s="3">
        <f t="shared" si="97"/>
        <v>872657</v>
      </c>
      <c r="AA1044" s="3">
        <f t="shared" si="98"/>
        <v>18407</v>
      </c>
      <c r="AB1044" s="3">
        <f t="shared" si="99"/>
        <v>0</v>
      </c>
      <c r="AC1044" s="3">
        <f t="shared" si="100"/>
        <v>37665</v>
      </c>
      <c r="AD1044" s="3">
        <f t="shared" si="101"/>
        <v>27661</v>
      </c>
    </row>
    <row r="1045" spans="1:30" x14ac:dyDescent="0.15">
      <c r="A1045" s="3">
        <v>1040</v>
      </c>
      <c r="B1045" s="3" t="str">
        <f t="shared" si="96"/>
        <v>关卡1040小怪</v>
      </c>
      <c r="C1045" s="3">
        <f>INDEX([3]关卡!$J$19:$J$2018,A1045)</f>
        <v>386</v>
      </c>
      <c r="D1045" s="3">
        <f>INDEX([3]关卡!$N$19:$N$2018,A1045)</f>
        <v>386</v>
      </c>
      <c r="E1045" s="3" t="s">
        <v>24</v>
      </c>
      <c r="F1045" s="3" t="s">
        <v>26</v>
      </c>
      <c r="G1045" s="3">
        <v>3</v>
      </c>
      <c r="H1045" s="3">
        <v>0</v>
      </c>
      <c r="I1045" s="3">
        <v>0</v>
      </c>
      <c r="J1045" s="4">
        <v>1</v>
      </c>
      <c r="K1045" s="4">
        <v>1</v>
      </c>
      <c r="L1045" s="4">
        <v>2</v>
      </c>
      <c r="M1045" s="3">
        <v>15</v>
      </c>
      <c r="N1045" s="3">
        <v>2</v>
      </c>
      <c r="O1045" s="3">
        <f>HLOOKUP(O$5,[1]非R能力!$B$8:$F$558,$C1045+1,0)</f>
        <v>1116017.2224994334</v>
      </c>
      <c r="P1045" s="3">
        <f>HLOOKUP(P$5,[1]非R能力!$B$8:$F$558,$C1045+1,0)</f>
        <v>164921.29327091528</v>
      </c>
      <c r="Q1045" s="3">
        <f>HLOOKUP(Q$5,[1]非R能力!$B$8:$F$558,$C1045+1,0)</f>
        <v>92037.17393769043</v>
      </c>
      <c r="R1045" s="3">
        <f>HLOOKUP(R$5,[1]非R能力!$B$8:$F$558,$C1045+1,0)</f>
        <v>27661.115470305973</v>
      </c>
      <c r="S1045" s="3">
        <f>HLOOKUP(S$5,[1]非R能力!$B$8:$F$558,$C1045+1,0)</f>
        <v>37665.973986774334</v>
      </c>
      <c r="T1045" s="3">
        <f>INDEX([1]非R能力!$H$9:$H$558,D1045)</f>
        <v>30590.015896889399</v>
      </c>
      <c r="U1045" s="3">
        <f>IF(E1045="小怪",0,IF(INDEX([1]非R能力!$FK$9:$FK$558,C1045)=0,0,10))</f>
        <v>0</v>
      </c>
      <c r="V1045" s="3">
        <f>IF(E1045="小怪",0,IF(INDEX([1]非R能力!$FH$9:$FH$558,C1045)=0,0,5000))</f>
        <v>0</v>
      </c>
      <c r="W1045" s="3">
        <f>HLOOKUP(W$5,[2]人物技能基础!$O$3:$Q$553,$C1045+1,0)</f>
        <v>3.637142857142857</v>
      </c>
      <c r="X1045" s="3">
        <f>HLOOKUP(X$5,[2]人物技能基础!$O$3:$Q$553,$C1045+1,0)</f>
        <v>2.0186428571428574</v>
      </c>
      <c r="Y1045" s="3">
        <f>HLOOKUP(Y$5,[2]人物技能基础!$O$3:$Q$553,$C1045+1,0)</f>
        <v>99.964285714285708</v>
      </c>
      <c r="Z1045" s="3">
        <f t="shared" si="97"/>
        <v>872657</v>
      </c>
      <c r="AA1045" s="3">
        <f t="shared" si="98"/>
        <v>18407</v>
      </c>
      <c r="AB1045" s="3">
        <f t="shared" si="99"/>
        <v>0</v>
      </c>
      <c r="AC1045" s="3">
        <f t="shared" si="100"/>
        <v>37665</v>
      </c>
      <c r="AD1045" s="3">
        <f t="shared" si="101"/>
        <v>27661</v>
      </c>
    </row>
    <row r="1046" spans="1:30" x14ac:dyDescent="0.15">
      <c r="A1046" s="3">
        <v>1041</v>
      </c>
      <c r="B1046" s="3" t="str">
        <f t="shared" si="96"/>
        <v>关卡1041小怪</v>
      </c>
      <c r="C1046" s="3">
        <f>INDEX([3]关卡!$J$19:$J$2018,A1046)</f>
        <v>386</v>
      </c>
      <c r="D1046" s="3">
        <f>INDEX([3]关卡!$N$19:$N$2018,A1046)</f>
        <v>386</v>
      </c>
      <c r="E1046" s="3" t="s">
        <v>24</v>
      </c>
      <c r="F1046" s="3" t="s">
        <v>26</v>
      </c>
      <c r="G1046" s="3">
        <v>3</v>
      </c>
      <c r="H1046" s="3">
        <v>0</v>
      </c>
      <c r="I1046" s="3">
        <v>0</v>
      </c>
      <c r="J1046" s="4">
        <v>1</v>
      </c>
      <c r="K1046" s="4">
        <v>1</v>
      </c>
      <c r="L1046" s="4">
        <v>2</v>
      </c>
      <c r="M1046" s="3">
        <v>15</v>
      </c>
      <c r="N1046" s="3">
        <v>2</v>
      </c>
      <c r="O1046" s="3">
        <f>HLOOKUP(O$5,[1]非R能力!$B$8:$F$558,$C1046+1,0)</f>
        <v>1116017.2224994334</v>
      </c>
      <c r="P1046" s="3">
        <f>HLOOKUP(P$5,[1]非R能力!$B$8:$F$558,$C1046+1,0)</f>
        <v>164921.29327091528</v>
      </c>
      <c r="Q1046" s="3">
        <f>HLOOKUP(Q$5,[1]非R能力!$B$8:$F$558,$C1046+1,0)</f>
        <v>92037.17393769043</v>
      </c>
      <c r="R1046" s="3">
        <f>HLOOKUP(R$5,[1]非R能力!$B$8:$F$558,$C1046+1,0)</f>
        <v>27661.115470305973</v>
      </c>
      <c r="S1046" s="3">
        <f>HLOOKUP(S$5,[1]非R能力!$B$8:$F$558,$C1046+1,0)</f>
        <v>37665.973986774334</v>
      </c>
      <c r="T1046" s="3">
        <f>INDEX([1]非R能力!$H$9:$H$558,D1046)</f>
        <v>30590.015896889399</v>
      </c>
      <c r="U1046" s="3">
        <f>IF(E1046="小怪",0,IF(INDEX([1]非R能力!$FK$9:$FK$558,C1046)=0,0,10))</f>
        <v>0</v>
      </c>
      <c r="V1046" s="3">
        <f>IF(E1046="小怪",0,IF(INDEX([1]非R能力!$FH$9:$FH$558,C1046)=0,0,5000))</f>
        <v>0</v>
      </c>
      <c r="W1046" s="3">
        <f>HLOOKUP(W$5,[2]人物技能基础!$O$3:$Q$553,$C1046+1,0)</f>
        <v>3.637142857142857</v>
      </c>
      <c r="X1046" s="3">
        <f>HLOOKUP(X$5,[2]人物技能基础!$O$3:$Q$553,$C1046+1,0)</f>
        <v>2.0186428571428574</v>
      </c>
      <c r="Y1046" s="3">
        <f>HLOOKUP(Y$5,[2]人物技能基础!$O$3:$Q$553,$C1046+1,0)</f>
        <v>99.964285714285708</v>
      </c>
      <c r="Z1046" s="3">
        <f t="shared" si="97"/>
        <v>872657</v>
      </c>
      <c r="AA1046" s="3">
        <f t="shared" si="98"/>
        <v>18407</v>
      </c>
      <c r="AB1046" s="3">
        <f t="shared" si="99"/>
        <v>0</v>
      </c>
      <c r="AC1046" s="3">
        <f t="shared" si="100"/>
        <v>37665</v>
      </c>
      <c r="AD1046" s="3">
        <f t="shared" si="101"/>
        <v>27661</v>
      </c>
    </row>
    <row r="1047" spans="1:30" x14ac:dyDescent="0.15">
      <c r="A1047" s="3">
        <v>1042</v>
      </c>
      <c r="B1047" s="3" t="str">
        <f t="shared" si="96"/>
        <v>关卡1042小怪</v>
      </c>
      <c r="C1047" s="3">
        <f>INDEX([3]关卡!$J$19:$J$2018,A1047)</f>
        <v>387</v>
      </c>
      <c r="D1047" s="3">
        <f>INDEX([3]关卡!$N$19:$N$2018,A1047)</f>
        <v>387</v>
      </c>
      <c r="E1047" s="3" t="s">
        <v>24</v>
      </c>
      <c r="F1047" s="3" t="s">
        <v>26</v>
      </c>
      <c r="G1047" s="3">
        <v>3</v>
      </c>
      <c r="H1047" s="3">
        <v>0</v>
      </c>
      <c r="I1047" s="3">
        <v>0</v>
      </c>
      <c r="J1047" s="4">
        <v>1</v>
      </c>
      <c r="K1047" s="4">
        <v>1</v>
      </c>
      <c r="L1047" s="4">
        <v>2</v>
      </c>
      <c r="M1047" s="3">
        <v>15</v>
      </c>
      <c r="N1047" s="3">
        <v>2</v>
      </c>
      <c r="O1047" s="3">
        <f>HLOOKUP(O$5,[1]非R能力!$B$8:$F$558,$C1047+1,0)</f>
        <v>1120709.5209807323</v>
      </c>
      <c r="P1047" s="3">
        <f>HLOOKUP(P$5,[1]非R能力!$B$8:$F$558,$C1047+1,0)</f>
        <v>165496.50303610452</v>
      </c>
      <c r="Q1047" s="3">
        <f>HLOOKUP(Q$5,[1]非R能力!$B$8:$F$558,$C1047+1,0)</f>
        <v>92263.871497997286</v>
      </c>
      <c r="R1047" s="3">
        <f>HLOOKUP(R$5,[1]非R能力!$B$8:$F$558,$C1047+1,0)</f>
        <v>27736.290441711288</v>
      </c>
      <c r="S1047" s="3">
        <f>HLOOKUP(S$5,[1]非R能力!$B$8:$F$558,$C1047+1,0)</f>
        <v>37752.92876383735</v>
      </c>
      <c r="T1047" s="3">
        <f>INDEX([1]非R能力!$H$9:$H$558,D1047)</f>
        <v>30771.893031108542</v>
      </c>
      <c r="U1047" s="3">
        <f>IF(E1047="小怪",0,IF(INDEX([1]非R能力!$FK$9:$FK$558,C1047)=0,0,10))</f>
        <v>0</v>
      </c>
      <c r="V1047" s="3">
        <f>IF(E1047="小怪",0,IF(INDEX([1]非R能力!$FH$9:$FH$558,C1047)=0,0,5000))</f>
        <v>0</v>
      </c>
      <c r="W1047" s="3">
        <f>HLOOKUP(W$5,[2]人物技能基础!$O$3:$Q$553,$C1047+1,0)</f>
        <v>3.637142857142857</v>
      </c>
      <c r="X1047" s="3">
        <f>HLOOKUP(X$5,[2]人物技能基础!$O$3:$Q$553,$C1047+1,0)</f>
        <v>2.0186428571428574</v>
      </c>
      <c r="Y1047" s="3">
        <f>HLOOKUP(Y$5,[2]人物技能基础!$O$3:$Q$553,$C1047+1,0)</f>
        <v>99.964285714285708</v>
      </c>
      <c r="Z1047" s="3">
        <f t="shared" si="97"/>
        <v>875880</v>
      </c>
      <c r="AA1047" s="3">
        <f t="shared" si="98"/>
        <v>18452</v>
      </c>
      <c r="AB1047" s="3">
        <f t="shared" si="99"/>
        <v>0</v>
      </c>
      <c r="AC1047" s="3">
        <f t="shared" si="100"/>
        <v>37752</v>
      </c>
      <c r="AD1047" s="3">
        <f t="shared" si="101"/>
        <v>27736</v>
      </c>
    </row>
    <row r="1048" spans="1:30" x14ac:dyDescent="0.15">
      <c r="A1048" s="3">
        <v>1043</v>
      </c>
      <c r="B1048" s="3" t="str">
        <f t="shared" si="96"/>
        <v>关卡1043小怪</v>
      </c>
      <c r="C1048" s="3">
        <f>INDEX([3]关卡!$J$19:$J$2018,A1048)</f>
        <v>387</v>
      </c>
      <c r="D1048" s="3">
        <f>INDEX([3]关卡!$N$19:$N$2018,A1048)</f>
        <v>387</v>
      </c>
      <c r="E1048" s="3" t="s">
        <v>24</v>
      </c>
      <c r="F1048" s="3" t="s">
        <v>26</v>
      </c>
      <c r="G1048" s="3">
        <v>3</v>
      </c>
      <c r="H1048" s="3">
        <v>0</v>
      </c>
      <c r="I1048" s="3">
        <v>0</v>
      </c>
      <c r="J1048" s="4">
        <v>1</v>
      </c>
      <c r="K1048" s="4">
        <v>1</v>
      </c>
      <c r="L1048" s="4">
        <v>2</v>
      </c>
      <c r="M1048" s="3">
        <v>15</v>
      </c>
      <c r="N1048" s="3">
        <v>2</v>
      </c>
      <c r="O1048" s="3">
        <f>HLOOKUP(O$5,[1]非R能力!$B$8:$F$558,$C1048+1,0)</f>
        <v>1120709.5209807323</v>
      </c>
      <c r="P1048" s="3">
        <f>HLOOKUP(P$5,[1]非R能力!$B$8:$F$558,$C1048+1,0)</f>
        <v>165496.50303610452</v>
      </c>
      <c r="Q1048" s="3">
        <f>HLOOKUP(Q$5,[1]非R能力!$B$8:$F$558,$C1048+1,0)</f>
        <v>92263.871497997286</v>
      </c>
      <c r="R1048" s="3">
        <f>HLOOKUP(R$5,[1]非R能力!$B$8:$F$558,$C1048+1,0)</f>
        <v>27736.290441711288</v>
      </c>
      <c r="S1048" s="3">
        <f>HLOOKUP(S$5,[1]非R能力!$B$8:$F$558,$C1048+1,0)</f>
        <v>37752.92876383735</v>
      </c>
      <c r="T1048" s="3">
        <f>INDEX([1]非R能力!$H$9:$H$558,D1048)</f>
        <v>30771.893031108542</v>
      </c>
      <c r="U1048" s="3">
        <f>IF(E1048="小怪",0,IF(INDEX([1]非R能力!$FK$9:$FK$558,C1048)=0,0,10))</f>
        <v>0</v>
      </c>
      <c r="V1048" s="3">
        <f>IF(E1048="小怪",0,IF(INDEX([1]非R能力!$FH$9:$FH$558,C1048)=0,0,5000))</f>
        <v>0</v>
      </c>
      <c r="W1048" s="3">
        <f>HLOOKUP(W$5,[2]人物技能基础!$O$3:$Q$553,$C1048+1,0)</f>
        <v>3.637142857142857</v>
      </c>
      <c r="X1048" s="3">
        <f>HLOOKUP(X$5,[2]人物技能基础!$O$3:$Q$553,$C1048+1,0)</f>
        <v>2.0186428571428574</v>
      </c>
      <c r="Y1048" s="3">
        <f>HLOOKUP(Y$5,[2]人物技能基础!$O$3:$Q$553,$C1048+1,0)</f>
        <v>99.964285714285708</v>
      </c>
      <c r="Z1048" s="3">
        <f t="shared" si="97"/>
        <v>875880</v>
      </c>
      <c r="AA1048" s="3">
        <f t="shared" si="98"/>
        <v>18452</v>
      </c>
      <c r="AB1048" s="3">
        <f t="shared" si="99"/>
        <v>0</v>
      </c>
      <c r="AC1048" s="3">
        <f t="shared" si="100"/>
        <v>37752</v>
      </c>
      <c r="AD1048" s="3">
        <f t="shared" si="101"/>
        <v>27736</v>
      </c>
    </row>
    <row r="1049" spans="1:30" x14ac:dyDescent="0.15">
      <c r="A1049" s="3">
        <v>1044</v>
      </c>
      <c r="B1049" s="3" t="str">
        <f t="shared" si="96"/>
        <v>关卡1044小怪</v>
      </c>
      <c r="C1049" s="3">
        <f>INDEX([3]关卡!$J$19:$J$2018,A1049)</f>
        <v>387</v>
      </c>
      <c r="D1049" s="3">
        <f>INDEX([3]关卡!$N$19:$N$2018,A1049)</f>
        <v>387</v>
      </c>
      <c r="E1049" s="3" t="s">
        <v>24</v>
      </c>
      <c r="F1049" s="3" t="s">
        <v>26</v>
      </c>
      <c r="G1049" s="3">
        <v>3</v>
      </c>
      <c r="H1049" s="3">
        <v>0</v>
      </c>
      <c r="I1049" s="3">
        <v>0</v>
      </c>
      <c r="J1049" s="4">
        <v>1</v>
      </c>
      <c r="K1049" s="4">
        <v>1</v>
      </c>
      <c r="L1049" s="4">
        <v>2</v>
      </c>
      <c r="M1049" s="3">
        <v>15</v>
      </c>
      <c r="N1049" s="3">
        <v>2</v>
      </c>
      <c r="O1049" s="3">
        <f>HLOOKUP(O$5,[1]非R能力!$B$8:$F$558,$C1049+1,0)</f>
        <v>1120709.5209807323</v>
      </c>
      <c r="P1049" s="3">
        <f>HLOOKUP(P$5,[1]非R能力!$B$8:$F$558,$C1049+1,0)</f>
        <v>165496.50303610452</v>
      </c>
      <c r="Q1049" s="3">
        <f>HLOOKUP(Q$5,[1]非R能力!$B$8:$F$558,$C1049+1,0)</f>
        <v>92263.871497997286</v>
      </c>
      <c r="R1049" s="3">
        <f>HLOOKUP(R$5,[1]非R能力!$B$8:$F$558,$C1049+1,0)</f>
        <v>27736.290441711288</v>
      </c>
      <c r="S1049" s="3">
        <f>HLOOKUP(S$5,[1]非R能力!$B$8:$F$558,$C1049+1,0)</f>
        <v>37752.92876383735</v>
      </c>
      <c r="T1049" s="3">
        <f>INDEX([1]非R能力!$H$9:$H$558,D1049)</f>
        <v>30771.893031108542</v>
      </c>
      <c r="U1049" s="3">
        <f>IF(E1049="小怪",0,IF(INDEX([1]非R能力!$FK$9:$FK$558,C1049)=0,0,10))</f>
        <v>0</v>
      </c>
      <c r="V1049" s="3">
        <f>IF(E1049="小怪",0,IF(INDEX([1]非R能力!$FH$9:$FH$558,C1049)=0,0,5000))</f>
        <v>0</v>
      </c>
      <c r="W1049" s="3">
        <f>HLOOKUP(W$5,[2]人物技能基础!$O$3:$Q$553,$C1049+1,0)</f>
        <v>3.637142857142857</v>
      </c>
      <c r="X1049" s="3">
        <f>HLOOKUP(X$5,[2]人物技能基础!$O$3:$Q$553,$C1049+1,0)</f>
        <v>2.0186428571428574</v>
      </c>
      <c r="Y1049" s="3">
        <f>HLOOKUP(Y$5,[2]人物技能基础!$O$3:$Q$553,$C1049+1,0)</f>
        <v>99.964285714285708</v>
      </c>
      <c r="Z1049" s="3">
        <f t="shared" si="97"/>
        <v>875880</v>
      </c>
      <c r="AA1049" s="3">
        <f t="shared" si="98"/>
        <v>18452</v>
      </c>
      <c r="AB1049" s="3">
        <f t="shared" si="99"/>
        <v>0</v>
      </c>
      <c r="AC1049" s="3">
        <f t="shared" si="100"/>
        <v>37752</v>
      </c>
      <c r="AD1049" s="3">
        <f t="shared" si="101"/>
        <v>27736</v>
      </c>
    </row>
    <row r="1050" spans="1:30" x14ac:dyDescent="0.15">
      <c r="A1050" s="3">
        <v>1045</v>
      </c>
      <c r="B1050" s="3" t="str">
        <f t="shared" si="96"/>
        <v>关卡1045小怪</v>
      </c>
      <c r="C1050" s="3">
        <f>INDEX([3]关卡!$J$19:$J$2018,A1050)</f>
        <v>387</v>
      </c>
      <c r="D1050" s="3">
        <f>INDEX([3]关卡!$N$19:$N$2018,A1050)</f>
        <v>387</v>
      </c>
      <c r="E1050" s="3" t="s">
        <v>24</v>
      </c>
      <c r="F1050" s="3" t="s">
        <v>26</v>
      </c>
      <c r="G1050" s="3">
        <v>3</v>
      </c>
      <c r="H1050" s="3">
        <v>0</v>
      </c>
      <c r="I1050" s="3">
        <v>0</v>
      </c>
      <c r="J1050" s="4">
        <v>1</v>
      </c>
      <c r="K1050" s="4">
        <v>1</v>
      </c>
      <c r="L1050" s="4">
        <v>2</v>
      </c>
      <c r="M1050" s="3">
        <v>15</v>
      </c>
      <c r="N1050" s="3">
        <v>2</v>
      </c>
      <c r="O1050" s="3">
        <f>HLOOKUP(O$5,[1]非R能力!$B$8:$F$558,$C1050+1,0)</f>
        <v>1120709.5209807323</v>
      </c>
      <c r="P1050" s="3">
        <f>HLOOKUP(P$5,[1]非R能力!$B$8:$F$558,$C1050+1,0)</f>
        <v>165496.50303610452</v>
      </c>
      <c r="Q1050" s="3">
        <f>HLOOKUP(Q$5,[1]非R能力!$B$8:$F$558,$C1050+1,0)</f>
        <v>92263.871497997286</v>
      </c>
      <c r="R1050" s="3">
        <f>HLOOKUP(R$5,[1]非R能力!$B$8:$F$558,$C1050+1,0)</f>
        <v>27736.290441711288</v>
      </c>
      <c r="S1050" s="3">
        <f>HLOOKUP(S$5,[1]非R能力!$B$8:$F$558,$C1050+1,0)</f>
        <v>37752.92876383735</v>
      </c>
      <c r="T1050" s="3">
        <f>INDEX([1]非R能力!$H$9:$H$558,D1050)</f>
        <v>30771.893031108542</v>
      </c>
      <c r="U1050" s="3">
        <f>IF(E1050="小怪",0,IF(INDEX([1]非R能力!$FK$9:$FK$558,C1050)=0,0,10))</f>
        <v>0</v>
      </c>
      <c r="V1050" s="3">
        <f>IF(E1050="小怪",0,IF(INDEX([1]非R能力!$FH$9:$FH$558,C1050)=0,0,5000))</f>
        <v>0</v>
      </c>
      <c r="W1050" s="3">
        <f>HLOOKUP(W$5,[2]人物技能基础!$O$3:$Q$553,$C1050+1,0)</f>
        <v>3.637142857142857</v>
      </c>
      <c r="X1050" s="3">
        <f>HLOOKUP(X$5,[2]人物技能基础!$O$3:$Q$553,$C1050+1,0)</f>
        <v>2.0186428571428574</v>
      </c>
      <c r="Y1050" s="3">
        <f>HLOOKUP(Y$5,[2]人物技能基础!$O$3:$Q$553,$C1050+1,0)</f>
        <v>99.964285714285708</v>
      </c>
      <c r="Z1050" s="3">
        <f t="shared" si="97"/>
        <v>875880</v>
      </c>
      <c r="AA1050" s="3">
        <f t="shared" si="98"/>
        <v>18452</v>
      </c>
      <c r="AB1050" s="3">
        <f t="shared" si="99"/>
        <v>0</v>
      </c>
      <c r="AC1050" s="3">
        <f t="shared" si="100"/>
        <v>37752</v>
      </c>
      <c r="AD1050" s="3">
        <f t="shared" si="101"/>
        <v>27736</v>
      </c>
    </row>
    <row r="1051" spans="1:30" x14ac:dyDescent="0.15">
      <c r="A1051" s="3">
        <v>1046</v>
      </c>
      <c r="B1051" s="3" t="str">
        <f t="shared" si="96"/>
        <v>关卡1046小怪</v>
      </c>
      <c r="C1051" s="3">
        <f>INDEX([3]关卡!$J$19:$J$2018,A1051)</f>
        <v>388</v>
      </c>
      <c r="D1051" s="3">
        <f>INDEX([3]关卡!$N$19:$N$2018,A1051)</f>
        <v>388</v>
      </c>
      <c r="E1051" s="3" t="s">
        <v>24</v>
      </c>
      <c r="F1051" s="3" t="s">
        <v>26</v>
      </c>
      <c r="G1051" s="3">
        <v>3</v>
      </c>
      <c r="H1051" s="3">
        <v>0</v>
      </c>
      <c r="I1051" s="3">
        <v>0</v>
      </c>
      <c r="J1051" s="4">
        <v>1</v>
      </c>
      <c r="K1051" s="4">
        <v>1</v>
      </c>
      <c r="L1051" s="4">
        <v>2</v>
      </c>
      <c r="M1051" s="3">
        <v>15</v>
      </c>
      <c r="N1051" s="3">
        <v>2</v>
      </c>
      <c r="O1051" s="3">
        <f>HLOOKUP(O$5,[1]非R能力!$B$8:$F$558,$C1051+1,0)</f>
        <v>1125858.9656110995</v>
      </c>
      <c r="P1051" s="3">
        <f>HLOOKUP(P$5,[1]非R能力!$B$8:$F$558,$C1051+1,0)</f>
        <v>166098.30268751725</v>
      </c>
      <c r="Q1051" s="3">
        <f>HLOOKUP(Q$5,[1]非R能力!$B$8:$F$558,$C1051+1,0)</f>
        <v>92509.379456237191</v>
      </c>
      <c r="R1051" s="3">
        <f>HLOOKUP(R$5,[1]非R能力!$B$8:$F$558,$C1051+1,0)</f>
        <v>27813.849513386438</v>
      </c>
      <c r="S1051" s="3">
        <f>HLOOKUP(S$5,[1]非R能力!$B$8:$F$558,$C1051+1,0)</f>
        <v>37860.342563175327</v>
      </c>
      <c r="T1051" s="3">
        <f>INDEX([1]非R能力!$H$9:$H$558,D1051)</f>
        <v>30954.628910139098</v>
      </c>
      <c r="U1051" s="3">
        <f>IF(E1051="小怪",0,IF(INDEX([1]非R能力!$FK$9:$FK$558,C1051)=0,0,10))</f>
        <v>0</v>
      </c>
      <c r="V1051" s="3">
        <f>IF(E1051="小怪",0,IF(INDEX([1]非R能力!$FH$9:$FH$558,C1051)=0,0,5000))</f>
        <v>0</v>
      </c>
      <c r="W1051" s="3">
        <f>HLOOKUP(W$5,[2]人物技能基础!$O$3:$Q$553,$C1051+1,0)</f>
        <v>3.637142857142857</v>
      </c>
      <c r="X1051" s="3">
        <f>HLOOKUP(X$5,[2]人物技能基础!$O$3:$Q$553,$C1051+1,0)</f>
        <v>2.0186428571428574</v>
      </c>
      <c r="Y1051" s="3">
        <f>HLOOKUP(Y$5,[2]人物技能基础!$O$3:$Q$553,$C1051+1,0)</f>
        <v>99.964285714285708</v>
      </c>
      <c r="Z1051" s="3">
        <f t="shared" si="97"/>
        <v>879234</v>
      </c>
      <c r="AA1051" s="3">
        <f t="shared" si="98"/>
        <v>18501</v>
      </c>
      <c r="AB1051" s="3">
        <f t="shared" si="99"/>
        <v>0</v>
      </c>
      <c r="AC1051" s="3">
        <f t="shared" si="100"/>
        <v>37860</v>
      </c>
      <c r="AD1051" s="3">
        <f t="shared" si="101"/>
        <v>27813</v>
      </c>
    </row>
    <row r="1052" spans="1:30" x14ac:dyDescent="0.15">
      <c r="A1052" s="3">
        <v>1047</v>
      </c>
      <c r="B1052" s="3" t="str">
        <f t="shared" si="96"/>
        <v>关卡1047小怪</v>
      </c>
      <c r="C1052" s="3">
        <f>INDEX([3]关卡!$J$19:$J$2018,A1052)</f>
        <v>388</v>
      </c>
      <c r="D1052" s="3">
        <f>INDEX([3]关卡!$N$19:$N$2018,A1052)</f>
        <v>388</v>
      </c>
      <c r="E1052" s="3" t="s">
        <v>24</v>
      </c>
      <c r="F1052" s="3" t="s">
        <v>26</v>
      </c>
      <c r="G1052" s="3">
        <v>3</v>
      </c>
      <c r="H1052" s="3">
        <v>0</v>
      </c>
      <c r="I1052" s="3">
        <v>0</v>
      </c>
      <c r="J1052" s="4">
        <v>1</v>
      </c>
      <c r="K1052" s="4">
        <v>1</v>
      </c>
      <c r="L1052" s="4">
        <v>2</v>
      </c>
      <c r="M1052" s="3">
        <v>15</v>
      </c>
      <c r="N1052" s="3">
        <v>2</v>
      </c>
      <c r="O1052" s="3">
        <f>HLOOKUP(O$5,[1]非R能力!$B$8:$F$558,$C1052+1,0)</f>
        <v>1125858.9656110995</v>
      </c>
      <c r="P1052" s="3">
        <f>HLOOKUP(P$5,[1]非R能力!$B$8:$F$558,$C1052+1,0)</f>
        <v>166098.30268751725</v>
      </c>
      <c r="Q1052" s="3">
        <f>HLOOKUP(Q$5,[1]非R能力!$B$8:$F$558,$C1052+1,0)</f>
        <v>92509.379456237191</v>
      </c>
      <c r="R1052" s="3">
        <f>HLOOKUP(R$5,[1]非R能力!$B$8:$F$558,$C1052+1,0)</f>
        <v>27813.849513386438</v>
      </c>
      <c r="S1052" s="3">
        <f>HLOOKUP(S$5,[1]非R能力!$B$8:$F$558,$C1052+1,0)</f>
        <v>37860.342563175327</v>
      </c>
      <c r="T1052" s="3">
        <f>INDEX([1]非R能力!$H$9:$H$558,D1052)</f>
        <v>30954.628910139098</v>
      </c>
      <c r="U1052" s="3">
        <f>IF(E1052="小怪",0,IF(INDEX([1]非R能力!$FK$9:$FK$558,C1052)=0,0,10))</f>
        <v>0</v>
      </c>
      <c r="V1052" s="3">
        <f>IF(E1052="小怪",0,IF(INDEX([1]非R能力!$FH$9:$FH$558,C1052)=0,0,5000))</f>
        <v>0</v>
      </c>
      <c r="W1052" s="3">
        <f>HLOOKUP(W$5,[2]人物技能基础!$O$3:$Q$553,$C1052+1,0)</f>
        <v>3.637142857142857</v>
      </c>
      <c r="X1052" s="3">
        <f>HLOOKUP(X$5,[2]人物技能基础!$O$3:$Q$553,$C1052+1,0)</f>
        <v>2.0186428571428574</v>
      </c>
      <c r="Y1052" s="3">
        <f>HLOOKUP(Y$5,[2]人物技能基础!$O$3:$Q$553,$C1052+1,0)</f>
        <v>99.964285714285708</v>
      </c>
      <c r="Z1052" s="3">
        <f t="shared" si="97"/>
        <v>879234</v>
      </c>
      <c r="AA1052" s="3">
        <f t="shared" si="98"/>
        <v>18501</v>
      </c>
      <c r="AB1052" s="3">
        <f t="shared" si="99"/>
        <v>0</v>
      </c>
      <c r="AC1052" s="3">
        <f t="shared" si="100"/>
        <v>37860</v>
      </c>
      <c r="AD1052" s="3">
        <f t="shared" si="101"/>
        <v>27813</v>
      </c>
    </row>
    <row r="1053" spans="1:30" x14ac:dyDescent="0.15">
      <c r="A1053" s="3">
        <v>1048</v>
      </c>
      <c r="B1053" s="3" t="str">
        <f t="shared" si="96"/>
        <v>关卡1048小怪</v>
      </c>
      <c r="C1053" s="3">
        <f>INDEX([3]关卡!$J$19:$J$2018,A1053)</f>
        <v>388</v>
      </c>
      <c r="D1053" s="3">
        <f>INDEX([3]关卡!$N$19:$N$2018,A1053)</f>
        <v>388</v>
      </c>
      <c r="E1053" s="3" t="s">
        <v>24</v>
      </c>
      <c r="F1053" s="3" t="s">
        <v>26</v>
      </c>
      <c r="G1053" s="3">
        <v>3</v>
      </c>
      <c r="H1053" s="3">
        <v>0</v>
      </c>
      <c r="I1053" s="3">
        <v>0</v>
      </c>
      <c r="J1053" s="4">
        <v>1</v>
      </c>
      <c r="K1053" s="4">
        <v>1</v>
      </c>
      <c r="L1053" s="4">
        <v>2</v>
      </c>
      <c r="M1053" s="3">
        <v>15</v>
      </c>
      <c r="N1053" s="3">
        <v>2</v>
      </c>
      <c r="O1053" s="3">
        <f>HLOOKUP(O$5,[1]非R能力!$B$8:$F$558,$C1053+1,0)</f>
        <v>1125858.9656110995</v>
      </c>
      <c r="P1053" s="3">
        <f>HLOOKUP(P$5,[1]非R能力!$B$8:$F$558,$C1053+1,0)</f>
        <v>166098.30268751725</v>
      </c>
      <c r="Q1053" s="3">
        <f>HLOOKUP(Q$5,[1]非R能力!$B$8:$F$558,$C1053+1,0)</f>
        <v>92509.379456237191</v>
      </c>
      <c r="R1053" s="3">
        <f>HLOOKUP(R$5,[1]非R能力!$B$8:$F$558,$C1053+1,0)</f>
        <v>27813.849513386438</v>
      </c>
      <c r="S1053" s="3">
        <f>HLOOKUP(S$5,[1]非R能力!$B$8:$F$558,$C1053+1,0)</f>
        <v>37860.342563175327</v>
      </c>
      <c r="T1053" s="3">
        <f>INDEX([1]非R能力!$H$9:$H$558,D1053)</f>
        <v>30954.628910139098</v>
      </c>
      <c r="U1053" s="3">
        <f>IF(E1053="小怪",0,IF(INDEX([1]非R能力!$FK$9:$FK$558,C1053)=0,0,10))</f>
        <v>0</v>
      </c>
      <c r="V1053" s="3">
        <f>IF(E1053="小怪",0,IF(INDEX([1]非R能力!$FH$9:$FH$558,C1053)=0,0,5000))</f>
        <v>0</v>
      </c>
      <c r="W1053" s="3">
        <f>HLOOKUP(W$5,[2]人物技能基础!$O$3:$Q$553,$C1053+1,0)</f>
        <v>3.637142857142857</v>
      </c>
      <c r="X1053" s="3">
        <f>HLOOKUP(X$5,[2]人物技能基础!$O$3:$Q$553,$C1053+1,0)</f>
        <v>2.0186428571428574</v>
      </c>
      <c r="Y1053" s="3">
        <f>HLOOKUP(Y$5,[2]人物技能基础!$O$3:$Q$553,$C1053+1,0)</f>
        <v>99.964285714285708</v>
      </c>
      <c r="Z1053" s="3">
        <f t="shared" si="97"/>
        <v>879234</v>
      </c>
      <c r="AA1053" s="3">
        <f t="shared" si="98"/>
        <v>18501</v>
      </c>
      <c r="AB1053" s="3">
        <f t="shared" si="99"/>
        <v>0</v>
      </c>
      <c r="AC1053" s="3">
        <f t="shared" si="100"/>
        <v>37860</v>
      </c>
      <c r="AD1053" s="3">
        <f t="shared" si="101"/>
        <v>27813</v>
      </c>
    </row>
    <row r="1054" spans="1:30" x14ac:dyDescent="0.15">
      <c r="A1054" s="3">
        <v>1049</v>
      </c>
      <c r="B1054" s="3" t="str">
        <f t="shared" si="96"/>
        <v>关卡1049小怪</v>
      </c>
      <c r="C1054" s="3">
        <f>INDEX([3]关卡!$J$19:$J$2018,A1054)</f>
        <v>388</v>
      </c>
      <c r="D1054" s="3">
        <f>INDEX([3]关卡!$N$19:$N$2018,A1054)</f>
        <v>388</v>
      </c>
      <c r="E1054" s="3" t="s">
        <v>24</v>
      </c>
      <c r="F1054" s="3" t="s">
        <v>26</v>
      </c>
      <c r="G1054" s="3">
        <v>3</v>
      </c>
      <c r="H1054" s="3">
        <v>0</v>
      </c>
      <c r="I1054" s="3">
        <v>0</v>
      </c>
      <c r="J1054" s="4">
        <v>1</v>
      </c>
      <c r="K1054" s="4">
        <v>1</v>
      </c>
      <c r="L1054" s="4">
        <v>2</v>
      </c>
      <c r="M1054" s="3">
        <v>15</v>
      </c>
      <c r="N1054" s="3">
        <v>2</v>
      </c>
      <c r="O1054" s="3">
        <f>HLOOKUP(O$5,[1]非R能力!$B$8:$F$558,$C1054+1,0)</f>
        <v>1125858.9656110995</v>
      </c>
      <c r="P1054" s="3">
        <f>HLOOKUP(P$5,[1]非R能力!$B$8:$F$558,$C1054+1,0)</f>
        <v>166098.30268751725</v>
      </c>
      <c r="Q1054" s="3">
        <f>HLOOKUP(Q$5,[1]非R能力!$B$8:$F$558,$C1054+1,0)</f>
        <v>92509.379456237191</v>
      </c>
      <c r="R1054" s="3">
        <f>HLOOKUP(R$5,[1]非R能力!$B$8:$F$558,$C1054+1,0)</f>
        <v>27813.849513386438</v>
      </c>
      <c r="S1054" s="3">
        <f>HLOOKUP(S$5,[1]非R能力!$B$8:$F$558,$C1054+1,0)</f>
        <v>37860.342563175327</v>
      </c>
      <c r="T1054" s="3">
        <f>INDEX([1]非R能力!$H$9:$H$558,D1054)</f>
        <v>30954.628910139098</v>
      </c>
      <c r="U1054" s="3">
        <f>IF(E1054="小怪",0,IF(INDEX([1]非R能力!$FK$9:$FK$558,C1054)=0,0,10))</f>
        <v>0</v>
      </c>
      <c r="V1054" s="3">
        <f>IF(E1054="小怪",0,IF(INDEX([1]非R能力!$FH$9:$FH$558,C1054)=0,0,5000))</f>
        <v>0</v>
      </c>
      <c r="W1054" s="3">
        <f>HLOOKUP(W$5,[2]人物技能基础!$O$3:$Q$553,$C1054+1,0)</f>
        <v>3.637142857142857</v>
      </c>
      <c r="X1054" s="3">
        <f>HLOOKUP(X$5,[2]人物技能基础!$O$3:$Q$553,$C1054+1,0)</f>
        <v>2.0186428571428574</v>
      </c>
      <c r="Y1054" s="3">
        <f>HLOOKUP(Y$5,[2]人物技能基础!$O$3:$Q$553,$C1054+1,0)</f>
        <v>99.964285714285708</v>
      </c>
      <c r="Z1054" s="3">
        <f t="shared" si="97"/>
        <v>879234</v>
      </c>
      <c r="AA1054" s="3">
        <f t="shared" si="98"/>
        <v>18501</v>
      </c>
      <c r="AB1054" s="3">
        <f t="shared" si="99"/>
        <v>0</v>
      </c>
      <c r="AC1054" s="3">
        <f t="shared" si="100"/>
        <v>37860</v>
      </c>
      <c r="AD1054" s="3">
        <f t="shared" si="101"/>
        <v>27813</v>
      </c>
    </row>
    <row r="1055" spans="1:30" x14ac:dyDescent="0.15">
      <c r="A1055" s="3">
        <v>1050</v>
      </c>
      <c r="B1055" s="3" t="str">
        <f t="shared" si="96"/>
        <v>关卡1050小怪</v>
      </c>
      <c r="C1055" s="3">
        <f>INDEX([3]关卡!$J$19:$J$2018,A1055)</f>
        <v>388</v>
      </c>
      <c r="D1055" s="3">
        <f>INDEX([3]关卡!$N$19:$N$2018,A1055)</f>
        <v>388</v>
      </c>
      <c r="E1055" s="3" t="s">
        <v>24</v>
      </c>
      <c r="F1055" s="3" t="s">
        <v>26</v>
      </c>
      <c r="G1055" s="3">
        <v>3</v>
      </c>
      <c r="H1055" s="3">
        <v>0</v>
      </c>
      <c r="I1055" s="3">
        <v>0</v>
      </c>
      <c r="J1055" s="4">
        <v>1</v>
      </c>
      <c r="K1055" s="4">
        <v>1</v>
      </c>
      <c r="L1055" s="4">
        <v>2</v>
      </c>
      <c r="M1055" s="3">
        <v>15</v>
      </c>
      <c r="N1055" s="3">
        <v>2</v>
      </c>
      <c r="O1055" s="3">
        <f>HLOOKUP(O$5,[1]非R能力!$B$8:$F$558,$C1055+1,0)</f>
        <v>1125858.9656110995</v>
      </c>
      <c r="P1055" s="3">
        <f>HLOOKUP(P$5,[1]非R能力!$B$8:$F$558,$C1055+1,0)</f>
        <v>166098.30268751725</v>
      </c>
      <c r="Q1055" s="3">
        <f>HLOOKUP(Q$5,[1]非R能力!$B$8:$F$558,$C1055+1,0)</f>
        <v>92509.379456237191</v>
      </c>
      <c r="R1055" s="3">
        <f>HLOOKUP(R$5,[1]非R能力!$B$8:$F$558,$C1055+1,0)</f>
        <v>27813.849513386438</v>
      </c>
      <c r="S1055" s="3">
        <f>HLOOKUP(S$5,[1]非R能力!$B$8:$F$558,$C1055+1,0)</f>
        <v>37860.342563175327</v>
      </c>
      <c r="T1055" s="3">
        <f>INDEX([1]非R能力!$H$9:$H$558,D1055)</f>
        <v>30954.628910139098</v>
      </c>
      <c r="U1055" s="3">
        <f>IF(E1055="小怪",0,IF(INDEX([1]非R能力!$FK$9:$FK$558,C1055)=0,0,10))</f>
        <v>0</v>
      </c>
      <c r="V1055" s="3">
        <f>IF(E1055="小怪",0,IF(INDEX([1]非R能力!$FH$9:$FH$558,C1055)=0,0,5000))</f>
        <v>0</v>
      </c>
      <c r="W1055" s="3">
        <f>HLOOKUP(W$5,[2]人物技能基础!$O$3:$Q$553,$C1055+1,0)</f>
        <v>3.637142857142857</v>
      </c>
      <c r="X1055" s="3">
        <f>HLOOKUP(X$5,[2]人物技能基础!$O$3:$Q$553,$C1055+1,0)</f>
        <v>2.0186428571428574</v>
      </c>
      <c r="Y1055" s="3">
        <f>HLOOKUP(Y$5,[2]人物技能基础!$O$3:$Q$553,$C1055+1,0)</f>
        <v>99.964285714285708</v>
      </c>
      <c r="Z1055" s="3">
        <f t="shared" si="97"/>
        <v>879234</v>
      </c>
      <c r="AA1055" s="3">
        <f t="shared" si="98"/>
        <v>18501</v>
      </c>
      <c r="AB1055" s="3">
        <f t="shared" si="99"/>
        <v>0</v>
      </c>
      <c r="AC1055" s="3">
        <f t="shared" si="100"/>
        <v>37860</v>
      </c>
      <c r="AD1055" s="3">
        <f t="shared" si="101"/>
        <v>27813</v>
      </c>
    </row>
    <row r="1056" spans="1:30" x14ac:dyDescent="0.15">
      <c r="A1056" s="3">
        <v>1051</v>
      </c>
      <c r="B1056" s="3" t="str">
        <f t="shared" si="96"/>
        <v>关卡1051小怪</v>
      </c>
      <c r="C1056" s="3">
        <f>INDEX([3]关卡!$J$19:$J$2018,A1056)</f>
        <v>389</v>
      </c>
      <c r="D1056" s="3">
        <f>INDEX([3]关卡!$N$19:$N$2018,A1056)</f>
        <v>389</v>
      </c>
      <c r="E1056" s="3" t="s">
        <v>24</v>
      </c>
      <c r="F1056" s="3" t="s">
        <v>26</v>
      </c>
      <c r="G1056" s="3">
        <v>3</v>
      </c>
      <c r="H1056" s="3">
        <v>0</v>
      </c>
      <c r="I1056" s="3">
        <v>0</v>
      </c>
      <c r="J1056" s="4">
        <v>1</v>
      </c>
      <c r="K1056" s="4">
        <v>1</v>
      </c>
      <c r="L1056" s="4">
        <v>2</v>
      </c>
      <c r="M1056" s="3">
        <v>15</v>
      </c>
      <c r="N1056" s="3">
        <v>2</v>
      </c>
      <c r="O1056" s="3">
        <f>HLOOKUP(O$5,[1]非R能力!$B$8:$F$558,$C1056+1,0)</f>
        <v>1130692.2560958767</v>
      </c>
      <c r="P1056" s="3">
        <f>HLOOKUP(P$5,[1]非R能力!$B$8:$F$558,$C1056+1,0)</f>
        <v>166731.90079316133</v>
      </c>
      <c r="Q1056" s="3">
        <f>HLOOKUP(Q$5,[1]非R能力!$B$8:$F$558,$C1056+1,0)</f>
        <v>92733.582512794979</v>
      </c>
      <c r="R1056" s="3">
        <f>HLOOKUP(R$5,[1]非R能力!$B$8:$F$558,$C1056+1,0)</f>
        <v>27892.594058346185</v>
      </c>
      <c r="S1056" s="3">
        <f>HLOOKUP(S$5,[1]非R能力!$B$8:$F$558,$C1056+1,0)</f>
        <v>37948.930948460424</v>
      </c>
      <c r="T1056" s="3">
        <f>INDEX([1]非R能力!$H$9:$H$558,D1056)</f>
        <v>31138.226699545838</v>
      </c>
      <c r="U1056" s="3">
        <f>IF(E1056="小怪",0,IF(INDEX([1]非R能力!$FK$9:$FK$558,C1056)=0,0,10))</f>
        <v>0</v>
      </c>
      <c r="V1056" s="3">
        <f>IF(E1056="小怪",0,IF(INDEX([1]非R能力!$FH$9:$FH$558,C1056)=0,0,5000))</f>
        <v>0</v>
      </c>
      <c r="W1056" s="3">
        <f>HLOOKUP(W$5,[2]人物技能基础!$O$3:$Q$553,$C1056+1,0)</f>
        <v>3.637142857142857</v>
      </c>
      <c r="X1056" s="3">
        <f>HLOOKUP(X$5,[2]人物技能基础!$O$3:$Q$553,$C1056+1,0)</f>
        <v>2.0186428571428574</v>
      </c>
      <c r="Y1056" s="3">
        <f>HLOOKUP(Y$5,[2]人物技能基础!$O$3:$Q$553,$C1056+1,0)</f>
        <v>99.964285714285708</v>
      </c>
      <c r="Z1056" s="3">
        <f t="shared" si="97"/>
        <v>882744</v>
      </c>
      <c r="AA1056" s="3">
        <f t="shared" si="98"/>
        <v>18546</v>
      </c>
      <c r="AB1056" s="3">
        <f t="shared" si="99"/>
        <v>0</v>
      </c>
      <c r="AC1056" s="3">
        <f t="shared" si="100"/>
        <v>37948</v>
      </c>
      <c r="AD1056" s="3">
        <f t="shared" si="101"/>
        <v>27892</v>
      </c>
    </row>
    <row r="1057" spans="1:30" x14ac:dyDescent="0.15">
      <c r="A1057" s="3">
        <v>1052</v>
      </c>
      <c r="B1057" s="3" t="str">
        <f t="shared" si="96"/>
        <v>关卡1052小怪</v>
      </c>
      <c r="C1057" s="3">
        <f>INDEX([3]关卡!$J$19:$J$2018,A1057)</f>
        <v>389</v>
      </c>
      <c r="D1057" s="3">
        <f>INDEX([3]关卡!$N$19:$N$2018,A1057)</f>
        <v>389</v>
      </c>
      <c r="E1057" s="3" t="s">
        <v>24</v>
      </c>
      <c r="F1057" s="3" t="s">
        <v>26</v>
      </c>
      <c r="G1057" s="3">
        <v>3</v>
      </c>
      <c r="H1057" s="3">
        <v>0</v>
      </c>
      <c r="I1057" s="3">
        <v>0</v>
      </c>
      <c r="J1057" s="4">
        <v>1</v>
      </c>
      <c r="K1057" s="4">
        <v>1</v>
      </c>
      <c r="L1057" s="4">
        <v>2</v>
      </c>
      <c r="M1057" s="3">
        <v>15</v>
      </c>
      <c r="N1057" s="3">
        <v>2</v>
      </c>
      <c r="O1057" s="3">
        <f>HLOOKUP(O$5,[1]非R能力!$B$8:$F$558,$C1057+1,0)</f>
        <v>1130692.2560958767</v>
      </c>
      <c r="P1057" s="3">
        <f>HLOOKUP(P$5,[1]非R能力!$B$8:$F$558,$C1057+1,0)</f>
        <v>166731.90079316133</v>
      </c>
      <c r="Q1057" s="3">
        <f>HLOOKUP(Q$5,[1]非R能力!$B$8:$F$558,$C1057+1,0)</f>
        <v>92733.582512794979</v>
      </c>
      <c r="R1057" s="3">
        <f>HLOOKUP(R$5,[1]非R能力!$B$8:$F$558,$C1057+1,0)</f>
        <v>27892.594058346185</v>
      </c>
      <c r="S1057" s="3">
        <f>HLOOKUP(S$5,[1]非R能力!$B$8:$F$558,$C1057+1,0)</f>
        <v>37948.930948460424</v>
      </c>
      <c r="T1057" s="3">
        <f>INDEX([1]非R能力!$H$9:$H$558,D1057)</f>
        <v>31138.226699545838</v>
      </c>
      <c r="U1057" s="3">
        <f>IF(E1057="小怪",0,IF(INDEX([1]非R能力!$FK$9:$FK$558,C1057)=0,0,10))</f>
        <v>0</v>
      </c>
      <c r="V1057" s="3">
        <f>IF(E1057="小怪",0,IF(INDEX([1]非R能力!$FH$9:$FH$558,C1057)=0,0,5000))</f>
        <v>0</v>
      </c>
      <c r="W1057" s="3">
        <f>HLOOKUP(W$5,[2]人物技能基础!$O$3:$Q$553,$C1057+1,0)</f>
        <v>3.637142857142857</v>
      </c>
      <c r="X1057" s="3">
        <f>HLOOKUP(X$5,[2]人物技能基础!$O$3:$Q$553,$C1057+1,0)</f>
        <v>2.0186428571428574</v>
      </c>
      <c r="Y1057" s="3">
        <f>HLOOKUP(Y$5,[2]人物技能基础!$O$3:$Q$553,$C1057+1,0)</f>
        <v>99.964285714285708</v>
      </c>
      <c r="Z1057" s="3">
        <f t="shared" si="97"/>
        <v>882744</v>
      </c>
      <c r="AA1057" s="3">
        <f t="shared" si="98"/>
        <v>18546</v>
      </c>
      <c r="AB1057" s="3">
        <f t="shared" si="99"/>
        <v>0</v>
      </c>
      <c r="AC1057" s="3">
        <f t="shared" si="100"/>
        <v>37948</v>
      </c>
      <c r="AD1057" s="3">
        <f t="shared" si="101"/>
        <v>27892</v>
      </c>
    </row>
    <row r="1058" spans="1:30" x14ac:dyDescent="0.15">
      <c r="A1058" s="3">
        <v>1053</v>
      </c>
      <c r="B1058" s="3" t="str">
        <f t="shared" si="96"/>
        <v>关卡1053小怪</v>
      </c>
      <c r="C1058" s="3">
        <f>INDEX([3]关卡!$J$19:$J$2018,A1058)</f>
        <v>389</v>
      </c>
      <c r="D1058" s="3">
        <f>INDEX([3]关卡!$N$19:$N$2018,A1058)</f>
        <v>389</v>
      </c>
      <c r="E1058" s="3" t="s">
        <v>24</v>
      </c>
      <c r="F1058" s="3" t="s">
        <v>26</v>
      </c>
      <c r="G1058" s="3">
        <v>3</v>
      </c>
      <c r="H1058" s="3">
        <v>0</v>
      </c>
      <c r="I1058" s="3">
        <v>0</v>
      </c>
      <c r="J1058" s="4">
        <v>1</v>
      </c>
      <c r="K1058" s="4">
        <v>1</v>
      </c>
      <c r="L1058" s="4">
        <v>2</v>
      </c>
      <c r="M1058" s="3">
        <v>15</v>
      </c>
      <c r="N1058" s="3">
        <v>2</v>
      </c>
      <c r="O1058" s="3">
        <f>HLOOKUP(O$5,[1]非R能力!$B$8:$F$558,$C1058+1,0)</f>
        <v>1130692.2560958767</v>
      </c>
      <c r="P1058" s="3">
        <f>HLOOKUP(P$5,[1]非R能力!$B$8:$F$558,$C1058+1,0)</f>
        <v>166731.90079316133</v>
      </c>
      <c r="Q1058" s="3">
        <f>HLOOKUP(Q$5,[1]非R能力!$B$8:$F$558,$C1058+1,0)</f>
        <v>92733.582512794979</v>
      </c>
      <c r="R1058" s="3">
        <f>HLOOKUP(R$5,[1]非R能力!$B$8:$F$558,$C1058+1,0)</f>
        <v>27892.594058346185</v>
      </c>
      <c r="S1058" s="3">
        <f>HLOOKUP(S$5,[1]非R能力!$B$8:$F$558,$C1058+1,0)</f>
        <v>37948.930948460424</v>
      </c>
      <c r="T1058" s="3">
        <f>INDEX([1]非R能力!$H$9:$H$558,D1058)</f>
        <v>31138.226699545838</v>
      </c>
      <c r="U1058" s="3">
        <f>IF(E1058="小怪",0,IF(INDEX([1]非R能力!$FK$9:$FK$558,C1058)=0,0,10))</f>
        <v>0</v>
      </c>
      <c r="V1058" s="3">
        <f>IF(E1058="小怪",0,IF(INDEX([1]非R能力!$FH$9:$FH$558,C1058)=0,0,5000))</f>
        <v>0</v>
      </c>
      <c r="W1058" s="3">
        <f>HLOOKUP(W$5,[2]人物技能基础!$O$3:$Q$553,$C1058+1,0)</f>
        <v>3.637142857142857</v>
      </c>
      <c r="X1058" s="3">
        <f>HLOOKUP(X$5,[2]人物技能基础!$O$3:$Q$553,$C1058+1,0)</f>
        <v>2.0186428571428574</v>
      </c>
      <c r="Y1058" s="3">
        <f>HLOOKUP(Y$5,[2]人物技能基础!$O$3:$Q$553,$C1058+1,0)</f>
        <v>99.964285714285708</v>
      </c>
      <c r="Z1058" s="3">
        <f t="shared" si="97"/>
        <v>882744</v>
      </c>
      <c r="AA1058" s="3">
        <f t="shared" si="98"/>
        <v>18546</v>
      </c>
      <c r="AB1058" s="3">
        <f t="shared" si="99"/>
        <v>0</v>
      </c>
      <c r="AC1058" s="3">
        <f t="shared" si="100"/>
        <v>37948</v>
      </c>
      <c r="AD1058" s="3">
        <f t="shared" si="101"/>
        <v>27892</v>
      </c>
    </row>
    <row r="1059" spans="1:30" x14ac:dyDescent="0.15">
      <c r="A1059" s="3">
        <v>1054</v>
      </c>
      <c r="B1059" s="3" t="str">
        <f t="shared" si="96"/>
        <v>关卡1054小怪</v>
      </c>
      <c r="C1059" s="3">
        <f>INDEX([3]关卡!$J$19:$J$2018,A1059)</f>
        <v>389</v>
      </c>
      <c r="D1059" s="3">
        <f>INDEX([3]关卡!$N$19:$N$2018,A1059)</f>
        <v>389</v>
      </c>
      <c r="E1059" s="3" t="s">
        <v>24</v>
      </c>
      <c r="F1059" s="3" t="s">
        <v>26</v>
      </c>
      <c r="G1059" s="3">
        <v>3</v>
      </c>
      <c r="H1059" s="3">
        <v>0</v>
      </c>
      <c r="I1059" s="3">
        <v>0</v>
      </c>
      <c r="J1059" s="4">
        <v>1</v>
      </c>
      <c r="K1059" s="4">
        <v>1</v>
      </c>
      <c r="L1059" s="4">
        <v>2</v>
      </c>
      <c r="M1059" s="3">
        <v>15</v>
      </c>
      <c r="N1059" s="3">
        <v>2</v>
      </c>
      <c r="O1059" s="3">
        <f>HLOOKUP(O$5,[1]非R能力!$B$8:$F$558,$C1059+1,0)</f>
        <v>1130692.2560958767</v>
      </c>
      <c r="P1059" s="3">
        <f>HLOOKUP(P$5,[1]非R能力!$B$8:$F$558,$C1059+1,0)</f>
        <v>166731.90079316133</v>
      </c>
      <c r="Q1059" s="3">
        <f>HLOOKUP(Q$5,[1]非R能力!$B$8:$F$558,$C1059+1,0)</f>
        <v>92733.582512794979</v>
      </c>
      <c r="R1059" s="3">
        <f>HLOOKUP(R$5,[1]非R能力!$B$8:$F$558,$C1059+1,0)</f>
        <v>27892.594058346185</v>
      </c>
      <c r="S1059" s="3">
        <f>HLOOKUP(S$5,[1]非R能力!$B$8:$F$558,$C1059+1,0)</f>
        <v>37948.930948460424</v>
      </c>
      <c r="T1059" s="3">
        <f>INDEX([1]非R能力!$H$9:$H$558,D1059)</f>
        <v>31138.226699545838</v>
      </c>
      <c r="U1059" s="3">
        <f>IF(E1059="小怪",0,IF(INDEX([1]非R能力!$FK$9:$FK$558,C1059)=0,0,10))</f>
        <v>0</v>
      </c>
      <c r="V1059" s="3">
        <f>IF(E1059="小怪",0,IF(INDEX([1]非R能力!$FH$9:$FH$558,C1059)=0,0,5000))</f>
        <v>0</v>
      </c>
      <c r="W1059" s="3">
        <f>HLOOKUP(W$5,[2]人物技能基础!$O$3:$Q$553,$C1059+1,0)</f>
        <v>3.637142857142857</v>
      </c>
      <c r="X1059" s="3">
        <f>HLOOKUP(X$5,[2]人物技能基础!$O$3:$Q$553,$C1059+1,0)</f>
        <v>2.0186428571428574</v>
      </c>
      <c r="Y1059" s="3">
        <f>HLOOKUP(Y$5,[2]人物技能基础!$O$3:$Q$553,$C1059+1,0)</f>
        <v>99.964285714285708</v>
      </c>
      <c r="Z1059" s="3">
        <f t="shared" si="97"/>
        <v>882744</v>
      </c>
      <c r="AA1059" s="3">
        <f t="shared" si="98"/>
        <v>18546</v>
      </c>
      <c r="AB1059" s="3">
        <f t="shared" si="99"/>
        <v>0</v>
      </c>
      <c r="AC1059" s="3">
        <f t="shared" si="100"/>
        <v>37948</v>
      </c>
      <c r="AD1059" s="3">
        <f t="shared" si="101"/>
        <v>27892</v>
      </c>
    </row>
    <row r="1060" spans="1:30" x14ac:dyDescent="0.15">
      <c r="A1060" s="3">
        <v>1055</v>
      </c>
      <c r="B1060" s="3" t="str">
        <f t="shared" si="96"/>
        <v>关卡1055小怪</v>
      </c>
      <c r="C1060" s="3">
        <f>INDEX([3]关卡!$J$19:$J$2018,A1060)</f>
        <v>390</v>
      </c>
      <c r="D1060" s="3">
        <f>INDEX([3]关卡!$N$19:$N$2018,A1060)</f>
        <v>390</v>
      </c>
      <c r="E1060" s="3" t="s">
        <v>24</v>
      </c>
      <c r="F1060" s="3" t="s">
        <v>26</v>
      </c>
      <c r="G1060" s="3">
        <v>3</v>
      </c>
      <c r="H1060" s="3">
        <v>0</v>
      </c>
      <c r="I1060" s="3">
        <v>0</v>
      </c>
      <c r="J1060" s="4">
        <v>1</v>
      </c>
      <c r="K1060" s="4">
        <v>1</v>
      </c>
      <c r="L1060" s="4">
        <v>2</v>
      </c>
      <c r="M1060" s="3">
        <v>15</v>
      </c>
      <c r="N1060" s="3">
        <v>2</v>
      </c>
      <c r="O1060" s="3">
        <f>HLOOKUP(O$5,[1]非R能力!$B$8:$F$558,$C1060+1,0)</f>
        <v>1135846.984219173</v>
      </c>
      <c r="P1060" s="3">
        <f>HLOOKUP(P$5,[1]非R能力!$B$8:$F$558,$C1060+1,0)</f>
        <v>167305.21625331414</v>
      </c>
      <c r="Q1060" s="3">
        <f>HLOOKUP(Q$5,[1]非R能力!$B$8:$F$558,$C1060+1,0)</f>
        <v>92957.539134501218</v>
      </c>
      <c r="R1060" s="3">
        <f>HLOOKUP(R$5,[1]非R能力!$B$8:$F$558,$C1060+1,0)</f>
        <v>27966.934796691599</v>
      </c>
      <c r="S1060" s="3">
        <f>HLOOKUP(S$5,[1]非R能力!$B$8:$F$558,$C1060+1,0)</f>
        <v>38042.850368272389</v>
      </c>
      <c r="T1060" s="3">
        <f>INDEX([1]非R能力!$H$9:$H$558,D1060)</f>
        <v>31322.689571040228</v>
      </c>
      <c r="U1060" s="3">
        <f>IF(E1060="小怪",0,IF(INDEX([1]非R能力!$FK$9:$FK$558,C1060)=0,0,10))</f>
        <v>0</v>
      </c>
      <c r="V1060" s="3">
        <f>IF(E1060="小怪",0,IF(INDEX([1]非R能力!$FH$9:$FH$558,C1060)=0,0,5000))</f>
        <v>0</v>
      </c>
      <c r="W1060" s="3">
        <f>HLOOKUP(W$5,[2]人物技能基础!$O$3:$Q$553,$C1060+1,0)</f>
        <v>3.637142857142857</v>
      </c>
      <c r="X1060" s="3">
        <f>HLOOKUP(X$5,[2]人物技能基础!$O$3:$Q$553,$C1060+1,0)</f>
        <v>2.0186428571428574</v>
      </c>
      <c r="Y1060" s="3">
        <f>HLOOKUP(Y$5,[2]人物技能基础!$O$3:$Q$553,$C1060+1,0)</f>
        <v>99.964285714285708</v>
      </c>
      <c r="Z1060" s="3">
        <f t="shared" si="97"/>
        <v>885965</v>
      </c>
      <c r="AA1060" s="3">
        <f t="shared" si="98"/>
        <v>18591</v>
      </c>
      <c r="AB1060" s="3">
        <f t="shared" si="99"/>
        <v>0</v>
      </c>
      <c r="AC1060" s="3">
        <f t="shared" si="100"/>
        <v>38042</v>
      </c>
      <c r="AD1060" s="3">
        <f t="shared" si="101"/>
        <v>27966</v>
      </c>
    </row>
    <row r="1061" spans="1:30" x14ac:dyDescent="0.15">
      <c r="A1061" s="3">
        <v>1056</v>
      </c>
      <c r="B1061" s="3" t="str">
        <f t="shared" si="96"/>
        <v>关卡1056小怪</v>
      </c>
      <c r="C1061" s="3">
        <f>INDEX([3]关卡!$J$19:$J$2018,A1061)</f>
        <v>390</v>
      </c>
      <c r="D1061" s="3">
        <f>INDEX([3]关卡!$N$19:$N$2018,A1061)</f>
        <v>390</v>
      </c>
      <c r="E1061" s="3" t="s">
        <v>24</v>
      </c>
      <c r="F1061" s="3" t="s">
        <v>26</v>
      </c>
      <c r="G1061" s="3">
        <v>3</v>
      </c>
      <c r="H1061" s="3">
        <v>0</v>
      </c>
      <c r="I1061" s="3">
        <v>0</v>
      </c>
      <c r="J1061" s="4">
        <v>1</v>
      </c>
      <c r="K1061" s="4">
        <v>1</v>
      </c>
      <c r="L1061" s="4">
        <v>2</v>
      </c>
      <c r="M1061" s="3">
        <v>15</v>
      </c>
      <c r="N1061" s="3">
        <v>2</v>
      </c>
      <c r="O1061" s="3">
        <f>HLOOKUP(O$5,[1]非R能力!$B$8:$F$558,$C1061+1,0)</f>
        <v>1135846.984219173</v>
      </c>
      <c r="P1061" s="3">
        <f>HLOOKUP(P$5,[1]非R能力!$B$8:$F$558,$C1061+1,0)</f>
        <v>167305.21625331414</v>
      </c>
      <c r="Q1061" s="3">
        <f>HLOOKUP(Q$5,[1]非R能力!$B$8:$F$558,$C1061+1,0)</f>
        <v>92957.539134501218</v>
      </c>
      <c r="R1061" s="3">
        <f>HLOOKUP(R$5,[1]非R能力!$B$8:$F$558,$C1061+1,0)</f>
        <v>27966.934796691599</v>
      </c>
      <c r="S1061" s="3">
        <f>HLOOKUP(S$5,[1]非R能力!$B$8:$F$558,$C1061+1,0)</f>
        <v>38042.850368272389</v>
      </c>
      <c r="T1061" s="3">
        <f>INDEX([1]非R能力!$H$9:$H$558,D1061)</f>
        <v>31322.689571040228</v>
      </c>
      <c r="U1061" s="3">
        <f>IF(E1061="小怪",0,IF(INDEX([1]非R能力!$FK$9:$FK$558,C1061)=0,0,10))</f>
        <v>0</v>
      </c>
      <c r="V1061" s="3">
        <f>IF(E1061="小怪",0,IF(INDEX([1]非R能力!$FH$9:$FH$558,C1061)=0,0,5000))</f>
        <v>0</v>
      </c>
      <c r="W1061" s="3">
        <f>HLOOKUP(W$5,[2]人物技能基础!$O$3:$Q$553,$C1061+1,0)</f>
        <v>3.637142857142857</v>
      </c>
      <c r="X1061" s="3">
        <f>HLOOKUP(X$5,[2]人物技能基础!$O$3:$Q$553,$C1061+1,0)</f>
        <v>2.0186428571428574</v>
      </c>
      <c r="Y1061" s="3">
        <f>HLOOKUP(Y$5,[2]人物技能基础!$O$3:$Q$553,$C1061+1,0)</f>
        <v>99.964285714285708</v>
      </c>
      <c r="Z1061" s="3">
        <f t="shared" si="97"/>
        <v>885965</v>
      </c>
      <c r="AA1061" s="3">
        <f t="shared" si="98"/>
        <v>18591</v>
      </c>
      <c r="AB1061" s="3">
        <f t="shared" si="99"/>
        <v>0</v>
      </c>
      <c r="AC1061" s="3">
        <f t="shared" si="100"/>
        <v>38042</v>
      </c>
      <c r="AD1061" s="3">
        <f t="shared" si="101"/>
        <v>27966</v>
      </c>
    </row>
    <row r="1062" spans="1:30" x14ac:dyDescent="0.15">
      <c r="A1062" s="3">
        <v>1057</v>
      </c>
      <c r="B1062" s="3" t="str">
        <f t="shared" si="96"/>
        <v>关卡1057小怪</v>
      </c>
      <c r="C1062" s="3">
        <f>INDEX([3]关卡!$J$19:$J$2018,A1062)</f>
        <v>390</v>
      </c>
      <c r="D1062" s="3">
        <f>INDEX([3]关卡!$N$19:$N$2018,A1062)</f>
        <v>390</v>
      </c>
      <c r="E1062" s="3" t="s">
        <v>24</v>
      </c>
      <c r="F1062" s="3" t="s">
        <v>26</v>
      </c>
      <c r="G1062" s="3">
        <v>3</v>
      </c>
      <c r="H1062" s="3">
        <v>0</v>
      </c>
      <c r="I1062" s="3">
        <v>0</v>
      </c>
      <c r="J1062" s="4">
        <v>1</v>
      </c>
      <c r="K1062" s="4">
        <v>1</v>
      </c>
      <c r="L1062" s="4">
        <v>2</v>
      </c>
      <c r="M1062" s="3">
        <v>15</v>
      </c>
      <c r="N1062" s="3">
        <v>2</v>
      </c>
      <c r="O1062" s="3">
        <f>HLOOKUP(O$5,[1]非R能力!$B$8:$F$558,$C1062+1,0)</f>
        <v>1135846.984219173</v>
      </c>
      <c r="P1062" s="3">
        <f>HLOOKUP(P$5,[1]非R能力!$B$8:$F$558,$C1062+1,0)</f>
        <v>167305.21625331414</v>
      </c>
      <c r="Q1062" s="3">
        <f>HLOOKUP(Q$5,[1]非R能力!$B$8:$F$558,$C1062+1,0)</f>
        <v>92957.539134501218</v>
      </c>
      <c r="R1062" s="3">
        <f>HLOOKUP(R$5,[1]非R能力!$B$8:$F$558,$C1062+1,0)</f>
        <v>27966.934796691599</v>
      </c>
      <c r="S1062" s="3">
        <f>HLOOKUP(S$5,[1]非R能力!$B$8:$F$558,$C1062+1,0)</f>
        <v>38042.850368272389</v>
      </c>
      <c r="T1062" s="3">
        <f>INDEX([1]非R能力!$H$9:$H$558,D1062)</f>
        <v>31322.689571040228</v>
      </c>
      <c r="U1062" s="3">
        <f>IF(E1062="小怪",0,IF(INDEX([1]非R能力!$FK$9:$FK$558,C1062)=0,0,10))</f>
        <v>0</v>
      </c>
      <c r="V1062" s="3">
        <f>IF(E1062="小怪",0,IF(INDEX([1]非R能力!$FH$9:$FH$558,C1062)=0,0,5000))</f>
        <v>0</v>
      </c>
      <c r="W1062" s="3">
        <f>HLOOKUP(W$5,[2]人物技能基础!$O$3:$Q$553,$C1062+1,0)</f>
        <v>3.637142857142857</v>
      </c>
      <c r="X1062" s="3">
        <f>HLOOKUP(X$5,[2]人物技能基础!$O$3:$Q$553,$C1062+1,0)</f>
        <v>2.0186428571428574</v>
      </c>
      <c r="Y1062" s="3">
        <f>HLOOKUP(Y$5,[2]人物技能基础!$O$3:$Q$553,$C1062+1,0)</f>
        <v>99.964285714285708</v>
      </c>
      <c r="Z1062" s="3">
        <f t="shared" si="97"/>
        <v>885965</v>
      </c>
      <c r="AA1062" s="3">
        <f t="shared" si="98"/>
        <v>18591</v>
      </c>
      <c r="AB1062" s="3">
        <f t="shared" si="99"/>
        <v>0</v>
      </c>
      <c r="AC1062" s="3">
        <f t="shared" si="100"/>
        <v>38042</v>
      </c>
      <c r="AD1062" s="3">
        <f t="shared" si="101"/>
        <v>27966</v>
      </c>
    </row>
    <row r="1063" spans="1:30" x14ac:dyDescent="0.15">
      <c r="A1063" s="3">
        <v>1058</v>
      </c>
      <c r="B1063" s="3" t="str">
        <f t="shared" si="96"/>
        <v>关卡1058小怪</v>
      </c>
      <c r="C1063" s="3">
        <f>INDEX([3]关卡!$J$19:$J$2018,A1063)</f>
        <v>390</v>
      </c>
      <c r="D1063" s="3">
        <f>INDEX([3]关卡!$N$19:$N$2018,A1063)</f>
        <v>390</v>
      </c>
      <c r="E1063" s="3" t="s">
        <v>24</v>
      </c>
      <c r="F1063" s="3" t="s">
        <v>26</v>
      </c>
      <c r="G1063" s="3">
        <v>3</v>
      </c>
      <c r="H1063" s="3">
        <v>0</v>
      </c>
      <c r="I1063" s="3">
        <v>0</v>
      </c>
      <c r="J1063" s="4">
        <v>1</v>
      </c>
      <c r="K1063" s="4">
        <v>1</v>
      </c>
      <c r="L1063" s="4">
        <v>2</v>
      </c>
      <c r="M1063" s="3">
        <v>15</v>
      </c>
      <c r="N1063" s="3">
        <v>2</v>
      </c>
      <c r="O1063" s="3">
        <f>HLOOKUP(O$5,[1]非R能力!$B$8:$F$558,$C1063+1,0)</f>
        <v>1135846.984219173</v>
      </c>
      <c r="P1063" s="3">
        <f>HLOOKUP(P$5,[1]非R能力!$B$8:$F$558,$C1063+1,0)</f>
        <v>167305.21625331414</v>
      </c>
      <c r="Q1063" s="3">
        <f>HLOOKUP(Q$5,[1]非R能力!$B$8:$F$558,$C1063+1,0)</f>
        <v>92957.539134501218</v>
      </c>
      <c r="R1063" s="3">
        <f>HLOOKUP(R$5,[1]非R能力!$B$8:$F$558,$C1063+1,0)</f>
        <v>27966.934796691599</v>
      </c>
      <c r="S1063" s="3">
        <f>HLOOKUP(S$5,[1]非R能力!$B$8:$F$558,$C1063+1,0)</f>
        <v>38042.850368272389</v>
      </c>
      <c r="T1063" s="3">
        <f>INDEX([1]非R能力!$H$9:$H$558,D1063)</f>
        <v>31322.689571040228</v>
      </c>
      <c r="U1063" s="3">
        <f>IF(E1063="小怪",0,IF(INDEX([1]非R能力!$FK$9:$FK$558,C1063)=0,0,10))</f>
        <v>0</v>
      </c>
      <c r="V1063" s="3">
        <f>IF(E1063="小怪",0,IF(INDEX([1]非R能力!$FH$9:$FH$558,C1063)=0,0,5000))</f>
        <v>0</v>
      </c>
      <c r="W1063" s="3">
        <f>HLOOKUP(W$5,[2]人物技能基础!$O$3:$Q$553,$C1063+1,0)</f>
        <v>3.637142857142857</v>
      </c>
      <c r="X1063" s="3">
        <f>HLOOKUP(X$5,[2]人物技能基础!$O$3:$Q$553,$C1063+1,0)</f>
        <v>2.0186428571428574</v>
      </c>
      <c r="Y1063" s="3">
        <f>HLOOKUP(Y$5,[2]人物技能基础!$O$3:$Q$553,$C1063+1,0)</f>
        <v>99.964285714285708</v>
      </c>
      <c r="Z1063" s="3">
        <f t="shared" si="97"/>
        <v>885965</v>
      </c>
      <c r="AA1063" s="3">
        <f t="shared" si="98"/>
        <v>18591</v>
      </c>
      <c r="AB1063" s="3">
        <f t="shared" si="99"/>
        <v>0</v>
      </c>
      <c r="AC1063" s="3">
        <f t="shared" si="100"/>
        <v>38042</v>
      </c>
      <c r="AD1063" s="3">
        <f t="shared" si="101"/>
        <v>27966</v>
      </c>
    </row>
    <row r="1064" spans="1:30" x14ac:dyDescent="0.15">
      <c r="A1064" s="3">
        <v>1059</v>
      </c>
      <c r="B1064" s="3" t="str">
        <f t="shared" si="96"/>
        <v>关卡1059小怪</v>
      </c>
      <c r="C1064" s="3">
        <f>INDEX([3]关卡!$J$19:$J$2018,A1064)</f>
        <v>391</v>
      </c>
      <c r="D1064" s="3">
        <f>INDEX([3]关卡!$N$19:$N$2018,A1064)</f>
        <v>391</v>
      </c>
      <c r="E1064" s="3" t="s">
        <v>24</v>
      </c>
      <c r="F1064" s="3" t="s">
        <v>26</v>
      </c>
      <c r="G1064" s="3">
        <v>3</v>
      </c>
      <c r="H1064" s="3">
        <v>0</v>
      </c>
      <c r="I1064" s="3">
        <v>0</v>
      </c>
      <c r="J1064" s="4">
        <v>1</v>
      </c>
      <c r="K1064" s="4">
        <v>1</v>
      </c>
      <c r="L1064" s="4">
        <v>2</v>
      </c>
      <c r="M1064" s="3">
        <v>15</v>
      </c>
      <c r="N1064" s="3">
        <v>2</v>
      </c>
      <c r="O1064" s="3">
        <f>HLOOKUP(O$5,[1]非R能力!$B$8:$F$558,$C1064+1,0)</f>
        <v>1140487.6413194297</v>
      </c>
      <c r="P1064" s="3">
        <f>HLOOKUP(P$5,[1]非R能力!$B$8:$F$558,$C1064+1,0)</f>
        <v>167883.17478813091</v>
      </c>
      <c r="Q1064" s="3">
        <f>HLOOKUP(Q$5,[1]非R能力!$B$8:$F$558,$C1064+1,0)</f>
        <v>93194.235455551738</v>
      </c>
      <c r="R1064" s="3">
        <f>HLOOKUP(R$5,[1]非R能力!$B$8:$F$558,$C1064+1,0)</f>
        <v>28040.837734190518</v>
      </c>
      <c r="S1064" s="3">
        <f>HLOOKUP(S$5,[1]非R能力!$B$8:$F$558,$C1064+1,0)</f>
        <v>38146.582463590988</v>
      </c>
      <c r="T1064" s="3">
        <f>INDEX([1]非R能力!$H$9:$H$558,D1064)</f>
        <v>31508.020702480499</v>
      </c>
      <c r="U1064" s="3">
        <f>IF(E1064="小怪",0,IF(INDEX([1]非R能力!$FK$9:$FK$558,C1064)=0,0,10))</f>
        <v>0</v>
      </c>
      <c r="V1064" s="3">
        <f>IF(E1064="小怪",0,IF(INDEX([1]非R能力!$FH$9:$FH$558,C1064)=0,0,5000))</f>
        <v>0</v>
      </c>
      <c r="W1064" s="3">
        <f>HLOOKUP(W$5,[2]人物技能基础!$O$3:$Q$553,$C1064+1,0)</f>
        <v>3.637142857142857</v>
      </c>
      <c r="X1064" s="3">
        <f>HLOOKUP(X$5,[2]人物技能基础!$O$3:$Q$553,$C1064+1,0)</f>
        <v>2.0186428571428574</v>
      </c>
      <c r="Y1064" s="3">
        <f>HLOOKUP(Y$5,[2]人物技能基础!$O$3:$Q$553,$C1064+1,0)</f>
        <v>99.964285714285708</v>
      </c>
      <c r="Z1064" s="3">
        <f t="shared" si="97"/>
        <v>889209</v>
      </c>
      <c r="AA1064" s="3">
        <f t="shared" si="98"/>
        <v>18638</v>
      </c>
      <c r="AB1064" s="3">
        <f t="shared" si="99"/>
        <v>0</v>
      </c>
      <c r="AC1064" s="3">
        <f t="shared" si="100"/>
        <v>38146</v>
      </c>
      <c r="AD1064" s="3">
        <f t="shared" si="101"/>
        <v>28040</v>
      </c>
    </row>
    <row r="1065" spans="1:30" x14ac:dyDescent="0.15">
      <c r="A1065" s="3">
        <v>1060</v>
      </c>
      <c r="B1065" s="3" t="str">
        <f t="shared" si="96"/>
        <v>关卡1060小怪</v>
      </c>
      <c r="C1065" s="3">
        <f>INDEX([3]关卡!$J$19:$J$2018,A1065)</f>
        <v>391</v>
      </c>
      <c r="D1065" s="3">
        <f>INDEX([3]关卡!$N$19:$N$2018,A1065)</f>
        <v>391</v>
      </c>
      <c r="E1065" s="3" t="s">
        <v>24</v>
      </c>
      <c r="F1065" s="3" t="s">
        <v>26</v>
      </c>
      <c r="G1065" s="3">
        <v>3</v>
      </c>
      <c r="H1065" s="3">
        <v>0</v>
      </c>
      <c r="I1065" s="3">
        <v>0</v>
      </c>
      <c r="J1065" s="4">
        <v>1</v>
      </c>
      <c r="K1065" s="4">
        <v>1</v>
      </c>
      <c r="L1065" s="4">
        <v>2</v>
      </c>
      <c r="M1065" s="3">
        <v>15</v>
      </c>
      <c r="N1065" s="3">
        <v>2</v>
      </c>
      <c r="O1065" s="3">
        <f>HLOOKUP(O$5,[1]非R能力!$B$8:$F$558,$C1065+1,0)</f>
        <v>1140487.6413194297</v>
      </c>
      <c r="P1065" s="3">
        <f>HLOOKUP(P$5,[1]非R能力!$B$8:$F$558,$C1065+1,0)</f>
        <v>167883.17478813091</v>
      </c>
      <c r="Q1065" s="3">
        <f>HLOOKUP(Q$5,[1]非R能力!$B$8:$F$558,$C1065+1,0)</f>
        <v>93194.235455551738</v>
      </c>
      <c r="R1065" s="3">
        <f>HLOOKUP(R$5,[1]非R能力!$B$8:$F$558,$C1065+1,0)</f>
        <v>28040.837734190518</v>
      </c>
      <c r="S1065" s="3">
        <f>HLOOKUP(S$5,[1]非R能力!$B$8:$F$558,$C1065+1,0)</f>
        <v>38146.582463590988</v>
      </c>
      <c r="T1065" s="3">
        <f>INDEX([1]非R能力!$H$9:$H$558,D1065)</f>
        <v>31508.020702480499</v>
      </c>
      <c r="U1065" s="3">
        <f>IF(E1065="小怪",0,IF(INDEX([1]非R能力!$FK$9:$FK$558,C1065)=0,0,10))</f>
        <v>0</v>
      </c>
      <c r="V1065" s="3">
        <f>IF(E1065="小怪",0,IF(INDEX([1]非R能力!$FH$9:$FH$558,C1065)=0,0,5000))</f>
        <v>0</v>
      </c>
      <c r="W1065" s="3">
        <f>HLOOKUP(W$5,[2]人物技能基础!$O$3:$Q$553,$C1065+1,0)</f>
        <v>3.637142857142857</v>
      </c>
      <c r="X1065" s="3">
        <f>HLOOKUP(X$5,[2]人物技能基础!$O$3:$Q$553,$C1065+1,0)</f>
        <v>2.0186428571428574</v>
      </c>
      <c r="Y1065" s="3">
        <f>HLOOKUP(Y$5,[2]人物技能基础!$O$3:$Q$553,$C1065+1,0)</f>
        <v>99.964285714285708</v>
      </c>
      <c r="Z1065" s="3">
        <f t="shared" si="97"/>
        <v>889209</v>
      </c>
      <c r="AA1065" s="3">
        <f t="shared" si="98"/>
        <v>18638</v>
      </c>
      <c r="AB1065" s="3">
        <f t="shared" si="99"/>
        <v>0</v>
      </c>
      <c r="AC1065" s="3">
        <f t="shared" si="100"/>
        <v>38146</v>
      </c>
      <c r="AD1065" s="3">
        <f t="shared" si="101"/>
        <v>28040</v>
      </c>
    </row>
    <row r="1066" spans="1:30" x14ac:dyDescent="0.15">
      <c r="A1066" s="3">
        <v>1061</v>
      </c>
      <c r="B1066" s="3" t="str">
        <f t="shared" si="96"/>
        <v>关卡1061小怪</v>
      </c>
      <c r="C1066" s="3">
        <f>INDEX([3]关卡!$J$19:$J$2018,A1066)</f>
        <v>391</v>
      </c>
      <c r="D1066" s="3">
        <f>INDEX([3]关卡!$N$19:$N$2018,A1066)</f>
        <v>391</v>
      </c>
      <c r="E1066" s="3" t="s">
        <v>24</v>
      </c>
      <c r="F1066" s="3" t="s">
        <v>26</v>
      </c>
      <c r="G1066" s="3">
        <v>3</v>
      </c>
      <c r="H1066" s="3">
        <v>0</v>
      </c>
      <c r="I1066" s="3">
        <v>0</v>
      </c>
      <c r="J1066" s="4">
        <v>1</v>
      </c>
      <c r="K1066" s="4">
        <v>1</v>
      </c>
      <c r="L1066" s="4">
        <v>2</v>
      </c>
      <c r="M1066" s="3">
        <v>15</v>
      </c>
      <c r="N1066" s="3">
        <v>2</v>
      </c>
      <c r="O1066" s="3">
        <f>HLOOKUP(O$5,[1]非R能力!$B$8:$F$558,$C1066+1,0)</f>
        <v>1140487.6413194297</v>
      </c>
      <c r="P1066" s="3">
        <f>HLOOKUP(P$5,[1]非R能力!$B$8:$F$558,$C1066+1,0)</f>
        <v>167883.17478813091</v>
      </c>
      <c r="Q1066" s="3">
        <f>HLOOKUP(Q$5,[1]非R能力!$B$8:$F$558,$C1066+1,0)</f>
        <v>93194.235455551738</v>
      </c>
      <c r="R1066" s="3">
        <f>HLOOKUP(R$5,[1]非R能力!$B$8:$F$558,$C1066+1,0)</f>
        <v>28040.837734190518</v>
      </c>
      <c r="S1066" s="3">
        <f>HLOOKUP(S$5,[1]非R能力!$B$8:$F$558,$C1066+1,0)</f>
        <v>38146.582463590988</v>
      </c>
      <c r="T1066" s="3">
        <f>INDEX([1]非R能力!$H$9:$H$558,D1066)</f>
        <v>31508.020702480499</v>
      </c>
      <c r="U1066" s="3">
        <f>IF(E1066="小怪",0,IF(INDEX([1]非R能力!$FK$9:$FK$558,C1066)=0,0,10))</f>
        <v>0</v>
      </c>
      <c r="V1066" s="3">
        <f>IF(E1066="小怪",0,IF(INDEX([1]非R能力!$FH$9:$FH$558,C1066)=0,0,5000))</f>
        <v>0</v>
      </c>
      <c r="W1066" s="3">
        <f>HLOOKUP(W$5,[2]人物技能基础!$O$3:$Q$553,$C1066+1,0)</f>
        <v>3.637142857142857</v>
      </c>
      <c r="X1066" s="3">
        <f>HLOOKUP(X$5,[2]人物技能基础!$O$3:$Q$553,$C1066+1,0)</f>
        <v>2.0186428571428574</v>
      </c>
      <c r="Y1066" s="3">
        <f>HLOOKUP(Y$5,[2]人物技能基础!$O$3:$Q$553,$C1066+1,0)</f>
        <v>99.964285714285708</v>
      </c>
      <c r="Z1066" s="3">
        <f t="shared" si="97"/>
        <v>889209</v>
      </c>
      <c r="AA1066" s="3">
        <f t="shared" si="98"/>
        <v>18638</v>
      </c>
      <c r="AB1066" s="3">
        <f t="shared" si="99"/>
        <v>0</v>
      </c>
      <c r="AC1066" s="3">
        <f t="shared" si="100"/>
        <v>38146</v>
      </c>
      <c r="AD1066" s="3">
        <f t="shared" si="101"/>
        <v>28040</v>
      </c>
    </row>
    <row r="1067" spans="1:30" x14ac:dyDescent="0.15">
      <c r="A1067" s="3">
        <v>1062</v>
      </c>
      <c r="B1067" s="3" t="str">
        <f t="shared" si="96"/>
        <v>关卡1062小怪</v>
      </c>
      <c r="C1067" s="3">
        <f>INDEX([3]关卡!$J$19:$J$2018,A1067)</f>
        <v>391</v>
      </c>
      <c r="D1067" s="3">
        <f>INDEX([3]关卡!$N$19:$N$2018,A1067)</f>
        <v>391</v>
      </c>
      <c r="E1067" s="3" t="s">
        <v>24</v>
      </c>
      <c r="F1067" s="3" t="s">
        <v>26</v>
      </c>
      <c r="G1067" s="3">
        <v>3</v>
      </c>
      <c r="H1067" s="3">
        <v>0</v>
      </c>
      <c r="I1067" s="3">
        <v>0</v>
      </c>
      <c r="J1067" s="4">
        <v>1</v>
      </c>
      <c r="K1067" s="4">
        <v>1</v>
      </c>
      <c r="L1067" s="4">
        <v>2</v>
      </c>
      <c r="M1067" s="3">
        <v>15</v>
      </c>
      <c r="N1067" s="3">
        <v>2</v>
      </c>
      <c r="O1067" s="3">
        <f>HLOOKUP(O$5,[1]非R能力!$B$8:$F$558,$C1067+1,0)</f>
        <v>1140487.6413194297</v>
      </c>
      <c r="P1067" s="3">
        <f>HLOOKUP(P$5,[1]非R能力!$B$8:$F$558,$C1067+1,0)</f>
        <v>167883.17478813091</v>
      </c>
      <c r="Q1067" s="3">
        <f>HLOOKUP(Q$5,[1]非R能力!$B$8:$F$558,$C1067+1,0)</f>
        <v>93194.235455551738</v>
      </c>
      <c r="R1067" s="3">
        <f>HLOOKUP(R$5,[1]非R能力!$B$8:$F$558,$C1067+1,0)</f>
        <v>28040.837734190518</v>
      </c>
      <c r="S1067" s="3">
        <f>HLOOKUP(S$5,[1]非R能力!$B$8:$F$558,$C1067+1,0)</f>
        <v>38146.582463590988</v>
      </c>
      <c r="T1067" s="3">
        <f>INDEX([1]非R能力!$H$9:$H$558,D1067)</f>
        <v>31508.020702480499</v>
      </c>
      <c r="U1067" s="3">
        <f>IF(E1067="小怪",0,IF(INDEX([1]非R能力!$FK$9:$FK$558,C1067)=0,0,10))</f>
        <v>0</v>
      </c>
      <c r="V1067" s="3">
        <f>IF(E1067="小怪",0,IF(INDEX([1]非R能力!$FH$9:$FH$558,C1067)=0,0,5000))</f>
        <v>0</v>
      </c>
      <c r="W1067" s="3">
        <f>HLOOKUP(W$5,[2]人物技能基础!$O$3:$Q$553,$C1067+1,0)</f>
        <v>3.637142857142857</v>
      </c>
      <c r="X1067" s="3">
        <f>HLOOKUP(X$5,[2]人物技能基础!$O$3:$Q$553,$C1067+1,0)</f>
        <v>2.0186428571428574</v>
      </c>
      <c r="Y1067" s="3">
        <f>HLOOKUP(Y$5,[2]人物技能基础!$O$3:$Q$553,$C1067+1,0)</f>
        <v>99.964285714285708</v>
      </c>
      <c r="Z1067" s="3">
        <f t="shared" si="97"/>
        <v>889209</v>
      </c>
      <c r="AA1067" s="3">
        <f t="shared" si="98"/>
        <v>18638</v>
      </c>
      <c r="AB1067" s="3">
        <f t="shared" si="99"/>
        <v>0</v>
      </c>
      <c r="AC1067" s="3">
        <f t="shared" si="100"/>
        <v>38146</v>
      </c>
      <c r="AD1067" s="3">
        <f t="shared" si="101"/>
        <v>28040</v>
      </c>
    </row>
    <row r="1068" spans="1:30" x14ac:dyDescent="0.15">
      <c r="A1068" s="3">
        <v>1063</v>
      </c>
      <c r="B1068" s="3" t="str">
        <f t="shared" si="96"/>
        <v>关卡1063小怪</v>
      </c>
      <c r="C1068" s="3">
        <f>INDEX([3]关卡!$J$19:$J$2018,A1068)</f>
        <v>392</v>
      </c>
      <c r="D1068" s="3">
        <f>INDEX([3]关卡!$N$19:$N$2018,A1068)</f>
        <v>392</v>
      </c>
      <c r="E1068" s="3" t="s">
        <v>24</v>
      </c>
      <c r="F1068" s="3" t="s">
        <v>26</v>
      </c>
      <c r="G1068" s="3">
        <v>3</v>
      </c>
      <c r="H1068" s="3">
        <v>0</v>
      </c>
      <c r="I1068" s="3">
        <v>0</v>
      </c>
      <c r="J1068" s="4">
        <v>1</v>
      </c>
      <c r="K1068" s="4">
        <v>1</v>
      </c>
      <c r="L1068" s="4">
        <v>2</v>
      </c>
      <c r="M1068" s="3">
        <v>15</v>
      </c>
      <c r="N1068" s="3">
        <v>2</v>
      </c>
      <c r="O1068" s="3">
        <f>HLOOKUP(O$5,[1]非R能力!$B$8:$F$558,$C1068+1,0)</f>
        <v>1145252.4436450102</v>
      </c>
      <c r="P1068" s="3">
        <f>HLOOKUP(P$5,[1]非R能力!$B$8:$F$558,$C1068+1,0)</f>
        <v>168492.31443190575</v>
      </c>
      <c r="Q1068" s="3">
        <f>HLOOKUP(Q$5,[1]非R能力!$B$8:$F$558,$C1068+1,0)</f>
        <v>93414.235293051039</v>
      </c>
      <c r="R1068" s="3">
        <f>HLOOKUP(R$5,[1]非R能力!$B$8:$F$558,$C1068+1,0)</f>
        <v>28117.479301677977</v>
      </c>
      <c r="S1068" s="3">
        <f>HLOOKUP(S$5,[1]非R能力!$B$8:$F$558,$C1068+1,0)</f>
        <v>38230.835043449079</v>
      </c>
      <c r="T1068" s="3">
        <f>INDEX([1]非R能力!$H$9:$H$558,D1068)</f>
        <v>31694.223277871581</v>
      </c>
      <c r="U1068" s="3">
        <f>IF(E1068="小怪",0,IF(INDEX([1]非R能力!$FK$9:$FK$558,C1068)=0,0,10))</f>
        <v>0</v>
      </c>
      <c r="V1068" s="3">
        <f>IF(E1068="小怪",0,IF(INDEX([1]非R能力!$FH$9:$FH$558,C1068)=0,0,5000))</f>
        <v>0</v>
      </c>
      <c r="W1068" s="3">
        <f>HLOOKUP(W$5,[2]人物技能基础!$O$3:$Q$553,$C1068+1,0)</f>
        <v>3.637142857142857</v>
      </c>
      <c r="X1068" s="3">
        <f>HLOOKUP(X$5,[2]人物技能基础!$O$3:$Q$553,$C1068+1,0)</f>
        <v>2.0186428571428574</v>
      </c>
      <c r="Y1068" s="3">
        <f>HLOOKUP(Y$5,[2]人物技能基础!$O$3:$Q$553,$C1068+1,0)</f>
        <v>99.964285714285708</v>
      </c>
      <c r="Z1068" s="3">
        <f t="shared" si="97"/>
        <v>892607</v>
      </c>
      <c r="AA1068" s="3">
        <f t="shared" si="98"/>
        <v>18682</v>
      </c>
      <c r="AB1068" s="3">
        <f t="shared" si="99"/>
        <v>0</v>
      </c>
      <c r="AC1068" s="3">
        <f t="shared" si="100"/>
        <v>38230</v>
      </c>
      <c r="AD1068" s="3">
        <f t="shared" si="101"/>
        <v>28117</v>
      </c>
    </row>
    <row r="1069" spans="1:30" x14ac:dyDescent="0.15">
      <c r="A1069" s="3">
        <v>1064</v>
      </c>
      <c r="B1069" s="3" t="str">
        <f t="shared" si="96"/>
        <v>关卡1064小怪</v>
      </c>
      <c r="C1069" s="3">
        <f>INDEX([3]关卡!$J$19:$J$2018,A1069)</f>
        <v>392</v>
      </c>
      <c r="D1069" s="3">
        <f>INDEX([3]关卡!$N$19:$N$2018,A1069)</f>
        <v>392</v>
      </c>
      <c r="E1069" s="3" t="s">
        <v>24</v>
      </c>
      <c r="F1069" s="3" t="s">
        <v>26</v>
      </c>
      <c r="G1069" s="3">
        <v>3</v>
      </c>
      <c r="H1069" s="3">
        <v>0</v>
      </c>
      <c r="I1069" s="3">
        <v>0</v>
      </c>
      <c r="J1069" s="4">
        <v>1</v>
      </c>
      <c r="K1069" s="4">
        <v>1</v>
      </c>
      <c r="L1069" s="4">
        <v>2</v>
      </c>
      <c r="M1069" s="3">
        <v>15</v>
      </c>
      <c r="N1069" s="3">
        <v>2</v>
      </c>
      <c r="O1069" s="3">
        <f>HLOOKUP(O$5,[1]非R能力!$B$8:$F$558,$C1069+1,0)</f>
        <v>1145252.4436450102</v>
      </c>
      <c r="P1069" s="3">
        <f>HLOOKUP(P$5,[1]非R能力!$B$8:$F$558,$C1069+1,0)</f>
        <v>168492.31443190575</v>
      </c>
      <c r="Q1069" s="3">
        <f>HLOOKUP(Q$5,[1]非R能力!$B$8:$F$558,$C1069+1,0)</f>
        <v>93414.235293051039</v>
      </c>
      <c r="R1069" s="3">
        <f>HLOOKUP(R$5,[1]非R能力!$B$8:$F$558,$C1069+1,0)</f>
        <v>28117.479301677977</v>
      </c>
      <c r="S1069" s="3">
        <f>HLOOKUP(S$5,[1]非R能力!$B$8:$F$558,$C1069+1,0)</f>
        <v>38230.835043449079</v>
      </c>
      <c r="T1069" s="3">
        <f>INDEX([1]非R能力!$H$9:$H$558,D1069)</f>
        <v>31694.223277871581</v>
      </c>
      <c r="U1069" s="3">
        <f>IF(E1069="小怪",0,IF(INDEX([1]非R能力!$FK$9:$FK$558,C1069)=0,0,10))</f>
        <v>0</v>
      </c>
      <c r="V1069" s="3">
        <f>IF(E1069="小怪",0,IF(INDEX([1]非R能力!$FH$9:$FH$558,C1069)=0,0,5000))</f>
        <v>0</v>
      </c>
      <c r="W1069" s="3">
        <f>HLOOKUP(W$5,[2]人物技能基础!$O$3:$Q$553,$C1069+1,0)</f>
        <v>3.637142857142857</v>
      </c>
      <c r="X1069" s="3">
        <f>HLOOKUP(X$5,[2]人物技能基础!$O$3:$Q$553,$C1069+1,0)</f>
        <v>2.0186428571428574</v>
      </c>
      <c r="Y1069" s="3">
        <f>HLOOKUP(Y$5,[2]人物技能基础!$O$3:$Q$553,$C1069+1,0)</f>
        <v>99.964285714285708</v>
      </c>
      <c r="Z1069" s="3">
        <f t="shared" si="97"/>
        <v>892607</v>
      </c>
      <c r="AA1069" s="3">
        <f t="shared" si="98"/>
        <v>18682</v>
      </c>
      <c r="AB1069" s="3">
        <f t="shared" si="99"/>
        <v>0</v>
      </c>
      <c r="AC1069" s="3">
        <f t="shared" si="100"/>
        <v>38230</v>
      </c>
      <c r="AD1069" s="3">
        <f t="shared" si="101"/>
        <v>28117</v>
      </c>
    </row>
    <row r="1070" spans="1:30" x14ac:dyDescent="0.15">
      <c r="A1070" s="3">
        <v>1065</v>
      </c>
      <c r="B1070" s="3" t="str">
        <f t="shared" si="96"/>
        <v>关卡1065小怪</v>
      </c>
      <c r="C1070" s="3">
        <f>INDEX([3]关卡!$J$19:$J$2018,A1070)</f>
        <v>392</v>
      </c>
      <c r="D1070" s="3">
        <f>INDEX([3]关卡!$N$19:$N$2018,A1070)</f>
        <v>392</v>
      </c>
      <c r="E1070" s="3" t="s">
        <v>24</v>
      </c>
      <c r="F1070" s="3" t="s">
        <v>26</v>
      </c>
      <c r="G1070" s="3">
        <v>3</v>
      </c>
      <c r="H1070" s="3">
        <v>0</v>
      </c>
      <c r="I1070" s="3">
        <v>0</v>
      </c>
      <c r="J1070" s="4">
        <v>1</v>
      </c>
      <c r="K1070" s="4">
        <v>1</v>
      </c>
      <c r="L1070" s="4">
        <v>2</v>
      </c>
      <c r="M1070" s="3">
        <v>15</v>
      </c>
      <c r="N1070" s="3">
        <v>2</v>
      </c>
      <c r="O1070" s="3">
        <f>HLOOKUP(O$5,[1]非R能力!$B$8:$F$558,$C1070+1,0)</f>
        <v>1145252.4436450102</v>
      </c>
      <c r="P1070" s="3">
        <f>HLOOKUP(P$5,[1]非R能力!$B$8:$F$558,$C1070+1,0)</f>
        <v>168492.31443190575</v>
      </c>
      <c r="Q1070" s="3">
        <f>HLOOKUP(Q$5,[1]非R能力!$B$8:$F$558,$C1070+1,0)</f>
        <v>93414.235293051039</v>
      </c>
      <c r="R1070" s="3">
        <f>HLOOKUP(R$5,[1]非R能力!$B$8:$F$558,$C1070+1,0)</f>
        <v>28117.479301677977</v>
      </c>
      <c r="S1070" s="3">
        <f>HLOOKUP(S$5,[1]非R能力!$B$8:$F$558,$C1070+1,0)</f>
        <v>38230.835043449079</v>
      </c>
      <c r="T1070" s="3">
        <f>INDEX([1]非R能力!$H$9:$H$558,D1070)</f>
        <v>31694.223277871581</v>
      </c>
      <c r="U1070" s="3">
        <f>IF(E1070="小怪",0,IF(INDEX([1]非R能力!$FK$9:$FK$558,C1070)=0,0,10))</f>
        <v>0</v>
      </c>
      <c r="V1070" s="3">
        <f>IF(E1070="小怪",0,IF(INDEX([1]非R能力!$FH$9:$FH$558,C1070)=0,0,5000))</f>
        <v>0</v>
      </c>
      <c r="W1070" s="3">
        <f>HLOOKUP(W$5,[2]人物技能基础!$O$3:$Q$553,$C1070+1,0)</f>
        <v>3.637142857142857</v>
      </c>
      <c r="X1070" s="3">
        <f>HLOOKUP(X$5,[2]人物技能基础!$O$3:$Q$553,$C1070+1,0)</f>
        <v>2.0186428571428574</v>
      </c>
      <c r="Y1070" s="3">
        <f>HLOOKUP(Y$5,[2]人物技能基础!$O$3:$Q$553,$C1070+1,0)</f>
        <v>99.964285714285708</v>
      </c>
      <c r="Z1070" s="3">
        <f t="shared" si="97"/>
        <v>892607</v>
      </c>
      <c r="AA1070" s="3">
        <f t="shared" si="98"/>
        <v>18682</v>
      </c>
      <c r="AB1070" s="3">
        <f t="shared" si="99"/>
        <v>0</v>
      </c>
      <c r="AC1070" s="3">
        <f t="shared" si="100"/>
        <v>38230</v>
      </c>
      <c r="AD1070" s="3">
        <f t="shared" si="101"/>
        <v>28117</v>
      </c>
    </row>
    <row r="1071" spans="1:30" x14ac:dyDescent="0.15">
      <c r="A1071" s="3">
        <v>1066</v>
      </c>
      <c r="B1071" s="3" t="str">
        <f t="shared" si="96"/>
        <v>关卡1066小怪</v>
      </c>
      <c r="C1071" s="3">
        <f>INDEX([3]关卡!$J$19:$J$2018,A1071)</f>
        <v>392</v>
      </c>
      <c r="D1071" s="3">
        <f>INDEX([3]关卡!$N$19:$N$2018,A1071)</f>
        <v>392</v>
      </c>
      <c r="E1071" s="3" t="s">
        <v>24</v>
      </c>
      <c r="F1071" s="3" t="s">
        <v>26</v>
      </c>
      <c r="G1071" s="3">
        <v>3</v>
      </c>
      <c r="H1071" s="3">
        <v>0</v>
      </c>
      <c r="I1071" s="3">
        <v>0</v>
      </c>
      <c r="J1071" s="4">
        <v>1</v>
      </c>
      <c r="K1071" s="4">
        <v>1</v>
      </c>
      <c r="L1071" s="4">
        <v>2</v>
      </c>
      <c r="M1071" s="3">
        <v>15</v>
      </c>
      <c r="N1071" s="3">
        <v>2</v>
      </c>
      <c r="O1071" s="3">
        <f>HLOOKUP(O$5,[1]非R能力!$B$8:$F$558,$C1071+1,0)</f>
        <v>1145252.4436450102</v>
      </c>
      <c r="P1071" s="3">
        <f>HLOOKUP(P$5,[1]非R能力!$B$8:$F$558,$C1071+1,0)</f>
        <v>168492.31443190575</v>
      </c>
      <c r="Q1071" s="3">
        <f>HLOOKUP(Q$5,[1]非R能力!$B$8:$F$558,$C1071+1,0)</f>
        <v>93414.235293051039</v>
      </c>
      <c r="R1071" s="3">
        <f>HLOOKUP(R$5,[1]非R能力!$B$8:$F$558,$C1071+1,0)</f>
        <v>28117.479301677977</v>
      </c>
      <c r="S1071" s="3">
        <f>HLOOKUP(S$5,[1]非R能力!$B$8:$F$558,$C1071+1,0)</f>
        <v>38230.835043449079</v>
      </c>
      <c r="T1071" s="3">
        <f>INDEX([1]非R能力!$H$9:$H$558,D1071)</f>
        <v>31694.223277871581</v>
      </c>
      <c r="U1071" s="3">
        <f>IF(E1071="小怪",0,IF(INDEX([1]非R能力!$FK$9:$FK$558,C1071)=0,0,10))</f>
        <v>0</v>
      </c>
      <c r="V1071" s="3">
        <f>IF(E1071="小怪",0,IF(INDEX([1]非R能力!$FH$9:$FH$558,C1071)=0,0,5000))</f>
        <v>0</v>
      </c>
      <c r="W1071" s="3">
        <f>HLOOKUP(W$5,[2]人物技能基础!$O$3:$Q$553,$C1071+1,0)</f>
        <v>3.637142857142857</v>
      </c>
      <c r="X1071" s="3">
        <f>HLOOKUP(X$5,[2]人物技能基础!$O$3:$Q$553,$C1071+1,0)</f>
        <v>2.0186428571428574</v>
      </c>
      <c r="Y1071" s="3">
        <f>HLOOKUP(Y$5,[2]人物技能基础!$O$3:$Q$553,$C1071+1,0)</f>
        <v>99.964285714285708</v>
      </c>
      <c r="Z1071" s="3">
        <f t="shared" si="97"/>
        <v>892607</v>
      </c>
      <c r="AA1071" s="3">
        <f t="shared" si="98"/>
        <v>18682</v>
      </c>
      <c r="AB1071" s="3">
        <f t="shared" si="99"/>
        <v>0</v>
      </c>
      <c r="AC1071" s="3">
        <f t="shared" si="100"/>
        <v>38230</v>
      </c>
      <c r="AD1071" s="3">
        <f t="shared" si="101"/>
        <v>28117</v>
      </c>
    </row>
    <row r="1072" spans="1:30" x14ac:dyDescent="0.15">
      <c r="A1072" s="3">
        <v>1067</v>
      </c>
      <c r="B1072" s="3" t="str">
        <f t="shared" si="96"/>
        <v>关卡1067小怪</v>
      </c>
      <c r="C1072" s="3">
        <f>INDEX([3]关卡!$J$19:$J$2018,A1072)</f>
        <v>393</v>
      </c>
      <c r="D1072" s="3">
        <f>INDEX([3]关卡!$N$19:$N$2018,A1072)</f>
        <v>393</v>
      </c>
      <c r="E1072" s="3" t="s">
        <v>24</v>
      </c>
      <c r="F1072" s="3" t="s">
        <v>26</v>
      </c>
      <c r="G1072" s="3">
        <v>3</v>
      </c>
      <c r="H1072" s="3">
        <v>0</v>
      </c>
      <c r="I1072" s="3">
        <v>0</v>
      </c>
      <c r="J1072" s="4">
        <v>1</v>
      </c>
      <c r="K1072" s="4">
        <v>1</v>
      </c>
      <c r="L1072" s="4">
        <v>2</v>
      </c>
      <c r="M1072" s="3">
        <v>15</v>
      </c>
      <c r="N1072" s="3">
        <v>2</v>
      </c>
      <c r="O1072" s="3">
        <f>HLOOKUP(O$5,[1]非R能力!$B$8:$F$558,$C1072+1,0)</f>
        <v>1149926.4650880108</v>
      </c>
      <c r="P1072" s="3">
        <f>HLOOKUP(P$5,[1]非R能力!$B$8:$F$558,$C1072+1,0)</f>
        <v>169072.54690387458</v>
      </c>
      <c r="Q1072" s="3">
        <f>HLOOKUP(Q$5,[1]非R能力!$B$8:$F$558,$C1072+1,0)</f>
        <v>93635.22871803715</v>
      </c>
      <c r="R1072" s="3">
        <f>HLOOKUP(R$5,[1]非R能力!$B$8:$F$558,$C1072+1,0)</f>
        <v>28192.079686832272</v>
      </c>
      <c r="S1072" s="3">
        <f>HLOOKUP(S$5,[1]非R能力!$B$8:$F$558,$C1072+1,0)</f>
        <v>38317.002166784085</v>
      </c>
      <c r="T1072" s="3">
        <f>INDEX([1]非R能力!$H$9:$H$558,D1072)</f>
        <v>31881.300487365144</v>
      </c>
      <c r="U1072" s="3">
        <f>IF(E1072="小怪",0,IF(INDEX([1]非R能力!$FK$9:$FK$558,C1072)=0,0,10))</f>
        <v>0</v>
      </c>
      <c r="V1072" s="3">
        <f>IF(E1072="小怪",0,IF(INDEX([1]非R能力!$FH$9:$FH$558,C1072)=0,0,5000))</f>
        <v>0</v>
      </c>
      <c r="W1072" s="3">
        <f>HLOOKUP(W$5,[2]人物技能基础!$O$3:$Q$553,$C1072+1,0)</f>
        <v>3.637142857142857</v>
      </c>
      <c r="X1072" s="3">
        <f>HLOOKUP(X$5,[2]人物技能基础!$O$3:$Q$553,$C1072+1,0)</f>
        <v>2.0186428571428574</v>
      </c>
      <c r="Y1072" s="3">
        <f>HLOOKUP(Y$5,[2]人物技能基础!$O$3:$Q$553,$C1072+1,0)</f>
        <v>99.964285714285708</v>
      </c>
      <c r="Z1072" s="3">
        <f t="shared" si="97"/>
        <v>895868</v>
      </c>
      <c r="AA1072" s="3">
        <f t="shared" si="98"/>
        <v>18727</v>
      </c>
      <c r="AB1072" s="3">
        <f t="shared" si="99"/>
        <v>0</v>
      </c>
      <c r="AC1072" s="3">
        <f t="shared" si="100"/>
        <v>38317</v>
      </c>
      <c r="AD1072" s="3">
        <f t="shared" si="101"/>
        <v>28192</v>
      </c>
    </row>
    <row r="1073" spans="1:30" x14ac:dyDescent="0.15">
      <c r="A1073" s="3">
        <v>1068</v>
      </c>
      <c r="B1073" s="3" t="str">
        <f t="shared" si="96"/>
        <v>关卡1068小怪</v>
      </c>
      <c r="C1073" s="3">
        <f>INDEX([3]关卡!$J$19:$J$2018,A1073)</f>
        <v>393</v>
      </c>
      <c r="D1073" s="3">
        <f>INDEX([3]关卡!$N$19:$N$2018,A1073)</f>
        <v>393</v>
      </c>
      <c r="E1073" s="3" t="s">
        <v>24</v>
      </c>
      <c r="F1073" s="3" t="s">
        <v>26</v>
      </c>
      <c r="G1073" s="3">
        <v>3</v>
      </c>
      <c r="H1073" s="3">
        <v>0</v>
      </c>
      <c r="I1073" s="3">
        <v>0</v>
      </c>
      <c r="J1073" s="4">
        <v>1</v>
      </c>
      <c r="K1073" s="4">
        <v>1</v>
      </c>
      <c r="L1073" s="4">
        <v>2</v>
      </c>
      <c r="M1073" s="3">
        <v>15</v>
      </c>
      <c r="N1073" s="3">
        <v>2</v>
      </c>
      <c r="O1073" s="3">
        <f>HLOOKUP(O$5,[1]非R能力!$B$8:$F$558,$C1073+1,0)</f>
        <v>1149926.4650880108</v>
      </c>
      <c r="P1073" s="3">
        <f>HLOOKUP(P$5,[1]非R能力!$B$8:$F$558,$C1073+1,0)</f>
        <v>169072.54690387458</v>
      </c>
      <c r="Q1073" s="3">
        <f>HLOOKUP(Q$5,[1]非R能力!$B$8:$F$558,$C1073+1,0)</f>
        <v>93635.22871803715</v>
      </c>
      <c r="R1073" s="3">
        <f>HLOOKUP(R$5,[1]非R能力!$B$8:$F$558,$C1073+1,0)</f>
        <v>28192.079686832272</v>
      </c>
      <c r="S1073" s="3">
        <f>HLOOKUP(S$5,[1]非R能力!$B$8:$F$558,$C1073+1,0)</f>
        <v>38317.002166784085</v>
      </c>
      <c r="T1073" s="3">
        <f>INDEX([1]非R能力!$H$9:$H$558,D1073)</f>
        <v>31881.300487365144</v>
      </c>
      <c r="U1073" s="3">
        <f>IF(E1073="小怪",0,IF(INDEX([1]非R能力!$FK$9:$FK$558,C1073)=0,0,10))</f>
        <v>0</v>
      </c>
      <c r="V1073" s="3">
        <f>IF(E1073="小怪",0,IF(INDEX([1]非R能力!$FH$9:$FH$558,C1073)=0,0,5000))</f>
        <v>0</v>
      </c>
      <c r="W1073" s="3">
        <f>HLOOKUP(W$5,[2]人物技能基础!$O$3:$Q$553,$C1073+1,0)</f>
        <v>3.637142857142857</v>
      </c>
      <c r="X1073" s="3">
        <f>HLOOKUP(X$5,[2]人物技能基础!$O$3:$Q$553,$C1073+1,0)</f>
        <v>2.0186428571428574</v>
      </c>
      <c r="Y1073" s="3">
        <f>HLOOKUP(Y$5,[2]人物技能基础!$O$3:$Q$553,$C1073+1,0)</f>
        <v>99.964285714285708</v>
      </c>
      <c r="Z1073" s="3">
        <f t="shared" si="97"/>
        <v>895868</v>
      </c>
      <c r="AA1073" s="3">
        <f t="shared" si="98"/>
        <v>18727</v>
      </c>
      <c r="AB1073" s="3">
        <f t="shared" si="99"/>
        <v>0</v>
      </c>
      <c r="AC1073" s="3">
        <f t="shared" si="100"/>
        <v>38317</v>
      </c>
      <c r="AD1073" s="3">
        <f t="shared" si="101"/>
        <v>28192</v>
      </c>
    </row>
    <row r="1074" spans="1:30" x14ac:dyDescent="0.15">
      <c r="A1074" s="3">
        <v>1069</v>
      </c>
      <c r="B1074" s="3" t="str">
        <f t="shared" si="96"/>
        <v>关卡1069小怪</v>
      </c>
      <c r="C1074" s="3">
        <f>INDEX([3]关卡!$J$19:$J$2018,A1074)</f>
        <v>393</v>
      </c>
      <c r="D1074" s="3">
        <f>INDEX([3]关卡!$N$19:$N$2018,A1074)</f>
        <v>393</v>
      </c>
      <c r="E1074" s="3" t="s">
        <v>24</v>
      </c>
      <c r="F1074" s="3" t="s">
        <v>26</v>
      </c>
      <c r="G1074" s="3">
        <v>3</v>
      </c>
      <c r="H1074" s="3">
        <v>0</v>
      </c>
      <c r="I1074" s="3">
        <v>0</v>
      </c>
      <c r="J1074" s="4">
        <v>1</v>
      </c>
      <c r="K1074" s="4">
        <v>1</v>
      </c>
      <c r="L1074" s="4">
        <v>2</v>
      </c>
      <c r="M1074" s="3">
        <v>15</v>
      </c>
      <c r="N1074" s="3">
        <v>2</v>
      </c>
      <c r="O1074" s="3">
        <f>HLOOKUP(O$5,[1]非R能力!$B$8:$F$558,$C1074+1,0)</f>
        <v>1149926.4650880108</v>
      </c>
      <c r="P1074" s="3">
        <f>HLOOKUP(P$5,[1]非R能力!$B$8:$F$558,$C1074+1,0)</f>
        <v>169072.54690387458</v>
      </c>
      <c r="Q1074" s="3">
        <f>HLOOKUP(Q$5,[1]非R能力!$B$8:$F$558,$C1074+1,0)</f>
        <v>93635.22871803715</v>
      </c>
      <c r="R1074" s="3">
        <f>HLOOKUP(R$5,[1]非R能力!$B$8:$F$558,$C1074+1,0)</f>
        <v>28192.079686832272</v>
      </c>
      <c r="S1074" s="3">
        <f>HLOOKUP(S$5,[1]非R能力!$B$8:$F$558,$C1074+1,0)</f>
        <v>38317.002166784085</v>
      </c>
      <c r="T1074" s="3">
        <f>INDEX([1]非R能力!$H$9:$H$558,D1074)</f>
        <v>31881.300487365144</v>
      </c>
      <c r="U1074" s="3">
        <f>IF(E1074="小怪",0,IF(INDEX([1]非R能力!$FK$9:$FK$558,C1074)=0,0,10))</f>
        <v>0</v>
      </c>
      <c r="V1074" s="3">
        <f>IF(E1074="小怪",0,IF(INDEX([1]非R能力!$FH$9:$FH$558,C1074)=0,0,5000))</f>
        <v>0</v>
      </c>
      <c r="W1074" s="3">
        <f>HLOOKUP(W$5,[2]人物技能基础!$O$3:$Q$553,$C1074+1,0)</f>
        <v>3.637142857142857</v>
      </c>
      <c r="X1074" s="3">
        <f>HLOOKUP(X$5,[2]人物技能基础!$O$3:$Q$553,$C1074+1,0)</f>
        <v>2.0186428571428574</v>
      </c>
      <c r="Y1074" s="3">
        <f>HLOOKUP(Y$5,[2]人物技能基础!$O$3:$Q$553,$C1074+1,0)</f>
        <v>99.964285714285708</v>
      </c>
      <c r="Z1074" s="3">
        <f t="shared" si="97"/>
        <v>895868</v>
      </c>
      <c r="AA1074" s="3">
        <f t="shared" si="98"/>
        <v>18727</v>
      </c>
      <c r="AB1074" s="3">
        <f t="shared" si="99"/>
        <v>0</v>
      </c>
      <c r="AC1074" s="3">
        <f t="shared" si="100"/>
        <v>38317</v>
      </c>
      <c r="AD1074" s="3">
        <f t="shared" si="101"/>
        <v>28192</v>
      </c>
    </row>
    <row r="1075" spans="1:30" x14ac:dyDescent="0.15">
      <c r="A1075" s="3">
        <v>1070</v>
      </c>
      <c r="B1075" s="3" t="str">
        <f t="shared" si="96"/>
        <v>关卡1070小怪</v>
      </c>
      <c r="C1075" s="3">
        <f>INDEX([3]关卡!$J$19:$J$2018,A1075)</f>
        <v>393</v>
      </c>
      <c r="D1075" s="3">
        <f>INDEX([3]关卡!$N$19:$N$2018,A1075)</f>
        <v>393</v>
      </c>
      <c r="E1075" s="3" t="s">
        <v>24</v>
      </c>
      <c r="F1075" s="3" t="s">
        <v>26</v>
      </c>
      <c r="G1075" s="3">
        <v>3</v>
      </c>
      <c r="H1075" s="3">
        <v>0</v>
      </c>
      <c r="I1075" s="3">
        <v>0</v>
      </c>
      <c r="J1075" s="4">
        <v>1</v>
      </c>
      <c r="K1075" s="4">
        <v>1</v>
      </c>
      <c r="L1075" s="4">
        <v>2</v>
      </c>
      <c r="M1075" s="3">
        <v>15</v>
      </c>
      <c r="N1075" s="3">
        <v>2</v>
      </c>
      <c r="O1075" s="3">
        <f>HLOOKUP(O$5,[1]非R能力!$B$8:$F$558,$C1075+1,0)</f>
        <v>1149926.4650880108</v>
      </c>
      <c r="P1075" s="3">
        <f>HLOOKUP(P$5,[1]非R能力!$B$8:$F$558,$C1075+1,0)</f>
        <v>169072.54690387458</v>
      </c>
      <c r="Q1075" s="3">
        <f>HLOOKUP(Q$5,[1]非R能力!$B$8:$F$558,$C1075+1,0)</f>
        <v>93635.22871803715</v>
      </c>
      <c r="R1075" s="3">
        <f>HLOOKUP(R$5,[1]非R能力!$B$8:$F$558,$C1075+1,0)</f>
        <v>28192.079686832272</v>
      </c>
      <c r="S1075" s="3">
        <f>HLOOKUP(S$5,[1]非R能力!$B$8:$F$558,$C1075+1,0)</f>
        <v>38317.002166784085</v>
      </c>
      <c r="T1075" s="3">
        <f>INDEX([1]非R能力!$H$9:$H$558,D1075)</f>
        <v>31881.300487365144</v>
      </c>
      <c r="U1075" s="3">
        <f>IF(E1075="小怪",0,IF(INDEX([1]非R能力!$FK$9:$FK$558,C1075)=0,0,10))</f>
        <v>0</v>
      </c>
      <c r="V1075" s="3">
        <f>IF(E1075="小怪",0,IF(INDEX([1]非R能力!$FH$9:$FH$558,C1075)=0,0,5000))</f>
        <v>0</v>
      </c>
      <c r="W1075" s="3">
        <f>HLOOKUP(W$5,[2]人物技能基础!$O$3:$Q$553,$C1075+1,0)</f>
        <v>3.637142857142857</v>
      </c>
      <c r="X1075" s="3">
        <f>HLOOKUP(X$5,[2]人物技能基础!$O$3:$Q$553,$C1075+1,0)</f>
        <v>2.0186428571428574</v>
      </c>
      <c r="Y1075" s="3">
        <f>HLOOKUP(Y$5,[2]人物技能基础!$O$3:$Q$553,$C1075+1,0)</f>
        <v>99.964285714285708</v>
      </c>
      <c r="Z1075" s="3">
        <f t="shared" si="97"/>
        <v>895868</v>
      </c>
      <c r="AA1075" s="3">
        <f t="shared" si="98"/>
        <v>18727</v>
      </c>
      <c r="AB1075" s="3">
        <f t="shared" si="99"/>
        <v>0</v>
      </c>
      <c r="AC1075" s="3">
        <f t="shared" si="100"/>
        <v>38317</v>
      </c>
      <c r="AD1075" s="3">
        <f t="shared" si="101"/>
        <v>28192</v>
      </c>
    </row>
    <row r="1076" spans="1:30" x14ac:dyDescent="0.15">
      <c r="A1076" s="3">
        <v>1071</v>
      </c>
      <c r="B1076" s="3" t="str">
        <f t="shared" si="96"/>
        <v>关卡1071小怪</v>
      </c>
      <c r="C1076" s="3">
        <f>INDEX([3]关卡!$J$19:$J$2018,A1076)</f>
        <v>394</v>
      </c>
      <c r="D1076" s="3">
        <f>INDEX([3]关卡!$N$19:$N$2018,A1076)</f>
        <v>394</v>
      </c>
      <c r="E1076" s="3" t="s">
        <v>24</v>
      </c>
      <c r="F1076" s="3" t="s">
        <v>26</v>
      </c>
      <c r="G1076" s="3">
        <v>3</v>
      </c>
      <c r="H1076" s="3">
        <v>0</v>
      </c>
      <c r="I1076" s="3">
        <v>0</v>
      </c>
      <c r="J1076" s="4">
        <v>1</v>
      </c>
      <c r="K1076" s="4">
        <v>1</v>
      </c>
      <c r="L1076" s="4">
        <v>2</v>
      </c>
      <c r="M1076" s="3">
        <v>15</v>
      </c>
      <c r="N1076" s="3">
        <v>2</v>
      </c>
      <c r="O1076" s="3">
        <f>HLOOKUP(O$5,[1]非R能力!$B$8:$F$558,$C1076+1,0)</f>
        <v>1155432.1850361072</v>
      </c>
      <c r="P1076" s="3">
        <f>HLOOKUP(P$5,[1]非R能力!$B$8:$F$558,$C1076+1,0)</f>
        <v>169678.72184575838</v>
      </c>
      <c r="Q1076" s="3">
        <f>HLOOKUP(Q$5,[1]非R能力!$B$8:$F$558,$C1076+1,0)</f>
        <v>93874.068172271014</v>
      </c>
      <c r="R1076" s="3">
        <f>HLOOKUP(R$5,[1]非R能力!$B$8:$F$558,$C1076+1,0)</f>
        <v>28272.550314865814</v>
      </c>
      <c r="S1076" s="3">
        <f>HLOOKUP(S$5,[1]非R能力!$B$8:$F$558,$C1076+1,0)</f>
        <v>38428.645441610308</v>
      </c>
      <c r="T1076" s="3">
        <f>INDEX([1]非R能力!$H$9:$H$558,D1076)</f>
        <v>32069.255527259578</v>
      </c>
      <c r="U1076" s="3">
        <f>IF(E1076="小怪",0,IF(INDEX([1]非R能力!$FK$9:$FK$558,C1076)=0,0,10))</f>
        <v>0</v>
      </c>
      <c r="V1076" s="3">
        <f>IF(E1076="小怪",0,IF(INDEX([1]非R能力!$FH$9:$FH$558,C1076)=0,0,5000))</f>
        <v>0</v>
      </c>
      <c r="W1076" s="3">
        <f>HLOOKUP(W$5,[2]人物技能基础!$O$3:$Q$553,$C1076+1,0)</f>
        <v>3.637142857142857</v>
      </c>
      <c r="X1076" s="3">
        <f>HLOOKUP(X$5,[2]人物技能基础!$O$3:$Q$553,$C1076+1,0)</f>
        <v>2.0186428571428574</v>
      </c>
      <c r="Y1076" s="3">
        <f>HLOOKUP(Y$5,[2]人物技能基础!$O$3:$Q$553,$C1076+1,0)</f>
        <v>99.964285714285708</v>
      </c>
      <c r="Z1076" s="3">
        <f t="shared" si="97"/>
        <v>899255</v>
      </c>
      <c r="AA1076" s="3">
        <f t="shared" si="98"/>
        <v>18774</v>
      </c>
      <c r="AB1076" s="3">
        <f t="shared" si="99"/>
        <v>0</v>
      </c>
      <c r="AC1076" s="3">
        <f t="shared" si="100"/>
        <v>38428</v>
      </c>
      <c r="AD1076" s="3">
        <f t="shared" si="101"/>
        <v>28272</v>
      </c>
    </row>
    <row r="1077" spans="1:30" x14ac:dyDescent="0.15">
      <c r="A1077" s="3">
        <v>1072</v>
      </c>
      <c r="B1077" s="3" t="str">
        <f t="shared" si="96"/>
        <v>关卡1072小怪</v>
      </c>
      <c r="C1077" s="3">
        <f>INDEX([3]关卡!$J$19:$J$2018,A1077)</f>
        <v>394</v>
      </c>
      <c r="D1077" s="3">
        <f>INDEX([3]关卡!$N$19:$N$2018,A1077)</f>
        <v>394</v>
      </c>
      <c r="E1077" s="3" t="s">
        <v>24</v>
      </c>
      <c r="F1077" s="3" t="s">
        <v>26</v>
      </c>
      <c r="G1077" s="3">
        <v>3</v>
      </c>
      <c r="H1077" s="3">
        <v>0</v>
      </c>
      <c r="I1077" s="3">
        <v>0</v>
      </c>
      <c r="J1077" s="4">
        <v>1</v>
      </c>
      <c r="K1077" s="4">
        <v>1</v>
      </c>
      <c r="L1077" s="4">
        <v>2</v>
      </c>
      <c r="M1077" s="3">
        <v>15</v>
      </c>
      <c r="N1077" s="3">
        <v>2</v>
      </c>
      <c r="O1077" s="3">
        <f>HLOOKUP(O$5,[1]非R能力!$B$8:$F$558,$C1077+1,0)</f>
        <v>1155432.1850361072</v>
      </c>
      <c r="P1077" s="3">
        <f>HLOOKUP(P$5,[1]非R能力!$B$8:$F$558,$C1077+1,0)</f>
        <v>169678.72184575838</v>
      </c>
      <c r="Q1077" s="3">
        <f>HLOOKUP(Q$5,[1]非R能力!$B$8:$F$558,$C1077+1,0)</f>
        <v>93874.068172271014</v>
      </c>
      <c r="R1077" s="3">
        <f>HLOOKUP(R$5,[1]非R能力!$B$8:$F$558,$C1077+1,0)</f>
        <v>28272.550314865814</v>
      </c>
      <c r="S1077" s="3">
        <f>HLOOKUP(S$5,[1]非R能力!$B$8:$F$558,$C1077+1,0)</f>
        <v>38428.645441610308</v>
      </c>
      <c r="T1077" s="3">
        <f>INDEX([1]非R能力!$H$9:$H$558,D1077)</f>
        <v>32069.255527259578</v>
      </c>
      <c r="U1077" s="3">
        <f>IF(E1077="小怪",0,IF(INDEX([1]非R能力!$FK$9:$FK$558,C1077)=0,0,10))</f>
        <v>0</v>
      </c>
      <c r="V1077" s="3">
        <f>IF(E1077="小怪",0,IF(INDEX([1]非R能力!$FH$9:$FH$558,C1077)=0,0,5000))</f>
        <v>0</v>
      </c>
      <c r="W1077" s="3">
        <f>HLOOKUP(W$5,[2]人物技能基础!$O$3:$Q$553,$C1077+1,0)</f>
        <v>3.637142857142857</v>
      </c>
      <c r="X1077" s="3">
        <f>HLOOKUP(X$5,[2]人物技能基础!$O$3:$Q$553,$C1077+1,0)</f>
        <v>2.0186428571428574</v>
      </c>
      <c r="Y1077" s="3">
        <f>HLOOKUP(Y$5,[2]人物技能基础!$O$3:$Q$553,$C1077+1,0)</f>
        <v>99.964285714285708</v>
      </c>
      <c r="Z1077" s="3">
        <f t="shared" si="97"/>
        <v>899255</v>
      </c>
      <c r="AA1077" s="3">
        <f t="shared" si="98"/>
        <v>18774</v>
      </c>
      <c r="AB1077" s="3">
        <f t="shared" si="99"/>
        <v>0</v>
      </c>
      <c r="AC1077" s="3">
        <f t="shared" si="100"/>
        <v>38428</v>
      </c>
      <c r="AD1077" s="3">
        <f t="shared" si="101"/>
        <v>28272</v>
      </c>
    </row>
    <row r="1078" spans="1:30" x14ac:dyDescent="0.15">
      <c r="A1078" s="3">
        <v>1073</v>
      </c>
      <c r="B1078" s="3" t="str">
        <f t="shared" si="96"/>
        <v>关卡1073小怪</v>
      </c>
      <c r="C1078" s="3">
        <f>INDEX([3]关卡!$J$19:$J$2018,A1078)</f>
        <v>394</v>
      </c>
      <c r="D1078" s="3">
        <f>INDEX([3]关卡!$N$19:$N$2018,A1078)</f>
        <v>394</v>
      </c>
      <c r="E1078" s="3" t="s">
        <v>24</v>
      </c>
      <c r="F1078" s="3" t="s">
        <v>26</v>
      </c>
      <c r="G1078" s="3">
        <v>3</v>
      </c>
      <c r="H1078" s="3">
        <v>0</v>
      </c>
      <c r="I1078" s="3">
        <v>0</v>
      </c>
      <c r="J1078" s="4">
        <v>1</v>
      </c>
      <c r="K1078" s="4">
        <v>1</v>
      </c>
      <c r="L1078" s="4">
        <v>2</v>
      </c>
      <c r="M1078" s="3">
        <v>15</v>
      </c>
      <c r="N1078" s="3">
        <v>2</v>
      </c>
      <c r="O1078" s="3">
        <f>HLOOKUP(O$5,[1]非R能力!$B$8:$F$558,$C1078+1,0)</f>
        <v>1155432.1850361072</v>
      </c>
      <c r="P1078" s="3">
        <f>HLOOKUP(P$5,[1]非R能力!$B$8:$F$558,$C1078+1,0)</f>
        <v>169678.72184575838</v>
      </c>
      <c r="Q1078" s="3">
        <f>HLOOKUP(Q$5,[1]非R能力!$B$8:$F$558,$C1078+1,0)</f>
        <v>93874.068172271014</v>
      </c>
      <c r="R1078" s="3">
        <f>HLOOKUP(R$5,[1]非R能力!$B$8:$F$558,$C1078+1,0)</f>
        <v>28272.550314865814</v>
      </c>
      <c r="S1078" s="3">
        <f>HLOOKUP(S$5,[1]非R能力!$B$8:$F$558,$C1078+1,0)</f>
        <v>38428.645441610308</v>
      </c>
      <c r="T1078" s="3">
        <f>INDEX([1]非R能力!$H$9:$H$558,D1078)</f>
        <v>32069.255527259578</v>
      </c>
      <c r="U1078" s="3">
        <f>IF(E1078="小怪",0,IF(INDEX([1]非R能力!$FK$9:$FK$558,C1078)=0,0,10))</f>
        <v>0</v>
      </c>
      <c r="V1078" s="3">
        <f>IF(E1078="小怪",0,IF(INDEX([1]非R能力!$FH$9:$FH$558,C1078)=0,0,5000))</f>
        <v>0</v>
      </c>
      <c r="W1078" s="3">
        <f>HLOOKUP(W$5,[2]人物技能基础!$O$3:$Q$553,$C1078+1,0)</f>
        <v>3.637142857142857</v>
      </c>
      <c r="X1078" s="3">
        <f>HLOOKUP(X$5,[2]人物技能基础!$O$3:$Q$553,$C1078+1,0)</f>
        <v>2.0186428571428574</v>
      </c>
      <c r="Y1078" s="3">
        <f>HLOOKUP(Y$5,[2]人物技能基础!$O$3:$Q$553,$C1078+1,0)</f>
        <v>99.964285714285708</v>
      </c>
      <c r="Z1078" s="3">
        <f t="shared" si="97"/>
        <v>899255</v>
      </c>
      <c r="AA1078" s="3">
        <f t="shared" si="98"/>
        <v>18774</v>
      </c>
      <c r="AB1078" s="3">
        <f t="shared" si="99"/>
        <v>0</v>
      </c>
      <c r="AC1078" s="3">
        <f t="shared" si="100"/>
        <v>38428</v>
      </c>
      <c r="AD1078" s="3">
        <f t="shared" si="101"/>
        <v>28272</v>
      </c>
    </row>
    <row r="1079" spans="1:30" x14ac:dyDescent="0.15">
      <c r="A1079" s="3">
        <v>1074</v>
      </c>
      <c r="B1079" s="3" t="str">
        <f t="shared" si="96"/>
        <v>关卡1074小怪</v>
      </c>
      <c r="C1079" s="3">
        <f>INDEX([3]关卡!$J$19:$J$2018,A1079)</f>
        <v>394</v>
      </c>
      <c r="D1079" s="3">
        <f>INDEX([3]关卡!$N$19:$N$2018,A1079)</f>
        <v>394</v>
      </c>
      <c r="E1079" s="3" t="s">
        <v>24</v>
      </c>
      <c r="F1079" s="3" t="s">
        <v>26</v>
      </c>
      <c r="G1079" s="3">
        <v>3</v>
      </c>
      <c r="H1079" s="3">
        <v>0</v>
      </c>
      <c r="I1079" s="3">
        <v>0</v>
      </c>
      <c r="J1079" s="4">
        <v>1</v>
      </c>
      <c r="K1079" s="4">
        <v>1</v>
      </c>
      <c r="L1079" s="4">
        <v>2</v>
      </c>
      <c r="M1079" s="3">
        <v>15</v>
      </c>
      <c r="N1079" s="3">
        <v>2</v>
      </c>
      <c r="O1079" s="3">
        <f>HLOOKUP(O$5,[1]非R能力!$B$8:$F$558,$C1079+1,0)</f>
        <v>1155432.1850361072</v>
      </c>
      <c r="P1079" s="3">
        <f>HLOOKUP(P$5,[1]非R能力!$B$8:$F$558,$C1079+1,0)</f>
        <v>169678.72184575838</v>
      </c>
      <c r="Q1079" s="3">
        <f>HLOOKUP(Q$5,[1]非R能力!$B$8:$F$558,$C1079+1,0)</f>
        <v>93874.068172271014</v>
      </c>
      <c r="R1079" s="3">
        <f>HLOOKUP(R$5,[1]非R能力!$B$8:$F$558,$C1079+1,0)</f>
        <v>28272.550314865814</v>
      </c>
      <c r="S1079" s="3">
        <f>HLOOKUP(S$5,[1]非R能力!$B$8:$F$558,$C1079+1,0)</f>
        <v>38428.645441610308</v>
      </c>
      <c r="T1079" s="3">
        <f>INDEX([1]非R能力!$H$9:$H$558,D1079)</f>
        <v>32069.255527259578</v>
      </c>
      <c r="U1079" s="3">
        <f>IF(E1079="小怪",0,IF(INDEX([1]非R能力!$FK$9:$FK$558,C1079)=0,0,10))</f>
        <v>0</v>
      </c>
      <c r="V1079" s="3">
        <f>IF(E1079="小怪",0,IF(INDEX([1]非R能力!$FH$9:$FH$558,C1079)=0,0,5000))</f>
        <v>0</v>
      </c>
      <c r="W1079" s="3">
        <f>HLOOKUP(W$5,[2]人物技能基础!$O$3:$Q$553,$C1079+1,0)</f>
        <v>3.637142857142857</v>
      </c>
      <c r="X1079" s="3">
        <f>HLOOKUP(X$5,[2]人物技能基础!$O$3:$Q$553,$C1079+1,0)</f>
        <v>2.0186428571428574</v>
      </c>
      <c r="Y1079" s="3">
        <f>HLOOKUP(Y$5,[2]人物技能基础!$O$3:$Q$553,$C1079+1,0)</f>
        <v>99.964285714285708</v>
      </c>
      <c r="Z1079" s="3">
        <f t="shared" si="97"/>
        <v>899255</v>
      </c>
      <c r="AA1079" s="3">
        <f t="shared" si="98"/>
        <v>18774</v>
      </c>
      <c r="AB1079" s="3">
        <f t="shared" si="99"/>
        <v>0</v>
      </c>
      <c r="AC1079" s="3">
        <f t="shared" si="100"/>
        <v>38428</v>
      </c>
      <c r="AD1079" s="3">
        <f t="shared" si="101"/>
        <v>28272</v>
      </c>
    </row>
    <row r="1080" spans="1:30" x14ac:dyDescent="0.15">
      <c r="A1080" s="3">
        <v>1075</v>
      </c>
      <c r="B1080" s="3" t="str">
        <f t="shared" si="96"/>
        <v>关卡1075小怪</v>
      </c>
      <c r="C1080" s="3">
        <f>INDEX([3]关卡!$J$19:$J$2018,A1080)</f>
        <v>394</v>
      </c>
      <c r="D1080" s="3">
        <f>INDEX([3]关卡!$N$19:$N$2018,A1080)</f>
        <v>394</v>
      </c>
      <c r="E1080" s="3" t="s">
        <v>24</v>
      </c>
      <c r="F1080" s="3" t="s">
        <v>26</v>
      </c>
      <c r="G1080" s="3">
        <v>3</v>
      </c>
      <c r="H1080" s="3">
        <v>0</v>
      </c>
      <c r="I1080" s="3">
        <v>0</v>
      </c>
      <c r="J1080" s="4">
        <v>1</v>
      </c>
      <c r="K1080" s="4">
        <v>1</v>
      </c>
      <c r="L1080" s="4">
        <v>2</v>
      </c>
      <c r="M1080" s="3">
        <v>15</v>
      </c>
      <c r="N1080" s="3">
        <v>2</v>
      </c>
      <c r="O1080" s="3">
        <f>HLOOKUP(O$5,[1]非R能力!$B$8:$F$558,$C1080+1,0)</f>
        <v>1155432.1850361072</v>
      </c>
      <c r="P1080" s="3">
        <f>HLOOKUP(P$5,[1]非R能力!$B$8:$F$558,$C1080+1,0)</f>
        <v>169678.72184575838</v>
      </c>
      <c r="Q1080" s="3">
        <f>HLOOKUP(Q$5,[1]非R能力!$B$8:$F$558,$C1080+1,0)</f>
        <v>93874.068172271014</v>
      </c>
      <c r="R1080" s="3">
        <f>HLOOKUP(R$5,[1]非R能力!$B$8:$F$558,$C1080+1,0)</f>
        <v>28272.550314865814</v>
      </c>
      <c r="S1080" s="3">
        <f>HLOOKUP(S$5,[1]非R能力!$B$8:$F$558,$C1080+1,0)</f>
        <v>38428.645441610308</v>
      </c>
      <c r="T1080" s="3">
        <f>INDEX([1]非R能力!$H$9:$H$558,D1080)</f>
        <v>32069.255527259578</v>
      </c>
      <c r="U1080" s="3">
        <f>IF(E1080="小怪",0,IF(INDEX([1]非R能力!$FK$9:$FK$558,C1080)=0,0,10))</f>
        <v>0</v>
      </c>
      <c r="V1080" s="3">
        <f>IF(E1080="小怪",0,IF(INDEX([1]非R能力!$FH$9:$FH$558,C1080)=0,0,5000))</f>
        <v>0</v>
      </c>
      <c r="W1080" s="3">
        <f>HLOOKUP(W$5,[2]人物技能基础!$O$3:$Q$553,$C1080+1,0)</f>
        <v>3.637142857142857</v>
      </c>
      <c r="X1080" s="3">
        <f>HLOOKUP(X$5,[2]人物技能基础!$O$3:$Q$553,$C1080+1,0)</f>
        <v>2.0186428571428574</v>
      </c>
      <c r="Y1080" s="3">
        <f>HLOOKUP(Y$5,[2]人物技能基础!$O$3:$Q$553,$C1080+1,0)</f>
        <v>99.964285714285708</v>
      </c>
      <c r="Z1080" s="3">
        <f t="shared" si="97"/>
        <v>899255</v>
      </c>
      <c r="AA1080" s="3">
        <f t="shared" si="98"/>
        <v>18774</v>
      </c>
      <c r="AB1080" s="3">
        <f t="shared" si="99"/>
        <v>0</v>
      </c>
      <c r="AC1080" s="3">
        <f t="shared" si="100"/>
        <v>38428</v>
      </c>
      <c r="AD1080" s="3">
        <f t="shared" si="101"/>
        <v>28272</v>
      </c>
    </row>
    <row r="1081" spans="1:30" x14ac:dyDescent="0.15">
      <c r="A1081" s="3">
        <v>1076</v>
      </c>
      <c r="B1081" s="3" t="str">
        <f t="shared" si="96"/>
        <v>关卡1076小怪</v>
      </c>
      <c r="C1081" s="3">
        <f>INDEX([3]关卡!$J$19:$J$2018,A1081)</f>
        <v>395</v>
      </c>
      <c r="D1081" s="3">
        <f>INDEX([3]关卡!$N$19:$N$2018,A1081)</f>
        <v>395</v>
      </c>
      <c r="E1081" s="3" t="s">
        <v>24</v>
      </c>
      <c r="F1081" s="3" t="s">
        <v>26</v>
      </c>
      <c r="G1081" s="3">
        <v>3</v>
      </c>
      <c r="H1081" s="3">
        <v>0</v>
      </c>
      <c r="I1081" s="3">
        <v>0</v>
      </c>
      <c r="J1081" s="4">
        <v>1</v>
      </c>
      <c r="K1081" s="4">
        <v>1</v>
      </c>
      <c r="L1081" s="4">
        <v>2</v>
      </c>
      <c r="M1081" s="3">
        <v>15</v>
      </c>
      <c r="N1081" s="3">
        <v>2</v>
      </c>
      <c r="O1081" s="3">
        <f>HLOOKUP(O$5,[1]非R能力!$B$8:$F$558,$C1081+1,0)</f>
        <v>1159814.5492781848</v>
      </c>
      <c r="P1081" s="3">
        <f>HLOOKUP(P$5,[1]非R能力!$B$8:$F$558,$C1081+1,0)</f>
        <v>170232.38946776453</v>
      </c>
      <c r="Q1081" s="3">
        <f>HLOOKUP(Q$5,[1]非R能力!$B$8:$F$558,$C1081+1,0)</f>
        <v>94090.505441088128</v>
      </c>
      <c r="R1081" s="3">
        <f>HLOOKUP(R$5,[1]非R能力!$B$8:$F$558,$C1081+1,0)</f>
        <v>28375.280204719278</v>
      </c>
      <c r="S1081" s="3">
        <f>HLOOKUP(S$5,[1]非R能力!$B$8:$F$558,$C1081+1,0)</f>
        <v>38511.929977825806</v>
      </c>
      <c r="T1081" s="3">
        <f>INDEX([1]非R能力!$H$9:$H$558,D1081)</f>
        <v>32258.091599999996</v>
      </c>
      <c r="U1081" s="3">
        <f>IF(E1081="小怪",0,IF(INDEX([1]非R能力!$FK$9:$FK$558,C1081)=0,0,10))</f>
        <v>0</v>
      </c>
      <c r="V1081" s="3">
        <f>IF(E1081="小怪",0,IF(INDEX([1]非R能力!$FH$9:$FH$558,C1081)=0,0,5000))</f>
        <v>0</v>
      </c>
      <c r="W1081" s="3">
        <f>HLOOKUP(W$5,[2]人物技能基础!$O$3:$Q$553,$C1081+1,0)</f>
        <v>3.637142857142857</v>
      </c>
      <c r="X1081" s="3">
        <f>HLOOKUP(X$5,[2]人物技能基础!$O$3:$Q$553,$C1081+1,0)</f>
        <v>2.0186428571428574</v>
      </c>
      <c r="Y1081" s="3">
        <f>HLOOKUP(Y$5,[2]人物技能基础!$O$3:$Q$553,$C1081+1,0)</f>
        <v>99.964285714285708</v>
      </c>
      <c r="Z1081" s="3">
        <f t="shared" si="97"/>
        <v>902391</v>
      </c>
      <c r="AA1081" s="3">
        <f t="shared" si="98"/>
        <v>18818</v>
      </c>
      <c r="AB1081" s="3">
        <f t="shared" si="99"/>
        <v>0</v>
      </c>
      <c r="AC1081" s="3">
        <f t="shared" si="100"/>
        <v>38511</v>
      </c>
      <c r="AD1081" s="3">
        <f t="shared" si="101"/>
        <v>28375</v>
      </c>
    </row>
    <row r="1082" spans="1:30" x14ac:dyDescent="0.15">
      <c r="A1082" s="3">
        <v>1077</v>
      </c>
      <c r="B1082" s="3" t="str">
        <f t="shared" si="96"/>
        <v>关卡1077小怪</v>
      </c>
      <c r="C1082" s="3">
        <f>INDEX([3]关卡!$J$19:$J$2018,A1082)</f>
        <v>395</v>
      </c>
      <c r="D1082" s="3">
        <f>INDEX([3]关卡!$N$19:$N$2018,A1082)</f>
        <v>395</v>
      </c>
      <c r="E1082" s="3" t="s">
        <v>24</v>
      </c>
      <c r="F1082" s="3" t="s">
        <v>26</v>
      </c>
      <c r="G1082" s="3">
        <v>3</v>
      </c>
      <c r="H1082" s="3">
        <v>0</v>
      </c>
      <c r="I1082" s="3">
        <v>0</v>
      </c>
      <c r="J1082" s="4">
        <v>1</v>
      </c>
      <c r="K1082" s="4">
        <v>1</v>
      </c>
      <c r="L1082" s="4">
        <v>2</v>
      </c>
      <c r="M1082" s="3">
        <v>15</v>
      </c>
      <c r="N1082" s="3">
        <v>2</v>
      </c>
      <c r="O1082" s="3">
        <f>HLOOKUP(O$5,[1]非R能力!$B$8:$F$558,$C1082+1,0)</f>
        <v>1159814.5492781848</v>
      </c>
      <c r="P1082" s="3">
        <f>HLOOKUP(P$5,[1]非R能力!$B$8:$F$558,$C1082+1,0)</f>
        <v>170232.38946776453</v>
      </c>
      <c r="Q1082" s="3">
        <f>HLOOKUP(Q$5,[1]非R能力!$B$8:$F$558,$C1082+1,0)</f>
        <v>94090.505441088128</v>
      </c>
      <c r="R1082" s="3">
        <f>HLOOKUP(R$5,[1]非R能力!$B$8:$F$558,$C1082+1,0)</f>
        <v>28375.280204719278</v>
      </c>
      <c r="S1082" s="3">
        <f>HLOOKUP(S$5,[1]非R能力!$B$8:$F$558,$C1082+1,0)</f>
        <v>38511.929977825806</v>
      </c>
      <c r="T1082" s="3">
        <f>INDEX([1]非R能力!$H$9:$H$558,D1082)</f>
        <v>32258.091599999996</v>
      </c>
      <c r="U1082" s="3">
        <f>IF(E1082="小怪",0,IF(INDEX([1]非R能力!$FK$9:$FK$558,C1082)=0,0,10))</f>
        <v>0</v>
      </c>
      <c r="V1082" s="3">
        <f>IF(E1082="小怪",0,IF(INDEX([1]非R能力!$FH$9:$FH$558,C1082)=0,0,5000))</f>
        <v>0</v>
      </c>
      <c r="W1082" s="3">
        <f>HLOOKUP(W$5,[2]人物技能基础!$O$3:$Q$553,$C1082+1,0)</f>
        <v>3.637142857142857</v>
      </c>
      <c r="X1082" s="3">
        <f>HLOOKUP(X$5,[2]人物技能基础!$O$3:$Q$553,$C1082+1,0)</f>
        <v>2.0186428571428574</v>
      </c>
      <c r="Y1082" s="3">
        <f>HLOOKUP(Y$5,[2]人物技能基础!$O$3:$Q$553,$C1082+1,0)</f>
        <v>99.964285714285708</v>
      </c>
      <c r="Z1082" s="3">
        <f t="shared" si="97"/>
        <v>902391</v>
      </c>
      <c r="AA1082" s="3">
        <f t="shared" si="98"/>
        <v>18818</v>
      </c>
      <c r="AB1082" s="3">
        <f t="shared" si="99"/>
        <v>0</v>
      </c>
      <c r="AC1082" s="3">
        <f t="shared" si="100"/>
        <v>38511</v>
      </c>
      <c r="AD1082" s="3">
        <f t="shared" si="101"/>
        <v>28375</v>
      </c>
    </row>
    <row r="1083" spans="1:30" x14ac:dyDescent="0.15">
      <c r="A1083" s="3">
        <v>1078</v>
      </c>
      <c r="B1083" s="3" t="str">
        <f t="shared" si="96"/>
        <v>关卡1078小怪</v>
      </c>
      <c r="C1083" s="3">
        <f>INDEX([3]关卡!$J$19:$J$2018,A1083)</f>
        <v>395</v>
      </c>
      <c r="D1083" s="3">
        <f>INDEX([3]关卡!$N$19:$N$2018,A1083)</f>
        <v>395</v>
      </c>
      <c r="E1083" s="3" t="s">
        <v>24</v>
      </c>
      <c r="F1083" s="3" t="s">
        <v>26</v>
      </c>
      <c r="G1083" s="3">
        <v>3</v>
      </c>
      <c r="H1083" s="3">
        <v>0</v>
      </c>
      <c r="I1083" s="3">
        <v>0</v>
      </c>
      <c r="J1083" s="4">
        <v>1</v>
      </c>
      <c r="K1083" s="4">
        <v>1</v>
      </c>
      <c r="L1083" s="4">
        <v>2</v>
      </c>
      <c r="M1083" s="3">
        <v>15</v>
      </c>
      <c r="N1083" s="3">
        <v>2</v>
      </c>
      <c r="O1083" s="3">
        <f>HLOOKUP(O$5,[1]非R能力!$B$8:$F$558,$C1083+1,0)</f>
        <v>1159814.5492781848</v>
      </c>
      <c r="P1083" s="3">
        <f>HLOOKUP(P$5,[1]非R能力!$B$8:$F$558,$C1083+1,0)</f>
        <v>170232.38946776453</v>
      </c>
      <c r="Q1083" s="3">
        <f>HLOOKUP(Q$5,[1]非R能力!$B$8:$F$558,$C1083+1,0)</f>
        <v>94090.505441088128</v>
      </c>
      <c r="R1083" s="3">
        <f>HLOOKUP(R$5,[1]非R能力!$B$8:$F$558,$C1083+1,0)</f>
        <v>28375.280204719278</v>
      </c>
      <c r="S1083" s="3">
        <f>HLOOKUP(S$5,[1]非R能力!$B$8:$F$558,$C1083+1,0)</f>
        <v>38511.929977825806</v>
      </c>
      <c r="T1083" s="3">
        <f>INDEX([1]非R能力!$H$9:$H$558,D1083)</f>
        <v>32258.091599999996</v>
      </c>
      <c r="U1083" s="3">
        <f>IF(E1083="小怪",0,IF(INDEX([1]非R能力!$FK$9:$FK$558,C1083)=0,0,10))</f>
        <v>0</v>
      </c>
      <c r="V1083" s="3">
        <f>IF(E1083="小怪",0,IF(INDEX([1]非R能力!$FH$9:$FH$558,C1083)=0,0,5000))</f>
        <v>0</v>
      </c>
      <c r="W1083" s="3">
        <f>HLOOKUP(W$5,[2]人物技能基础!$O$3:$Q$553,$C1083+1,0)</f>
        <v>3.637142857142857</v>
      </c>
      <c r="X1083" s="3">
        <f>HLOOKUP(X$5,[2]人物技能基础!$O$3:$Q$553,$C1083+1,0)</f>
        <v>2.0186428571428574</v>
      </c>
      <c r="Y1083" s="3">
        <f>HLOOKUP(Y$5,[2]人物技能基础!$O$3:$Q$553,$C1083+1,0)</f>
        <v>99.964285714285708</v>
      </c>
      <c r="Z1083" s="3">
        <f t="shared" si="97"/>
        <v>902391</v>
      </c>
      <c r="AA1083" s="3">
        <f t="shared" si="98"/>
        <v>18818</v>
      </c>
      <c r="AB1083" s="3">
        <f t="shared" si="99"/>
        <v>0</v>
      </c>
      <c r="AC1083" s="3">
        <f t="shared" si="100"/>
        <v>38511</v>
      </c>
      <c r="AD1083" s="3">
        <f t="shared" si="101"/>
        <v>28375</v>
      </c>
    </row>
    <row r="1084" spans="1:30" x14ac:dyDescent="0.15">
      <c r="A1084" s="3">
        <v>1079</v>
      </c>
      <c r="B1084" s="3" t="str">
        <f t="shared" si="96"/>
        <v>关卡1079小怪</v>
      </c>
      <c r="C1084" s="3">
        <f>INDEX([3]关卡!$J$19:$J$2018,A1084)</f>
        <v>395</v>
      </c>
      <c r="D1084" s="3">
        <f>INDEX([3]关卡!$N$19:$N$2018,A1084)</f>
        <v>395</v>
      </c>
      <c r="E1084" s="3" t="s">
        <v>24</v>
      </c>
      <c r="F1084" s="3" t="s">
        <v>26</v>
      </c>
      <c r="G1084" s="3">
        <v>3</v>
      </c>
      <c r="H1084" s="3">
        <v>0</v>
      </c>
      <c r="I1084" s="3">
        <v>0</v>
      </c>
      <c r="J1084" s="4">
        <v>1</v>
      </c>
      <c r="K1084" s="4">
        <v>1</v>
      </c>
      <c r="L1084" s="4">
        <v>2</v>
      </c>
      <c r="M1084" s="3">
        <v>15</v>
      </c>
      <c r="N1084" s="3">
        <v>2</v>
      </c>
      <c r="O1084" s="3">
        <f>HLOOKUP(O$5,[1]非R能力!$B$8:$F$558,$C1084+1,0)</f>
        <v>1159814.5492781848</v>
      </c>
      <c r="P1084" s="3">
        <f>HLOOKUP(P$5,[1]非R能力!$B$8:$F$558,$C1084+1,0)</f>
        <v>170232.38946776453</v>
      </c>
      <c r="Q1084" s="3">
        <f>HLOOKUP(Q$5,[1]非R能力!$B$8:$F$558,$C1084+1,0)</f>
        <v>94090.505441088128</v>
      </c>
      <c r="R1084" s="3">
        <f>HLOOKUP(R$5,[1]非R能力!$B$8:$F$558,$C1084+1,0)</f>
        <v>28375.280204719278</v>
      </c>
      <c r="S1084" s="3">
        <f>HLOOKUP(S$5,[1]非R能力!$B$8:$F$558,$C1084+1,0)</f>
        <v>38511.929977825806</v>
      </c>
      <c r="T1084" s="3">
        <f>INDEX([1]非R能力!$H$9:$H$558,D1084)</f>
        <v>32258.091599999996</v>
      </c>
      <c r="U1084" s="3">
        <f>IF(E1084="小怪",0,IF(INDEX([1]非R能力!$FK$9:$FK$558,C1084)=0,0,10))</f>
        <v>0</v>
      </c>
      <c r="V1084" s="3">
        <f>IF(E1084="小怪",0,IF(INDEX([1]非R能力!$FH$9:$FH$558,C1084)=0,0,5000))</f>
        <v>0</v>
      </c>
      <c r="W1084" s="3">
        <f>HLOOKUP(W$5,[2]人物技能基础!$O$3:$Q$553,$C1084+1,0)</f>
        <v>3.637142857142857</v>
      </c>
      <c r="X1084" s="3">
        <f>HLOOKUP(X$5,[2]人物技能基础!$O$3:$Q$553,$C1084+1,0)</f>
        <v>2.0186428571428574</v>
      </c>
      <c r="Y1084" s="3">
        <f>HLOOKUP(Y$5,[2]人物技能基础!$O$3:$Q$553,$C1084+1,0)</f>
        <v>99.964285714285708</v>
      </c>
      <c r="Z1084" s="3">
        <f t="shared" si="97"/>
        <v>902391</v>
      </c>
      <c r="AA1084" s="3">
        <f t="shared" si="98"/>
        <v>18818</v>
      </c>
      <c r="AB1084" s="3">
        <f t="shared" si="99"/>
        <v>0</v>
      </c>
      <c r="AC1084" s="3">
        <f t="shared" si="100"/>
        <v>38511</v>
      </c>
      <c r="AD1084" s="3">
        <f t="shared" si="101"/>
        <v>28375</v>
      </c>
    </row>
    <row r="1085" spans="1:30" x14ac:dyDescent="0.15">
      <c r="A1085" s="3">
        <v>1080</v>
      </c>
      <c r="B1085" s="3" t="str">
        <f t="shared" si="96"/>
        <v>关卡1080小怪</v>
      </c>
      <c r="C1085" s="3">
        <f>INDEX([3]关卡!$J$19:$J$2018,A1085)</f>
        <v>396</v>
      </c>
      <c r="D1085" s="3">
        <f>INDEX([3]关卡!$N$19:$N$2018,A1085)</f>
        <v>396</v>
      </c>
      <c r="E1085" s="3" t="s">
        <v>24</v>
      </c>
      <c r="F1085" s="3" t="s">
        <v>26</v>
      </c>
      <c r="G1085" s="3">
        <v>3</v>
      </c>
      <c r="H1085" s="3">
        <v>0</v>
      </c>
      <c r="I1085" s="3">
        <v>0</v>
      </c>
      <c r="J1085" s="4">
        <v>1</v>
      </c>
      <c r="K1085" s="4">
        <v>1</v>
      </c>
      <c r="L1085" s="4">
        <v>2</v>
      </c>
      <c r="M1085" s="3">
        <v>15</v>
      </c>
      <c r="N1085" s="3">
        <v>2</v>
      </c>
      <c r="O1085" s="3">
        <f>HLOOKUP(O$5,[1]非R能力!$B$8:$F$558,$C1085+1,0)</f>
        <v>1164367.9531558545</v>
      </c>
      <c r="P1085" s="3">
        <f>HLOOKUP(P$5,[1]非R能力!$B$8:$F$558,$C1085+1,0)</f>
        <v>170842.76762945057</v>
      </c>
      <c r="Q1085" s="3">
        <f>HLOOKUP(Q$5,[1]非R能力!$B$8:$F$558,$C1085+1,0)</f>
        <v>94310.764177766265</v>
      </c>
      <c r="R1085" s="3">
        <f>HLOOKUP(R$5,[1]非R能力!$B$8:$F$558,$C1085+1,0)</f>
        <v>28481.080309303296</v>
      </c>
      <c r="S1085" s="3">
        <f>HLOOKUP(S$5,[1]非R能力!$B$8:$F$558,$C1085+1,0)</f>
        <v>38596.168053543464</v>
      </c>
      <c r="T1085" s="3">
        <f>INDEX([1]非R能力!$H$9:$H$558,D1085)</f>
        <v>32447.811914178274</v>
      </c>
      <c r="U1085" s="3">
        <f>IF(E1085="小怪",0,IF(INDEX([1]非R能力!$FK$9:$FK$558,C1085)=0,0,10))</f>
        <v>0</v>
      </c>
      <c r="V1085" s="3">
        <f>IF(E1085="小怪",0,IF(INDEX([1]非R能力!$FH$9:$FH$558,C1085)=0,0,5000))</f>
        <v>0</v>
      </c>
      <c r="W1085" s="3">
        <f>HLOOKUP(W$5,[2]人物技能基础!$O$3:$Q$553,$C1085+1,0)</f>
        <v>3.637142857142857</v>
      </c>
      <c r="X1085" s="3">
        <f>HLOOKUP(X$5,[2]人物技能基础!$O$3:$Q$553,$C1085+1,0)</f>
        <v>2.0186428571428574</v>
      </c>
      <c r="Y1085" s="3">
        <f>HLOOKUP(Y$5,[2]人物技能基础!$O$3:$Q$553,$C1085+1,0)</f>
        <v>99.964285714285708</v>
      </c>
      <c r="Z1085" s="3">
        <f t="shared" si="97"/>
        <v>905803</v>
      </c>
      <c r="AA1085" s="3">
        <f t="shared" si="98"/>
        <v>18862</v>
      </c>
      <c r="AB1085" s="3">
        <f t="shared" si="99"/>
        <v>0</v>
      </c>
      <c r="AC1085" s="3">
        <f t="shared" si="100"/>
        <v>38596</v>
      </c>
      <c r="AD1085" s="3">
        <f t="shared" si="101"/>
        <v>28481</v>
      </c>
    </row>
    <row r="1086" spans="1:30" x14ac:dyDescent="0.15">
      <c r="A1086" s="3">
        <v>1081</v>
      </c>
      <c r="B1086" s="3" t="str">
        <f t="shared" si="96"/>
        <v>关卡1081小怪</v>
      </c>
      <c r="C1086" s="3">
        <f>INDEX([3]关卡!$J$19:$J$2018,A1086)</f>
        <v>396</v>
      </c>
      <c r="D1086" s="3">
        <f>INDEX([3]关卡!$N$19:$N$2018,A1086)</f>
        <v>396</v>
      </c>
      <c r="E1086" s="3" t="s">
        <v>24</v>
      </c>
      <c r="F1086" s="3" t="s">
        <v>26</v>
      </c>
      <c r="G1086" s="3">
        <v>3</v>
      </c>
      <c r="H1086" s="3">
        <v>0</v>
      </c>
      <c r="I1086" s="3">
        <v>0</v>
      </c>
      <c r="J1086" s="4">
        <v>1</v>
      </c>
      <c r="K1086" s="4">
        <v>1</v>
      </c>
      <c r="L1086" s="4">
        <v>2</v>
      </c>
      <c r="M1086" s="3">
        <v>15</v>
      </c>
      <c r="N1086" s="3">
        <v>2</v>
      </c>
      <c r="O1086" s="3">
        <f>HLOOKUP(O$5,[1]非R能力!$B$8:$F$558,$C1086+1,0)</f>
        <v>1164367.9531558545</v>
      </c>
      <c r="P1086" s="3">
        <f>HLOOKUP(P$5,[1]非R能力!$B$8:$F$558,$C1086+1,0)</f>
        <v>170842.76762945057</v>
      </c>
      <c r="Q1086" s="3">
        <f>HLOOKUP(Q$5,[1]非R能力!$B$8:$F$558,$C1086+1,0)</f>
        <v>94310.764177766265</v>
      </c>
      <c r="R1086" s="3">
        <f>HLOOKUP(R$5,[1]非R能力!$B$8:$F$558,$C1086+1,0)</f>
        <v>28481.080309303296</v>
      </c>
      <c r="S1086" s="3">
        <f>HLOOKUP(S$5,[1]非R能力!$B$8:$F$558,$C1086+1,0)</f>
        <v>38596.168053543464</v>
      </c>
      <c r="T1086" s="3">
        <f>INDEX([1]非R能力!$H$9:$H$558,D1086)</f>
        <v>32447.811914178274</v>
      </c>
      <c r="U1086" s="3">
        <f>IF(E1086="小怪",0,IF(INDEX([1]非R能力!$FK$9:$FK$558,C1086)=0,0,10))</f>
        <v>0</v>
      </c>
      <c r="V1086" s="3">
        <f>IF(E1086="小怪",0,IF(INDEX([1]非R能力!$FH$9:$FH$558,C1086)=0,0,5000))</f>
        <v>0</v>
      </c>
      <c r="W1086" s="3">
        <f>HLOOKUP(W$5,[2]人物技能基础!$O$3:$Q$553,$C1086+1,0)</f>
        <v>3.637142857142857</v>
      </c>
      <c r="X1086" s="3">
        <f>HLOOKUP(X$5,[2]人物技能基础!$O$3:$Q$553,$C1086+1,0)</f>
        <v>2.0186428571428574</v>
      </c>
      <c r="Y1086" s="3">
        <f>HLOOKUP(Y$5,[2]人物技能基础!$O$3:$Q$553,$C1086+1,0)</f>
        <v>99.964285714285708</v>
      </c>
      <c r="Z1086" s="3">
        <f t="shared" si="97"/>
        <v>905803</v>
      </c>
      <c r="AA1086" s="3">
        <f t="shared" si="98"/>
        <v>18862</v>
      </c>
      <c r="AB1086" s="3">
        <f t="shared" si="99"/>
        <v>0</v>
      </c>
      <c r="AC1086" s="3">
        <f t="shared" si="100"/>
        <v>38596</v>
      </c>
      <c r="AD1086" s="3">
        <f t="shared" si="101"/>
        <v>28481</v>
      </c>
    </row>
    <row r="1087" spans="1:30" x14ac:dyDescent="0.15">
      <c r="A1087" s="3">
        <v>1082</v>
      </c>
      <c r="B1087" s="3" t="str">
        <f t="shared" si="96"/>
        <v>关卡1082小怪</v>
      </c>
      <c r="C1087" s="3">
        <f>INDEX([3]关卡!$J$19:$J$2018,A1087)</f>
        <v>396</v>
      </c>
      <c r="D1087" s="3">
        <f>INDEX([3]关卡!$N$19:$N$2018,A1087)</f>
        <v>396</v>
      </c>
      <c r="E1087" s="3" t="s">
        <v>24</v>
      </c>
      <c r="F1087" s="3" t="s">
        <v>26</v>
      </c>
      <c r="G1087" s="3">
        <v>3</v>
      </c>
      <c r="H1087" s="3">
        <v>0</v>
      </c>
      <c r="I1087" s="3">
        <v>0</v>
      </c>
      <c r="J1087" s="4">
        <v>1</v>
      </c>
      <c r="K1087" s="4">
        <v>1</v>
      </c>
      <c r="L1087" s="4">
        <v>2</v>
      </c>
      <c r="M1087" s="3">
        <v>15</v>
      </c>
      <c r="N1087" s="3">
        <v>2</v>
      </c>
      <c r="O1087" s="3">
        <f>HLOOKUP(O$5,[1]非R能力!$B$8:$F$558,$C1087+1,0)</f>
        <v>1164367.9531558545</v>
      </c>
      <c r="P1087" s="3">
        <f>HLOOKUP(P$5,[1]非R能力!$B$8:$F$558,$C1087+1,0)</f>
        <v>170842.76762945057</v>
      </c>
      <c r="Q1087" s="3">
        <f>HLOOKUP(Q$5,[1]非R能力!$B$8:$F$558,$C1087+1,0)</f>
        <v>94310.764177766265</v>
      </c>
      <c r="R1087" s="3">
        <f>HLOOKUP(R$5,[1]非R能力!$B$8:$F$558,$C1087+1,0)</f>
        <v>28481.080309303296</v>
      </c>
      <c r="S1087" s="3">
        <f>HLOOKUP(S$5,[1]非R能力!$B$8:$F$558,$C1087+1,0)</f>
        <v>38596.168053543464</v>
      </c>
      <c r="T1087" s="3">
        <f>INDEX([1]非R能力!$H$9:$H$558,D1087)</f>
        <v>32447.811914178274</v>
      </c>
      <c r="U1087" s="3">
        <f>IF(E1087="小怪",0,IF(INDEX([1]非R能力!$FK$9:$FK$558,C1087)=0,0,10))</f>
        <v>0</v>
      </c>
      <c r="V1087" s="3">
        <f>IF(E1087="小怪",0,IF(INDEX([1]非R能力!$FH$9:$FH$558,C1087)=0,0,5000))</f>
        <v>0</v>
      </c>
      <c r="W1087" s="3">
        <f>HLOOKUP(W$5,[2]人物技能基础!$O$3:$Q$553,$C1087+1,0)</f>
        <v>3.637142857142857</v>
      </c>
      <c r="X1087" s="3">
        <f>HLOOKUP(X$5,[2]人物技能基础!$O$3:$Q$553,$C1087+1,0)</f>
        <v>2.0186428571428574</v>
      </c>
      <c r="Y1087" s="3">
        <f>HLOOKUP(Y$5,[2]人物技能基础!$O$3:$Q$553,$C1087+1,0)</f>
        <v>99.964285714285708</v>
      </c>
      <c r="Z1087" s="3">
        <f t="shared" si="97"/>
        <v>905803</v>
      </c>
      <c r="AA1087" s="3">
        <f t="shared" si="98"/>
        <v>18862</v>
      </c>
      <c r="AB1087" s="3">
        <f t="shared" si="99"/>
        <v>0</v>
      </c>
      <c r="AC1087" s="3">
        <f t="shared" si="100"/>
        <v>38596</v>
      </c>
      <c r="AD1087" s="3">
        <f t="shared" si="101"/>
        <v>28481</v>
      </c>
    </row>
    <row r="1088" spans="1:30" x14ac:dyDescent="0.15">
      <c r="A1088" s="3">
        <v>1083</v>
      </c>
      <c r="B1088" s="3" t="str">
        <f t="shared" si="96"/>
        <v>关卡1083小怪</v>
      </c>
      <c r="C1088" s="3">
        <f>INDEX([3]关卡!$J$19:$J$2018,A1088)</f>
        <v>396</v>
      </c>
      <c r="D1088" s="3">
        <f>INDEX([3]关卡!$N$19:$N$2018,A1088)</f>
        <v>396</v>
      </c>
      <c r="E1088" s="3" t="s">
        <v>24</v>
      </c>
      <c r="F1088" s="3" t="s">
        <v>26</v>
      </c>
      <c r="G1088" s="3">
        <v>3</v>
      </c>
      <c r="H1088" s="3">
        <v>0</v>
      </c>
      <c r="I1088" s="3">
        <v>0</v>
      </c>
      <c r="J1088" s="4">
        <v>1</v>
      </c>
      <c r="K1088" s="4">
        <v>1</v>
      </c>
      <c r="L1088" s="4">
        <v>2</v>
      </c>
      <c r="M1088" s="3">
        <v>15</v>
      </c>
      <c r="N1088" s="3">
        <v>2</v>
      </c>
      <c r="O1088" s="3">
        <f>HLOOKUP(O$5,[1]非R能力!$B$8:$F$558,$C1088+1,0)</f>
        <v>1164367.9531558545</v>
      </c>
      <c r="P1088" s="3">
        <f>HLOOKUP(P$5,[1]非R能力!$B$8:$F$558,$C1088+1,0)</f>
        <v>170842.76762945057</v>
      </c>
      <c r="Q1088" s="3">
        <f>HLOOKUP(Q$5,[1]非R能力!$B$8:$F$558,$C1088+1,0)</f>
        <v>94310.764177766265</v>
      </c>
      <c r="R1088" s="3">
        <f>HLOOKUP(R$5,[1]非R能力!$B$8:$F$558,$C1088+1,0)</f>
        <v>28481.080309303296</v>
      </c>
      <c r="S1088" s="3">
        <f>HLOOKUP(S$5,[1]非R能力!$B$8:$F$558,$C1088+1,0)</f>
        <v>38596.168053543464</v>
      </c>
      <c r="T1088" s="3">
        <f>INDEX([1]非R能力!$H$9:$H$558,D1088)</f>
        <v>32447.811914178274</v>
      </c>
      <c r="U1088" s="3">
        <f>IF(E1088="小怪",0,IF(INDEX([1]非R能力!$FK$9:$FK$558,C1088)=0,0,10))</f>
        <v>0</v>
      </c>
      <c r="V1088" s="3">
        <f>IF(E1088="小怪",0,IF(INDEX([1]非R能力!$FH$9:$FH$558,C1088)=0,0,5000))</f>
        <v>0</v>
      </c>
      <c r="W1088" s="3">
        <f>HLOOKUP(W$5,[2]人物技能基础!$O$3:$Q$553,$C1088+1,0)</f>
        <v>3.637142857142857</v>
      </c>
      <c r="X1088" s="3">
        <f>HLOOKUP(X$5,[2]人物技能基础!$O$3:$Q$553,$C1088+1,0)</f>
        <v>2.0186428571428574</v>
      </c>
      <c r="Y1088" s="3">
        <f>HLOOKUP(Y$5,[2]人物技能基础!$O$3:$Q$553,$C1088+1,0)</f>
        <v>99.964285714285708</v>
      </c>
      <c r="Z1088" s="3">
        <f t="shared" si="97"/>
        <v>905803</v>
      </c>
      <c r="AA1088" s="3">
        <f t="shared" si="98"/>
        <v>18862</v>
      </c>
      <c r="AB1088" s="3">
        <f t="shared" si="99"/>
        <v>0</v>
      </c>
      <c r="AC1088" s="3">
        <f t="shared" si="100"/>
        <v>38596</v>
      </c>
      <c r="AD1088" s="3">
        <f t="shared" si="101"/>
        <v>28481</v>
      </c>
    </row>
    <row r="1089" spans="1:30" x14ac:dyDescent="0.15">
      <c r="A1089" s="3">
        <v>1084</v>
      </c>
      <c r="B1089" s="3" t="str">
        <f t="shared" si="96"/>
        <v>关卡1084小怪</v>
      </c>
      <c r="C1089" s="3">
        <f>INDEX([3]关卡!$J$19:$J$2018,A1089)</f>
        <v>397</v>
      </c>
      <c r="D1089" s="3">
        <f>INDEX([3]关卡!$N$19:$N$2018,A1089)</f>
        <v>397</v>
      </c>
      <c r="E1089" s="3" t="s">
        <v>24</v>
      </c>
      <c r="F1089" s="3" t="s">
        <v>26</v>
      </c>
      <c r="G1089" s="3">
        <v>3</v>
      </c>
      <c r="H1089" s="3">
        <v>0</v>
      </c>
      <c r="I1089" s="3">
        <v>0</v>
      </c>
      <c r="J1089" s="4">
        <v>1</v>
      </c>
      <c r="K1089" s="4">
        <v>1</v>
      </c>
      <c r="L1089" s="4">
        <v>2</v>
      </c>
      <c r="M1089" s="3">
        <v>15</v>
      </c>
      <c r="N1089" s="3">
        <v>2</v>
      </c>
      <c r="O1089" s="3">
        <f>HLOOKUP(O$5,[1]非R能力!$B$8:$F$558,$C1089+1,0)</f>
        <v>1169591.6836899349</v>
      </c>
      <c r="P1089" s="3">
        <f>HLOOKUP(P$5,[1]非R能力!$B$8:$F$558,$C1089+1,0)</f>
        <v>171424.55095169065</v>
      </c>
      <c r="Q1089" s="3">
        <f>HLOOKUP(Q$5,[1]非R能力!$B$8:$F$558,$C1089+1,0)</f>
        <v>94552.899557576937</v>
      </c>
      <c r="R1089" s="3">
        <f>HLOOKUP(R$5,[1]非R能力!$B$8:$F$558,$C1089+1,0)</f>
        <v>28585.747337098026</v>
      </c>
      <c r="S1089" s="3">
        <f>HLOOKUP(S$5,[1]非R能力!$B$8:$F$558,$C1089+1,0)</f>
        <v>38708.563561182658</v>
      </c>
      <c r="T1089" s="3">
        <f>INDEX([1]非R能力!$H$9:$H$558,D1089)</f>
        <v>32638.419684532979</v>
      </c>
      <c r="U1089" s="3">
        <f>IF(E1089="小怪",0,IF(INDEX([1]非R能力!$FK$9:$FK$558,C1089)=0,0,10))</f>
        <v>0</v>
      </c>
      <c r="V1089" s="3">
        <f>IF(E1089="小怪",0,IF(INDEX([1]非R能力!$FH$9:$FH$558,C1089)=0,0,5000))</f>
        <v>0</v>
      </c>
      <c r="W1089" s="3">
        <f>HLOOKUP(W$5,[2]人物技能基础!$O$3:$Q$553,$C1089+1,0)</f>
        <v>3.637142857142857</v>
      </c>
      <c r="X1089" s="3">
        <f>HLOOKUP(X$5,[2]人物技能基础!$O$3:$Q$553,$C1089+1,0)</f>
        <v>2.0186428571428574</v>
      </c>
      <c r="Y1089" s="3">
        <f>HLOOKUP(Y$5,[2]人物技能基础!$O$3:$Q$553,$C1089+1,0)</f>
        <v>99.964285714285708</v>
      </c>
      <c r="Z1089" s="3">
        <f t="shared" si="97"/>
        <v>909079</v>
      </c>
      <c r="AA1089" s="3">
        <f t="shared" si="98"/>
        <v>18910</v>
      </c>
      <c r="AB1089" s="3">
        <f t="shared" si="99"/>
        <v>0</v>
      </c>
      <c r="AC1089" s="3">
        <f t="shared" si="100"/>
        <v>38708</v>
      </c>
      <c r="AD1089" s="3">
        <f t="shared" si="101"/>
        <v>28585</v>
      </c>
    </row>
    <row r="1090" spans="1:30" x14ac:dyDescent="0.15">
      <c r="A1090" s="3">
        <v>1085</v>
      </c>
      <c r="B1090" s="3" t="str">
        <f t="shared" si="96"/>
        <v>关卡1085小怪</v>
      </c>
      <c r="C1090" s="3">
        <f>INDEX([3]关卡!$J$19:$J$2018,A1090)</f>
        <v>397</v>
      </c>
      <c r="D1090" s="3">
        <f>INDEX([3]关卡!$N$19:$N$2018,A1090)</f>
        <v>397</v>
      </c>
      <c r="E1090" s="3" t="s">
        <v>24</v>
      </c>
      <c r="F1090" s="3" t="s">
        <v>26</v>
      </c>
      <c r="G1090" s="3">
        <v>3</v>
      </c>
      <c r="H1090" s="3">
        <v>0</v>
      </c>
      <c r="I1090" s="3">
        <v>0</v>
      </c>
      <c r="J1090" s="4">
        <v>1</v>
      </c>
      <c r="K1090" s="4">
        <v>1</v>
      </c>
      <c r="L1090" s="4">
        <v>2</v>
      </c>
      <c r="M1090" s="3">
        <v>15</v>
      </c>
      <c r="N1090" s="3">
        <v>2</v>
      </c>
      <c r="O1090" s="3">
        <f>HLOOKUP(O$5,[1]非R能力!$B$8:$F$558,$C1090+1,0)</f>
        <v>1169591.6836899349</v>
      </c>
      <c r="P1090" s="3">
        <f>HLOOKUP(P$5,[1]非R能力!$B$8:$F$558,$C1090+1,0)</f>
        <v>171424.55095169065</v>
      </c>
      <c r="Q1090" s="3">
        <f>HLOOKUP(Q$5,[1]非R能力!$B$8:$F$558,$C1090+1,0)</f>
        <v>94552.899557576937</v>
      </c>
      <c r="R1090" s="3">
        <f>HLOOKUP(R$5,[1]非R能力!$B$8:$F$558,$C1090+1,0)</f>
        <v>28585.747337098026</v>
      </c>
      <c r="S1090" s="3">
        <f>HLOOKUP(S$5,[1]非R能力!$B$8:$F$558,$C1090+1,0)</f>
        <v>38708.563561182658</v>
      </c>
      <c r="T1090" s="3">
        <f>INDEX([1]非R能力!$H$9:$H$558,D1090)</f>
        <v>32638.419684532979</v>
      </c>
      <c r="U1090" s="3">
        <f>IF(E1090="小怪",0,IF(INDEX([1]非R能力!$FK$9:$FK$558,C1090)=0,0,10))</f>
        <v>0</v>
      </c>
      <c r="V1090" s="3">
        <f>IF(E1090="小怪",0,IF(INDEX([1]非R能力!$FH$9:$FH$558,C1090)=0,0,5000))</f>
        <v>0</v>
      </c>
      <c r="W1090" s="3">
        <f>HLOOKUP(W$5,[2]人物技能基础!$O$3:$Q$553,$C1090+1,0)</f>
        <v>3.637142857142857</v>
      </c>
      <c r="X1090" s="3">
        <f>HLOOKUP(X$5,[2]人物技能基础!$O$3:$Q$553,$C1090+1,0)</f>
        <v>2.0186428571428574</v>
      </c>
      <c r="Y1090" s="3">
        <f>HLOOKUP(Y$5,[2]人物技能基础!$O$3:$Q$553,$C1090+1,0)</f>
        <v>99.964285714285708</v>
      </c>
      <c r="Z1090" s="3">
        <f t="shared" si="97"/>
        <v>909079</v>
      </c>
      <c r="AA1090" s="3">
        <f t="shared" si="98"/>
        <v>18910</v>
      </c>
      <c r="AB1090" s="3">
        <f t="shared" si="99"/>
        <v>0</v>
      </c>
      <c r="AC1090" s="3">
        <f t="shared" si="100"/>
        <v>38708</v>
      </c>
      <c r="AD1090" s="3">
        <f t="shared" si="101"/>
        <v>28585</v>
      </c>
    </row>
    <row r="1091" spans="1:30" x14ac:dyDescent="0.15">
      <c r="A1091" s="3">
        <v>1086</v>
      </c>
      <c r="B1091" s="3" t="str">
        <f t="shared" si="96"/>
        <v>关卡1086小怪</v>
      </c>
      <c r="C1091" s="3">
        <f>INDEX([3]关卡!$J$19:$J$2018,A1091)</f>
        <v>397</v>
      </c>
      <c r="D1091" s="3">
        <f>INDEX([3]关卡!$N$19:$N$2018,A1091)</f>
        <v>397</v>
      </c>
      <c r="E1091" s="3" t="s">
        <v>24</v>
      </c>
      <c r="F1091" s="3" t="s">
        <v>26</v>
      </c>
      <c r="G1091" s="3">
        <v>3</v>
      </c>
      <c r="H1091" s="3">
        <v>0</v>
      </c>
      <c r="I1091" s="3">
        <v>0</v>
      </c>
      <c r="J1091" s="4">
        <v>1</v>
      </c>
      <c r="K1091" s="4">
        <v>1</v>
      </c>
      <c r="L1091" s="4">
        <v>2</v>
      </c>
      <c r="M1091" s="3">
        <v>15</v>
      </c>
      <c r="N1091" s="3">
        <v>2</v>
      </c>
      <c r="O1091" s="3">
        <f>HLOOKUP(O$5,[1]非R能力!$B$8:$F$558,$C1091+1,0)</f>
        <v>1169591.6836899349</v>
      </c>
      <c r="P1091" s="3">
        <f>HLOOKUP(P$5,[1]非R能力!$B$8:$F$558,$C1091+1,0)</f>
        <v>171424.55095169065</v>
      </c>
      <c r="Q1091" s="3">
        <f>HLOOKUP(Q$5,[1]非R能力!$B$8:$F$558,$C1091+1,0)</f>
        <v>94552.899557576937</v>
      </c>
      <c r="R1091" s="3">
        <f>HLOOKUP(R$5,[1]非R能力!$B$8:$F$558,$C1091+1,0)</f>
        <v>28585.747337098026</v>
      </c>
      <c r="S1091" s="3">
        <f>HLOOKUP(S$5,[1]非R能力!$B$8:$F$558,$C1091+1,0)</f>
        <v>38708.563561182658</v>
      </c>
      <c r="T1091" s="3">
        <f>INDEX([1]非R能力!$H$9:$H$558,D1091)</f>
        <v>32638.419684532979</v>
      </c>
      <c r="U1091" s="3">
        <f>IF(E1091="小怪",0,IF(INDEX([1]非R能力!$FK$9:$FK$558,C1091)=0,0,10))</f>
        <v>0</v>
      </c>
      <c r="V1091" s="3">
        <f>IF(E1091="小怪",0,IF(INDEX([1]非R能力!$FH$9:$FH$558,C1091)=0,0,5000))</f>
        <v>0</v>
      </c>
      <c r="W1091" s="3">
        <f>HLOOKUP(W$5,[2]人物技能基础!$O$3:$Q$553,$C1091+1,0)</f>
        <v>3.637142857142857</v>
      </c>
      <c r="X1091" s="3">
        <f>HLOOKUP(X$5,[2]人物技能基础!$O$3:$Q$553,$C1091+1,0)</f>
        <v>2.0186428571428574</v>
      </c>
      <c r="Y1091" s="3">
        <f>HLOOKUP(Y$5,[2]人物技能基础!$O$3:$Q$553,$C1091+1,0)</f>
        <v>99.964285714285708</v>
      </c>
      <c r="Z1091" s="3">
        <f t="shared" si="97"/>
        <v>909079</v>
      </c>
      <c r="AA1091" s="3">
        <f t="shared" si="98"/>
        <v>18910</v>
      </c>
      <c r="AB1091" s="3">
        <f t="shared" si="99"/>
        <v>0</v>
      </c>
      <c r="AC1091" s="3">
        <f t="shared" si="100"/>
        <v>38708</v>
      </c>
      <c r="AD1091" s="3">
        <f t="shared" si="101"/>
        <v>28585</v>
      </c>
    </row>
    <row r="1092" spans="1:30" x14ac:dyDescent="0.15">
      <c r="A1092" s="3">
        <v>1087</v>
      </c>
      <c r="B1092" s="3" t="str">
        <f t="shared" si="96"/>
        <v>关卡1087小怪</v>
      </c>
      <c r="C1092" s="3">
        <f>INDEX([3]关卡!$J$19:$J$2018,A1092)</f>
        <v>397</v>
      </c>
      <c r="D1092" s="3">
        <f>INDEX([3]关卡!$N$19:$N$2018,A1092)</f>
        <v>397</v>
      </c>
      <c r="E1092" s="3" t="s">
        <v>24</v>
      </c>
      <c r="F1092" s="3" t="s">
        <v>26</v>
      </c>
      <c r="G1092" s="3">
        <v>3</v>
      </c>
      <c r="H1092" s="3">
        <v>0</v>
      </c>
      <c r="I1092" s="3">
        <v>0</v>
      </c>
      <c r="J1092" s="4">
        <v>1</v>
      </c>
      <c r="K1092" s="4">
        <v>1</v>
      </c>
      <c r="L1092" s="4">
        <v>2</v>
      </c>
      <c r="M1092" s="3">
        <v>15</v>
      </c>
      <c r="N1092" s="3">
        <v>2</v>
      </c>
      <c r="O1092" s="3">
        <f>HLOOKUP(O$5,[1]非R能力!$B$8:$F$558,$C1092+1,0)</f>
        <v>1169591.6836899349</v>
      </c>
      <c r="P1092" s="3">
        <f>HLOOKUP(P$5,[1]非R能力!$B$8:$F$558,$C1092+1,0)</f>
        <v>171424.55095169065</v>
      </c>
      <c r="Q1092" s="3">
        <f>HLOOKUP(Q$5,[1]非R能力!$B$8:$F$558,$C1092+1,0)</f>
        <v>94552.899557576937</v>
      </c>
      <c r="R1092" s="3">
        <f>HLOOKUP(R$5,[1]非R能力!$B$8:$F$558,$C1092+1,0)</f>
        <v>28585.747337098026</v>
      </c>
      <c r="S1092" s="3">
        <f>HLOOKUP(S$5,[1]非R能力!$B$8:$F$558,$C1092+1,0)</f>
        <v>38708.563561182658</v>
      </c>
      <c r="T1092" s="3">
        <f>INDEX([1]非R能力!$H$9:$H$558,D1092)</f>
        <v>32638.419684532979</v>
      </c>
      <c r="U1092" s="3">
        <f>IF(E1092="小怪",0,IF(INDEX([1]非R能力!$FK$9:$FK$558,C1092)=0,0,10))</f>
        <v>0</v>
      </c>
      <c r="V1092" s="3">
        <f>IF(E1092="小怪",0,IF(INDEX([1]非R能力!$FH$9:$FH$558,C1092)=0,0,5000))</f>
        <v>0</v>
      </c>
      <c r="W1092" s="3">
        <f>HLOOKUP(W$5,[2]人物技能基础!$O$3:$Q$553,$C1092+1,0)</f>
        <v>3.637142857142857</v>
      </c>
      <c r="X1092" s="3">
        <f>HLOOKUP(X$5,[2]人物技能基础!$O$3:$Q$553,$C1092+1,0)</f>
        <v>2.0186428571428574</v>
      </c>
      <c r="Y1092" s="3">
        <f>HLOOKUP(Y$5,[2]人物技能基础!$O$3:$Q$553,$C1092+1,0)</f>
        <v>99.964285714285708</v>
      </c>
      <c r="Z1092" s="3">
        <f t="shared" si="97"/>
        <v>909079</v>
      </c>
      <c r="AA1092" s="3">
        <f t="shared" si="98"/>
        <v>18910</v>
      </c>
      <c r="AB1092" s="3">
        <f t="shared" si="99"/>
        <v>0</v>
      </c>
      <c r="AC1092" s="3">
        <f t="shared" si="100"/>
        <v>38708</v>
      </c>
      <c r="AD1092" s="3">
        <f t="shared" si="101"/>
        <v>28585</v>
      </c>
    </row>
    <row r="1093" spans="1:30" x14ac:dyDescent="0.15">
      <c r="A1093" s="3">
        <v>1088</v>
      </c>
      <c r="B1093" s="3" t="str">
        <f t="shared" si="96"/>
        <v>关卡1088小怪</v>
      </c>
      <c r="C1093" s="3">
        <f>INDEX([3]关卡!$J$19:$J$2018,A1093)</f>
        <v>398</v>
      </c>
      <c r="D1093" s="3">
        <f>INDEX([3]关卡!$N$19:$N$2018,A1093)</f>
        <v>398</v>
      </c>
      <c r="E1093" s="3" t="s">
        <v>24</v>
      </c>
      <c r="F1093" s="3" t="s">
        <v>26</v>
      </c>
      <c r="G1093" s="3">
        <v>3</v>
      </c>
      <c r="H1093" s="3">
        <v>0</v>
      </c>
      <c r="I1093" s="3">
        <v>0</v>
      </c>
      <c r="J1093" s="4">
        <v>1</v>
      </c>
      <c r="K1093" s="4">
        <v>1</v>
      </c>
      <c r="L1093" s="4">
        <v>2</v>
      </c>
      <c r="M1093" s="3">
        <v>15</v>
      </c>
      <c r="N1093" s="3">
        <v>2</v>
      </c>
      <c r="O1093" s="3">
        <f>HLOOKUP(O$5,[1]非R能力!$B$8:$F$558,$C1093+1,0)</f>
        <v>1174776.5900058339</v>
      </c>
      <c r="P1093" s="3">
        <f>HLOOKUP(P$5,[1]非R能力!$B$8:$F$558,$C1093+1,0)</f>
        <v>171981.86509702823</v>
      </c>
      <c r="Q1093" s="3">
        <f>HLOOKUP(Q$5,[1]非R能力!$B$8:$F$558,$C1093+1,0)</f>
        <v>94834.047424996141</v>
      </c>
      <c r="R1093" s="3">
        <f>HLOOKUP(R$5,[1]非R能力!$B$8:$F$558,$C1093+1,0)</f>
        <v>28687.910675538165</v>
      </c>
      <c r="S1093" s="3">
        <f>HLOOKUP(S$5,[1]非R能力!$B$8:$F$558,$C1093+1,0)</f>
        <v>38792.124272529218</v>
      </c>
      <c r="T1093" s="3">
        <f>INDEX([1]非R能力!$H$9:$H$558,D1093)</f>
        <v>32829.918131949409</v>
      </c>
      <c r="U1093" s="3">
        <f>IF(E1093="小怪",0,IF(INDEX([1]非R能力!$FK$9:$FK$558,C1093)=0,0,10))</f>
        <v>0</v>
      </c>
      <c r="V1093" s="3">
        <f>IF(E1093="小怪",0,IF(INDEX([1]非R能力!$FH$9:$FH$558,C1093)=0,0,5000))</f>
        <v>0</v>
      </c>
      <c r="W1093" s="3">
        <f>HLOOKUP(W$5,[2]人物技能基础!$O$3:$Q$553,$C1093+1,0)</f>
        <v>3.637142857142857</v>
      </c>
      <c r="X1093" s="3">
        <f>HLOOKUP(X$5,[2]人物技能基础!$O$3:$Q$553,$C1093+1,0)</f>
        <v>2.0186428571428574</v>
      </c>
      <c r="Y1093" s="3">
        <f>HLOOKUP(Y$5,[2]人物技能基础!$O$3:$Q$553,$C1093+1,0)</f>
        <v>99.964285714285708</v>
      </c>
      <c r="Z1093" s="3">
        <f t="shared" si="97"/>
        <v>912239</v>
      </c>
      <c r="AA1093" s="3">
        <f t="shared" si="98"/>
        <v>18966</v>
      </c>
      <c r="AB1093" s="3">
        <f t="shared" si="99"/>
        <v>0</v>
      </c>
      <c r="AC1093" s="3">
        <f t="shared" si="100"/>
        <v>38792</v>
      </c>
      <c r="AD1093" s="3">
        <f t="shared" si="101"/>
        <v>28687</v>
      </c>
    </row>
    <row r="1094" spans="1:30" x14ac:dyDescent="0.15">
      <c r="A1094" s="3">
        <v>1089</v>
      </c>
      <c r="B1094" s="3" t="str">
        <f t="shared" si="96"/>
        <v>关卡1089小怪</v>
      </c>
      <c r="C1094" s="3">
        <f>INDEX([3]关卡!$J$19:$J$2018,A1094)</f>
        <v>398</v>
      </c>
      <c r="D1094" s="3">
        <f>INDEX([3]关卡!$N$19:$N$2018,A1094)</f>
        <v>398</v>
      </c>
      <c r="E1094" s="3" t="s">
        <v>24</v>
      </c>
      <c r="F1094" s="3" t="s">
        <v>26</v>
      </c>
      <c r="G1094" s="3">
        <v>3</v>
      </c>
      <c r="H1094" s="3">
        <v>0</v>
      </c>
      <c r="I1094" s="3">
        <v>0</v>
      </c>
      <c r="J1094" s="4">
        <v>1</v>
      </c>
      <c r="K1094" s="4">
        <v>1</v>
      </c>
      <c r="L1094" s="4">
        <v>2</v>
      </c>
      <c r="M1094" s="3">
        <v>15</v>
      </c>
      <c r="N1094" s="3">
        <v>2</v>
      </c>
      <c r="O1094" s="3">
        <f>HLOOKUP(O$5,[1]非R能力!$B$8:$F$558,$C1094+1,0)</f>
        <v>1174776.5900058339</v>
      </c>
      <c r="P1094" s="3">
        <f>HLOOKUP(P$5,[1]非R能力!$B$8:$F$558,$C1094+1,0)</f>
        <v>171981.86509702823</v>
      </c>
      <c r="Q1094" s="3">
        <f>HLOOKUP(Q$5,[1]非R能力!$B$8:$F$558,$C1094+1,0)</f>
        <v>94834.047424996141</v>
      </c>
      <c r="R1094" s="3">
        <f>HLOOKUP(R$5,[1]非R能力!$B$8:$F$558,$C1094+1,0)</f>
        <v>28687.910675538165</v>
      </c>
      <c r="S1094" s="3">
        <f>HLOOKUP(S$5,[1]非R能力!$B$8:$F$558,$C1094+1,0)</f>
        <v>38792.124272529218</v>
      </c>
      <c r="T1094" s="3">
        <f>INDEX([1]非R能力!$H$9:$H$558,D1094)</f>
        <v>32829.918131949409</v>
      </c>
      <c r="U1094" s="3">
        <f>IF(E1094="小怪",0,IF(INDEX([1]非R能力!$FK$9:$FK$558,C1094)=0,0,10))</f>
        <v>0</v>
      </c>
      <c r="V1094" s="3">
        <f>IF(E1094="小怪",0,IF(INDEX([1]非R能力!$FH$9:$FH$558,C1094)=0,0,5000))</f>
        <v>0</v>
      </c>
      <c r="W1094" s="3">
        <f>HLOOKUP(W$5,[2]人物技能基础!$O$3:$Q$553,$C1094+1,0)</f>
        <v>3.637142857142857</v>
      </c>
      <c r="X1094" s="3">
        <f>HLOOKUP(X$5,[2]人物技能基础!$O$3:$Q$553,$C1094+1,0)</f>
        <v>2.0186428571428574</v>
      </c>
      <c r="Y1094" s="3">
        <f>HLOOKUP(Y$5,[2]人物技能基础!$O$3:$Q$553,$C1094+1,0)</f>
        <v>99.964285714285708</v>
      </c>
      <c r="Z1094" s="3">
        <f t="shared" si="97"/>
        <v>912239</v>
      </c>
      <c r="AA1094" s="3">
        <f t="shared" si="98"/>
        <v>18966</v>
      </c>
      <c r="AB1094" s="3">
        <f t="shared" si="99"/>
        <v>0</v>
      </c>
      <c r="AC1094" s="3">
        <f t="shared" si="100"/>
        <v>38792</v>
      </c>
      <c r="AD1094" s="3">
        <f t="shared" si="101"/>
        <v>28687</v>
      </c>
    </row>
    <row r="1095" spans="1:30" x14ac:dyDescent="0.15">
      <c r="A1095" s="3">
        <v>1090</v>
      </c>
      <c r="B1095" s="3" t="str">
        <f t="shared" ref="B1095:B1158" si="102">"关卡"&amp;A1095&amp;E1095</f>
        <v>关卡1090小怪</v>
      </c>
      <c r="C1095" s="3">
        <f>INDEX([3]关卡!$J$19:$J$2018,A1095)</f>
        <v>398</v>
      </c>
      <c r="D1095" s="3">
        <f>INDEX([3]关卡!$N$19:$N$2018,A1095)</f>
        <v>398</v>
      </c>
      <c r="E1095" s="3" t="s">
        <v>24</v>
      </c>
      <c r="F1095" s="3" t="s">
        <v>26</v>
      </c>
      <c r="G1095" s="3">
        <v>3</v>
      </c>
      <c r="H1095" s="3">
        <v>0</v>
      </c>
      <c r="I1095" s="3">
        <v>0</v>
      </c>
      <c r="J1095" s="4">
        <v>1</v>
      </c>
      <c r="K1095" s="4">
        <v>1</v>
      </c>
      <c r="L1095" s="4">
        <v>2</v>
      </c>
      <c r="M1095" s="3">
        <v>15</v>
      </c>
      <c r="N1095" s="3">
        <v>2</v>
      </c>
      <c r="O1095" s="3">
        <f>HLOOKUP(O$5,[1]非R能力!$B$8:$F$558,$C1095+1,0)</f>
        <v>1174776.5900058339</v>
      </c>
      <c r="P1095" s="3">
        <f>HLOOKUP(P$5,[1]非R能力!$B$8:$F$558,$C1095+1,0)</f>
        <v>171981.86509702823</v>
      </c>
      <c r="Q1095" s="3">
        <f>HLOOKUP(Q$5,[1]非R能力!$B$8:$F$558,$C1095+1,0)</f>
        <v>94834.047424996141</v>
      </c>
      <c r="R1095" s="3">
        <f>HLOOKUP(R$5,[1]非R能力!$B$8:$F$558,$C1095+1,0)</f>
        <v>28687.910675538165</v>
      </c>
      <c r="S1095" s="3">
        <f>HLOOKUP(S$5,[1]非R能力!$B$8:$F$558,$C1095+1,0)</f>
        <v>38792.124272529218</v>
      </c>
      <c r="T1095" s="3">
        <f>INDEX([1]非R能力!$H$9:$H$558,D1095)</f>
        <v>32829.918131949409</v>
      </c>
      <c r="U1095" s="3">
        <f>IF(E1095="小怪",0,IF(INDEX([1]非R能力!$FK$9:$FK$558,C1095)=0,0,10))</f>
        <v>0</v>
      </c>
      <c r="V1095" s="3">
        <f>IF(E1095="小怪",0,IF(INDEX([1]非R能力!$FH$9:$FH$558,C1095)=0,0,5000))</f>
        <v>0</v>
      </c>
      <c r="W1095" s="3">
        <f>HLOOKUP(W$5,[2]人物技能基础!$O$3:$Q$553,$C1095+1,0)</f>
        <v>3.637142857142857</v>
      </c>
      <c r="X1095" s="3">
        <f>HLOOKUP(X$5,[2]人物技能基础!$O$3:$Q$553,$C1095+1,0)</f>
        <v>2.0186428571428574</v>
      </c>
      <c r="Y1095" s="3">
        <f>HLOOKUP(Y$5,[2]人物技能基础!$O$3:$Q$553,$C1095+1,0)</f>
        <v>99.964285714285708</v>
      </c>
      <c r="Z1095" s="3">
        <f t="shared" ref="Z1095:Z1158" si="103">INT(((P1095-AB1095)*X1095+(Y1095+T1095))*G1095*J1095*$D$2)</f>
        <v>912239</v>
      </c>
      <c r="AA1095" s="3">
        <f t="shared" ref="AA1095:AA1158" si="104">IF(H1095=0,IF(U1095=0,INT(Q1095/5),IF(V1095=0,INT(Q1095/5),INT((V1095/U1095)/(1/N1095*M1095)/L1095+Q1095))),INT((IF(U1095=0,0,V1095/U1095/(1/N1095*M1095))+O1095/H1095)/L1095+Q1095))</f>
        <v>18966</v>
      </c>
      <c r="AB1095" s="3">
        <f t="shared" ref="AB1095:AB1158" si="105">INT(P1095*I1095)</f>
        <v>0</v>
      </c>
      <c r="AC1095" s="3">
        <f t="shared" ref="AC1095:AC1158" si="106">INT(K1095*S1095)</f>
        <v>38792</v>
      </c>
      <c r="AD1095" s="3">
        <f t="shared" ref="AD1095:AD1158" si="107">INT(R1095/J1095)</f>
        <v>28687</v>
      </c>
    </row>
    <row r="1096" spans="1:30" x14ac:dyDescent="0.15">
      <c r="A1096" s="3">
        <v>1091</v>
      </c>
      <c r="B1096" s="3" t="str">
        <f t="shared" si="102"/>
        <v>关卡1091小怪</v>
      </c>
      <c r="C1096" s="3">
        <f>INDEX([3]关卡!$J$19:$J$2018,A1096)</f>
        <v>398</v>
      </c>
      <c r="D1096" s="3">
        <f>INDEX([3]关卡!$N$19:$N$2018,A1096)</f>
        <v>398</v>
      </c>
      <c r="E1096" s="3" t="s">
        <v>24</v>
      </c>
      <c r="F1096" s="3" t="s">
        <v>26</v>
      </c>
      <c r="G1096" s="3">
        <v>3</v>
      </c>
      <c r="H1096" s="3">
        <v>0</v>
      </c>
      <c r="I1096" s="3">
        <v>0</v>
      </c>
      <c r="J1096" s="4">
        <v>1</v>
      </c>
      <c r="K1096" s="4">
        <v>1</v>
      </c>
      <c r="L1096" s="4">
        <v>2</v>
      </c>
      <c r="M1096" s="3">
        <v>15</v>
      </c>
      <c r="N1096" s="3">
        <v>2</v>
      </c>
      <c r="O1096" s="3">
        <f>HLOOKUP(O$5,[1]非R能力!$B$8:$F$558,$C1096+1,0)</f>
        <v>1174776.5900058339</v>
      </c>
      <c r="P1096" s="3">
        <f>HLOOKUP(P$5,[1]非R能力!$B$8:$F$558,$C1096+1,0)</f>
        <v>171981.86509702823</v>
      </c>
      <c r="Q1096" s="3">
        <f>HLOOKUP(Q$5,[1]非R能力!$B$8:$F$558,$C1096+1,0)</f>
        <v>94834.047424996141</v>
      </c>
      <c r="R1096" s="3">
        <f>HLOOKUP(R$5,[1]非R能力!$B$8:$F$558,$C1096+1,0)</f>
        <v>28687.910675538165</v>
      </c>
      <c r="S1096" s="3">
        <f>HLOOKUP(S$5,[1]非R能力!$B$8:$F$558,$C1096+1,0)</f>
        <v>38792.124272529218</v>
      </c>
      <c r="T1096" s="3">
        <f>INDEX([1]非R能力!$H$9:$H$558,D1096)</f>
        <v>32829.918131949409</v>
      </c>
      <c r="U1096" s="3">
        <f>IF(E1096="小怪",0,IF(INDEX([1]非R能力!$FK$9:$FK$558,C1096)=0,0,10))</f>
        <v>0</v>
      </c>
      <c r="V1096" s="3">
        <f>IF(E1096="小怪",0,IF(INDEX([1]非R能力!$FH$9:$FH$558,C1096)=0,0,5000))</f>
        <v>0</v>
      </c>
      <c r="W1096" s="3">
        <f>HLOOKUP(W$5,[2]人物技能基础!$O$3:$Q$553,$C1096+1,0)</f>
        <v>3.637142857142857</v>
      </c>
      <c r="X1096" s="3">
        <f>HLOOKUP(X$5,[2]人物技能基础!$O$3:$Q$553,$C1096+1,0)</f>
        <v>2.0186428571428574</v>
      </c>
      <c r="Y1096" s="3">
        <f>HLOOKUP(Y$5,[2]人物技能基础!$O$3:$Q$553,$C1096+1,0)</f>
        <v>99.964285714285708</v>
      </c>
      <c r="Z1096" s="3">
        <f t="shared" si="103"/>
        <v>912239</v>
      </c>
      <c r="AA1096" s="3">
        <f t="shared" si="104"/>
        <v>18966</v>
      </c>
      <c r="AB1096" s="3">
        <f t="shared" si="105"/>
        <v>0</v>
      </c>
      <c r="AC1096" s="3">
        <f t="shared" si="106"/>
        <v>38792</v>
      </c>
      <c r="AD1096" s="3">
        <f t="shared" si="107"/>
        <v>28687</v>
      </c>
    </row>
    <row r="1097" spans="1:30" x14ac:dyDescent="0.15">
      <c r="A1097" s="3">
        <v>1092</v>
      </c>
      <c r="B1097" s="3" t="str">
        <f t="shared" si="102"/>
        <v>关卡1092小怪</v>
      </c>
      <c r="C1097" s="3">
        <f>INDEX([3]关卡!$J$19:$J$2018,A1097)</f>
        <v>399</v>
      </c>
      <c r="D1097" s="3">
        <f>INDEX([3]关卡!$N$19:$N$2018,A1097)</f>
        <v>399</v>
      </c>
      <c r="E1097" s="3" t="s">
        <v>24</v>
      </c>
      <c r="F1097" s="3" t="s">
        <v>26</v>
      </c>
      <c r="G1097" s="3">
        <v>3</v>
      </c>
      <c r="H1097" s="3">
        <v>0</v>
      </c>
      <c r="I1097" s="3">
        <v>0</v>
      </c>
      <c r="J1097" s="4">
        <v>1</v>
      </c>
      <c r="K1097" s="4">
        <v>1</v>
      </c>
      <c r="L1097" s="4">
        <v>2</v>
      </c>
      <c r="M1097" s="3">
        <v>15</v>
      </c>
      <c r="N1097" s="3">
        <v>2</v>
      </c>
      <c r="O1097" s="3">
        <f>HLOOKUP(O$5,[1]非R能力!$B$8:$F$558,$C1097+1,0)</f>
        <v>1180182.0924153531</v>
      </c>
      <c r="P1097" s="3">
        <f>HLOOKUP(P$5,[1]非R能力!$B$8:$F$558,$C1097+1,0)</f>
        <v>172543.48688264575</v>
      </c>
      <c r="Q1097" s="3">
        <f>HLOOKUP(Q$5,[1]非R能力!$B$8:$F$558,$C1097+1,0)</f>
        <v>95128.826762538345</v>
      </c>
      <c r="R1097" s="3">
        <f>HLOOKUP(R$5,[1]非R能力!$B$8:$F$558,$C1097+1,0)</f>
        <v>28788.825867550746</v>
      </c>
      <c r="S1097" s="3">
        <f>HLOOKUP(S$5,[1]非R能力!$B$8:$F$558,$C1097+1,0)</f>
        <v>38893.96803077744</v>
      </c>
      <c r="T1097" s="3">
        <f>INDEX([1]非R能力!$H$9:$H$558,D1097)</f>
        <v>33022.310483459616</v>
      </c>
      <c r="U1097" s="3">
        <f>IF(E1097="小怪",0,IF(INDEX([1]非R能力!$FK$9:$FK$558,C1097)=0,0,10))</f>
        <v>0</v>
      </c>
      <c r="V1097" s="3">
        <f>IF(E1097="小怪",0,IF(INDEX([1]非R能力!$FH$9:$FH$558,C1097)=0,0,5000))</f>
        <v>0</v>
      </c>
      <c r="W1097" s="3">
        <f>HLOOKUP(W$5,[2]人物技能基础!$O$3:$Q$553,$C1097+1,0)</f>
        <v>3.637142857142857</v>
      </c>
      <c r="X1097" s="3">
        <f>HLOOKUP(X$5,[2]人物技能基础!$O$3:$Q$553,$C1097+1,0)</f>
        <v>2.0186428571428574</v>
      </c>
      <c r="Y1097" s="3">
        <f>HLOOKUP(Y$5,[2]人物技能基础!$O$3:$Q$553,$C1097+1,0)</f>
        <v>99.964285714285708</v>
      </c>
      <c r="Z1097" s="3">
        <f t="shared" si="103"/>
        <v>915422</v>
      </c>
      <c r="AA1097" s="3">
        <f t="shared" si="104"/>
        <v>19025</v>
      </c>
      <c r="AB1097" s="3">
        <f t="shared" si="105"/>
        <v>0</v>
      </c>
      <c r="AC1097" s="3">
        <f t="shared" si="106"/>
        <v>38893</v>
      </c>
      <c r="AD1097" s="3">
        <f t="shared" si="107"/>
        <v>28788</v>
      </c>
    </row>
    <row r="1098" spans="1:30" x14ac:dyDescent="0.15">
      <c r="A1098" s="3">
        <v>1093</v>
      </c>
      <c r="B1098" s="3" t="str">
        <f t="shared" si="102"/>
        <v>关卡1093小怪</v>
      </c>
      <c r="C1098" s="3">
        <f>INDEX([3]关卡!$J$19:$J$2018,A1098)</f>
        <v>399</v>
      </c>
      <c r="D1098" s="3">
        <f>INDEX([3]关卡!$N$19:$N$2018,A1098)</f>
        <v>399</v>
      </c>
      <c r="E1098" s="3" t="s">
        <v>24</v>
      </c>
      <c r="F1098" s="3" t="s">
        <v>26</v>
      </c>
      <c r="G1098" s="3">
        <v>3</v>
      </c>
      <c r="H1098" s="3">
        <v>0</v>
      </c>
      <c r="I1098" s="3">
        <v>0</v>
      </c>
      <c r="J1098" s="4">
        <v>1</v>
      </c>
      <c r="K1098" s="4">
        <v>1</v>
      </c>
      <c r="L1098" s="4">
        <v>2</v>
      </c>
      <c r="M1098" s="3">
        <v>15</v>
      </c>
      <c r="N1098" s="3">
        <v>2</v>
      </c>
      <c r="O1098" s="3">
        <f>HLOOKUP(O$5,[1]非R能力!$B$8:$F$558,$C1098+1,0)</f>
        <v>1180182.0924153531</v>
      </c>
      <c r="P1098" s="3">
        <f>HLOOKUP(P$5,[1]非R能力!$B$8:$F$558,$C1098+1,0)</f>
        <v>172543.48688264575</v>
      </c>
      <c r="Q1098" s="3">
        <f>HLOOKUP(Q$5,[1]非R能力!$B$8:$F$558,$C1098+1,0)</f>
        <v>95128.826762538345</v>
      </c>
      <c r="R1098" s="3">
        <f>HLOOKUP(R$5,[1]非R能力!$B$8:$F$558,$C1098+1,0)</f>
        <v>28788.825867550746</v>
      </c>
      <c r="S1098" s="3">
        <f>HLOOKUP(S$5,[1]非R能力!$B$8:$F$558,$C1098+1,0)</f>
        <v>38893.96803077744</v>
      </c>
      <c r="T1098" s="3">
        <f>INDEX([1]非R能力!$H$9:$H$558,D1098)</f>
        <v>33022.310483459616</v>
      </c>
      <c r="U1098" s="3">
        <f>IF(E1098="小怪",0,IF(INDEX([1]非R能力!$FK$9:$FK$558,C1098)=0,0,10))</f>
        <v>0</v>
      </c>
      <c r="V1098" s="3">
        <f>IF(E1098="小怪",0,IF(INDEX([1]非R能力!$FH$9:$FH$558,C1098)=0,0,5000))</f>
        <v>0</v>
      </c>
      <c r="W1098" s="3">
        <f>HLOOKUP(W$5,[2]人物技能基础!$O$3:$Q$553,$C1098+1,0)</f>
        <v>3.637142857142857</v>
      </c>
      <c r="X1098" s="3">
        <f>HLOOKUP(X$5,[2]人物技能基础!$O$3:$Q$553,$C1098+1,0)</f>
        <v>2.0186428571428574</v>
      </c>
      <c r="Y1098" s="3">
        <f>HLOOKUP(Y$5,[2]人物技能基础!$O$3:$Q$553,$C1098+1,0)</f>
        <v>99.964285714285708</v>
      </c>
      <c r="Z1098" s="3">
        <f t="shared" si="103"/>
        <v>915422</v>
      </c>
      <c r="AA1098" s="3">
        <f t="shared" si="104"/>
        <v>19025</v>
      </c>
      <c r="AB1098" s="3">
        <f t="shared" si="105"/>
        <v>0</v>
      </c>
      <c r="AC1098" s="3">
        <f t="shared" si="106"/>
        <v>38893</v>
      </c>
      <c r="AD1098" s="3">
        <f t="shared" si="107"/>
        <v>28788</v>
      </c>
    </row>
    <row r="1099" spans="1:30" x14ac:dyDescent="0.15">
      <c r="A1099" s="3">
        <v>1094</v>
      </c>
      <c r="B1099" s="3" t="str">
        <f t="shared" si="102"/>
        <v>关卡1094小怪</v>
      </c>
      <c r="C1099" s="3">
        <f>INDEX([3]关卡!$J$19:$J$2018,A1099)</f>
        <v>399</v>
      </c>
      <c r="D1099" s="3">
        <f>INDEX([3]关卡!$N$19:$N$2018,A1099)</f>
        <v>399</v>
      </c>
      <c r="E1099" s="3" t="s">
        <v>24</v>
      </c>
      <c r="F1099" s="3" t="s">
        <v>26</v>
      </c>
      <c r="G1099" s="3">
        <v>3</v>
      </c>
      <c r="H1099" s="3">
        <v>0</v>
      </c>
      <c r="I1099" s="3">
        <v>0</v>
      </c>
      <c r="J1099" s="4">
        <v>1</v>
      </c>
      <c r="K1099" s="4">
        <v>1</v>
      </c>
      <c r="L1099" s="4">
        <v>2</v>
      </c>
      <c r="M1099" s="3">
        <v>15</v>
      </c>
      <c r="N1099" s="3">
        <v>2</v>
      </c>
      <c r="O1099" s="3">
        <f>HLOOKUP(O$5,[1]非R能力!$B$8:$F$558,$C1099+1,0)</f>
        <v>1180182.0924153531</v>
      </c>
      <c r="P1099" s="3">
        <f>HLOOKUP(P$5,[1]非R能力!$B$8:$F$558,$C1099+1,0)</f>
        <v>172543.48688264575</v>
      </c>
      <c r="Q1099" s="3">
        <f>HLOOKUP(Q$5,[1]非R能力!$B$8:$F$558,$C1099+1,0)</f>
        <v>95128.826762538345</v>
      </c>
      <c r="R1099" s="3">
        <f>HLOOKUP(R$5,[1]非R能力!$B$8:$F$558,$C1099+1,0)</f>
        <v>28788.825867550746</v>
      </c>
      <c r="S1099" s="3">
        <f>HLOOKUP(S$5,[1]非R能力!$B$8:$F$558,$C1099+1,0)</f>
        <v>38893.96803077744</v>
      </c>
      <c r="T1099" s="3">
        <f>INDEX([1]非R能力!$H$9:$H$558,D1099)</f>
        <v>33022.310483459616</v>
      </c>
      <c r="U1099" s="3">
        <f>IF(E1099="小怪",0,IF(INDEX([1]非R能力!$FK$9:$FK$558,C1099)=0,0,10))</f>
        <v>0</v>
      </c>
      <c r="V1099" s="3">
        <f>IF(E1099="小怪",0,IF(INDEX([1]非R能力!$FH$9:$FH$558,C1099)=0,0,5000))</f>
        <v>0</v>
      </c>
      <c r="W1099" s="3">
        <f>HLOOKUP(W$5,[2]人物技能基础!$O$3:$Q$553,$C1099+1,0)</f>
        <v>3.637142857142857</v>
      </c>
      <c r="X1099" s="3">
        <f>HLOOKUP(X$5,[2]人物技能基础!$O$3:$Q$553,$C1099+1,0)</f>
        <v>2.0186428571428574</v>
      </c>
      <c r="Y1099" s="3">
        <f>HLOOKUP(Y$5,[2]人物技能基础!$O$3:$Q$553,$C1099+1,0)</f>
        <v>99.964285714285708</v>
      </c>
      <c r="Z1099" s="3">
        <f t="shared" si="103"/>
        <v>915422</v>
      </c>
      <c r="AA1099" s="3">
        <f t="shared" si="104"/>
        <v>19025</v>
      </c>
      <c r="AB1099" s="3">
        <f t="shared" si="105"/>
        <v>0</v>
      </c>
      <c r="AC1099" s="3">
        <f t="shared" si="106"/>
        <v>38893</v>
      </c>
      <c r="AD1099" s="3">
        <f t="shared" si="107"/>
        <v>28788</v>
      </c>
    </row>
    <row r="1100" spans="1:30" x14ac:dyDescent="0.15">
      <c r="A1100" s="3">
        <v>1095</v>
      </c>
      <c r="B1100" s="3" t="str">
        <f t="shared" si="102"/>
        <v>关卡1095小怪</v>
      </c>
      <c r="C1100" s="3">
        <f>INDEX([3]关卡!$J$19:$J$2018,A1100)</f>
        <v>399</v>
      </c>
      <c r="D1100" s="3">
        <f>INDEX([3]关卡!$N$19:$N$2018,A1100)</f>
        <v>399</v>
      </c>
      <c r="E1100" s="3" t="s">
        <v>24</v>
      </c>
      <c r="F1100" s="3" t="s">
        <v>26</v>
      </c>
      <c r="G1100" s="3">
        <v>3</v>
      </c>
      <c r="H1100" s="3">
        <v>0</v>
      </c>
      <c r="I1100" s="3">
        <v>0</v>
      </c>
      <c r="J1100" s="4">
        <v>1</v>
      </c>
      <c r="K1100" s="4">
        <v>1</v>
      </c>
      <c r="L1100" s="4">
        <v>2</v>
      </c>
      <c r="M1100" s="3">
        <v>15</v>
      </c>
      <c r="N1100" s="3">
        <v>2</v>
      </c>
      <c r="O1100" s="3">
        <f>HLOOKUP(O$5,[1]非R能力!$B$8:$F$558,$C1100+1,0)</f>
        <v>1180182.0924153531</v>
      </c>
      <c r="P1100" s="3">
        <f>HLOOKUP(P$5,[1]非R能力!$B$8:$F$558,$C1100+1,0)</f>
        <v>172543.48688264575</v>
      </c>
      <c r="Q1100" s="3">
        <f>HLOOKUP(Q$5,[1]非R能力!$B$8:$F$558,$C1100+1,0)</f>
        <v>95128.826762538345</v>
      </c>
      <c r="R1100" s="3">
        <f>HLOOKUP(R$5,[1]非R能力!$B$8:$F$558,$C1100+1,0)</f>
        <v>28788.825867550746</v>
      </c>
      <c r="S1100" s="3">
        <f>HLOOKUP(S$5,[1]非R能力!$B$8:$F$558,$C1100+1,0)</f>
        <v>38893.96803077744</v>
      </c>
      <c r="T1100" s="3">
        <f>INDEX([1]非R能力!$H$9:$H$558,D1100)</f>
        <v>33022.310483459616</v>
      </c>
      <c r="U1100" s="3">
        <f>IF(E1100="小怪",0,IF(INDEX([1]非R能力!$FK$9:$FK$558,C1100)=0,0,10))</f>
        <v>0</v>
      </c>
      <c r="V1100" s="3">
        <f>IF(E1100="小怪",0,IF(INDEX([1]非R能力!$FH$9:$FH$558,C1100)=0,0,5000))</f>
        <v>0</v>
      </c>
      <c r="W1100" s="3">
        <f>HLOOKUP(W$5,[2]人物技能基础!$O$3:$Q$553,$C1100+1,0)</f>
        <v>3.637142857142857</v>
      </c>
      <c r="X1100" s="3">
        <f>HLOOKUP(X$5,[2]人物技能基础!$O$3:$Q$553,$C1100+1,0)</f>
        <v>2.0186428571428574</v>
      </c>
      <c r="Y1100" s="3">
        <f>HLOOKUP(Y$5,[2]人物技能基础!$O$3:$Q$553,$C1100+1,0)</f>
        <v>99.964285714285708</v>
      </c>
      <c r="Z1100" s="3">
        <f t="shared" si="103"/>
        <v>915422</v>
      </c>
      <c r="AA1100" s="3">
        <f t="shared" si="104"/>
        <v>19025</v>
      </c>
      <c r="AB1100" s="3">
        <f t="shared" si="105"/>
        <v>0</v>
      </c>
      <c r="AC1100" s="3">
        <f t="shared" si="106"/>
        <v>38893</v>
      </c>
      <c r="AD1100" s="3">
        <f t="shared" si="107"/>
        <v>28788</v>
      </c>
    </row>
    <row r="1101" spans="1:30" x14ac:dyDescent="0.15">
      <c r="A1101" s="3">
        <v>1096</v>
      </c>
      <c r="B1101" s="3" t="str">
        <f t="shared" si="102"/>
        <v>关卡1096小怪</v>
      </c>
      <c r="C1101" s="3">
        <f>INDEX([3]关卡!$J$19:$J$2018,A1101)</f>
        <v>400</v>
      </c>
      <c r="D1101" s="3">
        <f>INDEX([3]关卡!$N$19:$N$2018,A1101)</f>
        <v>400</v>
      </c>
      <c r="E1101" s="3" t="s">
        <v>24</v>
      </c>
      <c r="F1101" s="3" t="s">
        <v>26</v>
      </c>
      <c r="G1101" s="3">
        <v>3</v>
      </c>
      <c r="H1101" s="3">
        <v>0</v>
      </c>
      <c r="I1101" s="3">
        <v>0</v>
      </c>
      <c r="J1101" s="4">
        <v>1</v>
      </c>
      <c r="K1101" s="4">
        <v>1</v>
      </c>
      <c r="L1101" s="4">
        <v>2</v>
      </c>
      <c r="M1101" s="3">
        <v>15</v>
      </c>
      <c r="N1101" s="3">
        <v>2</v>
      </c>
      <c r="O1101" s="3">
        <f>HLOOKUP(O$5,[1]非R能力!$B$8:$F$558,$C1101+1,0)</f>
        <v>1185370.5078887397</v>
      </c>
      <c r="P1101" s="3">
        <f>HLOOKUP(P$5,[1]非R能力!$B$8:$F$558,$C1101+1,0)</f>
        <v>173146.15467484019</v>
      </c>
      <c r="Q1101" s="3">
        <f>HLOOKUP(Q$5,[1]非R能力!$B$8:$F$558,$C1101+1,0)</f>
        <v>95408.040817615329</v>
      </c>
      <c r="R1101" s="3">
        <f>HLOOKUP(R$5,[1]非R能力!$B$8:$F$558,$C1101+1,0)</f>
        <v>28892.17813040617</v>
      </c>
      <c r="S1101" s="3">
        <f>HLOOKUP(S$5,[1]非R能力!$B$8:$F$558,$C1101+1,0)</f>
        <v>38976.283014135093</v>
      </c>
      <c r="T1101" s="3">
        <f>INDEX([1]非R能力!$H$9:$H$558,D1101)</f>
        <v>33215.599972242337</v>
      </c>
      <c r="U1101" s="3">
        <f>IF(E1101="小怪",0,IF(INDEX([1]非R能力!$FK$9:$FK$558,C1101)=0,0,10))</f>
        <v>0</v>
      </c>
      <c r="V1101" s="3">
        <f>IF(E1101="小怪",0,IF(INDEX([1]非R能力!$FH$9:$FH$558,C1101)=0,0,5000))</f>
        <v>0</v>
      </c>
      <c r="W1101" s="3">
        <f>HLOOKUP(W$5,[2]人物技能基础!$O$3:$Q$553,$C1101+1,0)</f>
        <v>3.637142857142857</v>
      </c>
      <c r="X1101" s="3">
        <f>HLOOKUP(X$5,[2]人物技能基础!$O$3:$Q$553,$C1101+1,0)</f>
        <v>2.0186428571428574</v>
      </c>
      <c r="Y1101" s="3">
        <f>HLOOKUP(Y$5,[2]人物技能基础!$O$3:$Q$553,$C1101+1,0)</f>
        <v>99.964285714285708</v>
      </c>
      <c r="Z1101" s="3">
        <f t="shared" si="103"/>
        <v>918805</v>
      </c>
      <c r="AA1101" s="3">
        <f t="shared" si="104"/>
        <v>19081</v>
      </c>
      <c r="AB1101" s="3">
        <f t="shared" si="105"/>
        <v>0</v>
      </c>
      <c r="AC1101" s="3">
        <f t="shared" si="106"/>
        <v>38976</v>
      </c>
      <c r="AD1101" s="3">
        <f t="shared" si="107"/>
        <v>28892</v>
      </c>
    </row>
    <row r="1102" spans="1:30" x14ac:dyDescent="0.15">
      <c r="A1102" s="3">
        <v>1097</v>
      </c>
      <c r="B1102" s="3" t="str">
        <f t="shared" si="102"/>
        <v>关卡1097小怪</v>
      </c>
      <c r="C1102" s="3">
        <f>INDEX([3]关卡!$J$19:$J$2018,A1102)</f>
        <v>400</v>
      </c>
      <c r="D1102" s="3">
        <f>INDEX([3]关卡!$N$19:$N$2018,A1102)</f>
        <v>400</v>
      </c>
      <c r="E1102" s="3" t="s">
        <v>24</v>
      </c>
      <c r="F1102" s="3" t="s">
        <v>26</v>
      </c>
      <c r="G1102" s="3">
        <v>3</v>
      </c>
      <c r="H1102" s="3">
        <v>0</v>
      </c>
      <c r="I1102" s="3">
        <v>0</v>
      </c>
      <c r="J1102" s="4">
        <v>1</v>
      </c>
      <c r="K1102" s="4">
        <v>1</v>
      </c>
      <c r="L1102" s="4">
        <v>2</v>
      </c>
      <c r="M1102" s="3">
        <v>15</v>
      </c>
      <c r="N1102" s="3">
        <v>2</v>
      </c>
      <c r="O1102" s="3">
        <f>HLOOKUP(O$5,[1]非R能力!$B$8:$F$558,$C1102+1,0)</f>
        <v>1185370.5078887397</v>
      </c>
      <c r="P1102" s="3">
        <f>HLOOKUP(P$5,[1]非R能力!$B$8:$F$558,$C1102+1,0)</f>
        <v>173146.15467484019</v>
      </c>
      <c r="Q1102" s="3">
        <f>HLOOKUP(Q$5,[1]非R能力!$B$8:$F$558,$C1102+1,0)</f>
        <v>95408.040817615329</v>
      </c>
      <c r="R1102" s="3">
        <f>HLOOKUP(R$5,[1]非R能力!$B$8:$F$558,$C1102+1,0)</f>
        <v>28892.17813040617</v>
      </c>
      <c r="S1102" s="3">
        <f>HLOOKUP(S$5,[1]非R能力!$B$8:$F$558,$C1102+1,0)</f>
        <v>38976.283014135093</v>
      </c>
      <c r="T1102" s="3">
        <f>INDEX([1]非R能力!$H$9:$H$558,D1102)</f>
        <v>33215.599972242337</v>
      </c>
      <c r="U1102" s="3">
        <f>IF(E1102="小怪",0,IF(INDEX([1]非R能力!$FK$9:$FK$558,C1102)=0,0,10))</f>
        <v>0</v>
      </c>
      <c r="V1102" s="3">
        <f>IF(E1102="小怪",0,IF(INDEX([1]非R能力!$FH$9:$FH$558,C1102)=0,0,5000))</f>
        <v>0</v>
      </c>
      <c r="W1102" s="3">
        <f>HLOOKUP(W$5,[2]人物技能基础!$O$3:$Q$553,$C1102+1,0)</f>
        <v>3.637142857142857</v>
      </c>
      <c r="X1102" s="3">
        <f>HLOOKUP(X$5,[2]人物技能基础!$O$3:$Q$553,$C1102+1,0)</f>
        <v>2.0186428571428574</v>
      </c>
      <c r="Y1102" s="3">
        <f>HLOOKUP(Y$5,[2]人物技能基础!$O$3:$Q$553,$C1102+1,0)</f>
        <v>99.964285714285708</v>
      </c>
      <c r="Z1102" s="3">
        <f t="shared" si="103"/>
        <v>918805</v>
      </c>
      <c r="AA1102" s="3">
        <f t="shared" si="104"/>
        <v>19081</v>
      </c>
      <c r="AB1102" s="3">
        <f t="shared" si="105"/>
        <v>0</v>
      </c>
      <c r="AC1102" s="3">
        <f t="shared" si="106"/>
        <v>38976</v>
      </c>
      <c r="AD1102" s="3">
        <f t="shared" si="107"/>
        <v>28892</v>
      </c>
    </row>
    <row r="1103" spans="1:30" x14ac:dyDescent="0.15">
      <c r="A1103" s="3">
        <v>1098</v>
      </c>
      <c r="B1103" s="3" t="str">
        <f t="shared" si="102"/>
        <v>关卡1098小怪</v>
      </c>
      <c r="C1103" s="3">
        <f>INDEX([3]关卡!$J$19:$J$2018,A1103)</f>
        <v>400</v>
      </c>
      <c r="D1103" s="3">
        <f>INDEX([3]关卡!$N$19:$N$2018,A1103)</f>
        <v>400</v>
      </c>
      <c r="E1103" s="3" t="s">
        <v>24</v>
      </c>
      <c r="F1103" s="3" t="s">
        <v>26</v>
      </c>
      <c r="G1103" s="3">
        <v>3</v>
      </c>
      <c r="H1103" s="3">
        <v>0</v>
      </c>
      <c r="I1103" s="3">
        <v>0</v>
      </c>
      <c r="J1103" s="4">
        <v>1</v>
      </c>
      <c r="K1103" s="4">
        <v>1</v>
      </c>
      <c r="L1103" s="4">
        <v>2</v>
      </c>
      <c r="M1103" s="3">
        <v>15</v>
      </c>
      <c r="N1103" s="3">
        <v>2</v>
      </c>
      <c r="O1103" s="3">
        <f>HLOOKUP(O$5,[1]非R能力!$B$8:$F$558,$C1103+1,0)</f>
        <v>1185370.5078887397</v>
      </c>
      <c r="P1103" s="3">
        <f>HLOOKUP(P$5,[1]非R能力!$B$8:$F$558,$C1103+1,0)</f>
        <v>173146.15467484019</v>
      </c>
      <c r="Q1103" s="3">
        <f>HLOOKUP(Q$5,[1]非R能力!$B$8:$F$558,$C1103+1,0)</f>
        <v>95408.040817615329</v>
      </c>
      <c r="R1103" s="3">
        <f>HLOOKUP(R$5,[1]非R能力!$B$8:$F$558,$C1103+1,0)</f>
        <v>28892.17813040617</v>
      </c>
      <c r="S1103" s="3">
        <f>HLOOKUP(S$5,[1]非R能力!$B$8:$F$558,$C1103+1,0)</f>
        <v>38976.283014135093</v>
      </c>
      <c r="T1103" s="3">
        <f>INDEX([1]非R能力!$H$9:$H$558,D1103)</f>
        <v>33215.599972242337</v>
      </c>
      <c r="U1103" s="3">
        <f>IF(E1103="小怪",0,IF(INDEX([1]非R能力!$FK$9:$FK$558,C1103)=0,0,10))</f>
        <v>0</v>
      </c>
      <c r="V1103" s="3">
        <f>IF(E1103="小怪",0,IF(INDEX([1]非R能力!$FH$9:$FH$558,C1103)=0,0,5000))</f>
        <v>0</v>
      </c>
      <c r="W1103" s="3">
        <f>HLOOKUP(W$5,[2]人物技能基础!$O$3:$Q$553,$C1103+1,0)</f>
        <v>3.637142857142857</v>
      </c>
      <c r="X1103" s="3">
        <f>HLOOKUP(X$5,[2]人物技能基础!$O$3:$Q$553,$C1103+1,0)</f>
        <v>2.0186428571428574</v>
      </c>
      <c r="Y1103" s="3">
        <f>HLOOKUP(Y$5,[2]人物技能基础!$O$3:$Q$553,$C1103+1,0)</f>
        <v>99.964285714285708</v>
      </c>
      <c r="Z1103" s="3">
        <f t="shared" si="103"/>
        <v>918805</v>
      </c>
      <c r="AA1103" s="3">
        <f t="shared" si="104"/>
        <v>19081</v>
      </c>
      <c r="AB1103" s="3">
        <f t="shared" si="105"/>
        <v>0</v>
      </c>
      <c r="AC1103" s="3">
        <f t="shared" si="106"/>
        <v>38976</v>
      </c>
      <c r="AD1103" s="3">
        <f t="shared" si="107"/>
        <v>28892</v>
      </c>
    </row>
    <row r="1104" spans="1:30" x14ac:dyDescent="0.15">
      <c r="A1104" s="3">
        <v>1099</v>
      </c>
      <c r="B1104" s="3" t="str">
        <f t="shared" si="102"/>
        <v>关卡1099小怪</v>
      </c>
      <c r="C1104" s="3">
        <f>INDEX([3]关卡!$J$19:$J$2018,A1104)</f>
        <v>400</v>
      </c>
      <c r="D1104" s="3">
        <f>INDEX([3]关卡!$N$19:$N$2018,A1104)</f>
        <v>400</v>
      </c>
      <c r="E1104" s="3" t="s">
        <v>24</v>
      </c>
      <c r="F1104" s="3" t="s">
        <v>26</v>
      </c>
      <c r="G1104" s="3">
        <v>3</v>
      </c>
      <c r="H1104" s="3">
        <v>0</v>
      </c>
      <c r="I1104" s="3">
        <v>0</v>
      </c>
      <c r="J1104" s="4">
        <v>1</v>
      </c>
      <c r="K1104" s="4">
        <v>1</v>
      </c>
      <c r="L1104" s="4">
        <v>2</v>
      </c>
      <c r="M1104" s="3">
        <v>15</v>
      </c>
      <c r="N1104" s="3">
        <v>2</v>
      </c>
      <c r="O1104" s="3">
        <f>HLOOKUP(O$5,[1]非R能力!$B$8:$F$558,$C1104+1,0)</f>
        <v>1185370.5078887397</v>
      </c>
      <c r="P1104" s="3">
        <f>HLOOKUP(P$5,[1]非R能力!$B$8:$F$558,$C1104+1,0)</f>
        <v>173146.15467484019</v>
      </c>
      <c r="Q1104" s="3">
        <f>HLOOKUP(Q$5,[1]非R能力!$B$8:$F$558,$C1104+1,0)</f>
        <v>95408.040817615329</v>
      </c>
      <c r="R1104" s="3">
        <f>HLOOKUP(R$5,[1]非R能力!$B$8:$F$558,$C1104+1,0)</f>
        <v>28892.17813040617</v>
      </c>
      <c r="S1104" s="3">
        <f>HLOOKUP(S$5,[1]非R能力!$B$8:$F$558,$C1104+1,0)</f>
        <v>38976.283014135093</v>
      </c>
      <c r="T1104" s="3">
        <f>INDEX([1]非R能力!$H$9:$H$558,D1104)</f>
        <v>33215.599972242337</v>
      </c>
      <c r="U1104" s="3">
        <f>IF(E1104="小怪",0,IF(INDEX([1]非R能力!$FK$9:$FK$558,C1104)=0,0,10))</f>
        <v>0</v>
      </c>
      <c r="V1104" s="3">
        <f>IF(E1104="小怪",0,IF(INDEX([1]非R能力!$FH$9:$FH$558,C1104)=0,0,5000))</f>
        <v>0</v>
      </c>
      <c r="W1104" s="3">
        <f>HLOOKUP(W$5,[2]人物技能基础!$O$3:$Q$553,$C1104+1,0)</f>
        <v>3.637142857142857</v>
      </c>
      <c r="X1104" s="3">
        <f>HLOOKUP(X$5,[2]人物技能基础!$O$3:$Q$553,$C1104+1,0)</f>
        <v>2.0186428571428574</v>
      </c>
      <c r="Y1104" s="3">
        <f>HLOOKUP(Y$5,[2]人物技能基础!$O$3:$Q$553,$C1104+1,0)</f>
        <v>99.964285714285708</v>
      </c>
      <c r="Z1104" s="3">
        <f t="shared" si="103"/>
        <v>918805</v>
      </c>
      <c r="AA1104" s="3">
        <f t="shared" si="104"/>
        <v>19081</v>
      </c>
      <c r="AB1104" s="3">
        <f t="shared" si="105"/>
        <v>0</v>
      </c>
      <c r="AC1104" s="3">
        <f t="shared" si="106"/>
        <v>38976</v>
      </c>
      <c r="AD1104" s="3">
        <f t="shared" si="107"/>
        <v>28892</v>
      </c>
    </row>
    <row r="1105" spans="1:30" x14ac:dyDescent="0.15">
      <c r="A1105" s="3">
        <v>1100</v>
      </c>
      <c r="B1105" s="3" t="str">
        <f t="shared" si="102"/>
        <v>关卡1100小怪</v>
      </c>
      <c r="C1105" s="3">
        <f>INDEX([3]关卡!$J$19:$J$2018,A1105)</f>
        <v>401</v>
      </c>
      <c r="D1105" s="3">
        <f>INDEX([3]关卡!$N$19:$N$2018,A1105)</f>
        <v>401</v>
      </c>
      <c r="E1105" s="3" t="s">
        <v>24</v>
      </c>
      <c r="F1105" s="3" t="s">
        <v>26</v>
      </c>
      <c r="G1105" s="3">
        <v>3</v>
      </c>
      <c r="H1105" s="3">
        <v>0</v>
      </c>
      <c r="I1105" s="3">
        <v>0</v>
      </c>
      <c r="J1105" s="4">
        <v>1</v>
      </c>
      <c r="K1105" s="4">
        <v>1</v>
      </c>
      <c r="L1105" s="4">
        <v>2</v>
      </c>
      <c r="M1105" s="3">
        <v>15</v>
      </c>
      <c r="N1105" s="3">
        <v>2</v>
      </c>
      <c r="O1105" s="3">
        <f>HLOOKUP(O$5,[1]非R能力!$B$8:$F$558,$C1105+1,0)</f>
        <v>1191262.0307093037</v>
      </c>
      <c r="P1105" s="3">
        <f>HLOOKUP(P$5,[1]非R能力!$B$8:$F$558,$C1105+1,0)</f>
        <v>173759.50314988609</v>
      </c>
      <c r="Q1105" s="3">
        <f>HLOOKUP(Q$5,[1]非R能力!$B$8:$F$558,$C1105+1,0)</f>
        <v>95717.52963499949</v>
      </c>
      <c r="R1105" s="3">
        <f>HLOOKUP(R$5,[1]非R能力!$B$8:$F$558,$C1105+1,0)</f>
        <v>29002.120216289717</v>
      </c>
      <c r="S1105" s="3">
        <f>HLOOKUP(S$5,[1]非R能力!$B$8:$F$558,$C1105+1,0)</f>
        <v>39078.491862508592</v>
      </c>
      <c r="T1105" s="3">
        <f>INDEX([1]非R能力!$H$9:$H$558,D1105)</f>
        <v>33409.789837623073</v>
      </c>
      <c r="U1105" s="3">
        <f>IF(E1105="小怪",0,IF(INDEX([1]非R能力!$FK$9:$FK$558,C1105)=0,0,10))</f>
        <v>0</v>
      </c>
      <c r="V1105" s="3">
        <f>IF(E1105="小怪",0,IF(INDEX([1]非R能力!$FH$9:$FH$558,C1105)=0,0,5000))</f>
        <v>0</v>
      </c>
      <c r="W1105" s="3">
        <f>HLOOKUP(W$5,[2]人物技能基础!$O$3:$Q$553,$C1105+1,0)</f>
        <v>3.637142857142857</v>
      </c>
      <c r="X1105" s="3">
        <f>HLOOKUP(X$5,[2]人物技能基础!$O$3:$Q$553,$C1105+1,0)</f>
        <v>2.0186428571428574</v>
      </c>
      <c r="Y1105" s="3">
        <f>HLOOKUP(Y$5,[2]人物技能基础!$O$3:$Q$553,$C1105+1,0)</f>
        <v>99.964285714285708</v>
      </c>
      <c r="Z1105" s="3">
        <f t="shared" si="103"/>
        <v>922243</v>
      </c>
      <c r="AA1105" s="3">
        <f t="shared" si="104"/>
        <v>19143</v>
      </c>
      <c r="AB1105" s="3">
        <f t="shared" si="105"/>
        <v>0</v>
      </c>
      <c r="AC1105" s="3">
        <f t="shared" si="106"/>
        <v>39078</v>
      </c>
      <c r="AD1105" s="3">
        <f t="shared" si="107"/>
        <v>29002</v>
      </c>
    </row>
    <row r="1106" spans="1:30" x14ac:dyDescent="0.15">
      <c r="A1106" s="3">
        <v>1101</v>
      </c>
      <c r="B1106" s="3" t="str">
        <f t="shared" si="102"/>
        <v>关卡1101小怪</v>
      </c>
      <c r="C1106" s="3">
        <f>INDEX([3]关卡!$J$19:$J$2018,A1106)</f>
        <v>401</v>
      </c>
      <c r="D1106" s="3">
        <f>INDEX([3]关卡!$N$19:$N$2018,A1106)</f>
        <v>401</v>
      </c>
      <c r="E1106" s="3" t="s">
        <v>24</v>
      </c>
      <c r="F1106" s="3" t="s">
        <v>26</v>
      </c>
      <c r="G1106" s="3">
        <v>3</v>
      </c>
      <c r="H1106" s="3">
        <v>0</v>
      </c>
      <c r="I1106" s="3">
        <v>0</v>
      </c>
      <c r="J1106" s="4">
        <v>1</v>
      </c>
      <c r="K1106" s="4">
        <v>1</v>
      </c>
      <c r="L1106" s="4">
        <v>2</v>
      </c>
      <c r="M1106" s="3">
        <v>15</v>
      </c>
      <c r="N1106" s="3">
        <v>2</v>
      </c>
      <c r="O1106" s="3">
        <f>HLOOKUP(O$5,[1]非R能力!$B$8:$F$558,$C1106+1,0)</f>
        <v>1191262.0307093037</v>
      </c>
      <c r="P1106" s="3">
        <f>HLOOKUP(P$5,[1]非R能力!$B$8:$F$558,$C1106+1,0)</f>
        <v>173759.50314988609</v>
      </c>
      <c r="Q1106" s="3">
        <f>HLOOKUP(Q$5,[1]非R能力!$B$8:$F$558,$C1106+1,0)</f>
        <v>95717.52963499949</v>
      </c>
      <c r="R1106" s="3">
        <f>HLOOKUP(R$5,[1]非R能力!$B$8:$F$558,$C1106+1,0)</f>
        <v>29002.120216289717</v>
      </c>
      <c r="S1106" s="3">
        <f>HLOOKUP(S$5,[1]非R能力!$B$8:$F$558,$C1106+1,0)</f>
        <v>39078.491862508592</v>
      </c>
      <c r="T1106" s="3">
        <f>INDEX([1]非R能力!$H$9:$H$558,D1106)</f>
        <v>33409.789837623073</v>
      </c>
      <c r="U1106" s="3">
        <f>IF(E1106="小怪",0,IF(INDEX([1]非R能力!$FK$9:$FK$558,C1106)=0,0,10))</f>
        <v>0</v>
      </c>
      <c r="V1106" s="3">
        <f>IF(E1106="小怪",0,IF(INDEX([1]非R能力!$FH$9:$FH$558,C1106)=0,0,5000))</f>
        <v>0</v>
      </c>
      <c r="W1106" s="3">
        <f>HLOOKUP(W$5,[2]人物技能基础!$O$3:$Q$553,$C1106+1,0)</f>
        <v>3.637142857142857</v>
      </c>
      <c r="X1106" s="3">
        <f>HLOOKUP(X$5,[2]人物技能基础!$O$3:$Q$553,$C1106+1,0)</f>
        <v>2.0186428571428574</v>
      </c>
      <c r="Y1106" s="3">
        <f>HLOOKUP(Y$5,[2]人物技能基础!$O$3:$Q$553,$C1106+1,0)</f>
        <v>99.964285714285708</v>
      </c>
      <c r="Z1106" s="3">
        <f t="shared" si="103"/>
        <v>922243</v>
      </c>
      <c r="AA1106" s="3">
        <f t="shared" si="104"/>
        <v>19143</v>
      </c>
      <c r="AB1106" s="3">
        <f t="shared" si="105"/>
        <v>0</v>
      </c>
      <c r="AC1106" s="3">
        <f t="shared" si="106"/>
        <v>39078</v>
      </c>
      <c r="AD1106" s="3">
        <f t="shared" si="107"/>
        <v>29002</v>
      </c>
    </row>
    <row r="1107" spans="1:30" x14ac:dyDescent="0.15">
      <c r="A1107" s="3">
        <v>1102</v>
      </c>
      <c r="B1107" s="3" t="str">
        <f t="shared" si="102"/>
        <v>关卡1102小怪</v>
      </c>
      <c r="C1107" s="3">
        <f>INDEX([3]关卡!$J$19:$J$2018,A1107)</f>
        <v>401</v>
      </c>
      <c r="D1107" s="3">
        <f>INDEX([3]关卡!$N$19:$N$2018,A1107)</f>
        <v>401</v>
      </c>
      <c r="E1107" s="3" t="s">
        <v>24</v>
      </c>
      <c r="F1107" s="3" t="s">
        <v>26</v>
      </c>
      <c r="G1107" s="3">
        <v>3</v>
      </c>
      <c r="H1107" s="3">
        <v>0</v>
      </c>
      <c r="I1107" s="3">
        <v>0</v>
      </c>
      <c r="J1107" s="4">
        <v>1</v>
      </c>
      <c r="K1107" s="4">
        <v>1</v>
      </c>
      <c r="L1107" s="4">
        <v>2</v>
      </c>
      <c r="M1107" s="3">
        <v>15</v>
      </c>
      <c r="N1107" s="3">
        <v>2</v>
      </c>
      <c r="O1107" s="3">
        <f>HLOOKUP(O$5,[1]非R能力!$B$8:$F$558,$C1107+1,0)</f>
        <v>1191262.0307093037</v>
      </c>
      <c r="P1107" s="3">
        <f>HLOOKUP(P$5,[1]非R能力!$B$8:$F$558,$C1107+1,0)</f>
        <v>173759.50314988609</v>
      </c>
      <c r="Q1107" s="3">
        <f>HLOOKUP(Q$5,[1]非R能力!$B$8:$F$558,$C1107+1,0)</f>
        <v>95717.52963499949</v>
      </c>
      <c r="R1107" s="3">
        <f>HLOOKUP(R$5,[1]非R能力!$B$8:$F$558,$C1107+1,0)</f>
        <v>29002.120216289717</v>
      </c>
      <c r="S1107" s="3">
        <f>HLOOKUP(S$5,[1]非R能力!$B$8:$F$558,$C1107+1,0)</f>
        <v>39078.491862508592</v>
      </c>
      <c r="T1107" s="3">
        <f>INDEX([1]非R能力!$H$9:$H$558,D1107)</f>
        <v>33409.789837623073</v>
      </c>
      <c r="U1107" s="3">
        <f>IF(E1107="小怪",0,IF(INDEX([1]非R能力!$FK$9:$FK$558,C1107)=0,0,10))</f>
        <v>0</v>
      </c>
      <c r="V1107" s="3">
        <f>IF(E1107="小怪",0,IF(INDEX([1]非R能力!$FH$9:$FH$558,C1107)=0,0,5000))</f>
        <v>0</v>
      </c>
      <c r="W1107" s="3">
        <f>HLOOKUP(W$5,[2]人物技能基础!$O$3:$Q$553,$C1107+1,0)</f>
        <v>3.637142857142857</v>
      </c>
      <c r="X1107" s="3">
        <f>HLOOKUP(X$5,[2]人物技能基础!$O$3:$Q$553,$C1107+1,0)</f>
        <v>2.0186428571428574</v>
      </c>
      <c r="Y1107" s="3">
        <f>HLOOKUP(Y$5,[2]人物技能基础!$O$3:$Q$553,$C1107+1,0)</f>
        <v>99.964285714285708</v>
      </c>
      <c r="Z1107" s="3">
        <f t="shared" si="103"/>
        <v>922243</v>
      </c>
      <c r="AA1107" s="3">
        <f t="shared" si="104"/>
        <v>19143</v>
      </c>
      <c r="AB1107" s="3">
        <f t="shared" si="105"/>
        <v>0</v>
      </c>
      <c r="AC1107" s="3">
        <f t="shared" si="106"/>
        <v>39078</v>
      </c>
      <c r="AD1107" s="3">
        <f t="shared" si="107"/>
        <v>29002</v>
      </c>
    </row>
    <row r="1108" spans="1:30" x14ac:dyDescent="0.15">
      <c r="A1108" s="3">
        <v>1103</v>
      </c>
      <c r="B1108" s="3" t="str">
        <f t="shared" si="102"/>
        <v>关卡1103小怪</v>
      </c>
      <c r="C1108" s="3">
        <f>INDEX([3]关卡!$J$19:$J$2018,A1108)</f>
        <v>401</v>
      </c>
      <c r="D1108" s="3">
        <f>INDEX([3]关卡!$N$19:$N$2018,A1108)</f>
        <v>401</v>
      </c>
      <c r="E1108" s="3" t="s">
        <v>24</v>
      </c>
      <c r="F1108" s="3" t="s">
        <v>26</v>
      </c>
      <c r="G1108" s="3">
        <v>3</v>
      </c>
      <c r="H1108" s="3">
        <v>0</v>
      </c>
      <c r="I1108" s="3">
        <v>0</v>
      </c>
      <c r="J1108" s="4">
        <v>1</v>
      </c>
      <c r="K1108" s="4">
        <v>1</v>
      </c>
      <c r="L1108" s="4">
        <v>2</v>
      </c>
      <c r="M1108" s="3">
        <v>15</v>
      </c>
      <c r="N1108" s="3">
        <v>2</v>
      </c>
      <c r="O1108" s="3">
        <f>HLOOKUP(O$5,[1]非R能力!$B$8:$F$558,$C1108+1,0)</f>
        <v>1191262.0307093037</v>
      </c>
      <c r="P1108" s="3">
        <f>HLOOKUP(P$5,[1]非R能力!$B$8:$F$558,$C1108+1,0)</f>
        <v>173759.50314988609</v>
      </c>
      <c r="Q1108" s="3">
        <f>HLOOKUP(Q$5,[1]非R能力!$B$8:$F$558,$C1108+1,0)</f>
        <v>95717.52963499949</v>
      </c>
      <c r="R1108" s="3">
        <f>HLOOKUP(R$5,[1]非R能力!$B$8:$F$558,$C1108+1,0)</f>
        <v>29002.120216289717</v>
      </c>
      <c r="S1108" s="3">
        <f>HLOOKUP(S$5,[1]非R能力!$B$8:$F$558,$C1108+1,0)</f>
        <v>39078.491862508592</v>
      </c>
      <c r="T1108" s="3">
        <f>INDEX([1]非R能力!$H$9:$H$558,D1108)</f>
        <v>33409.789837623073</v>
      </c>
      <c r="U1108" s="3">
        <f>IF(E1108="小怪",0,IF(INDEX([1]非R能力!$FK$9:$FK$558,C1108)=0,0,10))</f>
        <v>0</v>
      </c>
      <c r="V1108" s="3">
        <f>IF(E1108="小怪",0,IF(INDEX([1]非R能力!$FH$9:$FH$558,C1108)=0,0,5000))</f>
        <v>0</v>
      </c>
      <c r="W1108" s="3">
        <f>HLOOKUP(W$5,[2]人物技能基础!$O$3:$Q$553,$C1108+1,0)</f>
        <v>3.637142857142857</v>
      </c>
      <c r="X1108" s="3">
        <f>HLOOKUP(X$5,[2]人物技能基础!$O$3:$Q$553,$C1108+1,0)</f>
        <v>2.0186428571428574</v>
      </c>
      <c r="Y1108" s="3">
        <f>HLOOKUP(Y$5,[2]人物技能基础!$O$3:$Q$553,$C1108+1,0)</f>
        <v>99.964285714285708</v>
      </c>
      <c r="Z1108" s="3">
        <f t="shared" si="103"/>
        <v>922243</v>
      </c>
      <c r="AA1108" s="3">
        <f t="shared" si="104"/>
        <v>19143</v>
      </c>
      <c r="AB1108" s="3">
        <f t="shared" si="105"/>
        <v>0</v>
      </c>
      <c r="AC1108" s="3">
        <f t="shared" si="106"/>
        <v>39078</v>
      </c>
      <c r="AD1108" s="3">
        <f t="shared" si="107"/>
        <v>29002</v>
      </c>
    </row>
    <row r="1109" spans="1:30" x14ac:dyDescent="0.15">
      <c r="A1109" s="3">
        <v>1104</v>
      </c>
      <c r="B1109" s="3" t="str">
        <f t="shared" si="102"/>
        <v>关卡1104小怪</v>
      </c>
      <c r="C1109" s="3">
        <f>INDEX([3]关卡!$J$19:$J$2018,A1109)</f>
        <v>402</v>
      </c>
      <c r="D1109" s="3">
        <f>INDEX([3]关卡!$N$19:$N$2018,A1109)</f>
        <v>402</v>
      </c>
      <c r="E1109" s="3" t="s">
        <v>24</v>
      </c>
      <c r="F1109" s="3" t="s">
        <v>26</v>
      </c>
      <c r="G1109" s="3">
        <v>3</v>
      </c>
      <c r="H1109" s="3">
        <v>0</v>
      </c>
      <c r="I1109" s="3">
        <v>0</v>
      </c>
      <c r="J1109" s="4">
        <v>1</v>
      </c>
      <c r="K1109" s="4">
        <v>1</v>
      </c>
      <c r="L1109" s="4">
        <v>2</v>
      </c>
      <c r="M1109" s="3">
        <v>15</v>
      </c>
      <c r="N1109" s="3">
        <v>2</v>
      </c>
      <c r="O1109" s="3">
        <f>HLOOKUP(O$5,[1]非R能力!$B$8:$F$558,$C1109+1,0)</f>
        <v>1197242.8237070469</v>
      </c>
      <c r="P1109" s="3">
        <f>HLOOKUP(P$5,[1]非R能力!$B$8:$F$558,$C1109+1,0)</f>
        <v>174397.5426137746</v>
      </c>
      <c r="Q1109" s="3">
        <f>HLOOKUP(Q$5,[1]非R能力!$B$8:$F$558,$C1109+1,0)</f>
        <v>96023.326180681339</v>
      </c>
      <c r="R1109" s="3">
        <f>HLOOKUP(R$5,[1]非R能力!$B$8:$F$558,$C1109+1,0)</f>
        <v>29117.931356268091</v>
      </c>
      <c r="S1109" s="3">
        <f>HLOOKUP(S$5,[1]非R能力!$B$8:$F$558,$C1109+1,0)</f>
        <v>39172.645674389867</v>
      </c>
      <c r="T1109" s="3">
        <f>INDEX([1]非R能力!$H$9:$H$558,D1109)</f>
        <v>33604.883325074043</v>
      </c>
      <c r="U1109" s="3">
        <f>IF(E1109="小怪",0,IF(INDEX([1]非R能力!$FK$9:$FK$558,C1109)=0,0,10))</f>
        <v>0</v>
      </c>
      <c r="V1109" s="3">
        <f>IF(E1109="小怪",0,IF(INDEX([1]非R能力!$FH$9:$FH$558,C1109)=0,0,5000))</f>
        <v>0</v>
      </c>
      <c r="W1109" s="3">
        <f>HLOOKUP(W$5,[2]人物技能基础!$O$3:$Q$553,$C1109+1,0)</f>
        <v>3.637142857142857</v>
      </c>
      <c r="X1109" s="3">
        <f>HLOOKUP(X$5,[2]人物技能基础!$O$3:$Q$553,$C1109+1,0)</f>
        <v>2.0186428571428574</v>
      </c>
      <c r="Y1109" s="3">
        <f>HLOOKUP(Y$5,[2]人物技能基础!$O$3:$Q$553,$C1109+1,0)</f>
        <v>99.964285714285708</v>
      </c>
      <c r="Z1109" s="3">
        <f t="shared" si="103"/>
        <v>925802</v>
      </c>
      <c r="AA1109" s="3">
        <f t="shared" si="104"/>
        <v>19204</v>
      </c>
      <c r="AB1109" s="3">
        <f t="shared" si="105"/>
        <v>0</v>
      </c>
      <c r="AC1109" s="3">
        <f t="shared" si="106"/>
        <v>39172</v>
      </c>
      <c r="AD1109" s="3">
        <f t="shared" si="107"/>
        <v>29117</v>
      </c>
    </row>
    <row r="1110" spans="1:30" x14ac:dyDescent="0.15">
      <c r="A1110" s="3">
        <v>1105</v>
      </c>
      <c r="B1110" s="3" t="str">
        <f t="shared" si="102"/>
        <v>关卡1105小怪</v>
      </c>
      <c r="C1110" s="3">
        <f>INDEX([3]关卡!$J$19:$J$2018,A1110)</f>
        <v>402</v>
      </c>
      <c r="D1110" s="3">
        <f>INDEX([3]关卡!$N$19:$N$2018,A1110)</f>
        <v>402</v>
      </c>
      <c r="E1110" s="3" t="s">
        <v>24</v>
      </c>
      <c r="F1110" s="3" t="s">
        <v>26</v>
      </c>
      <c r="G1110" s="3">
        <v>3</v>
      </c>
      <c r="H1110" s="3">
        <v>0</v>
      </c>
      <c r="I1110" s="3">
        <v>0</v>
      </c>
      <c r="J1110" s="4">
        <v>1</v>
      </c>
      <c r="K1110" s="4">
        <v>1</v>
      </c>
      <c r="L1110" s="4">
        <v>2</v>
      </c>
      <c r="M1110" s="3">
        <v>15</v>
      </c>
      <c r="N1110" s="3">
        <v>2</v>
      </c>
      <c r="O1110" s="3">
        <f>HLOOKUP(O$5,[1]非R能力!$B$8:$F$558,$C1110+1,0)</f>
        <v>1197242.8237070469</v>
      </c>
      <c r="P1110" s="3">
        <f>HLOOKUP(P$5,[1]非R能力!$B$8:$F$558,$C1110+1,0)</f>
        <v>174397.5426137746</v>
      </c>
      <c r="Q1110" s="3">
        <f>HLOOKUP(Q$5,[1]非R能力!$B$8:$F$558,$C1110+1,0)</f>
        <v>96023.326180681339</v>
      </c>
      <c r="R1110" s="3">
        <f>HLOOKUP(R$5,[1]非R能力!$B$8:$F$558,$C1110+1,0)</f>
        <v>29117.931356268091</v>
      </c>
      <c r="S1110" s="3">
        <f>HLOOKUP(S$5,[1]非R能力!$B$8:$F$558,$C1110+1,0)</f>
        <v>39172.645674389867</v>
      </c>
      <c r="T1110" s="3">
        <f>INDEX([1]非R能力!$H$9:$H$558,D1110)</f>
        <v>33604.883325074043</v>
      </c>
      <c r="U1110" s="3">
        <f>IF(E1110="小怪",0,IF(INDEX([1]非R能力!$FK$9:$FK$558,C1110)=0,0,10))</f>
        <v>0</v>
      </c>
      <c r="V1110" s="3">
        <f>IF(E1110="小怪",0,IF(INDEX([1]非R能力!$FH$9:$FH$558,C1110)=0,0,5000))</f>
        <v>0</v>
      </c>
      <c r="W1110" s="3">
        <f>HLOOKUP(W$5,[2]人物技能基础!$O$3:$Q$553,$C1110+1,0)</f>
        <v>3.637142857142857</v>
      </c>
      <c r="X1110" s="3">
        <f>HLOOKUP(X$5,[2]人物技能基础!$O$3:$Q$553,$C1110+1,0)</f>
        <v>2.0186428571428574</v>
      </c>
      <c r="Y1110" s="3">
        <f>HLOOKUP(Y$5,[2]人物技能基础!$O$3:$Q$553,$C1110+1,0)</f>
        <v>99.964285714285708</v>
      </c>
      <c r="Z1110" s="3">
        <f t="shared" si="103"/>
        <v>925802</v>
      </c>
      <c r="AA1110" s="3">
        <f t="shared" si="104"/>
        <v>19204</v>
      </c>
      <c r="AB1110" s="3">
        <f t="shared" si="105"/>
        <v>0</v>
      </c>
      <c r="AC1110" s="3">
        <f t="shared" si="106"/>
        <v>39172</v>
      </c>
      <c r="AD1110" s="3">
        <f t="shared" si="107"/>
        <v>29117</v>
      </c>
    </row>
    <row r="1111" spans="1:30" x14ac:dyDescent="0.15">
      <c r="A1111" s="3">
        <v>1106</v>
      </c>
      <c r="B1111" s="3" t="str">
        <f t="shared" si="102"/>
        <v>关卡1106小怪</v>
      </c>
      <c r="C1111" s="3">
        <f>INDEX([3]关卡!$J$19:$J$2018,A1111)</f>
        <v>402</v>
      </c>
      <c r="D1111" s="3">
        <f>INDEX([3]关卡!$N$19:$N$2018,A1111)</f>
        <v>402</v>
      </c>
      <c r="E1111" s="3" t="s">
        <v>24</v>
      </c>
      <c r="F1111" s="3" t="s">
        <v>26</v>
      </c>
      <c r="G1111" s="3">
        <v>3</v>
      </c>
      <c r="H1111" s="3">
        <v>0</v>
      </c>
      <c r="I1111" s="3">
        <v>0</v>
      </c>
      <c r="J1111" s="4">
        <v>1</v>
      </c>
      <c r="K1111" s="4">
        <v>1</v>
      </c>
      <c r="L1111" s="4">
        <v>2</v>
      </c>
      <c r="M1111" s="3">
        <v>15</v>
      </c>
      <c r="N1111" s="3">
        <v>2</v>
      </c>
      <c r="O1111" s="3">
        <f>HLOOKUP(O$5,[1]非R能力!$B$8:$F$558,$C1111+1,0)</f>
        <v>1197242.8237070469</v>
      </c>
      <c r="P1111" s="3">
        <f>HLOOKUP(P$5,[1]非R能力!$B$8:$F$558,$C1111+1,0)</f>
        <v>174397.5426137746</v>
      </c>
      <c r="Q1111" s="3">
        <f>HLOOKUP(Q$5,[1]非R能力!$B$8:$F$558,$C1111+1,0)</f>
        <v>96023.326180681339</v>
      </c>
      <c r="R1111" s="3">
        <f>HLOOKUP(R$5,[1]非R能力!$B$8:$F$558,$C1111+1,0)</f>
        <v>29117.931356268091</v>
      </c>
      <c r="S1111" s="3">
        <f>HLOOKUP(S$5,[1]非R能力!$B$8:$F$558,$C1111+1,0)</f>
        <v>39172.645674389867</v>
      </c>
      <c r="T1111" s="3">
        <f>INDEX([1]非R能力!$H$9:$H$558,D1111)</f>
        <v>33604.883325074043</v>
      </c>
      <c r="U1111" s="3">
        <f>IF(E1111="小怪",0,IF(INDEX([1]非R能力!$FK$9:$FK$558,C1111)=0,0,10))</f>
        <v>0</v>
      </c>
      <c r="V1111" s="3">
        <f>IF(E1111="小怪",0,IF(INDEX([1]非R能力!$FH$9:$FH$558,C1111)=0,0,5000))</f>
        <v>0</v>
      </c>
      <c r="W1111" s="3">
        <f>HLOOKUP(W$5,[2]人物技能基础!$O$3:$Q$553,$C1111+1,0)</f>
        <v>3.637142857142857</v>
      </c>
      <c r="X1111" s="3">
        <f>HLOOKUP(X$5,[2]人物技能基础!$O$3:$Q$553,$C1111+1,0)</f>
        <v>2.0186428571428574</v>
      </c>
      <c r="Y1111" s="3">
        <f>HLOOKUP(Y$5,[2]人物技能基础!$O$3:$Q$553,$C1111+1,0)</f>
        <v>99.964285714285708</v>
      </c>
      <c r="Z1111" s="3">
        <f t="shared" si="103"/>
        <v>925802</v>
      </c>
      <c r="AA1111" s="3">
        <f t="shared" si="104"/>
        <v>19204</v>
      </c>
      <c r="AB1111" s="3">
        <f t="shared" si="105"/>
        <v>0</v>
      </c>
      <c r="AC1111" s="3">
        <f t="shared" si="106"/>
        <v>39172</v>
      </c>
      <c r="AD1111" s="3">
        <f t="shared" si="107"/>
        <v>29117</v>
      </c>
    </row>
    <row r="1112" spans="1:30" x14ac:dyDescent="0.15">
      <c r="A1112" s="3">
        <v>1107</v>
      </c>
      <c r="B1112" s="3" t="str">
        <f t="shared" si="102"/>
        <v>关卡1107小怪</v>
      </c>
      <c r="C1112" s="3">
        <f>INDEX([3]关卡!$J$19:$J$2018,A1112)</f>
        <v>402</v>
      </c>
      <c r="D1112" s="3">
        <f>INDEX([3]关卡!$N$19:$N$2018,A1112)</f>
        <v>402</v>
      </c>
      <c r="E1112" s="3" t="s">
        <v>24</v>
      </c>
      <c r="F1112" s="3" t="s">
        <v>26</v>
      </c>
      <c r="G1112" s="3">
        <v>3</v>
      </c>
      <c r="H1112" s="3">
        <v>0</v>
      </c>
      <c r="I1112" s="3">
        <v>0</v>
      </c>
      <c r="J1112" s="4">
        <v>1</v>
      </c>
      <c r="K1112" s="4">
        <v>1</v>
      </c>
      <c r="L1112" s="4">
        <v>2</v>
      </c>
      <c r="M1112" s="3">
        <v>15</v>
      </c>
      <c r="N1112" s="3">
        <v>2</v>
      </c>
      <c r="O1112" s="3">
        <f>HLOOKUP(O$5,[1]非R能力!$B$8:$F$558,$C1112+1,0)</f>
        <v>1197242.8237070469</v>
      </c>
      <c r="P1112" s="3">
        <f>HLOOKUP(P$5,[1]非R能力!$B$8:$F$558,$C1112+1,0)</f>
        <v>174397.5426137746</v>
      </c>
      <c r="Q1112" s="3">
        <f>HLOOKUP(Q$5,[1]非R能力!$B$8:$F$558,$C1112+1,0)</f>
        <v>96023.326180681339</v>
      </c>
      <c r="R1112" s="3">
        <f>HLOOKUP(R$5,[1]非R能力!$B$8:$F$558,$C1112+1,0)</f>
        <v>29117.931356268091</v>
      </c>
      <c r="S1112" s="3">
        <f>HLOOKUP(S$5,[1]非R能力!$B$8:$F$558,$C1112+1,0)</f>
        <v>39172.645674389867</v>
      </c>
      <c r="T1112" s="3">
        <f>INDEX([1]非R能力!$H$9:$H$558,D1112)</f>
        <v>33604.883325074043</v>
      </c>
      <c r="U1112" s="3">
        <f>IF(E1112="小怪",0,IF(INDEX([1]非R能力!$FK$9:$FK$558,C1112)=0,0,10))</f>
        <v>0</v>
      </c>
      <c r="V1112" s="3">
        <f>IF(E1112="小怪",0,IF(INDEX([1]非R能力!$FH$9:$FH$558,C1112)=0,0,5000))</f>
        <v>0</v>
      </c>
      <c r="W1112" s="3">
        <f>HLOOKUP(W$5,[2]人物技能基础!$O$3:$Q$553,$C1112+1,0)</f>
        <v>3.637142857142857</v>
      </c>
      <c r="X1112" s="3">
        <f>HLOOKUP(X$5,[2]人物技能基础!$O$3:$Q$553,$C1112+1,0)</f>
        <v>2.0186428571428574</v>
      </c>
      <c r="Y1112" s="3">
        <f>HLOOKUP(Y$5,[2]人物技能基础!$O$3:$Q$553,$C1112+1,0)</f>
        <v>99.964285714285708</v>
      </c>
      <c r="Z1112" s="3">
        <f t="shared" si="103"/>
        <v>925802</v>
      </c>
      <c r="AA1112" s="3">
        <f t="shared" si="104"/>
        <v>19204</v>
      </c>
      <c r="AB1112" s="3">
        <f t="shared" si="105"/>
        <v>0</v>
      </c>
      <c r="AC1112" s="3">
        <f t="shared" si="106"/>
        <v>39172</v>
      </c>
      <c r="AD1112" s="3">
        <f t="shared" si="107"/>
        <v>29117</v>
      </c>
    </row>
    <row r="1113" spans="1:30" x14ac:dyDescent="0.15">
      <c r="A1113" s="3">
        <v>1108</v>
      </c>
      <c r="B1113" s="3" t="str">
        <f t="shared" si="102"/>
        <v>关卡1108小怪</v>
      </c>
      <c r="C1113" s="3">
        <f>INDEX([3]关卡!$J$19:$J$2018,A1113)</f>
        <v>403</v>
      </c>
      <c r="D1113" s="3">
        <f>INDEX([3]关卡!$N$19:$N$2018,A1113)</f>
        <v>403</v>
      </c>
      <c r="E1113" s="3" t="s">
        <v>24</v>
      </c>
      <c r="F1113" s="3" t="s">
        <v>26</v>
      </c>
      <c r="G1113" s="3">
        <v>3</v>
      </c>
      <c r="H1113" s="3">
        <v>0</v>
      </c>
      <c r="I1113" s="3">
        <v>0</v>
      </c>
      <c r="J1113" s="4">
        <v>1</v>
      </c>
      <c r="K1113" s="4">
        <v>1</v>
      </c>
      <c r="L1113" s="4">
        <v>2</v>
      </c>
      <c r="M1113" s="3">
        <v>15</v>
      </c>
      <c r="N1113" s="3">
        <v>2</v>
      </c>
      <c r="O1113" s="3">
        <f>HLOOKUP(O$5,[1]非R能力!$B$8:$F$558,$C1113+1,0)</f>
        <v>1202400.8758378078</v>
      </c>
      <c r="P1113" s="3">
        <f>HLOOKUP(P$5,[1]非R能力!$B$8:$F$558,$C1113+1,0)</f>
        <v>174974.60620797574</v>
      </c>
      <c r="Q1113" s="3">
        <f>HLOOKUP(Q$5,[1]非R能力!$B$8:$F$558,$C1113+1,0)</f>
        <v>96337.597223262492</v>
      </c>
      <c r="R1113" s="3">
        <f>HLOOKUP(R$5,[1]非R能力!$B$8:$F$558,$C1113+1,0)</f>
        <v>29224.310420363567</v>
      </c>
      <c r="S1113" s="3">
        <f>HLOOKUP(S$5,[1]非R能力!$B$8:$F$558,$C1113+1,0)</f>
        <v>39280.551754614862</v>
      </c>
      <c r="T1113" s="3">
        <f>INDEX([1]非R能力!$H$9:$H$558,D1113)</f>
        <v>33800.883686214183</v>
      </c>
      <c r="U1113" s="3">
        <f>IF(E1113="小怪",0,IF(INDEX([1]非R能力!$FK$9:$FK$558,C1113)=0,0,10))</f>
        <v>0</v>
      </c>
      <c r="V1113" s="3">
        <f>IF(E1113="小怪",0,IF(INDEX([1]非R能力!$FH$9:$FH$558,C1113)=0,0,5000))</f>
        <v>0</v>
      </c>
      <c r="W1113" s="3">
        <f>HLOOKUP(W$5,[2]人物技能基础!$O$3:$Q$553,$C1113+1,0)</f>
        <v>3.637142857142857</v>
      </c>
      <c r="X1113" s="3">
        <f>HLOOKUP(X$5,[2]人物技能基础!$O$3:$Q$553,$C1113+1,0)</f>
        <v>2.0186428571428574</v>
      </c>
      <c r="Y1113" s="3">
        <f>HLOOKUP(Y$5,[2]人物技能基础!$O$3:$Q$553,$C1113+1,0)</f>
        <v>99.964285714285708</v>
      </c>
      <c r="Z1113" s="3">
        <f t="shared" si="103"/>
        <v>929069</v>
      </c>
      <c r="AA1113" s="3">
        <f t="shared" si="104"/>
        <v>19267</v>
      </c>
      <c r="AB1113" s="3">
        <f t="shared" si="105"/>
        <v>0</v>
      </c>
      <c r="AC1113" s="3">
        <f t="shared" si="106"/>
        <v>39280</v>
      </c>
      <c r="AD1113" s="3">
        <f t="shared" si="107"/>
        <v>29224</v>
      </c>
    </row>
    <row r="1114" spans="1:30" x14ac:dyDescent="0.15">
      <c r="A1114" s="3">
        <v>1109</v>
      </c>
      <c r="B1114" s="3" t="str">
        <f t="shared" si="102"/>
        <v>关卡1109小怪</v>
      </c>
      <c r="C1114" s="3">
        <f>INDEX([3]关卡!$J$19:$J$2018,A1114)</f>
        <v>403</v>
      </c>
      <c r="D1114" s="3">
        <f>INDEX([3]关卡!$N$19:$N$2018,A1114)</f>
        <v>403</v>
      </c>
      <c r="E1114" s="3" t="s">
        <v>24</v>
      </c>
      <c r="F1114" s="3" t="s">
        <v>26</v>
      </c>
      <c r="G1114" s="3">
        <v>3</v>
      </c>
      <c r="H1114" s="3">
        <v>0</v>
      </c>
      <c r="I1114" s="3">
        <v>0</v>
      </c>
      <c r="J1114" s="4">
        <v>1</v>
      </c>
      <c r="K1114" s="4">
        <v>1</v>
      </c>
      <c r="L1114" s="4">
        <v>2</v>
      </c>
      <c r="M1114" s="3">
        <v>15</v>
      </c>
      <c r="N1114" s="3">
        <v>2</v>
      </c>
      <c r="O1114" s="3">
        <f>HLOOKUP(O$5,[1]非R能力!$B$8:$F$558,$C1114+1,0)</f>
        <v>1202400.8758378078</v>
      </c>
      <c r="P1114" s="3">
        <f>HLOOKUP(P$5,[1]非R能力!$B$8:$F$558,$C1114+1,0)</f>
        <v>174974.60620797574</v>
      </c>
      <c r="Q1114" s="3">
        <f>HLOOKUP(Q$5,[1]非R能力!$B$8:$F$558,$C1114+1,0)</f>
        <v>96337.597223262492</v>
      </c>
      <c r="R1114" s="3">
        <f>HLOOKUP(R$5,[1]非R能力!$B$8:$F$558,$C1114+1,0)</f>
        <v>29224.310420363567</v>
      </c>
      <c r="S1114" s="3">
        <f>HLOOKUP(S$5,[1]非R能力!$B$8:$F$558,$C1114+1,0)</f>
        <v>39280.551754614862</v>
      </c>
      <c r="T1114" s="3">
        <f>INDEX([1]非R能力!$H$9:$H$558,D1114)</f>
        <v>33800.883686214183</v>
      </c>
      <c r="U1114" s="3">
        <f>IF(E1114="小怪",0,IF(INDEX([1]非R能力!$FK$9:$FK$558,C1114)=0,0,10))</f>
        <v>0</v>
      </c>
      <c r="V1114" s="3">
        <f>IF(E1114="小怪",0,IF(INDEX([1]非R能力!$FH$9:$FH$558,C1114)=0,0,5000))</f>
        <v>0</v>
      </c>
      <c r="W1114" s="3">
        <f>HLOOKUP(W$5,[2]人物技能基础!$O$3:$Q$553,$C1114+1,0)</f>
        <v>3.637142857142857</v>
      </c>
      <c r="X1114" s="3">
        <f>HLOOKUP(X$5,[2]人物技能基础!$O$3:$Q$553,$C1114+1,0)</f>
        <v>2.0186428571428574</v>
      </c>
      <c r="Y1114" s="3">
        <f>HLOOKUP(Y$5,[2]人物技能基础!$O$3:$Q$553,$C1114+1,0)</f>
        <v>99.964285714285708</v>
      </c>
      <c r="Z1114" s="3">
        <f t="shared" si="103"/>
        <v>929069</v>
      </c>
      <c r="AA1114" s="3">
        <f t="shared" si="104"/>
        <v>19267</v>
      </c>
      <c r="AB1114" s="3">
        <f t="shared" si="105"/>
        <v>0</v>
      </c>
      <c r="AC1114" s="3">
        <f t="shared" si="106"/>
        <v>39280</v>
      </c>
      <c r="AD1114" s="3">
        <f t="shared" si="107"/>
        <v>29224</v>
      </c>
    </row>
    <row r="1115" spans="1:30" x14ac:dyDescent="0.15">
      <c r="A1115" s="3">
        <v>1110</v>
      </c>
      <c r="B1115" s="3" t="str">
        <f t="shared" si="102"/>
        <v>关卡1110小怪</v>
      </c>
      <c r="C1115" s="3">
        <f>INDEX([3]关卡!$J$19:$J$2018,A1115)</f>
        <v>403</v>
      </c>
      <c r="D1115" s="3">
        <f>INDEX([3]关卡!$N$19:$N$2018,A1115)</f>
        <v>403</v>
      </c>
      <c r="E1115" s="3" t="s">
        <v>24</v>
      </c>
      <c r="F1115" s="3" t="s">
        <v>26</v>
      </c>
      <c r="G1115" s="3">
        <v>3</v>
      </c>
      <c r="H1115" s="3">
        <v>0</v>
      </c>
      <c r="I1115" s="3">
        <v>0</v>
      </c>
      <c r="J1115" s="4">
        <v>1</v>
      </c>
      <c r="K1115" s="4">
        <v>1</v>
      </c>
      <c r="L1115" s="4">
        <v>2</v>
      </c>
      <c r="M1115" s="3">
        <v>15</v>
      </c>
      <c r="N1115" s="3">
        <v>2</v>
      </c>
      <c r="O1115" s="3">
        <f>HLOOKUP(O$5,[1]非R能力!$B$8:$F$558,$C1115+1,0)</f>
        <v>1202400.8758378078</v>
      </c>
      <c r="P1115" s="3">
        <f>HLOOKUP(P$5,[1]非R能力!$B$8:$F$558,$C1115+1,0)</f>
        <v>174974.60620797574</v>
      </c>
      <c r="Q1115" s="3">
        <f>HLOOKUP(Q$5,[1]非R能力!$B$8:$F$558,$C1115+1,0)</f>
        <v>96337.597223262492</v>
      </c>
      <c r="R1115" s="3">
        <f>HLOOKUP(R$5,[1]非R能力!$B$8:$F$558,$C1115+1,0)</f>
        <v>29224.310420363567</v>
      </c>
      <c r="S1115" s="3">
        <f>HLOOKUP(S$5,[1]非R能力!$B$8:$F$558,$C1115+1,0)</f>
        <v>39280.551754614862</v>
      </c>
      <c r="T1115" s="3">
        <f>INDEX([1]非R能力!$H$9:$H$558,D1115)</f>
        <v>33800.883686214183</v>
      </c>
      <c r="U1115" s="3">
        <f>IF(E1115="小怪",0,IF(INDEX([1]非R能力!$FK$9:$FK$558,C1115)=0,0,10))</f>
        <v>0</v>
      </c>
      <c r="V1115" s="3">
        <f>IF(E1115="小怪",0,IF(INDEX([1]非R能力!$FH$9:$FH$558,C1115)=0,0,5000))</f>
        <v>0</v>
      </c>
      <c r="W1115" s="3">
        <f>HLOOKUP(W$5,[2]人物技能基础!$O$3:$Q$553,$C1115+1,0)</f>
        <v>3.637142857142857</v>
      </c>
      <c r="X1115" s="3">
        <f>HLOOKUP(X$5,[2]人物技能基础!$O$3:$Q$553,$C1115+1,0)</f>
        <v>2.0186428571428574</v>
      </c>
      <c r="Y1115" s="3">
        <f>HLOOKUP(Y$5,[2]人物技能基础!$O$3:$Q$553,$C1115+1,0)</f>
        <v>99.964285714285708</v>
      </c>
      <c r="Z1115" s="3">
        <f t="shared" si="103"/>
        <v>929069</v>
      </c>
      <c r="AA1115" s="3">
        <f t="shared" si="104"/>
        <v>19267</v>
      </c>
      <c r="AB1115" s="3">
        <f t="shared" si="105"/>
        <v>0</v>
      </c>
      <c r="AC1115" s="3">
        <f t="shared" si="106"/>
        <v>39280</v>
      </c>
      <c r="AD1115" s="3">
        <f t="shared" si="107"/>
        <v>29224</v>
      </c>
    </row>
    <row r="1116" spans="1:30" x14ac:dyDescent="0.15">
      <c r="A1116" s="3">
        <v>1111</v>
      </c>
      <c r="B1116" s="3" t="str">
        <f t="shared" si="102"/>
        <v>关卡1111小怪</v>
      </c>
      <c r="C1116" s="3">
        <f>INDEX([3]关卡!$J$19:$J$2018,A1116)</f>
        <v>403</v>
      </c>
      <c r="D1116" s="3">
        <f>INDEX([3]关卡!$N$19:$N$2018,A1116)</f>
        <v>403</v>
      </c>
      <c r="E1116" s="3" t="s">
        <v>24</v>
      </c>
      <c r="F1116" s="3" t="s">
        <v>26</v>
      </c>
      <c r="G1116" s="3">
        <v>3</v>
      </c>
      <c r="H1116" s="3">
        <v>0</v>
      </c>
      <c r="I1116" s="3">
        <v>0</v>
      </c>
      <c r="J1116" s="4">
        <v>1</v>
      </c>
      <c r="K1116" s="4">
        <v>1</v>
      </c>
      <c r="L1116" s="4">
        <v>2</v>
      </c>
      <c r="M1116" s="3">
        <v>15</v>
      </c>
      <c r="N1116" s="3">
        <v>2</v>
      </c>
      <c r="O1116" s="3">
        <f>HLOOKUP(O$5,[1]非R能力!$B$8:$F$558,$C1116+1,0)</f>
        <v>1202400.8758378078</v>
      </c>
      <c r="P1116" s="3">
        <f>HLOOKUP(P$5,[1]非R能力!$B$8:$F$558,$C1116+1,0)</f>
        <v>174974.60620797574</v>
      </c>
      <c r="Q1116" s="3">
        <f>HLOOKUP(Q$5,[1]非R能力!$B$8:$F$558,$C1116+1,0)</f>
        <v>96337.597223262492</v>
      </c>
      <c r="R1116" s="3">
        <f>HLOOKUP(R$5,[1]非R能力!$B$8:$F$558,$C1116+1,0)</f>
        <v>29224.310420363567</v>
      </c>
      <c r="S1116" s="3">
        <f>HLOOKUP(S$5,[1]非R能力!$B$8:$F$558,$C1116+1,0)</f>
        <v>39280.551754614862</v>
      </c>
      <c r="T1116" s="3">
        <f>INDEX([1]非R能力!$H$9:$H$558,D1116)</f>
        <v>33800.883686214183</v>
      </c>
      <c r="U1116" s="3">
        <f>IF(E1116="小怪",0,IF(INDEX([1]非R能力!$FK$9:$FK$558,C1116)=0,0,10))</f>
        <v>0</v>
      </c>
      <c r="V1116" s="3">
        <f>IF(E1116="小怪",0,IF(INDEX([1]非R能力!$FH$9:$FH$558,C1116)=0,0,5000))</f>
        <v>0</v>
      </c>
      <c r="W1116" s="3">
        <f>HLOOKUP(W$5,[2]人物技能基础!$O$3:$Q$553,$C1116+1,0)</f>
        <v>3.637142857142857</v>
      </c>
      <c r="X1116" s="3">
        <f>HLOOKUP(X$5,[2]人物技能基础!$O$3:$Q$553,$C1116+1,0)</f>
        <v>2.0186428571428574</v>
      </c>
      <c r="Y1116" s="3">
        <f>HLOOKUP(Y$5,[2]人物技能基础!$O$3:$Q$553,$C1116+1,0)</f>
        <v>99.964285714285708</v>
      </c>
      <c r="Z1116" s="3">
        <f t="shared" si="103"/>
        <v>929069</v>
      </c>
      <c r="AA1116" s="3">
        <f t="shared" si="104"/>
        <v>19267</v>
      </c>
      <c r="AB1116" s="3">
        <f t="shared" si="105"/>
        <v>0</v>
      </c>
      <c r="AC1116" s="3">
        <f t="shared" si="106"/>
        <v>39280</v>
      </c>
      <c r="AD1116" s="3">
        <f t="shared" si="107"/>
        <v>29224</v>
      </c>
    </row>
    <row r="1117" spans="1:30" x14ac:dyDescent="0.15">
      <c r="A1117" s="3">
        <v>1112</v>
      </c>
      <c r="B1117" s="3" t="str">
        <f t="shared" si="102"/>
        <v>关卡1112小怪</v>
      </c>
      <c r="C1117" s="3">
        <f>INDEX([3]关卡!$J$19:$J$2018,A1117)</f>
        <v>404</v>
      </c>
      <c r="D1117" s="3">
        <f>INDEX([3]关卡!$N$19:$N$2018,A1117)</f>
        <v>404</v>
      </c>
      <c r="E1117" s="3" t="s">
        <v>24</v>
      </c>
      <c r="F1117" s="3" t="s">
        <v>26</v>
      </c>
      <c r="G1117" s="3">
        <v>3</v>
      </c>
      <c r="H1117" s="3">
        <v>0</v>
      </c>
      <c r="I1117" s="3">
        <v>0</v>
      </c>
      <c r="J1117" s="4">
        <v>1</v>
      </c>
      <c r="K1117" s="4">
        <v>1</v>
      </c>
      <c r="L1117" s="4">
        <v>2</v>
      </c>
      <c r="M1117" s="3">
        <v>15</v>
      </c>
      <c r="N1117" s="3">
        <v>2</v>
      </c>
      <c r="O1117" s="3">
        <f>HLOOKUP(O$5,[1]非R能力!$B$8:$F$558,$C1117+1,0)</f>
        <v>1207775.4982909488</v>
      </c>
      <c r="P1117" s="3">
        <f>HLOOKUP(P$5,[1]非R能力!$B$8:$F$558,$C1117+1,0)</f>
        <v>175592.84260209341</v>
      </c>
      <c r="Q1117" s="3">
        <f>HLOOKUP(Q$5,[1]非R能力!$B$8:$F$558,$C1117+1,0)</f>
        <v>96635.636672280016</v>
      </c>
      <c r="R1117" s="3">
        <f>HLOOKUP(R$5,[1]非R能力!$B$8:$F$558,$C1117+1,0)</f>
        <v>29334.224082279707</v>
      </c>
      <c r="S1117" s="3">
        <f>HLOOKUP(S$5,[1]非R能力!$B$8:$F$558,$C1117+1,0)</f>
        <v>39369.983175621972</v>
      </c>
      <c r="T1117" s="3">
        <f>INDEX([1]非R能力!$H$9:$H$558,D1117)</f>
        <v>33997.794178809163</v>
      </c>
      <c r="U1117" s="3">
        <f>IF(E1117="小怪",0,IF(INDEX([1]非R能力!$FK$9:$FK$558,C1117)=0,0,10))</f>
        <v>0</v>
      </c>
      <c r="V1117" s="3">
        <f>IF(E1117="小怪",0,IF(INDEX([1]非R能力!$FH$9:$FH$558,C1117)=0,0,5000))</f>
        <v>0</v>
      </c>
      <c r="W1117" s="3">
        <f>HLOOKUP(W$5,[2]人物技能基础!$O$3:$Q$553,$C1117+1,0)</f>
        <v>3.637142857142857</v>
      </c>
      <c r="X1117" s="3">
        <f>HLOOKUP(X$5,[2]人物技能基础!$O$3:$Q$553,$C1117+1,0)</f>
        <v>2.0186428571428574</v>
      </c>
      <c r="Y1117" s="3">
        <f>HLOOKUP(Y$5,[2]人物技能基础!$O$3:$Q$553,$C1117+1,0)</f>
        <v>99.964285714285708</v>
      </c>
      <c r="Z1117" s="3">
        <f t="shared" si="103"/>
        <v>932536</v>
      </c>
      <c r="AA1117" s="3">
        <f t="shared" si="104"/>
        <v>19327</v>
      </c>
      <c r="AB1117" s="3">
        <f t="shared" si="105"/>
        <v>0</v>
      </c>
      <c r="AC1117" s="3">
        <f t="shared" si="106"/>
        <v>39369</v>
      </c>
      <c r="AD1117" s="3">
        <f t="shared" si="107"/>
        <v>29334</v>
      </c>
    </row>
    <row r="1118" spans="1:30" x14ac:dyDescent="0.15">
      <c r="A1118" s="3">
        <v>1113</v>
      </c>
      <c r="B1118" s="3" t="str">
        <f t="shared" si="102"/>
        <v>关卡1113小怪</v>
      </c>
      <c r="C1118" s="3">
        <f>INDEX([3]关卡!$J$19:$J$2018,A1118)</f>
        <v>404</v>
      </c>
      <c r="D1118" s="3">
        <f>INDEX([3]关卡!$N$19:$N$2018,A1118)</f>
        <v>404</v>
      </c>
      <c r="E1118" s="3" t="s">
        <v>24</v>
      </c>
      <c r="F1118" s="3" t="s">
        <v>26</v>
      </c>
      <c r="G1118" s="3">
        <v>3</v>
      </c>
      <c r="H1118" s="3">
        <v>0</v>
      </c>
      <c r="I1118" s="3">
        <v>0</v>
      </c>
      <c r="J1118" s="4">
        <v>1</v>
      </c>
      <c r="K1118" s="4">
        <v>1</v>
      </c>
      <c r="L1118" s="4">
        <v>2</v>
      </c>
      <c r="M1118" s="3">
        <v>15</v>
      </c>
      <c r="N1118" s="3">
        <v>2</v>
      </c>
      <c r="O1118" s="3">
        <f>HLOOKUP(O$5,[1]非R能力!$B$8:$F$558,$C1118+1,0)</f>
        <v>1207775.4982909488</v>
      </c>
      <c r="P1118" s="3">
        <f>HLOOKUP(P$5,[1]非R能力!$B$8:$F$558,$C1118+1,0)</f>
        <v>175592.84260209341</v>
      </c>
      <c r="Q1118" s="3">
        <f>HLOOKUP(Q$5,[1]非R能力!$B$8:$F$558,$C1118+1,0)</f>
        <v>96635.636672280016</v>
      </c>
      <c r="R1118" s="3">
        <f>HLOOKUP(R$5,[1]非R能力!$B$8:$F$558,$C1118+1,0)</f>
        <v>29334.224082279707</v>
      </c>
      <c r="S1118" s="3">
        <f>HLOOKUP(S$5,[1]非R能力!$B$8:$F$558,$C1118+1,0)</f>
        <v>39369.983175621972</v>
      </c>
      <c r="T1118" s="3">
        <f>INDEX([1]非R能力!$H$9:$H$558,D1118)</f>
        <v>33997.794178809163</v>
      </c>
      <c r="U1118" s="3">
        <f>IF(E1118="小怪",0,IF(INDEX([1]非R能力!$FK$9:$FK$558,C1118)=0,0,10))</f>
        <v>0</v>
      </c>
      <c r="V1118" s="3">
        <f>IF(E1118="小怪",0,IF(INDEX([1]非R能力!$FH$9:$FH$558,C1118)=0,0,5000))</f>
        <v>0</v>
      </c>
      <c r="W1118" s="3">
        <f>HLOOKUP(W$5,[2]人物技能基础!$O$3:$Q$553,$C1118+1,0)</f>
        <v>3.637142857142857</v>
      </c>
      <c r="X1118" s="3">
        <f>HLOOKUP(X$5,[2]人物技能基础!$O$3:$Q$553,$C1118+1,0)</f>
        <v>2.0186428571428574</v>
      </c>
      <c r="Y1118" s="3">
        <f>HLOOKUP(Y$5,[2]人物技能基础!$O$3:$Q$553,$C1118+1,0)</f>
        <v>99.964285714285708</v>
      </c>
      <c r="Z1118" s="3">
        <f t="shared" si="103"/>
        <v>932536</v>
      </c>
      <c r="AA1118" s="3">
        <f t="shared" si="104"/>
        <v>19327</v>
      </c>
      <c r="AB1118" s="3">
        <f t="shared" si="105"/>
        <v>0</v>
      </c>
      <c r="AC1118" s="3">
        <f t="shared" si="106"/>
        <v>39369</v>
      </c>
      <c r="AD1118" s="3">
        <f t="shared" si="107"/>
        <v>29334</v>
      </c>
    </row>
    <row r="1119" spans="1:30" x14ac:dyDescent="0.15">
      <c r="A1119" s="3">
        <v>1114</v>
      </c>
      <c r="B1119" s="3" t="str">
        <f t="shared" si="102"/>
        <v>关卡1114小怪</v>
      </c>
      <c r="C1119" s="3">
        <f>INDEX([3]关卡!$J$19:$J$2018,A1119)</f>
        <v>404</v>
      </c>
      <c r="D1119" s="3">
        <f>INDEX([3]关卡!$N$19:$N$2018,A1119)</f>
        <v>404</v>
      </c>
      <c r="E1119" s="3" t="s">
        <v>24</v>
      </c>
      <c r="F1119" s="3" t="s">
        <v>26</v>
      </c>
      <c r="G1119" s="3">
        <v>3</v>
      </c>
      <c r="H1119" s="3">
        <v>0</v>
      </c>
      <c r="I1119" s="3">
        <v>0</v>
      </c>
      <c r="J1119" s="4">
        <v>1</v>
      </c>
      <c r="K1119" s="4">
        <v>1</v>
      </c>
      <c r="L1119" s="4">
        <v>2</v>
      </c>
      <c r="M1119" s="3">
        <v>15</v>
      </c>
      <c r="N1119" s="3">
        <v>2</v>
      </c>
      <c r="O1119" s="3">
        <f>HLOOKUP(O$5,[1]非R能力!$B$8:$F$558,$C1119+1,0)</f>
        <v>1207775.4982909488</v>
      </c>
      <c r="P1119" s="3">
        <f>HLOOKUP(P$5,[1]非R能力!$B$8:$F$558,$C1119+1,0)</f>
        <v>175592.84260209341</v>
      </c>
      <c r="Q1119" s="3">
        <f>HLOOKUP(Q$5,[1]非R能力!$B$8:$F$558,$C1119+1,0)</f>
        <v>96635.636672280016</v>
      </c>
      <c r="R1119" s="3">
        <f>HLOOKUP(R$5,[1]非R能力!$B$8:$F$558,$C1119+1,0)</f>
        <v>29334.224082279707</v>
      </c>
      <c r="S1119" s="3">
        <f>HLOOKUP(S$5,[1]非R能力!$B$8:$F$558,$C1119+1,0)</f>
        <v>39369.983175621972</v>
      </c>
      <c r="T1119" s="3">
        <f>INDEX([1]非R能力!$H$9:$H$558,D1119)</f>
        <v>33997.794178809163</v>
      </c>
      <c r="U1119" s="3">
        <f>IF(E1119="小怪",0,IF(INDEX([1]非R能力!$FK$9:$FK$558,C1119)=0,0,10))</f>
        <v>0</v>
      </c>
      <c r="V1119" s="3">
        <f>IF(E1119="小怪",0,IF(INDEX([1]非R能力!$FH$9:$FH$558,C1119)=0,0,5000))</f>
        <v>0</v>
      </c>
      <c r="W1119" s="3">
        <f>HLOOKUP(W$5,[2]人物技能基础!$O$3:$Q$553,$C1119+1,0)</f>
        <v>3.637142857142857</v>
      </c>
      <c r="X1119" s="3">
        <f>HLOOKUP(X$5,[2]人物技能基础!$O$3:$Q$553,$C1119+1,0)</f>
        <v>2.0186428571428574</v>
      </c>
      <c r="Y1119" s="3">
        <f>HLOOKUP(Y$5,[2]人物技能基础!$O$3:$Q$553,$C1119+1,0)</f>
        <v>99.964285714285708</v>
      </c>
      <c r="Z1119" s="3">
        <f t="shared" si="103"/>
        <v>932536</v>
      </c>
      <c r="AA1119" s="3">
        <f t="shared" si="104"/>
        <v>19327</v>
      </c>
      <c r="AB1119" s="3">
        <f t="shared" si="105"/>
        <v>0</v>
      </c>
      <c r="AC1119" s="3">
        <f t="shared" si="106"/>
        <v>39369</v>
      </c>
      <c r="AD1119" s="3">
        <f t="shared" si="107"/>
        <v>29334</v>
      </c>
    </row>
    <row r="1120" spans="1:30" x14ac:dyDescent="0.15">
      <c r="A1120" s="3">
        <v>1115</v>
      </c>
      <c r="B1120" s="3" t="str">
        <f t="shared" si="102"/>
        <v>关卡1115小怪</v>
      </c>
      <c r="C1120" s="3">
        <f>INDEX([3]关卡!$J$19:$J$2018,A1120)</f>
        <v>404</v>
      </c>
      <c r="D1120" s="3">
        <f>INDEX([3]关卡!$N$19:$N$2018,A1120)</f>
        <v>404</v>
      </c>
      <c r="E1120" s="3" t="s">
        <v>24</v>
      </c>
      <c r="F1120" s="3" t="s">
        <v>26</v>
      </c>
      <c r="G1120" s="3">
        <v>3</v>
      </c>
      <c r="H1120" s="3">
        <v>0</v>
      </c>
      <c r="I1120" s="3">
        <v>0</v>
      </c>
      <c r="J1120" s="4">
        <v>1</v>
      </c>
      <c r="K1120" s="4">
        <v>1</v>
      </c>
      <c r="L1120" s="4">
        <v>2</v>
      </c>
      <c r="M1120" s="3">
        <v>15</v>
      </c>
      <c r="N1120" s="3">
        <v>2</v>
      </c>
      <c r="O1120" s="3">
        <f>HLOOKUP(O$5,[1]非R能力!$B$8:$F$558,$C1120+1,0)</f>
        <v>1207775.4982909488</v>
      </c>
      <c r="P1120" s="3">
        <f>HLOOKUP(P$5,[1]非R能力!$B$8:$F$558,$C1120+1,0)</f>
        <v>175592.84260209341</v>
      </c>
      <c r="Q1120" s="3">
        <f>HLOOKUP(Q$5,[1]非R能力!$B$8:$F$558,$C1120+1,0)</f>
        <v>96635.636672280016</v>
      </c>
      <c r="R1120" s="3">
        <f>HLOOKUP(R$5,[1]非R能力!$B$8:$F$558,$C1120+1,0)</f>
        <v>29334.224082279707</v>
      </c>
      <c r="S1120" s="3">
        <f>HLOOKUP(S$5,[1]非R能力!$B$8:$F$558,$C1120+1,0)</f>
        <v>39369.983175621972</v>
      </c>
      <c r="T1120" s="3">
        <f>INDEX([1]非R能力!$H$9:$H$558,D1120)</f>
        <v>33997.794178809163</v>
      </c>
      <c r="U1120" s="3">
        <f>IF(E1120="小怪",0,IF(INDEX([1]非R能力!$FK$9:$FK$558,C1120)=0,0,10))</f>
        <v>0</v>
      </c>
      <c r="V1120" s="3">
        <f>IF(E1120="小怪",0,IF(INDEX([1]非R能力!$FH$9:$FH$558,C1120)=0,0,5000))</f>
        <v>0</v>
      </c>
      <c r="W1120" s="3">
        <f>HLOOKUP(W$5,[2]人物技能基础!$O$3:$Q$553,$C1120+1,0)</f>
        <v>3.637142857142857</v>
      </c>
      <c r="X1120" s="3">
        <f>HLOOKUP(X$5,[2]人物技能基础!$O$3:$Q$553,$C1120+1,0)</f>
        <v>2.0186428571428574</v>
      </c>
      <c r="Y1120" s="3">
        <f>HLOOKUP(Y$5,[2]人物技能基础!$O$3:$Q$553,$C1120+1,0)</f>
        <v>99.964285714285708</v>
      </c>
      <c r="Z1120" s="3">
        <f t="shared" si="103"/>
        <v>932536</v>
      </c>
      <c r="AA1120" s="3">
        <f t="shared" si="104"/>
        <v>19327</v>
      </c>
      <c r="AB1120" s="3">
        <f t="shared" si="105"/>
        <v>0</v>
      </c>
      <c r="AC1120" s="3">
        <f t="shared" si="106"/>
        <v>39369</v>
      </c>
      <c r="AD1120" s="3">
        <f t="shared" si="107"/>
        <v>29334</v>
      </c>
    </row>
    <row r="1121" spans="1:30" x14ac:dyDescent="0.15">
      <c r="A1121" s="3">
        <v>1116</v>
      </c>
      <c r="B1121" s="3" t="str">
        <f t="shared" si="102"/>
        <v>关卡1116小怪</v>
      </c>
      <c r="C1121" s="3">
        <f>INDEX([3]关卡!$J$19:$J$2018,A1121)</f>
        <v>405</v>
      </c>
      <c r="D1121" s="3">
        <f>INDEX([3]关卡!$N$19:$N$2018,A1121)</f>
        <v>405</v>
      </c>
      <c r="E1121" s="3" t="s">
        <v>24</v>
      </c>
      <c r="F1121" s="3" t="s">
        <v>26</v>
      </c>
      <c r="G1121" s="3">
        <v>3</v>
      </c>
      <c r="H1121" s="3">
        <v>0</v>
      </c>
      <c r="I1121" s="3">
        <v>0</v>
      </c>
      <c r="J1121" s="4">
        <v>1</v>
      </c>
      <c r="K1121" s="4">
        <v>1</v>
      </c>
      <c r="L1121" s="4">
        <v>2</v>
      </c>
      <c r="M1121" s="3">
        <v>15</v>
      </c>
      <c r="N1121" s="3">
        <v>2</v>
      </c>
      <c r="O1121" s="3">
        <f>HLOOKUP(O$5,[1]非R能力!$B$8:$F$558,$C1121+1,0)</f>
        <v>1212942.8822476771</v>
      </c>
      <c r="P1121" s="3">
        <f>HLOOKUP(P$5,[1]非R能力!$B$8:$F$558,$C1121+1,0)</f>
        <v>176171.00478469589</v>
      </c>
      <c r="Q1121" s="3">
        <f>HLOOKUP(Q$5,[1]非R能力!$B$8:$F$558,$C1121+1,0)</f>
        <v>96933.777359413594</v>
      </c>
      <c r="R1121" s="3">
        <f>HLOOKUP(R$5,[1]非R能力!$B$8:$F$558,$C1121+1,0)</f>
        <v>29440.671493190013</v>
      </c>
      <c r="S1121" s="3">
        <f>HLOOKUP(S$5,[1]非R能力!$B$8:$F$558,$C1121+1,0)</f>
        <v>39459.454769008589</v>
      </c>
      <c r="T1121" s="3">
        <f>INDEX([1]非R能力!$H$9:$H$558,D1121)</f>
        <v>34195.618066771392</v>
      </c>
      <c r="U1121" s="3">
        <f>IF(E1121="小怪",0,IF(INDEX([1]非R能力!$FK$9:$FK$558,C1121)=0,0,10))</f>
        <v>0</v>
      </c>
      <c r="V1121" s="3">
        <f>IF(E1121="小怪",0,IF(INDEX([1]非R能力!$FH$9:$FH$558,C1121)=0,0,5000))</f>
        <v>0</v>
      </c>
      <c r="W1121" s="3">
        <f>HLOOKUP(W$5,[2]人物技能基础!$O$3:$Q$553,$C1121+1,0)</f>
        <v>3.637142857142857</v>
      </c>
      <c r="X1121" s="3">
        <f>HLOOKUP(X$5,[2]人物技能基础!$O$3:$Q$553,$C1121+1,0)</f>
        <v>2.0186428571428574</v>
      </c>
      <c r="Y1121" s="3">
        <f>HLOOKUP(Y$5,[2]人物技能基础!$O$3:$Q$553,$C1121+1,0)</f>
        <v>99.964285714285708</v>
      </c>
      <c r="Z1121" s="3">
        <f t="shared" si="103"/>
        <v>935812</v>
      </c>
      <c r="AA1121" s="3">
        <f t="shared" si="104"/>
        <v>19386</v>
      </c>
      <c r="AB1121" s="3">
        <f t="shared" si="105"/>
        <v>0</v>
      </c>
      <c r="AC1121" s="3">
        <f t="shared" si="106"/>
        <v>39459</v>
      </c>
      <c r="AD1121" s="3">
        <f t="shared" si="107"/>
        <v>29440</v>
      </c>
    </row>
    <row r="1122" spans="1:30" x14ac:dyDescent="0.15">
      <c r="A1122" s="3">
        <v>1117</v>
      </c>
      <c r="B1122" s="3" t="str">
        <f t="shared" si="102"/>
        <v>关卡1117小怪</v>
      </c>
      <c r="C1122" s="3">
        <f>INDEX([3]关卡!$J$19:$J$2018,A1122)</f>
        <v>405</v>
      </c>
      <c r="D1122" s="3">
        <f>INDEX([3]关卡!$N$19:$N$2018,A1122)</f>
        <v>405</v>
      </c>
      <c r="E1122" s="3" t="s">
        <v>24</v>
      </c>
      <c r="F1122" s="3" t="s">
        <v>26</v>
      </c>
      <c r="G1122" s="3">
        <v>3</v>
      </c>
      <c r="H1122" s="3">
        <v>0</v>
      </c>
      <c r="I1122" s="3">
        <v>0</v>
      </c>
      <c r="J1122" s="4">
        <v>1</v>
      </c>
      <c r="K1122" s="4">
        <v>1</v>
      </c>
      <c r="L1122" s="4">
        <v>2</v>
      </c>
      <c r="M1122" s="3">
        <v>15</v>
      </c>
      <c r="N1122" s="3">
        <v>2</v>
      </c>
      <c r="O1122" s="3">
        <f>HLOOKUP(O$5,[1]非R能力!$B$8:$F$558,$C1122+1,0)</f>
        <v>1212942.8822476771</v>
      </c>
      <c r="P1122" s="3">
        <f>HLOOKUP(P$5,[1]非R能力!$B$8:$F$558,$C1122+1,0)</f>
        <v>176171.00478469589</v>
      </c>
      <c r="Q1122" s="3">
        <f>HLOOKUP(Q$5,[1]非R能力!$B$8:$F$558,$C1122+1,0)</f>
        <v>96933.777359413594</v>
      </c>
      <c r="R1122" s="3">
        <f>HLOOKUP(R$5,[1]非R能力!$B$8:$F$558,$C1122+1,0)</f>
        <v>29440.671493190013</v>
      </c>
      <c r="S1122" s="3">
        <f>HLOOKUP(S$5,[1]非R能力!$B$8:$F$558,$C1122+1,0)</f>
        <v>39459.454769008589</v>
      </c>
      <c r="T1122" s="3">
        <f>INDEX([1]非R能力!$H$9:$H$558,D1122)</f>
        <v>34195.618066771392</v>
      </c>
      <c r="U1122" s="3">
        <f>IF(E1122="小怪",0,IF(INDEX([1]非R能力!$FK$9:$FK$558,C1122)=0,0,10))</f>
        <v>0</v>
      </c>
      <c r="V1122" s="3">
        <f>IF(E1122="小怪",0,IF(INDEX([1]非R能力!$FH$9:$FH$558,C1122)=0,0,5000))</f>
        <v>0</v>
      </c>
      <c r="W1122" s="3">
        <f>HLOOKUP(W$5,[2]人物技能基础!$O$3:$Q$553,$C1122+1,0)</f>
        <v>3.637142857142857</v>
      </c>
      <c r="X1122" s="3">
        <f>HLOOKUP(X$5,[2]人物技能基础!$O$3:$Q$553,$C1122+1,0)</f>
        <v>2.0186428571428574</v>
      </c>
      <c r="Y1122" s="3">
        <f>HLOOKUP(Y$5,[2]人物技能基础!$O$3:$Q$553,$C1122+1,0)</f>
        <v>99.964285714285708</v>
      </c>
      <c r="Z1122" s="3">
        <f t="shared" si="103"/>
        <v>935812</v>
      </c>
      <c r="AA1122" s="3">
        <f t="shared" si="104"/>
        <v>19386</v>
      </c>
      <c r="AB1122" s="3">
        <f t="shared" si="105"/>
        <v>0</v>
      </c>
      <c r="AC1122" s="3">
        <f t="shared" si="106"/>
        <v>39459</v>
      </c>
      <c r="AD1122" s="3">
        <f t="shared" si="107"/>
        <v>29440</v>
      </c>
    </row>
    <row r="1123" spans="1:30" x14ac:dyDescent="0.15">
      <c r="A1123" s="3">
        <v>1118</v>
      </c>
      <c r="B1123" s="3" t="str">
        <f t="shared" si="102"/>
        <v>关卡1118小怪</v>
      </c>
      <c r="C1123" s="3">
        <f>INDEX([3]关卡!$J$19:$J$2018,A1123)</f>
        <v>405</v>
      </c>
      <c r="D1123" s="3">
        <f>INDEX([3]关卡!$N$19:$N$2018,A1123)</f>
        <v>405</v>
      </c>
      <c r="E1123" s="3" t="s">
        <v>24</v>
      </c>
      <c r="F1123" s="3" t="s">
        <v>26</v>
      </c>
      <c r="G1123" s="3">
        <v>3</v>
      </c>
      <c r="H1123" s="3">
        <v>0</v>
      </c>
      <c r="I1123" s="3">
        <v>0</v>
      </c>
      <c r="J1123" s="4">
        <v>1</v>
      </c>
      <c r="K1123" s="4">
        <v>1</v>
      </c>
      <c r="L1123" s="4">
        <v>2</v>
      </c>
      <c r="M1123" s="3">
        <v>15</v>
      </c>
      <c r="N1123" s="3">
        <v>2</v>
      </c>
      <c r="O1123" s="3">
        <f>HLOOKUP(O$5,[1]非R能力!$B$8:$F$558,$C1123+1,0)</f>
        <v>1212942.8822476771</v>
      </c>
      <c r="P1123" s="3">
        <f>HLOOKUP(P$5,[1]非R能力!$B$8:$F$558,$C1123+1,0)</f>
        <v>176171.00478469589</v>
      </c>
      <c r="Q1123" s="3">
        <f>HLOOKUP(Q$5,[1]非R能力!$B$8:$F$558,$C1123+1,0)</f>
        <v>96933.777359413594</v>
      </c>
      <c r="R1123" s="3">
        <f>HLOOKUP(R$5,[1]非R能力!$B$8:$F$558,$C1123+1,0)</f>
        <v>29440.671493190013</v>
      </c>
      <c r="S1123" s="3">
        <f>HLOOKUP(S$5,[1]非R能力!$B$8:$F$558,$C1123+1,0)</f>
        <v>39459.454769008589</v>
      </c>
      <c r="T1123" s="3">
        <f>INDEX([1]非R能力!$H$9:$H$558,D1123)</f>
        <v>34195.618066771392</v>
      </c>
      <c r="U1123" s="3">
        <f>IF(E1123="小怪",0,IF(INDEX([1]非R能力!$FK$9:$FK$558,C1123)=0,0,10))</f>
        <v>0</v>
      </c>
      <c r="V1123" s="3">
        <f>IF(E1123="小怪",0,IF(INDEX([1]非R能力!$FH$9:$FH$558,C1123)=0,0,5000))</f>
        <v>0</v>
      </c>
      <c r="W1123" s="3">
        <f>HLOOKUP(W$5,[2]人物技能基础!$O$3:$Q$553,$C1123+1,0)</f>
        <v>3.637142857142857</v>
      </c>
      <c r="X1123" s="3">
        <f>HLOOKUP(X$5,[2]人物技能基础!$O$3:$Q$553,$C1123+1,0)</f>
        <v>2.0186428571428574</v>
      </c>
      <c r="Y1123" s="3">
        <f>HLOOKUP(Y$5,[2]人物技能基础!$O$3:$Q$553,$C1123+1,0)</f>
        <v>99.964285714285708</v>
      </c>
      <c r="Z1123" s="3">
        <f t="shared" si="103"/>
        <v>935812</v>
      </c>
      <c r="AA1123" s="3">
        <f t="shared" si="104"/>
        <v>19386</v>
      </c>
      <c r="AB1123" s="3">
        <f t="shared" si="105"/>
        <v>0</v>
      </c>
      <c r="AC1123" s="3">
        <f t="shared" si="106"/>
        <v>39459</v>
      </c>
      <c r="AD1123" s="3">
        <f t="shared" si="107"/>
        <v>29440</v>
      </c>
    </row>
    <row r="1124" spans="1:30" x14ac:dyDescent="0.15">
      <c r="A1124" s="3">
        <v>1119</v>
      </c>
      <c r="B1124" s="3" t="str">
        <f t="shared" si="102"/>
        <v>关卡1119小怪</v>
      </c>
      <c r="C1124" s="3">
        <f>INDEX([3]关卡!$J$19:$J$2018,A1124)</f>
        <v>405</v>
      </c>
      <c r="D1124" s="3">
        <f>INDEX([3]关卡!$N$19:$N$2018,A1124)</f>
        <v>405</v>
      </c>
      <c r="E1124" s="3" t="s">
        <v>24</v>
      </c>
      <c r="F1124" s="3" t="s">
        <v>26</v>
      </c>
      <c r="G1124" s="3">
        <v>3</v>
      </c>
      <c r="H1124" s="3">
        <v>0</v>
      </c>
      <c r="I1124" s="3">
        <v>0</v>
      </c>
      <c r="J1124" s="4">
        <v>1</v>
      </c>
      <c r="K1124" s="4">
        <v>1</v>
      </c>
      <c r="L1124" s="4">
        <v>2</v>
      </c>
      <c r="M1124" s="3">
        <v>15</v>
      </c>
      <c r="N1124" s="3">
        <v>2</v>
      </c>
      <c r="O1124" s="3">
        <f>HLOOKUP(O$5,[1]非R能力!$B$8:$F$558,$C1124+1,0)</f>
        <v>1212942.8822476771</v>
      </c>
      <c r="P1124" s="3">
        <f>HLOOKUP(P$5,[1]非R能力!$B$8:$F$558,$C1124+1,0)</f>
        <v>176171.00478469589</v>
      </c>
      <c r="Q1124" s="3">
        <f>HLOOKUP(Q$5,[1]非R能力!$B$8:$F$558,$C1124+1,0)</f>
        <v>96933.777359413594</v>
      </c>
      <c r="R1124" s="3">
        <f>HLOOKUP(R$5,[1]非R能力!$B$8:$F$558,$C1124+1,0)</f>
        <v>29440.671493190013</v>
      </c>
      <c r="S1124" s="3">
        <f>HLOOKUP(S$5,[1]非R能力!$B$8:$F$558,$C1124+1,0)</f>
        <v>39459.454769008589</v>
      </c>
      <c r="T1124" s="3">
        <f>INDEX([1]非R能力!$H$9:$H$558,D1124)</f>
        <v>34195.618066771392</v>
      </c>
      <c r="U1124" s="3">
        <f>IF(E1124="小怪",0,IF(INDEX([1]非R能力!$FK$9:$FK$558,C1124)=0,0,10))</f>
        <v>0</v>
      </c>
      <c r="V1124" s="3">
        <f>IF(E1124="小怪",0,IF(INDEX([1]非R能力!$FH$9:$FH$558,C1124)=0,0,5000))</f>
        <v>0</v>
      </c>
      <c r="W1124" s="3">
        <f>HLOOKUP(W$5,[2]人物技能基础!$O$3:$Q$553,$C1124+1,0)</f>
        <v>3.637142857142857</v>
      </c>
      <c r="X1124" s="3">
        <f>HLOOKUP(X$5,[2]人物技能基础!$O$3:$Q$553,$C1124+1,0)</f>
        <v>2.0186428571428574</v>
      </c>
      <c r="Y1124" s="3">
        <f>HLOOKUP(Y$5,[2]人物技能基础!$O$3:$Q$553,$C1124+1,0)</f>
        <v>99.964285714285708</v>
      </c>
      <c r="Z1124" s="3">
        <f t="shared" si="103"/>
        <v>935812</v>
      </c>
      <c r="AA1124" s="3">
        <f t="shared" si="104"/>
        <v>19386</v>
      </c>
      <c r="AB1124" s="3">
        <f t="shared" si="105"/>
        <v>0</v>
      </c>
      <c r="AC1124" s="3">
        <f t="shared" si="106"/>
        <v>39459</v>
      </c>
      <c r="AD1124" s="3">
        <f t="shared" si="107"/>
        <v>29440</v>
      </c>
    </row>
    <row r="1125" spans="1:30" x14ac:dyDescent="0.15">
      <c r="A1125" s="3">
        <v>1120</v>
      </c>
      <c r="B1125" s="3" t="str">
        <f t="shared" si="102"/>
        <v>关卡1120小怪</v>
      </c>
      <c r="C1125" s="3">
        <f>INDEX([3]关卡!$J$19:$J$2018,A1125)</f>
        <v>406</v>
      </c>
      <c r="D1125" s="3">
        <f>INDEX([3]关卡!$N$19:$N$2018,A1125)</f>
        <v>406</v>
      </c>
      <c r="E1125" s="3" t="s">
        <v>24</v>
      </c>
      <c r="F1125" s="3" t="s">
        <v>26</v>
      </c>
      <c r="G1125" s="3">
        <v>3</v>
      </c>
      <c r="H1125" s="3">
        <v>0</v>
      </c>
      <c r="I1125" s="3">
        <v>0</v>
      </c>
      <c r="J1125" s="4">
        <v>1</v>
      </c>
      <c r="K1125" s="4">
        <v>1</v>
      </c>
      <c r="L1125" s="4">
        <v>2</v>
      </c>
      <c r="M1125" s="3">
        <v>15</v>
      </c>
      <c r="N1125" s="3">
        <v>2</v>
      </c>
      <c r="O1125" s="3">
        <f>HLOOKUP(O$5,[1]非R能力!$B$8:$F$558,$C1125+1,0)</f>
        <v>1218508.3383867056</v>
      </c>
      <c r="P1125" s="3">
        <f>HLOOKUP(P$5,[1]非R能力!$B$8:$F$558,$C1125+1,0)</f>
        <v>176750.2302534187</v>
      </c>
      <c r="Q1125" s="3">
        <f>HLOOKUP(Q$5,[1]非R能力!$B$8:$F$558,$C1125+1,0)</f>
        <v>97234.713569763</v>
      </c>
      <c r="R1125" s="3">
        <f>HLOOKUP(R$5,[1]非R能力!$B$8:$F$558,$C1125+1,0)</f>
        <v>29547.232521317146</v>
      </c>
      <c r="S1125" s="3">
        <f>HLOOKUP(S$5,[1]非R能力!$B$8:$F$558,$C1125+1,0)</f>
        <v>39557.176474519583</v>
      </c>
      <c r="T1125" s="3">
        <f>INDEX([1]非R能力!$H$9:$H$558,D1125)</f>
        <v>34394.358620160005</v>
      </c>
      <c r="U1125" s="3">
        <f>IF(E1125="小怪",0,IF(INDEX([1]非R能力!$FK$9:$FK$558,C1125)=0,0,10))</f>
        <v>0</v>
      </c>
      <c r="V1125" s="3">
        <f>IF(E1125="小怪",0,IF(INDEX([1]非R能力!$FH$9:$FH$558,C1125)=0,0,5000))</f>
        <v>0</v>
      </c>
      <c r="W1125" s="3">
        <f>HLOOKUP(W$5,[2]人物技能基础!$O$3:$Q$553,$C1125+1,0)</f>
        <v>3.637142857142857</v>
      </c>
      <c r="X1125" s="3">
        <f>HLOOKUP(X$5,[2]人物技能基础!$O$3:$Q$553,$C1125+1,0)</f>
        <v>2.0186428571428574</v>
      </c>
      <c r="Y1125" s="3">
        <f>HLOOKUP(Y$5,[2]人物技能基础!$O$3:$Q$553,$C1125+1,0)</f>
        <v>99.964285714285708</v>
      </c>
      <c r="Z1125" s="3">
        <f t="shared" si="103"/>
        <v>939095</v>
      </c>
      <c r="AA1125" s="3">
        <f t="shared" si="104"/>
        <v>19446</v>
      </c>
      <c r="AB1125" s="3">
        <f t="shared" si="105"/>
        <v>0</v>
      </c>
      <c r="AC1125" s="3">
        <f t="shared" si="106"/>
        <v>39557</v>
      </c>
      <c r="AD1125" s="3">
        <f t="shared" si="107"/>
        <v>29547</v>
      </c>
    </row>
    <row r="1126" spans="1:30" x14ac:dyDescent="0.15">
      <c r="A1126" s="3">
        <v>1121</v>
      </c>
      <c r="B1126" s="3" t="str">
        <f t="shared" si="102"/>
        <v>关卡1121小怪</v>
      </c>
      <c r="C1126" s="3">
        <f>INDEX([3]关卡!$J$19:$J$2018,A1126)</f>
        <v>406</v>
      </c>
      <c r="D1126" s="3">
        <f>INDEX([3]关卡!$N$19:$N$2018,A1126)</f>
        <v>406</v>
      </c>
      <c r="E1126" s="3" t="s">
        <v>24</v>
      </c>
      <c r="F1126" s="3" t="s">
        <v>26</v>
      </c>
      <c r="G1126" s="3">
        <v>3</v>
      </c>
      <c r="H1126" s="3">
        <v>0</v>
      </c>
      <c r="I1126" s="3">
        <v>0</v>
      </c>
      <c r="J1126" s="4">
        <v>1</v>
      </c>
      <c r="K1126" s="4">
        <v>1</v>
      </c>
      <c r="L1126" s="4">
        <v>2</v>
      </c>
      <c r="M1126" s="3">
        <v>15</v>
      </c>
      <c r="N1126" s="3">
        <v>2</v>
      </c>
      <c r="O1126" s="3">
        <f>HLOOKUP(O$5,[1]非R能力!$B$8:$F$558,$C1126+1,0)</f>
        <v>1218508.3383867056</v>
      </c>
      <c r="P1126" s="3">
        <f>HLOOKUP(P$5,[1]非R能力!$B$8:$F$558,$C1126+1,0)</f>
        <v>176750.2302534187</v>
      </c>
      <c r="Q1126" s="3">
        <f>HLOOKUP(Q$5,[1]非R能力!$B$8:$F$558,$C1126+1,0)</f>
        <v>97234.713569763</v>
      </c>
      <c r="R1126" s="3">
        <f>HLOOKUP(R$5,[1]非R能力!$B$8:$F$558,$C1126+1,0)</f>
        <v>29547.232521317146</v>
      </c>
      <c r="S1126" s="3">
        <f>HLOOKUP(S$5,[1]非R能力!$B$8:$F$558,$C1126+1,0)</f>
        <v>39557.176474519583</v>
      </c>
      <c r="T1126" s="3">
        <f>INDEX([1]非R能力!$H$9:$H$558,D1126)</f>
        <v>34394.358620160005</v>
      </c>
      <c r="U1126" s="3">
        <f>IF(E1126="小怪",0,IF(INDEX([1]非R能力!$FK$9:$FK$558,C1126)=0,0,10))</f>
        <v>0</v>
      </c>
      <c r="V1126" s="3">
        <f>IF(E1126="小怪",0,IF(INDEX([1]非R能力!$FH$9:$FH$558,C1126)=0,0,5000))</f>
        <v>0</v>
      </c>
      <c r="W1126" s="3">
        <f>HLOOKUP(W$5,[2]人物技能基础!$O$3:$Q$553,$C1126+1,0)</f>
        <v>3.637142857142857</v>
      </c>
      <c r="X1126" s="3">
        <f>HLOOKUP(X$5,[2]人物技能基础!$O$3:$Q$553,$C1126+1,0)</f>
        <v>2.0186428571428574</v>
      </c>
      <c r="Y1126" s="3">
        <f>HLOOKUP(Y$5,[2]人物技能基础!$O$3:$Q$553,$C1126+1,0)</f>
        <v>99.964285714285708</v>
      </c>
      <c r="Z1126" s="3">
        <f t="shared" si="103"/>
        <v>939095</v>
      </c>
      <c r="AA1126" s="3">
        <f t="shared" si="104"/>
        <v>19446</v>
      </c>
      <c r="AB1126" s="3">
        <f t="shared" si="105"/>
        <v>0</v>
      </c>
      <c r="AC1126" s="3">
        <f t="shared" si="106"/>
        <v>39557</v>
      </c>
      <c r="AD1126" s="3">
        <f t="shared" si="107"/>
        <v>29547</v>
      </c>
    </row>
    <row r="1127" spans="1:30" x14ac:dyDescent="0.15">
      <c r="A1127" s="3">
        <v>1122</v>
      </c>
      <c r="B1127" s="3" t="str">
        <f t="shared" si="102"/>
        <v>关卡1122小怪</v>
      </c>
      <c r="C1127" s="3">
        <f>INDEX([3]关卡!$J$19:$J$2018,A1127)</f>
        <v>406</v>
      </c>
      <c r="D1127" s="3">
        <f>INDEX([3]关卡!$N$19:$N$2018,A1127)</f>
        <v>406</v>
      </c>
      <c r="E1127" s="3" t="s">
        <v>24</v>
      </c>
      <c r="F1127" s="3" t="s">
        <v>26</v>
      </c>
      <c r="G1127" s="3">
        <v>3</v>
      </c>
      <c r="H1127" s="3">
        <v>0</v>
      </c>
      <c r="I1127" s="3">
        <v>0</v>
      </c>
      <c r="J1127" s="4">
        <v>1</v>
      </c>
      <c r="K1127" s="4">
        <v>1</v>
      </c>
      <c r="L1127" s="4">
        <v>2</v>
      </c>
      <c r="M1127" s="3">
        <v>15</v>
      </c>
      <c r="N1127" s="3">
        <v>2</v>
      </c>
      <c r="O1127" s="3">
        <f>HLOOKUP(O$5,[1]非R能力!$B$8:$F$558,$C1127+1,0)</f>
        <v>1218508.3383867056</v>
      </c>
      <c r="P1127" s="3">
        <f>HLOOKUP(P$5,[1]非R能力!$B$8:$F$558,$C1127+1,0)</f>
        <v>176750.2302534187</v>
      </c>
      <c r="Q1127" s="3">
        <f>HLOOKUP(Q$5,[1]非R能力!$B$8:$F$558,$C1127+1,0)</f>
        <v>97234.713569763</v>
      </c>
      <c r="R1127" s="3">
        <f>HLOOKUP(R$5,[1]非R能力!$B$8:$F$558,$C1127+1,0)</f>
        <v>29547.232521317146</v>
      </c>
      <c r="S1127" s="3">
        <f>HLOOKUP(S$5,[1]非R能力!$B$8:$F$558,$C1127+1,0)</f>
        <v>39557.176474519583</v>
      </c>
      <c r="T1127" s="3">
        <f>INDEX([1]非R能力!$H$9:$H$558,D1127)</f>
        <v>34394.358620160005</v>
      </c>
      <c r="U1127" s="3">
        <f>IF(E1127="小怪",0,IF(INDEX([1]非R能力!$FK$9:$FK$558,C1127)=0,0,10))</f>
        <v>0</v>
      </c>
      <c r="V1127" s="3">
        <f>IF(E1127="小怪",0,IF(INDEX([1]非R能力!$FH$9:$FH$558,C1127)=0,0,5000))</f>
        <v>0</v>
      </c>
      <c r="W1127" s="3">
        <f>HLOOKUP(W$5,[2]人物技能基础!$O$3:$Q$553,$C1127+1,0)</f>
        <v>3.637142857142857</v>
      </c>
      <c r="X1127" s="3">
        <f>HLOOKUP(X$5,[2]人物技能基础!$O$3:$Q$553,$C1127+1,0)</f>
        <v>2.0186428571428574</v>
      </c>
      <c r="Y1127" s="3">
        <f>HLOOKUP(Y$5,[2]人物技能基础!$O$3:$Q$553,$C1127+1,0)</f>
        <v>99.964285714285708</v>
      </c>
      <c r="Z1127" s="3">
        <f t="shared" si="103"/>
        <v>939095</v>
      </c>
      <c r="AA1127" s="3">
        <f t="shared" si="104"/>
        <v>19446</v>
      </c>
      <c r="AB1127" s="3">
        <f t="shared" si="105"/>
        <v>0</v>
      </c>
      <c r="AC1127" s="3">
        <f t="shared" si="106"/>
        <v>39557</v>
      </c>
      <c r="AD1127" s="3">
        <f t="shared" si="107"/>
        <v>29547</v>
      </c>
    </row>
    <row r="1128" spans="1:30" x14ac:dyDescent="0.15">
      <c r="A1128" s="3">
        <v>1123</v>
      </c>
      <c r="B1128" s="3" t="str">
        <f t="shared" si="102"/>
        <v>关卡1123小怪</v>
      </c>
      <c r="C1128" s="3">
        <f>INDEX([3]关卡!$J$19:$J$2018,A1128)</f>
        <v>406</v>
      </c>
      <c r="D1128" s="3">
        <f>INDEX([3]关卡!$N$19:$N$2018,A1128)</f>
        <v>406</v>
      </c>
      <c r="E1128" s="3" t="s">
        <v>24</v>
      </c>
      <c r="F1128" s="3" t="s">
        <v>26</v>
      </c>
      <c r="G1128" s="3">
        <v>3</v>
      </c>
      <c r="H1128" s="3">
        <v>0</v>
      </c>
      <c r="I1128" s="3">
        <v>0</v>
      </c>
      <c r="J1128" s="4">
        <v>1</v>
      </c>
      <c r="K1128" s="4">
        <v>1</v>
      </c>
      <c r="L1128" s="4">
        <v>2</v>
      </c>
      <c r="M1128" s="3">
        <v>15</v>
      </c>
      <c r="N1128" s="3">
        <v>2</v>
      </c>
      <c r="O1128" s="3">
        <f>HLOOKUP(O$5,[1]非R能力!$B$8:$F$558,$C1128+1,0)</f>
        <v>1218508.3383867056</v>
      </c>
      <c r="P1128" s="3">
        <f>HLOOKUP(P$5,[1]非R能力!$B$8:$F$558,$C1128+1,0)</f>
        <v>176750.2302534187</v>
      </c>
      <c r="Q1128" s="3">
        <f>HLOOKUP(Q$5,[1]非R能力!$B$8:$F$558,$C1128+1,0)</f>
        <v>97234.713569763</v>
      </c>
      <c r="R1128" s="3">
        <f>HLOOKUP(R$5,[1]非R能力!$B$8:$F$558,$C1128+1,0)</f>
        <v>29547.232521317146</v>
      </c>
      <c r="S1128" s="3">
        <f>HLOOKUP(S$5,[1]非R能力!$B$8:$F$558,$C1128+1,0)</f>
        <v>39557.176474519583</v>
      </c>
      <c r="T1128" s="3">
        <f>INDEX([1]非R能力!$H$9:$H$558,D1128)</f>
        <v>34394.358620160005</v>
      </c>
      <c r="U1128" s="3">
        <f>IF(E1128="小怪",0,IF(INDEX([1]非R能力!$FK$9:$FK$558,C1128)=0,0,10))</f>
        <v>0</v>
      </c>
      <c r="V1128" s="3">
        <f>IF(E1128="小怪",0,IF(INDEX([1]非R能力!$FH$9:$FH$558,C1128)=0,0,5000))</f>
        <v>0</v>
      </c>
      <c r="W1128" s="3">
        <f>HLOOKUP(W$5,[2]人物技能基础!$O$3:$Q$553,$C1128+1,0)</f>
        <v>3.637142857142857</v>
      </c>
      <c r="X1128" s="3">
        <f>HLOOKUP(X$5,[2]人物技能基础!$O$3:$Q$553,$C1128+1,0)</f>
        <v>2.0186428571428574</v>
      </c>
      <c r="Y1128" s="3">
        <f>HLOOKUP(Y$5,[2]人物技能基础!$O$3:$Q$553,$C1128+1,0)</f>
        <v>99.964285714285708</v>
      </c>
      <c r="Z1128" s="3">
        <f t="shared" si="103"/>
        <v>939095</v>
      </c>
      <c r="AA1128" s="3">
        <f t="shared" si="104"/>
        <v>19446</v>
      </c>
      <c r="AB1128" s="3">
        <f t="shared" si="105"/>
        <v>0</v>
      </c>
      <c r="AC1128" s="3">
        <f t="shared" si="106"/>
        <v>39557</v>
      </c>
      <c r="AD1128" s="3">
        <f t="shared" si="107"/>
        <v>29547</v>
      </c>
    </row>
    <row r="1129" spans="1:30" x14ac:dyDescent="0.15">
      <c r="A1129" s="3">
        <v>1124</v>
      </c>
      <c r="B1129" s="3" t="str">
        <f t="shared" si="102"/>
        <v>关卡1124小怪</v>
      </c>
      <c r="C1129" s="3">
        <f>INDEX([3]关卡!$J$19:$J$2018,A1129)</f>
        <v>407</v>
      </c>
      <c r="D1129" s="3">
        <f>INDEX([3]关卡!$N$19:$N$2018,A1129)</f>
        <v>407</v>
      </c>
      <c r="E1129" s="3" t="s">
        <v>24</v>
      </c>
      <c r="F1129" s="3" t="s">
        <v>26</v>
      </c>
      <c r="G1129" s="3">
        <v>3</v>
      </c>
      <c r="H1129" s="3">
        <v>0</v>
      </c>
      <c r="I1129" s="3">
        <v>0</v>
      </c>
      <c r="J1129" s="4">
        <v>1</v>
      </c>
      <c r="K1129" s="4">
        <v>1</v>
      </c>
      <c r="L1129" s="4">
        <v>2</v>
      </c>
      <c r="M1129" s="3">
        <v>15</v>
      </c>
      <c r="N1129" s="3">
        <v>2</v>
      </c>
      <c r="O1129" s="3">
        <f>HLOOKUP(O$5,[1]非R能力!$B$8:$F$558,$C1129+1,0)</f>
        <v>1223945.6603766989</v>
      </c>
      <c r="P1129" s="3">
        <f>HLOOKUP(P$5,[1]非R能力!$B$8:$F$558,$C1129+1,0)</f>
        <v>177335.66115070618</v>
      </c>
      <c r="Q1129" s="3">
        <f>HLOOKUP(Q$5,[1]非R能力!$B$8:$F$558,$C1129+1,0)</f>
        <v>97551.773191212633</v>
      </c>
      <c r="R1129" s="3">
        <f>HLOOKUP(R$5,[1]非R能力!$B$8:$F$558,$C1129+1,0)</f>
        <v>29655.060774959191</v>
      </c>
      <c r="S1129" s="3">
        <f>HLOOKUP(S$5,[1]非R能力!$B$8:$F$558,$C1129+1,0)</f>
        <v>39668.151421206851</v>
      </c>
      <c r="T1129" s="3">
        <f>INDEX([1]非R能力!$H$9:$H$558,D1129)</f>
        <v>34594.019115180832</v>
      </c>
      <c r="U1129" s="3">
        <f>IF(E1129="小怪",0,IF(INDEX([1]非R能力!$FK$9:$FK$558,C1129)=0,0,10))</f>
        <v>0</v>
      </c>
      <c r="V1129" s="3">
        <f>IF(E1129="小怪",0,IF(INDEX([1]非R能力!$FH$9:$FH$558,C1129)=0,0,5000))</f>
        <v>0</v>
      </c>
      <c r="W1129" s="3">
        <f>HLOOKUP(W$5,[2]人物技能基础!$O$3:$Q$553,$C1129+1,0)</f>
        <v>3.637142857142857</v>
      </c>
      <c r="X1129" s="3">
        <f>HLOOKUP(X$5,[2]人物技能基础!$O$3:$Q$553,$C1129+1,0)</f>
        <v>2.0186428571428574</v>
      </c>
      <c r="Y1129" s="3">
        <f>HLOOKUP(Y$5,[2]人物技能基础!$O$3:$Q$553,$C1129+1,0)</f>
        <v>99.964285714285708</v>
      </c>
      <c r="Z1129" s="3">
        <f t="shared" si="103"/>
        <v>942411</v>
      </c>
      <c r="AA1129" s="3">
        <f t="shared" si="104"/>
        <v>19510</v>
      </c>
      <c r="AB1129" s="3">
        <f t="shared" si="105"/>
        <v>0</v>
      </c>
      <c r="AC1129" s="3">
        <f t="shared" si="106"/>
        <v>39668</v>
      </c>
      <c r="AD1129" s="3">
        <f t="shared" si="107"/>
        <v>29655</v>
      </c>
    </row>
    <row r="1130" spans="1:30" x14ac:dyDescent="0.15">
      <c r="A1130" s="3">
        <v>1125</v>
      </c>
      <c r="B1130" s="3" t="str">
        <f t="shared" si="102"/>
        <v>关卡1125小怪</v>
      </c>
      <c r="C1130" s="3">
        <f>INDEX([3]关卡!$J$19:$J$2018,A1130)</f>
        <v>407</v>
      </c>
      <c r="D1130" s="3">
        <f>INDEX([3]关卡!$N$19:$N$2018,A1130)</f>
        <v>407</v>
      </c>
      <c r="E1130" s="3" t="s">
        <v>24</v>
      </c>
      <c r="F1130" s="3" t="s">
        <v>26</v>
      </c>
      <c r="G1130" s="3">
        <v>3</v>
      </c>
      <c r="H1130" s="3">
        <v>0</v>
      </c>
      <c r="I1130" s="3">
        <v>0</v>
      </c>
      <c r="J1130" s="4">
        <v>1</v>
      </c>
      <c r="K1130" s="4">
        <v>1</v>
      </c>
      <c r="L1130" s="4">
        <v>2</v>
      </c>
      <c r="M1130" s="3">
        <v>15</v>
      </c>
      <c r="N1130" s="3">
        <v>2</v>
      </c>
      <c r="O1130" s="3">
        <f>HLOOKUP(O$5,[1]非R能力!$B$8:$F$558,$C1130+1,0)</f>
        <v>1223945.6603766989</v>
      </c>
      <c r="P1130" s="3">
        <f>HLOOKUP(P$5,[1]非R能力!$B$8:$F$558,$C1130+1,0)</f>
        <v>177335.66115070618</v>
      </c>
      <c r="Q1130" s="3">
        <f>HLOOKUP(Q$5,[1]非R能力!$B$8:$F$558,$C1130+1,0)</f>
        <v>97551.773191212633</v>
      </c>
      <c r="R1130" s="3">
        <f>HLOOKUP(R$5,[1]非R能力!$B$8:$F$558,$C1130+1,0)</f>
        <v>29655.060774959191</v>
      </c>
      <c r="S1130" s="3">
        <f>HLOOKUP(S$5,[1]非R能力!$B$8:$F$558,$C1130+1,0)</f>
        <v>39668.151421206851</v>
      </c>
      <c r="T1130" s="3">
        <f>INDEX([1]非R能力!$H$9:$H$558,D1130)</f>
        <v>34594.019115180832</v>
      </c>
      <c r="U1130" s="3">
        <f>IF(E1130="小怪",0,IF(INDEX([1]非R能力!$FK$9:$FK$558,C1130)=0,0,10))</f>
        <v>0</v>
      </c>
      <c r="V1130" s="3">
        <f>IF(E1130="小怪",0,IF(INDEX([1]非R能力!$FH$9:$FH$558,C1130)=0,0,5000))</f>
        <v>0</v>
      </c>
      <c r="W1130" s="3">
        <f>HLOOKUP(W$5,[2]人物技能基础!$O$3:$Q$553,$C1130+1,0)</f>
        <v>3.637142857142857</v>
      </c>
      <c r="X1130" s="3">
        <f>HLOOKUP(X$5,[2]人物技能基础!$O$3:$Q$553,$C1130+1,0)</f>
        <v>2.0186428571428574</v>
      </c>
      <c r="Y1130" s="3">
        <f>HLOOKUP(Y$5,[2]人物技能基础!$O$3:$Q$553,$C1130+1,0)</f>
        <v>99.964285714285708</v>
      </c>
      <c r="Z1130" s="3">
        <f t="shared" si="103"/>
        <v>942411</v>
      </c>
      <c r="AA1130" s="3">
        <f t="shared" si="104"/>
        <v>19510</v>
      </c>
      <c r="AB1130" s="3">
        <f t="shared" si="105"/>
        <v>0</v>
      </c>
      <c r="AC1130" s="3">
        <f t="shared" si="106"/>
        <v>39668</v>
      </c>
      <c r="AD1130" s="3">
        <f t="shared" si="107"/>
        <v>29655</v>
      </c>
    </row>
    <row r="1131" spans="1:30" x14ac:dyDescent="0.15">
      <c r="A1131" s="3">
        <v>1126</v>
      </c>
      <c r="B1131" s="3" t="str">
        <f t="shared" si="102"/>
        <v>关卡1126小怪</v>
      </c>
      <c r="C1131" s="3">
        <f>INDEX([3]关卡!$J$19:$J$2018,A1131)</f>
        <v>407</v>
      </c>
      <c r="D1131" s="3">
        <f>INDEX([3]关卡!$N$19:$N$2018,A1131)</f>
        <v>407</v>
      </c>
      <c r="E1131" s="3" t="s">
        <v>24</v>
      </c>
      <c r="F1131" s="3" t="s">
        <v>26</v>
      </c>
      <c r="G1131" s="3">
        <v>3</v>
      </c>
      <c r="H1131" s="3">
        <v>0</v>
      </c>
      <c r="I1131" s="3">
        <v>0</v>
      </c>
      <c r="J1131" s="4">
        <v>1</v>
      </c>
      <c r="K1131" s="4">
        <v>1</v>
      </c>
      <c r="L1131" s="4">
        <v>2</v>
      </c>
      <c r="M1131" s="3">
        <v>15</v>
      </c>
      <c r="N1131" s="3">
        <v>2</v>
      </c>
      <c r="O1131" s="3">
        <f>HLOOKUP(O$5,[1]非R能力!$B$8:$F$558,$C1131+1,0)</f>
        <v>1223945.6603766989</v>
      </c>
      <c r="P1131" s="3">
        <f>HLOOKUP(P$5,[1]非R能力!$B$8:$F$558,$C1131+1,0)</f>
        <v>177335.66115070618</v>
      </c>
      <c r="Q1131" s="3">
        <f>HLOOKUP(Q$5,[1]非R能力!$B$8:$F$558,$C1131+1,0)</f>
        <v>97551.773191212633</v>
      </c>
      <c r="R1131" s="3">
        <f>HLOOKUP(R$5,[1]非R能力!$B$8:$F$558,$C1131+1,0)</f>
        <v>29655.060774959191</v>
      </c>
      <c r="S1131" s="3">
        <f>HLOOKUP(S$5,[1]非R能力!$B$8:$F$558,$C1131+1,0)</f>
        <v>39668.151421206851</v>
      </c>
      <c r="T1131" s="3">
        <f>INDEX([1]非R能力!$H$9:$H$558,D1131)</f>
        <v>34594.019115180832</v>
      </c>
      <c r="U1131" s="3">
        <f>IF(E1131="小怪",0,IF(INDEX([1]非R能力!$FK$9:$FK$558,C1131)=0,0,10))</f>
        <v>0</v>
      </c>
      <c r="V1131" s="3">
        <f>IF(E1131="小怪",0,IF(INDEX([1]非R能力!$FH$9:$FH$558,C1131)=0,0,5000))</f>
        <v>0</v>
      </c>
      <c r="W1131" s="3">
        <f>HLOOKUP(W$5,[2]人物技能基础!$O$3:$Q$553,$C1131+1,0)</f>
        <v>3.637142857142857</v>
      </c>
      <c r="X1131" s="3">
        <f>HLOOKUP(X$5,[2]人物技能基础!$O$3:$Q$553,$C1131+1,0)</f>
        <v>2.0186428571428574</v>
      </c>
      <c r="Y1131" s="3">
        <f>HLOOKUP(Y$5,[2]人物技能基础!$O$3:$Q$553,$C1131+1,0)</f>
        <v>99.964285714285708</v>
      </c>
      <c r="Z1131" s="3">
        <f t="shared" si="103"/>
        <v>942411</v>
      </c>
      <c r="AA1131" s="3">
        <f t="shared" si="104"/>
        <v>19510</v>
      </c>
      <c r="AB1131" s="3">
        <f t="shared" si="105"/>
        <v>0</v>
      </c>
      <c r="AC1131" s="3">
        <f t="shared" si="106"/>
        <v>39668</v>
      </c>
      <c r="AD1131" s="3">
        <f t="shared" si="107"/>
        <v>29655</v>
      </c>
    </row>
    <row r="1132" spans="1:30" x14ac:dyDescent="0.15">
      <c r="A1132" s="3">
        <v>1127</v>
      </c>
      <c r="B1132" s="3" t="str">
        <f t="shared" si="102"/>
        <v>关卡1127小怪</v>
      </c>
      <c r="C1132" s="3">
        <f>INDEX([3]关卡!$J$19:$J$2018,A1132)</f>
        <v>407</v>
      </c>
      <c r="D1132" s="3">
        <f>INDEX([3]关卡!$N$19:$N$2018,A1132)</f>
        <v>407</v>
      </c>
      <c r="E1132" s="3" t="s">
        <v>24</v>
      </c>
      <c r="F1132" s="3" t="s">
        <v>26</v>
      </c>
      <c r="G1132" s="3">
        <v>3</v>
      </c>
      <c r="H1132" s="3">
        <v>0</v>
      </c>
      <c r="I1132" s="3">
        <v>0</v>
      </c>
      <c r="J1132" s="4">
        <v>1</v>
      </c>
      <c r="K1132" s="4">
        <v>1</v>
      </c>
      <c r="L1132" s="4">
        <v>2</v>
      </c>
      <c r="M1132" s="3">
        <v>15</v>
      </c>
      <c r="N1132" s="3">
        <v>2</v>
      </c>
      <c r="O1132" s="3">
        <f>HLOOKUP(O$5,[1]非R能力!$B$8:$F$558,$C1132+1,0)</f>
        <v>1223945.6603766989</v>
      </c>
      <c r="P1132" s="3">
        <f>HLOOKUP(P$5,[1]非R能力!$B$8:$F$558,$C1132+1,0)</f>
        <v>177335.66115070618</v>
      </c>
      <c r="Q1132" s="3">
        <f>HLOOKUP(Q$5,[1]非R能力!$B$8:$F$558,$C1132+1,0)</f>
        <v>97551.773191212633</v>
      </c>
      <c r="R1132" s="3">
        <f>HLOOKUP(R$5,[1]非R能力!$B$8:$F$558,$C1132+1,0)</f>
        <v>29655.060774959191</v>
      </c>
      <c r="S1132" s="3">
        <f>HLOOKUP(S$5,[1]非R能力!$B$8:$F$558,$C1132+1,0)</f>
        <v>39668.151421206851</v>
      </c>
      <c r="T1132" s="3">
        <f>INDEX([1]非R能力!$H$9:$H$558,D1132)</f>
        <v>34594.019115180832</v>
      </c>
      <c r="U1132" s="3">
        <f>IF(E1132="小怪",0,IF(INDEX([1]非R能力!$FK$9:$FK$558,C1132)=0,0,10))</f>
        <v>0</v>
      </c>
      <c r="V1132" s="3">
        <f>IF(E1132="小怪",0,IF(INDEX([1]非R能力!$FH$9:$FH$558,C1132)=0,0,5000))</f>
        <v>0</v>
      </c>
      <c r="W1132" s="3">
        <f>HLOOKUP(W$5,[2]人物技能基础!$O$3:$Q$553,$C1132+1,0)</f>
        <v>3.637142857142857</v>
      </c>
      <c r="X1132" s="3">
        <f>HLOOKUP(X$5,[2]人物技能基础!$O$3:$Q$553,$C1132+1,0)</f>
        <v>2.0186428571428574</v>
      </c>
      <c r="Y1132" s="3">
        <f>HLOOKUP(Y$5,[2]人物技能基础!$O$3:$Q$553,$C1132+1,0)</f>
        <v>99.964285714285708</v>
      </c>
      <c r="Z1132" s="3">
        <f t="shared" si="103"/>
        <v>942411</v>
      </c>
      <c r="AA1132" s="3">
        <f t="shared" si="104"/>
        <v>19510</v>
      </c>
      <c r="AB1132" s="3">
        <f t="shared" si="105"/>
        <v>0</v>
      </c>
      <c r="AC1132" s="3">
        <f t="shared" si="106"/>
        <v>39668</v>
      </c>
      <c r="AD1132" s="3">
        <f t="shared" si="107"/>
        <v>29655</v>
      </c>
    </row>
    <row r="1133" spans="1:30" x14ac:dyDescent="0.15">
      <c r="A1133" s="3">
        <v>1128</v>
      </c>
      <c r="B1133" s="3" t="str">
        <f t="shared" si="102"/>
        <v>关卡1128小怪</v>
      </c>
      <c r="C1133" s="3">
        <f>INDEX([3]关卡!$J$19:$J$2018,A1133)</f>
        <v>408</v>
      </c>
      <c r="D1133" s="3">
        <f>INDEX([3]关卡!$N$19:$N$2018,A1133)</f>
        <v>408</v>
      </c>
      <c r="E1133" s="3" t="s">
        <v>24</v>
      </c>
      <c r="F1133" s="3" t="s">
        <v>26</v>
      </c>
      <c r="G1133" s="3">
        <v>3</v>
      </c>
      <c r="H1133" s="3">
        <v>0</v>
      </c>
      <c r="I1133" s="3">
        <v>0</v>
      </c>
      <c r="J1133" s="4">
        <v>1</v>
      </c>
      <c r="K1133" s="4">
        <v>1</v>
      </c>
      <c r="L1133" s="4">
        <v>2</v>
      </c>
      <c r="M1133" s="3">
        <v>15</v>
      </c>
      <c r="N1133" s="3">
        <v>2</v>
      </c>
      <c r="O1133" s="3">
        <f>HLOOKUP(O$5,[1]非R能力!$B$8:$F$558,$C1133+1,0)</f>
        <v>1229174.5338086856</v>
      </c>
      <c r="P1133" s="3">
        <f>HLOOKUP(P$5,[1]非R能力!$B$8:$F$558,$C1133+1,0)</f>
        <v>178381.37009829754</v>
      </c>
      <c r="Q1133" s="3">
        <f>HLOOKUP(Q$5,[1]非R能力!$B$8:$F$558,$C1133+1,0)</f>
        <v>97852.462170291954</v>
      </c>
      <c r="R1133" s="3">
        <f>HLOOKUP(R$5,[1]非R能力!$B$8:$F$558,$C1133+1,0)</f>
        <v>29766.425318055917</v>
      </c>
      <c r="S1133" s="3">
        <f>HLOOKUP(S$5,[1]非R能力!$B$8:$F$558,$C1133+1,0)</f>
        <v>39759.484368292251</v>
      </c>
      <c r="T1133" s="3">
        <f>INDEX([1]非R能力!$H$9:$H$558,D1133)</f>
        <v>34794.602834186473</v>
      </c>
      <c r="U1133" s="3">
        <f>IF(E1133="小怪",0,IF(INDEX([1]非R能力!$FK$9:$FK$558,C1133)=0,0,10))</f>
        <v>0</v>
      </c>
      <c r="V1133" s="3">
        <f>IF(E1133="小怪",0,IF(INDEX([1]非R能力!$FH$9:$FH$558,C1133)=0,0,5000))</f>
        <v>0</v>
      </c>
      <c r="W1133" s="3">
        <f>HLOOKUP(W$5,[2]人物技能基础!$O$3:$Q$553,$C1133+1,0)</f>
        <v>3.637142857142857</v>
      </c>
      <c r="X1133" s="3">
        <f>HLOOKUP(X$5,[2]人物技能基础!$O$3:$Q$553,$C1133+1,0)</f>
        <v>2.0186428571428574</v>
      </c>
      <c r="Y1133" s="3">
        <f>HLOOKUP(Y$5,[2]人物技能基础!$O$3:$Q$553,$C1133+1,0)</f>
        <v>99.964285714285708</v>
      </c>
      <c r="Z1133" s="3">
        <f t="shared" si="103"/>
        <v>947958</v>
      </c>
      <c r="AA1133" s="3">
        <f t="shared" si="104"/>
        <v>19570</v>
      </c>
      <c r="AB1133" s="3">
        <f t="shared" si="105"/>
        <v>0</v>
      </c>
      <c r="AC1133" s="3">
        <f t="shared" si="106"/>
        <v>39759</v>
      </c>
      <c r="AD1133" s="3">
        <f t="shared" si="107"/>
        <v>29766</v>
      </c>
    </row>
    <row r="1134" spans="1:30" x14ac:dyDescent="0.15">
      <c r="A1134" s="3">
        <v>1129</v>
      </c>
      <c r="B1134" s="3" t="str">
        <f t="shared" si="102"/>
        <v>关卡1129小怪</v>
      </c>
      <c r="C1134" s="3">
        <f>INDEX([3]关卡!$J$19:$J$2018,A1134)</f>
        <v>408</v>
      </c>
      <c r="D1134" s="3">
        <f>INDEX([3]关卡!$N$19:$N$2018,A1134)</f>
        <v>408</v>
      </c>
      <c r="E1134" s="3" t="s">
        <v>24</v>
      </c>
      <c r="F1134" s="3" t="s">
        <v>26</v>
      </c>
      <c r="G1134" s="3">
        <v>3</v>
      </c>
      <c r="H1134" s="3">
        <v>0</v>
      </c>
      <c r="I1134" s="3">
        <v>0</v>
      </c>
      <c r="J1134" s="4">
        <v>1</v>
      </c>
      <c r="K1134" s="4">
        <v>1</v>
      </c>
      <c r="L1134" s="4">
        <v>2</v>
      </c>
      <c r="M1134" s="3">
        <v>15</v>
      </c>
      <c r="N1134" s="3">
        <v>2</v>
      </c>
      <c r="O1134" s="3">
        <f>HLOOKUP(O$5,[1]非R能力!$B$8:$F$558,$C1134+1,0)</f>
        <v>1229174.5338086856</v>
      </c>
      <c r="P1134" s="3">
        <f>HLOOKUP(P$5,[1]非R能力!$B$8:$F$558,$C1134+1,0)</f>
        <v>178381.37009829754</v>
      </c>
      <c r="Q1134" s="3">
        <f>HLOOKUP(Q$5,[1]非R能力!$B$8:$F$558,$C1134+1,0)</f>
        <v>97852.462170291954</v>
      </c>
      <c r="R1134" s="3">
        <f>HLOOKUP(R$5,[1]非R能力!$B$8:$F$558,$C1134+1,0)</f>
        <v>29766.425318055917</v>
      </c>
      <c r="S1134" s="3">
        <f>HLOOKUP(S$5,[1]非R能力!$B$8:$F$558,$C1134+1,0)</f>
        <v>39759.484368292251</v>
      </c>
      <c r="T1134" s="3">
        <f>INDEX([1]非R能力!$H$9:$H$558,D1134)</f>
        <v>34794.602834186473</v>
      </c>
      <c r="U1134" s="3">
        <f>IF(E1134="小怪",0,IF(INDEX([1]非R能力!$FK$9:$FK$558,C1134)=0,0,10))</f>
        <v>0</v>
      </c>
      <c r="V1134" s="3">
        <f>IF(E1134="小怪",0,IF(INDEX([1]非R能力!$FH$9:$FH$558,C1134)=0,0,5000))</f>
        <v>0</v>
      </c>
      <c r="W1134" s="3">
        <f>HLOOKUP(W$5,[2]人物技能基础!$O$3:$Q$553,$C1134+1,0)</f>
        <v>3.637142857142857</v>
      </c>
      <c r="X1134" s="3">
        <f>HLOOKUP(X$5,[2]人物技能基础!$O$3:$Q$553,$C1134+1,0)</f>
        <v>2.0186428571428574</v>
      </c>
      <c r="Y1134" s="3">
        <f>HLOOKUP(Y$5,[2]人物技能基础!$O$3:$Q$553,$C1134+1,0)</f>
        <v>99.964285714285708</v>
      </c>
      <c r="Z1134" s="3">
        <f t="shared" si="103"/>
        <v>947958</v>
      </c>
      <c r="AA1134" s="3">
        <f t="shared" si="104"/>
        <v>19570</v>
      </c>
      <c r="AB1134" s="3">
        <f t="shared" si="105"/>
        <v>0</v>
      </c>
      <c r="AC1134" s="3">
        <f t="shared" si="106"/>
        <v>39759</v>
      </c>
      <c r="AD1134" s="3">
        <f t="shared" si="107"/>
        <v>29766</v>
      </c>
    </row>
    <row r="1135" spans="1:30" x14ac:dyDescent="0.15">
      <c r="A1135" s="3">
        <v>1130</v>
      </c>
      <c r="B1135" s="3" t="str">
        <f t="shared" si="102"/>
        <v>关卡1130小怪</v>
      </c>
      <c r="C1135" s="3">
        <f>INDEX([3]关卡!$J$19:$J$2018,A1135)</f>
        <v>408</v>
      </c>
      <c r="D1135" s="3">
        <f>INDEX([3]关卡!$N$19:$N$2018,A1135)</f>
        <v>408</v>
      </c>
      <c r="E1135" s="3" t="s">
        <v>24</v>
      </c>
      <c r="F1135" s="3" t="s">
        <v>26</v>
      </c>
      <c r="G1135" s="3">
        <v>3</v>
      </c>
      <c r="H1135" s="3">
        <v>0</v>
      </c>
      <c r="I1135" s="3">
        <v>0</v>
      </c>
      <c r="J1135" s="4">
        <v>1</v>
      </c>
      <c r="K1135" s="4">
        <v>1</v>
      </c>
      <c r="L1135" s="4">
        <v>2</v>
      </c>
      <c r="M1135" s="3">
        <v>15</v>
      </c>
      <c r="N1135" s="3">
        <v>2</v>
      </c>
      <c r="O1135" s="3">
        <f>HLOOKUP(O$5,[1]非R能力!$B$8:$F$558,$C1135+1,0)</f>
        <v>1229174.5338086856</v>
      </c>
      <c r="P1135" s="3">
        <f>HLOOKUP(P$5,[1]非R能力!$B$8:$F$558,$C1135+1,0)</f>
        <v>178381.37009829754</v>
      </c>
      <c r="Q1135" s="3">
        <f>HLOOKUP(Q$5,[1]非R能力!$B$8:$F$558,$C1135+1,0)</f>
        <v>97852.462170291954</v>
      </c>
      <c r="R1135" s="3">
        <f>HLOOKUP(R$5,[1]非R能力!$B$8:$F$558,$C1135+1,0)</f>
        <v>29766.425318055917</v>
      </c>
      <c r="S1135" s="3">
        <f>HLOOKUP(S$5,[1]非R能力!$B$8:$F$558,$C1135+1,0)</f>
        <v>39759.484368292251</v>
      </c>
      <c r="T1135" s="3">
        <f>INDEX([1]非R能力!$H$9:$H$558,D1135)</f>
        <v>34794.602834186473</v>
      </c>
      <c r="U1135" s="3">
        <f>IF(E1135="小怪",0,IF(INDEX([1]非R能力!$FK$9:$FK$558,C1135)=0,0,10))</f>
        <v>0</v>
      </c>
      <c r="V1135" s="3">
        <f>IF(E1135="小怪",0,IF(INDEX([1]非R能力!$FH$9:$FH$558,C1135)=0,0,5000))</f>
        <v>0</v>
      </c>
      <c r="W1135" s="3">
        <f>HLOOKUP(W$5,[2]人物技能基础!$O$3:$Q$553,$C1135+1,0)</f>
        <v>3.637142857142857</v>
      </c>
      <c r="X1135" s="3">
        <f>HLOOKUP(X$5,[2]人物技能基础!$O$3:$Q$553,$C1135+1,0)</f>
        <v>2.0186428571428574</v>
      </c>
      <c r="Y1135" s="3">
        <f>HLOOKUP(Y$5,[2]人物技能基础!$O$3:$Q$553,$C1135+1,0)</f>
        <v>99.964285714285708</v>
      </c>
      <c r="Z1135" s="3">
        <f t="shared" si="103"/>
        <v>947958</v>
      </c>
      <c r="AA1135" s="3">
        <f t="shared" si="104"/>
        <v>19570</v>
      </c>
      <c r="AB1135" s="3">
        <f t="shared" si="105"/>
        <v>0</v>
      </c>
      <c r="AC1135" s="3">
        <f t="shared" si="106"/>
        <v>39759</v>
      </c>
      <c r="AD1135" s="3">
        <f t="shared" si="107"/>
        <v>29766</v>
      </c>
    </row>
    <row r="1136" spans="1:30" x14ac:dyDescent="0.15">
      <c r="A1136" s="3">
        <v>1131</v>
      </c>
      <c r="B1136" s="3" t="str">
        <f t="shared" si="102"/>
        <v>关卡1131小怪</v>
      </c>
      <c r="C1136" s="3">
        <f>INDEX([3]关卡!$J$19:$J$2018,A1136)</f>
        <v>409</v>
      </c>
      <c r="D1136" s="3">
        <f>INDEX([3]关卡!$N$19:$N$2018,A1136)</f>
        <v>409</v>
      </c>
      <c r="E1136" s="3" t="s">
        <v>24</v>
      </c>
      <c r="F1136" s="3" t="s">
        <v>26</v>
      </c>
      <c r="G1136" s="3">
        <v>3</v>
      </c>
      <c r="H1136" s="3">
        <v>0</v>
      </c>
      <c r="I1136" s="3">
        <v>0</v>
      </c>
      <c r="J1136" s="4">
        <v>1</v>
      </c>
      <c r="K1136" s="4">
        <v>1</v>
      </c>
      <c r="L1136" s="4">
        <v>2</v>
      </c>
      <c r="M1136" s="3">
        <v>15</v>
      </c>
      <c r="N1136" s="3">
        <v>2</v>
      </c>
      <c r="O1136" s="3">
        <f>HLOOKUP(O$5,[1]非R能力!$B$8:$F$558,$C1136+1,0)</f>
        <v>1234701.9593570223</v>
      </c>
      <c r="P1136" s="3">
        <f>HLOOKUP(P$5,[1]非R能力!$B$8:$F$558,$C1136+1,0)</f>
        <v>179416.0188244301</v>
      </c>
      <c r="Q1136" s="3">
        <f>HLOOKUP(Q$5,[1]非R能力!$B$8:$F$558,$C1136+1,0)</f>
        <v>98158.595712961367</v>
      </c>
      <c r="R1136" s="3">
        <f>HLOOKUP(R$5,[1]非R能力!$B$8:$F$558,$C1136+1,0)</f>
        <v>29876.97998916954</v>
      </c>
      <c r="S1136" s="3">
        <f>HLOOKUP(S$5,[1]非R能力!$B$8:$F$558,$C1136+1,0)</f>
        <v>39854.373466007099</v>
      </c>
      <c r="T1136" s="3">
        <f>INDEX([1]非R能力!$H$9:$H$558,D1136)</f>
        <v>34996.113065676247</v>
      </c>
      <c r="U1136" s="3">
        <f>IF(E1136="小怪",0,IF(INDEX([1]非R能力!$FK$9:$FK$558,C1136)=0,0,10))</f>
        <v>0</v>
      </c>
      <c r="V1136" s="3">
        <f>IF(E1136="小怪",0,IF(INDEX([1]非R能力!$FH$9:$FH$558,C1136)=0,0,5000))</f>
        <v>0</v>
      </c>
      <c r="W1136" s="3">
        <f>HLOOKUP(W$5,[2]人物技能基础!$O$3:$Q$553,$C1136+1,0)</f>
        <v>3.637142857142857</v>
      </c>
      <c r="X1136" s="3">
        <f>HLOOKUP(X$5,[2]人物技能基础!$O$3:$Q$553,$C1136+1,0)</f>
        <v>2.0186428571428574</v>
      </c>
      <c r="Y1136" s="3">
        <f>HLOOKUP(Y$5,[2]人物技能基础!$O$3:$Q$553,$C1136+1,0)</f>
        <v>99.964285714285708</v>
      </c>
      <c r="Z1136" s="3">
        <f t="shared" si="103"/>
        <v>953455</v>
      </c>
      <c r="AA1136" s="3">
        <f t="shared" si="104"/>
        <v>19631</v>
      </c>
      <c r="AB1136" s="3">
        <f t="shared" si="105"/>
        <v>0</v>
      </c>
      <c r="AC1136" s="3">
        <f t="shared" si="106"/>
        <v>39854</v>
      </c>
      <c r="AD1136" s="3">
        <f t="shared" si="107"/>
        <v>29876</v>
      </c>
    </row>
    <row r="1137" spans="1:30" x14ac:dyDescent="0.15">
      <c r="A1137" s="3">
        <v>1132</v>
      </c>
      <c r="B1137" s="3" t="str">
        <f t="shared" si="102"/>
        <v>关卡1132小怪</v>
      </c>
      <c r="C1137" s="3">
        <f>INDEX([3]关卡!$J$19:$J$2018,A1137)</f>
        <v>409</v>
      </c>
      <c r="D1137" s="3">
        <f>INDEX([3]关卡!$N$19:$N$2018,A1137)</f>
        <v>409</v>
      </c>
      <c r="E1137" s="3" t="s">
        <v>24</v>
      </c>
      <c r="F1137" s="3" t="s">
        <v>26</v>
      </c>
      <c r="G1137" s="3">
        <v>3</v>
      </c>
      <c r="H1137" s="3">
        <v>0</v>
      </c>
      <c r="I1137" s="3">
        <v>0</v>
      </c>
      <c r="J1137" s="4">
        <v>1</v>
      </c>
      <c r="K1137" s="4">
        <v>1</v>
      </c>
      <c r="L1137" s="4">
        <v>2</v>
      </c>
      <c r="M1137" s="3">
        <v>15</v>
      </c>
      <c r="N1137" s="3">
        <v>2</v>
      </c>
      <c r="O1137" s="3">
        <f>HLOOKUP(O$5,[1]非R能力!$B$8:$F$558,$C1137+1,0)</f>
        <v>1234701.9593570223</v>
      </c>
      <c r="P1137" s="3">
        <f>HLOOKUP(P$5,[1]非R能力!$B$8:$F$558,$C1137+1,0)</f>
        <v>179416.0188244301</v>
      </c>
      <c r="Q1137" s="3">
        <f>HLOOKUP(Q$5,[1]非R能力!$B$8:$F$558,$C1137+1,0)</f>
        <v>98158.595712961367</v>
      </c>
      <c r="R1137" s="3">
        <f>HLOOKUP(R$5,[1]非R能力!$B$8:$F$558,$C1137+1,0)</f>
        <v>29876.97998916954</v>
      </c>
      <c r="S1137" s="3">
        <f>HLOOKUP(S$5,[1]非R能力!$B$8:$F$558,$C1137+1,0)</f>
        <v>39854.373466007099</v>
      </c>
      <c r="T1137" s="3">
        <f>INDEX([1]非R能力!$H$9:$H$558,D1137)</f>
        <v>34996.113065676247</v>
      </c>
      <c r="U1137" s="3">
        <f>IF(E1137="小怪",0,IF(INDEX([1]非R能力!$FK$9:$FK$558,C1137)=0,0,10))</f>
        <v>0</v>
      </c>
      <c r="V1137" s="3">
        <f>IF(E1137="小怪",0,IF(INDEX([1]非R能力!$FH$9:$FH$558,C1137)=0,0,5000))</f>
        <v>0</v>
      </c>
      <c r="W1137" s="3">
        <f>HLOOKUP(W$5,[2]人物技能基础!$O$3:$Q$553,$C1137+1,0)</f>
        <v>3.637142857142857</v>
      </c>
      <c r="X1137" s="3">
        <f>HLOOKUP(X$5,[2]人物技能基础!$O$3:$Q$553,$C1137+1,0)</f>
        <v>2.0186428571428574</v>
      </c>
      <c r="Y1137" s="3">
        <f>HLOOKUP(Y$5,[2]人物技能基础!$O$3:$Q$553,$C1137+1,0)</f>
        <v>99.964285714285708</v>
      </c>
      <c r="Z1137" s="3">
        <f t="shared" si="103"/>
        <v>953455</v>
      </c>
      <c r="AA1137" s="3">
        <f t="shared" si="104"/>
        <v>19631</v>
      </c>
      <c r="AB1137" s="3">
        <f t="shared" si="105"/>
        <v>0</v>
      </c>
      <c r="AC1137" s="3">
        <f t="shared" si="106"/>
        <v>39854</v>
      </c>
      <c r="AD1137" s="3">
        <f t="shared" si="107"/>
        <v>29876</v>
      </c>
    </row>
    <row r="1138" spans="1:30" x14ac:dyDescent="0.15">
      <c r="A1138" s="3">
        <v>1133</v>
      </c>
      <c r="B1138" s="3" t="str">
        <f t="shared" si="102"/>
        <v>关卡1133小怪</v>
      </c>
      <c r="C1138" s="3">
        <f>INDEX([3]关卡!$J$19:$J$2018,A1138)</f>
        <v>409</v>
      </c>
      <c r="D1138" s="3">
        <f>INDEX([3]关卡!$N$19:$N$2018,A1138)</f>
        <v>409</v>
      </c>
      <c r="E1138" s="3" t="s">
        <v>24</v>
      </c>
      <c r="F1138" s="3" t="s">
        <v>26</v>
      </c>
      <c r="G1138" s="3">
        <v>3</v>
      </c>
      <c r="H1138" s="3">
        <v>0</v>
      </c>
      <c r="I1138" s="3">
        <v>0</v>
      </c>
      <c r="J1138" s="4">
        <v>1</v>
      </c>
      <c r="K1138" s="4">
        <v>1</v>
      </c>
      <c r="L1138" s="4">
        <v>2</v>
      </c>
      <c r="M1138" s="3">
        <v>15</v>
      </c>
      <c r="N1138" s="3">
        <v>2</v>
      </c>
      <c r="O1138" s="3">
        <f>HLOOKUP(O$5,[1]非R能力!$B$8:$F$558,$C1138+1,0)</f>
        <v>1234701.9593570223</v>
      </c>
      <c r="P1138" s="3">
        <f>HLOOKUP(P$5,[1]非R能力!$B$8:$F$558,$C1138+1,0)</f>
        <v>179416.0188244301</v>
      </c>
      <c r="Q1138" s="3">
        <f>HLOOKUP(Q$5,[1]非R能力!$B$8:$F$558,$C1138+1,0)</f>
        <v>98158.595712961367</v>
      </c>
      <c r="R1138" s="3">
        <f>HLOOKUP(R$5,[1]非R能力!$B$8:$F$558,$C1138+1,0)</f>
        <v>29876.97998916954</v>
      </c>
      <c r="S1138" s="3">
        <f>HLOOKUP(S$5,[1]非R能力!$B$8:$F$558,$C1138+1,0)</f>
        <v>39854.373466007099</v>
      </c>
      <c r="T1138" s="3">
        <f>INDEX([1]非R能力!$H$9:$H$558,D1138)</f>
        <v>34996.113065676247</v>
      </c>
      <c r="U1138" s="3">
        <f>IF(E1138="小怪",0,IF(INDEX([1]非R能力!$FK$9:$FK$558,C1138)=0,0,10))</f>
        <v>0</v>
      </c>
      <c r="V1138" s="3">
        <f>IF(E1138="小怪",0,IF(INDEX([1]非R能力!$FH$9:$FH$558,C1138)=0,0,5000))</f>
        <v>0</v>
      </c>
      <c r="W1138" s="3">
        <f>HLOOKUP(W$5,[2]人物技能基础!$O$3:$Q$553,$C1138+1,0)</f>
        <v>3.637142857142857</v>
      </c>
      <c r="X1138" s="3">
        <f>HLOOKUP(X$5,[2]人物技能基础!$O$3:$Q$553,$C1138+1,0)</f>
        <v>2.0186428571428574</v>
      </c>
      <c r="Y1138" s="3">
        <f>HLOOKUP(Y$5,[2]人物技能基础!$O$3:$Q$553,$C1138+1,0)</f>
        <v>99.964285714285708</v>
      </c>
      <c r="Z1138" s="3">
        <f t="shared" si="103"/>
        <v>953455</v>
      </c>
      <c r="AA1138" s="3">
        <f t="shared" si="104"/>
        <v>19631</v>
      </c>
      <c r="AB1138" s="3">
        <f t="shared" si="105"/>
        <v>0</v>
      </c>
      <c r="AC1138" s="3">
        <f t="shared" si="106"/>
        <v>39854</v>
      </c>
      <c r="AD1138" s="3">
        <f t="shared" si="107"/>
        <v>29876</v>
      </c>
    </row>
    <row r="1139" spans="1:30" x14ac:dyDescent="0.15">
      <c r="A1139" s="3">
        <v>1134</v>
      </c>
      <c r="B1139" s="3" t="str">
        <f t="shared" si="102"/>
        <v>关卡1134小怪</v>
      </c>
      <c r="C1139" s="3">
        <f>INDEX([3]关卡!$J$19:$J$2018,A1139)</f>
        <v>409</v>
      </c>
      <c r="D1139" s="3">
        <f>INDEX([3]关卡!$N$19:$N$2018,A1139)</f>
        <v>409</v>
      </c>
      <c r="E1139" s="3" t="s">
        <v>24</v>
      </c>
      <c r="F1139" s="3" t="s">
        <v>26</v>
      </c>
      <c r="G1139" s="3">
        <v>3</v>
      </c>
      <c r="H1139" s="3">
        <v>0</v>
      </c>
      <c r="I1139" s="3">
        <v>0</v>
      </c>
      <c r="J1139" s="4">
        <v>1</v>
      </c>
      <c r="K1139" s="4">
        <v>1</v>
      </c>
      <c r="L1139" s="4">
        <v>2</v>
      </c>
      <c r="M1139" s="3">
        <v>15</v>
      </c>
      <c r="N1139" s="3">
        <v>2</v>
      </c>
      <c r="O1139" s="3">
        <f>HLOOKUP(O$5,[1]非R能力!$B$8:$F$558,$C1139+1,0)</f>
        <v>1234701.9593570223</v>
      </c>
      <c r="P1139" s="3">
        <f>HLOOKUP(P$5,[1]非R能力!$B$8:$F$558,$C1139+1,0)</f>
        <v>179416.0188244301</v>
      </c>
      <c r="Q1139" s="3">
        <f>HLOOKUP(Q$5,[1]非R能力!$B$8:$F$558,$C1139+1,0)</f>
        <v>98158.595712961367</v>
      </c>
      <c r="R1139" s="3">
        <f>HLOOKUP(R$5,[1]非R能力!$B$8:$F$558,$C1139+1,0)</f>
        <v>29876.97998916954</v>
      </c>
      <c r="S1139" s="3">
        <f>HLOOKUP(S$5,[1]非R能力!$B$8:$F$558,$C1139+1,0)</f>
        <v>39854.373466007099</v>
      </c>
      <c r="T1139" s="3">
        <f>INDEX([1]非R能力!$H$9:$H$558,D1139)</f>
        <v>34996.113065676247</v>
      </c>
      <c r="U1139" s="3">
        <f>IF(E1139="小怪",0,IF(INDEX([1]非R能力!$FK$9:$FK$558,C1139)=0,0,10))</f>
        <v>0</v>
      </c>
      <c r="V1139" s="3">
        <f>IF(E1139="小怪",0,IF(INDEX([1]非R能力!$FH$9:$FH$558,C1139)=0,0,5000))</f>
        <v>0</v>
      </c>
      <c r="W1139" s="3">
        <f>HLOOKUP(W$5,[2]人物技能基础!$O$3:$Q$553,$C1139+1,0)</f>
        <v>3.637142857142857</v>
      </c>
      <c r="X1139" s="3">
        <f>HLOOKUP(X$5,[2]人物技能基础!$O$3:$Q$553,$C1139+1,0)</f>
        <v>2.0186428571428574</v>
      </c>
      <c r="Y1139" s="3">
        <f>HLOOKUP(Y$5,[2]人物技能基础!$O$3:$Q$553,$C1139+1,0)</f>
        <v>99.964285714285708</v>
      </c>
      <c r="Z1139" s="3">
        <f t="shared" si="103"/>
        <v>953455</v>
      </c>
      <c r="AA1139" s="3">
        <f t="shared" si="104"/>
        <v>19631</v>
      </c>
      <c r="AB1139" s="3">
        <f t="shared" si="105"/>
        <v>0</v>
      </c>
      <c r="AC1139" s="3">
        <f t="shared" si="106"/>
        <v>39854</v>
      </c>
      <c r="AD1139" s="3">
        <f t="shared" si="107"/>
        <v>29876</v>
      </c>
    </row>
    <row r="1140" spans="1:30" x14ac:dyDescent="0.15">
      <c r="A1140" s="3">
        <v>1135</v>
      </c>
      <c r="B1140" s="3" t="str">
        <f t="shared" si="102"/>
        <v>关卡1135小怪</v>
      </c>
      <c r="C1140" s="3">
        <f>INDEX([3]关卡!$J$19:$J$2018,A1140)</f>
        <v>410</v>
      </c>
      <c r="D1140" s="3">
        <f>INDEX([3]关卡!$N$19:$N$2018,A1140)</f>
        <v>410</v>
      </c>
      <c r="E1140" s="3" t="s">
        <v>24</v>
      </c>
      <c r="F1140" s="3" t="s">
        <v>26</v>
      </c>
      <c r="G1140" s="3">
        <v>3</v>
      </c>
      <c r="H1140" s="3">
        <v>0</v>
      </c>
      <c r="I1140" s="3">
        <v>0</v>
      </c>
      <c r="J1140" s="4">
        <v>1</v>
      </c>
      <c r="K1140" s="4">
        <v>1</v>
      </c>
      <c r="L1140" s="4">
        <v>2</v>
      </c>
      <c r="M1140" s="3">
        <v>15</v>
      </c>
      <c r="N1140" s="3">
        <v>2</v>
      </c>
      <c r="O1140" s="3">
        <f>HLOOKUP(O$5,[1]非R能力!$B$8:$F$558,$C1140+1,0)</f>
        <v>1239993.650245843</v>
      </c>
      <c r="P1140" s="3">
        <f>HLOOKUP(P$5,[1]非R能力!$B$8:$F$558,$C1140+1,0)</f>
        <v>179990.17150054296</v>
      </c>
      <c r="Q1140" s="3">
        <f>HLOOKUP(Q$5,[1]非R能力!$B$8:$F$558,$C1140+1,0)</f>
        <v>98378.559749867563</v>
      </c>
      <c r="R1140" s="3">
        <f>HLOOKUP(R$5,[1]非R能力!$B$8:$F$558,$C1140+1,0)</f>
        <v>29951.653589682148</v>
      </c>
      <c r="S1140" s="3">
        <f>HLOOKUP(S$5,[1]非R能力!$B$8:$F$558,$C1140+1,0)</f>
        <v>39962.007181694047</v>
      </c>
      <c r="T1140" s="3">
        <f>INDEX([1]非R能力!$H$9:$H$558,D1140)</f>
        <v>35198.553104296159</v>
      </c>
      <c r="U1140" s="3">
        <f>IF(E1140="小怪",0,IF(INDEX([1]非R能力!$FK$9:$FK$558,C1140)=0,0,10))</f>
        <v>0</v>
      </c>
      <c r="V1140" s="3">
        <f>IF(E1140="小怪",0,IF(INDEX([1]非R能力!$FH$9:$FH$558,C1140)=0,0,5000))</f>
        <v>0</v>
      </c>
      <c r="W1140" s="3">
        <f>HLOOKUP(W$5,[2]人物技能基础!$O$3:$Q$553,$C1140+1,0)</f>
        <v>3.637142857142857</v>
      </c>
      <c r="X1140" s="3">
        <f>HLOOKUP(X$5,[2]人物技能基础!$O$3:$Q$553,$C1140+1,0)</f>
        <v>2.0186428571428574</v>
      </c>
      <c r="Y1140" s="3">
        <f>HLOOKUP(Y$5,[2]人物技能基础!$O$3:$Q$553,$C1140+1,0)</f>
        <v>99.964285714285708</v>
      </c>
      <c r="Z1140" s="3">
        <f t="shared" si="103"/>
        <v>956722</v>
      </c>
      <c r="AA1140" s="3">
        <f t="shared" si="104"/>
        <v>19675</v>
      </c>
      <c r="AB1140" s="3">
        <f t="shared" si="105"/>
        <v>0</v>
      </c>
      <c r="AC1140" s="3">
        <f t="shared" si="106"/>
        <v>39962</v>
      </c>
      <c r="AD1140" s="3">
        <f t="shared" si="107"/>
        <v>29951</v>
      </c>
    </row>
    <row r="1141" spans="1:30" x14ac:dyDescent="0.15">
      <c r="A1141" s="3">
        <v>1136</v>
      </c>
      <c r="B1141" s="3" t="str">
        <f t="shared" si="102"/>
        <v>关卡1136小怪</v>
      </c>
      <c r="C1141" s="3">
        <f>INDEX([3]关卡!$J$19:$J$2018,A1141)</f>
        <v>410</v>
      </c>
      <c r="D1141" s="3">
        <f>INDEX([3]关卡!$N$19:$N$2018,A1141)</f>
        <v>410</v>
      </c>
      <c r="E1141" s="3" t="s">
        <v>24</v>
      </c>
      <c r="F1141" s="3" t="s">
        <v>26</v>
      </c>
      <c r="G1141" s="3">
        <v>3</v>
      </c>
      <c r="H1141" s="3">
        <v>0</v>
      </c>
      <c r="I1141" s="3">
        <v>0</v>
      </c>
      <c r="J1141" s="4">
        <v>1</v>
      </c>
      <c r="K1141" s="4">
        <v>1</v>
      </c>
      <c r="L1141" s="4">
        <v>2</v>
      </c>
      <c r="M1141" s="3">
        <v>15</v>
      </c>
      <c r="N1141" s="3">
        <v>2</v>
      </c>
      <c r="O1141" s="3">
        <f>HLOOKUP(O$5,[1]非R能力!$B$8:$F$558,$C1141+1,0)</f>
        <v>1239993.650245843</v>
      </c>
      <c r="P1141" s="3">
        <f>HLOOKUP(P$5,[1]非R能力!$B$8:$F$558,$C1141+1,0)</f>
        <v>179990.17150054296</v>
      </c>
      <c r="Q1141" s="3">
        <f>HLOOKUP(Q$5,[1]非R能力!$B$8:$F$558,$C1141+1,0)</f>
        <v>98378.559749867563</v>
      </c>
      <c r="R1141" s="3">
        <f>HLOOKUP(R$5,[1]非R能力!$B$8:$F$558,$C1141+1,0)</f>
        <v>29951.653589682148</v>
      </c>
      <c r="S1141" s="3">
        <f>HLOOKUP(S$5,[1]非R能力!$B$8:$F$558,$C1141+1,0)</f>
        <v>39962.007181694047</v>
      </c>
      <c r="T1141" s="3">
        <f>INDEX([1]非R能力!$H$9:$H$558,D1141)</f>
        <v>35198.553104296159</v>
      </c>
      <c r="U1141" s="3">
        <f>IF(E1141="小怪",0,IF(INDEX([1]非R能力!$FK$9:$FK$558,C1141)=0,0,10))</f>
        <v>0</v>
      </c>
      <c r="V1141" s="3">
        <f>IF(E1141="小怪",0,IF(INDEX([1]非R能力!$FH$9:$FH$558,C1141)=0,0,5000))</f>
        <v>0</v>
      </c>
      <c r="W1141" s="3">
        <f>HLOOKUP(W$5,[2]人物技能基础!$O$3:$Q$553,$C1141+1,0)</f>
        <v>3.637142857142857</v>
      </c>
      <c r="X1141" s="3">
        <f>HLOOKUP(X$5,[2]人物技能基础!$O$3:$Q$553,$C1141+1,0)</f>
        <v>2.0186428571428574</v>
      </c>
      <c r="Y1141" s="3">
        <f>HLOOKUP(Y$5,[2]人物技能基础!$O$3:$Q$553,$C1141+1,0)</f>
        <v>99.964285714285708</v>
      </c>
      <c r="Z1141" s="3">
        <f t="shared" si="103"/>
        <v>956722</v>
      </c>
      <c r="AA1141" s="3">
        <f t="shared" si="104"/>
        <v>19675</v>
      </c>
      <c r="AB1141" s="3">
        <f t="shared" si="105"/>
        <v>0</v>
      </c>
      <c r="AC1141" s="3">
        <f t="shared" si="106"/>
        <v>39962</v>
      </c>
      <c r="AD1141" s="3">
        <f t="shared" si="107"/>
        <v>29951</v>
      </c>
    </row>
    <row r="1142" spans="1:30" x14ac:dyDescent="0.15">
      <c r="A1142" s="3">
        <v>1137</v>
      </c>
      <c r="B1142" s="3" t="str">
        <f t="shared" si="102"/>
        <v>关卡1137小怪</v>
      </c>
      <c r="C1142" s="3">
        <f>INDEX([3]关卡!$J$19:$J$2018,A1142)</f>
        <v>410</v>
      </c>
      <c r="D1142" s="3">
        <f>INDEX([3]关卡!$N$19:$N$2018,A1142)</f>
        <v>410</v>
      </c>
      <c r="E1142" s="3" t="s">
        <v>24</v>
      </c>
      <c r="F1142" s="3" t="s">
        <v>26</v>
      </c>
      <c r="G1142" s="3">
        <v>3</v>
      </c>
      <c r="H1142" s="3">
        <v>0</v>
      </c>
      <c r="I1142" s="3">
        <v>0</v>
      </c>
      <c r="J1142" s="4">
        <v>1</v>
      </c>
      <c r="K1142" s="4">
        <v>1</v>
      </c>
      <c r="L1142" s="4">
        <v>2</v>
      </c>
      <c r="M1142" s="3">
        <v>15</v>
      </c>
      <c r="N1142" s="3">
        <v>2</v>
      </c>
      <c r="O1142" s="3">
        <f>HLOOKUP(O$5,[1]非R能力!$B$8:$F$558,$C1142+1,0)</f>
        <v>1239993.650245843</v>
      </c>
      <c r="P1142" s="3">
        <f>HLOOKUP(P$5,[1]非R能力!$B$8:$F$558,$C1142+1,0)</f>
        <v>179990.17150054296</v>
      </c>
      <c r="Q1142" s="3">
        <f>HLOOKUP(Q$5,[1]非R能力!$B$8:$F$558,$C1142+1,0)</f>
        <v>98378.559749867563</v>
      </c>
      <c r="R1142" s="3">
        <f>HLOOKUP(R$5,[1]非R能力!$B$8:$F$558,$C1142+1,0)</f>
        <v>29951.653589682148</v>
      </c>
      <c r="S1142" s="3">
        <f>HLOOKUP(S$5,[1]非R能力!$B$8:$F$558,$C1142+1,0)</f>
        <v>39962.007181694047</v>
      </c>
      <c r="T1142" s="3">
        <f>INDEX([1]非R能力!$H$9:$H$558,D1142)</f>
        <v>35198.553104296159</v>
      </c>
      <c r="U1142" s="3">
        <f>IF(E1142="小怪",0,IF(INDEX([1]非R能力!$FK$9:$FK$558,C1142)=0,0,10))</f>
        <v>0</v>
      </c>
      <c r="V1142" s="3">
        <f>IF(E1142="小怪",0,IF(INDEX([1]非R能力!$FH$9:$FH$558,C1142)=0,0,5000))</f>
        <v>0</v>
      </c>
      <c r="W1142" s="3">
        <f>HLOOKUP(W$5,[2]人物技能基础!$O$3:$Q$553,$C1142+1,0)</f>
        <v>3.637142857142857</v>
      </c>
      <c r="X1142" s="3">
        <f>HLOOKUP(X$5,[2]人物技能基础!$O$3:$Q$553,$C1142+1,0)</f>
        <v>2.0186428571428574</v>
      </c>
      <c r="Y1142" s="3">
        <f>HLOOKUP(Y$5,[2]人物技能基础!$O$3:$Q$553,$C1142+1,0)</f>
        <v>99.964285714285708</v>
      </c>
      <c r="Z1142" s="3">
        <f t="shared" si="103"/>
        <v>956722</v>
      </c>
      <c r="AA1142" s="3">
        <f t="shared" si="104"/>
        <v>19675</v>
      </c>
      <c r="AB1142" s="3">
        <f t="shared" si="105"/>
        <v>0</v>
      </c>
      <c r="AC1142" s="3">
        <f t="shared" si="106"/>
        <v>39962</v>
      </c>
      <c r="AD1142" s="3">
        <f t="shared" si="107"/>
        <v>29951</v>
      </c>
    </row>
    <row r="1143" spans="1:30" x14ac:dyDescent="0.15">
      <c r="A1143" s="3">
        <v>1138</v>
      </c>
      <c r="B1143" s="3" t="str">
        <f t="shared" si="102"/>
        <v>关卡1138小怪</v>
      </c>
      <c r="C1143" s="3">
        <f>INDEX([3]关卡!$J$19:$J$2018,A1143)</f>
        <v>410</v>
      </c>
      <c r="D1143" s="3">
        <f>INDEX([3]关卡!$N$19:$N$2018,A1143)</f>
        <v>410</v>
      </c>
      <c r="E1143" s="3" t="s">
        <v>24</v>
      </c>
      <c r="F1143" s="3" t="s">
        <v>26</v>
      </c>
      <c r="G1143" s="3">
        <v>3</v>
      </c>
      <c r="H1143" s="3">
        <v>0</v>
      </c>
      <c r="I1143" s="3">
        <v>0</v>
      </c>
      <c r="J1143" s="4">
        <v>1</v>
      </c>
      <c r="K1143" s="4">
        <v>1</v>
      </c>
      <c r="L1143" s="4">
        <v>2</v>
      </c>
      <c r="M1143" s="3">
        <v>15</v>
      </c>
      <c r="N1143" s="3">
        <v>2</v>
      </c>
      <c r="O1143" s="3">
        <f>HLOOKUP(O$5,[1]非R能力!$B$8:$F$558,$C1143+1,0)</f>
        <v>1239993.650245843</v>
      </c>
      <c r="P1143" s="3">
        <f>HLOOKUP(P$5,[1]非R能力!$B$8:$F$558,$C1143+1,0)</f>
        <v>179990.17150054296</v>
      </c>
      <c r="Q1143" s="3">
        <f>HLOOKUP(Q$5,[1]非R能力!$B$8:$F$558,$C1143+1,0)</f>
        <v>98378.559749867563</v>
      </c>
      <c r="R1143" s="3">
        <f>HLOOKUP(R$5,[1]非R能力!$B$8:$F$558,$C1143+1,0)</f>
        <v>29951.653589682148</v>
      </c>
      <c r="S1143" s="3">
        <f>HLOOKUP(S$5,[1]非R能力!$B$8:$F$558,$C1143+1,0)</f>
        <v>39962.007181694047</v>
      </c>
      <c r="T1143" s="3">
        <f>INDEX([1]非R能力!$H$9:$H$558,D1143)</f>
        <v>35198.553104296159</v>
      </c>
      <c r="U1143" s="3">
        <f>IF(E1143="小怪",0,IF(INDEX([1]非R能力!$FK$9:$FK$558,C1143)=0,0,10))</f>
        <v>0</v>
      </c>
      <c r="V1143" s="3">
        <f>IF(E1143="小怪",0,IF(INDEX([1]非R能力!$FH$9:$FH$558,C1143)=0,0,5000))</f>
        <v>0</v>
      </c>
      <c r="W1143" s="3">
        <f>HLOOKUP(W$5,[2]人物技能基础!$O$3:$Q$553,$C1143+1,0)</f>
        <v>3.637142857142857</v>
      </c>
      <c r="X1143" s="3">
        <f>HLOOKUP(X$5,[2]人物技能基础!$O$3:$Q$553,$C1143+1,0)</f>
        <v>2.0186428571428574</v>
      </c>
      <c r="Y1143" s="3">
        <f>HLOOKUP(Y$5,[2]人物技能基础!$O$3:$Q$553,$C1143+1,0)</f>
        <v>99.964285714285708</v>
      </c>
      <c r="Z1143" s="3">
        <f t="shared" si="103"/>
        <v>956722</v>
      </c>
      <c r="AA1143" s="3">
        <f t="shared" si="104"/>
        <v>19675</v>
      </c>
      <c r="AB1143" s="3">
        <f t="shared" si="105"/>
        <v>0</v>
      </c>
      <c r="AC1143" s="3">
        <f t="shared" si="106"/>
        <v>39962</v>
      </c>
      <c r="AD1143" s="3">
        <f t="shared" si="107"/>
        <v>29951</v>
      </c>
    </row>
    <row r="1144" spans="1:30" x14ac:dyDescent="0.15">
      <c r="A1144" s="3">
        <v>1139</v>
      </c>
      <c r="B1144" s="3" t="str">
        <f t="shared" si="102"/>
        <v>关卡1139小怪</v>
      </c>
      <c r="C1144" s="3">
        <f>INDEX([3]关卡!$J$19:$J$2018,A1144)</f>
        <v>411</v>
      </c>
      <c r="D1144" s="3">
        <f>INDEX([3]关卡!$N$19:$N$2018,A1144)</f>
        <v>411</v>
      </c>
      <c r="E1144" s="3" t="s">
        <v>24</v>
      </c>
      <c r="F1144" s="3" t="s">
        <v>26</v>
      </c>
      <c r="G1144" s="3">
        <v>3</v>
      </c>
      <c r="H1144" s="3">
        <v>0</v>
      </c>
      <c r="I1144" s="3">
        <v>0</v>
      </c>
      <c r="J1144" s="4">
        <v>1</v>
      </c>
      <c r="K1144" s="4">
        <v>1</v>
      </c>
      <c r="L1144" s="4">
        <v>2</v>
      </c>
      <c r="M1144" s="3">
        <v>15</v>
      </c>
      <c r="N1144" s="3">
        <v>2</v>
      </c>
      <c r="O1144" s="3">
        <f>HLOOKUP(O$5,[1]非R能力!$B$8:$F$558,$C1144+1,0)</f>
        <v>1262986.0072092654</v>
      </c>
      <c r="P1144" s="3">
        <f>HLOOKUP(P$5,[1]非R能力!$B$8:$F$558,$C1144+1,0)</f>
        <v>183029.67423376613</v>
      </c>
      <c r="Q1144" s="3">
        <f>HLOOKUP(Q$5,[1]非R能力!$B$8:$F$558,$C1144+1,0)</f>
        <v>99877.140914765841</v>
      </c>
      <c r="R1144" s="3">
        <f>HLOOKUP(R$5,[1]非R能力!$B$8:$F$558,$C1144+1,0)</f>
        <v>30448.983521799943</v>
      </c>
      <c r="S1144" s="3">
        <f>HLOOKUP(S$5,[1]非R能力!$B$8:$F$558,$C1144+1,0)</f>
        <v>40526.955082981964</v>
      </c>
      <c r="T1144" s="3">
        <f>INDEX([1]非R能力!$H$9:$H$558,D1144)</f>
        <v>35401.926250838995</v>
      </c>
      <c r="U1144" s="3">
        <f>IF(E1144="小怪",0,IF(INDEX([1]非R能力!$FK$9:$FK$558,C1144)=0,0,10))</f>
        <v>0</v>
      </c>
      <c r="V1144" s="3">
        <f>IF(E1144="小怪",0,IF(INDEX([1]非R能力!$FH$9:$FH$558,C1144)=0,0,5000))</f>
        <v>0</v>
      </c>
      <c r="W1144" s="3">
        <f>HLOOKUP(W$5,[2]人物技能基础!$O$3:$Q$553,$C1144+1,0)</f>
        <v>3.637142857142857</v>
      </c>
      <c r="X1144" s="3">
        <f>HLOOKUP(X$5,[2]人物技能基础!$O$3:$Q$553,$C1144+1,0)</f>
        <v>2.0186428571428574</v>
      </c>
      <c r="Y1144" s="3">
        <f>HLOOKUP(Y$5,[2]人物技能基础!$O$3:$Q$553,$C1144+1,0)</f>
        <v>99.964285714285708</v>
      </c>
      <c r="Z1144" s="3">
        <f t="shared" si="103"/>
        <v>971936</v>
      </c>
      <c r="AA1144" s="3">
        <f t="shared" si="104"/>
        <v>19975</v>
      </c>
      <c r="AB1144" s="3">
        <f t="shared" si="105"/>
        <v>0</v>
      </c>
      <c r="AC1144" s="3">
        <f t="shared" si="106"/>
        <v>40526</v>
      </c>
      <c r="AD1144" s="3">
        <f t="shared" si="107"/>
        <v>30448</v>
      </c>
    </row>
    <row r="1145" spans="1:30" x14ac:dyDescent="0.15">
      <c r="A1145" s="3">
        <v>1140</v>
      </c>
      <c r="B1145" s="3" t="str">
        <f t="shared" si="102"/>
        <v>关卡1140小怪</v>
      </c>
      <c r="C1145" s="3">
        <f>INDEX([3]关卡!$J$19:$J$2018,A1145)</f>
        <v>411</v>
      </c>
      <c r="D1145" s="3">
        <f>INDEX([3]关卡!$N$19:$N$2018,A1145)</f>
        <v>411</v>
      </c>
      <c r="E1145" s="3" t="s">
        <v>24</v>
      </c>
      <c r="F1145" s="3" t="s">
        <v>26</v>
      </c>
      <c r="G1145" s="3">
        <v>3</v>
      </c>
      <c r="H1145" s="3">
        <v>0</v>
      </c>
      <c r="I1145" s="3">
        <v>0</v>
      </c>
      <c r="J1145" s="4">
        <v>1</v>
      </c>
      <c r="K1145" s="4">
        <v>1</v>
      </c>
      <c r="L1145" s="4">
        <v>2</v>
      </c>
      <c r="M1145" s="3">
        <v>15</v>
      </c>
      <c r="N1145" s="3">
        <v>2</v>
      </c>
      <c r="O1145" s="3">
        <f>HLOOKUP(O$5,[1]非R能力!$B$8:$F$558,$C1145+1,0)</f>
        <v>1262986.0072092654</v>
      </c>
      <c r="P1145" s="3">
        <f>HLOOKUP(P$5,[1]非R能力!$B$8:$F$558,$C1145+1,0)</f>
        <v>183029.67423376613</v>
      </c>
      <c r="Q1145" s="3">
        <f>HLOOKUP(Q$5,[1]非R能力!$B$8:$F$558,$C1145+1,0)</f>
        <v>99877.140914765841</v>
      </c>
      <c r="R1145" s="3">
        <f>HLOOKUP(R$5,[1]非R能力!$B$8:$F$558,$C1145+1,0)</f>
        <v>30448.983521799943</v>
      </c>
      <c r="S1145" s="3">
        <f>HLOOKUP(S$5,[1]非R能力!$B$8:$F$558,$C1145+1,0)</f>
        <v>40526.955082981964</v>
      </c>
      <c r="T1145" s="3">
        <f>INDEX([1]非R能力!$H$9:$H$558,D1145)</f>
        <v>35401.926250838995</v>
      </c>
      <c r="U1145" s="3">
        <f>IF(E1145="小怪",0,IF(INDEX([1]非R能力!$FK$9:$FK$558,C1145)=0,0,10))</f>
        <v>0</v>
      </c>
      <c r="V1145" s="3">
        <f>IF(E1145="小怪",0,IF(INDEX([1]非R能力!$FH$9:$FH$558,C1145)=0,0,5000))</f>
        <v>0</v>
      </c>
      <c r="W1145" s="3">
        <f>HLOOKUP(W$5,[2]人物技能基础!$O$3:$Q$553,$C1145+1,0)</f>
        <v>3.637142857142857</v>
      </c>
      <c r="X1145" s="3">
        <f>HLOOKUP(X$5,[2]人物技能基础!$O$3:$Q$553,$C1145+1,0)</f>
        <v>2.0186428571428574</v>
      </c>
      <c r="Y1145" s="3">
        <f>HLOOKUP(Y$5,[2]人物技能基础!$O$3:$Q$553,$C1145+1,0)</f>
        <v>99.964285714285708</v>
      </c>
      <c r="Z1145" s="3">
        <f t="shared" si="103"/>
        <v>971936</v>
      </c>
      <c r="AA1145" s="3">
        <f t="shared" si="104"/>
        <v>19975</v>
      </c>
      <c r="AB1145" s="3">
        <f t="shared" si="105"/>
        <v>0</v>
      </c>
      <c r="AC1145" s="3">
        <f t="shared" si="106"/>
        <v>40526</v>
      </c>
      <c r="AD1145" s="3">
        <f t="shared" si="107"/>
        <v>30448</v>
      </c>
    </row>
    <row r="1146" spans="1:30" x14ac:dyDescent="0.15">
      <c r="A1146" s="3">
        <v>1141</v>
      </c>
      <c r="B1146" s="3" t="str">
        <f t="shared" si="102"/>
        <v>关卡1141小怪</v>
      </c>
      <c r="C1146" s="3">
        <f>INDEX([3]关卡!$J$19:$J$2018,A1146)</f>
        <v>411</v>
      </c>
      <c r="D1146" s="3">
        <f>INDEX([3]关卡!$N$19:$N$2018,A1146)</f>
        <v>411</v>
      </c>
      <c r="E1146" s="3" t="s">
        <v>24</v>
      </c>
      <c r="F1146" s="3" t="s">
        <v>26</v>
      </c>
      <c r="G1146" s="3">
        <v>3</v>
      </c>
      <c r="H1146" s="3">
        <v>0</v>
      </c>
      <c r="I1146" s="3">
        <v>0</v>
      </c>
      <c r="J1146" s="4">
        <v>1</v>
      </c>
      <c r="K1146" s="4">
        <v>1</v>
      </c>
      <c r="L1146" s="4">
        <v>2</v>
      </c>
      <c r="M1146" s="3">
        <v>15</v>
      </c>
      <c r="N1146" s="3">
        <v>2</v>
      </c>
      <c r="O1146" s="3">
        <f>HLOOKUP(O$5,[1]非R能力!$B$8:$F$558,$C1146+1,0)</f>
        <v>1262986.0072092654</v>
      </c>
      <c r="P1146" s="3">
        <f>HLOOKUP(P$5,[1]非R能力!$B$8:$F$558,$C1146+1,0)</f>
        <v>183029.67423376613</v>
      </c>
      <c r="Q1146" s="3">
        <f>HLOOKUP(Q$5,[1]非R能力!$B$8:$F$558,$C1146+1,0)</f>
        <v>99877.140914765841</v>
      </c>
      <c r="R1146" s="3">
        <f>HLOOKUP(R$5,[1]非R能力!$B$8:$F$558,$C1146+1,0)</f>
        <v>30448.983521799943</v>
      </c>
      <c r="S1146" s="3">
        <f>HLOOKUP(S$5,[1]非R能力!$B$8:$F$558,$C1146+1,0)</f>
        <v>40526.955082981964</v>
      </c>
      <c r="T1146" s="3">
        <f>INDEX([1]非R能力!$H$9:$H$558,D1146)</f>
        <v>35401.926250838995</v>
      </c>
      <c r="U1146" s="3">
        <f>IF(E1146="小怪",0,IF(INDEX([1]非R能力!$FK$9:$FK$558,C1146)=0,0,10))</f>
        <v>0</v>
      </c>
      <c r="V1146" s="3">
        <f>IF(E1146="小怪",0,IF(INDEX([1]非R能力!$FH$9:$FH$558,C1146)=0,0,5000))</f>
        <v>0</v>
      </c>
      <c r="W1146" s="3">
        <f>HLOOKUP(W$5,[2]人物技能基础!$O$3:$Q$553,$C1146+1,0)</f>
        <v>3.637142857142857</v>
      </c>
      <c r="X1146" s="3">
        <f>HLOOKUP(X$5,[2]人物技能基础!$O$3:$Q$553,$C1146+1,0)</f>
        <v>2.0186428571428574</v>
      </c>
      <c r="Y1146" s="3">
        <f>HLOOKUP(Y$5,[2]人物技能基础!$O$3:$Q$553,$C1146+1,0)</f>
        <v>99.964285714285708</v>
      </c>
      <c r="Z1146" s="3">
        <f t="shared" si="103"/>
        <v>971936</v>
      </c>
      <c r="AA1146" s="3">
        <f t="shared" si="104"/>
        <v>19975</v>
      </c>
      <c r="AB1146" s="3">
        <f t="shared" si="105"/>
        <v>0</v>
      </c>
      <c r="AC1146" s="3">
        <f t="shared" si="106"/>
        <v>40526</v>
      </c>
      <c r="AD1146" s="3">
        <f t="shared" si="107"/>
        <v>30448</v>
      </c>
    </row>
    <row r="1147" spans="1:30" x14ac:dyDescent="0.15">
      <c r="A1147" s="3">
        <v>1142</v>
      </c>
      <c r="B1147" s="3" t="str">
        <f t="shared" si="102"/>
        <v>关卡1142小怪</v>
      </c>
      <c r="C1147" s="3">
        <f>INDEX([3]关卡!$J$19:$J$2018,A1147)</f>
        <v>411</v>
      </c>
      <c r="D1147" s="3">
        <f>INDEX([3]关卡!$N$19:$N$2018,A1147)</f>
        <v>411</v>
      </c>
      <c r="E1147" s="3" t="s">
        <v>24</v>
      </c>
      <c r="F1147" s="3" t="s">
        <v>26</v>
      </c>
      <c r="G1147" s="3">
        <v>3</v>
      </c>
      <c r="H1147" s="3">
        <v>0</v>
      </c>
      <c r="I1147" s="3">
        <v>0</v>
      </c>
      <c r="J1147" s="4">
        <v>1</v>
      </c>
      <c r="K1147" s="4">
        <v>1</v>
      </c>
      <c r="L1147" s="4">
        <v>2</v>
      </c>
      <c r="M1147" s="3">
        <v>15</v>
      </c>
      <c r="N1147" s="3">
        <v>2</v>
      </c>
      <c r="O1147" s="3">
        <f>HLOOKUP(O$5,[1]非R能力!$B$8:$F$558,$C1147+1,0)</f>
        <v>1262986.0072092654</v>
      </c>
      <c r="P1147" s="3">
        <f>HLOOKUP(P$5,[1]非R能力!$B$8:$F$558,$C1147+1,0)</f>
        <v>183029.67423376613</v>
      </c>
      <c r="Q1147" s="3">
        <f>HLOOKUP(Q$5,[1]非R能力!$B$8:$F$558,$C1147+1,0)</f>
        <v>99877.140914765841</v>
      </c>
      <c r="R1147" s="3">
        <f>HLOOKUP(R$5,[1]非R能力!$B$8:$F$558,$C1147+1,0)</f>
        <v>30448.983521799943</v>
      </c>
      <c r="S1147" s="3">
        <f>HLOOKUP(S$5,[1]非R能力!$B$8:$F$558,$C1147+1,0)</f>
        <v>40526.955082981964</v>
      </c>
      <c r="T1147" s="3">
        <f>INDEX([1]非R能力!$H$9:$H$558,D1147)</f>
        <v>35401.926250838995</v>
      </c>
      <c r="U1147" s="3">
        <f>IF(E1147="小怪",0,IF(INDEX([1]非R能力!$FK$9:$FK$558,C1147)=0,0,10))</f>
        <v>0</v>
      </c>
      <c r="V1147" s="3">
        <f>IF(E1147="小怪",0,IF(INDEX([1]非R能力!$FH$9:$FH$558,C1147)=0,0,5000))</f>
        <v>0</v>
      </c>
      <c r="W1147" s="3">
        <f>HLOOKUP(W$5,[2]人物技能基础!$O$3:$Q$553,$C1147+1,0)</f>
        <v>3.637142857142857</v>
      </c>
      <c r="X1147" s="3">
        <f>HLOOKUP(X$5,[2]人物技能基础!$O$3:$Q$553,$C1147+1,0)</f>
        <v>2.0186428571428574</v>
      </c>
      <c r="Y1147" s="3">
        <f>HLOOKUP(Y$5,[2]人物技能基础!$O$3:$Q$553,$C1147+1,0)</f>
        <v>99.964285714285708</v>
      </c>
      <c r="Z1147" s="3">
        <f t="shared" si="103"/>
        <v>971936</v>
      </c>
      <c r="AA1147" s="3">
        <f t="shared" si="104"/>
        <v>19975</v>
      </c>
      <c r="AB1147" s="3">
        <f t="shared" si="105"/>
        <v>0</v>
      </c>
      <c r="AC1147" s="3">
        <f t="shared" si="106"/>
        <v>40526</v>
      </c>
      <c r="AD1147" s="3">
        <f t="shared" si="107"/>
        <v>30448</v>
      </c>
    </row>
    <row r="1148" spans="1:30" x14ac:dyDescent="0.15">
      <c r="A1148" s="3">
        <v>1143</v>
      </c>
      <c r="B1148" s="3" t="str">
        <f t="shared" si="102"/>
        <v>关卡1143小怪</v>
      </c>
      <c r="C1148" s="3">
        <f>INDEX([3]关卡!$J$19:$J$2018,A1148)</f>
        <v>412</v>
      </c>
      <c r="D1148" s="3">
        <f>INDEX([3]关卡!$N$19:$N$2018,A1148)</f>
        <v>412</v>
      </c>
      <c r="E1148" s="3" t="s">
        <v>24</v>
      </c>
      <c r="F1148" s="3" t="s">
        <v>26</v>
      </c>
      <c r="G1148" s="3">
        <v>3</v>
      </c>
      <c r="H1148" s="3">
        <v>0</v>
      </c>
      <c r="I1148" s="3">
        <v>0</v>
      </c>
      <c r="J1148" s="4">
        <v>1</v>
      </c>
      <c r="K1148" s="4">
        <v>1</v>
      </c>
      <c r="L1148" s="4">
        <v>2</v>
      </c>
      <c r="M1148" s="3">
        <v>15</v>
      </c>
      <c r="N1148" s="3">
        <v>2</v>
      </c>
      <c r="O1148" s="3">
        <f>HLOOKUP(O$5,[1]非R能力!$B$8:$F$558,$C1148+1,0)</f>
        <v>1274757.0492533334</v>
      </c>
      <c r="P1148" s="3">
        <f>HLOOKUP(P$5,[1]非R能力!$B$8:$F$558,$C1148+1,0)</f>
        <v>184853.74654377985</v>
      </c>
      <c r="Q1148" s="3">
        <f>HLOOKUP(Q$5,[1]非R能力!$B$8:$F$558,$C1148+1,0)</f>
        <v>100773.58872993929</v>
      </c>
      <c r="R1148" s="3">
        <f>HLOOKUP(R$5,[1]非R能力!$B$8:$F$558,$C1148+1,0)</f>
        <v>30742.181473478864</v>
      </c>
      <c r="S1148" s="3">
        <f>HLOOKUP(S$5,[1]非R能力!$B$8:$F$558,$C1148+1,0)</f>
        <v>40914.685270717331</v>
      </c>
      <c r="T1148" s="3">
        <f>INDEX([1]非R能力!$H$9:$H$558,D1148)</f>
        <v>35606.23581224426</v>
      </c>
      <c r="U1148" s="3">
        <f>IF(E1148="小怪",0,IF(INDEX([1]非R能力!$FK$9:$FK$558,C1148)=0,0,10))</f>
        <v>0</v>
      </c>
      <c r="V1148" s="3">
        <f>IF(E1148="小怪",0,IF(INDEX([1]非R能力!$FH$9:$FH$558,C1148)=0,0,5000))</f>
        <v>0</v>
      </c>
      <c r="W1148" s="3">
        <f>HLOOKUP(W$5,[2]人物技能基础!$O$3:$Q$553,$C1148+1,0)</f>
        <v>3.637142857142857</v>
      </c>
      <c r="X1148" s="3">
        <f>HLOOKUP(X$5,[2]人物技能基础!$O$3:$Q$553,$C1148+1,0)</f>
        <v>2.0186428571428574</v>
      </c>
      <c r="Y1148" s="3">
        <f>HLOOKUP(Y$5,[2]人物技能基础!$O$3:$Q$553,$C1148+1,0)</f>
        <v>99.964285714285708</v>
      </c>
      <c r="Z1148" s="3">
        <f t="shared" si="103"/>
        <v>981263</v>
      </c>
      <c r="AA1148" s="3">
        <f t="shared" si="104"/>
        <v>20154</v>
      </c>
      <c r="AB1148" s="3">
        <f t="shared" si="105"/>
        <v>0</v>
      </c>
      <c r="AC1148" s="3">
        <f t="shared" si="106"/>
        <v>40914</v>
      </c>
      <c r="AD1148" s="3">
        <f t="shared" si="107"/>
        <v>30742</v>
      </c>
    </row>
    <row r="1149" spans="1:30" x14ac:dyDescent="0.15">
      <c r="A1149" s="3">
        <v>1144</v>
      </c>
      <c r="B1149" s="3" t="str">
        <f t="shared" si="102"/>
        <v>关卡1144小怪</v>
      </c>
      <c r="C1149" s="3">
        <f>INDEX([3]关卡!$J$19:$J$2018,A1149)</f>
        <v>412</v>
      </c>
      <c r="D1149" s="3">
        <f>INDEX([3]关卡!$N$19:$N$2018,A1149)</f>
        <v>412</v>
      </c>
      <c r="E1149" s="3" t="s">
        <v>24</v>
      </c>
      <c r="F1149" s="3" t="s">
        <v>26</v>
      </c>
      <c r="G1149" s="3">
        <v>3</v>
      </c>
      <c r="H1149" s="3">
        <v>0</v>
      </c>
      <c r="I1149" s="3">
        <v>0</v>
      </c>
      <c r="J1149" s="4">
        <v>1</v>
      </c>
      <c r="K1149" s="4">
        <v>1</v>
      </c>
      <c r="L1149" s="4">
        <v>2</v>
      </c>
      <c r="M1149" s="3">
        <v>15</v>
      </c>
      <c r="N1149" s="3">
        <v>2</v>
      </c>
      <c r="O1149" s="3">
        <f>HLOOKUP(O$5,[1]非R能力!$B$8:$F$558,$C1149+1,0)</f>
        <v>1274757.0492533334</v>
      </c>
      <c r="P1149" s="3">
        <f>HLOOKUP(P$5,[1]非R能力!$B$8:$F$558,$C1149+1,0)</f>
        <v>184853.74654377985</v>
      </c>
      <c r="Q1149" s="3">
        <f>HLOOKUP(Q$5,[1]非R能力!$B$8:$F$558,$C1149+1,0)</f>
        <v>100773.58872993929</v>
      </c>
      <c r="R1149" s="3">
        <f>HLOOKUP(R$5,[1]非R能力!$B$8:$F$558,$C1149+1,0)</f>
        <v>30742.181473478864</v>
      </c>
      <c r="S1149" s="3">
        <f>HLOOKUP(S$5,[1]非R能力!$B$8:$F$558,$C1149+1,0)</f>
        <v>40914.685270717331</v>
      </c>
      <c r="T1149" s="3">
        <f>INDEX([1]非R能力!$H$9:$H$558,D1149)</f>
        <v>35606.23581224426</v>
      </c>
      <c r="U1149" s="3">
        <f>IF(E1149="小怪",0,IF(INDEX([1]非R能力!$FK$9:$FK$558,C1149)=0,0,10))</f>
        <v>0</v>
      </c>
      <c r="V1149" s="3">
        <f>IF(E1149="小怪",0,IF(INDEX([1]非R能力!$FH$9:$FH$558,C1149)=0,0,5000))</f>
        <v>0</v>
      </c>
      <c r="W1149" s="3">
        <f>HLOOKUP(W$5,[2]人物技能基础!$O$3:$Q$553,$C1149+1,0)</f>
        <v>3.637142857142857</v>
      </c>
      <c r="X1149" s="3">
        <f>HLOOKUP(X$5,[2]人物技能基础!$O$3:$Q$553,$C1149+1,0)</f>
        <v>2.0186428571428574</v>
      </c>
      <c r="Y1149" s="3">
        <f>HLOOKUP(Y$5,[2]人物技能基础!$O$3:$Q$553,$C1149+1,0)</f>
        <v>99.964285714285708</v>
      </c>
      <c r="Z1149" s="3">
        <f t="shared" si="103"/>
        <v>981263</v>
      </c>
      <c r="AA1149" s="3">
        <f t="shared" si="104"/>
        <v>20154</v>
      </c>
      <c r="AB1149" s="3">
        <f t="shared" si="105"/>
        <v>0</v>
      </c>
      <c r="AC1149" s="3">
        <f t="shared" si="106"/>
        <v>40914</v>
      </c>
      <c r="AD1149" s="3">
        <f t="shared" si="107"/>
        <v>30742</v>
      </c>
    </row>
    <row r="1150" spans="1:30" x14ac:dyDescent="0.15">
      <c r="A1150" s="3">
        <v>1145</v>
      </c>
      <c r="B1150" s="3" t="str">
        <f t="shared" si="102"/>
        <v>关卡1145小怪</v>
      </c>
      <c r="C1150" s="3">
        <f>INDEX([3]关卡!$J$19:$J$2018,A1150)</f>
        <v>412</v>
      </c>
      <c r="D1150" s="3">
        <f>INDEX([3]关卡!$N$19:$N$2018,A1150)</f>
        <v>412</v>
      </c>
      <c r="E1150" s="3" t="s">
        <v>24</v>
      </c>
      <c r="F1150" s="3" t="s">
        <v>26</v>
      </c>
      <c r="G1150" s="3">
        <v>3</v>
      </c>
      <c r="H1150" s="3">
        <v>0</v>
      </c>
      <c r="I1150" s="3">
        <v>0</v>
      </c>
      <c r="J1150" s="4">
        <v>1</v>
      </c>
      <c r="K1150" s="4">
        <v>1</v>
      </c>
      <c r="L1150" s="4">
        <v>2</v>
      </c>
      <c r="M1150" s="3">
        <v>15</v>
      </c>
      <c r="N1150" s="3">
        <v>2</v>
      </c>
      <c r="O1150" s="3">
        <f>HLOOKUP(O$5,[1]非R能力!$B$8:$F$558,$C1150+1,0)</f>
        <v>1274757.0492533334</v>
      </c>
      <c r="P1150" s="3">
        <f>HLOOKUP(P$5,[1]非R能力!$B$8:$F$558,$C1150+1,0)</f>
        <v>184853.74654377985</v>
      </c>
      <c r="Q1150" s="3">
        <f>HLOOKUP(Q$5,[1]非R能力!$B$8:$F$558,$C1150+1,0)</f>
        <v>100773.58872993929</v>
      </c>
      <c r="R1150" s="3">
        <f>HLOOKUP(R$5,[1]非R能力!$B$8:$F$558,$C1150+1,0)</f>
        <v>30742.181473478864</v>
      </c>
      <c r="S1150" s="3">
        <f>HLOOKUP(S$5,[1]非R能力!$B$8:$F$558,$C1150+1,0)</f>
        <v>40914.685270717331</v>
      </c>
      <c r="T1150" s="3">
        <f>INDEX([1]非R能力!$H$9:$H$558,D1150)</f>
        <v>35606.23581224426</v>
      </c>
      <c r="U1150" s="3">
        <f>IF(E1150="小怪",0,IF(INDEX([1]非R能力!$FK$9:$FK$558,C1150)=0,0,10))</f>
        <v>0</v>
      </c>
      <c r="V1150" s="3">
        <f>IF(E1150="小怪",0,IF(INDEX([1]非R能力!$FH$9:$FH$558,C1150)=0,0,5000))</f>
        <v>0</v>
      </c>
      <c r="W1150" s="3">
        <f>HLOOKUP(W$5,[2]人物技能基础!$O$3:$Q$553,$C1150+1,0)</f>
        <v>3.637142857142857</v>
      </c>
      <c r="X1150" s="3">
        <f>HLOOKUP(X$5,[2]人物技能基础!$O$3:$Q$553,$C1150+1,0)</f>
        <v>2.0186428571428574</v>
      </c>
      <c r="Y1150" s="3">
        <f>HLOOKUP(Y$5,[2]人物技能基础!$O$3:$Q$553,$C1150+1,0)</f>
        <v>99.964285714285708</v>
      </c>
      <c r="Z1150" s="3">
        <f t="shared" si="103"/>
        <v>981263</v>
      </c>
      <c r="AA1150" s="3">
        <f t="shared" si="104"/>
        <v>20154</v>
      </c>
      <c r="AB1150" s="3">
        <f t="shared" si="105"/>
        <v>0</v>
      </c>
      <c r="AC1150" s="3">
        <f t="shared" si="106"/>
        <v>40914</v>
      </c>
      <c r="AD1150" s="3">
        <f t="shared" si="107"/>
        <v>30742</v>
      </c>
    </row>
    <row r="1151" spans="1:30" x14ac:dyDescent="0.15">
      <c r="A1151" s="3">
        <v>1146</v>
      </c>
      <c r="B1151" s="3" t="str">
        <f t="shared" si="102"/>
        <v>关卡1146小怪</v>
      </c>
      <c r="C1151" s="3">
        <f>INDEX([3]关卡!$J$19:$J$2018,A1151)</f>
        <v>412</v>
      </c>
      <c r="D1151" s="3">
        <f>INDEX([3]关卡!$N$19:$N$2018,A1151)</f>
        <v>412</v>
      </c>
      <c r="E1151" s="3" t="s">
        <v>24</v>
      </c>
      <c r="F1151" s="3" t="s">
        <v>26</v>
      </c>
      <c r="G1151" s="3">
        <v>3</v>
      </c>
      <c r="H1151" s="3">
        <v>0</v>
      </c>
      <c r="I1151" s="3">
        <v>0</v>
      </c>
      <c r="J1151" s="4">
        <v>1</v>
      </c>
      <c r="K1151" s="4">
        <v>1</v>
      </c>
      <c r="L1151" s="4">
        <v>2</v>
      </c>
      <c r="M1151" s="3">
        <v>15</v>
      </c>
      <c r="N1151" s="3">
        <v>2</v>
      </c>
      <c r="O1151" s="3">
        <f>HLOOKUP(O$5,[1]非R能力!$B$8:$F$558,$C1151+1,0)</f>
        <v>1274757.0492533334</v>
      </c>
      <c r="P1151" s="3">
        <f>HLOOKUP(P$5,[1]非R能力!$B$8:$F$558,$C1151+1,0)</f>
        <v>184853.74654377985</v>
      </c>
      <c r="Q1151" s="3">
        <f>HLOOKUP(Q$5,[1]非R能力!$B$8:$F$558,$C1151+1,0)</f>
        <v>100773.58872993929</v>
      </c>
      <c r="R1151" s="3">
        <f>HLOOKUP(R$5,[1]非R能力!$B$8:$F$558,$C1151+1,0)</f>
        <v>30742.181473478864</v>
      </c>
      <c r="S1151" s="3">
        <f>HLOOKUP(S$5,[1]非R能力!$B$8:$F$558,$C1151+1,0)</f>
        <v>40914.685270717331</v>
      </c>
      <c r="T1151" s="3">
        <f>INDEX([1]非R能力!$H$9:$H$558,D1151)</f>
        <v>35606.23581224426</v>
      </c>
      <c r="U1151" s="3">
        <f>IF(E1151="小怪",0,IF(INDEX([1]非R能力!$FK$9:$FK$558,C1151)=0,0,10))</f>
        <v>0</v>
      </c>
      <c r="V1151" s="3">
        <f>IF(E1151="小怪",0,IF(INDEX([1]非R能力!$FH$9:$FH$558,C1151)=0,0,5000))</f>
        <v>0</v>
      </c>
      <c r="W1151" s="3">
        <f>HLOOKUP(W$5,[2]人物技能基础!$O$3:$Q$553,$C1151+1,0)</f>
        <v>3.637142857142857</v>
      </c>
      <c r="X1151" s="3">
        <f>HLOOKUP(X$5,[2]人物技能基础!$O$3:$Q$553,$C1151+1,0)</f>
        <v>2.0186428571428574</v>
      </c>
      <c r="Y1151" s="3">
        <f>HLOOKUP(Y$5,[2]人物技能基础!$O$3:$Q$553,$C1151+1,0)</f>
        <v>99.964285714285708</v>
      </c>
      <c r="Z1151" s="3">
        <f t="shared" si="103"/>
        <v>981263</v>
      </c>
      <c r="AA1151" s="3">
        <f t="shared" si="104"/>
        <v>20154</v>
      </c>
      <c r="AB1151" s="3">
        <f t="shared" si="105"/>
        <v>0</v>
      </c>
      <c r="AC1151" s="3">
        <f t="shared" si="106"/>
        <v>40914</v>
      </c>
      <c r="AD1151" s="3">
        <f t="shared" si="107"/>
        <v>30742</v>
      </c>
    </row>
    <row r="1152" spans="1:30" x14ac:dyDescent="0.15">
      <c r="A1152" s="3">
        <v>1147</v>
      </c>
      <c r="B1152" s="3" t="str">
        <f t="shared" si="102"/>
        <v>关卡1147小怪</v>
      </c>
      <c r="C1152" s="3">
        <f>INDEX([3]关卡!$J$19:$J$2018,A1152)</f>
        <v>413</v>
      </c>
      <c r="D1152" s="3">
        <f>INDEX([3]关卡!$N$19:$N$2018,A1152)</f>
        <v>413</v>
      </c>
      <c r="E1152" s="3" t="s">
        <v>24</v>
      </c>
      <c r="F1152" s="3" t="s">
        <v>26</v>
      </c>
      <c r="G1152" s="3">
        <v>3</v>
      </c>
      <c r="H1152" s="3">
        <v>0</v>
      </c>
      <c r="I1152" s="3">
        <v>0</v>
      </c>
      <c r="J1152" s="4">
        <v>1</v>
      </c>
      <c r="K1152" s="4">
        <v>1</v>
      </c>
      <c r="L1152" s="4">
        <v>2</v>
      </c>
      <c r="M1152" s="3">
        <v>15</v>
      </c>
      <c r="N1152" s="3">
        <v>2</v>
      </c>
      <c r="O1152" s="3">
        <f>HLOOKUP(O$5,[1]非R能力!$B$8:$F$558,$C1152+1,0)</f>
        <v>1284342.9998097687</v>
      </c>
      <c r="P1152" s="3">
        <f>HLOOKUP(P$5,[1]非R能力!$B$8:$F$558,$C1152+1,0)</f>
        <v>186459.77107429391</v>
      </c>
      <c r="Q1152" s="3">
        <f>HLOOKUP(Q$5,[1]非R能力!$B$8:$F$558,$C1152+1,0)</f>
        <v>101538.07493302558</v>
      </c>
      <c r="R1152" s="3">
        <f>HLOOKUP(R$5,[1]非R能力!$B$8:$F$558,$C1152+1,0)</f>
        <v>30994.174355988231</v>
      </c>
      <c r="S1152" s="3">
        <f>HLOOKUP(S$5,[1]非R能力!$B$8:$F$558,$C1152+1,0)</f>
        <v>41263.965014022455</v>
      </c>
      <c r="T1152" s="3">
        <f>INDEX([1]非R能力!$H$9:$H$558,D1152)</f>
        <v>35811.485101598162</v>
      </c>
      <c r="U1152" s="3">
        <f>IF(E1152="小怪",0,IF(INDEX([1]非R能力!$FK$9:$FK$558,C1152)=0,0,10))</f>
        <v>0</v>
      </c>
      <c r="V1152" s="3">
        <f>IF(E1152="小怪",0,IF(INDEX([1]非R能力!$FH$9:$FH$558,C1152)=0,0,5000))</f>
        <v>0</v>
      </c>
      <c r="W1152" s="3">
        <f>HLOOKUP(W$5,[2]人物技能基础!$O$3:$Q$553,$C1152+1,0)</f>
        <v>3.637142857142857</v>
      </c>
      <c r="X1152" s="3">
        <f>HLOOKUP(X$5,[2]人物技能基础!$O$3:$Q$553,$C1152+1,0)</f>
        <v>2.0186428571428574</v>
      </c>
      <c r="Y1152" s="3">
        <f>HLOOKUP(Y$5,[2]人物技能基础!$O$3:$Q$553,$C1152+1,0)</f>
        <v>99.964285714285708</v>
      </c>
      <c r="Z1152" s="3">
        <f t="shared" si="103"/>
        <v>989537</v>
      </c>
      <c r="AA1152" s="3">
        <f t="shared" si="104"/>
        <v>20307</v>
      </c>
      <c r="AB1152" s="3">
        <f t="shared" si="105"/>
        <v>0</v>
      </c>
      <c r="AC1152" s="3">
        <f t="shared" si="106"/>
        <v>41263</v>
      </c>
      <c r="AD1152" s="3">
        <f t="shared" si="107"/>
        <v>30994</v>
      </c>
    </row>
    <row r="1153" spans="1:30" x14ac:dyDescent="0.15">
      <c r="A1153" s="3">
        <v>1148</v>
      </c>
      <c r="B1153" s="3" t="str">
        <f t="shared" si="102"/>
        <v>关卡1148小怪</v>
      </c>
      <c r="C1153" s="3">
        <f>INDEX([3]关卡!$J$19:$J$2018,A1153)</f>
        <v>413</v>
      </c>
      <c r="D1153" s="3">
        <f>INDEX([3]关卡!$N$19:$N$2018,A1153)</f>
        <v>413</v>
      </c>
      <c r="E1153" s="3" t="s">
        <v>24</v>
      </c>
      <c r="F1153" s="3" t="s">
        <v>26</v>
      </c>
      <c r="G1153" s="3">
        <v>3</v>
      </c>
      <c r="H1153" s="3">
        <v>0</v>
      </c>
      <c r="I1153" s="3">
        <v>0</v>
      </c>
      <c r="J1153" s="4">
        <v>1</v>
      </c>
      <c r="K1153" s="4">
        <v>1</v>
      </c>
      <c r="L1153" s="4">
        <v>2</v>
      </c>
      <c r="M1153" s="3">
        <v>15</v>
      </c>
      <c r="N1153" s="3">
        <v>2</v>
      </c>
      <c r="O1153" s="3">
        <f>HLOOKUP(O$5,[1]非R能力!$B$8:$F$558,$C1153+1,0)</f>
        <v>1284342.9998097687</v>
      </c>
      <c r="P1153" s="3">
        <f>HLOOKUP(P$5,[1]非R能力!$B$8:$F$558,$C1153+1,0)</f>
        <v>186459.77107429391</v>
      </c>
      <c r="Q1153" s="3">
        <f>HLOOKUP(Q$5,[1]非R能力!$B$8:$F$558,$C1153+1,0)</f>
        <v>101538.07493302558</v>
      </c>
      <c r="R1153" s="3">
        <f>HLOOKUP(R$5,[1]非R能力!$B$8:$F$558,$C1153+1,0)</f>
        <v>30994.174355988231</v>
      </c>
      <c r="S1153" s="3">
        <f>HLOOKUP(S$5,[1]非R能力!$B$8:$F$558,$C1153+1,0)</f>
        <v>41263.965014022455</v>
      </c>
      <c r="T1153" s="3">
        <f>INDEX([1]非R能力!$H$9:$H$558,D1153)</f>
        <v>35811.485101598162</v>
      </c>
      <c r="U1153" s="3">
        <f>IF(E1153="小怪",0,IF(INDEX([1]非R能力!$FK$9:$FK$558,C1153)=0,0,10))</f>
        <v>0</v>
      </c>
      <c r="V1153" s="3">
        <f>IF(E1153="小怪",0,IF(INDEX([1]非R能力!$FH$9:$FH$558,C1153)=0,0,5000))</f>
        <v>0</v>
      </c>
      <c r="W1153" s="3">
        <f>HLOOKUP(W$5,[2]人物技能基础!$O$3:$Q$553,$C1153+1,0)</f>
        <v>3.637142857142857</v>
      </c>
      <c r="X1153" s="3">
        <f>HLOOKUP(X$5,[2]人物技能基础!$O$3:$Q$553,$C1153+1,0)</f>
        <v>2.0186428571428574</v>
      </c>
      <c r="Y1153" s="3">
        <f>HLOOKUP(Y$5,[2]人物技能基础!$O$3:$Q$553,$C1153+1,0)</f>
        <v>99.964285714285708</v>
      </c>
      <c r="Z1153" s="3">
        <f t="shared" si="103"/>
        <v>989537</v>
      </c>
      <c r="AA1153" s="3">
        <f t="shared" si="104"/>
        <v>20307</v>
      </c>
      <c r="AB1153" s="3">
        <f t="shared" si="105"/>
        <v>0</v>
      </c>
      <c r="AC1153" s="3">
        <f t="shared" si="106"/>
        <v>41263</v>
      </c>
      <c r="AD1153" s="3">
        <f t="shared" si="107"/>
        <v>30994</v>
      </c>
    </row>
    <row r="1154" spans="1:30" x14ac:dyDescent="0.15">
      <c r="A1154" s="3">
        <v>1149</v>
      </c>
      <c r="B1154" s="3" t="str">
        <f t="shared" si="102"/>
        <v>关卡1149小怪</v>
      </c>
      <c r="C1154" s="3">
        <f>INDEX([3]关卡!$J$19:$J$2018,A1154)</f>
        <v>413</v>
      </c>
      <c r="D1154" s="3">
        <f>INDEX([3]关卡!$N$19:$N$2018,A1154)</f>
        <v>413</v>
      </c>
      <c r="E1154" s="3" t="s">
        <v>24</v>
      </c>
      <c r="F1154" s="3" t="s">
        <v>26</v>
      </c>
      <c r="G1154" s="3">
        <v>3</v>
      </c>
      <c r="H1154" s="3">
        <v>0</v>
      </c>
      <c r="I1154" s="3">
        <v>0</v>
      </c>
      <c r="J1154" s="4">
        <v>1</v>
      </c>
      <c r="K1154" s="4">
        <v>1</v>
      </c>
      <c r="L1154" s="4">
        <v>2</v>
      </c>
      <c r="M1154" s="3">
        <v>15</v>
      </c>
      <c r="N1154" s="3">
        <v>2</v>
      </c>
      <c r="O1154" s="3">
        <f>HLOOKUP(O$5,[1]非R能力!$B$8:$F$558,$C1154+1,0)</f>
        <v>1284342.9998097687</v>
      </c>
      <c r="P1154" s="3">
        <f>HLOOKUP(P$5,[1]非R能力!$B$8:$F$558,$C1154+1,0)</f>
        <v>186459.77107429391</v>
      </c>
      <c r="Q1154" s="3">
        <f>HLOOKUP(Q$5,[1]非R能力!$B$8:$F$558,$C1154+1,0)</f>
        <v>101538.07493302558</v>
      </c>
      <c r="R1154" s="3">
        <f>HLOOKUP(R$5,[1]非R能力!$B$8:$F$558,$C1154+1,0)</f>
        <v>30994.174355988231</v>
      </c>
      <c r="S1154" s="3">
        <f>HLOOKUP(S$5,[1]非R能力!$B$8:$F$558,$C1154+1,0)</f>
        <v>41263.965014022455</v>
      </c>
      <c r="T1154" s="3">
        <f>INDEX([1]非R能力!$H$9:$H$558,D1154)</f>
        <v>35811.485101598162</v>
      </c>
      <c r="U1154" s="3">
        <f>IF(E1154="小怪",0,IF(INDEX([1]非R能力!$FK$9:$FK$558,C1154)=0,0,10))</f>
        <v>0</v>
      </c>
      <c r="V1154" s="3">
        <f>IF(E1154="小怪",0,IF(INDEX([1]非R能力!$FH$9:$FH$558,C1154)=0,0,5000))</f>
        <v>0</v>
      </c>
      <c r="W1154" s="3">
        <f>HLOOKUP(W$5,[2]人物技能基础!$O$3:$Q$553,$C1154+1,0)</f>
        <v>3.637142857142857</v>
      </c>
      <c r="X1154" s="3">
        <f>HLOOKUP(X$5,[2]人物技能基础!$O$3:$Q$553,$C1154+1,0)</f>
        <v>2.0186428571428574</v>
      </c>
      <c r="Y1154" s="3">
        <f>HLOOKUP(Y$5,[2]人物技能基础!$O$3:$Q$553,$C1154+1,0)</f>
        <v>99.964285714285708</v>
      </c>
      <c r="Z1154" s="3">
        <f t="shared" si="103"/>
        <v>989537</v>
      </c>
      <c r="AA1154" s="3">
        <f t="shared" si="104"/>
        <v>20307</v>
      </c>
      <c r="AB1154" s="3">
        <f t="shared" si="105"/>
        <v>0</v>
      </c>
      <c r="AC1154" s="3">
        <f t="shared" si="106"/>
        <v>41263</v>
      </c>
      <c r="AD1154" s="3">
        <f t="shared" si="107"/>
        <v>30994</v>
      </c>
    </row>
    <row r="1155" spans="1:30" x14ac:dyDescent="0.15">
      <c r="A1155" s="3">
        <v>1150</v>
      </c>
      <c r="B1155" s="3" t="str">
        <f t="shared" si="102"/>
        <v>关卡1150小怪</v>
      </c>
      <c r="C1155" s="3">
        <f>INDEX([3]关卡!$J$19:$J$2018,A1155)</f>
        <v>413</v>
      </c>
      <c r="D1155" s="3">
        <f>INDEX([3]关卡!$N$19:$N$2018,A1155)</f>
        <v>413</v>
      </c>
      <c r="E1155" s="3" t="s">
        <v>24</v>
      </c>
      <c r="F1155" s="3" t="s">
        <v>26</v>
      </c>
      <c r="G1155" s="3">
        <v>3</v>
      </c>
      <c r="H1155" s="3">
        <v>0</v>
      </c>
      <c r="I1155" s="3">
        <v>0</v>
      </c>
      <c r="J1155" s="4">
        <v>1</v>
      </c>
      <c r="K1155" s="4">
        <v>1</v>
      </c>
      <c r="L1155" s="4">
        <v>2</v>
      </c>
      <c r="M1155" s="3">
        <v>15</v>
      </c>
      <c r="N1155" s="3">
        <v>2</v>
      </c>
      <c r="O1155" s="3">
        <f>HLOOKUP(O$5,[1]非R能力!$B$8:$F$558,$C1155+1,0)</f>
        <v>1284342.9998097687</v>
      </c>
      <c r="P1155" s="3">
        <f>HLOOKUP(P$5,[1]非R能力!$B$8:$F$558,$C1155+1,0)</f>
        <v>186459.77107429391</v>
      </c>
      <c r="Q1155" s="3">
        <f>HLOOKUP(Q$5,[1]非R能力!$B$8:$F$558,$C1155+1,0)</f>
        <v>101538.07493302558</v>
      </c>
      <c r="R1155" s="3">
        <f>HLOOKUP(R$5,[1]非R能力!$B$8:$F$558,$C1155+1,0)</f>
        <v>30994.174355988231</v>
      </c>
      <c r="S1155" s="3">
        <f>HLOOKUP(S$5,[1]非R能力!$B$8:$F$558,$C1155+1,0)</f>
        <v>41263.965014022455</v>
      </c>
      <c r="T1155" s="3">
        <f>INDEX([1]非R能力!$H$9:$H$558,D1155)</f>
        <v>35811.485101598162</v>
      </c>
      <c r="U1155" s="3">
        <f>IF(E1155="小怪",0,IF(INDEX([1]非R能力!$FK$9:$FK$558,C1155)=0,0,10))</f>
        <v>0</v>
      </c>
      <c r="V1155" s="3">
        <f>IF(E1155="小怪",0,IF(INDEX([1]非R能力!$FH$9:$FH$558,C1155)=0,0,5000))</f>
        <v>0</v>
      </c>
      <c r="W1155" s="3">
        <f>HLOOKUP(W$5,[2]人物技能基础!$O$3:$Q$553,$C1155+1,0)</f>
        <v>3.637142857142857</v>
      </c>
      <c r="X1155" s="3">
        <f>HLOOKUP(X$5,[2]人物技能基础!$O$3:$Q$553,$C1155+1,0)</f>
        <v>2.0186428571428574</v>
      </c>
      <c r="Y1155" s="3">
        <f>HLOOKUP(Y$5,[2]人物技能基础!$O$3:$Q$553,$C1155+1,0)</f>
        <v>99.964285714285708</v>
      </c>
      <c r="Z1155" s="3">
        <f t="shared" si="103"/>
        <v>989537</v>
      </c>
      <c r="AA1155" s="3">
        <f t="shared" si="104"/>
        <v>20307</v>
      </c>
      <c r="AB1155" s="3">
        <f t="shared" si="105"/>
        <v>0</v>
      </c>
      <c r="AC1155" s="3">
        <f t="shared" si="106"/>
        <v>41263</v>
      </c>
      <c r="AD1155" s="3">
        <f t="shared" si="107"/>
        <v>30994</v>
      </c>
    </row>
    <row r="1156" spans="1:30" x14ac:dyDescent="0.15">
      <c r="A1156" s="3">
        <v>1151</v>
      </c>
      <c r="B1156" s="3" t="str">
        <f t="shared" si="102"/>
        <v>关卡1151小怪</v>
      </c>
      <c r="C1156" s="3">
        <f>INDEX([3]关卡!$J$19:$J$2018,A1156)</f>
        <v>414</v>
      </c>
      <c r="D1156" s="3">
        <f>INDEX([3]关卡!$N$19:$N$2018,A1156)</f>
        <v>414</v>
      </c>
      <c r="E1156" s="3" t="s">
        <v>24</v>
      </c>
      <c r="F1156" s="3" t="s">
        <v>26</v>
      </c>
      <c r="G1156" s="3">
        <v>3</v>
      </c>
      <c r="H1156" s="3">
        <v>0</v>
      </c>
      <c r="I1156" s="3">
        <v>0</v>
      </c>
      <c r="J1156" s="4">
        <v>1</v>
      </c>
      <c r="K1156" s="4">
        <v>1</v>
      </c>
      <c r="L1156" s="4">
        <v>2</v>
      </c>
      <c r="M1156" s="3">
        <v>15</v>
      </c>
      <c r="N1156" s="3">
        <v>2</v>
      </c>
      <c r="O1156" s="3">
        <f>HLOOKUP(O$5,[1]非R能力!$B$8:$F$558,$C1156+1,0)</f>
        <v>1291095.4637595732</v>
      </c>
      <c r="P1156" s="3">
        <f>HLOOKUP(P$5,[1]非R能力!$B$8:$F$558,$C1156+1,0)</f>
        <v>187446.72479718167</v>
      </c>
      <c r="Q1156" s="3">
        <f>HLOOKUP(Q$5,[1]非R能力!$B$8:$F$558,$C1156+1,0)</f>
        <v>102029.16630418785</v>
      </c>
      <c r="R1156" s="3">
        <f>HLOOKUP(R$5,[1]非R能力!$B$8:$F$558,$C1156+1,0)</f>
        <v>31147.811426670934</v>
      </c>
      <c r="S1156" s="3">
        <f>HLOOKUP(S$5,[1]非R能力!$B$8:$F$558,$C1156+1,0)</f>
        <v>41461.292055858656</v>
      </c>
      <c r="T1156" s="3">
        <f>INDEX([1]非R能力!$H$9:$H$558,D1156)</f>
        <v>36017.677438133629</v>
      </c>
      <c r="U1156" s="3">
        <f>IF(E1156="小怪",0,IF(INDEX([1]非R能力!$FK$9:$FK$558,C1156)=0,0,10))</f>
        <v>0</v>
      </c>
      <c r="V1156" s="3">
        <f>IF(E1156="小怪",0,IF(INDEX([1]非R能力!$FH$9:$FH$558,C1156)=0,0,5000))</f>
        <v>0</v>
      </c>
      <c r="W1156" s="3">
        <f>HLOOKUP(W$5,[2]人物技能基础!$O$3:$Q$553,$C1156+1,0)</f>
        <v>3.637142857142857</v>
      </c>
      <c r="X1156" s="3">
        <f>HLOOKUP(X$5,[2]人物技能基础!$O$3:$Q$553,$C1156+1,0)</f>
        <v>2.0186428571428574</v>
      </c>
      <c r="Y1156" s="3">
        <f>HLOOKUP(Y$5,[2]人物技能基础!$O$3:$Q$553,$C1156+1,0)</f>
        <v>99.964285714285708</v>
      </c>
      <c r="Z1156" s="3">
        <f t="shared" si="103"/>
        <v>994813</v>
      </c>
      <c r="AA1156" s="3">
        <f t="shared" si="104"/>
        <v>20405</v>
      </c>
      <c r="AB1156" s="3">
        <f t="shared" si="105"/>
        <v>0</v>
      </c>
      <c r="AC1156" s="3">
        <f t="shared" si="106"/>
        <v>41461</v>
      </c>
      <c r="AD1156" s="3">
        <f t="shared" si="107"/>
        <v>31147</v>
      </c>
    </row>
    <row r="1157" spans="1:30" x14ac:dyDescent="0.15">
      <c r="A1157" s="3">
        <v>1152</v>
      </c>
      <c r="B1157" s="3" t="str">
        <f t="shared" si="102"/>
        <v>关卡1152小怪</v>
      </c>
      <c r="C1157" s="3">
        <f>INDEX([3]关卡!$J$19:$J$2018,A1157)</f>
        <v>414</v>
      </c>
      <c r="D1157" s="3">
        <f>INDEX([3]关卡!$N$19:$N$2018,A1157)</f>
        <v>414</v>
      </c>
      <c r="E1157" s="3" t="s">
        <v>24</v>
      </c>
      <c r="F1157" s="3" t="s">
        <v>26</v>
      </c>
      <c r="G1157" s="3">
        <v>3</v>
      </c>
      <c r="H1157" s="3">
        <v>0</v>
      </c>
      <c r="I1157" s="3">
        <v>0</v>
      </c>
      <c r="J1157" s="4">
        <v>1</v>
      </c>
      <c r="K1157" s="4">
        <v>1</v>
      </c>
      <c r="L1157" s="4">
        <v>2</v>
      </c>
      <c r="M1157" s="3">
        <v>15</v>
      </c>
      <c r="N1157" s="3">
        <v>2</v>
      </c>
      <c r="O1157" s="3">
        <f>HLOOKUP(O$5,[1]非R能力!$B$8:$F$558,$C1157+1,0)</f>
        <v>1291095.4637595732</v>
      </c>
      <c r="P1157" s="3">
        <f>HLOOKUP(P$5,[1]非R能力!$B$8:$F$558,$C1157+1,0)</f>
        <v>187446.72479718167</v>
      </c>
      <c r="Q1157" s="3">
        <f>HLOOKUP(Q$5,[1]非R能力!$B$8:$F$558,$C1157+1,0)</f>
        <v>102029.16630418785</v>
      </c>
      <c r="R1157" s="3">
        <f>HLOOKUP(R$5,[1]非R能力!$B$8:$F$558,$C1157+1,0)</f>
        <v>31147.811426670934</v>
      </c>
      <c r="S1157" s="3">
        <f>HLOOKUP(S$5,[1]非R能力!$B$8:$F$558,$C1157+1,0)</f>
        <v>41461.292055858656</v>
      </c>
      <c r="T1157" s="3">
        <f>INDEX([1]非R能力!$H$9:$H$558,D1157)</f>
        <v>36017.677438133629</v>
      </c>
      <c r="U1157" s="3">
        <f>IF(E1157="小怪",0,IF(INDEX([1]非R能力!$FK$9:$FK$558,C1157)=0,0,10))</f>
        <v>0</v>
      </c>
      <c r="V1157" s="3">
        <f>IF(E1157="小怪",0,IF(INDEX([1]非R能力!$FH$9:$FH$558,C1157)=0,0,5000))</f>
        <v>0</v>
      </c>
      <c r="W1157" s="3">
        <f>HLOOKUP(W$5,[2]人物技能基础!$O$3:$Q$553,$C1157+1,0)</f>
        <v>3.637142857142857</v>
      </c>
      <c r="X1157" s="3">
        <f>HLOOKUP(X$5,[2]人物技能基础!$O$3:$Q$553,$C1157+1,0)</f>
        <v>2.0186428571428574</v>
      </c>
      <c r="Y1157" s="3">
        <f>HLOOKUP(Y$5,[2]人物技能基础!$O$3:$Q$553,$C1157+1,0)</f>
        <v>99.964285714285708</v>
      </c>
      <c r="Z1157" s="3">
        <f t="shared" si="103"/>
        <v>994813</v>
      </c>
      <c r="AA1157" s="3">
        <f t="shared" si="104"/>
        <v>20405</v>
      </c>
      <c r="AB1157" s="3">
        <f t="shared" si="105"/>
        <v>0</v>
      </c>
      <c r="AC1157" s="3">
        <f t="shared" si="106"/>
        <v>41461</v>
      </c>
      <c r="AD1157" s="3">
        <f t="shared" si="107"/>
        <v>31147</v>
      </c>
    </row>
    <row r="1158" spans="1:30" x14ac:dyDescent="0.15">
      <c r="A1158" s="3">
        <v>1153</v>
      </c>
      <c r="B1158" s="3" t="str">
        <f t="shared" si="102"/>
        <v>关卡1153小怪</v>
      </c>
      <c r="C1158" s="3">
        <f>INDEX([3]关卡!$J$19:$J$2018,A1158)</f>
        <v>414</v>
      </c>
      <c r="D1158" s="3">
        <f>INDEX([3]关卡!$N$19:$N$2018,A1158)</f>
        <v>414</v>
      </c>
      <c r="E1158" s="3" t="s">
        <v>24</v>
      </c>
      <c r="F1158" s="3" t="s">
        <v>26</v>
      </c>
      <c r="G1158" s="3">
        <v>3</v>
      </c>
      <c r="H1158" s="3">
        <v>0</v>
      </c>
      <c r="I1158" s="3">
        <v>0</v>
      </c>
      <c r="J1158" s="4">
        <v>1</v>
      </c>
      <c r="K1158" s="4">
        <v>1</v>
      </c>
      <c r="L1158" s="4">
        <v>2</v>
      </c>
      <c r="M1158" s="3">
        <v>15</v>
      </c>
      <c r="N1158" s="3">
        <v>2</v>
      </c>
      <c r="O1158" s="3">
        <f>HLOOKUP(O$5,[1]非R能力!$B$8:$F$558,$C1158+1,0)</f>
        <v>1291095.4637595732</v>
      </c>
      <c r="P1158" s="3">
        <f>HLOOKUP(P$5,[1]非R能力!$B$8:$F$558,$C1158+1,0)</f>
        <v>187446.72479718167</v>
      </c>
      <c r="Q1158" s="3">
        <f>HLOOKUP(Q$5,[1]非R能力!$B$8:$F$558,$C1158+1,0)</f>
        <v>102029.16630418785</v>
      </c>
      <c r="R1158" s="3">
        <f>HLOOKUP(R$5,[1]非R能力!$B$8:$F$558,$C1158+1,0)</f>
        <v>31147.811426670934</v>
      </c>
      <c r="S1158" s="3">
        <f>HLOOKUP(S$5,[1]非R能力!$B$8:$F$558,$C1158+1,0)</f>
        <v>41461.292055858656</v>
      </c>
      <c r="T1158" s="3">
        <f>INDEX([1]非R能力!$H$9:$H$558,D1158)</f>
        <v>36017.677438133629</v>
      </c>
      <c r="U1158" s="3">
        <f>IF(E1158="小怪",0,IF(INDEX([1]非R能力!$FK$9:$FK$558,C1158)=0,0,10))</f>
        <v>0</v>
      </c>
      <c r="V1158" s="3">
        <f>IF(E1158="小怪",0,IF(INDEX([1]非R能力!$FH$9:$FH$558,C1158)=0,0,5000))</f>
        <v>0</v>
      </c>
      <c r="W1158" s="3">
        <f>HLOOKUP(W$5,[2]人物技能基础!$O$3:$Q$553,$C1158+1,0)</f>
        <v>3.637142857142857</v>
      </c>
      <c r="X1158" s="3">
        <f>HLOOKUP(X$5,[2]人物技能基础!$O$3:$Q$553,$C1158+1,0)</f>
        <v>2.0186428571428574</v>
      </c>
      <c r="Y1158" s="3">
        <f>HLOOKUP(Y$5,[2]人物技能基础!$O$3:$Q$553,$C1158+1,0)</f>
        <v>99.964285714285708</v>
      </c>
      <c r="Z1158" s="3">
        <f t="shared" si="103"/>
        <v>994813</v>
      </c>
      <c r="AA1158" s="3">
        <f t="shared" si="104"/>
        <v>20405</v>
      </c>
      <c r="AB1158" s="3">
        <f t="shared" si="105"/>
        <v>0</v>
      </c>
      <c r="AC1158" s="3">
        <f t="shared" si="106"/>
        <v>41461</v>
      </c>
      <c r="AD1158" s="3">
        <f t="shared" si="107"/>
        <v>31147</v>
      </c>
    </row>
    <row r="1159" spans="1:30" x14ac:dyDescent="0.15">
      <c r="A1159" s="3">
        <v>1154</v>
      </c>
      <c r="B1159" s="3" t="str">
        <f t="shared" ref="B1159:B1222" si="108">"关卡"&amp;A1159&amp;E1159</f>
        <v>关卡1154小怪</v>
      </c>
      <c r="C1159" s="3">
        <f>INDEX([3]关卡!$J$19:$J$2018,A1159)</f>
        <v>415</v>
      </c>
      <c r="D1159" s="3">
        <f>INDEX([3]关卡!$N$19:$N$2018,A1159)</f>
        <v>415</v>
      </c>
      <c r="E1159" s="3" t="s">
        <v>24</v>
      </c>
      <c r="F1159" s="3" t="s">
        <v>26</v>
      </c>
      <c r="G1159" s="3">
        <v>3</v>
      </c>
      <c r="H1159" s="3">
        <v>0</v>
      </c>
      <c r="I1159" s="3">
        <v>0</v>
      </c>
      <c r="J1159" s="4">
        <v>1</v>
      </c>
      <c r="K1159" s="4">
        <v>1</v>
      </c>
      <c r="L1159" s="4">
        <v>2</v>
      </c>
      <c r="M1159" s="3">
        <v>15</v>
      </c>
      <c r="N1159" s="3">
        <v>2</v>
      </c>
      <c r="O1159" s="3">
        <f>HLOOKUP(O$5,[1]非R能力!$B$8:$F$558,$C1159+1,0)</f>
        <v>1298579.2737439342</v>
      </c>
      <c r="P1159" s="3">
        <f>HLOOKUP(P$5,[1]非R能力!$B$8:$F$558,$C1159+1,0)</f>
        <v>188466.17541545708</v>
      </c>
      <c r="Q1159" s="3">
        <f>HLOOKUP(Q$5,[1]非R能力!$B$8:$F$558,$C1159+1,0)</f>
        <v>102508.7269276502</v>
      </c>
      <c r="R1159" s="3">
        <f>HLOOKUP(R$5,[1]非R能力!$B$8:$F$558,$C1159+1,0)</f>
        <v>31301.065902072936</v>
      </c>
      <c r="S1159" s="3">
        <f>HLOOKUP(S$5,[1]非R能力!$B$8:$F$558,$C1159+1,0)</f>
        <v>41645.940083482899</v>
      </c>
      <c r="T1159" s="3">
        <f>INDEX([1]非R能力!$H$9:$H$558,D1159)</f>
        <v>36224.816147230376</v>
      </c>
      <c r="U1159" s="3">
        <f>IF(E1159="小怪",0,IF(INDEX([1]非R能力!$FK$9:$FK$558,C1159)=0,0,10))</f>
        <v>0</v>
      </c>
      <c r="V1159" s="3">
        <f>IF(E1159="小怪",0,IF(INDEX([1]非R能力!$FH$9:$FH$558,C1159)=0,0,5000))</f>
        <v>0</v>
      </c>
      <c r="W1159" s="3">
        <f>HLOOKUP(W$5,[2]人物技能基础!$O$3:$Q$553,$C1159+1,0)</f>
        <v>3.637142857142857</v>
      </c>
      <c r="X1159" s="3">
        <f>HLOOKUP(X$5,[2]人物技能基础!$O$3:$Q$553,$C1159+1,0)</f>
        <v>2.0186428571428574</v>
      </c>
      <c r="Y1159" s="3">
        <f>HLOOKUP(Y$5,[2]人物技能基础!$O$3:$Q$553,$C1159+1,0)</f>
        <v>99.964285714285708</v>
      </c>
      <c r="Z1159" s="3">
        <f t="shared" ref="Z1159:Z1222" si="109">INT(((P1159-AB1159)*X1159+(Y1159+T1159))*G1159*J1159*$D$2)</f>
        <v>1000249</v>
      </c>
      <c r="AA1159" s="3">
        <f t="shared" ref="AA1159:AA1222" si="110">IF(H1159=0,IF(U1159=0,INT(Q1159/5),IF(V1159=0,INT(Q1159/5),INT((V1159/U1159)/(1/N1159*M1159)/L1159+Q1159))),INT((IF(U1159=0,0,V1159/U1159/(1/N1159*M1159))+O1159/H1159)/L1159+Q1159))</f>
        <v>20501</v>
      </c>
      <c r="AB1159" s="3">
        <f t="shared" ref="AB1159:AB1222" si="111">INT(P1159*I1159)</f>
        <v>0</v>
      </c>
      <c r="AC1159" s="3">
        <f t="shared" ref="AC1159:AC1222" si="112">INT(K1159*S1159)</f>
        <v>41645</v>
      </c>
      <c r="AD1159" s="3">
        <f t="shared" ref="AD1159:AD1222" si="113">INT(R1159/J1159)</f>
        <v>31301</v>
      </c>
    </row>
    <row r="1160" spans="1:30" x14ac:dyDescent="0.15">
      <c r="A1160" s="3">
        <v>1155</v>
      </c>
      <c r="B1160" s="3" t="str">
        <f t="shared" si="108"/>
        <v>关卡1155小怪</v>
      </c>
      <c r="C1160" s="3">
        <f>INDEX([3]关卡!$J$19:$J$2018,A1160)</f>
        <v>415</v>
      </c>
      <c r="D1160" s="3">
        <f>INDEX([3]关卡!$N$19:$N$2018,A1160)</f>
        <v>415</v>
      </c>
      <c r="E1160" s="3" t="s">
        <v>24</v>
      </c>
      <c r="F1160" s="3" t="s">
        <v>26</v>
      </c>
      <c r="G1160" s="3">
        <v>3</v>
      </c>
      <c r="H1160" s="3">
        <v>0</v>
      </c>
      <c r="I1160" s="3">
        <v>0</v>
      </c>
      <c r="J1160" s="4">
        <v>1</v>
      </c>
      <c r="K1160" s="4">
        <v>1</v>
      </c>
      <c r="L1160" s="4">
        <v>2</v>
      </c>
      <c r="M1160" s="3">
        <v>15</v>
      </c>
      <c r="N1160" s="3">
        <v>2</v>
      </c>
      <c r="O1160" s="3">
        <f>HLOOKUP(O$5,[1]非R能力!$B$8:$F$558,$C1160+1,0)</f>
        <v>1298579.2737439342</v>
      </c>
      <c r="P1160" s="3">
        <f>HLOOKUP(P$5,[1]非R能力!$B$8:$F$558,$C1160+1,0)</f>
        <v>188466.17541545708</v>
      </c>
      <c r="Q1160" s="3">
        <f>HLOOKUP(Q$5,[1]非R能力!$B$8:$F$558,$C1160+1,0)</f>
        <v>102508.7269276502</v>
      </c>
      <c r="R1160" s="3">
        <f>HLOOKUP(R$5,[1]非R能力!$B$8:$F$558,$C1160+1,0)</f>
        <v>31301.065902072936</v>
      </c>
      <c r="S1160" s="3">
        <f>HLOOKUP(S$5,[1]非R能力!$B$8:$F$558,$C1160+1,0)</f>
        <v>41645.940083482899</v>
      </c>
      <c r="T1160" s="3">
        <f>INDEX([1]非R能力!$H$9:$H$558,D1160)</f>
        <v>36224.816147230376</v>
      </c>
      <c r="U1160" s="3">
        <f>IF(E1160="小怪",0,IF(INDEX([1]非R能力!$FK$9:$FK$558,C1160)=0,0,10))</f>
        <v>0</v>
      </c>
      <c r="V1160" s="3">
        <f>IF(E1160="小怪",0,IF(INDEX([1]非R能力!$FH$9:$FH$558,C1160)=0,0,5000))</f>
        <v>0</v>
      </c>
      <c r="W1160" s="3">
        <f>HLOOKUP(W$5,[2]人物技能基础!$O$3:$Q$553,$C1160+1,0)</f>
        <v>3.637142857142857</v>
      </c>
      <c r="X1160" s="3">
        <f>HLOOKUP(X$5,[2]人物技能基础!$O$3:$Q$553,$C1160+1,0)</f>
        <v>2.0186428571428574</v>
      </c>
      <c r="Y1160" s="3">
        <f>HLOOKUP(Y$5,[2]人物技能基础!$O$3:$Q$553,$C1160+1,0)</f>
        <v>99.964285714285708</v>
      </c>
      <c r="Z1160" s="3">
        <f t="shared" si="109"/>
        <v>1000249</v>
      </c>
      <c r="AA1160" s="3">
        <f t="shared" si="110"/>
        <v>20501</v>
      </c>
      <c r="AB1160" s="3">
        <f t="shared" si="111"/>
        <v>0</v>
      </c>
      <c r="AC1160" s="3">
        <f t="shared" si="112"/>
        <v>41645</v>
      </c>
      <c r="AD1160" s="3">
        <f t="shared" si="113"/>
        <v>31301</v>
      </c>
    </row>
    <row r="1161" spans="1:30" x14ac:dyDescent="0.15">
      <c r="A1161" s="3">
        <v>1156</v>
      </c>
      <c r="B1161" s="3" t="str">
        <f t="shared" si="108"/>
        <v>关卡1156小怪</v>
      </c>
      <c r="C1161" s="3">
        <f>INDEX([3]关卡!$J$19:$J$2018,A1161)</f>
        <v>415</v>
      </c>
      <c r="D1161" s="3">
        <f>INDEX([3]关卡!$N$19:$N$2018,A1161)</f>
        <v>415</v>
      </c>
      <c r="E1161" s="3" t="s">
        <v>24</v>
      </c>
      <c r="F1161" s="3" t="s">
        <v>26</v>
      </c>
      <c r="G1161" s="3">
        <v>3</v>
      </c>
      <c r="H1161" s="3">
        <v>0</v>
      </c>
      <c r="I1161" s="3">
        <v>0</v>
      </c>
      <c r="J1161" s="4">
        <v>1</v>
      </c>
      <c r="K1161" s="4">
        <v>1</v>
      </c>
      <c r="L1161" s="4">
        <v>2</v>
      </c>
      <c r="M1161" s="3">
        <v>15</v>
      </c>
      <c r="N1161" s="3">
        <v>2</v>
      </c>
      <c r="O1161" s="3">
        <f>HLOOKUP(O$5,[1]非R能力!$B$8:$F$558,$C1161+1,0)</f>
        <v>1298579.2737439342</v>
      </c>
      <c r="P1161" s="3">
        <f>HLOOKUP(P$5,[1]非R能力!$B$8:$F$558,$C1161+1,0)</f>
        <v>188466.17541545708</v>
      </c>
      <c r="Q1161" s="3">
        <f>HLOOKUP(Q$5,[1]非R能力!$B$8:$F$558,$C1161+1,0)</f>
        <v>102508.7269276502</v>
      </c>
      <c r="R1161" s="3">
        <f>HLOOKUP(R$5,[1]非R能力!$B$8:$F$558,$C1161+1,0)</f>
        <v>31301.065902072936</v>
      </c>
      <c r="S1161" s="3">
        <f>HLOOKUP(S$5,[1]非R能力!$B$8:$F$558,$C1161+1,0)</f>
        <v>41645.940083482899</v>
      </c>
      <c r="T1161" s="3">
        <f>INDEX([1]非R能力!$H$9:$H$558,D1161)</f>
        <v>36224.816147230376</v>
      </c>
      <c r="U1161" s="3">
        <f>IF(E1161="小怪",0,IF(INDEX([1]非R能力!$FK$9:$FK$558,C1161)=0,0,10))</f>
        <v>0</v>
      </c>
      <c r="V1161" s="3">
        <f>IF(E1161="小怪",0,IF(INDEX([1]非R能力!$FH$9:$FH$558,C1161)=0,0,5000))</f>
        <v>0</v>
      </c>
      <c r="W1161" s="3">
        <f>HLOOKUP(W$5,[2]人物技能基础!$O$3:$Q$553,$C1161+1,0)</f>
        <v>3.637142857142857</v>
      </c>
      <c r="X1161" s="3">
        <f>HLOOKUP(X$5,[2]人物技能基础!$O$3:$Q$553,$C1161+1,0)</f>
        <v>2.0186428571428574</v>
      </c>
      <c r="Y1161" s="3">
        <f>HLOOKUP(Y$5,[2]人物技能基础!$O$3:$Q$553,$C1161+1,0)</f>
        <v>99.964285714285708</v>
      </c>
      <c r="Z1161" s="3">
        <f t="shared" si="109"/>
        <v>1000249</v>
      </c>
      <c r="AA1161" s="3">
        <f t="shared" si="110"/>
        <v>20501</v>
      </c>
      <c r="AB1161" s="3">
        <f t="shared" si="111"/>
        <v>0</v>
      </c>
      <c r="AC1161" s="3">
        <f t="shared" si="112"/>
        <v>41645</v>
      </c>
      <c r="AD1161" s="3">
        <f t="shared" si="113"/>
        <v>31301</v>
      </c>
    </row>
    <row r="1162" spans="1:30" x14ac:dyDescent="0.15">
      <c r="A1162" s="3">
        <v>1157</v>
      </c>
      <c r="B1162" s="3" t="str">
        <f t="shared" si="108"/>
        <v>关卡1157小怪</v>
      </c>
      <c r="C1162" s="3">
        <f>INDEX([3]关卡!$J$19:$J$2018,A1162)</f>
        <v>415</v>
      </c>
      <c r="D1162" s="3">
        <f>INDEX([3]关卡!$N$19:$N$2018,A1162)</f>
        <v>415</v>
      </c>
      <c r="E1162" s="3" t="s">
        <v>24</v>
      </c>
      <c r="F1162" s="3" t="s">
        <v>26</v>
      </c>
      <c r="G1162" s="3">
        <v>3</v>
      </c>
      <c r="H1162" s="3">
        <v>0</v>
      </c>
      <c r="I1162" s="3">
        <v>0</v>
      </c>
      <c r="J1162" s="4">
        <v>1</v>
      </c>
      <c r="K1162" s="4">
        <v>1</v>
      </c>
      <c r="L1162" s="4">
        <v>2</v>
      </c>
      <c r="M1162" s="3">
        <v>15</v>
      </c>
      <c r="N1162" s="3">
        <v>2</v>
      </c>
      <c r="O1162" s="3">
        <f>HLOOKUP(O$5,[1]非R能力!$B$8:$F$558,$C1162+1,0)</f>
        <v>1298579.2737439342</v>
      </c>
      <c r="P1162" s="3">
        <f>HLOOKUP(P$5,[1]非R能力!$B$8:$F$558,$C1162+1,0)</f>
        <v>188466.17541545708</v>
      </c>
      <c r="Q1162" s="3">
        <f>HLOOKUP(Q$5,[1]非R能力!$B$8:$F$558,$C1162+1,0)</f>
        <v>102508.7269276502</v>
      </c>
      <c r="R1162" s="3">
        <f>HLOOKUP(R$5,[1]非R能力!$B$8:$F$558,$C1162+1,0)</f>
        <v>31301.065902072936</v>
      </c>
      <c r="S1162" s="3">
        <f>HLOOKUP(S$5,[1]非R能力!$B$8:$F$558,$C1162+1,0)</f>
        <v>41645.940083482899</v>
      </c>
      <c r="T1162" s="3">
        <f>INDEX([1]非R能力!$H$9:$H$558,D1162)</f>
        <v>36224.816147230376</v>
      </c>
      <c r="U1162" s="3">
        <f>IF(E1162="小怪",0,IF(INDEX([1]非R能力!$FK$9:$FK$558,C1162)=0,0,10))</f>
        <v>0</v>
      </c>
      <c r="V1162" s="3">
        <f>IF(E1162="小怪",0,IF(INDEX([1]非R能力!$FH$9:$FH$558,C1162)=0,0,5000))</f>
        <v>0</v>
      </c>
      <c r="W1162" s="3">
        <f>HLOOKUP(W$5,[2]人物技能基础!$O$3:$Q$553,$C1162+1,0)</f>
        <v>3.637142857142857</v>
      </c>
      <c r="X1162" s="3">
        <f>HLOOKUP(X$5,[2]人物技能基础!$O$3:$Q$553,$C1162+1,0)</f>
        <v>2.0186428571428574</v>
      </c>
      <c r="Y1162" s="3">
        <f>HLOOKUP(Y$5,[2]人物技能基础!$O$3:$Q$553,$C1162+1,0)</f>
        <v>99.964285714285708</v>
      </c>
      <c r="Z1162" s="3">
        <f t="shared" si="109"/>
        <v>1000249</v>
      </c>
      <c r="AA1162" s="3">
        <f t="shared" si="110"/>
        <v>20501</v>
      </c>
      <c r="AB1162" s="3">
        <f t="shared" si="111"/>
        <v>0</v>
      </c>
      <c r="AC1162" s="3">
        <f t="shared" si="112"/>
        <v>41645</v>
      </c>
      <c r="AD1162" s="3">
        <f t="shared" si="113"/>
        <v>31301</v>
      </c>
    </row>
    <row r="1163" spans="1:30" x14ac:dyDescent="0.15">
      <c r="A1163" s="3">
        <v>1158</v>
      </c>
      <c r="B1163" s="3" t="str">
        <f t="shared" si="108"/>
        <v>关卡1158小怪</v>
      </c>
      <c r="C1163" s="3">
        <f>INDEX([3]关卡!$J$19:$J$2018,A1163)</f>
        <v>416</v>
      </c>
      <c r="D1163" s="3">
        <f>INDEX([3]关卡!$N$19:$N$2018,A1163)</f>
        <v>416</v>
      </c>
      <c r="E1163" s="3" t="s">
        <v>24</v>
      </c>
      <c r="F1163" s="3" t="s">
        <v>26</v>
      </c>
      <c r="G1163" s="3">
        <v>3</v>
      </c>
      <c r="H1163" s="3">
        <v>0</v>
      </c>
      <c r="I1163" s="3">
        <v>0</v>
      </c>
      <c r="J1163" s="4">
        <v>1</v>
      </c>
      <c r="K1163" s="4">
        <v>1</v>
      </c>
      <c r="L1163" s="4">
        <v>2</v>
      </c>
      <c r="M1163" s="3">
        <v>15</v>
      </c>
      <c r="N1163" s="3">
        <v>2</v>
      </c>
      <c r="O1163" s="3">
        <f>HLOOKUP(O$5,[1]非R能力!$B$8:$F$558,$C1163+1,0)</f>
        <v>1305470.1271712324</v>
      </c>
      <c r="P1163" s="3">
        <f>HLOOKUP(P$5,[1]非R能力!$B$8:$F$558,$C1163+1,0)</f>
        <v>189442.377973386</v>
      </c>
      <c r="Q1163" s="3">
        <f>HLOOKUP(Q$5,[1]非R能力!$B$8:$F$558,$C1163+1,0)</f>
        <v>102979.66797252769</v>
      </c>
      <c r="R1163" s="3">
        <f>HLOOKUP(R$5,[1]非R能力!$B$8:$F$558,$C1163+1,0)</f>
        <v>31453.358022625751</v>
      </c>
      <c r="S1163" s="3">
        <f>HLOOKUP(S$5,[1]非R能力!$B$8:$F$558,$C1163+1,0)</f>
        <v>41820.962222953262</v>
      </c>
      <c r="T1163" s="3">
        <f>INDEX([1]非R能力!$H$9:$H$558,D1163)</f>
        <v>36432.904560414798</v>
      </c>
      <c r="U1163" s="3">
        <f>IF(E1163="小怪",0,IF(INDEX([1]非R能力!$FK$9:$FK$558,C1163)=0,0,10))</f>
        <v>0</v>
      </c>
      <c r="V1163" s="3">
        <f>IF(E1163="小怪",0,IF(INDEX([1]非R能力!$FH$9:$FH$558,C1163)=0,0,5000))</f>
        <v>0</v>
      </c>
      <c r="W1163" s="3">
        <f>HLOOKUP(W$5,[2]人物技能基础!$O$3:$Q$553,$C1163+1,0)</f>
        <v>3.637142857142857</v>
      </c>
      <c r="X1163" s="3">
        <f>HLOOKUP(X$5,[2]人物技能基础!$O$3:$Q$553,$C1163+1,0)</f>
        <v>2.0186428571428574</v>
      </c>
      <c r="Y1163" s="3">
        <f>HLOOKUP(Y$5,[2]人物技能基础!$O$3:$Q$553,$C1163+1,0)</f>
        <v>99.964285714285708</v>
      </c>
      <c r="Z1163" s="3">
        <f t="shared" si="109"/>
        <v>1005478</v>
      </c>
      <c r="AA1163" s="3">
        <f t="shared" si="110"/>
        <v>20595</v>
      </c>
      <c r="AB1163" s="3">
        <f t="shared" si="111"/>
        <v>0</v>
      </c>
      <c r="AC1163" s="3">
        <f t="shared" si="112"/>
        <v>41820</v>
      </c>
      <c r="AD1163" s="3">
        <f t="shared" si="113"/>
        <v>31453</v>
      </c>
    </row>
    <row r="1164" spans="1:30" x14ac:dyDescent="0.15">
      <c r="A1164" s="3">
        <v>1159</v>
      </c>
      <c r="B1164" s="3" t="str">
        <f t="shared" si="108"/>
        <v>关卡1159小怪</v>
      </c>
      <c r="C1164" s="3">
        <f>INDEX([3]关卡!$J$19:$J$2018,A1164)</f>
        <v>416</v>
      </c>
      <c r="D1164" s="3">
        <f>INDEX([3]关卡!$N$19:$N$2018,A1164)</f>
        <v>416</v>
      </c>
      <c r="E1164" s="3" t="s">
        <v>24</v>
      </c>
      <c r="F1164" s="3" t="s">
        <v>26</v>
      </c>
      <c r="G1164" s="3">
        <v>3</v>
      </c>
      <c r="H1164" s="3">
        <v>0</v>
      </c>
      <c r="I1164" s="3">
        <v>0</v>
      </c>
      <c r="J1164" s="4">
        <v>1</v>
      </c>
      <c r="K1164" s="4">
        <v>1</v>
      </c>
      <c r="L1164" s="4">
        <v>2</v>
      </c>
      <c r="M1164" s="3">
        <v>15</v>
      </c>
      <c r="N1164" s="3">
        <v>2</v>
      </c>
      <c r="O1164" s="3">
        <f>HLOOKUP(O$5,[1]非R能力!$B$8:$F$558,$C1164+1,0)</f>
        <v>1305470.1271712324</v>
      </c>
      <c r="P1164" s="3">
        <f>HLOOKUP(P$5,[1]非R能力!$B$8:$F$558,$C1164+1,0)</f>
        <v>189442.377973386</v>
      </c>
      <c r="Q1164" s="3">
        <f>HLOOKUP(Q$5,[1]非R能力!$B$8:$F$558,$C1164+1,0)</f>
        <v>102979.66797252769</v>
      </c>
      <c r="R1164" s="3">
        <f>HLOOKUP(R$5,[1]非R能力!$B$8:$F$558,$C1164+1,0)</f>
        <v>31453.358022625751</v>
      </c>
      <c r="S1164" s="3">
        <f>HLOOKUP(S$5,[1]非R能力!$B$8:$F$558,$C1164+1,0)</f>
        <v>41820.962222953262</v>
      </c>
      <c r="T1164" s="3">
        <f>INDEX([1]非R能力!$H$9:$H$558,D1164)</f>
        <v>36432.904560414798</v>
      </c>
      <c r="U1164" s="3">
        <f>IF(E1164="小怪",0,IF(INDEX([1]非R能力!$FK$9:$FK$558,C1164)=0,0,10))</f>
        <v>0</v>
      </c>
      <c r="V1164" s="3">
        <f>IF(E1164="小怪",0,IF(INDEX([1]非R能力!$FH$9:$FH$558,C1164)=0,0,5000))</f>
        <v>0</v>
      </c>
      <c r="W1164" s="3">
        <f>HLOOKUP(W$5,[2]人物技能基础!$O$3:$Q$553,$C1164+1,0)</f>
        <v>3.637142857142857</v>
      </c>
      <c r="X1164" s="3">
        <f>HLOOKUP(X$5,[2]人物技能基础!$O$3:$Q$553,$C1164+1,0)</f>
        <v>2.0186428571428574</v>
      </c>
      <c r="Y1164" s="3">
        <f>HLOOKUP(Y$5,[2]人物技能基础!$O$3:$Q$553,$C1164+1,0)</f>
        <v>99.964285714285708</v>
      </c>
      <c r="Z1164" s="3">
        <f t="shared" si="109"/>
        <v>1005478</v>
      </c>
      <c r="AA1164" s="3">
        <f t="shared" si="110"/>
        <v>20595</v>
      </c>
      <c r="AB1164" s="3">
        <f t="shared" si="111"/>
        <v>0</v>
      </c>
      <c r="AC1164" s="3">
        <f t="shared" si="112"/>
        <v>41820</v>
      </c>
      <c r="AD1164" s="3">
        <f t="shared" si="113"/>
        <v>31453</v>
      </c>
    </row>
    <row r="1165" spans="1:30" x14ac:dyDescent="0.15">
      <c r="A1165" s="3">
        <v>1160</v>
      </c>
      <c r="B1165" s="3" t="str">
        <f t="shared" si="108"/>
        <v>关卡1160小怪</v>
      </c>
      <c r="C1165" s="3">
        <f>INDEX([3]关卡!$J$19:$J$2018,A1165)</f>
        <v>416</v>
      </c>
      <c r="D1165" s="3">
        <f>INDEX([3]关卡!$N$19:$N$2018,A1165)</f>
        <v>416</v>
      </c>
      <c r="E1165" s="3" t="s">
        <v>24</v>
      </c>
      <c r="F1165" s="3" t="s">
        <v>26</v>
      </c>
      <c r="G1165" s="3">
        <v>3</v>
      </c>
      <c r="H1165" s="3">
        <v>0</v>
      </c>
      <c r="I1165" s="3">
        <v>0</v>
      </c>
      <c r="J1165" s="4">
        <v>1</v>
      </c>
      <c r="K1165" s="4">
        <v>1</v>
      </c>
      <c r="L1165" s="4">
        <v>2</v>
      </c>
      <c r="M1165" s="3">
        <v>15</v>
      </c>
      <c r="N1165" s="3">
        <v>2</v>
      </c>
      <c r="O1165" s="3">
        <f>HLOOKUP(O$5,[1]非R能力!$B$8:$F$558,$C1165+1,0)</f>
        <v>1305470.1271712324</v>
      </c>
      <c r="P1165" s="3">
        <f>HLOOKUP(P$5,[1]非R能力!$B$8:$F$558,$C1165+1,0)</f>
        <v>189442.377973386</v>
      </c>
      <c r="Q1165" s="3">
        <f>HLOOKUP(Q$5,[1]非R能力!$B$8:$F$558,$C1165+1,0)</f>
        <v>102979.66797252769</v>
      </c>
      <c r="R1165" s="3">
        <f>HLOOKUP(R$5,[1]非R能力!$B$8:$F$558,$C1165+1,0)</f>
        <v>31453.358022625751</v>
      </c>
      <c r="S1165" s="3">
        <f>HLOOKUP(S$5,[1]非R能力!$B$8:$F$558,$C1165+1,0)</f>
        <v>41820.962222953262</v>
      </c>
      <c r="T1165" s="3">
        <f>INDEX([1]非R能力!$H$9:$H$558,D1165)</f>
        <v>36432.904560414798</v>
      </c>
      <c r="U1165" s="3">
        <f>IF(E1165="小怪",0,IF(INDEX([1]非R能力!$FK$9:$FK$558,C1165)=0,0,10))</f>
        <v>0</v>
      </c>
      <c r="V1165" s="3">
        <f>IF(E1165="小怪",0,IF(INDEX([1]非R能力!$FH$9:$FH$558,C1165)=0,0,5000))</f>
        <v>0</v>
      </c>
      <c r="W1165" s="3">
        <f>HLOOKUP(W$5,[2]人物技能基础!$O$3:$Q$553,$C1165+1,0)</f>
        <v>3.637142857142857</v>
      </c>
      <c r="X1165" s="3">
        <f>HLOOKUP(X$5,[2]人物技能基础!$O$3:$Q$553,$C1165+1,0)</f>
        <v>2.0186428571428574</v>
      </c>
      <c r="Y1165" s="3">
        <f>HLOOKUP(Y$5,[2]人物技能基础!$O$3:$Q$553,$C1165+1,0)</f>
        <v>99.964285714285708</v>
      </c>
      <c r="Z1165" s="3">
        <f t="shared" si="109"/>
        <v>1005478</v>
      </c>
      <c r="AA1165" s="3">
        <f t="shared" si="110"/>
        <v>20595</v>
      </c>
      <c r="AB1165" s="3">
        <f t="shared" si="111"/>
        <v>0</v>
      </c>
      <c r="AC1165" s="3">
        <f t="shared" si="112"/>
        <v>41820</v>
      </c>
      <c r="AD1165" s="3">
        <f t="shared" si="113"/>
        <v>31453</v>
      </c>
    </row>
    <row r="1166" spans="1:30" x14ac:dyDescent="0.15">
      <c r="A1166" s="3">
        <v>1161</v>
      </c>
      <c r="B1166" s="3" t="str">
        <f t="shared" si="108"/>
        <v>关卡1161小怪</v>
      </c>
      <c r="C1166" s="3">
        <f>INDEX([3]关卡!$J$19:$J$2018,A1166)</f>
        <v>416</v>
      </c>
      <c r="D1166" s="3">
        <f>INDEX([3]关卡!$N$19:$N$2018,A1166)</f>
        <v>416</v>
      </c>
      <c r="E1166" s="3" t="s">
        <v>24</v>
      </c>
      <c r="F1166" s="3" t="s">
        <v>26</v>
      </c>
      <c r="G1166" s="3">
        <v>3</v>
      </c>
      <c r="H1166" s="3">
        <v>0</v>
      </c>
      <c r="I1166" s="3">
        <v>0</v>
      </c>
      <c r="J1166" s="4">
        <v>1</v>
      </c>
      <c r="K1166" s="4">
        <v>1</v>
      </c>
      <c r="L1166" s="4">
        <v>2</v>
      </c>
      <c r="M1166" s="3">
        <v>15</v>
      </c>
      <c r="N1166" s="3">
        <v>2</v>
      </c>
      <c r="O1166" s="3">
        <f>HLOOKUP(O$5,[1]非R能力!$B$8:$F$558,$C1166+1,0)</f>
        <v>1305470.1271712324</v>
      </c>
      <c r="P1166" s="3">
        <f>HLOOKUP(P$5,[1]非R能力!$B$8:$F$558,$C1166+1,0)</f>
        <v>189442.377973386</v>
      </c>
      <c r="Q1166" s="3">
        <f>HLOOKUP(Q$5,[1]非R能力!$B$8:$F$558,$C1166+1,0)</f>
        <v>102979.66797252769</v>
      </c>
      <c r="R1166" s="3">
        <f>HLOOKUP(R$5,[1]非R能力!$B$8:$F$558,$C1166+1,0)</f>
        <v>31453.358022625751</v>
      </c>
      <c r="S1166" s="3">
        <f>HLOOKUP(S$5,[1]非R能力!$B$8:$F$558,$C1166+1,0)</f>
        <v>41820.962222953262</v>
      </c>
      <c r="T1166" s="3">
        <f>INDEX([1]非R能力!$H$9:$H$558,D1166)</f>
        <v>36432.904560414798</v>
      </c>
      <c r="U1166" s="3">
        <f>IF(E1166="小怪",0,IF(INDEX([1]非R能力!$FK$9:$FK$558,C1166)=0,0,10))</f>
        <v>0</v>
      </c>
      <c r="V1166" s="3">
        <f>IF(E1166="小怪",0,IF(INDEX([1]非R能力!$FH$9:$FH$558,C1166)=0,0,5000))</f>
        <v>0</v>
      </c>
      <c r="W1166" s="3">
        <f>HLOOKUP(W$5,[2]人物技能基础!$O$3:$Q$553,$C1166+1,0)</f>
        <v>3.637142857142857</v>
      </c>
      <c r="X1166" s="3">
        <f>HLOOKUP(X$5,[2]人物技能基础!$O$3:$Q$553,$C1166+1,0)</f>
        <v>2.0186428571428574</v>
      </c>
      <c r="Y1166" s="3">
        <f>HLOOKUP(Y$5,[2]人物技能基础!$O$3:$Q$553,$C1166+1,0)</f>
        <v>99.964285714285708</v>
      </c>
      <c r="Z1166" s="3">
        <f t="shared" si="109"/>
        <v>1005478</v>
      </c>
      <c r="AA1166" s="3">
        <f t="shared" si="110"/>
        <v>20595</v>
      </c>
      <c r="AB1166" s="3">
        <f t="shared" si="111"/>
        <v>0</v>
      </c>
      <c r="AC1166" s="3">
        <f t="shared" si="112"/>
        <v>41820</v>
      </c>
      <c r="AD1166" s="3">
        <f t="shared" si="113"/>
        <v>31453</v>
      </c>
    </row>
    <row r="1167" spans="1:30" x14ac:dyDescent="0.15">
      <c r="A1167" s="3">
        <v>1162</v>
      </c>
      <c r="B1167" s="3" t="str">
        <f t="shared" si="108"/>
        <v>关卡1162小怪</v>
      </c>
      <c r="C1167" s="3">
        <f>INDEX([3]关卡!$J$19:$J$2018,A1167)</f>
        <v>417</v>
      </c>
      <c r="D1167" s="3">
        <f>INDEX([3]关卡!$N$19:$N$2018,A1167)</f>
        <v>417</v>
      </c>
      <c r="E1167" s="3" t="s">
        <v>24</v>
      </c>
      <c r="F1167" s="3" t="s">
        <v>26</v>
      </c>
      <c r="G1167" s="3">
        <v>3</v>
      </c>
      <c r="H1167" s="3">
        <v>0</v>
      </c>
      <c r="I1167" s="3">
        <v>0</v>
      </c>
      <c r="J1167" s="4">
        <v>1</v>
      </c>
      <c r="K1167" s="4">
        <v>1</v>
      </c>
      <c r="L1167" s="4">
        <v>2</v>
      </c>
      <c r="M1167" s="3">
        <v>15</v>
      </c>
      <c r="N1167" s="3">
        <v>2</v>
      </c>
      <c r="O1167" s="3">
        <f>HLOOKUP(O$5,[1]非R能力!$B$8:$F$558,$C1167+1,0)</f>
        <v>1312162.5198378712</v>
      </c>
      <c r="P1167" s="3">
        <f>HLOOKUP(P$5,[1]非R能力!$B$8:$F$558,$C1167+1,0)</f>
        <v>190421.13982505142</v>
      </c>
      <c r="Q1167" s="3">
        <f>HLOOKUP(Q$5,[1]非R能力!$B$8:$F$558,$C1167+1,0)</f>
        <v>103451.40238872696</v>
      </c>
      <c r="R1167" s="3">
        <f>HLOOKUP(R$5,[1]非R能力!$B$8:$F$558,$C1167+1,0)</f>
        <v>31605.923182402261</v>
      </c>
      <c r="S1167" s="3">
        <f>HLOOKUP(S$5,[1]非R能力!$B$8:$F$558,$C1167+1,0)</f>
        <v>41996.274587209751</v>
      </c>
      <c r="T1167" s="3">
        <f>INDEX([1]非R能力!$H$9:$H$558,D1167)</f>
        <v>36641.946015360001</v>
      </c>
      <c r="U1167" s="3">
        <f>IF(E1167="小怪",0,IF(INDEX([1]非R能力!$FK$9:$FK$558,C1167)=0,0,10))</f>
        <v>0</v>
      </c>
      <c r="V1167" s="3">
        <f>IF(E1167="小怪",0,IF(INDEX([1]非R能力!$FH$9:$FH$558,C1167)=0,0,5000))</f>
        <v>0</v>
      </c>
      <c r="W1167" s="3">
        <f>HLOOKUP(W$5,[2]人物技能基础!$O$3:$Q$553,$C1167+1,0)</f>
        <v>3.637142857142857</v>
      </c>
      <c r="X1167" s="3">
        <f>HLOOKUP(X$5,[2]人物技能基础!$O$3:$Q$553,$C1167+1,0)</f>
        <v>2.0186428571428574</v>
      </c>
      <c r="Y1167" s="3">
        <f>HLOOKUP(Y$5,[2]人物技能基础!$O$3:$Q$553,$C1167+1,0)</f>
        <v>99.964285714285708</v>
      </c>
      <c r="Z1167" s="3">
        <f t="shared" si="109"/>
        <v>1010722</v>
      </c>
      <c r="AA1167" s="3">
        <f t="shared" si="110"/>
        <v>20690</v>
      </c>
      <c r="AB1167" s="3">
        <f t="shared" si="111"/>
        <v>0</v>
      </c>
      <c r="AC1167" s="3">
        <f t="shared" si="112"/>
        <v>41996</v>
      </c>
      <c r="AD1167" s="3">
        <f t="shared" si="113"/>
        <v>31605</v>
      </c>
    </row>
    <row r="1168" spans="1:30" x14ac:dyDescent="0.15">
      <c r="A1168" s="3">
        <v>1163</v>
      </c>
      <c r="B1168" s="3" t="str">
        <f t="shared" si="108"/>
        <v>关卡1163小怪</v>
      </c>
      <c r="C1168" s="3">
        <f>INDEX([3]关卡!$J$19:$J$2018,A1168)</f>
        <v>417</v>
      </c>
      <c r="D1168" s="3">
        <f>INDEX([3]关卡!$N$19:$N$2018,A1168)</f>
        <v>417</v>
      </c>
      <c r="E1168" s="3" t="s">
        <v>24</v>
      </c>
      <c r="F1168" s="3" t="s">
        <v>26</v>
      </c>
      <c r="G1168" s="3">
        <v>3</v>
      </c>
      <c r="H1168" s="3">
        <v>0</v>
      </c>
      <c r="I1168" s="3">
        <v>0</v>
      </c>
      <c r="J1168" s="4">
        <v>1</v>
      </c>
      <c r="K1168" s="4">
        <v>1</v>
      </c>
      <c r="L1168" s="4">
        <v>2</v>
      </c>
      <c r="M1168" s="3">
        <v>15</v>
      </c>
      <c r="N1168" s="3">
        <v>2</v>
      </c>
      <c r="O1168" s="3">
        <f>HLOOKUP(O$5,[1]非R能力!$B$8:$F$558,$C1168+1,0)</f>
        <v>1312162.5198378712</v>
      </c>
      <c r="P1168" s="3">
        <f>HLOOKUP(P$5,[1]非R能力!$B$8:$F$558,$C1168+1,0)</f>
        <v>190421.13982505142</v>
      </c>
      <c r="Q1168" s="3">
        <f>HLOOKUP(Q$5,[1]非R能力!$B$8:$F$558,$C1168+1,0)</f>
        <v>103451.40238872696</v>
      </c>
      <c r="R1168" s="3">
        <f>HLOOKUP(R$5,[1]非R能力!$B$8:$F$558,$C1168+1,0)</f>
        <v>31605.923182402261</v>
      </c>
      <c r="S1168" s="3">
        <f>HLOOKUP(S$5,[1]非R能力!$B$8:$F$558,$C1168+1,0)</f>
        <v>41996.274587209751</v>
      </c>
      <c r="T1168" s="3">
        <f>INDEX([1]非R能力!$H$9:$H$558,D1168)</f>
        <v>36641.946015360001</v>
      </c>
      <c r="U1168" s="3">
        <f>IF(E1168="小怪",0,IF(INDEX([1]非R能力!$FK$9:$FK$558,C1168)=0,0,10))</f>
        <v>0</v>
      </c>
      <c r="V1168" s="3">
        <f>IF(E1168="小怪",0,IF(INDEX([1]非R能力!$FH$9:$FH$558,C1168)=0,0,5000))</f>
        <v>0</v>
      </c>
      <c r="W1168" s="3">
        <f>HLOOKUP(W$5,[2]人物技能基础!$O$3:$Q$553,$C1168+1,0)</f>
        <v>3.637142857142857</v>
      </c>
      <c r="X1168" s="3">
        <f>HLOOKUP(X$5,[2]人物技能基础!$O$3:$Q$553,$C1168+1,0)</f>
        <v>2.0186428571428574</v>
      </c>
      <c r="Y1168" s="3">
        <f>HLOOKUP(Y$5,[2]人物技能基础!$O$3:$Q$553,$C1168+1,0)</f>
        <v>99.964285714285708</v>
      </c>
      <c r="Z1168" s="3">
        <f t="shared" si="109"/>
        <v>1010722</v>
      </c>
      <c r="AA1168" s="3">
        <f t="shared" si="110"/>
        <v>20690</v>
      </c>
      <c r="AB1168" s="3">
        <f t="shared" si="111"/>
        <v>0</v>
      </c>
      <c r="AC1168" s="3">
        <f t="shared" si="112"/>
        <v>41996</v>
      </c>
      <c r="AD1168" s="3">
        <f t="shared" si="113"/>
        <v>31605</v>
      </c>
    </row>
    <row r="1169" spans="1:30" x14ac:dyDescent="0.15">
      <c r="A1169" s="3">
        <v>1164</v>
      </c>
      <c r="B1169" s="3" t="str">
        <f t="shared" si="108"/>
        <v>关卡1164小怪</v>
      </c>
      <c r="C1169" s="3">
        <f>INDEX([3]关卡!$J$19:$J$2018,A1169)</f>
        <v>417</v>
      </c>
      <c r="D1169" s="3">
        <f>INDEX([3]关卡!$N$19:$N$2018,A1169)</f>
        <v>417</v>
      </c>
      <c r="E1169" s="3" t="s">
        <v>24</v>
      </c>
      <c r="F1169" s="3" t="s">
        <v>26</v>
      </c>
      <c r="G1169" s="3">
        <v>3</v>
      </c>
      <c r="H1169" s="3">
        <v>0</v>
      </c>
      <c r="I1169" s="3">
        <v>0</v>
      </c>
      <c r="J1169" s="4">
        <v>1</v>
      </c>
      <c r="K1169" s="4">
        <v>1</v>
      </c>
      <c r="L1169" s="4">
        <v>2</v>
      </c>
      <c r="M1169" s="3">
        <v>15</v>
      </c>
      <c r="N1169" s="3">
        <v>2</v>
      </c>
      <c r="O1169" s="3">
        <f>HLOOKUP(O$5,[1]非R能力!$B$8:$F$558,$C1169+1,0)</f>
        <v>1312162.5198378712</v>
      </c>
      <c r="P1169" s="3">
        <f>HLOOKUP(P$5,[1]非R能力!$B$8:$F$558,$C1169+1,0)</f>
        <v>190421.13982505142</v>
      </c>
      <c r="Q1169" s="3">
        <f>HLOOKUP(Q$5,[1]非R能力!$B$8:$F$558,$C1169+1,0)</f>
        <v>103451.40238872696</v>
      </c>
      <c r="R1169" s="3">
        <f>HLOOKUP(R$5,[1]非R能力!$B$8:$F$558,$C1169+1,0)</f>
        <v>31605.923182402261</v>
      </c>
      <c r="S1169" s="3">
        <f>HLOOKUP(S$5,[1]非R能力!$B$8:$F$558,$C1169+1,0)</f>
        <v>41996.274587209751</v>
      </c>
      <c r="T1169" s="3">
        <f>INDEX([1]非R能力!$H$9:$H$558,D1169)</f>
        <v>36641.946015360001</v>
      </c>
      <c r="U1169" s="3">
        <f>IF(E1169="小怪",0,IF(INDEX([1]非R能力!$FK$9:$FK$558,C1169)=0,0,10))</f>
        <v>0</v>
      </c>
      <c r="V1169" s="3">
        <f>IF(E1169="小怪",0,IF(INDEX([1]非R能力!$FH$9:$FH$558,C1169)=0,0,5000))</f>
        <v>0</v>
      </c>
      <c r="W1169" s="3">
        <f>HLOOKUP(W$5,[2]人物技能基础!$O$3:$Q$553,$C1169+1,0)</f>
        <v>3.637142857142857</v>
      </c>
      <c r="X1169" s="3">
        <f>HLOOKUP(X$5,[2]人物技能基础!$O$3:$Q$553,$C1169+1,0)</f>
        <v>2.0186428571428574</v>
      </c>
      <c r="Y1169" s="3">
        <f>HLOOKUP(Y$5,[2]人物技能基础!$O$3:$Q$553,$C1169+1,0)</f>
        <v>99.964285714285708</v>
      </c>
      <c r="Z1169" s="3">
        <f t="shared" si="109"/>
        <v>1010722</v>
      </c>
      <c r="AA1169" s="3">
        <f t="shared" si="110"/>
        <v>20690</v>
      </c>
      <c r="AB1169" s="3">
        <f t="shared" si="111"/>
        <v>0</v>
      </c>
      <c r="AC1169" s="3">
        <f t="shared" si="112"/>
        <v>41996</v>
      </c>
      <c r="AD1169" s="3">
        <f t="shared" si="113"/>
        <v>31605</v>
      </c>
    </row>
    <row r="1170" spans="1:30" x14ac:dyDescent="0.15">
      <c r="A1170" s="3">
        <v>1165</v>
      </c>
      <c r="B1170" s="3" t="str">
        <f t="shared" si="108"/>
        <v>关卡1165小怪</v>
      </c>
      <c r="C1170" s="3">
        <f>INDEX([3]关卡!$J$19:$J$2018,A1170)</f>
        <v>417</v>
      </c>
      <c r="D1170" s="3">
        <f>INDEX([3]关卡!$N$19:$N$2018,A1170)</f>
        <v>417</v>
      </c>
      <c r="E1170" s="3" t="s">
        <v>24</v>
      </c>
      <c r="F1170" s="3" t="s">
        <v>26</v>
      </c>
      <c r="G1170" s="3">
        <v>3</v>
      </c>
      <c r="H1170" s="3">
        <v>0</v>
      </c>
      <c r="I1170" s="3">
        <v>0</v>
      </c>
      <c r="J1170" s="4">
        <v>1</v>
      </c>
      <c r="K1170" s="4">
        <v>1</v>
      </c>
      <c r="L1170" s="4">
        <v>2</v>
      </c>
      <c r="M1170" s="3">
        <v>15</v>
      </c>
      <c r="N1170" s="3">
        <v>2</v>
      </c>
      <c r="O1170" s="3">
        <f>HLOOKUP(O$5,[1]非R能力!$B$8:$F$558,$C1170+1,0)</f>
        <v>1312162.5198378712</v>
      </c>
      <c r="P1170" s="3">
        <f>HLOOKUP(P$5,[1]非R能力!$B$8:$F$558,$C1170+1,0)</f>
        <v>190421.13982505142</v>
      </c>
      <c r="Q1170" s="3">
        <f>HLOOKUP(Q$5,[1]非R能力!$B$8:$F$558,$C1170+1,0)</f>
        <v>103451.40238872696</v>
      </c>
      <c r="R1170" s="3">
        <f>HLOOKUP(R$5,[1]非R能力!$B$8:$F$558,$C1170+1,0)</f>
        <v>31605.923182402261</v>
      </c>
      <c r="S1170" s="3">
        <f>HLOOKUP(S$5,[1]非R能力!$B$8:$F$558,$C1170+1,0)</f>
        <v>41996.274587209751</v>
      </c>
      <c r="T1170" s="3">
        <f>INDEX([1]非R能力!$H$9:$H$558,D1170)</f>
        <v>36641.946015360001</v>
      </c>
      <c r="U1170" s="3">
        <f>IF(E1170="小怪",0,IF(INDEX([1]非R能力!$FK$9:$FK$558,C1170)=0,0,10))</f>
        <v>0</v>
      </c>
      <c r="V1170" s="3">
        <f>IF(E1170="小怪",0,IF(INDEX([1]非R能力!$FH$9:$FH$558,C1170)=0,0,5000))</f>
        <v>0</v>
      </c>
      <c r="W1170" s="3">
        <f>HLOOKUP(W$5,[2]人物技能基础!$O$3:$Q$553,$C1170+1,0)</f>
        <v>3.637142857142857</v>
      </c>
      <c r="X1170" s="3">
        <f>HLOOKUP(X$5,[2]人物技能基础!$O$3:$Q$553,$C1170+1,0)</f>
        <v>2.0186428571428574</v>
      </c>
      <c r="Y1170" s="3">
        <f>HLOOKUP(Y$5,[2]人物技能基础!$O$3:$Q$553,$C1170+1,0)</f>
        <v>99.964285714285708</v>
      </c>
      <c r="Z1170" s="3">
        <f t="shared" si="109"/>
        <v>1010722</v>
      </c>
      <c r="AA1170" s="3">
        <f t="shared" si="110"/>
        <v>20690</v>
      </c>
      <c r="AB1170" s="3">
        <f t="shared" si="111"/>
        <v>0</v>
      </c>
      <c r="AC1170" s="3">
        <f t="shared" si="112"/>
        <v>41996</v>
      </c>
      <c r="AD1170" s="3">
        <f t="shared" si="113"/>
        <v>31605</v>
      </c>
    </row>
    <row r="1171" spans="1:30" x14ac:dyDescent="0.15">
      <c r="A1171" s="3">
        <v>1166</v>
      </c>
      <c r="B1171" s="3" t="str">
        <f t="shared" si="108"/>
        <v>关卡1166小怪</v>
      </c>
      <c r="C1171" s="3">
        <f>INDEX([3]关卡!$J$19:$J$2018,A1171)</f>
        <v>418</v>
      </c>
      <c r="D1171" s="3">
        <f>INDEX([3]关卡!$N$19:$N$2018,A1171)</f>
        <v>418</v>
      </c>
      <c r="E1171" s="3" t="s">
        <v>24</v>
      </c>
      <c r="F1171" s="3" t="s">
        <v>26</v>
      </c>
      <c r="G1171" s="3">
        <v>3</v>
      </c>
      <c r="H1171" s="3">
        <v>0</v>
      </c>
      <c r="I1171" s="3">
        <v>0</v>
      </c>
      <c r="J1171" s="4">
        <v>1</v>
      </c>
      <c r="K1171" s="4">
        <v>1</v>
      </c>
      <c r="L1171" s="4">
        <v>2</v>
      </c>
      <c r="M1171" s="3">
        <v>15</v>
      </c>
      <c r="N1171" s="3">
        <v>2</v>
      </c>
      <c r="O1171" s="3">
        <f>HLOOKUP(O$5,[1]非R能力!$B$8:$F$558,$C1171+1,0)</f>
        <v>1319097.2864041191</v>
      </c>
      <c r="P1171" s="3">
        <f>HLOOKUP(P$5,[1]非R能力!$B$8:$F$558,$C1171+1,0)</f>
        <v>191446.58575456438</v>
      </c>
      <c r="Q1171" s="3">
        <f>HLOOKUP(Q$5,[1]非R能力!$B$8:$F$558,$C1171+1,0)</f>
        <v>103943.14846277502</v>
      </c>
      <c r="R1171" s="3">
        <f>HLOOKUP(R$5,[1]非R能力!$B$8:$F$558,$C1171+1,0)</f>
        <v>31762.630093324351</v>
      </c>
      <c r="S1171" s="3">
        <f>HLOOKUP(S$5,[1]非R能力!$B$8:$F$558,$C1171+1,0)</f>
        <v>42192.403727822522</v>
      </c>
      <c r="T1171" s="3">
        <f>INDEX([1]非R能力!$H$9:$H$558,D1171)</f>
        <v>36851.943855885867</v>
      </c>
      <c r="U1171" s="3">
        <f>IF(E1171="小怪",0,IF(INDEX([1]非R能力!$FK$9:$FK$558,C1171)=0,0,10))</f>
        <v>0</v>
      </c>
      <c r="V1171" s="3">
        <f>IF(E1171="小怪",0,IF(INDEX([1]非R能力!$FH$9:$FH$558,C1171)=0,0,5000))</f>
        <v>0</v>
      </c>
      <c r="W1171" s="3">
        <f>HLOOKUP(W$5,[2]人物技能基础!$O$3:$Q$553,$C1171+1,0)</f>
        <v>3.637142857142857</v>
      </c>
      <c r="X1171" s="3">
        <f>HLOOKUP(X$5,[2]人物技能基础!$O$3:$Q$553,$C1171+1,0)</f>
        <v>2.0186428571428574</v>
      </c>
      <c r="Y1171" s="3">
        <f>HLOOKUP(Y$5,[2]人物技能基础!$O$3:$Q$553,$C1171+1,0)</f>
        <v>99.964285714285708</v>
      </c>
      <c r="Z1171" s="3">
        <f t="shared" si="109"/>
        <v>1016194</v>
      </c>
      <c r="AA1171" s="3">
        <f t="shared" si="110"/>
        <v>20788</v>
      </c>
      <c r="AB1171" s="3">
        <f t="shared" si="111"/>
        <v>0</v>
      </c>
      <c r="AC1171" s="3">
        <f t="shared" si="112"/>
        <v>42192</v>
      </c>
      <c r="AD1171" s="3">
        <f t="shared" si="113"/>
        <v>31762</v>
      </c>
    </row>
    <row r="1172" spans="1:30" x14ac:dyDescent="0.15">
      <c r="A1172" s="3">
        <v>1167</v>
      </c>
      <c r="B1172" s="3" t="str">
        <f t="shared" si="108"/>
        <v>关卡1167小怪</v>
      </c>
      <c r="C1172" s="3">
        <f>INDEX([3]关卡!$J$19:$J$2018,A1172)</f>
        <v>418</v>
      </c>
      <c r="D1172" s="3">
        <f>INDEX([3]关卡!$N$19:$N$2018,A1172)</f>
        <v>418</v>
      </c>
      <c r="E1172" s="3" t="s">
        <v>24</v>
      </c>
      <c r="F1172" s="3" t="s">
        <v>26</v>
      </c>
      <c r="G1172" s="3">
        <v>3</v>
      </c>
      <c r="H1172" s="3">
        <v>0</v>
      </c>
      <c r="I1172" s="3">
        <v>0</v>
      </c>
      <c r="J1172" s="4">
        <v>1</v>
      </c>
      <c r="K1172" s="4">
        <v>1</v>
      </c>
      <c r="L1172" s="4">
        <v>2</v>
      </c>
      <c r="M1172" s="3">
        <v>15</v>
      </c>
      <c r="N1172" s="3">
        <v>2</v>
      </c>
      <c r="O1172" s="3">
        <f>HLOOKUP(O$5,[1]非R能力!$B$8:$F$558,$C1172+1,0)</f>
        <v>1319097.2864041191</v>
      </c>
      <c r="P1172" s="3">
        <f>HLOOKUP(P$5,[1]非R能力!$B$8:$F$558,$C1172+1,0)</f>
        <v>191446.58575456438</v>
      </c>
      <c r="Q1172" s="3">
        <f>HLOOKUP(Q$5,[1]非R能力!$B$8:$F$558,$C1172+1,0)</f>
        <v>103943.14846277502</v>
      </c>
      <c r="R1172" s="3">
        <f>HLOOKUP(R$5,[1]非R能力!$B$8:$F$558,$C1172+1,0)</f>
        <v>31762.630093324351</v>
      </c>
      <c r="S1172" s="3">
        <f>HLOOKUP(S$5,[1]非R能力!$B$8:$F$558,$C1172+1,0)</f>
        <v>42192.403727822522</v>
      </c>
      <c r="T1172" s="3">
        <f>INDEX([1]非R能力!$H$9:$H$558,D1172)</f>
        <v>36851.943855885867</v>
      </c>
      <c r="U1172" s="3">
        <f>IF(E1172="小怪",0,IF(INDEX([1]非R能力!$FK$9:$FK$558,C1172)=0,0,10))</f>
        <v>0</v>
      </c>
      <c r="V1172" s="3">
        <f>IF(E1172="小怪",0,IF(INDEX([1]非R能力!$FH$9:$FH$558,C1172)=0,0,5000))</f>
        <v>0</v>
      </c>
      <c r="W1172" s="3">
        <f>HLOOKUP(W$5,[2]人物技能基础!$O$3:$Q$553,$C1172+1,0)</f>
        <v>3.637142857142857</v>
      </c>
      <c r="X1172" s="3">
        <f>HLOOKUP(X$5,[2]人物技能基础!$O$3:$Q$553,$C1172+1,0)</f>
        <v>2.0186428571428574</v>
      </c>
      <c r="Y1172" s="3">
        <f>HLOOKUP(Y$5,[2]人物技能基础!$O$3:$Q$553,$C1172+1,0)</f>
        <v>99.964285714285708</v>
      </c>
      <c r="Z1172" s="3">
        <f t="shared" si="109"/>
        <v>1016194</v>
      </c>
      <c r="AA1172" s="3">
        <f t="shared" si="110"/>
        <v>20788</v>
      </c>
      <c r="AB1172" s="3">
        <f t="shared" si="111"/>
        <v>0</v>
      </c>
      <c r="AC1172" s="3">
        <f t="shared" si="112"/>
        <v>42192</v>
      </c>
      <c r="AD1172" s="3">
        <f t="shared" si="113"/>
        <v>31762</v>
      </c>
    </row>
    <row r="1173" spans="1:30" x14ac:dyDescent="0.15">
      <c r="A1173" s="3">
        <v>1168</v>
      </c>
      <c r="B1173" s="3" t="str">
        <f t="shared" si="108"/>
        <v>关卡1168小怪</v>
      </c>
      <c r="C1173" s="3">
        <f>INDEX([3]关卡!$J$19:$J$2018,A1173)</f>
        <v>418</v>
      </c>
      <c r="D1173" s="3">
        <f>INDEX([3]关卡!$N$19:$N$2018,A1173)</f>
        <v>418</v>
      </c>
      <c r="E1173" s="3" t="s">
        <v>24</v>
      </c>
      <c r="F1173" s="3" t="s">
        <v>26</v>
      </c>
      <c r="G1173" s="3">
        <v>3</v>
      </c>
      <c r="H1173" s="3">
        <v>0</v>
      </c>
      <c r="I1173" s="3">
        <v>0</v>
      </c>
      <c r="J1173" s="4">
        <v>1</v>
      </c>
      <c r="K1173" s="4">
        <v>1</v>
      </c>
      <c r="L1173" s="4">
        <v>2</v>
      </c>
      <c r="M1173" s="3">
        <v>15</v>
      </c>
      <c r="N1173" s="3">
        <v>2</v>
      </c>
      <c r="O1173" s="3">
        <f>HLOOKUP(O$5,[1]非R能力!$B$8:$F$558,$C1173+1,0)</f>
        <v>1319097.2864041191</v>
      </c>
      <c r="P1173" s="3">
        <f>HLOOKUP(P$5,[1]非R能力!$B$8:$F$558,$C1173+1,0)</f>
        <v>191446.58575456438</v>
      </c>
      <c r="Q1173" s="3">
        <f>HLOOKUP(Q$5,[1]非R能力!$B$8:$F$558,$C1173+1,0)</f>
        <v>103943.14846277502</v>
      </c>
      <c r="R1173" s="3">
        <f>HLOOKUP(R$5,[1]非R能力!$B$8:$F$558,$C1173+1,0)</f>
        <v>31762.630093324351</v>
      </c>
      <c r="S1173" s="3">
        <f>HLOOKUP(S$5,[1]非R能力!$B$8:$F$558,$C1173+1,0)</f>
        <v>42192.403727822522</v>
      </c>
      <c r="T1173" s="3">
        <f>INDEX([1]非R能力!$H$9:$H$558,D1173)</f>
        <v>36851.943855885867</v>
      </c>
      <c r="U1173" s="3">
        <f>IF(E1173="小怪",0,IF(INDEX([1]非R能力!$FK$9:$FK$558,C1173)=0,0,10))</f>
        <v>0</v>
      </c>
      <c r="V1173" s="3">
        <f>IF(E1173="小怪",0,IF(INDEX([1]非R能力!$FH$9:$FH$558,C1173)=0,0,5000))</f>
        <v>0</v>
      </c>
      <c r="W1173" s="3">
        <f>HLOOKUP(W$5,[2]人物技能基础!$O$3:$Q$553,$C1173+1,0)</f>
        <v>3.637142857142857</v>
      </c>
      <c r="X1173" s="3">
        <f>HLOOKUP(X$5,[2]人物技能基础!$O$3:$Q$553,$C1173+1,0)</f>
        <v>2.0186428571428574</v>
      </c>
      <c r="Y1173" s="3">
        <f>HLOOKUP(Y$5,[2]人物技能基础!$O$3:$Q$553,$C1173+1,0)</f>
        <v>99.964285714285708</v>
      </c>
      <c r="Z1173" s="3">
        <f t="shared" si="109"/>
        <v>1016194</v>
      </c>
      <c r="AA1173" s="3">
        <f t="shared" si="110"/>
        <v>20788</v>
      </c>
      <c r="AB1173" s="3">
        <f t="shared" si="111"/>
        <v>0</v>
      </c>
      <c r="AC1173" s="3">
        <f t="shared" si="112"/>
        <v>42192</v>
      </c>
      <c r="AD1173" s="3">
        <f t="shared" si="113"/>
        <v>31762</v>
      </c>
    </row>
    <row r="1174" spans="1:30" x14ac:dyDescent="0.15">
      <c r="A1174" s="3">
        <v>1169</v>
      </c>
      <c r="B1174" s="3" t="str">
        <f t="shared" si="108"/>
        <v>关卡1169小怪</v>
      </c>
      <c r="C1174" s="3">
        <f>INDEX([3]关卡!$J$19:$J$2018,A1174)</f>
        <v>418</v>
      </c>
      <c r="D1174" s="3">
        <f>INDEX([3]关卡!$N$19:$N$2018,A1174)</f>
        <v>418</v>
      </c>
      <c r="E1174" s="3" t="s">
        <v>24</v>
      </c>
      <c r="F1174" s="3" t="s">
        <v>26</v>
      </c>
      <c r="G1174" s="3">
        <v>3</v>
      </c>
      <c r="H1174" s="3">
        <v>0</v>
      </c>
      <c r="I1174" s="3">
        <v>0</v>
      </c>
      <c r="J1174" s="4">
        <v>1</v>
      </c>
      <c r="K1174" s="4">
        <v>1</v>
      </c>
      <c r="L1174" s="4">
        <v>2</v>
      </c>
      <c r="M1174" s="3">
        <v>15</v>
      </c>
      <c r="N1174" s="3">
        <v>2</v>
      </c>
      <c r="O1174" s="3">
        <f>HLOOKUP(O$5,[1]非R能力!$B$8:$F$558,$C1174+1,0)</f>
        <v>1319097.2864041191</v>
      </c>
      <c r="P1174" s="3">
        <f>HLOOKUP(P$5,[1]非R能力!$B$8:$F$558,$C1174+1,0)</f>
        <v>191446.58575456438</v>
      </c>
      <c r="Q1174" s="3">
        <f>HLOOKUP(Q$5,[1]非R能力!$B$8:$F$558,$C1174+1,0)</f>
        <v>103943.14846277502</v>
      </c>
      <c r="R1174" s="3">
        <f>HLOOKUP(R$5,[1]非R能力!$B$8:$F$558,$C1174+1,0)</f>
        <v>31762.630093324351</v>
      </c>
      <c r="S1174" s="3">
        <f>HLOOKUP(S$5,[1]非R能力!$B$8:$F$558,$C1174+1,0)</f>
        <v>42192.403727822522</v>
      </c>
      <c r="T1174" s="3">
        <f>INDEX([1]非R能力!$H$9:$H$558,D1174)</f>
        <v>36851.943855885867</v>
      </c>
      <c r="U1174" s="3">
        <f>IF(E1174="小怪",0,IF(INDEX([1]非R能力!$FK$9:$FK$558,C1174)=0,0,10))</f>
        <v>0</v>
      </c>
      <c r="V1174" s="3">
        <f>IF(E1174="小怪",0,IF(INDEX([1]非R能力!$FH$9:$FH$558,C1174)=0,0,5000))</f>
        <v>0</v>
      </c>
      <c r="W1174" s="3">
        <f>HLOOKUP(W$5,[2]人物技能基础!$O$3:$Q$553,$C1174+1,0)</f>
        <v>3.637142857142857</v>
      </c>
      <c r="X1174" s="3">
        <f>HLOOKUP(X$5,[2]人物技能基础!$O$3:$Q$553,$C1174+1,0)</f>
        <v>2.0186428571428574</v>
      </c>
      <c r="Y1174" s="3">
        <f>HLOOKUP(Y$5,[2]人物技能基础!$O$3:$Q$553,$C1174+1,0)</f>
        <v>99.964285714285708</v>
      </c>
      <c r="Z1174" s="3">
        <f t="shared" si="109"/>
        <v>1016194</v>
      </c>
      <c r="AA1174" s="3">
        <f t="shared" si="110"/>
        <v>20788</v>
      </c>
      <c r="AB1174" s="3">
        <f t="shared" si="111"/>
        <v>0</v>
      </c>
      <c r="AC1174" s="3">
        <f t="shared" si="112"/>
        <v>42192</v>
      </c>
      <c r="AD1174" s="3">
        <f t="shared" si="113"/>
        <v>31762</v>
      </c>
    </row>
    <row r="1175" spans="1:30" x14ac:dyDescent="0.15">
      <c r="A1175" s="3">
        <v>1170</v>
      </c>
      <c r="B1175" s="3" t="str">
        <f t="shared" si="108"/>
        <v>关卡1170小怪</v>
      </c>
      <c r="C1175" s="3">
        <f>INDEX([3]关卡!$J$19:$J$2018,A1175)</f>
        <v>419</v>
      </c>
      <c r="D1175" s="3">
        <f>INDEX([3]关卡!$N$19:$N$2018,A1175)</f>
        <v>419</v>
      </c>
      <c r="E1175" s="3" t="s">
        <v>24</v>
      </c>
      <c r="F1175" s="3" t="s">
        <v>26</v>
      </c>
      <c r="G1175" s="3">
        <v>3</v>
      </c>
      <c r="H1175" s="3">
        <v>0</v>
      </c>
      <c r="I1175" s="3">
        <v>0</v>
      </c>
      <c r="J1175" s="4">
        <v>1</v>
      </c>
      <c r="K1175" s="4">
        <v>1</v>
      </c>
      <c r="L1175" s="4">
        <v>2</v>
      </c>
      <c r="M1175" s="3">
        <v>15</v>
      </c>
      <c r="N1175" s="3">
        <v>2</v>
      </c>
      <c r="O1175" s="3">
        <f>HLOOKUP(O$5,[1]非R能力!$B$8:$F$558,$C1175+1,0)</f>
        <v>1326241.9343744768</v>
      </c>
      <c r="P1175" s="3">
        <f>HLOOKUP(P$5,[1]非R能力!$B$8:$F$558,$C1175+1,0)</f>
        <v>192430.32168831487</v>
      </c>
      <c r="Q1175" s="3">
        <f>HLOOKUP(Q$5,[1]非R能力!$B$8:$F$558,$C1175+1,0)</f>
        <v>104421.36397956779</v>
      </c>
      <c r="R1175" s="3">
        <f>HLOOKUP(R$5,[1]非R能力!$B$8:$F$558,$C1175+1,0)</f>
        <v>31915.977891637966</v>
      </c>
      <c r="S1175" s="3">
        <f>HLOOKUP(S$5,[1]非R能力!$B$8:$F$558,$C1175+1,0)</f>
        <v>42378.106635359363</v>
      </c>
      <c r="T1175" s="3">
        <f>INDEX([1]非R能力!$H$9:$H$558,D1175)</f>
        <v>37062.901431958977</v>
      </c>
      <c r="U1175" s="3">
        <f>IF(E1175="小怪",0,IF(INDEX([1]非R能力!$FK$9:$FK$558,C1175)=0,0,10))</f>
        <v>0</v>
      </c>
      <c r="V1175" s="3">
        <f>IF(E1175="小怪",0,IF(INDEX([1]非R能力!$FH$9:$FH$558,C1175)=0,0,5000))</f>
        <v>0</v>
      </c>
      <c r="W1175" s="3">
        <f>HLOOKUP(W$5,[2]人物技能基础!$O$3:$Q$553,$C1175+1,0)</f>
        <v>3.637142857142857</v>
      </c>
      <c r="X1175" s="3">
        <f>HLOOKUP(X$5,[2]人物技能基础!$O$3:$Q$553,$C1175+1,0)</f>
        <v>2.0186428571428574</v>
      </c>
      <c r="Y1175" s="3">
        <f>HLOOKUP(Y$5,[2]人物技能基础!$O$3:$Q$553,$C1175+1,0)</f>
        <v>99.964285714285708</v>
      </c>
      <c r="Z1175" s="3">
        <f t="shared" si="109"/>
        <v>1021466</v>
      </c>
      <c r="AA1175" s="3">
        <f t="shared" si="110"/>
        <v>20884</v>
      </c>
      <c r="AB1175" s="3">
        <f t="shared" si="111"/>
        <v>0</v>
      </c>
      <c r="AC1175" s="3">
        <f t="shared" si="112"/>
        <v>42378</v>
      </c>
      <c r="AD1175" s="3">
        <f t="shared" si="113"/>
        <v>31915</v>
      </c>
    </row>
    <row r="1176" spans="1:30" x14ac:dyDescent="0.15">
      <c r="A1176" s="3">
        <v>1171</v>
      </c>
      <c r="B1176" s="3" t="str">
        <f t="shared" si="108"/>
        <v>关卡1171小怪</v>
      </c>
      <c r="C1176" s="3">
        <f>INDEX([3]关卡!$J$19:$J$2018,A1176)</f>
        <v>419</v>
      </c>
      <c r="D1176" s="3">
        <f>INDEX([3]关卡!$N$19:$N$2018,A1176)</f>
        <v>419</v>
      </c>
      <c r="E1176" s="3" t="s">
        <v>24</v>
      </c>
      <c r="F1176" s="3" t="s">
        <v>26</v>
      </c>
      <c r="G1176" s="3">
        <v>3</v>
      </c>
      <c r="H1176" s="3">
        <v>0</v>
      </c>
      <c r="I1176" s="3">
        <v>0</v>
      </c>
      <c r="J1176" s="4">
        <v>1</v>
      </c>
      <c r="K1176" s="4">
        <v>1</v>
      </c>
      <c r="L1176" s="4">
        <v>2</v>
      </c>
      <c r="M1176" s="3">
        <v>15</v>
      </c>
      <c r="N1176" s="3">
        <v>2</v>
      </c>
      <c r="O1176" s="3">
        <f>HLOOKUP(O$5,[1]非R能力!$B$8:$F$558,$C1176+1,0)</f>
        <v>1326241.9343744768</v>
      </c>
      <c r="P1176" s="3">
        <f>HLOOKUP(P$5,[1]非R能力!$B$8:$F$558,$C1176+1,0)</f>
        <v>192430.32168831487</v>
      </c>
      <c r="Q1176" s="3">
        <f>HLOOKUP(Q$5,[1]非R能力!$B$8:$F$558,$C1176+1,0)</f>
        <v>104421.36397956779</v>
      </c>
      <c r="R1176" s="3">
        <f>HLOOKUP(R$5,[1]非R能力!$B$8:$F$558,$C1176+1,0)</f>
        <v>31915.977891637966</v>
      </c>
      <c r="S1176" s="3">
        <f>HLOOKUP(S$5,[1]非R能力!$B$8:$F$558,$C1176+1,0)</f>
        <v>42378.106635359363</v>
      </c>
      <c r="T1176" s="3">
        <f>INDEX([1]非R能力!$H$9:$H$558,D1176)</f>
        <v>37062.901431958977</v>
      </c>
      <c r="U1176" s="3">
        <f>IF(E1176="小怪",0,IF(INDEX([1]非R能力!$FK$9:$FK$558,C1176)=0,0,10))</f>
        <v>0</v>
      </c>
      <c r="V1176" s="3">
        <f>IF(E1176="小怪",0,IF(INDEX([1]非R能力!$FH$9:$FH$558,C1176)=0,0,5000))</f>
        <v>0</v>
      </c>
      <c r="W1176" s="3">
        <f>HLOOKUP(W$5,[2]人物技能基础!$O$3:$Q$553,$C1176+1,0)</f>
        <v>3.637142857142857</v>
      </c>
      <c r="X1176" s="3">
        <f>HLOOKUP(X$5,[2]人物技能基础!$O$3:$Q$553,$C1176+1,0)</f>
        <v>2.0186428571428574</v>
      </c>
      <c r="Y1176" s="3">
        <f>HLOOKUP(Y$5,[2]人物技能基础!$O$3:$Q$553,$C1176+1,0)</f>
        <v>99.964285714285708</v>
      </c>
      <c r="Z1176" s="3">
        <f t="shared" si="109"/>
        <v>1021466</v>
      </c>
      <c r="AA1176" s="3">
        <f t="shared" si="110"/>
        <v>20884</v>
      </c>
      <c r="AB1176" s="3">
        <f t="shared" si="111"/>
        <v>0</v>
      </c>
      <c r="AC1176" s="3">
        <f t="shared" si="112"/>
        <v>42378</v>
      </c>
      <c r="AD1176" s="3">
        <f t="shared" si="113"/>
        <v>31915</v>
      </c>
    </row>
    <row r="1177" spans="1:30" x14ac:dyDescent="0.15">
      <c r="A1177" s="3">
        <v>1172</v>
      </c>
      <c r="B1177" s="3" t="str">
        <f t="shared" si="108"/>
        <v>关卡1172小怪</v>
      </c>
      <c r="C1177" s="3">
        <f>INDEX([3]关卡!$J$19:$J$2018,A1177)</f>
        <v>419</v>
      </c>
      <c r="D1177" s="3">
        <f>INDEX([3]关卡!$N$19:$N$2018,A1177)</f>
        <v>419</v>
      </c>
      <c r="E1177" s="3" t="s">
        <v>24</v>
      </c>
      <c r="F1177" s="3" t="s">
        <v>26</v>
      </c>
      <c r="G1177" s="3">
        <v>3</v>
      </c>
      <c r="H1177" s="3">
        <v>0</v>
      </c>
      <c r="I1177" s="3">
        <v>0</v>
      </c>
      <c r="J1177" s="4">
        <v>1</v>
      </c>
      <c r="K1177" s="4">
        <v>1</v>
      </c>
      <c r="L1177" s="4">
        <v>2</v>
      </c>
      <c r="M1177" s="3">
        <v>15</v>
      </c>
      <c r="N1177" s="3">
        <v>2</v>
      </c>
      <c r="O1177" s="3">
        <f>HLOOKUP(O$5,[1]非R能力!$B$8:$F$558,$C1177+1,0)</f>
        <v>1326241.9343744768</v>
      </c>
      <c r="P1177" s="3">
        <f>HLOOKUP(P$5,[1]非R能力!$B$8:$F$558,$C1177+1,0)</f>
        <v>192430.32168831487</v>
      </c>
      <c r="Q1177" s="3">
        <f>HLOOKUP(Q$5,[1]非R能力!$B$8:$F$558,$C1177+1,0)</f>
        <v>104421.36397956779</v>
      </c>
      <c r="R1177" s="3">
        <f>HLOOKUP(R$5,[1]非R能力!$B$8:$F$558,$C1177+1,0)</f>
        <v>31915.977891637966</v>
      </c>
      <c r="S1177" s="3">
        <f>HLOOKUP(S$5,[1]非R能力!$B$8:$F$558,$C1177+1,0)</f>
        <v>42378.106635359363</v>
      </c>
      <c r="T1177" s="3">
        <f>INDEX([1]非R能力!$H$9:$H$558,D1177)</f>
        <v>37062.901431958977</v>
      </c>
      <c r="U1177" s="3">
        <f>IF(E1177="小怪",0,IF(INDEX([1]非R能力!$FK$9:$FK$558,C1177)=0,0,10))</f>
        <v>0</v>
      </c>
      <c r="V1177" s="3">
        <f>IF(E1177="小怪",0,IF(INDEX([1]非R能力!$FH$9:$FH$558,C1177)=0,0,5000))</f>
        <v>0</v>
      </c>
      <c r="W1177" s="3">
        <f>HLOOKUP(W$5,[2]人物技能基础!$O$3:$Q$553,$C1177+1,0)</f>
        <v>3.637142857142857</v>
      </c>
      <c r="X1177" s="3">
        <f>HLOOKUP(X$5,[2]人物技能基础!$O$3:$Q$553,$C1177+1,0)</f>
        <v>2.0186428571428574</v>
      </c>
      <c r="Y1177" s="3">
        <f>HLOOKUP(Y$5,[2]人物技能基础!$O$3:$Q$553,$C1177+1,0)</f>
        <v>99.964285714285708</v>
      </c>
      <c r="Z1177" s="3">
        <f t="shared" si="109"/>
        <v>1021466</v>
      </c>
      <c r="AA1177" s="3">
        <f t="shared" si="110"/>
        <v>20884</v>
      </c>
      <c r="AB1177" s="3">
        <f t="shared" si="111"/>
        <v>0</v>
      </c>
      <c r="AC1177" s="3">
        <f t="shared" si="112"/>
        <v>42378</v>
      </c>
      <c r="AD1177" s="3">
        <f t="shared" si="113"/>
        <v>31915</v>
      </c>
    </row>
    <row r="1178" spans="1:30" x14ac:dyDescent="0.15">
      <c r="A1178" s="3">
        <v>1173</v>
      </c>
      <c r="B1178" s="3" t="str">
        <f t="shared" si="108"/>
        <v>关卡1173小怪</v>
      </c>
      <c r="C1178" s="3">
        <f>INDEX([3]关卡!$J$19:$J$2018,A1178)</f>
        <v>420</v>
      </c>
      <c r="D1178" s="3">
        <f>INDEX([3]关卡!$N$19:$N$2018,A1178)</f>
        <v>420</v>
      </c>
      <c r="E1178" s="3" t="s">
        <v>24</v>
      </c>
      <c r="F1178" s="3" t="s">
        <v>26</v>
      </c>
      <c r="G1178" s="3">
        <v>3</v>
      </c>
      <c r="H1178" s="3">
        <v>0</v>
      </c>
      <c r="I1178" s="3">
        <v>0</v>
      </c>
      <c r="J1178" s="4">
        <v>1</v>
      </c>
      <c r="K1178" s="4">
        <v>1</v>
      </c>
      <c r="L1178" s="4">
        <v>2</v>
      </c>
      <c r="M1178" s="3">
        <v>15</v>
      </c>
      <c r="N1178" s="3">
        <v>2</v>
      </c>
      <c r="O1178" s="3">
        <f>HLOOKUP(O$5,[1]非R能力!$B$8:$F$558,$C1178+1,0)</f>
        <v>1333314.2426611141</v>
      </c>
      <c r="P1178" s="3">
        <f>HLOOKUP(P$5,[1]非R能力!$B$8:$F$558,$C1178+1,0)</f>
        <v>193447.19513652142</v>
      </c>
      <c r="Q1178" s="3">
        <f>HLOOKUP(Q$5,[1]非R能力!$B$8:$F$558,$C1178+1,0)</f>
        <v>104898.51987121353</v>
      </c>
      <c r="R1178" s="3">
        <f>HLOOKUP(R$5,[1]非R能力!$B$8:$F$558,$C1178+1,0)</f>
        <v>32076.90044093267</v>
      </c>
      <c r="S1178" s="3">
        <f>HLOOKUP(S$5,[1]非R能力!$B$8:$F$558,$C1178+1,0)</f>
        <v>42556.348014309908</v>
      </c>
      <c r="T1178" s="3">
        <f>INDEX([1]非R能力!$H$9:$H$558,D1178)</f>
        <v>37274.822099692647</v>
      </c>
      <c r="U1178" s="3">
        <f>IF(E1178="小怪",0,IF(INDEX([1]非R能力!$FK$9:$FK$558,C1178)=0,0,10))</f>
        <v>0</v>
      </c>
      <c r="V1178" s="3">
        <f>IF(E1178="小怪",0,IF(INDEX([1]非R能力!$FH$9:$FH$558,C1178)=0,0,5000))</f>
        <v>0</v>
      </c>
      <c r="W1178" s="3">
        <f>HLOOKUP(W$5,[2]人物技能基础!$O$3:$Q$553,$C1178+1,0)</f>
        <v>3.637142857142857</v>
      </c>
      <c r="X1178" s="3">
        <f>HLOOKUP(X$5,[2]人物技能基础!$O$3:$Q$553,$C1178+1,0)</f>
        <v>2.0186428571428574</v>
      </c>
      <c r="Y1178" s="3">
        <f>HLOOKUP(Y$5,[2]人物技能基础!$O$3:$Q$553,$C1178+1,0)</f>
        <v>99.964285714285708</v>
      </c>
      <c r="Z1178" s="3">
        <f t="shared" si="109"/>
        <v>1026901</v>
      </c>
      <c r="AA1178" s="3">
        <f t="shared" si="110"/>
        <v>20979</v>
      </c>
      <c r="AB1178" s="3">
        <f t="shared" si="111"/>
        <v>0</v>
      </c>
      <c r="AC1178" s="3">
        <f t="shared" si="112"/>
        <v>42556</v>
      </c>
      <c r="AD1178" s="3">
        <f t="shared" si="113"/>
        <v>32076</v>
      </c>
    </row>
    <row r="1179" spans="1:30" x14ac:dyDescent="0.15">
      <c r="A1179" s="3">
        <v>1174</v>
      </c>
      <c r="B1179" s="3" t="str">
        <f t="shared" si="108"/>
        <v>关卡1174小怪</v>
      </c>
      <c r="C1179" s="3">
        <f>INDEX([3]关卡!$J$19:$J$2018,A1179)</f>
        <v>420</v>
      </c>
      <c r="D1179" s="3">
        <f>INDEX([3]关卡!$N$19:$N$2018,A1179)</f>
        <v>420</v>
      </c>
      <c r="E1179" s="3" t="s">
        <v>24</v>
      </c>
      <c r="F1179" s="3" t="s">
        <v>26</v>
      </c>
      <c r="G1179" s="3">
        <v>3</v>
      </c>
      <c r="H1179" s="3">
        <v>0</v>
      </c>
      <c r="I1179" s="3">
        <v>0</v>
      </c>
      <c r="J1179" s="4">
        <v>1</v>
      </c>
      <c r="K1179" s="4">
        <v>1</v>
      </c>
      <c r="L1179" s="4">
        <v>2</v>
      </c>
      <c r="M1179" s="3">
        <v>15</v>
      </c>
      <c r="N1179" s="3">
        <v>2</v>
      </c>
      <c r="O1179" s="3">
        <f>HLOOKUP(O$5,[1]非R能力!$B$8:$F$558,$C1179+1,0)</f>
        <v>1333314.2426611141</v>
      </c>
      <c r="P1179" s="3">
        <f>HLOOKUP(P$5,[1]非R能力!$B$8:$F$558,$C1179+1,0)</f>
        <v>193447.19513652142</v>
      </c>
      <c r="Q1179" s="3">
        <f>HLOOKUP(Q$5,[1]非R能力!$B$8:$F$558,$C1179+1,0)</f>
        <v>104898.51987121353</v>
      </c>
      <c r="R1179" s="3">
        <f>HLOOKUP(R$5,[1]非R能力!$B$8:$F$558,$C1179+1,0)</f>
        <v>32076.90044093267</v>
      </c>
      <c r="S1179" s="3">
        <f>HLOOKUP(S$5,[1]非R能力!$B$8:$F$558,$C1179+1,0)</f>
        <v>42556.348014309908</v>
      </c>
      <c r="T1179" s="3">
        <f>INDEX([1]非R能力!$H$9:$H$558,D1179)</f>
        <v>37274.822099692647</v>
      </c>
      <c r="U1179" s="3">
        <f>IF(E1179="小怪",0,IF(INDEX([1]非R能力!$FK$9:$FK$558,C1179)=0,0,10))</f>
        <v>0</v>
      </c>
      <c r="V1179" s="3">
        <f>IF(E1179="小怪",0,IF(INDEX([1]非R能力!$FH$9:$FH$558,C1179)=0,0,5000))</f>
        <v>0</v>
      </c>
      <c r="W1179" s="3">
        <f>HLOOKUP(W$5,[2]人物技能基础!$O$3:$Q$553,$C1179+1,0)</f>
        <v>3.637142857142857</v>
      </c>
      <c r="X1179" s="3">
        <f>HLOOKUP(X$5,[2]人物技能基础!$O$3:$Q$553,$C1179+1,0)</f>
        <v>2.0186428571428574</v>
      </c>
      <c r="Y1179" s="3">
        <f>HLOOKUP(Y$5,[2]人物技能基础!$O$3:$Q$553,$C1179+1,0)</f>
        <v>99.964285714285708</v>
      </c>
      <c r="Z1179" s="3">
        <f t="shared" si="109"/>
        <v>1026901</v>
      </c>
      <c r="AA1179" s="3">
        <f t="shared" si="110"/>
        <v>20979</v>
      </c>
      <c r="AB1179" s="3">
        <f t="shared" si="111"/>
        <v>0</v>
      </c>
      <c r="AC1179" s="3">
        <f t="shared" si="112"/>
        <v>42556</v>
      </c>
      <c r="AD1179" s="3">
        <f t="shared" si="113"/>
        <v>32076</v>
      </c>
    </row>
    <row r="1180" spans="1:30" x14ac:dyDescent="0.15">
      <c r="A1180" s="3">
        <v>1175</v>
      </c>
      <c r="B1180" s="3" t="str">
        <f t="shared" si="108"/>
        <v>关卡1175小怪</v>
      </c>
      <c r="C1180" s="3">
        <f>INDEX([3]关卡!$J$19:$J$2018,A1180)</f>
        <v>420</v>
      </c>
      <c r="D1180" s="3">
        <f>INDEX([3]关卡!$N$19:$N$2018,A1180)</f>
        <v>420</v>
      </c>
      <c r="E1180" s="3" t="s">
        <v>24</v>
      </c>
      <c r="F1180" s="3" t="s">
        <v>26</v>
      </c>
      <c r="G1180" s="3">
        <v>3</v>
      </c>
      <c r="H1180" s="3">
        <v>0</v>
      </c>
      <c r="I1180" s="3">
        <v>0</v>
      </c>
      <c r="J1180" s="4">
        <v>1</v>
      </c>
      <c r="K1180" s="4">
        <v>1</v>
      </c>
      <c r="L1180" s="4">
        <v>2</v>
      </c>
      <c r="M1180" s="3">
        <v>15</v>
      </c>
      <c r="N1180" s="3">
        <v>2</v>
      </c>
      <c r="O1180" s="3">
        <f>HLOOKUP(O$5,[1]非R能力!$B$8:$F$558,$C1180+1,0)</f>
        <v>1333314.2426611141</v>
      </c>
      <c r="P1180" s="3">
        <f>HLOOKUP(P$5,[1]非R能力!$B$8:$F$558,$C1180+1,0)</f>
        <v>193447.19513652142</v>
      </c>
      <c r="Q1180" s="3">
        <f>HLOOKUP(Q$5,[1]非R能力!$B$8:$F$558,$C1180+1,0)</f>
        <v>104898.51987121353</v>
      </c>
      <c r="R1180" s="3">
        <f>HLOOKUP(R$5,[1]非R能力!$B$8:$F$558,$C1180+1,0)</f>
        <v>32076.90044093267</v>
      </c>
      <c r="S1180" s="3">
        <f>HLOOKUP(S$5,[1]非R能力!$B$8:$F$558,$C1180+1,0)</f>
        <v>42556.348014309908</v>
      </c>
      <c r="T1180" s="3">
        <f>INDEX([1]非R能力!$H$9:$H$558,D1180)</f>
        <v>37274.822099692647</v>
      </c>
      <c r="U1180" s="3">
        <f>IF(E1180="小怪",0,IF(INDEX([1]非R能力!$FK$9:$FK$558,C1180)=0,0,10))</f>
        <v>0</v>
      </c>
      <c r="V1180" s="3">
        <f>IF(E1180="小怪",0,IF(INDEX([1]非R能力!$FH$9:$FH$558,C1180)=0,0,5000))</f>
        <v>0</v>
      </c>
      <c r="W1180" s="3">
        <f>HLOOKUP(W$5,[2]人物技能基础!$O$3:$Q$553,$C1180+1,0)</f>
        <v>3.637142857142857</v>
      </c>
      <c r="X1180" s="3">
        <f>HLOOKUP(X$5,[2]人物技能基础!$O$3:$Q$553,$C1180+1,0)</f>
        <v>2.0186428571428574</v>
      </c>
      <c r="Y1180" s="3">
        <f>HLOOKUP(Y$5,[2]人物技能基础!$O$3:$Q$553,$C1180+1,0)</f>
        <v>99.964285714285708</v>
      </c>
      <c r="Z1180" s="3">
        <f t="shared" si="109"/>
        <v>1026901</v>
      </c>
      <c r="AA1180" s="3">
        <f t="shared" si="110"/>
        <v>20979</v>
      </c>
      <c r="AB1180" s="3">
        <f t="shared" si="111"/>
        <v>0</v>
      </c>
      <c r="AC1180" s="3">
        <f t="shared" si="112"/>
        <v>42556</v>
      </c>
      <c r="AD1180" s="3">
        <f t="shared" si="113"/>
        <v>32076</v>
      </c>
    </row>
    <row r="1181" spans="1:30" x14ac:dyDescent="0.15">
      <c r="A1181" s="3">
        <v>1176</v>
      </c>
      <c r="B1181" s="3" t="str">
        <f t="shared" si="108"/>
        <v>关卡1176小怪</v>
      </c>
      <c r="C1181" s="3">
        <f>INDEX([3]关卡!$J$19:$J$2018,A1181)</f>
        <v>420</v>
      </c>
      <c r="D1181" s="3">
        <f>INDEX([3]关卡!$N$19:$N$2018,A1181)</f>
        <v>420</v>
      </c>
      <c r="E1181" s="3" t="s">
        <v>24</v>
      </c>
      <c r="F1181" s="3" t="s">
        <v>26</v>
      </c>
      <c r="G1181" s="3">
        <v>3</v>
      </c>
      <c r="H1181" s="3">
        <v>0</v>
      </c>
      <c r="I1181" s="3">
        <v>0</v>
      </c>
      <c r="J1181" s="4">
        <v>1</v>
      </c>
      <c r="K1181" s="4">
        <v>1</v>
      </c>
      <c r="L1181" s="4">
        <v>2</v>
      </c>
      <c r="M1181" s="3">
        <v>15</v>
      </c>
      <c r="N1181" s="3">
        <v>2</v>
      </c>
      <c r="O1181" s="3">
        <f>HLOOKUP(O$5,[1]非R能力!$B$8:$F$558,$C1181+1,0)</f>
        <v>1333314.2426611141</v>
      </c>
      <c r="P1181" s="3">
        <f>HLOOKUP(P$5,[1]非R能力!$B$8:$F$558,$C1181+1,0)</f>
        <v>193447.19513652142</v>
      </c>
      <c r="Q1181" s="3">
        <f>HLOOKUP(Q$5,[1]非R能力!$B$8:$F$558,$C1181+1,0)</f>
        <v>104898.51987121353</v>
      </c>
      <c r="R1181" s="3">
        <f>HLOOKUP(R$5,[1]非R能力!$B$8:$F$558,$C1181+1,0)</f>
        <v>32076.90044093267</v>
      </c>
      <c r="S1181" s="3">
        <f>HLOOKUP(S$5,[1]非R能力!$B$8:$F$558,$C1181+1,0)</f>
        <v>42556.348014309908</v>
      </c>
      <c r="T1181" s="3">
        <f>INDEX([1]非R能力!$H$9:$H$558,D1181)</f>
        <v>37274.822099692647</v>
      </c>
      <c r="U1181" s="3">
        <f>IF(E1181="小怪",0,IF(INDEX([1]非R能力!$FK$9:$FK$558,C1181)=0,0,10))</f>
        <v>0</v>
      </c>
      <c r="V1181" s="3">
        <f>IF(E1181="小怪",0,IF(INDEX([1]非R能力!$FH$9:$FH$558,C1181)=0,0,5000))</f>
        <v>0</v>
      </c>
      <c r="W1181" s="3">
        <f>HLOOKUP(W$5,[2]人物技能基础!$O$3:$Q$553,$C1181+1,0)</f>
        <v>3.637142857142857</v>
      </c>
      <c r="X1181" s="3">
        <f>HLOOKUP(X$5,[2]人物技能基础!$O$3:$Q$553,$C1181+1,0)</f>
        <v>2.0186428571428574</v>
      </c>
      <c r="Y1181" s="3">
        <f>HLOOKUP(Y$5,[2]人物技能基础!$O$3:$Q$553,$C1181+1,0)</f>
        <v>99.964285714285708</v>
      </c>
      <c r="Z1181" s="3">
        <f t="shared" si="109"/>
        <v>1026901</v>
      </c>
      <c r="AA1181" s="3">
        <f t="shared" si="110"/>
        <v>20979</v>
      </c>
      <c r="AB1181" s="3">
        <f t="shared" si="111"/>
        <v>0</v>
      </c>
      <c r="AC1181" s="3">
        <f t="shared" si="112"/>
        <v>42556</v>
      </c>
      <c r="AD1181" s="3">
        <f t="shared" si="113"/>
        <v>32076</v>
      </c>
    </row>
    <row r="1182" spans="1:30" x14ac:dyDescent="0.15">
      <c r="A1182" s="3">
        <v>1177</v>
      </c>
      <c r="B1182" s="3" t="str">
        <f t="shared" si="108"/>
        <v>关卡1177小怪</v>
      </c>
      <c r="C1182" s="3">
        <f>INDEX([3]关卡!$J$19:$J$2018,A1182)</f>
        <v>421</v>
      </c>
      <c r="D1182" s="3">
        <f>INDEX([3]关卡!$N$19:$N$2018,A1182)</f>
        <v>421</v>
      </c>
      <c r="E1182" s="3" t="s">
        <v>24</v>
      </c>
      <c r="F1182" s="3" t="s">
        <v>26</v>
      </c>
      <c r="G1182" s="3">
        <v>3</v>
      </c>
      <c r="H1182" s="3">
        <v>0</v>
      </c>
      <c r="I1182" s="3">
        <v>0</v>
      </c>
      <c r="J1182" s="4">
        <v>1</v>
      </c>
      <c r="K1182" s="4">
        <v>1</v>
      </c>
      <c r="L1182" s="4">
        <v>2</v>
      </c>
      <c r="M1182" s="3">
        <v>15</v>
      </c>
      <c r="N1182" s="3">
        <v>2</v>
      </c>
      <c r="O1182" s="3">
        <f>HLOOKUP(O$5,[1]非R能力!$B$8:$F$558,$C1182+1,0)</f>
        <v>1340344.4309265767</v>
      </c>
      <c r="P1182" s="3">
        <f>HLOOKUP(P$5,[1]非R能力!$B$8:$F$558,$C1182+1,0)</f>
        <v>194440.1460414904</v>
      </c>
      <c r="Q1182" s="3">
        <f>HLOOKUP(Q$5,[1]非R能力!$B$8:$F$558,$C1182+1,0)</f>
        <v>105393.11602529135</v>
      </c>
      <c r="R1182" s="3">
        <f>HLOOKUP(R$5,[1]非R能力!$B$8:$F$558,$C1182+1,0)</f>
        <v>32232.029348856762</v>
      </c>
      <c r="S1182" s="3">
        <f>HLOOKUP(S$5,[1]非R能力!$B$8:$F$558,$C1182+1,0)</f>
        <v>42756.146855121144</v>
      </c>
      <c r="T1182" s="3">
        <f>INDEX([1]非R能力!$H$9:$H$558,D1182)</f>
        <v>37487.709221346922</v>
      </c>
      <c r="U1182" s="3">
        <f>IF(E1182="小怪",0,IF(INDEX([1]非R能力!$FK$9:$FK$558,C1182)=0,0,10))</f>
        <v>0</v>
      </c>
      <c r="V1182" s="3">
        <f>IF(E1182="小怪",0,IF(INDEX([1]非R能力!$FH$9:$FH$558,C1182)=0,0,5000))</f>
        <v>0</v>
      </c>
      <c r="W1182" s="3">
        <f>HLOOKUP(W$5,[2]人物技能基础!$O$3:$Q$553,$C1182+1,0)</f>
        <v>3.637142857142857</v>
      </c>
      <c r="X1182" s="3">
        <f>HLOOKUP(X$5,[2]人物技能基础!$O$3:$Q$553,$C1182+1,0)</f>
        <v>2.0186428571428574</v>
      </c>
      <c r="Y1182" s="3">
        <f>HLOOKUP(Y$5,[2]人物技能基础!$O$3:$Q$553,$C1182+1,0)</f>
        <v>99.964285714285708</v>
      </c>
      <c r="Z1182" s="3">
        <f t="shared" si="109"/>
        <v>1032222</v>
      </c>
      <c r="AA1182" s="3">
        <f t="shared" si="110"/>
        <v>21078</v>
      </c>
      <c r="AB1182" s="3">
        <f t="shared" si="111"/>
        <v>0</v>
      </c>
      <c r="AC1182" s="3">
        <f t="shared" si="112"/>
        <v>42756</v>
      </c>
      <c r="AD1182" s="3">
        <f t="shared" si="113"/>
        <v>32232</v>
      </c>
    </row>
    <row r="1183" spans="1:30" x14ac:dyDescent="0.15">
      <c r="A1183" s="3">
        <v>1178</v>
      </c>
      <c r="B1183" s="3" t="str">
        <f t="shared" si="108"/>
        <v>关卡1178小怪</v>
      </c>
      <c r="C1183" s="3">
        <f>INDEX([3]关卡!$J$19:$J$2018,A1183)</f>
        <v>421</v>
      </c>
      <c r="D1183" s="3">
        <f>INDEX([3]关卡!$N$19:$N$2018,A1183)</f>
        <v>421</v>
      </c>
      <c r="E1183" s="3" t="s">
        <v>24</v>
      </c>
      <c r="F1183" s="3" t="s">
        <v>26</v>
      </c>
      <c r="G1183" s="3">
        <v>3</v>
      </c>
      <c r="H1183" s="3">
        <v>0</v>
      </c>
      <c r="I1183" s="3">
        <v>0</v>
      </c>
      <c r="J1183" s="4">
        <v>1</v>
      </c>
      <c r="K1183" s="4">
        <v>1</v>
      </c>
      <c r="L1183" s="4">
        <v>2</v>
      </c>
      <c r="M1183" s="3">
        <v>15</v>
      </c>
      <c r="N1183" s="3">
        <v>2</v>
      </c>
      <c r="O1183" s="3">
        <f>HLOOKUP(O$5,[1]非R能力!$B$8:$F$558,$C1183+1,0)</f>
        <v>1340344.4309265767</v>
      </c>
      <c r="P1183" s="3">
        <f>HLOOKUP(P$5,[1]非R能力!$B$8:$F$558,$C1183+1,0)</f>
        <v>194440.1460414904</v>
      </c>
      <c r="Q1183" s="3">
        <f>HLOOKUP(Q$5,[1]非R能力!$B$8:$F$558,$C1183+1,0)</f>
        <v>105393.11602529135</v>
      </c>
      <c r="R1183" s="3">
        <f>HLOOKUP(R$5,[1]非R能力!$B$8:$F$558,$C1183+1,0)</f>
        <v>32232.029348856762</v>
      </c>
      <c r="S1183" s="3">
        <f>HLOOKUP(S$5,[1]非R能力!$B$8:$F$558,$C1183+1,0)</f>
        <v>42756.146855121144</v>
      </c>
      <c r="T1183" s="3">
        <f>INDEX([1]非R能力!$H$9:$H$558,D1183)</f>
        <v>37487.709221346922</v>
      </c>
      <c r="U1183" s="3">
        <f>IF(E1183="小怪",0,IF(INDEX([1]非R能力!$FK$9:$FK$558,C1183)=0,0,10))</f>
        <v>0</v>
      </c>
      <c r="V1183" s="3">
        <f>IF(E1183="小怪",0,IF(INDEX([1]非R能力!$FH$9:$FH$558,C1183)=0,0,5000))</f>
        <v>0</v>
      </c>
      <c r="W1183" s="3">
        <f>HLOOKUP(W$5,[2]人物技能基础!$O$3:$Q$553,$C1183+1,0)</f>
        <v>3.637142857142857</v>
      </c>
      <c r="X1183" s="3">
        <f>HLOOKUP(X$5,[2]人物技能基础!$O$3:$Q$553,$C1183+1,0)</f>
        <v>2.0186428571428574</v>
      </c>
      <c r="Y1183" s="3">
        <f>HLOOKUP(Y$5,[2]人物技能基础!$O$3:$Q$553,$C1183+1,0)</f>
        <v>99.964285714285708</v>
      </c>
      <c r="Z1183" s="3">
        <f t="shared" si="109"/>
        <v>1032222</v>
      </c>
      <c r="AA1183" s="3">
        <f t="shared" si="110"/>
        <v>21078</v>
      </c>
      <c r="AB1183" s="3">
        <f t="shared" si="111"/>
        <v>0</v>
      </c>
      <c r="AC1183" s="3">
        <f t="shared" si="112"/>
        <v>42756</v>
      </c>
      <c r="AD1183" s="3">
        <f t="shared" si="113"/>
        <v>32232</v>
      </c>
    </row>
    <row r="1184" spans="1:30" x14ac:dyDescent="0.15">
      <c r="A1184" s="3">
        <v>1179</v>
      </c>
      <c r="B1184" s="3" t="str">
        <f t="shared" si="108"/>
        <v>关卡1179小怪</v>
      </c>
      <c r="C1184" s="3">
        <f>INDEX([3]关卡!$J$19:$J$2018,A1184)</f>
        <v>421</v>
      </c>
      <c r="D1184" s="3">
        <f>INDEX([3]关卡!$N$19:$N$2018,A1184)</f>
        <v>421</v>
      </c>
      <c r="E1184" s="3" t="s">
        <v>24</v>
      </c>
      <c r="F1184" s="3" t="s">
        <v>26</v>
      </c>
      <c r="G1184" s="3">
        <v>3</v>
      </c>
      <c r="H1184" s="3">
        <v>0</v>
      </c>
      <c r="I1184" s="3">
        <v>0</v>
      </c>
      <c r="J1184" s="4">
        <v>1</v>
      </c>
      <c r="K1184" s="4">
        <v>1</v>
      </c>
      <c r="L1184" s="4">
        <v>2</v>
      </c>
      <c r="M1184" s="3">
        <v>15</v>
      </c>
      <c r="N1184" s="3">
        <v>2</v>
      </c>
      <c r="O1184" s="3">
        <f>HLOOKUP(O$5,[1]非R能力!$B$8:$F$558,$C1184+1,0)</f>
        <v>1340344.4309265767</v>
      </c>
      <c r="P1184" s="3">
        <f>HLOOKUP(P$5,[1]非R能力!$B$8:$F$558,$C1184+1,0)</f>
        <v>194440.1460414904</v>
      </c>
      <c r="Q1184" s="3">
        <f>HLOOKUP(Q$5,[1]非R能力!$B$8:$F$558,$C1184+1,0)</f>
        <v>105393.11602529135</v>
      </c>
      <c r="R1184" s="3">
        <f>HLOOKUP(R$5,[1]非R能力!$B$8:$F$558,$C1184+1,0)</f>
        <v>32232.029348856762</v>
      </c>
      <c r="S1184" s="3">
        <f>HLOOKUP(S$5,[1]非R能力!$B$8:$F$558,$C1184+1,0)</f>
        <v>42756.146855121144</v>
      </c>
      <c r="T1184" s="3">
        <f>INDEX([1]非R能力!$H$9:$H$558,D1184)</f>
        <v>37487.709221346922</v>
      </c>
      <c r="U1184" s="3">
        <f>IF(E1184="小怪",0,IF(INDEX([1]非R能力!$FK$9:$FK$558,C1184)=0,0,10))</f>
        <v>0</v>
      </c>
      <c r="V1184" s="3">
        <f>IF(E1184="小怪",0,IF(INDEX([1]非R能力!$FH$9:$FH$558,C1184)=0,0,5000))</f>
        <v>0</v>
      </c>
      <c r="W1184" s="3">
        <f>HLOOKUP(W$5,[2]人物技能基础!$O$3:$Q$553,$C1184+1,0)</f>
        <v>3.637142857142857</v>
      </c>
      <c r="X1184" s="3">
        <f>HLOOKUP(X$5,[2]人物技能基础!$O$3:$Q$553,$C1184+1,0)</f>
        <v>2.0186428571428574</v>
      </c>
      <c r="Y1184" s="3">
        <f>HLOOKUP(Y$5,[2]人物技能基础!$O$3:$Q$553,$C1184+1,0)</f>
        <v>99.964285714285708</v>
      </c>
      <c r="Z1184" s="3">
        <f t="shared" si="109"/>
        <v>1032222</v>
      </c>
      <c r="AA1184" s="3">
        <f t="shared" si="110"/>
        <v>21078</v>
      </c>
      <c r="AB1184" s="3">
        <f t="shared" si="111"/>
        <v>0</v>
      </c>
      <c r="AC1184" s="3">
        <f t="shared" si="112"/>
        <v>42756</v>
      </c>
      <c r="AD1184" s="3">
        <f t="shared" si="113"/>
        <v>32232</v>
      </c>
    </row>
    <row r="1185" spans="1:30" x14ac:dyDescent="0.15">
      <c r="A1185" s="3">
        <v>1180</v>
      </c>
      <c r="B1185" s="3" t="str">
        <f t="shared" si="108"/>
        <v>关卡1180小怪</v>
      </c>
      <c r="C1185" s="3">
        <f>INDEX([3]关卡!$J$19:$J$2018,A1185)</f>
        <v>421</v>
      </c>
      <c r="D1185" s="3">
        <f>INDEX([3]关卡!$N$19:$N$2018,A1185)</f>
        <v>421</v>
      </c>
      <c r="E1185" s="3" t="s">
        <v>24</v>
      </c>
      <c r="F1185" s="3" t="s">
        <v>26</v>
      </c>
      <c r="G1185" s="3">
        <v>3</v>
      </c>
      <c r="H1185" s="3">
        <v>0</v>
      </c>
      <c r="I1185" s="3">
        <v>0</v>
      </c>
      <c r="J1185" s="4">
        <v>1</v>
      </c>
      <c r="K1185" s="4">
        <v>1</v>
      </c>
      <c r="L1185" s="4">
        <v>2</v>
      </c>
      <c r="M1185" s="3">
        <v>15</v>
      </c>
      <c r="N1185" s="3">
        <v>2</v>
      </c>
      <c r="O1185" s="3">
        <f>HLOOKUP(O$5,[1]非R能力!$B$8:$F$558,$C1185+1,0)</f>
        <v>1340344.4309265767</v>
      </c>
      <c r="P1185" s="3">
        <f>HLOOKUP(P$5,[1]非R能力!$B$8:$F$558,$C1185+1,0)</f>
        <v>194440.1460414904</v>
      </c>
      <c r="Q1185" s="3">
        <f>HLOOKUP(Q$5,[1]非R能力!$B$8:$F$558,$C1185+1,0)</f>
        <v>105393.11602529135</v>
      </c>
      <c r="R1185" s="3">
        <f>HLOOKUP(R$5,[1]非R能力!$B$8:$F$558,$C1185+1,0)</f>
        <v>32232.029348856762</v>
      </c>
      <c r="S1185" s="3">
        <f>HLOOKUP(S$5,[1]非R能力!$B$8:$F$558,$C1185+1,0)</f>
        <v>42756.146855121144</v>
      </c>
      <c r="T1185" s="3">
        <f>INDEX([1]非R能力!$H$9:$H$558,D1185)</f>
        <v>37487.709221346922</v>
      </c>
      <c r="U1185" s="3">
        <f>IF(E1185="小怪",0,IF(INDEX([1]非R能力!$FK$9:$FK$558,C1185)=0,0,10))</f>
        <v>0</v>
      </c>
      <c r="V1185" s="3">
        <f>IF(E1185="小怪",0,IF(INDEX([1]非R能力!$FH$9:$FH$558,C1185)=0,0,5000))</f>
        <v>0</v>
      </c>
      <c r="W1185" s="3">
        <f>HLOOKUP(W$5,[2]人物技能基础!$O$3:$Q$553,$C1185+1,0)</f>
        <v>3.637142857142857</v>
      </c>
      <c r="X1185" s="3">
        <f>HLOOKUP(X$5,[2]人物技能基础!$O$3:$Q$553,$C1185+1,0)</f>
        <v>2.0186428571428574</v>
      </c>
      <c r="Y1185" s="3">
        <f>HLOOKUP(Y$5,[2]人物技能基础!$O$3:$Q$553,$C1185+1,0)</f>
        <v>99.964285714285708</v>
      </c>
      <c r="Z1185" s="3">
        <f t="shared" si="109"/>
        <v>1032222</v>
      </c>
      <c r="AA1185" s="3">
        <f t="shared" si="110"/>
        <v>21078</v>
      </c>
      <c r="AB1185" s="3">
        <f t="shared" si="111"/>
        <v>0</v>
      </c>
      <c r="AC1185" s="3">
        <f t="shared" si="112"/>
        <v>42756</v>
      </c>
      <c r="AD1185" s="3">
        <f t="shared" si="113"/>
        <v>32232</v>
      </c>
    </row>
    <row r="1186" spans="1:30" x14ac:dyDescent="0.15">
      <c r="A1186" s="3">
        <v>1181</v>
      </c>
      <c r="B1186" s="3" t="str">
        <f t="shared" si="108"/>
        <v>关卡1181小怪</v>
      </c>
      <c r="C1186" s="3">
        <f>INDEX([3]关卡!$J$19:$J$2018,A1186)</f>
        <v>422</v>
      </c>
      <c r="D1186" s="3">
        <f>INDEX([3]关卡!$N$19:$N$2018,A1186)</f>
        <v>422</v>
      </c>
      <c r="E1186" s="3" t="s">
        <v>24</v>
      </c>
      <c r="F1186" s="3" t="s">
        <v>26</v>
      </c>
      <c r="G1186" s="3">
        <v>3</v>
      </c>
      <c r="H1186" s="3">
        <v>0</v>
      </c>
      <c r="I1186" s="3">
        <v>0</v>
      </c>
      <c r="J1186" s="4">
        <v>1</v>
      </c>
      <c r="K1186" s="4">
        <v>1</v>
      </c>
      <c r="L1186" s="4">
        <v>2</v>
      </c>
      <c r="M1186" s="3">
        <v>15</v>
      </c>
      <c r="N1186" s="3">
        <v>2</v>
      </c>
      <c r="O1186" s="3">
        <f>HLOOKUP(O$5,[1]非R能力!$B$8:$F$558,$C1186+1,0)</f>
        <v>1346503.9482128823</v>
      </c>
      <c r="P1186" s="3">
        <f>HLOOKUP(P$5,[1]非R能力!$B$8:$F$558,$C1186+1,0)</f>
        <v>195407.06235938991</v>
      </c>
      <c r="Q1186" s="3">
        <f>HLOOKUP(Q$5,[1]非R能力!$B$8:$F$558,$C1186+1,0)</f>
        <v>105835.46471389729</v>
      </c>
      <c r="R1186" s="3">
        <f>HLOOKUP(R$5,[1]非R能力!$B$8:$F$558,$C1186+1,0)</f>
        <v>32377.815532907371</v>
      </c>
      <c r="S1186" s="3">
        <f>HLOOKUP(S$5,[1]非R能力!$B$8:$F$558,$C1186+1,0)</f>
        <v>42924.117480381828</v>
      </c>
      <c r="T1186" s="3">
        <f>INDEX([1]非R能力!$H$9:$H$558,D1186)</f>
        <v>37701.566165328557</v>
      </c>
      <c r="U1186" s="3">
        <f>IF(E1186="小怪",0,IF(INDEX([1]非R能力!$FK$9:$FK$558,C1186)=0,0,10))</f>
        <v>0</v>
      </c>
      <c r="V1186" s="3">
        <f>IF(E1186="小怪",0,IF(INDEX([1]非R能力!$FH$9:$FH$558,C1186)=0,0,5000))</f>
        <v>0</v>
      </c>
      <c r="W1186" s="3">
        <f>HLOOKUP(W$5,[2]人物技能基础!$O$3:$Q$553,$C1186+1,0)</f>
        <v>3.637142857142857</v>
      </c>
      <c r="X1186" s="3">
        <f>HLOOKUP(X$5,[2]人物技能基础!$O$3:$Q$553,$C1186+1,0)</f>
        <v>2.0186428571428574</v>
      </c>
      <c r="Y1186" s="3">
        <f>HLOOKUP(Y$5,[2]人物技能基础!$O$3:$Q$553,$C1186+1,0)</f>
        <v>99.964285714285708</v>
      </c>
      <c r="Z1186" s="3">
        <f t="shared" si="109"/>
        <v>1037420</v>
      </c>
      <c r="AA1186" s="3">
        <f t="shared" si="110"/>
        <v>21167</v>
      </c>
      <c r="AB1186" s="3">
        <f t="shared" si="111"/>
        <v>0</v>
      </c>
      <c r="AC1186" s="3">
        <f t="shared" si="112"/>
        <v>42924</v>
      </c>
      <c r="AD1186" s="3">
        <f t="shared" si="113"/>
        <v>32377</v>
      </c>
    </row>
    <row r="1187" spans="1:30" x14ac:dyDescent="0.15">
      <c r="A1187" s="3">
        <v>1182</v>
      </c>
      <c r="B1187" s="3" t="str">
        <f t="shared" si="108"/>
        <v>关卡1182小怪</v>
      </c>
      <c r="C1187" s="3">
        <f>INDEX([3]关卡!$J$19:$J$2018,A1187)</f>
        <v>422</v>
      </c>
      <c r="D1187" s="3">
        <f>INDEX([3]关卡!$N$19:$N$2018,A1187)</f>
        <v>422</v>
      </c>
      <c r="E1187" s="3" t="s">
        <v>24</v>
      </c>
      <c r="F1187" s="3" t="s">
        <v>26</v>
      </c>
      <c r="G1187" s="3">
        <v>3</v>
      </c>
      <c r="H1187" s="3">
        <v>0</v>
      </c>
      <c r="I1187" s="3">
        <v>0</v>
      </c>
      <c r="J1187" s="4">
        <v>1</v>
      </c>
      <c r="K1187" s="4">
        <v>1</v>
      </c>
      <c r="L1187" s="4">
        <v>2</v>
      </c>
      <c r="M1187" s="3">
        <v>15</v>
      </c>
      <c r="N1187" s="3">
        <v>2</v>
      </c>
      <c r="O1187" s="3">
        <f>HLOOKUP(O$5,[1]非R能力!$B$8:$F$558,$C1187+1,0)</f>
        <v>1346503.9482128823</v>
      </c>
      <c r="P1187" s="3">
        <f>HLOOKUP(P$5,[1]非R能力!$B$8:$F$558,$C1187+1,0)</f>
        <v>195407.06235938991</v>
      </c>
      <c r="Q1187" s="3">
        <f>HLOOKUP(Q$5,[1]非R能力!$B$8:$F$558,$C1187+1,0)</f>
        <v>105835.46471389729</v>
      </c>
      <c r="R1187" s="3">
        <f>HLOOKUP(R$5,[1]非R能力!$B$8:$F$558,$C1187+1,0)</f>
        <v>32377.815532907371</v>
      </c>
      <c r="S1187" s="3">
        <f>HLOOKUP(S$5,[1]非R能力!$B$8:$F$558,$C1187+1,0)</f>
        <v>42924.117480381828</v>
      </c>
      <c r="T1187" s="3">
        <f>INDEX([1]非R能力!$H$9:$H$558,D1187)</f>
        <v>37701.566165328557</v>
      </c>
      <c r="U1187" s="3">
        <f>IF(E1187="小怪",0,IF(INDEX([1]非R能力!$FK$9:$FK$558,C1187)=0,0,10))</f>
        <v>0</v>
      </c>
      <c r="V1187" s="3">
        <f>IF(E1187="小怪",0,IF(INDEX([1]非R能力!$FH$9:$FH$558,C1187)=0,0,5000))</f>
        <v>0</v>
      </c>
      <c r="W1187" s="3">
        <f>HLOOKUP(W$5,[2]人物技能基础!$O$3:$Q$553,$C1187+1,0)</f>
        <v>3.637142857142857</v>
      </c>
      <c r="X1187" s="3">
        <f>HLOOKUP(X$5,[2]人物技能基础!$O$3:$Q$553,$C1187+1,0)</f>
        <v>2.0186428571428574</v>
      </c>
      <c r="Y1187" s="3">
        <f>HLOOKUP(Y$5,[2]人物技能基础!$O$3:$Q$553,$C1187+1,0)</f>
        <v>99.964285714285708</v>
      </c>
      <c r="Z1187" s="3">
        <f t="shared" si="109"/>
        <v>1037420</v>
      </c>
      <c r="AA1187" s="3">
        <f t="shared" si="110"/>
        <v>21167</v>
      </c>
      <c r="AB1187" s="3">
        <f t="shared" si="111"/>
        <v>0</v>
      </c>
      <c r="AC1187" s="3">
        <f t="shared" si="112"/>
        <v>42924</v>
      </c>
      <c r="AD1187" s="3">
        <f t="shared" si="113"/>
        <v>32377</v>
      </c>
    </row>
    <row r="1188" spans="1:30" x14ac:dyDescent="0.15">
      <c r="A1188" s="3">
        <v>1183</v>
      </c>
      <c r="B1188" s="3" t="str">
        <f t="shared" si="108"/>
        <v>关卡1183小怪</v>
      </c>
      <c r="C1188" s="3">
        <f>INDEX([3]关卡!$J$19:$J$2018,A1188)</f>
        <v>422</v>
      </c>
      <c r="D1188" s="3">
        <f>INDEX([3]关卡!$N$19:$N$2018,A1188)</f>
        <v>422</v>
      </c>
      <c r="E1188" s="3" t="s">
        <v>24</v>
      </c>
      <c r="F1188" s="3" t="s">
        <v>26</v>
      </c>
      <c r="G1188" s="3">
        <v>3</v>
      </c>
      <c r="H1188" s="3">
        <v>0</v>
      </c>
      <c r="I1188" s="3">
        <v>0</v>
      </c>
      <c r="J1188" s="4">
        <v>1</v>
      </c>
      <c r="K1188" s="4">
        <v>1</v>
      </c>
      <c r="L1188" s="4">
        <v>2</v>
      </c>
      <c r="M1188" s="3">
        <v>15</v>
      </c>
      <c r="N1188" s="3">
        <v>2</v>
      </c>
      <c r="O1188" s="3">
        <f>HLOOKUP(O$5,[1]非R能力!$B$8:$F$558,$C1188+1,0)</f>
        <v>1346503.9482128823</v>
      </c>
      <c r="P1188" s="3">
        <f>HLOOKUP(P$5,[1]非R能力!$B$8:$F$558,$C1188+1,0)</f>
        <v>195407.06235938991</v>
      </c>
      <c r="Q1188" s="3">
        <f>HLOOKUP(Q$5,[1]非R能力!$B$8:$F$558,$C1188+1,0)</f>
        <v>105835.46471389729</v>
      </c>
      <c r="R1188" s="3">
        <f>HLOOKUP(R$5,[1]非R能力!$B$8:$F$558,$C1188+1,0)</f>
        <v>32377.815532907371</v>
      </c>
      <c r="S1188" s="3">
        <f>HLOOKUP(S$5,[1]非R能力!$B$8:$F$558,$C1188+1,0)</f>
        <v>42924.117480381828</v>
      </c>
      <c r="T1188" s="3">
        <f>INDEX([1]非R能力!$H$9:$H$558,D1188)</f>
        <v>37701.566165328557</v>
      </c>
      <c r="U1188" s="3">
        <f>IF(E1188="小怪",0,IF(INDEX([1]非R能力!$FK$9:$FK$558,C1188)=0,0,10))</f>
        <v>0</v>
      </c>
      <c r="V1188" s="3">
        <f>IF(E1188="小怪",0,IF(INDEX([1]非R能力!$FH$9:$FH$558,C1188)=0,0,5000))</f>
        <v>0</v>
      </c>
      <c r="W1188" s="3">
        <f>HLOOKUP(W$5,[2]人物技能基础!$O$3:$Q$553,$C1188+1,0)</f>
        <v>3.637142857142857</v>
      </c>
      <c r="X1188" s="3">
        <f>HLOOKUP(X$5,[2]人物技能基础!$O$3:$Q$553,$C1188+1,0)</f>
        <v>2.0186428571428574</v>
      </c>
      <c r="Y1188" s="3">
        <f>HLOOKUP(Y$5,[2]人物技能基础!$O$3:$Q$553,$C1188+1,0)</f>
        <v>99.964285714285708</v>
      </c>
      <c r="Z1188" s="3">
        <f t="shared" si="109"/>
        <v>1037420</v>
      </c>
      <c r="AA1188" s="3">
        <f t="shared" si="110"/>
        <v>21167</v>
      </c>
      <c r="AB1188" s="3">
        <f t="shared" si="111"/>
        <v>0</v>
      </c>
      <c r="AC1188" s="3">
        <f t="shared" si="112"/>
        <v>42924</v>
      </c>
      <c r="AD1188" s="3">
        <f t="shared" si="113"/>
        <v>32377</v>
      </c>
    </row>
    <row r="1189" spans="1:30" x14ac:dyDescent="0.15">
      <c r="A1189" s="3">
        <v>1184</v>
      </c>
      <c r="B1189" s="3" t="str">
        <f t="shared" si="108"/>
        <v>关卡1184小怪</v>
      </c>
      <c r="C1189" s="3">
        <f>INDEX([3]关卡!$J$19:$J$2018,A1189)</f>
        <v>423</v>
      </c>
      <c r="D1189" s="3">
        <f>INDEX([3]关卡!$N$19:$N$2018,A1189)</f>
        <v>423</v>
      </c>
      <c r="E1189" s="3" t="s">
        <v>24</v>
      </c>
      <c r="F1189" s="3" t="s">
        <v>26</v>
      </c>
      <c r="G1189" s="3">
        <v>3</v>
      </c>
      <c r="H1189" s="3">
        <v>0</v>
      </c>
      <c r="I1189" s="3">
        <v>0</v>
      </c>
      <c r="J1189" s="4">
        <v>1</v>
      </c>
      <c r="K1189" s="4">
        <v>1</v>
      </c>
      <c r="L1189" s="4">
        <v>2</v>
      </c>
      <c r="M1189" s="3">
        <v>15</v>
      </c>
      <c r="N1189" s="3">
        <v>2</v>
      </c>
      <c r="O1189" s="3">
        <f>HLOOKUP(O$5,[1]非R能力!$B$8:$F$558,$C1189+1,0)</f>
        <v>1352489.1220115849</v>
      </c>
      <c r="P1189" s="3">
        <f>HLOOKUP(P$5,[1]非R能力!$B$8:$F$558,$C1189+1,0)</f>
        <v>196303.33175978783</v>
      </c>
      <c r="Q1189" s="3">
        <f>HLOOKUP(Q$5,[1]非R能力!$B$8:$F$558,$C1189+1,0)</f>
        <v>106270.27884499065</v>
      </c>
      <c r="R1189" s="3">
        <f>HLOOKUP(R$5,[1]非R能力!$B$8:$F$558,$C1189+1,0)</f>
        <v>32518.50430113234</v>
      </c>
      <c r="S1189" s="3">
        <f>HLOOKUP(S$5,[1]非R能力!$B$8:$F$558,$C1189+1,0)</f>
        <v>43089.244231335542</v>
      </c>
      <c r="T1189" s="3">
        <f>INDEX([1]非R能力!$H$9:$H$558,D1189)</f>
        <v>37916.396306191062</v>
      </c>
      <c r="U1189" s="3">
        <f>IF(E1189="小怪",0,IF(INDEX([1]非R能力!$FK$9:$FK$558,C1189)=0,0,10))</f>
        <v>0</v>
      </c>
      <c r="V1189" s="3">
        <f>IF(E1189="小怪",0,IF(INDEX([1]非R能力!$FH$9:$FH$558,C1189)=0,0,5000))</f>
        <v>0</v>
      </c>
      <c r="W1189" s="3">
        <f>HLOOKUP(W$5,[2]人物技能基础!$O$3:$Q$553,$C1189+1,0)</f>
        <v>3.637142857142857</v>
      </c>
      <c r="X1189" s="3">
        <f>HLOOKUP(X$5,[2]人物技能基础!$O$3:$Q$553,$C1189+1,0)</f>
        <v>2.0186428571428574</v>
      </c>
      <c r="Y1189" s="3">
        <f>HLOOKUP(Y$5,[2]人物技能基础!$O$3:$Q$553,$C1189+1,0)</f>
        <v>99.964285714285708</v>
      </c>
      <c r="Z1189" s="3">
        <f t="shared" si="109"/>
        <v>1042278</v>
      </c>
      <c r="AA1189" s="3">
        <f t="shared" si="110"/>
        <v>21254</v>
      </c>
      <c r="AB1189" s="3">
        <f t="shared" si="111"/>
        <v>0</v>
      </c>
      <c r="AC1189" s="3">
        <f t="shared" si="112"/>
        <v>43089</v>
      </c>
      <c r="AD1189" s="3">
        <f t="shared" si="113"/>
        <v>32518</v>
      </c>
    </row>
    <row r="1190" spans="1:30" x14ac:dyDescent="0.15">
      <c r="A1190" s="3">
        <v>1185</v>
      </c>
      <c r="B1190" s="3" t="str">
        <f t="shared" si="108"/>
        <v>关卡1185小怪</v>
      </c>
      <c r="C1190" s="3">
        <f>INDEX([3]关卡!$J$19:$J$2018,A1190)</f>
        <v>423</v>
      </c>
      <c r="D1190" s="3">
        <f>INDEX([3]关卡!$N$19:$N$2018,A1190)</f>
        <v>423</v>
      </c>
      <c r="E1190" s="3" t="s">
        <v>24</v>
      </c>
      <c r="F1190" s="3" t="s">
        <v>26</v>
      </c>
      <c r="G1190" s="3">
        <v>3</v>
      </c>
      <c r="H1190" s="3">
        <v>0</v>
      </c>
      <c r="I1190" s="3">
        <v>0</v>
      </c>
      <c r="J1190" s="4">
        <v>1</v>
      </c>
      <c r="K1190" s="4">
        <v>1</v>
      </c>
      <c r="L1190" s="4">
        <v>2</v>
      </c>
      <c r="M1190" s="3">
        <v>15</v>
      </c>
      <c r="N1190" s="3">
        <v>2</v>
      </c>
      <c r="O1190" s="3">
        <f>HLOOKUP(O$5,[1]非R能力!$B$8:$F$558,$C1190+1,0)</f>
        <v>1352489.1220115849</v>
      </c>
      <c r="P1190" s="3">
        <f>HLOOKUP(P$5,[1]非R能力!$B$8:$F$558,$C1190+1,0)</f>
        <v>196303.33175978783</v>
      </c>
      <c r="Q1190" s="3">
        <f>HLOOKUP(Q$5,[1]非R能力!$B$8:$F$558,$C1190+1,0)</f>
        <v>106270.27884499065</v>
      </c>
      <c r="R1190" s="3">
        <f>HLOOKUP(R$5,[1]非R能力!$B$8:$F$558,$C1190+1,0)</f>
        <v>32518.50430113234</v>
      </c>
      <c r="S1190" s="3">
        <f>HLOOKUP(S$5,[1]非R能力!$B$8:$F$558,$C1190+1,0)</f>
        <v>43089.244231335542</v>
      </c>
      <c r="T1190" s="3">
        <f>INDEX([1]非R能力!$H$9:$H$558,D1190)</f>
        <v>37916.396306191062</v>
      </c>
      <c r="U1190" s="3">
        <f>IF(E1190="小怪",0,IF(INDEX([1]非R能力!$FK$9:$FK$558,C1190)=0,0,10))</f>
        <v>0</v>
      </c>
      <c r="V1190" s="3">
        <f>IF(E1190="小怪",0,IF(INDEX([1]非R能力!$FH$9:$FH$558,C1190)=0,0,5000))</f>
        <v>0</v>
      </c>
      <c r="W1190" s="3">
        <f>HLOOKUP(W$5,[2]人物技能基础!$O$3:$Q$553,$C1190+1,0)</f>
        <v>3.637142857142857</v>
      </c>
      <c r="X1190" s="3">
        <f>HLOOKUP(X$5,[2]人物技能基础!$O$3:$Q$553,$C1190+1,0)</f>
        <v>2.0186428571428574</v>
      </c>
      <c r="Y1190" s="3">
        <f>HLOOKUP(Y$5,[2]人物技能基础!$O$3:$Q$553,$C1190+1,0)</f>
        <v>99.964285714285708</v>
      </c>
      <c r="Z1190" s="3">
        <f t="shared" si="109"/>
        <v>1042278</v>
      </c>
      <c r="AA1190" s="3">
        <f t="shared" si="110"/>
        <v>21254</v>
      </c>
      <c r="AB1190" s="3">
        <f t="shared" si="111"/>
        <v>0</v>
      </c>
      <c r="AC1190" s="3">
        <f t="shared" si="112"/>
        <v>43089</v>
      </c>
      <c r="AD1190" s="3">
        <f t="shared" si="113"/>
        <v>32518</v>
      </c>
    </row>
    <row r="1191" spans="1:30" x14ac:dyDescent="0.15">
      <c r="A1191" s="3">
        <v>1186</v>
      </c>
      <c r="B1191" s="3" t="str">
        <f t="shared" si="108"/>
        <v>关卡1186小怪</v>
      </c>
      <c r="C1191" s="3">
        <f>INDEX([3]关卡!$J$19:$J$2018,A1191)</f>
        <v>423</v>
      </c>
      <c r="D1191" s="3">
        <f>INDEX([3]关卡!$N$19:$N$2018,A1191)</f>
        <v>423</v>
      </c>
      <c r="E1191" s="3" t="s">
        <v>24</v>
      </c>
      <c r="F1191" s="3" t="s">
        <v>26</v>
      </c>
      <c r="G1191" s="3">
        <v>3</v>
      </c>
      <c r="H1191" s="3">
        <v>0</v>
      </c>
      <c r="I1191" s="3">
        <v>0</v>
      </c>
      <c r="J1191" s="4">
        <v>1</v>
      </c>
      <c r="K1191" s="4">
        <v>1</v>
      </c>
      <c r="L1191" s="4">
        <v>2</v>
      </c>
      <c r="M1191" s="3">
        <v>15</v>
      </c>
      <c r="N1191" s="3">
        <v>2</v>
      </c>
      <c r="O1191" s="3">
        <f>HLOOKUP(O$5,[1]非R能力!$B$8:$F$558,$C1191+1,0)</f>
        <v>1352489.1220115849</v>
      </c>
      <c r="P1191" s="3">
        <f>HLOOKUP(P$5,[1]非R能力!$B$8:$F$558,$C1191+1,0)</f>
        <v>196303.33175978783</v>
      </c>
      <c r="Q1191" s="3">
        <f>HLOOKUP(Q$5,[1]非R能力!$B$8:$F$558,$C1191+1,0)</f>
        <v>106270.27884499065</v>
      </c>
      <c r="R1191" s="3">
        <f>HLOOKUP(R$5,[1]非R能力!$B$8:$F$558,$C1191+1,0)</f>
        <v>32518.50430113234</v>
      </c>
      <c r="S1191" s="3">
        <f>HLOOKUP(S$5,[1]非R能力!$B$8:$F$558,$C1191+1,0)</f>
        <v>43089.244231335542</v>
      </c>
      <c r="T1191" s="3">
        <f>INDEX([1]非R能力!$H$9:$H$558,D1191)</f>
        <v>37916.396306191062</v>
      </c>
      <c r="U1191" s="3">
        <f>IF(E1191="小怪",0,IF(INDEX([1]非R能力!$FK$9:$FK$558,C1191)=0,0,10))</f>
        <v>0</v>
      </c>
      <c r="V1191" s="3">
        <f>IF(E1191="小怪",0,IF(INDEX([1]非R能力!$FH$9:$FH$558,C1191)=0,0,5000))</f>
        <v>0</v>
      </c>
      <c r="W1191" s="3">
        <f>HLOOKUP(W$5,[2]人物技能基础!$O$3:$Q$553,$C1191+1,0)</f>
        <v>3.637142857142857</v>
      </c>
      <c r="X1191" s="3">
        <f>HLOOKUP(X$5,[2]人物技能基础!$O$3:$Q$553,$C1191+1,0)</f>
        <v>2.0186428571428574</v>
      </c>
      <c r="Y1191" s="3">
        <f>HLOOKUP(Y$5,[2]人物技能基础!$O$3:$Q$553,$C1191+1,0)</f>
        <v>99.964285714285708</v>
      </c>
      <c r="Z1191" s="3">
        <f t="shared" si="109"/>
        <v>1042278</v>
      </c>
      <c r="AA1191" s="3">
        <f t="shared" si="110"/>
        <v>21254</v>
      </c>
      <c r="AB1191" s="3">
        <f t="shared" si="111"/>
        <v>0</v>
      </c>
      <c r="AC1191" s="3">
        <f t="shared" si="112"/>
        <v>43089</v>
      </c>
      <c r="AD1191" s="3">
        <f t="shared" si="113"/>
        <v>32518</v>
      </c>
    </row>
    <row r="1192" spans="1:30" x14ac:dyDescent="0.15">
      <c r="A1192" s="3">
        <v>1187</v>
      </c>
      <c r="B1192" s="3" t="str">
        <f t="shared" si="108"/>
        <v>关卡1187小怪</v>
      </c>
      <c r="C1192" s="3">
        <f>INDEX([3]关卡!$J$19:$J$2018,A1192)</f>
        <v>423</v>
      </c>
      <c r="D1192" s="3">
        <f>INDEX([3]关卡!$N$19:$N$2018,A1192)</f>
        <v>423</v>
      </c>
      <c r="E1192" s="3" t="s">
        <v>24</v>
      </c>
      <c r="F1192" s="3" t="s">
        <v>26</v>
      </c>
      <c r="G1192" s="3">
        <v>3</v>
      </c>
      <c r="H1192" s="3">
        <v>0</v>
      </c>
      <c r="I1192" s="3">
        <v>0</v>
      </c>
      <c r="J1192" s="4">
        <v>1</v>
      </c>
      <c r="K1192" s="4">
        <v>1</v>
      </c>
      <c r="L1192" s="4">
        <v>2</v>
      </c>
      <c r="M1192" s="3">
        <v>15</v>
      </c>
      <c r="N1192" s="3">
        <v>2</v>
      </c>
      <c r="O1192" s="3">
        <f>HLOOKUP(O$5,[1]非R能力!$B$8:$F$558,$C1192+1,0)</f>
        <v>1352489.1220115849</v>
      </c>
      <c r="P1192" s="3">
        <f>HLOOKUP(P$5,[1]非R能力!$B$8:$F$558,$C1192+1,0)</f>
        <v>196303.33175978783</v>
      </c>
      <c r="Q1192" s="3">
        <f>HLOOKUP(Q$5,[1]非R能力!$B$8:$F$558,$C1192+1,0)</f>
        <v>106270.27884499065</v>
      </c>
      <c r="R1192" s="3">
        <f>HLOOKUP(R$5,[1]非R能力!$B$8:$F$558,$C1192+1,0)</f>
        <v>32518.50430113234</v>
      </c>
      <c r="S1192" s="3">
        <f>HLOOKUP(S$5,[1]非R能力!$B$8:$F$558,$C1192+1,0)</f>
        <v>43089.244231335542</v>
      </c>
      <c r="T1192" s="3">
        <f>INDEX([1]非R能力!$H$9:$H$558,D1192)</f>
        <v>37916.396306191062</v>
      </c>
      <c r="U1192" s="3">
        <f>IF(E1192="小怪",0,IF(INDEX([1]非R能力!$FK$9:$FK$558,C1192)=0,0,10))</f>
        <v>0</v>
      </c>
      <c r="V1192" s="3">
        <f>IF(E1192="小怪",0,IF(INDEX([1]非R能力!$FH$9:$FH$558,C1192)=0,0,5000))</f>
        <v>0</v>
      </c>
      <c r="W1192" s="3">
        <f>HLOOKUP(W$5,[2]人物技能基础!$O$3:$Q$553,$C1192+1,0)</f>
        <v>3.637142857142857</v>
      </c>
      <c r="X1192" s="3">
        <f>HLOOKUP(X$5,[2]人物技能基础!$O$3:$Q$553,$C1192+1,0)</f>
        <v>2.0186428571428574</v>
      </c>
      <c r="Y1192" s="3">
        <f>HLOOKUP(Y$5,[2]人物技能基础!$O$3:$Q$553,$C1192+1,0)</f>
        <v>99.964285714285708</v>
      </c>
      <c r="Z1192" s="3">
        <f t="shared" si="109"/>
        <v>1042278</v>
      </c>
      <c r="AA1192" s="3">
        <f t="shared" si="110"/>
        <v>21254</v>
      </c>
      <c r="AB1192" s="3">
        <f t="shared" si="111"/>
        <v>0</v>
      </c>
      <c r="AC1192" s="3">
        <f t="shared" si="112"/>
        <v>43089</v>
      </c>
      <c r="AD1192" s="3">
        <f t="shared" si="113"/>
        <v>32518</v>
      </c>
    </row>
    <row r="1193" spans="1:30" x14ac:dyDescent="0.15">
      <c r="A1193" s="3">
        <v>1188</v>
      </c>
      <c r="B1193" s="3" t="str">
        <f t="shared" si="108"/>
        <v>关卡1188小怪</v>
      </c>
      <c r="C1193" s="3">
        <f>INDEX([3]关卡!$J$19:$J$2018,A1193)</f>
        <v>424</v>
      </c>
      <c r="D1193" s="3">
        <f>INDEX([3]关卡!$N$19:$N$2018,A1193)</f>
        <v>424</v>
      </c>
      <c r="E1193" s="3" t="s">
        <v>24</v>
      </c>
      <c r="F1193" s="3" t="s">
        <v>26</v>
      </c>
      <c r="G1193" s="3">
        <v>3</v>
      </c>
      <c r="H1193" s="3">
        <v>0</v>
      </c>
      <c r="I1193" s="3">
        <v>0</v>
      </c>
      <c r="J1193" s="4">
        <v>1</v>
      </c>
      <c r="K1193" s="4">
        <v>1</v>
      </c>
      <c r="L1193" s="4">
        <v>2</v>
      </c>
      <c r="M1193" s="3">
        <v>15</v>
      </c>
      <c r="N1193" s="3">
        <v>2</v>
      </c>
      <c r="O1193" s="3">
        <f>HLOOKUP(O$5,[1]非R能力!$B$8:$F$558,$C1193+1,0)</f>
        <v>1359271.7476815714</v>
      </c>
      <c r="P1193" s="3">
        <f>HLOOKUP(P$5,[1]非R能力!$B$8:$F$558,$C1193+1,0)</f>
        <v>197212.80961784298</v>
      </c>
      <c r="Q1193" s="3">
        <f>HLOOKUP(Q$5,[1]非R能力!$B$8:$F$558,$C1193+1,0)</f>
        <v>106710.86939006878</v>
      </c>
      <c r="R1193" s="3">
        <f>HLOOKUP(R$5,[1]非R能力!$B$8:$F$558,$C1193+1,0)</f>
        <v>32655.996256514059</v>
      </c>
      <c r="S1193" s="3">
        <f>HLOOKUP(S$5,[1]非R能力!$B$8:$F$558,$C1193+1,0)</f>
        <v>43263.970744850682</v>
      </c>
      <c r="T1193" s="3">
        <f>INDEX([1]非R能力!$H$9:$H$558,D1193)</f>
        <v>38132.203024634662</v>
      </c>
      <c r="U1193" s="3">
        <f>IF(E1193="小怪",0,IF(INDEX([1]非R能力!$FK$9:$FK$558,C1193)=0,0,10))</f>
        <v>0</v>
      </c>
      <c r="V1193" s="3">
        <f>IF(E1193="小怪",0,IF(INDEX([1]非R能力!$FH$9:$FH$558,C1193)=0,0,5000))</f>
        <v>0</v>
      </c>
      <c r="W1193" s="3">
        <f>HLOOKUP(W$5,[2]人物技能基础!$O$3:$Q$553,$C1193+1,0)</f>
        <v>3.637142857142857</v>
      </c>
      <c r="X1193" s="3">
        <f>HLOOKUP(X$5,[2]人物技能基础!$O$3:$Q$553,$C1193+1,0)</f>
        <v>2.0186428571428574</v>
      </c>
      <c r="Y1193" s="3">
        <f>HLOOKUP(Y$5,[2]人物技能基础!$O$3:$Q$553,$C1193+1,0)</f>
        <v>99.964285714285708</v>
      </c>
      <c r="Z1193" s="3">
        <f t="shared" si="109"/>
        <v>1047202</v>
      </c>
      <c r="AA1193" s="3">
        <f t="shared" si="110"/>
        <v>21342</v>
      </c>
      <c r="AB1193" s="3">
        <f t="shared" si="111"/>
        <v>0</v>
      </c>
      <c r="AC1193" s="3">
        <f t="shared" si="112"/>
        <v>43263</v>
      </c>
      <c r="AD1193" s="3">
        <f t="shared" si="113"/>
        <v>32655</v>
      </c>
    </row>
    <row r="1194" spans="1:30" x14ac:dyDescent="0.15">
      <c r="A1194" s="3">
        <v>1189</v>
      </c>
      <c r="B1194" s="3" t="str">
        <f t="shared" si="108"/>
        <v>关卡1189小怪</v>
      </c>
      <c r="C1194" s="3">
        <f>INDEX([3]关卡!$J$19:$J$2018,A1194)</f>
        <v>424</v>
      </c>
      <c r="D1194" s="3">
        <f>INDEX([3]关卡!$N$19:$N$2018,A1194)</f>
        <v>424</v>
      </c>
      <c r="E1194" s="3" t="s">
        <v>24</v>
      </c>
      <c r="F1194" s="3" t="s">
        <v>26</v>
      </c>
      <c r="G1194" s="3">
        <v>3</v>
      </c>
      <c r="H1194" s="3">
        <v>0</v>
      </c>
      <c r="I1194" s="3">
        <v>0</v>
      </c>
      <c r="J1194" s="4">
        <v>1</v>
      </c>
      <c r="K1194" s="4">
        <v>1</v>
      </c>
      <c r="L1194" s="4">
        <v>2</v>
      </c>
      <c r="M1194" s="3">
        <v>15</v>
      </c>
      <c r="N1194" s="3">
        <v>2</v>
      </c>
      <c r="O1194" s="3">
        <f>HLOOKUP(O$5,[1]非R能力!$B$8:$F$558,$C1194+1,0)</f>
        <v>1359271.7476815714</v>
      </c>
      <c r="P1194" s="3">
        <f>HLOOKUP(P$5,[1]非R能力!$B$8:$F$558,$C1194+1,0)</f>
        <v>197212.80961784298</v>
      </c>
      <c r="Q1194" s="3">
        <f>HLOOKUP(Q$5,[1]非R能力!$B$8:$F$558,$C1194+1,0)</f>
        <v>106710.86939006878</v>
      </c>
      <c r="R1194" s="3">
        <f>HLOOKUP(R$5,[1]非R能力!$B$8:$F$558,$C1194+1,0)</f>
        <v>32655.996256514059</v>
      </c>
      <c r="S1194" s="3">
        <f>HLOOKUP(S$5,[1]非R能力!$B$8:$F$558,$C1194+1,0)</f>
        <v>43263.970744850682</v>
      </c>
      <c r="T1194" s="3">
        <f>INDEX([1]非R能力!$H$9:$H$558,D1194)</f>
        <v>38132.203024634662</v>
      </c>
      <c r="U1194" s="3">
        <f>IF(E1194="小怪",0,IF(INDEX([1]非R能力!$FK$9:$FK$558,C1194)=0,0,10))</f>
        <v>0</v>
      </c>
      <c r="V1194" s="3">
        <f>IF(E1194="小怪",0,IF(INDEX([1]非R能力!$FH$9:$FH$558,C1194)=0,0,5000))</f>
        <v>0</v>
      </c>
      <c r="W1194" s="3">
        <f>HLOOKUP(W$5,[2]人物技能基础!$O$3:$Q$553,$C1194+1,0)</f>
        <v>3.637142857142857</v>
      </c>
      <c r="X1194" s="3">
        <f>HLOOKUP(X$5,[2]人物技能基础!$O$3:$Q$553,$C1194+1,0)</f>
        <v>2.0186428571428574</v>
      </c>
      <c r="Y1194" s="3">
        <f>HLOOKUP(Y$5,[2]人物技能基础!$O$3:$Q$553,$C1194+1,0)</f>
        <v>99.964285714285708</v>
      </c>
      <c r="Z1194" s="3">
        <f t="shared" si="109"/>
        <v>1047202</v>
      </c>
      <c r="AA1194" s="3">
        <f t="shared" si="110"/>
        <v>21342</v>
      </c>
      <c r="AB1194" s="3">
        <f t="shared" si="111"/>
        <v>0</v>
      </c>
      <c r="AC1194" s="3">
        <f t="shared" si="112"/>
        <v>43263</v>
      </c>
      <c r="AD1194" s="3">
        <f t="shared" si="113"/>
        <v>32655</v>
      </c>
    </row>
    <row r="1195" spans="1:30" x14ac:dyDescent="0.15">
      <c r="A1195" s="3">
        <v>1190</v>
      </c>
      <c r="B1195" s="3" t="str">
        <f t="shared" si="108"/>
        <v>关卡1190小怪</v>
      </c>
      <c r="C1195" s="3">
        <f>INDEX([3]关卡!$J$19:$J$2018,A1195)</f>
        <v>424</v>
      </c>
      <c r="D1195" s="3">
        <f>INDEX([3]关卡!$N$19:$N$2018,A1195)</f>
        <v>424</v>
      </c>
      <c r="E1195" s="3" t="s">
        <v>24</v>
      </c>
      <c r="F1195" s="3" t="s">
        <v>26</v>
      </c>
      <c r="G1195" s="3">
        <v>3</v>
      </c>
      <c r="H1195" s="3">
        <v>0</v>
      </c>
      <c r="I1195" s="3">
        <v>0</v>
      </c>
      <c r="J1195" s="4">
        <v>1</v>
      </c>
      <c r="K1195" s="4">
        <v>1</v>
      </c>
      <c r="L1195" s="4">
        <v>2</v>
      </c>
      <c r="M1195" s="3">
        <v>15</v>
      </c>
      <c r="N1195" s="3">
        <v>2</v>
      </c>
      <c r="O1195" s="3">
        <f>HLOOKUP(O$5,[1]非R能力!$B$8:$F$558,$C1195+1,0)</f>
        <v>1359271.7476815714</v>
      </c>
      <c r="P1195" s="3">
        <f>HLOOKUP(P$5,[1]非R能力!$B$8:$F$558,$C1195+1,0)</f>
        <v>197212.80961784298</v>
      </c>
      <c r="Q1195" s="3">
        <f>HLOOKUP(Q$5,[1]非R能力!$B$8:$F$558,$C1195+1,0)</f>
        <v>106710.86939006878</v>
      </c>
      <c r="R1195" s="3">
        <f>HLOOKUP(R$5,[1]非R能力!$B$8:$F$558,$C1195+1,0)</f>
        <v>32655.996256514059</v>
      </c>
      <c r="S1195" s="3">
        <f>HLOOKUP(S$5,[1]非R能力!$B$8:$F$558,$C1195+1,0)</f>
        <v>43263.970744850682</v>
      </c>
      <c r="T1195" s="3">
        <f>INDEX([1]非R能力!$H$9:$H$558,D1195)</f>
        <v>38132.203024634662</v>
      </c>
      <c r="U1195" s="3">
        <f>IF(E1195="小怪",0,IF(INDEX([1]非R能力!$FK$9:$FK$558,C1195)=0,0,10))</f>
        <v>0</v>
      </c>
      <c r="V1195" s="3">
        <f>IF(E1195="小怪",0,IF(INDEX([1]非R能力!$FH$9:$FH$558,C1195)=0,0,5000))</f>
        <v>0</v>
      </c>
      <c r="W1195" s="3">
        <f>HLOOKUP(W$5,[2]人物技能基础!$O$3:$Q$553,$C1195+1,0)</f>
        <v>3.637142857142857</v>
      </c>
      <c r="X1195" s="3">
        <f>HLOOKUP(X$5,[2]人物技能基础!$O$3:$Q$553,$C1195+1,0)</f>
        <v>2.0186428571428574</v>
      </c>
      <c r="Y1195" s="3">
        <f>HLOOKUP(Y$5,[2]人物技能基础!$O$3:$Q$553,$C1195+1,0)</f>
        <v>99.964285714285708</v>
      </c>
      <c r="Z1195" s="3">
        <f t="shared" si="109"/>
        <v>1047202</v>
      </c>
      <c r="AA1195" s="3">
        <f t="shared" si="110"/>
        <v>21342</v>
      </c>
      <c r="AB1195" s="3">
        <f t="shared" si="111"/>
        <v>0</v>
      </c>
      <c r="AC1195" s="3">
        <f t="shared" si="112"/>
        <v>43263</v>
      </c>
      <c r="AD1195" s="3">
        <f t="shared" si="113"/>
        <v>32655</v>
      </c>
    </row>
    <row r="1196" spans="1:30" x14ac:dyDescent="0.15">
      <c r="A1196" s="3">
        <v>1191</v>
      </c>
      <c r="B1196" s="3" t="str">
        <f t="shared" si="108"/>
        <v>关卡1191小怪</v>
      </c>
      <c r="C1196" s="3">
        <f>INDEX([3]关卡!$J$19:$J$2018,A1196)</f>
        <v>424</v>
      </c>
      <c r="D1196" s="3">
        <f>INDEX([3]关卡!$N$19:$N$2018,A1196)</f>
        <v>424</v>
      </c>
      <c r="E1196" s="3" t="s">
        <v>24</v>
      </c>
      <c r="F1196" s="3" t="s">
        <v>26</v>
      </c>
      <c r="G1196" s="3">
        <v>3</v>
      </c>
      <c r="H1196" s="3">
        <v>0</v>
      </c>
      <c r="I1196" s="3">
        <v>0</v>
      </c>
      <c r="J1196" s="4">
        <v>1</v>
      </c>
      <c r="K1196" s="4">
        <v>1</v>
      </c>
      <c r="L1196" s="4">
        <v>2</v>
      </c>
      <c r="M1196" s="3">
        <v>15</v>
      </c>
      <c r="N1196" s="3">
        <v>2</v>
      </c>
      <c r="O1196" s="3">
        <f>HLOOKUP(O$5,[1]非R能力!$B$8:$F$558,$C1196+1,0)</f>
        <v>1359271.7476815714</v>
      </c>
      <c r="P1196" s="3">
        <f>HLOOKUP(P$5,[1]非R能力!$B$8:$F$558,$C1196+1,0)</f>
        <v>197212.80961784298</v>
      </c>
      <c r="Q1196" s="3">
        <f>HLOOKUP(Q$5,[1]非R能力!$B$8:$F$558,$C1196+1,0)</f>
        <v>106710.86939006878</v>
      </c>
      <c r="R1196" s="3">
        <f>HLOOKUP(R$5,[1]非R能力!$B$8:$F$558,$C1196+1,0)</f>
        <v>32655.996256514059</v>
      </c>
      <c r="S1196" s="3">
        <f>HLOOKUP(S$5,[1]非R能力!$B$8:$F$558,$C1196+1,0)</f>
        <v>43263.970744850682</v>
      </c>
      <c r="T1196" s="3">
        <f>INDEX([1]非R能力!$H$9:$H$558,D1196)</f>
        <v>38132.203024634662</v>
      </c>
      <c r="U1196" s="3">
        <f>IF(E1196="小怪",0,IF(INDEX([1]非R能力!$FK$9:$FK$558,C1196)=0,0,10))</f>
        <v>0</v>
      </c>
      <c r="V1196" s="3">
        <f>IF(E1196="小怪",0,IF(INDEX([1]非R能力!$FH$9:$FH$558,C1196)=0,0,5000))</f>
        <v>0</v>
      </c>
      <c r="W1196" s="3">
        <f>HLOOKUP(W$5,[2]人物技能基础!$O$3:$Q$553,$C1196+1,0)</f>
        <v>3.637142857142857</v>
      </c>
      <c r="X1196" s="3">
        <f>HLOOKUP(X$5,[2]人物技能基础!$O$3:$Q$553,$C1196+1,0)</f>
        <v>2.0186428571428574</v>
      </c>
      <c r="Y1196" s="3">
        <f>HLOOKUP(Y$5,[2]人物技能基础!$O$3:$Q$553,$C1196+1,0)</f>
        <v>99.964285714285708</v>
      </c>
      <c r="Z1196" s="3">
        <f t="shared" si="109"/>
        <v>1047202</v>
      </c>
      <c r="AA1196" s="3">
        <f t="shared" si="110"/>
        <v>21342</v>
      </c>
      <c r="AB1196" s="3">
        <f t="shared" si="111"/>
        <v>0</v>
      </c>
      <c r="AC1196" s="3">
        <f t="shared" si="112"/>
        <v>43263</v>
      </c>
      <c r="AD1196" s="3">
        <f t="shared" si="113"/>
        <v>32655</v>
      </c>
    </row>
    <row r="1197" spans="1:30" x14ac:dyDescent="0.15">
      <c r="A1197" s="3">
        <v>1192</v>
      </c>
      <c r="B1197" s="3" t="str">
        <f t="shared" si="108"/>
        <v>关卡1192小怪</v>
      </c>
      <c r="C1197" s="3">
        <f>INDEX([3]关卡!$J$19:$J$2018,A1197)</f>
        <v>425</v>
      </c>
      <c r="D1197" s="3">
        <f>INDEX([3]关卡!$N$19:$N$2018,A1197)</f>
        <v>425</v>
      </c>
      <c r="E1197" s="3" t="s">
        <v>24</v>
      </c>
      <c r="F1197" s="3" t="s">
        <v>26</v>
      </c>
      <c r="G1197" s="3">
        <v>3</v>
      </c>
      <c r="H1197" s="3">
        <v>0</v>
      </c>
      <c r="I1197" s="3">
        <v>0</v>
      </c>
      <c r="J1197" s="4">
        <v>1</v>
      </c>
      <c r="K1197" s="4">
        <v>1</v>
      </c>
      <c r="L1197" s="4">
        <v>2</v>
      </c>
      <c r="M1197" s="3">
        <v>15</v>
      </c>
      <c r="N1197" s="3">
        <v>2</v>
      </c>
      <c r="O1197" s="3">
        <f>HLOOKUP(O$5,[1]非R能力!$B$8:$F$558,$C1197+1,0)</f>
        <v>1365402.9906247586</v>
      </c>
      <c r="P1197" s="3">
        <f>HLOOKUP(P$5,[1]非R能力!$B$8:$F$558,$C1197+1,0)</f>
        <v>198123.16729166647</v>
      </c>
      <c r="Q1197" s="3">
        <f>HLOOKUP(Q$5,[1]非R能力!$B$8:$F$558,$C1197+1,0)</f>
        <v>107166.06672806125</v>
      </c>
      <c r="R1197" s="3">
        <f>HLOOKUP(R$5,[1]非R能力!$B$8:$F$558,$C1197+1,0)</f>
        <v>32793.564822678709</v>
      </c>
      <c r="S1197" s="3">
        <f>HLOOKUP(S$5,[1]非R能力!$B$8:$F$558,$C1197+1,0)</f>
        <v>43450.681052091502</v>
      </c>
      <c r="T1197" s="3">
        <f>INDEX([1]非R能力!$H$9:$H$558,D1197)</f>
        <v>38348.989707506313</v>
      </c>
      <c r="U1197" s="3">
        <f>IF(E1197="小怪",0,IF(INDEX([1]非R能力!$FK$9:$FK$558,C1197)=0,0,10))</f>
        <v>0</v>
      </c>
      <c r="V1197" s="3">
        <f>IF(E1197="小怪",0,IF(INDEX([1]非R能力!$FH$9:$FH$558,C1197)=0,0,5000))</f>
        <v>0</v>
      </c>
      <c r="W1197" s="3">
        <f>HLOOKUP(W$5,[2]人物技能基础!$O$3:$Q$553,$C1197+1,0)</f>
        <v>3.637142857142857</v>
      </c>
      <c r="X1197" s="3">
        <f>HLOOKUP(X$5,[2]人物技能基础!$O$3:$Q$553,$C1197+1,0)</f>
        <v>2.0186428571428574</v>
      </c>
      <c r="Y1197" s="3">
        <f>HLOOKUP(Y$5,[2]人物技能基础!$O$3:$Q$553,$C1197+1,0)</f>
        <v>99.964285714285708</v>
      </c>
      <c r="Z1197" s="3">
        <f t="shared" si="109"/>
        <v>1052133</v>
      </c>
      <c r="AA1197" s="3">
        <f t="shared" si="110"/>
        <v>21433</v>
      </c>
      <c r="AB1197" s="3">
        <f t="shared" si="111"/>
        <v>0</v>
      </c>
      <c r="AC1197" s="3">
        <f t="shared" si="112"/>
        <v>43450</v>
      </c>
      <c r="AD1197" s="3">
        <f t="shared" si="113"/>
        <v>32793</v>
      </c>
    </row>
    <row r="1198" spans="1:30" x14ac:dyDescent="0.15">
      <c r="A1198" s="3">
        <v>1193</v>
      </c>
      <c r="B1198" s="3" t="str">
        <f t="shared" si="108"/>
        <v>关卡1193小怪</v>
      </c>
      <c r="C1198" s="3">
        <f>INDEX([3]关卡!$J$19:$J$2018,A1198)</f>
        <v>425</v>
      </c>
      <c r="D1198" s="3">
        <f>INDEX([3]关卡!$N$19:$N$2018,A1198)</f>
        <v>425</v>
      </c>
      <c r="E1198" s="3" t="s">
        <v>24</v>
      </c>
      <c r="F1198" s="3" t="s">
        <v>26</v>
      </c>
      <c r="G1198" s="3">
        <v>3</v>
      </c>
      <c r="H1198" s="3">
        <v>0</v>
      </c>
      <c r="I1198" s="3">
        <v>0</v>
      </c>
      <c r="J1198" s="4">
        <v>1</v>
      </c>
      <c r="K1198" s="4">
        <v>1</v>
      </c>
      <c r="L1198" s="4">
        <v>2</v>
      </c>
      <c r="M1198" s="3">
        <v>15</v>
      </c>
      <c r="N1198" s="3">
        <v>2</v>
      </c>
      <c r="O1198" s="3">
        <f>HLOOKUP(O$5,[1]非R能力!$B$8:$F$558,$C1198+1,0)</f>
        <v>1365402.9906247586</v>
      </c>
      <c r="P1198" s="3">
        <f>HLOOKUP(P$5,[1]非R能力!$B$8:$F$558,$C1198+1,0)</f>
        <v>198123.16729166647</v>
      </c>
      <c r="Q1198" s="3">
        <f>HLOOKUP(Q$5,[1]非R能力!$B$8:$F$558,$C1198+1,0)</f>
        <v>107166.06672806125</v>
      </c>
      <c r="R1198" s="3">
        <f>HLOOKUP(R$5,[1]非R能力!$B$8:$F$558,$C1198+1,0)</f>
        <v>32793.564822678709</v>
      </c>
      <c r="S1198" s="3">
        <f>HLOOKUP(S$5,[1]非R能力!$B$8:$F$558,$C1198+1,0)</f>
        <v>43450.681052091502</v>
      </c>
      <c r="T1198" s="3">
        <f>INDEX([1]非R能力!$H$9:$H$558,D1198)</f>
        <v>38348.989707506313</v>
      </c>
      <c r="U1198" s="3">
        <f>IF(E1198="小怪",0,IF(INDEX([1]非R能力!$FK$9:$FK$558,C1198)=0,0,10))</f>
        <v>0</v>
      </c>
      <c r="V1198" s="3">
        <f>IF(E1198="小怪",0,IF(INDEX([1]非R能力!$FH$9:$FH$558,C1198)=0,0,5000))</f>
        <v>0</v>
      </c>
      <c r="W1198" s="3">
        <f>HLOOKUP(W$5,[2]人物技能基础!$O$3:$Q$553,$C1198+1,0)</f>
        <v>3.637142857142857</v>
      </c>
      <c r="X1198" s="3">
        <f>HLOOKUP(X$5,[2]人物技能基础!$O$3:$Q$553,$C1198+1,0)</f>
        <v>2.0186428571428574</v>
      </c>
      <c r="Y1198" s="3">
        <f>HLOOKUP(Y$5,[2]人物技能基础!$O$3:$Q$553,$C1198+1,0)</f>
        <v>99.964285714285708</v>
      </c>
      <c r="Z1198" s="3">
        <f t="shared" si="109"/>
        <v>1052133</v>
      </c>
      <c r="AA1198" s="3">
        <f t="shared" si="110"/>
        <v>21433</v>
      </c>
      <c r="AB1198" s="3">
        <f t="shared" si="111"/>
        <v>0</v>
      </c>
      <c r="AC1198" s="3">
        <f t="shared" si="112"/>
        <v>43450</v>
      </c>
      <c r="AD1198" s="3">
        <f t="shared" si="113"/>
        <v>32793</v>
      </c>
    </row>
    <row r="1199" spans="1:30" x14ac:dyDescent="0.15">
      <c r="A1199" s="3">
        <v>1194</v>
      </c>
      <c r="B1199" s="3" t="str">
        <f t="shared" si="108"/>
        <v>关卡1194小怪</v>
      </c>
      <c r="C1199" s="3">
        <f>INDEX([3]关卡!$J$19:$J$2018,A1199)</f>
        <v>425</v>
      </c>
      <c r="D1199" s="3">
        <f>INDEX([3]关卡!$N$19:$N$2018,A1199)</f>
        <v>425</v>
      </c>
      <c r="E1199" s="3" t="s">
        <v>24</v>
      </c>
      <c r="F1199" s="3" t="s">
        <v>26</v>
      </c>
      <c r="G1199" s="3">
        <v>3</v>
      </c>
      <c r="H1199" s="3">
        <v>0</v>
      </c>
      <c r="I1199" s="3">
        <v>0</v>
      </c>
      <c r="J1199" s="4">
        <v>1</v>
      </c>
      <c r="K1199" s="4">
        <v>1</v>
      </c>
      <c r="L1199" s="4">
        <v>2</v>
      </c>
      <c r="M1199" s="3">
        <v>15</v>
      </c>
      <c r="N1199" s="3">
        <v>2</v>
      </c>
      <c r="O1199" s="3">
        <f>HLOOKUP(O$5,[1]非R能力!$B$8:$F$558,$C1199+1,0)</f>
        <v>1365402.9906247586</v>
      </c>
      <c r="P1199" s="3">
        <f>HLOOKUP(P$5,[1]非R能力!$B$8:$F$558,$C1199+1,0)</f>
        <v>198123.16729166647</v>
      </c>
      <c r="Q1199" s="3">
        <f>HLOOKUP(Q$5,[1]非R能力!$B$8:$F$558,$C1199+1,0)</f>
        <v>107166.06672806125</v>
      </c>
      <c r="R1199" s="3">
        <f>HLOOKUP(R$5,[1]非R能力!$B$8:$F$558,$C1199+1,0)</f>
        <v>32793.564822678709</v>
      </c>
      <c r="S1199" s="3">
        <f>HLOOKUP(S$5,[1]非R能力!$B$8:$F$558,$C1199+1,0)</f>
        <v>43450.681052091502</v>
      </c>
      <c r="T1199" s="3">
        <f>INDEX([1]非R能力!$H$9:$H$558,D1199)</f>
        <v>38348.989707506313</v>
      </c>
      <c r="U1199" s="3">
        <f>IF(E1199="小怪",0,IF(INDEX([1]非R能力!$FK$9:$FK$558,C1199)=0,0,10))</f>
        <v>0</v>
      </c>
      <c r="V1199" s="3">
        <f>IF(E1199="小怪",0,IF(INDEX([1]非R能力!$FH$9:$FH$558,C1199)=0,0,5000))</f>
        <v>0</v>
      </c>
      <c r="W1199" s="3">
        <f>HLOOKUP(W$5,[2]人物技能基础!$O$3:$Q$553,$C1199+1,0)</f>
        <v>3.637142857142857</v>
      </c>
      <c r="X1199" s="3">
        <f>HLOOKUP(X$5,[2]人物技能基础!$O$3:$Q$553,$C1199+1,0)</f>
        <v>2.0186428571428574</v>
      </c>
      <c r="Y1199" s="3">
        <f>HLOOKUP(Y$5,[2]人物技能基础!$O$3:$Q$553,$C1199+1,0)</f>
        <v>99.964285714285708</v>
      </c>
      <c r="Z1199" s="3">
        <f t="shared" si="109"/>
        <v>1052133</v>
      </c>
      <c r="AA1199" s="3">
        <f t="shared" si="110"/>
        <v>21433</v>
      </c>
      <c r="AB1199" s="3">
        <f t="shared" si="111"/>
        <v>0</v>
      </c>
      <c r="AC1199" s="3">
        <f t="shared" si="112"/>
        <v>43450</v>
      </c>
      <c r="AD1199" s="3">
        <f t="shared" si="113"/>
        <v>32793</v>
      </c>
    </row>
    <row r="1200" spans="1:30" x14ac:dyDescent="0.15">
      <c r="A1200" s="3">
        <v>1195</v>
      </c>
      <c r="B1200" s="3" t="str">
        <f t="shared" si="108"/>
        <v>关卡1195小怪</v>
      </c>
      <c r="C1200" s="3">
        <f>INDEX([3]关卡!$J$19:$J$2018,A1200)</f>
        <v>426</v>
      </c>
      <c r="D1200" s="3">
        <f>INDEX([3]关卡!$N$19:$N$2018,A1200)</f>
        <v>426</v>
      </c>
      <c r="E1200" s="3" t="s">
        <v>24</v>
      </c>
      <c r="F1200" s="3" t="s">
        <v>26</v>
      </c>
      <c r="G1200" s="3">
        <v>3</v>
      </c>
      <c r="H1200" s="3">
        <v>0</v>
      </c>
      <c r="I1200" s="3">
        <v>0</v>
      </c>
      <c r="J1200" s="4">
        <v>1</v>
      </c>
      <c r="K1200" s="4">
        <v>1</v>
      </c>
      <c r="L1200" s="4">
        <v>2</v>
      </c>
      <c r="M1200" s="3">
        <v>15</v>
      </c>
      <c r="N1200" s="3">
        <v>2</v>
      </c>
      <c r="O1200" s="3">
        <f>HLOOKUP(O$5,[1]非R能力!$B$8:$F$558,$C1200+1,0)</f>
        <v>1371547.3329595726</v>
      </c>
      <c r="P1200" s="3">
        <f>HLOOKUP(P$5,[1]非R能力!$B$8:$F$558,$C1200+1,0)</f>
        <v>199035.00147162989</v>
      </c>
      <c r="Q1200" s="3">
        <f>HLOOKUP(Q$5,[1]非R能力!$B$8:$F$558,$C1200+1,0)</f>
        <v>107603.48505681306</v>
      </c>
      <c r="R1200" s="3">
        <f>HLOOKUP(R$5,[1]非R能力!$B$8:$F$558,$C1200+1,0)</f>
        <v>32931.299293596705</v>
      </c>
      <c r="S1200" s="3">
        <f>HLOOKUP(S$5,[1]非R能力!$B$8:$F$558,$C1200+1,0)</f>
        <v>43616.210559299019</v>
      </c>
      <c r="T1200" s="3">
        <f>INDEX([1]非R能力!$H$9:$H$558,D1200)</f>
        <v>38566.759747799697</v>
      </c>
      <c r="U1200" s="3">
        <f>IF(E1200="小怪",0,IF(INDEX([1]非R能力!$FK$9:$FK$558,C1200)=0,0,10))</f>
        <v>0</v>
      </c>
      <c r="V1200" s="3">
        <f>IF(E1200="小怪",0,IF(INDEX([1]非R能力!$FH$9:$FH$558,C1200)=0,0,5000))</f>
        <v>0</v>
      </c>
      <c r="W1200" s="3">
        <f>HLOOKUP(W$5,[2]人物技能基础!$O$3:$Q$553,$C1200+1,0)</f>
        <v>3.637142857142857</v>
      </c>
      <c r="X1200" s="3">
        <f>HLOOKUP(X$5,[2]人物技能基础!$O$3:$Q$553,$C1200+1,0)</f>
        <v>2.0186428571428574</v>
      </c>
      <c r="Y1200" s="3">
        <f>HLOOKUP(Y$5,[2]人物技能基础!$O$3:$Q$553,$C1200+1,0)</f>
        <v>99.964285714285708</v>
      </c>
      <c r="Z1200" s="3">
        <f t="shared" si="109"/>
        <v>1057073</v>
      </c>
      <c r="AA1200" s="3">
        <f t="shared" si="110"/>
        <v>21520</v>
      </c>
      <c r="AB1200" s="3">
        <f t="shared" si="111"/>
        <v>0</v>
      </c>
      <c r="AC1200" s="3">
        <f t="shared" si="112"/>
        <v>43616</v>
      </c>
      <c r="AD1200" s="3">
        <f t="shared" si="113"/>
        <v>32931</v>
      </c>
    </row>
    <row r="1201" spans="1:30" x14ac:dyDescent="0.15">
      <c r="A1201" s="3">
        <v>1196</v>
      </c>
      <c r="B1201" s="3" t="str">
        <f t="shared" si="108"/>
        <v>关卡1196小怪</v>
      </c>
      <c r="C1201" s="3">
        <f>INDEX([3]关卡!$J$19:$J$2018,A1201)</f>
        <v>426</v>
      </c>
      <c r="D1201" s="3">
        <f>INDEX([3]关卡!$N$19:$N$2018,A1201)</f>
        <v>426</v>
      </c>
      <c r="E1201" s="3" t="s">
        <v>24</v>
      </c>
      <c r="F1201" s="3" t="s">
        <v>26</v>
      </c>
      <c r="G1201" s="3">
        <v>3</v>
      </c>
      <c r="H1201" s="3">
        <v>0</v>
      </c>
      <c r="I1201" s="3">
        <v>0</v>
      </c>
      <c r="J1201" s="4">
        <v>1</v>
      </c>
      <c r="K1201" s="4">
        <v>1</v>
      </c>
      <c r="L1201" s="4">
        <v>2</v>
      </c>
      <c r="M1201" s="3">
        <v>15</v>
      </c>
      <c r="N1201" s="3">
        <v>2</v>
      </c>
      <c r="O1201" s="3">
        <f>HLOOKUP(O$5,[1]非R能力!$B$8:$F$558,$C1201+1,0)</f>
        <v>1371547.3329595726</v>
      </c>
      <c r="P1201" s="3">
        <f>HLOOKUP(P$5,[1]非R能力!$B$8:$F$558,$C1201+1,0)</f>
        <v>199035.00147162989</v>
      </c>
      <c r="Q1201" s="3">
        <f>HLOOKUP(Q$5,[1]非R能力!$B$8:$F$558,$C1201+1,0)</f>
        <v>107603.48505681306</v>
      </c>
      <c r="R1201" s="3">
        <f>HLOOKUP(R$5,[1]非R能力!$B$8:$F$558,$C1201+1,0)</f>
        <v>32931.299293596705</v>
      </c>
      <c r="S1201" s="3">
        <f>HLOOKUP(S$5,[1]非R能力!$B$8:$F$558,$C1201+1,0)</f>
        <v>43616.210559299019</v>
      </c>
      <c r="T1201" s="3">
        <f>INDEX([1]非R能力!$H$9:$H$558,D1201)</f>
        <v>38566.759747799697</v>
      </c>
      <c r="U1201" s="3">
        <f>IF(E1201="小怪",0,IF(INDEX([1]非R能力!$FK$9:$FK$558,C1201)=0,0,10))</f>
        <v>0</v>
      </c>
      <c r="V1201" s="3">
        <f>IF(E1201="小怪",0,IF(INDEX([1]非R能力!$FH$9:$FH$558,C1201)=0,0,5000))</f>
        <v>0</v>
      </c>
      <c r="W1201" s="3">
        <f>HLOOKUP(W$5,[2]人物技能基础!$O$3:$Q$553,$C1201+1,0)</f>
        <v>3.637142857142857</v>
      </c>
      <c r="X1201" s="3">
        <f>HLOOKUP(X$5,[2]人物技能基础!$O$3:$Q$553,$C1201+1,0)</f>
        <v>2.0186428571428574</v>
      </c>
      <c r="Y1201" s="3">
        <f>HLOOKUP(Y$5,[2]人物技能基础!$O$3:$Q$553,$C1201+1,0)</f>
        <v>99.964285714285708</v>
      </c>
      <c r="Z1201" s="3">
        <f t="shared" si="109"/>
        <v>1057073</v>
      </c>
      <c r="AA1201" s="3">
        <f t="shared" si="110"/>
        <v>21520</v>
      </c>
      <c r="AB1201" s="3">
        <f t="shared" si="111"/>
        <v>0</v>
      </c>
      <c r="AC1201" s="3">
        <f t="shared" si="112"/>
        <v>43616</v>
      </c>
      <c r="AD1201" s="3">
        <f t="shared" si="113"/>
        <v>32931</v>
      </c>
    </row>
    <row r="1202" spans="1:30" x14ac:dyDescent="0.15">
      <c r="A1202" s="3">
        <v>1197</v>
      </c>
      <c r="B1202" s="3" t="str">
        <f t="shared" si="108"/>
        <v>关卡1197小怪</v>
      </c>
      <c r="C1202" s="3">
        <f>INDEX([3]关卡!$J$19:$J$2018,A1202)</f>
        <v>426</v>
      </c>
      <c r="D1202" s="3">
        <f>INDEX([3]关卡!$N$19:$N$2018,A1202)</f>
        <v>426</v>
      </c>
      <c r="E1202" s="3" t="s">
        <v>24</v>
      </c>
      <c r="F1202" s="3" t="s">
        <v>26</v>
      </c>
      <c r="G1202" s="3">
        <v>3</v>
      </c>
      <c r="H1202" s="3">
        <v>0</v>
      </c>
      <c r="I1202" s="3">
        <v>0</v>
      </c>
      <c r="J1202" s="4">
        <v>1</v>
      </c>
      <c r="K1202" s="4">
        <v>1</v>
      </c>
      <c r="L1202" s="4">
        <v>2</v>
      </c>
      <c r="M1202" s="3">
        <v>15</v>
      </c>
      <c r="N1202" s="3">
        <v>2</v>
      </c>
      <c r="O1202" s="3">
        <f>HLOOKUP(O$5,[1]非R能力!$B$8:$F$558,$C1202+1,0)</f>
        <v>1371547.3329595726</v>
      </c>
      <c r="P1202" s="3">
        <f>HLOOKUP(P$5,[1]非R能力!$B$8:$F$558,$C1202+1,0)</f>
        <v>199035.00147162989</v>
      </c>
      <c r="Q1202" s="3">
        <f>HLOOKUP(Q$5,[1]非R能力!$B$8:$F$558,$C1202+1,0)</f>
        <v>107603.48505681306</v>
      </c>
      <c r="R1202" s="3">
        <f>HLOOKUP(R$5,[1]非R能力!$B$8:$F$558,$C1202+1,0)</f>
        <v>32931.299293596705</v>
      </c>
      <c r="S1202" s="3">
        <f>HLOOKUP(S$5,[1]非R能力!$B$8:$F$558,$C1202+1,0)</f>
        <v>43616.210559299019</v>
      </c>
      <c r="T1202" s="3">
        <f>INDEX([1]非R能力!$H$9:$H$558,D1202)</f>
        <v>38566.759747799697</v>
      </c>
      <c r="U1202" s="3">
        <f>IF(E1202="小怪",0,IF(INDEX([1]非R能力!$FK$9:$FK$558,C1202)=0,0,10))</f>
        <v>0</v>
      </c>
      <c r="V1202" s="3">
        <f>IF(E1202="小怪",0,IF(INDEX([1]非R能力!$FH$9:$FH$558,C1202)=0,0,5000))</f>
        <v>0</v>
      </c>
      <c r="W1202" s="3">
        <f>HLOOKUP(W$5,[2]人物技能基础!$O$3:$Q$553,$C1202+1,0)</f>
        <v>3.637142857142857</v>
      </c>
      <c r="X1202" s="3">
        <f>HLOOKUP(X$5,[2]人物技能基础!$O$3:$Q$553,$C1202+1,0)</f>
        <v>2.0186428571428574</v>
      </c>
      <c r="Y1202" s="3">
        <f>HLOOKUP(Y$5,[2]人物技能基础!$O$3:$Q$553,$C1202+1,0)</f>
        <v>99.964285714285708</v>
      </c>
      <c r="Z1202" s="3">
        <f t="shared" si="109"/>
        <v>1057073</v>
      </c>
      <c r="AA1202" s="3">
        <f t="shared" si="110"/>
        <v>21520</v>
      </c>
      <c r="AB1202" s="3">
        <f t="shared" si="111"/>
        <v>0</v>
      </c>
      <c r="AC1202" s="3">
        <f t="shared" si="112"/>
        <v>43616</v>
      </c>
      <c r="AD1202" s="3">
        <f t="shared" si="113"/>
        <v>32931</v>
      </c>
    </row>
    <row r="1203" spans="1:30" x14ac:dyDescent="0.15">
      <c r="A1203" s="3">
        <v>1198</v>
      </c>
      <c r="B1203" s="3" t="str">
        <f t="shared" si="108"/>
        <v>关卡1198小怪</v>
      </c>
      <c r="C1203" s="3">
        <f>INDEX([3]关卡!$J$19:$J$2018,A1203)</f>
        <v>426</v>
      </c>
      <c r="D1203" s="3">
        <f>INDEX([3]关卡!$N$19:$N$2018,A1203)</f>
        <v>426</v>
      </c>
      <c r="E1203" s="3" t="s">
        <v>24</v>
      </c>
      <c r="F1203" s="3" t="s">
        <v>26</v>
      </c>
      <c r="G1203" s="3">
        <v>3</v>
      </c>
      <c r="H1203" s="3">
        <v>0</v>
      </c>
      <c r="I1203" s="3">
        <v>0</v>
      </c>
      <c r="J1203" s="4">
        <v>1</v>
      </c>
      <c r="K1203" s="4">
        <v>1</v>
      </c>
      <c r="L1203" s="4">
        <v>2</v>
      </c>
      <c r="M1203" s="3">
        <v>15</v>
      </c>
      <c r="N1203" s="3">
        <v>2</v>
      </c>
      <c r="O1203" s="3">
        <f>HLOOKUP(O$5,[1]非R能力!$B$8:$F$558,$C1203+1,0)</f>
        <v>1371547.3329595726</v>
      </c>
      <c r="P1203" s="3">
        <f>HLOOKUP(P$5,[1]非R能力!$B$8:$F$558,$C1203+1,0)</f>
        <v>199035.00147162989</v>
      </c>
      <c r="Q1203" s="3">
        <f>HLOOKUP(Q$5,[1]非R能力!$B$8:$F$558,$C1203+1,0)</f>
        <v>107603.48505681306</v>
      </c>
      <c r="R1203" s="3">
        <f>HLOOKUP(R$5,[1]非R能力!$B$8:$F$558,$C1203+1,0)</f>
        <v>32931.299293596705</v>
      </c>
      <c r="S1203" s="3">
        <f>HLOOKUP(S$5,[1]非R能力!$B$8:$F$558,$C1203+1,0)</f>
        <v>43616.210559299019</v>
      </c>
      <c r="T1203" s="3">
        <f>INDEX([1]非R能力!$H$9:$H$558,D1203)</f>
        <v>38566.759747799697</v>
      </c>
      <c r="U1203" s="3">
        <f>IF(E1203="小怪",0,IF(INDEX([1]非R能力!$FK$9:$FK$558,C1203)=0,0,10))</f>
        <v>0</v>
      </c>
      <c r="V1203" s="3">
        <f>IF(E1203="小怪",0,IF(INDEX([1]非R能力!$FH$9:$FH$558,C1203)=0,0,5000))</f>
        <v>0</v>
      </c>
      <c r="W1203" s="3">
        <f>HLOOKUP(W$5,[2]人物技能基础!$O$3:$Q$553,$C1203+1,0)</f>
        <v>3.637142857142857</v>
      </c>
      <c r="X1203" s="3">
        <f>HLOOKUP(X$5,[2]人物技能基础!$O$3:$Q$553,$C1203+1,0)</f>
        <v>2.0186428571428574</v>
      </c>
      <c r="Y1203" s="3">
        <f>HLOOKUP(Y$5,[2]人物技能基础!$O$3:$Q$553,$C1203+1,0)</f>
        <v>99.964285714285708</v>
      </c>
      <c r="Z1203" s="3">
        <f t="shared" si="109"/>
        <v>1057073</v>
      </c>
      <c r="AA1203" s="3">
        <f t="shared" si="110"/>
        <v>21520</v>
      </c>
      <c r="AB1203" s="3">
        <f t="shared" si="111"/>
        <v>0</v>
      </c>
      <c r="AC1203" s="3">
        <f t="shared" si="112"/>
        <v>43616</v>
      </c>
      <c r="AD1203" s="3">
        <f t="shared" si="113"/>
        <v>32931</v>
      </c>
    </row>
    <row r="1204" spans="1:30" x14ac:dyDescent="0.15">
      <c r="A1204" s="3">
        <v>1199</v>
      </c>
      <c r="B1204" s="3" t="str">
        <f t="shared" si="108"/>
        <v>关卡1199小怪</v>
      </c>
      <c r="C1204" s="3">
        <f>INDEX([3]关卡!$J$19:$J$2018,A1204)</f>
        <v>427</v>
      </c>
      <c r="D1204" s="3">
        <f>INDEX([3]关卡!$N$19:$N$2018,A1204)</f>
        <v>427</v>
      </c>
      <c r="E1204" s="3" t="s">
        <v>24</v>
      </c>
      <c r="F1204" s="3" t="s">
        <v>26</v>
      </c>
      <c r="G1204" s="3">
        <v>3</v>
      </c>
      <c r="H1204" s="3">
        <v>0</v>
      </c>
      <c r="I1204" s="3">
        <v>0</v>
      </c>
      <c r="J1204" s="4">
        <v>1</v>
      </c>
      <c r="K1204" s="4">
        <v>1</v>
      </c>
      <c r="L1204" s="4">
        <v>2</v>
      </c>
      <c r="M1204" s="3">
        <v>15</v>
      </c>
      <c r="N1204" s="3">
        <v>2</v>
      </c>
      <c r="O1204" s="3">
        <f>HLOOKUP(O$5,[1]非R能力!$B$8:$F$558,$C1204+1,0)</f>
        <v>1378045.3187915341</v>
      </c>
      <c r="P1204" s="3">
        <f>HLOOKUP(P$5,[1]非R能力!$B$8:$F$558,$C1204+1,0)</f>
        <v>200007.88084969009</v>
      </c>
      <c r="Q1204" s="3">
        <f>HLOOKUP(Q$5,[1]非R能力!$B$8:$F$558,$C1204+1,0)</f>
        <v>108044.56707550042</v>
      </c>
      <c r="R1204" s="3">
        <f>HLOOKUP(R$5,[1]非R能力!$B$8:$F$558,$C1204+1,0)</f>
        <v>33074.103251200177</v>
      </c>
      <c r="S1204" s="3">
        <f>HLOOKUP(S$5,[1]非R能力!$B$8:$F$558,$C1204+1,0)</f>
        <v>43783.670913530514</v>
      </c>
      <c r="T1204" s="3">
        <f>INDEX([1]非R能力!$H$9:$H$558,D1204)</f>
        <v>38785.516544655206</v>
      </c>
      <c r="U1204" s="3">
        <f>IF(E1204="小怪",0,IF(INDEX([1]非R能力!$FK$9:$FK$558,C1204)=0,0,10))</f>
        <v>0</v>
      </c>
      <c r="V1204" s="3">
        <f>IF(E1204="小怪",0,IF(INDEX([1]非R能力!$FH$9:$FH$558,C1204)=0,0,5000))</f>
        <v>0</v>
      </c>
      <c r="W1204" s="3">
        <f>HLOOKUP(W$5,[2]人物技能基础!$O$3:$Q$553,$C1204+1,0)</f>
        <v>3.637142857142857</v>
      </c>
      <c r="X1204" s="3">
        <f>HLOOKUP(X$5,[2]人物技能基础!$O$3:$Q$553,$C1204+1,0)</f>
        <v>2.0186428571428574</v>
      </c>
      <c r="Y1204" s="3">
        <f>HLOOKUP(Y$5,[2]人物技能基础!$O$3:$Q$553,$C1204+1,0)</f>
        <v>99.964285714285708</v>
      </c>
      <c r="Z1204" s="3">
        <f t="shared" si="109"/>
        <v>1062311</v>
      </c>
      <c r="AA1204" s="3">
        <f t="shared" si="110"/>
        <v>21608</v>
      </c>
      <c r="AB1204" s="3">
        <f t="shared" si="111"/>
        <v>0</v>
      </c>
      <c r="AC1204" s="3">
        <f t="shared" si="112"/>
        <v>43783</v>
      </c>
      <c r="AD1204" s="3">
        <f t="shared" si="113"/>
        <v>33074</v>
      </c>
    </row>
    <row r="1205" spans="1:30" x14ac:dyDescent="0.15">
      <c r="A1205" s="3">
        <v>1200</v>
      </c>
      <c r="B1205" s="3" t="str">
        <f t="shared" si="108"/>
        <v>关卡1200小怪</v>
      </c>
      <c r="C1205" s="3">
        <f>INDEX([3]关卡!$J$19:$J$2018,A1205)</f>
        <v>427</v>
      </c>
      <c r="D1205" s="3">
        <f>INDEX([3]关卡!$N$19:$N$2018,A1205)</f>
        <v>427</v>
      </c>
      <c r="E1205" s="3" t="s">
        <v>24</v>
      </c>
      <c r="F1205" s="3" t="s">
        <v>26</v>
      </c>
      <c r="G1205" s="3">
        <v>3</v>
      </c>
      <c r="H1205" s="3">
        <v>0</v>
      </c>
      <c r="I1205" s="3">
        <v>0</v>
      </c>
      <c r="J1205" s="4">
        <v>1</v>
      </c>
      <c r="K1205" s="4">
        <v>1</v>
      </c>
      <c r="L1205" s="4">
        <v>2</v>
      </c>
      <c r="M1205" s="3">
        <v>15</v>
      </c>
      <c r="N1205" s="3">
        <v>2</v>
      </c>
      <c r="O1205" s="3">
        <f>HLOOKUP(O$5,[1]非R能力!$B$8:$F$558,$C1205+1,0)</f>
        <v>1378045.3187915341</v>
      </c>
      <c r="P1205" s="3">
        <f>HLOOKUP(P$5,[1]非R能力!$B$8:$F$558,$C1205+1,0)</f>
        <v>200007.88084969009</v>
      </c>
      <c r="Q1205" s="3">
        <f>HLOOKUP(Q$5,[1]非R能力!$B$8:$F$558,$C1205+1,0)</f>
        <v>108044.56707550042</v>
      </c>
      <c r="R1205" s="3">
        <f>HLOOKUP(R$5,[1]非R能力!$B$8:$F$558,$C1205+1,0)</f>
        <v>33074.103251200177</v>
      </c>
      <c r="S1205" s="3">
        <f>HLOOKUP(S$5,[1]非R能力!$B$8:$F$558,$C1205+1,0)</f>
        <v>43783.670913530514</v>
      </c>
      <c r="T1205" s="3">
        <f>INDEX([1]非R能力!$H$9:$H$558,D1205)</f>
        <v>38785.516544655206</v>
      </c>
      <c r="U1205" s="3">
        <f>IF(E1205="小怪",0,IF(INDEX([1]非R能力!$FK$9:$FK$558,C1205)=0,0,10))</f>
        <v>0</v>
      </c>
      <c r="V1205" s="3">
        <f>IF(E1205="小怪",0,IF(INDEX([1]非R能力!$FH$9:$FH$558,C1205)=0,0,5000))</f>
        <v>0</v>
      </c>
      <c r="W1205" s="3">
        <f>HLOOKUP(W$5,[2]人物技能基础!$O$3:$Q$553,$C1205+1,0)</f>
        <v>3.637142857142857</v>
      </c>
      <c r="X1205" s="3">
        <f>HLOOKUP(X$5,[2]人物技能基础!$O$3:$Q$553,$C1205+1,0)</f>
        <v>2.0186428571428574</v>
      </c>
      <c r="Y1205" s="3">
        <f>HLOOKUP(Y$5,[2]人物技能基础!$O$3:$Q$553,$C1205+1,0)</f>
        <v>99.964285714285708</v>
      </c>
      <c r="Z1205" s="3">
        <f t="shared" si="109"/>
        <v>1062311</v>
      </c>
      <c r="AA1205" s="3">
        <f t="shared" si="110"/>
        <v>21608</v>
      </c>
      <c r="AB1205" s="3">
        <f t="shared" si="111"/>
        <v>0</v>
      </c>
      <c r="AC1205" s="3">
        <f t="shared" si="112"/>
        <v>43783</v>
      </c>
      <c r="AD1205" s="3">
        <f t="shared" si="113"/>
        <v>33074</v>
      </c>
    </row>
    <row r="1206" spans="1:30" x14ac:dyDescent="0.15">
      <c r="A1206" s="3">
        <v>1201</v>
      </c>
      <c r="B1206" s="3" t="str">
        <f t="shared" si="108"/>
        <v>关卡1201小怪</v>
      </c>
      <c r="C1206" s="3">
        <f>INDEX([3]关卡!$J$19:$J$2018,A1206)</f>
        <v>427</v>
      </c>
      <c r="D1206" s="3">
        <f>INDEX([3]关卡!$N$19:$N$2018,A1206)</f>
        <v>427</v>
      </c>
      <c r="E1206" s="3" t="s">
        <v>24</v>
      </c>
      <c r="F1206" s="3" t="s">
        <v>26</v>
      </c>
      <c r="G1206" s="3">
        <v>3</v>
      </c>
      <c r="H1206" s="3">
        <v>0</v>
      </c>
      <c r="I1206" s="3">
        <v>0</v>
      </c>
      <c r="J1206" s="4">
        <v>1</v>
      </c>
      <c r="K1206" s="4">
        <v>1</v>
      </c>
      <c r="L1206" s="4">
        <v>2</v>
      </c>
      <c r="M1206" s="3">
        <v>15</v>
      </c>
      <c r="N1206" s="3">
        <v>2</v>
      </c>
      <c r="O1206" s="3">
        <f>HLOOKUP(O$5,[1]非R能力!$B$8:$F$558,$C1206+1,0)</f>
        <v>1378045.3187915341</v>
      </c>
      <c r="P1206" s="3">
        <f>HLOOKUP(P$5,[1]非R能力!$B$8:$F$558,$C1206+1,0)</f>
        <v>200007.88084969009</v>
      </c>
      <c r="Q1206" s="3">
        <f>HLOOKUP(Q$5,[1]非R能力!$B$8:$F$558,$C1206+1,0)</f>
        <v>108044.56707550042</v>
      </c>
      <c r="R1206" s="3">
        <f>HLOOKUP(R$5,[1]非R能力!$B$8:$F$558,$C1206+1,0)</f>
        <v>33074.103251200177</v>
      </c>
      <c r="S1206" s="3">
        <f>HLOOKUP(S$5,[1]非R能力!$B$8:$F$558,$C1206+1,0)</f>
        <v>43783.670913530514</v>
      </c>
      <c r="T1206" s="3">
        <f>INDEX([1]非R能力!$H$9:$H$558,D1206)</f>
        <v>38785.516544655206</v>
      </c>
      <c r="U1206" s="3">
        <f>IF(E1206="小怪",0,IF(INDEX([1]非R能力!$FK$9:$FK$558,C1206)=0,0,10))</f>
        <v>0</v>
      </c>
      <c r="V1206" s="3">
        <f>IF(E1206="小怪",0,IF(INDEX([1]非R能力!$FH$9:$FH$558,C1206)=0,0,5000))</f>
        <v>0</v>
      </c>
      <c r="W1206" s="3">
        <f>HLOOKUP(W$5,[2]人物技能基础!$O$3:$Q$553,$C1206+1,0)</f>
        <v>3.637142857142857</v>
      </c>
      <c r="X1206" s="3">
        <f>HLOOKUP(X$5,[2]人物技能基础!$O$3:$Q$553,$C1206+1,0)</f>
        <v>2.0186428571428574</v>
      </c>
      <c r="Y1206" s="3">
        <f>HLOOKUP(Y$5,[2]人物技能基础!$O$3:$Q$553,$C1206+1,0)</f>
        <v>99.964285714285708</v>
      </c>
      <c r="Z1206" s="3">
        <f t="shared" si="109"/>
        <v>1062311</v>
      </c>
      <c r="AA1206" s="3">
        <f t="shared" si="110"/>
        <v>21608</v>
      </c>
      <c r="AB1206" s="3">
        <f t="shared" si="111"/>
        <v>0</v>
      </c>
      <c r="AC1206" s="3">
        <f t="shared" si="112"/>
        <v>43783</v>
      </c>
      <c r="AD1206" s="3">
        <f t="shared" si="113"/>
        <v>33074</v>
      </c>
    </row>
    <row r="1207" spans="1:30" x14ac:dyDescent="0.15">
      <c r="A1207" s="3">
        <v>1202</v>
      </c>
      <c r="B1207" s="3" t="str">
        <f t="shared" si="108"/>
        <v>关卡1202小怪</v>
      </c>
      <c r="C1207" s="3">
        <f>INDEX([3]关卡!$J$19:$J$2018,A1207)</f>
        <v>428</v>
      </c>
      <c r="D1207" s="3">
        <f>INDEX([3]关卡!$N$19:$N$2018,A1207)</f>
        <v>428</v>
      </c>
      <c r="E1207" s="3" t="s">
        <v>24</v>
      </c>
      <c r="F1207" s="3" t="s">
        <v>26</v>
      </c>
      <c r="G1207" s="3">
        <v>3</v>
      </c>
      <c r="H1207" s="3">
        <v>0</v>
      </c>
      <c r="I1207" s="3">
        <v>0</v>
      </c>
      <c r="J1207" s="4">
        <v>1</v>
      </c>
      <c r="K1207" s="4">
        <v>1</v>
      </c>
      <c r="L1207" s="4">
        <v>2</v>
      </c>
      <c r="M1207" s="3">
        <v>15</v>
      </c>
      <c r="N1207" s="3">
        <v>2</v>
      </c>
      <c r="O1207" s="3">
        <f>HLOOKUP(O$5,[1]非R能力!$B$8:$F$558,$C1207+1,0)</f>
        <v>1385676.8682130508</v>
      </c>
      <c r="P1207" s="3">
        <f>HLOOKUP(P$5,[1]非R能力!$B$8:$F$558,$C1207+1,0)</f>
        <v>200936.04864994821</v>
      </c>
      <c r="Q1207" s="3">
        <f>HLOOKUP(Q$5,[1]非R能力!$B$8:$F$558,$C1207+1,0)</f>
        <v>108518.12348338844</v>
      </c>
      <c r="R1207" s="3">
        <f>HLOOKUP(R$5,[1]非R能力!$B$8:$F$558,$C1207+1,0)</f>
        <v>33213.384201726658</v>
      </c>
      <c r="S1207" s="3">
        <f>HLOOKUP(S$5,[1]非R能力!$B$8:$F$558,$C1207+1,0)</f>
        <v>43959.551355320662</v>
      </c>
      <c r="T1207" s="3">
        <f>INDEX([1]非R能力!$H$9:$H$558,D1207)</f>
        <v>39005.263503360002</v>
      </c>
      <c r="U1207" s="3">
        <f>IF(E1207="小怪",0,IF(INDEX([1]非R能力!$FK$9:$FK$558,C1207)=0,0,10))</f>
        <v>0</v>
      </c>
      <c r="V1207" s="3">
        <f>IF(E1207="小怪",0,IF(INDEX([1]非R能力!$FH$9:$FH$558,C1207)=0,0,5000))</f>
        <v>0</v>
      </c>
      <c r="W1207" s="3">
        <f>HLOOKUP(W$5,[2]人物技能基础!$O$3:$Q$553,$C1207+1,0)</f>
        <v>3.637142857142857</v>
      </c>
      <c r="X1207" s="3">
        <f>HLOOKUP(X$5,[2]人物技能基础!$O$3:$Q$553,$C1207+1,0)</f>
        <v>2.0186428571428574</v>
      </c>
      <c r="Y1207" s="3">
        <f>HLOOKUP(Y$5,[2]人物技能基础!$O$3:$Q$553,$C1207+1,0)</f>
        <v>99.964285714285708</v>
      </c>
      <c r="Z1207" s="3">
        <f t="shared" si="109"/>
        <v>1067336</v>
      </c>
      <c r="AA1207" s="3">
        <f t="shared" si="110"/>
        <v>21703</v>
      </c>
      <c r="AB1207" s="3">
        <f t="shared" si="111"/>
        <v>0</v>
      </c>
      <c r="AC1207" s="3">
        <f t="shared" si="112"/>
        <v>43959</v>
      </c>
      <c r="AD1207" s="3">
        <f t="shared" si="113"/>
        <v>33213</v>
      </c>
    </row>
    <row r="1208" spans="1:30" x14ac:dyDescent="0.15">
      <c r="A1208" s="3">
        <v>1203</v>
      </c>
      <c r="B1208" s="3" t="str">
        <f t="shared" si="108"/>
        <v>关卡1203小怪</v>
      </c>
      <c r="C1208" s="3">
        <f>INDEX([3]关卡!$J$19:$J$2018,A1208)</f>
        <v>428</v>
      </c>
      <c r="D1208" s="3">
        <f>INDEX([3]关卡!$N$19:$N$2018,A1208)</f>
        <v>428</v>
      </c>
      <c r="E1208" s="3" t="s">
        <v>24</v>
      </c>
      <c r="F1208" s="3" t="s">
        <v>26</v>
      </c>
      <c r="G1208" s="3">
        <v>3</v>
      </c>
      <c r="H1208" s="3">
        <v>0</v>
      </c>
      <c r="I1208" s="3">
        <v>0</v>
      </c>
      <c r="J1208" s="4">
        <v>1</v>
      </c>
      <c r="K1208" s="4">
        <v>1</v>
      </c>
      <c r="L1208" s="4">
        <v>2</v>
      </c>
      <c r="M1208" s="3">
        <v>15</v>
      </c>
      <c r="N1208" s="3">
        <v>2</v>
      </c>
      <c r="O1208" s="3">
        <f>HLOOKUP(O$5,[1]非R能力!$B$8:$F$558,$C1208+1,0)</f>
        <v>1385676.8682130508</v>
      </c>
      <c r="P1208" s="3">
        <f>HLOOKUP(P$5,[1]非R能力!$B$8:$F$558,$C1208+1,0)</f>
        <v>200936.04864994821</v>
      </c>
      <c r="Q1208" s="3">
        <f>HLOOKUP(Q$5,[1]非R能力!$B$8:$F$558,$C1208+1,0)</f>
        <v>108518.12348338844</v>
      </c>
      <c r="R1208" s="3">
        <f>HLOOKUP(R$5,[1]非R能力!$B$8:$F$558,$C1208+1,0)</f>
        <v>33213.384201726658</v>
      </c>
      <c r="S1208" s="3">
        <f>HLOOKUP(S$5,[1]非R能力!$B$8:$F$558,$C1208+1,0)</f>
        <v>43959.551355320662</v>
      </c>
      <c r="T1208" s="3">
        <f>INDEX([1]非R能力!$H$9:$H$558,D1208)</f>
        <v>39005.263503360002</v>
      </c>
      <c r="U1208" s="3">
        <f>IF(E1208="小怪",0,IF(INDEX([1]非R能力!$FK$9:$FK$558,C1208)=0,0,10))</f>
        <v>0</v>
      </c>
      <c r="V1208" s="3">
        <f>IF(E1208="小怪",0,IF(INDEX([1]非R能力!$FH$9:$FH$558,C1208)=0,0,5000))</f>
        <v>0</v>
      </c>
      <c r="W1208" s="3">
        <f>HLOOKUP(W$5,[2]人物技能基础!$O$3:$Q$553,$C1208+1,0)</f>
        <v>3.637142857142857</v>
      </c>
      <c r="X1208" s="3">
        <f>HLOOKUP(X$5,[2]人物技能基础!$O$3:$Q$553,$C1208+1,0)</f>
        <v>2.0186428571428574</v>
      </c>
      <c r="Y1208" s="3">
        <f>HLOOKUP(Y$5,[2]人物技能基础!$O$3:$Q$553,$C1208+1,0)</f>
        <v>99.964285714285708</v>
      </c>
      <c r="Z1208" s="3">
        <f t="shared" si="109"/>
        <v>1067336</v>
      </c>
      <c r="AA1208" s="3">
        <f t="shared" si="110"/>
        <v>21703</v>
      </c>
      <c r="AB1208" s="3">
        <f t="shared" si="111"/>
        <v>0</v>
      </c>
      <c r="AC1208" s="3">
        <f t="shared" si="112"/>
        <v>43959</v>
      </c>
      <c r="AD1208" s="3">
        <f t="shared" si="113"/>
        <v>33213</v>
      </c>
    </row>
    <row r="1209" spans="1:30" x14ac:dyDescent="0.15">
      <c r="A1209" s="3">
        <v>1204</v>
      </c>
      <c r="B1209" s="3" t="str">
        <f t="shared" si="108"/>
        <v>关卡1204小怪</v>
      </c>
      <c r="C1209" s="3">
        <f>INDEX([3]关卡!$J$19:$J$2018,A1209)</f>
        <v>428</v>
      </c>
      <c r="D1209" s="3">
        <f>INDEX([3]关卡!$N$19:$N$2018,A1209)</f>
        <v>428</v>
      </c>
      <c r="E1209" s="3" t="s">
        <v>24</v>
      </c>
      <c r="F1209" s="3" t="s">
        <v>26</v>
      </c>
      <c r="G1209" s="3">
        <v>3</v>
      </c>
      <c r="H1209" s="3">
        <v>0</v>
      </c>
      <c r="I1209" s="3">
        <v>0</v>
      </c>
      <c r="J1209" s="4">
        <v>1</v>
      </c>
      <c r="K1209" s="4">
        <v>1</v>
      </c>
      <c r="L1209" s="4">
        <v>2</v>
      </c>
      <c r="M1209" s="3">
        <v>15</v>
      </c>
      <c r="N1209" s="3">
        <v>2</v>
      </c>
      <c r="O1209" s="3">
        <f>HLOOKUP(O$5,[1]非R能力!$B$8:$F$558,$C1209+1,0)</f>
        <v>1385676.8682130508</v>
      </c>
      <c r="P1209" s="3">
        <f>HLOOKUP(P$5,[1]非R能力!$B$8:$F$558,$C1209+1,0)</f>
        <v>200936.04864994821</v>
      </c>
      <c r="Q1209" s="3">
        <f>HLOOKUP(Q$5,[1]非R能力!$B$8:$F$558,$C1209+1,0)</f>
        <v>108518.12348338844</v>
      </c>
      <c r="R1209" s="3">
        <f>HLOOKUP(R$5,[1]非R能力!$B$8:$F$558,$C1209+1,0)</f>
        <v>33213.384201726658</v>
      </c>
      <c r="S1209" s="3">
        <f>HLOOKUP(S$5,[1]非R能力!$B$8:$F$558,$C1209+1,0)</f>
        <v>43959.551355320662</v>
      </c>
      <c r="T1209" s="3">
        <f>INDEX([1]非R能力!$H$9:$H$558,D1209)</f>
        <v>39005.263503360002</v>
      </c>
      <c r="U1209" s="3">
        <f>IF(E1209="小怪",0,IF(INDEX([1]非R能力!$FK$9:$FK$558,C1209)=0,0,10))</f>
        <v>0</v>
      </c>
      <c r="V1209" s="3">
        <f>IF(E1209="小怪",0,IF(INDEX([1]非R能力!$FH$9:$FH$558,C1209)=0,0,5000))</f>
        <v>0</v>
      </c>
      <c r="W1209" s="3">
        <f>HLOOKUP(W$5,[2]人物技能基础!$O$3:$Q$553,$C1209+1,0)</f>
        <v>3.637142857142857</v>
      </c>
      <c r="X1209" s="3">
        <f>HLOOKUP(X$5,[2]人物技能基础!$O$3:$Q$553,$C1209+1,0)</f>
        <v>2.0186428571428574</v>
      </c>
      <c r="Y1209" s="3">
        <f>HLOOKUP(Y$5,[2]人物技能基础!$O$3:$Q$553,$C1209+1,0)</f>
        <v>99.964285714285708</v>
      </c>
      <c r="Z1209" s="3">
        <f t="shared" si="109"/>
        <v>1067336</v>
      </c>
      <c r="AA1209" s="3">
        <f t="shared" si="110"/>
        <v>21703</v>
      </c>
      <c r="AB1209" s="3">
        <f t="shared" si="111"/>
        <v>0</v>
      </c>
      <c r="AC1209" s="3">
        <f t="shared" si="112"/>
        <v>43959</v>
      </c>
      <c r="AD1209" s="3">
        <f t="shared" si="113"/>
        <v>33213</v>
      </c>
    </row>
    <row r="1210" spans="1:30" x14ac:dyDescent="0.15">
      <c r="A1210" s="3">
        <v>1205</v>
      </c>
      <c r="B1210" s="3" t="str">
        <f t="shared" si="108"/>
        <v>关卡1205小怪</v>
      </c>
      <c r="C1210" s="3">
        <f>INDEX([3]关卡!$J$19:$J$2018,A1210)</f>
        <v>429</v>
      </c>
      <c r="D1210" s="3">
        <f>INDEX([3]关卡!$N$19:$N$2018,A1210)</f>
        <v>429</v>
      </c>
      <c r="E1210" s="3" t="s">
        <v>24</v>
      </c>
      <c r="F1210" s="3" t="s">
        <v>26</v>
      </c>
      <c r="G1210" s="3">
        <v>3</v>
      </c>
      <c r="H1210" s="3">
        <v>0</v>
      </c>
      <c r="I1210" s="3">
        <v>0</v>
      </c>
      <c r="J1210" s="4">
        <v>1</v>
      </c>
      <c r="K1210" s="4">
        <v>1</v>
      </c>
      <c r="L1210" s="4">
        <v>2</v>
      </c>
      <c r="M1210" s="3">
        <v>15</v>
      </c>
      <c r="N1210" s="3">
        <v>2</v>
      </c>
      <c r="O1210" s="3">
        <f>HLOOKUP(O$5,[1]非R能力!$B$8:$F$558,$C1210+1,0)</f>
        <v>1393505.3937154377</v>
      </c>
      <c r="P1210" s="3">
        <f>HLOOKUP(P$5,[1]非R能力!$B$8:$F$558,$C1210+1,0)</f>
        <v>201927.56344352118</v>
      </c>
      <c r="Q1210" s="3">
        <f>HLOOKUP(Q$5,[1]非R能力!$B$8:$F$558,$C1210+1,0)</f>
        <v>109008.35676757561</v>
      </c>
      <c r="R1210" s="3">
        <f>HLOOKUP(R$5,[1]非R能力!$B$8:$F$558,$C1210+1,0)</f>
        <v>33358.837776647022</v>
      </c>
      <c r="S1210" s="3">
        <f>HLOOKUP(S$5,[1]非R能力!$B$8:$F$558,$C1210+1,0)</f>
        <v>44149.926132991677</v>
      </c>
      <c r="T1210" s="3">
        <f>INDEX([1]非R能力!$H$9:$H$558,D1210)</f>
        <v>39226.004035347934</v>
      </c>
      <c r="U1210" s="3">
        <f>IF(E1210="小怪",0,IF(INDEX([1]非R能力!$FK$9:$FK$558,C1210)=0,0,10))</f>
        <v>0</v>
      </c>
      <c r="V1210" s="3">
        <f>IF(E1210="小怪",0,IF(INDEX([1]非R能力!$FH$9:$FH$558,C1210)=0,0,5000))</f>
        <v>0</v>
      </c>
      <c r="W1210" s="3">
        <f>HLOOKUP(W$5,[2]人物技能基础!$O$3:$Q$553,$C1210+1,0)</f>
        <v>3.637142857142857</v>
      </c>
      <c r="X1210" s="3">
        <f>HLOOKUP(X$5,[2]人物技能基础!$O$3:$Q$553,$C1210+1,0)</f>
        <v>2.0186428571428574</v>
      </c>
      <c r="Y1210" s="3">
        <f>HLOOKUP(Y$5,[2]人物技能基础!$O$3:$Q$553,$C1210+1,0)</f>
        <v>99.964285714285708</v>
      </c>
      <c r="Z1210" s="3">
        <f t="shared" si="109"/>
        <v>1072669</v>
      </c>
      <c r="AA1210" s="3">
        <f t="shared" si="110"/>
        <v>21801</v>
      </c>
      <c r="AB1210" s="3">
        <f t="shared" si="111"/>
        <v>0</v>
      </c>
      <c r="AC1210" s="3">
        <f t="shared" si="112"/>
        <v>44149</v>
      </c>
      <c r="AD1210" s="3">
        <f t="shared" si="113"/>
        <v>33358</v>
      </c>
    </row>
    <row r="1211" spans="1:30" x14ac:dyDescent="0.15">
      <c r="A1211" s="3">
        <v>1206</v>
      </c>
      <c r="B1211" s="3" t="str">
        <f t="shared" si="108"/>
        <v>关卡1206小怪</v>
      </c>
      <c r="C1211" s="3">
        <f>INDEX([3]关卡!$J$19:$J$2018,A1211)</f>
        <v>429</v>
      </c>
      <c r="D1211" s="3">
        <f>INDEX([3]关卡!$N$19:$N$2018,A1211)</f>
        <v>429</v>
      </c>
      <c r="E1211" s="3" t="s">
        <v>24</v>
      </c>
      <c r="F1211" s="3" t="s">
        <v>26</v>
      </c>
      <c r="G1211" s="3">
        <v>3</v>
      </c>
      <c r="H1211" s="3">
        <v>0</v>
      </c>
      <c r="I1211" s="3">
        <v>0</v>
      </c>
      <c r="J1211" s="4">
        <v>1</v>
      </c>
      <c r="K1211" s="4">
        <v>1</v>
      </c>
      <c r="L1211" s="4">
        <v>2</v>
      </c>
      <c r="M1211" s="3">
        <v>15</v>
      </c>
      <c r="N1211" s="3">
        <v>2</v>
      </c>
      <c r="O1211" s="3">
        <f>HLOOKUP(O$5,[1]非R能力!$B$8:$F$558,$C1211+1,0)</f>
        <v>1393505.3937154377</v>
      </c>
      <c r="P1211" s="3">
        <f>HLOOKUP(P$5,[1]非R能力!$B$8:$F$558,$C1211+1,0)</f>
        <v>201927.56344352118</v>
      </c>
      <c r="Q1211" s="3">
        <f>HLOOKUP(Q$5,[1]非R能力!$B$8:$F$558,$C1211+1,0)</f>
        <v>109008.35676757561</v>
      </c>
      <c r="R1211" s="3">
        <f>HLOOKUP(R$5,[1]非R能力!$B$8:$F$558,$C1211+1,0)</f>
        <v>33358.837776647022</v>
      </c>
      <c r="S1211" s="3">
        <f>HLOOKUP(S$5,[1]非R能力!$B$8:$F$558,$C1211+1,0)</f>
        <v>44149.926132991677</v>
      </c>
      <c r="T1211" s="3">
        <f>INDEX([1]非R能力!$H$9:$H$558,D1211)</f>
        <v>39226.004035347934</v>
      </c>
      <c r="U1211" s="3">
        <f>IF(E1211="小怪",0,IF(INDEX([1]非R能力!$FK$9:$FK$558,C1211)=0,0,10))</f>
        <v>0</v>
      </c>
      <c r="V1211" s="3">
        <f>IF(E1211="小怪",0,IF(INDEX([1]非R能力!$FH$9:$FH$558,C1211)=0,0,5000))</f>
        <v>0</v>
      </c>
      <c r="W1211" s="3">
        <f>HLOOKUP(W$5,[2]人物技能基础!$O$3:$Q$553,$C1211+1,0)</f>
        <v>3.637142857142857</v>
      </c>
      <c r="X1211" s="3">
        <f>HLOOKUP(X$5,[2]人物技能基础!$O$3:$Q$553,$C1211+1,0)</f>
        <v>2.0186428571428574</v>
      </c>
      <c r="Y1211" s="3">
        <f>HLOOKUP(Y$5,[2]人物技能基础!$O$3:$Q$553,$C1211+1,0)</f>
        <v>99.964285714285708</v>
      </c>
      <c r="Z1211" s="3">
        <f t="shared" si="109"/>
        <v>1072669</v>
      </c>
      <c r="AA1211" s="3">
        <f t="shared" si="110"/>
        <v>21801</v>
      </c>
      <c r="AB1211" s="3">
        <f t="shared" si="111"/>
        <v>0</v>
      </c>
      <c r="AC1211" s="3">
        <f t="shared" si="112"/>
        <v>44149</v>
      </c>
      <c r="AD1211" s="3">
        <f t="shared" si="113"/>
        <v>33358</v>
      </c>
    </row>
    <row r="1212" spans="1:30" x14ac:dyDescent="0.15">
      <c r="A1212" s="3">
        <v>1207</v>
      </c>
      <c r="B1212" s="3" t="str">
        <f t="shared" si="108"/>
        <v>关卡1207小怪</v>
      </c>
      <c r="C1212" s="3">
        <f>INDEX([3]关卡!$J$19:$J$2018,A1212)</f>
        <v>429</v>
      </c>
      <c r="D1212" s="3">
        <f>INDEX([3]关卡!$N$19:$N$2018,A1212)</f>
        <v>429</v>
      </c>
      <c r="E1212" s="3" t="s">
        <v>24</v>
      </c>
      <c r="F1212" s="3" t="s">
        <v>26</v>
      </c>
      <c r="G1212" s="3">
        <v>3</v>
      </c>
      <c r="H1212" s="3">
        <v>0</v>
      </c>
      <c r="I1212" s="3">
        <v>0</v>
      </c>
      <c r="J1212" s="4">
        <v>1</v>
      </c>
      <c r="K1212" s="4">
        <v>1</v>
      </c>
      <c r="L1212" s="4">
        <v>2</v>
      </c>
      <c r="M1212" s="3">
        <v>15</v>
      </c>
      <c r="N1212" s="3">
        <v>2</v>
      </c>
      <c r="O1212" s="3">
        <f>HLOOKUP(O$5,[1]非R能力!$B$8:$F$558,$C1212+1,0)</f>
        <v>1393505.3937154377</v>
      </c>
      <c r="P1212" s="3">
        <f>HLOOKUP(P$5,[1]非R能力!$B$8:$F$558,$C1212+1,0)</f>
        <v>201927.56344352118</v>
      </c>
      <c r="Q1212" s="3">
        <f>HLOOKUP(Q$5,[1]非R能力!$B$8:$F$558,$C1212+1,0)</f>
        <v>109008.35676757561</v>
      </c>
      <c r="R1212" s="3">
        <f>HLOOKUP(R$5,[1]非R能力!$B$8:$F$558,$C1212+1,0)</f>
        <v>33358.837776647022</v>
      </c>
      <c r="S1212" s="3">
        <f>HLOOKUP(S$5,[1]非R能力!$B$8:$F$558,$C1212+1,0)</f>
        <v>44149.926132991677</v>
      </c>
      <c r="T1212" s="3">
        <f>INDEX([1]非R能力!$H$9:$H$558,D1212)</f>
        <v>39226.004035347934</v>
      </c>
      <c r="U1212" s="3">
        <f>IF(E1212="小怪",0,IF(INDEX([1]非R能力!$FK$9:$FK$558,C1212)=0,0,10))</f>
        <v>0</v>
      </c>
      <c r="V1212" s="3">
        <f>IF(E1212="小怪",0,IF(INDEX([1]非R能力!$FH$9:$FH$558,C1212)=0,0,5000))</f>
        <v>0</v>
      </c>
      <c r="W1212" s="3">
        <f>HLOOKUP(W$5,[2]人物技能基础!$O$3:$Q$553,$C1212+1,0)</f>
        <v>3.637142857142857</v>
      </c>
      <c r="X1212" s="3">
        <f>HLOOKUP(X$5,[2]人物技能基础!$O$3:$Q$553,$C1212+1,0)</f>
        <v>2.0186428571428574</v>
      </c>
      <c r="Y1212" s="3">
        <f>HLOOKUP(Y$5,[2]人物技能基础!$O$3:$Q$553,$C1212+1,0)</f>
        <v>99.964285714285708</v>
      </c>
      <c r="Z1212" s="3">
        <f t="shared" si="109"/>
        <v>1072669</v>
      </c>
      <c r="AA1212" s="3">
        <f t="shared" si="110"/>
        <v>21801</v>
      </c>
      <c r="AB1212" s="3">
        <f t="shared" si="111"/>
        <v>0</v>
      </c>
      <c r="AC1212" s="3">
        <f t="shared" si="112"/>
        <v>44149</v>
      </c>
      <c r="AD1212" s="3">
        <f t="shared" si="113"/>
        <v>33358</v>
      </c>
    </row>
    <row r="1213" spans="1:30" x14ac:dyDescent="0.15">
      <c r="A1213" s="3">
        <v>1208</v>
      </c>
      <c r="B1213" s="3" t="str">
        <f t="shared" si="108"/>
        <v>关卡1208小怪</v>
      </c>
      <c r="C1213" s="3">
        <f>INDEX([3]关卡!$J$19:$J$2018,A1213)</f>
        <v>429</v>
      </c>
      <c r="D1213" s="3">
        <f>INDEX([3]关卡!$N$19:$N$2018,A1213)</f>
        <v>429</v>
      </c>
      <c r="E1213" s="3" t="s">
        <v>24</v>
      </c>
      <c r="F1213" s="3" t="s">
        <v>26</v>
      </c>
      <c r="G1213" s="3">
        <v>3</v>
      </c>
      <c r="H1213" s="3">
        <v>0</v>
      </c>
      <c r="I1213" s="3">
        <v>0</v>
      </c>
      <c r="J1213" s="4">
        <v>1</v>
      </c>
      <c r="K1213" s="4">
        <v>1</v>
      </c>
      <c r="L1213" s="4">
        <v>2</v>
      </c>
      <c r="M1213" s="3">
        <v>15</v>
      </c>
      <c r="N1213" s="3">
        <v>2</v>
      </c>
      <c r="O1213" s="3">
        <f>HLOOKUP(O$5,[1]非R能力!$B$8:$F$558,$C1213+1,0)</f>
        <v>1393505.3937154377</v>
      </c>
      <c r="P1213" s="3">
        <f>HLOOKUP(P$5,[1]非R能力!$B$8:$F$558,$C1213+1,0)</f>
        <v>201927.56344352118</v>
      </c>
      <c r="Q1213" s="3">
        <f>HLOOKUP(Q$5,[1]非R能力!$B$8:$F$558,$C1213+1,0)</f>
        <v>109008.35676757561</v>
      </c>
      <c r="R1213" s="3">
        <f>HLOOKUP(R$5,[1]非R能力!$B$8:$F$558,$C1213+1,0)</f>
        <v>33358.837776647022</v>
      </c>
      <c r="S1213" s="3">
        <f>HLOOKUP(S$5,[1]非R能力!$B$8:$F$558,$C1213+1,0)</f>
        <v>44149.926132991677</v>
      </c>
      <c r="T1213" s="3">
        <f>INDEX([1]非R能力!$H$9:$H$558,D1213)</f>
        <v>39226.004035347934</v>
      </c>
      <c r="U1213" s="3">
        <f>IF(E1213="小怪",0,IF(INDEX([1]非R能力!$FK$9:$FK$558,C1213)=0,0,10))</f>
        <v>0</v>
      </c>
      <c r="V1213" s="3">
        <f>IF(E1213="小怪",0,IF(INDEX([1]非R能力!$FH$9:$FH$558,C1213)=0,0,5000))</f>
        <v>0</v>
      </c>
      <c r="W1213" s="3">
        <f>HLOOKUP(W$5,[2]人物技能基础!$O$3:$Q$553,$C1213+1,0)</f>
        <v>3.637142857142857</v>
      </c>
      <c r="X1213" s="3">
        <f>HLOOKUP(X$5,[2]人物技能基础!$O$3:$Q$553,$C1213+1,0)</f>
        <v>2.0186428571428574</v>
      </c>
      <c r="Y1213" s="3">
        <f>HLOOKUP(Y$5,[2]人物技能基础!$O$3:$Q$553,$C1213+1,0)</f>
        <v>99.964285714285708</v>
      </c>
      <c r="Z1213" s="3">
        <f t="shared" si="109"/>
        <v>1072669</v>
      </c>
      <c r="AA1213" s="3">
        <f t="shared" si="110"/>
        <v>21801</v>
      </c>
      <c r="AB1213" s="3">
        <f t="shared" si="111"/>
        <v>0</v>
      </c>
      <c r="AC1213" s="3">
        <f t="shared" si="112"/>
        <v>44149</v>
      </c>
      <c r="AD1213" s="3">
        <f t="shared" si="113"/>
        <v>33358</v>
      </c>
    </row>
    <row r="1214" spans="1:30" x14ac:dyDescent="0.15">
      <c r="A1214" s="3">
        <v>1209</v>
      </c>
      <c r="B1214" s="3" t="str">
        <f t="shared" si="108"/>
        <v>关卡1209小怪</v>
      </c>
      <c r="C1214" s="3">
        <f>INDEX([3]关卡!$J$19:$J$2018,A1214)</f>
        <v>430</v>
      </c>
      <c r="D1214" s="3">
        <f>INDEX([3]关卡!$N$19:$N$2018,A1214)</f>
        <v>430</v>
      </c>
      <c r="E1214" s="3" t="s">
        <v>24</v>
      </c>
      <c r="F1214" s="3" t="s">
        <v>26</v>
      </c>
      <c r="G1214" s="3">
        <v>3</v>
      </c>
      <c r="H1214" s="3">
        <v>0</v>
      </c>
      <c r="I1214" s="3">
        <v>0</v>
      </c>
      <c r="J1214" s="4">
        <v>1</v>
      </c>
      <c r="K1214" s="4">
        <v>1</v>
      </c>
      <c r="L1214" s="4">
        <v>2</v>
      </c>
      <c r="M1214" s="3">
        <v>15</v>
      </c>
      <c r="N1214" s="3">
        <v>2</v>
      </c>
      <c r="O1214" s="3">
        <f>HLOOKUP(O$5,[1]非R能力!$B$8:$F$558,$C1214+1,0)</f>
        <v>1399666.7618898607</v>
      </c>
      <c r="P1214" s="3">
        <f>HLOOKUP(P$5,[1]非R能力!$B$8:$F$558,$C1214+1,0)</f>
        <v>202561.04789751524</v>
      </c>
      <c r="Q1214" s="3">
        <f>HLOOKUP(Q$5,[1]非R能力!$B$8:$F$558,$C1214+1,0)</f>
        <v>109272.04823468476</v>
      </c>
      <c r="R1214" s="3">
        <f>HLOOKUP(R$5,[1]非R能力!$B$8:$F$558,$C1214+1,0)</f>
        <v>33441.216491990635</v>
      </c>
      <c r="S1214" s="3">
        <f>HLOOKUP(S$5,[1]非R能力!$B$8:$F$558,$C1214+1,0)</f>
        <v>44242.304593266672</v>
      </c>
      <c r="T1214" s="3">
        <f>INDEX([1]非R能力!$H$9:$H$558,D1214)</f>
        <v>39447.741558199581</v>
      </c>
      <c r="U1214" s="3">
        <f>IF(E1214="小怪",0,IF(INDEX([1]非R能力!$FK$9:$FK$558,C1214)=0,0,10))</f>
        <v>0</v>
      </c>
      <c r="V1214" s="3">
        <f>IF(E1214="小怪",0,IF(INDEX([1]非R能力!$FH$9:$FH$558,C1214)=0,0,5000))</f>
        <v>0</v>
      </c>
      <c r="W1214" s="3">
        <f>HLOOKUP(W$5,[2]人物技能基础!$O$3:$Q$553,$C1214+1,0)</f>
        <v>3.637142857142857</v>
      </c>
      <c r="X1214" s="3">
        <f>HLOOKUP(X$5,[2]人物技能基础!$O$3:$Q$553,$C1214+1,0)</f>
        <v>2.0186428571428574</v>
      </c>
      <c r="Y1214" s="3">
        <f>HLOOKUP(Y$5,[2]人物技能基础!$O$3:$Q$553,$C1214+1,0)</f>
        <v>99.964285714285708</v>
      </c>
      <c r="Z1214" s="3">
        <f t="shared" si="109"/>
        <v>1076270</v>
      </c>
      <c r="AA1214" s="3">
        <f t="shared" si="110"/>
        <v>21854</v>
      </c>
      <c r="AB1214" s="3">
        <f t="shared" si="111"/>
        <v>0</v>
      </c>
      <c r="AC1214" s="3">
        <f t="shared" si="112"/>
        <v>44242</v>
      </c>
      <c r="AD1214" s="3">
        <f t="shared" si="113"/>
        <v>33441</v>
      </c>
    </row>
    <row r="1215" spans="1:30" x14ac:dyDescent="0.15">
      <c r="A1215" s="3">
        <v>1210</v>
      </c>
      <c r="B1215" s="3" t="str">
        <f t="shared" si="108"/>
        <v>关卡1210小怪</v>
      </c>
      <c r="C1215" s="3">
        <f>INDEX([3]关卡!$J$19:$J$2018,A1215)</f>
        <v>430</v>
      </c>
      <c r="D1215" s="3">
        <f>INDEX([3]关卡!$N$19:$N$2018,A1215)</f>
        <v>430</v>
      </c>
      <c r="E1215" s="3" t="s">
        <v>24</v>
      </c>
      <c r="F1215" s="3" t="s">
        <v>26</v>
      </c>
      <c r="G1215" s="3">
        <v>3</v>
      </c>
      <c r="H1215" s="3">
        <v>0</v>
      </c>
      <c r="I1215" s="3">
        <v>0</v>
      </c>
      <c r="J1215" s="4">
        <v>1</v>
      </c>
      <c r="K1215" s="4">
        <v>1</v>
      </c>
      <c r="L1215" s="4">
        <v>2</v>
      </c>
      <c r="M1215" s="3">
        <v>15</v>
      </c>
      <c r="N1215" s="3">
        <v>2</v>
      </c>
      <c r="O1215" s="3">
        <f>HLOOKUP(O$5,[1]非R能力!$B$8:$F$558,$C1215+1,0)</f>
        <v>1399666.7618898607</v>
      </c>
      <c r="P1215" s="3">
        <f>HLOOKUP(P$5,[1]非R能力!$B$8:$F$558,$C1215+1,0)</f>
        <v>202561.04789751524</v>
      </c>
      <c r="Q1215" s="3">
        <f>HLOOKUP(Q$5,[1]非R能力!$B$8:$F$558,$C1215+1,0)</f>
        <v>109272.04823468476</v>
      </c>
      <c r="R1215" s="3">
        <f>HLOOKUP(R$5,[1]非R能力!$B$8:$F$558,$C1215+1,0)</f>
        <v>33441.216491990635</v>
      </c>
      <c r="S1215" s="3">
        <f>HLOOKUP(S$5,[1]非R能力!$B$8:$F$558,$C1215+1,0)</f>
        <v>44242.304593266672</v>
      </c>
      <c r="T1215" s="3">
        <f>INDEX([1]非R能力!$H$9:$H$558,D1215)</f>
        <v>39447.741558199581</v>
      </c>
      <c r="U1215" s="3">
        <f>IF(E1215="小怪",0,IF(INDEX([1]非R能力!$FK$9:$FK$558,C1215)=0,0,10))</f>
        <v>0</v>
      </c>
      <c r="V1215" s="3">
        <f>IF(E1215="小怪",0,IF(INDEX([1]非R能力!$FH$9:$FH$558,C1215)=0,0,5000))</f>
        <v>0</v>
      </c>
      <c r="W1215" s="3">
        <f>HLOOKUP(W$5,[2]人物技能基础!$O$3:$Q$553,$C1215+1,0)</f>
        <v>3.637142857142857</v>
      </c>
      <c r="X1215" s="3">
        <f>HLOOKUP(X$5,[2]人物技能基础!$O$3:$Q$553,$C1215+1,0)</f>
        <v>2.0186428571428574</v>
      </c>
      <c r="Y1215" s="3">
        <f>HLOOKUP(Y$5,[2]人物技能基础!$O$3:$Q$553,$C1215+1,0)</f>
        <v>99.964285714285708</v>
      </c>
      <c r="Z1215" s="3">
        <f t="shared" si="109"/>
        <v>1076270</v>
      </c>
      <c r="AA1215" s="3">
        <f t="shared" si="110"/>
        <v>21854</v>
      </c>
      <c r="AB1215" s="3">
        <f t="shared" si="111"/>
        <v>0</v>
      </c>
      <c r="AC1215" s="3">
        <f t="shared" si="112"/>
        <v>44242</v>
      </c>
      <c r="AD1215" s="3">
        <f t="shared" si="113"/>
        <v>33441</v>
      </c>
    </row>
    <row r="1216" spans="1:30" x14ac:dyDescent="0.15">
      <c r="A1216" s="3">
        <v>1211</v>
      </c>
      <c r="B1216" s="3" t="str">
        <f t="shared" si="108"/>
        <v>关卡1211小怪</v>
      </c>
      <c r="C1216" s="3">
        <f>INDEX([3]关卡!$J$19:$J$2018,A1216)</f>
        <v>430</v>
      </c>
      <c r="D1216" s="3">
        <f>INDEX([3]关卡!$N$19:$N$2018,A1216)</f>
        <v>430</v>
      </c>
      <c r="E1216" s="3" t="s">
        <v>24</v>
      </c>
      <c r="F1216" s="3" t="s">
        <v>26</v>
      </c>
      <c r="G1216" s="3">
        <v>3</v>
      </c>
      <c r="H1216" s="3">
        <v>0</v>
      </c>
      <c r="I1216" s="3">
        <v>0</v>
      </c>
      <c r="J1216" s="4">
        <v>1</v>
      </c>
      <c r="K1216" s="4">
        <v>1</v>
      </c>
      <c r="L1216" s="4">
        <v>2</v>
      </c>
      <c r="M1216" s="3">
        <v>15</v>
      </c>
      <c r="N1216" s="3">
        <v>2</v>
      </c>
      <c r="O1216" s="3">
        <f>HLOOKUP(O$5,[1]非R能力!$B$8:$F$558,$C1216+1,0)</f>
        <v>1399666.7618898607</v>
      </c>
      <c r="P1216" s="3">
        <f>HLOOKUP(P$5,[1]非R能力!$B$8:$F$558,$C1216+1,0)</f>
        <v>202561.04789751524</v>
      </c>
      <c r="Q1216" s="3">
        <f>HLOOKUP(Q$5,[1]非R能力!$B$8:$F$558,$C1216+1,0)</f>
        <v>109272.04823468476</v>
      </c>
      <c r="R1216" s="3">
        <f>HLOOKUP(R$5,[1]非R能力!$B$8:$F$558,$C1216+1,0)</f>
        <v>33441.216491990635</v>
      </c>
      <c r="S1216" s="3">
        <f>HLOOKUP(S$5,[1]非R能力!$B$8:$F$558,$C1216+1,0)</f>
        <v>44242.304593266672</v>
      </c>
      <c r="T1216" s="3">
        <f>INDEX([1]非R能力!$H$9:$H$558,D1216)</f>
        <v>39447.741558199581</v>
      </c>
      <c r="U1216" s="3">
        <f>IF(E1216="小怪",0,IF(INDEX([1]非R能力!$FK$9:$FK$558,C1216)=0,0,10))</f>
        <v>0</v>
      </c>
      <c r="V1216" s="3">
        <f>IF(E1216="小怪",0,IF(INDEX([1]非R能力!$FH$9:$FH$558,C1216)=0,0,5000))</f>
        <v>0</v>
      </c>
      <c r="W1216" s="3">
        <f>HLOOKUP(W$5,[2]人物技能基础!$O$3:$Q$553,$C1216+1,0)</f>
        <v>3.637142857142857</v>
      </c>
      <c r="X1216" s="3">
        <f>HLOOKUP(X$5,[2]人物技能基础!$O$3:$Q$553,$C1216+1,0)</f>
        <v>2.0186428571428574</v>
      </c>
      <c r="Y1216" s="3">
        <f>HLOOKUP(Y$5,[2]人物技能基础!$O$3:$Q$553,$C1216+1,0)</f>
        <v>99.964285714285708</v>
      </c>
      <c r="Z1216" s="3">
        <f t="shared" si="109"/>
        <v>1076270</v>
      </c>
      <c r="AA1216" s="3">
        <f t="shared" si="110"/>
        <v>21854</v>
      </c>
      <c r="AB1216" s="3">
        <f t="shared" si="111"/>
        <v>0</v>
      </c>
      <c r="AC1216" s="3">
        <f t="shared" si="112"/>
        <v>44242</v>
      </c>
      <c r="AD1216" s="3">
        <f t="shared" si="113"/>
        <v>33441</v>
      </c>
    </row>
    <row r="1217" spans="1:30" x14ac:dyDescent="0.15">
      <c r="A1217" s="3">
        <v>1212</v>
      </c>
      <c r="B1217" s="3" t="str">
        <f t="shared" si="108"/>
        <v>关卡1212小怪</v>
      </c>
      <c r="C1217" s="3">
        <f>INDEX([3]关卡!$J$19:$J$2018,A1217)</f>
        <v>431</v>
      </c>
      <c r="D1217" s="3">
        <f>INDEX([3]关卡!$N$19:$N$2018,A1217)</f>
        <v>431</v>
      </c>
      <c r="E1217" s="3" t="s">
        <v>24</v>
      </c>
      <c r="F1217" s="3" t="s">
        <v>26</v>
      </c>
      <c r="G1217" s="3">
        <v>3</v>
      </c>
      <c r="H1217" s="3">
        <v>0</v>
      </c>
      <c r="I1217" s="3">
        <v>0</v>
      </c>
      <c r="J1217" s="4">
        <v>1</v>
      </c>
      <c r="K1217" s="4">
        <v>1</v>
      </c>
      <c r="L1217" s="4">
        <v>2</v>
      </c>
      <c r="M1217" s="3">
        <v>15</v>
      </c>
      <c r="N1217" s="3">
        <v>2</v>
      </c>
      <c r="O1217" s="3">
        <f>HLOOKUP(O$5,[1]非R能力!$B$8:$F$558,$C1217+1,0)</f>
        <v>1405538.8322732837</v>
      </c>
      <c r="P1217" s="3">
        <f>HLOOKUP(P$5,[1]非R能力!$B$8:$F$558,$C1217+1,0)</f>
        <v>203189.50095713726</v>
      </c>
      <c r="Q1217" s="3">
        <f>HLOOKUP(Q$5,[1]非R能力!$B$8:$F$558,$C1217+1,0)</f>
        <v>109534.95903704634</v>
      </c>
      <c r="R1217" s="3">
        <f>HLOOKUP(R$5,[1]非R能力!$B$8:$F$558,$C1217+1,0)</f>
        <v>33523.685149786623</v>
      </c>
      <c r="S1217" s="3">
        <f>HLOOKUP(S$5,[1]非R能力!$B$8:$F$558,$C1217+1,0)</f>
        <v>44334.793613392823</v>
      </c>
      <c r="T1217" s="3">
        <f>INDEX([1]非R能力!$H$9:$H$558,D1217)</f>
        <v>39670.479495642285</v>
      </c>
      <c r="U1217" s="3">
        <f>IF(E1217="小怪",0,IF(INDEX([1]非R能力!$FK$9:$FK$558,C1217)=0,0,10))</f>
        <v>0</v>
      </c>
      <c r="V1217" s="3">
        <f>IF(E1217="小怪",0,IF(INDEX([1]非R能力!$FH$9:$FH$558,C1217)=0,0,5000))</f>
        <v>0</v>
      </c>
      <c r="W1217" s="3">
        <f>HLOOKUP(W$5,[2]人物技能基础!$O$3:$Q$553,$C1217+1,0)</f>
        <v>3.637142857142857</v>
      </c>
      <c r="X1217" s="3">
        <f>HLOOKUP(X$5,[2]人物技能基础!$O$3:$Q$553,$C1217+1,0)</f>
        <v>2.0186428571428574</v>
      </c>
      <c r="Y1217" s="3">
        <f>HLOOKUP(Y$5,[2]人物技能基础!$O$3:$Q$553,$C1217+1,0)</f>
        <v>99.964285714285708</v>
      </c>
      <c r="Z1217" s="3">
        <f t="shared" si="109"/>
        <v>1079849</v>
      </c>
      <c r="AA1217" s="3">
        <f t="shared" si="110"/>
        <v>21906</v>
      </c>
      <c r="AB1217" s="3">
        <f t="shared" si="111"/>
        <v>0</v>
      </c>
      <c r="AC1217" s="3">
        <f t="shared" si="112"/>
        <v>44334</v>
      </c>
      <c r="AD1217" s="3">
        <f t="shared" si="113"/>
        <v>33523</v>
      </c>
    </row>
    <row r="1218" spans="1:30" x14ac:dyDescent="0.15">
      <c r="A1218" s="3">
        <v>1213</v>
      </c>
      <c r="B1218" s="3" t="str">
        <f t="shared" si="108"/>
        <v>关卡1213小怪</v>
      </c>
      <c r="C1218" s="3">
        <f>INDEX([3]关卡!$J$19:$J$2018,A1218)</f>
        <v>431</v>
      </c>
      <c r="D1218" s="3">
        <f>INDEX([3]关卡!$N$19:$N$2018,A1218)</f>
        <v>431</v>
      </c>
      <c r="E1218" s="3" t="s">
        <v>24</v>
      </c>
      <c r="F1218" s="3" t="s">
        <v>26</v>
      </c>
      <c r="G1218" s="3">
        <v>3</v>
      </c>
      <c r="H1218" s="3">
        <v>0</v>
      </c>
      <c r="I1218" s="3">
        <v>0</v>
      </c>
      <c r="J1218" s="4">
        <v>1</v>
      </c>
      <c r="K1218" s="4">
        <v>1</v>
      </c>
      <c r="L1218" s="4">
        <v>2</v>
      </c>
      <c r="M1218" s="3">
        <v>15</v>
      </c>
      <c r="N1218" s="3">
        <v>2</v>
      </c>
      <c r="O1218" s="3">
        <f>HLOOKUP(O$5,[1]非R能力!$B$8:$F$558,$C1218+1,0)</f>
        <v>1405538.8322732837</v>
      </c>
      <c r="P1218" s="3">
        <f>HLOOKUP(P$5,[1]非R能力!$B$8:$F$558,$C1218+1,0)</f>
        <v>203189.50095713726</v>
      </c>
      <c r="Q1218" s="3">
        <f>HLOOKUP(Q$5,[1]非R能力!$B$8:$F$558,$C1218+1,0)</f>
        <v>109534.95903704634</v>
      </c>
      <c r="R1218" s="3">
        <f>HLOOKUP(R$5,[1]非R能力!$B$8:$F$558,$C1218+1,0)</f>
        <v>33523.685149786623</v>
      </c>
      <c r="S1218" s="3">
        <f>HLOOKUP(S$5,[1]非R能力!$B$8:$F$558,$C1218+1,0)</f>
        <v>44334.793613392823</v>
      </c>
      <c r="T1218" s="3">
        <f>INDEX([1]非R能力!$H$9:$H$558,D1218)</f>
        <v>39670.479495642285</v>
      </c>
      <c r="U1218" s="3">
        <f>IF(E1218="小怪",0,IF(INDEX([1]非R能力!$FK$9:$FK$558,C1218)=0,0,10))</f>
        <v>0</v>
      </c>
      <c r="V1218" s="3">
        <f>IF(E1218="小怪",0,IF(INDEX([1]非R能力!$FH$9:$FH$558,C1218)=0,0,5000))</f>
        <v>0</v>
      </c>
      <c r="W1218" s="3">
        <f>HLOOKUP(W$5,[2]人物技能基础!$O$3:$Q$553,$C1218+1,0)</f>
        <v>3.637142857142857</v>
      </c>
      <c r="X1218" s="3">
        <f>HLOOKUP(X$5,[2]人物技能基础!$O$3:$Q$553,$C1218+1,0)</f>
        <v>2.0186428571428574</v>
      </c>
      <c r="Y1218" s="3">
        <f>HLOOKUP(Y$5,[2]人物技能基础!$O$3:$Q$553,$C1218+1,0)</f>
        <v>99.964285714285708</v>
      </c>
      <c r="Z1218" s="3">
        <f t="shared" si="109"/>
        <v>1079849</v>
      </c>
      <c r="AA1218" s="3">
        <f t="shared" si="110"/>
        <v>21906</v>
      </c>
      <c r="AB1218" s="3">
        <f t="shared" si="111"/>
        <v>0</v>
      </c>
      <c r="AC1218" s="3">
        <f t="shared" si="112"/>
        <v>44334</v>
      </c>
      <c r="AD1218" s="3">
        <f t="shared" si="113"/>
        <v>33523</v>
      </c>
    </row>
    <row r="1219" spans="1:30" x14ac:dyDescent="0.15">
      <c r="A1219" s="3">
        <v>1214</v>
      </c>
      <c r="B1219" s="3" t="str">
        <f t="shared" si="108"/>
        <v>关卡1214小怪</v>
      </c>
      <c r="C1219" s="3">
        <f>INDEX([3]关卡!$J$19:$J$2018,A1219)</f>
        <v>431</v>
      </c>
      <c r="D1219" s="3">
        <f>INDEX([3]关卡!$N$19:$N$2018,A1219)</f>
        <v>431</v>
      </c>
      <c r="E1219" s="3" t="s">
        <v>24</v>
      </c>
      <c r="F1219" s="3" t="s">
        <v>26</v>
      </c>
      <c r="G1219" s="3">
        <v>3</v>
      </c>
      <c r="H1219" s="3">
        <v>0</v>
      </c>
      <c r="I1219" s="3">
        <v>0</v>
      </c>
      <c r="J1219" s="4">
        <v>1</v>
      </c>
      <c r="K1219" s="4">
        <v>1</v>
      </c>
      <c r="L1219" s="4">
        <v>2</v>
      </c>
      <c r="M1219" s="3">
        <v>15</v>
      </c>
      <c r="N1219" s="3">
        <v>2</v>
      </c>
      <c r="O1219" s="3">
        <f>HLOOKUP(O$5,[1]非R能力!$B$8:$F$558,$C1219+1,0)</f>
        <v>1405538.8322732837</v>
      </c>
      <c r="P1219" s="3">
        <f>HLOOKUP(P$5,[1]非R能力!$B$8:$F$558,$C1219+1,0)</f>
        <v>203189.50095713726</v>
      </c>
      <c r="Q1219" s="3">
        <f>HLOOKUP(Q$5,[1]非R能力!$B$8:$F$558,$C1219+1,0)</f>
        <v>109534.95903704634</v>
      </c>
      <c r="R1219" s="3">
        <f>HLOOKUP(R$5,[1]非R能力!$B$8:$F$558,$C1219+1,0)</f>
        <v>33523.685149786623</v>
      </c>
      <c r="S1219" s="3">
        <f>HLOOKUP(S$5,[1]非R能力!$B$8:$F$558,$C1219+1,0)</f>
        <v>44334.793613392823</v>
      </c>
      <c r="T1219" s="3">
        <f>INDEX([1]非R能力!$H$9:$H$558,D1219)</f>
        <v>39670.479495642285</v>
      </c>
      <c r="U1219" s="3">
        <f>IF(E1219="小怪",0,IF(INDEX([1]非R能力!$FK$9:$FK$558,C1219)=0,0,10))</f>
        <v>0</v>
      </c>
      <c r="V1219" s="3">
        <f>IF(E1219="小怪",0,IF(INDEX([1]非R能力!$FH$9:$FH$558,C1219)=0,0,5000))</f>
        <v>0</v>
      </c>
      <c r="W1219" s="3">
        <f>HLOOKUP(W$5,[2]人物技能基础!$O$3:$Q$553,$C1219+1,0)</f>
        <v>3.637142857142857</v>
      </c>
      <c r="X1219" s="3">
        <f>HLOOKUP(X$5,[2]人物技能基础!$O$3:$Q$553,$C1219+1,0)</f>
        <v>2.0186428571428574</v>
      </c>
      <c r="Y1219" s="3">
        <f>HLOOKUP(Y$5,[2]人物技能基础!$O$3:$Q$553,$C1219+1,0)</f>
        <v>99.964285714285708</v>
      </c>
      <c r="Z1219" s="3">
        <f t="shared" si="109"/>
        <v>1079849</v>
      </c>
      <c r="AA1219" s="3">
        <f t="shared" si="110"/>
        <v>21906</v>
      </c>
      <c r="AB1219" s="3">
        <f t="shared" si="111"/>
        <v>0</v>
      </c>
      <c r="AC1219" s="3">
        <f t="shared" si="112"/>
        <v>44334</v>
      </c>
      <c r="AD1219" s="3">
        <f t="shared" si="113"/>
        <v>33523</v>
      </c>
    </row>
    <row r="1220" spans="1:30" x14ac:dyDescent="0.15">
      <c r="A1220" s="3">
        <v>1215</v>
      </c>
      <c r="B1220" s="3" t="str">
        <f t="shared" si="108"/>
        <v>关卡1215小怪</v>
      </c>
      <c r="C1220" s="3">
        <f>INDEX([3]关卡!$J$19:$J$2018,A1220)</f>
        <v>432</v>
      </c>
      <c r="D1220" s="3">
        <f>INDEX([3]关卡!$N$19:$N$2018,A1220)</f>
        <v>432</v>
      </c>
      <c r="E1220" s="3" t="s">
        <v>24</v>
      </c>
      <c r="F1220" s="3" t="s">
        <v>26</v>
      </c>
      <c r="G1220" s="3">
        <v>3</v>
      </c>
      <c r="H1220" s="3">
        <v>0</v>
      </c>
      <c r="I1220" s="3">
        <v>0</v>
      </c>
      <c r="J1220" s="4">
        <v>1</v>
      </c>
      <c r="K1220" s="4">
        <v>1</v>
      </c>
      <c r="L1220" s="4">
        <v>2</v>
      </c>
      <c r="M1220" s="3">
        <v>15</v>
      </c>
      <c r="N1220" s="3">
        <v>2</v>
      </c>
      <c r="O1220" s="3">
        <f>HLOOKUP(O$5,[1]非R能力!$B$8:$F$558,$C1220+1,0)</f>
        <v>1411255.6899155977</v>
      </c>
      <c r="P1220" s="3">
        <f>HLOOKUP(P$5,[1]非R能力!$B$8:$F$558,$C1220+1,0)</f>
        <v>203848.90360127657</v>
      </c>
      <c r="Q1220" s="3">
        <f>HLOOKUP(Q$5,[1]非R能力!$B$8:$F$558,$C1220+1,0)</f>
        <v>109795.20005398447</v>
      </c>
      <c r="R1220" s="3">
        <f>HLOOKUP(R$5,[1]非R能力!$B$8:$F$558,$C1220+1,0)</f>
        <v>33608.399360969568</v>
      </c>
      <c r="S1220" s="3">
        <f>HLOOKUP(S$5,[1]非R能力!$B$8:$F$558,$C1220+1,0)</f>
        <v>44425.478115263293</v>
      </c>
      <c r="T1220" s="3">
        <f>INDEX([1]非R能力!$H$9:$H$558,D1220)</f>
        <v>39894.221277550067</v>
      </c>
      <c r="U1220" s="3">
        <f>IF(E1220="小怪",0,IF(INDEX([1]非R能力!$FK$9:$FK$558,C1220)=0,0,10))</f>
        <v>0</v>
      </c>
      <c r="V1220" s="3">
        <f>IF(E1220="小怪",0,IF(INDEX([1]非R能力!$FH$9:$FH$558,C1220)=0,0,5000))</f>
        <v>0</v>
      </c>
      <c r="W1220" s="3">
        <f>HLOOKUP(W$5,[2]人物技能基础!$O$3:$Q$553,$C1220+1,0)</f>
        <v>3.637142857142857</v>
      </c>
      <c r="X1220" s="3">
        <f>HLOOKUP(X$5,[2]人物技能基础!$O$3:$Q$553,$C1220+1,0)</f>
        <v>2.0186428571428574</v>
      </c>
      <c r="Y1220" s="3">
        <f>HLOOKUP(Y$5,[2]人物技能基础!$O$3:$Q$553,$C1220+1,0)</f>
        <v>99.964285714285708</v>
      </c>
      <c r="Z1220" s="3">
        <f t="shared" si="109"/>
        <v>1083581</v>
      </c>
      <c r="AA1220" s="3">
        <f t="shared" si="110"/>
        <v>21959</v>
      </c>
      <c r="AB1220" s="3">
        <f t="shared" si="111"/>
        <v>0</v>
      </c>
      <c r="AC1220" s="3">
        <f t="shared" si="112"/>
        <v>44425</v>
      </c>
      <c r="AD1220" s="3">
        <f t="shared" si="113"/>
        <v>33608</v>
      </c>
    </row>
    <row r="1221" spans="1:30" x14ac:dyDescent="0.15">
      <c r="A1221" s="3">
        <v>1216</v>
      </c>
      <c r="B1221" s="3" t="str">
        <f t="shared" si="108"/>
        <v>关卡1216小怪</v>
      </c>
      <c r="C1221" s="3">
        <f>INDEX([3]关卡!$J$19:$J$2018,A1221)</f>
        <v>432</v>
      </c>
      <c r="D1221" s="3">
        <f>INDEX([3]关卡!$N$19:$N$2018,A1221)</f>
        <v>432</v>
      </c>
      <c r="E1221" s="3" t="s">
        <v>24</v>
      </c>
      <c r="F1221" s="3" t="s">
        <v>26</v>
      </c>
      <c r="G1221" s="3">
        <v>3</v>
      </c>
      <c r="H1221" s="3">
        <v>0</v>
      </c>
      <c r="I1221" s="3">
        <v>0</v>
      </c>
      <c r="J1221" s="4">
        <v>1</v>
      </c>
      <c r="K1221" s="4">
        <v>1</v>
      </c>
      <c r="L1221" s="4">
        <v>2</v>
      </c>
      <c r="M1221" s="3">
        <v>15</v>
      </c>
      <c r="N1221" s="3">
        <v>2</v>
      </c>
      <c r="O1221" s="3">
        <f>HLOOKUP(O$5,[1]非R能力!$B$8:$F$558,$C1221+1,0)</f>
        <v>1411255.6899155977</v>
      </c>
      <c r="P1221" s="3">
        <f>HLOOKUP(P$5,[1]非R能力!$B$8:$F$558,$C1221+1,0)</f>
        <v>203848.90360127657</v>
      </c>
      <c r="Q1221" s="3">
        <f>HLOOKUP(Q$5,[1]非R能力!$B$8:$F$558,$C1221+1,0)</f>
        <v>109795.20005398447</v>
      </c>
      <c r="R1221" s="3">
        <f>HLOOKUP(R$5,[1]非R能力!$B$8:$F$558,$C1221+1,0)</f>
        <v>33608.399360969568</v>
      </c>
      <c r="S1221" s="3">
        <f>HLOOKUP(S$5,[1]非R能力!$B$8:$F$558,$C1221+1,0)</f>
        <v>44425.478115263293</v>
      </c>
      <c r="T1221" s="3">
        <f>INDEX([1]非R能力!$H$9:$H$558,D1221)</f>
        <v>39894.221277550067</v>
      </c>
      <c r="U1221" s="3">
        <f>IF(E1221="小怪",0,IF(INDEX([1]非R能力!$FK$9:$FK$558,C1221)=0,0,10))</f>
        <v>0</v>
      </c>
      <c r="V1221" s="3">
        <f>IF(E1221="小怪",0,IF(INDEX([1]非R能力!$FH$9:$FH$558,C1221)=0,0,5000))</f>
        <v>0</v>
      </c>
      <c r="W1221" s="3">
        <f>HLOOKUP(W$5,[2]人物技能基础!$O$3:$Q$553,$C1221+1,0)</f>
        <v>3.637142857142857</v>
      </c>
      <c r="X1221" s="3">
        <f>HLOOKUP(X$5,[2]人物技能基础!$O$3:$Q$553,$C1221+1,0)</f>
        <v>2.0186428571428574</v>
      </c>
      <c r="Y1221" s="3">
        <f>HLOOKUP(Y$5,[2]人物技能基础!$O$3:$Q$553,$C1221+1,0)</f>
        <v>99.964285714285708</v>
      </c>
      <c r="Z1221" s="3">
        <f t="shared" si="109"/>
        <v>1083581</v>
      </c>
      <c r="AA1221" s="3">
        <f t="shared" si="110"/>
        <v>21959</v>
      </c>
      <c r="AB1221" s="3">
        <f t="shared" si="111"/>
        <v>0</v>
      </c>
      <c r="AC1221" s="3">
        <f t="shared" si="112"/>
        <v>44425</v>
      </c>
      <c r="AD1221" s="3">
        <f t="shared" si="113"/>
        <v>33608</v>
      </c>
    </row>
    <row r="1222" spans="1:30" x14ac:dyDescent="0.15">
      <c r="A1222" s="3">
        <v>1217</v>
      </c>
      <c r="B1222" s="3" t="str">
        <f t="shared" si="108"/>
        <v>关卡1217小怪</v>
      </c>
      <c r="C1222" s="3">
        <f>INDEX([3]关卡!$J$19:$J$2018,A1222)</f>
        <v>432</v>
      </c>
      <c r="D1222" s="3">
        <f>INDEX([3]关卡!$N$19:$N$2018,A1222)</f>
        <v>432</v>
      </c>
      <c r="E1222" s="3" t="s">
        <v>24</v>
      </c>
      <c r="F1222" s="3" t="s">
        <v>26</v>
      </c>
      <c r="G1222" s="3">
        <v>3</v>
      </c>
      <c r="H1222" s="3">
        <v>0</v>
      </c>
      <c r="I1222" s="3">
        <v>0</v>
      </c>
      <c r="J1222" s="4">
        <v>1</v>
      </c>
      <c r="K1222" s="4">
        <v>1</v>
      </c>
      <c r="L1222" s="4">
        <v>2</v>
      </c>
      <c r="M1222" s="3">
        <v>15</v>
      </c>
      <c r="N1222" s="3">
        <v>2</v>
      </c>
      <c r="O1222" s="3">
        <f>HLOOKUP(O$5,[1]非R能力!$B$8:$F$558,$C1222+1,0)</f>
        <v>1411255.6899155977</v>
      </c>
      <c r="P1222" s="3">
        <f>HLOOKUP(P$5,[1]非R能力!$B$8:$F$558,$C1222+1,0)</f>
        <v>203848.90360127657</v>
      </c>
      <c r="Q1222" s="3">
        <f>HLOOKUP(Q$5,[1]非R能力!$B$8:$F$558,$C1222+1,0)</f>
        <v>109795.20005398447</v>
      </c>
      <c r="R1222" s="3">
        <f>HLOOKUP(R$5,[1]非R能力!$B$8:$F$558,$C1222+1,0)</f>
        <v>33608.399360969568</v>
      </c>
      <c r="S1222" s="3">
        <f>HLOOKUP(S$5,[1]非R能力!$B$8:$F$558,$C1222+1,0)</f>
        <v>44425.478115263293</v>
      </c>
      <c r="T1222" s="3">
        <f>INDEX([1]非R能力!$H$9:$H$558,D1222)</f>
        <v>39894.221277550067</v>
      </c>
      <c r="U1222" s="3">
        <f>IF(E1222="小怪",0,IF(INDEX([1]非R能力!$FK$9:$FK$558,C1222)=0,0,10))</f>
        <v>0</v>
      </c>
      <c r="V1222" s="3">
        <f>IF(E1222="小怪",0,IF(INDEX([1]非R能力!$FH$9:$FH$558,C1222)=0,0,5000))</f>
        <v>0</v>
      </c>
      <c r="W1222" s="3">
        <f>HLOOKUP(W$5,[2]人物技能基础!$O$3:$Q$553,$C1222+1,0)</f>
        <v>3.637142857142857</v>
      </c>
      <c r="X1222" s="3">
        <f>HLOOKUP(X$5,[2]人物技能基础!$O$3:$Q$553,$C1222+1,0)</f>
        <v>2.0186428571428574</v>
      </c>
      <c r="Y1222" s="3">
        <f>HLOOKUP(Y$5,[2]人物技能基础!$O$3:$Q$553,$C1222+1,0)</f>
        <v>99.964285714285708</v>
      </c>
      <c r="Z1222" s="3">
        <f t="shared" si="109"/>
        <v>1083581</v>
      </c>
      <c r="AA1222" s="3">
        <f t="shared" si="110"/>
        <v>21959</v>
      </c>
      <c r="AB1222" s="3">
        <f t="shared" si="111"/>
        <v>0</v>
      </c>
      <c r="AC1222" s="3">
        <f t="shared" si="112"/>
        <v>44425</v>
      </c>
      <c r="AD1222" s="3">
        <f t="shared" si="113"/>
        <v>33608</v>
      </c>
    </row>
    <row r="1223" spans="1:30" x14ac:dyDescent="0.15">
      <c r="A1223" s="3">
        <v>1218</v>
      </c>
      <c r="B1223" s="3" t="str">
        <f t="shared" ref="B1223:B1286" si="114">"关卡"&amp;A1223&amp;E1223</f>
        <v>关卡1218小怪</v>
      </c>
      <c r="C1223" s="3">
        <f>INDEX([3]关卡!$J$19:$J$2018,A1223)</f>
        <v>433</v>
      </c>
      <c r="D1223" s="3">
        <f>INDEX([3]关卡!$N$19:$N$2018,A1223)</f>
        <v>433</v>
      </c>
      <c r="E1223" s="3" t="s">
        <v>24</v>
      </c>
      <c r="F1223" s="3" t="s">
        <v>26</v>
      </c>
      <c r="G1223" s="3">
        <v>3</v>
      </c>
      <c r="H1223" s="3">
        <v>0</v>
      </c>
      <c r="I1223" s="3">
        <v>0</v>
      </c>
      <c r="J1223" s="4">
        <v>1</v>
      </c>
      <c r="K1223" s="4">
        <v>1</v>
      </c>
      <c r="L1223" s="4">
        <v>2</v>
      </c>
      <c r="M1223" s="3">
        <v>15</v>
      </c>
      <c r="N1223" s="3">
        <v>2</v>
      </c>
      <c r="O1223" s="3">
        <f>HLOOKUP(O$5,[1]非R能力!$B$8:$F$558,$C1223+1,0)</f>
        <v>1417657.3032021637</v>
      </c>
      <c r="P1223" s="3">
        <f>HLOOKUP(P$5,[1]非R能力!$B$8:$F$558,$C1223+1,0)</f>
        <v>204462.39025037462</v>
      </c>
      <c r="Q1223" s="3">
        <f>HLOOKUP(Q$5,[1]非R能力!$B$8:$F$558,$C1223+1,0)</f>
        <v>110077.73492888061</v>
      </c>
      <c r="R1223" s="3">
        <f>HLOOKUP(R$5,[1]非R能力!$B$8:$F$558,$C1223+1,0)</f>
        <v>33689.558787867107</v>
      </c>
      <c r="S1223" s="3">
        <f>HLOOKUP(S$5,[1]非R能力!$B$8:$F$558,$C1223+1,0)</f>
        <v>44547.183617543858</v>
      </c>
      <c r="T1223" s="3">
        <f>INDEX([1]非R能力!$H$9:$H$558,D1223)</f>
        <v>40118.970339943728</v>
      </c>
      <c r="U1223" s="3">
        <f>IF(E1223="小怪",0,IF(INDEX([1]非R能力!$FK$9:$FK$558,C1223)=0,0,10))</f>
        <v>0</v>
      </c>
      <c r="V1223" s="3">
        <f>IF(E1223="小怪",0,IF(INDEX([1]非R能力!$FH$9:$FH$558,C1223)=0,0,5000))</f>
        <v>0</v>
      </c>
      <c r="W1223" s="3">
        <f>HLOOKUP(W$5,[2]人物技能基础!$O$3:$Q$553,$C1223+1,0)</f>
        <v>3.637142857142857</v>
      </c>
      <c r="X1223" s="3">
        <f>HLOOKUP(X$5,[2]人物技能基础!$O$3:$Q$553,$C1223+1,0)</f>
        <v>2.0186428571428574</v>
      </c>
      <c r="Y1223" s="3">
        <f>HLOOKUP(Y$5,[2]人物技能基础!$O$3:$Q$553,$C1223+1,0)</f>
        <v>99.964285714285708</v>
      </c>
      <c r="Z1223" s="3">
        <f t="shared" ref="Z1223:Z1286" si="115">INT(((P1223-AB1223)*X1223+(Y1223+T1223))*G1223*J1223*$D$2)</f>
        <v>1087093</v>
      </c>
      <c r="AA1223" s="3">
        <f t="shared" ref="AA1223:AA1286" si="116">IF(H1223=0,IF(U1223=0,INT(Q1223/5),IF(V1223=0,INT(Q1223/5),INT((V1223/U1223)/(1/N1223*M1223)/L1223+Q1223))),INT((IF(U1223=0,0,V1223/U1223/(1/N1223*M1223))+O1223/H1223)/L1223+Q1223))</f>
        <v>22015</v>
      </c>
      <c r="AB1223" s="3">
        <f t="shared" ref="AB1223:AB1286" si="117">INT(P1223*I1223)</f>
        <v>0</v>
      </c>
      <c r="AC1223" s="3">
        <f t="shared" ref="AC1223:AC1286" si="118">INT(K1223*S1223)</f>
        <v>44547</v>
      </c>
      <c r="AD1223" s="3">
        <f t="shared" ref="AD1223:AD1286" si="119">INT(R1223/J1223)</f>
        <v>33689</v>
      </c>
    </row>
    <row r="1224" spans="1:30" x14ac:dyDescent="0.15">
      <c r="A1224" s="3">
        <v>1219</v>
      </c>
      <c r="B1224" s="3" t="str">
        <f t="shared" si="114"/>
        <v>关卡1219小怪</v>
      </c>
      <c r="C1224" s="3">
        <f>INDEX([3]关卡!$J$19:$J$2018,A1224)</f>
        <v>433</v>
      </c>
      <c r="D1224" s="3">
        <f>INDEX([3]关卡!$N$19:$N$2018,A1224)</f>
        <v>433</v>
      </c>
      <c r="E1224" s="3" t="s">
        <v>24</v>
      </c>
      <c r="F1224" s="3" t="s">
        <v>26</v>
      </c>
      <c r="G1224" s="3">
        <v>3</v>
      </c>
      <c r="H1224" s="3">
        <v>0</v>
      </c>
      <c r="I1224" s="3">
        <v>0</v>
      </c>
      <c r="J1224" s="4">
        <v>1</v>
      </c>
      <c r="K1224" s="4">
        <v>1</v>
      </c>
      <c r="L1224" s="4">
        <v>2</v>
      </c>
      <c r="M1224" s="3">
        <v>15</v>
      </c>
      <c r="N1224" s="3">
        <v>2</v>
      </c>
      <c r="O1224" s="3">
        <f>HLOOKUP(O$5,[1]非R能力!$B$8:$F$558,$C1224+1,0)</f>
        <v>1417657.3032021637</v>
      </c>
      <c r="P1224" s="3">
        <f>HLOOKUP(P$5,[1]非R能力!$B$8:$F$558,$C1224+1,0)</f>
        <v>204462.39025037462</v>
      </c>
      <c r="Q1224" s="3">
        <f>HLOOKUP(Q$5,[1]非R能力!$B$8:$F$558,$C1224+1,0)</f>
        <v>110077.73492888061</v>
      </c>
      <c r="R1224" s="3">
        <f>HLOOKUP(R$5,[1]非R能力!$B$8:$F$558,$C1224+1,0)</f>
        <v>33689.558787867107</v>
      </c>
      <c r="S1224" s="3">
        <f>HLOOKUP(S$5,[1]非R能力!$B$8:$F$558,$C1224+1,0)</f>
        <v>44547.183617543858</v>
      </c>
      <c r="T1224" s="3">
        <f>INDEX([1]非R能力!$H$9:$H$558,D1224)</f>
        <v>40118.970339943728</v>
      </c>
      <c r="U1224" s="3">
        <f>IF(E1224="小怪",0,IF(INDEX([1]非R能力!$FK$9:$FK$558,C1224)=0,0,10))</f>
        <v>0</v>
      </c>
      <c r="V1224" s="3">
        <f>IF(E1224="小怪",0,IF(INDEX([1]非R能力!$FH$9:$FH$558,C1224)=0,0,5000))</f>
        <v>0</v>
      </c>
      <c r="W1224" s="3">
        <f>HLOOKUP(W$5,[2]人物技能基础!$O$3:$Q$553,$C1224+1,0)</f>
        <v>3.637142857142857</v>
      </c>
      <c r="X1224" s="3">
        <f>HLOOKUP(X$5,[2]人物技能基础!$O$3:$Q$553,$C1224+1,0)</f>
        <v>2.0186428571428574</v>
      </c>
      <c r="Y1224" s="3">
        <f>HLOOKUP(Y$5,[2]人物技能基础!$O$3:$Q$553,$C1224+1,0)</f>
        <v>99.964285714285708</v>
      </c>
      <c r="Z1224" s="3">
        <f t="shared" si="115"/>
        <v>1087093</v>
      </c>
      <c r="AA1224" s="3">
        <f t="shared" si="116"/>
        <v>22015</v>
      </c>
      <c r="AB1224" s="3">
        <f t="shared" si="117"/>
        <v>0</v>
      </c>
      <c r="AC1224" s="3">
        <f t="shared" si="118"/>
        <v>44547</v>
      </c>
      <c r="AD1224" s="3">
        <f t="shared" si="119"/>
        <v>33689</v>
      </c>
    </row>
    <row r="1225" spans="1:30" x14ac:dyDescent="0.15">
      <c r="A1225" s="3">
        <v>1220</v>
      </c>
      <c r="B1225" s="3" t="str">
        <f t="shared" si="114"/>
        <v>关卡1220小怪</v>
      </c>
      <c r="C1225" s="3">
        <f>INDEX([3]关卡!$J$19:$J$2018,A1225)</f>
        <v>433</v>
      </c>
      <c r="D1225" s="3">
        <f>INDEX([3]关卡!$N$19:$N$2018,A1225)</f>
        <v>433</v>
      </c>
      <c r="E1225" s="3" t="s">
        <v>24</v>
      </c>
      <c r="F1225" s="3" t="s">
        <v>26</v>
      </c>
      <c r="G1225" s="3">
        <v>3</v>
      </c>
      <c r="H1225" s="3">
        <v>0</v>
      </c>
      <c r="I1225" s="3">
        <v>0</v>
      </c>
      <c r="J1225" s="4">
        <v>1</v>
      </c>
      <c r="K1225" s="4">
        <v>1</v>
      </c>
      <c r="L1225" s="4">
        <v>2</v>
      </c>
      <c r="M1225" s="3">
        <v>15</v>
      </c>
      <c r="N1225" s="3">
        <v>2</v>
      </c>
      <c r="O1225" s="3">
        <f>HLOOKUP(O$5,[1]非R能力!$B$8:$F$558,$C1225+1,0)</f>
        <v>1417657.3032021637</v>
      </c>
      <c r="P1225" s="3">
        <f>HLOOKUP(P$5,[1]非R能力!$B$8:$F$558,$C1225+1,0)</f>
        <v>204462.39025037462</v>
      </c>
      <c r="Q1225" s="3">
        <f>HLOOKUP(Q$5,[1]非R能力!$B$8:$F$558,$C1225+1,0)</f>
        <v>110077.73492888061</v>
      </c>
      <c r="R1225" s="3">
        <f>HLOOKUP(R$5,[1]非R能力!$B$8:$F$558,$C1225+1,0)</f>
        <v>33689.558787867107</v>
      </c>
      <c r="S1225" s="3">
        <f>HLOOKUP(S$5,[1]非R能力!$B$8:$F$558,$C1225+1,0)</f>
        <v>44547.183617543858</v>
      </c>
      <c r="T1225" s="3">
        <f>INDEX([1]非R能力!$H$9:$H$558,D1225)</f>
        <v>40118.970339943728</v>
      </c>
      <c r="U1225" s="3">
        <f>IF(E1225="小怪",0,IF(INDEX([1]非R能力!$FK$9:$FK$558,C1225)=0,0,10))</f>
        <v>0</v>
      </c>
      <c r="V1225" s="3">
        <f>IF(E1225="小怪",0,IF(INDEX([1]非R能力!$FH$9:$FH$558,C1225)=0,0,5000))</f>
        <v>0</v>
      </c>
      <c r="W1225" s="3">
        <f>HLOOKUP(W$5,[2]人物技能基础!$O$3:$Q$553,$C1225+1,0)</f>
        <v>3.637142857142857</v>
      </c>
      <c r="X1225" s="3">
        <f>HLOOKUP(X$5,[2]人物技能基础!$O$3:$Q$553,$C1225+1,0)</f>
        <v>2.0186428571428574</v>
      </c>
      <c r="Y1225" s="3">
        <f>HLOOKUP(Y$5,[2]人物技能基础!$O$3:$Q$553,$C1225+1,0)</f>
        <v>99.964285714285708</v>
      </c>
      <c r="Z1225" s="3">
        <f t="shared" si="115"/>
        <v>1087093</v>
      </c>
      <c r="AA1225" s="3">
        <f t="shared" si="116"/>
        <v>22015</v>
      </c>
      <c r="AB1225" s="3">
        <f t="shared" si="117"/>
        <v>0</v>
      </c>
      <c r="AC1225" s="3">
        <f t="shared" si="118"/>
        <v>44547</v>
      </c>
      <c r="AD1225" s="3">
        <f t="shared" si="119"/>
        <v>33689</v>
      </c>
    </row>
    <row r="1226" spans="1:30" x14ac:dyDescent="0.15">
      <c r="A1226" s="3">
        <v>1221</v>
      </c>
      <c r="B1226" s="3" t="str">
        <f t="shared" si="114"/>
        <v>关卡1221小怪</v>
      </c>
      <c r="C1226" s="3">
        <f>INDEX([3]关卡!$J$19:$J$2018,A1226)</f>
        <v>434</v>
      </c>
      <c r="D1226" s="3">
        <f>INDEX([3]关卡!$N$19:$N$2018,A1226)</f>
        <v>434</v>
      </c>
      <c r="E1226" s="3" t="s">
        <v>24</v>
      </c>
      <c r="F1226" s="3" t="s">
        <v>26</v>
      </c>
      <c r="G1226" s="3">
        <v>3</v>
      </c>
      <c r="H1226" s="3">
        <v>0</v>
      </c>
      <c r="I1226" s="3">
        <v>0</v>
      </c>
      <c r="J1226" s="4">
        <v>1</v>
      </c>
      <c r="K1226" s="4">
        <v>1</v>
      </c>
      <c r="L1226" s="4">
        <v>2</v>
      </c>
      <c r="M1226" s="3">
        <v>15</v>
      </c>
      <c r="N1226" s="3">
        <v>2</v>
      </c>
      <c r="O1226" s="3">
        <f>HLOOKUP(O$5,[1]非R能力!$B$8:$F$558,$C1226+1,0)</f>
        <v>1423175.7110252741</v>
      </c>
      <c r="P1226" s="3">
        <f>HLOOKUP(P$5,[1]非R能力!$B$8:$F$558,$C1226+1,0)</f>
        <v>205083.80128840654</v>
      </c>
      <c r="Q1226" s="3">
        <f>HLOOKUP(Q$5,[1]非R能力!$B$8:$F$558,$C1226+1,0)</f>
        <v>110331.3580859464</v>
      </c>
      <c r="R1226" s="3">
        <f>HLOOKUP(R$5,[1]非R能力!$B$8:$F$558,$C1226+1,0)</f>
        <v>33770.829541764149</v>
      </c>
      <c r="S1226" s="3">
        <f>HLOOKUP(S$5,[1]非R能力!$B$8:$F$558,$C1226+1,0)</f>
        <v>44638.071788645022</v>
      </c>
      <c r="T1226" s="3">
        <f>INDEX([1]非R能力!$H$9:$H$558,D1226)</f>
        <v>40344.730124990761</v>
      </c>
      <c r="U1226" s="3">
        <f>IF(E1226="小怪",0,IF(INDEX([1]非R能力!$FK$9:$FK$558,C1226)=0,0,10))</f>
        <v>0</v>
      </c>
      <c r="V1226" s="3">
        <f>IF(E1226="小怪",0,IF(INDEX([1]非R能力!$FH$9:$FH$558,C1226)=0,0,5000))</f>
        <v>0</v>
      </c>
      <c r="W1226" s="3">
        <f>HLOOKUP(W$5,[2]人物技能基础!$O$3:$Q$553,$C1226+1,0)</f>
        <v>3.637142857142857</v>
      </c>
      <c r="X1226" s="3">
        <f>HLOOKUP(X$5,[2]人物技能基础!$O$3:$Q$553,$C1226+1,0)</f>
        <v>2.0186428571428574</v>
      </c>
      <c r="Y1226" s="3">
        <f>HLOOKUP(Y$5,[2]人物技能基础!$O$3:$Q$553,$C1226+1,0)</f>
        <v>99.964285714285708</v>
      </c>
      <c r="Z1226" s="3">
        <f t="shared" si="115"/>
        <v>1090645</v>
      </c>
      <c r="AA1226" s="3">
        <f t="shared" si="116"/>
        <v>22066</v>
      </c>
      <c r="AB1226" s="3">
        <f t="shared" si="117"/>
        <v>0</v>
      </c>
      <c r="AC1226" s="3">
        <f t="shared" si="118"/>
        <v>44638</v>
      </c>
      <c r="AD1226" s="3">
        <f t="shared" si="119"/>
        <v>33770</v>
      </c>
    </row>
    <row r="1227" spans="1:30" x14ac:dyDescent="0.15">
      <c r="A1227" s="3">
        <v>1222</v>
      </c>
      <c r="B1227" s="3" t="str">
        <f t="shared" si="114"/>
        <v>关卡1222小怪</v>
      </c>
      <c r="C1227" s="3">
        <f>INDEX([3]关卡!$J$19:$J$2018,A1227)</f>
        <v>434</v>
      </c>
      <c r="D1227" s="3">
        <f>INDEX([3]关卡!$N$19:$N$2018,A1227)</f>
        <v>434</v>
      </c>
      <c r="E1227" s="3" t="s">
        <v>24</v>
      </c>
      <c r="F1227" s="3" t="s">
        <v>26</v>
      </c>
      <c r="G1227" s="3">
        <v>3</v>
      </c>
      <c r="H1227" s="3">
        <v>0</v>
      </c>
      <c r="I1227" s="3">
        <v>0</v>
      </c>
      <c r="J1227" s="4">
        <v>1</v>
      </c>
      <c r="K1227" s="4">
        <v>1</v>
      </c>
      <c r="L1227" s="4">
        <v>2</v>
      </c>
      <c r="M1227" s="3">
        <v>15</v>
      </c>
      <c r="N1227" s="3">
        <v>2</v>
      </c>
      <c r="O1227" s="3">
        <f>HLOOKUP(O$5,[1]非R能力!$B$8:$F$558,$C1227+1,0)</f>
        <v>1423175.7110252741</v>
      </c>
      <c r="P1227" s="3">
        <f>HLOOKUP(P$5,[1]非R能力!$B$8:$F$558,$C1227+1,0)</f>
        <v>205083.80128840654</v>
      </c>
      <c r="Q1227" s="3">
        <f>HLOOKUP(Q$5,[1]非R能力!$B$8:$F$558,$C1227+1,0)</f>
        <v>110331.3580859464</v>
      </c>
      <c r="R1227" s="3">
        <f>HLOOKUP(R$5,[1]非R能力!$B$8:$F$558,$C1227+1,0)</f>
        <v>33770.829541764149</v>
      </c>
      <c r="S1227" s="3">
        <f>HLOOKUP(S$5,[1]非R能力!$B$8:$F$558,$C1227+1,0)</f>
        <v>44638.071788645022</v>
      </c>
      <c r="T1227" s="3">
        <f>INDEX([1]非R能力!$H$9:$H$558,D1227)</f>
        <v>40344.730124990761</v>
      </c>
      <c r="U1227" s="3">
        <f>IF(E1227="小怪",0,IF(INDEX([1]非R能力!$FK$9:$FK$558,C1227)=0,0,10))</f>
        <v>0</v>
      </c>
      <c r="V1227" s="3">
        <f>IF(E1227="小怪",0,IF(INDEX([1]非R能力!$FH$9:$FH$558,C1227)=0,0,5000))</f>
        <v>0</v>
      </c>
      <c r="W1227" s="3">
        <f>HLOOKUP(W$5,[2]人物技能基础!$O$3:$Q$553,$C1227+1,0)</f>
        <v>3.637142857142857</v>
      </c>
      <c r="X1227" s="3">
        <f>HLOOKUP(X$5,[2]人物技能基础!$O$3:$Q$553,$C1227+1,0)</f>
        <v>2.0186428571428574</v>
      </c>
      <c r="Y1227" s="3">
        <f>HLOOKUP(Y$5,[2]人物技能基础!$O$3:$Q$553,$C1227+1,0)</f>
        <v>99.964285714285708</v>
      </c>
      <c r="Z1227" s="3">
        <f t="shared" si="115"/>
        <v>1090645</v>
      </c>
      <c r="AA1227" s="3">
        <f t="shared" si="116"/>
        <v>22066</v>
      </c>
      <c r="AB1227" s="3">
        <f t="shared" si="117"/>
        <v>0</v>
      </c>
      <c r="AC1227" s="3">
        <f t="shared" si="118"/>
        <v>44638</v>
      </c>
      <c r="AD1227" s="3">
        <f t="shared" si="119"/>
        <v>33770</v>
      </c>
    </row>
    <row r="1228" spans="1:30" x14ac:dyDescent="0.15">
      <c r="A1228" s="3">
        <v>1223</v>
      </c>
      <c r="B1228" s="3" t="str">
        <f t="shared" si="114"/>
        <v>关卡1223小怪</v>
      </c>
      <c r="C1228" s="3">
        <f>INDEX([3]关卡!$J$19:$J$2018,A1228)</f>
        <v>434</v>
      </c>
      <c r="D1228" s="3">
        <f>INDEX([3]关卡!$N$19:$N$2018,A1228)</f>
        <v>434</v>
      </c>
      <c r="E1228" s="3" t="s">
        <v>24</v>
      </c>
      <c r="F1228" s="3" t="s">
        <v>26</v>
      </c>
      <c r="G1228" s="3">
        <v>3</v>
      </c>
      <c r="H1228" s="3">
        <v>0</v>
      </c>
      <c r="I1228" s="3">
        <v>0</v>
      </c>
      <c r="J1228" s="4">
        <v>1</v>
      </c>
      <c r="K1228" s="4">
        <v>1</v>
      </c>
      <c r="L1228" s="4">
        <v>2</v>
      </c>
      <c r="M1228" s="3">
        <v>15</v>
      </c>
      <c r="N1228" s="3">
        <v>2</v>
      </c>
      <c r="O1228" s="3">
        <f>HLOOKUP(O$5,[1]非R能力!$B$8:$F$558,$C1228+1,0)</f>
        <v>1423175.7110252741</v>
      </c>
      <c r="P1228" s="3">
        <f>HLOOKUP(P$5,[1]非R能力!$B$8:$F$558,$C1228+1,0)</f>
        <v>205083.80128840654</v>
      </c>
      <c r="Q1228" s="3">
        <f>HLOOKUP(Q$5,[1]非R能力!$B$8:$F$558,$C1228+1,0)</f>
        <v>110331.3580859464</v>
      </c>
      <c r="R1228" s="3">
        <f>HLOOKUP(R$5,[1]非R能力!$B$8:$F$558,$C1228+1,0)</f>
        <v>33770.829541764149</v>
      </c>
      <c r="S1228" s="3">
        <f>HLOOKUP(S$5,[1]非R能力!$B$8:$F$558,$C1228+1,0)</f>
        <v>44638.071788645022</v>
      </c>
      <c r="T1228" s="3">
        <f>INDEX([1]非R能力!$H$9:$H$558,D1228)</f>
        <v>40344.730124990761</v>
      </c>
      <c r="U1228" s="3">
        <f>IF(E1228="小怪",0,IF(INDEX([1]非R能力!$FK$9:$FK$558,C1228)=0,0,10))</f>
        <v>0</v>
      </c>
      <c r="V1228" s="3">
        <f>IF(E1228="小怪",0,IF(INDEX([1]非R能力!$FH$9:$FH$558,C1228)=0,0,5000))</f>
        <v>0</v>
      </c>
      <c r="W1228" s="3">
        <f>HLOOKUP(W$5,[2]人物技能基础!$O$3:$Q$553,$C1228+1,0)</f>
        <v>3.637142857142857</v>
      </c>
      <c r="X1228" s="3">
        <f>HLOOKUP(X$5,[2]人物技能基础!$O$3:$Q$553,$C1228+1,0)</f>
        <v>2.0186428571428574</v>
      </c>
      <c r="Y1228" s="3">
        <f>HLOOKUP(Y$5,[2]人物技能基础!$O$3:$Q$553,$C1228+1,0)</f>
        <v>99.964285714285708</v>
      </c>
      <c r="Z1228" s="3">
        <f t="shared" si="115"/>
        <v>1090645</v>
      </c>
      <c r="AA1228" s="3">
        <f t="shared" si="116"/>
        <v>22066</v>
      </c>
      <c r="AB1228" s="3">
        <f t="shared" si="117"/>
        <v>0</v>
      </c>
      <c r="AC1228" s="3">
        <f t="shared" si="118"/>
        <v>44638</v>
      </c>
      <c r="AD1228" s="3">
        <f t="shared" si="119"/>
        <v>33770</v>
      </c>
    </row>
    <row r="1229" spans="1:30" x14ac:dyDescent="0.15">
      <c r="A1229" s="3">
        <v>1224</v>
      </c>
      <c r="B1229" s="3" t="str">
        <f t="shared" si="114"/>
        <v>关卡1224小怪</v>
      </c>
      <c r="C1229" s="3">
        <f>INDEX([3]关卡!$J$19:$J$2018,A1229)</f>
        <v>435</v>
      </c>
      <c r="D1229" s="3">
        <f>INDEX([3]关卡!$N$19:$N$2018,A1229)</f>
        <v>435</v>
      </c>
      <c r="E1229" s="3" t="s">
        <v>24</v>
      </c>
      <c r="F1229" s="3" t="s">
        <v>26</v>
      </c>
      <c r="G1229" s="3">
        <v>3</v>
      </c>
      <c r="H1229" s="3">
        <v>0</v>
      </c>
      <c r="I1229" s="3">
        <v>0</v>
      </c>
      <c r="J1229" s="4">
        <v>1</v>
      </c>
      <c r="K1229" s="4">
        <v>1</v>
      </c>
      <c r="L1229" s="4">
        <v>2</v>
      </c>
      <c r="M1229" s="3">
        <v>15</v>
      </c>
      <c r="N1229" s="3">
        <v>2</v>
      </c>
      <c r="O1229" s="3">
        <f>HLOOKUP(O$5,[1]非R能力!$B$8:$F$558,$C1229+1,0)</f>
        <v>1428850.5258857119</v>
      </c>
      <c r="P1229" s="3">
        <f>HLOOKUP(P$5,[1]非R能力!$B$8:$F$558,$C1229+1,0)</f>
        <v>205719.37830117741</v>
      </c>
      <c r="Q1229" s="3">
        <f>HLOOKUP(Q$5,[1]非R能力!$B$8:$F$558,$C1229+1,0)</f>
        <v>110586.36628901232</v>
      </c>
      <c r="R1229" s="3">
        <f>HLOOKUP(R$5,[1]非R能力!$B$8:$F$558,$C1229+1,0)</f>
        <v>33852.716277205371</v>
      </c>
      <c r="S1229" s="3">
        <f>HLOOKUP(S$5,[1]非R能力!$B$8:$F$558,$C1229+1,0)</f>
        <v>44729.765412198503</v>
      </c>
      <c r="T1229" s="3">
        <f>INDEX([1]非R能力!$H$9:$H$558,D1229)</f>
        <v>40571.504081005398</v>
      </c>
      <c r="U1229" s="3">
        <f>IF(E1229="小怪",0,IF(INDEX([1]非R能力!$FK$9:$FK$558,C1229)=0,0,10))</f>
        <v>0</v>
      </c>
      <c r="V1229" s="3">
        <f>IF(E1229="小怪",0,IF(INDEX([1]非R能力!$FH$9:$FH$558,C1229)=0,0,5000))</f>
        <v>0</v>
      </c>
      <c r="W1229" s="3">
        <f>HLOOKUP(W$5,[2]人物技能基础!$O$3:$Q$553,$C1229+1,0)</f>
        <v>3.637142857142857</v>
      </c>
      <c r="X1229" s="3">
        <f>HLOOKUP(X$5,[2]人物技能基础!$O$3:$Q$553,$C1229+1,0)</f>
        <v>2.0186428571428574</v>
      </c>
      <c r="Y1229" s="3">
        <f>HLOOKUP(Y$5,[2]人物技能基础!$O$3:$Q$553,$C1229+1,0)</f>
        <v>99.964285714285708</v>
      </c>
      <c r="Z1229" s="3">
        <f t="shared" si="115"/>
        <v>1094269</v>
      </c>
      <c r="AA1229" s="3">
        <f t="shared" si="116"/>
        <v>22117</v>
      </c>
      <c r="AB1229" s="3">
        <f t="shared" si="117"/>
        <v>0</v>
      </c>
      <c r="AC1229" s="3">
        <f t="shared" si="118"/>
        <v>44729</v>
      </c>
      <c r="AD1229" s="3">
        <f t="shared" si="119"/>
        <v>33852</v>
      </c>
    </row>
    <row r="1230" spans="1:30" x14ac:dyDescent="0.15">
      <c r="A1230" s="3">
        <v>1225</v>
      </c>
      <c r="B1230" s="3" t="str">
        <f t="shared" si="114"/>
        <v>关卡1225小怪</v>
      </c>
      <c r="C1230" s="3">
        <f>INDEX([3]关卡!$J$19:$J$2018,A1230)</f>
        <v>435</v>
      </c>
      <c r="D1230" s="3">
        <f>INDEX([3]关卡!$N$19:$N$2018,A1230)</f>
        <v>435</v>
      </c>
      <c r="E1230" s="3" t="s">
        <v>24</v>
      </c>
      <c r="F1230" s="3" t="s">
        <v>26</v>
      </c>
      <c r="G1230" s="3">
        <v>3</v>
      </c>
      <c r="H1230" s="3">
        <v>0</v>
      </c>
      <c r="I1230" s="3">
        <v>0</v>
      </c>
      <c r="J1230" s="4">
        <v>1</v>
      </c>
      <c r="K1230" s="4">
        <v>1</v>
      </c>
      <c r="L1230" s="4">
        <v>2</v>
      </c>
      <c r="M1230" s="3">
        <v>15</v>
      </c>
      <c r="N1230" s="3">
        <v>2</v>
      </c>
      <c r="O1230" s="3">
        <f>HLOOKUP(O$5,[1]非R能力!$B$8:$F$558,$C1230+1,0)</f>
        <v>1428850.5258857119</v>
      </c>
      <c r="P1230" s="3">
        <f>HLOOKUP(P$5,[1]非R能力!$B$8:$F$558,$C1230+1,0)</f>
        <v>205719.37830117741</v>
      </c>
      <c r="Q1230" s="3">
        <f>HLOOKUP(Q$5,[1]非R能力!$B$8:$F$558,$C1230+1,0)</f>
        <v>110586.36628901232</v>
      </c>
      <c r="R1230" s="3">
        <f>HLOOKUP(R$5,[1]非R能力!$B$8:$F$558,$C1230+1,0)</f>
        <v>33852.716277205371</v>
      </c>
      <c r="S1230" s="3">
        <f>HLOOKUP(S$5,[1]非R能力!$B$8:$F$558,$C1230+1,0)</f>
        <v>44729.765412198503</v>
      </c>
      <c r="T1230" s="3">
        <f>INDEX([1]非R能力!$H$9:$H$558,D1230)</f>
        <v>40571.504081005398</v>
      </c>
      <c r="U1230" s="3">
        <f>IF(E1230="小怪",0,IF(INDEX([1]非R能力!$FK$9:$FK$558,C1230)=0,0,10))</f>
        <v>0</v>
      </c>
      <c r="V1230" s="3">
        <f>IF(E1230="小怪",0,IF(INDEX([1]非R能力!$FH$9:$FH$558,C1230)=0,0,5000))</f>
        <v>0</v>
      </c>
      <c r="W1230" s="3">
        <f>HLOOKUP(W$5,[2]人物技能基础!$O$3:$Q$553,$C1230+1,0)</f>
        <v>3.637142857142857</v>
      </c>
      <c r="X1230" s="3">
        <f>HLOOKUP(X$5,[2]人物技能基础!$O$3:$Q$553,$C1230+1,0)</f>
        <v>2.0186428571428574</v>
      </c>
      <c r="Y1230" s="3">
        <f>HLOOKUP(Y$5,[2]人物技能基础!$O$3:$Q$553,$C1230+1,0)</f>
        <v>99.964285714285708</v>
      </c>
      <c r="Z1230" s="3">
        <f t="shared" si="115"/>
        <v>1094269</v>
      </c>
      <c r="AA1230" s="3">
        <f t="shared" si="116"/>
        <v>22117</v>
      </c>
      <c r="AB1230" s="3">
        <f t="shared" si="117"/>
        <v>0</v>
      </c>
      <c r="AC1230" s="3">
        <f t="shared" si="118"/>
        <v>44729</v>
      </c>
      <c r="AD1230" s="3">
        <f t="shared" si="119"/>
        <v>33852</v>
      </c>
    </row>
    <row r="1231" spans="1:30" x14ac:dyDescent="0.15">
      <c r="A1231" s="3">
        <v>1226</v>
      </c>
      <c r="B1231" s="3" t="str">
        <f t="shared" si="114"/>
        <v>关卡1226小怪</v>
      </c>
      <c r="C1231" s="3">
        <f>INDEX([3]关卡!$J$19:$J$2018,A1231)</f>
        <v>435</v>
      </c>
      <c r="D1231" s="3">
        <f>INDEX([3]关卡!$N$19:$N$2018,A1231)</f>
        <v>435</v>
      </c>
      <c r="E1231" s="3" t="s">
        <v>24</v>
      </c>
      <c r="F1231" s="3" t="s">
        <v>26</v>
      </c>
      <c r="G1231" s="3">
        <v>3</v>
      </c>
      <c r="H1231" s="3">
        <v>0</v>
      </c>
      <c r="I1231" s="3">
        <v>0</v>
      </c>
      <c r="J1231" s="4">
        <v>1</v>
      </c>
      <c r="K1231" s="4">
        <v>1</v>
      </c>
      <c r="L1231" s="4">
        <v>2</v>
      </c>
      <c r="M1231" s="3">
        <v>15</v>
      </c>
      <c r="N1231" s="3">
        <v>2</v>
      </c>
      <c r="O1231" s="3">
        <f>HLOOKUP(O$5,[1]非R能力!$B$8:$F$558,$C1231+1,0)</f>
        <v>1428850.5258857119</v>
      </c>
      <c r="P1231" s="3">
        <f>HLOOKUP(P$5,[1]非R能力!$B$8:$F$558,$C1231+1,0)</f>
        <v>205719.37830117741</v>
      </c>
      <c r="Q1231" s="3">
        <f>HLOOKUP(Q$5,[1]非R能力!$B$8:$F$558,$C1231+1,0)</f>
        <v>110586.36628901232</v>
      </c>
      <c r="R1231" s="3">
        <f>HLOOKUP(R$5,[1]非R能力!$B$8:$F$558,$C1231+1,0)</f>
        <v>33852.716277205371</v>
      </c>
      <c r="S1231" s="3">
        <f>HLOOKUP(S$5,[1]非R能力!$B$8:$F$558,$C1231+1,0)</f>
        <v>44729.765412198503</v>
      </c>
      <c r="T1231" s="3">
        <f>INDEX([1]非R能力!$H$9:$H$558,D1231)</f>
        <v>40571.504081005398</v>
      </c>
      <c r="U1231" s="3">
        <f>IF(E1231="小怪",0,IF(INDEX([1]非R能力!$FK$9:$FK$558,C1231)=0,0,10))</f>
        <v>0</v>
      </c>
      <c r="V1231" s="3">
        <f>IF(E1231="小怪",0,IF(INDEX([1]非R能力!$FH$9:$FH$558,C1231)=0,0,5000))</f>
        <v>0</v>
      </c>
      <c r="W1231" s="3">
        <f>HLOOKUP(W$5,[2]人物技能基础!$O$3:$Q$553,$C1231+1,0)</f>
        <v>3.637142857142857</v>
      </c>
      <c r="X1231" s="3">
        <f>HLOOKUP(X$5,[2]人物技能基础!$O$3:$Q$553,$C1231+1,0)</f>
        <v>2.0186428571428574</v>
      </c>
      <c r="Y1231" s="3">
        <f>HLOOKUP(Y$5,[2]人物技能基础!$O$3:$Q$553,$C1231+1,0)</f>
        <v>99.964285714285708</v>
      </c>
      <c r="Z1231" s="3">
        <f t="shared" si="115"/>
        <v>1094269</v>
      </c>
      <c r="AA1231" s="3">
        <f t="shared" si="116"/>
        <v>22117</v>
      </c>
      <c r="AB1231" s="3">
        <f t="shared" si="117"/>
        <v>0</v>
      </c>
      <c r="AC1231" s="3">
        <f t="shared" si="118"/>
        <v>44729</v>
      </c>
      <c r="AD1231" s="3">
        <f t="shared" si="119"/>
        <v>33852</v>
      </c>
    </row>
    <row r="1232" spans="1:30" x14ac:dyDescent="0.15">
      <c r="A1232" s="3">
        <v>1227</v>
      </c>
      <c r="B1232" s="3" t="str">
        <f t="shared" si="114"/>
        <v>关卡1227小怪</v>
      </c>
      <c r="C1232" s="3">
        <f>INDEX([3]关卡!$J$19:$J$2018,A1232)</f>
        <v>436</v>
      </c>
      <c r="D1232" s="3">
        <f>INDEX([3]关卡!$N$19:$N$2018,A1232)</f>
        <v>436</v>
      </c>
      <c r="E1232" s="3" t="s">
        <v>24</v>
      </c>
      <c r="F1232" s="3" t="s">
        <v>26</v>
      </c>
      <c r="G1232" s="3">
        <v>3</v>
      </c>
      <c r="H1232" s="3">
        <v>0</v>
      </c>
      <c r="I1232" s="3">
        <v>0</v>
      </c>
      <c r="J1232" s="4">
        <v>1</v>
      </c>
      <c r="K1232" s="4">
        <v>1</v>
      </c>
      <c r="L1232" s="4">
        <v>2</v>
      </c>
      <c r="M1232" s="3">
        <v>15</v>
      </c>
      <c r="N1232" s="3">
        <v>2</v>
      </c>
      <c r="O1232" s="3">
        <f>HLOOKUP(O$5,[1]非R能力!$B$8:$F$558,$C1232+1,0)</f>
        <v>1434685.9200821349</v>
      </c>
      <c r="P1232" s="3">
        <f>HLOOKUP(P$5,[1]非R能力!$B$8:$F$558,$C1232+1,0)</f>
        <v>206414.1017920115</v>
      </c>
      <c r="Q1232" s="3">
        <f>HLOOKUP(Q$5,[1]非R能力!$B$8:$F$558,$C1232+1,0)</f>
        <v>110859.1838453581</v>
      </c>
      <c r="R1232" s="3">
        <f>HLOOKUP(R$5,[1]非R能力!$B$8:$F$558,$C1232+1,0)</f>
        <v>33938.80624091834</v>
      </c>
      <c r="S1232" s="3">
        <f>HLOOKUP(S$5,[1]非R能力!$B$8:$F$558,$C1232+1,0)</f>
        <v>44844.878834431263</v>
      </c>
      <c r="T1232" s="3">
        <f>INDEX([1]非R能力!$H$9:$H$558,D1232)</f>
        <v>40799.295662448589</v>
      </c>
      <c r="U1232" s="3">
        <f>IF(E1232="小怪",0,IF(INDEX([1]非R能力!$FK$9:$FK$558,C1232)=0,0,10))</f>
        <v>0</v>
      </c>
      <c r="V1232" s="3">
        <f>IF(E1232="小怪",0,IF(INDEX([1]非R能力!$FH$9:$FH$558,C1232)=0,0,5000))</f>
        <v>0</v>
      </c>
      <c r="W1232" s="3">
        <f>HLOOKUP(W$5,[2]人物技能基础!$O$3:$Q$553,$C1232+1,0)</f>
        <v>3.637142857142857</v>
      </c>
      <c r="X1232" s="3">
        <f>HLOOKUP(X$5,[2]人物技能基础!$O$3:$Q$553,$C1232+1,0)</f>
        <v>2.0186428571428574</v>
      </c>
      <c r="Y1232" s="3">
        <f>HLOOKUP(Y$5,[2]人物技能基础!$O$3:$Q$553,$C1232+1,0)</f>
        <v>99.964285714285708</v>
      </c>
      <c r="Z1232" s="3">
        <f t="shared" si="115"/>
        <v>1098181</v>
      </c>
      <c r="AA1232" s="3">
        <f t="shared" si="116"/>
        <v>22171</v>
      </c>
      <c r="AB1232" s="3">
        <f t="shared" si="117"/>
        <v>0</v>
      </c>
      <c r="AC1232" s="3">
        <f t="shared" si="118"/>
        <v>44844</v>
      </c>
      <c r="AD1232" s="3">
        <f t="shared" si="119"/>
        <v>33938</v>
      </c>
    </row>
    <row r="1233" spans="1:30" x14ac:dyDescent="0.15">
      <c r="A1233" s="3">
        <v>1228</v>
      </c>
      <c r="B1233" s="3" t="str">
        <f t="shared" si="114"/>
        <v>关卡1228小怪</v>
      </c>
      <c r="C1233" s="3">
        <f>INDEX([3]关卡!$J$19:$J$2018,A1233)</f>
        <v>436</v>
      </c>
      <c r="D1233" s="3">
        <f>INDEX([3]关卡!$N$19:$N$2018,A1233)</f>
        <v>436</v>
      </c>
      <c r="E1233" s="3" t="s">
        <v>24</v>
      </c>
      <c r="F1233" s="3" t="s">
        <v>26</v>
      </c>
      <c r="G1233" s="3">
        <v>3</v>
      </c>
      <c r="H1233" s="3">
        <v>0</v>
      </c>
      <c r="I1233" s="3">
        <v>0</v>
      </c>
      <c r="J1233" s="4">
        <v>1</v>
      </c>
      <c r="K1233" s="4">
        <v>1</v>
      </c>
      <c r="L1233" s="4">
        <v>2</v>
      </c>
      <c r="M1233" s="3">
        <v>15</v>
      </c>
      <c r="N1233" s="3">
        <v>2</v>
      </c>
      <c r="O1233" s="3">
        <f>HLOOKUP(O$5,[1]非R能力!$B$8:$F$558,$C1233+1,0)</f>
        <v>1434685.9200821349</v>
      </c>
      <c r="P1233" s="3">
        <f>HLOOKUP(P$5,[1]非R能力!$B$8:$F$558,$C1233+1,0)</f>
        <v>206414.1017920115</v>
      </c>
      <c r="Q1233" s="3">
        <f>HLOOKUP(Q$5,[1]非R能力!$B$8:$F$558,$C1233+1,0)</f>
        <v>110859.1838453581</v>
      </c>
      <c r="R1233" s="3">
        <f>HLOOKUP(R$5,[1]非R能力!$B$8:$F$558,$C1233+1,0)</f>
        <v>33938.80624091834</v>
      </c>
      <c r="S1233" s="3">
        <f>HLOOKUP(S$5,[1]非R能力!$B$8:$F$558,$C1233+1,0)</f>
        <v>44844.878834431263</v>
      </c>
      <c r="T1233" s="3">
        <f>INDEX([1]非R能力!$H$9:$H$558,D1233)</f>
        <v>40799.295662448589</v>
      </c>
      <c r="U1233" s="3">
        <f>IF(E1233="小怪",0,IF(INDEX([1]非R能力!$FK$9:$FK$558,C1233)=0,0,10))</f>
        <v>0</v>
      </c>
      <c r="V1233" s="3">
        <f>IF(E1233="小怪",0,IF(INDEX([1]非R能力!$FH$9:$FH$558,C1233)=0,0,5000))</f>
        <v>0</v>
      </c>
      <c r="W1233" s="3">
        <f>HLOOKUP(W$5,[2]人物技能基础!$O$3:$Q$553,$C1233+1,0)</f>
        <v>3.637142857142857</v>
      </c>
      <c r="X1233" s="3">
        <f>HLOOKUP(X$5,[2]人物技能基础!$O$3:$Q$553,$C1233+1,0)</f>
        <v>2.0186428571428574</v>
      </c>
      <c r="Y1233" s="3">
        <f>HLOOKUP(Y$5,[2]人物技能基础!$O$3:$Q$553,$C1233+1,0)</f>
        <v>99.964285714285708</v>
      </c>
      <c r="Z1233" s="3">
        <f t="shared" si="115"/>
        <v>1098181</v>
      </c>
      <c r="AA1233" s="3">
        <f t="shared" si="116"/>
        <v>22171</v>
      </c>
      <c r="AB1233" s="3">
        <f t="shared" si="117"/>
        <v>0</v>
      </c>
      <c r="AC1233" s="3">
        <f t="shared" si="118"/>
        <v>44844</v>
      </c>
      <c r="AD1233" s="3">
        <f t="shared" si="119"/>
        <v>33938</v>
      </c>
    </row>
    <row r="1234" spans="1:30" x14ac:dyDescent="0.15">
      <c r="A1234" s="3">
        <v>1229</v>
      </c>
      <c r="B1234" s="3" t="str">
        <f t="shared" si="114"/>
        <v>关卡1229小怪</v>
      </c>
      <c r="C1234" s="3">
        <f>INDEX([3]关卡!$J$19:$J$2018,A1234)</f>
        <v>436</v>
      </c>
      <c r="D1234" s="3">
        <f>INDEX([3]关卡!$N$19:$N$2018,A1234)</f>
        <v>436</v>
      </c>
      <c r="E1234" s="3" t="s">
        <v>24</v>
      </c>
      <c r="F1234" s="3" t="s">
        <v>26</v>
      </c>
      <c r="G1234" s="3">
        <v>3</v>
      </c>
      <c r="H1234" s="3">
        <v>0</v>
      </c>
      <c r="I1234" s="3">
        <v>0</v>
      </c>
      <c r="J1234" s="4">
        <v>1</v>
      </c>
      <c r="K1234" s="4">
        <v>1</v>
      </c>
      <c r="L1234" s="4">
        <v>2</v>
      </c>
      <c r="M1234" s="3">
        <v>15</v>
      </c>
      <c r="N1234" s="3">
        <v>2</v>
      </c>
      <c r="O1234" s="3">
        <f>HLOOKUP(O$5,[1]非R能力!$B$8:$F$558,$C1234+1,0)</f>
        <v>1434685.9200821349</v>
      </c>
      <c r="P1234" s="3">
        <f>HLOOKUP(P$5,[1]非R能力!$B$8:$F$558,$C1234+1,0)</f>
        <v>206414.1017920115</v>
      </c>
      <c r="Q1234" s="3">
        <f>HLOOKUP(Q$5,[1]非R能力!$B$8:$F$558,$C1234+1,0)</f>
        <v>110859.1838453581</v>
      </c>
      <c r="R1234" s="3">
        <f>HLOOKUP(R$5,[1]非R能力!$B$8:$F$558,$C1234+1,0)</f>
        <v>33938.80624091834</v>
      </c>
      <c r="S1234" s="3">
        <f>HLOOKUP(S$5,[1]非R能力!$B$8:$F$558,$C1234+1,0)</f>
        <v>44844.878834431263</v>
      </c>
      <c r="T1234" s="3">
        <f>INDEX([1]非R能力!$H$9:$H$558,D1234)</f>
        <v>40799.295662448589</v>
      </c>
      <c r="U1234" s="3">
        <f>IF(E1234="小怪",0,IF(INDEX([1]非R能力!$FK$9:$FK$558,C1234)=0,0,10))</f>
        <v>0</v>
      </c>
      <c r="V1234" s="3">
        <f>IF(E1234="小怪",0,IF(INDEX([1]非R能力!$FH$9:$FH$558,C1234)=0,0,5000))</f>
        <v>0</v>
      </c>
      <c r="W1234" s="3">
        <f>HLOOKUP(W$5,[2]人物技能基础!$O$3:$Q$553,$C1234+1,0)</f>
        <v>3.637142857142857</v>
      </c>
      <c r="X1234" s="3">
        <f>HLOOKUP(X$5,[2]人物技能基础!$O$3:$Q$553,$C1234+1,0)</f>
        <v>2.0186428571428574</v>
      </c>
      <c r="Y1234" s="3">
        <f>HLOOKUP(Y$5,[2]人物技能基础!$O$3:$Q$553,$C1234+1,0)</f>
        <v>99.964285714285708</v>
      </c>
      <c r="Z1234" s="3">
        <f t="shared" si="115"/>
        <v>1098181</v>
      </c>
      <c r="AA1234" s="3">
        <f t="shared" si="116"/>
        <v>22171</v>
      </c>
      <c r="AB1234" s="3">
        <f t="shared" si="117"/>
        <v>0</v>
      </c>
      <c r="AC1234" s="3">
        <f t="shared" si="118"/>
        <v>44844</v>
      </c>
      <c r="AD1234" s="3">
        <f t="shared" si="119"/>
        <v>33938</v>
      </c>
    </row>
    <row r="1235" spans="1:30" x14ac:dyDescent="0.15">
      <c r="A1235" s="3">
        <v>1230</v>
      </c>
      <c r="B1235" s="3" t="str">
        <f t="shared" si="114"/>
        <v>关卡1230小怪</v>
      </c>
      <c r="C1235" s="3">
        <f>INDEX([3]关卡!$J$19:$J$2018,A1235)</f>
        <v>437</v>
      </c>
      <c r="D1235" s="3">
        <f>INDEX([3]关卡!$N$19:$N$2018,A1235)</f>
        <v>437</v>
      </c>
      <c r="E1235" s="3" t="s">
        <v>24</v>
      </c>
      <c r="F1235" s="3" t="s">
        <v>26</v>
      </c>
      <c r="G1235" s="3">
        <v>3</v>
      </c>
      <c r="H1235" s="3">
        <v>0</v>
      </c>
      <c r="I1235" s="3">
        <v>0</v>
      </c>
      <c r="J1235" s="4">
        <v>1</v>
      </c>
      <c r="K1235" s="4">
        <v>1</v>
      </c>
      <c r="L1235" s="4">
        <v>2</v>
      </c>
      <c r="M1235" s="3">
        <v>15</v>
      </c>
      <c r="N1235" s="3">
        <v>2</v>
      </c>
      <c r="O1235" s="3">
        <f>HLOOKUP(O$5,[1]非R能力!$B$8:$F$558,$C1235+1,0)</f>
        <v>1441198.2363832658</v>
      </c>
      <c r="P1235" s="3">
        <f>HLOOKUP(P$5,[1]非R能力!$B$8:$F$558,$C1235+1,0)</f>
        <v>207082.35630819696</v>
      </c>
      <c r="Q1235" s="3">
        <f>HLOOKUP(Q$5,[1]非R能力!$B$8:$F$558,$C1235+1,0)</f>
        <v>111116.66189020994</v>
      </c>
      <c r="R1235" s="3">
        <f>HLOOKUP(R$5,[1]非R能力!$B$8:$F$558,$C1235+1,0)</f>
        <v>34027.349995916775</v>
      </c>
      <c r="S1235" s="3">
        <f>HLOOKUP(S$5,[1]非R能力!$B$8:$F$558,$C1235+1,0)</f>
        <v>44948.134757020307</v>
      </c>
      <c r="T1235" s="3">
        <f>INDEX([1]非R能力!$H$9:$H$558,D1235)</f>
        <v>41028.108329928029</v>
      </c>
      <c r="U1235" s="3">
        <f>IF(E1235="小怪",0,IF(INDEX([1]非R能力!$FK$9:$FK$558,C1235)=0,0,10))</f>
        <v>0</v>
      </c>
      <c r="V1235" s="3">
        <f>IF(E1235="小怪",0,IF(INDEX([1]非R能力!$FH$9:$FH$558,C1235)=0,0,5000))</f>
        <v>0</v>
      </c>
      <c r="W1235" s="3">
        <f>HLOOKUP(W$5,[2]人物技能基础!$O$3:$Q$553,$C1235+1,0)</f>
        <v>3.637142857142857</v>
      </c>
      <c r="X1235" s="3">
        <f>HLOOKUP(X$5,[2]人物技能基础!$O$3:$Q$553,$C1235+1,0)</f>
        <v>2.0186428571428574</v>
      </c>
      <c r="Y1235" s="3">
        <f>HLOOKUP(Y$5,[2]人物技能基础!$O$3:$Q$553,$C1235+1,0)</f>
        <v>99.964285714285708</v>
      </c>
      <c r="Z1235" s="3">
        <f t="shared" si="115"/>
        <v>1101968</v>
      </c>
      <c r="AA1235" s="3">
        <f t="shared" si="116"/>
        <v>22223</v>
      </c>
      <c r="AB1235" s="3">
        <f t="shared" si="117"/>
        <v>0</v>
      </c>
      <c r="AC1235" s="3">
        <f t="shared" si="118"/>
        <v>44948</v>
      </c>
      <c r="AD1235" s="3">
        <f t="shared" si="119"/>
        <v>34027</v>
      </c>
    </row>
    <row r="1236" spans="1:30" x14ac:dyDescent="0.15">
      <c r="A1236" s="3">
        <v>1231</v>
      </c>
      <c r="B1236" s="3" t="str">
        <f t="shared" si="114"/>
        <v>关卡1231小怪</v>
      </c>
      <c r="C1236" s="3">
        <f>INDEX([3]关卡!$J$19:$J$2018,A1236)</f>
        <v>437</v>
      </c>
      <c r="D1236" s="3">
        <f>INDEX([3]关卡!$N$19:$N$2018,A1236)</f>
        <v>437</v>
      </c>
      <c r="E1236" s="3" t="s">
        <v>24</v>
      </c>
      <c r="F1236" s="3" t="s">
        <v>26</v>
      </c>
      <c r="G1236" s="3">
        <v>3</v>
      </c>
      <c r="H1236" s="3">
        <v>0</v>
      </c>
      <c r="I1236" s="3">
        <v>0</v>
      </c>
      <c r="J1236" s="4">
        <v>1</v>
      </c>
      <c r="K1236" s="4">
        <v>1</v>
      </c>
      <c r="L1236" s="4">
        <v>2</v>
      </c>
      <c r="M1236" s="3">
        <v>15</v>
      </c>
      <c r="N1236" s="3">
        <v>2</v>
      </c>
      <c r="O1236" s="3">
        <f>HLOOKUP(O$5,[1]非R能力!$B$8:$F$558,$C1236+1,0)</f>
        <v>1441198.2363832658</v>
      </c>
      <c r="P1236" s="3">
        <f>HLOOKUP(P$5,[1]非R能力!$B$8:$F$558,$C1236+1,0)</f>
        <v>207082.35630819696</v>
      </c>
      <c r="Q1236" s="3">
        <f>HLOOKUP(Q$5,[1]非R能力!$B$8:$F$558,$C1236+1,0)</f>
        <v>111116.66189020994</v>
      </c>
      <c r="R1236" s="3">
        <f>HLOOKUP(R$5,[1]非R能力!$B$8:$F$558,$C1236+1,0)</f>
        <v>34027.349995916775</v>
      </c>
      <c r="S1236" s="3">
        <f>HLOOKUP(S$5,[1]非R能力!$B$8:$F$558,$C1236+1,0)</f>
        <v>44948.134757020307</v>
      </c>
      <c r="T1236" s="3">
        <f>INDEX([1]非R能力!$H$9:$H$558,D1236)</f>
        <v>41028.108329928029</v>
      </c>
      <c r="U1236" s="3">
        <f>IF(E1236="小怪",0,IF(INDEX([1]非R能力!$FK$9:$FK$558,C1236)=0,0,10))</f>
        <v>0</v>
      </c>
      <c r="V1236" s="3">
        <f>IF(E1236="小怪",0,IF(INDEX([1]非R能力!$FH$9:$FH$558,C1236)=0,0,5000))</f>
        <v>0</v>
      </c>
      <c r="W1236" s="3">
        <f>HLOOKUP(W$5,[2]人物技能基础!$O$3:$Q$553,$C1236+1,0)</f>
        <v>3.637142857142857</v>
      </c>
      <c r="X1236" s="3">
        <f>HLOOKUP(X$5,[2]人物技能基础!$O$3:$Q$553,$C1236+1,0)</f>
        <v>2.0186428571428574</v>
      </c>
      <c r="Y1236" s="3">
        <f>HLOOKUP(Y$5,[2]人物技能基础!$O$3:$Q$553,$C1236+1,0)</f>
        <v>99.964285714285708</v>
      </c>
      <c r="Z1236" s="3">
        <f t="shared" si="115"/>
        <v>1101968</v>
      </c>
      <c r="AA1236" s="3">
        <f t="shared" si="116"/>
        <v>22223</v>
      </c>
      <c r="AB1236" s="3">
        <f t="shared" si="117"/>
        <v>0</v>
      </c>
      <c r="AC1236" s="3">
        <f t="shared" si="118"/>
        <v>44948</v>
      </c>
      <c r="AD1236" s="3">
        <f t="shared" si="119"/>
        <v>34027</v>
      </c>
    </row>
    <row r="1237" spans="1:30" x14ac:dyDescent="0.15">
      <c r="A1237" s="3">
        <v>1232</v>
      </c>
      <c r="B1237" s="3" t="str">
        <f t="shared" si="114"/>
        <v>关卡1232小怪</v>
      </c>
      <c r="C1237" s="3">
        <f>INDEX([3]关卡!$J$19:$J$2018,A1237)</f>
        <v>437</v>
      </c>
      <c r="D1237" s="3">
        <f>INDEX([3]关卡!$N$19:$N$2018,A1237)</f>
        <v>437</v>
      </c>
      <c r="E1237" s="3" t="s">
        <v>24</v>
      </c>
      <c r="F1237" s="3" t="s">
        <v>26</v>
      </c>
      <c r="G1237" s="3">
        <v>3</v>
      </c>
      <c r="H1237" s="3">
        <v>0</v>
      </c>
      <c r="I1237" s="3">
        <v>0</v>
      </c>
      <c r="J1237" s="4">
        <v>1</v>
      </c>
      <c r="K1237" s="4">
        <v>1</v>
      </c>
      <c r="L1237" s="4">
        <v>2</v>
      </c>
      <c r="M1237" s="3">
        <v>15</v>
      </c>
      <c r="N1237" s="3">
        <v>2</v>
      </c>
      <c r="O1237" s="3">
        <f>HLOOKUP(O$5,[1]非R能力!$B$8:$F$558,$C1237+1,0)</f>
        <v>1441198.2363832658</v>
      </c>
      <c r="P1237" s="3">
        <f>HLOOKUP(P$5,[1]非R能力!$B$8:$F$558,$C1237+1,0)</f>
        <v>207082.35630819696</v>
      </c>
      <c r="Q1237" s="3">
        <f>HLOOKUP(Q$5,[1]非R能力!$B$8:$F$558,$C1237+1,0)</f>
        <v>111116.66189020994</v>
      </c>
      <c r="R1237" s="3">
        <f>HLOOKUP(R$5,[1]非R能力!$B$8:$F$558,$C1237+1,0)</f>
        <v>34027.349995916775</v>
      </c>
      <c r="S1237" s="3">
        <f>HLOOKUP(S$5,[1]非R能力!$B$8:$F$558,$C1237+1,0)</f>
        <v>44948.134757020307</v>
      </c>
      <c r="T1237" s="3">
        <f>INDEX([1]非R能力!$H$9:$H$558,D1237)</f>
        <v>41028.108329928029</v>
      </c>
      <c r="U1237" s="3">
        <f>IF(E1237="小怪",0,IF(INDEX([1]非R能力!$FK$9:$FK$558,C1237)=0,0,10))</f>
        <v>0</v>
      </c>
      <c r="V1237" s="3">
        <f>IF(E1237="小怪",0,IF(INDEX([1]非R能力!$FH$9:$FH$558,C1237)=0,0,5000))</f>
        <v>0</v>
      </c>
      <c r="W1237" s="3">
        <f>HLOOKUP(W$5,[2]人物技能基础!$O$3:$Q$553,$C1237+1,0)</f>
        <v>3.637142857142857</v>
      </c>
      <c r="X1237" s="3">
        <f>HLOOKUP(X$5,[2]人物技能基础!$O$3:$Q$553,$C1237+1,0)</f>
        <v>2.0186428571428574</v>
      </c>
      <c r="Y1237" s="3">
        <f>HLOOKUP(Y$5,[2]人物技能基础!$O$3:$Q$553,$C1237+1,0)</f>
        <v>99.964285714285708</v>
      </c>
      <c r="Z1237" s="3">
        <f t="shared" si="115"/>
        <v>1101968</v>
      </c>
      <c r="AA1237" s="3">
        <f t="shared" si="116"/>
        <v>22223</v>
      </c>
      <c r="AB1237" s="3">
        <f t="shared" si="117"/>
        <v>0</v>
      </c>
      <c r="AC1237" s="3">
        <f t="shared" si="118"/>
        <v>44948</v>
      </c>
      <c r="AD1237" s="3">
        <f t="shared" si="119"/>
        <v>34027</v>
      </c>
    </row>
    <row r="1238" spans="1:30" x14ac:dyDescent="0.15">
      <c r="A1238" s="3">
        <v>1233</v>
      </c>
      <c r="B1238" s="3" t="str">
        <f t="shared" si="114"/>
        <v>关卡1233小怪</v>
      </c>
      <c r="C1238" s="3">
        <f>INDEX([3]关卡!$J$19:$J$2018,A1238)</f>
        <v>438</v>
      </c>
      <c r="D1238" s="3">
        <f>INDEX([3]关卡!$N$19:$N$2018,A1238)</f>
        <v>438</v>
      </c>
      <c r="E1238" s="3" t="s">
        <v>24</v>
      </c>
      <c r="F1238" s="3" t="s">
        <v>26</v>
      </c>
      <c r="G1238" s="3">
        <v>3</v>
      </c>
      <c r="H1238" s="3">
        <v>0</v>
      </c>
      <c r="I1238" s="3">
        <v>0</v>
      </c>
      <c r="J1238" s="4">
        <v>1</v>
      </c>
      <c r="K1238" s="4">
        <v>1</v>
      </c>
      <c r="L1238" s="4">
        <v>2</v>
      </c>
      <c r="M1238" s="3">
        <v>15</v>
      </c>
      <c r="N1238" s="3">
        <v>2</v>
      </c>
      <c r="O1238" s="3">
        <f>HLOOKUP(O$5,[1]非R能力!$B$8:$F$558,$C1238+1,0)</f>
        <v>1446824.7575959573</v>
      </c>
      <c r="P1238" s="3">
        <f>HLOOKUP(P$5,[1]非R能力!$B$8:$F$558,$C1238+1,0)</f>
        <v>207726.05007900522</v>
      </c>
      <c r="Q1238" s="3">
        <f>HLOOKUP(Q$5,[1]非R能力!$B$8:$F$558,$C1238+1,0)</f>
        <v>111365.83615494624</v>
      </c>
      <c r="R1238" s="3">
        <f>HLOOKUP(R$5,[1]非R能力!$B$8:$F$558,$C1238+1,0)</f>
        <v>34109.986926825724</v>
      </c>
      <c r="S1238" s="3">
        <f>HLOOKUP(S$5,[1]非R能力!$B$8:$F$558,$C1238+1,0)</f>
        <v>45040.79945920864</v>
      </c>
      <c r="T1238" s="3">
        <f>INDEX([1]非R能力!$H$9:$H$558,D1238)</f>
        <v>41257.945550198121</v>
      </c>
      <c r="U1238" s="3">
        <f>IF(E1238="小怪",0,IF(INDEX([1]非R能力!$FK$9:$FK$558,C1238)=0,0,10))</f>
        <v>0</v>
      </c>
      <c r="V1238" s="3">
        <f>IF(E1238="小怪",0,IF(INDEX([1]非R能力!$FH$9:$FH$558,C1238)=0,0,5000))</f>
        <v>0</v>
      </c>
      <c r="W1238" s="3">
        <f>HLOOKUP(W$5,[2]人物技能基础!$O$3:$Q$553,$C1238+1,0)</f>
        <v>3.637142857142857</v>
      </c>
      <c r="X1238" s="3">
        <f>HLOOKUP(X$5,[2]人物技能基础!$O$3:$Q$553,$C1238+1,0)</f>
        <v>2.0186428571428574</v>
      </c>
      <c r="Y1238" s="3">
        <f>HLOOKUP(Y$5,[2]人物技能基础!$O$3:$Q$553,$C1238+1,0)</f>
        <v>99.964285714285708</v>
      </c>
      <c r="Z1238" s="3">
        <f t="shared" si="115"/>
        <v>1105638</v>
      </c>
      <c r="AA1238" s="3">
        <f t="shared" si="116"/>
        <v>22273</v>
      </c>
      <c r="AB1238" s="3">
        <f t="shared" si="117"/>
        <v>0</v>
      </c>
      <c r="AC1238" s="3">
        <f t="shared" si="118"/>
        <v>45040</v>
      </c>
      <c r="AD1238" s="3">
        <f t="shared" si="119"/>
        <v>34109</v>
      </c>
    </row>
    <row r="1239" spans="1:30" x14ac:dyDescent="0.15">
      <c r="A1239" s="3">
        <v>1234</v>
      </c>
      <c r="B1239" s="3" t="str">
        <f t="shared" si="114"/>
        <v>关卡1234小怪</v>
      </c>
      <c r="C1239" s="3">
        <f>INDEX([3]关卡!$J$19:$J$2018,A1239)</f>
        <v>438</v>
      </c>
      <c r="D1239" s="3">
        <f>INDEX([3]关卡!$N$19:$N$2018,A1239)</f>
        <v>438</v>
      </c>
      <c r="E1239" s="3" t="s">
        <v>24</v>
      </c>
      <c r="F1239" s="3" t="s">
        <v>26</v>
      </c>
      <c r="G1239" s="3">
        <v>3</v>
      </c>
      <c r="H1239" s="3">
        <v>0</v>
      </c>
      <c r="I1239" s="3">
        <v>0</v>
      </c>
      <c r="J1239" s="4">
        <v>1</v>
      </c>
      <c r="K1239" s="4">
        <v>1</v>
      </c>
      <c r="L1239" s="4">
        <v>2</v>
      </c>
      <c r="M1239" s="3">
        <v>15</v>
      </c>
      <c r="N1239" s="3">
        <v>2</v>
      </c>
      <c r="O1239" s="3">
        <f>HLOOKUP(O$5,[1]非R能力!$B$8:$F$558,$C1239+1,0)</f>
        <v>1446824.7575959573</v>
      </c>
      <c r="P1239" s="3">
        <f>HLOOKUP(P$5,[1]非R能力!$B$8:$F$558,$C1239+1,0)</f>
        <v>207726.05007900522</v>
      </c>
      <c r="Q1239" s="3">
        <f>HLOOKUP(Q$5,[1]非R能力!$B$8:$F$558,$C1239+1,0)</f>
        <v>111365.83615494624</v>
      </c>
      <c r="R1239" s="3">
        <f>HLOOKUP(R$5,[1]非R能力!$B$8:$F$558,$C1239+1,0)</f>
        <v>34109.986926825724</v>
      </c>
      <c r="S1239" s="3">
        <f>HLOOKUP(S$5,[1]非R能力!$B$8:$F$558,$C1239+1,0)</f>
        <v>45040.79945920864</v>
      </c>
      <c r="T1239" s="3">
        <f>INDEX([1]非R能力!$H$9:$H$558,D1239)</f>
        <v>41257.945550198121</v>
      </c>
      <c r="U1239" s="3">
        <f>IF(E1239="小怪",0,IF(INDEX([1]非R能力!$FK$9:$FK$558,C1239)=0,0,10))</f>
        <v>0</v>
      </c>
      <c r="V1239" s="3">
        <f>IF(E1239="小怪",0,IF(INDEX([1]非R能力!$FH$9:$FH$558,C1239)=0,0,5000))</f>
        <v>0</v>
      </c>
      <c r="W1239" s="3">
        <f>HLOOKUP(W$5,[2]人物技能基础!$O$3:$Q$553,$C1239+1,0)</f>
        <v>3.637142857142857</v>
      </c>
      <c r="X1239" s="3">
        <f>HLOOKUP(X$5,[2]人物技能基础!$O$3:$Q$553,$C1239+1,0)</f>
        <v>2.0186428571428574</v>
      </c>
      <c r="Y1239" s="3">
        <f>HLOOKUP(Y$5,[2]人物技能基础!$O$3:$Q$553,$C1239+1,0)</f>
        <v>99.964285714285708</v>
      </c>
      <c r="Z1239" s="3">
        <f t="shared" si="115"/>
        <v>1105638</v>
      </c>
      <c r="AA1239" s="3">
        <f t="shared" si="116"/>
        <v>22273</v>
      </c>
      <c r="AB1239" s="3">
        <f t="shared" si="117"/>
        <v>0</v>
      </c>
      <c r="AC1239" s="3">
        <f t="shared" si="118"/>
        <v>45040</v>
      </c>
      <c r="AD1239" s="3">
        <f t="shared" si="119"/>
        <v>34109</v>
      </c>
    </row>
    <row r="1240" spans="1:30" x14ac:dyDescent="0.15">
      <c r="A1240" s="3">
        <v>1235</v>
      </c>
      <c r="B1240" s="3" t="str">
        <f t="shared" si="114"/>
        <v>关卡1235小怪</v>
      </c>
      <c r="C1240" s="3">
        <f>INDEX([3]关卡!$J$19:$J$2018,A1240)</f>
        <v>438</v>
      </c>
      <c r="D1240" s="3">
        <f>INDEX([3]关卡!$N$19:$N$2018,A1240)</f>
        <v>438</v>
      </c>
      <c r="E1240" s="3" t="s">
        <v>24</v>
      </c>
      <c r="F1240" s="3" t="s">
        <v>26</v>
      </c>
      <c r="G1240" s="3">
        <v>3</v>
      </c>
      <c r="H1240" s="3">
        <v>0</v>
      </c>
      <c r="I1240" s="3">
        <v>0</v>
      </c>
      <c r="J1240" s="4">
        <v>1</v>
      </c>
      <c r="K1240" s="4">
        <v>1</v>
      </c>
      <c r="L1240" s="4">
        <v>2</v>
      </c>
      <c r="M1240" s="3">
        <v>15</v>
      </c>
      <c r="N1240" s="3">
        <v>2</v>
      </c>
      <c r="O1240" s="3">
        <f>HLOOKUP(O$5,[1]非R能力!$B$8:$F$558,$C1240+1,0)</f>
        <v>1446824.7575959573</v>
      </c>
      <c r="P1240" s="3">
        <f>HLOOKUP(P$5,[1]非R能力!$B$8:$F$558,$C1240+1,0)</f>
        <v>207726.05007900522</v>
      </c>
      <c r="Q1240" s="3">
        <f>HLOOKUP(Q$5,[1]非R能力!$B$8:$F$558,$C1240+1,0)</f>
        <v>111365.83615494624</v>
      </c>
      <c r="R1240" s="3">
        <f>HLOOKUP(R$5,[1]非R能力!$B$8:$F$558,$C1240+1,0)</f>
        <v>34109.986926825724</v>
      </c>
      <c r="S1240" s="3">
        <f>HLOOKUP(S$5,[1]非R能力!$B$8:$F$558,$C1240+1,0)</f>
        <v>45040.79945920864</v>
      </c>
      <c r="T1240" s="3">
        <f>INDEX([1]非R能力!$H$9:$H$558,D1240)</f>
        <v>41257.945550198121</v>
      </c>
      <c r="U1240" s="3">
        <f>IF(E1240="小怪",0,IF(INDEX([1]非R能力!$FK$9:$FK$558,C1240)=0,0,10))</f>
        <v>0</v>
      </c>
      <c r="V1240" s="3">
        <f>IF(E1240="小怪",0,IF(INDEX([1]非R能力!$FH$9:$FH$558,C1240)=0,0,5000))</f>
        <v>0</v>
      </c>
      <c r="W1240" s="3">
        <f>HLOOKUP(W$5,[2]人物技能基础!$O$3:$Q$553,$C1240+1,0)</f>
        <v>3.637142857142857</v>
      </c>
      <c r="X1240" s="3">
        <f>HLOOKUP(X$5,[2]人物技能基础!$O$3:$Q$553,$C1240+1,0)</f>
        <v>2.0186428571428574</v>
      </c>
      <c r="Y1240" s="3">
        <f>HLOOKUP(Y$5,[2]人物技能基础!$O$3:$Q$553,$C1240+1,0)</f>
        <v>99.964285714285708</v>
      </c>
      <c r="Z1240" s="3">
        <f t="shared" si="115"/>
        <v>1105638</v>
      </c>
      <c r="AA1240" s="3">
        <f t="shared" si="116"/>
        <v>22273</v>
      </c>
      <c r="AB1240" s="3">
        <f t="shared" si="117"/>
        <v>0</v>
      </c>
      <c r="AC1240" s="3">
        <f t="shared" si="118"/>
        <v>45040</v>
      </c>
      <c r="AD1240" s="3">
        <f t="shared" si="119"/>
        <v>34109</v>
      </c>
    </row>
    <row r="1241" spans="1:30" x14ac:dyDescent="0.15">
      <c r="A1241" s="3">
        <v>1236</v>
      </c>
      <c r="B1241" s="3" t="str">
        <f t="shared" si="114"/>
        <v>关卡1236小怪</v>
      </c>
      <c r="C1241" s="3">
        <f>INDEX([3]关卡!$J$19:$J$2018,A1241)</f>
        <v>439</v>
      </c>
      <c r="D1241" s="3">
        <f>INDEX([3]关卡!$N$19:$N$2018,A1241)</f>
        <v>439</v>
      </c>
      <c r="E1241" s="3" t="s">
        <v>24</v>
      </c>
      <c r="F1241" s="3" t="s">
        <v>26</v>
      </c>
      <c r="G1241" s="3">
        <v>3</v>
      </c>
      <c r="H1241" s="3">
        <v>0</v>
      </c>
      <c r="I1241" s="3">
        <v>0</v>
      </c>
      <c r="J1241" s="4">
        <v>1</v>
      </c>
      <c r="K1241" s="4">
        <v>1</v>
      </c>
      <c r="L1241" s="4">
        <v>2</v>
      </c>
      <c r="M1241" s="3">
        <v>15</v>
      </c>
      <c r="N1241" s="3">
        <v>2</v>
      </c>
      <c r="O1241" s="3">
        <f>HLOOKUP(O$5,[1]非R能力!$B$8:$F$558,$C1241+1,0)</f>
        <v>1452464.5496689787</v>
      </c>
      <c r="P1241" s="3">
        <f>HLOOKUP(P$5,[1]非R能力!$B$8:$F$558,$C1241+1,0)</f>
        <v>208371.12073811924</v>
      </c>
      <c r="Q1241" s="3">
        <f>HLOOKUP(Q$5,[1]非R能力!$B$8:$F$558,$C1241+1,0)</f>
        <v>111615.33469961157</v>
      </c>
      <c r="R1241" s="3">
        <f>HLOOKUP(R$5,[1]非R能力!$B$8:$F$558,$C1241+1,0)</f>
        <v>34192.76348839447</v>
      </c>
      <c r="S1241" s="3">
        <f>HLOOKUP(S$5,[1]非R能力!$B$8:$F$558,$C1241+1,0)</f>
        <v>45133.640389866909</v>
      </c>
      <c r="T1241" s="3">
        <f>INDEX([1]非R能力!$H$9:$H$558,D1241)</f>
        <v>41488.810796160011</v>
      </c>
      <c r="U1241" s="3">
        <f>IF(E1241="小怪",0,IF(INDEX([1]非R能力!$FK$9:$FK$558,C1241)=0,0,10))</f>
        <v>0</v>
      </c>
      <c r="V1241" s="3">
        <f>IF(E1241="小怪",0,IF(INDEX([1]非R能力!$FH$9:$FH$558,C1241)=0,0,5000))</f>
        <v>0</v>
      </c>
      <c r="W1241" s="3">
        <f>HLOOKUP(W$5,[2]人物技能基础!$O$3:$Q$553,$C1241+1,0)</f>
        <v>3.637142857142857</v>
      </c>
      <c r="X1241" s="3">
        <f>HLOOKUP(X$5,[2]人物技能基础!$O$3:$Q$553,$C1241+1,0)</f>
        <v>2.0186428571428574</v>
      </c>
      <c r="Y1241" s="3">
        <f>HLOOKUP(Y$5,[2]人物技能基础!$O$3:$Q$553,$C1241+1,0)</f>
        <v>99.964285714285708</v>
      </c>
      <c r="Z1241" s="3">
        <f t="shared" si="115"/>
        <v>1109317</v>
      </c>
      <c r="AA1241" s="3">
        <f t="shared" si="116"/>
        <v>22323</v>
      </c>
      <c r="AB1241" s="3">
        <f t="shared" si="117"/>
        <v>0</v>
      </c>
      <c r="AC1241" s="3">
        <f t="shared" si="118"/>
        <v>45133</v>
      </c>
      <c r="AD1241" s="3">
        <f t="shared" si="119"/>
        <v>34192</v>
      </c>
    </row>
    <row r="1242" spans="1:30" x14ac:dyDescent="0.15">
      <c r="A1242" s="3">
        <v>1237</v>
      </c>
      <c r="B1242" s="3" t="str">
        <f t="shared" si="114"/>
        <v>关卡1237小怪</v>
      </c>
      <c r="C1242" s="3">
        <f>INDEX([3]关卡!$J$19:$J$2018,A1242)</f>
        <v>439</v>
      </c>
      <c r="D1242" s="3">
        <f>INDEX([3]关卡!$N$19:$N$2018,A1242)</f>
        <v>439</v>
      </c>
      <c r="E1242" s="3" t="s">
        <v>24</v>
      </c>
      <c r="F1242" s="3" t="s">
        <v>26</v>
      </c>
      <c r="G1242" s="3">
        <v>3</v>
      </c>
      <c r="H1242" s="3">
        <v>0</v>
      </c>
      <c r="I1242" s="3">
        <v>0</v>
      </c>
      <c r="J1242" s="4">
        <v>1</v>
      </c>
      <c r="K1242" s="4">
        <v>1</v>
      </c>
      <c r="L1242" s="4">
        <v>2</v>
      </c>
      <c r="M1242" s="3">
        <v>15</v>
      </c>
      <c r="N1242" s="3">
        <v>2</v>
      </c>
      <c r="O1242" s="3">
        <f>HLOOKUP(O$5,[1]非R能力!$B$8:$F$558,$C1242+1,0)</f>
        <v>1452464.5496689787</v>
      </c>
      <c r="P1242" s="3">
        <f>HLOOKUP(P$5,[1]非R能力!$B$8:$F$558,$C1242+1,0)</f>
        <v>208371.12073811924</v>
      </c>
      <c r="Q1242" s="3">
        <f>HLOOKUP(Q$5,[1]非R能力!$B$8:$F$558,$C1242+1,0)</f>
        <v>111615.33469961157</v>
      </c>
      <c r="R1242" s="3">
        <f>HLOOKUP(R$5,[1]非R能力!$B$8:$F$558,$C1242+1,0)</f>
        <v>34192.76348839447</v>
      </c>
      <c r="S1242" s="3">
        <f>HLOOKUP(S$5,[1]非R能力!$B$8:$F$558,$C1242+1,0)</f>
        <v>45133.640389866909</v>
      </c>
      <c r="T1242" s="3">
        <f>INDEX([1]非R能力!$H$9:$H$558,D1242)</f>
        <v>41488.810796160011</v>
      </c>
      <c r="U1242" s="3">
        <f>IF(E1242="小怪",0,IF(INDEX([1]非R能力!$FK$9:$FK$558,C1242)=0,0,10))</f>
        <v>0</v>
      </c>
      <c r="V1242" s="3">
        <f>IF(E1242="小怪",0,IF(INDEX([1]非R能力!$FH$9:$FH$558,C1242)=0,0,5000))</f>
        <v>0</v>
      </c>
      <c r="W1242" s="3">
        <f>HLOOKUP(W$5,[2]人物技能基础!$O$3:$Q$553,$C1242+1,0)</f>
        <v>3.637142857142857</v>
      </c>
      <c r="X1242" s="3">
        <f>HLOOKUP(X$5,[2]人物技能基础!$O$3:$Q$553,$C1242+1,0)</f>
        <v>2.0186428571428574</v>
      </c>
      <c r="Y1242" s="3">
        <f>HLOOKUP(Y$5,[2]人物技能基础!$O$3:$Q$553,$C1242+1,0)</f>
        <v>99.964285714285708</v>
      </c>
      <c r="Z1242" s="3">
        <f t="shared" si="115"/>
        <v>1109317</v>
      </c>
      <c r="AA1242" s="3">
        <f t="shared" si="116"/>
        <v>22323</v>
      </c>
      <c r="AB1242" s="3">
        <f t="shared" si="117"/>
        <v>0</v>
      </c>
      <c r="AC1242" s="3">
        <f t="shared" si="118"/>
        <v>45133</v>
      </c>
      <c r="AD1242" s="3">
        <f t="shared" si="119"/>
        <v>34192</v>
      </c>
    </row>
    <row r="1243" spans="1:30" x14ac:dyDescent="0.15">
      <c r="A1243" s="3">
        <v>1238</v>
      </c>
      <c r="B1243" s="3" t="str">
        <f t="shared" si="114"/>
        <v>关卡1238小怪</v>
      </c>
      <c r="C1243" s="3">
        <f>INDEX([3]关卡!$J$19:$J$2018,A1243)</f>
        <v>439</v>
      </c>
      <c r="D1243" s="3">
        <f>INDEX([3]关卡!$N$19:$N$2018,A1243)</f>
        <v>439</v>
      </c>
      <c r="E1243" s="3" t="s">
        <v>24</v>
      </c>
      <c r="F1243" s="3" t="s">
        <v>26</v>
      </c>
      <c r="G1243" s="3">
        <v>3</v>
      </c>
      <c r="H1243" s="3">
        <v>0</v>
      </c>
      <c r="I1243" s="3">
        <v>0</v>
      </c>
      <c r="J1243" s="4">
        <v>1</v>
      </c>
      <c r="K1243" s="4">
        <v>1</v>
      </c>
      <c r="L1243" s="4">
        <v>2</v>
      </c>
      <c r="M1243" s="3">
        <v>15</v>
      </c>
      <c r="N1243" s="3">
        <v>2</v>
      </c>
      <c r="O1243" s="3">
        <f>HLOOKUP(O$5,[1]非R能力!$B$8:$F$558,$C1243+1,0)</f>
        <v>1452464.5496689787</v>
      </c>
      <c r="P1243" s="3">
        <f>HLOOKUP(P$5,[1]非R能力!$B$8:$F$558,$C1243+1,0)</f>
        <v>208371.12073811924</v>
      </c>
      <c r="Q1243" s="3">
        <f>HLOOKUP(Q$5,[1]非R能力!$B$8:$F$558,$C1243+1,0)</f>
        <v>111615.33469961157</v>
      </c>
      <c r="R1243" s="3">
        <f>HLOOKUP(R$5,[1]非R能力!$B$8:$F$558,$C1243+1,0)</f>
        <v>34192.76348839447</v>
      </c>
      <c r="S1243" s="3">
        <f>HLOOKUP(S$5,[1]非R能力!$B$8:$F$558,$C1243+1,0)</f>
        <v>45133.640389866909</v>
      </c>
      <c r="T1243" s="3">
        <f>INDEX([1]非R能力!$H$9:$H$558,D1243)</f>
        <v>41488.810796160011</v>
      </c>
      <c r="U1243" s="3">
        <f>IF(E1243="小怪",0,IF(INDEX([1]非R能力!$FK$9:$FK$558,C1243)=0,0,10))</f>
        <v>0</v>
      </c>
      <c r="V1243" s="3">
        <f>IF(E1243="小怪",0,IF(INDEX([1]非R能力!$FH$9:$FH$558,C1243)=0,0,5000))</f>
        <v>0</v>
      </c>
      <c r="W1243" s="3">
        <f>HLOOKUP(W$5,[2]人物技能基础!$O$3:$Q$553,$C1243+1,0)</f>
        <v>3.637142857142857</v>
      </c>
      <c r="X1243" s="3">
        <f>HLOOKUP(X$5,[2]人物技能基础!$O$3:$Q$553,$C1243+1,0)</f>
        <v>2.0186428571428574</v>
      </c>
      <c r="Y1243" s="3">
        <f>HLOOKUP(Y$5,[2]人物技能基础!$O$3:$Q$553,$C1243+1,0)</f>
        <v>99.964285714285708</v>
      </c>
      <c r="Z1243" s="3">
        <f t="shared" si="115"/>
        <v>1109317</v>
      </c>
      <c r="AA1243" s="3">
        <f t="shared" si="116"/>
        <v>22323</v>
      </c>
      <c r="AB1243" s="3">
        <f t="shared" si="117"/>
        <v>0</v>
      </c>
      <c r="AC1243" s="3">
        <f t="shared" si="118"/>
        <v>45133</v>
      </c>
      <c r="AD1243" s="3">
        <f t="shared" si="119"/>
        <v>34192</v>
      </c>
    </row>
    <row r="1244" spans="1:30" x14ac:dyDescent="0.15">
      <c r="A1244" s="3">
        <v>1239</v>
      </c>
      <c r="B1244" s="3" t="str">
        <f t="shared" si="114"/>
        <v>关卡1239小怪</v>
      </c>
      <c r="C1244" s="3">
        <f>INDEX([3]关卡!$J$19:$J$2018,A1244)</f>
        <v>440</v>
      </c>
      <c r="D1244" s="3">
        <f>INDEX([3]关卡!$N$19:$N$2018,A1244)</f>
        <v>440</v>
      </c>
      <c r="E1244" s="3" t="s">
        <v>24</v>
      </c>
      <c r="F1244" s="3" t="s">
        <v>26</v>
      </c>
      <c r="G1244" s="3">
        <v>3</v>
      </c>
      <c r="H1244" s="3">
        <v>0</v>
      </c>
      <c r="I1244" s="3">
        <v>0</v>
      </c>
      <c r="J1244" s="4">
        <v>1</v>
      </c>
      <c r="K1244" s="4">
        <v>1</v>
      </c>
      <c r="L1244" s="4">
        <v>2</v>
      </c>
      <c r="M1244" s="3">
        <v>15</v>
      </c>
      <c r="N1244" s="3">
        <v>2</v>
      </c>
      <c r="O1244" s="3">
        <f>HLOOKUP(O$5,[1]非R能力!$B$8:$F$558,$C1244+1,0)</f>
        <v>1458109.7128389841</v>
      </c>
      <c r="P1244" s="3">
        <f>HLOOKUP(P$5,[1]非R能力!$B$8:$F$558,$C1244+1,0)</f>
        <v>209064.96623831347</v>
      </c>
      <c r="Q1244" s="3">
        <f>HLOOKUP(Q$5,[1]非R能力!$B$8:$F$558,$C1244+1,0)</f>
        <v>111884.60893537411</v>
      </c>
      <c r="R1244" s="3">
        <f>HLOOKUP(R$5,[1]非R能力!$B$8:$F$558,$C1244+1,0)</f>
        <v>34279.23063372208</v>
      </c>
      <c r="S1244" s="3">
        <f>HLOOKUP(S$5,[1]非R能力!$B$8:$F$558,$C1244+1,0)</f>
        <v>45249.240535381068</v>
      </c>
      <c r="T1244" s="3">
        <f>INDEX([1]非R能力!$H$9:$H$558,D1244)</f>
        <v>41720.707546861559</v>
      </c>
      <c r="U1244" s="3">
        <f>IF(E1244="小怪",0,IF(INDEX([1]非R能力!$FK$9:$FK$558,C1244)=0,0,10))</f>
        <v>0</v>
      </c>
      <c r="V1244" s="3">
        <f>IF(E1244="小怪",0,IF(INDEX([1]非R能力!$FH$9:$FH$558,C1244)=0,0,5000))</f>
        <v>0</v>
      </c>
      <c r="W1244" s="3">
        <f>HLOOKUP(W$5,[2]人物技能基础!$O$3:$Q$553,$C1244+1,0)</f>
        <v>3.637142857142857</v>
      </c>
      <c r="X1244" s="3">
        <f>HLOOKUP(X$5,[2]人物技能基础!$O$3:$Q$553,$C1244+1,0)</f>
        <v>2.0186428571428574</v>
      </c>
      <c r="Y1244" s="3">
        <f>HLOOKUP(Y$5,[2]人物技能基础!$O$3:$Q$553,$C1244+1,0)</f>
        <v>99.964285714285708</v>
      </c>
      <c r="Z1244" s="3">
        <f t="shared" si="115"/>
        <v>1113235</v>
      </c>
      <c r="AA1244" s="3">
        <f t="shared" si="116"/>
        <v>22376</v>
      </c>
      <c r="AB1244" s="3">
        <f t="shared" si="117"/>
        <v>0</v>
      </c>
      <c r="AC1244" s="3">
        <f t="shared" si="118"/>
        <v>45249</v>
      </c>
      <c r="AD1244" s="3">
        <f t="shared" si="119"/>
        <v>34279</v>
      </c>
    </row>
    <row r="1245" spans="1:30" x14ac:dyDescent="0.15">
      <c r="A1245" s="3">
        <v>1240</v>
      </c>
      <c r="B1245" s="3" t="str">
        <f t="shared" si="114"/>
        <v>关卡1240小怪</v>
      </c>
      <c r="C1245" s="3">
        <f>INDEX([3]关卡!$J$19:$J$2018,A1245)</f>
        <v>440</v>
      </c>
      <c r="D1245" s="3">
        <f>INDEX([3]关卡!$N$19:$N$2018,A1245)</f>
        <v>440</v>
      </c>
      <c r="E1245" s="3" t="s">
        <v>24</v>
      </c>
      <c r="F1245" s="3" t="s">
        <v>26</v>
      </c>
      <c r="G1245" s="3">
        <v>3</v>
      </c>
      <c r="H1245" s="3">
        <v>0</v>
      </c>
      <c r="I1245" s="3">
        <v>0</v>
      </c>
      <c r="J1245" s="4">
        <v>1</v>
      </c>
      <c r="K1245" s="4">
        <v>1</v>
      </c>
      <c r="L1245" s="4">
        <v>2</v>
      </c>
      <c r="M1245" s="3">
        <v>15</v>
      </c>
      <c r="N1245" s="3">
        <v>2</v>
      </c>
      <c r="O1245" s="3">
        <f>HLOOKUP(O$5,[1]非R能力!$B$8:$F$558,$C1245+1,0)</f>
        <v>1458109.7128389841</v>
      </c>
      <c r="P1245" s="3">
        <f>HLOOKUP(P$5,[1]非R能力!$B$8:$F$558,$C1245+1,0)</f>
        <v>209064.96623831347</v>
      </c>
      <c r="Q1245" s="3">
        <f>HLOOKUP(Q$5,[1]非R能力!$B$8:$F$558,$C1245+1,0)</f>
        <v>111884.60893537411</v>
      </c>
      <c r="R1245" s="3">
        <f>HLOOKUP(R$5,[1]非R能力!$B$8:$F$558,$C1245+1,0)</f>
        <v>34279.23063372208</v>
      </c>
      <c r="S1245" s="3">
        <f>HLOOKUP(S$5,[1]非R能力!$B$8:$F$558,$C1245+1,0)</f>
        <v>45249.240535381068</v>
      </c>
      <c r="T1245" s="3">
        <f>INDEX([1]非R能力!$H$9:$H$558,D1245)</f>
        <v>41720.707546861559</v>
      </c>
      <c r="U1245" s="3">
        <f>IF(E1245="小怪",0,IF(INDEX([1]非R能力!$FK$9:$FK$558,C1245)=0,0,10))</f>
        <v>0</v>
      </c>
      <c r="V1245" s="3">
        <f>IF(E1245="小怪",0,IF(INDEX([1]非R能力!$FH$9:$FH$558,C1245)=0,0,5000))</f>
        <v>0</v>
      </c>
      <c r="W1245" s="3">
        <f>HLOOKUP(W$5,[2]人物技能基础!$O$3:$Q$553,$C1245+1,0)</f>
        <v>3.637142857142857</v>
      </c>
      <c r="X1245" s="3">
        <f>HLOOKUP(X$5,[2]人物技能基础!$O$3:$Q$553,$C1245+1,0)</f>
        <v>2.0186428571428574</v>
      </c>
      <c r="Y1245" s="3">
        <f>HLOOKUP(Y$5,[2]人物技能基础!$O$3:$Q$553,$C1245+1,0)</f>
        <v>99.964285714285708</v>
      </c>
      <c r="Z1245" s="3">
        <f t="shared" si="115"/>
        <v>1113235</v>
      </c>
      <c r="AA1245" s="3">
        <f t="shared" si="116"/>
        <v>22376</v>
      </c>
      <c r="AB1245" s="3">
        <f t="shared" si="117"/>
        <v>0</v>
      </c>
      <c r="AC1245" s="3">
        <f t="shared" si="118"/>
        <v>45249</v>
      </c>
      <c r="AD1245" s="3">
        <f t="shared" si="119"/>
        <v>34279</v>
      </c>
    </row>
    <row r="1246" spans="1:30" x14ac:dyDescent="0.15">
      <c r="A1246" s="3">
        <v>1241</v>
      </c>
      <c r="B1246" s="3" t="str">
        <f t="shared" si="114"/>
        <v>关卡1241小怪</v>
      </c>
      <c r="C1246" s="3">
        <f>INDEX([3]关卡!$J$19:$J$2018,A1246)</f>
        <v>440</v>
      </c>
      <c r="D1246" s="3">
        <f>INDEX([3]关卡!$N$19:$N$2018,A1246)</f>
        <v>440</v>
      </c>
      <c r="E1246" s="3" t="s">
        <v>24</v>
      </c>
      <c r="F1246" s="3" t="s">
        <v>26</v>
      </c>
      <c r="G1246" s="3">
        <v>3</v>
      </c>
      <c r="H1246" s="3">
        <v>0</v>
      </c>
      <c r="I1246" s="3">
        <v>0</v>
      </c>
      <c r="J1246" s="4">
        <v>1</v>
      </c>
      <c r="K1246" s="4">
        <v>1</v>
      </c>
      <c r="L1246" s="4">
        <v>2</v>
      </c>
      <c r="M1246" s="3">
        <v>15</v>
      </c>
      <c r="N1246" s="3">
        <v>2</v>
      </c>
      <c r="O1246" s="3">
        <f>HLOOKUP(O$5,[1]非R能力!$B$8:$F$558,$C1246+1,0)</f>
        <v>1458109.7128389841</v>
      </c>
      <c r="P1246" s="3">
        <f>HLOOKUP(P$5,[1]非R能力!$B$8:$F$558,$C1246+1,0)</f>
        <v>209064.96623831347</v>
      </c>
      <c r="Q1246" s="3">
        <f>HLOOKUP(Q$5,[1]非R能力!$B$8:$F$558,$C1246+1,0)</f>
        <v>111884.60893537411</v>
      </c>
      <c r="R1246" s="3">
        <f>HLOOKUP(R$5,[1]非R能力!$B$8:$F$558,$C1246+1,0)</f>
        <v>34279.23063372208</v>
      </c>
      <c r="S1246" s="3">
        <f>HLOOKUP(S$5,[1]非R能力!$B$8:$F$558,$C1246+1,0)</f>
        <v>45249.240535381068</v>
      </c>
      <c r="T1246" s="3">
        <f>INDEX([1]非R能力!$H$9:$H$558,D1246)</f>
        <v>41720.707546861559</v>
      </c>
      <c r="U1246" s="3">
        <f>IF(E1246="小怪",0,IF(INDEX([1]非R能力!$FK$9:$FK$558,C1246)=0,0,10))</f>
        <v>0</v>
      </c>
      <c r="V1246" s="3">
        <f>IF(E1246="小怪",0,IF(INDEX([1]非R能力!$FH$9:$FH$558,C1246)=0,0,5000))</f>
        <v>0</v>
      </c>
      <c r="W1246" s="3">
        <f>HLOOKUP(W$5,[2]人物技能基础!$O$3:$Q$553,$C1246+1,0)</f>
        <v>3.637142857142857</v>
      </c>
      <c r="X1246" s="3">
        <f>HLOOKUP(X$5,[2]人物技能基础!$O$3:$Q$553,$C1246+1,0)</f>
        <v>2.0186428571428574</v>
      </c>
      <c r="Y1246" s="3">
        <f>HLOOKUP(Y$5,[2]人物技能基础!$O$3:$Q$553,$C1246+1,0)</f>
        <v>99.964285714285708</v>
      </c>
      <c r="Z1246" s="3">
        <f t="shared" si="115"/>
        <v>1113235</v>
      </c>
      <c r="AA1246" s="3">
        <f t="shared" si="116"/>
        <v>22376</v>
      </c>
      <c r="AB1246" s="3">
        <f t="shared" si="117"/>
        <v>0</v>
      </c>
      <c r="AC1246" s="3">
        <f t="shared" si="118"/>
        <v>45249</v>
      </c>
      <c r="AD1246" s="3">
        <f t="shared" si="119"/>
        <v>34279</v>
      </c>
    </row>
    <row r="1247" spans="1:30" x14ac:dyDescent="0.15">
      <c r="A1247" s="3">
        <v>1242</v>
      </c>
      <c r="B1247" s="3" t="str">
        <f t="shared" si="114"/>
        <v>关卡1242小怪</v>
      </c>
      <c r="C1247" s="3">
        <f>INDEX([3]关卡!$J$19:$J$2018,A1247)</f>
        <v>441</v>
      </c>
      <c r="D1247" s="3">
        <f>INDEX([3]关卡!$N$19:$N$2018,A1247)</f>
        <v>441</v>
      </c>
      <c r="E1247" s="3" t="s">
        <v>24</v>
      </c>
      <c r="F1247" s="3" t="s">
        <v>26</v>
      </c>
      <c r="G1247" s="3">
        <v>3</v>
      </c>
      <c r="H1247" s="3">
        <v>0</v>
      </c>
      <c r="I1247" s="3">
        <v>0</v>
      </c>
      <c r="J1247" s="4">
        <v>1</v>
      </c>
      <c r="K1247" s="4">
        <v>1</v>
      </c>
      <c r="L1247" s="4">
        <v>2</v>
      </c>
      <c r="M1247" s="3">
        <v>15</v>
      </c>
      <c r="N1247" s="3">
        <v>2</v>
      </c>
      <c r="O1247" s="3">
        <f>HLOOKUP(O$5,[1]非R能力!$B$8:$F$558,$C1247+1,0)</f>
        <v>1464566.2948373109</v>
      </c>
      <c r="P1247" s="3">
        <f>HLOOKUP(P$5,[1]非R能力!$B$8:$F$558,$C1247+1,0)</f>
        <v>209744.13074823486</v>
      </c>
      <c r="Q1247" s="3">
        <f>HLOOKUP(Q$5,[1]非R能力!$B$8:$F$558,$C1247+1,0)</f>
        <v>112139.90220587362</v>
      </c>
      <c r="R1247" s="3">
        <f>HLOOKUP(R$5,[1]非R能力!$B$8:$F$558,$C1247+1,0)</f>
        <v>34362.132111504812</v>
      </c>
      <c r="S1247" s="3">
        <f>HLOOKUP(S$5,[1]非R能力!$B$8:$F$558,$C1247+1,0)</f>
        <v>45351.779130628202</v>
      </c>
      <c r="T1247" s="3">
        <f>INDEX([1]非R能力!$H$9:$H$558,D1247)</f>
        <v>41953.639287497383</v>
      </c>
      <c r="U1247" s="3">
        <f>IF(E1247="小怪",0,IF(INDEX([1]非R能力!$FK$9:$FK$558,C1247)=0,0,10))</f>
        <v>0</v>
      </c>
      <c r="V1247" s="3">
        <f>IF(E1247="小怪",0,IF(INDEX([1]非R能力!$FH$9:$FH$558,C1247)=0,0,5000))</f>
        <v>0</v>
      </c>
      <c r="W1247" s="3">
        <f>HLOOKUP(W$5,[2]人物技能基础!$O$3:$Q$553,$C1247+1,0)</f>
        <v>3.637142857142857</v>
      </c>
      <c r="X1247" s="3">
        <f>HLOOKUP(X$5,[2]人物技能基础!$O$3:$Q$553,$C1247+1,0)</f>
        <v>2.0186428571428574</v>
      </c>
      <c r="Y1247" s="3">
        <f>HLOOKUP(Y$5,[2]人物技能基础!$O$3:$Q$553,$C1247+1,0)</f>
        <v>99.964285714285708</v>
      </c>
      <c r="Z1247" s="3">
        <f t="shared" si="115"/>
        <v>1117085</v>
      </c>
      <c r="AA1247" s="3">
        <f t="shared" si="116"/>
        <v>22427</v>
      </c>
      <c r="AB1247" s="3">
        <f t="shared" si="117"/>
        <v>0</v>
      </c>
      <c r="AC1247" s="3">
        <f t="shared" si="118"/>
        <v>45351</v>
      </c>
      <c r="AD1247" s="3">
        <f t="shared" si="119"/>
        <v>34362</v>
      </c>
    </row>
    <row r="1248" spans="1:30" x14ac:dyDescent="0.15">
      <c r="A1248" s="3">
        <v>1243</v>
      </c>
      <c r="B1248" s="3" t="str">
        <f t="shared" si="114"/>
        <v>关卡1243小怪</v>
      </c>
      <c r="C1248" s="3">
        <f>INDEX([3]关卡!$J$19:$J$2018,A1248)</f>
        <v>441</v>
      </c>
      <c r="D1248" s="3">
        <f>INDEX([3]关卡!$N$19:$N$2018,A1248)</f>
        <v>441</v>
      </c>
      <c r="E1248" s="3" t="s">
        <v>24</v>
      </c>
      <c r="F1248" s="3" t="s">
        <v>26</v>
      </c>
      <c r="G1248" s="3">
        <v>3</v>
      </c>
      <c r="H1248" s="3">
        <v>0</v>
      </c>
      <c r="I1248" s="3">
        <v>0</v>
      </c>
      <c r="J1248" s="4">
        <v>1</v>
      </c>
      <c r="K1248" s="4">
        <v>1</v>
      </c>
      <c r="L1248" s="4">
        <v>2</v>
      </c>
      <c r="M1248" s="3">
        <v>15</v>
      </c>
      <c r="N1248" s="3">
        <v>2</v>
      </c>
      <c r="O1248" s="3">
        <f>HLOOKUP(O$5,[1]非R能力!$B$8:$F$558,$C1248+1,0)</f>
        <v>1464566.2948373109</v>
      </c>
      <c r="P1248" s="3">
        <f>HLOOKUP(P$5,[1]非R能力!$B$8:$F$558,$C1248+1,0)</f>
        <v>209744.13074823486</v>
      </c>
      <c r="Q1248" s="3">
        <f>HLOOKUP(Q$5,[1]非R能力!$B$8:$F$558,$C1248+1,0)</f>
        <v>112139.90220587362</v>
      </c>
      <c r="R1248" s="3">
        <f>HLOOKUP(R$5,[1]非R能力!$B$8:$F$558,$C1248+1,0)</f>
        <v>34362.132111504812</v>
      </c>
      <c r="S1248" s="3">
        <f>HLOOKUP(S$5,[1]非R能力!$B$8:$F$558,$C1248+1,0)</f>
        <v>45351.779130628202</v>
      </c>
      <c r="T1248" s="3">
        <f>INDEX([1]非R能力!$H$9:$H$558,D1248)</f>
        <v>41953.639287497383</v>
      </c>
      <c r="U1248" s="3">
        <f>IF(E1248="小怪",0,IF(INDEX([1]非R能力!$FK$9:$FK$558,C1248)=0,0,10))</f>
        <v>0</v>
      </c>
      <c r="V1248" s="3">
        <f>IF(E1248="小怪",0,IF(INDEX([1]非R能力!$FH$9:$FH$558,C1248)=0,0,5000))</f>
        <v>0</v>
      </c>
      <c r="W1248" s="3">
        <f>HLOOKUP(W$5,[2]人物技能基础!$O$3:$Q$553,$C1248+1,0)</f>
        <v>3.637142857142857</v>
      </c>
      <c r="X1248" s="3">
        <f>HLOOKUP(X$5,[2]人物技能基础!$O$3:$Q$553,$C1248+1,0)</f>
        <v>2.0186428571428574</v>
      </c>
      <c r="Y1248" s="3">
        <f>HLOOKUP(Y$5,[2]人物技能基础!$O$3:$Q$553,$C1248+1,0)</f>
        <v>99.964285714285708</v>
      </c>
      <c r="Z1248" s="3">
        <f t="shared" si="115"/>
        <v>1117085</v>
      </c>
      <c r="AA1248" s="3">
        <f t="shared" si="116"/>
        <v>22427</v>
      </c>
      <c r="AB1248" s="3">
        <f t="shared" si="117"/>
        <v>0</v>
      </c>
      <c r="AC1248" s="3">
        <f t="shared" si="118"/>
        <v>45351</v>
      </c>
      <c r="AD1248" s="3">
        <f t="shared" si="119"/>
        <v>34362</v>
      </c>
    </row>
    <row r="1249" spans="1:30" x14ac:dyDescent="0.15">
      <c r="A1249" s="3">
        <v>1244</v>
      </c>
      <c r="B1249" s="3" t="str">
        <f t="shared" si="114"/>
        <v>关卡1244小怪</v>
      </c>
      <c r="C1249" s="3">
        <f>INDEX([3]关卡!$J$19:$J$2018,A1249)</f>
        <v>441</v>
      </c>
      <c r="D1249" s="3">
        <f>INDEX([3]关卡!$N$19:$N$2018,A1249)</f>
        <v>441</v>
      </c>
      <c r="E1249" s="3" t="s">
        <v>24</v>
      </c>
      <c r="F1249" s="3" t="s">
        <v>26</v>
      </c>
      <c r="G1249" s="3">
        <v>3</v>
      </c>
      <c r="H1249" s="3">
        <v>0</v>
      </c>
      <c r="I1249" s="3">
        <v>0</v>
      </c>
      <c r="J1249" s="4">
        <v>1</v>
      </c>
      <c r="K1249" s="4">
        <v>1</v>
      </c>
      <c r="L1249" s="4">
        <v>2</v>
      </c>
      <c r="M1249" s="3">
        <v>15</v>
      </c>
      <c r="N1249" s="3">
        <v>2</v>
      </c>
      <c r="O1249" s="3">
        <f>HLOOKUP(O$5,[1]非R能力!$B$8:$F$558,$C1249+1,0)</f>
        <v>1464566.2948373109</v>
      </c>
      <c r="P1249" s="3">
        <f>HLOOKUP(P$5,[1]非R能力!$B$8:$F$558,$C1249+1,0)</f>
        <v>209744.13074823486</v>
      </c>
      <c r="Q1249" s="3">
        <f>HLOOKUP(Q$5,[1]非R能力!$B$8:$F$558,$C1249+1,0)</f>
        <v>112139.90220587362</v>
      </c>
      <c r="R1249" s="3">
        <f>HLOOKUP(R$5,[1]非R能力!$B$8:$F$558,$C1249+1,0)</f>
        <v>34362.132111504812</v>
      </c>
      <c r="S1249" s="3">
        <f>HLOOKUP(S$5,[1]非R能力!$B$8:$F$558,$C1249+1,0)</f>
        <v>45351.779130628202</v>
      </c>
      <c r="T1249" s="3">
        <f>INDEX([1]非R能力!$H$9:$H$558,D1249)</f>
        <v>41953.639287497383</v>
      </c>
      <c r="U1249" s="3">
        <f>IF(E1249="小怪",0,IF(INDEX([1]非R能力!$FK$9:$FK$558,C1249)=0,0,10))</f>
        <v>0</v>
      </c>
      <c r="V1249" s="3">
        <f>IF(E1249="小怪",0,IF(INDEX([1]非R能力!$FH$9:$FH$558,C1249)=0,0,5000))</f>
        <v>0</v>
      </c>
      <c r="W1249" s="3">
        <f>HLOOKUP(W$5,[2]人物技能基础!$O$3:$Q$553,$C1249+1,0)</f>
        <v>3.637142857142857</v>
      </c>
      <c r="X1249" s="3">
        <f>HLOOKUP(X$5,[2]人物技能基础!$O$3:$Q$553,$C1249+1,0)</f>
        <v>2.0186428571428574</v>
      </c>
      <c r="Y1249" s="3">
        <f>HLOOKUP(Y$5,[2]人物技能基础!$O$3:$Q$553,$C1249+1,0)</f>
        <v>99.964285714285708</v>
      </c>
      <c r="Z1249" s="3">
        <f t="shared" si="115"/>
        <v>1117085</v>
      </c>
      <c r="AA1249" s="3">
        <f t="shared" si="116"/>
        <v>22427</v>
      </c>
      <c r="AB1249" s="3">
        <f t="shared" si="117"/>
        <v>0</v>
      </c>
      <c r="AC1249" s="3">
        <f t="shared" si="118"/>
        <v>45351</v>
      </c>
      <c r="AD1249" s="3">
        <f t="shared" si="119"/>
        <v>34362</v>
      </c>
    </row>
    <row r="1250" spans="1:30" x14ac:dyDescent="0.15">
      <c r="A1250" s="3">
        <v>1245</v>
      </c>
      <c r="B1250" s="3" t="str">
        <f t="shared" si="114"/>
        <v>关卡1245小怪</v>
      </c>
      <c r="C1250" s="3">
        <f>INDEX([3]关卡!$J$19:$J$2018,A1250)</f>
        <v>442</v>
      </c>
      <c r="D1250" s="3">
        <f>INDEX([3]关卡!$N$19:$N$2018,A1250)</f>
        <v>442</v>
      </c>
      <c r="E1250" s="3" t="s">
        <v>24</v>
      </c>
      <c r="F1250" s="3" t="s">
        <v>26</v>
      </c>
      <c r="G1250" s="3">
        <v>3</v>
      </c>
      <c r="H1250" s="3">
        <v>0</v>
      </c>
      <c r="I1250" s="3">
        <v>0</v>
      </c>
      <c r="J1250" s="4">
        <v>1</v>
      </c>
      <c r="K1250" s="4">
        <v>1</v>
      </c>
      <c r="L1250" s="4">
        <v>2</v>
      </c>
      <c r="M1250" s="3">
        <v>15</v>
      </c>
      <c r="N1250" s="3">
        <v>2</v>
      </c>
      <c r="O1250" s="3">
        <f>HLOOKUP(O$5,[1]非R能力!$B$8:$F$558,$C1250+1,0)</f>
        <v>1470001.7352484355</v>
      </c>
      <c r="P1250" s="3">
        <f>HLOOKUP(P$5,[1]非R能力!$B$8:$F$558,$C1250+1,0)</f>
        <v>210364.85369080727</v>
      </c>
      <c r="Q1250" s="3">
        <f>HLOOKUP(Q$5,[1]非R能力!$B$8:$F$558,$C1250+1,0)</f>
        <v>112385.30430405476</v>
      </c>
      <c r="R1250" s="3">
        <f>HLOOKUP(R$5,[1]非R能力!$B$8:$F$558,$C1250+1,0)</f>
        <v>34442.988525848261</v>
      </c>
      <c r="S1250" s="3">
        <f>HLOOKUP(S$5,[1]非R能力!$B$8:$F$558,$C1250+1,0)</f>
        <v>45441.86081312623</v>
      </c>
      <c r="T1250" s="3">
        <f>INDEX([1]非R能力!$H$9:$H$558,D1250)</f>
        <v>42187.609509408758</v>
      </c>
      <c r="U1250" s="3">
        <f>IF(E1250="小怪",0,IF(INDEX([1]非R能力!$FK$9:$FK$558,C1250)=0,0,10))</f>
        <v>0</v>
      </c>
      <c r="V1250" s="3">
        <f>IF(E1250="小怪",0,IF(INDEX([1]非R能力!$FH$9:$FH$558,C1250)=0,0,5000))</f>
        <v>0</v>
      </c>
      <c r="W1250" s="3">
        <f>HLOOKUP(W$5,[2]人物技能基础!$O$3:$Q$553,$C1250+1,0)</f>
        <v>3.637142857142857</v>
      </c>
      <c r="X1250" s="3">
        <f>HLOOKUP(X$5,[2]人物技能基础!$O$3:$Q$553,$C1250+1,0)</f>
        <v>2.0186428571428574</v>
      </c>
      <c r="Y1250" s="3">
        <f>HLOOKUP(Y$5,[2]人物技能基础!$O$3:$Q$553,$C1250+1,0)</f>
        <v>99.964285714285708</v>
      </c>
      <c r="Z1250" s="3">
        <f t="shared" si="115"/>
        <v>1120653</v>
      </c>
      <c r="AA1250" s="3">
        <f t="shared" si="116"/>
        <v>22477</v>
      </c>
      <c r="AB1250" s="3">
        <f t="shared" si="117"/>
        <v>0</v>
      </c>
      <c r="AC1250" s="3">
        <f t="shared" si="118"/>
        <v>45441</v>
      </c>
      <c r="AD1250" s="3">
        <f t="shared" si="119"/>
        <v>34442</v>
      </c>
    </row>
    <row r="1251" spans="1:30" x14ac:dyDescent="0.15">
      <c r="A1251" s="3">
        <v>1246</v>
      </c>
      <c r="B1251" s="3" t="str">
        <f t="shared" si="114"/>
        <v>关卡1246小怪</v>
      </c>
      <c r="C1251" s="3">
        <f>INDEX([3]关卡!$J$19:$J$2018,A1251)</f>
        <v>442</v>
      </c>
      <c r="D1251" s="3">
        <f>INDEX([3]关卡!$N$19:$N$2018,A1251)</f>
        <v>442</v>
      </c>
      <c r="E1251" s="3" t="s">
        <v>24</v>
      </c>
      <c r="F1251" s="3" t="s">
        <v>26</v>
      </c>
      <c r="G1251" s="3">
        <v>3</v>
      </c>
      <c r="H1251" s="3">
        <v>0</v>
      </c>
      <c r="I1251" s="3">
        <v>0</v>
      </c>
      <c r="J1251" s="4">
        <v>1</v>
      </c>
      <c r="K1251" s="4">
        <v>1</v>
      </c>
      <c r="L1251" s="4">
        <v>2</v>
      </c>
      <c r="M1251" s="3">
        <v>15</v>
      </c>
      <c r="N1251" s="3">
        <v>2</v>
      </c>
      <c r="O1251" s="3">
        <f>HLOOKUP(O$5,[1]非R能力!$B$8:$F$558,$C1251+1,0)</f>
        <v>1470001.7352484355</v>
      </c>
      <c r="P1251" s="3">
        <f>HLOOKUP(P$5,[1]非R能力!$B$8:$F$558,$C1251+1,0)</f>
        <v>210364.85369080727</v>
      </c>
      <c r="Q1251" s="3">
        <f>HLOOKUP(Q$5,[1]非R能力!$B$8:$F$558,$C1251+1,0)</f>
        <v>112385.30430405476</v>
      </c>
      <c r="R1251" s="3">
        <f>HLOOKUP(R$5,[1]非R能力!$B$8:$F$558,$C1251+1,0)</f>
        <v>34442.988525848261</v>
      </c>
      <c r="S1251" s="3">
        <f>HLOOKUP(S$5,[1]非R能力!$B$8:$F$558,$C1251+1,0)</f>
        <v>45441.86081312623</v>
      </c>
      <c r="T1251" s="3">
        <f>INDEX([1]非R能力!$H$9:$H$558,D1251)</f>
        <v>42187.609509408758</v>
      </c>
      <c r="U1251" s="3">
        <f>IF(E1251="小怪",0,IF(INDEX([1]非R能力!$FK$9:$FK$558,C1251)=0,0,10))</f>
        <v>0</v>
      </c>
      <c r="V1251" s="3">
        <f>IF(E1251="小怪",0,IF(INDEX([1]非R能力!$FH$9:$FH$558,C1251)=0,0,5000))</f>
        <v>0</v>
      </c>
      <c r="W1251" s="3">
        <f>HLOOKUP(W$5,[2]人物技能基础!$O$3:$Q$553,$C1251+1,0)</f>
        <v>3.637142857142857</v>
      </c>
      <c r="X1251" s="3">
        <f>HLOOKUP(X$5,[2]人物技能基础!$O$3:$Q$553,$C1251+1,0)</f>
        <v>2.0186428571428574</v>
      </c>
      <c r="Y1251" s="3">
        <f>HLOOKUP(Y$5,[2]人物技能基础!$O$3:$Q$553,$C1251+1,0)</f>
        <v>99.964285714285708</v>
      </c>
      <c r="Z1251" s="3">
        <f t="shared" si="115"/>
        <v>1120653</v>
      </c>
      <c r="AA1251" s="3">
        <f t="shared" si="116"/>
        <v>22477</v>
      </c>
      <c r="AB1251" s="3">
        <f t="shared" si="117"/>
        <v>0</v>
      </c>
      <c r="AC1251" s="3">
        <f t="shared" si="118"/>
        <v>45441</v>
      </c>
      <c r="AD1251" s="3">
        <f t="shared" si="119"/>
        <v>34442</v>
      </c>
    </row>
    <row r="1252" spans="1:30" x14ac:dyDescent="0.15">
      <c r="A1252" s="3">
        <v>1247</v>
      </c>
      <c r="B1252" s="3" t="str">
        <f t="shared" si="114"/>
        <v>关卡1247小怪</v>
      </c>
      <c r="C1252" s="3">
        <f>INDEX([3]关卡!$J$19:$J$2018,A1252)</f>
        <v>442</v>
      </c>
      <c r="D1252" s="3">
        <f>INDEX([3]关卡!$N$19:$N$2018,A1252)</f>
        <v>442</v>
      </c>
      <c r="E1252" s="3" t="s">
        <v>24</v>
      </c>
      <c r="F1252" s="3" t="s">
        <v>26</v>
      </c>
      <c r="G1252" s="3">
        <v>3</v>
      </c>
      <c r="H1252" s="3">
        <v>0</v>
      </c>
      <c r="I1252" s="3">
        <v>0</v>
      </c>
      <c r="J1252" s="4">
        <v>1</v>
      </c>
      <c r="K1252" s="4">
        <v>1</v>
      </c>
      <c r="L1252" s="4">
        <v>2</v>
      </c>
      <c r="M1252" s="3">
        <v>15</v>
      </c>
      <c r="N1252" s="3">
        <v>2</v>
      </c>
      <c r="O1252" s="3">
        <f>HLOOKUP(O$5,[1]非R能力!$B$8:$F$558,$C1252+1,0)</f>
        <v>1470001.7352484355</v>
      </c>
      <c r="P1252" s="3">
        <f>HLOOKUP(P$5,[1]非R能力!$B$8:$F$558,$C1252+1,0)</f>
        <v>210364.85369080727</v>
      </c>
      <c r="Q1252" s="3">
        <f>HLOOKUP(Q$5,[1]非R能力!$B$8:$F$558,$C1252+1,0)</f>
        <v>112385.30430405476</v>
      </c>
      <c r="R1252" s="3">
        <f>HLOOKUP(R$5,[1]非R能力!$B$8:$F$558,$C1252+1,0)</f>
        <v>34442.988525848261</v>
      </c>
      <c r="S1252" s="3">
        <f>HLOOKUP(S$5,[1]非R能力!$B$8:$F$558,$C1252+1,0)</f>
        <v>45441.86081312623</v>
      </c>
      <c r="T1252" s="3">
        <f>INDEX([1]非R能力!$H$9:$H$558,D1252)</f>
        <v>42187.609509408758</v>
      </c>
      <c r="U1252" s="3">
        <f>IF(E1252="小怪",0,IF(INDEX([1]非R能力!$FK$9:$FK$558,C1252)=0,0,10))</f>
        <v>0</v>
      </c>
      <c r="V1252" s="3">
        <f>IF(E1252="小怪",0,IF(INDEX([1]非R能力!$FH$9:$FH$558,C1252)=0,0,5000))</f>
        <v>0</v>
      </c>
      <c r="W1252" s="3">
        <f>HLOOKUP(W$5,[2]人物技能基础!$O$3:$Q$553,$C1252+1,0)</f>
        <v>3.637142857142857</v>
      </c>
      <c r="X1252" s="3">
        <f>HLOOKUP(X$5,[2]人物技能基础!$O$3:$Q$553,$C1252+1,0)</f>
        <v>2.0186428571428574</v>
      </c>
      <c r="Y1252" s="3">
        <f>HLOOKUP(Y$5,[2]人物技能基础!$O$3:$Q$553,$C1252+1,0)</f>
        <v>99.964285714285708</v>
      </c>
      <c r="Z1252" s="3">
        <f t="shared" si="115"/>
        <v>1120653</v>
      </c>
      <c r="AA1252" s="3">
        <f t="shared" si="116"/>
        <v>22477</v>
      </c>
      <c r="AB1252" s="3">
        <f t="shared" si="117"/>
        <v>0</v>
      </c>
      <c r="AC1252" s="3">
        <f t="shared" si="118"/>
        <v>45441</v>
      </c>
      <c r="AD1252" s="3">
        <f t="shared" si="119"/>
        <v>34442</v>
      </c>
    </row>
    <row r="1253" spans="1:30" x14ac:dyDescent="0.15">
      <c r="A1253" s="3">
        <v>1248</v>
      </c>
      <c r="B1253" s="3" t="str">
        <f t="shared" si="114"/>
        <v>关卡1248小怪</v>
      </c>
      <c r="C1253" s="3">
        <f>INDEX([3]关卡!$J$19:$J$2018,A1253)</f>
        <v>443</v>
      </c>
      <c r="D1253" s="3">
        <f>INDEX([3]关卡!$N$19:$N$2018,A1253)</f>
        <v>443</v>
      </c>
      <c r="E1253" s="3" t="s">
        <v>24</v>
      </c>
      <c r="F1253" s="3" t="s">
        <v>26</v>
      </c>
      <c r="G1253" s="3">
        <v>3</v>
      </c>
      <c r="H1253" s="3">
        <v>0</v>
      </c>
      <c r="I1253" s="3">
        <v>0</v>
      </c>
      <c r="J1253" s="4">
        <v>1</v>
      </c>
      <c r="K1253" s="4">
        <v>1</v>
      </c>
      <c r="L1253" s="4">
        <v>2</v>
      </c>
      <c r="M1253" s="3">
        <v>15</v>
      </c>
      <c r="N1253" s="3">
        <v>2</v>
      </c>
      <c r="O1253" s="3">
        <f>HLOOKUP(O$5,[1]非R能力!$B$8:$F$558,$C1253+1,0)</f>
        <v>1475614.2156963709</v>
      </c>
      <c r="P1253" s="3">
        <f>HLOOKUP(P$5,[1]非R能力!$B$8:$F$558,$C1253+1,0)</f>
        <v>211012.40674569237</v>
      </c>
      <c r="Q1253" s="3">
        <f>HLOOKUP(Q$5,[1]非R能力!$B$8:$F$558,$C1253+1,0)</f>
        <v>112645.49921840834</v>
      </c>
      <c r="R1253" s="3">
        <f>HLOOKUP(R$5,[1]非R能力!$B$8:$F$558,$C1253+1,0)</f>
        <v>34531.119326305095</v>
      </c>
      <c r="S1253" s="3">
        <f>HLOOKUP(S$5,[1]非R能力!$B$8:$F$558,$C1253+1,0)</f>
        <v>45555.866778384807</v>
      </c>
      <c r="T1253" s="3">
        <f>INDEX([1]非R能力!$H$9:$H$558,D1253)</f>
        <v>42422.621710083797</v>
      </c>
      <c r="U1253" s="3">
        <f>IF(E1253="小怪",0,IF(INDEX([1]非R能力!$FK$9:$FK$558,C1253)=0,0,10))</f>
        <v>0</v>
      </c>
      <c r="V1253" s="3">
        <f>IF(E1253="小怪",0,IF(INDEX([1]非R能力!$FH$9:$FH$558,C1253)=0,0,5000))</f>
        <v>0</v>
      </c>
      <c r="W1253" s="3">
        <f>HLOOKUP(W$5,[2]人物技能基础!$O$3:$Q$553,$C1253+1,0)</f>
        <v>3.637142857142857</v>
      </c>
      <c r="X1253" s="3">
        <f>HLOOKUP(X$5,[2]人物技能基础!$O$3:$Q$553,$C1253+1,0)</f>
        <v>2.0186428571428574</v>
      </c>
      <c r="Y1253" s="3">
        <f>HLOOKUP(Y$5,[2]人物技能基础!$O$3:$Q$553,$C1253+1,0)</f>
        <v>99.964285714285708</v>
      </c>
      <c r="Z1253" s="3">
        <f t="shared" si="115"/>
        <v>1124355</v>
      </c>
      <c r="AA1253" s="3">
        <f t="shared" si="116"/>
        <v>22529</v>
      </c>
      <c r="AB1253" s="3">
        <f t="shared" si="117"/>
        <v>0</v>
      </c>
      <c r="AC1253" s="3">
        <f t="shared" si="118"/>
        <v>45555</v>
      </c>
      <c r="AD1253" s="3">
        <f t="shared" si="119"/>
        <v>34531</v>
      </c>
    </row>
    <row r="1254" spans="1:30" x14ac:dyDescent="0.15">
      <c r="A1254" s="3">
        <v>1249</v>
      </c>
      <c r="B1254" s="3" t="str">
        <f t="shared" si="114"/>
        <v>关卡1249小怪</v>
      </c>
      <c r="C1254" s="3">
        <f>INDEX([3]关卡!$J$19:$J$2018,A1254)</f>
        <v>443</v>
      </c>
      <c r="D1254" s="3">
        <f>INDEX([3]关卡!$N$19:$N$2018,A1254)</f>
        <v>443</v>
      </c>
      <c r="E1254" s="3" t="s">
        <v>24</v>
      </c>
      <c r="F1254" s="3" t="s">
        <v>26</v>
      </c>
      <c r="G1254" s="3">
        <v>3</v>
      </c>
      <c r="H1254" s="3">
        <v>0</v>
      </c>
      <c r="I1254" s="3">
        <v>0</v>
      </c>
      <c r="J1254" s="4">
        <v>1</v>
      </c>
      <c r="K1254" s="4">
        <v>1</v>
      </c>
      <c r="L1254" s="4">
        <v>2</v>
      </c>
      <c r="M1254" s="3">
        <v>15</v>
      </c>
      <c r="N1254" s="3">
        <v>2</v>
      </c>
      <c r="O1254" s="3">
        <f>HLOOKUP(O$5,[1]非R能力!$B$8:$F$558,$C1254+1,0)</f>
        <v>1475614.2156963709</v>
      </c>
      <c r="P1254" s="3">
        <f>HLOOKUP(P$5,[1]非R能力!$B$8:$F$558,$C1254+1,0)</f>
        <v>211012.40674569237</v>
      </c>
      <c r="Q1254" s="3">
        <f>HLOOKUP(Q$5,[1]非R能力!$B$8:$F$558,$C1254+1,0)</f>
        <v>112645.49921840834</v>
      </c>
      <c r="R1254" s="3">
        <f>HLOOKUP(R$5,[1]非R能力!$B$8:$F$558,$C1254+1,0)</f>
        <v>34531.119326305095</v>
      </c>
      <c r="S1254" s="3">
        <f>HLOOKUP(S$5,[1]非R能力!$B$8:$F$558,$C1254+1,0)</f>
        <v>45555.866778384807</v>
      </c>
      <c r="T1254" s="3">
        <f>INDEX([1]非R能力!$H$9:$H$558,D1254)</f>
        <v>42422.621710083797</v>
      </c>
      <c r="U1254" s="3">
        <f>IF(E1254="小怪",0,IF(INDEX([1]非R能力!$FK$9:$FK$558,C1254)=0,0,10))</f>
        <v>0</v>
      </c>
      <c r="V1254" s="3">
        <f>IF(E1254="小怪",0,IF(INDEX([1]非R能力!$FH$9:$FH$558,C1254)=0,0,5000))</f>
        <v>0</v>
      </c>
      <c r="W1254" s="3">
        <f>HLOOKUP(W$5,[2]人物技能基础!$O$3:$Q$553,$C1254+1,0)</f>
        <v>3.637142857142857</v>
      </c>
      <c r="X1254" s="3">
        <f>HLOOKUP(X$5,[2]人物技能基础!$O$3:$Q$553,$C1254+1,0)</f>
        <v>2.0186428571428574</v>
      </c>
      <c r="Y1254" s="3">
        <f>HLOOKUP(Y$5,[2]人物技能基础!$O$3:$Q$553,$C1254+1,0)</f>
        <v>99.964285714285708</v>
      </c>
      <c r="Z1254" s="3">
        <f t="shared" si="115"/>
        <v>1124355</v>
      </c>
      <c r="AA1254" s="3">
        <f t="shared" si="116"/>
        <v>22529</v>
      </c>
      <c r="AB1254" s="3">
        <f t="shared" si="117"/>
        <v>0</v>
      </c>
      <c r="AC1254" s="3">
        <f t="shared" si="118"/>
        <v>45555</v>
      </c>
      <c r="AD1254" s="3">
        <f t="shared" si="119"/>
        <v>34531</v>
      </c>
    </row>
    <row r="1255" spans="1:30" x14ac:dyDescent="0.15">
      <c r="A1255" s="3">
        <v>1250</v>
      </c>
      <c r="B1255" s="3" t="str">
        <f t="shared" si="114"/>
        <v>关卡1250小怪</v>
      </c>
      <c r="C1255" s="3">
        <f>INDEX([3]关卡!$J$19:$J$2018,A1255)</f>
        <v>443</v>
      </c>
      <c r="D1255" s="3">
        <f>INDEX([3]关卡!$N$19:$N$2018,A1255)</f>
        <v>443</v>
      </c>
      <c r="E1255" s="3" t="s">
        <v>24</v>
      </c>
      <c r="F1255" s="3" t="s">
        <v>26</v>
      </c>
      <c r="G1255" s="3">
        <v>3</v>
      </c>
      <c r="H1255" s="3">
        <v>0</v>
      </c>
      <c r="I1255" s="3">
        <v>0</v>
      </c>
      <c r="J1255" s="4">
        <v>1</v>
      </c>
      <c r="K1255" s="4">
        <v>1</v>
      </c>
      <c r="L1255" s="4">
        <v>2</v>
      </c>
      <c r="M1255" s="3">
        <v>15</v>
      </c>
      <c r="N1255" s="3">
        <v>2</v>
      </c>
      <c r="O1255" s="3">
        <f>HLOOKUP(O$5,[1]非R能力!$B$8:$F$558,$C1255+1,0)</f>
        <v>1475614.2156963709</v>
      </c>
      <c r="P1255" s="3">
        <f>HLOOKUP(P$5,[1]非R能力!$B$8:$F$558,$C1255+1,0)</f>
        <v>211012.40674569237</v>
      </c>
      <c r="Q1255" s="3">
        <f>HLOOKUP(Q$5,[1]非R能力!$B$8:$F$558,$C1255+1,0)</f>
        <v>112645.49921840834</v>
      </c>
      <c r="R1255" s="3">
        <f>HLOOKUP(R$5,[1]非R能力!$B$8:$F$558,$C1255+1,0)</f>
        <v>34531.119326305095</v>
      </c>
      <c r="S1255" s="3">
        <f>HLOOKUP(S$5,[1]非R能力!$B$8:$F$558,$C1255+1,0)</f>
        <v>45555.866778384807</v>
      </c>
      <c r="T1255" s="3">
        <f>INDEX([1]非R能力!$H$9:$H$558,D1255)</f>
        <v>42422.621710083797</v>
      </c>
      <c r="U1255" s="3">
        <f>IF(E1255="小怪",0,IF(INDEX([1]非R能力!$FK$9:$FK$558,C1255)=0,0,10))</f>
        <v>0</v>
      </c>
      <c r="V1255" s="3">
        <f>IF(E1255="小怪",0,IF(INDEX([1]非R能力!$FH$9:$FH$558,C1255)=0,0,5000))</f>
        <v>0</v>
      </c>
      <c r="W1255" s="3">
        <f>HLOOKUP(W$5,[2]人物技能基础!$O$3:$Q$553,$C1255+1,0)</f>
        <v>3.637142857142857</v>
      </c>
      <c r="X1255" s="3">
        <f>HLOOKUP(X$5,[2]人物技能基础!$O$3:$Q$553,$C1255+1,0)</f>
        <v>2.0186428571428574</v>
      </c>
      <c r="Y1255" s="3">
        <f>HLOOKUP(Y$5,[2]人物技能基础!$O$3:$Q$553,$C1255+1,0)</f>
        <v>99.964285714285708</v>
      </c>
      <c r="Z1255" s="3">
        <f t="shared" si="115"/>
        <v>1124355</v>
      </c>
      <c r="AA1255" s="3">
        <f t="shared" si="116"/>
        <v>22529</v>
      </c>
      <c r="AB1255" s="3">
        <f t="shared" si="117"/>
        <v>0</v>
      </c>
      <c r="AC1255" s="3">
        <f t="shared" si="118"/>
        <v>45555</v>
      </c>
      <c r="AD1255" s="3">
        <f t="shared" si="119"/>
        <v>34531</v>
      </c>
    </row>
    <row r="1256" spans="1:30" x14ac:dyDescent="0.15">
      <c r="A1256" s="3">
        <v>1251</v>
      </c>
      <c r="B1256" s="3" t="str">
        <f t="shared" si="114"/>
        <v>关卡1251小怪</v>
      </c>
      <c r="C1256" s="3">
        <f>INDEX([3]关卡!$J$19:$J$2018,A1256)</f>
        <v>444</v>
      </c>
      <c r="D1256" s="3">
        <f>INDEX([3]关卡!$N$19:$N$2018,A1256)</f>
        <v>444</v>
      </c>
      <c r="E1256" s="3" t="s">
        <v>24</v>
      </c>
      <c r="F1256" s="3" t="s">
        <v>26</v>
      </c>
      <c r="G1256" s="3">
        <v>3</v>
      </c>
      <c r="H1256" s="3">
        <v>0</v>
      </c>
      <c r="I1256" s="3">
        <v>0</v>
      </c>
      <c r="J1256" s="4">
        <v>1</v>
      </c>
      <c r="K1256" s="4">
        <v>1</v>
      </c>
      <c r="L1256" s="4">
        <v>2</v>
      </c>
      <c r="M1256" s="3">
        <v>15</v>
      </c>
      <c r="N1256" s="3">
        <v>2</v>
      </c>
      <c r="O1256" s="3">
        <f>HLOOKUP(O$5,[1]非R能力!$B$8:$F$558,$C1256+1,0)</f>
        <v>1480867.1975167505</v>
      </c>
      <c r="P1256" s="3">
        <f>HLOOKUP(P$5,[1]非R能力!$B$8:$F$558,$C1256+1,0)</f>
        <v>211627.17954876626</v>
      </c>
      <c r="Q1256" s="3">
        <f>HLOOKUP(Q$5,[1]非R能力!$B$8:$F$558,$C1256+1,0)</f>
        <v>112886.37031602066</v>
      </c>
      <c r="R1256" s="3">
        <f>HLOOKUP(R$5,[1]非R能力!$B$8:$F$558,$C1256+1,0)</f>
        <v>34612.06698810048</v>
      </c>
      <c r="S1256" s="3">
        <f>HLOOKUP(S$5,[1]非R能力!$B$8:$F$558,$C1256+1,0)</f>
        <v>45646.055710750792</v>
      </c>
      <c r="T1256" s="3">
        <f>INDEX([1]非R能力!$H$9:$H$558,D1256)</f>
        <v>42658.679393157254</v>
      </c>
      <c r="U1256" s="3">
        <f>IF(E1256="小怪",0,IF(INDEX([1]非R能力!$FK$9:$FK$558,C1256)=0,0,10))</f>
        <v>0</v>
      </c>
      <c r="V1256" s="3">
        <f>IF(E1256="小怪",0,IF(INDEX([1]非R能力!$FH$9:$FH$558,C1256)=0,0,5000))</f>
        <v>0</v>
      </c>
      <c r="W1256" s="3">
        <f>HLOOKUP(W$5,[2]人物技能基础!$O$3:$Q$553,$C1256+1,0)</f>
        <v>3.637142857142857</v>
      </c>
      <c r="X1256" s="3">
        <f>HLOOKUP(X$5,[2]人物技能基础!$O$3:$Q$553,$C1256+1,0)</f>
        <v>2.0186428571428574</v>
      </c>
      <c r="Y1256" s="3">
        <f>HLOOKUP(Y$5,[2]人物技能基础!$O$3:$Q$553,$C1256+1,0)</f>
        <v>99.964285714285708</v>
      </c>
      <c r="Z1256" s="3">
        <f t="shared" si="115"/>
        <v>1127900</v>
      </c>
      <c r="AA1256" s="3">
        <f t="shared" si="116"/>
        <v>22577</v>
      </c>
      <c r="AB1256" s="3">
        <f t="shared" si="117"/>
        <v>0</v>
      </c>
      <c r="AC1256" s="3">
        <f t="shared" si="118"/>
        <v>45646</v>
      </c>
      <c r="AD1256" s="3">
        <f t="shared" si="119"/>
        <v>34612</v>
      </c>
    </row>
    <row r="1257" spans="1:30" x14ac:dyDescent="0.15">
      <c r="A1257" s="3">
        <v>1252</v>
      </c>
      <c r="B1257" s="3" t="str">
        <f t="shared" si="114"/>
        <v>关卡1252小怪</v>
      </c>
      <c r="C1257" s="3">
        <f>INDEX([3]关卡!$J$19:$J$2018,A1257)</f>
        <v>444</v>
      </c>
      <c r="D1257" s="3">
        <f>INDEX([3]关卡!$N$19:$N$2018,A1257)</f>
        <v>444</v>
      </c>
      <c r="E1257" s="3" t="s">
        <v>24</v>
      </c>
      <c r="F1257" s="3" t="s">
        <v>26</v>
      </c>
      <c r="G1257" s="3">
        <v>3</v>
      </c>
      <c r="H1257" s="3">
        <v>0</v>
      </c>
      <c r="I1257" s="3">
        <v>0</v>
      </c>
      <c r="J1257" s="4">
        <v>1</v>
      </c>
      <c r="K1257" s="4">
        <v>1</v>
      </c>
      <c r="L1257" s="4">
        <v>2</v>
      </c>
      <c r="M1257" s="3">
        <v>15</v>
      </c>
      <c r="N1257" s="3">
        <v>2</v>
      </c>
      <c r="O1257" s="3">
        <f>HLOOKUP(O$5,[1]非R能力!$B$8:$F$558,$C1257+1,0)</f>
        <v>1480867.1975167505</v>
      </c>
      <c r="P1257" s="3">
        <f>HLOOKUP(P$5,[1]非R能力!$B$8:$F$558,$C1257+1,0)</f>
        <v>211627.17954876626</v>
      </c>
      <c r="Q1257" s="3">
        <f>HLOOKUP(Q$5,[1]非R能力!$B$8:$F$558,$C1257+1,0)</f>
        <v>112886.37031602066</v>
      </c>
      <c r="R1257" s="3">
        <f>HLOOKUP(R$5,[1]非R能力!$B$8:$F$558,$C1257+1,0)</f>
        <v>34612.06698810048</v>
      </c>
      <c r="S1257" s="3">
        <f>HLOOKUP(S$5,[1]非R能力!$B$8:$F$558,$C1257+1,0)</f>
        <v>45646.055710750792</v>
      </c>
      <c r="T1257" s="3">
        <f>INDEX([1]非R能力!$H$9:$H$558,D1257)</f>
        <v>42658.679393157254</v>
      </c>
      <c r="U1257" s="3">
        <f>IF(E1257="小怪",0,IF(INDEX([1]非R能力!$FK$9:$FK$558,C1257)=0,0,10))</f>
        <v>0</v>
      </c>
      <c r="V1257" s="3">
        <f>IF(E1257="小怪",0,IF(INDEX([1]非R能力!$FH$9:$FH$558,C1257)=0,0,5000))</f>
        <v>0</v>
      </c>
      <c r="W1257" s="3">
        <f>HLOOKUP(W$5,[2]人物技能基础!$O$3:$Q$553,$C1257+1,0)</f>
        <v>3.637142857142857</v>
      </c>
      <c r="X1257" s="3">
        <f>HLOOKUP(X$5,[2]人物技能基础!$O$3:$Q$553,$C1257+1,0)</f>
        <v>2.0186428571428574</v>
      </c>
      <c r="Y1257" s="3">
        <f>HLOOKUP(Y$5,[2]人物技能基础!$O$3:$Q$553,$C1257+1,0)</f>
        <v>99.964285714285708</v>
      </c>
      <c r="Z1257" s="3">
        <f t="shared" si="115"/>
        <v>1127900</v>
      </c>
      <c r="AA1257" s="3">
        <f t="shared" si="116"/>
        <v>22577</v>
      </c>
      <c r="AB1257" s="3">
        <f t="shared" si="117"/>
        <v>0</v>
      </c>
      <c r="AC1257" s="3">
        <f t="shared" si="118"/>
        <v>45646</v>
      </c>
      <c r="AD1257" s="3">
        <f t="shared" si="119"/>
        <v>34612</v>
      </c>
    </row>
    <row r="1258" spans="1:30" x14ac:dyDescent="0.15">
      <c r="A1258" s="3">
        <v>1253</v>
      </c>
      <c r="B1258" s="3" t="str">
        <f t="shared" si="114"/>
        <v>关卡1253小怪</v>
      </c>
      <c r="C1258" s="3">
        <f>INDEX([3]关卡!$J$19:$J$2018,A1258)</f>
        <v>444</v>
      </c>
      <c r="D1258" s="3">
        <f>INDEX([3]关卡!$N$19:$N$2018,A1258)</f>
        <v>444</v>
      </c>
      <c r="E1258" s="3" t="s">
        <v>24</v>
      </c>
      <c r="F1258" s="3" t="s">
        <v>26</v>
      </c>
      <c r="G1258" s="3">
        <v>3</v>
      </c>
      <c r="H1258" s="3">
        <v>0</v>
      </c>
      <c r="I1258" s="3">
        <v>0</v>
      </c>
      <c r="J1258" s="4">
        <v>1</v>
      </c>
      <c r="K1258" s="4">
        <v>1</v>
      </c>
      <c r="L1258" s="4">
        <v>2</v>
      </c>
      <c r="M1258" s="3">
        <v>15</v>
      </c>
      <c r="N1258" s="3">
        <v>2</v>
      </c>
      <c r="O1258" s="3">
        <f>HLOOKUP(O$5,[1]非R能力!$B$8:$F$558,$C1258+1,0)</f>
        <v>1480867.1975167505</v>
      </c>
      <c r="P1258" s="3">
        <f>HLOOKUP(P$5,[1]非R能力!$B$8:$F$558,$C1258+1,0)</f>
        <v>211627.17954876626</v>
      </c>
      <c r="Q1258" s="3">
        <f>HLOOKUP(Q$5,[1]非R能力!$B$8:$F$558,$C1258+1,0)</f>
        <v>112886.37031602066</v>
      </c>
      <c r="R1258" s="3">
        <f>HLOOKUP(R$5,[1]非R能力!$B$8:$F$558,$C1258+1,0)</f>
        <v>34612.06698810048</v>
      </c>
      <c r="S1258" s="3">
        <f>HLOOKUP(S$5,[1]非R能力!$B$8:$F$558,$C1258+1,0)</f>
        <v>45646.055710750792</v>
      </c>
      <c r="T1258" s="3">
        <f>INDEX([1]非R能力!$H$9:$H$558,D1258)</f>
        <v>42658.679393157254</v>
      </c>
      <c r="U1258" s="3">
        <f>IF(E1258="小怪",0,IF(INDEX([1]非R能力!$FK$9:$FK$558,C1258)=0,0,10))</f>
        <v>0</v>
      </c>
      <c r="V1258" s="3">
        <f>IF(E1258="小怪",0,IF(INDEX([1]非R能力!$FH$9:$FH$558,C1258)=0,0,5000))</f>
        <v>0</v>
      </c>
      <c r="W1258" s="3">
        <f>HLOOKUP(W$5,[2]人物技能基础!$O$3:$Q$553,$C1258+1,0)</f>
        <v>3.637142857142857</v>
      </c>
      <c r="X1258" s="3">
        <f>HLOOKUP(X$5,[2]人物技能基础!$O$3:$Q$553,$C1258+1,0)</f>
        <v>2.0186428571428574</v>
      </c>
      <c r="Y1258" s="3">
        <f>HLOOKUP(Y$5,[2]人物技能基础!$O$3:$Q$553,$C1258+1,0)</f>
        <v>99.964285714285708</v>
      </c>
      <c r="Z1258" s="3">
        <f t="shared" si="115"/>
        <v>1127900</v>
      </c>
      <c r="AA1258" s="3">
        <f t="shared" si="116"/>
        <v>22577</v>
      </c>
      <c r="AB1258" s="3">
        <f t="shared" si="117"/>
        <v>0</v>
      </c>
      <c r="AC1258" s="3">
        <f t="shared" si="118"/>
        <v>45646</v>
      </c>
      <c r="AD1258" s="3">
        <f t="shared" si="119"/>
        <v>34612</v>
      </c>
    </row>
    <row r="1259" spans="1:30" x14ac:dyDescent="0.15">
      <c r="A1259" s="3">
        <v>1254</v>
      </c>
      <c r="B1259" s="3" t="str">
        <f t="shared" si="114"/>
        <v>关卡1254小怪</v>
      </c>
      <c r="C1259" s="3">
        <f>INDEX([3]关卡!$J$19:$J$2018,A1259)</f>
        <v>445</v>
      </c>
      <c r="D1259" s="3">
        <f>INDEX([3]关卡!$N$19:$N$2018,A1259)</f>
        <v>445</v>
      </c>
      <c r="E1259" s="3" t="s">
        <v>24</v>
      </c>
      <c r="F1259" s="3" t="s">
        <v>26</v>
      </c>
      <c r="G1259" s="3">
        <v>3</v>
      </c>
      <c r="H1259" s="3">
        <v>0</v>
      </c>
      <c r="I1259" s="3">
        <v>0</v>
      </c>
      <c r="J1259" s="4">
        <v>1</v>
      </c>
      <c r="K1259" s="4">
        <v>1</v>
      </c>
      <c r="L1259" s="4">
        <v>2</v>
      </c>
      <c r="M1259" s="3">
        <v>15</v>
      </c>
      <c r="N1259" s="3">
        <v>2</v>
      </c>
      <c r="O1259" s="3">
        <f>HLOOKUP(O$5,[1]非R能力!$B$8:$F$558,$C1259+1,0)</f>
        <v>1486702.2396813012</v>
      </c>
      <c r="P1259" s="3">
        <f>HLOOKUP(P$5,[1]非R能力!$B$8:$F$558,$C1259+1,0)</f>
        <v>212302.68556868951</v>
      </c>
      <c r="Q1259" s="3">
        <f>HLOOKUP(Q$5,[1]非R能力!$B$8:$F$558,$C1259+1,0)</f>
        <v>113133.80540955573</v>
      </c>
      <c r="R1259" s="3">
        <f>HLOOKUP(R$5,[1]非R能力!$B$8:$F$558,$C1259+1,0)</f>
        <v>34695.998061183287</v>
      </c>
      <c r="S1259" s="3">
        <f>HLOOKUP(S$5,[1]非R能力!$B$8:$F$558,$C1259+1,0)</f>
        <v>45746.546233047266</v>
      </c>
      <c r="T1259" s="3">
        <f>INDEX([1]非R能力!$H$9:$H$558,D1259)</f>
        <v>42895.786068410627</v>
      </c>
      <c r="U1259" s="3">
        <f>IF(E1259="小怪",0,IF(INDEX([1]非R能力!$FK$9:$FK$558,C1259)=0,0,10))</f>
        <v>0</v>
      </c>
      <c r="V1259" s="3">
        <f>IF(E1259="小怪",0,IF(INDEX([1]非R能力!$FH$9:$FH$558,C1259)=0,0,5000))</f>
        <v>0</v>
      </c>
      <c r="W1259" s="3">
        <f>HLOOKUP(W$5,[2]人物技能基础!$O$3:$Q$553,$C1259+1,0)</f>
        <v>3.637142857142857</v>
      </c>
      <c r="X1259" s="3">
        <f>HLOOKUP(X$5,[2]人物技能基础!$O$3:$Q$553,$C1259+1,0)</f>
        <v>2.0186428571428574</v>
      </c>
      <c r="Y1259" s="3">
        <f>HLOOKUP(Y$5,[2]人物技能基础!$O$3:$Q$553,$C1259+1,0)</f>
        <v>99.964285714285708</v>
      </c>
      <c r="Z1259" s="3">
        <f t="shared" si="115"/>
        <v>1131741</v>
      </c>
      <c r="AA1259" s="3">
        <f t="shared" si="116"/>
        <v>22626</v>
      </c>
      <c r="AB1259" s="3">
        <f t="shared" si="117"/>
        <v>0</v>
      </c>
      <c r="AC1259" s="3">
        <f t="shared" si="118"/>
        <v>45746</v>
      </c>
      <c r="AD1259" s="3">
        <f t="shared" si="119"/>
        <v>34695</v>
      </c>
    </row>
    <row r="1260" spans="1:30" x14ac:dyDescent="0.15">
      <c r="A1260" s="3">
        <v>1255</v>
      </c>
      <c r="B1260" s="3" t="str">
        <f t="shared" si="114"/>
        <v>关卡1255小怪</v>
      </c>
      <c r="C1260" s="3">
        <f>INDEX([3]关卡!$J$19:$J$2018,A1260)</f>
        <v>445</v>
      </c>
      <c r="D1260" s="3">
        <f>INDEX([3]关卡!$N$19:$N$2018,A1260)</f>
        <v>445</v>
      </c>
      <c r="E1260" s="3" t="s">
        <v>24</v>
      </c>
      <c r="F1260" s="3" t="s">
        <v>26</v>
      </c>
      <c r="G1260" s="3">
        <v>3</v>
      </c>
      <c r="H1260" s="3">
        <v>0</v>
      </c>
      <c r="I1260" s="3">
        <v>0</v>
      </c>
      <c r="J1260" s="4">
        <v>1</v>
      </c>
      <c r="K1260" s="4">
        <v>1</v>
      </c>
      <c r="L1260" s="4">
        <v>2</v>
      </c>
      <c r="M1260" s="3">
        <v>15</v>
      </c>
      <c r="N1260" s="3">
        <v>2</v>
      </c>
      <c r="O1260" s="3">
        <f>HLOOKUP(O$5,[1]非R能力!$B$8:$F$558,$C1260+1,0)</f>
        <v>1486702.2396813012</v>
      </c>
      <c r="P1260" s="3">
        <f>HLOOKUP(P$5,[1]非R能力!$B$8:$F$558,$C1260+1,0)</f>
        <v>212302.68556868951</v>
      </c>
      <c r="Q1260" s="3">
        <f>HLOOKUP(Q$5,[1]非R能力!$B$8:$F$558,$C1260+1,0)</f>
        <v>113133.80540955573</v>
      </c>
      <c r="R1260" s="3">
        <f>HLOOKUP(R$5,[1]非R能力!$B$8:$F$558,$C1260+1,0)</f>
        <v>34695.998061183287</v>
      </c>
      <c r="S1260" s="3">
        <f>HLOOKUP(S$5,[1]非R能力!$B$8:$F$558,$C1260+1,0)</f>
        <v>45746.546233047266</v>
      </c>
      <c r="T1260" s="3">
        <f>INDEX([1]非R能力!$H$9:$H$558,D1260)</f>
        <v>42895.786068410627</v>
      </c>
      <c r="U1260" s="3">
        <f>IF(E1260="小怪",0,IF(INDEX([1]非R能力!$FK$9:$FK$558,C1260)=0,0,10))</f>
        <v>0</v>
      </c>
      <c r="V1260" s="3">
        <f>IF(E1260="小怪",0,IF(INDEX([1]非R能力!$FH$9:$FH$558,C1260)=0,0,5000))</f>
        <v>0</v>
      </c>
      <c r="W1260" s="3">
        <f>HLOOKUP(W$5,[2]人物技能基础!$O$3:$Q$553,$C1260+1,0)</f>
        <v>3.637142857142857</v>
      </c>
      <c r="X1260" s="3">
        <f>HLOOKUP(X$5,[2]人物技能基础!$O$3:$Q$553,$C1260+1,0)</f>
        <v>2.0186428571428574</v>
      </c>
      <c r="Y1260" s="3">
        <f>HLOOKUP(Y$5,[2]人物技能基础!$O$3:$Q$553,$C1260+1,0)</f>
        <v>99.964285714285708</v>
      </c>
      <c r="Z1260" s="3">
        <f t="shared" si="115"/>
        <v>1131741</v>
      </c>
      <c r="AA1260" s="3">
        <f t="shared" si="116"/>
        <v>22626</v>
      </c>
      <c r="AB1260" s="3">
        <f t="shared" si="117"/>
        <v>0</v>
      </c>
      <c r="AC1260" s="3">
        <f t="shared" si="118"/>
        <v>45746</v>
      </c>
      <c r="AD1260" s="3">
        <f t="shared" si="119"/>
        <v>34695</v>
      </c>
    </row>
    <row r="1261" spans="1:30" x14ac:dyDescent="0.15">
      <c r="A1261" s="3">
        <v>1256</v>
      </c>
      <c r="B1261" s="3" t="str">
        <f t="shared" si="114"/>
        <v>关卡1256小怪</v>
      </c>
      <c r="C1261" s="3">
        <f>INDEX([3]关卡!$J$19:$J$2018,A1261)</f>
        <v>445</v>
      </c>
      <c r="D1261" s="3">
        <f>INDEX([3]关卡!$N$19:$N$2018,A1261)</f>
        <v>445</v>
      </c>
      <c r="E1261" s="3" t="s">
        <v>24</v>
      </c>
      <c r="F1261" s="3" t="s">
        <v>26</v>
      </c>
      <c r="G1261" s="3">
        <v>3</v>
      </c>
      <c r="H1261" s="3">
        <v>0</v>
      </c>
      <c r="I1261" s="3">
        <v>0</v>
      </c>
      <c r="J1261" s="4">
        <v>1</v>
      </c>
      <c r="K1261" s="4">
        <v>1</v>
      </c>
      <c r="L1261" s="4">
        <v>2</v>
      </c>
      <c r="M1261" s="3">
        <v>15</v>
      </c>
      <c r="N1261" s="3">
        <v>2</v>
      </c>
      <c r="O1261" s="3">
        <f>HLOOKUP(O$5,[1]非R能力!$B$8:$F$558,$C1261+1,0)</f>
        <v>1486702.2396813012</v>
      </c>
      <c r="P1261" s="3">
        <f>HLOOKUP(P$5,[1]非R能力!$B$8:$F$558,$C1261+1,0)</f>
        <v>212302.68556868951</v>
      </c>
      <c r="Q1261" s="3">
        <f>HLOOKUP(Q$5,[1]非R能力!$B$8:$F$558,$C1261+1,0)</f>
        <v>113133.80540955573</v>
      </c>
      <c r="R1261" s="3">
        <f>HLOOKUP(R$5,[1]非R能力!$B$8:$F$558,$C1261+1,0)</f>
        <v>34695.998061183287</v>
      </c>
      <c r="S1261" s="3">
        <f>HLOOKUP(S$5,[1]非R能力!$B$8:$F$558,$C1261+1,0)</f>
        <v>45746.546233047266</v>
      </c>
      <c r="T1261" s="3">
        <f>INDEX([1]非R能力!$H$9:$H$558,D1261)</f>
        <v>42895.786068410627</v>
      </c>
      <c r="U1261" s="3">
        <f>IF(E1261="小怪",0,IF(INDEX([1]非R能力!$FK$9:$FK$558,C1261)=0,0,10))</f>
        <v>0</v>
      </c>
      <c r="V1261" s="3">
        <f>IF(E1261="小怪",0,IF(INDEX([1]非R能力!$FH$9:$FH$558,C1261)=0,0,5000))</f>
        <v>0</v>
      </c>
      <c r="W1261" s="3">
        <f>HLOOKUP(W$5,[2]人物技能基础!$O$3:$Q$553,$C1261+1,0)</f>
        <v>3.637142857142857</v>
      </c>
      <c r="X1261" s="3">
        <f>HLOOKUP(X$5,[2]人物技能基础!$O$3:$Q$553,$C1261+1,0)</f>
        <v>2.0186428571428574</v>
      </c>
      <c r="Y1261" s="3">
        <f>HLOOKUP(Y$5,[2]人物技能基础!$O$3:$Q$553,$C1261+1,0)</f>
        <v>99.964285714285708</v>
      </c>
      <c r="Z1261" s="3">
        <f t="shared" si="115"/>
        <v>1131741</v>
      </c>
      <c r="AA1261" s="3">
        <f t="shared" si="116"/>
        <v>22626</v>
      </c>
      <c r="AB1261" s="3">
        <f t="shared" si="117"/>
        <v>0</v>
      </c>
      <c r="AC1261" s="3">
        <f t="shared" si="118"/>
        <v>45746</v>
      </c>
      <c r="AD1261" s="3">
        <f t="shared" si="119"/>
        <v>34695</v>
      </c>
    </row>
    <row r="1262" spans="1:30" x14ac:dyDescent="0.15">
      <c r="A1262" s="3">
        <v>1257</v>
      </c>
      <c r="B1262" s="3" t="str">
        <f t="shared" si="114"/>
        <v>关卡1257小怪</v>
      </c>
      <c r="C1262" s="3">
        <f>INDEX([3]关卡!$J$19:$J$2018,A1262)</f>
        <v>446</v>
      </c>
      <c r="D1262" s="3">
        <f>INDEX([3]关卡!$N$19:$N$2018,A1262)</f>
        <v>446</v>
      </c>
      <c r="E1262" s="3" t="s">
        <v>24</v>
      </c>
      <c r="F1262" s="3" t="s">
        <v>26</v>
      </c>
      <c r="G1262" s="3">
        <v>3</v>
      </c>
      <c r="H1262" s="3">
        <v>0</v>
      </c>
      <c r="I1262" s="3">
        <v>0</v>
      </c>
      <c r="J1262" s="4">
        <v>1</v>
      </c>
      <c r="K1262" s="4">
        <v>1</v>
      </c>
      <c r="L1262" s="4">
        <v>2</v>
      </c>
      <c r="M1262" s="3">
        <v>15</v>
      </c>
      <c r="N1262" s="3">
        <v>2</v>
      </c>
      <c r="O1262" s="3">
        <f>HLOOKUP(O$5,[1]非R能力!$B$8:$F$558,$C1262+1,0)</f>
        <v>1492260.4795446815</v>
      </c>
      <c r="P1262" s="3">
        <f>HLOOKUP(P$5,[1]非R能力!$B$8:$F$558,$C1262+1,0)</f>
        <v>212948.3029917508</v>
      </c>
      <c r="Q1262" s="3">
        <f>HLOOKUP(Q$5,[1]非R能力!$B$8:$F$558,$C1262+1,0)</f>
        <v>113380.81483949932</v>
      </c>
      <c r="R1262" s="3">
        <f>HLOOKUP(R$5,[1]非R能力!$B$8:$F$558,$C1262+1,0)</f>
        <v>34779.237628820927</v>
      </c>
      <c r="S1262" s="3">
        <f>HLOOKUP(S$5,[1]非R能力!$B$8:$F$558,$C1262+1,0)</f>
        <v>45839.747338112094</v>
      </c>
      <c r="T1262" s="3">
        <f>INDEX([1]非R能力!$H$9:$H$558,D1262)</f>
        <v>43133.945251772158</v>
      </c>
      <c r="U1262" s="3">
        <f>IF(E1262="小怪",0,IF(INDEX([1]非R能力!$FK$9:$FK$558,C1262)=0,0,10))</f>
        <v>0</v>
      </c>
      <c r="V1262" s="3">
        <f>IF(E1262="小怪",0,IF(INDEX([1]非R能力!$FH$9:$FH$558,C1262)=0,0,5000))</f>
        <v>0</v>
      </c>
      <c r="W1262" s="3">
        <f>HLOOKUP(W$5,[2]人物技能基础!$O$3:$Q$553,$C1262+1,0)</f>
        <v>3.637142857142857</v>
      </c>
      <c r="X1262" s="3">
        <f>HLOOKUP(X$5,[2]人物技能基础!$O$3:$Q$553,$C1262+1,0)</f>
        <v>2.0186428571428574</v>
      </c>
      <c r="Y1262" s="3">
        <f>HLOOKUP(Y$5,[2]人物技能基础!$O$3:$Q$553,$C1262+1,0)</f>
        <v>99.964285714285708</v>
      </c>
      <c r="Z1262" s="3">
        <f t="shared" si="115"/>
        <v>1135441</v>
      </c>
      <c r="AA1262" s="3">
        <f t="shared" si="116"/>
        <v>22676</v>
      </c>
      <c r="AB1262" s="3">
        <f t="shared" si="117"/>
        <v>0</v>
      </c>
      <c r="AC1262" s="3">
        <f t="shared" si="118"/>
        <v>45839</v>
      </c>
      <c r="AD1262" s="3">
        <f t="shared" si="119"/>
        <v>34779</v>
      </c>
    </row>
    <row r="1263" spans="1:30" x14ac:dyDescent="0.15">
      <c r="A1263" s="3">
        <v>1258</v>
      </c>
      <c r="B1263" s="3" t="str">
        <f t="shared" si="114"/>
        <v>关卡1258小怪</v>
      </c>
      <c r="C1263" s="3">
        <f>INDEX([3]关卡!$J$19:$J$2018,A1263)</f>
        <v>446</v>
      </c>
      <c r="D1263" s="3">
        <f>INDEX([3]关卡!$N$19:$N$2018,A1263)</f>
        <v>446</v>
      </c>
      <c r="E1263" s="3" t="s">
        <v>24</v>
      </c>
      <c r="F1263" s="3" t="s">
        <v>26</v>
      </c>
      <c r="G1263" s="3">
        <v>3</v>
      </c>
      <c r="H1263" s="3">
        <v>0</v>
      </c>
      <c r="I1263" s="3">
        <v>0</v>
      </c>
      <c r="J1263" s="4">
        <v>1</v>
      </c>
      <c r="K1263" s="4">
        <v>1</v>
      </c>
      <c r="L1263" s="4">
        <v>2</v>
      </c>
      <c r="M1263" s="3">
        <v>15</v>
      </c>
      <c r="N1263" s="3">
        <v>2</v>
      </c>
      <c r="O1263" s="3">
        <f>HLOOKUP(O$5,[1]非R能力!$B$8:$F$558,$C1263+1,0)</f>
        <v>1492260.4795446815</v>
      </c>
      <c r="P1263" s="3">
        <f>HLOOKUP(P$5,[1]非R能力!$B$8:$F$558,$C1263+1,0)</f>
        <v>212948.3029917508</v>
      </c>
      <c r="Q1263" s="3">
        <f>HLOOKUP(Q$5,[1]非R能力!$B$8:$F$558,$C1263+1,0)</f>
        <v>113380.81483949932</v>
      </c>
      <c r="R1263" s="3">
        <f>HLOOKUP(R$5,[1]非R能力!$B$8:$F$558,$C1263+1,0)</f>
        <v>34779.237628820927</v>
      </c>
      <c r="S1263" s="3">
        <f>HLOOKUP(S$5,[1]非R能力!$B$8:$F$558,$C1263+1,0)</f>
        <v>45839.747338112094</v>
      </c>
      <c r="T1263" s="3">
        <f>INDEX([1]非R能力!$H$9:$H$558,D1263)</f>
        <v>43133.945251772158</v>
      </c>
      <c r="U1263" s="3">
        <f>IF(E1263="小怪",0,IF(INDEX([1]非R能力!$FK$9:$FK$558,C1263)=0,0,10))</f>
        <v>0</v>
      </c>
      <c r="V1263" s="3">
        <f>IF(E1263="小怪",0,IF(INDEX([1]非R能力!$FH$9:$FH$558,C1263)=0,0,5000))</f>
        <v>0</v>
      </c>
      <c r="W1263" s="3">
        <f>HLOOKUP(W$5,[2]人物技能基础!$O$3:$Q$553,$C1263+1,0)</f>
        <v>3.637142857142857</v>
      </c>
      <c r="X1263" s="3">
        <f>HLOOKUP(X$5,[2]人物技能基础!$O$3:$Q$553,$C1263+1,0)</f>
        <v>2.0186428571428574</v>
      </c>
      <c r="Y1263" s="3">
        <f>HLOOKUP(Y$5,[2]人物技能基础!$O$3:$Q$553,$C1263+1,0)</f>
        <v>99.964285714285708</v>
      </c>
      <c r="Z1263" s="3">
        <f t="shared" si="115"/>
        <v>1135441</v>
      </c>
      <c r="AA1263" s="3">
        <f t="shared" si="116"/>
        <v>22676</v>
      </c>
      <c r="AB1263" s="3">
        <f t="shared" si="117"/>
        <v>0</v>
      </c>
      <c r="AC1263" s="3">
        <f t="shared" si="118"/>
        <v>45839</v>
      </c>
      <c r="AD1263" s="3">
        <f t="shared" si="119"/>
        <v>34779</v>
      </c>
    </row>
    <row r="1264" spans="1:30" x14ac:dyDescent="0.15">
      <c r="A1264" s="3">
        <v>1259</v>
      </c>
      <c r="B1264" s="3" t="str">
        <f t="shared" si="114"/>
        <v>关卡1259小怪</v>
      </c>
      <c r="C1264" s="3">
        <f>INDEX([3]关卡!$J$19:$J$2018,A1264)</f>
        <v>446</v>
      </c>
      <c r="D1264" s="3">
        <f>INDEX([3]关卡!$N$19:$N$2018,A1264)</f>
        <v>446</v>
      </c>
      <c r="E1264" s="3" t="s">
        <v>24</v>
      </c>
      <c r="F1264" s="3" t="s">
        <v>26</v>
      </c>
      <c r="G1264" s="3">
        <v>3</v>
      </c>
      <c r="H1264" s="3">
        <v>0</v>
      </c>
      <c r="I1264" s="3">
        <v>0</v>
      </c>
      <c r="J1264" s="4">
        <v>1</v>
      </c>
      <c r="K1264" s="4">
        <v>1</v>
      </c>
      <c r="L1264" s="4">
        <v>2</v>
      </c>
      <c r="M1264" s="3">
        <v>15</v>
      </c>
      <c r="N1264" s="3">
        <v>2</v>
      </c>
      <c r="O1264" s="3">
        <f>HLOOKUP(O$5,[1]非R能力!$B$8:$F$558,$C1264+1,0)</f>
        <v>1492260.4795446815</v>
      </c>
      <c r="P1264" s="3">
        <f>HLOOKUP(P$5,[1]非R能力!$B$8:$F$558,$C1264+1,0)</f>
        <v>212948.3029917508</v>
      </c>
      <c r="Q1264" s="3">
        <f>HLOOKUP(Q$5,[1]非R能力!$B$8:$F$558,$C1264+1,0)</f>
        <v>113380.81483949932</v>
      </c>
      <c r="R1264" s="3">
        <f>HLOOKUP(R$5,[1]非R能力!$B$8:$F$558,$C1264+1,0)</f>
        <v>34779.237628820927</v>
      </c>
      <c r="S1264" s="3">
        <f>HLOOKUP(S$5,[1]非R能力!$B$8:$F$558,$C1264+1,0)</f>
        <v>45839.747338112094</v>
      </c>
      <c r="T1264" s="3">
        <f>INDEX([1]非R能力!$H$9:$H$558,D1264)</f>
        <v>43133.945251772158</v>
      </c>
      <c r="U1264" s="3">
        <f>IF(E1264="小怪",0,IF(INDEX([1]非R能力!$FK$9:$FK$558,C1264)=0,0,10))</f>
        <v>0</v>
      </c>
      <c r="V1264" s="3">
        <f>IF(E1264="小怪",0,IF(INDEX([1]非R能力!$FH$9:$FH$558,C1264)=0,0,5000))</f>
        <v>0</v>
      </c>
      <c r="W1264" s="3">
        <f>HLOOKUP(W$5,[2]人物技能基础!$O$3:$Q$553,$C1264+1,0)</f>
        <v>3.637142857142857</v>
      </c>
      <c r="X1264" s="3">
        <f>HLOOKUP(X$5,[2]人物技能基础!$O$3:$Q$553,$C1264+1,0)</f>
        <v>2.0186428571428574</v>
      </c>
      <c r="Y1264" s="3">
        <f>HLOOKUP(Y$5,[2]人物技能基础!$O$3:$Q$553,$C1264+1,0)</f>
        <v>99.964285714285708</v>
      </c>
      <c r="Z1264" s="3">
        <f t="shared" si="115"/>
        <v>1135441</v>
      </c>
      <c r="AA1264" s="3">
        <f t="shared" si="116"/>
        <v>22676</v>
      </c>
      <c r="AB1264" s="3">
        <f t="shared" si="117"/>
        <v>0</v>
      </c>
      <c r="AC1264" s="3">
        <f t="shared" si="118"/>
        <v>45839</v>
      </c>
      <c r="AD1264" s="3">
        <f t="shared" si="119"/>
        <v>34779</v>
      </c>
    </row>
    <row r="1265" spans="1:30" x14ac:dyDescent="0.15">
      <c r="A1265" s="3">
        <v>1260</v>
      </c>
      <c r="B1265" s="3" t="str">
        <f t="shared" si="114"/>
        <v>关卡1260小怪</v>
      </c>
      <c r="C1265" s="3">
        <f>INDEX([3]关卡!$J$19:$J$2018,A1265)</f>
        <v>447</v>
      </c>
      <c r="D1265" s="3">
        <f>INDEX([3]关卡!$N$19:$N$2018,A1265)</f>
        <v>447</v>
      </c>
      <c r="E1265" s="3" t="s">
        <v>24</v>
      </c>
      <c r="F1265" s="3" t="s">
        <v>26</v>
      </c>
      <c r="G1265" s="3">
        <v>3</v>
      </c>
      <c r="H1265" s="3">
        <v>0</v>
      </c>
      <c r="I1265" s="3">
        <v>0</v>
      </c>
      <c r="J1265" s="4">
        <v>1</v>
      </c>
      <c r="K1265" s="4">
        <v>1</v>
      </c>
      <c r="L1265" s="4">
        <v>2</v>
      </c>
      <c r="M1265" s="3">
        <v>15</v>
      </c>
      <c r="N1265" s="3">
        <v>2</v>
      </c>
      <c r="O1265" s="3">
        <f>HLOOKUP(O$5,[1]非R能力!$B$8:$F$558,$C1265+1,0)</f>
        <v>1497893.516013921</v>
      </c>
      <c r="P1265" s="3">
        <f>HLOOKUP(P$5,[1]非R能力!$B$8:$F$558,$C1265+1,0)</f>
        <v>213602.19061906319</v>
      </c>
      <c r="Q1265" s="3">
        <f>HLOOKUP(Q$5,[1]非R能力!$B$8:$F$558,$C1265+1,0)</f>
        <v>113649.69881018795</v>
      </c>
      <c r="R1265" s="3">
        <f>HLOOKUP(R$5,[1]非R能力!$B$8:$F$558,$C1265+1,0)</f>
        <v>34863.415993455637</v>
      </c>
      <c r="S1265" s="3">
        <f>HLOOKUP(S$5,[1]非R能力!$B$8:$F$558,$C1265+1,0)</f>
        <v>45956.88098158106</v>
      </c>
      <c r="T1265" s="3">
        <f>INDEX([1]非R能力!$H$9:$H$558,D1265)</f>
        <v>43373.160465316818</v>
      </c>
      <c r="U1265" s="3">
        <f>IF(E1265="小怪",0,IF(INDEX([1]非R能力!$FK$9:$FK$558,C1265)=0,0,10))</f>
        <v>0</v>
      </c>
      <c r="V1265" s="3">
        <f>IF(E1265="小怪",0,IF(INDEX([1]非R能力!$FH$9:$FH$558,C1265)=0,0,5000))</f>
        <v>0</v>
      </c>
      <c r="W1265" s="3">
        <f>HLOOKUP(W$5,[2]人物技能基础!$O$3:$Q$553,$C1265+1,0)</f>
        <v>3.637142857142857</v>
      </c>
      <c r="X1265" s="3">
        <f>HLOOKUP(X$5,[2]人物技能基础!$O$3:$Q$553,$C1265+1,0)</f>
        <v>2.0186428571428574</v>
      </c>
      <c r="Y1265" s="3">
        <f>HLOOKUP(Y$5,[2]人物技能基础!$O$3:$Q$553,$C1265+1,0)</f>
        <v>99.964285714285708</v>
      </c>
      <c r="Z1265" s="3">
        <f t="shared" si="115"/>
        <v>1139183</v>
      </c>
      <c r="AA1265" s="3">
        <f t="shared" si="116"/>
        <v>22729</v>
      </c>
      <c r="AB1265" s="3">
        <f t="shared" si="117"/>
        <v>0</v>
      </c>
      <c r="AC1265" s="3">
        <f t="shared" si="118"/>
        <v>45956</v>
      </c>
      <c r="AD1265" s="3">
        <f t="shared" si="119"/>
        <v>34863</v>
      </c>
    </row>
    <row r="1266" spans="1:30" x14ac:dyDescent="0.15">
      <c r="A1266" s="3">
        <v>1261</v>
      </c>
      <c r="B1266" s="3" t="str">
        <f t="shared" si="114"/>
        <v>关卡1261小怪</v>
      </c>
      <c r="C1266" s="3">
        <f>INDEX([3]关卡!$J$19:$J$2018,A1266)</f>
        <v>447</v>
      </c>
      <c r="D1266" s="3">
        <f>INDEX([3]关卡!$N$19:$N$2018,A1266)</f>
        <v>447</v>
      </c>
      <c r="E1266" s="3" t="s">
        <v>24</v>
      </c>
      <c r="F1266" s="3" t="s">
        <v>26</v>
      </c>
      <c r="G1266" s="3">
        <v>3</v>
      </c>
      <c r="H1266" s="3">
        <v>0</v>
      </c>
      <c r="I1266" s="3">
        <v>0</v>
      </c>
      <c r="J1266" s="4">
        <v>1</v>
      </c>
      <c r="K1266" s="4">
        <v>1</v>
      </c>
      <c r="L1266" s="4">
        <v>2</v>
      </c>
      <c r="M1266" s="3">
        <v>15</v>
      </c>
      <c r="N1266" s="3">
        <v>2</v>
      </c>
      <c r="O1266" s="3">
        <f>HLOOKUP(O$5,[1]非R能力!$B$8:$F$558,$C1266+1,0)</f>
        <v>1497893.516013921</v>
      </c>
      <c r="P1266" s="3">
        <f>HLOOKUP(P$5,[1]非R能力!$B$8:$F$558,$C1266+1,0)</f>
        <v>213602.19061906319</v>
      </c>
      <c r="Q1266" s="3">
        <f>HLOOKUP(Q$5,[1]非R能力!$B$8:$F$558,$C1266+1,0)</f>
        <v>113649.69881018795</v>
      </c>
      <c r="R1266" s="3">
        <f>HLOOKUP(R$5,[1]非R能力!$B$8:$F$558,$C1266+1,0)</f>
        <v>34863.415993455637</v>
      </c>
      <c r="S1266" s="3">
        <f>HLOOKUP(S$5,[1]非R能力!$B$8:$F$558,$C1266+1,0)</f>
        <v>45956.88098158106</v>
      </c>
      <c r="T1266" s="3">
        <f>INDEX([1]非R能力!$H$9:$H$558,D1266)</f>
        <v>43373.160465316818</v>
      </c>
      <c r="U1266" s="3">
        <f>IF(E1266="小怪",0,IF(INDEX([1]非R能力!$FK$9:$FK$558,C1266)=0,0,10))</f>
        <v>0</v>
      </c>
      <c r="V1266" s="3">
        <f>IF(E1266="小怪",0,IF(INDEX([1]非R能力!$FH$9:$FH$558,C1266)=0,0,5000))</f>
        <v>0</v>
      </c>
      <c r="W1266" s="3">
        <f>HLOOKUP(W$5,[2]人物技能基础!$O$3:$Q$553,$C1266+1,0)</f>
        <v>3.637142857142857</v>
      </c>
      <c r="X1266" s="3">
        <f>HLOOKUP(X$5,[2]人物技能基础!$O$3:$Q$553,$C1266+1,0)</f>
        <v>2.0186428571428574</v>
      </c>
      <c r="Y1266" s="3">
        <f>HLOOKUP(Y$5,[2]人物技能基础!$O$3:$Q$553,$C1266+1,0)</f>
        <v>99.964285714285708</v>
      </c>
      <c r="Z1266" s="3">
        <f t="shared" si="115"/>
        <v>1139183</v>
      </c>
      <c r="AA1266" s="3">
        <f t="shared" si="116"/>
        <v>22729</v>
      </c>
      <c r="AB1266" s="3">
        <f t="shared" si="117"/>
        <v>0</v>
      </c>
      <c r="AC1266" s="3">
        <f t="shared" si="118"/>
        <v>45956</v>
      </c>
      <c r="AD1266" s="3">
        <f t="shared" si="119"/>
        <v>34863</v>
      </c>
    </row>
    <row r="1267" spans="1:30" x14ac:dyDescent="0.15">
      <c r="A1267" s="3">
        <v>1262</v>
      </c>
      <c r="B1267" s="3" t="str">
        <f t="shared" si="114"/>
        <v>关卡1262小怪</v>
      </c>
      <c r="C1267" s="3">
        <f>INDEX([3]关卡!$J$19:$J$2018,A1267)</f>
        <v>448</v>
      </c>
      <c r="D1267" s="3">
        <f>INDEX([3]关卡!$N$19:$N$2018,A1267)</f>
        <v>448</v>
      </c>
      <c r="E1267" s="3" t="s">
        <v>24</v>
      </c>
      <c r="F1267" s="3" t="s">
        <v>26</v>
      </c>
      <c r="G1267" s="3">
        <v>3</v>
      </c>
      <c r="H1267" s="3">
        <v>0</v>
      </c>
      <c r="I1267" s="3">
        <v>0</v>
      </c>
      <c r="J1267" s="4">
        <v>1</v>
      </c>
      <c r="K1267" s="4">
        <v>1</v>
      </c>
      <c r="L1267" s="4">
        <v>2</v>
      </c>
      <c r="M1267" s="3">
        <v>15</v>
      </c>
      <c r="N1267" s="3">
        <v>2</v>
      </c>
      <c r="O1267" s="3">
        <f>HLOOKUP(O$5,[1]非R能力!$B$8:$F$558,$C1267+1,0)</f>
        <v>1503271.0560948756</v>
      </c>
      <c r="P1267" s="3">
        <f>HLOOKUP(P$5,[1]非R能力!$B$8:$F$558,$C1267+1,0)</f>
        <v>214229.08366277456</v>
      </c>
      <c r="Q1267" s="3">
        <f>HLOOKUP(Q$5,[1]非R能力!$B$8:$F$558,$C1267+1,0)</f>
        <v>113887.54961707996</v>
      </c>
      <c r="R1267" s="3">
        <f>HLOOKUP(R$5,[1]非R能力!$B$8:$F$558,$C1267+1,0)</f>
        <v>34944.146880117565</v>
      </c>
      <c r="S1267" s="3">
        <f>HLOOKUP(S$5,[1]非R能力!$B$8:$F$558,$C1267+1,0)</f>
        <v>46048.283477999939</v>
      </c>
      <c r="T1267" s="3">
        <f>INDEX([1]非R能力!$H$9:$H$558,D1267)</f>
        <v>43613.435237266269</v>
      </c>
      <c r="U1267" s="3">
        <f>IF(E1267="小怪",0,IF(INDEX([1]非R能力!$FK$9:$FK$558,C1267)=0,0,10))</f>
        <v>0</v>
      </c>
      <c r="V1267" s="3">
        <f>IF(E1267="小怪",0,IF(INDEX([1]非R能力!$FH$9:$FH$558,C1267)=0,0,5000))</f>
        <v>0</v>
      </c>
      <c r="W1267" s="3">
        <f>HLOOKUP(W$5,[2]人物技能基础!$O$3:$Q$553,$C1267+1,0)</f>
        <v>3.637142857142857</v>
      </c>
      <c r="X1267" s="3">
        <f>HLOOKUP(X$5,[2]人物技能基础!$O$3:$Q$553,$C1267+1,0)</f>
        <v>2.0186428571428574</v>
      </c>
      <c r="Y1267" s="3">
        <f>HLOOKUP(Y$5,[2]人物技能基础!$O$3:$Q$553,$C1267+1,0)</f>
        <v>99.964285714285708</v>
      </c>
      <c r="Z1267" s="3">
        <f t="shared" si="115"/>
        <v>1142796</v>
      </c>
      <c r="AA1267" s="3">
        <f t="shared" si="116"/>
        <v>22777</v>
      </c>
      <c r="AB1267" s="3">
        <f t="shared" si="117"/>
        <v>0</v>
      </c>
      <c r="AC1267" s="3">
        <f t="shared" si="118"/>
        <v>46048</v>
      </c>
      <c r="AD1267" s="3">
        <f t="shared" si="119"/>
        <v>34944</v>
      </c>
    </row>
    <row r="1268" spans="1:30" x14ac:dyDescent="0.15">
      <c r="A1268" s="3">
        <v>1263</v>
      </c>
      <c r="B1268" s="3" t="str">
        <f t="shared" si="114"/>
        <v>关卡1263小怪</v>
      </c>
      <c r="C1268" s="3">
        <f>INDEX([3]关卡!$J$19:$J$2018,A1268)</f>
        <v>448</v>
      </c>
      <c r="D1268" s="3">
        <f>INDEX([3]关卡!$N$19:$N$2018,A1268)</f>
        <v>448</v>
      </c>
      <c r="E1268" s="3" t="s">
        <v>24</v>
      </c>
      <c r="F1268" s="3" t="s">
        <v>26</v>
      </c>
      <c r="G1268" s="3">
        <v>3</v>
      </c>
      <c r="H1268" s="3">
        <v>0</v>
      </c>
      <c r="I1268" s="3">
        <v>0</v>
      </c>
      <c r="J1268" s="4">
        <v>1</v>
      </c>
      <c r="K1268" s="4">
        <v>1</v>
      </c>
      <c r="L1268" s="4">
        <v>2</v>
      </c>
      <c r="M1268" s="3">
        <v>15</v>
      </c>
      <c r="N1268" s="3">
        <v>2</v>
      </c>
      <c r="O1268" s="3">
        <f>HLOOKUP(O$5,[1]非R能力!$B$8:$F$558,$C1268+1,0)</f>
        <v>1503271.0560948756</v>
      </c>
      <c r="P1268" s="3">
        <f>HLOOKUP(P$5,[1]非R能力!$B$8:$F$558,$C1268+1,0)</f>
        <v>214229.08366277456</v>
      </c>
      <c r="Q1268" s="3">
        <f>HLOOKUP(Q$5,[1]非R能力!$B$8:$F$558,$C1268+1,0)</f>
        <v>113887.54961707996</v>
      </c>
      <c r="R1268" s="3">
        <f>HLOOKUP(R$5,[1]非R能力!$B$8:$F$558,$C1268+1,0)</f>
        <v>34944.146880117565</v>
      </c>
      <c r="S1268" s="3">
        <f>HLOOKUP(S$5,[1]非R能力!$B$8:$F$558,$C1268+1,0)</f>
        <v>46048.283477999939</v>
      </c>
      <c r="T1268" s="3">
        <f>INDEX([1]非R能力!$H$9:$H$558,D1268)</f>
        <v>43613.435237266269</v>
      </c>
      <c r="U1268" s="3">
        <f>IF(E1268="小怪",0,IF(INDEX([1]非R能力!$FK$9:$FK$558,C1268)=0,0,10))</f>
        <v>0</v>
      </c>
      <c r="V1268" s="3">
        <f>IF(E1268="小怪",0,IF(INDEX([1]非R能力!$FH$9:$FH$558,C1268)=0,0,5000))</f>
        <v>0</v>
      </c>
      <c r="W1268" s="3">
        <f>HLOOKUP(W$5,[2]人物技能基础!$O$3:$Q$553,$C1268+1,0)</f>
        <v>3.637142857142857</v>
      </c>
      <c r="X1268" s="3">
        <f>HLOOKUP(X$5,[2]人物技能基础!$O$3:$Q$553,$C1268+1,0)</f>
        <v>2.0186428571428574</v>
      </c>
      <c r="Y1268" s="3">
        <f>HLOOKUP(Y$5,[2]人物技能基础!$O$3:$Q$553,$C1268+1,0)</f>
        <v>99.964285714285708</v>
      </c>
      <c r="Z1268" s="3">
        <f t="shared" si="115"/>
        <v>1142796</v>
      </c>
      <c r="AA1268" s="3">
        <f t="shared" si="116"/>
        <v>22777</v>
      </c>
      <c r="AB1268" s="3">
        <f t="shared" si="117"/>
        <v>0</v>
      </c>
      <c r="AC1268" s="3">
        <f t="shared" si="118"/>
        <v>46048</v>
      </c>
      <c r="AD1268" s="3">
        <f t="shared" si="119"/>
        <v>34944</v>
      </c>
    </row>
    <row r="1269" spans="1:30" x14ac:dyDescent="0.15">
      <c r="A1269" s="3">
        <v>1264</v>
      </c>
      <c r="B1269" s="3" t="str">
        <f t="shared" si="114"/>
        <v>关卡1264小怪</v>
      </c>
      <c r="C1269" s="3">
        <f>INDEX([3]关卡!$J$19:$J$2018,A1269)</f>
        <v>448</v>
      </c>
      <c r="D1269" s="3">
        <f>INDEX([3]关卡!$N$19:$N$2018,A1269)</f>
        <v>448</v>
      </c>
      <c r="E1269" s="3" t="s">
        <v>24</v>
      </c>
      <c r="F1269" s="3" t="s">
        <v>26</v>
      </c>
      <c r="G1269" s="3">
        <v>3</v>
      </c>
      <c r="H1269" s="3">
        <v>0</v>
      </c>
      <c r="I1269" s="3">
        <v>0</v>
      </c>
      <c r="J1269" s="4">
        <v>1</v>
      </c>
      <c r="K1269" s="4">
        <v>1</v>
      </c>
      <c r="L1269" s="4">
        <v>2</v>
      </c>
      <c r="M1269" s="3">
        <v>15</v>
      </c>
      <c r="N1269" s="3">
        <v>2</v>
      </c>
      <c r="O1269" s="3">
        <f>HLOOKUP(O$5,[1]非R能力!$B$8:$F$558,$C1269+1,0)</f>
        <v>1503271.0560948756</v>
      </c>
      <c r="P1269" s="3">
        <f>HLOOKUP(P$5,[1]非R能力!$B$8:$F$558,$C1269+1,0)</f>
        <v>214229.08366277456</v>
      </c>
      <c r="Q1269" s="3">
        <f>HLOOKUP(Q$5,[1]非R能力!$B$8:$F$558,$C1269+1,0)</f>
        <v>113887.54961707996</v>
      </c>
      <c r="R1269" s="3">
        <f>HLOOKUP(R$5,[1]非R能力!$B$8:$F$558,$C1269+1,0)</f>
        <v>34944.146880117565</v>
      </c>
      <c r="S1269" s="3">
        <f>HLOOKUP(S$5,[1]非R能力!$B$8:$F$558,$C1269+1,0)</f>
        <v>46048.283477999939</v>
      </c>
      <c r="T1269" s="3">
        <f>INDEX([1]非R能力!$H$9:$H$558,D1269)</f>
        <v>43613.435237266269</v>
      </c>
      <c r="U1269" s="3">
        <f>IF(E1269="小怪",0,IF(INDEX([1]非R能力!$FK$9:$FK$558,C1269)=0,0,10))</f>
        <v>0</v>
      </c>
      <c r="V1269" s="3">
        <f>IF(E1269="小怪",0,IF(INDEX([1]非R能力!$FH$9:$FH$558,C1269)=0,0,5000))</f>
        <v>0</v>
      </c>
      <c r="W1269" s="3">
        <f>HLOOKUP(W$5,[2]人物技能基础!$O$3:$Q$553,$C1269+1,0)</f>
        <v>3.637142857142857</v>
      </c>
      <c r="X1269" s="3">
        <f>HLOOKUP(X$5,[2]人物技能基础!$O$3:$Q$553,$C1269+1,0)</f>
        <v>2.0186428571428574</v>
      </c>
      <c r="Y1269" s="3">
        <f>HLOOKUP(Y$5,[2]人物技能基础!$O$3:$Q$553,$C1269+1,0)</f>
        <v>99.964285714285708</v>
      </c>
      <c r="Z1269" s="3">
        <f t="shared" si="115"/>
        <v>1142796</v>
      </c>
      <c r="AA1269" s="3">
        <f t="shared" si="116"/>
        <v>22777</v>
      </c>
      <c r="AB1269" s="3">
        <f t="shared" si="117"/>
        <v>0</v>
      </c>
      <c r="AC1269" s="3">
        <f t="shared" si="118"/>
        <v>46048</v>
      </c>
      <c r="AD1269" s="3">
        <f t="shared" si="119"/>
        <v>34944</v>
      </c>
    </row>
    <row r="1270" spans="1:30" x14ac:dyDescent="0.15">
      <c r="A1270" s="3">
        <v>1265</v>
      </c>
      <c r="B1270" s="3" t="str">
        <f t="shared" si="114"/>
        <v>关卡1265小怪</v>
      </c>
      <c r="C1270" s="3">
        <f>INDEX([3]关卡!$J$19:$J$2018,A1270)</f>
        <v>449</v>
      </c>
      <c r="D1270" s="3">
        <f>INDEX([3]关卡!$N$19:$N$2018,A1270)</f>
        <v>449</v>
      </c>
      <c r="E1270" s="3" t="s">
        <v>24</v>
      </c>
      <c r="F1270" s="3" t="s">
        <v>26</v>
      </c>
      <c r="G1270" s="3">
        <v>3</v>
      </c>
      <c r="H1270" s="3">
        <v>0</v>
      </c>
      <c r="I1270" s="3">
        <v>0</v>
      </c>
      <c r="J1270" s="4">
        <v>1</v>
      </c>
      <c r="K1270" s="4">
        <v>1</v>
      </c>
      <c r="L1270" s="4">
        <v>2</v>
      </c>
      <c r="M1270" s="3">
        <v>15</v>
      </c>
      <c r="N1270" s="3">
        <v>2</v>
      </c>
      <c r="O1270" s="3">
        <f>HLOOKUP(O$5,[1]非R能力!$B$8:$F$558,$C1270+1,0)</f>
        <v>1508806.765947547</v>
      </c>
      <c r="P1270" s="3">
        <f>HLOOKUP(P$5,[1]非R能力!$B$8:$F$558,$C1270+1,0)</f>
        <v>214879.11113848214</v>
      </c>
      <c r="Q1270" s="3">
        <f>HLOOKUP(Q$5,[1]非R能力!$B$8:$F$558,$C1270+1,0)</f>
        <v>114118.20908853234</v>
      </c>
      <c r="R1270" s="3">
        <f>HLOOKUP(R$5,[1]非R能力!$B$8:$F$558,$C1270+1,0)</f>
        <v>35025.649100355789</v>
      </c>
      <c r="S1270" s="3">
        <f>HLOOKUP(S$5,[1]非R能力!$B$8:$F$558,$C1270+1,0)</f>
        <v>46147.067101323926</v>
      </c>
      <c r="T1270" s="3">
        <f>INDEX([1]非R能力!$H$9:$H$558,D1270)</f>
        <v>43854.773101988947</v>
      </c>
      <c r="U1270" s="3">
        <f>IF(E1270="小怪",0,IF(INDEX([1]非R能力!$FK$9:$FK$558,C1270)=0,0,10))</f>
        <v>0</v>
      </c>
      <c r="V1270" s="3">
        <f>IF(E1270="小怪",0,IF(INDEX([1]非R能力!$FH$9:$FH$558,C1270)=0,0,5000))</f>
        <v>0</v>
      </c>
      <c r="W1270" s="3">
        <f>HLOOKUP(W$5,[2]人物技能基础!$O$3:$Q$553,$C1270+1,0)</f>
        <v>3.637142857142857</v>
      </c>
      <c r="X1270" s="3">
        <f>HLOOKUP(X$5,[2]人物技能基础!$O$3:$Q$553,$C1270+1,0)</f>
        <v>2.0186428571428574</v>
      </c>
      <c r="Y1270" s="3">
        <f>HLOOKUP(Y$5,[2]人物技能基础!$O$3:$Q$553,$C1270+1,0)</f>
        <v>99.964285714285708</v>
      </c>
      <c r="Z1270" s="3">
        <f t="shared" si="115"/>
        <v>1146525</v>
      </c>
      <c r="AA1270" s="3">
        <f t="shared" si="116"/>
        <v>22823</v>
      </c>
      <c r="AB1270" s="3">
        <f t="shared" si="117"/>
        <v>0</v>
      </c>
      <c r="AC1270" s="3">
        <f t="shared" si="118"/>
        <v>46147</v>
      </c>
      <c r="AD1270" s="3">
        <f t="shared" si="119"/>
        <v>35025</v>
      </c>
    </row>
    <row r="1271" spans="1:30" x14ac:dyDescent="0.15">
      <c r="A1271" s="3">
        <v>1266</v>
      </c>
      <c r="B1271" s="3" t="str">
        <f t="shared" si="114"/>
        <v>关卡1266小怪</v>
      </c>
      <c r="C1271" s="3">
        <f>INDEX([3]关卡!$J$19:$J$2018,A1271)</f>
        <v>449</v>
      </c>
      <c r="D1271" s="3">
        <f>INDEX([3]关卡!$N$19:$N$2018,A1271)</f>
        <v>449</v>
      </c>
      <c r="E1271" s="3" t="s">
        <v>24</v>
      </c>
      <c r="F1271" s="3" t="s">
        <v>26</v>
      </c>
      <c r="G1271" s="3">
        <v>3</v>
      </c>
      <c r="H1271" s="3">
        <v>0</v>
      </c>
      <c r="I1271" s="3">
        <v>0</v>
      </c>
      <c r="J1271" s="4">
        <v>1</v>
      </c>
      <c r="K1271" s="4">
        <v>1</v>
      </c>
      <c r="L1271" s="4">
        <v>2</v>
      </c>
      <c r="M1271" s="3">
        <v>15</v>
      </c>
      <c r="N1271" s="3">
        <v>2</v>
      </c>
      <c r="O1271" s="3">
        <f>HLOOKUP(O$5,[1]非R能力!$B$8:$F$558,$C1271+1,0)</f>
        <v>1508806.765947547</v>
      </c>
      <c r="P1271" s="3">
        <f>HLOOKUP(P$5,[1]非R能力!$B$8:$F$558,$C1271+1,0)</f>
        <v>214879.11113848214</v>
      </c>
      <c r="Q1271" s="3">
        <f>HLOOKUP(Q$5,[1]非R能力!$B$8:$F$558,$C1271+1,0)</f>
        <v>114118.20908853234</v>
      </c>
      <c r="R1271" s="3">
        <f>HLOOKUP(R$5,[1]非R能力!$B$8:$F$558,$C1271+1,0)</f>
        <v>35025.649100355789</v>
      </c>
      <c r="S1271" s="3">
        <f>HLOOKUP(S$5,[1]非R能力!$B$8:$F$558,$C1271+1,0)</f>
        <v>46147.067101323926</v>
      </c>
      <c r="T1271" s="3">
        <f>INDEX([1]非R能力!$H$9:$H$558,D1271)</f>
        <v>43854.773101988947</v>
      </c>
      <c r="U1271" s="3">
        <f>IF(E1271="小怪",0,IF(INDEX([1]非R能力!$FK$9:$FK$558,C1271)=0,0,10))</f>
        <v>0</v>
      </c>
      <c r="V1271" s="3">
        <f>IF(E1271="小怪",0,IF(INDEX([1]非R能力!$FH$9:$FH$558,C1271)=0,0,5000))</f>
        <v>0</v>
      </c>
      <c r="W1271" s="3">
        <f>HLOOKUP(W$5,[2]人物技能基础!$O$3:$Q$553,$C1271+1,0)</f>
        <v>3.637142857142857</v>
      </c>
      <c r="X1271" s="3">
        <f>HLOOKUP(X$5,[2]人物技能基础!$O$3:$Q$553,$C1271+1,0)</f>
        <v>2.0186428571428574</v>
      </c>
      <c r="Y1271" s="3">
        <f>HLOOKUP(Y$5,[2]人物技能基础!$O$3:$Q$553,$C1271+1,0)</f>
        <v>99.964285714285708</v>
      </c>
      <c r="Z1271" s="3">
        <f t="shared" si="115"/>
        <v>1146525</v>
      </c>
      <c r="AA1271" s="3">
        <f t="shared" si="116"/>
        <v>22823</v>
      </c>
      <c r="AB1271" s="3">
        <f t="shared" si="117"/>
        <v>0</v>
      </c>
      <c r="AC1271" s="3">
        <f t="shared" si="118"/>
        <v>46147</v>
      </c>
      <c r="AD1271" s="3">
        <f t="shared" si="119"/>
        <v>35025</v>
      </c>
    </row>
    <row r="1272" spans="1:30" x14ac:dyDescent="0.15">
      <c r="A1272" s="3">
        <v>1267</v>
      </c>
      <c r="B1272" s="3" t="str">
        <f t="shared" si="114"/>
        <v>关卡1267小怪</v>
      </c>
      <c r="C1272" s="3">
        <f>INDEX([3]关卡!$J$19:$J$2018,A1272)</f>
        <v>449</v>
      </c>
      <c r="D1272" s="3">
        <f>INDEX([3]关卡!$N$19:$N$2018,A1272)</f>
        <v>449</v>
      </c>
      <c r="E1272" s="3" t="s">
        <v>24</v>
      </c>
      <c r="F1272" s="3" t="s">
        <v>26</v>
      </c>
      <c r="G1272" s="3">
        <v>3</v>
      </c>
      <c r="H1272" s="3">
        <v>0</v>
      </c>
      <c r="I1272" s="3">
        <v>0</v>
      </c>
      <c r="J1272" s="4">
        <v>1</v>
      </c>
      <c r="K1272" s="4">
        <v>1</v>
      </c>
      <c r="L1272" s="4">
        <v>2</v>
      </c>
      <c r="M1272" s="3">
        <v>15</v>
      </c>
      <c r="N1272" s="3">
        <v>2</v>
      </c>
      <c r="O1272" s="3">
        <f>HLOOKUP(O$5,[1]非R能力!$B$8:$F$558,$C1272+1,0)</f>
        <v>1508806.765947547</v>
      </c>
      <c r="P1272" s="3">
        <f>HLOOKUP(P$5,[1]非R能力!$B$8:$F$558,$C1272+1,0)</f>
        <v>214879.11113848214</v>
      </c>
      <c r="Q1272" s="3">
        <f>HLOOKUP(Q$5,[1]非R能力!$B$8:$F$558,$C1272+1,0)</f>
        <v>114118.20908853234</v>
      </c>
      <c r="R1272" s="3">
        <f>HLOOKUP(R$5,[1]非R能力!$B$8:$F$558,$C1272+1,0)</f>
        <v>35025.649100355789</v>
      </c>
      <c r="S1272" s="3">
        <f>HLOOKUP(S$5,[1]非R能力!$B$8:$F$558,$C1272+1,0)</f>
        <v>46147.067101323926</v>
      </c>
      <c r="T1272" s="3">
        <f>INDEX([1]非R能力!$H$9:$H$558,D1272)</f>
        <v>43854.773101988947</v>
      </c>
      <c r="U1272" s="3">
        <f>IF(E1272="小怪",0,IF(INDEX([1]非R能力!$FK$9:$FK$558,C1272)=0,0,10))</f>
        <v>0</v>
      </c>
      <c r="V1272" s="3">
        <f>IF(E1272="小怪",0,IF(INDEX([1]非R能力!$FH$9:$FH$558,C1272)=0,0,5000))</f>
        <v>0</v>
      </c>
      <c r="W1272" s="3">
        <f>HLOOKUP(W$5,[2]人物技能基础!$O$3:$Q$553,$C1272+1,0)</f>
        <v>3.637142857142857</v>
      </c>
      <c r="X1272" s="3">
        <f>HLOOKUP(X$5,[2]人物技能基础!$O$3:$Q$553,$C1272+1,0)</f>
        <v>2.0186428571428574</v>
      </c>
      <c r="Y1272" s="3">
        <f>HLOOKUP(Y$5,[2]人物技能基础!$O$3:$Q$553,$C1272+1,0)</f>
        <v>99.964285714285708</v>
      </c>
      <c r="Z1272" s="3">
        <f t="shared" si="115"/>
        <v>1146525</v>
      </c>
      <c r="AA1272" s="3">
        <f t="shared" si="116"/>
        <v>22823</v>
      </c>
      <c r="AB1272" s="3">
        <f t="shared" si="117"/>
        <v>0</v>
      </c>
      <c r="AC1272" s="3">
        <f t="shared" si="118"/>
        <v>46147</v>
      </c>
      <c r="AD1272" s="3">
        <f t="shared" si="119"/>
        <v>35025</v>
      </c>
    </row>
    <row r="1273" spans="1:30" x14ac:dyDescent="0.15">
      <c r="A1273" s="3">
        <v>1268</v>
      </c>
      <c r="B1273" s="3" t="str">
        <f t="shared" si="114"/>
        <v>关卡1268小怪</v>
      </c>
      <c r="C1273" s="3">
        <f>INDEX([3]关卡!$J$19:$J$2018,A1273)</f>
        <v>450</v>
      </c>
      <c r="D1273" s="3">
        <f>INDEX([3]关卡!$N$19:$N$2018,A1273)</f>
        <v>450</v>
      </c>
      <c r="E1273" s="3" t="s">
        <v>24</v>
      </c>
      <c r="F1273" s="3" t="s">
        <v>26</v>
      </c>
      <c r="G1273" s="3">
        <v>3</v>
      </c>
      <c r="H1273" s="3">
        <v>0</v>
      </c>
      <c r="I1273" s="3">
        <v>0</v>
      </c>
      <c r="J1273" s="4">
        <v>1</v>
      </c>
      <c r="K1273" s="4">
        <v>1</v>
      </c>
      <c r="L1273" s="4">
        <v>2</v>
      </c>
      <c r="M1273" s="3">
        <v>15</v>
      </c>
      <c r="N1273" s="3">
        <v>2</v>
      </c>
      <c r="O1273" s="3">
        <f>HLOOKUP(O$5,[1]非R能力!$B$8:$F$558,$C1273+1,0)</f>
        <v>1514166.9132028678</v>
      </c>
      <c r="P1273" s="3">
        <f>HLOOKUP(P$5,[1]非R能力!$B$8:$F$558,$C1273+1,0)</f>
        <v>215507.00849542601</v>
      </c>
      <c r="Q1273" s="3">
        <f>HLOOKUP(Q$5,[1]非R能力!$B$8:$F$558,$C1273+1,0)</f>
        <v>114372.35447097827</v>
      </c>
      <c r="R1273" s="3">
        <f>HLOOKUP(R$5,[1]非R能力!$B$8:$F$558,$C1273+1,0)</f>
        <v>35109.591884710106</v>
      </c>
      <c r="S1273" s="3">
        <f>HLOOKUP(S$5,[1]非R能力!$B$8:$F$558,$C1273+1,0)</f>
        <v>46259.040423884748</v>
      </c>
      <c r="T1273" s="3">
        <f>INDEX([1]非R能力!$H$9:$H$558,D1273)</f>
        <v>44097.177600000017</v>
      </c>
      <c r="U1273" s="3">
        <f>IF(E1273="小怪",0,IF(INDEX([1]非R能力!$FK$9:$FK$558,C1273)=0,0,10))</f>
        <v>0</v>
      </c>
      <c r="V1273" s="3">
        <f>IF(E1273="小怪",0,IF(INDEX([1]非R能力!$FH$9:$FH$558,C1273)=0,0,5000))</f>
        <v>0</v>
      </c>
      <c r="W1273" s="3">
        <f>HLOOKUP(W$5,[2]人物技能基础!$O$3:$Q$553,$C1273+1,0)</f>
        <v>3.637142857142857</v>
      </c>
      <c r="X1273" s="3">
        <f>HLOOKUP(X$5,[2]人物技能基础!$O$3:$Q$553,$C1273+1,0)</f>
        <v>2.0186428571428574</v>
      </c>
      <c r="Y1273" s="3">
        <f>HLOOKUP(Y$5,[2]人物技能基础!$O$3:$Q$553,$C1273+1,0)</f>
        <v>99.964285714285708</v>
      </c>
      <c r="Z1273" s="3">
        <f t="shared" si="115"/>
        <v>1150149</v>
      </c>
      <c r="AA1273" s="3">
        <f t="shared" si="116"/>
        <v>22874</v>
      </c>
      <c r="AB1273" s="3">
        <f t="shared" si="117"/>
        <v>0</v>
      </c>
      <c r="AC1273" s="3">
        <f t="shared" si="118"/>
        <v>46259</v>
      </c>
      <c r="AD1273" s="3">
        <f t="shared" si="119"/>
        <v>35109</v>
      </c>
    </row>
    <row r="1274" spans="1:30" x14ac:dyDescent="0.15">
      <c r="A1274" s="3">
        <v>1269</v>
      </c>
      <c r="B1274" s="3" t="str">
        <f t="shared" si="114"/>
        <v>关卡1269小怪</v>
      </c>
      <c r="C1274" s="3">
        <f>INDEX([3]关卡!$J$19:$J$2018,A1274)</f>
        <v>450</v>
      </c>
      <c r="D1274" s="3">
        <f>INDEX([3]关卡!$N$19:$N$2018,A1274)</f>
        <v>450</v>
      </c>
      <c r="E1274" s="3" t="s">
        <v>24</v>
      </c>
      <c r="F1274" s="3" t="s">
        <v>26</v>
      </c>
      <c r="G1274" s="3">
        <v>3</v>
      </c>
      <c r="H1274" s="3">
        <v>0</v>
      </c>
      <c r="I1274" s="3">
        <v>0</v>
      </c>
      <c r="J1274" s="4">
        <v>1</v>
      </c>
      <c r="K1274" s="4">
        <v>1</v>
      </c>
      <c r="L1274" s="4">
        <v>2</v>
      </c>
      <c r="M1274" s="3">
        <v>15</v>
      </c>
      <c r="N1274" s="3">
        <v>2</v>
      </c>
      <c r="O1274" s="3">
        <f>HLOOKUP(O$5,[1]非R能力!$B$8:$F$558,$C1274+1,0)</f>
        <v>1514166.9132028678</v>
      </c>
      <c r="P1274" s="3">
        <f>HLOOKUP(P$5,[1]非R能力!$B$8:$F$558,$C1274+1,0)</f>
        <v>215507.00849542601</v>
      </c>
      <c r="Q1274" s="3">
        <f>HLOOKUP(Q$5,[1]非R能力!$B$8:$F$558,$C1274+1,0)</f>
        <v>114372.35447097827</v>
      </c>
      <c r="R1274" s="3">
        <f>HLOOKUP(R$5,[1]非R能力!$B$8:$F$558,$C1274+1,0)</f>
        <v>35109.591884710106</v>
      </c>
      <c r="S1274" s="3">
        <f>HLOOKUP(S$5,[1]非R能力!$B$8:$F$558,$C1274+1,0)</f>
        <v>46259.040423884748</v>
      </c>
      <c r="T1274" s="3">
        <f>INDEX([1]非R能力!$H$9:$H$558,D1274)</f>
        <v>44097.177600000017</v>
      </c>
      <c r="U1274" s="3">
        <f>IF(E1274="小怪",0,IF(INDEX([1]非R能力!$FK$9:$FK$558,C1274)=0,0,10))</f>
        <v>0</v>
      </c>
      <c r="V1274" s="3">
        <f>IF(E1274="小怪",0,IF(INDEX([1]非R能力!$FH$9:$FH$558,C1274)=0,0,5000))</f>
        <v>0</v>
      </c>
      <c r="W1274" s="3">
        <f>HLOOKUP(W$5,[2]人物技能基础!$O$3:$Q$553,$C1274+1,0)</f>
        <v>3.637142857142857</v>
      </c>
      <c r="X1274" s="3">
        <f>HLOOKUP(X$5,[2]人物技能基础!$O$3:$Q$553,$C1274+1,0)</f>
        <v>2.0186428571428574</v>
      </c>
      <c r="Y1274" s="3">
        <f>HLOOKUP(Y$5,[2]人物技能基础!$O$3:$Q$553,$C1274+1,0)</f>
        <v>99.964285714285708</v>
      </c>
      <c r="Z1274" s="3">
        <f t="shared" si="115"/>
        <v>1150149</v>
      </c>
      <c r="AA1274" s="3">
        <f t="shared" si="116"/>
        <v>22874</v>
      </c>
      <c r="AB1274" s="3">
        <f t="shared" si="117"/>
        <v>0</v>
      </c>
      <c r="AC1274" s="3">
        <f t="shared" si="118"/>
        <v>46259</v>
      </c>
      <c r="AD1274" s="3">
        <f t="shared" si="119"/>
        <v>35109</v>
      </c>
    </row>
    <row r="1275" spans="1:30" x14ac:dyDescent="0.15">
      <c r="A1275" s="3">
        <v>1270</v>
      </c>
      <c r="B1275" s="3" t="str">
        <f t="shared" si="114"/>
        <v>关卡1270小怪</v>
      </c>
      <c r="C1275" s="3">
        <f>INDEX([3]关卡!$J$19:$J$2018,A1275)</f>
        <v>450</v>
      </c>
      <c r="D1275" s="3">
        <f>INDEX([3]关卡!$N$19:$N$2018,A1275)</f>
        <v>450</v>
      </c>
      <c r="E1275" s="3" t="s">
        <v>24</v>
      </c>
      <c r="F1275" s="3" t="s">
        <v>26</v>
      </c>
      <c r="G1275" s="3">
        <v>3</v>
      </c>
      <c r="H1275" s="3">
        <v>0</v>
      </c>
      <c r="I1275" s="3">
        <v>0</v>
      </c>
      <c r="J1275" s="4">
        <v>1</v>
      </c>
      <c r="K1275" s="4">
        <v>1</v>
      </c>
      <c r="L1275" s="4">
        <v>2</v>
      </c>
      <c r="M1275" s="3">
        <v>15</v>
      </c>
      <c r="N1275" s="3">
        <v>2</v>
      </c>
      <c r="O1275" s="3">
        <f>HLOOKUP(O$5,[1]非R能力!$B$8:$F$558,$C1275+1,0)</f>
        <v>1514166.9132028678</v>
      </c>
      <c r="P1275" s="3">
        <f>HLOOKUP(P$5,[1]非R能力!$B$8:$F$558,$C1275+1,0)</f>
        <v>215507.00849542601</v>
      </c>
      <c r="Q1275" s="3">
        <f>HLOOKUP(Q$5,[1]非R能力!$B$8:$F$558,$C1275+1,0)</f>
        <v>114372.35447097827</v>
      </c>
      <c r="R1275" s="3">
        <f>HLOOKUP(R$5,[1]非R能力!$B$8:$F$558,$C1275+1,0)</f>
        <v>35109.591884710106</v>
      </c>
      <c r="S1275" s="3">
        <f>HLOOKUP(S$5,[1]非R能力!$B$8:$F$558,$C1275+1,0)</f>
        <v>46259.040423884748</v>
      </c>
      <c r="T1275" s="3">
        <f>INDEX([1]非R能力!$H$9:$H$558,D1275)</f>
        <v>44097.177600000017</v>
      </c>
      <c r="U1275" s="3">
        <f>IF(E1275="小怪",0,IF(INDEX([1]非R能力!$FK$9:$FK$558,C1275)=0,0,10))</f>
        <v>0</v>
      </c>
      <c r="V1275" s="3">
        <f>IF(E1275="小怪",0,IF(INDEX([1]非R能力!$FH$9:$FH$558,C1275)=0,0,5000))</f>
        <v>0</v>
      </c>
      <c r="W1275" s="3">
        <f>HLOOKUP(W$5,[2]人物技能基础!$O$3:$Q$553,$C1275+1,0)</f>
        <v>3.637142857142857</v>
      </c>
      <c r="X1275" s="3">
        <f>HLOOKUP(X$5,[2]人物技能基础!$O$3:$Q$553,$C1275+1,0)</f>
        <v>2.0186428571428574</v>
      </c>
      <c r="Y1275" s="3">
        <f>HLOOKUP(Y$5,[2]人物技能基础!$O$3:$Q$553,$C1275+1,0)</f>
        <v>99.964285714285708</v>
      </c>
      <c r="Z1275" s="3">
        <f t="shared" si="115"/>
        <v>1150149</v>
      </c>
      <c r="AA1275" s="3">
        <f t="shared" si="116"/>
        <v>22874</v>
      </c>
      <c r="AB1275" s="3">
        <f t="shared" si="117"/>
        <v>0</v>
      </c>
      <c r="AC1275" s="3">
        <f t="shared" si="118"/>
        <v>46259</v>
      </c>
      <c r="AD1275" s="3">
        <f t="shared" si="119"/>
        <v>35109</v>
      </c>
    </row>
    <row r="1276" spans="1:30" x14ac:dyDescent="0.15">
      <c r="A1276" s="3">
        <v>1271</v>
      </c>
      <c r="B1276" s="3" t="str">
        <f t="shared" si="114"/>
        <v>关卡1271小怪</v>
      </c>
      <c r="C1276" s="3">
        <f>INDEX([3]关卡!$J$19:$J$2018,A1276)</f>
        <v>450</v>
      </c>
      <c r="D1276" s="3">
        <f>INDEX([3]关卡!$N$19:$N$2018,A1276)</f>
        <v>450</v>
      </c>
      <c r="E1276" s="3" t="s">
        <v>24</v>
      </c>
      <c r="F1276" s="3" t="s">
        <v>26</v>
      </c>
      <c r="G1276" s="3">
        <v>3</v>
      </c>
      <c r="H1276" s="3">
        <v>0</v>
      </c>
      <c r="I1276" s="3">
        <v>0</v>
      </c>
      <c r="J1276" s="4">
        <v>1</v>
      </c>
      <c r="K1276" s="4">
        <v>1</v>
      </c>
      <c r="L1276" s="4">
        <v>2</v>
      </c>
      <c r="M1276" s="3">
        <v>15</v>
      </c>
      <c r="N1276" s="3">
        <v>2</v>
      </c>
      <c r="O1276" s="3">
        <f>HLOOKUP(O$5,[1]非R能力!$B$8:$F$558,$C1276+1,0)</f>
        <v>1514166.9132028678</v>
      </c>
      <c r="P1276" s="3">
        <f>HLOOKUP(P$5,[1]非R能力!$B$8:$F$558,$C1276+1,0)</f>
        <v>215507.00849542601</v>
      </c>
      <c r="Q1276" s="3">
        <f>HLOOKUP(Q$5,[1]非R能力!$B$8:$F$558,$C1276+1,0)</f>
        <v>114372.35447097827</v>
      </c>
      <c r="R1276" s="3">
        <f>HLOOKUP(R$5,[1]非R能力!$B$8:$F$558,$C1276+1,0)</f>
        <v>35109.591884710106</v>
      </c>
      <c r="S1276" s="3">
        <f>HLOOKUP(S$5,[1]非R能力!$B$8:$F$558,$C1276+1,0)</f>
        <v>46259.040423884748</v>
      </c>
      <c r="T1276" s="3">
        <f>INDEX([1]非R能力!$H$9:$H$558,D1276)</f>
        <v>44097.177600000017</v>
      </c>
      <c r="U1276" s="3">
        <f>IF(E1276="小怪",0,IF(INDEX([1]非R能力!$FK$9:$FK$558,C1276)=0,0,10))</f>
        <v>0</v>
      </c>
      <c r="V1276" s="3">
        <f>IF(E1276="小怪",0,IF(INDEX([1]非R能力!$FH$9:$FH$558,C1276)=0,0,5000))</f>
        <v>0</v>
      </c>
      <c r="W1276" s="3">
        <f>HLOOKUP(W$5,[2]人物技能基础!$O$3:$Q$553,$C1276+1,0)</f>
        <v>3.637142857142857</v>
      </c>
      <c r="X1276" s="3">
        <f>HLOOKUP(X$5,[2]人物技能基础!$O$3:$Q$553,$C1276+1,0)</f>
        <v>2.0186428571428574</v>
      </c>
      <c r="Y1276" s="3">
        <f>HLOOKUP(Y$5,[2]人物技能基础!$O$3:$Q$553,$C1276+1,0)</f>
        <v>99.964285714285708</v>
      </c>
      <c r="Z1276" s="3">
        <f t="shared" si="115"/>
        <v>1150149</v>
      </c>
      <c r="AA1276" s="3">
        <f t="shared" si="116"/>
        <v>22874</v>
      </c>
      <c r="AB1276" s="3">
        <f t="shared" si="117"/>
        <v>0</v>
      </c>
      <c r="AC1276" s="3">
        <f t="shared" si="118"/>
        <v>46259</v>
      </c>
      <c r="AD1276" s="3">
        <f t="shared" si="119"/>
        <v>35109</v>
      </c>
    </row>
    <row r="1277" spans="1:30" x14ac:dyDescent="0.15">
      <c r="A1277" s="3">
        <v>1272</v>
      </c>
      <c r="B1277" s="3" t="str">
        <f t="shared" si="114"/>
        <v>关卡1272小怪</v>
      </c>
      <c r="C1277" s="3">
        <f>INDEX([3]关卡!$J$19:$J$2018,A1277)</f>
        <v>450</v>
      </c>
      <c r="D1277" s="3">
        <f>INDEX([3]关卡!$N$19:$N$2018,A1277)</f>
        <v>450</v>
      </c>
      <c r="E1277" s="3" t="s">
        <v>24</v>
      </c>
      <c r="F1277" s="3" t="s">
        <v>26</v>
      </c>
      <c r="G1277" s="3">
        <v>3</v>
      </c>
      <c r="H1277" s="3">
        <v>0</v>
      </c>
      <c r="I1277" s="3">
        <v>0</v>
      </c>
      <c r="J1277" s="4">
        <v>1</v>
      </c>
      <c r="K1277" s="4">
        <v>1</v>
      </c>
      <c r="L1277" s="4">
        <v>2</v>
      </c>
      <c r="M1277" s="3">
        <v>15</v>
      </c>
      <c r="N1277" s="3">
        <v>2</v>
      </c>
      <c r="O1277" s="3">
        <f>HLOOKUP(O$5,[1]非R能力!$B$8:$F$558,$C1277+1,0)</f>
        <v>1514166.9132028678</v>
      </c>
      <c r="P1277" s="3">
        <f>HLOOKUP(P$5,[1]非R能力!$B$8:$F$558,$C1277+1,0)</f>
        <v>215507.00849542601</v>
      </c>
      <c r="Q1277" s="3">
        <f>HLOOKUP(Q$5,[1]非R能力!$B$8:$F$558,$C1277+1,0)</f>
        <v>114372.35447097827</v>
      </c>
      <c r="R1277" s="3">
        <f>HLOOKUP(R$5,[1]非R能力!$B$8:$F$558,$C1277+1,0)</f>
        <v>35109.591884710106</v>
      </c>
      <c r="S1277" s="3">
        <f>HLOOKUP(S$5,[1]非R能力!$B$8:$F$558,$C1277+1,0)</f>
        <v>46259.040423884748</v>
      </c>
      <c r="T1277" s="3">
        <f>INDEX([1]非R能力!$H$9:$H$558,D1277)</f>
        <v>44097.177600000017</v>
      </c>
      <c r="U1277" s="3">
        <f>IF(E1277="小怪",0,IF(INDEX([1]非R能力!$FK$9:$FK$558,C1277)=0,0,10))</f>
        <v>0</v>
      </c>
      <c r="V1277" s="3">
        <f>IF(E1277="小怪",0,IF(INDEX([1]非R能力!$FH$9:$FH$558,C1277)=0,0,5000))</f>
        <v>0</v>
      </c>
      <c r="W1277" s="3">
        <f>HLOOKUP(W$5,[2]人物技能基础!$O$3:$Q$553,$C1277+1,0)</f>
        <v>3.637142857142857</v>
      </c>
      <c r="X1277" s="3">
        <f>HLOOKUP(X$5,[2]人物技能基础!$O$3:$Q$553,$C1277+1,0)</f>
        <v>2.0186428571428574</v>
      </c>
      <c r="Y1277" s="3">
        <f>HLOOKUP(Y$5,[2]人物技能基础!$O$3:$Q$553,$C1277+1,0)</f>
        <v>99.964285714285708</v>
      </c>
      <c r="Z1277" s="3">
        <f t="shared" si="115"/>
        <v>1150149</v>
      </c>
      <c r="AA1277" s="3">
        <f t="shared" si="116"/>
        <v>22874</v>
      </c>
      <c r="AB1277" s="3">
        <f t="shared" si="117"/>
        <v>0</v>
      </c>
      <c r="AC1277" s="3">
        <f t="shared" si="118"/>
        <v>46259</v>
      </c>
      <c r="AD1277" s="3">
        <f t="shared" si="119"/>
        <v>35109</v>
      </c>
    </row>
    <row r="1278" spans="1:30" x14ac:dyDescent="0.15">
      <c r="A1278" s="3">
        <v>1273</v>
      </c>
      <c r="B1278" s="3" t="str">
        <f t="shared" si="114"/>
        <v>关卡1273小怪</v>
      </c>
      <c r="C1278" s="3">
        <f>INDEX([3]关卡!$J$19:$J$2018,A1278)</f>
        <v>450</v>
      </c>
      <c r="D1278" s="3">
        <f>INDEX([3]关卡!$N$19:$N$2018,A1278)</f>
        <v>450</v>
      </c>
      <c r="E1278" s="3" t="s">
        <v>24</v>
      </c>
      <c r="F1278" s="3" t="s">
        <v>26</v>
      </c>
      <c r="G1278" s="3">
        <v>3</v>
      </c>
      <c r="H1278" s="3">
        <v>0</v>
      </c>
      <c r="I1278" s="3">
        <v>0</v>
      </c>
      <c r="J1278" s="4">
        <v>1</v>
      </c>
      <c r="K1278" s="4">
        <v>1</v>
      </c>
      <c r="L1278" s="4">
        <v>2</v>
      </c>
      <c r="M1278" s="3">
        <v>15</v>
      </c>
      <c r="N1278" s="3">
        <v>2</v>
      </c>
      <c r="O1278" s="3">
        <f>HLOOKUP(O$5,[1]非R能力!$B$8:$F$558,$C1278+1,0)</f>
        <v>1514166.9132028678</v>
      </c>
      <c r="P1278" s="3">
        <f>HLOOKUP(P$5,[1]非R能力!$B$8:$F$558,$C1278+1,0)</f>
        <v>215507.00849542601</v>
      </c>
      <c r="Q1278" s="3">
        <f>HLOOKUP(Q$5,[1]非R能力!$B$8:$F$558,$C1278+1,0)</f>
        <v>114372.35447097827</v>
      </c>
      <c r="R1278" s="3">
        <f>HLOOKUP(R$5,[1]非R能力!$B$8:$F$558,$C1278+1,0)</f>
        <v>35109.591884710106</v>
      </c>
      <c r="S1278" s="3">
        <f>HLOOKUP(S$5,[1]非R能力!$B$8:$F$558,$C1278+1,0)</f>
        <v>46259.040423884748</v>
      </c>
      <c r="T1278" s="3">
        <f>INDEX([1]非R能力!$H$9:$H$558,D1278)</f>
        <v>44097.177600000017</v>
      </c>
      <c r="U1278" s="3">
        <f>IF(E1278="小怪",0,IF(INDEX([1]非R能力!$FK$9:$FK$558,C1278)=0,0,10))</f>
        <v>0</v>
      </c>
      <c r="V1278" s="3">
        <f>IF(E1278="小怪",0,IF(INDEX([1]非R能力!$FH$9:$FH$558,C1278)=0,0,5000))</f>
        <v>0</v>
      </c>
      <c r="W1278" s="3">
        <f>HLOOKUP(W$5,[2]人物技能基础!$O$3:$Q$553,$C1278+1,0)</f>
        <v>3.637142857142857</v>
      </c>
      <c r="X1278" s="3">
        <f>HLOOKUP(X$5,[2]人物技能基础!$O$3:$Q$553,$C1278+1,0)</f>
        <v>2.0186428571428574</v>
      </c>
      <c r="Y1278" s="3">
        <f>HLOOKUP(Y$5,[2]人物技能基础!$O$3:$Q$553,$C1278+1,0)</f>
        <v>99.964285714285708</v>
      </c>
      <c r="Z1278" s="3">
        <f t="shared" si="115"/>
        <v>1150149</v>
      </c>
      <c r="AA1278" s="3">
        <f t="shared" si="116"/>
        <v>22874</v>
      </c>
      <c r="AB1278" s="3">
        <f t="shared" si="117"/>
        <v>0</v>
      </c>
      <c r="AC1278" s="3">
        <f t="shared" si="118"/>
        <v>46259</v>
      </c>
      <c r="AD1278" s="3">
        <f t="shared" si="119"/>
        <v>35109</v>
      </c>
    </row>
    <row r="1279" spans="1:30" x14ac:dyDescent="0.15">
      <c r="A1279" s="3">
        <v>1274</v>
      </c>
      <c r="B1279" s="3" t="str">
        <f t="shared" si="114"/>
        <v>关卡1274小怪</v>
      </c>
      <c r="C1279" s="3">
        <f>INDEX([3]关卡!$J$19:$J$2018,A1279)</f>
        <v>451</v>
      </c>
      <c r="D1279" s="3">
        <f>INDEX([3]关卡!$N$19:$N$2018,A1279)</f>
        <v>451</v>
      </c>
      <c r="E1279" s="3" t="s">
        <v>24</v>
      </c>
      <c r="F1279" s="3" t="s">
        <v>26</v>
      </c>
      <c r="G1279" s="3">
        <v>3</v>
      </c>
      <c r="H1279" s="3">
        <v>0</v>
      </c>
      <c r="I1279" s="3">
        <v>0</v>
      </c>
      <c r="J1279" s="4">
        <v>1</v>
      </c>
      <c r="K1279" s="4">
        <v>1</v>
      </c>
      <c r="L1279" s="4">
        <v>2</v>
      </c>
      <c r="M1279" s="3">
        <v>15</v>
      </c>
      <c r="N1279" s="3">
        <v>2</v>
      </c>
      <c r="O1279" s="3">
        <f>HLOOKUP(O$5,[1]非R能力!$B$8:$F$558,$C1279+1,0)</f>
        <v>1519729.0374931807</v>
      </c>
      <c r="P1279" s="3">
        <f>HLOOKUP(P$5,[1]非R能力!$B$8:$F$558,$C1279+1,0)</f>
        <v>216182.83053003912</v>
      </c>
      <c r="Q1279" s="3">
        <f>HLOOKUP(Q$5,[1]非R能力!$B$8:$F$558,$C1279+1,0)</f>
        <v>114636.79178168852</v>
      </c>
      <c r="R1279" s="3">
        <f>HLOOKUP(R$5,[1]非R能力!$B$8:$F$558,$C1279+1,0)</f>
        <v>35195.102146679455</v>
      </c>
      <c r="S1279" s="3">
        <f>HLOOKUP(S$5,[1]非R能力!$B$8:$F$558,$C1279+1,0)</f>
        <v>46357.152537087903</v>
      </c>
      <c r="T1279" s="3">
        <f>INDEX([1]非R能力!$H$9:$H$558,D1279)</f>
        <v>44340.652277961286</v>
      </c>
      <c r="U1279" s="3">
        <f>IF(E1279="小怪",0,IF(INDEX([1]非R能力!$FK$9:$FK$558,C1279)=0,0,10))</f>
        <v>0</v>
      </c>
      <c r="V1279" s="3">
        <f>IF(E1279="小怪",0,IF(INDEX([1]非R能力!$FH$9:$FH$558,C1279)=0,0,5000))</f>
        <v>0</v>
      </c>
      <c r="W1279" s="3">
        <f>HLOOKUP(W$5,[2]人物技能基础!$O$3:$Q$553,$C1279+1,0)</f>
        <v>3.637142857142857</v>
      </c>
      <c r="X1279" s="3">
        <f>HLOOKUP(X$5,[2]人物技能基础!$O$3:$Q$553,$C1279+1,0)</f>
        <v>2.0186428571428574</v>
      </c>
      <c r="Y1279" s="3">
        <f>HLOOKUP(Y$5,[2]人物技能基础!$O$3:$Q$553,$C1279+1,0)</f>
        <v>99.964285714285708</v>
      </c>
      <c r="Z1279" s="3">
        <f t="shared" si="115"/>
        <v>1154007</v>
      </c>
      <c r="AA1279" s="3">
        <f t="shared" si="116"/>
        <v>22927</v>
      </c>
      <c r="AB1279" s="3">
        <f t="shared" si="117"/>
        <v>0</v>
      </c>
      <c r="AC1279" s="3">
        <f t="shared" si="118"/>
        <v>46357</v>
      </c>
      <c r="AD1279" s="3">
        <f t="shared" si="119"/>
        <v>35195</v>
      </c>
    </row>
    <row r="1280" spans="1:30" x14ac:dyDescent="0.15">
      <c r="A1280" s="3">
        <v>1275</v>
      </c>
      <c r="B1280" s="3" t="str">
        <f t="shared" si="114"/>
        <v>关卡1275小怪</v>
      </c>
      <c r="C1280" s="3">
        <f>INDEX([3]关卡!$J$19:$J$2018,A1280)</f>
        <v>451</v>
      </c>
      <c r="D1280" s="3">
        <f>INDEX([3]关卡!$N$19:$N$2018,A1280)</f>
        <v>451</v>
      </c>
      <c r="E1280" s="3" t="s">
        <v>24</v>
      </c>
      <c r="F1280" s="3" t="s">
        <v>26</v>
      </c>
      <c r="G1280" s="3">
        <v>3</v>
      </c>
      <c r="H1280" s="3">
        <v>0</v>
      </c>
      <c r="I1280" s="3">
        <v>0</v>
      </c>
      <c r="J1280" s="4">
        <v>1</v>
      </c>
      <c r="K1280" s="4">
        <v>1</v>
      </c>
      <c r="L1280" s="4">
        <v>2</v>
      </c>
      <c r="M1280" s="3">
        <v>15</v>
      </c>
      <c r="N1280" s="3">
        <v>2</v>
      </c>
      <c r="O1280" s="3">
        <f>HLOOKUP(O$5,[1]非R能力!$B$8:$F$558,$C1280+1,0)</f>
        <v>1519729.0374931807</v>
      </c>
      <c r="P1280" s="3">
        <f>HLOOKUP(P$5,[1]非R能力!$B$8:$F$558,$C1280+1,0)</f>
        <v>216182.83053003912</v>
      </c>
      <c r="Q1280" s="3">
        <f>HLOOKUP(Q$5,[1]非R能力!$B$8:$F$558,$C1280+1,0)</f>
        <v>114636.79178168852</v>
      </c>
      <c r="R1280" s="3">
        <f>HLOOKUP(R$5,[1]非R能力!$B$8:$F$558,$C1280+1,0)</f>
        <v>35195.102146679455</v>
      </c>
      <c r="S1280" s="3">
        <f>HLOOKUP(S$5,[1]非R能力!$B$8:$F$558,$C1280+1,0)</f>
        <v>46357.152537087903</v>
      </c>
      <c r="T1280" s="3">
        <f>INDEX([1]非R能力!$H$9:$H$558,D1280)</f>
        <v>44340.652277961286</v>
      </c>
      <c r="U1280" s="3">
        <f>IF(E1280="小怪",0,IF(INDEX([1]非R能力!$FK$9:$FK$558,C1280)=0,0,10))</f>
        <v>0</v>
      </c>
      <c r="V1280" s="3">
        <f>IF(E1280="小怪",0,IF(INDEX([1]非R能力!$FH$9:$FH$558,C1280)=0,0,5000))</f>
        <v>0</v>
      </c>
      <c r="W1280" s="3">
        <f>HLOOKUP(W$5,[2]人物技能基础!$O$3:$Q$553,$C1280+1,0)</f>
        <v>3.637142857142857</v>
      </c>
      <c r="X1280" s="3">
        <f>HLOOKUP(X$5,[2]人物技能基础!$O$3:$Q$553,$C1280+1,0)</f>
        <v>2.0186428571428574</v>
      </c>
      <c r="Y1280" s="3">
        <f>HLOOKUP(Y$5,[2]人物技能基础!$O$3:$Q$553,$C1280+1,0)</f>
        <v>99.964285714285708</v>
      </c>
      <c r="Z1280" s="3">
        <f t="shared" si="115"/>
        <v>1154007</v>
      </c>
      <c r="AA1280" s="3">
        <f t="shared" si="116"/>
        <v>22927</v>
      </c>
      <c r="AB1280" s="3">
        <f t="shared" si="117"/>
        <v>0</v>
      </c>
      <c r="AC1280" s="3">
        <f t="shared" si="118"/>
        <v>46357</v>
      </c>
      <c r="AD1280" s="3">
        <f t="shared" si="119"/>
        <v>35195</v>
      </c>
    </row>
    <row r="1281" spans="1:30" x14ac:dyDescent="0.15">
      <c r="A1281" s="3">
        <v>1276</v>
      </c>
      <c r="B1281" s="3" t="str">
        <f t="shared" si="114"/>
        <v>关卡1276小怪</v>
      </c>
      <c r="C1281" s="3">
        <f>INDEX([3]关卡!$J$19:$J$2018,A1281)</f>
        <v>451</v>
      </c>
      <c r="D1281" s="3">
        <f>INDEX([3]关卡!$N$19:$N$2018,A1281)</f>
        <v>451</v>
      </c>
      <c r="E1281" s="3" t="s">
        <v>24</v>
      </c>
      <c r="F1281" s="3" t="s">
        <v>26</v>
      </c>
      <c r="G1281" s="3">
        <v>3</v>
      </c>
      <c r="H1281" s="3">
        <v>0</v>
      </c>
      <c r="I1281" s="3">
        <v>0</v>
      </c>
      <c r="J1281" s="4">
        <v>1</v>
      </c>
      <c r="K1281" s="4">
        <v>1</v>
      </c>
      <c r="L1281" s="4">
        <v>2</v>
      </c>
      <c r="M1281" s="3">
        <v>15</v>
      </c>
      <c r="N1281" s="3">
        <v>2</v>
      </c>
      <c r="O1281" s="3">
        <f>HLOOKUP(O$5,[1]非R能力!$B$8:$F$558,$C1281+1,0)</f>
        <v>1519729.0374931807</v>
      </c>
      <c r="P1281" s="3">
        <f>HLOOKUP(P$5,[1]非R能力!$B$8:$F$558,$C1281+1,0)</f>
        <v>216182.83053003912</v>
      </c>
      <c r="Q1281" s="3">
        <f>HLOOKUP(Q$5,[1]非R能力!$B$8:$F$558,$C1281+1,0)</f>
        <v>114636.79178168852</v>
      </c>
      <c r="R1281" s="3">
        <f>HLOOKUP(R$5,[1]非R能力!$B$8:$F$558,$C1281+1,0)</f>
        <v>35195.102146679455</v>
      </c>
      <c r="S1281" s="3">
        <f>HLOOKUP(S$5,[1]非R能力!$B$8:$F$558,$C1281+1,0)</f>
        <v>46357.152537087903</v>
      </c>
      <c r="T1281" s="3">
        <f>INDEX([1]非R能力!$H$9:$H$558,D1281)</f>
        <v>44340.652277961286</v>
      </c>
      <c r="U1281" s="3">
        <f>IF(E1281="小怪",0,IF(INDEX([1]非R能力!$FK$9:$FK$558,C1281)=0,0,10))</f>
        <v>0</v>
      </c>
      <c r="V1281" s="3">
        <f>IF(E1281="小怪",0,IF(INDEX([1]非R能力!$FH$9:$FH$558,C1281)=0,0,5000))</f>
        <v>0</v>
      </c>
      <c r="W1281" s="3">
        <f>HLOOKUP(W$5,[2]人物技能基础!$O$3:$Q$553,$C1281+1,0)</f>
        <v>3.637142857142857</v>
      </c>
      <c r="X1281" s="3">
        <f>HLOOKUP(X$5,[2]人物技能基础!$O$3:$Q$553,$C1281+1,0)</f>
        <v>2.0186428571428574</v>
      </c>
      <c r="Y1281" s="3">
        <f>HLOOKUP(Y$5,[2]人物技能基础!$O$3:$Q$553,$C1281+1,0)</f>
        <v>99.964285714285708</v>
      </c>
      <c r="Z1281" s="3">
        <f t="shared" si="115"/>
        <v>1154007</v>
      </c>
      <c r="AA1281" s="3">
        <f t="shared" si="116"/>
        <v>22927</v>
      </c>
      <c r="AB1281" s="3">
        <f t="shared" si="117"/>
        <v>0</v>
      </c>
      <c r="AC1281" s="3">
        <f t="shared" si="118"/>
        <v>46357</v>
      </c>
      <c r="AD1281" s="3">
        <f t="shared" si="119"/>
        <v>35195</v>
      </c>
    </row>
    <row r="1282" spans="1:30" x14ac:dyDescent="0.15">
      <c r="A1282" s="3">
        <v>1277</v>
      </c>
      <c r="B1282" s="3" t="str">
        <f t="shared" si="114"/>
        <v>关卡1277小怪</v>
      </c>
      <c r="C1282" s="3">
        <f>INDEX([3]关卡!$J$19:$J$2018,A1282)</f>
        <v>451</v>
      </c>
      <c r="D1282" s="3">
        <f>INDEX([3]关卡!$N$19:$N$2018,A1282)</f>
        <v>451</v>
      </c>
      <c r="E1282" s="3" t="s">
        <v>24</v>
      </c>
      <c r="F1282" s="3" t="s">
        <v>26</v>
      </c>
      <c r="G1282" s="3">
        <v>3</v>
      </c>
      <c r="H1282" s="3">
        <v>0</v>
      </c>
      <c r="I1282" s="3">
        <v>0</v>
      </c>
      <c r="J1282" s="4">
        <v>1</v>
      </c>
      <c r="K1282" s="4">
        <v>1</v>
      </c>
      <c r="L1282" s="4">
        <v>2</v>
      </c>
      <c r="M1282" s="3">
        <v>15</v>
      </c>
      <c r="N1282" s="3">
        <v>2</v>
      </c>
      <c r="O1282" s="3">
        <f>HLOOKUP(O$5,[1]非R能力!$B$8:$F$558,$C1282+1,0)</f>
        <v>1519729.0374931807</v>
      </c>
      <c r="P1282" s="3">
        <f>HLOOKUP(P$5,[1]非R能力!$B$8:$F$558,$C1282+1,0)</f>
        <v>216182.83053003912</v>
      </c>
      <c r="Q1282" s="3">
        <f>HLOOKUP(Q$5,[1]非R能力!$B$8:$F$558,$C1282+1,0)</f>
        <v>114636.79178168852</v>
      </c>
      <c r="R1282" s="3">
        <f>HLOOKUP(R$5,[1]非R能力!$B$8:$F$558,$C1282+1,0)</f>
        <v>35195.102146679455</v>
      </c>
      <c r="S1282" s="3">
        <f>HLOOKUP(S$5,[1]非R能力!$B$8:$F$558,$C1282+1,0)</f>
        <v>46357.152537087903</v>
      </c>
      <c r="T1282" s="3">
        <f>INDEX([1]非R能力!$H$9:$H$558,D1282)</f>
        <v>44340.652277961286</v>
      </c>
      <c r="U1282" s="3">
        <f>IF(E1282="小怪",0,IF(INDEX([1]非R能力!$FK$9:$FK$558,C1282)=0,0,10))</f>
        <v>0</v>
      </c>
      <c r="V1282" s="3">
        <f>IF(E1282="小怪",0,IF(INDEX([1]非R能力!$FH$9:$FH$558,C1282)=0,0,5000))</f>
        <v>0</v>
      </c>
      <c r="W1282" s="3">
        <f>HLOOKUP(W$5,[2]人物技能基础!$O$3:$Q$553,$C1282+1,0)</f>
        <v>3.637142857142857</v>
      </c>
      <c r="X1282" s="3">
        <f>HLOOKUP(X$5,[2]人物技能基础!$O$3:$Q$553,$C1282+1,0)</f>
        <v>2.0186428571428574</v>
      </c>
      <c r="Y1282" s="3">
        <f>HLOOKUP(Y$5,[2]人物技能基础!$O$3:$Q$553,$C1282+1,0)</f>
        <v>99.964285714285708</v>
      </c>
      <c r="Z1282" s="3">
        <f t="shared" si="115"/>
        <v>1154007</v>
      </c>
      <c r="AA1282" s="3">
        <f t="shared" si="116"/>
        <v>22927</v>
      </c>
      <c r="AB1282" s="3">
        <f t="shared" si="117"/>
        <v>0</v>
      </c>
      <c r="AC1282" s="3">
        <f t="shared" si="118"/>
        <v>46357</v>
      </c>
      <c r="AD1282" s="3">
        <f t="shared" si="119"/>
        <v>35195</v>
      </c>
    </row>
    <row r="1283" spans="1:30" x14ac:dyDescent="0.15">
      <c r="A1283" s="3">
        <v>1278</v>
      </c>
      <c r="B1283" s="3" t="str">
        <f t="shared" si="114"/>
        <v>关卡1278小怪</v>
      </c>
      <c r="C1283" s="3">
        <f>INDEX([3]关卡!$J$19:$J$2018,A1283)</f>
        <v>451</v>
      </c>
      <c r="D1283" s="3">
        <f>INDEX([3]关卡!$N$19:$N$2018,A1283)</f>
        <v>451</v>
      </c>
      <c r="E1283" s="3" t="s">
        <v>24</v>
      </c>
      <c r="F1283" s="3" t="s">
        <v>26</v>
      </c>
      <c r="G1283" s="3">
        <v>3</v>
      </c>
      <c r="H1283" s="3">
        <v>0</v>
      </c>
      <c r="I1283" s="3">
        <v>0</v>
      </c>
      <c r="J1283" s="4">
        <v>1</v>
      </c>
      <c r="K1283" s="4">
        <v>1</v>
      </c>
      <c r="L1283" s="4">
        <v>2</v>
      </c>
      <c r="M1283" s="3">
        <v>15</v>
      </c>
      <c r="N1283" s="3">
        <v>2</v>
      </c>
      <c r="O1283" s="3">
        <f>HLOOKUP(O$5,[1]非R能力!$B$8:$F$558,$C1283+1,0)</f>
        <v>1519729.0374931807</v>
      </c>
      <c r="P1283" s="3">
        <f>HLOOKUP(P$5,[1]非R能力!$B$8:$F$558,$C1283+1,0)</f>
        <v>216182.83053003912</v>
      </c>
      <c r="Q1283" s="3">
        <f>HLOOKUP(Q$5,[1]非R能力!$B$8:$F$558,$C1283+1,0)</f>
        <v>114636.79178168852</v>
      </c>
      <c r="R1283" s="3">
        <f>HLOOKUP(R$5,[1]非R能力!$B$8:$F$558,$C1283+1,0)</f>
        <v>35195.102146679455</v>
      </c>
      <c r="S1283" s="3">
        <f>HLOOKUP(S$5,[1]非R能力!$B$8:$F$558,$C1283+1,0)</f>
        <v>46357.152537087903</v>
      </c>
      <c r="T1283" s="3">
        <f>INDEX([1]非R能力!$H$9:$H$558,D1283)</f>
        <v>44340.652277961286</v>
      </c>
      <c r="U1283" s="3">
        <f>IF(E1283="小怪",0,IF(INDEX([1]非R能力!$FK$9:$FK$558,C1283)=0,0,10))</f>
        <v>0</v>
      </c>
      <c r="V1283" s="3">
        <f>IF(E1283="小怪",0,IF(INDEX([1]非R能力!$FH$9:$FH$558,C1283)=0,0,5000))</f>
        <v>0</v>
      </c>
      <c r="W1283" s="3">
        <f>HLOOKUP(W$5,[2]人物技能基础!$O$3:$Q$553,$C1283+1,0)</f>
        <v>3.637142857142857</v>
      </c>
      <c r="X1283" s="3">
        <f>HLOOKUP(X$5,[2]人物技能基础!$O$3:$Q$553,$C1283+1,0)</f>
        <v>2.0186428571428574</v>
      </c>
      <c r="Y1283" s="3">
        <f>HLOOKUP(Y$5,[2]人物技能基础!$O$3:$Q$553,$C1283+1,0)</f>
        <v>99.964285714285708</v>
      </c>
      <c r="Z1283" s="3">
        <f t="shared" si="115"/>
        <v>1154007</v>
      </c>
      <c r="AA1283" s="3">
        <f t="shared" si="116"/>
        <v>22927</v>
      </c>
      <c r="AB1283" s="3">
        <f t="shared" si="117"/>
        <v>0</v>
      </c>
      <c r="AC1283" s="3">
        <f t="shared" si="118"/>
        <v>46357</v>
      </c>
      <c r="AD1283" s="3">
        <f t="shared" si="119"/>
        <v>35195</v>
      </c>
    </row>
    <row r="1284" spans="1:30" x14ac:dyDescent="0.15">
      <c r="A1284" s="3">
        <v>1279</v>
      </c>
      <c r="B1284" s="3" t="str">
        <f t="shared" si="114"/>
        <v>关卡1279小怪</v>
      </c>
      <c r="C1284" s="3">
        <f>INDEX([3]关卡!$J$19:$J$2018,A1284)</f>
        <v>451</v>
      </c>
      <c r="D1284" s="3">
        <f>INDEX([3]关卡!$N$19:$N$2018,A1284)</f>
        <v>451</v>
      </c>
      <c r="E1284" s="3" t="s">
        <v>24</v>
      </c>
      <c r="F1284" s="3" t="s">
        <v>26</v>
      </c>
      <c r="G1284" s="3">
        <v>3</v>
      </c>
      <c r="H1284" s="3">
        <v>0</v>
      </c>
      <c r="I1284" s="3">
        <v>0</v>
      </c>
      <c r="J1284" s="4">
        <v>1</v>
      </c>
      <c r="K1284" s="4">
        <v>1</v>
      </c>
      <c r="L1284" s="4">
        <v>2</v>
      </c>
      <c r="M1284" s="3">
        <v>15</v>
      </c>
      <c r="N1284" s="3">
        <v>2</v>
      </c>
      <c r="O1284" s="3">
        <f>HLOOKUP(O$5,[1]非R能力!$B$8:$F$558,$C1284+1,0)</f>
        <v>1519729.0374931807</v>
      </c>
      <c r="P1284" s="3">
        <f>HLOOKUP(P$5,[1]非R能力!$B$8:$F$558,$C1284+1,0)</f>
        <v>216182.83053003912</v>
      </c>
      <c r="Q1284" s="3">
        <f>HLOOKUP(Q$5,[1]非R能力!$B$8:$F$558,$C1284+1,0)</f>
        <v>114636.79178168852</v>
      </c>
      <c r="R1284" s="3">
        <f>HLOOKUP(R$5,[1]非R能力!$B$8:$F$558,$C1284+1,0)</f>
        <v>35195.102146679455</v>
      </c>
      <c r="S1284" s="3">
        <f>HLOOKUP(S$5,[1]非R能力!$B$8:$F$558,$C1284+1,0)</f>
        <v>46357.152537087903</v>
      </c>
      <c r="T1284" s="3">
        <f>INDEX([1]非R能力!$H$9:$H$558,D1284)</f>
        <v>44340.652277961286</v>
      </c>
      <c r="U1284" s="3">
        <f>IF(E1284="小怪",0,IF(INDEX([1]非R能力!$FK$9:$FK$558,C1284)=0,0,10))</f>
        <v>0</v>
      </c>
      <c r="V1284" s="3">
        <f>IF(E1284="小怪",0,IF(INDEX([1]非R能力!$FH$9:$FH$558,C1284)=0,0,5000))</f>
        <v>0</v>
      </c>
      <c r="W1284" s="3">
        <f>HLOOKUP(W$5,[2]人物技能基础!$O$3:$Q$553,$C1284+1,0)</f>
        <v>3.637142857142857</v>
      </c>
      <c r="X1284" s="3">
        <f>HLOOKUP(X$5,[2]人物技能基础!$O$3:$Q$553,$C1284+1,0)</f>
        <v>2.0186428571428574</v>
      </c>
      <c r="Y1284" s="3">
        <f>HLOOKUP(Y$5,[2]人物技能基础!$O$3:$Q$553,$C1284+1,0)</f>
        <v>99.964285714285708</v>
      </c>
      <c r="Z1284" s="3">
        <f t="shared" si="115"/>
        <v>1154007</v>
      </c>
      <c r="AA1284" s="3">
        <f t="shared" si="116"/>
        <v>22927</v>
      </c>
      <c r="AB1284" s="3">
        <f t="shared" si="117"/>
        <v>0</v>
      </c>
      <c r="AC1284" s="3">
        <f t="shared" si="118"/>
        <v>46357</v>
      </c>
      <c r="AD1284" s="3">
        <f t="shared" si="119"/>
        <v>35195</v>
      </c>
    </row>
    <row r="1285" spans="1:30" x14ac:dyDescent="0.15">
      <c r="A1285" s="3">
        <v>1280</v>
      </c>
      <c r="B1285" s="3" t="str">
        <f t="shared" si="114"/>
        <v>关卡1280小怪</v>
      </c>
      <c r="C1285" s="3">
        <f>INDEX([3]关卡!$J$19:$J$2018,A1285)</f>
        <v>452</v>
      </c>
      <c r="D1285" s="3">
        <f>INDEX([3]关卡!$N$19:$N$2018,A1285)</f>
        <v>452</v>
      </c>
      <c r="E1285" s="3" t="s">
        <v>24</v>
      </c>
      <c r="F1285" s="3" t="s">
        <v>26</v>
      </c>
      <c r="G1285" s="3">
        <v>3</v>
      </c>
      <c r="H1285" s="3">
        <v>0</v>
      </c>
      <c r="I1285" s="3">
        <v>0</v>
      </c>
      <c r="J1285" s="4">
        <v>1</v>
      </c>
      <c r="K1285" s="4">
        <v>1</v>
      </c>
      <c r="L1285" s="4">
        <v>2</v>
      </c>
      <c r="M1285" s="3">
        <v>15</v>
      </c>
      <c r="N1285" s="3">
        <v>2</v>
      </c>
      <c r="O1285" s="3">
        <f>HLOOKUP(O$5,[1]非R能力!$B$8:$F$558,$C1285+1,0)</f>
        <v>1525439.0970274732</v>
      </c>
      <c r="P1285" s="3">
        <f>HLOOKUP(P$5,[1]非R能力!$B$8:$F$558,$C1285+1,0)</f>
        <v>216872.80448466464</v>
      </c>
      <c r="Q1285" s="3">
        <f>HLOOKUP(Q$5,[1]非R能力!$B$8:$F$558,$C1285+1,0)</f>
        <v>114924.96310207485</v>
      </c>
      <c r="R1285" s="3">
        <f>HLOOKUP(R$5,[1]非R能力!$B$8:$F$558,$C1285+1,0)</f>
        <v>35284.261137862442</v>
      </c>
      <c r="S1285" s="3">
        <f>HLOOKUP(S$5,[1]非R能力!$B$8:$F$558,$C1285+1,0)</f>
        <v>46491.175995402431</v>
      </c>
      <c r="T1285" s="3">
        <f>INDEX([1]非R能力!$H$9:$H$558,D1285)</f>
        <v>44585.200688681434</v>
      </c>
      <c r="U1285" s="3">
        <f>IF(E1285="小怪",0,IF(INDEX([1]非R能力!$FK$9:$FK$558,C1285)=0,0,10))</f>
        <v>0</v>
      </c>
      <c r="V1285" s="3">
        <f>IF(E1285="小怪",0,IF(INDEX([1]非R能力!$FH$9:$FH$558,C1285)=0,0,5000))</f>
        <v>0</v>
      </c>
      <c r="W1285" s="3">
        <f>HLOOKUP(W$5,[2]人物技能基础!$O$3:$Q$553,$C1285+1,0)</f>
        <v>3.637142857142857</v>
      </c>
      <c r="X1285" s="3">
        <f>HLOOKUP(X$5,[2]人物技能基础!$O$3:$Q$553,$C1285+1,0)</f>
        <v>2.0186428571428574</v>
      </c>
      <c r="Y1285" s="3">
        <f>HLOOKUP(Y$5,[2]人物技能基础!$O$3:$Q$553,$C1285+1,0)</f>
        <v>99.964285714285708</v>
      </c>
      <c r="Z1285" s="3">
        <f t="shared" si="115"/>
        <v>1157937</v>
      </c>
      <c r="AA1285" s="3">
        <f t="shared" si="116"/>
        <v>22984</v>
      </c>
      <c r="AB1285" s="3">
        <f t="shared" si="117"/>
        <v>0</v>
      </c>
      <c r="AC1285" s="3">
        <f t="shared" si="118"/>
        <v>46491</v>
      </c>
      <c r="AD1285" s="3">
        <f t="shared" si="119"/>
        <v>35284</v>
      </c>
    </row>
    <row r="1286" spans="1:30" x14ac:dyDescent="0.15">
      <c r="A1286" s="3">
        <v>1281</v>
      </c>
      <c r="B1286" s="3" t="str">
        <f t="shared" si="114"/>
        <v>关卡1281小怪</v>
      </c>
      <c r="C1286" s="3">
        <f>INDEX([3]关卡!$J$19:$J$2018,A1286)</f>
        <v>452</v>
      </c>
      <c r="D1286" s="3">
        <f>INDEX([3]关卡!$N$19:$N$2018,A1286)</f>
        <v>452</v>
      </c>
      <c r="E1286" s="3" t="s">
        <v>24</v>
      </c>
      <c r="F1286" s="3" t="s">
        <v>26</v>
      </c>
      <c r="G1286" s="3">
        <v>3</v>
      </c>
      <c r="H1286" s="3">
        <v>0</v>
      </c>
      <c r="I1286" s="3">
        <v>0</v>
      </c>
      <c r="J1286" s="4">
        <v>1</v>
      </c>
      <c r="K1286" s="4">
        <v>1</v>
      </c>
      <c r="L1286" s="4">
        <v>2</v>
      </c>
      <c r="M1286" s="3">
        <v>15</v>
      </c>
      <c r="N1286" s="3">
        <v>2</v>
      </c>
      <c r="O1286" s="3">
        <f>HLOOKUP(O$5,[1]非R能力!$B$8:$F$558,$C1286+1,0)</f>
        <v>1525439.0970274732</v>
      </c>
      <c r="P1286" s="3">
        <f>HLOOKUP(P$5,[1]非R能力!$B$8:$F$558,$C1286+1,0)</f>
        <v>216872.80448466464</v>
      </c>
      <c r="Q1286" s="3">
        <f>HLOOKUP(Q$5,[1]非R能力!$B$8:$F$558,$C1286+1,0)</f>
        <v>114924.96310207485</v>
      </c>
      <c r="R1286" s="3">
        <f>HLOOKUP(R$5,[1]非R能力!$B$8:$F$558,$C1286+1,0)</f>
        <v>35284.261137862442</v>
      </c>
      <c r="S1286" s="3">
        <f>HLOOKUP(S$5,[1]非R能力!$B$8:$F$558,$C1286+1,0)</f>
        <v>46491.175995402431</v>
      </c>
      <c r="T1286" s="3">
        <f>INDEX([1]非R能力!$H$9:$H$558,D1286)</f>
        <v>44585.200688681434</v>
      </c>
      <c r="U1286" s="3">
        <f>IF(E1286="小怪",0,IF(INDEX([1]非R能力!$FK$9:$FK$558,C1286)=0,0,10))</f>
        <v>0</v>
      </c>
      <c r="V1286" s="3">
        <f>IF(E1286="小怪",0,IF(INDEX([1]非R能力!$FH$9:$FH$558,C1286)=0,0,5000))</f>
        <v>0</v>
      </c>
      <c r="W1286" s="3">
        <f>HLOOKUP(W$5,[2]人物技能基础!$O$3:$Q$553,$C1286+1,0)</f>
        <v>3.637142857142857</v>
      </c>
      <c r="X1286" s="3">
        <f>HLOOKUP(X$5,[2]人物技能基础!$O$3:$Q$553,$C1286+1,0)</f>
        <v>2.0186428571428574</v>
      </c>
      <c r="Y1286" s="3">
        <f>HLOOKUP(Y$5,[2]人物技能基础!$O$3:$Q$553,$C1286+1,0)</f>
        <v>99.964285714285708</v>
      </c>
      <c r="Z1286" s="3">
        <f t="shared" si="115"/>
        <v>1157937</v>
      </c>
      <c r="AA1286" s="3">
        <f t="shared" si="116"/>
        <v>22984</v>
      </c>
      <c r="AB1286" s="3">
        <f t="shared" si="117"/>
        <v>0</v>
      </c>
      <c r="AC1286" s="3">
        <f t="shared" si="118"/>
        <v>46491</v>
      </c>
      <c r="AD1286" s="3">
        <f t="shared" si="119"/>
        <v>35284</v>
      </c>
    </row>
    <row r="1287" spans="1:30" x14ac:dyDescent="0.15">
      <c r="A1287" s="3">
        <v>1282</v>
      </c>
      <c r="B1287" s="3" t="str">
        <f t="shared" ref="B1287:B1350" si="120">"关卡"&amp;A1287&amp;E1287</f>
        <v>关卡1282小怪</v>
      </c>
      <c r="C1287" s="3">
        <f>INDEX([3]关卡!$J$19:$J$2018,A1287)</f>
        <v>452</v>
      </c>
      <c r="D1287" s="3">
        <f>INDEX([3]关卡!$N$19:$N$2018,A1287)</f>
        <v>452</v>
      </c>
      <c r="E1287" s="3" t="s">
        <v>24</v>
      </c>
      <c r="F1287" s="3" t="s">
        <v>26</v>
      </c>
      <c r="G1287" s="3">
        <v>3</v>
      </c>
      <c r="H1287" s="3">
        <v>0</v>
      </c>
      <c r="I1287" s="3">
        <v>0</v>
      </c>
      <c r="J1287" s="4">
        <v>1</v>
      </c>
      <c r="K1287" s="4">
        <v>1</v>
      </c>
      <c r="L1287" s="4">
        <v>2</v>
      </c>
      <c r="M1287" s="3">
        <v>15</v>
      </c>
      <c r="N1287" s="3">
        <v>2</v>
      </c>
      <c r="O1287" s="3">
        <f>HLOOKUP(O$5,[1]非R能力!$B$8:$F$558,$C1287+1,0)</f>
        <v>1525439.0970274732</v>
      </c>
      <c r="P1287" s="3">
        <f>HLOOKUP(P$5,[1]非R能力!$B$8:$F$558,$C1287+1,0)</f>
        <v>216872.80448466464</v>
      </c>
      <c r="Q1287" s="3">
        <f>HLOOKUP(Q$5,[1]非R能力!$B$8:$F$558,$C1287+1,0)</f>
        <v>114924.96310207485</v>
      </c>
      <c r="R1287" s="3">
        <f>HLOOKUP(R$5,[1]非R能力!$B$8:$F$558,$C1287+1,0)</f>
        <v>35284.261137862442</v>
      </c>
      <c r="S1287" s="3">
        <f>HLOOKUP(S$5,[1]非R能力!$B$8:$F$558,$C1287+1,0)</f>
        <v>46491.175995402431</v>
      </c>
      <c r="T1287" s="3">
        <f>INDEX([1]非R能力!$H$9:$H$558,D1287)</f>
        <v>44585.200688681434</v>
      </c>
      <c r="U1287" s="3">
        <f>IF(E1287="小怪",0,IF(INDEX([1]非R能力!$FK$9:$FK$558,C1287)=0,0,10))</f>
        <v>0</v>
      </c>
      <c r="V1287" s="3">
        <f>IF(E1287="小怪",0,IF(INDEX([1]非R能力!$FH$9:$FH$558,C1287)=0,0,5000))</f>
        <v>0</v>
      </c>
      <c r="W1287" s="3">
        <f>HLOOKUP(W$5,[2]人物技能基础!$O$3:$Q$553,$C1287+1,0)</f>
        <v>3.637142857142857</v>
      </c>
      <c r="X1287" s="3">
        <f>HLOOKUP(X$5,[2]人物技能基础!$O$3:$Q$553,$C1287+1,0)</f>
        <v>2.0186428571428574</v>
      </c>
      <c r="Y1287" s="3">
        <f>HLOOKUP(Y$5,[2]人物技能基础!$O$3:$Q$553,$C1287+1,0)</f>
        <v>99.964285714285708</v>
      </c>
      <c r="Z1287" s="3">
        <f t="shared" ref="Z1287:Z1350" si="121">INT(((P1287-AB1287)*X1287+(Y1287+T1287))*G1287*J1287*$D$2)</f>
        <v>1157937</v>
      </c>
      <c r="AA1287" s="3">
        <f t="shared" ref="AA1287:AA1350" si="122">IF(H1287=0,IF(U1287=0,INT(Q1287/5),IF(V1287=0,INT(Q1287/5),INT((V1287/U1287)/(1/N1287*M1287)/L1287+Q1287))),INT((IF(U1287=0,0,V1287/U1287/(1/N1287*M1287))+O1287/H1287)/L1287+Q1287))</f>
        <v>22984</v>
      </c>
      <c r="AB1287" s="3">
        <f t="shared" ref="AB1287:AB1350" si="123">INT(P1287*I1287)</f>
        <v>0</v>
      </c>
      <c r="AC1287" s="3">
        <f t="shared" ref="AC1287:AC1350" si="124">INT(K1287*S1287)</f>
        <v>46491</v>
      </c>
      <c r="AD1287" s="3">
        <f t="shared" ref="AD1287:AD1350" si="125">INT(R1287/J1287)</f>
        <v>35284</v>
      </c>
    </row>
    <row r="1288" spans="1:30" x14ac:dyDescent="0.15">
      <c r="A1288" s="3">
        <v>1283</v>
      </c>
      <c r="B1288" s="3" t="str">
        <f t="shared" si="120"/>
        <v>关卡1283小怪</v>
      </c>
      <c r="C1288" s="3">
        <f>INDEX([3]关卡!$J$19:$J$2018,A1288)</f>
        <v>452</v>
      </c>
      <c r="D1288" s="3">
        <f>INDEX([3]关卡!$N$19:$N$2018,A1288)</f>
        <v>452</v>
      </c>
      <c r="E1288" s="3" t="s">
        <v>24</v>
      </c>
      <c r="F1288" s="3" t="s">
        <v>26</v>
      </c>
      <c r="G1288" s="3">
        <v>3</v>
      </c>
      <c r="H1288" s="3">
        <v>0</v>
      </c>
      <c r="I1288" s="3">
        <v>0</v>
      </c>
      <c r="J1288" s="4">
        <v>1</v>
      </c>
      <c r="K1288" s="4">
        <v>1</v>
      </c>
      <c r="L1288" s="4">
        <v>2</v>
      </c>
      <c r="M1288" s="3">
        <v>15</v>
      </c>
      <c r="N1288" s="3">
        <v>2</v>
      </c>
      <c r="O1288" s="3">
        <f>HLOOKUP(O$5,[1]非R能力!$B$8:$F$558,$C1288+1,0)</f>
        <v>1525439.0970274732</v>
      </c>
      <c r="P1288" s="3">
        <f>HLOOKUP(P$5,[1]非R能力!$B$8:$F$558,$C1288+1,0)</f>
        <v>216872.80448466464</v>
      </c>
      <c r="Q1288" s="3">
        <f>HLOOKUP(Q$5,[1]非R能力!$B$8:$F$558,$C1288+1,0)</f>
        <v>114924.96310207485</v>
      </c>
      <c r="R1288" s="3">
        <f>HLOOKUP(R$5,[1]非R能力!$B$8:$F$558,$C1288+1,0)</f>
        <v>35284.261137862442</v>
      </c>
      <c r="S1288" s="3">
        <f>HLOOKUP(S$5,[1]非R能力!$B$8:$F$558,$C1288+1,0)</f>
        <v>46491.175995402431</v>
      </c>
      <c r="T1288" s="3">
        <f>INDEX([1]非R能力!$H$9:$H$558,D1288)</f>
        <v>44585.200688681434</v>
      </c>
      <c r="U1288" s="3">
        <f>IF(E1288="小怪",0,IF(INDEX([1]非R能力!$FK$9:$FK$558,C1288)=0,0,10))</f>
        <v>0</v>
      </c>
      <c r="V1288" s="3">
        <f>IF(E1288="小怪",0,IF(INDEX([1]非R能力!$FH$9:$FH$558,C1288)=0,0,5000))</f>
        <v>0</v>
      </c>
      <c r="W1288" s="3">
        <f>HLOOKUP(W$5,[2]人物技能基础!$O$3:$Q$553,$C1288+1,0)</f>
        <v>3.637142857142857</v>
      </c>
      <c r="X1288" s="3">
        <f>HLOOKUP(X$5,[2]人物技能基础!$O$3:$Q$553,$C1288+1,0)</f>
        <v>2.0186428571428574</v>
      </c>
      <c r="Y1288" s="3">
        <f>HLOOKUP(Y$5,[2]人物技能基础!$O$3:$Q$553,$C1288+1,0)</f>
        <v>99.964285714285708</v>
      </c>
      <c r="Z1288" s="3">
        <f t="shared" si="121"/>
        <v>1157937</v>
      </c>
      <c r="AA1288" s="3">
        <f t="shared" si="122"/>
        <v>22984</v>
      </c>
      <c r="AB1288" s="3">
        <f t="shared" si="123"/>
        <v>0</v>
      </c>
      <c r="AC1288" s="3">
        <f t="shared" si="124"/>
        <v>46491</v>
      </c>
      <c r="AD1288" s="3">
        <f t="shared" si="125"/>
        <v>35284</v>
      </c>
    </row>
    <row r="1289" spans="1:30" x14ac:dyDescent="0.15">
      <c r="A1289" s="3">
        <v>1284</v>
      </c>
      <c r="B1289" s="3" t="str">
        <f t="shared" si="120"/>
        <v>关卡1284小怪</v>
      </c>
      <c r="C1289" s="3">
        <f>INDEX([3]关卡!$J$19:$J$2018,A1289)</f>
        <v>452</v>
      </c>
      <c r="D1289" s="3">
        <f>INDEX([3]关卡!$N$19:$N$2018,A1289)</f>
        <v>452</v>
      </c>
      <c r="E1289" s="3" t="s">
        <v>24</v>
      </c>
      <c r="F1289" s="3" t="s">
        <v>26</v>
      </c>
      <c r="G1289" s="3">
        <v>3</v>
      </c>
      <c r="H1289" s="3">
        <v>0</v>
      </c>
      <c r="I1289" s="3">
        <v>0</v>
      </c>
      <c r="J1289" s="4">
        <v>1</v>
      </c>
      <c r="K1289" s="4">
        <v>1</v>
      </c>
      <c r="L1289" s="4">
        <v>2</v>
      </c>
      <c r="M1289" s="3">
        <v>15</v>
      </c>
      <c r="N1289" s="3">
        <v>2</v>
      </c>
      <c r="O1289" s="3">
        <f>HLOOKUP(O$5,[1]非R能力!$B$8:$F$558,$C1289+1,0)</f>
        <v>1525439.0970274732</v>
      </c>
      <c r="P1289" s="3">
        <f>HLOOKUP(P$5,[1]非R能力!$B$8:$F$558,$C1289+1,0)</f>
        <v>216872.80448466464</v>
      </c>
      <c r="Q1289" s="3">
        <f>HLOOKUP(Q$5,[1]非R能力!$B$8:$F$558,$C1289+1,0)</f>
        <v>114924.96310207485</v>
      </c>
      <c r="R1289" s="3">
        <f>HLOOKUP(R$5,[1]非R能力!$B$8:$F$558,$C1289+1,0)</f>
        <v>35284.261137862442</v>
      </c>
      <c r="S1289" s="3">
        <f>HLOOKUP(S$5,[1]非R能力!$B$8:$F$558,$C1289+1,0)</f>
        <v>46491.175995402431</v>
      </c>
      <c r="T1289" s="3">
        <f>INDEX([1]非R能力!$H$9:$H$558,D1289)</f>
        <v>44585.200688681434</v>
      </c>
      <c r="U1289" s="3">
        <f>IF(E1289="小怪",0,IF(INDEX([1]非R能力!$FK$9:$FK$558,C1289)=0,0,10))</f>
        <v>0</v>
      </c>
      <c r="V1289" s="3">
        <f>IF(E1289="小怪",0,IF(INDEX([1]非R能力!$FH$9:$FH$558,C1289)=0,0,5000))</f>
        <v>0</v>
      </c>
      <c r="W1289" s="3">
        <f>HLOOKUP(W$5,[2]人物技能基础!$O$3:$Q$553,$C1289+1,0)</f>
        <v>3.637142857142857</v>
      </c>
      <c r="X1289" s="3">
        <f>HLOOKUP(X$5,[2]人物技能基础!$O$3:$Q$553,$C1289+1,0)</f>
        <v>2.0186428571428574</v>
      </c>
      <c r="Y1289" s="3">
        <f>HLOOKUP(Y$5,[2]人物技能基础!$O$3:$Q$553,$C1289+1,0)</f>
        <v>99.964285714285708</v>
      </c>
      <c r="Z1289" s="3">
        <f t="shared" si="121"/>
        <v>1157937</v>
      </c>
      <c r="AA1289" s="3">
        <f t="shared" si="122"/>
        <v>22984</v>
      </c>
      <c r="AB1289" s="3">
        <f t="shared" si="123"/>
        <v>0</v>
      </c>
      <c r="AC1289" s="3">
        <f t="shared" si="124"/>
        <v>46491</v>
      </c>
      <c r="AD1289" s="3">
        <f t="shared" si="125"/>
        <v>35284</v>
      </c>
    </row>
    <row r="1290" spans="1:30" x14ac:dyDescent="0.15">
      <c r="A1290" s="3">
        <v>1285</v>
      </c>
      <c r="B1290" s="3" t="str">
        <f t="shared" si="120"/>
        <v>关卡1285小怪</v>
      </c>
      <c r="C1290" s="3">
        <f>INDEX([3]关卡!$J$19:$J$2018,A1290)</f>
        <v>453</v>
      </c>
      <c r="D1290" s="3">
        <f>INDEX([3]关卡!$N$19:$N$2018,A1290)</f>
        <v>453</v>
      </c>
      <c r="E1290" s="3" t="s">
        <v>24</v>
      </c>
      <c r="F1290" s="3" t="s">
        <v>26</v>
      </c>
      <c r="G1290" s="3">
        <v>3</v>
      </c>
      <c r="H1290" s="3">
        <v>0</v>
      </c>
      <c r="I1290" s="3">
        <v>0</v>
      </c>
      <c r="J1290" s="4">
        <v>1</v>
      </c>
      <c r="K1290" s="4">
        <v>1</v>
      </c>
      <c r="L1290" s="4">
        <v>2</v>
      </c>
      <c r="M1290" s="3">
        <v>15</v>
      </c>
      <c r="N1290" s="3">
        <v>2</v>
      </c>
      <c r="O1290" s="3">
        <f>HLOOKUP(O$5,[1]非R能力!$B$8:$F$558,$C1290+1,0)</f>
        <v>1530861.4371527235</v>
      </c>
      <c r="P1290" s="3">
        <f>HLOOKUP(P$5,[1]非R能力!$B$8:$F$558,$C1290+1,0)</f>
        <v>217532.07141013359</v>
      </c>
      <c r="Q1290" s="3">
        <f>HLOOKUP(Q$5,[1]非R能力!$B$8:$F$558,$C1290+1,0)</f>
        <v>115190.55215628994</v>
      </c>
      <c r="R1290" s="3">
        <f>HLOOKUP(R$5,[1]非R能力!$B$8:$F$558,$C1290+1,0)</f>
        <v>35371.554914229848</v>
      </c>
      <c r="S1290" s="3">
        <f>HLOOKUP(S$5,[1]非R能力!$B$8:$F$558,$C1290+1,0)</f>
        <v>46591.655714504886</v>
      </c>
      <c r="T1290" s="3">
        <f>INDEX([1]非R能力!$H$9:$H$558,D1290)</f>
        <v>44830.826391115756</v>
      </c>
      <c r="U1290" s="3">
        <f>IF(E1290="小怪",0,IF(INDEX([1]非R能力!$FK$9:$FK$558,C1290)=0,0,10))</f>
        <v>0</v>
      </c>
      <c r="V1290" s="3">
        <f>IF(E1290="小怪",0,IF(INDEX([1]非R能力!$FH$9:$FH$558,C1290)=0,0,5000))</f>
        <v>0</v>
      </c>
      <c r="W1290" s="3">
        <f>HLOOKUP(W$5,[2]人物技能基础!$O$3:$Q$553,$C1290+1,0)</f>
        <v>3.637142857142857</v>
      </c>
      <c r="X1290" s="3">
        <f>HLOOKUP(X$5,[2]人物技能基础!$O$3:$Q$553,$C1290+1,0)</f>
        <v>2.0186428571428574</v>
      </c>
      <c r="Y1290" s="3">
        <f>HLOOKUP(Y$5,[2]人物技能基础!$O$3:$Q$553,$C1290+1,0)</f>
        <v>99.964285714285708</v>
      </c>
      <c r="Z1290" s="3">
        <f t="shared" si="121"/>
        <v>1161720</v>
      </c>
      <c r="AA1290" s="3">
        <f t="shared" si="122"/>
        <v>23038</v>
      </c>
      <c r="AB1290" s="3">
        <f t="shared" si="123"/>
        <v>0</v>
      </c>
      <c r="AC1290" s="3">
        <f t="shared" si="124"/>
        <v>46591</v>
      </c>
      <c r="AD1290" s="3">
        <f t="shared" si="125"/>
        <v>35371</v>
      </c>
    </row>
    <row r="1291" spans="1:30" x14ac:dyDescent="0.15">
      <c r="A1291" s="3">
        <v>1286</v>
      </c>
      <c r="B1291" s="3" t="str">
        <f t="shared" si="120"/>
        <v>关卡1286小怪</v>
      </c>
      <c r="C1291" s="3">
        <f>INDEX([3]关卡!$J$19:$J$2018,A1291)</f>
        <v>453</v>
      </c>
      <c r="D1291" s="3">
        <f>INDEX([3]关卡!$N$19:$N$2018,A1291)</f>
        <v>453</v>
      </c>
      <c r="E1291" s="3" t="s">
        <v>24</v>
      </c>
      <c r="F1291" s="3" t="s">
        <v>26</v>
      </c>
      <c r="G1291" s="3">
        <v>3</v>
      </c>
      <c r="H1291" s="3">
        <v>0</v>
      </c>
      <c r="I1291" s="3">
        <v>0</v>
      </c>
      <c r="J1291" s="4">
        <v>1</v>
      </c>
      <c r="K1291" s="4">
        <v>1</v>
      </c>
      <c r="L1291" s="4">
        <v>2</v>
      </c>
      <c r="M1291" s="3">
        <v>15</v>
      </c>
      <c r="N1291" s="3">
        <v>2</v>
      </c>
      <c r="O1291" s="3">
        <f>HLOOKUP(O$5,[1]非R能力!$B$8:$F$558,$C1291+1,0)</f>
        <v>1530861.4371527235</v>
      </c>
      <c r="P1291" s="3">
        <f>HLOOKUP(P$5,[1]非R能力!$B$8:$F$558,$C1291+1,0)</f>
        <v>217532.07141013359</v>
      </c>
      <c r="Q1291" s="3">
        <f>HLOOKUP(Q$5,[1]非R能力!$B$8:$F$558,$C1291+1,0)</f>
        <v>115190.55215628994</v>
      </c>
      <c r="R1291" s="3">
        <f>HLOOKUP(R$5,[1]非R能力!$B$8:$F$558,$C1291+1,0)</f>
        <v>35371.554914229848</v>
      </c>
      <c r="S1291" s="3">
        <f>HLOOKUP(S$5,[1]非R能力!$B$8:$F$558,$C1291+1,0)</f>
        <v>46591.655714504886</v>
      </c>
      <c r="T1291" s="3">
        <f>INDEX([1]非R能力!$H$9:$H$558,D1291)</f>
        <v>44830.826391115756</v>
      </c>
      <c r="U1291" s="3">
        <f>IF(E1291="小怪",0,IF(INDEX([1]非R能力!$FK$9:$FK$558,C1291)=0,0,10))</f>
        <v>0</v>
      </c>
      <c r="V1291" s="3">
        <f>IF(E1291="小怪",0,IF(INDEX([1]非R能力!$FH$9:$FH$558,C1291)=0,0,5000))</f>
        <v>0</v>
      </c>
      <c r="W1291" s="3">
        <f>HLOOKUP(W$5,[2]人物技能基础!$O$3:$Q$553,$C1291+1,0)</f>
        <v>3.637142857142857</v>
      </c>
      <c r="X1291" s="3">
        <f>HLOOKUP(X$5,[2]人物技能基础!$O$3:$Q$553,$C1291+1,0)</f>
        <v>2.0186428571428574</v>
      </c>
      <c r="Y1291" s="3">
        <f>HLOOKUP(Y$5,[2]人物技能基础!$O$3:$Q$553,$C1291+1,0)</f>
        <v>99.964285714285708</v>
      </c>
      <c r="Z1291" s="3">
        <f t="shared" si="121"/>
        <v>1161720</v>
      </c>
      <c r="AA1291" s="3">
        <f t="shared" si="122"/>
        <v>23038</v>
      </c>
      <c r="AB1291" s="3">
        <f t="shared" si="123"/>
        <v>0</v>
      </c>
      <c r="AC1291" s="3">
        <f t="shared" si="124"/>
        <v>46591</v>
      </c>
      <c r="AD1291" s="3">
        <f t="shared" si="125"/>
        <v>35371</v>
      </c>
    </row>
    <row r="1292" spans="1:30" x14ac:dyDescent="0.15">
      <c r="A1292" s="3">
        <v>1287</v>
      </c>
      <c r="B1292" s="3" t="str">
        <f t="shared" si="120"/>
        <v>关卡1287小怪</v>
      </c>
      <c r="C1292" s="3">
        <f>INDEX([3]关卡!$J$19:$J$2018,A1292)</f>
        <v>453</v>
      </c>
      <c r="D1292" s="3">
        <f>INDEX([3]关卡!$N$19:$N$2018,A1292)</f>
        <v>453</v>
      </c>
      <c r="E1292" s="3" t="s">
        <v>24</v>
      </c>
      <c r="F1292" s="3" t="s">
        <v>26</v>
      </c>
      <c r="G1292" s="3">
        <v>3</v>
      </c>
      <c r="H1292" s="3">
        <v>0</v>
      </c>
      <c r="I1292" s="3">
        <v>0</v>
      </c>
      <c r="J1292" s="4">
        <v>1</v>
      </c>
      <c r="K1292" s="4">
        <v>1</v>
      </c>
      <c r="L1292" s="4">
        <v>2</v>
      </c>
      <c r="M1292" s="3">
        <v>15</v>
      </c>
      <c r="N1292" s="3">
        <v>2</v>
      </c>
      <c r="O1292" s="3">
        <f>HLOOKUP(O$5,[1]非R能力!$B$8:$F$558,$C1292+1,0)</f>
        <v>1530861.4371527235</v>
      </c>
      <c r="P1292" s="3">
        <f>HLOOKUP(P$5,[1]非R能力!$B$8:$F$558,$C1292+1,0)</f>
        <v>217532.07141013359</v>
      </c>
      <c r="Q1292" s="3">
        <f>HLOOKUP(Q$5,[1]非R能力!$B$8:$F$558,$C1292+1,0)</f>
        <v>115190.55215628994</v>
      </c>
      <c r="R1292" s="3">
        <f>HLOOKUP(R$5,[1]非R能力!$B$8:$F$558,$C1292+1,0)</f>
        <v>35371.554914229848</v>
      </c>
      <c r="S1292" s="3">
        <f>HLOOKUP(S$5,[1]非R能力!$B$8:$F$558,$C1292+1,0)</f>
        <v>46591.655714504886</v>
      </c>
      <c r="T1292" s="3">
        <f>INDEX([1]非R能力!$H$9:$H$558,D1292)</f>
        <v>44830.826391115756</v>
      </c>
      <c r="U1292" s="3">
        <f>IF(E1292="小怪",0,IF(INDEX([1]非R能力!$FK$9:$FK$558,C1292)=0,0,10))</f>
        <v>0</v>
      </c>
      <c r="V1292" s="3">
        <f>IF(E1292="小怪",0,IF(INDEX([1]非R能力!$FH$9:$FH$558,C1292)=0,0,5000))</f>
        <v>0</v>
      </c>
      <c r="W1292" s="3">
        <f>HLOOKUP(W$5,[2]人物技能基础!$O$3:$Q$553,$C1292+1,0)</f>
        <v>3.637142857142857</v>
      </c>
      <c r="X1292" s="3">
        <f>HLOOKUP(X$5,[2]人物技能基础!$O$3:$Q$553,$C1292+1,0)</f>
        <v>2.0186428571428574</v>
      </c>
      <c r="Y1292" s="3">
        <f>HLOOKUP(Y$5,[2]人物技能基础!$O$3:$Q$553,$C1292+1,0)</f>
        <v>99.964285714285708</v>
      </c>
      <c r="Z1292" s="3">
        <f t="shared" si="121"/>
        <v>1161720</v>
      </c>
      <c r="AA1292" s="3">
        <f t="shared" si="122"/>
        <v>23038</v>
      </c>
      <c r="AB1292" s="3">
        <f t="shared" si="123"/>
        <v>0</v>
      </c>
      <c r="AC1292" s="3">
        <f t="shared" si="124"/>
        <v>46591</v>
      </c>
      <c r="AD1292" s="3">
        <f t="shared" si="125"/>
        <v>35371</v>
      </c>
    </row>
    <row r="1293" spans="1:30" x14ac:dyDescent="0.15">
      <c r="A1293" s="3">
        <v>1288</v>
      </c>
      <c r="B1293" s="3" t="str">
        <f t="shared" si="120"/>
        <v>关卡1288小怪</v>
      </c>
      <c r="C1293" s="3">
        <f>INDEX([3]关卡!$J$19:$J$2018,A1293)</f>
        <v>453</v>
      </c>
      <c r="D1293" s="3">
        <f>INDEX([3]关卡!$N$19:$N$2018,A1293)</f>
        <v>453</v>
      </c>
      <c r="E1293" s="3" t="s">
        <v>24</v>
      </c>
      <c r="F1293" s="3" t="s">
        <v>26</v>
      </c>
      <c r="G1293" s="3">
        <v>3</v>
      </c>
      <c r="H1293" s="3">
        <v>0</v>
      </c>
      <c r="I1293" s="3">
        <v>0</v>
      </c>
      <c r="J1293" s="4">
        <v>1</v>
      </c>
      <c r="K1293" s="4">
        <v>1</v>
      </c>
      <c r="L1293" s="4">
        <v>2</v>
      </c>
      <c r="M1293" s="3">
        <v>15</v>
      </c>
      <c r="N1293" s="3">
        <v>2</v>
      </c>
      <c r="O1293" s="3">
        <f>HLOOKUP(O$5,[1]非R能力!$B$8:$F$558,$C1293+1,0)</f>
        <v>1530861.4371527235</v>
      </c>
      <c r="P1293" s="3">
        <f>HLOOKUP(P$5,[1]非R能力!$B$8:$F$558,$C1293+1,0)</f>
        <v>217532.07141013359</v>
      </c>
      <c r="Q1293" s="3">
        <f>HLOOKUP(Q$5,[1]非R能力!$B$8:$F$558,$C1293+1,0)</f>
        <v>115190.55215628994</v>
      </c>
      <c r="R1293" s="3">
        <f>HLOOKUP(R$5,[1]非R能力!$B$8:$F$558,$C1293+1,0)</f>
        <v>35371.554914229848</v>
      </c>
      <c r="S1293" s="3">
        <f>HLOOKUP(S$5,[1]非R能力!$B$8:$F$558,$C1293+1,0)</f>
        <v>46591.655714504886</v>
      </c>
      <c r="T1293" s="3">
        <f>INDEX([1]非R能力!$H$9:$H$558,D1293)</f>
        <v>44830.826391115756</v>
      </c>
      <c r="U1293" s="3">
        <f>IF(E1293="小怪",0,IF(INDEX([1]非R能力!$FK$9:$FK$558,C1293)=0,0,10))</f>
        <v>0</v>
      </c>
      <c r="V1293" s="3">
        <f>IF(E1293="小怪",0,IF(INDEX([1]非R能力!$FH$9:$FH$558,C1293)=0,0,5000))</f>
        <v>0</v>
      </c>
      <c r="W1293" s="3">
        <f>HLOOKUP(W$5,[2]人物技能基础!$O$3:$Q$553,$C1293+1,0)</f>
        <v>3.637142857142857</v>
      </c>
      <c r="X1293" s="3">
        <f>HLOOKUP(X$5,[2]人物技能基础!$O$3:$Q$553,$C1293+1,0)</f>
        <v>2.0186428571428574</v>
      </c>
      <c r="Y1293" s="3">
        <f>HLOOKUP(Y$5,[2]人物技能基础!$O$3:$Q$553,$C1293+1,0)</f>
        <v>99.964285714285708</v>
      </c>
      <c r="Z1293" s="3">
        <f t="shared" si="121"/>
        <v>1161720</v>
      </c>
      <c r="AA1293" s="3">
        <f t="shared" si="122"/>
        <v>23038</v>
      </c>
      <c r="AB1293" s="3">
        <f t="shared" si="123"/>
        <v>0</v>
      </c>
      <c r="AC1293" s="3">
        <f t="shared" si="124"/>
        <v>46591</v>
      </c>
      <c r="AD1293" s="3">
        <f t="shared" si="125"/>
        <v>35371</v>
      </c>
    </row>
    <row r="1294" spans="1:30" x14ac:dyDescent="0.15">
      <c r="A1294" s="3">
        <v>1289</v>
      </c>
      <c r="B1294" s="3" t="str">
        <f t="shared" si="120"/>
        <v>关卡1289小怪</v>
      </c>
      <c r="C1294" s="3">
        <f>INDEX([3]关卡!$J$19:$J$2018,A1294)</f>
        <v>453</v>
      </c>
      <c r="D1294" s="3">
        <f>INDEX([3]关卡!$N$19:$N$2018,A1294)</f>
        <v>453</v>
      </c>
      <c r="E1294" s="3" t="s">
        <v>24</v>
      </c>
      <c r="F1294" s="3" t="s">
        <v>26</v>
      </c>
      <c r="G1294" s="3">
        <v>3</v>
      </c>
      <c r="H1294" s="3">
        <v>0</v>
      </c>
      <c r="I1294" s="3">
        <v>0</v>
      </c>
      <c r="J1294" s="4">
        <v>1</v>
      </c>
      <c r="K1294" s="4">
        <v>1</v>
      </c>
      <c r="L1294" s="4">
        <v>2</v>
      </c>
      <c r="M1294" s="3">
        <v>15</v>
      </c>
      <c r="N1294" s="3">
        <v>2</v>
      </c>
      <c r="O1294" s="3">
        <f>HLOOKUP(O$5,[1]非R能力!$B$8:$F$558,$C1294+1,0)</f>
        <v>1530861.4371527235</v>
      </c>
      <c r="P1294" s="3">
        <f>HLOOKUP(P$5,[1]非R能力!$B$8:$F$558,$C1294+1,0)</f>
        <v>217532.07141013359</v>
      </c>
      <c r="Q1294" s="3">
        <f>HLOOKUP(Q$5,[1]非R能力!$B$8:$F$558,$C1294+1,0)</f>
        <v>115190.55215628994</v>
      </c>
      <c r="R1294" s="3">
        <f>HLOOKUP(R$5,[1]非R能力!$B$8:$F$558,$C1294+1,0)</f>
        <v>35371.554914229848</v>
      </c>
      <c r="S1294" s="3">
        <f>HLOOKUP(S$5,[1]非R能力!$B$8:$F$558,$C1294+1,0)</f>
        <v>46591.655714504886</v>
      </c>
      <c r="T1294" s="3">
        <f>INDEX([1]非R能力!$H$9:$H$558,D1294)</f>
        <v>44830.826391115756</v>
      </c>
      <c r="U1294" s="3">
        <f>IF(E1294="小怪",0,IF(INDEX([1]非R能力!$FK$9:$FK$558,C1294)=0,0,10))</f>
        <v>0</v>
      </c>
      <c r="V1294" s="3">
        <f>IF(E1294="小怪",0,IF(INDEX([1]非R能力!$FH$9:$FH$558,C1294)=0,0,5000))</f>
        <v>0</v>
      </c>
      <c r="W1294" s="3">
        <f>HLOOKUP(W$5,[2]人物技能基础!$O$3:$Q$553,$C1294+1,0)</f>
        <v>3.637142857142857</v>
      </c>
      <c r="X1294" s="3">
        <f>HLOOKUP(X$5,[2]人物技能基础!$O$3:$Q$553,$C1294+1,0)</f>
        <v>2.0186428571428574</v>
      </c>
      <c r="Y1294" s="3">
        <f>HLOOKUP(Y$5,[2]人物技能基础!$O$3:$Q$553,$C1294+1,0)</f>
        <v>99.964285714285708</v>
      </c>
      <c r="Z1294" s="3">
        <f t="shared" si="121"/>
        <v>1161720</v>
      </c>
      <c r="AA1294" s="3">
        <f t="shared" si="122"/>
        <v>23038</v>
      </c>
      <c r="AB1294" s="3">
        <f t="shared" si="123"/>
        <v>0</v>
      </c>
      <c r="AC1294" s="3">
        <f t="shared" si="124"/>
        <v>46591</v>
      </c>
      <c r="AD1294" s="3">
        <f t="shared" si="125"/>
        <v>35371</v>
      </c>
    </row>
    <row r="1295" spans="1:30" x14ac:dyDescent="0.15">
      <c r="A1295" s="3">
        <v>1290</v>
      </c>
      <c r="B1295" s="3" t="str">
        <f t="shared" si="120"/>
        <v>关卡1290小怪</v>
      </c>
      <c r="C1295" s="3">
        <f>INDEX([3]关卡!$J$19:$J$2018,A1295)</f>
        <v>453</v>
      </c>
      <c r="D1295" s="3">
        <f>INDEX([3]关卡!$N$19:$N$2018,A1295)</f>
        <v>453</v>
      </c>
      <c r="E1295" s="3" t="s">
        <v>24</v>
      </c>
      <c r="F1295" s="3" t="s">
        <v>26</v>
      </c>
      <c r="G1295" s="3">
        <v>3</v>
      </c>
      <c r="H1295" s="3">
        <v>0</v>
      </c>
      <c r="I1295" s="3">
        <v>0</v>
      </c>
      <c r="J1295" s="4">
        <v>1</v>
      </c>
      <c r="K1295" s="4">
        <v>1</v>
      </c>
      <c r="L1295" s="4">
        <v>2</v>
      </c>
      <c r="M1295" s="3">
        <v>15</v>
      </c>
      <c r="N1295" s="3">
        <v>2</v>
      </c>
      <c r="O1295" s="3">
        <f>HLOOKUP(O$5,[1]非R能力!$B$8:$F$558,$C1295+1,0)</f>
        <v>1530861.4371527235</v>
      </c>
      <c r="P1295" s="3">
        <f>HLOOKUP(P$5,[1]非R能力!$B$8:$F$558,$C1295+1,0)</f>
        <v>217532.07141013359</v>
      </c>
      <c r="Q1295" s="3">
        <f>HLOOKUP(Q$5,[1]非R能力!$B$8:$F$558,$C1295+1,0)</f>
        <v>115190.55215628994</v>
      </c>
      <c r="R1295" s="3">
        <f>HLOOKUP(R$5,[1]非R能力!$B$8:$F$558,$C1295+1,0)</f>
        <v>35371.554914229848</v>
      </c>
      <c r="S1295" s="3">
        <f>HLOOKUP(S$5,[1]非R能力!$B$8:$F$558,$C1295+1,0)</f>
        <v>46591.655714504886</v>
      </c>
      <c r="T1295" s="3">
        <f>INDEX([1]非R能力!$H$9:$H$558,D1295)</f>
        <v>44830.826391115756</v>
      </c>
      <c r="U1295" s="3">
        <f>IF(E1295="小怪",0,IF(INDEX([1]非R能力!$FK$9:$FK$558,C1295)=0,0,10))</f>
        <v>0</v>
      </c>
      <c r="V1295" s="3">
        <f>IF(E1295="小怪",0,IF(INDEX([1]非R能力!$FH$9:$FH$558,C1295)=0,0,5000))</f>
        <v>0</v>
      </c>
      <c r="W1295" s="3">
        <f>HLOOKUP(W$5,[2]人物技能基础!$O$3:$Q$553,$C1295+1,0)</f>
        <v>3.637142857142857</v>
      </c>
      <c r="X1295" s="3">
        <f>HLOOKUP(X$5,[2]人物技能基础!$O$3:$Q$553,$C1295+1,0)</f>
        <v>2.0186428571428574</v>
      </c>
      <c r="Y1295" s="3">
        <f>HLOOKUP(Y$5,[2]人物技能基础!$O$3:$Q$553,$C1295+1,0)</f>
        <v>99.964285714285708</v>
      </c>
      <c r="Z1295" s="3">
        <f t="shared" si="121"/>
        <v>1161720</v>
      </c>
      <c r="AA1295" s="3">
        <f t="shared" si="122"/>
        <v>23038</v>
      </c>
      <c r="AB1295" s="3">
        <f t="shared" si="123"/>
        <v>0</v>
      </c>
      <c r="AC1295" s="3">
        <f t="shared" si="124"/>
        <v>46591</v>
      </c>
      <c r="AD1295" s="3">
        <f t="shared" si="125"/>
        <v>35371</v>
      </c>
    </row>
    <row r="1296" spans="1:30" x14ac:dyDescent="0.15">
      <c r="A1296" s="3">
        <v>1291</v>
      </c>
      <c r="B1296" s="3" t="str">
        <f t="shared" si="120"/>
        <v>关卡1291小怪</v>
      </c>
      <c r="C1296" s="3">
        <f>INDEX([3]关卡!$J$19:$J$2018,A1296)</f>
        <v>454</v>
      </c>
      <c r="D1296" s="3">
        <f>INDEX([3]关卡!$N$19:$N$2018,A1296)</f>
        <v>454</v>
      </c>
      <c r="E1296" s="3" t="s">
        <v>24</v>
      </c>
      <c r="F1296" s="3" t="s">
        <v>26</v>
      </c>
      <c r="G1296" s="3">
        <v>3</v>
      </c>
      <c r="H1296" s="3">
        <v>0</v>
      </c>
      <c r="I1296" s="3">
        <v>0</v>
      </c>
      <c r="J1296" s="4">
        <v>1</v>
      </c>
      <c r="K1296" s="4">
        <v>1</v>
      </c>
      <c r="L1296" s="4">
        <v>2</v>
      </c>
      <c r="M1296" s="3">
        <v>15</v>
      </c>
      <c r="N1296" s="3">
        <v>2</v>
      </c>
      <c r="O1296" s="3">
        <f>HLOOKUP(O$5,[1]非R能力!$B$8:$F$558,$C1296+1,0)</f>
        <v>1537082.8810722549</v>
      </c>
      <c r="P1296" s="3">
        <f>HLOOKUP(P$5,[1]非R能力!$B$8:$F$558,$C1296+1,0)</f>
        <v>218270.89407548148</v>
      </c>
      <c r="Q1296" s="3">
        <f>HLOOKUP(Q$5,[1]非R能力!$B$8:$F$558,$C1296+1,0)</f>
        <v>115479.83929868703</v>
      </c>
      <c r="R1296" s="3">
        <f>HLOOKUP(R$5,[1]非R能力!$B$8:$F$558,$C1296+1,0)</f>
        <v>35469.77490022267</v>
      </c>
      <c r="S1296" s="3">
        <f>HLOOKUP(S$5,[1]非R能力!$B$8:$F$558,$C1296+1,0)</f>
        <v>46726.907118179413</v>
      </c>
      <c r="T1296" s="3">
        <f>INDEX([1]非R能力!$H$9:$H$558,D1296)</f>
        <v>45077.532950366302</v>
      </c>
      <c r="U1296" s="3">
        <f>IF(E1296="小怪",0,IF(INDEX([1]非R能力!$FK$9:$FK$558,C1296)=0,0,10))</f>
        <v>0</v>
      </c>
      <c r="V1296" s="3">
        <f>IF(E1296="小怪",0,IF(INDEX([1]非R能力!$FH$9:$FH$558,C1296)=0,0,5000))</f>
        <v>0</v>
      </c>
      <c r="W1296" s="3">
        <f>HLOOKUP(W$5,[2]人物技能基础!$O$3:$Q$553,$C1296+1,0)</f>
        <v>3.637142857142857</v>
      </c>
      <c r="X1296" s="3">
        <f>HLOOKUP(X$5,[2]人物技能基础!$O$3:$Q$553,$C1296+1,0)</f>
        <v>2.0186428571428574</v>
      </c>
      <c r="Y1296" s="3">
        <f>HLOOKUP(Y$5,[2]人物技能基础!$O$3:$Q$553,$C1296+1,0)</f>
        <v>99.964285714285708</v>
      </c>
      <c r="Z1296" s="3">
        <f t="shared" si="121"/>
        <v>1165892</v>
      </c>
      <c r="AA1296" s="3">
        <f t="shared" si="122"/>
        <v>23095</v>
      </c>
      <c r="AB1296" s="3">
        <f t="shared" si="123"/>
        <v>0</v>
      </c>
      <c r="AC1296" s="3">
        <f t="shared" si="124"/>
        <v>46726</v>
      </c>
      <c r="AD1296" s="3">
        <f t="shared" si="125"/>
        <v>35469</v>
      </c>
    </row>
    <row r="1297" spans="1:30" x14ac:dyDescent="0.15">
      <c r="A1297" s="3">
        <v>1292</v>
      </c>
      <c r="B1297" s="3" t="str">
        <f t="shared" si="120"/>
        <v>关卡1292小怪</v>
      </c>
      <c r="C1297" s="3">
        <f>INDEX([3]关卡!$J$19:$J$2018,A1297)</f>
        <v>454</v>
      </c>
      <c r="D1297" s="3">
        <f>INDEX([3]关卡!$N$19:$N$2018,A1297)</f>
        <v>454</v>
      </c>
      <c r="E1297" s="3" t="s">
        <v>24</v>
      </c>
      <c r="F1297" s="3" t="s">
        <v>26</v>
      </c>
      <c r="G1297" s="3">
        <v>3</v>
      </c>
      <c r="H1297" s="3">
        <v>0</v>
      </c>
      <c r="I1297" s="3">
        <v>0</v>
      </c>
      <c r="J1297" s="4">
        <v>1</v>
      </c>
      <c r="K1297" s="4">
        <v>1</v>
      </c>
      <c r="L1297" s="4">
        <v>2</v>
      </c>
      <c r="M1297" s="3">
        <v>15</v>
      </c>
      <c r="N1297" s="3">
        <v>2</v>
      </c>
      <c r="O1297" s="3">
        <f>HLOOKUP(O$5,[1]非R能力!$B$8:$F$558,$C1297+1,0)</f>
        <v>1537082.8810722549</v>
      </c>
      <c r="P1297" s="3">
        <f>HLOOKUP(P$5,[1]非R能力!$B$8:$F$558,$C1297+1,0)</f>
        <v>218270.89407548148</v>
      </c>
      <c r="Q1297" s="3">
        <f>HLOOKUP(Q$5,[1]非R能力!$B$8:$F$558,$C1297+1,0)</f>
        <v>115479.83929868703</v>
      </c>
      <c r="R1297" s="3">
        <f>HLOOKUP(R$5,[1]非R能力!$B$8:$F$558,$C1297+1,0)</f>
        <v>35469.77490022267</v>
      </c>
      <c r="S1297" s="3">
        <f>HLOOKUP(S$5,[1]非R能力!$B$8:$F$558,$C1297+1,0)</f>
        <v>46726.907118179413</v>
      </c>
      <c r="T1297" s="3">
        <f>INDEX([1]非R能力!$H$9:$H$558,D1297)</f>
        <v>45077.532950366302</v>
      </c>
      <c r="U1297" s="3">
        <f>IF(E1297="小怪",0,IF(INDEX([1]非R能力!$FK$9:$FK$558,C1297)=0,0,10))</f>
        <v>0</v>
      </c>
      <c r="V1297" s="3">
        <f>IF(E1297="小怪",0,IF(INDEX([1]非R能力!$FH$9:$FH$558,C1297)=0,0,5000))</f>
        <v>0</v>
      </c>
      <c r="W1297" s="3">
        <f>HLOOKUP(W$5,[2]人物技能基础!$O$3:$Q$553,$C1297+1,0)</f>
        <v>3.637142857142857</v>
      </c>
      <c r="X1297" s="3">
        <f>HLOOKUP(X$5,[2]人物技能基础!$O$3:$Q$553,$C1297+1,0)</f>
        <v>2.0186428571428574</v>
      </c>
      <c r="Y1297" s="3">
        <f>HLOOKUP(Y$5,[2]人物技能基础!$O$3:$Q$553,$C1297+1,0)</f>
        <v>99.964285714285708</v>
      </c>
      <c r="Z1297" s="3">
        <f t="shared" si="121"/>
        <v>1165892</v>
      </c>
      <c r="AA1297" s="3">
        <f t="shared" si="122"/>
        <v>23095</v>
      </c>
      <c r="AB1297" s="3">
        <f t="shared" si="123"/>
        <v>0</v>
      </c>
      <c r="AC1297" s="3">
        <f t="shared" si="124"/>
        <v>46726</v>
      </c>
      <c r="AD1297" s="3">
        <f t="shared" si="125"/>
        <v>35469</v>
      </c>
    </row>
    <row r="1298" spans="1:30" x14ac:dyDescent="0.15">
      <c r="A1298" s="3">
        <v>1293</v>
      </c>
      <c r="B1298" s="3" t="str">
        <f t="shared" si="120"/>
        <v>关卡1293小怪</v>
      </c>
      <c r="C1298" s="3">
        <f>INDEX([3]关卡!$J$19:$J$2018,A1298)</f>
        <v>454</v>
      </c>
      <c r="D1298" s="3">
        <f>INDEX([3]关卡!$N$19:$N$2018,A1298)</f>
        <v>454</v>
      </c>
      <c r="E1298" s="3" t="s">
        <v>24</v>
      </c>
      <c r="F1298" s="3" t="s">
        <v>26</v>
      </c>
      <c r="G1298" s="3">
        <v>3</v>
      </c>
      <c r="H1298" s="3">
        <v>0</v>
      </c>
      <c r="I1298" s="3">
        <v>0</v>
      </c>
      <c r="J1298" s="4">
        <v>1</v>
      </c>
      <c r="K1298" s="4">
        <v>1</v>
      </c>
      <c r="L1298" s="4">
        <v>2</v>
      </c>
      <c r="M1298" s="3">
        <v>15</v>
      </c>
      <c r="N1298" s="3">
        <v>2</v>
      </c>
      <c r="O1298" s="3">
        <f>HLOOKUP(O$5,[1]非R能力!$B$8:$F$558,$C1298+1,0)</f>
        <v>1537082.8810722549</v>
      </c>
      <c r="P1298" s="3">
        <f>HLOOKUP(P$5,[1]非R能力!$B$8:$F$558,$C1298+1,0)</f>
        <v>218270.89407548148</v>
      </c>
      <c r="Q1298" s="3">
        <f>HLOOKUP(Q$5,[1]非R能力!$B$8:$F$558,$C1298+1,0)</f>
        <v>115479.83929868703</v>
      </c>
      <c r="R1298" s="3">
        <f>HLOOKUP(R$5,[1]非R能力!$B$8:$F$558,$C1298+1,0)</f>
        <v>35469.77490022267</v>
      </c>
      <c r="S1298" s="3">
        <f>HLOOKUP(S$5,[1]非R能力!$B$8:$F$558,$C1298+1,0)</f>
        <v>46726.907118179413</v>
      </c>
      <c r="T1298" s="3">
        <f>INDEX([1]非R能力!$H$9:$H$558,D1298)</f>
        <v>45077.532950366302</v>
      </c>
      <c r="U1298" s="3">
        <f>IF(E1298="小怪",0,IF(INDEX([1]非R能力!$FK$9:$FK$558,C1298)=0,0,10))</f>
        <v>0</v>
      </c>
      <c r="V1298" s="3">
        <f>IF(E1298="小怪",0,IF(INDEX([1]非R能力!$FH$9:$FH$558,C1298)=0,0,5000))</f>
        <v>0</v>
      </c>
      <c r="W1298" s="3">
        <f>HLOOKUP(W$5,[2]人物技能基础!$O$3:$Q$553,$C1298+1,0)</f>
        <v>3.637142857142857</v>
      </c>
      <c r="X1298" s="3">
        <f>HLOOKUP(X$5,[2]人物技能基础!$O$3:$Q$553,$C1298+1,0)</f>
        <v>2.0186428571428574</v>
      </c>
      <c r="Y1298" s="3">
        <f>HLOOKUP(Y$5,[2]人物技能基础!$O$3:$Q$553,$C1298+1,0)</f>
        <v>99.964285714285708</v>
      </c>
      <c r="Z1298" s="3">
        <f t="shared" si="121"/>
        <v>1165892</v>
      </c>
      <c r="AA1298" s="3">
        <f t="shared" si="122"/>
        <v>23095</v>
      </c>
      <c r="AB1298" s="3">
        <f t="shared" si="123"/>
        <v>0</v>
      </c>
      <c r="AC1298" s="3">
        <f t="shared" si="124"/>
        <v>46726</v>
      </c>
      <c r="AD1298" s="3">
        <f t="shared" si="125"/>
        <v>35469</v>
      </c>
    </row>
    <row r="1299" spans="1:30" x14ac:dyDescent="0.15">
      <c r="A1299" s="3">
        <v>1294</v>
      </c>
      <c r="B1299" s="3" t="str">
        <f t="shared" si="120"/>
        <v>关卡1294小怪</v>
      </c>
      <c r="C1299" s="3">
        <f>INDEX([3]关卡!$J$19:$J$2018,A1299)</f>
        <v>454</v>
      </c>
      <c r="D1299" s="3">
        <f>INDEX([3]关卡!$N$19:$N$2018,A1299)</f>
        <v>454</v>
      </c>
      <c r="E1299" s="3" t="s">
        <v>24</v>
      </c>
      <c r="F1299" s="3" t="s">
        <v>26</v>
      </c>
      <c r="G1299" s="3">
        <v>3</v>
      </c>
      <c r="H1299" s="3">
        <v>0</v>
      </c>
      <c r="I1299" s="3">
        <v>0</v>
      </c>
      <c r="J1299" s="4">
        <v>1</v>
      </c>
      <c r="K1299" s="4">
        <v>1</v>
      </c>
      <c r="L1299" s="4">
        <v>2</v>
      </c>
      <c r="M1299" s="3">
        <v>15</v>
      </c>
      <c r="N1299" s="3">
        <v>2</v>
      </c>
      <c r="O1299" s="3">
        <f>HLOOKUP(O$5,[1]非R能力!$B$8:$F$558,$C1299+1,0)</f>
        <v>1537082.8810722549</v>
      </c>
      <c r="P1299" s="3">
        <f>HLOOKUP(P$5,[1]非R能力!$B$8:$F$558,$C1299+1,0)</f>
        <v>218270.89407548148</v>
      </c>
      <c r="Q1299" s="3">
        <f>HLOOKUP(Q$5,[1]非R能力!$B$8:$F$558,$C1299+1,0)</f>
        <v>115479.83929868703</v>
      </c>
      <c r="R1299" s="3">
        <f>HLOOKUP(R$5,[1]非R能力!$B$8:$F$558,$C1299+1,0)</f>
        <v>35469.77490022267</v>
      </c>
      <c r="S1299" s="3">
        <f>HLOOKUP(S$5,[1]非R能力!$B$8:$F$558,$C1299+1,0)</f>
        <v>46726.907118179413</v>
      </c>
      <c r="T1299" s="3">
        <f>INDEX([1]非R能力!$H$9:$H$558,D1299)</f>
        <v>45077.532950366302</v>
      </c>
      <c r="U1299" s="3">
        <f>IF(E1299="小怪",0,IF(INDEX([1]非R能力!$FK$9:$FK$558,C1299)=0,0,10))</f>
        <v>0</v>
      </c>
      <c r="V1299" s="3">
        <f>IF(E1299="小怪",0,IF(INDEX([1]非R能力!$FH$9:$FH$558,C1299)=0,0,5000))</f>
        <v>0</v>
      </c>
      <c r="W1299" s="3">
        <f>HLOOKUP(W$5,[2]人物技能基础!$O$3:$Q$553,$C1299+1,0)</f>
        <v>3.637142857142857</v>
      </c>
      <c r="X1299" s="3">
        <f>HLOOKUP(X$5,[2]人物技能基础!$O$3:$Q$553,$C1299+1,0)</f>
        <v>2.0186428571428574</v>
      </c>
      <c r="Y1299" s="3">
        <f>HLOOKUP(Y$5,[2]人物技能基础!$O$3:$Q$553,$C1299+1,0)</f>
        <v>99.964285714285708</v>
      </c>
      <c r="Z1299" s="3">
        <f t="shared" si="121"/>
        <v>1165892</v>
      </c>
      <c r="AA1299" s="3">
        <f t="shared" si="122"/>
        <v>23095</v>
      </c>
      <c r="AB1299" s="3">
        <f t="shared" si="123"/>
        <v>0</v>
      </c>
      <c r="AC1299" s="3">
        <f t="shared" si="124"/>
        <v>46726</v>
      </c>
      <c r="AD1299" s="3">
        <f t="shared" si="125"/>
        <v>35469</v>
      </c>
    </row>
    <row r="1300" spans="1:30" x14ac:dyDescent="0.15">
      <c r="A1300" s="3">
        <v>1295</v>
      </c>
      <c r="B1300" s="3" t="str">
        <f t="shared" si="120"/>
        <v>关卡1295小怪</v>
      </c>
      <c r="C1300" s="3">
        <f>INDEX([3]关卡!$J$19:$J$2018,A1300)</f>
        <v>454</v>
      </c>
      <c r="D1300" s="3">
        <f>INDEX([3]关卡!$N$19:$N$2018,A1300)</f>
        <v>454</v>
      </c>
      <c r="E1300" s="3" t="s">
        <v>24</v>
      </c>
      <c r="F1300" s="3" t="s">
        <v>26</v>
      </c>
      <c r="G1300" s="3">
        <v>3</v>
      </c>
      <c r="H1300" s="3">
        <v>0</v>
      </c>
      <c r="I1300" s="3">
        <v>0</v>
      </c>
      <c r="J1300" s="4">
        <v>1</v>
      </c>
      <c r="K1300" s="4">
        <v>1</v>
      </c>
      <c r="L1300" s="4">
        <v>2</v>
      </c>
      <c r="M1300" s="3">
        <v>15</v>
      </c>
      <c r="N1300" s="3">
        <v>2</v>
      </c>
      <c r="O1300" s="3">
        <f>HLOOKUP(O$5,[1]非R能力!$B$8:$F$558,$C1300+1,0)</f>
        <v>1537082.8810722549</v>
      </c>
      <c r="P1300" s="3">
        <f>HLOOKUP(P$5,[1]非R能力!$B$8:$F$558,$C1300+1,0)</f>
        <v>218270.89407548148</v>
      </c>
      <c r="Q1300" s="3">
        <f>HLOOKUP(Q$5,[1]非R能力!$B$8:$F$558,$C1300+1,0)</f>
        <v>115479.83929868703</v>
      </c>
      <c r="R1300" s="3">
        <f>HLOOKUP(R$5,[1]非R能力!$B$8:$F$558,$C1300+1,0)</f>
        <v>35469.77490022267</v>
      </c>
      <c r="S1300" s="3">
        <f>HLOOKUP(S$5,[1]非R能力!$B$8:$F$558,$C1300+1,0)</f>
        <v>46726.907118179413</v>
      </c>
      <c r="T1300" s="3">
        <f>INDEX([1]非R能力!$H$9:$H$558,D1300)</f>
        <v>45077.532950366302</v>
      </c>
      <c r="U1300" s="3">
        <f>IF(E1300="小怪",0,IF(INDEX([1]非R能力!$FK$9:$FK$558,C1300)=0,0,10))</f>
        <v>0</v>
      </c>
      <c r="V1300" s="3">
        <f>IF(E1300="小怪",0,IF(INDEX([1]非R能力!$FH$9:$FH$558,C1300)=0,0,5000))</f>
        <v>0</v>
      </c>
      <c r="W1300" s="3">
        <f>HLOOKUP(W$5,[2]人物技能基础!$O$3:$Q$553,$C1300+1,0)</f>
        <v>3.637142857142857</v>
      </c>
      <c r="X1300" s="3">
        <f>HLOOKUP(X$5,[2]人物技能基础!$O$3:$Q$553,$C1300+1,0)</f>
        <v>2.0186428571428574</v>
      </c>
      <c r="Y1300" s="3">
        <f>HLOOKUP(Y$5,[2]人物技能基础!$O$3:$Q$553,$C1300+1,0)</f>
        <v>99.964285714285708</v>
      </c>
      <c r="Z1300" s="3">
        <f t="shared" si="121"/>
        <v>1165892</v>
      </c>
      <c r="AA1300" s="3">
        <f t="shared" si="122"/>
        <v>23095</v>
      </c>
      <c r="AB1300" s="3">
        <f t="shared" si="123"/>
        <v>0</v>
      </c>
      <c r="AC1300" s="3">
        <f t="shared" si="124"/>
        <v>46726</v>
      </c>
      <c r="AD1300" s="3">
        <f t="shared" si="125"/>
        <v>35469</v>
      </c>
    </row>
    <row r="1301" spans="1:30" x14ac:dyDescent="0.15">
      <c r="A1301" s="3">
        <v>1296</v>
      </c>
      <c r="B1301" s="3" t="str">
        <f t="shared" si="120"/>
        <v>关卡1296小怪</v>
      </c>
      <c r="C1301" s="3">
        <f>INDEX([3]关卡!$J$19:$J$2018,A1301)</f>
        <v>454</v>
      </c>
      <c r="D1301" s="3">
        <f>INDEX([3]关卡!$N$19:$N$2018,A1301)</f>
        <v>454</v>
      </c>
      <c r="E1301" s="3" t="s">
        <v>24</v>
      </c>
      <c r="F1301" s="3" t="s">
        <v>26</v>
      </c>
      <c r="G1301" s="3">
        <v>3</v>
      </c>
      <c r="H1301" s="3">
        <v>0</v>
      </c>
      <c r="I1301" s="3">
        <v>0</v>
      </c>
      <c r="J1301" s="4">
        <v>1</v>
      </c>
      <c r="K1301" s="4">
        <v>1</v>
      </c>
      <c r="L1301" s="4">
        <v>2</v>
      </c>
      <c r="M1301" s="3">
        <v>15</v>
      </c>
      <c r="N1301" s="3">
        <v>2</v>
      </c>
      <c r="O1301" s="3">
        <f>HLOOKUP(O$5,[1]非R能力!$B$8:$F$558,$C1301+1,0)</f>
        <v>1537082.8810722549</v>
      </c>
      <c r="P1301" s="3">
        <f>HLOOKUP(P$5,[1]非R能力!$B$8:$F$558,$C1301+1,0)</f>
        <v>218270.89407548148</v>
      </c>
      <c r="Q1301" s="3">
        <f>HLOOKUP(Q$5,[1]非R能力!$B$8:$F$558,$C1301+1,0)</f>
        <v>115479.83929868703</v>
      </c>
      <c r="R1301" s="3">
        <f>HLOOKUP(R$5,[1]非R能力!$B$8:$F$558,$C1301+1,0)</f>
        <v>35469.77490022267</v>
      </c>
      <c r="S1301" s="3">
        <f>HLOOKUP(S$5,[1]非R能力!$B$8:$F$558,$C1301+1,0)</f>
        <v>46726.907118179413</v>
      </c>
      <c r="T1301" s="3">
        <f>INDEX([1]非R能力!$H$9:$H$558,D1301)</f>
        <v>45077.532950366302</v>
      </c>
      <c r="U1301" s="3">
        <f>IF(E1301="小怪",0,IF(INDEX([1]非R能力!$FK$9:$FK$558,C1301)=0,0,10))</f>
        <v>0</v>
      </c>
      <c r="V1301" s="3">
        <f>IF(E1301="小怪",0,IF(INDEX([1]非R能力!$FH$9:$FH$558,C1301)=0,0,5000))</f>
        <v>0</v>
      </c>
      <c r="W1301" s="3">
        <f>HLOOKUP(W$5,[2]人物技能基础!$O$3:$Q$553,$C1301+1,0)</f>
        <v>3.637142857142857</v>
      </c>
      <c r="X1301" s="3">
        <f>HLOOKUP(X$5,[2]人物技能基础!$O$3:$Q$553,$C1301+1,0)</f>
        <v>2.0186428571428574</v>
      </c>
      <c r="Y1301" s="3">
        <f>HLOOKUP(Y$5,[2]人物技能基础!$O$3:$Q$553,$C1301+1,0)</f>
        <v>99.964285714285708</v>
      </c>
      <c r="Z1301" s="3">
        <f t="shared" si="121"/>
        <v>1165892</v>
      </c>
      <c r="AA1301" s="3">
        <f t="shared" si="122"/>
        <v>23095</v>
      </c>
      <c r="AB1301" s="3">
        <f t="shared" si="123"/>
        <v>0</v>
      </c>
      <c r="AC1301" s="3">
        <f t="shared" si="124"/>
        <v>46726</v>
      </c>
      <c r="AD1301" s="3">
        <f t="shared" si="125"/>
        <v>35469</v>
      </c>
    </row>
    <row r="1302" spans="1:30" x14ac:dyDescent="0.15">
      <c r="A1302" s="3">
        <v>1297</v>
      </c>
      <c r="B1302" s="3" t="str">
        <f t="shared" si="120"/>
        <v>关卡1297小怪</v>
      </c>
      <c r="C1302" s="3">
        <f>INDEX([3]关卡!$J$19:$J$2018,A1302)</f>
        <v>455</v>
      </c>
      <c r="D1302" s="3">
        <f>INDEX([3]关卡!$N$19:$N$2018,A1302)</f>
        <v>455</v>
      </c>
      <c r="E1302" s="3" t="s">
        <v>24</v>
      </c>
      <c r="F1302" s="3" t="s">
        <v>26</v>
      </c>
      <c r="G1302" s="3">
        <v>3</v>
      </c>
      <c r="H1302" s="3">
        <v>0</v>
      </c>
      <c r="I1302" s="3">
        <v>0</v>
      </c>
      <c r="J1302" s="4">
        <v>1</v>
      </c>
      <c r="K1302" s="4">
        <v>1</v>
      </c>
      <c r="L1302" s="4">
        <v>2</v>
      </c>
      <c r="M1302" s="3">
        <v>15</v>
      </c>
      <c r="N1302" s="3">
        <v>2</v>
      </c>
      <c r="O1302" s="3">
        <f>HLOOKUP(O$5,[1]非R能力!$B$8:$F$558,$C1302+1,0)</f>
        <v>1542515.2912905253</v>
      </c>
      <c r="P1302" s="3">
        <f>HLOOKUP(P$5,[1]非R能力!$B$8:$F$558,$C1302+1,0)</f>
        <v>218931.4399539704</v>
      </c>
      <c r="Q1302" s="3">
        <f>HLOOKUP(Q$5,[1]非R能力!$B$8:$F$558,$C1302+1,0)</f>
        <v>115745.84956488576</v>
      </c>
      <c r="R1302" s="3">
        <f>HLOOKUP(R$5,[1]非R能力!$B$8:$F$558,$C1302+1,0)</f>
        <v>35557.227228978234</v>
      </c>
      <c r="S1302" s="3">
        <f>HLOOKUP(S$5,[1]非R能力!$B$8:$F$558,$C1302+1,0)</f>
        <v>46827.606776020126</v>
      </c>
      <c r="T1302" s="3">
        <f>INDEX([1]非R能力!$H$9:$H$558,D1302)</f>
        <v>45325.32393768186</v>
      </c>
      <c r="U1302" s="3">
        <f>IF(E1302="小怪",0,IF(INDEX([1]非R能力!$FK$9:$FK$558,C1302)=0,0,10))</f>
        <v>0</v>
      </c>
      <c r="V1302" s="3">
        <f>IF(E1302="小怪",0,IF(INDEX([1]非R能力!$FH$9:$FH$558,C1302)=0,0,5000))</f>
        <v>0</v>
      </c>
      <c r="W1302" s="3">
        <f>HLOOKUP(W$5,[2]人物技能基础!$O$3:$Q$553,$C1302+1,0)</f>
        <v>3.637142857142857</v>
      </c>
      <c r="X1302" s="3">
        <f>HLOOKUP(X$5,[2]人物技能基础!$O$3:$Q$553,$C1302+1,0)</f>
        <v>2.0186428571428574</v>
      </c>
      <c r="Y1302" s="3">
        <f>HLOOKUP(Y$5,[2]人物技能基础!$O$3:$Q$553,$C1302+1,0)</f>
        <v>99.964285714285708</v>
      </c>
      <c r="Z1302" s="3">
        <f t="shared" si="121"/>
        <v>1169687</v>
      </c>
      <c r="AA1302" s="3">
        <f t="shared" si="122"/>
        <v>23149</v>
      </c>
      <c r="AB1302" s="3">
        <f t="shared" si="123"/>
        <v>0</v>
      </c>
      <c r="AC1302" s="3">
        <f t="shared" si="124"/>
        <v>46827</v>
      </c>
      <c r="AD1302" s="3">
        <f t="shared" si="125"/>
        <v>35557</v>
      </c>
    </row>
    <row r="1303" spans="1:30" x14ac:dyDescent="0.15">
      <c r="A1303" s="3">
        <v>1298</v>
      </c>
      <c r="B1303" s="3" t="str">
        <f t="shared" si="120"/>
        <v>关卡1298小怪</v>
      </c>
      <c r="C1303" s="3">
        <f>INDEX([3]关卡!$J$19:$J$2018,A1303)</f>
        <v>455</v>
      </c>
      <c r="D1303" s="3">
        <f>INDEX([3]关卡!$N$19:$N$2018,A1303)</f>
        <v>455</v>
      </c>
      <c r="E1303" s="3" t="s">
        <v>24</v>
      </c>
      <c r="F1303" s="3" t="s">
        <v>26</v>
      </c>
      <c r="G1303" s="3">
        <v>3</v>
      </c>
      <c r="H1303" s="3">
        <v>0</v>
      </c>
      <c r="I1303" s="3">
        <v>0</v>
      </c>
      <c r="J1303" s="4">
        <v>1</v>
      </c>
      <c r="K1303" s="4">
        <v>1</v>
      </c>
      <c r="L1303" s="4">
        <v>2</v>
      </c>
      <c r="M1303" s="3">
        <v>15</v>
      </c>
      <c r="N1303" s="3">
        <v>2</v>
      </c>
      <c r="O1303" s="3">
        <f>HLOOKUP(O$5,[1]非R能力!$B$8:$F$558,$C1303+1,0)</f>
        <v>1542515.2912905253</v>
      </c>
      <c r="P1303" s="3">
        <f>HLOOKUP(P$5,[1]非R能力!$B$8:$F$558,$C1303+1,0)</f>
        <v>218931.4399539704</v>
      </c>
      <c r="Q1303" s="3">
        <f>HLOOKUP(Q$5,[1]非R能力!$B$8:$F$558,$C1303+1,0)</f>
        <v>115745.84956488576</v>
      </c>
      <c r="R1303" s="3">
        <f>HLOOKUP(R$5,[1]非R能力!$B$8:$F$558,$C1303+1,0)</f>
        <v>35557.227228978234</v>
      </c>
      <c r="S1303" s="3">
        <f>HLOOKUP(S$5,[1]非R能力!$B$8:$F$558,$C1303+1,0)</f>
        <v>46827.606776020126</v>
      </c>
      <c r="T1303" s="3">
        <f>INDEX([1]非R能力!$H$9:$H$558,D1303)</f>
        <v>45325.32393768186</v>
      </c>
      <c r="U1303" s="3">
        <f>IF(E1303="小怪",0,IF(INDEX([1]非R能力!$FK$9:$FK$558,C1303)=0,0,10))</f>
        <v>0</v>
      </c>
      <c r="V1303" s="3">
        <f>IF(E1303="小怪",0,IF(INDEX([1]非R能力!$FH$9:$FH$558,C1303)=0,0,5000))</f>
        <v>0</v>
      </c>
      <c r="W1303" s="3">
        <f>HLOOKUP(W$5,[2]人物技能基础!$O$3:$Q$553,$C1303+1,0)</f>
        <v>3.637142857142857</v>
      </c>
      <c r="X1303" s="3">
        <f>HLOOKUP(X$5,[2]人物技能基础!$O$3:$Q$553,$C1303+1,0)</f>
        <v>2.0186428571428574</v>
      </c>
      <c r="Y1303" s="3">
        <f>HLOOKUP(Y$5,[2]人物技能基础!$O$3:$Q$553,$C1303+1,0)</f>
        <v>99.964285714285708</v>
      </c>
      <c r="Z1303" s="3">
        <f t="shared" si="121"/>
        <v>1169687</v>
      </c>
      <c r="AA1303" s="3">
        <f t="shared" si="122"/>
        <v>23149</v>
      </c>
      <c r="AB1303" s="3">
        <f t="shared" si="123"/>
        <v>0</v>
      </c>
      <c r="AC1303" s="3">
        <f t="shared" si="124"/>
        <v>46827</v>
      </c>
      <c r="AD1303" s="3">
        <f t="shared" si="125"/>
        <v>35557</v>
      </c>
    </row>
    <row r="1304" spans="1:30" x14ac:dyDescent="0.15">
      <c r="A1304" s="3">
        <v>1299</v>
      </c>
      <c r="B1304" s="3" t="str">
        <f t="shared" si="120"/>
        <v>关卡1299小怪</v>
      </c>
      <c r="C1304" s="3">
        <f>INDEX([3]关卡!$J$19:$J$2018,A1304)</f>
        <v>455</v>
      </c>
      <c r="D1304" s="3">
        <f>INDEX([3]关卡!$N$19:$N$2018,A1304)</f>
        <v>455</v>
      </c>
      <c r="E1304" s="3" t="s">
        <v>24</v>
      </c>
      <c r="F1304" s="3" t="s">
        <v>26</v>
      </c>
      <c r="G1304" s="3">
        <v>3</v>
      </c>
      <c r="H1304" s="3">
        <v>0</v>
      </c>
      <c r="I1304" s="3">
        <v>0</v>
      </c>
      <c r="J1304" s="4">
        <v>1</v>
      </c>
      <c r="K1304" s="4">
        <v>1</v>
      </c>
      <c r="L1304" s="4">
        <v>2</v>
      </c>
      <c r="M1304" s="3">
        <v>15</v>
      </c>
      <c r="N1304" s="3">
        <v>2</v>
      </c>
      <c r="O1304" s="3">
        <f>HLOOKUP(O$5,[1]非R能力!$B$8:$F$558,$C1304+1,0)</f>
        <v>1542515.2912905253</v>
      </c>
      <c r="P1304" s="3">
        <f>HLOOKUP(P$5,[1]非R能力!$B$8:$F$558,$C1304+1,0)</f>
        <v>218931.4399539704</v>
      </c>
      <c r="Q1304" s="3">
        <f>HLOOKUP(Q$5,[1]非R能力!$B$8:$F$558,$C1304+1,0)</f>
        <v>115745.84956488576</v>
      </c>
      <c r="R1304" s="3">
        <f>HLOOKUP(R$5,[1]非R能力!$B$8:$F$558,$C1304+1,0)</f>
        <v>35557.227228978234</v>
      </c>
      <c r="S1304" s="3">
        <f>HLOOKUP(S$5,[1]非R能力!$B$8:$F$558,$C1304+1,0)</f>
        <v>46827.606776020126</v>
      </c>
      <c r="T1304" s="3">
        <f>INDEX([1]非R能力!$H$9:$H$558,D1304)</f>
        <v>45325.32393768186</v>
      </c>
      <c r="U1304" s="3">
        <f>IF(E1304="小怪",0,IF(INDEX([1]非R能力!$FK$9:$FK$558,C1304)=0,0,10))</f>
        <v>0</v>
      </c>
      <c r="V1304" s="3">
        <f>IF(E1304="小怪",0,IF(INDEX([1]非R能力!$FH$9:$FH$558,C1304)=0,0,5000))</f>
        <v>0</v>
      </c>
      <c r="W1304" s="3">
        <f>HLOOKUP(W$5,[2]人物技能基础!$O$3:$Q$553,$C1304+1,0)</f>
        <v>3.637142857142857</v>
      </c>
      <c r="X1304" s="3">
        <f>HLOOKUP(X$5,[2]人物技能基础!$O$3:$Q$553,$C1304+1,0)</f>
        <v>2.0186428571428574</v>
      </c>
      <c r="Y1304" s="3">
        <f>HLOOKUP(Y$5,[2]人物技能基础!$O$3:$Q$553,$C1304+1,0)</f>
        <v>99.964285714285708</v>
      </c>
      <c r="Z1304" s="3">
        <f t="shared" si="121"/>
        <v>1169687</v>
      </c>
      <c r="AA1304" s="3">
        <f t="shared" si="122"/>
        <v>23149</v>
      </c>
      <c r="AB1304" s="3">
        <f t="shared" si="123"/>
        <v>0</v>
      </c>
      <c r="AC1304" s="3">
        <f t="shared" si="124"/>
        <v>46827</v>
      </c>
      <c r="AD1304" s="3">
        <f t="shared" si="125"/>
        <v>35557</v>
      </c>
    </row>
    <row r="1305" spans="1:30" x14ac:dyDescent="0.15">
      <c r="A1305" s="3">
        <v>1300</v>
      </c>
      <c r="B1305" s="3" t="str">
        <f t="shared" si="120"/>
        <v>关卡1300小怪</v>
      </c>
      <c r="C1305" s="3">
        <f>INDEX([3]关卡!$J$19:$J$2018,A1305)</f>
        <v>455</v>
      </c>
      <c r="D1305" s="3">
        <f>INDEX([3]关卡!$N$19:$N$2018,A1305)</f>
        <v>455</v>
      </c>
      <c r="E1305" s="3" t="s">
        <v>24</v>
      </c>
      <c r="F1305" s="3" t="s">
        <v>26</v>
      </c>
      <c r="G1305" s="3">
        <v>3</v>
      </c>
      <c r="H1305" s="3">
        <v>0</v>
      </c>
      <c r="I1305" s="3">
        <v>0</v>
      </c>
      <c r="J1305" s="4">
        <v>1</v>
      </c>
      <c r="K1305" s="4">
        <v>1</v>
      </c>
      <c r="L1305" s="4">
        <v>2</v>
      </c>
      <c r="M1305" s="3">
        <v>15</v>
      </c>
      <c r="N1305" s="3">
        <v>2</v>
      </c>
      <c r="O1305" s="3">
        <f>HLOOKUP(O$5,[1]非R能力!$B$8:$F$558,$C1305+1,0)</f>
        <v>1542515.2912905253</v>
      </c>
      <c r="P1305" s="3">
        <f>HLOOKUP(P$5,[1]非R能力!$B$8:$F$558,$C1305+1,0)</f>
        <v>218931.4399539704</v>
      </c>
      <c r="Q1305" s="3">
        <f>HLOOKUP(Q$5,[1]非R能力!$B$8:$F$558,$C1305+1,0)</f>
        <v>115745.84956488576</v>
      </c>
      <c r="R1305" s="3">
        <f>HLOOKUP(R$5,[1]非R能力!$B$8:$F$558,$C1305+1,0)</f>
        <v>35557.227228978234</v>
      </c>
      <c r="S1305" s="3">
        <f>HLOOKUP(S$5,[1]非R能力!$B$8:$F$558,$C1305+1,0)</f>
        <v>46827.606776020126</v>
      </c>
      <c r="T1305" s="3">
        <f>INDEX([1]非R能力!$H$9:$H$558,D1305)</f>
        <v>45325.32393768186</v>
      </c>
      <c r="U1305" s="3">
        <f>IF(E1305="小怪",0,IF(INDEX([1]非R能力!$FK$9:$FK$558,C1305)=0,0,10))</f>
        <v>0</v>
      </c>
      <c r="V1305" s="3">
        <f>IF(E1305="小怪",0,IF(INDEX([1]非R能力!$FH$9:$FH$558,C1305)=0,0,5000))</f>
        <v>0</v>
      </c>
      <c r="W1305" s="3">
        <f>HLOOKUP(W$5,[2]人物技能基础!$O$3:$Q$553,$C1305+1,0)</f>
        <v>3.637142857142857</v>
      </c>
      <c r="X1305" s="3">
        <f>HLOOKUP(X$5,[2]人物技能基础!$O$3:$Q$553,$C1305+1,0)</f>
        <v>2.0186428571428574</v>
      </c>
      <c r="Y1305" s="3">
        <f>HLOOKUP(Y$5,[2]人物技能基础!$O$3:$Q$553,$C1305+1,0)</f>
        <v>99.964285714285708</v>
      </c>
      <c r="Z1305" s="3">
        <f t="shared" si="121"/>
        <v>1169687</v>
      </c>
      <c r="AA1305" s="3">
        <f t="shared" si="122"/>
        <v>23149</v>
      </c>
      <c r="AB1305" s="3">
        <f t="shared" si="123"/>
        <v>0</v>
      </c>
      <c r="AC1305" s="3">
        <f t="shared" si="124"/>
        <v>46827</v>
      </c>
      <c r="AD1305" s="3">
        <f t="shared" si="125"/>
        <v>35557</v>
      </c>
    </row>
    <row r="1306" spans="1:30" x14ac:dyDescent="0.15">
      <c r="A1306" s="3">
        <v>1301</v>
      </c>
      <c r="B1306" s="3" t="str">
        <f t="shared" si="120"/>
        <v>关卡1301小怪</v>
      </c>
      <c r="C1306" s="3">
        <f>INDEX([3]关卡!$J$19:$J$2018,A1306)</f>
        <v>455</v>
      </c>
      <c r="D1306" s="3">
        <f>INDEX([3]关卡!$N$19:$N$2018,A1306)</f>
        <v>455</v>
      </c>
      <c r="E1306" s="3" t="s">
        <v>24</v>
      </c>
      <c r="F1306" s="3" t="s">
        <v>26</v>
      </c>
      <c r="G1306" s="3">
        <v>3</v>
      </c>
      <c r="H1306" s="3">
        <v>0</v>
      </c>
      <c r="I1306" s="3">
        <v>0</v>
      </c>
      <c r="J1306" s="4">
        <v>1</v>
      </c>
      <c r="K1306" s="4">
        <v>1</v>
      </c>
      <c r="L1306" s="4">
        <v>2</v>
      </c>
      <c r="M1306" s="3">
        <v>15</v>
      </c>
      <c r="N1306" s="3">
        <v>2</v>
      </c>
      <c r="O1306" s="3">
        <f>HLOOKUP(O$5,[1]非R能力!$B$8:$F$558,$C1306+1,0)</f>
        <v>1542515.2912905253</v>
      </c>
      <c r="P1306" s="3">
        <f>HLOOKUP(P$5,[1]非R能力!$B$8:$F$558,$C1306+1,0)</f>
        <v>218931.4399539704</v>
      </c>
      <c r="Q1306" s="3">
        <f>HLOOKUP(Q$5,[1]非R能力!$B$8:$F$558,$C1306+1,0)</f>
        <v>115745.84956488576</v>
      </c>
      <c r="R1306" s="3">
        <f>HLOOKUP(R$5,[1]非R能力!$B$8:$F$558,$C1306+1,0)</f>
        <v>35557.227228978234</v>
      </c>
      <c r="S1306" s="3">
        <f>HLOOKUP(S$5,[1]非R能力!$B$8:$F$558,$C1306+1,0)</f>
        <v>46827.606776020126</v>
      </c>
      <c r="T1306" s="3">
        <f>INDEX([1]非R能力!$H$9:$H$558,D1306)</f>
        <v>45325.32393768186</v>
      </c>
      <c r="U1306" s="3">
        <f>IF(E1306="小怪",0,IF(INDEX([1]非R能力!$FK$9:$FK$558,C1306)=0,0,10))</f>
        <v>0</v>
      </c>
      <c r="V1306" s="3">
        <f>IF(E1306="小怪",0,IF(INDEX([1]非R能力!$FH$9:$FH$558,C1306)=0,0,5000))</f>
        <v>0</v>
      </c>
      <c r="W1306" s="3">
        <f>HLOOKUP(W$5,[2]人物技能基础!$O$3:$Q$553,$C1306+1,0)</f>
        <v>3.637142857142857</v>
      </c>
      <c r="X1306" s="3">
        <f>HLOOKUP(X$5,[2]人物技能基础!$O$3:$Q$553,$C1306+1,0)</f>
        <v>2.0186428571428574</v>
      </c>
      <c r="Y1306" s="3">
        <f>HLOOKUP(Y$5,[2]人物技能基础!$O$3:$Q$553,$C1306+1,0)</f>
        <v>99.964285714285708</v>
      </c>
      <c r="Z1306" s="3">
        <f t="shared" si="121"/>
        <v>1169687</v>
      </c>
      <c r="AA1306" s="3">
        <f t="shared" si="122"/>
        <v>23149</v>
      </c>
      <c r="AB1306" s="3">
        <f t="shared" si="123"/>
        <v>0</v>
      </c>
      <c r="AC1306" s="3">
        <f t="shared" si="124"/>
        <v>46827</v>
      </c>
      <c r="AD1306" s="3">
        <f t="shared" si="125"/>
        <v>35557</v>
      </c>
    </row>
    <row r="1307" spans="1:30" x14ac:dyDescent="0.15">
      <c r="A1307" s="3">
        <v>1302</v>
      </c>
      <c r="B1307" s="3" t="str">
        <f t="shared" si="120"/>
        <v>关卡1302小怪</v>
      </c>
      <c r="C1307" s="3">
        <f>INDEX([3]关卡!$J$19:$J$2018,A1307)</f>
        <v>456</v>
      </c>
      <c r="D1307" s="3">
        <f>INDEX([3]关卡!$N$19:$N$2018,A1307)</f>
        <v>456</v>
      </c>
      <c r="E1307" s="3" t="s">
        <v>24</v>
      </c>
      <c r="F1307" s="3" t="s">
        <v>26</v>
      </c>
      <c r="G1307" s="3">
        <v>3</v>
      </c>
      <c r="H1307" s="3">
        <v>0</v>
      </c>
      <c r="I1307" s="3">
        <v>0</v>
      </c>
      <c r="J1307" s="4">
        <v>1</v>
      </c>
      <c r="K1307" s="4">
        <v>1</v>
      </c>
      <c r="L1307" s="4">
        <v>2</v>
      </c>
      <c r="M1307" s="3">
        <v>15</v>
      </c>
      <c r="N1307" s="3">
        <v>2</v>
      </c>
      <c r="O1307" s="3">
        <f>HLOOKUP(O$5,[1]非R能力!$B$8:$F$558,$C1307+1,0)</f>
        <v>1548418.6605014638</v>
      </c>
      <c r="P1307" s="3">
        <f>HLOOKUP(P$5,[1]非R能力!$B$8:$F$558,$C1307+1,0)</f>
        <v>219633.61509541655</v>
      </c>
      <c r="Q1307" s="3">
        <f>HLOOKUP(Q$5,[1]非R能力!$B$8:$F$558,$C1307+1,0)</f>
        <v>116048.88076694345</v>
      </c>
      <c r="R1307" s="3">
        <f>HLOOKUP(R$5,[1]非R能力!$B$8:$F$558,$C1307+1,0)</f>
        <v>35646.622460837905</v>
      </c>
      <c r="S1307" s="3">
        <f>HLOOKUP(S$5,[1]非R能力!$B$8:$F$558,$C1307+1,0)</f>
        <v>46966.768697751075</v>
      </c>
      <c r="T1307" s="3">
        <f>INDEX([1]非R能力!$H$9:$H$558,D1307)</f>
        <v>45574.202930457941</v>
      </c>
      <c r="U1307" s="3">
        <f>IF(E1307="小怪",0,IF(INDEX([1]非R能力!$FK$9:$FK$558,C1307)=0,0,10))</f>
        <v>0</v>
      </c>
      <c r="V1307" s="3">
        <f>IF(E1307="小怪",0,IF(INDEX([1]非R能力!$FH$9:$FH$558,C1307)=0,0,5000))</f>
        <v>0</v>
      </c>
      <c r="W1307" s="3">
        <f>HLOOKUP(W$5,[2]人物技能基础!$O$3:$Q$553,$C1307+1,0)</f>
        <v>3.637142857142857</v>
      </c>
      <c r="X1307" s="3">
        <f>HLOOKUP(X$5,[2]人物技能基础!$O$3:$Q$553,$C1307+1,0)</f>
        <v>2.0186428571428574</v>
      </c>
      <c r="Y1307" s="3">
        <f>HLOOKUP(Y$5,[2]人物技能基础!$O$3:$Q$553,$C1307+1,0)</f>
        <v>99.964285714285708</v>
      </c>
      <c r="Z1307" s="3">
        <f t="shared" si="121"/>
        <v>1173686</v>
      </c>
      <c r="AA1307" s="3">
        <f t="shared" si="122"/>
        <v>23209</v>
      </c>
      <c r="AB1307" s="3">
        <f t="shared" si="123"/>
        <v>0</v>
      </c>
      <c r="AC1307" s="3">
        <f t="shared" si="124"/>
        <v>46966</v>
      </c>
      <c r="AD1307" s="3">
        <f t="shared" si="125"/>
        <v>35646</v>
      </c>
    </row>
    <row r="1308" spans="1:30" x14ac:dyDescent="0.15">
      <c r="A1308" s="3">
        <v>1303</v>
      </c>
      <c r="B1308" s="3" t="str">
        <f t="shared" si="120"/>
        <v>关卡1303小怪</v>
      </c>
      <c r="C1308" s="3">
        <f>INDEX([3]关卡!$J$19:$J$2018,A1308)</f>
        <v>456</v>
      </c>
      <c r="D1308" s="3">
        <f>INDEX([3]关卡!$N$19:$N$2018,A1308)</f>
        <v>456</v>
      </c>
      <c r="E1308" s="3" t="s">
        <v>24</v>
      </c>
      <c r="F1308" s="3" t="s">
        <v>26</v>
      </c>
      <c r="G1308" s="3">
        <v>3</v>
      </c>
      <c r="H1308" s="3">
        <v>0</v>
      </c>
      <c r="I1308" s="3">
        <v>0</v>
      </c>
      <c r="J1308" s="4">
        <v>1</v>
      </c>
      <c r="K1308" s="4">
        <v>1</v>
      </c>
      <c r="L1308" s="4">
        <v>2</v>
      </c>
      <c r="M1308" s="3">
        <v>15</v>
      </c>
      <c r="N1308" s="3">
        <v>2</v>
      </c>
      <c r="O1308" s="3">
        <f>HLOOKUP(O$5,[1]非R能力!$B$8:$F$558,$C1308+1,0)</f>
        <v>1548418.6605014638</v>
      </c>
      <c r="P1308" s="3">
        <f>HLOOKUP(P$5,[1]非R能力!$B$8:$F$558,$C1308+1,0)</f>
        <v>219633.61509541655</v>
      </c>
      <c r="Q1308" s="3">
        <f>HLOOKUP(Q$5,[1]非R能力!$B$8:$F$558,$C1308+1,0)</f>
        <v>116048.88076694345</v>
      </c>
      <c r="R1308" s="3">
        <f>HLOOKUP(R$5,[1]非R能力!$B$8:$F$558,$C1308+1,0)</f>
        <v>35646.622460837905</v>
      </c>
      <c r="S1308" s="3">
        <f>HLOOKUP(S$5,[1]非R能力!$B$8:$F$558,$C1308+1,0)</f>
        <v>46966.768697751075</v>
      </c>
      <c r="T1308" s="3">
        <f>INDEX([1]非R能力!$H$9:$H$558,D1308)</f>
        <v>45574.202930457941</v>
      </c>
      <c r="U1308" s="3">
        <f>IF(E1308="小怪",0,IF(INDEX([1]非R能力!$FK$9:$FK$558,C1308)=0,0,10))</f>
        <v>0</v>
      </c>
      <c r="V1308" s="3">
        <f>IF(E1308="小怪",0,IF(INDEX([1]非R能力!$FH$9:$FH$558,C1308)=0,0,5000))</f>
        <v>0</v>
      </c>
      <c r="W1308" s="3">
        <f>HLOOKUP(W$5,[2]人物技能基础!$O$3:$Q$553,$C1308+1,0)</f>
        <v>3.637142857142857</v>
      </c>
      <c r="X1308" s="3">
        <f>HLOOKUP(X$5,[2]人物技能基础!$O$3:$Q$553,$C1308+1,0)</f>
        <v>2.0186428571428574</v>
      </c>
      <c r="Y1308" s="3">
        <f>HLOOKUP(Y$5,[2]人物技能基础!$O$3:$Q$553,$C1308+1,0)</f>
        <v>99.964285714285708</v>
      </c>
      <c r="Z1308" s="3">
        <f t="shared" si="121"/>
        <v>1173686</v>
      </c>
      <c r="AA1308" s="3">
        <f t="shared" si="122"/>
        <v>23209</v>
      </c>
      <c r="AB1308" s="3">
        <f t="shared" si="123"/>
        <v>0</v>
      </c>
      <c r="AC1308" s="3">
        <f t="shared" si="124"/>
        <v>46966</v>
      </c>
      <c r="AD1308" s="3">
        <f t="shared" si="125"/>
        <v>35646</v>
      </c>
    </row>
    <row r="1309" spans="1:30" x14ac:dyDescent="0.15">
      <c r="A1309" s="3">
        <v>1304</v>
      </c>
      <c r="B1309" s="3" t="str">
        <f t="shared" si="120"/>
        <v>关卡1304小怪</v>
      </c>
      <c r="C1309" s="3">
        <f>INDEX([3]关卡!$J$19:$J$2018,A1309)</f>
        <v>456</v>
      </c>
      <c r="D1309" s="3">
        <f>INDEX([3]关卡!$N$19:$N$2018,A1309)</f>
        <v>456</v>
      </c>
      <c r="E1309" s="3" t="s">
        <v>24</v>
      </c>
      <c r="F1309" s="3" t="s">
        <v>26</v>
      </c>
      <c r="G1309" s="3">
        <v>3</v>
      </c>
      <c r="H1309" s="3">
        <v>0</v>
      </c>
      <c r="I1309" s="3">
        <v>0</v>
      </c>
      <c r="J1309" s="4">
        <v>1</v>
      </c>
      <c r="K1309" s="4">
        <v>1</v>
      </c>
      <c r="L1309" s="4">
        <v>2</v>
      </c>
      <c r="M1309" s="3">
        <v>15</v>
      </c>
      <c r="N1309" s="3">
        <v>2</v>
      </c>
      <c r="O1309" s="3">
        <f>HLOOKUP(O$5,[1]非R能力!$B$8:$F$558,$C1309+1,0)</f>
        <v>1548418.6605014638</v>
      </c>
      <c r="P1309" s="3">
        <f>HLOOKUP(P$5,[1]非R能力!$B$8:$F$558,$C1309+1,0)</f>
        <v>219633.61509541655</v>
      </c>
      <c r="Q1309" s="3">
        <f>HLOOKUP(Q$5,[1]非R能力!$B$8:$F$558,$C1309+1,0)</f>
        <v>116048.88076694345</v>
      </c>
      <c r="R1309" s="3">
        <f>HLOOKUP(R$5,[1]非R能力!$B$8:$F$558,$C1309+1,0)</f>
        <v>35646.622460837905</v>
      </c>
      <c r="S1309" s="3">
        <f>HLOOKUP(S$5,[1]非R能力!$B$8:$F$558,$C1309+1,0)</f>
        <v>46966.768697751075</v>
      </c>
      <c r="T1309" s="3">
        <f>INDEX([1]非R能力!$H$9:$H$558,D1309)</f>
        <v>45574.202930457941</v>
      </c>
      <c r="U1309" s="3">
        <f>IF(E1309="小怪",0,IF(INDEX([1]非R能力!$FK$9:$FK$558,C1309)=0,0,10))</f>
        <v>0</v>
      </c>
      <c r="V1309" s="3">
        <f>IF(E1309="小怪",0,IF(INDEX([1]非R能力!$FH$9:$FH$558,C1309)=0,0,5000))</f>
        <v>0</v>
      </c>
      <c r="W1309" s="3">
        <f>HLOOKUP(W$5,[2]人物技能基础!$O$3:$Q$553,$C1309+1,0)</f>
        <v>3.637142857142857</v>
      </c>
      <c r="X1309" s="3">
        <f>HLOOKUP(X$5,[2]人物技能基础!$O$3:$Q$553,$C1309+1,0)</f>
        <v>2.0186428571428574</v>
      </c>
      <c r="Y1309" s="3">
        <f>HLOOKUP(Y$5,[2]人物技能基础!$O$3:$Q$553,$C1309+1,0)</f>
        <v>99.964285714285708</v>
      </c>
      <c r="Z1309" s="3">
        <f t="shared" si="121"/>
        <v>1173686</v>
      </c>
      <c r="AA1309" s="3">
        <f t="shared" si="122"/>
        <v>23209</v>
      </c>
      <c r="AB1309" s="3">
        <f t="shared" si="123"/>
        <v>0</v>
      </c>
      <c r="AC1309" s="3">
        <f t="shared" si="124"/>
        <v>46966</v>
      </c>
      <c r="AD1309" s="3">
        <f t="shared" si="125"/>
        <v>35646</v>
      </c>
    </row>
    <row r="1310" spans="1:30" x14ac:dyDescent="0.15">
      <c r="A1310" s="3">
        <v>1305</v>
      </c>
      <c r="B1310" s="3" t="str">
        <f t="shared" si="120"/>
        <v>关卡1305小怪</v>
      </c>
      <c r="C1310" s="3">
        <f>INDEX([3]关卡!$J$19:$J$2018,A1310)</f>
        <v>456</v>
      </c>
      <c r="D1310" s="3">
        <f>INDEX([3]关卡!$N$19:$N$2018,A1310)</f>
        <v>456</v>
      </c>
      <c r="E1310" s="3" t="s">
        <v>24</v>
      </c>
      <c r="F1310" s="3" t="s">
        <v>26</v>
      </c>
      <c r="G1310" s="3">
        <v>3</v>
      </c>
      <c r="H1310" s="3">
        <v>0</v>
      </c>
      <c r="I1310" s="3">
        <v>0</v>
      </c>
      <c r="J1310" s="4">
        <v>1</v>
      </c>
      <c r="K1310" s="4">
        <v>1</v>
      </c>
      <c r="L1310" s="4">
        <v>2</v>
      </c>
      <c r="M1310" s="3">
        <v>15</v>
      </c>
      <c r="N1310" s="3">
        <v>2</v>
      </c>
      <c r="O1310" s="3">
        <f>HLOOKUP(O$5,[1]非R能力!$B$8:$F$558,$C1310+1,0)</f>
        <v>1548418.6605014638</v>
      </c>
      <c r="P1310" s="3">
        <f>HLOOKUP(P$5,[1]非R能力!$B$8:$F$558,$C1310+1,0)</f>
        <v>219633.61509541655</v>
      </c>
      <c r="Q1310" s="3">
        <f>HLOOKUP(Q$5,[1]非R能力!$B$8:$F$558,$C1310+1,0)</f>
        <v>116048.88076694345</v>
      </c>
      <c r="R1310" s="3">
        <f>HLOOKUP(R$5,[1]非R能力!$B$8:$F$558,$C1310+1,0)</f>
        <v>35646.622460837905</v>
      </c>
      <c r="S1310" s="3">
        <f>HLOOKUP(S$5,[1]非R能力!$B$8:$F$558,$C1310+1,0)</f>
        <v>46966.768697751075</v>
      </c>
      <c r="T1310" s="3">
        <f>INDEX([1]非R能力!$H$9:$H$558,D1310)</f>
        <v>45574.202930457941</v>
      </c>
      <c r="U1310" s="3">
        <f>IF(E1310="小怪",0,IF(INDEX([1]非R能力!$FK$9:$FK$558,C1310)=0,0,10))</f>
        <v>0</v>
      </c>
      <c r="V1310" s="3">
        <f>IF(E1310="小怪",0,IF(INDEX([1]非R能力!$FH$9:$FH$558,C1310)=0,0,5000))</f>
        <v>0</v>
      </c>
      <c r="W1310" s="3">
        <f>HLOOKUP(W$5,[2]人物技能基础!$O$3:$Q$553,$C1310+1,0)</f>
        <v>3.637142857142857</v>
      </c>
      <c r="X1310" s="3">
        <f>HLOOKUP(X$5,[2]人物技能基础!$O$3:$Q$553,$C1310+1,0)</f>
        <v>2.0186428571428574</v>
      </c>
      <c r="Y1310" s="3">
        <f>HLOOKUP(Y$5,[2]人物技能基础!$O$3:$Q$553,$C1310+1,0)</f>
        <v>99.964285714285708</v>
      </c>
      <c r="Z1310" s="3">
        <f t="shared" si="121"/>
        <v>1173686</v>
      </c>
      <c r="AA1310" s="3">
        <f t="shared" si="122"/>
        <v>23209</v>
      </c>
      <c r="AB1310" s="3">
        <f t="shared" si="123"/>
        <v>0</v>
      </c>
      <c r="AC1310" s="3">
        <f t="shared" si="124"/>
        <v>46966</v>
      </c>
      <c r="AD1310" s="3">
        <f t="shared" si="125"/>
        <v>35646</v>
      </c>
    </row>
    <row r="1311" spans="1:30" x14ac:dyDescent="0.15">
      <c r="A1311" s="3">
        <v>1306</v>
      </c>
      <c r="B1311" s="3" t="str">
        <f t="shared" si="120"/>
        <v>关卡1306小怪</v>
      </c>
      <c r="C1311" s="3">
        <f>INDEX([3]关卡!$J$19:$J$2018,A1311)</f>
        <v>456</v>
      </c>
      <c r="D1311" s="3">
        <f>INDEX([3]关卡!$N$19:$N$2018,A1311)</f>
        <v>456</v>
      </c>
      <c r="E1311" s="3" t="s">
        <v>24</v>
      </c>
      <c r="F1311" s="3" t="s">
        <v>26</v>
      </c>
      <c r="G1311" s="3">
        <v>3</v>
      </c>
      <c r="H1311" s="3">
        <v>0</v>
      </c>
      <c r="I1311" s="3">
        <v>0</v>
      </c>
      <c r="J1311" s="4">
        <v>1</v>
      </c>
      <c r="K1311" s="4">
        <v>1</v>
      </c>
      <c r="L1311" s="4">
        <v>2</v>
      </c>
      <c r="M1311" s="3">
        <v>15</v>
      </c>
      <c r="N1311" s="3">
        <v>2</v>
      </c>
      <c r="O1311" s="3">
        <f>HLOOKUP(O$5,[1]非R能力!$B$8:$F$558,$C1311+1,0)</f>
        <v>1548418.6605014638</v>
      </c>
      <c r="P1311" s="3">
        <f>HLOOKUP(P$5,[1]非R能力!$B$8:$F$558,$C1311+1,0)</f>
        <v>219633.61509541655</v>
      </c>
      <c r="Q1311" s="3">
        <f>HLOOKUP(Q$5,[1]非R能力!$B$8:$F$558,$C1311+1,0)</f>
        <v>116048.88076694345</v>
      </c>
      <c r="R1311" s="3">
        <f>HLOOKUP(R$5,[1]非R能力!$B$8:$F$558,$C1311+1,0)</f>
        <v>35646.622460837905</v>
      </c>
      <c r="S1311" s="3">
        <f>HLOOKUP(S$5,[1]非R能力!$B$8:$F$558,$C1311+1,0)</f>
        <v>46966.768697751075</v>
      </c>
      <c r="T1311" s="3">
        <f>INDEX([1]非R能力!$H$9:$H$558,D1311)</f>
        <v>45574.202930457941</v>
      </c>
      <c r="U1311" s="3">
        <f>IF(E1311="小怪",0,IF(INDEX([1]非R能力!$FK$9:$FK$558,C1311)=0,0,10))</f>
        <v>0</v>
      </c>
      <c r="V1311" s="3">
        <f>IF(E1311="小怪",0,IF(INDEX([1]非R能力!$FH$9:$FH$558,C1311)=0,0,5000))</f>
        <v>0</v>
      </c>
      <c r="W1311" s="3">
        <f>HLOOKUP(W$5,[2]人物技能基础!$O$3:$Q$553,$C1311+1,0)</f>
        <v>3.637142857142857</v>
      </c>
      <c r="X1311" s="3">
        <f>HLOOKUP(X$5,[2]人物技能基础!$O$3:$Q$553,$C1311+1,0)</f>
        <v>2.0186428571428574</v>
      </c>
      <c r="Y1311" s="3">
        <f>HLOOKUP(Y$5,[2]人物技能基础!$O$3:$Q$553,$C1311+1,0)</f>
        <v>99.964285714285708</v>
      </c>
      <c r="Z1311" s="3">
        <f t="shared" si="121"/>
        <v>1173686</v>
      </c>
      <c r="AA1311" s="3">
        <f t="shared" si="122"/>
        <v>23209</v>
      </c>
      <c r="AB1311" s="3">
        <f t="shared" si="123"/>
        <v>0</v>
      </c>
      <c r="AC1311" s="3">
        <f t="shared" si="124"/>
        <v>46966</v>
      </c>
      <c r="AD1311" s="3">
        <f t="shared" si="125"/>
        <v>35646</v>
      </c>
    </row>
    <row r="1312" spans="1:30" x14ac:dyDescent="0.15">
      <c r="A1312" s="3">
        <v>1307</v>
      </c>
      <c r="B1312" s="3" t="str">
        <f t="shared" si="120"/>
        <v>关卡1307小怪</v>
      </c>
      <c r="C1312" s="3">
        <f>INDEX([3]关卡!$J$19:$J$2018,A1312)</f>
        <v>456</v>
      </c>
      <c r="D1312" s="3">
        <f>INDEX([3]关卡!$N$19:$N$2018,A1312)</f>
        <v>456</v>
      </c>
      <c r="E1312" s="3" t="s">
        <v>24</v>
      </c>
      <c r="F1312" s="3" t="s">
        <v>26</v>
      </c>
      <c r="G1312" s="3">
        <v>3</v>
      </c>
      <c r="H1312" s="3">
        <v>0</v>
      </c>
      <c r="I1312" s="3">
        <v>0</v>
      </c>
      <c r="J1312" s="4">
        <v>1</v>
      </c>
      <c r="K1312" s="4">
        <v>1</v>
      </c>
      <c r="L1312" s="4">
        <v>2</v>
      </c>
      <c r="M1312" s="3">
        <v>15</v>
      </c>
      <c r="N1312" s="3">
        <v>2</v>
      </c>
      <c r="O1312" s="3">
        <f>HLOOKUP(O$5,[1]非R能力!$B$8:$F$558,$C1312+1,0)</f>
        <v>1548418.6605014638</v>
      </c>
      <c r="P1312" s="3">
        <f>HLOOKUP(P$5,[1]非R能力!$B$8:$F$558,$C1312+1,0)</f>
        <v>219633.61509541655</v>
      </c>
      <c r="Q1312" s="3">
        <f>HLOOKUP(Q$5,[1]非R能力!$B$8:$F$558,$C1312+1,0)</f>
        <v>116048.88076694345</v>
      </c>
      <c r="R1312" s="3">
        <f>HLOOKUP(R$5,[1]非R能力!$B$8:$F$558,$C1312+1,0)</f>
        <v>35646.622460837905</v>
      </c>
      <c r="S1312" s="3">
        <f>HLOOKUP(S$5,[1]非R能力!$B$8:$F$558,$C1312+1,0)</f>
        <v>46966.768697751075</v>
      </c>
      <c r="T1312" s="3">
        <f>INDEX([1]非R能力!$H$9:$H$558,D1312)</f>
        <v>45574.202930457941</v>
      </c>
      <c r="U1312" s="3">
        <f>IF(E1312="小怪",0,IF(INDEX([1]非R能力!$FK$9:$FK$558,C1312)=0,0,10))</f>
        <v>0</v>
      </c>
      <c r="V1312" s="3">
        <f>IF(E1312="小怪",0,IF(INDEX([1]非R能力!$FH$9:$FH$558,C1312)=0,0,5000))</f>
        <v>0</v>
      </c>
      <c r="W1312" s="3">
        <f>HLOOKUP(W$5,[2]人物技能基础!$O$3:$Q$553,$C1312+1,0)</f>
        <v>3.637142857142857</v>
      </c>
      <c r="X1312" s="3">
        <f>HLOOKUP(X$5,[2]人物技能基础!$O$3:$Q$553,$C1312+1,0)</f>
        <v>2.0186428571428574</v>
      </c>
      <c r="Y1312" s="3">
        <f>HLOOKUP(Y$5,[2]人物技能基础!$O$3:$Q$553,$C1312+1,0)</f>
        <v>99.964285714285708</v>
      </c>
      <c r="Z1312" s="3">
        <f t="shared" si="121"/>
        <v>1173686</v>
      </c>
      <c r="AA1312" s="3">
        <f t="shared" si="122"/>
        <v>23209</v>
      </c>
      <c r="AB1312" s="3">
        <f t="shared" si="123"/>
        <v>0</v>
      </c>
      <c r="AC1312" s="3">
        <f t="shared" si="124"/>
        <v>46966</v>
      </c>
      <c r="AD1312" s="3">
        <f t="shared" si="125"/>
        <v>35646</v>
      </c>
    </row>
    <row r="1313" spans="1:30" x14ac:dyDescent="0.15">
      <c r="A1313" s="3">
        <v>1308</v>
      </c>
      <c r="B1313" s="3" t="str">
        <f t="shared" si="120"/>
        <v>关卡1308小怪</v>
      </c>
      <c r="C1313" s="3">
        <f>INDEX([3]关卡!$J$19:$J$2018,A1313)</f>
        <v>457</v>
      </c>
      <c r="D1313" s="3">
        <f>INDEX([3]关卡!$N$19:$N$2018,A1313)</f>
        <v>457</v>
      </c>
      <c r="E1313" s="3" t="s">
        <v>24</v>
      </c>
      <c r="F1313" s="3" t="s">
        <v>26</v>
      </c>
      <c r="G1313" s="3">
        <v>3</v>
      </c>
      <c r="H1313" s="3">
        <v>0</v>
      </c>
      <c r="I1313" s="3">
        <v>0</v>
      </c>
      <c r="J1313" s="4">
        <v>1</v>
      </c>
      <c r="K1313" s="4">
        <v>1</v>
      </c>
      <c r="L1313" s="4">
        <v>2</v>
      </c>
      <c r="M1313" s="3">
        <v>15</v>
      </c>
      <c r="N1313" s="3">
        <v>2</v>
      </c>
      <c r="O1313" s="3">
        <f>HLOOKUP(O$5,[1]非R能力!$B$8:$F$558,$C1313+1,0)</f>
        <v>1554328.8026154884</v>
      </c>
      <c r="P1313" s="3">
        <f>HLOOKUP(P$5,[1]非R能力!$B$8:$F$558,$C1313+1,0)</f>
        <v>220432.82141710224</v>
      </c>
      <c r="Q1313" s="3">
        <f>HLOOKUP(Q$5,[1]非R能力!$B$8:$F$558,$C1313+1,0)</f>
        <v>116328.54601228749</v>
      </c>
      <c r="R1313" s="3">
        <f>HLOOKUP(R$5,[1]非R能力!$B$8:$F$558,$C1313+1,0)</f>
        <v>35745.150365458969</v>
      </c>
      <c r="S1313" s="3">
        <f>HLOOKUP(S$5,[1]非R能力!$B$8:$F$558,$C1313+1,0)</f>
        <v>47067.756519158291</v>
      </c>
      <c r="T1313" s="3">
        <f>INDEX([1]非R能力!$H$9:$H$558,D1313)</f>
        <v>45824.173512236775</v>
      </c>
      <c r="U1313" s="3">
        <f>IF(E1313="小怪",0,IF(INDEX([1]非R能力!$FK$9:$FK$558,C1313)=0,0,10))</f>
        <v>0</v>
      </c>
      <c r="V1313" s="3">
        <f>IF(E1313="小怪",0,IF(INDEX([1]非R能力!$FH$9:$FH$558,C1313)=0,0,5000))</f>
        <v>0</v>
      </c>
      <c r="W1313" s="3">
        <f>HLOOKUP(W$5,[2]人物技能基础!$O$3:$Q$553,$C1313+1,0)</f>
        <v>3.637142857142857</v>
      </c>
      <c r="X1313" s="3">
        <f>HLOOKUP(X$5,[2]人物技能基础!$O$3:$Q$553,$C1313+1,0)</f>
        <v>2.0186428571428574</v>
      </c>
      <c r="Y1313" s="3">
        <f>HLOOKUP(Y$5,[2]人物技能基础!$O$3:$Q$553,$C1313+1,0)</f>
        <v>99.964285714285708</v>
      </c>
      <c r="Z1313" s="3">
        <f t="shared" si="121"/>
        <v>1178158</v>
      </c>
      <c r="AA1313" s="3">
        <f t="shared" si="122"/>
        <v>23265</v>
      </c>
      <c r="AB1313" s="3">
        <f t="shared" si="123"/>
        <v>0</v>
      </c>
      <c r="AC1313" s="3">
        <f t="shared" si="124"/>
        <v>47067</v>
      </c>
      <c r="AD1313" s="3">
        <f t="shared" si="125"/>
        <v>35745</v>
      </c>
    </row>
    <row r="1314" spans="1:30" x14ac:dyDescent="0.15">
      <c r="A1314" s="3">
        <v>1309</v>
      </c>
      <c r="B1314" s="3" t="str">
        <f t="shared" si="120"/>
        <v>关卡1309小怪</v>
      </c>
      <c r="C1314" s="3">
        <f>INDEX([3]关卡!$J$19:$J$2018,A1314)</f>
        <v>457</v>
      </c>
      <c r="D1314" s="3">
        <f>INDEX([3]关卡!$N$19:$N$2018,A1314)</f>
        <v>457</v>
      </c>
      <c r="E1314" s="3" t="s">
        <v>24</v>
      </c>
      <c r="F1314" s="3" t="s">
        <v>26</v>
      </c>
      <c r="G1314" s="3">
        <v>3</v>
      </c>
      <c r="H1314" s="3">
        <v>0</v>
      </c>
      <c r="I1314" s="3">
        <v>0</v>
      </c>
      <c r="J1314" s="4">
        <v>1</v>
      </c>
      <c r="K1314" s="4">
        <v>1</v>
      </c>
      <c r="L1314" s="4">
        <v>2</v>
      </c>
      <c r="M1314" s="3">
        <v>15</v>
      </c>
      <c r="N1314" s="3">
        <v>2</v>
      </c>
      <c r="O1314" s="3">
        <f>HLOOKUP(O$5,[1]非R能力!$B$8:$F$558,$C1314+1,0)</f>
        <v>1554328.8026154884</v>
      </c>
      <c r="P1314" s="3">
        <f>HLOOKUP(P$5,[1]非R能力!$B$8:$F$558,$C1314+1,0)</f>
        <v>220432.82141710224</v>
      </c>
      <c r="Q1314" s="3">
        <f>HLOOKUP(Q$5,[1]非R能力!$B$8:$F$558,$C1314+1,0)</f>
        <v>116328.54601228749</v>
      </c>
      <c r="R1314" s="3">
        <f>HLOOKUP(R$5,[1]非R能力!$B$8:$F$558,$C1314+1,0)</f>
        <v>35745.150365458969</v>
      </c>
      <c r="S1314" s="3">
        <f>HLOOKUP(S$5,[1]非R能力!$B$8:$F$558,$C1314+1,0)</f>
        <v>47067.756519158291</v>
      </c>
      <c r="T1314" s="3">
        <f>INDEX([1]非R能力!$H$9:$H$558,D1314)</f>
        <v>45824.173512236775</v>
      </c>
      <c r="U1314" s="3">
        <f>IF(E1314="小怪",0,IF(INDEX([1]非R能力!$FK$9:$FK$558,C1314)=0,0,10))</f>
        <v>0</v>
      </c>
      <c r="V1314" s="3">
        <f>IF(E1314="小怪",0,IF(INDEX([1]非R能力!$FH$9:$FH$558,C1314)=0,0,5000))</f>
        <v>0</v>
      </c>
      <c r="W1314" s="3">
        <f>HLOOKUP(W$5,[2]人物技能基础!$O$3:$Q$553,$C1314+1,0)</f>
        <v>3.637142857142857</v>
      </c>
      <c r="X1314" s="3">
        <f>HLOOKUP(X$5,[2]人物技能基础!$O$3:$Q$553,$C1314+1,0)</f>
        <v>2.0186428571428574</v>
      </c>
      <c r="Y1314" s="3">
        <f>HLOOKUP(Y$5,[2]人物技能基础!$O$3:$Q$553,$C1314+1,0)</f>
        <v>99.964285714285708</v>
      </c>
      <c r="Z1314" s="3">
        <f t="shared" si="121"/>
        <v>1178158</v>
      </c>
      <c r="AA1314" s="3">
        <f t="shared" si="122"/>
        <v>23265</v>
      </c>
      <c r="AB1314" s="3">
        <f t="shared" si="123"/>
        <v>0</v>
      </c>
      <c r="AC1314" s="3">
        <f t="shared" si="124"/>
        <v>47067</v>
      </c>
      <c r="AD1314" s="3">
        <f t="shared" si="125"/>
        <v>35745</v>
      </c>
    </row>
    <row r="1315" spans="1:30" x14ac:dyDescent="0.15">
      <c r="A1315" s="3">
        <v>1310</v>
      </c>
      <c r="B1315" s="3" t="str">
        <f t="shared" si="120"/>
        <v>关卡1310小怪</v>
      </c>
      <c r="C1315" s="3">
        <f>INDEX([3]关卡!$J$19:$J$2018,A1315)</f>
        <v>457</v>
      </c>
      <c r="D1315" s="3">
        <f>INDEX([3]关卡!$N$19:$N$2018,A1315)</f>
        <v>457</v>
      </c>
      <c r="E1315" s="3" t="s">
        <v>24</v>
      </c>
      <c r="F1315" s="3" t="s">
        <v>26</v>
      </c>
      <c r="G1315" s="3">
        <v>3</v>
      </c>
      <c r="H1315" s="3">
        <v>0</v>
      </c>
      <c r="I1315" s="3">
        <v>0</v>
      </c>
      <c r="J1315" s="4">
        <v>1</v>
      </c>
      <c r="K1315" s="4">
        <v>1</v>
      </c>
      <c r="L1315" s="4">
        <v>2</v>
      </c>
      <c r="M1315" s="3">
        <v>15</v>
      </c>
      <c r="N1315" s="3">
        <v>2</v>
      </c>
      <c r="O1315" s="3">
        <f>HLOOKUP(O$5,[1]非R能力!$B$8:$F$558,$C1315+1,0)</f>
        <v>1554328.8026154884</v>
      </c>
      <c r="P1315" s="3">
        <f>HLOOKUP(P$5,[1]非R能力!$B$8:$F$558,$C1315+1,0)</f>
        <v>220432.82141710224</v>
      </c>
      <c r="Q1315" s="3">
        <f>HLOOKUP(Q$5,[1]非R能力!$B$8:$F$558,$C1315+1,0)</f>
        <v>116328.54601228749</v>
      </c>
      <c r="R1315" s="3">
        <f>HLOOKUP(R$5,[1]非R能力!$B$8:$F$558,$C1315+1,0)</f>
        <v>35745.150365458969</v>
      </c>
      <c r="S1315" s="3">
        <f>HLOOKUP(S$5,[1]非R能力!$B$8:$F$558,$C1315+1,0)</f>
        <v>47067.756519158291</v>
      </c>
      <c r="T1315" s="3">
        <f>INDEX([1]非R能力!$H$9:$H$558,D1315)</f>
        <v>45824.173512236775</v>
      </c>
      <c r="U1315" s="3">
        <f>IF(E1315="小怪",0,IF(INDEX([1]非R能力!$FK$9:$FK$558,C1315)=0,0,10))</f>
        <v>0</v>
      </c>
      <c r="V1315" s="3">
        <f>IF(E1315="小怪",0,IF(INDEX([1]非R能力!$FH$9:$FH$558,C1315)=0,0,5000))</f>
        <v>0</v>
      </c>
      <c r="W1315" s="3">
        <f>HLOOKUP(W$5,[2]人物技能基础!$O$3:$Q$553,$C1315+1,0)</f>
        <v>3.637142857142857</v>
      </c>
      <c r="X1315" s="3">
        <f>HLOOKUP(X$5,[2]人物技能基础!$O$3:$Q$553,$C1315+1,0)</f>
        <v>2.0186428571428574</v>
      </c>
      <c r="Y1315" s="3">
        <f>HLOOKUP(Y$5,[2]人物技能基础!$O$3:$Q$553,$C1315+1,0)</f>
        <v>99.964285714285708</v>
      </c>
      <c r="Z1315" s="3">
        <f t="shared" si="121"/>
        <v>1178158</v>
      </c>
      <c r="AA1315" s="3">
        <f t="shared" si="122"/>
        <v>23265</v>
      </c>
      <c r="AB1315" s="3">
        <f t="shared" si="123"/>
        <v>0</v>
      </c>
      <c r="AC1315" s="3">
        <f t="shared" si="124"/>
        <v>47067</v>
      </c>
      <c r="AD1315" s="3">
        <f t="shared" si="125"/>
        <v>35745</v>
      </c>
    </row>
    <row r="1316" spans="1:30" x14ac:dyDescent="0.15">
      <c r="A1316" s="3">
        <v>1311</v>
      </c>
      <c r="B1316" s="3" t="str">
        <f t="shared" si="120"/>
        <v>关卡1311小怪</v>
      </c>
      <c r="C1316" s="3">
        <f>INDEX([3]关卡!$J$19:$J$2018,A1316)</f>
        <v>457</v>
      </c>
      <c r="D1316" s="3">
        <f>INDEX([3]关卡!$N$19:$N$2018,A1316)</f>
        <v>457</v>
      </c>
      <c r="E1316" s="3" t="s">
        <v>24</v>
      </c>
      <c r="F1316" s="3" t="s">
        <v>26</v>
      </c>
      <c r="G1316" s="3">
        <v>3</v>
      </c>
      <c r="H1316" s="3">
        <v>0</v>
      </c>
      <c r="I1316" s="3">
        <v>0</v>
      </c>
      <c r="J1316" s="4">
        <v>1</v>
      </c>
      <c r="K1316" s="4">
        <v>1</v>
      </c>
      <c r="L1316" s="4">
        <v>2</v>
      </c>
      <c r="M1316" s="3">
        <v>15</v>
      </c>
      <c r="N1316" s="3">
        <v>2</v>
      </c>
      <c r="O1316" s="3">
        <f>HLOOKUP(O$5,[1]非R能力!$B$8:$F$558,$C1316+1,0)</f>
        <v>1554328.8026154884</v>
      </c>
      <c r="P1316" s="3">
        <f>HLOOKUP(P$5,[1]非R能力!$B$8:$F$558,$C1316+1,0)</f>
        <v>220432.82141710224</v>
      </c>
      <c r="Q1316" s="3">
        <f>HLOOKUP(Q$5,[1]非R能力!$B$8:$F$558,$C1316+1,0)</f>
        <v>116328.54601228749</v>
      </c>
      <c r="R1316" s="3">
        <f>HLOOKUP(R$5,[1]非R能力!$B$8:$F$558,$C1316+1,0)</f>
        <v>35745.150365458969</v>
      </c>
      <c r="S1316" s="3">
        <f>HLOOKUP(S$5,[1]非R能力!$B$8:$F$558,$C1316+1,0)</f>
        <v>47067.756519158291</v>
      </c>
      <c r="T1316" s="3">
        <f>INDEX([1]非R能力!$H$9:$H$558,D1316)</f>
        <v>45824.173512236775</v>
      </c>
      <c r="U1316" s="3">
        <f>IF(E1316="小怪",0,IF(INDEX([1]非R能力!$FK$9:$FK$558,C1316)=0,0,10))</f>
        <v>0</v>
      </c>
      <c r="V1316" s="3">
        <f>IF(E1316="小怪",0,IF(INDEX([1]非R能力!$FH$9:$FH$558,C1316)=0,0,5000))</f>
        <v>0</v>
      </c>
      <c r="W1316" s="3">
        <f>HLOOKUP(W$5,[2]人物技能基础!$O$3:$Q$553,$C1316+1,0)</f>
        <v>3.637142857142857</v>
      </c>
      <c r="X1316" s="3">
        <f>HLOOKUP(X$5,[2]人物技能基础!$O$3:$Q$553,$C1316+1,0)</f>
        <v>2.0186428571428574</v>
      </c>
      <c r="Y1316" s="3">
        <f>HLOOKUP(Y$5,[2]人物技能基础!$O$3:$Q$553,$C1316+1,0)</f>
        <v>99.964285714285708</v>
      </c>
      <c r="Z1316" s="3">
        <f t="shared" si="121"/>
        <v>1178158</v>
      </c>
      <c r="AA1316" s="3">
        <f t="shared" si="122"/>
        <v>23265</v>
      </c>
      <c r="AB1316" s="3">
        <f t="shared" si="123"/>
        <v>0</v>
      </c>
      <c r="AC1316" s="3">
        <f t="shared" si="124"/>
        <v>47067</v>
      </c>
      <c r="AD1316" s="3">
        <f t="shared" si="125"/>
        <v>35745</v>
      </c>
    </row>
    <row r="1317" spans="1:30" x14ac:dyDescent="0.15">
      <c r="A1317" s="3">
        <v>1312</v>
      </c>
      <c r="B1317" s="3" t="str">
        <f t="shared" si="120"/>
        <v>关卡1312小怪</v>
      </c>
      <c r="C1317" s="3">
        <f>INDEX([3]关卡!$J$19:$J$2018,A1317)</f>
        <v>457</v>
      </c>
      <c r="D1317" s="3">
        <f>INDEX([3]关卡!$N$19:$N$2018,A1317)</f>
        <v>457</v>
      </c>
      <c r="E1317" s="3" t="s">
        <v>24</v>
      </c>
      <c r="F1317" s="3" t="s">
        <v>26</v>
      </c>
      <c r="G1317" s="3">
        <v>3</v>
      </c>
      <c r="H1317" s="3">
        <v>0</v>
      </c>
      <c r="I1317" s="3">
        <v>0</v>
      </c>
      <c r="J1317" s="4">
        <v>1</v>
      </c>
      <c r="K1317" s="4">
        <v>1</v>
      </c>
      <c r="L1317" s="4">
        <v>2</v>
      </c>
      <c r="M1317" s="3">
        <v>15</v>
      </c>
      <c r="N1317" s="3">
        <v>2</v>
      </c>
      <c r="O1317" s="3">
        <f>HLOOKUP(O$5,[1]非R能力!$B$8:$F$558,$C1317+1,0)</f>
        <v>1554328.8026154884</v>
      </c>
      <c r="P1317" s="3">
        <f>HLOOKUP(P$5,[1]非R能力!$B$8:$F$558,$C1317+1,0)</f>
        <v>220432.82141710224</v>
      </c>
      <c r="Q1317" s="3">
        <f>HLOOKUP(Q$5,[1]非R能力!$B$8:$F$558,$C1317+1,0)</f>
        <v>116328.54601228749</v>
      </c>
      <c r="R1317" s="3">
        <f>HLOOKUP(R$5,[1]非R能力!$B$8:$F$558,$C1317+1,0)</f>
        <v>35745.150365458969</v>
      </c>
      <c r="S1317" s="3">
        <f>HLOOKUP(S$5,[1]非R能力!$B$8:$F$558,$C1317+1,0)</f>
        <v>47067.756519158291</v>
      </c>
      <c r="T1317" s="3">
        <f>INDEX([1]非R能力!$H$9:$H$558,D1317)</f>
        <v>45824.173512236775</v>
      </c>
      <c r="U1317" s="3">
        <f>IF(E1317="小怪",0,IF(INDEX([1]非R能力!$FK$9:$FK$558,C1317)=0,0,10))</f>
        <v>0</v>
      </c>
      <c r="V1317" s="3">
        <f>IF(E1317="小怪",0,IF(INDEX([1]非R能力!$FH$9:$FH$558,C1317)=0,0,5000))</f>
        <v>0</v>
      </c>
      <c r="W1317" s="3">
        <f>HLOOKUP(W$5,[2]人物技能基础!$O$3:$Q$553,$C1317+1,0)</f>
        <v>3.637142857142857</v>
      </c>
      <c r="X1317" s="3">
        <f>HLOOKUP(X$5,[2]人物技能基础!$O$3:$Q$553,$C1317+1,0)</f>
        <v>2.0186428571428574</v>
      </c>
      <c r="Y1317" s="3">
        <f>HLOOKUP(Y$5,[2]人物技能基础!$O$3:$Q$553,$C1317+1,0)</f>
        <v>99.964285714285708</v>
      </c>
      <c r="Z1317" s="3">
        <f t="shared" si="121"/>
        <v>1178158</v>
      </c>
      <c r="AA1317" s="3">
        <f t="shared" si="122"/>
        <v>23265</v>
      </c>
      <c r="AB1317" s="3">
        <f t="shared" si="123"/>
        <v>0</v>
      </c>
      <c r="AC1317" s="3">
        <f t="shared" si="124"/>
        <v>47067</v>
      </c>
      <c r="AD1317" s="3">
        <f t="shared" si="125"/>
        <v>35745</v>
      </c>
    </row>
    <row r="1318" spans="1:30" x14ac:dyDescent="0.15">
      <c r="A1318" s="3">
        <v>1313</v>
      </c>
      <c r="B1318" s="3" t="str">
        <f t="shared" si="120"/>
        <v>关卡1313小怪</v>
      </c>
      <c r="C1318" s="3">
        <f>INDEX([3]关卡!$J$19:$J$2018,A1318)</f>
        <v>457</v>
      </c>
      <c r="D1318" s="3">
        <f>INDEX([3]关卡!$N$19:$N$2018,A1318)</f>
        <v>457</v>
      </c>
      <c r="E1318" s="3" t="s">
        <v>24</v>
      </c>
      <c r="F1318" s="3" t="s">
        <v>26</v>
      </c>
      <c r="G1318" s="3">
        <v>3</v>
      </c>
      <c r="H1318" s="3">
        <v>0</v>
      </c>
      <c r="I1318" s="3">
        <v>0</v>
      </c>
      <c r="J1318" s="4">
        <v>1</v>
      </c>
      <c r="K1318" s="4">
        <v>1</v>
      </c>
      <c r="L1318" s="4">
        <v>2</v>
      </c>
      <c r="M1318" s="3">
        <v>15</v>
      </c>
      <c r="N1318" s="3">
        <v>2</v>
      </c>
      <c r="O1318" s="3">
        <f>HLOOKUP(O$5,[1]非R能力!$B$8:$F$558,$C1318+1,0)</f>
        <v>1554328.8026154884</v>
      </c>
      <c r="P1318" s="3">
        <f>HLOOKUP(P$5,[1]非R能力!$B$8:$F$558,$C1318+1,0)</f>
        <v>220432.82141710224</v>
      </c>
      <c r="Q1318" s="3">
        <f>HLOOKUP(Q$5,[1]非R能力!$B$8:$F$558,$C1318+1,0)</f>
        <v>116328.54601228749</v>
      </c>
      <c r="R1318" s="3">
        <f>HLOOKUP(R$5,[1]非R能力!$B$8:$F$558,$C1318+1,0)</f>
        <v>35745.150365458969</v>
      </c>
      <c r="S1318" s="3">
        <f>HLOOKUP(S$5,[1]非R能力!$B$8:$F$558,$C1318+1,0)</f>
        <v>47067.756519158291</v>
      </c>
      <c r="T1318" s="3">
        <f>INDEX([1]非R能力!$H$9:$H$558,D1318)</f>
        <v>45824.173512236775</v>
      </c>
      <c r="U1318" s="3">
        <f>IF(E1318="小怪",0,IF(INDEX([1]非R能力!$FK$9:$FK$558,C1318)=0,0,10))</f>
        <v>0</v>
      </c>
      <c r="V1318" s="3">
        <f>IF(E1318="小怪",0,IF(INDEX([1]非R能力!$FH$9:$FH$558,C1318)=0,0,5000))</f>
        <v>0</v>
      </c>
      <c r="W1318" s="3">
        <f>HLOOKUP(W$5,[2]人物技能基础!$O$3:$Q$553,$C1318+1,0)</f>
        <v>3.637142857142857</v>
      </c>
      <c r="X1318" s="3">
        <f>HLOOKUP(X$5,[2]人物技能基础!$O$3:$Q$553,$C1318+1,0)</f>
        <v>2.0186428571428574</v>
      </c>
      <c r="Y1318" s="3">
        <f>HLOOKUP(Y$5,[2]人物技能基础!$O$3:$Q$553,$C1318+1,0)</f>
        <v>99.964285714285708</v>
      </c>
      <c r="Z1318" s="3">
        <f t="shared" si="121"/>
        <v>1178158</v>
      </c>
      <c r="AA1318" s="3">
        <f t="shared" si="122"/>
        <v>23265</v>
      </c>
      <c r="AB1318" s="3">
        <f t="shared" si="123"/>
        <v>0</v>
      </c>
      <c r="AC1318" s="3">
        <f t="shared" si="124"/>
        <v>47067</v>
      </c>
      <c r="AD1318" s="3">
        <f t="shared" si="125"/>
        <v>35745</v>
      </c>
    </row>
    <row r="1319" spans="1:30" x14ac:dyDescent="0.15">
      <c r="A1319" s="3">
        <v>1314</v>
      </c>
      <c r="B1319" s="3" t="str">
        <f t="shared" si="120"/>
        <v>关卡1314小怪</v>
      </c>
      <c r="C1319" s="3">
        <f>INDEX([3]关卡!$J$19:$J$2018,A1319)</f>
        <v>458</v>
      </c>
      <c r="D1319" s="3">
        <f>INDEX([3]关卡!$N$19:$N$2018,A1319)</f>
        <v>458</v>
      </c>
      <c r="E1319" s="3" t="s">
        <v>24</v>
      </c>
      <c r="F1319" s="3" t="s">
        <v>26</v>
      </c>
      <c r="G1319" s="3">
        <v>3</v>
      </c>
      <c r="H1319" s="3">
        <v>0</v>
      </c>
      <c r="I1319" s="3">
        <v>0</v>
      </c>
      <c r="J1319" s="4">
        <v>1</v>
      </c>
      <c r="K1319" s="4">
        <v>1</v>
      </c>
      <c r="L1319" s="4">
        <v>2</v>
      </c>
      <c r="M1319" s="3">
        <v>15</v>
      </c>
      <c r="N1319" s="3">
        <v>2</v>
      </c>
      <c r="O1319" s="3">
        <f>HLOOKUP(O$5,[1]非R能力!$B$8:$F$558,$C1319+1,0)</f>
        <v>1560067.6415700822</v>
      </c>
      <c r="P1319" s="3">
        <f>HLOOKUP(P$5,[1]非R能力!$B$8:$F$558,$C1319+1,0)</f>
        <v>221136.90604276929</v>
      </c>
      <c r="Q1319" s="3">
        <f>HLOOKUP(Q$5,[1]非R能力!$B$8:$F$558,$C1319+1,0)</f>
        <v>116630.37208137433</v>
      </c>
      <c r="R1319" s="3">
        <f>HLOOKUP(R$5,[1]非R能力!$B$8:$F$558,$C1319+1,0)</f>
        <v>35832.660345940334</v>
      </c>
      <c r="S1319" s="3">
        <f>HLOOKUP(S$5,[1]非R能力!$B$8:$F$558,$C1319+1,0)</f>
        <v>47205.645552361966</v>
      </c>
      <c r="T1319" s="3">
        <f>INDEX([1]非R能力!$H$9:$H$558,D1319)</f>
        <v>46075.239272707338</v>
      </c>
      <c r="U1319" s="3">
        <f>IF(E1319="小怪",0,IF(INDEX([1]非R能力!$FK$9:$FK$558,C1319)=0,0,10))</f>
        <v>0</v>
      </c>
      <c r="V1319" s="3">
        <f>IF(E1319="小怪",0,IF(INDEX([1]非R能力!$FH$9:$FH$558,C1319)=0,0,5000))</f>
        <v>0</v>
      </c>
      <c r="W1319" s="3">
        <f>HLOOKUP(W$5,[2]人物技能基础!$O$3:$Q$553,$C1319+1,0)</f>
        <v>3.637142857142857</v>
      </c>
      <c r="X1319" s="3">
        <f>HLOOKUP(X$5,[2]人物技能基础!$O$3:$Q$553,$C1319+1,0)</f>
        <v>2.0186428571428574</v>
      </c>
      <c r="Y1319" s="3">
        <f>HLOOKUP(Y$5,[2]人物技能基础!$O$3:$Q$553,$C1319+1,0)</f>
        <v>99.964285714285708</v>
      </c>
      <c r="Z1319" s="3">
        <f t="shared" si="121"/>
        <v>1182171</v>
      </c>
      <c r="AA1319" s="3">
        <f t="shared" si="122"/>
        <v>23326</v>
      </c>
      <c r="AB1319" s="3">
        <f t="shared" si="123"/>
        <v>0</v>
      </c>
      <c r="AC1319" s="3">
        <f t="shared" si="124"/>
        <v>47205</v>
      </c>
      <c r="AD1319" s="3">
        <f t="shared" si="125"/>
        <v>35832</v>
      </c>
    </row>
    <row r="1320" spans="1:30" x14ac:dyDescent="0.15">
      <c r="A1320" s="3">
        <v>1315</v>
      </c>
      <c r="B1320" s="3" t="str">
        <f t="shared" si="120"/>
        <v>关卡1315小怪</v>
      </c>
      <c r="C1320" s="3">
        <f>INDEX([3]关卡!$J$19:$J$2018,A1320)</f>
        <v>458</v>
      </c>
      <c r="D1320" s="3">
        <f>INDEX([3]关卡!$N$19:$N$2018,A1320)</f>
        <v>458</v>
      </c>
      <c r="E1320" s="3" t="s">
        <v>24</v>
      </c>
      <c r="F1320" s="3" t="s">
        <v>26</v>
      </c>
      <c r="G1320" s="3">
        <v>3</v>
      </c>
      <c r="H1320" s="3">
        <v>0</v>
      </c>
      <c r="I1320" s="3">
        <v>0</v>
      </c>
      <c r="J1320" s="4">
        <v>1</v>
      </c>
      <c r="K1320" s="4">
        <v>1</v>
      </c>
      <c r="L1320" s="4">
        <v>2</v>
      </c>
      <c r="M1320" s="3">
        <v>15</v>
      </c>
      <c r="N1320" s="3">
        <v>2</v>
      </c>
      <c r="O1320" s="3">
        <f>HLOOKUP(O$5,[1]非R能力!$B$8:$F$558,$C1320+1,0)</f>
        <v>1560067.6415700822</v>
      </c>
      <c r="P1320" s="3">
        <f>HLOOKUP(P$5,[1]非R能力!$B$8:$F$558,$C1320+1,0)</f>
        <v>221136.90604276929</v>
      </c>
      <c r="Q1320" s="3">
        <f>HLOOKUP(Q$5,[1]非R能力!$B$8:$F$558,$C1320+1,0)</f>
        <v>116630.37208137433</v>
      </c>
      <c r="R1320" s="3">
        <f>HLOOKUP(R$5,[1]非R能力!$B$8:$F$558,$C1320+1,0)</f>
        <v>35832.660345940334</v>
      </c>
      <c r="S1320" s="3">
        <f>HLOOKUP(S$5,[1]非R能力!$B$8:$F$558,$C1320+1,0)</f>
        <v>47205.645552361966</v>
      </c>
      <c r="T1320" s="3">
        <f>INDEX([1]非R能力!$H$9:$H$558,D1320)</f>
        <v>46075.239272707338</v>
      </c>
      <c r="U1320" s="3">
        <f>IF(E1320="小怪",0,IF(INDEX([1]非R能力!$FK$9:$FK$558,C1320)=0,0,10))</f>
        <v>0</v>
      </c>
      <c r="V1320" s="3">
        <f>IF(E1320="小怪",0,IF(INDEX([1]非R能力!$FH$9:$FH$558,C1320)=0,0,5000))</f>
        <v>0</v>
      </c>
      <c r="W1320" s="3">
        <f>HLOOKUP(W$5,[2]人物技能基础!$O$3:$Q$553,$C1320+1,0)</f>
        <v>3.637142857142857</v>
      </c>
      <c r="X1320" s="3">
        <f>HLOOKUP(X$5,[2]人物技能基础!$O$3:$Q$553,$C1320+1,0)</f>
        <v>2.0186428571428574</v>
      </c>
      <c r="Y1320" s="3">
        <f>HLOOKUP(Y$5,[2]人物技能基础!$O$3:$Q$553,$C1320+1,0)</f>
        <v>99.964285714285708</v>
      </c>
      <c r="Z1320" s="3">
        <f t="shared" si="121"/>
        <v>1182171</v>
      </c>
      <c r="AA1320" s="3">
        <f t="shared" si="122"/>
        <v>23326</v>
      </c>
      <c r="AB1320" s="3">
        <f t="shared" si="123"/>
        <v>0</v>
      </c>
      <c r="AC1320" s="3">
        <f t="shared" si="124"/>
        <v>47205</v>
      </c>
      <c r="AD1320" s="3">
        <f t="shared" si="125"/>
        <v>35832</v>
      </c>
    </row>
    <row r="1321" spans="1:30" x14ac:dyDescent="0.15">
      <c r="A1321" s="3">
        <v>1316</v>
      </c>
      <c r="B1321" s="3" t="str">
        <f t="shared" si="120"/>
        <v>关卡1316小怪</v>
      </c>
      <c r="C1321" s="3">
        <f>INDEX([3]关卡!$J$19:$J$2018,A1321)</f>
        <v>458</v>
      </c>
      <c r="D1321" s="3">
        <f>INDEX([3]关卡!$N$19:$N$2018,A1321)</f>
        <v>458</v>
      </c>
      <c r="E1321" s="3" t="s">
        <v>24</v>
      </c>
      <c r="F1321" s="3" t="s">
        <v>26</v>
      </c>
      <c r="G1321" s="3">
        <v>3</v>
      </c>
      <c r="H1321" s="3">
        <v>0</v>
      </c>
      <c r="I1321" s="3">
        <v>0</v>
      </c>
      <c r="J1321" s="4">
        <v>1</v>
      </c>
      <c r="K1321" s="4">
        <v>1</v>
      </c>
      <c r="L1321" s="4">
        <v>2</v>
      </c>
      <c r="M1321" s="3">
        <v>15</v>
      </c>
      <c r="N1321" s="3">
        <v>2</v>
      </c>
      <c r="O1321" s="3">
        <f>HLOOKUP(O$5,[1]非R能力!$B$8:$F$558,$C1321+1,0)</f>
        <v>1560067.6415700822</v>
      </c>
      <c r="P1321" s="3">
        <f>HLOOKUP(P$5,[1]非R能力!$B$8:$F$558,$C1321+1,0)</f>
        <v>221136.90604276929</v>
      </c>
      <c r="Q1321" s="3">
        <f>HLOOKUP(Q$5,[1]非R能力!$B$8:$F$558,$C1321+1,0)</f>
        <v>116630.37208137433</v>
      </c>
      <c r="R1321" s="3">
        <f>HLOOKUP(R$5,[1]非R能力!$B$8:$F$558,$C1321+1,0)</f>
        <v>35832.660345940334</v>
      </c>
      <c r="S1321" s="3">
        <f>HLOOKUP(S$5,[1]非R能力!$B$8:$F$558,$C1321+1,0)</f>
        <v>47205.645552361966</v>
      </c>
      <c r="T1321" s="3">
        <f>INDEX([1]非R能力!$H$9:$H$558,D1321)</f>
        <v>46075.239272707338</v>
      </c>
      <c r="U1321" s="3">
        <f>IF(E1321="小怪",0,IF(INDEX([1]非R能力!$FK$9:$FK$558,C1321)=0,0,10))</f>
        <v>0</v>
      </c>
      <c r="V1321" s="3">
        <f>IF(E1321="小怪",0,IF(INDEX([1]非R能力!$FH$9:$FH$558,C1321)=0,0,5000))</f>
        <v>0</v>
      </c>
      <c r="W1321" s="3">
        <f>HLOOKUP(W$5,[2]人物技能基础!$O$3:$Q$553,$C1321+1,0)</f>
        <v>3.637142857142857</v>
      </c>
      <c r="X1321" s="3">
        <f>HLOOKUP(X$5,[2]人物技能基础!$O$3:$Q$553,$C1321+1,0)</f>
        <v>2.0186428571428574</v>
      </c>
      <c r="Y1321" s="3">
        <f>HLOOKUP(Y$5,[2]人物技能基础!$O$3:$Q$553,$C1321+1,0)</f>
        <v>99.964285714285708</v>
      </c>
      <c r="Z1321" s="3">
        <f t="shared" si="121"/>
        <v>1182171</v>
      </c>
      <c r="AA1321" s="3">
        <f t="shared" si="122"/>
        <v>23326</v>
      </c>
      <c r="AB1321" s="3">
        <f t="shared" si="123"/>
        <v>0</v>
      </c>
      <c r="AC1321" s="3">
        <f t="shared" si="124"/>
        <v>47205</v>
      </c>
      <c r="AD1321" s="3">
        <f t="shared" si="125"/>
        <v>35832</v>
      </c>
    </row>
    <row r="1322" spans="1:30" x14ac:dyDescent="0.15">
      <c r="A1322" s="3">
        <v>1317</v>
      </c>
      <c r="B1322" s="3" t="str">
        <f t="shared" si="120"/>
        <v>关卡1317小怪</v>
      </c>
      <c r="C1322" s="3">
        <f>INDEX([3]关卡!$J$19:$J$2018,A1322)</f>
        <v>458</v>
      </c>
      <c r="D1322" s="3">
        <f>INDEX([3]关卡!$N$19:$N$2018,A1322)</f>
        <v>458</v>
      </c>
      <c r="E1322" s="3" t="s">
        <v>24</v>
      </c>
      <c r="F1322" s="3" t="s">
        <v>26</v>
      </c>
      <c r="G1322" s="3">
        <v>3</v>
      </c>
      <c r="H1322" s="3">
        <v>0</v>
      </c>
      <c r="I1322" s="3">
        <v>0</v>
      </c>
      <c r="J1322" s="4">
        <v>1</v>
      </c>
      <c r="K1322" s="4">
        <v>1</v>
      </c>
      <c r="L1322" s="4">
        <v>2</v>
      </c>
      <c r="M1322" s="3">
        <v>15</v>
      </c>
      <c r="N1322" s="3">
        <v>2</v>
      </c>
      <c r="O1322" s="3">
        <f>HLOOKUP(O$5,[1]非R能力!$B$8:$F$558,$C1322+1,0)</f>
        <v>1560067.6415700822</v>
      </c>
      <c r="P1322" s="3">
        <f>HLOOKUP(P$5,[1]非R能力!$B$8:$F$558,$C1322+1,0)</f>
        <v>221136.90604276929</v>
      </c>
      <c r="Q1322" s="3">
        <f>HLOOKUP(Q$5,[1]非R能力!$B$8:$F$558,$C1322+1,0)</f>
        <v>116630.37208137433</v>
      </c>
      <c r="R1322" s="3">
        <f>HLOOKUP(R$5,[1]非R能力!$B$8:$F$558,$C1322+1,0)</f>
        <v>35832.660345940334</v>
      </c>
      <c r="S1322" s="3">
        <f>HLOOKUP(S$5,[1]非R能力!$B$8:$F$558,$C1322+1,0)</f>
        <v>47205.645552361966</v>
      </c>
      <c r="T1322" s="3">
        <f>INDEX([1]非R能力!$H$9:$H$558,D1322)</f>
        <v>46075.239272707338</v>
      </c>
      <c r="U1322" s="3">
        <f>IF(E1322="小怪",0,IF(INDEX([1]非R能力!$FK$9:$FK$558,C1322)=0,0,10))</f>
        <v>0</v>
      </c>
      <c r="V1322" s="3">
        <f>IF(E1322="小怪",0,IF(INDEX([1]非R能力!$FH$9:$FH$558,C1322)=0,0,5000))</f>
        <v>0</v>
      </c>
      <c r="W1322" s="3">
        <f>HLOOKUP(W$5,[2]人物技能基础!$O$3:$Q$553,$C1322+1,0)</f>
        <v>3.637142857142857</v>
      </c>
      <c r="X1322" s="3">
        <f>HLOOKUP(X$5,[2]人物技能基础!$O$3:$Q$553,$C1322+1,0)</f>
        <v>2.0186428571428574</v>
      </c>
      <c r="Y1322" s="3">
        <f>HLOOKUP(Y$5,[2]人物技能基础!$O$3:$Q$553,$C1322+1,0)</f>
        <v>99.964285714285708</v>
      </c>
      <c r="Z1322" s="3">
        <f t="shared" si="121"/>
        <v>1182171</v>
      </c>
      <c r="AA1322" s="3">
        <f t="shared" si="122"/>
        <v>23326</v>
      </c>
      <c r="AB1322" s="3">
        <f t="shared" si="123"/>
        <v>0</v>
      </c>
      <c r="AC1322" s="3">
        <f t="shared" si="124"/>
        <v>47205</v>
      </c>
      <c r="AD1322" s="3">
        <f t="shared" si="125"/>
        <v>35832</v>
      </c>
    </row>
    <row r="1323" spans="1:30" x14ac:dyDescent="0.15">
      <c r="A1323" s="3">
        <v>1318</v>
      </c>
      <c r="B1323" s="3" t="str">
        <f t="shared" si="120"/>
        <v>关卡1318小怪</v>
      </c>
      <c r="C1323" s="3">
        <f>INDEX([3]关卡!$J$19:$J$2018,A1323)</f>
        <v>458</v>
      </c>
      <c r="D1323" s="3">
        <f>INDEX([3]关卡!$N$19:$N$2018,A1323)</f>
        <v>458</v>
      </c>
      <c r="E1323" s="3" t="s">
        <v>24</v>
      </c>
      <c r="F1323" s="3" t="s">
        <v>26</v>
      </c>
      <c r="G1323" s="3">
        <v>3</v>
      </c>
      <c r="H1323" s="3">
        <v>0</v>
      </c>
      <c r="I1323" s="3">
        <v>0</v>
      </c>
      <c r="J1323" s="4">
        <v>1</v>
      </c>
      <c r="K1323" s="4">
        <v>1</v>
      </c>
      <c r="L1323" s="4">
        <v>2</v>
      </c>
      <c r="M1323" s="3">
        <v>15</v>
      </c>
      <c r="N1323" s="3">
        <v>2</v>
      </c>
      <c r="O1323" s="3">
        <f>HLOOKUP(O$5,[1]非R能力!$B$8:$F$558,$C1323+1,0)</f>
        <v>1560067.6415700822</v>
      </c>
      <c r="P1323" s="3">
        <f>HLOOKUP(P$5,[1]非R能力!$B$8:$F$558,$C1323+1,0)</f>
        <v>221136.90604276929</v>
      </c>
      <c r="Q1323" s="3">
        <f>HLOOKUP(Q$5,[1]非R能力!$B$8:$F$558,$C1323+1,0)</f>
        <v>116630.37208137433</v>
      </c>
      <c r="R1323" s="3">
        <f>HLOOKUP(R$5,[1]非R能力!$B$8:$F$558,$C1323+1,0)</f>
        <v>35832.660345940334</v>
      </c>
      <c r="S1323" s="3">
        <f>HLOOKUP(S$5,[1]非R能力!$B$8:$F$558,$C1323+1,0)</f>
        <v>47205.645552361966</v>
      </c>
      <c r="T1323" s="3">
        <f>INDEX([1]非R能力!$H$9:$H$558,D1323)</f>
        <v>46075.239272707338</v>
      </c>
      <c r="U1323" s="3">
        <f>IF(E1323="小怪",0,IF(INDEX([1]非R能力!$FK$9:$FK$558,C1323)=0,0,10))</f>
        <v>0</v>
      </c>
      <c r="V1323" s="3">
        <f>IF(E1323="小怪",0,IF(INDEX([1]非R能力!$FH$9:$FH$558,C1323)=0,0,5000))</f>
        <v>0</v>
      </c>
      <c r="W1323" s="3">
        <f>HLOOKUP(W$5,[2]人物技能基础!$O$3:$Q$553,$C1323+1,0)</f>
        <v>3.637142857142857</v>
      </c>
      <c r="X1323" s="3">
        <f>HLOOKUP(X$5,[2]人物技能基础!$O$3:$Q$553,$C1323+1,0)</f>
        <v>2.0186428571428574</v>
      </c>
      <c r="Y1323" s="3">
        <f>HLOOKUP(Y$5,[2]人物技能基础!$O$3:$Q$553,$C1323+1,0)</f>
        <v>99.964285714285708</v>
      </c>
      <c r="Z1323" s="3">
        <f t="shared" si="121"/>
        <v>1182171</v>
      </c>
      <c r="AA1323" s="3">
        <f t="shared" si="122"/>
        <v>23326</v>
      </c>
      <c r="AB1323" s="3">
        <f t="shared" si="123"/>
        <v>0</v>
      </c>
      <c r="AC1323" s="3">
        <f t="shared" si="124"/>
        <v>47205</v>
      </c>
      <c r="AD1323" s="3">
        <f t="shared" si="125"/>
        <v>35832</v>
      </c>
    </row>
    <row r="1324" spans="1:30" x14ac:dyDescent="0.15">
      <c r="A1324" s="3">
        <v>1319</v>
      </c>
      <c r="B1324" s="3" t="str">
        <f t="shared" si="120"/>
        <v>关卡1319小怪</v>
      </c>
      <c r="C1324" s="3">
        <f>INDEX([3]关卡!$J$19:$J$2018,A1324)</f>
        <v>459</v>
      </c>
      <c r="D1324" s="3">
        <f>INDEX([3]关卡!$N$19:$N$2018,A1324)</f>
        <v>459</v>
      </c>
      <c r="E1324" s="3" t="s">
        <v>24</v>
      </c>
      <c r="F1324" s="3" t="s">
        <v>26</v>
      </c>
      <c r="G1324" s="3">
        <v>3</v>
      </c>
      <c r="H1324" s="3">
        <v>0</v>
      </c>
      <c r="I1324" s="3">
        <v>0</v>
      </c>
      <c r="J1324" s="4">
        <v>1</v>
      </c>
      <c r="K1324" s="4">
        <v>1</v>
      </c>
      <c r="L1324" s="4">
        <v>2</v>
      </c>
      <c r="M1324" s="3">
        <v>15</v>
      </c>
      <c r="N1324" s="3">
        <v>2</v>
      </c>
      <c r="O1324" s="3">
        <f>HLOOKUP(O$5,[1]非R能力!$B$8:$F$558,$C1324+1,0)</f>
        <v>1565543.2235029435</v>
      </c>
      <c r="P1324" s="3">
        <f>HLOOKUP(P$5,[1]非R能力!$B$8:$F$558,$C1324+1,0)</f>
        <v>221921.17394717433</v>
      </c>
      <c r="Q1324" s="3">
        <f>HLOOKUP(Q$5,[1]非R能力!$B$8:$F$558,$C1324+1,0)</f>
        <v>116914.7091683412</v>
      </c>
      <c r="R1324" s="3">
        <f>HLOOKUP(R$5,[1]非R能力!$B$8:$F$558,$C1324+1,0)</f>
        <v>35926.798303199525</v>
      </c>
      <c r="S1324" s="3">
        <f>HLOOKUP(S$5,[1]非R能力!$B$8:$F$558,$C1324+1,0)</f>
        <v>47310.415352614</v>
      </c>
      <c r="T1324" s="3">
        <f>INDEX([1]非R能力!$H$9:$H$558,D1324)</f>
        <v>46327.403807705348</v>
      </c>
      <c r="U1324" s="3">
        <f>IF(E1324="小怪",0,IF(INDEX([1]非R能力!$FK$9:$FK$558,C1324)=0,0,10))</f>
        <v>0</v>
      </c>
      <c r="V1324" s="3">
        <f>IF(E1324="小怪",0,IF(INDEX([1]非R能力!$FH$9:$FH$558,C1324)=0,0,5000))</f>
        <v>0</v>
      </c>
      <c r="W1324" s="3">
        <f>HLOOKUP(W$5,[2]人物技能基础!$O$3:$Q$553,$C1324+1,0)</f>
        <v>3.637142857142857</v>
      </c>
      <c r="X1324" s="3">
        <f>HLOOKUP(X$5,[2]人物技能基础!$O$3:$Q$553,$C1324+1,0)</f>
        <v>2.0186428571428574</v>
      </c>
      <c r="Y1324" s="3">
        <f>HLOOKUP(Y$5,[2]人物技能基础!$O$3:$Q$553,$C1324+1,0)</f>
        <v>99.964285714285708</v>
      </c>
      <c r="Z1324" s="3">
        <f t="shared" si="121"/>
        <v>1186576</v>
      </c>
      <c r="AA1324" s="3">
        <f t="shared" si="122"/>
        <v>23382</v>
      </c>
      <c r="AB1324" s="3">
        <f t="shared" si="123"/>
        <v>0</v>
      </c>
      <c r="AC1324" s="3">
        <f t="shared" si="124"/>
        <v>47310</v>
      </c>
      <c r="AD1324" s="3">
        <f t="shared" si="125"/>
        <v>35926</v>
      </c>
    </row>
    <row r="1325" spans="1:30" x14ac:dyDescent="0.15">
      <c r="A1325" s="3">
        <v>1320</v>
      </c>
      <c r="B1325" s="3" t="str">
        <f t="shared" si="120"/>
        <v>关卡1320小怪</v>
      </c>
      <c r="C1325" s="3">
        <f>INDEX([3]关卡!$J$19:$J$2018,A1325)</f>
        <v>459</v>
      </c>
      <c r="D1325" s="3">
        <f>INDEX([3]关卡!$N$19:$N$2018,A1325)</f>
        <v>459</v>
      </c>
      <c r="E1325" s="3" t="s">
        <v>24</v>
      </c>
      <c r="F1325" s="3" t="s">
        <v>26</v>
      </c>
      <c r="G1325" s="3">
        <v>3</v>
      </c>
      <c r="H1325" s="3">
        <v>0</v>
      </c>
      <c r="I1325" s="3">
        <v>0</v>
      </c>
      <c r="J1325" s="4">
        <v>1</v>
      </c>
      <c r="K1325" s="4">
        <v>1</v>
      </c>
      <c r="L1325" s="4">
        <v>2</v>
      </c>
      <c r="M1325" s="3">
        <v>15</v>
      </c>
      <c r="N1325" s="3">
        <v>2</v>
      </c>
      <c r="O1325" s="3">
        <f>HLOOKUP(O$5,[1]非R能力!$B$8:$F$558,$C1325+1,0)</f>
        <v>1565543.2235029435</v>
      </c>
      <c r="P1325" s="3">
        <f>HLOOKUP(P$5,[1]非R能力!$B$8:$F$558,$C1325+1,0)</f>
        <v>221921.17394717433</v>
      </c>
      <c r="Q1325" s="3">
        <f>HLOOKUP(Q$5,[1]非R能力!$B$8:$F$558,$C1325+1,0)</f>
        <v>116914.7091683412</v>
      </c>
      <c r="R1325" s="3">
        <f>HLOOKUP(R$5,[1]非R能力!$B$8:$F$558,$C1325+1,0)</f>
        <v>35926.798303199525</v>
      </c>
      <c r="S1325" s="3">
        <f>HLOOKUP(S$5,[1]非R能力!$B$8:$F$558,$C1325+1,0)</f>
        <v>47310.415352614</v>
      </c>
      <c r="T1325" s="3">
        <f>INDEX([1]非R能力!$H$9:$H$558,D1325)</f>
        <v>46327.403807705348</v>
      </c>
      <c r="U1325" s="3">
        <f>IF(E1325="小怪",0,IF(INDEX([1]非R能力!$FK$9:$FK$558,C1325)=0,0,10))</f>
        <v>0</v>
      </c>
      <c r="V1325" s="3">
        <f>IF(E1325="小怪",0,IF(INDEX([1]非R能力!$FH$9:$FH$558,C1325)=0,0,5000))</f>
        <v>0</v>
      </c>
      <c r="W1325" s="3">
        <f>HLOOKUP(W$5,[2]人物技能基础!$O$3:$Q$553,$C1325+1,0)</f>
        <v>3.637142857142857</v>
      </c>
      <c r="X1325" s="3">
        <f>HLOOKUP(X$5,[2]人物技能基础!$O$3:$Q$553,$C1325+1,0)</f>
        <v>2.0186428571428574</v>
      </c>
      <c r="Y1325" s="3">
        <f>HLOOKUP(Y$5,[2]人物技能基础!$O$3:$Q$553,$C1325+1,0)</f>
        <v>99.964285714285708</v>
      </c>
      <c r="Z1325" s="3">
        <f t="shared" si="121"/>
        <v>1186576</v>
      </c>
      <c r="AA1325" s="3">
        <f t="shared" si="122"/>
        <v>23382</v>
      </c>
      <c r="AB1325" s="3">
        <f t="shared" si="123"/>
        <v>0</v>
      </c>
      <c r="AC1325" s="3">
        <f t="shared" si="124"/>
        <v>47310</v>
      </c>
      <c r="AD1325" s="3">
        <f t="shared" si="125"/>
        <v>35926</v>
      </c>
    </row>
    <row r="1326" spans="1:30" x14ac:dyDescent="0.15">
      <c r="A1326" s="3">
        <v>1321</v>
      </c>
      <c r="B1326" s="3" t="str">
        <f t="shared" si="120"/>
        <v>关卡1321小怪</v>
      </c>
      <c r="C1326" s="3">
        <f>INDEX([3]关卡!$J$19:$J$2018,A1326)</f>
        <v>459</v>
      </c>
      <c r="D1326" s="3">
        <f>INDEX([3]关卡!$N$19:$N$2018,A1326)</f>
        <v>459</v>
      </c>
      <c r="E1326" s="3" t="s">
        <v>24</v>
      </c>
      <c r="F1326" s="3" t="s">
        <v>26</v>
      </c>
      <c r="G1326" s="3">
        <v>3</v>
      </c>
      <c r="H1326" s="3">
        <v>0</v>
      </c>
      <c r="I1326" s="3">
        <v>0</v>
      </c>
      <c r="J1326" s="4">
        <v>1</v>
      </c>
      <c r="K1326" s="4">
        <v>1</v>
      </c>
      <c r="L1326" s="4">
        <v>2</v>
      </c>
      <c r="M1326" s="3">
        <v>15</v>
      </c>
      <c r="N1326" s="3">
        <v>2</v>
      </c>
      <c r="O1326" s="3">
        <f>HLOOKUP(O$5,[1]非R能力!$B$8:$F$558,$C1326+1,0)</f>
        <v>1565543.2235029435</v>
      </c>
      <c r="P1326" s="3">
        <f>HLOOKUP(P$5,[1]非R能力!$B$8:$F$558,$C1326+1,0)</f>
        <v>221921.17394717433</v>
      </c>
      <c r="Q1326" s="3">
        <f>HLOOKUP(Q$5,[1]非R能力!$B$8:$F$558,$C1326+1,0)</f>
        <v>116914.7091683412</v>
      </c>
      <c r="R1326" s="3">
        <f>HLOOKUP(R$5,[1]非R能力!$B$8:$F$558,$C1326+1,0)</f>
        <v>35926.798303199525</v>
      </c>
      <c r="S1326" s="3">
        <f>HLOOKUP(S$5,[1]非R能力!$B$8:$F$558,$C1326+1,0)</f>
        <v>47310.415352614</v>
      </c>
      <c r="T1326" s="3">
        <f>INDEX([1]非R能力!$H$9:$H$558,D1326)</f>
        <v>46327.403807705348</v>
      </c>
      <c r="U1326" s="3">
        <f>IF(E1326="小怪",0,IF(INDEX([1]非R能力!$FK$9:$FK$558,C1326)=0,0,10))</f>
        <v>0</v>
      </c>
      <c r="V1326" s="3">
        <f>IF(E1326="小怪",0,IF(INDEX([1]非R能力!$FH$9:$FH$558,C1326)=0,0,5000))</f>
        <v>0</v>
      </c>
      <c r="W1326" s="3">
        <f>HLOOKUP(W$5,[2]人物技能基础!$O$3:$Q$553,$C1326+1,0)</f>
        <v>3.637142857142857</v>
      </c>
      <c r="X1326" s="3">
        <f>HLOOKUP(X$5,[2]人物技能基础!$O$3:$Q$553,$C1326+1,0)</f>
        <v>2.0186428571428574</v>
      </c>
      <c r="Y1326" s="3">
        <f>HLOOKUP(Y$5,[2]人物技能基础!$O$3:$Q$553,$C1326+1,0)</f>
        <v>99.964285714285708</v>
      </c>
      <c r="Z1326" s="3">
        <f t="shared" si="121"/>
        <v>1186576</v>
      </c>
      <c r="AA1326" s="3">
        <f t="shared" si="122"/>
        <v>23382</v>
      </c>
      <c r="AB1326" s="3">
        <f t="shared" si="123"/>
        <v>0</v>
      </c>
      <c r="AC1326" s="3">
        <f t="shared" si="124"/>
        <v>47310</v>
      </c>
      <c r="AD1326" s="3">
        <f t="shared" si="125"/>
        <v>35926</v>
      </c>
    </row>
    <row r="1327" spans="1:30" x14ac:dyDescent="0.15">
      <c r="A1327" s="3">
        <v>1322</v>
      </c>
      <c r="B1327" s="3" t="str">
        <f t="shared" si="120"/>
        <v>关卡1322小怪</v>
      </c>
      <c r="C1327" s="3">
        <f>INDEX([3]关卡!$J$19:$J$2018,A1327)</f>
        <v>459</v>
      </c>
      <c r="D1327" s="3">
        <f>INDEX([3]关卡!$N$19:$N$2018,A1327)</f>
        <v>459</v>
      </c>
      <c r="E1327" s="3" t="s">
        <v>24</v>
      </c>
      <c r="F1327" s="3" t="s">
        <v>26</v>
      </c>
      <c r="G1327" s="3">
        <v>3</v>
      </c>
      <c r="H1327" s="3">
        <v>0</v>
      </c>
      <c r="I1327" s="3">
        <v>0</v>
      </c>
      <c r="J1327" s="4">
        <v>1</v>
      </c>
      <c r="K1327" s="4">
        <v>1</v>
      </c>
      <c r="L1327" s="4">
        <v>2</v>
      </c>
      <c r="M1327" s="3">
        <v>15</v>
      </c>
      <c r="N1327" s="3">
        <v>2</v>
      </c>
      <c r="O1327" s="3">
        <f>HLOOKUP(O$5,[1]非R能力!$B$8:$F$558,$C1327+1,0)</f>
        <v>1565543.2235029435</v>
      </c>
      <c r="P1327" s="3">
        <f>HLOOKUP(P$5,[1]非R能力!$B$8:$F$558,$C1327+1,0)</f>
        <v>221921.17394717433</v>
      </c>
      <c r="Q1327" s="3">
        <f>HLOOKUP(Q$5,[1]非R能力!$B$8:$F$558,$C1327+1,0)</f>
        <v>116914.7091683412</v>
      </c>
      <c r="R1327" s="3">
        <f>HLOOKUP(R$5,[1]非R能力!$B$8:$F$558,$C1327+1,0)</f>
        <v>35926.798303199525</v>
      </c>
      <c r="S1327" s="3">
        <f>HLOOKUP(S$5,[1]非R能力!$B$8:$F$558,$C1327+1,0)</f>
        <v>47310.415352614</v>
      </c>
      <c r="T1327" s="3">
        <f>INDEX([1]非R能力!$H$9:$H$558,D1327)</f>
        <v>46327.403807705348</v>
      </c>
      <c r="U1327" s="3">
        <f>IF(E1327="小怪",0,IF(INDEX([1]非R能力!$FK$9:$FK$558,C1327)=0,0,10))</f>
        <v>0</v>
      </c>
      <c r="V1327" s="3">
        <f>IF(E1327="小怪",0,IF(INDEX([1]非R能力!$FH$9:$FH$558,C1327)=0,0,5000))</f>
        <v>0</v>
      </c>
      <c r="W1327" s="3">
        <f>HLOOKUP(W$5,[2]人物技能基础!$O$3:$Q$553,$C1327+1,0)</f>
        <v>3.637142857142857</v>
      </c>
      <c r="X1327" s="3">
        <f>HLOOKUP(X$5,[2]人物技能基础!$O$3:$Q$553,$C1327+1,0)</f>
        <v>2.0186428571428574</v>
      </c>
      <c r="Y1327" s="3">
        <f>HLOOKUP(Y$5,[2]人物技能基础!$O$3:$Q$553,$C1327+1,0)</f>
        <v>99.964285714285708</v>
      </c>
      <c r="Z1327" s="3">
        <f t="shared" si="121"/>
        <v>1186576</v>
      </c>
      <c r="AA1327" s="3">
        <f t="shared" si="122"/>
        <v>23382</v>
      </c>
      <c r="AB1327" s="3">
        <f t="shared" si="123"/>
        <v>0</v>
      </c>
      <c r="AC1327" s="3">
        <f t="shared" si="124"/>
        <v>47310</v>
      </c>
      <c r="AD1327" s="3">
        <f t="shared" si="125"/>
        <v>35926</v>
      </c>
    </row>
    <row r="1328" spans="1:30" x14ac:dyDescent="0.15">
      <c r="A1328" s="3">
        <v>1323</v>
      </c>
      <c r="B1328" s="3" t="str">
        <f t="shared" si="120"/>
        <v>关卡1323小怪</v>
      </c>
      <c r="C1328" s="3">
        <f>INDEX([3]关卡!$J$19:$J$2018,A1328)</f>
        <v>459</v>
      </c>
      <c r="D1328" s="3">
        <f>INDEX([3]关卡!$N$19:$N$2018,A1328)</f>
        <v>459</v>
      </c>
      <c r="E1328" s="3" t="s">
        <v>24</v>
      </c>
      <c r="F1328" s="3" t="s">
        <v>26</v>
      </c>
      <c r="G1328" s="3">
        <v>3</v>
      </c>
      <c r="H1328" s="3">
        <v>0</v>
      </c>
      <c r="I1328" s="3">
        <v>0</v>
      </c>
      <c r="J1328" s="4">
        <v>1</v>
      </c>
      <c r="K1328" s="4">
        <v>1</v>
      </c>
      <c r="L1328" s="4">
        <v>2</v>
      </c>
      <c r="M1328" s="3">
        <v>15</v>
      </c>
      <c r="N1328" s="3">
        <v>2</v>
      </c>
      <c r="O1328" s="3">
        <f>HLOOKUP(O$5,[1]非R能力!$B$8:$F$558,$C1328+1,0)</f>
        <v>1565543.2235029435</v>
      </c>
      <c r="P1328" s="3">
        <f>HLOOKUP(P$5,[1]非R能力!$B$8:$F$558,$C1328+1,0)</f>
        <v>221921.17394717433</v>
      </c>
      <c r="Q1328" s="3">
        <f>HLOOKUP(Q$5,[1]非R能力!$B$8:$F$558,$C1328+1,0)</f>
        <v>116914.7091683412</v>
      </c>
      <c r="R1328" s="3">
        <f>HLOOKUP(R$5,[1]非R能力!$B$8:$F$558,$C1328+1,0)</f>
        <v>35926.798303199525</v>
      </c>
      <c r="S1328" s="3">
        <f>HLOOKUP(S$5,[1]非R能力!$B$8:$F$558,$C1328+1,0)</f>
        <v>47310.415352614</v>
      </c>
      <c r="T1328" s="3">
        <f>INDEX([1]非R能力!$H$9:$H$558,D1328)</f>
        <v>46327.403807705348</v>
      </c>
      <c r="U1328" s="3">
        <f>IF(E1328="小怪",0,IF(INDEX([1]非R能力!$FK$9:$FK$558,C1328)=0,0,10))</f>
        <v>0</v>
      </c>
      <c r="V1328" s="3">
        <f>IF(E1328="小怪",0,IF(INDEX([1]非R能力!$FH$9:$FH$558,C1328)=0,0,5000))</f>
        <v>0</v>
      </c>
      <c r="W1328" s="3">
        <f>HLOOKUP(W$5,[2]人物技能基础!$O$3:$Q$553,$C1328+1,0)</f>
        <v>3.637142857142857</v>
      </c>
      <c r="X1328" s="3">
        <f>HLOOKUP(X$5,[2]人物技能基础!$O$3:$Q$553,$C1328+1,0)</f>
        <v>2.0186428571428574</v>
      </c>
      <c r="Y1328" s="3">
        <f>HLOOKUP(Y$5,[2]人物技能基础!$O$3:$Q$553,$C1328+1,0)</f>
        <v>99.964285714285708</v>
      </c>
      <c r="Z1328" s="3">
        <f t="shared" si="121"/>
        <v>1186576</v>
      </c>
      <c r="AA1328" s="3">
        <f t="shared" si="122"/>
        <v>23382</v>
      </c>
      <c r="AB1328" s="3">
        <f t="shared" si="123"/>
        <v>0</v>
      </c>
      <c r="AC1328" s="3">
        <f t="shared" si="124"/>
        <v>47310</v>
      </c>
      <c r="AD1328" s="3">
        <f t="shared" si="125"/>
        <v>35926</v>
      </c>
    </row>
    <row r="1329" spans="1:30" x14ac:dyDescent="0.15">
      <c r="A1329" s="3">
        <v>1324</v>
      </c>
      <c r="B1329" s="3" t="str">
        <f t="shared" si="120"/>
        <v>关卡1324小怪</v>
      </c>
      <c r="C1329" s="3">
        <f>INDEX([3]关卡!$J$19:$J$2018,A1329)</f>
        <v>459</v>
      </c>
      <c r="D1329" s="3">
        <f>INDEX([3]关卡!$N$19:$N$2018,A1329)</f>
        <v>459</v>
      </c>
      <c r="E1329" s="3" t="s">
        <v>24</v>
      </c>
      <c r="F1329" s="3" t="s">
        <v>26</v>
      </c>
      <c r="G1329" s="3">
        <v>3</v>
      </c>
      <c r="H1329" s="3">
        <v>0</v>
      </c>
      <c r="I1329" s="3">
        <v>0</v>
      </c>
      <c r="J1329" s="4">
        <v>1</v>
      </c>
      <c r="K1329" s="4">
        <v>1</v>
      </c>
      <c r="L1329" s="4">
        <v>2</v>
      </c>
      <c r="M1329" s="3">
        <v>15</v>
      </c>
      <c r="N1329" s="3">
        <v>2</v>
      </c>
      <c r="O1329" s="3">
        <f>HLOOKUP(O$5,[1]非R能力!$B$8:$F$558,$C1329+1,0)</f>
        <v>1565543.2235029435</v>
      </c>
      <c r="P1329" s="3">
        <f>HLOOKUP(P$5,[1]非R能力!$B$8:$F$558,$C1329+1,0)</f>
        <v>221921.17394717433</v>
      </c>
      <c r="Q1329" s="3">
        <f>HLOOKUP(Q$5,[1]非R能力!$B$8:$F$558,$C1329+1,0)</f>
        <v>116914.7091683412</v>
      </c>
      <c r="R1329" s="3">
        <f>HLOOKUP(R$5,[1]非R能力!$B$8:$F$558,$C1329+1,0)</f>
        <v>35926.798303199525</v>
      </c>
      <c r="S1329" s="3">
        <f>HLOOKUP(S$5,[1]非R能力!$B$8:$F$558,$C1329+1,0)</f>
        <v>47310.415352614</v>
      </c>
      <c r="T1329" s="3">
        <f>INDEX([1]非R能力!$H$9:$H$558,D1329)</f>
        <v>46327.403807705348</v>
      </c>
      <c r="U1329" s="3">
        <f>IF(E1329="小怪",0,IF(INDEX([1]非R能力!$FK$9:$FK$558,C1329)=0,0,10))</f>
        <v>0</v>
      </c>
      <c r="V1329" s="3">
        <f>IF(E1329="小怪",0,IF(INDEX([1]非R能力!$FH$9:$FH$558,C1329)=0,0,5000))</f>
        <v>0</v>
      </c>
      <c r="W1329" s="3">
        <f>HLOOKUP(W$5,[2]人物技能基础!$O$3:$Q$553,$C1329+1,0)</f>
        <v>3.637142857142857</v>
      </c>
      <c r="X1329" s="3">
        <f>HLOOKUP(X$5,[2]人物技能基础!$O$3:$Q$553,$C1329+1,0)</f>
        <v>2.0186428571428574</v>
      </c>
      <c r="Y1329" s="3">
        <f>HLOOKUP(Y$5,[2]人物技能基础!$O$3:$Q$553,$C1329+1,0)</f>
        <v>99.964285714285708</v>
      </c>
      <c r="Z1329" s="3">
        <f t="shared" si="121"/>
        <v>1186576</v>
      </c>
      <c r="AA1329" s="3">
        <f t="shared" si="122"/>
        <v>23382</v>
      </c>
      <c r="AB1329" s="3">
        <f t="shared" si="123"/>
        <v>0</v>
      </c>
      <c r="AC1329" s="3">
        <f t="shared" si="124"/>
        <v>47310</v>
      </c>
      <c r="AD1329" s="3">
        <f t="shared" si="125"/>
        <v>35926</v>
      </c>
    </row>
    <row r="1330" spans="1:30" x14ac:dyDescent="0.15">
      <c r="A1330" s="3">
        <v>1325</v>
      </c>
      <c r="B1330" s="3" t="str">
        <f t="shared" si="120"/>
        <v>关卡1325小怪</v>
      </c>
      <c r="C1330" s="3">
        <f>INDEX([3]关卡!$J$19:$J$2018,A1330)</f>
        <v>460</v>
      </c>
      <c r="D1330" s="3">
        <f>INDEX([3]关卡!$N$19:$N$2018,A1330)</f>
        <v>460</v>
      </c>
      <c r="E1330" s="3" t="s">
        <v>24</v>
      </c>
      <c r="F1330" s="3" t="s">
        <v>26</v>
      </c>
      <c r="G1330" s="3">
        <v>3</v>
      </c>
      <c r="H1330" s="3">
        <v>0</v>
      </c>
      <c r="I1330" s="3">
        <v>0</v>
      </c>
      <c r="J1330" s="4">
        <v>1</v>
      </c>
      <c r="K1330" s="4">
        <v>1</v>
      </c>
      <c r="L1330" s="4">
        <v>2</v>
      </c>
      <c r="M1330" s="3">
        <v>15</v>
      </c>
      <c r="N1330" s="3">
        <v>2</v>
      </c>
      <c r="O1330" s="3">
        <f>HLOOKUP(O$5,[1]非R能力!$B$8:$F$558,$C1330+1,0)</f>
        <v>1578099.1399075557</v>
      </c>
      <c r="P1330" s="3">
        <f>HLOOKUP(P$5,[1]非R能力!$B$8:$F$558,$C1330+1,0)</f>
        <v>223985.7928136093</v>
      </c>
      <c r="Q1330" s="3">
        <f>HLOOKUP(Q$5,[1]非R能力!$B$8:$F$558,$C1330+1,0)</f>
        <v>117841.10694604245</v>
      </c>
      <c r="R1330" s="3">
        <f>HLOOKUP(R$5,[1]非R能力!$B$8:$F$558,$C1330+1,0)</f>
        <v>36228.830404881621</v>
      </c>
      <c r="S1330" s="3">
        <f>HLOOKUP(S$5,[1]非R能力!$B$8:$F$558,$C1330+1,0)</f>
        <v>47825.976631984246</v>
      </c>
      <c r="T1330" s="3">
        <f>INDEX([1]非R能力!$H$9:$H$558,D1330)</f>
        <v>46580.67071921318</v>
      </c>
      <c r="U1330" s="3">
        <f>IF(E1330="小怪",0,IF(INDEX([1]非R能力!$FK$9:$FK$558,C1330)=0,0,10))</f>
        <v>0</v>
      </c>
      <c r="V1330" s="3">
        <f>IF(E1330="小怪",0,IF(INDEX([1]非R能力!$FH$9:$FH$558,C1330)=0,0,5000))</f>
        <v>0</v>
      </c>
      <c r="W1330" s="3">
        <f>HLOOKUP(W$5,[2]人物技能基础!$O$3:$Q$553,$C1330+1,0)</f>
        <v>3.637142857142857</v>
      </c>
      <c r="X1330" s="3">
        <f>HLOOKUP(X$5,[2]人物技能基础!$O$3:$Q$553,$C1330+1,0)</f>
        <v>2.0186428571428574</v>
      </c>
      <c r="Y1330" s="3">
        <f>HLOOKUP(Y$5,[2]人物技能基础!$O$3:$Q$553,$C1330+1,0)</f>
        <v>99.964285714285708</v>
      </c>
      <c r="Z1330" s="3">
        <f t="shared" si="121"/>
        <v>1197187</v>
      </c>
      <c r="AA1330" s="3">
        <f t="shared" si="122"/>
        <v>23568</v>
      </c>
      <c r="AB1330" s="3">
        <f t="shared" si="123"/>
        <v>0</v>
      </c>
      <c r="AC1330" s="3">
        <f t="shared" si="124"/>
        <v>47825</v>
      </c>
      <c r="AD1330" s="3">
        <f t="shared" si="125"/>
        <v>36228</v>
      </c>
    </row>
    <row r="1331" spans="1:30" x14ac:dyDescent="0.15">
      <c r="A1331" s="3">
        <v>1326</v>
      </c>
      <c r="B1331" s="3" t="str">
        <f t="shared" si="120"/>
        <v>关卡1326小怪</v>
      </c>
      <c r="C1331" s="3">
        <f>INDEX([3]关卡!$J$19:$J$2018,A1331)</f>
        <v>460</v>
      </c>
      <c r="D1331" s="3">
        <f>INDEX([3]关卡!$N$19:$N$2018,A1331)</f>
        <v>460</v>
      </c>
      <c r="E1331" s="3" t="s">
        <v>24</v>
      </c>
      <c r="F1331" s="3" t="s">
        <v>26</v>
      </c>
      <c r="G1331" s="3">
        <v>3</v>
      </c>
      <c r="H1331" s="3">
        <v>0</v>
      </c>
      <c r="I1331" s="3">
        <v>0</v>
      </c>
      <c r="J1331" s="4">
        <v>1</v>
      </c>
      <c r="K1331" s="4">
        <v>1</v>
      </c>
      <c r="L1331" s="4">
        <v>2</v>
      </c>
      <c r="M1331" s="3">
        <v>15</v>
      </c>
      <c r="N1331" s="3">
        <v>2</v>
      </c>
      <c r="O1331" s="3">
        <f>HLOOKUP(O$5,[1]非R能力!$B$8:$F$558,$C1331+1,0)</f>
        <v>1578099.1399075557</v>
      </c>
      <c r="P1331" s="3">
        <f>HLOOKUP(P$5,[1]非R能力!$B$8:$F$558,$C1331+1,0)</f>
        <v>223985.7928136093</v>
      </c>
      <c r="Q1331" s="3">
        <f>HLOOKUP(Q$5,[1]非R能力!$B$8:$F$558,$C1331+1,0)</f>
        <v>117841.10694604245</v>
      </c>
      <c r="R1331" s="3">
        <f>HLOOKUP(R$5,[1]非R能力!$B$8:$F$558,$C1331+1,0)</f>
        <v>36228.830404881621</v>
      </c>
      <c r="S1331" s="3">
        <f>HLOOKUP(S$5,[1]非R能力!$B$8:$F$558,$C1331+1,0)</f>
        <v>47825.976631984246</v>
      </c>
      <c r="T1331" s="3">
        <f>INDEX([1]非R能力!$H$9:$H$558,D1331)</f>
        <v>46580.67071921318</v>
      </c>
      <c r="U1331" s="3">
        <f>IF(E1331="小怪",0,IF(INDEX([1]非R能力!$FK$9:$FK$558,C1331)=0,0,10))</f>
        <v>0</v>
      </c>
      <c r="V1331" s="3">
        <f>IF(E1331="小怪",0,IF(INDEX([1]非R能力!$FH$9:$FH$558,C1331)=0,0,5000))</f>
        <v>0</v>
      </c>
      <c r="W1331" s="3">
        <f>HLOOKUP(W$5,[2]人物技能基础!$O$3:$Q$553,$C1331+1,0)</f>
        <v>3.637142857142857</v>
      </c>
      <c r="X1331" s="3">
        <f>HLOOKUP(X$5,[2]人物技能基础!$O$3:$Q$553,$C1331+1,0)</f>
        <v>2.0186428571428574</v>
      </c>
      <c r="Y1331" s="3">
        <f>HLOOKUP(Y$5,[2]人物技能基础!$O$3:$Q$553,$C1331+1,0)</f>
        <v>99.964285714285708</v>
      </c>
      <c r="Z1331" s="3">
        <f t="shared" si="121"/>
        <v>1197187</v>
      </c>
      <c r="AA1331" s="3">
        <f t="shared" si="122"/>
        <v>23568</v>
      </c>
      <c r="AB1331" s="3">
        <f t="shared" si="123"/>
        <v>0</v>
      </c>
      <c r="AC1331" s="3">
        <f t="shared" si="124"/>
        <v>47825</v>
      </c>
      <c r="AD1331" s="3">
        <f t="shared" si="125"/>
        <v>36228</v>
      </c>
    </row>
    <row r="1332" spans="1:30" x14ac:dyDescent="0.15">
      <c r="A1332" s="3">
        <v>1327</v>
      </c>
      <c r="B1332" s="3" t="str">
        <f t="shared" si="120"/>
        <v>关卡1327小怪</v>
      </c>
      <c r="C1332" s="3">
        <f>INDEX([3]关卡!$J$19:$J$2018,A1332)</f>
        <v>460</v>
      </c>
      <c r="D1332" s="3">
        <f>INDEX([3]关卡!$N$19:$N$2018,A1332)</f>
        <v>460</v>
      </c>
      <c r="E1332" s="3" t="s">
        <v>24</v>
      </c>
      <c r="F1332" s="3" t="s">
        <v>26</v>
      </c>
      <c r="G1332" s="3">
        <v>3</v>
      </c>
      <c r="H1332" s="3">
        <v>0</v>
      </c>
      <c r="I1332" s="3">
        <v>0</v>
      </c>
      <c r="J1332" s="4">
        <v>1</v>
      </c>
      <c r="K1332" s="4">
        <v>1</v>
      </c>
      <c r="L1332" s="4">
        <v>2</v>
      </c>
      <c r="M1332" s="3">
        <v>15</v>
      </c>
      <c r="N1332" s="3">
        <v>2</v>
      </c>
      <c r="O1332" s="3">
        <f>HLOOKUP(O$5,[1]非R能力!$B$8:$F$558,$C1332+1,0)</f>
        <v>1578099.1399075557</v>
      </c>
      <c r="P1332" s="3">
        <f>HLOOKUP(P$5,[1]非R能力!$B$8:$F$558,$C1332+1,0)</f>
        <v>223985.7928136093</v>
      </c>
      <c r="Q1332" s="3">
        <f>HLOOKUP(Q$5,[1]非R能力!$B$8:$F$558,$C1332+1,0)</f>
        <v>117841.10694604245</v>
      </c>
      <c r="R1332" s="3">
        <f>HLOOKUP(R$5,[1]非R能力!$B$8:$F$558,$C1332+1,0)</f>
        <v>36228.830404881621</v>
      </c>
      <c r="S1332" s="3">
        <f>HLOOKUP(S$5,[1]非R能力!$B$8:$F$558,$C1332+1,0)</f>
        <v>47825.976631984246</v>
      </c>
      <c r="T1332" s="3">
        <f>INDEX([1]非R能力!$H$9:$H$558,D1332)</f>
        <v>46580.67071921318</v>
      </c>
      <c r="U1332" s="3">
        <f>IF(E1332="小怪",0,IF(INDEX([1]非R能力!$FK$9:$FK$558,C1332)=0,0,10))</f>
        <v>0</v>
      </c>
      <c r="V1332" s="3">
        <f>IF(E1332="小怪",0,IF(INDEX([1]非R能力!$FH$9:$FH$558,C1332)=0,0,5000))</f>
        <v>0</v>
      </c>
      <c r="W1332" s="3">
        <f>HLOOKUP(W$5,[2]人物技能基础!$O$3:$Q$553,$C1332+1,0)</f>
        <v>3.637142857142857</v>
      </c>
      <c r="X1332" s="3">
        <f>HLOOKUP(X$5,[2]人物技能基础!$O$3:$Q$553,$C1332+1,0)</f>
        <v>2.0186428571428574</v>
      </c>
      <c r="Y1332" s="3">
        <f>HLOOKUP(Y$5,[2]人物技能基础!$O$3:$Q$553,$C1332+1,0)</f>
        <v>99.964285714285708</v>
      </c>
      <c r="Z1332" s="3">
        <f t="shared" si="121"/>
        <v>1197187</v>
      </c>
      <c r="AA1332" s="3">
        <f t="shared" si="122"/>
        <v>23568</v>
      </c>
      <c r="AB1332" s="3">
        <f t="shared" si="123"/>
        <v>0</v>
      </c>
      <c r="AC1332" s="3">
        <f t="shared" si="124"/>
        <v>47825</v>
      </c>
      <c r="AD1332" s="3">
        <f t="shared" si="125"/>
        <v>36228</v>
      </c>
    </row>
    <row r="1333" spans="1:30" x14ac:dyDescent="0.15">
      <c r="A1333" s="3">
        <v>1328</v>
      </c>
      <c r="B1333" s="3" t="str">
        <f t="shared" si="120"/>
        <v>关卡1328小怪</v>
      </c>
      <c r="C1333" s="3">
        <f>INDEX([3]关卡!$J$19:$J$2018,A1333)</f>
        <v>460</v>
      </c>
      <c r="D1333" s="3">
        <f>INDEX([3]关卡!$N$19:$N$2018,A1333)</f>
        <v>460</v>
      </c>
      <c r="E1333" s="3" t="s">
        <v>24</v>
      </c>
      <c r="F1333" s="3" t="s">
        <v>26</v>
      </c>
      <c r="G1333" s="3">
        <v>3</v>
      </c>
      <c r="H1333" s="3">
        <v>0</v>
      </c>
      <c r="I1333" s="3">
        <v>0</v>
      </c>
      <c r="J1333" s="4">
        <v>1</v>
      </c>
      <c r="K1333" s="4">
        <v>1</v>
      </c>
      <c r="L1333" s="4">
        <v>2</v>
      </c>
      <c r="M1333" s="3">
        <v>15</v>
      </c>
      <c r="N1333" s="3">
        <v>2</v>
      </c>
      <c r="O1333" s="3">
        <f>HLOOKUP(O$5,[1]非R能力!$B$8:$F$558,$C1333+1,0)</f>
        <v>1578099.1399075557</v>
      </c>
      <c r="P1333" s="3">
        <f>HLOOKUP(P$5,[1]非R能力!$B$8:$F$558,$C1333+1,0)</f>
        <v>223985.7928136093</v>
      </c>
      <c r="Q1333" s="3">
        <f>HLOOKUP(Q$5,[1]非R能力!$B$8:$F$558,$C1333+1,0)</f>
        <v>117841.10694604245</v>
      </c>
      <c r="R1333" s="3">
        <f>HLOOKUP(R$5,[1]非R能力!$B$8:$F$558,$C1333+1,0)</f>
        <v>36228.830404881621</v>
      </c>
      <c r="S1333" s="3">
        <f>HLOOKUP(S$5,[1]非R能力!$B$8:$F$558,$C1333+1,0)</f>
        <v>47825.976631984246</v>
      </c>
      <c r="T1333" s="3">
        <f>INDEX([1]非R能力!$H$9:$H$558,D1333)</f>
        <v>46580.67071921318</v>
      </c>
      <c r="U1333" s="3">
        <f>IF(E1333="小怪",0,IF(INDEX([1]非R能力!$FK$9:$FK$558,C1333)=0,0,10))</f>
        <v>0</v>
      </c>
      <c r="V1333" s="3">
        <f>IF(E1333="小怪",0,IF(INDEX([1]非R能力!$FH$9:$FH$558,C1333)=0,0,5000))</f>
        <v>0</v>
      </c>
      <c r="W1333" s="3">
        <f>HLOOKUP(W$5,[2]人物技能基础!$O$3:$Q$553,$C1333+1,0)</f>
        <v>3.637142857142857</v>
      </c>
      <c r="X1333" s="3">
        <f>HLOOKUP(X$5,[2]人物技能基础!$O$3:$Q$553,$C1333+1,0)</f>
        <v>2.0186428571428574</v>
      </c>
      <c r="Y1333" s="3">
        <f>HLOOKUP(Y$5,[2]人物技能基础!$O$3:$Q$553,$C1333+1,0)</f>
        <v>99.964285714285708</v>
      </c>
      <c r="Z1333" s="3">
        <f t="shared" si="121"/>
        <v>1197187</v>
      </c>
      <c r="AA1333" s="3">
        <f t="shared" si="122"/>
        <v>23568</v>
      </c>
      <c r="AB1333" s="3">
        <f t="shared" si="123"/>
        <v>0</v>
      </c>
      <c r="AC1333" s="3">
        <f t="shared" si="124"/>
        <v>47825</v>
      </c>
      <c r="AD1333" s="3">
        <f t="shared" si="125"/>
        <v>36228</v>
      </c>
    </row>
    <row r="1334" spans="1:30" x14ac:dyDescent="0.15">
      <c r="A1334" s="3">
        <v>1329</v>
      </c>
      <c r="B1334" s="3" t="str">
        <f t="shared" si="120"/>
        <v>关卡1329小怪</v>
      </c>
      <c r="C1334" s="3">
        <f>INDEX([3]关卡!$J$19:$J$2018,A1334)</f>
        <v>460</v>
      </c>
      <c r="D1334" s="3">
        <f>INDEX([3]关卡!$N$19:$N$2018,A1334)</f>
        <v>460</v>
      </c>
      <c r="E1334" s="3" t="s">
        <v>24</v>
      </c>
      <c r="F1334" s="3" t="s">
        <v>26</v>
      </c>
      <c r="G1334" s="3">
        <v>3</v>
      </c>
      <c r="H1334" s="3">
        <v>0</v>
      </c>
      <c r="I1334" s="3">
        <v>0</v>
      </c>
      <c r="J1334" s="4">
        <v>1</v>
      </c>
      <c r="K1334" s="4">
        <v>1</v>
      </c>
      <c r="L1334" s="4">
        <v>2</v>
      </c>
      <c r="M1334" s="3">
        <v>15</v>
      </c>
      <c r="N1334" s="3">
        <v>2</v>
      </c>
      <c r="O1334" s="3">
        <f>HLOOKUP(O$5,[1]非R能力!$B$8:$F$558,$C1334+1,0)</f>
        <v>1578099.1399075557</v>
      </c>
      <c r="P1334" s="3">
        <f>HLOOKUP(P$5,[1]非R能力!$B$8:$F$558,$C1334+1,0)</f>
        <v>223985.7928136093</v>
      </c>
      <c r="Q1334" s="3">
        <f>HLOOKUP(Q$5,[1]非R能力!$B$8:$F$558,$C1334+1,0)</f>
        <v>117841.10694604245</v>
      </c>
      <c r="R1334" s="3">
        <f>HLOOKUP(R$5,[1]非R能力!$B$8:$F$558,$C1334+1,0)</f>
        <v>36228.830404881621</v>
      </c>
      <c r="S1334" s="3">
        <f>HLOOKUP(S$5,[1]非R能力!$B$8:$F$558,$C1334+1,0)</f>
        <v>47825.976631984246</v>
      </c>
      <c r="T1334" s="3">
        <f>INDEX([1]非R能力!$H$9:$H$558,D1334)</f>
        <v>46580.67071921318</v>
      </c>
      <c r="U1334" s="3">
        <f>IF(E1334="小怪",0,IF(INDEX([1]非R能力!$FK$9:$FK$558,C1334)=0,0,10))</f>
        <v>0</v>
      </c>
      <c r="V1334" s="3">
        <f>IF(E1334="小怪",0,IF(INDEX([1]非R能力!$FH$9:$FH$558,C1334)=0,0,5000))</f>
        <v>0</v>
      </c>
      <c r="W1334" s="3">
        <f>HLOOKUP(W$5,[2]人物技能基础!$O$3:$Q$553,$C1334+1,0)</f>
        <v>3.637142857142857</v>
      </c>
      <c r="X1334" s="3">
        <f>HLOOKUP(X$5,[2]人物技能基础!$O$3:$Q$553,$C1334+1,0)</f>
        <v>2.0186428571428574</v>
      </c>
      <c r="Y1334" s="3">
        <f>HLOOKUP(Y$5,[2]人物技能基础!$O$3:$Q$553,$C1334+1,0)</f>
        <v>99.964285714285708</v>
      </c>
      <c r="Z1334" s="3">
        <f t="shared" si="121"/>
        <v>1197187</v>
      </c>
      <c r="AA1334" s="3">
        <f t="shared" si="122"/>
        <v>23568</v>
      </c>
      <c r="AB1334" s="3">
        <f t="shared" si="123"/>
        <v>0</v>
      </c>
      <c r="AC1334" s="3">
        <f t="shared" si="124"/>
        <v>47825</v>
      </c>
      <c r="AD1334" s="3">
        <f t="shared" si="125"/>
        <v>36228</v>
      </c>
    </row>
    <row r="1335" spans="1:30" x14ac:dyDescent="0.15">
      <c r="A1335" s="3">
        <v>1330</v>
      </c>
      <c r="B1335" s="3" t="str">
        <f t="shared" si="120"/>
        <v>关卡1330小怪</v>
      </c>
      <c r="C1335" s="3">
        <f>INDEX([3]关卡!$J$19:$J$2018,A1335)</f>
        <v>461</v>
      </c>
      <c r="D1335" s="3">
        <f>INDEX([3]关卡!$N$19:$N$2018,A1335)</f>
        <v>461</v>
      </c>
      <c r="E1335" s="3" t="s">
        <v>24</v>
      </c>
      <c r="F1335" s="3" t="s">
        <v>26</v>
      </c>
      <c r="G1335" s="3">
        <v>3</v>
      </c>
      <c r="H1335" s="3">
        <v>0</v>
      </c>
      <c r="I1335" s="3">
        <v>0</v>
      </c>
      <c r="J1335" s="4">
        <v>1</v>
      </c>
      <c r="K1335" s="4">
        <v>1</v>
      </c>
      <c r="L1335" s="4">
        <v>2</v>
      </c>
      <c r="M1335" s="3">
        <v>15</v>
      </c>
      <c r="N1335" s="3">
        <v>2</v>
      </c>
      <c r="O1335" s="3">
        <f>HLOOKUP(O$5,[1]非R能力!$B$8:$F$558,$C1335+1,0)</f>
        <v>1610240.0592363556</v>
      </c>
      <c r="P1335" s="3">
        <f>HLOOKUP(P$5,[1]非R能力!$B$8:$F$558,$C1335+1,0)</f>
        <v>228298.50194563708</v>
      </c>
      <c r="Q1335" s="3">
        <f>HLOOKUP(Q$5,[1]非R能力!$B$8:$F$558,$C1335+1,0)</f>
        <v>119884.96786641318</v>
      </c>
      <c r="R1335" s="3">
        <f>HLOOKUP(R$5,[1]非R能力!$B$8:$F$558,$C1335+1,0)</f>
        <v>36913.517311102063</v>
      </c>
      <c r="S1335" s="3">
        <f>HLOOKUP(S$5,[1]非R能力!$B$8:$F$558,$C1335+1,0)</f>
        <v>48689.067447527821</v>
      </c>
      <c r="T1335" s="3">
        <f>INDEX([1]非R能力!$H$9:$H$558,D1335)</f>
        <v>46835.043615359995</v>
      </c>
      <c r="U1335" s="3">
        <f>IF(E1335="小怪",0,IF(INDEX([1]非R能力!$FK$9:$FK$558,C1335)=0,0,10))</f>
        <v>0</v>
      </c>
      <c r="V1335" s="3">
        <f>IF(E1335="小怪",0,IF(INDEX([1]非R能力!$FH$9:$FH$558,C1335)=0,0,5000))</f>
        <v>0</v>
      </c>
      <c r="W1335" s="3">
        <f>HLOOKUP(W$5,[2]人物技能基础!$O$3:$Q$553,$C1335+1,0)</f>
        <v>3.637142857142857</v>
      </c>
      <c r="X1335" s="3">
        <f>HLOOKUP(X$5,[2]人物技能基础!$O$3:$Q$553,$C1335+1,0)</f>
        <v>2.0186428571428574</v>
      </c>
      <c r="Y1335" s="3">
        <f>HLOOKUP(Y$5,[2]人物技能基础!$O$3:$Q$553,$C1335+1,0)</f>
        <v>99.964285714285708</v>
      </c>
      <c r="Z1335" s="3">
        <f t="shared" si="121"/>
        <v>1218691</v>
      </c>
      <c r="AA1335" s="3">
        <f t="shared" si="122"/>
        <v>23976</v>
      </c>
      <c r="AB1335" s="3">
        <f t="shared" si="123"/>
        <v>0</v>
      </c>
      <c r="AC1335" s="3">
        <f t="shared" si="124"/>
        <v>48689</v>
      </c>
      <c r="AD1335" s="3">
        <f t="shared" si="125"/>
        <v>36913</v>
      </c>
    </row>
    <row r="1336" spans="1:30" x14ac:dyDescent="0.15">
      <c r="A1336" s="3">
        <v>1331</v>
      </c>
      <c r="B1336" s="3" t="str">
        <f t="shared" si="120"/>
        <v>关卡1331小怪</v>
      </c>
      <c r="C1336" s="3">
        <f>INDEX([3]关卡!$J$19:$J$2018,A1336)</f>
        <v>461</v>
      </c>
      <c r="D1336" s="3">
        <f>INDEX([3]关卡!$N$19:$N$2018,A1336)</f>
        <v>461</v>
      </c>
      <c r="E1336" s="3" t="s">
        <v>24</v>
      </c>
      <c r="F1336" s="3" t="s">
        <v>26</v>
      </c>
      <c r="G1336" s="3">
        <v>3</v>
      </c>
      <c r="H1336" s="3">
        <v>0</v>
      </c>
      <c r="I1336" s="3">
        <v>0</v>
      </c>
      <c r="J1336" s="4">
        <v>1</v>
      </c>
      <c r="K1336" s="4">
        <v>1</v>
      </c>
      <c r="L1336" s="4">
        <v>2</v>
      </c>
      <c r="M1336" s="3">
        <v>15</v>
      </c>
      <c r="N1336" s="3">
        <v>2</v>
      </c>
      <c r="O1336" s="3">
        <f>HLOOKUP(O$5,[1]非R能力!$B$8:$F$558,$C1336+1,0)</f>
        <v>1610240.0592363556</v>
      </c>
      <c r="P1336" s="3">
        <f>HLOOKUP(P$5,[1]非R能力!$B$8:$F$558,$C1336+1,0)</f>
        <v>228298.50194563708</v>
      </c>
      <c r="Q1336" s="3">
        <f>HLOOKUP(Q$5,[1]非R能力!$B$8:$F$558,$C1336+1,0)</f>
        <v>119884.96786641318</v>
      </c>
      <c r="R1336" s="3">
        <f>HLOOKUP(R$5,[1]非R能力!$B$8:$F$558,$C1336+1,0)</f>
        <v>36913.517311102063</v>
      </c>
      <c r="S1336" s="3">
        <f>HLOOKUP(S$5,[1]非R能力!$B$8:$F$558,$C1336+1,0)</f>
        <v>48689.067447527821</v>
      </c>
      <c r="T1336" s="3">
        <f>INDEX([1]非R能力!$H$9:$H$558,D1336)</f>
        <v>46835.043615359995</v>
      </c>
      <c r="U1336" s="3">
        <f>IF(E1336="小怪",0,IF(INDEX([1]非R能力!$FK$9:$FK$558,C1336)=0,0,10))</f>
        <v>0</v>
      </c>
      <c r="V1336" s="3">
        <f>IF(E1336="小怪",0,IF(INDEX([1]非R能力!$FH$9:$FH$558,C1336)=0,0,5000))</f>
        <v>0</v>
      </c>
      <c r="W1336" s="3">
        <f>HLOOKUP(W$5,[2]人物技能基础!$O$3:$Q$553,$C1336+1,0)</f>
        <v>3.637142857142857</v>
      </c>
      <c r="X1336" s="3">
        <f>HLOOKUP(X$5,[2]人物技能基础!$O$3:$Q$553,$C1336+1,0)</f>
        <v>2.0186428571428574</v>
      </c>
      <c r="Y1336" s="3">
        <f>HLOOKUP(Y$5,[2]人物技能基础!$O$3:$Q$553,$C1336+1,0)</f>
        <v>99.964285714285708</v>
      </c>
      <c r="Z1336" s="3">
        <f t="shared" si="121"/>
        <v>1218691</v>
      </c>
      <c r="AA1336" s="3">
        <f t="shared" si="122"/>
        <v>23976</v>
      </c>
      <c r="AB1336" s="3">
        <f t="shared" si="123"/>
        <v>0</v>
      </c>
      <c r="AC1336" s="3">
        <f t="shared" si="124"/>
        <v>48689</v>
      </c>
      <c r="AD1336" s="3">
        <f t="shared" si="125"/>
        <v>36913</v>
      </c>
    </row>
    <row r="1337" spans="1:30" x14ac:dyDescent="0.15">
      <c r="A1337" s="3">
        <v>1332</v>
      </c>
      <c r="B1337" s="3" t="str">
        <f t="shared" si="120"/>
        <v>关卡1332小怪</v>
      </c>
      <c r="C1337" s="3">
        <f>INDEX([3]关卡!$J$19:$J$2018,A1337)</f>
        <v>461</v>
      </c>
      <c r="D1337" s="3">
        <f>INDEX([3]关卡!$N$19:$N$2018,A1337)</f>
        <v>461</v>
      </c>
      <c r="E1337" s="3" t="s">
        <v>24</v>
      </c>
      <c r="F1337" s="3" t="s">
        <v>26</v>
      </c>
      <c r="G1337" s="3">
        <v>3</v>
      </c>
      <c r="H1337" s="3">
        <v>0</v>
      </c>
      <c r="I1337" s="3">
        <v>0</v>
      </c>
      <c r="J1337" s="4">
        <v>1</v>
      </c>
      <c r="K1337" s="4">
        <v>1</v>
      </c>
      <c r="L1337" s="4">
        <v>2</v>
      </c>
      <c r="M1337" s="3">
        <v>15</v>
      </c>
      <c r="N1337" s="3">
        <v>2</v>
      </c>
      <c r="O1337" s="3">
        <f>HLOOKUP(O$5,[1]非R能力!$B$8:$F$558,$C1337+1,0)</f>
        <v>1610240.0592363556</v>
      </c>
      <c r="P1337" s="3">
        <f>HLOOKUP(P$5,[1]非R能力!$B$8:$F$558,$C1337+1,0)</f>
        <v>228298.50194563708</v>
      </c>
      <c r="Q1337" s="3">
        <f>HLOOKUP(Q$5,[1]非R能力!$B$8:$F$558,$C1337+1,0)</f>
        <v>119884.96786641318</v>
      </c>
      <c r="R1337" s="3">
        <f>HLOOKUP(R$5,[1]非R能力!$B$8:$F$558,$C1337+1,0)</f>
        <v>36913.517311102063</v>
      </c>
      <c r="S1337" s="3">
        <f>HLOOKUP(S$5,[1]非R能力!$B$8:$F$558,$C1337+1,0)</f>
        <v>48689.067447527821</v>
      </c>
      <c r="T1337" s="3">
        <f>INDEX([1]非R能力!$H$9:$H$558,D1337)</f>
        <v>46835.043615359995</v>
      </c>
      <c r="U1337" s="3">
        <f>IF(E1337="小怪",0,IF(INDEX([1]非R能力!$FK$9:$FK$558,C1337)=0,0,10))</f>
        <v>0</v>
      </c>
      <c r="V1337" s="3">
        <f>IF(E1337="小怪",0,IF(INDEX([1]非R能力!$FH$9:$FH$558,C1337)=0,0,5000))</f>
        <v>0</v>
      </c>
      <c r="W1337" s="3">
        <f>HLOOKUP(W$5,[2]人物技能基础!$O$3:$Q$553,$C1337+1,0)</f>
        <v>3.637142857142857</v>
      </c>
      <c r="X1337" s="3">
        <f>HLOOKUP(X$5,[2]人物技能基础!$O$3:$Q$553,$C1337+1,0)</f>
        <v>2.0186428571428574</v>
      </c>
      <c r="Y1337" s="3">
        <f>HLOOKUP(Y$5,[2]人物技能基础!$O$3:$Q$553,$C1337+1,0)</f>
        <v>99.964285714285708</v>
      </c>
      <c r="Z1337" s="3">
        <f t="shared" si="121"/>
        <v>1218691</v>
      </c>
      <c r="AA1337" s="3">
        <f t="shared" si="122"/>
        <v>23976</v>
      </c>
      <c r="AB1337" s="3">
        <f t="shared" si="123"/>
        <v>0</v>
      </c>
      <c r="AC1337" s="3">
        <f t="shared" si="124"/>
        <v>48689</v>
      </c>
      <c r="AD1337" s="3">
        <f t="shared" si="125"/>
        <v>36913</v>
      </c>
    </row>
    <row r="1338" spans="1:30" x14ac:dyDescent="0.15">
      <c r="A1338" s="3">
        <v>1333</v>
      </c>
      <c r="B1338" s="3" t="str">
        <f t="shared" si="120"/>
        <v>关卡1333小怪</v>
      </c>
      <c r="C1338" s="3">
        <f>INDEX([3]关卡!$J$19:$J$2018,A1338)</f>
        <v>461</v>
      </c>
      <c r="D1338" s="3">
        <f>INDEX([3]关卡!$N$19:$N$2018,A1338)</f>
        <v>461</v>
      </c>
      <c r="E1338" s="3" t="s">
        <v>24</v>
      </c>
      <c r="F1338" s="3" t="s">
        <v>26</v>
      </c>
      <c r="G1338" s="3">
        <v>3</v>
      </c>
      <c r="H1338" s="3">
        <v>0</v>
      </c>
      <c r="I1338" s="3">
        <v>0</v>
      </c>
      <c r="J1338" s="4">
        <v>1</v>
      </c>
      <c r="K1338" s="4">
        <v>1</v>
      </c>
      <c r="L1338" s="4">
        <v>2</v>
      </c>
      <c r="M1338" s="3">
        <v>15</v>
      </c>
      <c r="N1338" s="3">
        <v>2</v>
      </c>
      <c r="O1338" s="3">
        <f>HLOOKUP(O$5,[1]非R能力!$B$8:$F$558,$C1338+1,0)</f>
        <v>1610240.0592363556</v>
      </c>
      <c r="P1338" s="3">
        <f>HLOOKUP(P$5,[1]非R能力!$B$8:$F$558,$C1338+1,0)</f>
        <v>228298.50194563708</v>
      </c>
      <c r="Q1338" s="3">
        <f>HLOOKUP(Q$5,[1]非R能力!$B$8:$F$558,$C1338+1,0)</f>
        <v>119884.96786641318</v>
      </c>
      <c r="R1338" s="3">
        <f>HLOOKUP(R$5,[1]非R能力!$B$8:$F$558,$C1338+1,0)</f>
        <v>36913.517311102063</v>
      </c>
      <c r="S1338" s="3">
        <f>HLOOKUP(S$5,[1]非R能力!$B$8:$F$558,$C1338+1,0)</f>
        <v>48689.067447527821</v>
      </c>
      <c r="T1338" s="3">
        <f>INDEX([1]非R能力!$H$9:$H$558,D1338)</f>
        <v>46835.043615359995</v>
      </c>
      <c r="U1338" s="3">
        <f>IF(E1338="小怪",0,IF(INDEX([1]非R能力!$FK$9:$FK$558,C1338)=0,0,10))</f>
        <v>0</v>
      </c>
      <c r="V1338" s="3">
        <f>IF(E1338="小怪",0,IF(INDEX([1]非R能力!$FH$9:$FH$558,C1338)=0,0,5000))</f>
        <v>0</v>
      </c>
      <c r="W1338" s="3">
        <f>HLOOKUP(W$5,[2]人物技能基础!$O$3:$Q$553,$C1338+1,0)</f>
        <v>3.637142857142857</v>
      </c>
      <c r="X1338" s="3">
        <f>HLOOKUP(X$5,[2]人物技能基础!$O$3:$Q$553,$C1338+1,0)</f>
        <v>2.0186428571428574</v>
      </c>
      <c r="Y1338" s="3">
        <f>HLOOKUP(Y$5,[2]人物技能基础!$O$3:$Q$553,$C1338+1,0)</f>
        <v>99.964285714285708</v>
      </c>
      <c r="Z1338" s="3">
        <f t="shared" si="121"/>
        <v>1218691</v>
      </c>
      <c r="AA1338" s="3">
        <f t="shared" si="122"/>
        <v>23976</v>
      </c>
      <c r="AB1338" s="3">
        <f t="shared" si="123"/>
        <v>0</v>
      </c>
      <c r="AC1338" s="3">
        <f t="shared" si="124"/>
        <v>48689</v>
      </c>
      <c r="AD1338" s="3">
        <f t="shared" si="125"/>
        <v>36913</v>
      </c>
    </row>
    <row r="1339" spans="1:30" x14ac:dyDescent="0.15">
      <c r="A1339" s="3">
        <v>1334</v>
      </c>
      <c r="B1339" s="3" t="str">
        <f t="shared" si="120"/>
        <v>关卡1334小怪</v>
      </c>
      <c r="C1339" s="3">
        <f>INDEX([3]关卡!$J$19:$J$2018,A1339)</f>
        <v>461</v>
      </c>
      <c r="D1339" s="3">
        <f>INDEX([3]关卡!$N$19:$N$2018,A1339)</f>
        <v>461</v>
      </c>
      <c r="E1339" s="3" t="s">
        <v>24</v>
      </c>
      <c r="F1339" s="3" t="s">
        <v>26</v>
      </c>
      <c r="G1339" s="3">
        <v>3</v>
      </c>
      <c r="H1339" s="3">
        <v>0</v>
      </c>
      <c r="I1339" s="3">
        <v>0</v>
      </c>
      <c r="J1339" s="4">
        <v>1</v>
      </c>
      <c r="K1339" s="4">
        <v>1</v>
      </c>
      <c r="L1339" s="4">
        <v>2</v>
      </c>
      <c r="M1339" s="3">
        <v>15</v>
      </c>
      <c r="N1339" s="3">
        <v>2</v>
      </c>
      <c r="O1339" s="3">
        <f>HLOOKUP(O$5,[1]非R能力!$B$8:$F$558,$C1339+1,0)</f>
        <v>1610240.0592363556</v>
      </c>
      <c r="P1339" s="3">
        <f>HLOOKUP(P$5,[1]非R能力!$B$8:$F$558,$C1339+1,0)</f>
        <v>228298.50194563708</v>
      </c>
      <c r="Q1339" s="3">
        <f>HLOOKUP(Q$5,[1]非R能力!$B$8:$F$558,$C1339+1,0)</f>
        <v>119884.96786641318</v>
      </c>
      <c r="R1339" s="3">
        <f>HLOOKUP(R$5,[1]非R能力!$B$8:$F$558,$C1339+1,0)</f>
        <v>36913.517311102063</v>
      </c>
      <c r="S1339" s="3">
        <f>HLOOKUP(S$5,[1]非R能力!$B$8:$F$558,$C1339+1,0)</f>
        <v>48689.067447527821</v>
      </c>
      <c r="T1339" s="3">
        <f>INDEX([1]非R能力!$H$9:$H$558,D1339)</f>
        <v>46835.043615359995</v>
      </c>
      <c r="U1339" s="3">
        <f>IF(E1339="小怪",0,IF(INDEX([1]非R能力!$FK$9:$FK$558,C1339)=0,0,10))</f>
        <v>0</v>
      </c>
      <c r="V1339" s="3">
        <f>IF(E1339="小怪",0,IF(INDEX([1]非R能力!$FH$9:$FH$558,C1339)=0,0,5000))</f>
        <v>0</v>
      </c>
      <c r="W1339" s="3">
        <f>HLOOKUP(W$5,[2]人物技能基础!$O$3:$Q$553,$C1339+1,0)</f>
        <v>3.637142857142857</v>
      </c>
      <c r="X1339" s="3">
        <f>HLOOKUP(X$5,[2]人物技能基础!$O$3:$Q$553,$C1339+1,0)</f>
        <v>2.0186428571428574</v>
      </c>
      <c r="Y1339" s="3">
        <f>HLOOKUP(Y$5,[2]人物技能基础!$O$3:$Q$553,$C1339+1,0)</f>
        <v>99.964285714285708</v>
      </c>
      <c r="Z1339" s="3">
        <f t="shared" si="121"/>
        <v>1218691</v>
      </c>
      <c r="AA1339" s="3">
        <f t="shared" si="122"/>
        <v>23976</v>
      </c>
      <c r="AB1339" s="3">
        <f t="shared" si="123"/>
        <v>0</v>
      </c>
      <c r="AC1339" s="3">
        <f t="shared" si="124"/>
        <v>48689</v>
      </c>
      <c r="AD1339" s="3">
        <f t="shared" si="125"/>
        <v>36913</v>
      </c>
    </row>
    <row r="1340" spans="1:30" x14ac:dyDescent="0.15">
      <c r="A1340" s="3">
        <v>1335</v>
      </c>
      <c r="B1340" s="3" t="str">
        <f t="shared" si="120"/>
        <v>关卡1335小怪</v>
      </c>
      <c r="C1340" s="3">
        <f>INDEX([3]关卡!$J$19:$J$2018,A1340)</f>
        <v>462</v>
      </c>
      <c r="D1340" s="3">
        <f>INDEX([3]关卡!$N$19:$N$2018,A1340)</f>
        <v>462</v>
      </c>
      <c r="E1340" s="3" t="s">
        <v>24</v>
      </c>
      <c r="F1340" s="3" t="s">
        <v>26</v>
      </c>
      <c r="G1340" s="3">
        <v>3</v>
      </c>
      <c r="H1340" s="3">
        <v>0</v>
      </c>
      <c r="I1340" s="3">
        <v>0</v>
      </c>
      <c r="J1340" s="4">
        <v>1</v>
      </c>
      <c r="K1340" s="4">
        <v>1</v>
      </c>
      <c r="L1340" s="4">
        <v>2</v>
      </c>
      <c r="M1340" s="3">
        <v>15</v>
      </c>
      <c r="N1340" s="3">
        <v>2</v>
      </c>
      <c r="O1340" s="3">
        <f>HLOOKUP(O$5,[1]非R能力!$B$8:$F$558,$C1340+1,0)</f>
        <v>1626891.6437556024</v>
      </c>
      <c r="P1340" s="3">
        <f>HLOOKUP(P$5,[1]非R能力!$B$8:$F$558,$C1340+1,0)</f>
        <v>230747.30308045834</v>
      </c>
      <c r="Q1340" s="3">
        <f>HLOOKUP(Q$5,[1]非R能力!$B$8:$F$558,$C1340+1,0)</f>
        <v>121072.51361009224</v>
      </c>
      <c r="R1340" s="3">
        <f>HLOOKUP(R$5,[1]非R能力!$B$8:$F$558,$C1340+1,0)</f>
        <v>37295.073143773319</v>
      </c>
      <c r="S1340" s="3">
        <f>HLOOKUP(S$5,[1]非R能力!$B$8:$F$558,$C1340+1,0)</f>
        <v>49246.508247111604</v>
      </c>
      <c r="T1340" s="3">
        <f>INDEX([1]非R能力!$H$9:$H$558,D1340)</f>
        <v>47090.526110421706</v>
      </c>
      <c r="U1340" s="3">
        <f>IF(E1340="小怪",0,IF(INDEX([1]非R能力!$FK$9:$FK$558,C1340)=0,0,10))</f>
        <v>0</v>
      </c>
      <c r="V1340" s="3">
        <f>IF(E1340="小怪",0,IF(INDEX([1]非R能力!$FH$9:$FH$558,C1340)=0,0,5000))</f>
        <v>0</v>
      </c>
      <c r="W1340" s="3">
        <f>HLOOKUP(W$5,[2]人物技能基础!$O$3:$Q$553,$C1340+1,0)</f>
        <v>3.637142857142857</v>
      </c>
      <c r="X1340" s="3">
        <f>HLOOKUP(X$5,[2]人物技能基础!$O$3:$Q$553,$C1340+1,0)</f>
        <v>2.0186428571428574</v>
      </c>
      <c r="Y1340" s="3">
        <f>HLOOKUP(Y$5,[2]人物技能基础!$O$3:$Q$553,$C1340+1,0)</f>
        <v>99.964285714285708</v>
      </c>
      <c r="Z1340" s="3">
        <f t="shared" si="121"/>
        <v>1231168</v>
      </c>
      <c r="AA1340" s="3">
        <f t="shared" si="122"/>
        <v>24214</v>
      </c>
      <c r="AB1340" s="3">
        <f t="shared" si="123"/>
        <v>0</v>
      </c>
      <c r="AC1340" s="3">
        <f t="shared" si="124"/>
        <v>49246</v>
      </c>
      <c r="AD1340" s="3">
        <f t="shared" si="125"/>
        <v>37295</v>
      </c>
    </row>
    <row r="1341" spans="1:30" x14ac:dyDescent="0.15">
      <c r="A1341" s="3">
        <v>1336</v>
      </c>
      <c r="B1341" s="3" t="str">
        <f t="shared" si="120"/>
        <v>关卡1336小怪</v>
      </c>
      <c r="C1341" s="3">
        <f>INDEX([3]关卡!$J$19:$J$2018,A1341)</f>
        <v>462</v>
      </c>
      <c r="D1341" s="3">
        <f>INDEX([3]关卡!$N$19:$N$2018,A1341)</f>
        <v>462</v>
      </c>
      <c r="E1341" s="3" t="s">
        <v>24</v>
      </c>
      <c r="F1341" s="3" t="s">
        <v>26</v>
      </c>
      <c r="G1341" s="3">
        <v>3</v>
      </c>
      <c r="H1341" s="3">
        <v>0</v>
      </c>
      <c r="I1341" s="3">
        <v>0</v>
      </c>
      <c r="J1341" s="4">
        <v>1</v>
      </c>
      <c r="K1341" s="4">
        <v>1</v>
      </c>
      <c r="L1341" s="4">
        <v>2</v>
      </c>
      <c r="M1341" s="3">
        <v>15</v>
      </c>
      <c r="N1341" s="3">
        <v>2</v>
      </c>
      <c r="O1341" s="3">
        <f>HLOOKUP(O$5,[1]非R能力!$B$8:$F$558,$C1341+1,0)</f>
        <v>1626891.6437556024</v>
      </c>
      <c r="P1341" s="3">
        <f>HLOOKUP(P$5,[1]非R能力!$B$8:$F$558,$C1341+1,0)</f>
        <v>230747.30308045834</v>
      </c>
      <c r="Q1341" s="3">
        <f>HLOOKUP(Q$5,[1]非R能力!$B$8:$F$558,$C1341+1,0)</f>
        <v>121072.51361009224</v>
      </c>
      <c r="R1341" s="3">
        <f>HLOOKUP(R$5,[1]非R能力!$B$8:$F$558,$C1341+1,0)</f>
        <v>37295.073143773319</v>
      </c>
      <c r="S1341" s="3">
        <f>HLOOKUP(S$5,[1]非R能力!$B$8:$F$558,$C1341+1,0)</f>
        <v>49246.508247111604</v>
      </c>
      <c r="T1341" s="3">
        <f>INDEX([1]非R能力!$H$9:$H$558,D1341)</f>
        <v>47090.526110421706</v>
      </c>
      <c r="U1341" s="3">
        <f>IF(E1341="小怪",0,IF(INDEX([1]非R能力!$FK$9:$FK$558,C1341)=0,0,10))</f>
        <v>0</v>
      </c>
      <c r="V1341" s="3">
        <f>IF(E1341="小怪",0,IF(INDEX([1]非R能力!$FH$9:$FH$558,C1341)=0,0,5000))</f>
        <v>0</v>
      </c>
      <c r="W1341" s="3">
        <f>HLOOKUP(W$5,[2]人物技能基础!$O$3:$Q$553,$C1341+1,0)</f>
        <v>3.637142857142857</v>
      </c>
      <c r="X1341" s="3">
        <f>HLOOKUP(X$5,[2]人物技能基础!$O$3:$Q$553,$C1341+1,0)</f>
        <v>2.0186428571428574</v>
      </c>
      <c r="Y1341" s="3">
        <f>HLOOKUP(Y$5,[2]人物技能基础!$O$3:$Q$553,$C1341+1,0)</f>
        <v>99.964285714285708</v>
      </c>
      <c r="Z1341" s="3">
        <f t="shared" si="121"/>
        <v>1231168</v>
      </c>
      <c r="AA1341" s="3">
        <f t="shared" si="122"/>
        <v>24214</v>
      </c>
      <c r="AB1341" s="3">
        <f t="shared" si="123"/>
        <v>0</v>
      </c>
      <c r="AC1341" s="3">
        <f t="shared" si="124"/>
        <v>49246</v>
      </c>
      <c r="AD1341" s="3">
        <f t="shared" si="125"/>
        <v>37295</v>
      </c>
    </row>
    <row r="1342" spans="1:30" x14ac:dyDescent="0.15">
      <c r="A1342" s="3">
        <v>1337</v>
      </c>
      <c r="B1342" s="3" t="str">
        <f t="shared" si="120"/>
        <v>关卡1337小怪</v>
      </c>
      <c r="C1342" s="3">
        <f>INDEX([3]关卡!$J$19:$J$2018,A1342)</f>
        <v>462</v>
      </c>
      <c r="D1342" s="3">
        <f>INDEX([3]关卡!$N$19:$N$2018,A1342)</f>
        <v>462</v>
      </c>
      <c r="E1342" s="3" t="s">
        <v>24</v>
      </c>
      <c r="F1342" s="3" t="s">
        <v>26</v>
      </c>
      <c r="G1342" s="3">
        <v>3</v>
      </c>
      <c r="H1342" s="3">
        <v>0</v>
      </c>
      <c r="I1342" s="3">
        <v>0</v>
      </c>
      <c r="J1342" s="4">
        <v>1</v>
      </c>
      <c r="K1342" s="4">
        <v>1</v>
      </c>
      <c r="L1342" s="4">
        <v>2</v>
      </c>
      <c r="M1342" s="3">
        <v>15</v>
      </c>
      <c r="N1342" s="3">
        <v>2</v>
      </c>
      <c r="O1342" s="3">
        <f>HLOOKUP(O$5,[1]非R能力!$B$8:$F$558,$C1342+1,0)</f>
        <v>1626891.6437556024</v>
      </c>
      <c r="P1342" s="3">
        <f>HLOOKUP(P$5,[1]非R能力!$B$8:$F$558,$C1342+1,0)</f>
        <v>230747.30308045834</v>
      </c>
      <c r="Q1342" s="3">
        <f>HLOOKUP(Q$5,[1]非R能力!$B$8:$F$558,$C1342+1,0)</f>
        <v>121072.51361009224</v>
      </c>
      <c r="R1342" s="3">
        <f>HLOOKUP(R$5,[1]非R能力!$B$8:$F$558,$C1342+1,0)</f>
        <v>37295.073143773319</v>
      </c>
      <c r="S1342" s="3">
        <f>HLOOKUP(S$5,[1]非R能力!$B$8:$F$558,$C1342+1,0)</f>
        <v>49246.508247111604</v>
      </c>
      <c r="T1342" s="3">
        <f>INDEX([1]非R能力!$H$9:$H$558,D1342)</f>
        <v>47090.526110421706</v>
      </c>
      <c r="U1342" s="3">
        <f>IF(E1342="小怪",0,IF(INDEX([1]非R能力!$FK$9:$FK$558,C1342)=0,0,10))</f>
        <v>0</v>
      </c>
      <c r="V1342" s="3">
        <f>IF(E1342="小怪",0,IF(INDEX([1]非R能力!$FH$9:$FH$558,C1342)=0,0,5000))</f>
        <v>0</v>
      </c>
      <c r="W1342" s="3">
        <f>HLOOKUP(W$5,[2]人物技能基础!$O$3:$Q$553,$C1342+1,0)</f>
        <v>3.637142857142857</v>
      </c>
      <c r="X1342" s="3">
        <f>HLOOKUP(X$5,[2]人物技能基础!$O$3:$Q$553,$C1342+1,0)</f>
        <v>2.0186428571428574</v>
      </c>
      <c r="Y1342" s="3">
        <f>HLOOKUP(Y$5,[2]人物技能基础!$O$3:$Q$553,$C1342+1,0)</f>
        <v>99.964285714285708</v>
      </c>
      <c r="Z1342" s="3">
        <f t="shared" si="121"/>
        <v>1231168</v>
      </c>
      <c r="AA1342" s="3">
        <f t="shared" si="122"/>
        <v>24214</v>
      </c>
      <c r="AB1342" s="3">
        <f t="shared" si="123"/>
        <v>0</v>
      </c>
      <c r="AC1342" s="3">
        <f t="shared" si="124"/>
        <v>49246</v>
      </c>
      <c r="AD1342" s="3">
        <f t="shared" si="125"/>
        <v>37295</v>
      </c>
    </row>
    <row r="1343" spans="1:30" x14ac:dyDescent="0.15">
      <c r="A1343" s="3">
        <v>1338</v>
      </c>
      <c r="B1343" s="3" t="str">
        <f t="shared" si="120"/>
        <v>关卡1338小怪</v>
      </c>
      <c r="C1343" s="3">
        <f>INDEX([3]关卡!$J$19:$J$2018,A1343)</f>
        <v>462</v>
      </c>
      <c r="D1343" s="3">
        <f>INDEX([3]关卡!$N$19:$N$2018,A1343)</f>
        <v>462</v>
      </c>
      <c r="E1343" s="3" t="s">
        <v>24</v>
      </c>
      <c r="F1343" s="3" t="s">
        <v>26</v>
      </c>
      <c r="G1343" s="3">
        <v>3</v>
      </c>
      <c r="H1343" s="3">
        <v>0</v>
      </c>
      <c r="I1343" s="3">
        <v>0</v>
      </c>
      <c r="J1343" s="4">
        <v>1</v>
      </c>
      <c r="K1343" s="4">
        <v>1</v>
      </c>
      <c r="L1343" s="4">
        <v>2</v>
      </c>
      <c r="M1343" s="3">
        <v>15</v>
      </c>
      <c r="N1343" s="3">
        <v>2</v>
      </c>
      <c r="O1343" s="3">
        <f>HLOOKUP(O$5,[1]非R能力!$B$8:$F$558,$C1343+1,0)</f>
        <v>1626891.6437556024</v>
      </c>
      <c r="P1343" s="3">
        <f>HLOOKUP(P$5,[1]非R能力!$B$8:$F$558,$C1343+1,0)</f>
        <v>230747.30308045834</v>
      </c>
      <c r="Q1343" s="3">
        <f>HLOOKUP(Q$5,[1]非R能力!$B$8:$F$558,$C1343+1,0)</f>
        <v>121072.51361009224</v>
      </c>
      <c r="R1343" s="3">
        <f>HLOOKUP(R$5,[1]非R能力!$B$8:$F$558,$C1343+1,0)</f>
        <v>37295.073143773319</v>
      </c>
      <c r="S1343" s="3">
        <f>HLOOKUP(S$5,[1]非R能力!$B$8:$F$558,$C1343+1,0)</f>
        <v>49246.508247111604</v>
      </c>
      <c r="T1343" s="3">
        <f>INDEX([1]非R能力!$H$9:$H$558,D1343)</f>
        <v>47090.526110421706</v>
      </c>
      <c r="U1343" s="3">
        <f>IF(E1343="小怪",0,IF(INDEX([1]非R能力!$FK$9:$FK$558,C1343)=0,0,10))</f>
        <v>0</v>
      </c>
      <c r="V1343" s="3">
        <f>IF(E1343="小怪",0,IF(INDEX([1]非R能力!$FH$9:$FH$558,C1343)=0,0,5000))</f>
        <v>0</v>
      </c>
      <c r="W1343" s="3">
        <f>HLOOKUP(W$5,[2]人物技能基础!$O$3:$Q$553,$C1343+1,0)</f>
        <v>3.637142857142857</v>
      </c>
      <c r="X1343" s="3">
        <f>HLOOKUP(X$5,[2]人物技能基础!$O$3:$Q$553,$C1343+1,0)</f>
        <v>2.0186428571428574</v>
      </c>
      <c r="Y1343" s="3">
        <f>HLOOKUP(Y$5,[2]人物技能基础!$O$3:$Q$553,$C1343+1,0)</f>
        <v>99.964285714285708</v>
      </c>
      <c r="Z1343" s="3">
        <f t="shared" si="121"/>
        <v>1231168</v>
      </c>
      <c r="AA1343" s="3">
        <f t="shared" si="122"/>
        <v>24214</v>
      </c>
      <c r="AB1343" s="3">
        <f t="shared" si="123"/>
        <v>0</v>
      </c>
      <c r="AC1343" s="3">
        <f t="shared" si="124"/>
        <v>49246</v>
      </c>
      <c r="AD1343" s="3">
        <f t="shared" si="125"/>
        <v>37295</v>
      </c>
    </row>
    <row r="1344" spans="1:30" x14ac:dyDescent="0.15">
      <c r="A1344" s="3">
        <v>1339</v>
      </c>
      <c r="B1344" s="3" t="str">
        <f t="shared" si="120"/>
        <v>关卡1339小怪</v>
      </c>
      <c r="C1344" s="3">
        <f>INDEX([3]关卡!$J$19:$J$2018,A1344)</f>
        <v>462</v>
      </c>
      <c r="D1344" s="3">
        <f>INDEX([3]关卡!$N$19:$N$2018,A1344)</f>
        <v>462</v>
      </c>
      <c r="E1344" s="3" t="s">
        <v>24</v>
      </c>
      <c r="F1344" s="3" t="s">
        <v>26</v>
      </c>
      <c r="G1344" s="3">
        <v>3</v>
      </c>
      <c r="H1344" s="3">
        <v>0</v>
      </c>
      <c r="I1344" s="3">
        <v>0</v>
      </c>
      <c r="J1344" s="4">
        <v>1</v>
      </c>
      <c r="K1344" s="4">
        <v>1</v>
      </c>
      <c r="L1344" s="4">
        <v>2</v>
      </c>
      <c r="M1344" s="3">
        <v>15</v>
      </c>
      <c r="N1344" s="3">
        <v>2</v>
      </c>
      <c r="O1344" s="3">
        <f>HLOOKUP(O$5,[1]非R能力!$B$8:$F$558,$C1344+1,0)</f>
        <v>1626891.6437556024</v>
      </c>
      <c r="P1344" s="3">
        <f>HLOOKUP(P$5,[1]非R能力!$B$8:$F$558,$C1344+1,0)</f>
        <v>230747.30308045834</v>
      </c>
      <c r="Q1344" s="3">
        <f>HLOOKUP(Q$5,[1]非R能力!$B$8:$F$558,$C1344+1,0)</f>
        <v>121072.51361009224</v>
      </c>
      <c r="R1344" s="3">
        <f>HLOOKUP(R$5,[1]非R能力!$B$8:$F$558,$C1344+1,0)</f>
        <v>37295.073143773319</v>
      </c>
      <c r="S1344" s="3">
        <f>HLOOKUP(S$5,[1]非R能力!$B$8:$F$558,$C1344+1,0)</f>
        <v>49246.508247111604</v>
      </c>
      <c r="T1344" s="3">
        <f>INDEX([1]非R能力!$H$9:$H$558,D1344)</f>
        <v>47090.526110421706</v>
      </c>
      <c r="U1344" s="3">
        <f>IF(E1344="小怪",0,IF(INDEX([1]非R能力!$FK$9:$FK$558,C1344)=0,0,10))</f>
        <v>0</v>
      </c>
      <c r="V1344" s="3">
        <f>IF(E1344="小怪",0,IF(INDEX([1]非R能力!$FH$9:$FH$558,C1344)=0,0,5000))</f>
        <v>0</v>
      </c>
      <c r="W1344" s="3">
        <f>HLOOKUP(W$5,[2]人物技能基础!$O$3:$Q$553,$C1344+1,0)</f>
        <v>3.637142857142857</v>
      </c>
      <c r="X1344" s="3">
        <f>HLOOKUP(X$5,[2]人物技能基础!$O$3:$Q$553,$C1344+1,0)</f>
        <v>2.0186428571428574</v>
      </c>
      <c r="Y1344" s="3">
        <f>HLOOKUP(Y$5,[2]人物技能基础!$O$3:$Q$553,$C1344+1,0)</f>
        <v>99.964285714285708</v>
      </c>
      <c r="Z1344" s="3">
        <f t="shared" si="121"/>
        <v>1231168</v>
      </c>
      <c r="AA1344" s="3">
        <f t="shared" si="122"/>
        <v>24214</v>
      </c>
      <c r="AB1344" s="3">
        <f t="shared" si="123"/>
        <v>0</v>
      </c>
      <c r="AC1344" s="3">
        <f t="shared" si="124"/>
        <v>49246</v>
      </c>
      <c r="AD1344" s="3">
        <f t="shared" si="125"/>
        <v>37295</v>
      </c>
    </row>
    <row r="1345" spans="1:30" x14ac:dyDescent="0.15">
      <c r="A1345" s="3">
        <v>1340</v>
      </c>
      <c r="B1345" s="3" t="str">
        <f t="shared" si="120"/>
        <v>关卡1340小怪</v>
      </c>
      <c r="C1345" s="3">
        <f>INDEX([3]关卡!$J$19:$J$2018,A1345)</f>
        <v>462</v>
      </c>
      <c r="D1345" s="3">
        <f>INDEX([3]关卡!$N$19:$N$2018,A1345)</f>
        <v>462</v>
      </c>
      <c r="E1345" s="3" t="s">
        <v>24</v>
      </c>
      <c r="F1345" s="3" t="s">
        <v>26</v>
      </c>
      <c r="G1345" s="3">
        <v>3</v>
      </c>
      <c r="H1345" s="3">
        <v>0</v>
      </c>
      <c r="I1345" s="3">
        <v>0</v>
      </c>
      <c r="J1345" s="4">
        <v>1</v>
      </c>
      <c r="K1345" s="4">
        <v>1</v>
      </c>
      <c r="L1345" s="4">
        <v>2</v>
      </c>
      <c r="M1345" s="3">
        <v>15</v>
      </c>
      <c r="N1345" s="3">
        <v>2</v>
      </c>
      <c r="O1345" s="3">
        <f>HLOOKUP(O$5,[1]非R能力!$B$8:$F$558,$C1345+1,0)</f>
        <v>1626891.6437556024</v>
      </c>
      <c r="P1345" s="3">
        <f>HLOOKUP(P$5,[1]非R能力!$B$8:$F$558,$C1345+1,0)</f>
        <v>230747.30308045834</v>
      </c>
      <c r="Q1345" s="3">
        <f>HLOOKUP(Q$5,[1]非R能力!$B$8:$F$558,$C1345+1,0)</f>
        <v>121072.51361009224</v>
      </c>
      <c r="R1345" s="3">
        <f>HLOOKUP(R$5,[1]非R能力!$B$8:$F$558,$C1345+1,0)</f>
        <v>37295.073143773319</v>
      </c>
      <c r="S1345" s="3">
        <f>HLOOKUP(S$5,[1]非R能力!$B$8:$F$558,$C1345+1,0)</f>
        <v>49246.508247111604</v>
      </c>
      <c r="T1345" s="3">
        <f>INDEX([1]非R能力!$H$9:$H$558,D1345)</f>
        <v>47090.526110421706</v>
      </c>
      <c r="U1345" s="3">
        <f>IF(E1345="小怪",0,IF(INDEX([1]非R能力!$FK$9:$FK$558,C1345)=0,0,10))</f>
        <v>0</v>
      </c>
      <c r="V1345" s="3">
        <f>IF(E1345="小怪",0,IF(INDEX([1]非R能力!$FH$9:$FH$558,C1345)=0,0,5000))</f>
        <v>0</v>
      </c>
      <c r="W1345" s="3">
        <f>HLOOKUP(W$5,[2]人物技能基础!$O$3:$Q$553,$C1345+1,0)</f>
        <v>3.637142857142857</v>
      </c>
      <c r="X1345" s="3">
        <f>HLOOKUP(X$5,[2]人物技能基础!$O$3:$Q$553,$C1345+1,0)</f>
        <v>2.0186428571428574</v>
      </c>
      <c r="Y1345" s="3">
        <f>HLOOKUP(Y$5,[2]人物技能基础!$O$3:$Q$553,$C1345+1,0)</f>
        <v>99.964285714285708</v>
      </c>
      <c r="Z1345" s="3">
        <f t="shared" si="121"/>
        <v>1231168</v>
      </c>
      <c r="AA1345" s="3">
        <f t="shared" si="122"/>
        <v>24214</v>
      </c>
      <c r="AB1345" s="3">
        <f t="shared" si="123"/>
        <v>0</v>
      </c>
      <c r="AC1345" s="3">
        <f t="shared" si="124"/>
        <v>49246</v>
      </c>
      <c r="AD1345" s="3">
        <f t="shared" si="125"/>
        <v>37295</v>
      </c>
    </row>
    <row r="1346" spans="1:30" x14ac:dyDescent="0.15">
      <c r="A1346" s="3">
        <v>1341</v>
      </c>
      <c r="B1346" s="3" t="str">
        <f t="shared" si="120"/>
        <v>关卡1341小怪</v>
      </c>
      <c r="C1346" s="3">
        <f>INDEX([3]关卡!$J$19:$J$2018,A1346)</f>
        <v>463</v>
      </c>
      <c r="D1346" s="3">
        <f>INDEX([3]关卡!$N$19:$N$2018,A1346)</f>
        <v>463</v>
      </c>
      <c r="E1346" s="3" t="s">
        <v>24</v>
      </c>
      <c r="F1346" s="3" t="s">
        <v>26</v>
      </c>
      <c r="G1346" s="3">
        <v>3</v>
      </c>
      <c r="H1346" s="3">
        <v>0</v>
      </c>
      <c r="I1346" s="3">
        <v>0</v>
      </c>
      <c r="J1346" s="4">
        <v>1</v>
      </c>
      <c r="K1346" s="4">
        <v>1</v>
      </c>
      <c r="L1346" s="4">
        <v>2</v>
      </c>
      <c r="M1346" s="3">
        <v>15</v>
      </c>
      <c r="N1346" s="3">
        <v>2</v>
      </c>
      <c r="O1346" s="3">
        <f>HLOOKUP(O$5,[1]非R能力!$B$8:$F$558,$C1346+1,0)</f>
        <v>1641628.8299841792</v>
      </c>
      <c r="P1346" s="3">
        <f>HLOOKUP(P$5,[1]非R能力!$B$8:$F$558,$C1346+1,0)</f>
        <v>232696.31108501297</v>
      </c>
      <c r="Q1346" s="3">
        <f>HLOOKUP(Q$5,[1]非R能力!$B$8:$F$558,$C1346+1,0)</f>
        <v>122012.4309300465</v>
      </c>
      <c r="R1346" s="3">
        <f>HLOOKUP(R$5,[1]非R能力!$B$8:$F$558,$C1346+1,0)</f>
        <v>37602.279679719315</v>
      </c>
      <c r="S1346" s="3">
        <f>HLOOKUP(S$5,[1]非R能力!$B$8:$F$558,$C1346+1,0)</f>
        <v>49656.892772113279</v>
      </c>
      <c r="T1346" s="3">
        <f>INDEX([1]非R能力!$H$9:$H$558,D1346)</f>
        <v>47347.121824820882</v>
      </c>
      <c r="U1346" s="3">
        <f>IF(E1346="小怪",0,IF(INDEX([1]非R能力!$FK$9:$FK$558,C1346)=0,0,10))</f>
        <v>0</v>
      </c>
      <c r="V1346" s="3">
        <f>IF(E1346="小怪",0,IF(INDEX([1]非R能力!$FH$9:$FH$558,C1346)=0,0,5000))</f>
        <v>0</v>
      </c>
      <c r="W1346" s="3">
        <f>HLOOKUP(W$5,[2]人物技能基础!$O$3:$Q$553,$C1346+1,0)</f>
        <v>3.637142857142857</v>
      </c>
      <c r="X1346" s="3">
        <f>HLOOKUP(X$5,[2]人物技能基础!$O$3:$Q$553,$C1346+1,0)</f>
        <v>2.0186428571428574</v>
      </c>
      <c r="Y1346" s="3">
        <f>HLOOKUP(Y$5,[2]人物技能基础!$O$3:$Q$553,$C1346+1,0)</f>
        <v>99.964285714285708</v>
      </c>
      <c r="Z1346" s="3">
        <f t="shared" si="121"/>
        <v>1241226</v>
      </c>
      <c r="AA1346" s="3">
        <f t="shared" si="122"/>
        <v>24402</v>
      </c>
      <c r="AB1346" s="3">
        <f t="shared" si="123"/>
        <v>0</v>
      </c>
      <c r="AC1346" s="3">
        <f t="shared" si="124"/>
        <v>49656</v>
      </c>
      <c r="AD1346" s="3">
        <f t="shared" si="125"/>
        <v>37602</v>
      </c>
    </row>
    <row r="1347" spans="1:30" x14ac:dyDescent="0.15">
      <c r="A1347" s="3">
        <v>1342</v>
      </c>
      <c r="B1347" s="3" t="str">
        <f t="shared" si="120"/>
        <v>关卡1342小怪</v>
      </c>
      <c r="C1347" s="3">
        <f>INDEX([3]关卡!$J$19:$J$2018,A1347)</f>
        <v>463</v>
      </c>
      <c r="D1347" s="3">
        <f>INDEX([3]关卡!$N$19:$N$2018,A1347)</f>
        <v>463</v>
      </c>
      <c r="E1347" s="3" t="s">
        <v>24</v>
      </c>
      <c r="F1347" s="3" t="s">
        <v>26</v>
      </c>
      <c r="G1347" s="3">
        <v>3</v>
      </c>
      <c r="H1347" s="3">
        <v>0</v>
      </c>
      <c r="I1347" s="3">
        <v>0</v>
      </c>
      <c r="J1347" s="4">
        <v>1</v>
      </c>
      <c r="K1347" s="4">
        <v>1</v>
      </c>
      <c r="L1347" s="4">
        <v>2</v>
      </c>
      <c r="M1347" s="3">
        <v>15</v>
      </c>
      <c r="N1347" s="3">
        <v>2</v>
      </c>
      <c r="O1347" s="3">
        <f>HLOOKUP(O$5,[1]非R能力!$B$8:$F$558,$C1347+1,0)</f>
        <v>1641628.8299841792</v>
      </c>
      <c r="P1347" s="3">
        <f>HLOOKUP(P$5,[1]非R能力!$B$8:$F$558,$C1347+1,0)</f>
        <v>232696.31108501297</v>
      </c>
      <c r="Q1347" s="3">
        <f>HLOOKUP(Q$5,[1]非R能力!$B$8:$F$558,$C1347+1,0)</f>
        <v>122012.4309300465</v>
      </c>
      <c r="R1347" s="3">
        <f>HLOOKUP(R$5,[1]非R能力!$B$8:$F$558,$C1347+1,0)</f>
        <v>37602.279679719315</v>
      </c>
      <c r="S1347" s="3">
        <f>HLOOKUP(S$5,[1]非R能力!$B$8:$F$558,$C1347+1,0)</f>
        <v>49656.892772113279</v>
      </c>
      <c r="T1347" s="3">
        <f>INDEX([1]非R能力!$H$9:$H$558,D1347)</f>
        <v>47347.121824820882</v>
      </c>
      <c r="U1347" s="3">
        <f>IF(E1347="小怪",0,IF(INDEX([1]非R能力!$FK$9:$FK$558,C1347)=0,0,10))</f>
        <v>0</v>
      </c>
      <c r="V1347" s="3">
        <f>IF(E1347="小怪",0,IF(INDEX([1]非R能力!$FH$9:$FH$558,C1347)=0,0,5000))</f>
        <v>0</v>
      </c>
      <c r="W1347" s="3">
        <f>HLOOKUP(W$5,[2]人物技能基础!$O$3:$Q$553,$C1347+1,0)</f>
        <v>3.637142857142857</v>
      </c>
      <c r="X1347" s="3">
        <f>HLOOKUP(X$5,[2]人物技能基础!$O$3:$Q$553,$C1347+1,0)</f>
        <v>2.0186428571428574</v>
      </c>
      <c r="Y1347" s="3">
        <f>HLOOKUP(Y$5,[2]人物技能基础!$O$3:$Q$553,$C1347+1,0)</f>
        <v>99.964285714285708</v>
      </c>
      <c r="Z1347" s="3">
        <f t="shared" si="121"/>
        <v>1241226</v>
      </c>
      <c r="AA1347" s="3">
        <f t="shared" si="122"/>
        <v>24402</v>
      </c>
      <c r="AB1347" s="3">
        <f t="shared" si="123"/>
        <v>0</v>
      </c>
      <c r="AC1347" s="3">
        <f t="shared" si="124"/>
        <v>49656</v>
      </c>
      <c r="AD1347" s="3">
        <f t="shared" si="125"/>
        <v>37602</v>
      </c>
    </row>
    <row r="1348" spans="1:30" x14ac:dyDescent="0.15">
      <c r="A1348" s="3">
        <v>1343</v>
      </c>
      <c r="B1348" s="3" t="str">
        <f t="shared" si="120"/>
        <v>关卡1343小怪</v>
      </c>
      <c r="C1348" s="3">
        <f>INDEX([3]关卡!$J$19:$J$2018,A1348)</f>
        <v>463</v>
      </c>
      <c r="D1348" s="3">
        <f>INDEX([3]关卡!$N$19:$N$2018,A1348)</f>
        <v>463</v>
      </c>
      <c r="E1348" s="3" t="s">
        <v>24</v>
      </c>
      <c r="F1348" s="3" t="s">
        <v>26</v>
      </c>
      <c r="G1348" s="3">
        <v>3</v>
      </c>
      <c r="H1348" s="3">
        <v>0</v>
      </c>
      <c r="I1348" s="3">
        <v>0</v>
      </c>
      <c r="J1348" s="4">
        <v>1</v>
      </c>
      <c r="K1348" s="4">
        <v>1</v>
      </c>
      <c r="L1348" s="4">
        <v>2</v>
      </c>
      <c r="M1348" s="3">
        <v>15</v>
      </c>
      <c r="N1348" s="3">
        <v>2</v>
      </c>
      <c r="O1348" s="3">
        <f>HLOOKUP(O$5,[1]非R能力!$B$8:$F$558,$C1348+1,0)</f>
        <v>1641628.8299841792</v>
      </c>
      <c r="P1348" s="3">
        <f>HLOOKUP(P$5,[1]非R能力!$B$8:$F$558,$C1348+1,0)</f>
        <v>232696.31108501297</v>
      </c>
      <c r="Q1348" s="3">
        <f>HLOOKUP(Q$5,[1]非R能力!$B$8:$F$558,$C1348+1,0)</f>
        <v>122012.4309300465</v>
      </c>
      <c r="R1348" s="3">
        <f>HLOOKUP(R$5,[1]非R能力!$B$8:$F$558,$C1348+1,0)</f>
        <v>37602.279679719315</v>
      </c>
      <c r="S1348" s="3">
        <f>HLOOKUP(S$5,[1]非R能力!$B$8:$F$558,$C1348+1,0)</f>
        <v>49656.892772113279</v>
      </c>
      <c r="T1348" s="3">
        <f>INDEX([1]非R能力!$H$9:$H$558,D1348)</f>
        <v>47347.121824820882</v>
      </c>
      <c r="U1348" s="3">
        <f>IF(E1348="小怪",0,IF(INDEX([1]非R能力!$FK$9:$FK$558,C1348)=0,0,10))</f>
        <v>0</v>
      </c>
      <c r="V1348" s="3">
        <f>IF(E1348="小怪",0,IF(INDEX([1]非R能力!$FH$9:$FH$558,C1348)=0,0,5000))</f>
        <v>0</v>
      </c>
      <c r="W1348" s="3">
        <f>HLOOKUP(W$5,[2]人物技能基础!$O$3:$Q$553,$C1348+1,0)</f>
        <v>3.637142857142857</v>
      </c>
      <c r="X1348" s="3">
        <f>HLOOKUP(X$5,[2]人物技能基础!$O$3:$Q$553,$C1348+1,0)</f>
        <v>2.0186428571428574</v>
      </c>
      <c r="Y1348" s="3">
        <f>HLOOKUP(Y$5,[2]人物技能基础!$O$3:$Q$553,$C1348+1,0)</f>
        <v>99.964285714285708</v>
      </c>
      <c r="Z1348" s="3">
        <f t="shared" si="121"/>
        <v>1241226</v>
      </c>
      <c r="AA1348" s="3">
        <f t="shared" si="122"/>
        <v>24402</v>
      </c>
      <c r="AB1348" s="3">
        <f t="shared" si="123"/>
        <v>0</v>
      </c>
      <c r="AC1348" s="3">
        <f t="shared" si="124"/>
        <v>49656</v>
      </c>
      <c r="AD1348" s="3">
        <f t="shared" si="125"/>
        <v>37602</v>
      </c>
    </row>
    <row r="1349" spans="1:30" x14ac:dyDescent="0.15">
      <c r="A1349" s="3">
        <v>1344</v>
      </c>
      <c r="B1349" s="3" t="str">
        <f t="shared" si="120"/>
        <v>关卡1344小怪</v>
      </c>
      <c r="C1349" s="3">
        <f>INDEX([3]关卡!$J$19:$J$2018,A1349)</f>
        <v>463</v>
      </c>
      <c r="D1349" s="3">
        <f>INDEX([3]关卡!$N$19:$N$2018,A1349)</f>
        <v>463</v>
      </c>
      <c r="E1349" s="3" t="s">
        <v>24</v>
      </c>
      <c r="F1349" s="3" t="s">
        <v>26</v>
      </c>
      <c r="G1349" s="3">
        <v>3</v>
      </c>
      <c r="H1349" s="3">
        <v>0</v>
      </c>
      <c r="I1349" s="3">
        <v>0</v>
      </c>
      <c r="J1349" s="4">
        <v>1</v>
      </c>
      <c r="K1349" s="4">
        <v>1</v>
      </c>
      <c r="L1349" s="4">
        <v>2</v>
      </c>
      <c r="M1349" s="3">
        <v>15</v>
      </c>
      <c r="N1349" s="3">
        <v>2</v>
      </c>
      <c r="O1349" s="3">
        <f>HLOOKUP(O$5,[1]非R能力!$B$8:$F$558,$C1349+1,0)</f>
        <v>1641628.8299841792</v>
      </c>
      <c r="P1349" s="3">
        <f>HLOOKUP(P$5,[1]非R能力!$B$8:$F$558,$C1349+1,0)</f>
        <v>232696.31108501297</v>
      </c>
      <c r="Q1349" s="3">
        <f>HLOOKUP(Q$5,[1]非R能力!$B$8:$F$558,$C1349+1,0)</f>
        <v>122012.4309300465</v>
      </c>
      <c r="R1349" s="3">
        <f>HLOOKUP(R$5,[1]非R能力!$B$8:$F$558,$C1349+1,0)</f>
        <v>37602.279679719315</v>
      </c>
      <c r="S1349" s="3">
        <f>HLOOKUP(S$5,[1]非R能力!$B$8:$F$558,$C1349+1,0)</f>
        <v>49656.892772113279</v>
      </c>
      <c r="T1349" s="3">
        <f>INDEX([1]非R能力!$H$9:$H$558,D1349)</f>
        <v>47347.121824820882</v>
      </c>
      <c r="U1349" s="3">
        <f>IF(E1349="小怪",0,IF(INDEX([1]非R能力!$FK$9:$FK$558,C1349)=0,0,10))</f>
        <v>0</v>
      </c>
      <c r="V1349" s="3">
        <f>IF(E1349="小怪",0,IF(INDEX([1]非R能力!$FH$9:$FH$558,C1349)=0,0,5000))</f>
        <v>0</v>
      </c>
      <c r="W1349" s="3">
        <f>HLOOKUP(W$5,[2]人物技能基础!$O$3:$Q$553,$C1349+1,0)</f>
        <v>3.637142857142857</v>
      </c>
      <c r="X1349" s="3">
        <f>HLOOKUP(X$5,[2]人物技能基础!$O$3:$Q$553,$C1349+1,0)</f>
        <v>2.0186428571428574</v>
      </c>
      <c r="Y1349" s="3">
        <f>HLOOKUP(Y$5,[2]人物技能基础!$O$3:$Q$553,$C1349+1,0)</f>
        <v>99.964285714285708</v>
      </c>
      <c r="Z1349" s="3">
        <f t="shared" si="121"/>
        <v>1241226</v>
      </c>
      <c r="AA1349" s="3">
        <f t="shared" si="122"/>
        <v>24402</v>
      </c>
      <c r="AB1349" s="3">
        <f t="shared" si="123"/>
        <v>0</v>
      </c>
      <c r="AC1349" s="3">
        <f t="shared" si="124"/>
        <v>49656</v>
      </c>
      <c r="AD1349" s="3">
        <f t="shared" si="125"/>
        <v>37602</v>
      </c>
    </row>
    <row r="1350" spans="1:30" x14ac:dyDescent="0.15">
      <c r="A1350" s="3">
        <v>1345</v>
      </c>
      <c r="B1350" s="3" t="str">
        <f t="shared" si="120"/>
        <v>关卡1345小怪</v>
      </c>
      <c r="C1350" s="3">
        <f>INDEX([3]关卡!$J$19:$J$2018,A1350)</f>
        <v>463</v>
      </c>
      <c r="D1350" s="3">
        <f>INDEX([3]关卡!$N$19:$N$2018,A1350)</f>
        <v>463</v>
      </c>
      <c r="E1350" s="3" t="s">
        <v>24</v>
      </c>
      <c r="F1350" s="3" t="s">
        <v>26</v>
      </c>
      <c r="G1350" s="3">
        <v>3</v>
      </c>
      <c r="H1350" s="3">
        <v>0</v>
      </c>
      <c r="I1350" s="3">
        <v>0</v>
      </c>
      <c r="J1350" s="4">
        <v>1</v>
      </c>
      <c r="K1350" s="4">
        <v>1</v>
      </c>
      <c r="L1350" s="4">
        <v>2</v>
      </c>
      <c r="M1350" s="3">
        <v>15</v>
      </c>
      <c r="N1350" s="3">
        <v>2</v>
      </c>
      <c r="O1350" s="3">
        <f>HLOOKUP(O$5,[1]非R能力!$B$8:$F$558,$C1350+1,0)</f>
        <v>1641628.8299841792</v>
      </c>
      <c r="P1350" s="3">
        <f>HLOOKUP(P$5,[1]非R能力!$B$8:$F$558,$C1350+1,0)</f>
        <v>232696.31108501297</v>
      </c>
      <c r="Q1350" s="3">
        <f>HLOOKUP(Q$5,[1]非R能力!$B$8:$F$558,$C1350+1,0)</f>
        <v>122012.4309300465</v>
      </c>
      <c r="R1350" s="3">
        <f>HLOOKUP(R$5,[1]非R能力!$B$8:$F$558,$C1350+1,0)</f>
        <v>37602.279679719315</v>
      </c>
      <c r="S1350" s="3">
        <f>HLOOKUP(S$5,[1]非R能力!$B$8:$F$558,$C1350+1,0)</f>
        <v>49656.892772113279</v>
      </c>
      <c r="T1350" s="3">
        <f>INDEX([1]非R能力!$H$9:$H$558,D1350)</f>
        <v>47347.121824820882</v>
      </c>
      <c r="U1350" s="3">
        <f>IF(E1350="小怪",0,IF(INDEX([1]非R能力!$FK$9:$FK$558,C1350)=0,0,10))</f>
        <v>0</v>
      </c>
      <c r="V1350" s="3">
        <f>IF(E1350="小怪",0,IF(INDEX([1]非R能力!$FH$9:$FH$558,C1350)=0,0,5000))</f>
        <v>0</v>
      </c>
      <c r="W1350" s="3">
        <f>HLOOKUP(W$5,[2]人物技能基础!$O$3:$Q$553,$C1350+1,0)</f>
        <v>3.637142857142857</v>
      </c>
      <c r="X1350" s="3">
        <f>HLOOKUP(X$5,[2]人物技能基础!$O$3:$Q$553,$C1350+1,0)</f>
        <v>2.0186428571428574</v>
      </c>
      <c r="Y1350" s="3">
        <f>HLOOKUP(Y$5,[2]人物技能基础!$O$3:$Q$553,$C1350+1,0)</f>
        <v>99.964285714285708</v>
      </c>
      <c r="Z1350" s="3">
        <f t="shared" si="121"/>
        <v>1241226</v>
      </c>
      <c r="AA1350" s="3">
        <f t="shared" si="122"/>
        <v>24402</v>
      </c>
      <c r="AB1350" s="3">
        <f t="shared" si="123"/>
        <v>0</v>
      </c>
      <c r="AC1350" s="3">
        <f t="shared" si="124"/>
        <v>49656</v>
      </c>
      <c r="AD1350" s="3">
        <f t="shared" si="125"/>
        <v>37602</v>
      </c>
    </row>
    <row r="1351" spans="1:30" x14ac:dyDescent="0.15">
      <c r="A1351" s="3">
        <v>1346</v>
      </c>
      <c r="B1351" s="3" t="str">
        <f t="shared" ref="B1351:B1414" si="126">"关卡"&amp;A1351&amp;E1351</f>
        <v>关卡1346小怪</v>
      </c>
      <c r="C1351" s="3">
        <f>INDEX([3]关卡!$J$19:$J$2018,A1351)</f>
        <v>464</v>
      </c>
      <c r="D1351" s="3">
        <f>INDEX([3]关卡!$N$19:$N$2018,A1351)</f>
        <v>464</v>
      </c>
      <c r="E1351" s="3" t="s">
        <v>24</v>
      </c>
      <c r="F1351" s="3" t="s">
        <v>26</v>
      </c>
      <c r="G1351" s="3">
        <v>3</v>
      </c>
      <c r="H1351" s="3">
        <v>0</v>
      </c>
      <c r="I1351" s="3">
        <v>0</v>
      </c>
      <c r="J1351" s="4">
        <v>1</v>
      </c>
      <c r="K1351" s="4">
        <v>1</v>
      </c>
      <c r="L1351" s="4">
        <v>2</v>
      </c>
      <c r="M1351" s="3">
        <v>15</v>
      </c>
      <c r="N1351" s="3">
        <v>2</v>
      </c>
      <c r="O1351" s="3">
        <f>HLOOKUP(O$5,[1]非R能力!$B$8:$F$558,$C1351+1,0)</f>
        <v>1655867.5984563772</v>
      </c>
      <c r="P1351" s="3">
        <f>HLOOKUP(P$5,[1]非R能力!$B$8:$F$558,$C1351+1,0)</f>
        <v>234699.64391383645</v>
      </c>
      <c r="Q1351" s="3">
        <f>HLOOKUP(Q$5,[1]非R能力!$B$8:$F$558,$C1351+1,0)</f>
        <v>122975.57035147358</v>
      </c>
      <c r="R1351" s="3">
        <f>HLOOKUP(R$5,[1]非R能力!$B$8:$F$558,$C1351+1,0)</f>
        <v>37921.995095013168</v>
      </c>
      <c r="S1351" s="3">
        <f>HLOOKUP(S$5,[1]非R能力!$B$8:$F$558,$C1351+1,0)</f>
        <v>50083.711965901486</v>
      </c>
      <c r="T1351" s="3">
        <f>INDEX([1]非R能力!$H$9:$H$558,D1351)</f>
        <v>47604.834385126866</v>
      </c>
      <c r="U1351" s="3">
        <f>IF(E1351="小怪",0,IF(INDEX([1]非R能力!$FK$9:$FK$558,C1351)=0,0,10))</f>
        <v>0</v>
      </c>
      <c r="V1351" s="3">
        <f>IF(E1351="小怪",0,IF(INDEX([1]非R能力!$FH$9:$FH$558,C1351)=0,0,5000))</f>
        <v>0</v>
      </c>
      <c r="W1351" s="3">
        <f>HLOOKUP(W$5,[2]人物技能基础!$O$3:$Q$553,$C1351+1,0)</f>
        <v>3.637142857142857</v>
      </c>
      <c r="X1351" s="3">
        <f>HLOOKUP(X$5,[2]人物技能基础!$O$3:$Q$553,$C1351+1,0)</f>
        <v>2.0186428571428574</v>
      </c>
      <c r="Y1351" s="3">
        <f>HLOOKUP(Y$5,[2]人物技能基础!$O$3:$Q$553,$C1351+1,0)</f>
        <v>99.964285714285708</v>
      </c>
      <c r="Z1351" s="3">
        <f t="shared" ref="Z1351:Z1414" si="127">INT(((P1351-AB1351)*X1351+(Y1351+T1351))*G1351*J1351*$D$2)</f>
        <v>1251550</v>
      </c>
      <c r="AA1351" s="3">
        <f t="shared" ref="AA1351:AA1414" si="128">IF(H1351=0,IF(U1351=0,INT(Q1351/5),IF(V1351=0,INT(Q1351/5),INT((V1351/U1351)/(1/N1351*M1351)/L1351+Q1351))),INT((IF(U1351=0,0,V1351/U1351/(1/N1351*M1351))+O1351/H1351)/L1351+Q1351))</f>
        <v>24595</v>
      </c>
      <c r="AB1351" s="3">
        <f t="shared" ref="AB1351:AB1414" si="129">INT(P1351*I1351)</f>
        <v>0</v>
      </c>
      <c r="AC1351" s="3">
        <f t="shared" ref="AC1351:AC1414" si="130">INT(K1351*S1351)</f>
        <v>50083</v>
      </c>
      <c r="AD1351" s="3">
        <f t="shared" ref="AD1351:AD1414" si="131">INT(R1351/J1351)</f>
        <v>37921</v>
      </c>
    </row>
    <row r="1352" spans="1:30" x14ac:dyDescent="0.15">
      <c r="A1352" s="3">
        <v>1347</v>
      </c>
      <c r="B1352" s="3" t="str">
        <f t="shared" si="126"/>
        <v>关卡1347小怪</v>
      </c>
      <c r="C1352" s="3">
        <f>INDEX([3]关卡!$J$19:$J$2018,A1352)</f>
        <v>464</v>
      </c>
      <c r="D1352" s="3">
        <f>INDEX([3]关卡!$N$19:$N$2018,A1352)</f>
        <v>464</v>
      </c>
      <c r="E1352" s="3" t="s">
        <v>24</v>
      </c>
      <c r="F1352" s="3" t="s">
        <v>26</v>
      </c>
      <c r="G1352" s="3">
        <v>3</v>
      </c>
      <c r="H1352" s="3">
        <v>0</v>
      </c>
      <c r="I1352" s="3">
        <v>0</v>
      </c>
      <c r="J1352" s="4">
        <v>1</v>
      </c>
      <c r="K1352" s="4">
        <v>1</v>
      </c>
      <c r="L1352" s="4">
        <v>2</v>
      </c>
      <c r="M1352" s="3">
        <v>15</v>
      </c>
      <c r="N1352" s="3">
        <v>2</v>
      </c>
      <c r="O1352" s="3">
        <f>HLOOKUP(O$5,[1]非R能力!$B$8:$F$558,$C1352+1,0)</f>
        <v>1655867.5984563772</v>
      </c>
      <c r="P1352" s="3">
        <f>HLOOKUP(P$5,[1]非R能力!$B$8:$F$558,$C1352+1,0)</f>
        <v>234699.64391383645</v>
      </c>
      <c r="Q1352" s="3">
        <f>HLOOKUP(Q$5,[1]非R能力!$B$8:$F$558,$C1352+1,0)</f>
        <v>122975.57035147358</v>
      </c>
      <c r="R1352" s="3">
        <f>HLOOKUP(R$5,[1]非R能力!$B$8:$F$558,$C1352+1,0)</f>
        <v>37921.995095013168</v>
      </c>
      <c r="S1352" s="3">
        <f>HLOOKUP(S$5,[1]非R能力!$B$8:$F$558,$C1352+1,0)</f>
        <v>50083.711965901486</v>
      </c>
      <c r="T1352" s="3">
        <f>INDEX([1]非R能力!$H$9:$H$558,D1352)</f>
        <v>47604.834385126866</v>
      </c>
      <c r="U1352" s="3">
        <f>IF(E1352="小怪",0,IF(INDEX([1]非R能力!$FK$9:$FK$558,C1352)=0,0,10))</f>
        <v>0</v>
      </c>
      <c r="V1352" s="3">
        <f>IF(E1352="小怪",0,IF(INDEX([1]非R能力!$FH$9:$FH$558,C1352)=0,0,5000))</f>
        <v>0</v>
      </c>
      <c r="W1352" s="3">
        <f>HLOOKUP(W$5,[2]人物技能基础!$O$3:$Q$553,$C1352+1,0)</f>
        <v>3.637142857142857</v>
      </c>
      <c r="X1352" s="3">
        <f>HLOOKUP(X$5,[2]人物技能基础!$O$3:$Q$553,$C1352+1,0)</f>
        <v>2.0186428571428574</v>
      </c>
      <c r="Y1352" s="3">
        <f>HLOOKUP(Y$5,[2]人物技能基础!$O$3:$Q$553,$C1352+1,0)</f>
        <v>99.964285714285708</v>
      </c>
      <c r="Z1352" s="3">
        <f t="shared" si="127"/>
        <v>1251550</v>
      </c>
      <c r="AA1352" s="3">
        <f t="shared" si="128"/>
        <v>24595</v>
      </c>
      <c r="AB1352" s="3">
        <f t="shared" si="129"/>
        <v>0</v>
      </c>
      <c r="AC1352" s="3">
        <f t="shared" si="130"/>
        <v>50083</v>
      </c>
      <c r="AD1352" s="3">
        <f t="shared" si="131"/>
        <v>37921</v>
      </c>
    </row>
    <row r="1353" spans="1:30" x14ac:dyDescent="0.15">
      <c r="A1353" s="3">
        <v>1348</v>
      </c>
      <c r="B1353" s="3" t="str">
        <f t="shared" si="126"/>
        <v>关卡1348小怪</v>
      </c>
      <c r="C1353" s="3">
        <f>INDEX([3]关卡!$J$19:$J$2018,A1353)</f>
        <v>464</v>
      </c>
      <c r="D1353" s="3">
        <f>INDEX([3]关卡!$N$19:$N$2018,A1353)</f>
        <v>464</v>
      </c>
      <c r="E1353" s="3" t="s">
        <v>24</v>
      </c>
      <c r="F1353" s="3" t="s">
        <v>26</v>
      </c>
      <c r="G1353" s="3">
        <v>3</v>
      </c>
      <c r="H1353" s="3">
        <v>0</v>
      </c>
      <c r="I1353" s="3">
        <v>0</v>
      </c>
      <c r="J1353" s="4">
        <v>1</v>
      </c>
      <c r="K1353" s="4">
        <v>1</v>
      </c>
      <c r="L1353" s="4">
        <v>2</v>
      </c>
      <c r="M1353" s="3">
        <v>15</v>
      </c>
      <c r="N1353" s="3">
        <v>2</v>
      </c>
      <c r="O1353" s="3">
        <f>HLOOKUP(O$5,[1]非R能力!$B$8:$F$558,$C1353+1,0)</f>
        <v>1655867.5984563772</v>
      </c>
      <c r="P1353" s="3">
        <f>HLOOKUP(P$5,[1]非R能力!$B$8:$F$558,$C1353+1,0)</f>
        <v>234699.64391383645</v>
      </c>
      <c r="Q1353" s="3">
        <f>HLOOKUP(Q$5,[1]非R能力!$B$8:$F$558,$C1353+1,0)</f>
        <v>122975.57035147358</v>
      </c>
      <c r="R1353" s="3">
        <f>HLOOKUP(R$5,[1]非R能力!$B$8:$F$558,$C1353+1,0)</f>
        <v>37921.995095013168</v>
      </c>
      <c r="S1353" s="3">
        <f>HLOOKUP(S$5,[1]非R能力!$B$8:$F$558,$C1353+1,0)</f>
        <v>50083.711965901486</v>
      </c>
      <c r="T1353" s="3">
        <f>INDEX([1]非R能力!$H$9:$H$558,D1353)</f>
        <v>47604.834385126866</v>
      </c>
      <c r="U1353" s="3">
        <f>IF(E1353="小怪",0,IF(INDEX([1]非R能力!$FK$9:$FK$558,C1353)=0,0,10))</f>
        <v>0</v>
      </c>
      <c r="V1353" s="3">
        <f>IF(E1353="小怪",0,IF(INDEX([1]非R能力!$FH$9:$FH$558,C1353)=0,0,5000))</f>
        <v>0</v>
      </c>
      <c r="W1353" s="3">
        <f>HLOOKUP(W$5,[2]人物技能基础!$O$3:$Q$553,$C1353+1,0)</f>
        <v>3.637142857142857</v>
      </c>
      <c r="X1353" s="3">
        <f>HLOOKUP(X$5,[2]人物技能基础!$O$3:$Q$553,$C1353+1,0)</f>
        <v>2.0186428571428574</v>
      </c>
      <c r="Y1353" s="3">
        <f>HLOOKUP(Y$5,[2]人物技能基础!$O$3:$Q$553,$C1353+1,0)</f>
        <v>99.964285714285708</v>
      </c>
      <c r="Z1353" s="3">
        <f t="shared" si="127"/>
        <v>1251550</v>
      </c>
      <c r="AA1353" s="3">
        <f t="shared" si="128"/>
        <v>24595</v>
      </c>
      <c r="AB1353" s="3">
        <f t="shared" si="129"/>
        <v>0</v>
      </c>
      <c r="AC1353" s="3">
        <f t="shared" si="130"/>
        <v>50083</v>
      </c>
      <c r="AD1353" s="3">
        <f t="shared" si="131"/>
        <v>37921</v>
      </c>
    </row>
    <row r="1354" spans="1:30" x14ac:dyDescent="0.15">
      <c r="A1354" s="3">
        <v>1349</v>
      </c>
      <c r="B1354" s="3" t="str">
        <f t="shared" si="126"/>
        <v>关卡1349小怪</v>
      </c>
      <c r="C1354" s="3">
        <f>INDEX([3]关卡!$J$19:$J$2018,A1354)</f>
        <v>464</v>
      </c>
      <c r="D1354" s="3">
        <f>INDEX([3]关卡!$N$19:$N$2018,A1354)</f>
        <v>464</v>
      </c>
      <c r="E1354" s="3" t="s">
        <v>24</v>
      </c>
      <c r="F1354" s="3" t="s">
        <v>26</v>
      </c>
      <c r="G1354" s="3">
        <v>3</v>
      </c>
      <c r="H1354" s="3">
        <v>0</v>
      </c>
      <c r="I1354" s="3">
        <v>0</v>
      </c>
      <c r="J1354" s="4">
        <v>1</v>
      </c>
      <c r="K1354" s="4">
        <v>1</v>
      </c>
      <c r="L1354" s="4">
        <v>2</v>
      </c>
      <c r="M1354" s="3">
        <v>15</v>
      </c>
      <c r="N1354" s="3">
        <v>2</v>
      </c>
      <c r="O1354" s="3">
        <f>HLOOKUP(O$5,[1]非R能力!$B$8:$F$558,$C1354+1,0)</f>
        <v>1655867.5984563772</v>
      </c>
      <c r="P1354" s="3">
        <f>HLOOKUP(P$5,[1]非R能力!$B$8:$F$558,$C1354+1,0)</f>
        <v>234699.64391383645</v>
      </c>
      <c r="Q1354" s="3">
        <f>HLOOKUP(Q$5,[1]非R能力!$B$8:$F$558,$C1354+1,0)</f>
        <v>122975.57035147358</v>
      </c>
      <c r="R1354" s="3">
        <f>HLOOKUP(R$5,[1]非R能力!$B$8:$F$558,$C1354+1,0)</f>
        <v>37921.995095013168</v>
      </c>
      <c r="S1354" s="3">
        <f>HLOOKUP(S$5,[1]非R能力!$B$8:$F$558,$C1354+1,0)</f>
        <v>50083.711965901486</v>
      </c>
      <c r="T1354" s="3">
        <f>INDEX([1]非R能力!$H$9:$H$558,D1354)</f>
        <v>47604.834385126866</v>
      </c>
      <c r="U1354" s="3">
        <f>IF(E1354="小怪",0,IF(INDEX([1]非R能力!$FK$9:$FK$558,C1354)=0,0,10))</f>
        <v>0</v>
      </c>
      <c r="V1354" s="3">
        <f>IF(E1354="小怪",0,IF(INDEX([1]非R能力!$FH$9:$FH$558,C1354)=0,0,5000))</f>
        <v>0</v>
      </c>
      <c r="W1354" s="3">
        <f>HLOOKUP(W$5,[2]人物技能基础!$O$3:$Q$553,$C1354+1,0)</f>
        <v>3.637142857142857</v>
      </c>
      <c r="X1354" s="3">
        <f>HLOOKUP(X$5,[2]人物技能基础!$O$3:$Q$553,$C1354+1,0)</f>
        <v>2.0186428571428574</v>
      </c>
      <c r="Y1354" s="3">
        <f>HLOOKUP(Y$5,[2]人物技能基础!$O$3:$Q$553,$C1354+1,0)</f>
        <v>99.964285714285708</v>
      </c>
      <c r="Z1354" s="3">
        <f t="shared" si="127"/>
        <v>1251550</v>
      </c>
      <c r="AA1354" s="3">
        <f t="shared" si="128"/>
        <v>24595</v>
      </c>
      <c r="AB1354" s="3">
        <f t="shared" si="129"/>
        <v>0</v>
      </c>
      <c r="AC1354" s="3">
        <f t="shared" si="130"/>
        <v>50083</v>
      </c>
      <c r="AD1354" s="3">
        <f t="shared" si="131"/>
        <v>37921</v>
      </c>
    </row>
    <row r="1355" spans="1:30" x14ac:dyDescent="0.15">
      <c r="A1355" s="3">
        <v>1350</v>
      </c>
      <c r="B1355" s="3" t="str">
        <f t="shared" si="126"/>
        <v>关卡1350小怪</v>
      </c>
      <c r="C1355" s="3">
        <f>INDEX([3]关卡!$J$19:$J$2018,A1355)</f>
        <v>464</v>
      </c>
      <c r="D1355" s="3">
        <f>INDEX([3]关卡!$N$19:$N$2018,A1355)</f>
        <v>464</v>
      </c>
      <c r="E1355" s="3" t="s">
        <v>24</v>
      </c>
      <c r="F1355" s="3" t="s">
        <v>26</v>
      </c>
      <c r="G1355" s="3">
        <v>3</v>
      </c>
      <c r="H1355" s="3">
        <v>0</v>
      </c>
      <c r="I1355" s="3">
        <v>0</v>
      </c>
      <c r="J1355" s="4">
        <v>1</v>
      </c>
      <c r="K1355" s="4">
        <v>1</v>
      </c>
      <c r="L1355" s="4">
        <v>2</v>
      </c>
      <c r="M1355" s="3">
        <v>15</v>
      </c>
      <c r="N1355" s="3">
        <v>2</v>
      </c>
      <c r="O1355" s="3">
        <f>HLOOKUP(O$5,[1]非R能力!$B$8:$F$558,$C1355+1,0)</f>
        <v>1655867.5984563772</v>
      </c>
      <c r="P1355" s="3">
        <f>HLOOKUP(P$5,[1]非R能力!$B$8:$F$558,$C1355+1,0)</f>
        <v>234699.64391383645</v>
      </c>
      <c r="Q1355" s="3">
        <f>HLOOKUP(Q$5,[1]非R能力!$B$8:$F$558,$C1355+1,0)</f>
        <v>122975.57035147358</v>
      </c>
      <c r="R1355" s="3">
        <f>HLOOKUP(R$5,[1]非R能力!$B$8:$F$558,$C1355+1,0)</f>
        <v>37921.995095013168</v>
      </c>
      <c r="S1355" s="3">
        <f>HLOOKUP(S$5,[1]非R能力!$B$8:$F$558,$C1355+1,0)</f>
        <v>50083.711965901486</v>
      </c>
      <c r="T1355" s="3">
        <f>INDEX([1]非R能力!$H$9:$H$558,D1355)</f>
        <v>47604.834385126866</v>
      </c>
      <c r="U1355" s="3">
        <f>IF(E1355="小怪",0,IF(INDEX([1]非R能力!$FK$9:$FK$558,C1355)=0,0,10))</f>
        <v>0</v>
      </c>
      <c r="V1355" s="3">
        <f>IF(E1355="小怪",0,IF(INDEX([1]非R能力!$FH$9:$FH$558,C1355)=0,0,5000))</f>
        <v>0</v>
      </c>
      <c r="W1355" s="3">
        <f>HLOOKUP(W$5,[2]人物技能基础!$O$3:$Q$553,$C1355+1,0)</f>
        <v>3.637142857142857</v>
      </c>
      <c r="X1355" s="3">
        <f>HLOOKUP(X$5,[2]人物技能基础!$O$3:$Q$553,$C1355+1,0)</f>
        <v>2.0186428571428574</v>
      </c>
      <c r="Y1355" s="3">
        <f>HLOOKUP(Y$5,[2]人物技能基础!$O$3:$Q$553,$C1355+1,0)</f>
        <v>99.964285714285708</v>
      </c>
      <c r="Z1355" s="3">
        <f t="shared" si="127"/>
        <v>1251550</v>
      </c>
      <c r="AA1355" s="3">
        <f t="shared" si="128"/>
        <v>24595</v>
      </c>
      <c r="AB1355" s="3">
        <f t="shared" si="129"/>
        <v>0</v>
      </c>
      <c r="AC1355" s="3">
        <f t="shared" si="130"/>
        <v>50083</v>
      </c>
      <c r="AD1355" s="3">
        <f t="shared" si="131"/>
        <v>37921</v>
      </c>
    </row>
    <row r="1356" spans="1:30" x14ac:dyDescent="0.15">
      <c r="A1356" s="3">
        <v>1351</v>
      </c>
      <c r="B1356" s="3" t="str">
        <f t="shared" si="126"/>
        <v>关卡1351小怪</v>
      </c>
      <c r="C1356" s="3">
        <f>INDEX([3]关卡!$J$19:$J$2018,A1356)</f>
        <v>465</v>
      </c>
      <c r="D1356" s="3">
        <f>INDEX([3]关卡!$N$19:$N$2018,A1356)</f>
        <v>465</v>
      </c>
      <c r="E1356" s="3" t="s">
        <v>24</v>
      </c>
      <c r="F1356" s="3" t="s">
        <v>26</v>
      </c>
      <c r="G1356" s="3">
        <v>3</v>
      </c>
      <c r="H1356" s="3">
        <v>0</v>
      </c>
      <c r="I1356" s="3">
        <v>0</v>
      </c>
      <c r="J1356" s="4">
        <v>1</v>
      </c>
      <c r="K1356" s="4">
        <v>1</v>
      </c>
      <c r="L1356" s="4">
        <v>2</v>
      </c>
      <c r="M1356" s="3">
        <v>15</v>
      </c>
      <c r="N1356" s="3">
        <v>2</v>
      </c>
      <c r="O1356" s="3">
        <f>HLOOKUP(O$5,[1]非R能力!$B$8:$F$558,$C1356+1,0)</f>
        <v>1669818.3644756584</v>
      </c>
      <c r="P1356" s="3">
        <f>HLOOKUP(P$5,[1]非R能力!$B$8:$F$558,$C1356+1,0)</f>
        <v>236575.02566090695</v>
      </c>
      <c r="Q1356" s="3">
        <f>HLOOKUP(Q$5,[1]非R能力!$B$8:$F$558,$C1356+1,0)</f>
        <v>123852.69188207557</v>
      </c>
      <c r="R1356" s="3">
        <f>HLOOKUP(R$5,[1]非R能力!$B$8:$F$558,$C1356+1,0)</f>
        <v>38205.995048811099</v>
      </c>
      <c r="S1356" s="3">
        <f>HLOOKUP(S$5,[1]非R能力!$B$8:$F$558,$C1356+1,0)</f>
        <v>50444.874803771294</v>
      </c>
      <c r="T1356" s="3">
        <f>INDEX([1]非R能力!$H$9:$H$558,D1356)</f>
        <v>47863.66742405574</v>
      </c>
      <c r="U1356" s="3">
        <f>IF(E1356="小怪",0,IF(INDEX([1]非R能力!$FK$9:$FK$558,C1356)=0,0,10))</f>
        <v>0</v>
      </c>
      <c r="V1356" s="3">
        <f>IF(E1356="小怪",0,IF(INDEX([1]非R能力!$FH$9:$FH$558,C1356)=0,0,5000))</f>
        <v>0</v>
      </c>
      <c r="W1356" s="3">
        <f>HLOOKUP(W$5,[2]人物技能基础!$O$3:$Q$553,$C1356+1,0)</f>
        <v>3.637142857142857</v>
      </c>
      <c r="X1356" s="3">
        <f>HLOOKUP(X$5,[2]人物技能基础!$O$3:$Q$553,$C1356+1,0)</f>
        <v>2.0186428571428574</v>
      </c>
      <c r="Y1356" s="3">
        <f>HLOOKUP(Y$5,[2]人物技能基础!$O$3:$Q$553,$C1356+1,0)</f>
        <v>99.964285714285708</v>
      </c>
      <c r="Z1356" s="3">
        <f t="shared" si="127"/>
        <v>1261257</v>
      </c>
      <c r="AA1356" s="3">
        <f t="shared" si="128"/>
        <v>24770</v>
      </c>
      <c r="AB1356" s="3">
        <f t="shared" si="129"/>
        <v>0</v>
      </c>
      <c r="AC1356" s="3">
        <f t="shared" si="130"/>
        <v>50444</v>
      </c>
      <c r="AD1356" s="3">
        <f t="shared" si="131"/>
        <v>38205</v>
      </c>
    </row>
    <row r="1357" spans="1:30" x14ac:dyDescent="0.15">
      <c r="A1357" s="3">
        <v>1352</v>
      </c>
      <c r="B1357" s="3" t="str">
        <f t="shared" si="126"/>
        <v>关卡1352小怪</v>
      </c>
      <c r="C1357" s="3">
        <f>INDEX([3]关卡!$J$19:$J$2018,A1357)</f>
        <v>465</v>
      </c>
      <c r="D1357" s="3">
        <f>INDEX([3]关卡!$N$19:$N$2018,A1357)</f>
        <v>465</v>
      </c>
      <c r="E1357" s="3" t="s">
        <v>24</v>
      </c>
      <c r="F1357" s="3" t="s">
        <v>26</v>
      </c>
      <c r="G1357" s="3">
        <v>3</v>
      </c>
      <c r="H1357" s="3">
        <v>0</v>
      </c>
      <c r="I1357" s="3">
        <v>0</v>
      </c>
      <c r="J1357" s="4">
        <v>1</v>
      </c>
      <c r="K1357" s="4">
        <v>1</v>
      </c>
      <c r="L1357" s="4">
        <v>2</v>
      </c>
      <c r="M1357" s="3">
        <v>15</v>
      </c>
      <c r="N1357" s="3">
        <v>2</v>
      </c>
      <c r="O1357" s="3">
        <f>HLOOKUP(O$5,[1]非R能力!$B$8:$F$558,$C1357+1,0)</f>
        <v>1669818.3644756584</v>
      </c>
      <c r="P1357" s="3">
        <f>HLOOKUP(P$5,[1]非R能力!$B$8:$F$558,$C1357+1,0)</f>
        <v>236575.02566090695</v>
      </c>
      <c r="Q1357" s="3">
        <f>HLOOKUP(Q$5,[1]非R能力!$B$8:$F$558,$C1357+1,0)</f>
        <v>123852.69188207557</v>
      </c>
      <c r="R1357" s="3">
        <f>HLOOKUP(R$5,[1]非R能力!$B$8:$F$558,$C1357+1,0)</f>
        <v>38205.995048811099</v>
      </c>
      <c r="S1357" s="3">
        <f>HLOOKUP(S$5,[1]非R能力!$B$8:$F$558,$C1357+1,0)</f>
        <v>50444.874803771294</v>
      </c>
      <c r="T1357" s="3">
        <f>INDEX([1]非R能力!$H$9:$H$558,D1357)</f>
        <v>47863.66742405574</v>
      </c>
      <c r="U1357" s="3">
        <f>IF(E1357="小怪",0,IF(INDEX([1]非R能力!$FK$9:$FK$558,C1357)=0,0,10))</f>
        <v>0</v>
      </c>
      <c r="V1357" s="3">
        <f>IF(E1357="小怪",0,IF(INDEX([1]非R能力!$FH$9:$FH$558,C1357)=0,0,5000))</f>
        <v>0</v>
      </c>
      <c r="W1357" s="3">
        <f>HLOOKUP(W$5,[2]人物技能基础!$O$3:$Q$553,$C1357+1,0)</f>
        <v>3.637142857142857</v>
      </c>
      <c r="X1357" s="3">
        <f>HLOOKUP(X$5,[2]人物技能基础!$O$3:$Q$553,$C1357+1,0)</f>
        <v>2.0186428571428574</v>
      </c>
      <c r="Y1357" s="3">
        <f>HLOOKUP(Y$5,[2]人物技能基础!$O$3:$Q$553,$C1357+1,0)</f>
        <v>99.964285714285708</v>
      </c>
      <c r="Z1357" s="3">
        <f t="shared" si="127"/>
        <v>1261257</v>
      </c>
      <c r="AA1357" s="3">
        <f t="shared" si="128"/>
        <v>24770</v>
      </c>
      <c r="AB1357" s="3">
        <f t="shared" si="129"/>
        <v>0</v>
      </c>
      <c r="AC1357" s="3">
        <f t="shared" si="130"/>
        <v>50444</v>
      </c>
      <c r="AD1357" s="3">
        <f t="shared" si="131"/>
        <v>38205</v>
      </c>
    </row>
    <row r="1358" spans="1:30" x14ac:dyDescent="0.15">
      <c r="A1358" s="3">
        <v>1353</v>
      </c>
      <c r="B1358" s="3" t="str">
        <f t="shared" si="126"/>
        <v>关卡1353小怪</v>
      </c>
      <c r="C1358" s="3">
        <f>INDEX([3]关卡!$J$19:$J$2018,A1358)</f>
        <v>465</v>
      </c>
      <c r="D1358" s="3">
        <f>INDEX([3]关卡!$N$19:$N$2018,A1358)</f>
        <v>465</v>
      </c>
      <c r="E1358" s="3" t="s">
        <v>24</v>
      </c>
      <c r="F1358" s="3" t="s">
        <v>26</v>
      </c>
      <c r="G1358" s="3">
        <v>3</v>
      </c>
      <c r="H1358" s="3">
        <v>0</v>
      </c>
      <c r="I1358" s="3">
        <v>0</v>
      </c>
      <c r="J1358" s="4">
        <v>1</v>
      </c>
      <c r="K1358" s="4">
        <v>1</v>
      </c>
      <c r="L1358" s="4">
        <v>2</v>
      </c>
      <c r="M1358" s="3">
        <v>15</v>
      </c>
      <c r="N1358" s="3">
        <v>2</v>
      </c>
      <c r="O1358" s="3">
        <f>HLOOKUP(O$5,[1]非R能力!$B$8:$F$558,$C1358+1,0)</f>
        <v>1669818.3644756584</v>
      </c>
      <c r="P1358" s="3">
        <f>HLOOKUP(P$5,[1]非R能力!$B$8:$F$558,$C1358+1,0)</f>
        <v>236575.02566090695</v>
      </c>
      <c r="Q1358" s="3">
        <f>HLOOKUP(Q$5,[1]非R能力!$B$8:$F$558,$C1358+1,0)</f>
        <v>123852.69188207557</v>
      </c>
      <c r="R1358" s="3">
        <f>HLOOKUP(R$5,[1]非R能力!$B$8:$F$558,$C1358+1,0)</f>
        <v>38205.995048811099</v>
      </c>
      <c r="S1358" s="3">
        <f>HLOOKUP(S$5,[1]非R能力!$B$8:$F$558,$C1358+1,0)</f>
        <v>50444.874803771294</v>
      </c>
      <c r="T1358" s="3">
        <f>INDEX([1]非R能力!$H$9:$H$558,D1358)</f>
        <v>47863.66742405574</v>
      </c>
      <c r="U1358" s="3">
        <f>IF(E1358="小怪",0,IF(INDEX([1]非R能力!$FK$9:$FK$558,C1358)=0,0,10))</f>
        <v>0</v>
      </c>
      <c r="V1358" s="3">
        <f>IF(E1358="小怪",0,IF(INDEX([1]非R能力!$FH$9:$FH$558,C1358)=0,0,5000))</f>
        <v>0</v>
      </c>
      <c r="W1358" s="3">
        <f>HLOOKUP(W$5,[2]人物技能基础!$O$3:$Q$553,$C1358+1,0)</f>
        <v>3.637142857142857</v>
      </c>
      <c r="X1358" s="3">
        <f>HLOOKUP(X$5,[2]人物技能基础!$O$3:$Q$553,$C1358+1,0)</f>
        <v>2.0186428571428574</v>
      </c>
      <c r="Y1358" s="3">
        <f>HLOOKUP(Y$5,[2]人物技能基础!$O$3:$Q$553,$C1358+1,0)</f>
        <v>99.964285714285708</v>
      </c>
      <c r="Z1358" s="3">
        <f t="shared" si="127"/>
        <v>1261257</v>
      </c>
      <c r="AA1358" s="3">
        <f t="shared" si="128"/>
        <v>24770</v>
      </c>
      <c r="AB1358" s="3">
        <f t="shared" si="129"/>
        <v>0</v>
      </c>
      <c r="AC1358" s="3">
        <f t="shared" si="130"/>
        <v>50444</v>
      </c>
      <c r="AD1358" s="3">
        <f t="shared" si="131"/>
        <v>38205</v>
      </c>
    </row>
    <row r="1359" spans="1:30" x14ac:dyDescent="0.15">
      <c r="A1359" s="3">
        <v>1354</v>
      </c>
      <c r="B1359" s="3" t="str">
        <f t="shared" si="126"/>
        <v>关卡1354小怪</v>
      </c>
      <c r="C1359" s="3">
        <f>INDEX([3]关卡!$J$19:$J$2018,A1359)</f>
        <v>465</v>
      </c>
      <c r="D1359" s="3">
        <f>INDEX([3]关卡!$N$19:$N$2018,A1359)</f>
        <v>465</v>
      </c>
      <c r="E1359" s="3" t="s">
        <v>24</v>
      </c>
      <c r="F1359" s="3" t="s">
        <v>26</v>
      </c>
      <c r="G1359" s="3">
        <v>3</v>
      </c>
      <c r="H1359" s="3">
        <v>0</v>
      </c>
      <c r="I1359" s="3">
        <v>0</v>
      </c>
      <c r="J1359" s="4">
        <v>1</v>
      </c>
      <c r="K1359" s="4">
        <v>1</v>
      </c>
      <c r="L1359" s="4">
        <v>2</v>
      </c>
      <c r="M1359" s="3">
        <v>15</v>
      </c>
      <c r="N1359" s="3">
        <v>2</v>
      </c>
      <c r="O1359" s="3">
        <f>HLOOKUP(O$5,[1]非R能力!$B$8:$F$558,$C1359+1,0)</f>
        <v>1669818.3644756584</v>
      </c>
      <c r="P1359" s="3">
        <f>HLOOKUP(P$5,[1]非R能力!$B$8:$F$558,$C1359+1,0)</f>
        <v>236575.02566090695</v>
      </c>
      <c r="Q1359" s="3">
        <f>HLOOKUP(Q$5,[1]非R能力!$B$8:$F$558,$C1359+1,0)</f>
        <v>123852.69188207557</v>
      </c>
      <c r="R1359" s="3">
        <f>HLOOKUP(R$5,[1]非R能力!$B$8:$F$558,$C1359+1,0)</f>
        <v>38205.995048811099</v>
      </c>
      <c r="S1359" s="3">
        <f>HLOOKUP(S$5,[1]非R能力!$B$8:$F$558,$C1359+1,0)</f>
        <v>50444.874803771294</v>
      </c>
      <c r="T1359" s="3">
        <f>INDEX([1]非R能力!$H$9:$H$558,D1359)</f>
        <v>47863.66742405574</v>
      </c>
      <c r="U1359" s="3">
        <f>IF(E1359="小怪",0,IF(INDEX([1]非R能力!$FK$9:$FK$558,C1359)=0,0,10))</f>
        <v>0</v>
      </c>
      <c r="V1359" s="3">
        <f>IF(E1359="小怪",0,IF(INDEX([1]非R能力!$FH$9:$FH$558,C1359)=0,0,5000))</f>
        <v>0</v>
      </c>
      <c r="W1359" s="3">
        <f>HLOOKUP(W$5,[2]人物技能基础!$O$3:$Q$553,$C1359+1,0)</f>
        <v>3.637142857142857</v>
      </c>
      <c r="X1359" s="3">
        <f>HLOOKUP(X$5,[2]人物技能基础!$O$3:$Q$553,$C1359+1,0)</f>
        <v>2.0186428571428574</v>
      </c>
      <c r="Y1359" s="3">
        <f>HLOOKUP(Y$5,[2]人物技能基础!$O$3:$Q$553,$C1359+1,0)</f>
        <v>99.964285714285708</v>
      </c>
      <c r="Z1359" s="3">
        <f t="shared" si="127"/>
        <v>1261257</v>
      </c>
      <c r="AA1359" s="3">
        <f t="shared" si="128"/>
        <v>24770</v>
      </c>
      <c r="AB1359" s="3">
        <f t="shared" si="129"/>
        <v>0</v>
      </c>
      <c r="AC1359" s="3">
        <f t="shared" si="130"/>
        <v>50444</v>
      </c>
      <c r="AD1359" s="3">
        <f t="shared" si="131"/>
        <v>38205</v>
      </c>
    </row>
    <row r="1360" spans="1:30" x14ac:dyDescent="0.15">
      <c r="A1360" s="3">
        <v>1355</v>
      </c>
      <c r="B1360" s="3" t="str">
        <f t="shared" si="126"/>
        <v>关卡1355小怪</v>
      </c>
      <c r="C1360" s="3">
        <f>INDEX([3]关卡!$J$19:$J$2018,A1360)</f>
        <v>465</v>
      </c>
      <c r="D1360" s="3">
        <f>INDEX([3]关卡!$N$19:$N$2018,A1360)</f>
        <v>465</v>
      </c>
      <c r="E1360" s="3" t="s">
        <v>24</v>
      </c>
      <c r="F1360" s="3" t="s">
        <v>26</v>
      </c>
      <c r="G1360" s="3">
        <v>3</v>
      </c>
      <c r="H1360" s="3">
        <v>0</v>
      </c>
      <c r="I1360" s="3">
        <v>0</v>
      </c>
      <c r="J1360" s="4">
        <v>1</v>
      </c>
      <c r="K1360" s="4">
        <v>1</v>
      </c>
      <c r="L1360" s="4">
        <v>2</v>
      </c>
      <c r="M1360" s="3">
        <v>15</v>
      </c>
      <c r="N1360" s="3">
        <v>2</v>
      </c>
      <c r="O1360" s="3">
        <f>HLOOKUP(O$5,[1]非R能力!$B$8:$F$558,$C1360+1,0)</f>
        <v>1669818.3644756584</v>
      </c>
      <c r="P1360" s="3">
        <f>HLOOKUP(P$5,[1]非R能力!$B$8:$F$558,$C1360+1,0)</f>
        <v>236575.02566090695</v>
      </c>
      <c r="Q1360" s="3">
        <f>HLOOKUP(Q$5,[1]非R能力!$B$8:$F$558,$C1360+1,0)</f>
        <v>123852.69188207557</v>
      </c>
      <c r="R1360" s="3">
        <f>HLOOKUP(R$5,[1]非R能力!$B$8:$F$558,$C1360+1,0)</f>
        <v>38205.995048811099</v>
      </c>
      <c r="S1360" s="3">
        <f>HLOOKUP(S$5,[1]非R能力!$B$8:$F$558,$C1360+1,0)</f>
        <v>50444.874803771294</v>
      </c>
      <c r="T1360" s="3">
        <f>INDEX([1]非R能力!$H$9:$H$558,D1360)</f>
        <v>47863.66742405574</v>
      </c>
      <c r="U1360" s="3">
        <f>IF(E1360="小怪",0,IF(INDEX([1]非R能力!$FK$9:$FK$558,C1360)=0,0,10))</f>
        <v>0</v>
      </c>
      <c r="V1360" s="3">
        <f>IF(E1360="小怪",0,IF(INDEX([1]非R能力!$FH$9:$FH$558,C1360)=0,0,5000))</f>
        <v>0</v>
      </c>
      <c r="W1360" s="3">
        <f>HLOOKUP(W$5,[2]人物技能基础!$O$3:$Q$553,$C1360+1,0)</f>
        <v>3.637142857142857</v>
      </c>
      <c r="X1360" s="3">
        <f>HLOOKUP(X$5,[2]人物技能基础!$O$3:$Q$553,$C1360+1,0)</f>
        <v>2.0186428571428574</v>
      </c>
      <c r="Y1360" s="3">
        <f>HLOOKUP(Y$5,[2]人物技能基础!$O$3:$Q$553,$C1360+1,0)</f>
        <v>99.964285714285708</v>
      </c>
      <c r="Z1360" s="3">
        <f t="shared" si="127"/>
        <v>1261257</v>
      </c>
      <c r="AA1360" s="3">
        <f t="shared" si="128"/>
        <v>24770</v>
      </c>
      <c r="AB1360" s="3">
        <f t="shared" si="129"/>
        <v>0</v>
      </c>
      <c r="AC1360" s="3">
        <f t="shared" si="130"/>
        <v>50444</v>
      </c>
      <c r="AD1360" s="3">
        <f t="shared" si="131"/>
        <v>38205</v>
      </c>
    </row>
    <row r="1361" spans="1:30" x14ac:dyDescent="0.15">
      <c r="A1361" s="3">
        <v>1356</v>
      </c>
      <c r="B1361" s="3" t="str">
        <f t="shared" si="126"/>
        <v>关卡1356小怪</v>
      </c>
      <c r="C1361" s="3">
        <f>INDEX([3]关卡!$J$19:$J$2018,A1361)</f>
        <v>465</v>
      </c>
      <c r="D1361" s="3">
        <f>INDEX([3]关卡!$N$19:$N$2018,A1361)</f>
        <v>465</v>
      </c>
      <c r="E1361" s="3" t="s">
        <v>24</v>
      </c>
      <c r="F1361" s="3" t="s">
        <v>26</v>
      </c>
      <c r="G1361" s="3">
        <v>3</v>
      </c>
      <c r="H1361" s="3">
        <v>0</v>
      </c>
      <c r="I1361" s="3">
        <v>0</v>
      </c>
      <c r="J1361" s="4">
        <v>1</v>
      </c>
      <c r="K1361" s="4">
        <v>1</v>
      </c>
      <c r="L1361" s="4">
        <v>2</v>
      </c>
      <c r="M1361" s="3">
        <v>15</v>
      </c>
      <c r="N1361" s="3">
        <v>2</v>
      </c>
      <c r="O1361" s="3">
        <f>HLOOKUP(O$5,[1]非R能力!$B$8:$F$558,$C1361+1,0)</f>
        <v>1669818.3644756584</v>
      </c>
      <c r="P1361" s="3">
        <f>HLOOKUP(P$5,[1]非R能力!$B$8:$F$558,$C1361+1,0)</f>
        <v>236575.02566090695</v>
      </c>
      <c r="Q1361" s="3">
        <f>HLOOKUP(Q$5,[1]非R能力!$B$8:$F$558,$C1361+1,0)</f>
        <v>123852.69188207557</v>
      </c>
      <c r="R1361" s="3">
        <f>HLOOKUP(R$5,[1]非R能力!$B$8:$F$558,$C1361+1,0)</f>
        <v>38205.995048811099</v>
      </c>
      <c r="S1361" s="3">
        <f>HLOOKUP(S$5,[1]非R能力!$B$8:$F$558,$C1361+1,0)</f>
        <v>50444.874803771294</v>
      </c>
      <c r="T1361" s="3">
        <f>INDEX([1]非R能力!$H$9:$H$558,D1361)</f>
        <v>47863.66742405574</v>
      </c>
      <c r="U1361" s="3">
        <f>IF(E1361="小怪",0,IF(INDEX([1]非R能力!$FK$9:$FK$558,C1361)=0,0,10))</f>
        <v>0</v>
      </c>
      <c r="V1361" s="3">
        <f>IF(E1361="小怪",0,IF(INDEX([1]非R能力!$FH$9:$FH$558,C1361)=0,0,5000))</f>
        <v>0</v>
      </c>
      <c r="W1361" s="3">
        <f>HLOOKUP(W$5,[2]人物技能基础!$O$3:$Q$553,$C1361+1,0)</f>
        <v>3.637142857142857</v>
      </c>
      <c r="X1361" s="3">
        <f>HLOOKUP(X$5,[2]人物技能基础!$O$3:$Q$553,$C1361+1,0)</f>
        <v>2.0186428571428574</v>
      </c>
      <c r="Y1361" s="3">
        <f>HLOOKUP(Y$5,[2]人物技能基础!$O$3:$Q$553,$C1361+1,0)</f>
        <v>99.964285714285708</v>
      </c>
      <c r="Z1361" s="3">
        <f t="shared" si="127"/>
        <v>1261257</v>
      </c>
      <c r="AA1361" s="3">
        <f t="shared" si="128"/>
        <v>24770</v>
      </c>
      <c r="AB1361" s="3">
        <f t="shared" si="129"/>
        <v>0</v>
      </c>
      <c r="AC1361" s="3">
        <f t="shared" si="130"/>
        <v>50444</v>
      </c>
      <c r="AD1361" s="3">
        <f t="shared" si="131"/>
        <v>38205</v>
      </c>
    </row>
    <row r="1362" spans="1:30" x14ac:dyDescent="0.15">
      <c r="A1362" s="3">
        <v>1357</v>
      </c>
      <c r="B1362" s="3" t="str">
        <f t="shared" si="126"/>
        <v>关卡1357小怪</v>
      </c>
      <c r="C1362" s="3">
        <f>INDEX([3]关卡!$J$19:$J$2018,A1362)</f>
        <v>466</v>
      </c>
      <c r="D1362" s="3">
        <f>INDEX([3]关卡!$N$19:$N$2018,A1362)</f>
        <v>466</v>
      </c>
      <c r="E1362" s="3" t="s">
        <v>24</v>
      </c>
      <c r="F1362" s="3" t="s">
        <v>26</v>
      </c>
      <c r="G1362" s="3">
        <v>3</v>
      </c>
      <c r="H1362" s="3">
        <v>0</v>
      </c>
      <c r="I1362" s="3">
        <v>0</v>
      </c>
      <c r="J1362" s="4">
        <v>1</v>
      </c>
      <c r="K1362" s="4">
        <v>1</v>
      </c>
      <c r="L1362" s="4">
        <v>2</v>
      </c>
      <c r="M1362" s="3">
        <v>15</v>
      </c>
      <c r="N1362" s="3">
        <v>2</v>
      </c>
      <c r="O1362" s="3">
        <f>HLOOKUP(O$5,[1]非R能力!$B$8:$F$558,$C1362+1,0)</f>
        <v>1683282.5191442533</v>
      </c>
      <c r="P1362" s="3">
        <f>HLOOKUP(P$5,[1]非R能力!$B$8:$F$558,$C1362+1,0)</f>
        <v>238470.97270571123</v>
      </c>
      <c r="Q1362" s="3">
        <f>HLOOKUP(Q$5,[1]非R能力!$B$8:$F$558,$C1362+1,0)</f>
        <v>124676.96803550926</v>
      </c>
      <c r="R1362" s="3">
        <f>HLOOKUP(R$5,[1]非R能力!$B$8:$F$558,$C1362+1,0)</f>
        <v>38466.679629855775</v>
      </c>
      <c r="S1362" s="3">
        <f>HLOOKUP(S$5,[1]非R能力!$B$8:$F$558,$C1362+1,0)</f>
        <v>50776.162372963867</v>
      </c>
      <c r="T1362" s="3">
        <f>INDEX([1]非R能力!$H$9:$H$558,D1362)</f>
        <v>48123.624580470263</v>
      </c>
      <c r="U1362" s="3">
        <f>IF(E1362="小怪",0,IF(INDEX([1]非R能力!$FK$9:$FK$558,C1362)=0,0,10))</f>
        <v>0</v>
      </c>
      <c r="V1362" s="3">
        <f>IF(E1362="小怪",0,IF(INDEX([1]非R能力!$FH$9:$FH$558,C1362)=0,0,5000))</f>
        <v>0</v>
      </c>
      <c r="W1362" s="3">
        <f>HLOOKUP(W$5,[2]人物技能基础!$O$3:$Q$553,$C1362+1,0)</f>
        <v>3.637142857142857</v>
      </c>
      <c r="X1362" s="3">
        <f>HLOOKUP(X$5,[2]人物技能基础!$O$3:$Q$553,$C1362+1,0)</f>
        <v>2.0186428571428574</v>
      </c>
      <c r="Y1362" s="3">
        <f>HLOOKUP(Y$5,[2]人物技能基础!$O$3:$Q$553,$C1362+1,0)</f>
        <v>99.964285714285708</v>
      </c>
      <c r="Z1362" s="3">
        <f t="shared" si="127"/>
        <v>1271067</v>
      </c>
      <c r="AA1362" s="3">
        <f t="shared" si="128"/>
        <v>24935</v>
      </c>
      <c r="AB1362" s="3">
        <f t="shared" si="129"/>
        <v>0</v>
      </c>
      <c r="AC1362" s="3">
        <f t="shared" si="130"/>
        <v>50776</v>
      </c>
      <c r="AD1362" s="3">
        <f t="shared" si="131"/>
        <v>38466</v>
      </c>
    </row>
    <row r="1363" spans="1:30" x14ac:dyDescent="0.15">
      <c r="A1363" s="3">
        <v>1358</v>
      </c>
      <c r="B1363" s="3" t="str">
        <f t="shared" si="126"/>
        <v>关卡1358小怪</v>
      </c>
      <c r="C1363" s="3">
        <f>INDEX([3]关卡!$J$19:$J$2018,A1363)</f>
        <v>466</v>
      </c>
      <c r="D1363" s="3">
        <f>INDEX([3]关卡!$N$19:$N$2018,A1363)</f>
        <v>466</v>
      </c>
      <c r="E1363" s="3" t="s">
        <v>24</v>
      </c>
      <c r="F1363" s="3" t="s">
        <v>26</v>
      </c>
      <c r="G1363" s="3">
        <v>3</v>
      </c>
      <c r="H1363" s="3">
        <v>0</v>
      </c>
      <c r="I1363" s="3">
        <v>0</v>
      </c>
      <c r="J1363" s="4">
        <v>1</v>
      </c>
      <c r="K1363" s="4">
        <v>1</v>
      </c>
      <c r="L1363" s="4">
        <v>2</v>
      </c>
      <c r="M1363" s="3">
        <v>15</v>
      </c>
      <c r="N1363" s="3">
        <v>2</v>
      </c>
      <c r="O1363" s="3">
        <f>HLOOKUP(O$5,[1]非R能力!$B$8:$F$558,$C1363+1,0)</f>
        <v>1683282.5191442533</v>
      </c>
      <c r="P1363" s="3">
        <f>HLOOKUP(P$5,[1]非R能力!$B$8:$F$558,$C1363+1,0)</f>
        <v>238470.97270571123</v>
      </c>
      <c r="Q1363" s="3">
        <f>HLOOKUP(Q$5,[1]非R能力!$B$8:$F$558,$C1363+1,0)</f>
        <v>124676.96803550926</v>
      </c>
      <c r="R1363" s="3">
        <f>HLOOKUP(R$5,[1]非R能力!$B$8:$F$558,$C1363+1,0)</f>
        <v>38466.679629855775</v>
      </c>
      <c r="S1363" s="3">
        <f>HLOOKUP(S$5,[1]非R能力!$B$8:$F$558,$C1363+1,0)</f>
        <v>50776.162372963867</v>
      </c>
      <c r="T1363" s="3">
        <f>INDEX([1]非R能力!$H$9:$H$558,D1363)</f>
        <v>48123.624580470263</v>
      </c>
      <c r="U1363" s="3">
        <f>IF(E1363="小怪",0,IF(INDEX([1]非R能力!$FK$9:$FK$558,C1363)=0,0,10))</f>
        <v>0</v>
      </c>
      <c r="V1363" s="3">
        <f>IF(E1363="小怪",0,IF(INDEX([1]非R能力!$FH$9:$FH$558,C1363)=0,0,5000))</f>
        <v>0</v>
      </c>
      <c r="W1363" s="3">
        <f>HLOOKUP(W$5,[2]人物技能基础!$O$3:$Q$553,$C1363+1,0)</f>
        <v>3.637142857142857</v>
      </c>
      <c r="X1363" s="3">
        <f>HLOOKUP(X$5,[2]人物技能基础!$O$3:$Q$553,$C1363+1,0)</f>
        <v>2.0186428571428574</v>
      </c>
      <c r="Y1363" s="3">
        <f>HLOOKUP(Y$5,[2]人物技能基础!$O$3:$Q$553,$C1363+1,0)</f>
        <v>99.964285714285708</v>
      </c>
      <c r="Z1363" s="3">
        <f t="shared" si="127"/>
        <v>1271067</v>
      </c>
      <c r="AA1363" s="3">
        <f t="shared" si="128"/>
        <v>24935</v>
      </c>
      <c r="AB1363" s="3">
        <f t="shared" si="129"/>
        <v>0</v>
      </c>
      <c r="AC1363" s="3">
        <f t="shared" si="130"/>
        <v>50776</v>
      </c>
      <c r="AD1363" s="3">
        <f t="shared" si="131"/>
        <v>38466</v>
      </c>
    </row>
    <row r="1364" spans="1:30" x14ac:dyDescent="0.15">
      <c r="A1364" s="3">
        <v>1359</v>
      </c>
      <c r="B1364" s="3" t="str">
        <f t="shared" si="126"/>
        <v>关卡1359小怪</v>
      </c>
      <c r="C1364" s="3">
        <f>INDEX([3]关卡!$J$19:$J$2018,A1364)</f>
        <v>466</v>
      </c>
      <c r="D1364" s="3">
        <f>INDEX([3]关卡!$N$19:$N$2018,A1364)</f>
        <v>466</v>
      </c>
      <c r="E1364" s="3" t="s">
        <v>24</v>
      </c>
      <c r="F1364" s="3" t="s">
        <v>26</v>
      </c>
      <c r="G1364" s="3">
        <v>3</v>
      </c>
      <c r="H1364" s="3">
        <v>0</v>
      </c>
      <c r="I1364" s="3">
        <v>0</v>
      </c>
      <c r="J1364" s="4">
        <v>1</v>
      </c>
      <c r="K1364" s="4">
        <v>1</v>
      </c>
      <c r="L1364" s="4">
        <v>2</v>
      </c>
      <c r="M1364" s="3">
        <v>15</v>
      </c>
      <c r="N1364" s="3">
        <v>2</v>
      </c>
      <c r="O1364" s="3">
        <f>HLOOKUP(O$5,[1]非R能力!$B$8:$F$558,$C1364+1,0)</f>
        <v>1683282.5191442533</v>
      </c>
      <c r="P1364" s="3">
        <f>HLOOKUP(P$5,[1]非R能力!$B$8:$F$558,$C1364+1,0)</f>
        <v>238470.97270571123</v>
      </c>
      <c r="Q1364" s="3">
        <f>HLOOKUP(Q$5,[1]非R能力!$B$8:$F$558,$C1364+1,0)</f>
        <v>124676.96803550926</v>
      </c>
      <c r="R1364" s="3">
        <f>HLOOKUP(R$5,[1]非R能力!$B$8:$F$558,$C1364+1,0)</f>
        <v>38466.679629855775</v>
      </c>
      <c r="S1364" s="3">
        <f>HLOOKUP(S$5,[1]非R能力!$B$8:$F$558,$C1364+1,0)</f>
        <v>50776.162372963867</v>
      </c>
      <c r="T1364" s="3">
        <f>INDEX([1]非R能力!$H$9:$H$558,D1364)</f>
        <v>48123.624580470263</v>
      </c>
      <c r="U1364" s="3">
        <f>IF(E1364="小怪",0,IF(INDEX([1]非R能力!$FK$9:$FK$558,C1364)=0,0,10))</f>
        <v>0</v>
      </c>
      <c r="V1364" s="3">
        <f>IF(E1364="小怪",0,IF(INDEX([1]非R能力!$FH$9:$FH$558,C1364)=0,0,5000))</f>
        <v>0</v>
      </c>
      <c r="W1364" s="3">
        <f>HLOOKUP(W$5,[2]人物技能基础!$O$3:$Q$553,$C1364+1,0)</f>
        <v>3.637142857142857</v>
      </c>
      <c r="X1364" s="3">
        <f>HLOOKUP(X$5,[2]人物技能基础!$O$3:$Q$553,$C1364+1,0)</f>
        <v>2.0186428571428574</v>
      </c>
      <c r="Y1364" s="3">
        <f>HLOOKUP(Y$5,[2]人物技能基础!$O$3:$Q$553,$C1364+1,0)</f>
        <v>99.964285714285708</v>
      </c>
      <c r="Z1364" s="3">
        <f t="shared" si="127"/>
        <v>1271067</v>
      </c>
      <c r="AA1364" s="3">
        <f t="shared" si="128"/>
        <v>24935</v>
      </c>
      <c r="AB1364" s="3">
        <f t="shared" si="129"/>
        <v>0</v>
      </c>
      <c r="AC1364" s="3">
        <f t="shared" si="130"/>
        <v>50776</v>
      </c>
      <c r="AD1364" s="3">
        <f t="shared" si="131"/>
        <v>38466</v>
      </c>
    </row>
    <row r="1365" spans="1:30" x14ac:dyDescent="0.15">
      <c r="A1365" s="3">
        <v>1360</v>
      </c>
      <c r="B1365" s="3" t="str">
        <f t="shared" si="126"/>
        <v>关卡1360小怪</v>
      </c>
      <c r="C1365" s="3">
        <f>INDEX([3]关卡!$J$19:$J$2018,A1365)</f>
        <v>466</v>
      </c>
      <c r="D1365" s="3">
        <f>INDEX([3]关卡!$N$19:$N$2018,A1365)</f>
        <v>466</v>
      </c>
      <c r="E1365" s="3" t="s">
        <v>24</v>
      </c>
      <c r="F1365" s="3" t="s">
        <v>26</v>
      </c>
      <c r="G1365" s="3">
        <v>3</v>
      </c>
      <c r="H1365" s="3">
        <v>0</v>
      </c>
      <c r="I1365" s="3">
        <v>0</v>
      </c>
      <c r="J1365" s="4">
        <v>1</v>
      </c>
      <c r="K1365" s="4">
        <v>1</v>
      </c>
      <c r="L1365" s="4">
        <v>2</v>
      </c>
      <c r="M1365" s="3">
        <v>15</v>
      </c>
      <c r="N1365" s="3">
        <v>2</v>
      </c>
      <c r="O1365" s="3">
        <f>HLOOKUP(O$5,[1]非R能力!$B$8:$F$558,$C1365+1,0)</f>
        <v>1683282.5191442533</v>
      </c>
      <c r="P1365" s="3">
        <f>HLOOKUP(P$5,[1]非R能力!$B$8:$F$558,$C1365+1,0)</f>
        <v>238470.97270571123</v>
      </c>
      <c r="Q1365" s="3">
        <f>HLOOKUP(Q$5,[1]非R能力!$B$8:$F$558,$C1365+1,0)</f>
        <v>124676.96803550926</v>
      </c>
      <c r="R1365" s="3">
        <f>HLOOKUP(R$5,[1]非R能力!$B$8:$F$558,$C1365+1,0)</f>
        <v>38466.679629855775</v>
      </c>
      <c r="S1365" s="3">
        <f>HLOOKUP(S$5,[1]非R能力!$B$8:$F$558,$C1365+1,0)</f>
        <v>50776.162372963867</v>
      </c>
      <c r="T1365" s="3">
        <f>INDEX([1]非R能力!$H$9:$H$558,D1365)</f>
        <v>48123.624580470263</v>
      </c>
      <c r="U1365" s="3">
        <f>IF(E1365="小怪",0,IF(INDEX([1]非R能力!$FK$9:$FK$558,C1365)=0,0,10))</f>
        <v>0</v>
      </c>
      <c r="V1365" s="3">
        <f>IF(E1365="小怪",0,IF(INDEX([1]非R能力!$FH$9:$FH$558,C1365)=0,0,5000))</f>
        <v>0</v>
      </c>
      <c r="W1365" s="3">
        <f>HLOOKUP(W$5,[2]人物技能基础!$O$3:$Q$553,$C1365+1,0)</f>
        <v>3.637142857142857</v>
      </c>
      <c r="X1365" s="3">
        <f>HLOOKUP(X$5,[2]人物技能基础!$O$3:$Q$553,$C1365+1,0)</f>
        <v>2.0186428571428574</v>
      </c>
      <c r="Y1365" s="3">
        <f>HLOOKUP(Y$5,[2]人物技能基础!$O$3:$Q$553,$C1365+1,0)</f>
        <v>99.964285714285708</v>
      </c>
      <c r="Z1365" s="3">
        <f t="shared" si="127"/>
        <v>1271067</v>
      </c>
      <c r="AA1365" s="3">
        <f t="shared" si="128"/>
        <v>24935</v>
      </c>
      <c r="AB1365" s="3">
        <f t="shared" si="129"/>
        <v>0</v>
      </c>
      <c r="AC1365" s="3">
        <f t="shared" si="130"/>
        <v>50776</v>
      </c>
      <c r="AD1365" s="3">
        <f t="shared" si="131"/>
        <v>38466</v>
      </c>
    </row>
    <row r="1366" spans="1:30" x14ac:dyDescent="0.15">
      <c r="A1366" s="3">
        <v>1361</v>
      </c>
      <c r="B1366" s="3" t="str">
        <f t="shared" si="126"/>
        <v>关卡1361小怪</v>
      </c>
      <c r="C1366" s="3">
        <f>INDEX([3]关卡!$J$19:$J$2018,A1366)</f>
        <v>466</v>
      </c>
      <c r="D1366" s="3">
        <f>INDEX([3]关卡!$N$19:$N$2018,A1366)</f>
        <v>466</v>
      </c>
      <c r="E1366" s="3" t="s">
        <v>24</v>
      </c>
      <c r="F1366" s="3" t="s">
        <v>26</v>
      </c>
      <c r="G1366" s="3">
        <v>3</v>
      </c>
      <c r="H1366" s="3">
        <v>0</v>
      </c>
      <c r="I1366" s="3">
        <v>0</v>
      </c>
      <c r="J1366" s="4">
        <v>1</v>
      </c>
      <c r="K1366" s="4">
        <v>1</v>
      </c>
      <c r="L1366" s="4">
        <v>2</v>
      </c>
      <c r="M1366" s="3">
        <v>15</v>
      </c>
      <c r="N1366" s="3">
        <v>2</v>
      </c>
      <c r="O1366" s="3">
        <f>HLOOKUP(O$5,[1]非R能力!$B$8:$F$558,$C1366+1,0)</f>
        <v>1683282.5191442533</v>
      </c>
      <c r="P1366" s="3">
        <f>HLOOKUP(P$5,[1]非R能力!$B$8:$F$558,$C1366+1,0)</f>
        <v>238470.97270571123</v>
      </c>
      <c r="Q1366" s="3">
        <f>HLOOKUP(Q$5,[1]非R能力!$B$8:$F$558,$C1366+1,0)</f>
        <v>124676.96803550926</v>
      </c>
      <c r="R1366" s="3">
        <f>HLOOKUP(R$5,[1]非R能力!$B$8:$F$558,$C1366+1,0)</f>
        <v>38466.679629855775</v>
      </c>
      <c r="S1366" s="3">
        <f>HLOOKUP(S$5,[1]非R能力!$B$8:$F$558,$C1366+1,0)</f>
        <v>50776.162372963867</v>
      </c>
      <c r="T1366" s="3">
        <f>INDEX([1]非R能力!$H$9:$H$558,D1366)</f>
        <v>48123.624580470263</v>
      </c>
      <c r="U1366" s="3">
        <f>IF(E1366="小怪",0,IF(INDEX([1]非R能力!$FK$9:$FK$558,C1366)=0,0,10))</f>
        <v>0</v>
      </c>
      <c r="V1366" s="3">
        <f>IF(E1366="小怪",0,IF(INDEX([1]非R能力!$FH$9:$FH$558,C1366)=0,0,5000))</f>
        <v>0</v>
      </c>
      <c r="W1366" s="3">
        <f>HLOOKUP(W$5,[2]人物技能基础!$O$3:$Q$553,$C1366+1,0)</f>
        <v>3.637142857142857</v>
      </c>
      <c r="X1366" s="3">
        <f>HLOOKUP(X$5,[2]人物技能基础!$O$3:$Q$553,$C1366+1,0)</f>
        <v>2.0186428571428574</v>
      </c>
      <c r="Y1366" s="3">
        <f>HLOOKUP(Y$5,[2]人物技能基础!$O$3:$Q$553,$C1366+1,0)</f>
        <v>99.964285714285708</v>
      </c>
      <c r="Z1366" s="3">
        <f t="shared" si="127"/>
        <v>1271067</v>
      </c>
      <c r="AA1366" s="3">
        <f t="shared" si="128"/>
        <v>24935</v>
      </c>
      <c r="AB1366" s="3">
        <f t="shared" si="129"/>
        <v>0</v>
      </c>
      <c r="AC1366" s="3">
        <f t="shared" si="130"/>
        <v>50776</v>
      </c>
      <c r="AD1366" s="3">
        <f t="shared" si="131"/>
        <v>38466</v>
      </c>
    </row>
    <row r="1367" spans="1:30" x14ac:dyDescent="0.15">
      <c r="A1367" s="3">
        <v>1362</v>
      </c>
      <c r="B1367" s="3" t="str">
        <f t="shared" si="126"/>
        <v>关卡1362小怪</v>
      </c>
      <c r="C1367" s="3">
        <f>INDEX([3]关卡!$J$19:$J$2018,A1367)</f>
        <v>467</v>
      </c>
      <c r="D1367" s="3">
        <f>INDEX([3]关卡!$N$19:$N$2018,A1367)</f>
        <v>467</v>
      </c>
      <c r="E1367" s="3" t="s">
        <v>24</v>
      </c>
      <c r="F1367" s="3" t="s">
        <v>26</v>
      </c>
      <c r="G1367" s="3">
        <v>3</v>
      </c>
      <c r="H1367" s="3">
        <v>0</v>
      </c>
      <c r="I1367" s="3">
        <v>0</v>
      </c>
      <c r="J1367" s="4">
        <v>1</v>
      </c>
      <c r="K1367" s="4">
        <v>1</v>
      </c>
      <c r="L1367" s="4">
        <v>2</v>
      </c>
      <c r="M1367" s="3">
        <v>15</v>
      </c>
      <c r="N1367" s="3">
        <v>2</v>
      </c>
      <c r="O1367" s="3">
        <f>HLOOKUP(O$5,[1]非R能力!$B$8:$F$558,$C1367+1,0)</f>
        <v>1695498.0152750665</v>
      </c>
      <c r="P1367" s="3">
        <f>HLOOKUP(P$5,[1]非R能力!$B$8:$F$558,$C1367+1,0)</f>
        <v>240190.78032125445</v>
      </c>
      <c r="Q1367" s="3">
        <f>HLOOKUP(Q$5,[1]非R能力!$B$8:$F$558,$C1367+1,0)</f>
        <v>125454.13209731769</v>
      </c>
      <c r="R1367" s="3">
        <f>HLOOKUP(R$5,[1]非R能力!$B$8:$F$558,$C1367+1,0)</f>
        <v>38711.462314260832</v>
      </c>
      <c r="S1367" s="3">
        <f>HLOOKUP(S$5,[1]非R能力!$B$8:$F$558,$C1367+1,0)</f>
        <v>51069.859961464361</v>
      </c>
      <c r="T1367" s="3">
        <f>INDEX([1]非R能力!$H$9:$H$558,D1367)</f>
        <v>48384.709499379947</v>
      </c>
      <c r="U1367" s="3">
        <f>IF(E1367="小怪",0,IF(INDEX([1]非R能力!$FK$9:$FK$558,C1367)=0,0,10))</f>
        <v>0</v>
      </c>
      <c r="V1367" s="3">
        <f>IF(E1367="小怪",0,IF(INDEX([1]非R能力!$FH$9:$FH$558,C1367)=0,0,5000))</f>
        <v>0</v>
      </c>
      <c r="W1367" s="3">
        <f>HLOOKUP(W$5,[2]人物技能基础!$O$3:$Q$553,$C1367+1,0)</f>
        <v>3.637142857142857</v>
      </c>
      <c r="X1367" s="3">
        <f>HLOOKUP(X$5,[2]人物技能基础!$O$3:$Q$553,$C1367+1,0)</f>
        <v>2.0186428571428574</v>
      </c>
      <c r="Y1367" s="3">
        <f>HLOOKUP(Y$5,[2]人物技能基础!$O$3:$Q$553,$C1367+1,0)</f>
        <v>99.964285714285708</v>
      </c>
      <c r="Z1367" s="3">
        <f t="shared" si="127"/>
        <v>1280025</v>
      </c>
      <c r="AA1367" s="3">
        <f t="shared" si="128"/>
        <v>25090</v>
      </c>
      <c r="AB1367" s="3">
        <f t="shared" si="129"/>
        <v>0</v>
      </c>
      <c r="AC1367" s="3">
        <f t="shared" si="130"/>
        <v>51069</v>
      </c>
      <c r="AD1367" s="3">
        <f t="shared" si="131"/>
        <v>38711</v>
      </c>
    </row>
    <row r="1368" spans="1:30" x14ac:dyDescent="0.15">
      <c r="A1368" s="3">
        <v>1363</v>
      </c>
      <c r="B1368" s="3" t="str">
        <f t="shared" si="126"/>
        <v>关卡1363小怪</v>
      </c>
      <c r="C1368" s="3">
        <f>INDEX([3]关卡!$J$19:$J$2018,A1368)</f>
        <v>467</v>
      </c>
      <c r="D1368" s="3">
        <f>INDEX([3]关卡!$N$19:$N$2018,A1368)</f>
        <v>467</v>
      </c>
      <c r="E1368" s="3" t="s">
        <v>24</v>
      </c>
      <c r="F1368" s="3" t="s">
        <v>26</v>
      </c>
      <c r="G1368" s="3">
        <v>3</v>
      </c>
      <c r="H1368" s="3">
        <v>0</v>
      </c>
      <c r="I1368" s="3">
        <v>0</v>
      </c>
      <c r="J1368" s="4">
        <v>1</v>
      </c>
      <c r="K1368" s="4">
        <v>1</v>
      </c>
      <c r="L1368" s="4">
        <v>2</v>
      </c>
      <c r="M1368" s="3">
        <v>15</v>
      </c>
      <c r="N1368" s="3">
        <v>2</v>
      </c>
      <c r="O1368" s="3">
        <f>HLOOKUP(O$5,[1]非R能力!$B$8:$F$558,$C1368+1,0)</f>
        <v>1695498.0152750665</v>
      </c>
      <c r="P1368" s="3">
        <f>HLOOKUP(P$5,[1]非R能力!$B$8:$F$558,$C1368+1,0)</f>
        <v>240190.78032125445</v>
      </c>
      <c r="Q1368" s="3">
        <f>HLOOKUP(Q$5,[1]非R能力!$B$8:$F$558,$C1368+1,0)</f>
        <v>125454.13209731769</v>
      </c>
      <c r="R1368" s="3">
        <f>HLOOKUP(R$5,[1]非R能力!$B$8:$F$558,$C1368+1,0)</f>
        <v>38711.462314260832</v>
      </c>
      <c r="S1368" s="3">
        <f>HLOOKUP(S$5,[1]非R能力!$B$8:$F$558,$C1368+1,0)</f>
        <v>51069.859961464361</v>
      </c>
      <c r="T1368" s="3">
        <f>INDEX([1]非R能力!$H$9:$H$558,D1368)</f>
        <v>48384.709499379947</v>
      </c>
      <c r="U1368" s="3">
        <f>IF(E1368="小怪",0,IF(INDEX([1]非R能力!$FK$9:$FK$558,C1368)=0,0,10))</f>
        <v>0</v>
      </c>
      <c r="V1368" s="3">
        <f>IF(E1368="小怪",0,IF(INDEX([1]非R能力!$FH$9:$FH$558,C1368)=0,0,5000))</f>
        <v>0</v>
      </c>
      <c r="W1368" s="3">
        <f>HLOOKUP(W$5,[2]人物技能基础!$O$3:$Q$553,$C1368+1,0)</f>
        <v>3.637142857142857</v>
      </c>
      <c r="X1368" s="3">
        <f>HLOOKUP(X$5,[2]人物技能基础!$O$3:$Q$553,$C1368+1,0)</f>
        <v>2.0186428571428574</v>
      </c>
      <c r="Y1368" s="3">
        <f>HLOOKUP(Y$5,[2]人物技能基础!$O$3:$Q$553,$C1368+1,0)</f>
        <v>99.964285714285708</v>
      </c>
      <c r="Z1368" s="3">
        <f t="shared" si="127"/>
        <v>1280025</v>
      </c>
      <c r="AA1368" s="3">
        <f t="shared" si="128"/>
        <v>25090</v>
      </c>
      <c r="AB1368" s="3">
        <f t="shared" si="129"/>
        <v>0</v>
      </c>
      <c r="AC1368" s="3">
        <f t="shared" si="130"/>
        <v>51069</v>
      </c>
      <c r="AD1368" s="3">
        <f t="shared" si="131"/>
        <v>38711</v>
      </c>
    </row>
    <row r="1369" spans="1:30" x14ac:dyDescent="0.15">
      <c r="A1369" s="3">
        <v>1364</v>
      </c>
      <c r="B1369" s="3" t="str">
        <f t="shared" si="126"/>
        <v>关卡1364小怪</v>
      </c>
      <c r="C1369" s="3">
        <f>INDEX([3]关卡!$J$19:$J$2018,A1369)</f>
        <v>467</v>
      </c>
      <c r="D1369" s="3">
        <f>INDEX([3]关卡!$N$19:$N$2018,A1369)</f>
        <v>467</v>
      </c>
      <c r="E1369" s="3" t="s">
        <v>24</v>
      </c>
      <c r="F1369" s="3" t="s">
        <v>26</v>
      </c>
      <c r="G1369" s="3">
        <v>3</v>
      </c>
      <c r="H1369" s="3">
        <v>0</v>
      </c>
      <c r="I1369" s="3">
        <v>0</v>
      </c>
      <c r="J1369" s="4">
        <v>1</v>
      </c>
      <c r="K1369" s="4">
        <v>1</v>
      </c>
      <c r="L1369" s="4">
        <v>2</v>
      </c>
      <c r="M1369" s="3">
        <v>15</v>
      </c>
      <c r="N1369" s="3">
        <v>2</v>
      </c>
      <c r="O1369" s="3">
        <f>HLOOKUP(O$5,[1]非R能力!$B$8:$F$558,$C1369+1,0)</f>
        <v>1695498.0152750665</v>
      </c>
      <c r="P1369" s="3">
        <f>HLOOKUP(P$5,[1]非R能力!$B$8:$F$558,$C1369+1,0)</f>
        <v>240190.78032125445</v>
      </c>
      <c r="Q1369" s="3">
        <f>HLOOKUP(Q$5,[1]非R能力!$B$8:$F$558,$C1369+1,0)</f>
        <v>125454.13209731769</v>
      </c>
      <c r="R1369" s="3">
        <f>HLOOKUP(R$5,[1]非R能力!$B$8:$F$558,$C1369+1,0)</f>
        <v>38711.462314260832</v>
      </c>
      <c r="S1369" s="3">
        <f>HLOOKUP(S$5,[1]非R能力!$B$8:$F$558,$C1369+1,0)</f>
        <v>51069.859961464361</v>
      </c>
      <c r="T1369" s="3">
        <f>INDEX([1]非R能力!$H$9:$H$558,D1369)</f>
        <v>48384.709499379947</v>
      </c>
      <c r="U1369" s="3">
        <f>IF(E1369="小怪",0,IF(INDEX([1]非R能力!$FK$9:$FK$558,C1369)=0,0,10))</f>
        <v>0</v>
      </c>
      <c r="V1369" s="3">
        <f>IF(E1369="小怪",0,IF(INDEX([1]非R能力!$FH$9:$FH$558,C1369)=0,0,5000))</f>
        <v>0</v>
      </c>
      <c r="W1369" s="3">
        <f>HLOOKUP(W$5,[2]人物技能基础!$O$3:$Q$553,$C1369+1,0)</f>
        <v>3.637142857142857</v>
      </c>
      <c r="X1369" s="3">
        <f>HLOOKUP(X$5,[2]人物技能基础!$O$3:$Q$553,$C1369+1,0)</f>
        <v>2.0186428571428574</v>
      </c>
      <c r="Y1369" s="3">
        <f>HLOOKUP(Y$5,[2]人物技能基础!$O$3:$Q$553,$C1369+1,0)</f>
        <v>99.964285714285708</v>
      </c>
      <c r="Z1369" s="3">
        <f t="shared" si="127"/>
        <v>1280025</v>
      </c>
      <c r="AA1369" s="3">
        <f t="shared" si="128"/>
        <v>25090</v>
      </c>
      <c r="AB1369" s="3">
        <f t="shared" si="129"/>
        <v>0</v>
      </c>
      <c r="AC1369" s="3">
        <f t="shared" si="130"/>
        <v>51069</v>
      </c>
      <c r="AD1369" s="3">
        <f t="shared" si="131"/>
        <v>38711</v>
      </c>
    </row>
    <row r="1370" spans="1:30" x14ac:dyDescent="0.15">
      <c r="A1370" s="3">
        <v>1365</v>
      </c>
      <c r="B1370" s="3" t="str">
        <f t="shared" si="126"/>
        <v>关卡1365小怪</v>
      </c>
      <c r="C1370" s="3">
        <f>INDEX([3]关卡!$J$19:$J$2018,A1370)</f>
        <v>467</v>
      </c>
      <c r="D1370" s="3">
        <f>INDEX([3]关卡!$N$19:$N$2018,A1370)</f>
        <v>467</v>
      </c>
      <c r="E1370" s="3" t="s">
        <v>24</v>
      </c>
      <c r="F1370" s="3" t="s">
        <v>26</v>
      </c>
      <c r="G1370" s="3">
        <v>3</v>
      </c>
      <c r="H1370" s="3">
        <v>0</v>
      </c>
      <c r="I1370" s="3">
        <v>0</v>
      </c>
      <c r="J1370" s="4">
        <v>1</v>
      </c>
      <c r="K1370" s="4">
        <v>1</v>
      </c>
      <c r="L1370" s="4">
        <v>2</v>
      </c>
      <c r="M1370" s="3">
        <v>15</v>
      </c>
      <c r="N1370" s="3">
        <v>2</v>
      </c>
      <c r="O1370" s="3">
        <f>HLOOKUP(O$5,[1]非R能力!$B$8:$F$558,$C1370+1,0)</f>
        <v>1695498.0152750665</v>
      </c>
      <c r="P1370" s="3">
        <f>HLOOKUP(P$5,[1]非R能力!$B$8:$F$558,$C1370+1,0)</f>
        <v>240190.78032125445</v>
      </c>
      <c r="Q1370" s="3">
        <f>HLOOKUP(Q$5,[1]非R能力!$B$8:$F$558,$C1370+1,0)</f>
        <v>125454.13209731769</v>
      </c>
      <c r="R1370" s="3">
        <f>HLOOKUP(R$5,[1]非R能力!$B$8:$F$558,$C1370+1,0)</f>
        <v>38711.462314260832</v>
      </c>
      <c r="S1370" s="3">
        <f>HLOOKUP(S$5,[1]非R能力!$B$8:$F$558,$C1370+1,0)</f>
        <v>51069.859961464361</v>
      </c>
      <c r="T1370" s="3">
        <f>INDEX([1]非R能力!$H$9:$H$558,D1370)</f>
        <v>48384.709499379947</v>
      </c>
      <c r="U1370" s="3">
        <f>IF(E1370="小怪",0,IF(INDEX([1]非R能力!$FK$9:$FK$558,C1370)=0,0,10))</f>
        <v>0</v>
      </c>
      <c r="V1370" s="3">
        <f>IF(E1370="小怪",0,IF(INDEX([1]非R能力!$FH$9:$FH$558,C1370)=0,0,5000))</f>
        <v>0</v>
      </c>
      <c r="W1370" s="3">
        <f>HLOOKUP(W$5,[2]人物技能基础!$O$3:$Q$553,$C1370+1,0)</f>
        <v>3.637142857142857</v>
      </c>
      <c r="X1370" s="3">
        <f>HLOOKUP(X$5,[2]人物技能基础!$O$3:$Q$553,$C1370+1,0)</f>
        <v>2.0186428571428574</v>
      </c>
      <c r="Y1370" s="3">
        <f>HLOOKUP(Y$5,[2]人物技能基础!$O$3:$Q$553,$C1370+1,0)</f>
        <v>99.964285714285708</v>
      </c>
      <c r="Z1370" s="3">
        <f t="shared" si="127"/>
        <v>1280025</v>
      </c>
      <c r="AA1370" s="3">
        <f t="shared" si="128"/>
        <v>25090</v>
      </c>
      <c r="AB1370" s="3">
        <f t="shared" si="129"/>
        <v>0</v>
      </c>
      <c r="AC1370" s="3">
        <f t="shared" si="130"/>
        <v>51069</v>
      </c>
      <c r="AD1370" s="3">
        <f t="shared" si="131"/>
        <v>38711</v>
      </c>
    </row>
    <row r="1371" spans="1:30" x14ac:dyDescent="0.15">
      <c r="A1371" s="3">
        <v>1366</v>
      </c>
      <c r="B1371" s="3" t="str">
        <f t="shared" si="126"/>
        <v>关卡1366小怪</v>
      </c>
      <c r="C1371" s="3">
        <f>INDEX([3]关卡!$J$19:$J$2018,A1371)</f>
        <v>467</v>
      </c>
      <c r="D1371" s="3">
        <f>INDEX([3]关卡!$N$19:$N$2018,A1371)</f>
        <v>467</v>
      </c>
      <c r="E1371" s="3" t="s">
        <v>24</v>
      </c>
      <c r="F1371" s="3" t="s">
        <v>26</v>
      </c>
      <c r="G1371" s="3">
        <v>3</v>
      </c>
      <c r="H1371" s="3">
        <v>0</v>
      </c>
      <c r="I1371" s="3">
        <v>0</v>
      </c>
      <c r="J1371" s="4">
        <v>1</v>
      </c>
      <c r="K1371" s="4">
        <v>1</v>
      </c>
      <c r="L1371" s="4">
        <v>2</v>
      </c>
      <c r="M1371" s="3">
        <v>15</v>
      </c>
      <c r="N1371" s="3">
        <v>2</v>
      </c>
      <c r="O1371" s="3">
        <f>HLOOKUP(O$5,[1]非R能力!$B$8:$F$558,$C1371+1,0)</f>
        <v>1695498.0152750665</v>
      </c>
      <c r="P1371" s="3">
        <f>HLOOKUP(P$5,[1]非R能力!$B$8:$F$558,$C1371+1,0)</f>
        <v>240190.78032125445</v>
      </c>
      <c r="Q1371" s="3">
        <f>HLOOKUP(Q$5,[1]非R能力!$B$8:$F$558,$C1371+1,0)</f>
        <v>125454.13209731769</v>
      </c>
      <c r="R1371" s="3">
        <f>HLOOKUP(R$5,[1]非R能力!$B$8:$F$558,$C1371+1,0)</f>
        <v>38711.462314260832</v>
      </c>
      <c r="S1371" s="3">
        <f>HLOOKUP(S$5,[1]非R能力!$B$8:$F$558,$C1371+1,0)</f>
        <v>51069.859961464361</v>
      </c>
      <c r="T1371" s="3">
        <f>INDEX([1]非R能力!$H$9:$H$558,D1371)</f>
        <v>48384.709499379947</v>
      </c>
      <c r="U1371" s="3">
        <f>IF(E1371="小怪",0,IF(INDEX([1]非R能力!$FK$9:$FK$558,C1371)=0,0,10))</f>
        <v>0</v>
      </c>
      <c r="V1371" s="3">
        <f>IF(E1371="小怪",0,IF(INDEX([1]非R能力!$FH$9:$FH$558,C1371)=0,0,5000))</f>
        <v>0</v>
      </c>
      <c r="W1371" s="3">
        <f>HLOOKUP(W$5,[2]人物技能基础!$O$3:$Q$553,$C1371+1,0)</f>
        <v>3.637142857142857</v>
      </c>
      <c r="X1371" s="3">
        <f>HLOOKUP(X$5,[2]人物技能基础!$O$3:$Q$553,$C1371+1,0)</f>
        <v>2.0186428571428574</v>
      </c>
      <c r="Y1371" s="3">
        <f>HLOOKUP(Y$5,[2]人物技能基础!$O$3:$Q$553,$C1371+1,0)</f>
        <v>99.964285714285708</v>
      </c>
      <c r="Z1371" s="3">
        <f t="shared" si="127"/>
        <v>1280025</v>
      </c>
      <c r="AA1371" s="3">
        <f t="shared" si="128"/>
        <v>25090</v>
      </c>
      <c r="AB1371" s="3">
        <f t="shared" si="129"/>
        <v>0</v>
      </c>
      <c r="AC1371" s="3">
        <f t="shared" si="130"/>
        <v>51069</v>
      </c>
      <c r="AD1371" s="3">
        <f t="shared" si="131"/>
        <v>38711</v>
      </c>
    </row>
    <row r="1372" spans="1:30" x14ac:dyDescent="0.15">
      <c r="A1372" s="3">
        <v>1367</v>
      </c>
      <c r="B1372" s="3" t="str">
        <f t="shared" si="126"/>
        <v>关卡1367小怪</v>
      </c>
      <c r="C1372" s="3">
        <f>INDEX([3]关卡!$J$19:$J$2018,A1372)</f>
        <v>468</v>
      </c>
      <c r="D1372" s="3">
        <f>INDEX([3]关卡!$N$19:$N$2018,A1372)</f>
        <v>468</v>
      </c>
      <c r="E1372" s="3" t="s">
        <v>24</v>
      </c>
      <c r="F1372" s="3" t="s">
        <v>26</v>
      </c>
      <c r="G1372" s="3">
        <v>3</v>
      </c>
      <c r="H1372" s="3">
        <v>0</v>
      </c>
      <c r="I1372" s="3">
        <v>0</v>
      </c>
      <c r="J1372" s="4">
        <v>1</v>
      </c>
      <c r="K1372" s="4">
        <v>1</v>
      </c>
      <c r="L1372" s="4">
        <v>2</v>
      </c>
      <c r="M1372" s="3">
        <v>15</v>
      </c>
      <c r="N1372" s="3">
        <v>2</v>
      </c>
      <c r="O1372" s="3">
        <f>HLOOKUP(O$5,[1]非R能力!$B$8:$F$558,$C1372+1,0)</f>
        <v>1709646.9916075112</v>
      </c>
      <c r="P1372" s="3">
        <f>HLOOKUP(P$5,[1]非R能力!$B$8:$F$558,$C1372+1,0)</f>
        <v>242041.05672478621</v>
      </c>
      <c r="Q1372" s="3">
        <f>HLOOKUP(Q$5,[1]非R能力!$B$8:$F$558,$C1372+1,0)</f>
        <v>126282.02947572731</v>
      </c>
      <c r="R1372" s="3">
        <f>HLOOKUP(R$5,[1]非R能力!$B$8:$F$558,$C1372+1,0)</f>
        <v>38974.809938960709</v>
      </c>
      <c r="S1372" s="3">
        <f>HLOOKUP(S$5,[1]非R能力!$B$8:$F$558,$C1372+1,0)</f>
        <v>51420.393349365586</v>
      </c>
      <c r="T1372" s="3">
        <f>INDEX([1]非R能力!$H$9:$H$558,D1372)</f>
        <v>48646.925831941058</v>
      </c>
      <c r="U1372" s="3">
        <f>IF(E1372="小怪",0,IF(INDEX([1]非R能力!$FK$9:$FK$558,C1372)=0,0,10))</f>
        <v>0</v>
      </c>
      <c r="V1372" s="3">
        <f>IF(E1372="小怪",0,IF(INDEX([1]非R能力!$FH$9:$FH$558,C1372)=0,0,5000))</f>
        <v>0</v>
      </c>
      <c r="W1372" s="3">
        <f>HLOOKUP(W$5,[2]人物技能基础!$O$3:$Q$553,$C1372+1,0)</f>
        <v>3.637142857142857</v>
      </c>
      <c r="X1372" s="3">
        <f>HLOOKUP(X$5,[2]人物技能基础!$O$3:$Q$553,$C1372+1,0)</f>
        <v>2.0186428571428574</v>
      </c>
      <c r="Y1372" s="3">
        <f>HLOOKUP(Y$5,[2]人物技能基础!$O$3:$Q$553,$C1372+1,0)</f>
        <v>99.964285714285708</v>
      </c>
      <c r="Z1372" s="3">
        <f t="shared" si="127"/>
        <v>1289619</v>
      </c>
      <c r="AA1372" s="3">
        <f t="shared" si="128"/>
        <v>25256</v>
      </c>
      <c r="AB1372" s="3">
        <f t="shared" si="129"/>
        <v>0</v>
      </c>
      <c r="AC1372" s="3">
        <f t="shared" si="130"/>
        <v>51420</v>
      </c>
      <c r="AD1372" s="3">
        <f t="shared" si="131"/>
        <v>38974</v>
      </c>
    </row>
    <row r="1373" spans="1:30" x14ac:dyDescent="0.15">
      <c r="A1373" s="3">
        <v>1368</v>
      </c>
      <c r="B1373" s="3" t="str">
        <f t="shared" si="126"/>
        <v>关卡1368小怪</v>
      </c>
      <c r="C1373" s="3">
        <f>INDEX([3]关卡!$J$19:$J$2018,A1373)</f>
        <v>468</v>
      </c>
      <c r="D1373" s="3">
        <f>INDEX([3]关卡!$N$19:$N$2018,A1373)</f>
        <v>468</v>
      </c>
      <c r="E1373" s="3" t="s">
        <v>24</v>
      </c>
      <c r="F1373" s="3" t="s">
        <v>26</v>
      </c>
      <c r="G1373" s="3">
        <v>3</v>
      </c>
      <c r="H1373" s="3">
        <v>0</v>
      </c>
      <c r="I1373" s="3">
        <v>0</v>
      </c>
      <c r="J1373" s="4">
        <v>1</v>
      </c>
      <c r="K1373" s="4">
        <v>1</v>
      </c>
      <c r="L1373" s="4">
        <v>2</v>
      </c>
      <c r="M1373" s="3">
        <v>15</v>
      </c>
      <c r="N1373" s="3">
        <v>2</v>
      </c>
      <c r="O1373" s="3">
        <f>HLOOKUP(O$5,[1]非R能力!$B$8:$F$558,$C1373+1,0)</f>
        <v>1709646.9916075112</v>
      </c>
      <c r="P1373" s="3">
        <f>HLOOKUP(P$5,[1]非R能力!$B$8:$F$558,$C1373+1,0)</f>
        <v>242041.05672478621</v>
      </c>
      <c r="Q1373" s="3">
        <f>HLOOKUP(Q$5,[1]非R能力!$B$8:$F$558,$C1373+1,0)</f>
        <v>126282.02947572731</v>
      </c>
      <c r="R1373" s="3">
        <f>HLOOKUP(R$5,[1]非R能力!$B$8:$F$558,$C1373+1,0)</f>
        <v>38974.809938960709</v>
      </c>
      <c r="S1373" s="3">
        <f>HLOOKUP(S$5,[1]非R能力!$B$8:$F$558,$C1373+1,0)</f>
        <v>51420.393349365586</v>
      </c>
      <c r="T1373" s="3">
        <f>INDEX([1]非R能力!$H$9:$H$558,D1373)</f>
        <v>48646.925831941058</v>
      </c>
      <c r="U1373" s="3">
        <f>IF(E1373="小怪",0,IF(INDEX([1]非R能力!$FK$9:$FK$558,C1373)=0,0,10))</f>
        <v>0</v>
      </c>
      <c r="V1373" s="3">
        <f>IF(E1373="小怪",0,IF(INDEX([1]非R能力!$FH$9:$FH$558,C1373)=0,0,5000))</f>
        <v>0</v>
      </c>
      <c r="W1373" s="3">
        <f>HLOOKUP(W$5,[2]人物技能基础!$O$3:$Q$553,$C1373+1,0)</f>
        <v>3.637142857142857</v>
      </c>
      <c r="X1373" s="3">
        <f>HLOOKUP(X$5,[2]人物技能基础!$O$3:$Q$553,$C1373+1,0)</f>
        <v>2.0186428571428574</v>
      </c>
      <c r="Y1373" s="3">
        <f>HLOOKUP(Y$5,[2]人物技能基础!$O$3:$Q$553,$C1373+1,0)</f>
        <v>99.964285714285708</v>
      </c>
      <c r="Z1373" s="3">
        <f t="shared" si="127"/>
        <v>1289619</v>
      </c>
      <c r="AA1373" s="3">
        <f t="shared" si="128"/>
        <v>25256</v>
      </c>
      <c r="AB1373" s="3">
        <f t="shared" si="129"/>
        <v>0</v>
      </c>
      <c r="AC1373" s="3">
        <f t="shared" si="130"/>
        <v>51420</v>
      </c>
      <c r="AD1373" s="3">
        <f t="shared" si="131"/>
        <v>38974</v>
      </c>
    </row>
    <row r="1374" spans="1:30" x14ac:dyDescent="0.15">
      <c r="A1374" s="3">
        <v>1369</v>
      </c>
      <c r="B1374" s="3" t="str">
        <f t="shared" si="126"/>
        <v>关卡1369小怪</v>
      </c>
      <c r="C1374" s="3">
        <f>INDEX([3]关卡!$J$19:$J$2018,A1374)</f>
        <v>468</v>
      </c>
      <c r="D1374" s="3">
        <f>INDEX([3]关卡!$N$19:$N$2018,A1374)</f>
        <v>468</v>
      </c>
      <c r="E1374" s="3" t="s">
        <v>24</v>
      </c>
      <c r="F1374" s="3" t="s">
        <v>26</v>
      </c>
      <c r="G1374" s="3">
        <v>3</v>
      </c>
      <c r="H1374" s="3">
        <v>0</v>
      </c>
      <c r="I1374" s="3">
        <v>0</v>
      </c>
      <c r="J1374" s="4">
        <v>1</v>
      </c>
      <c r="K1374" s="4">
        <v>1</v>
      </c>
      <c r="L1374" s="4">
        <v>2</v>
      </c>
      <c r="M1374" s="3">
        <v>15</v>
      </c>
      <c r="N1374" s="3">
        <v>2</v>
      </c>
      <c r="O1374" s="3">
        <f>HLOOKUP(O$5,[1]非R能力!$B$8:$F$558,$C1374+1,0)</f>
        <v>1709646.9916075112</v>
      </c>
      <c r="P1374" s="3">
        <f>HLOOKUP(P$5,[1]非R能力!$B$8:$F$558,$C1374+1,0)</f>
        <v>242041.05672478621</v>
      </c>
      <c r="Q1374" s="3">
        <f>HLOOKUP(Q$5,[1]非R能力!$B$8:$F$558,$C1374+1,0)</f>
        <v>126282.02947572731</v>
      </c>
      <c r="R1374" s="3">
        <f>HLOOKUP(R$5,[1]非R能力!$B$8:$F$558,$C1374+1,0)</f>
        <v>38974.809938960709</v>
      </c>
      <c r="S1374" s="3">
        <f>HLOOKUP(S$5,[1]非R能力!$B$8:$F$558,$C1374+1,0)</f>
        <v>51420.393349365586</v>
      </c>
      <c r="T1374" s="3">
        <f>INDEX([1]非R能力!$H$9:$H$558,D1374)</f>
        <v>48646.925831941058</v>
      </c>
      <c r="U1374" s="3">
        <f>IF(E1374="小怪",0,IF(INDEX([1]非R能力!$FK$9:$FK$558,C1374)=0,0,10))</f>
        <v>0</v>
      </c>
      <c r="V1374" s="3">
        <f>IF(E1374="小怪",0,IF(INDEX([1]非R能力!$FH$9:$FH$558,C1374)=0,0,5000))</f>
        <v>0</v>
      </c>
      <c r="W1374" s="3">
        <f>HLOOKUP(W$5,[2]人物技能基础!$O$3:$Q$553,$C1374+1,0)</f>
        <v>3.637142857142857</v>
      </c>
      <c r="X1374" s="3">
        <f>HLOOKUP(X$5,[2]人物技能基础!$O$3:$Q$553,$C1374+1,0)</f>
        <v>2.0186428571428574</v>
      </c>
      <c r="Y1374" s="3">
        <f>HLOOKUP(Y$5,[2]人物技能基础!$O$3:$Q$553,$C1374+1,0)</f>
        <v>99.964285714285708</v>
      </c>
      <c r="Z1374" s="3">
        <f t="shared" si="127"/>
        <v>1289619</v>
      </c>
      <c r="AA1374" s="3">
        <f t="shared" si="128"/>
        <v>25256</v>
      </c>
      <c r="AB1374" s="3">
        <f t="shared" si="129"/>
        <v>0</v>
      </c>
      <c r="AC1374" s="3">
        <f t="shared" si="130"/>
        <v>51420</v>
      </c>
      <c r="AD1374" s="3">
        <f t="shared" si="131"/>
        <v>38974</v>
      </c>
    </row>
    <row r="1375" spans="1:30" x14ac:dyDescent="0.15">
      <c r="A1375" s="3">
        <v>1370</v>
      </c>
      <c r="B1375" s="3" t="str">
        <f t="shared" si="126"/>
        <v>关卡1370小怪</v>
      </c>
      <c r="C1375" s="3">
        <f>INDEX([3]关卡!$J$19:$J$2018,A1375)</f>
        <v>468</v>
      </c>
      <c r="D1375" s="3">
        <f>INDEX([3]关卡!$N$19:$N$2018,A1375)</f>
        <v>468</v>
      </c>
      <c r="E1375" s="3" t="s">
        <v>24</v>
      </c>
      <c r="F1375" s="3" t="s">
        <v>26</v>
      </c>
      <c r="G1375" s="3">
        <v>3</v>
      </c>
      <c r="H1375" s="3">
        <v>0</v>
      </c>
      <c r="I1375" s="3">
        <v>0</v>
      </c>
      <c r="J1375" s="4">
        <v>1</v>
      </c>
      <c r="K1375" s="4">
        <v>1</v>
      </c>
      <c r="L1375" s="4">
        <v>2</v>
      </c>
      <c r="M1375" s="3">
        <v>15</v>
      </c>
      <c r="N1375" s="3">
        <v>2</v>
      </c>
      <c r="O1375" s="3">
        <f>HLOOKUP(O$5,[1]非R能力!$B$8:$F$558,$C1375+1,0)</f>
        <v>1709646.9916075112</v>
      </c>
      <c r="P1375" s="3">
        <f>HLOOKUP(P$5,[1]非R能力!$B$8:$F$558,$C1375+1,0)</f>
        <v>242041.05672478621</v>
      </c>
      <c r="Q1375" s="3">
        <f>HLOOKUP(Q$5,[1]非R能力!$B$8:$F$558,$C1375+1,0)</f>
        <v>126282.02947572731</v>
      </c>
      <c r="R1375" s="3">
        <f>HLOOKUP(R$5,[1]非R能力!$B$8:$F$558,$C1375+1,0)</f>
        <v>38974.809938960709</v>
      </c>
      <c r="S1375" s="3">
        <f>HLOOKUP(S$5,[1]非R能力!$B$8:$F$558,$C1375+1,0)</f>
        <v>51420.393349365586</v>
      </c>
      <c r="T1375" s="3">
        <f>INDEX([1]非R能力!$H$9:$H$558,D1375)</f>
        <v>48646.925831941058</v>
      </c>
      <c r="U1375" s="3">
        <f>IF(E1375="小怪",0,IF(INDEX([1]非R能力!$FK$9:$FK$558,C1375)=0,0,10))</f>
        <v>0</v>
      </c>
      <c r="V1375" s="3">
        <f>IF(E1375="小怪",0,IF(INDEX([1]非R能力!$FH$9:$FH$558,C1375)=0,0,5000))</f>
        <v>0</v>
      </c>
      <c r="W1375" s="3">
        <f>HLOOKUP(W$5,[2]人物技能基础!$O$3:$Q$553,$C1375+1,0)</f>
        <v>3.637142857142857</v>
      </c>
      <c r="X1375" s="3">
        <f>HLOOKUP(X$5,[2]人物技能基础!$O$3:$Q$553,$C1375+1,0)</f>
        <v>2.0186428571428574</v>
      </c>
      <c r="Y1375" s="3">
        <f>HLOOKUP(Y$5,[2]人物技能基础!$O$3:$Q$553,$C1375+1,0)</f>
        <v>99.964285714285708</v>
      </c>
      <c r="Z1375" s="3">
        <f t="shared" si="127"/>
        <v>1289619</v>
      </c>
      <c r="AA1375" s="3">
        <f t="shared" si="128"/>
        <v>25256</v>
      </c>
      <c r="AB1375" s="3">
        <f t="shared" si="129"/>
        <v>0</v>
      </c>
      <c r="AC1375" s="3">
        <f t="shared" si="130"/>
        <v>51420</v>
      </c>
      <c r="AD1375" s="3">
        <f t="shared" si="131"/>
        <v>38974</v>
      </c>
    </row>
    <row r="1376" spans="1:30" x14ac:dyDescent="0.15">
      <c r="A1376" s="3">
        <v>1371</v>
      </c>
      <c r="B1376" s="3" t="str">
        <f t="shared" si="126"/>
        <v>关卡1371小怪</v>
      </c>
      <c r="C1376" s="3">
        <f>INDEX([3]关卡!$J$19:$J$2018,A1376)</f>
        <v>468</v>
      </c>
      <c r="D1376" s="3">
        <f>INDEX([3]关卡!$N$19:$N$2018,A1376)</f>
        <v>468</v>
      </c>
      <c r="E1376" s="3" t="s">
        <v>24</v>
      </c>
      <c r="F1376" s="3" t="s">
        <v>26</v>
      </c>
      <c r="G1376" s="3">
        <v>3</v>
      </c>
      <c r="H1376" s="3">
        <v>0</v>
      </c>
      <c r="I1376" s="3">
        <v>0</v>
      </c>
      <c r="J1376" s="4">
        <v>1</v>
      </c>
      <c r="K1376" s="4">
        <v>1</v>
      </c>
      <c r="L1376" s="4">
        <v>2</v>
      </c>
      <c r="M1376" s="3">
        <v>15</v>
      </c>
      <c r="N1376" s="3">
        <v>2</v>
      </c>
      <c r="O1376" s="3">
        <f>HLOOKUP(O$5,[1]非R能力!$B$8:$F$558,$C1376+1,0)</f>
        <v>1709646.9916075112</v>
      </c>
      <c r="P1376" s="3">
        <f>HLOOKUP(P$5,[1]非R能力!$B$8:$F$558,$C1376+1,0)</f>
        <v>242041.05672478621</v>
      </c>
      <c r="Q1376" s="3">
        <f>HLOOKUP(Q$5,[1]非R能力!$B$8:$F$558,$C1376+1,0)</f>
        <v>126282.02947572731</v>
      </c>
      <c r="R1376" s="3">
        <f>HLOOKUP(R$5,[1]非R能力!$B$8:$F$558,$C1376+1,0)</f>
        <v>38974.809938960709</v>
      </c>
      <c r="S1376" s="3">
        <f>HLOOKUP(S$5,[1]非R能力!$B$8:$F$558,$C1376+1,0)</f>
        <v>51420.393349365586</v>
      </c>
      <c r="T1376" s="3">
        <f>INDEX([1]非R能力!$H$9:$H$558,D1376)</f>
        <v>48646.925831941058</v>
      </c>
      <c r="U1376" s="3">
        <f>IF(E1376="小怪",0,IF(INDEX([1]非R能力!$FK$9:$FK$558,C1376)=0,0,10))</f>
        <v>0</v>
      </c>
      <c r="V1376" s="3">
        <f>IF(E1376="小怪",0,IF(INDEX([1]非R能力!$FH$9:$FH$558,C1376)=0,0,5000))</f>
        <v>0</v>
      </c>
      <c r="W1376" s="3">
        <f>HLOOKUP(W$5,[2]人物技能基础!$O$3:$Q$553,$C1376+1,0)</f>
        <v>3.637142857142857</v>
      </c>
      <c r="X1376" s="3">
        <f>HLOOKUP(X$5,[2]人物技能基础!$O$3:$Q$553,$C1376+1,0)</f>
        <v>2.0186428571428574</v>
      </c>
      <c r="Y1376" s="3">
        <f>HLOOKUP(Y$5,[2]人物技能基础!$O$3:$Q$553,$C1376+1,0)</f>
        <v>99.964285714285708</v>
      </c>
      <c r="Z1376" s="3">
        <f t="shared" si="127"/>
        <v>1289619</v>
      </c>
      <c r="AA1376" s="3">
        <f t="shared" si="128"/>
        <v>25256</v>
      </c>
      <c r="AB1376" s="3">
        <f t="shared" si="129"/>
        <v>0</v>
      </c>
      <c r="AC1376" s="3">
        <f t="shared" si="130"/>
        <v>51420</v>
      </c>
      <c r="AD1376" s="3">
        <f t="shared" si="131"/>
        <v>38974</v>
      </c>
    </row>
    <row r="1377" spans="1:30" x14ac:dyDescent="0.15">
      <c r="A1377" s="3">
        <v>1372</v>
      </c>
      <c r="B1377" s="3" t="str">
        <f t="shared" si="126"/>
        <v>关卡1372小怪</v>
      </c>
      <c r="C1377" s="3">
        <f>INDEX([3]关卡!$J$19:$J$2018,A1377)</f>
        <v>468</v>
      </c>
      <c r="D1377" s="3">
        <f>INDEX([3]关卡!$N$19:$N$2018,A1377)</f>
        <v>468</v>
      </c>
      <c r="E1377" s="3" t="s">
        <v>24</v>
      </c>
      <c r="F1377" s="3" t="s">
        <v>26</v>
      </c>
      <c r="G1377" s="3">
        <v>3</v>
      </c>
      <c r="H1377" s="3">
        <v>0</v>
      </c>
      <c r="I1377" s="3">
        <v>0</v>
      </c>
      <c r="J1377" s="4">
        <v>1</v>
      </c>
      <c r="K1377" s="4">
        <v>1</v>
      </c>
      <c r="L1377" s="4">
        <v>2</v>
      </c>
      <c r="M1377" s="3">
        <v>15</v>
      </c>
      <c r="N1377" s="3">
        <v>2</v>
      </c>
      <c r="O1377" s="3">
        <f>HLOOKUP(O$5,[1]非R能力!$B$8:$F$558,$C1377+1,0)</f>
        <v>1709646.9916075112</v>
      </c>
      <c r="P1377" s="3">
        <f>HLOOKUP(P$5,[1]非R能力!$B$8:$F$558,$C1377+1,0)</f>
        <v>242041.05672478621</v>
      </c>
      <c r="Q1377" s="3">
        <f>HLOOKUP(Q$5,[1]非R能力!$B$8:$F$558,$C1377+1,0)</f>
        <v>126282.02947572731</v>
      </c>
      <c r="R1377" s="3">
        <f>HLOOKUP(R$5,[1]非R能力!$B$8:$F$558,$C1377+1,0)</f>
        <v>38974.809938960709</v>
      </c>
      <c r="S1377" s="3">
        <f>HLOOKUP(S$5,[1]非R能力!$B$8:$F$558,$C1377+1,0)</f>
        <v>51420.393349365586</v>
      </c>
      <c r="T1377" s="3">
        <f>INDEX([1]非R能力!$H$9:$H$558,D1377)</f>
        <v>48646.925831941058</v>
      </c>
      <c r="U1377" s="3">
        <f>IF(E1377="小怪",0,IF(INDEX([1]非R能力!$FK$9:$FK$558,C1377)=0,0,10))</f>
        <v>0</v>
      </c>
      <c r="V1377" s="3">
        <f>IF(E1377="小怪",0,IF(INDEX([1]非R能力!$FH$9:$FH$558,C1377)=0,0,5000))</f>
        <v>0</v>
      </c>
      <c r="W1377" s="3">
        <f>HLOOKUP(W$5,[2]人物技能基础!$O$3:$Q$553,$C1377+1,0)</f>
        <v>3.637142857142857</v>
      </c>
      <c r="X1377" s="3">
        <f>HLOOKUP(X$5,[2]人物技能基础!$O$3:$Q$553,$C1377+1,0)</f>
        <v>2.0186428571428574</v>
      </c>
      <c r="Y1377" s="3">
        <f>HLOOKUP(Y$5,[2]人物技能基础!$O$3:$Q$553,$C1377+1,0)</f>
        <v>99.964285714285708</v>
      </c>
      <c r="Z1377" s="3">
        <f t="shared" si="127"/>
        <v>1289619</v>
      </c>
      <c r="AA1377" s="3">
        <f t="shared" si="128"/>
        <v>25256</v>
      </c>
      <c r="AB1377" s="3">
        <f t="shared" si="129"/>
        <v>0</v>
      </c>
      <c r="AC1377" s="3">
        <f t="shared" si="130"/>
        <v>51420</v>
      </c>
      <c r="AD1377" s="3">
        <f t="shared" si="131"/>
        <v>38974</v>
      </c>
    </row>
    <row r="1378" spans="1:30" x14ac:dyDescent="0.15">
      <c r="A1378" s="3">
        <v>1373</v>
      </c>
      <c r="B1378" s="3" t="str">
        <f t="shared" si="126"/>
        <v>关卡1373小怪</v>
      </c>
      <c r="C1378" s="3">
        <f>INDEX([3]关卡!$J$19:$J$2018,A1378)</f>
        <v>469</v>
      </c>
      <c r="D1378" s="3">
        <f>INDEX([3]关卡!$N$19:$N$2018,A1378)</f>
        <v>469</v>
      </c>
      <c r="E1378" s="3" t="s">
        <v>24</v>
      </c>
      <c r="F1378" s="3" t="s">
        <v>26</v>
      </c>
      <c r="G1378" s="3">
        <v>3</v>
      </c>
      <c r="H1378" s="3">
        <v>0</v>
      </c>
      <c r="I1378" s="3">
        <v>0</v>
      </c>
      <c r="J1378" s="4">
        <v>1</v>
      </c>
      <c r="K1378" s="4">
        <v>1</v>
      </c>
      <c r="L1378" s="4">
        <v>2</v>
      </c>
      <c r="M1378" s="3">
        <v>15</v>
      </c>
      <c r="N1378" s="3">
        <v>2</v>
      </c>
      <c r="O1378" s="3">
        <f>HLOOKUP(O$5,[1]非R能力!$B$8:$F$558,$C1378+1,0)</f>
        <v>1723391.309348196</v>
      </c>
      <c r="P1378" s="3">
        <f>HLOOKUP(P$5,[1]非R能力!$B$8:$F$558,$C1378+1,0)</f>
        <v>244074.64612632291</v>
      </c>
      <c r="Q1378" s="3">
        <f>HLOOKUP(Q$5,[1]非R能力!$B$8:$F$558,$C1378+1,0)</f>
        <v>127195.61935008569</v>
      </c>
      <c r="R1378" s="3">
        <f>HLOOKUP(R$5,[1]非R能力!$B$8:$F$558,$C1378+1,0)</f>
        <v>39259.552843171696</v>
      </c>
      <c r="S1378" s="3">
        <f>HLOOKUP(S$5,[1]非R能力!$B$8:$F$558,$C1378+1,0)</f>
        <v>51762.01097223445</v>
      </c>
      <c r="T1378" s="3">
        <f>INDEX([1]非R能力!$H$9:$H$558,D1378)</f>
        <v>48910.277235456553</v>
      </c>
      <c r="U1378" s="3">
        <f>IF(E1378="小怪",0,IF(INDEX([1]非R能力!$FK$9:$FK$558,C1378)=0,0,10))</f>
        <v>0</v>
      </c>
      <c r="V1378" s="3">
        <f>IF(E1378="小怪",0,IF(INDEX([1]非R能力!$FH$9:$FH$558,C1378)=0,0,5000))</f>
        <v>0</v>
      </c>
      <c r="W1378" s="3">
        <f>HLOOKUP(W$5,[2]人物技能基础!$O$3:$Q$553,$C1378+1,0)</f>
        <v>3.637142857142857</v>
      </c>
      <c r="X1378" s="3">
        <f>HLOOKUP(X$5,[2]人物技能基础!$O$3:$Q$553,$C1378+1,0)</f>
        <v>2.0186428571428574</v>
      </c>
      <c r="Y1378" s="3">
        <f>HLOOKUP(Y$5,[2]人物技能基础!$O$3:$Q$553,$C1378+1,0)</f>
        <v>99.964285714285708</v>
      </c>
      <c r="Z1378" s="3">
        <f t="shared" si="127"/>
        <v>1300103</v>
      </c>
      <c r="AA1378" s="3">
        <f t="shared" si="128"/>
        <v>25439</v>
      </c>
      <c r="AB1378" s="3">
        <f t="shared" si="129"/>
        <v>0</v>
      </c>
      <c r="AC1378" s="3">
        <f t="shared" si="130"/>
        <v>51762</v>
      </c>
      <c r="AD1378" s="3">
        <f t="shared" si="131"/>
        <v>39259</v>
      </c>
    </row>
    <row r="1379" spans="1:30" x14ac:dyDescent="0.15">
      <c r="A1379" s="3">
        <v>1374</v>
      </c>
      <c r="B1379" s="3" t="str">
        <f t="shared" si="126"/>
        <v>关卡1374小怪</v>
      </c>
      <c r="C1379" s="3">
        <f>INDEX([3]关卡!$J$19:$J$2018,A1379)</f>
        <v>469</v>
      </c>
      <c r="D1379" s="3">
        <f>INDEX([3]关卡!$N$19:$N$2018,A1379)</f>
        <v>469</v>
      </c>
      <c r="E1379" s="3" t="s">
        <v>24</v>
      </c>
      <c r="F1379" s="3" t="s">
        <v>26</v>
      </c>
      <c r="G1379" s="3">
        <v>3</v>
      </c>
      <c r="H1379" s="3">
        <v>0</v>
      </c>
      <c r="I1379" s="3">
        <v>0</v>
      </c>
      <c r="J1379" s="4">
        <v>1</v>
      </c>
      <c r="K1379" s="4">
        <v>1</v>
      </c>
      <c r="L1379" s="4">
        <v>2</v>
      </c>
      <c r="M1379" s="3">
        <v>15</v>
      </c>
      <c r="N1379" s="3">
        <v>2</v>
      </c>
      <c r="O1379" s="3">
        <f>HLOOKUP(O$5,[1]非R能力!$B$8:$F$558,$C1379+1,0)</f>
        <v>1723391.309348196</v>
      </c>
      <c r="P1379" s="3">
        <f>HLOOKUP(P$5,[1]非R能力!$B$8:$F$558,$C1379+1,0)</f>
        <v>244074.64612632291</v>
      </c>
      <c r="Q1379" s="3">
        <f>HLOOKUP(Q$5,[1]非R能力!$B$8:$F$558,$C1379+1,0)</f>
        <v>127195.61935008569</v>
      </c>
      <c r="R1379" s="3">
        <f>HLOOKUP(R$5,[1]非R能力!$B$8:$F$558,$C1379+1,0)</f>
        <v>39259.552843171696</v>
      </c>
      <c r="S1379" s="3">
        <f>HLOOKUP(S$5,[1]非R能力!$B$8:$F$558,$C1379+1,0)</f>
        <v>51762.01097223445</v>
      </c>
      <c r="T1379" s="3">
        <f>INDEX([1]非R能力!$H$9:$H$558,D1379)</f>
        <v>48910.277235456553</v>
      </c>
      <c r="U1379" s="3">
        <f>IF(E1379="小怪",0,IF(INDEX([1]非R能力!$FK$9:$FK$558,C1379)=0,0,10))</f>
        <v>0</v>
      </c>
      <c r="V1379" s="3">
        <f>IF(E1379="小怪",0,IF(INDEX([1]非R能力!$FH$9:$FH$558,C1379)=0,0,5000))</f>
        <v>0</v>
      </c>
      <c r="W1379" s="3">
        <f>HLOOKUP(W$5,[2]人物技能基础!$O$3:$Q$553,$C1379+1,0)</f>
        <v>3.637142857142857</v>
      </c>
      <c r="X1379" s="3">
        <f>HLOOKUP(X$5,[2]人物技能基础!$O$3:$Q$553,$C1379+1,0)</f>
        <v>2.0186428571428574</v>
      </c>
      <c r="Y1379" s="3">
        <f>HLOOKUP(Y$5,[2]人物技能基础!$O$3:$Q$553,$C1379+1,0)</f>
        <v>99.964285714285708</v>
      </c>
      <c r="Z1379" s="3">
        <f t="shared" si="127"/>
        <v>1300103</v>
      </c>
      <c r="AA1379" s="3">
        <f t="shared" si="128"/>
        <v>25439</v>
      </c>
      <c r="AB1379" s="3">
        <f t="shared" si="129"/>
        <v>0</v>
      </c>
      <c r="AC1379" s="3">
        <f t="shared" si="130"/>
        <v>51762</v>
      </c>
      <c r="AD1379" s="3">
        <f t="shared" si="131"/>
        <v>39259</v>
      </c>
    </row>
    <row r="1380" spans="1:30" x14ac:dyDescent="0.15">
      <c r="A1380" s="3">
        <v>1375</v>
      </c>
      <c r="B1380" s="3" t="str">
        <f t="shared" si="126"/>
        <v>关卡1375小怪</v>
      </c>
      <c r="C1380" s="3">
        <f>INDEX([3]关卡!$J$19:$J$2018,A1380)</f>
        <v>469</v>
      </c>
      <c r="D1380" s="3">
        <f>INDEX([3]关卡!$N$19:$N$2018,A1380)</f>
        <v>469</v>
      </c>
      <c r="E1380" s="3" t="s">
        <v>24</v>
      </c>
      <c r="F1380" s="3" t="s">
        <v>26</v>
      </c>
      <c r="G1380" s="3">
        <v>3</v>
      </c>
      <c r="H1380" s="3">
        <v>0</v>
      </c>
      <c r="I1380" s="3">
        <v>0</v>
      </c>
      <c r="J1380" s="4">
        <v>1</v>
      </c>
      <c r="K1380" s="4">
        <v>1</v>
      </c>
      <c r="L1380" s="4">
        <v>2</v>
      </c>
      <c r="M1380" s="3">
        <v>15</v>
      </c>
      <c r="N1380" s="3">
        <v>2</v>
      </c>
      <c r="O1380" s="3">
        <f>HLOOKUP(O$5,[1]非R能力!$B$8:$F$558,$C1380+1,0)</f>
        <v>1723391.309348196</v>
      </c>
      <c r="P1380" s="3">
        <f>HLOOKUP(P$5,[1]非R能力!$B$8:$F$558,$C1380+1,0)</f>
        <v>244074.64612632291</v>
      </c>
      <c r="Q1380" s="3">
        <f>HLOOKUP(Q$5,[1]非R能力!$B$8:$F$558,$C1380+1,0)</f>
        <v>127195.61935008569</v>
      </c>
      <c r="R1380" s="3">
        <f>HLOOKUP(R$5,[1]非R能力!$B$8:$F$558,$C1380+1,0)</f>
        <v>39259.552843171696</v>
      </c>
      <c r="S1380" s="3">
        <f>HLOOKUP(S$5,[1]非R能力!$B$8:$F$558,$C1380+1,0)</f>
        <v>51762.01097223445</v>
      </c>
      <c r="T1380" s="3">
        <f>INDEX([1]非R能力!$H$9:$H$558,D1380)</f>
        <v>48910.277235456553</v>
      </c>
      <c r="U1380" s="3">
        <f>IF(E1380="小怪",0,IF(INDEX([1]非R能力!$FK$9:$FK$558,C1380)=0,0,10))</f>
        <v>0</v>
      </c>
      <c r="V1380" s="3">
        <f>IF(E1380="小怪",0,IF(INDEX([1]非R能力!$FH$9:$FH$558,C1380)=0,0,5000))</f>
        <v>0</v>
      </c>
      <c r="W1380" s="3">
        <f>HLOOKUP(W$5,[2]人物技能基础!$O$3:$Q$553,$C1380+1,0)</f>
        <v>3.637142857142857</v>
      </c>
      <c r="X1380" s="3">
        <f>HLOOKUP(X$5,[2]人物技能基础!$O$3:$Q$553,$C1380+1,0)</f>
        <v>2.0186428571428574</v>
      </c>
      <c r="Y1380" s="3">
        <f>HLOOKUP(Y$5,[2]人物技能基础!$O$3:$Q$553,$C1380+1,0)</f>
        <v>99.964285714285708</v>
      </c>
      <c r="Z1380" s="3">
        <f t="shared" si="127"/>
        <v>1300103</v>
      </c>
      <c r="AA1380" s="3">
        <f t="shared" si="128"/>
        <v>25439</v>
      </c>
      <c r="AB1380" s="3">
        <f t="shared" si="129"/>
        <v>0</v>
      </c>
      <c r="AC1380" s="3">
        <f t="shared" si="130"/>
        <v>51762</v>
      </c>
      <c r="AD1380" s="3">
        <f t="shared" si="131"/>
        <v>39259</v>
      </c>
    </row>
    <row r="1381" spans="1:30" x14ac:dyDescent="0.15">
      <c r="A1381" s="3">
        <v>1376</v>
      </c>
      <c r="B1381" s="3" t="str">
        <f t="shared" si="126"/>
        <v>关卡1376小怪</v>
      </c>
      <c r="C1381" s="3">
        <f>INDEX([3]关卡!$J$19:$J$2018,A1381)</f>
        <v>469</v>
      </c>
      <c r="D1381" s="3">
        <f>INDEX([3]关卡!$N$19:$N$2018,A1381)</f>
        <v>469</v>
      </c>
      <c r="E1381" s="3" t="s">
        <v>24</v>
      </c>
      <c r="F1381" s="3" t="s">
        <v>26</v>
      </c>
      <c r="G1381" s="3">
        <v>3</v>
      </c>
      <c r="H1381" s="3">
        <v>0</v>
      </c>
      <c r="I1381" s="3">
        <v>0</v>
      </c>
      <c r="J1381" s="4">
        <v>1</v>
      </c>
      <c r="K1381" s="4">
        <v>1</v>
      </c>
      <c r="L1381" s="4">
        <v>2</v>
      </c>
      <c r="M1381" s="3">
        <v>15</v>
      </c>
      <c r="N1381" s="3">
        <v>2</v>
      </c>
      <c r="O1381" s="3">
        <f>HLOOKUP(O$5,[1]非R能力!$B$8:$F$558,$C1381+1,0)</f>
        <v>1723391.309348196</v>
      </c>
      <c r="P1381" s="3">
        <f>HLOOKUP(P$5,[1]非R能力!$B$8:$F$558,$C1381+1,0)</f>
        <v>244074.64612632291</v>
      </c>
      <c r="Q1381" s="3">
        <f>HLOOKUP(Q$5,[1]非R能力!$B$8:$F$558,$C1381+1,0)</f>
        <v>127195.61935008569</v>
      </c>
      <c r="R1381" s="3">
        <f>HLOOKUP(R$5,[1]非R能力!$B$8:$F$558,$C1381+1,0)</f>
        <v>39259.552843171696</v>
      </c>
      <c r="S1381" s="3">
        <f>HLOOKUP(S$5,[1]非R能力!$B$8:$F$558,$C1381+1,0)</f>
        <v>51762.01097223445</v>
      </c>
      <c r="T1381" s="3">
        <f>INDEX([1]非R能力!$H$9:$H$558,D1381)</f>
        <v>48910.277235456553</v>
      </c>
      <c r="U1381" s="3">
        <f>IF(E1381="小怪",0,IF(INDEX([1]非R能力!$FK$9:$FK$558,C1381)=0,0,10))</f>
        <v>0</v>
      </c>
      <c r="V1381" s="3">
        <f>IF(E1381="小怪",0,IF(INDEX([1]非R能力!$FH$9:$FH$558,C1381)=0,0,5000))</f>
        <v>0</v>
      </c>
      <c r="W1381" s="3">
        <f>HLOOKUP(W$5,[2]人物技能基础!$O$3:$Q$553,$C1381+1,0)</f>
        <v>3.637142857142857</v>
      </c>
      <c r="X1381" s="3">
        <f>HLOOKUP(X$5,[2]人物技能基础!$O$3:$Q$553,$C1381+1,0)</f>
        <v>2.0186428571428574</v>
      </c>
      <c r="Y1381" s="3">
        <f>HLOOKUP(Y$5,[2]人物技能基础!$O$3:$Q$553,$C1381+1,0)</f>
        <v>99.964285714285708</v>
      </c>
      <c r="Z1381" s="3">
        <f t="shared" si="127"/>
        <v>1300103</v>
      </c>
      <c r="AA1381" s="3">
        <f t="shared" si="128"/>
        <v>25439</v>
      </c>
      <c r="AB1381" s="3">
        <f t="shared" si="129"/>
        <v>0</v>
      </c>
      <c r="AC1381" s="3">
        <f t="shared" si="130"/>
        <v>51762</v>
      </c>
      <c r="AD1381" s="3">
        <f t="shared" si="131"/>
        <v>39259</v>
      </c>
    </row>
    <row r="1382" spans="1:30" x14ac:dyDescent="0.15">
      <c r="A1382" s="3">
        <v>1377</v>
      </c>
      <c r="B1382" s="3" t="str">
        <f t="shared" si="126"/>
        <v>关卡1377小怪</v>
      </c>
      <c r="C1382" s="3">
        <f>INDEX([3]关卡!$J$19:$J$2018,A1382)</f>
        <v>469</v>
      </c>
      <c r="D1382" s="3">
        <f>INDEX([3]关卡!$N$19:$N$2018,A1382)</f>
        <v>469</v>
      </c>
      <c r="E1382" s="3" t="s">
        <v>24</v>
      </c>
      <c r="F1382" s="3" t="s">
        <v>26</v>
      </c>
      <c r="G1382" s="3">
        <v>3</v>
      </c>
      <c r="H1382" s="3">
        <v>0</v>
      </c>
      <c r="I1382" s="3">
        <v>0</v>
      </c>
      <c r="J1382" s="4">
        <v>1</v>
      </c>
      <c r="K1382" s="4">
        <v>1</v>
      </c>
      <c r="L1382" s="4">
        <v>2</v>
      </c>
      <c r="M1382" s="3">
        <v>15</v>
      </c>
      <c r="N1382" s="3">
        <v>2</v>
      </c>
      <c r="O1382" s="3">
        <f>HLOOKUP(O$5,[1]非R能力!$B$8:$F$558,$C1382+1,0)</f>
        <v>1723391.309348196</v>
      </c>
      <c r="P1382" s="3">
        <f>HLOOKUP(P$5,[1]非R能力!$B$8:$F$558,$C1382+1,0)</f>
        <v>244074.64612632291</v>
      </c>
      <c r="Q1382" s="3">
        <f>HLOOKUP(Q$5,[1]非R能力!$B$8:$F$558,$C1382+1,0)</f>
        <v>127195.61935008569</v>
      </c>
      <c r="R1382" s="3">
        <f>HLOOKUP(R$5,[1]非R能力!$B$8:$F$558,$C1382+1,0)</f>
        <v>39259.552843171696</v>
      </c>
      <c r="S1382" s="3">
        <f>HLOOKUP(S$5,[1]非R能力!$B$8:$F$558,$C1382+1,0)</f>
        <v>51762.01097223445</v>
      </c>
      <c r="T1382" s="3">
        <f>INDEX([1]非R能力!$H$9:$H$558,D1382)</f>
        <v>48910.277235456553</v>
      </c>
      <c r="U1382" s="3">
        <f>IF(E1382="小怪",0,IF(INDEX([1]非R能力!$FK$9:$FK$558,C1382)=0,0,10))</f>
        <v>0</v>
      </c>
      <c r="V1382" s="3">
        <f>IF(E1382="小怪",0,IF(INDEX([1]非R能力!$FH$9:$FH$558,C1382)=0,0,5000))</f>
        <v>0</v>
      </c>
      <c r="W1382" s="3">
        <f>HLOOKUP(W$5,[2]人物技能基础!$O$3:$Q$553,$C1382+1,0)</f>
        <v>3.637142857142857</v>
      </c>
      <c r="X1382" s="3">
        <f>HLOOKUP(X$5,[2]人物技能基础!$O$3:$Q$553,$C1382+1,0)</f>
        <v>2.0186428571428574</v>
      </c>
      <c r="Y1382" s="3">
        <f>HLOOKUP(Y$5,[2]人物技能基础!$O$3:$Q$553,$C1382+1,0)</f>
        <v>99.964285714285708</v>
      </c>
      <c r="Z1382" s="3">
        <f t="shared" si="127"/>
        <v>1300103</v>
      </c>
      <c r="AA1382" s="3">
        <f t="shared" si="128"/>
        <v>25439</v>
      </c>
      <c r="AB1382" s="3">
        <f t="shared" si="129"/>
        <v>0</v>
      </c>
      <c r="AC1382" s="3">
        <f t="shared" si="130"/>
        <v>51762</v>
      </c>
      <c r="AD1382" s="3">
        <f t="shared" si="131"/>
        <v>39259</v>
      </c>
    </row>
    <row r="1383" spans="1:30" x14ac:dyDescent="0.15">
      <c r="A1383" s="3">
        <v>1378</v>
      </c>
      <c r="B1383" s="3" t="str">
        <f t="shared" si="126"/>
        <v>关卡1378小怪</v>
      </c>
      <c r="C1383" s="3">
        <f>INDEX([3]关卡!$J$19:$J$2018,A1383)</f>
        <v>470</v>
      </c>
      <c r="D1383" s="3">
        <f>INDEX([3]关卡!$N$19:$N$2018,A1383)</f>
        <v>470</v>
      </c>
      <c r="E1383" s="3" t="s">
        <v>24</v>
      </c>
      <c r="F1383" s="3" t="s">
        <v>26</v>
      </c>
      <c r="G1383" s="3">
        <v>3</v>
      </c>
      <c r="H1383" s="3">
        <v>0</v>
      </c>
      <c r="I1383" s="3">
        <v>0</v>
      </c>
      <c r="J1383" s="4">
        <v>1</v>
      </c>
      <c r="K1383" s="4">
        <v>1</v>
      </c>
      <c r="L1383" s="4">
        <v>2</v>
      </c>
      <c r="M1383" s="3">
        <v>15</v>
      </c>
      <c r="N1383" s="3">
        <v>2</v>
      </c>
      <c r="O1383" s="3">
        <f>HLOOKUP(O$5,[1]非R能力!$B$8:$F$558,$C1383+1,0)</f>
        <v>1736336.832996174</v>
      </c>
      <c r="P1383" s="3">
        <f>HLOOKUP(P$5,[1]非R能力!$B$8:$F$558,$C1383+1,0)</f>
        <v>245953.33188939196</v>
      </c>
      <c r="Q1383" s="3">
        <f>HLOOKUP(Q$5,[1]非R能力!$B$8:$F$558,$C1383+1,0)</f>
        <v>128134.10769042427</v>
      </c>
      <c r="R1383" s="3">
        <f>HLOOKUP(R$5,[1]非R能力!$B$8:$F$558,$C1383+1,0)</f>
        <v>39542.990968101083</v>
      </c>
      <c r="S1383" s="3">
        <f>HLOOKUP(S$5,[1]非R能力!$B$8:$F$558,$C1383+1,0)</f>
        <v>52147.288745500082</v>
      </c>
      <c r="T1383" s="3">
        <f>INDEX([1]非R能力!$H$9:$H$558,D1383)</f>
        <v>49174.767373376126</v>
      </c>
      <c r="U1383" s="3">
        <f>IF(E1383="小怪",0,IF(INDEX([1]非R能力!$FK$9:$FK$558,C1383)=0,0,10))</f>
        <v>0</v>
      </c>
      <c r="V1383" s="3">
        <f>IF(E1383="小怪",0,IF(INDEX([1]非R能力!$FH$9:$FH$558,C1383)=0,0,5000))</f>
        <v>0</v>
      </c>
      <c r="W1383" s="3">
        <f>HLOOKUP(W$5,[2]人物技能基础!$O$3:$Q$553,$C1383+1,0)</f>
        <v>3.637142857142857</v>
      </c>
      <c r="X1383" s="3">
        <f>HLOOKUP(X$5,[2]人物技能基础!$O$3:$Q$553,$C1383+1,0)</f>
        <v>2.0186428571428574</v>
      </c>
      <c r="Y1383" s="3">
        <f>HLOOKUP(Y$5,[2]人物技能基础!$O$3:$Q$553,$C1383+1,0)</f>
        <v>99.964285714285708</v>
      </c>
      <c r="Z1383" s="3">
        <f t="shared" si="127"/>
        <v>1309840</v>
      </c>
      <c r="AA1383" s="3">
        <f t="shared" si="128"/>
        <v>25626</v>
      </c>
      <c r="AB1383" s="3">
        <f t="shared" si="129"/>
        <v>0</v>
      </c>
      <c r="AC1383" s="3">
        <f t="shared" si="130"/>
        <v>52147</v>
      </c>
      <c r="AD1383" s="3">
        <f t="shared" si="131"/>
        <v>39542</v>
      </c>
    </row>
    <row r="1384" spans="1:30" x14ac:dyDescent="0.15">
      <c r="A1384" s="3">
        <v>1379</v>
      </c>
      <c r="B1384" s="3" t="str">
        <f t="shared" si="126"/>
        <v>关卡1379小怪</v>
      </c>
      <c r="C1384" s="3">
        <f>INDEX([3]关卡!$J$19:$J$2018,A1384)</f>
        <v>470</v>
      </c>
      <c r="D1384" s="3">
        <f>INDEX([3]关卡!$N$19:$N$2018,A1384)</f>
        <v>470</v>
      </c>
      <c r="E1384" s="3" t="s">
        <v>24</v>
      </c>
      <c r="F1384" s="3" t="s">
        <v>26</v>
      </c>
      <c r="G1384" s="3">
        <v>3</v>
      </c>
      <c r="H1384" s="3">
        <v>0</v>
      </c>
      <c r="I1384" s="3">
        <v>0</v>
      </c>
      <c r="J1384" s="4">
        <v>1</v>
      </c>
      <c r="K1384" s="4">
        <v>1</v>
      </c>
      <c r="L1384" s="4">
        <v>2</v>
      </c>
      <c r="M1384" s="3">
        <v>15</v>
      </c>
      <c r="N1384" s="3">
        <v>2</v>
      </c>
      <c r="O1384" s="3">
        <f>HLOOKUP(O$5,[1]非R能力!$B$8:$F$558,$C1384+1,0)</f>
        <v>1736336.832996174</v>
      </c>
      <c r="P1384" s="3">
        <f>HLOOKUP(P$5,[1]非R能力!$B$8:$F$558,$C1384+1,0)</f>
        <v>245953.33188939196</v>
      </c>
      <c r="Q1384" s="3">
        <f>HLOOKUP(Q$5,[1]非R能力!$B$8:$F$558,$C1384+1,0)</f>
        <v>128134.10769042427</v>
      </c>
      <c r="R1384" s="3">
        <f>HLOOKUP(R$5,[1]非R能力!$B$8:$F$558,$C1384+1,0)</f>
        <v>39542.990968101083</v>
      </c>
      <c r="S1384" s="3">
        <f>HLOOKUP(S$5,[1]非R能力!$B$8:$F$558,$C1384+1,0)</f>
        <v>52147.288745500082</v>
      </c>
      <c r="T1384" s="3">
        <f>INDEX([1]非R能力!$H$9:$H$558,D1384)</f>
        <v>49174.767373376126</v>
      </c>
      <c r="U1384" s="3">
        <f>IF(E1384="小怪",0,IF(INDEX([1]非R能力!$FK$9:$FK$558,C1384)=0,0,10))</f>
        <v>0</v>
      </c>
      <c r="V1384" s="3">
        <f>IF(E1384="小怪",0,IF(INDEX([1]非R能力!$FH$9:$FH$558,C1384)=0,0,5000))</f>
        <v>0</v>
      </c>
      <c r="W1384" s="3">
        <f>HLOOKUP(W$5,[2]人物技能基础!$O$3:$Q$553,$C1384+1,0)</f>
        <v>3.637142857142857</v>
      </c>
      <c r="X1384" s="3">
        <f>HLOOKUP(X$5,[2]人物技能基础!$O$3:$Q$553,$C1384+1,0)</f>
        <v>2.0186428571428574</v>
      </c>
      <c r="Y1384" s="3">
        <f>HLOOKUP(Y$5,[2]人物技能基础!$O$3:$Q$553,$C1384+1,0)</f>
        <v>99.964285714285708</v>
      </c>
      <c r="Z1384" s="3">
        <f t="shared" si="127"/>
        <v>1309840</v>
      </c>
      <c r="AA1384" s="3">
        <f t="shared" si="128"/>
        <v>25626</v>
      </c>
      <c r="AB1384" s="3">
        <f t="shared" si="129"/>
        <v>0</v>
      </c>
      <c r="AC1384" s="3">
        <f t="shared" si="130"/>
        <v>52147</v>
      </c>
      <c r="AD1384" s="3">
        <f t="shared" si="131"/>
        <v>39542</v>
      </c>
    </row>
    <row r="1385" spans="1:30" x14ac:dyDescent="0.15">
      <c r="A1385" s="3">
        <v>1380</v>
      </c>
      <c r="B1385" s="3" t="str">
        <f t="shared" si="126"/>
        <v>关卡1380小怪</v>
      </c>
      <c r="C1385" s="3">
        <f>INDEX([3]关卡!$J$19:$J$2018,A1385)</f>
        <v>470</v>
      </c>
      <c r="D1385" s="3">
        <f>INDEX([3]关卡!$N$19:$N$2018,A1385)</f>
        <v>470</v>
      </c>
      <c r="E1385" s="3" t="s">
        <v>24</v>
      </c>
      <c r="F1385" s="3" t="s">
        <v>26</v>
      </c>
      <c r="G1385" s="3">
        <v>3</v>
      </c>
      <c r="H1385" s="3">
        <v>0</v>
      </c>
      <c r="I1385" s="3">
        <v>0</v>
      </c>
      <c r="J1385" s="4">
        <v>1</v>
      </c>
      <c r="K1385" s="4">
        <v>1</v>
      </c>
      <c r="L1385" s="4">
        <v>2</v>
      </c>
      <c r="M1385" s="3">
        <v>15</v>
      </c>
      <c r="N1385" s="3">
        <v>2</v>
      </c>
      <c r="O1385" s="3">
        <f>HLOOKUP(O$5,[1]非R能力!$B$8:$F$558,$C1385+1,0)</f>
        <v>1736336.832996174</v>
      </c>
      <c r="P1385" s="3">
        <f>HLOOKUP(P$5,[1]非R能力!$B$8:$F$558,$C1385+1,0)</f>
        <v>245953.33188939196</v>
      </c>
      <c r="Q1385" s="3">
        <f>HLOOKUP(Q$5,[1]非R能力!$B$8:$F$558,$C1385+1,0)</f>
        <v>128134.10769042427</v>
      </c>
      <c r="R1385" s="3">
        <f>HLOOKUP(R$5,[1]非R能力!$B$8:$F$558,$C1385+1,0)</f>
        <v>39542.990968101083</v>
      </c>
      <c r="S1385" s="3">
        <f>HLOOKUP(S$5,[1]非R能力!$B$8:$F$558,$C1385+1,0)</f>
        <v>52147.288745500082</v>
      </c>
      <c r="T1385" s="3">
        <f>INDEX([1]非R能力!$H$9:$H$558,D1385)</f>
        <v>49174.767373376126</v>
      </c>
      <c r="U1385" s="3">
        <f>IF(E1385="小怪",0,IF(INDEX([1]非R能力!$FK$9:$FK$558,C1385)=0,0,10))</f>
        <v>0</v>
      </c>
      <c r="V1385" s="3">
        <f>IF(E1385="小怪",0,IF(INDEX([1]非R能力!$FH$9:$FH$558,C1385)=0,0,5000))</f>
        <v>0</v>
      </c>
      <c r="W1385" s="3">
        <f>HLOOKUP(W$5,[2]人物技能基础!$O$3:$Q$553,$C1385+1,0)</f>
        <v>3.637142857142857</v>
      </c>
      <c r="X1385" s="3">
        <f>HLOOKUP(X$5,[2]人物技能基础!$O$3:$Q$553,$C1385+1,0)</f>
        <v>2.0186428571428574</v>
      </c>
      <c r="Y1385" s="3">
        <f>HLOOKUP(Y$5,[2]人物技能基础!$O$3:$Q$553,$C1385+1,0)</f>
        <v>99.964285714285708</v>
      </c>
      <c r="Z1385" s="3">
        <f t="shared" si="127"/>
        <v>1309840</v>
      </c>
      <c r="AA1385" s="3">
        <f t="shared" si="128"/>
        <v>25626</v>
      </c>
      <c r="AB1385" s="3">
        <f t="shared" si="129"/>
        <v>0</v>
      </c>
      <c r="AC1385" s="3">
        <f t="shared" si="130"/>
        <v>52147</v>
      </c>
      <c r="AD1385" s="3">
        <f t="shared" si="131"/>
        <v>39542</v>
      </c>
    </row>
    <row r="1386" spans="1:30" x14ac:dyDescent="0.15">
      <c r="A1386" s="3">
        <v>1381</v>
      </c>
      <c r="B1386" s="3" t="str">
        <f t="shared" si="126"/>
        <v>关卡1381小怪</v>
      </c>
      <c r="C1386" s="3">
        <f>INDEX([3]关卡!$J$19:$J$2018,A1386)</f>
        <v>470</v>
      </c>
      <c r="D1386" s="3">
        <f>INDEX([3]关卡!$N$19:$N$2018,A1386)</f>
        <v>470</v>
      </c>
      <c r="E1386" s="3" t="s">
        <v>24</v>
      </c>
      <c r="F1386" s="3" t="s">
        <v>26</v>
      </c>
      <c r="G1386" s="3">
        <v>3</v>
      </c>
      <c r="H1386" s="3">
        <v>0</v>
      </c>
      <c r="I1386" s="3">
        <v>0</v>
      </c>
      <c r="J1386" s="4">
        <v>1</v>
      </c>
      <c r="K1386" s="4">
        <v>1</v>
      </c>
      <c r="L1386" s="4">
        <v>2</v>
      </c>
      <c r="M1386" s="3">
        <v>15</v>
      </c>
      <c r="N1386" s="3">
        <v>2</v>
      </c>
      <c r="O1386" s="3">
        <f>HLOOKUP(O$5,[1]非R能力!$B$8:$F$558,$C1386+1,0)</f>
        <v>1736336.832996174</v>
      </c>
      <c r="P1386" s="3">
        <f>HLOOKUP(P$5,[1]非R能力!$B$8:$F$558,$C1386+1,0)</f>
        <v>245953.33188939196</v>
      </c>
      <c r="Q1386" s="3">
        <f>HLOOKUP(Q$5,[1]非R能力!$B$8:$F$558,$C1386+1,0)</f>
        <v>128134.10769042427</v>
      </c>
      <c r="R1386" s="3">
        <f>HLOOKUP(R$5,[1]非R能力!$B$8:$F$558,$C1386+1,0)</f>
        <v>39542.990968101083</v>
      </c>
      <c r="S1386" s="3">
        <f>HLOOKUP(S$5,[1]非R能力!$B$8:$F$558,$C1386+1,0)</f>
        <v>52147.288745500082</v>
      </c>
      <c r="T1386" s="3">
        <f>INDEX([1]非R能力!$H$9:$H$558,D1386)</f>
        <v>49174.767373376126</v>
      </c>
      <c r="U1386" s="3">
        <f>IF(E1386="小怪",0,IF(INDEX([1]非R能力!$FK$9:$FK$558,C1386)=0,0,10))</f>
        <v>0</v>
      </c>
      <c r="V1386" s="3">
        <f>IF(E1386="小怪",0,IF(INDEX([1]非R能力!$FH$9:$FH$558,C1386)=0,0,5000))</f>
        <v>0</v>
      </c>
      <c r="W1386" s="3">
        <f>HLOOKUP(W$5,[2]人物技能基础!$O$3:$Q$553,$C1386+1,0)</f>
        <v>3.637142857142857</v>
      </c>
      <c r="X1386" s="3">
        <f>HLOOKUP(X$5,[2]人物技能基础!$O$3:$Q$553,$C1386+1,0)</f>
        <v>2.0186428571428574</v>
      </c>
      <c r="Y1386" s="3">
        <f>HLOOKUP(Y$5,[2]人物技能基础!$O$3:$Q$553,$C1386+1,0)</f>
        <v>99.964285714285708</v>
      </c>
      <c r="Z1386" s="3">
        <f t="shared" si="127"/>
        <v>1309840</v>
      </c>
      <c r="AA1386" s="3">
        <f t="shared" si="128"/>
        <v>25626</v>
      </c>
      <c r="AB1386" s="3">
        <f t="shared" si="129"/>
        <v>0</v>
      </c>
      <c r="AC1386" s="3">
        <f t="shared" si="130"/>
        <v>52147</v>
      </c>
      <c r="AD1386" s="3">
        <f t="shared" si="131"/>
        <v>39542</v>
      </c>
    </row>
    <row r="1387" spans="1:30" x14ac:dyDescent="0.15">
      <c r="A1387" s="3">
        <v>1382</v>
      </c>
      <c r="B1387" s="3" t="str">
        <f t="shared" si="126"/>
        <v>关卡1382小怪</v>
      </c>
      <c r="C1387" s="3">
        <f>INDEX([3]关卡!$J$19:$J$2018,A1387)</f>
        <v>470</v>
      </c>
      <c r="D1387" s="3">
        <f>INDEX([3]关卡!$N$19:$N$2018,A1387)</f>
        <v>470</v>
      </c>
      <c r="E1387" s="3" t="s">
        <v>24</v>
      </c>
      <c r="F1387" s="3" t="s">
        <v>26</v>
      </c>
      <c r="G1387" s="3">
        <v>3</v>
      </c>
      <c r="H1387" s="3">
        <v>0</v>
      </c>
      <c r="I1387" s="3">
        <v>0</v>
      </c>
      <c r="J1387" s="4">
        <v>1</v>
      </c>
      <c r="K1387" s="4">
        <v>1</v>
      </c>
      <c r="L1387" s="4">
        <v>2</v>
      </c>
      <c r="M1387" s="3">
        <v>15</v>
      </c>
      <c r="N1387" s="3">
        <v>2</v>
      </c>
      <c r="O1387" s="3">
        <f>HLOOKUP(O$5,[1]非R能力!$B$8:$F$558,$C1387+1,0)</f>
        <v>1736336.832996174</v>
      </c>
      <c r="P1387" s="3">
        <f>HLOOKUP(P$5,[1]非R能力!$B$8:$F$558,$C1387+1,0)</f>
        <v>245953.33188939196</v>
      </c>
      <c r="Q1387" s="3">
        <f>HLOOKUP(Q$5,[1]非R能力!$B$8:$F$558,$C1387+1,0)</f>
        <v>128134.10769042427</v>
      </c>
      <c r="R1387" s="3">
        <f>HLOOKUP(R$5,[1]非R能力!$B$8:$F$558,$C1387+1,0)</f>
        <v>39542.990968101083</v>
      </c>
      <c r="S1387" s="3">
        <f>HLOOKUP(S$5,[1]非R能力!$B$8:$F$558,$C1387+1,0)</f>
        <v>52147.288745500082</v>
      </c>
      <c r="T1387" s="3">
        <f>INDEX([1]非R能力!$H$9:$H$558,D1387)</f>
        <v>49174.767373376126</v>
      </c>
      <c r="U1387" s="3">
        <f>IF(E1387="小怪",0,IF(INDEX([1]非R能力!$FK$9:$FK$558,C1387)=0,0,10))</f>
        <v>0</v>
      </c>
      <c r="V1387" s="3">
        <f>IF(E1387="小怪",0,IF(INDEX([1]非R能力!$FH$9:$FH$558,C1387)=0,0,5000))</f>
        <v>0</v>
      </c>
      <c r="W1387" s="3">
        <f>HLOOKUP(W$5,[2]人物技能基础!$O$3:$Q$553,$C1387+1,0)</f>
        <v>3.637142857142857</v>
      </c>
      <c r="X1387" s="3">
        <f>HLOOKUP(X$5,[2]人物技能基础!$O$3:$Q$553,$C1387+1,0)</f>
        <v>2.0186428571428574</v>
      </c>
      <c r="Y1387" s="3">
        <f>HLOOKUP(Y$5,[2]人物技能基础!$O$3:$Q$553,$C1387+1,0)</f>
        <v>99.964285714285708</v>
      </c>
      <c r="Z1387" s="3">
        <f t="shared" si="127"/>
        <v>1309840</v>
      </c>
      <c r="AA1387" s="3">
        <f t="shared" si="128"/>
        <v>25626</v>
      </c>
      <c r="AB1387" s="3">
        <f t="shared" si="129"/>
        <v>0</v>
      </c>
      <c r="AC1387" s="3">
        <f t="shared" si="130"/>
        <v>52147</v>
      </c>
      <c r="AD1387" s="3">
        <f t="shared" si="131"/>
        <v>39542</v>
      </c>
    </row>
    <row r="1388" spans="1:30" x14ac:dyDescent="0.15">
      <c r="A1388" s="3">
        <v>1383</v>
      </c>
      <c r="B1388" s="3" t="str">
        <f t="shared" si="126"/>
        <v>关卡1383小怪</v>
      </c>
      <c r="C1388" s="3">
        <f>INDEX([3]关卡!$J$19:$J$2018,A1388)</f>
        <v>471</v>
      </c>
      <c r="D1388" s="3">
        <f>INDEX([3]关卡!$N$19:$N$2018,A1388)</f>
        <v>471</v>
      </c>
      <c r="E1388" s="3" t="s">
        <v>24</v>
      </c>
      <c r="F1388" s="3" t="s">
        <v>26</v>
      </c>
      <c r="G1388" s="3">
        <v>3</v>
      </c>
      <c r="H1388" s="3">
        <v>0</v>
      </c>
      <c r="I1388" s="3">
        <v>0</v>
      </c>
      <c r="J1388" s="4">
        <v>1</v>
      </c>
      <c r="K1388" s="4">
        <v>1</v>
      </c>
      <c r="L1388" s="4">
        <v>2</v>
      </c>
      <c r="M1388" s="3">
        <v>15</v>
      </c>
      <c r="N1388" s="3">
        <v>2</v>
      </c>
      <c r="O1388" s="3">
        <f>HLOOKUP(O$5,[1]非R能力!$B$8:$F$558,$C1388+1,0)</f>
        <v>1748936.6768339716</v>
      </c>
      <c r="P1388" s="3">
        <f>HLOOKUP(P$5,[1]非R能力!$B$8:$F$558,$C1388+1,0)</f>
        <v>247854.57886389756</v>
      </c>
      <c r="Q1388" s="3">
        <f>HLOOKUP(Q$5,[1]非R能力!$B$8:$F$558,$C1388+1,0)</f>
        <v>129047.73841092308</v>
      </c>
      <c r="R1388" s="3">
        <f>HLOOKUP(R$5,[1]非R能力!$B$8:$F$558,$C1388+1,0)</f>
        <v>39835.288228231875</v>
      </c>
      <c r="S1388" s="3">
        <f>HLOOKUP(S$5,[1]非R能力!$B$8:$F$558,$C1388+1,0)</f>
        <v>52493.953847550605</v>
      </c>
      <c r="T1388" s="3">
        <f>INDEX([1]非R能力!$H$9:$H$558,D1388)</f>
        <v>49440.399915296221</v>
      </c>
      <c r="U1388" s="3">
        <f>IF(E1388="小怪",0,IF(INDEX([1]非R能力!$FK$9:$FK$558,C1388)=0,0,10))</f>
        <v>0</v>
      </c>
      <c r="V1388" s="3">
        <f>IF(E1388="小怪",0,IF(INDEX([1]非R能力!$FH$9:$FH$558,C1388)=0,0,5000))</f>
        <v>0</v>
      </c>
      <c r="W1388" s="3">
        <f>HLOOKUP(W$5,[2]人物技能基础!$O$3:$Q$553,$C1388+1,0)</f>
        <v>3.637142857142857</v>
      </c>
      <c r="X1388" s="3">
        <f>HLOOKUP(X$5,[2]人物技能基础!$O$3:$Q$553,$C1388+1,0)</f>
        <v>2.0186428571428574</v>
      </c>
      <c r="Y1388" s="3">
        <f>HLOOKUP(Y$5,[2]人物技能基础!$O$3:$Q$553,$C1388+1,0)</f>
        <v>99.964285714285708</v>
      </c>
      <c r="Z1388" s="3">
        <f t="shared" si="127"/>
        <v>1319688</v>
      </c>
      <c r="AA1388" s="3">
        <f t="shared" si="128"/>
        <v>25809</v>
      </c>
      <c r="AB1388" s="3">
        <f t="shared" si="129"/>
        <v>0</v>
      </c>
      <c r="AC1388" s="3">
        <f t="shared" si="130"/>
        <v>52493</v>
      </c>
      <c r="AD1388" s="3">
        <f t="shared" si="131"/>
        <v>39835</v>
      </c>
    </row>
    <row r="1389" spans="1:30" x14ac:dyDescent="0.15">
      <c r="A1389" s="3">
        <v>1384</v>
      </c>
      <c r="B1389" s="3" t="str">
        <f t="shared" si="126"/>
        <v>关卡1384小怪</v>
      </c>
      <c r="C1389" s="3">
        <f>INDEX([3]关卡!$J$19:$J$2018,A1389)</f>
        <v>471</v>
      </c>
      <c r="D1389" s="3">
        <f>INDEX([3]关卡!$N$19:$N$2018,A1389)</f>
        <v>471</v>
      </c>
      <c r="E1389" s="3" t="s">
        <v>24</v>
      </c>
      <c r="F1389" s="3" t="s">
        <v>26</v>
      </c>
      <c r="G1389" s="3">
        <v>3</v>
      </c>
      <c r="H1389" s="3">
        <v>0</v>
      </c>
      <c r="I1389" s="3">
        <v>0</v>
      </c>
      <c r="J1389" s="4">
        <v>1</v>
      </c>
      <c r="K1389" s="4">
        <v>1</v>
      </c>
      <c r="L1389" s="4">
        <v>2</v>
      </c>
      <c r="M1389" s="3">
        <v>15</v>
      </c>
      <c r="N1389" s="3">
        <v>2</v>
      </c>
      <c r="O1389" s="3">
        <f>HLOOKUP(O$5,[1]非R能力!$B$8:$F$558,$C1389+1,0)</f>
        <v>1748936.6768339716</v>
      </c>
      <c r="P1389" s="3">
        <f>HLOOKUP(P$5,[1]非R能力!$B$8:$F$558,$C1389+1,0)</f>
        <v>247854.57886389756</v>
      </c>
      <c r="Q1389" s="3">
        <f>HLOOKUP(Q$5,[1]非R能力!$B$8:$F$558,$C1389+1,0)</f>
        <v>129047.73841092308</v>
      </c>
      <c r="R1389" s="3">
        <f>HLOOKUP(R$5,[1]非R能力!$B$8:$F$558,$C1389+1,0)</f>
        <v>39835.288228231875</v>
      </c>
      <c r="S1389" s="3">
        <f>HLOOKUP(S$5,[1]非R能力!$B$8:$F$558,$C1389+1,0)</f>
        <v>52493.953847550605</v>
      </c>
      <c r="T1389" s="3">
        <f>INDEX([1]非R能力!$H$9:$H$558,D1389)</f>
        <v>49440.399915296221</v>
      </c>
      <c r="U1389" s="3">
        <f>IF(E1389="小怪",0,IF(INDEX([1]非R能力!$FK$9:$FK$558,C1389)=0,0,10))</f>
        <v>0</v>
      </c>
      <c r="V1389" s="3">
        <f>IF(E1389="小怪",0,IF(INDEX([1]非R能力!$FH$9:$FH$558,C1389)=0,0,5000))</f>
        <v>0</v>
      </c>
      <c r="W1389" s="3">
        <f>HLOOKUP(W$5,[2]人物技能基础!$O$3:$Q$553,$C1389+1,0)</f>
        <v>3.637142857142857</v>
      </c>
      <c r="X1389" s="3">
        <f>HLOOKUP(X$5,[2]人物技能基础!$O$3:$Q$553,$C1389+1,0)</f>
        <v>2.0186428571428574</v>
      </c>
      <c r="Y1389" s="3">
        <f>HLOOKUP(Y$5,[2]人物技能基础!$O$3:$Q$553,$C1389+1,0)</f>
        <v>99.964285714285708</v>
      </c>
      <c r="Z1389" s="3">
        <f t="shared" si="127"/>
        <v>1319688</v>
      </c>
      <c r="AA1389" s="3">
        <f t="shared" si="128"/>
        <v>25809</v>
      </c>
      <c r="AB1389" s="3">
        <f t="shared" si="129"/>
        <v>0</v>
      </c>
      <c r="AC1389" s="3">
        <f t="shared" si="130"/>
        <v>52493</v>
      </c>
      <c r="AD1389" s="3">
        <f t="shared" si="131"/>
        <v>39835</v>
      </c>
    </row>
    <row r="1390" spans="1:30" x14ac:dyDescent="0.15">
      <c r="A1390" s="3">
        <v>1385</v>
      </c>
      <c r="B1390" s="3" t="str">
        <f t="shared" si="126"/>
        <v>关卡1385小怪</v>
      </c>
      <c r="C1390" s="3">
        <f>INDEX([3]关卡!$J$19:$J$2018,A1390)</f>
        <v>471</v>
      </c>
      <c r="D1390" s="3">
        <f>INDEX([3]关卡!$N$19:$N$2018,A1390)</f>
        <v>471</v>
      </c>
      <c r="E1390" s="3" t="s">
        <v>24</v>
      </c>
      <c r="F1390" s="3" t="s">
        <v>26</v>
      </c>
      <c r="G1390" s="3">
        <v>3</v>
      </c>
      <c r="H1390" s="3">
        <v>0</v>
      </c>
      <c r="I1390" s="3">
        <v>0</v>
      </c>
      <c r="J1390" s="4">
        <v>1</v>
      </c>
      <c r="K1390" s="4">
        <v>1</v>
      </c>
      <c r="L1390" s="4">
        <v>2</v>
      </c>
      <c r="M1390" s="3">
        <v>15</v>
      </c>
      <c r="N1390" s="3">
        <v>2</v>
      </c>
      <c r="O1390" s="3">
        <f>HLOOKUP(O$5,[1]非R能力!$B$8:$F$558,$C1390+1,0)</f>
        <v>1748936.6768339716</v>
      </c>
      <c r="P1390" s="3">
        <f>HLOOKUP(P$5,[1]非R能力!$B$8:$F$558,$C1390+1,0)</f>
        <v>247854.57886389756</v>
      </c>
      <c r="Q1390" s="3">
        <f>HLOOKUP(Q$5,[1]非R能力!$B$8:$F$558,$C1390+1,0)</f>
        <v>129047.73841092308</v>
      </c>
      <c r="R1390" s="3">
        <f>HLOOKUP(R$5,[1]非R能力!$B$8:$F$558,$C1390+1,0)</f>
        <v>39835.288228231875</v>
      </c>
      <c r="S1390" s="3">
        <f>HLOOKUP(S$5,[1]非R能力!$B$8:$F$558,$C1390+1,0)</f>
        <v>52493.953847550605</v>
      </c>
      <c r="T1390" s="3">
        <f>INDEX([1]非R能力!$H$9:$H$558,D1390)</f>
        <v>49440.399915296221</v>
      </c>
      <c r="U1390" s="3">
        <f>IF(E1390="小怪",0,IF(INDEX([1]非R能力!$FK$9:$FK$558,C1390)=0,0,10))</f>
        <v>0</v>
      </c>
      <c r="V1390" s="3">
        <f>IF(E1390="小怪",0,IF(INDEX([1]非R能力!$FH$9:$FH$558,C1390)=0,0,5000))</f>
        <v>0</v>
      </c>
      <c r="W1390" s="3">
        <f>HLOOKUP(W$5,[2]人物技能基础!$O$3:$Q$553,$C1390+1,0)</f>
        <v>3.637142857142857</v>
      </c>
      <c r="X1390" s="3">
        <f>HLOOKUP(X$5,[2]人物技能基础!$O$3:$Q$553,$C1390+1,0)</f>
        <v>2.0186428571428574</v>
      </c>
      <c r="Y1390" s="3">
        <f>HLOOKUP(Y$5,[2]人物技能基础!$O$3:$Q$553,$C1390+1,0)</f>
        <v>99.964285714285708</v>
      </c>
      <c r="Z1390" s="3">
        <f t="shared" si="127"/>
        <v>1319688</v>
      </c>
      <c r="AA1390" s="3">
        <f t="shared" si="128"/>
        <v>25809</v>
      </c>
      <c r="AB1390" s="3">
        <f t="shared" si="129"/>
        <v>0</v>
      </c>
      <c r="AC1390" s="3">
        <f t="shared" si="130"/>
        <v>52493</v>
      </c>
      <c r="AD1390" s="3">
        <f t="shared" si="131"/>
        <v>39835</v>
      </c>
    </row>
    <row r="1391" spans="1:30" x14ac:dyDescent="0.15">
      <c r="A1391" s="3">
        <v>1386</v>
      </c>
      <c r="B1391" s="3" t="str">
        <f t="shared" si="126"/>
        <v>关卡1386小怪</v>
      </c>
      <c r="C1391" s="3">
        <f>INDEX([3]关卡!$J$19:$J$2018,A1391)</f>
        <v>471</v>
      </c>
      <c r="D1391" s="3">
        <f>INDEX([3]关卡!$N$19:$N$2018,A1391)</f>
        <v>471</v>
      </c>
      <c r="E1391" s="3" t="s">
        <v>24</v>
      </c>
      <c r="F1391" s="3" t="s">
        <v>26</v>
      </c>
      <c r="G1391" s="3">
        <v>3</v>
      </c>
      <c r="H1391" s="3">
        <v>0</v>
      </c>
      <c r="I1391" s="3">
        <v>0</v>
      </c>
      <c r="J1391" s="4">
        <v>1</v>
      </c>
      <c r="K1391" s="4">
        <v>1</v>
      </c>
      <c r="L1391" s="4">
        <v>2</v>
      </c>
      <c r="M1391" s="3">
        <v>15</v>
      </c>
      <c r="N1391" s="3">
        <v>2</v>
      </c>
      <c r="O1391" s="3">
        <f>HLOOKUP(O$5,[1]非R能力!$B$8:$F$558,$C1391+1,0)</f>
        <v>1748936.6768339716</v>
      </c>
      <c r="P1391" s="3">
        <f>HLOOKUP(P$5,[1]非R能力!$B$8:$F$558,$C1391+1,0)</f>
        <v>247854.57886389756</v>
      </c>
      <c r="Q1391" s="3">
        <f>HLOOKUP(Q$5,[1]非R能力!$B$8:$F$558,$C1391+1,0)</f>
        <v>129047.73841092308</v>
      </c>
      <c r="R1391" s="3">
        <f>HLOOKUP(R$5,[1]非R能力!$B$8:$F$558,$C1391+1,0)</f>
        <v>39835.288228231875</v>
      </c>
      <c r="S1391" s="3">
        <f>HLOOKUP(S$5,[1]非R能力!$B$8:$F$558,$C1391+1,0)</f>
        <v>52493.953847550605</v>
      </c>
      <c r="T1391" s="3">
        <f>INDEX([1]非R能力!$H$9:$H$558,D1391)</f>
        <v>49440.399915296221</v>
      </c>
      <c r="U1391" s="3">
        <f>IF(E1391="小怪",0,IF(INDEX([1]非R能力!$FK$9:$FK$558,C1391)=0,0,10))</f>
        <v>0</v>
      </c>
      <c r="V1391" s="3">
        <f>IF(E1391="小怪",0,IF(INDEX([1]非R能力!$FH$9:$FH$558,C1391)=0,0,5000))</f>
        <v>0</v>
      </c>
      <c r="W1391" s="3">
        <f>HLOOKUP(W$5,[2]人物技能基础!$O$3:$Q$553,$C1391+1,0)</f>
        <v>3.637142857142857</v>
      </c>
      <c r="X1391" s="3">
        <f>HLOOKUP(X$5,[2]人物技能基础!$O$3:$Q$553,$C1391+1,0)</f>
        <v>2.0186428571428574</v>
      </c>
      <c r="Y1391" s="3">
        <f>HLOOKUP(Y$5,[2]人物技能基础!$O$3:$Q$553,$C1391+1,0)</f>
        <v>99.964285714285708</v>
      </c>
      <c r="Z1391" s="3">
        <f t="shared" si="127"/>
        <v>1319688</v>
      </c>
      <c r="AA1391" s="3">
        <f t="shared" si="128"/>
        <v>25809</v>
      </c>
      <c r="AB1391" s="3">
        <f t="shared" si="129"/>
        <v>0</v>
      </c>
      <c r="AC1391" s="3">
        <f t="shared" si="130"/>
        <v>52493</v>
      </c>
      <c r="AD1391" s="3">
        <f t="shared" si="131"/>
        <v>39835</v>
      </c>
    </row>
    <row r="1392" spans="1:30" x14ac:dyDescent="0.15">
      <c r="A1392" s="3">
        <v>1387</v>
      </c>
      <c r="B1392" s="3" t="str">
        <f t="shared" si="126"/>
        <v>关卡1387小怪</v>
      </c>
      <c r="C1392" s="3">
        <f>INDEX([3]关卡!$J$19:$J$2018,A1392)</f>
        <v>471</v>
      </c>
      <c r="D1392" s="3">
        <f>INDEX([3]关卡!$N$19:$N$2018,A1392)</f>
        <v>471</v>
      </c>
      <c r="E1392" s="3" t="s">
        <v>24</v>
      </c>
      <c r="F1392" s="3" t="s">
        <v>26</v>
      </c>
      <c r="G1392" s="3">
        <v>3</v>
      </c>
      <c r="H1392" s="3">
        <v>0</v>
      </c>
      <c r="I1392" s="3">
        <v>0</v>
      </c>
      <c r="J1392" s="4">
        <v>1</v>
      </c>
      <c r="K1392" s="4">
        <v>1</v>
      </c>
      <c r="L1392" s="4">
        <v>2</v>
      </c>
      <c r="M1392" s="3">
        <v>15</v>
      </c>
      <c r="N1392" s="3">
        <v>2</v>
      </c>
      <c r="O1392" s="3">
        <f>HLOOKUP(O$5,[1]非R能力!$B$8:$F$558,$C1392+1,0)</f>
        <v>1748936.6768339716</v>
      </c>
      <c r="P1392" s="3">
        <f>HLOOKUP(P$5,[1]非R能力!$B$8:$F$558,$C1392+1,0)</f>
        <v>247854.57886389756</v>
      </c>
      <c r="Q1392" s="3">
        <f>HLOOKUP(Q$5,[1]非R能力!$B$8:$F$558,$C1392+1,0)</f>
        <v>129047.73841092308</v>
      </c>
      <c r="R1392" s="3">
        <f>HLOOKUP(R$5,[1]非R能力!$B$8:$F$558,$C1392+1,0)</f>
        <v>39835.288228231875</v>
      </c>
      <c r="S1392" s="3">
        <f>HLOOKUP(S$5,[1]非R能力!$B$8:$F$558,$C1392+1,0)</f>
        <v>52493.953847550605</v>
      </c>
      <c r="T1392" s="3">
        <f>INDEX([1]非R能力!$H$9:$H$558,D1392)</f>
        <v>49440.399915296221</v>
      </c>
      <c r="U1392" s="3">
        <f>IF(E1392="小怪",0,IF(INDEX([1]非R能力!$FK$9:$FK$558,C1392)=0,0,10))</f>
        <v>0</v>
      </c>
      <c r="V1392" s="3">
        <f>IF(E1392="小怪",0,IF(INDEX([1]非R能力!$FH$9:$FH$558,C1392)=0,0,5000))</f>
        <v>0</v>
      </c>
      <c r="W1392" s="3">
        <f>HLOOKUP(W$5,[2]人物技能基础!$O$3:$Q$553,$C1392+1,0)</f>
        <v>3.637142857142857</v>
      </c>
      <c r="X1392" s="3">
        <f>HLOOKUP(X$5,[2]人物技能基础!$O$3:$Q$553,$C1392+1,0)</f>
        <v>2.0186428571428574</v>
      </c>
      <c r="Y1392" s="3">
        <f>HLOOKUP(Y$5,[2]人物技能基础!$O$3:$Q$553,$C1392+1,0)</f>
        <v>99.964285714285708</v>
      </c>
      <c r="Z1392" s="3">
        <f t="shared" si="127"/>
        <v>1319688</v>
      </c>
      <c r="AA1392" s="3">
        <f t="shared" si="128"/>
        <v>25809</v>
      </c>
      <c r="AB1392" s="3">
        <f t="shared" si="129"/>
        <v>0</v>
      </c>
      <c r="AC1392" s="3">
        <f t="shared" si="130"/>
        <v>52493</v>
      </c>
      <c r="AD1392" s="3">
        <f t="shared" si="131"/>
        <v>39835</v>
      </c>
    </row>
    <row r="1393" spans="1:30" x14ac:dyDescent="0.15">
      <c r="A1393" s="3">
        <v>1388</v>
      </c>
      <c r="B1393" s="3" t="str">
        <f t="shared" si="126"/>
        <v>关卡1388小怪</v>
      </c>
      <c r="C1393" s="3">
        <f>INDEX([3]关卡!$J$19:$J$2018,A1393)</f>
        <v>472</v>
      </c>
      <c r="D1393" s="3">
        <f>INDEX([3]关卡!$N$19:$N$2018,A1393)</f>
        <v>472</v>
      </c>
      <c r="E1393" s="3" t="s">
        <v>24</v>
      </c>
      <c r="F1393" s="3" t="s">
        <v>26</v>
      </c>
      <c r="G1393" s="3">
        <v>3</v>
      </c>
      <c r="H1393" s="3">
        <v>0</v>
      </c>
      <c r="I1393" s="3">
        <v>0</v>
      </c>
      <c r="J1393" s="4">
        <v>1</v>
      </c>
      <c r="K1393" s="4">
        <v>1</v>
      </c>
      <c r="L1393" s="4">
        <v>2</v>
      </c>
      <c r="M1393" s="3">
        <v>15</v>
      </c>
      <c r="N1393" s="3">
        <v>2</v>
      </c>
      <c r="O1393" s="3">
        <f>HLOOKUP(O$5,[1]非R能力!$B$8:$F$558,$C1393+1,0)</f>
        <v>1762215.1119514916</v>
      </c>
      <c r="P1393" s="3">
        <f>HLOOKUP(P$5,[1]非R能力!$B$8:$F$558,$C1393+1,0)</f>
        <v>249868.57658595312</v>
      </c>
      <c r="Q1393" s="3">
        <f>HLOOKUP(Q$5,[1]非R能力!$B$8:$F$558,$C1393+1,0)</f>
        <v>129994.7338001226</v>
      </c>
      <c r="R1393" s="3">
        <f>HLOOKUP(R$5,[1]非R能力!$B$8:$F$558,$C1393+1,0)</f>
        <v>40127.28356732383</v>
      </c>
      <c r="S1393" s="3">
        <f>HLOOKUP(S$5,[1]非R能力!$B$8:$F$558,$C1393+1,0)</f>
        <v>52870.521150742832</v>
      </c>
      <c r="T1393" s="3">
        <f>INDEX([1]非R能力!$H$9:$H$558,D1393)</f>
        <v>49707.178536959997</v>
      </c>
      <c r="U1393" s="3">
        <f>IF(E1393="小怪",0,IF(INDEX([1]非R能力!$FK$9:$FK$558,C1393)=0,0,10))</f>
        <v>0</v>
      </c>
      <c r="V1393" s="3">
        <f>IF(E1393="小怪",0,IF(INDEX([1]非R能力!$FH$9:$FH$558,C1393)=0,0,5000))</f>
        <v>0</v>
      </c>
      <c r="W1393" s="3">
        <f>HLOOKUP(W$5,[2]人物技能基础!$O$3:$Q$553,$C1393+1,0)</f>
        <v>3.637142857142857</v>
      </c>
      <c r="X1393" s="3">
        <f>HLOOKUP(X$5,[2]人物技能基础!$O$3:$Q$553,$C1393+1,0)</f>
        <v>2.0186428571428574</v>
      </c>
      <c r="Y1393" s="3">
        <f>HLOOKUP(Y$5,[2]人物技能基础!$O$3:$Q$553,$C1393+1,0)</f>
        <v>99.964285714285708</v>
      </c>
      <c r="Z1393" s="3">
        <f t="shared" si="127"/>
        <v>1330086</v>
      </c>
      <c r="AA1393" s="3">
        <f t="shared" si="128"/>
        <v>25998</v>
      </c>
      <c r="AB1393" s="3">
        <f t="shared" si="129"/>
        <v>0</v>
      </c>
      <c r="AC1393" s="3">
        <f t="shared" si="130"/>
        <v>52870</v>
      </c>
      <c r="AD1393" s="3">
        <f t="shared" si="131"/>
        <v>40127</v>
      </c>
    </row>
    <row r="1394" spans="1:30" x14ac:dyDescent="0.15">
      <c r="A1394" s="3">
        <v>1389</v>
      </c>
      <c r="B1394" s="3" t="str">
        <f t="shared" si="126"/>
        <v>关卡1389小怪</v>
      </c>
      <c r="C1394" s="3">
        <f>INDEX([3]关卡!$J$19:$J$2018,A1394)</f>
        <v>472</v>
      </c>
      <c r="D1394" s="3">
        <f>INDEX([3]关卡!$N$19:$N$2018,A1394)</f>
        <v>472</v>
      </c>
      <c r="E1394" s="3" t="s">
        <v>24</v>
      </c>
      <c r="F1394" s="3" t="s">
        <v>26</v>
      </c>
      <c r="G1394" s="3">
        <v>3</v>
      </c>
      <c r="H1394" s="3">
        <v>0</v>
      </c>
      <c r="I1394" s="3">
        <v>0</v>
      </c>
      <c r="J1394" s="4">
        <v>1</v>
      </c>
      <c r="K1394" s="4">
        <v>1</v>
      </c>
      <c r="L1394" s="4">
        <v>2</v>
      </c>
      <c r="M1394" s="3">
        <v>15</v>
      </c>
      <c r="N1394" s="3">
        <v>2</v>
      </c>
      <c r="O1394" s="3">
        <f>HLOOKUP(O$5,[1]非R能力!$B$8:$F$558,$C1394+1,0)</f>
        <v>1762215.1119514916</v>
      </c>
      <c r="P1394" s="3">
        <f>HLOOKUP(P$5,[1]非R能力!$B$8:$F$558,$C1394+1,0)</f>
        <v>249868.57658595312</v>
      </c>
      <c r="Q1394" s="3">
        <f>HLOOKUP(Q$5,[1]非R能力!$B$8:$F$558,$C1394+1,0)</f>
        <v>129994.7338001226</v>
      </c>
      <c r="R1394" s="3">
        <f>HLOOKUP(R$5,[1]非R能力!$B$8:$F$558,$C1394+1,0)</f>
        <v>40127.28356732383</v>
      </c>
      <c r="S1394" s="3">
        <f>HLOOKUP(S$5,[1]非R能力!$B$8:$F$558,$C1394+1,0)</f>
        <v>52870.521150742832</v>
      </c>
      <c r="T1394" s="3">
        <f>INDEX([1]非R能力!$H$9:$H$558,D1394)</f>
        <v>49707.178536959997</v>
      </c>
      <c r="U1394" s="3">
        <f>IF(E1394="小怪",0,IF(INDEX([1]非R能力!$FK$9:$FK$558,C1394)=0,0,10))</f>
        <v>0</v>
      </c>
      <c r="V1394" s="3">
        <f>IF(E1394="小怪",0,IF(INDEX([1]非R能力!$FH$9:$FH$558,C1394)=0,0,5000))</f>
        <v>0</v>
      </c>
      <c r="W1394" s="3">
        <f>HLOOKUP(W$5,[2]人物技能基础!$O$3:$Q$553,$C1394+1,0)</f>
        <v>3.637142857142857</v>
      </c>
      <c r="X1394" s="3">
        <f>HLOOKUP(X$5,[2]人物技能基础!$O$3:$Q$553,$C1394+1,0)</f>
        <v>2.0186428571428574</v>
      </c>
      <c r="Y1394" s="3">
        <f>HLOOKUP(Y$5,[2]人物技能基础!$O$3:$Q$553,$C1394+1,0)</f>
        <v>99.964285714285708</v>
      </c>
      <c r="Z1394" s="3">
        <f t="shared" si="127"/>
        <v>1330086</v>
      </c>
      <c r="AA1394" s="3">
        <f t="shared" si="128"/>
        <v>25998</v>
      </c>
      <c r="AB1394" s="3">
        <f t="shared" si="129"/>
        <v>0</v>
      </c>
      <c r="AC1394" s="3">
        <f t="shared" si="130"/>
        <v>52870</v>
      </c>
      <c r="AD1394" s="3">
        <f t="shared" si="131"/>
        <v>40127</v>
      </c>
    </row>
    <row r="1395" spans="1:30" x14ac:dyDescent="0.15">
      <c r="A1395" s="3">
        <v>1390</v>
      </c>
      <c r="B1395" s="3" t="str">
        <f t="shared" si="126"/>
        <v>关卡1390小怪</v>
      </c>
      <c r="C1395" s="3">
        <f>INDEX([3]关卡!$J$19:$J$2018,A1395)</f>
        <v>472</v>
      </c>
      <c r="D1395" s="3">
        <f>INDEX([3]关卡!$N$19:$N$2018,A1395)</f>
        <v>472</v>
      </c>
      <c r="E1395" s="3" t="s">
        <v>24</v>
      </c>
      <c r="F1395" s="3" t="s">
        <v>26</v>
      </c>
      <c r="G1395" s="3">
        <v>3</v>
      </c>
      <c r="H1395" s="3">
        <v>0</v>
      </c>
      <c r="I1395" s="3">
        <v>0</v>
      </c>
      <c r="J1395" s="4">
        <v>1</v>
      </c>
      <c r="K1395" s="4">
        <v>1</v>
      </c>
      <c r="L1395" s="4">
        <v>2</v>
      </c>
      <c r="M1395" s="3">
        <v>15</v>
      </c>
      <c r="N1395" s="3">
        <v>2</v>
      </c>
      <c r="O1395" s="3">
        <f>HLOOKUP(O$5,[1]非R能力!$B$8:$F$558,$C1395+1,0)</f>
        <v>1762215.1119514916</v>
      </c>
      <c r="P1395" s="3">
        <f>HLOOKUP(P$5,[1]非R能力!$B$8:$F$558,$C1395+1,0)</f>
        <v>249868.57658595312</v>
      </c>
      <c r="Q1395" s="3">
        <f>HLOOKUP(Q$5,[1]非R能力!$B$8:$F$558,$C1395+1,0)</f>
        <v>129994.7338001226</v>
      </c>
      <c r="R1395" s="3">
        <f>HLOOKUP(R$5,[1]非R能力!$B$8:$F$558,$C1395+1,0)</f>
        <v>40127.28356732383</v>
      </c>
      <c r="S1395" s="3">
        <f>HLOOKUP(S$5,[1]非R能力!$B$8:$F$558,$C1395+1,0)</f>
        <v>52870.521150742832</v>
      </c>
      <c r="T1395" s="3">
        <f>INDEX([1]非R能力!$H$9:$H$558,D1395)</f>
        <v>49707.178536959997</v>
      </c>
      <c r="U1395" s="3">
        <f>IF(E1395="小怪",0,IF(INDEX([1]非R能力!$FK$9:$FK$558,C1395)=0,0,10))</f>
        <v>0</v>
      </c>
      <c r="V1395" s="3">
        <f>IF(E1395="小怪",0,IF(INDEX([1]非R能力!$FH$9:$FH$558,C1395)=0,0,5000))</f>
        <v>0</v>
      </c>
      <c r="W1395" s="3">
        <f>HLOOKUP(W$5,[2]人物技能基础!$O$3:$Q$553,$C1395+1,0)</f>
        <v>3.637142857142857</v>
      </c>
      <c r="X1395" s="3">
        <f>HLOOKUP(X$5,[2]人物技能基础!$O$3:$Q$553,$C1395+1,0)</f>
        <v>2.0186428571428574</v>
      </c>
      <c r="Y1395" s="3">
        <f>HLOOKUP(Y$5,[2]人物技能基础!$O$3:$Q$553,$C1395+1,0)</f>
        <v>99.964285714285708</v>
      </c>
      <c r="Z1395" s="3">
        <f t="shared" si="127"/>
        <v>1330086</v>
      </c>
      <c r="AA1395" s="3">
        <f t="shared" si="128"/>
        <v>25998</v>
      </c>
      <c r="AB1395" s="3">
        <f t="shared" si="129"/>
        <v>0</v>
      </c>
      <c r="AC1395" s="3">
        <f t="shared" si="130"/>
        <v>52870</v>
      </c>
      <c r="AD1395" s="3">
        <f t="shared" si="131"/>
        <v>40127</v>
      </c>
    </row>
    <row r="1396" spans="1:30" x14ac:dyDescent="0.15">
      <c r="A1396" s="3">
        <v>1391</v>
      </c>
      <c r="B1396" s="3" t="str">
        <f t="shared" si="126"/>
        <v>关卡1391小怪</v>
      </c>
      <c r="C1396" s="3">
        <f>INDEX([3]关卡!$J$19:$J$2018,A1396)</f>
        <v>472</v>
      </c>
      <c r="D1396" s="3">
        <f>INDEX([3]关卡!$N$19:$N$2018,A1396)</f>
        <v>472</v>
      </c>
      <c r="E1396" s="3" t="s">
        <v>24</v>
      </c>
      <c r="F1396" s="3" t="s">
        <v>26</v>
      </c>
      <c r="G1396" s="3">
        <v>3</v>
      </c>
      <c r="H1396" s="3">
        <v>0</v>
      </c>
      <c r="I1396" s="3">
        <v>0</v>
      </c>
      <c r="J1396" s="4">
        <v>1</v>
      </c>
      <c r="K1396" s="4">
        <v>1</v>
      </c>
      <c r="L1396" s="4">
        <v>2</v>
      </c>
      <c r="M1396" s="3">
        <v>15</v>
      </c>
      <c r="N1396" s="3">
        <v>2</v>
      </c>
      <c r="O1396" s="3">
        <f>HLOOKUP(O$5,[1]非R能力!$B$8:$F$558,$C1396+1,0)</f>
        <v>1762215.1119514916</v>
      </c>
      <c r="P1396" s="3">
        <f>HLOOKUP(P$5,[1]非R能力!$B$8:$F$558,$C1396+1,0)</f>
        <v>249868.57658595312</v>
      </c>
      <c r="Q1396" s="3">
        <f>HLOOKUP(Q$5,[1]非R能力!$B$8:$F$558,$C1396+1,0)</f>
        <v>129994.7338001226</v>
      </c>
      <c r="R1396" s="3">
        <f>HLOOKUP(R$5,[1]非R能力!$B$8:$F$558,$C1396+1,0)</f>
        <v>40127.28356732383</v>
      </c>
      <c r="S1396" s="3">
        <f>HLOOKUP(S$5,[1]非R能力!$B$8:$F$558,$C1396+1,0)</f>
        <v>52870.521150742832</v>
      </c>
      <c r="T1396" s="3">
        <f>INDEX([1]非R能力!$H$9:$H$558,D1396)</f>
        <v>49707.178536959997</v>
      </c>
      <c r="U1396" s="3">
        <f>IF(E1396="小怪",0,IF(INDEX([1]非R能力!$FK$9:$FK$558,C1396)=0,0,10))</f>
        <v>0</v>
      </c>
      <c r="V1396" s="3">
        <f>IF(E1396="小怪",0,IF(INDEX([1]非R能力!$FH$9:$FH$558,C1396)=0,0,5000))</f>
        <v>0</v>
      </c>
      <c r="W1396" s="3">
        <f>HLOOKUP(W$5,[2]人物技能基础!$O$3:$Q$553,$C1396+1,0)</f>
        <v>3.637142857142857</v>
      </c>
      <c r="X1396" s="3">
        <f>HLOOKUP(X$5,[2]人物技能基础!$O$3:$Q$553,$C1396+1,0)</f>
        <v>2.0186428571428574</v>
      </c>
      <c r="Y1396" s="3">
        <f>HLOOKUP(Y$5,[2]人物技能基础!$O$3:$Q$553,$C1396+1,0)</f>
        <v>99.964285714285708</v>
      </c>
      <c r="Z1396" s="3">
        <f t="shared" si="127"/>
        <v>1330086</v>
      </c>
      <c r="AA1396" s="3">
        <f t="shared" si="128"/>
        <v>25998</v>
      </c>
      <c r="AB1396" s="3">
        <f t="shared" si="129"/>
        <v>0</v>
      </c>
      <c r="AC1396" s="3">
        <f t="shared" si="130"/>
        <v>52870</v>
      </c>
      <c r="AD1396" s="3">
        <f t="shared" si="131"/>
        <v>40127</v>
      </c>
    </row>
    <row r="1397" spans="1:30" x14ac:dyDescent="0.15">
      <c r="A1397" s="3">
        <v>1392</v>
      </c>
      <c r="B1397" s="3" t="str">
        <f t="shared" si="126"/>
        <v>关卡1392小怪</v>
      </c>
      <c r="C1397" s="3">
        <f>INDEX([3]关卡!$J$19:$J$2018,A1397)</f>
        <v>472</v>
      </c>
      <c r="D1397" s="3">
        <f>INDEX([3]关卡!$N$19:$N$2018,A1397)</f>
        <v>472</v>
      </c>
      <c r="E1397" s="3" t="s">
        <v>24</v>
      </c>
      <c r="F1397" s="3" t="s">
        <v>26</v>
      </c>
      <c r="G1397" s="3">
        <v>3</v>
      </c>
      <c r="H1397" s="3">
        <v>0</v>
      </c>
      <c r="I1397" s="3">
        <v>0</v>
      </c>
      <c r="J1397" s="4">
        <v>1</v>
      </c>
      <c r="K1397" s="4">
        <v>1</v>
      </c>
      <c r="L1397" s="4">
        <v>2</v>
      </c>
      <c r="M1397" s="3">
        <v>15</v>
      </c>
      <c r="N1397" s="3">
        <v>2</v>
      </c>
      <c r="O1397" s="3">
        <f>HLOOKUP(O$5,[1]非R能力!$B$8:$F$558,$C1397+1,0)</f>
        <v>1762215.1119514916</v>
      </c>
      <c r="P1397" s="3">
        <f>HLOOKUP(P$5,[1]非R能力!$B$8:$F$558,$C1397+1,0)</f>
        <v>249868.57658595312</v>
      </c>
      <c r="Q1397" s="3">
        <f>HLOOKUP(Q$5,[1]非R能力!$B$8:$F$558,$C1397+1,0)</f>
        <v>129994.7338001226</v>
      </c>
      <c r="R1397" s="3">
        <f>HLOOKUP(R$5,[1]非R能力!$B$8:$F$558,$C1397+1,0)</f>
        <v>40127.28356732383</v>
      </c>
      <c r="S1397" s="3">
        <f>HLOOKUP(S$5,[1]非R能力!$B$8:$F$558,$C1397+1,0)</f>
        <v>52870.521150742832</v>
      </c>
      <c r="T1397" s="3">
        <f>INDEX([1]非R能力!$H$9:$H$558,D1397)</f>
        <v>49707.178536959997</v>
      </c>
      <c r="U1397" s="3">
        <f>IF(E1397="小怪",0,IF(INDEX([1]非R能力!$FK$9:$FK$558,C1397)=0,0,10))</f>
        <v>0</v>
      </c>
      <c r="V1397" s="3">
        <f>IF(E1397="小怪",0,IF(INDEX([1]非R能力!$FH$9:$FH$558,C1397)=0,0,5000))</f>
        <v>0</v>
      </c>
      <c r="W1397" s="3">
        <f>HLOOKUP(W$5,[2]人物技能基础!$O$3:$Q$553,$C1397+1,0)</f>
        <v>3.637142857142857</v>
      </c>
      <c r="X1397" s="3">
        <f>HLOOKUP(X$5,[2]人物技能基础!$O$3:$Q$553,$C1397+1,0)</f>
        <v>2.0186428571428574</v>
      </c>
      <c r="Y1397" s="3">
        <f>HLOOKUP(Y$5,[2]人物技能基础!$O$3:$Q$553,$C1397+1,0)</f>
        <v>99.964285714285708</v>
      </c>
      <c r="Z1397" s="3">
        <f t="shared" si="127"/>
        <v>1330086</v>
      </c>
      <c r="AA1397" s="3">
        <f t="shared" si="128"/>
        <v>25998</v>
      </c>
      <c r="AB1397" s="3">
        <f t="shared" si="129"/>
        <v>0</v>
      </c>
      <c r="AC1397" s="3">
        <f t="shared" si="130"/>
        <v>52870</v>
      </c>
      <c r="AD1397" s="3">
        <f t="shared" si="131"/>
        <v>40127</v>
      </c>
    </row>
    <row r="1398" spans="1:30" x14ac:dyDescent="0.15">
      <c r="A1398" s="3">
        <v>1393</v>
      </c>
      <c r="B1398" s="3" t="str">
        <f t="shared" si="126"/>
        <v>关卡1393小怪</v>
      </c>
      <c r="C1398" s="3">
        <f>INDEX([3]关卡!$J$19:$J$2018,A1398)</f>
        <v>473</v>
      </c>
      <c r="D1398" s="3">
        <f>INDEX([3]关卡!$N$19:$N$2018,A1398)</f>
        <v>473</v>
      </c>
      <c r="E1398" s="3" t="s">
        <v>24</v>
      </c>
      <c r="F1398" s="3" t="s">
        <v>26</v>
      </c>
      <c r="G1398" s="3">
        <v>3</v>
      </c>
      <c r="H1398" s="3">
        <v>0</v>
      </c>
      <c r="I1398" s="3">
        <v>0</v>
      </c>
      <c r="J1398" s="4">
        <v>1</v>
      </c>
      <c r="K1398" s="4">
        <v>1</v>
      </c>
      <c r="L1398" s="4">
        <v>2</v>
      </c>
      <c r="M1398" s="3">
        <v>15</v>
      </c>
      <c r="N1398" s="3">
        <v>2</v>
      </c>
      <c r="O1398" s="3">
        <f>HLOOKUP(O$5,[1]非R能力!$B$8:$F$558,$C1398+1,0)</f>
        <v>1775515.3766591426</v>
      </c>
      <c r="P1398" s="3">
        <f>HLOOKUP(P$5,[1]非R能力!$B$8:$F$558,$C1398+1,0)</f>
        <v>251778.09637384981</v>
      </c>
      <c r="Q1398" s="3">
        <f>HLOOKUP(Q$5,[1]非R能力!$B$8:$F$558,$C1398+1,0)</f>
        <v>130930.18203847505</v>
      </c>
      <c r="R1398" s="3">
        <f>HLOOKUP(R$5,[1]非R能力!$B$8:$F$558,$C1398+1,0)</f>
        <v>40420.465667632234</v>
      </c>
      <c r="S1398" s="3">
        <f>HLOOKUP(S$5,[1]非R能力!$B$8:$F$558,$C1398+1,0)</f>
        <v>53237.593699988516</v>
      </c>
      <c r="T1398" s="3">
        <f>INDEX([1]非R能力!$H$9:$H$558,D1398)</f>
        <v>49975.10692025732</v>
      </c>
      <c r="U1398" s="3">
        <f>IF(E1398="小怪",0,IF(INDEX([1]非R能力!$FK$9:$FK$558,C1398)=0,0,10))</f>
        <v>0</v>
      </c>
      <c r="V1398" s="3">
        <f>IF(E1398="小怪",0,IF(INDEX([1]非R能力!$FH$9:$FH$558,C1398)=0,0,5000))</f>
        <v>0</v>
      </c>
      <c r="W1398" s="3">
        <f>HLOOKUP(W$5,[2]人物技能基础!$O$3:$Q$553,$C1398+1,0)</f>
        <v>3.637142857142857</v>
      </c>
      <c r="X1398" s="3">
        <f>HLOOKUP(X$5,[2]人物技能基础!$O$3:$Q$553,$C1398+1,0)</f>
        <v>2.0186428571428574</v>
      </c>
      <c r="Y1398" s="3">
        <f>HLOOKUP(Y$5,[2]人物技能基础!$O$3:$Q$553,$C1398+1,0)</f>
        <v>99.964285714285708</v>
      </c>
      <c r="Z1398" s="3">
        <f t="shared" si="127"/>
        <v>1339980</v>
      </c>
      <c r="AA1398" s="3">
        <f t="shared" si="128"/>
        <v>26186</v>
      </c>
      <c r="AB1398" s="3">
        <f t="shared" si="129"/>
        <v>0</v>
      </c>
      <c r="AC1398" s="3">
        <f t="shared" si="130"/>
        <v>53237</v>
      </c>
      <c r="AD1398" s="3">
        <f t="shared" si="131"/>
        <v>40420</v>
      </c>
    </row>
    <row r="1399" spans="1:30" x14ac:dyDescent="0.15">
      <c r="A1399" s="3">
        <v>1394</v>
      </c>
      <c r="B1399" s="3" t="str">
        <f t="shared" si="126"/>
        <v>关卡1394小怪</v>
      </c>
      <c r="C1399" s="3">
        <f>INDEX([3]关卡!$J$19:$J$2018,A1399)</f>
        <v>473</v>
      </c>
      <c r="D1399" s="3">
        <f>INDEX([3]关卡!$N$19:$N$2018,A1399)</f>
        <v>473</v>
      </c>
      <c r="E1399" s="3" t="s">
        <v>24</v>
      </c>
      <c r="F1399" s="3" t="s">
        <v>26</v>
      </c>
      <c r="G1399" s="3">
        <v>3</v>
      </c>
      <c r="H1399" s="3">
        <v>0</v>
      </c>
      <c r="I1399" s="3">
        <v>0</v>
      </c>
      <c r="J1399" s="4">
        <v>1</v>
      </c>
      <c r="K1399" s="4">
        <v>1</v>
      </c>
      <c r="L1399" s="4">
        <v>2</v>
      </c>
      <c r="M1399" s="3">
        <v>15</v>
      </c>
      <c r="N1399" s="3">
        <v>2</v>
      </c>
      <c r="O1399" s="3">
        <f>HLOOKUP(O$5,[1]非R能力!$B$8:$F$558,$C1399+1,0)</f>
        <v>1775515.3766591426</v>
      </c>
      <c r="P1399" s="3">
        <f>HLOOKUP(P$5,[1]非R能力!$B$8:$F$558,$C1399+1,0)</f>
        <v>251778.09637384981</v>
      </c>
      <c r="Q1399" s="3">
        <f>HLOOKUP(Q$5,[1]非R能力!$B$8:$F$558,$C1399+1,0)</f>
        <v>130930.18203847505</v>
      </c>
      <c r="R1399" s="3">
        <f>HLOOKUP(R$5,[1]非R能力!$B$8:$F$558,$C1399+1,0)</f>
        <v>40420.465667632234</v>
      </c>
      <c r="S1399" s="3">
        <f>HLOOKUP(S$5,[1]非R能力!$B$8:$F$558,$C1399+1,0)</f>
        <v>53237.593699988516</v>
      </c>
      <c r="T1399" s="3">
        <f>INDEX([1]非R能力!$H$9:$H$558,D1399)</f>
        <v>49975.10692025732</v>
      </c>
      <c r="U1399" s="3">
        <f>IF(E1399="小怪",0,IF(INDEX([1]非R能力!$FK$9:$FK$558,C1399)=0,0,10))</f>
        <v>0</v>
      </c>
      <c r="V1399" s="3">
        <f>IF(E1399="小怪",0,IF(INDEX([1]非R能力!$FH$9:$FH$558,C1399)=0,0,5000))</f>
        <v>0</v>
      </c>
      <c r="W1399" s="3">
        <f>HLOOKUP(W$5,[2]人物技能基础!$O$3:$Q$553,$C1399+1,0)</f>
        <v>3.637142857142857</v>
      </c>
      <c r="X1399" s="3">
        <f>HLOOKUP(X$5,[2]人物技能基础!$O$3:$Q$553,$C1399+1,0)</f>
        <v>2.0186428571428574</v>
      </c>
      <c r="Y1399" s="3">
        <f>HLOOKUP(Y$5,[2]人物技能基础!$O$3:$Q$553,$C1399+1,0)</f>
        <v>99.964285714285708</v>
      </c>
      <c r="Z1399" s="3">
        <f t="shared" si="127"/>
        <v>1339980</v>
      </c>
      <c r="AA1399" s="3">
        <f t="shared" si="128"/>
        <v>26186</v>
      </c>
      <c r="AB1399" s="3">
        <f t="shared" si="129"/>
        <v>0</v>
      </c>
      <c r="AC1399" s="3">
        <f t="shared" si="130"/>
        <v>53237</v>
      </c>
      <c r="AD1399" s="3">
        <f t="shared" si="131"/>
        <v>40420</v>
      </c>
    </row>
    <row r="1400" spans="1:30" x14ac:dyDescent="0.15">
      <c r="A1400" s="3">
        <v>1395</v>
      </c>
      <c r="B1400" s="3" t="str">
        <f t="shared" si="126"/>
        <v>关卡1395小怪</v>
      </c>
      <c r="C1400" s="3">
        <f>INDEX([3]关卡!$J$19:$J$2018,A1400)</f>
        <v>473</v>
      </c>
      <c r="D1400" s="3">
        <f>INDEX([3]关卡!$N$19:$N$2018,A1400)</f>
        <v>473</v>
      </c>
      <c r="E1400" s="3" t="s">
        <v>24</v>
      </c>
      <c r="F1400" s="3" t="s">
        <v>26</v>
      </c>
      <c r="G1400" s="3">
        <v>3</v>
      </c>
      <c r="H1400" s="3">
        <v>0</v>
      </c>
      <c r="I1400" s="3">
        <v>0</v>
      </c>
      <c r="J1400" s="4">
        <v>1</v>
      </c>
      <c r="K1400" s="4">
        <v>1</v>
      </c>
      <c r="L1400" s="4">
        <v>2</v>
      </c>
      <c r="M1400" s="3">
        <v>15</v>
      </c>
      <c r="N1400" s="3">
        <v>2</v>
      </c>
      <c r="O1400" s="3">
        <f>HLOOKUP(O$5,[1]非R能力!$B$8:$F$558,$C1400+1,0)</f>
        <v>1775515.3766591426</v>
      </c>
      <c r="P1400" s="3">
        <f>HLOOKUP(P$5,[1]非R能力!$B$8:$F$558,$C1400+1,0)</f>
        <v>251778.09637384981</v>
      </c>
      <c r="Q1400" s="3">
        <f>HLOOKUP(Q$5,[1]非R能力!$B$8:$F$558,$C1400+1,0)</f>
        <v>130930.18203847505</v>
      </c>
      <c r="R1400" s="3">
        <f>HLOOKUP(R$5,[1]非R能力!$B$8:$F$558,$C1400+1,0)</f>
        <v>40420.465667632234</v>
      </c>
      <c r="S1400" s="3">
        <f>HLOOKUP(S$5,[1]非R能力!$B$8:$F$558,$C1400+1,0)</f>
        <v>53237.593699988516</v>
      </c>
      <c r="T1400" s="3">
        <f>INDEX([1]非R能力!$H$9:$H$558,D1400)</f>
        <v>49975.10692025732</v>
      </c>
      <c r="U1400" s="3">
        <f>IF(E1400="小怪",0,IF(INDEX([1]非R能力!$FK$9:$FK$558,C1400)=0,0,10))</f>
        <v>0</v>
      </c>
      <c r="V1400" s="3">
        <f>IF(E1400="小怪",0,IF(INDEX([1]非R能力!$FH$9:$FH$558,C1400)=0,0,5000))</f>
        <v>0</v>
      </c>
      <c r="W1400" s="3">
        <f>HLOOKUP(W$5,[2]人物技能基础!$O$3:$Q$553,$C1400+1,0)</f>
        <v>3.637142857142857</v>
      </c>
      <c r="X1400" s="3">
        <f>HLOOKUP(X$5,[2]人物技能基础!$O$3:$Q$553,$C1400+1,0)</f>
        <v>2.0186428571428574</v>
      </c>
      <c r="Y1400" s="3">
        <f>HLOOKUP(Y$5,[2]人物技能基础!$O$3:$Q$553,$C1400+1,0)</f>
        <v>99.964285714285708</v>
      </c>
      <c r="Z1400" s="3">
        <f t="shared" si="127"/>
        <v>1339980</v>
      </c>
      <c r="AA1400" s="3">
        <f t="shared" si="128"/>
        <v>26186</v>
      </c>
      <c r="AB1400" s="3">
        <f t="shared" si="129"/>
        <v>0</v>
      </c>
      <c r="AC1400" s="3">
        <f t="shared" si="130"/>
        <v>53237</v>
      </c>
      <c r="AD1400" s="3">
        <f t="shared" si="131"/>
        <v>40420</v>
      </c>
    </row>
    <row r="1401" spans="1:30" x14ac:dyDescent="0.15">
      <c r="A1401" s="3">
        <v>1396</v>
      </c>
      <c r="B1401" s="3" t="str">
        <f t="shared" si="126"/>
        <v>关卡1396小怪</v>
      </c>
      <c r="C1401" s="3">
        <f>INDEX([3]关卡!$J$19:$J$2018,A1401)</f>
        <v>473</v>
      </c>
      <c r="D1401" s="3">
        <f>INDEX([3]关卡!$N$19:$N$2018,A1401)</f>
        <v>473</v>
      </c>
      <c r="E1401" s="3" t="s">
        <v>24</v>
      </c>
      <c r="F1401" s="3" t="s">
        <v>26</v>
      </c>
      <c r="G1401" s="3">
        <v>3</v>
      </c>
      <c r="H1401" s="3">
        <v>0</v>
      </c>
      <c r="I1401" s="3">
        <v>0</v>
      </c>
      <c r="J1401" s="4">
        <v>1</v>
      </c>
      <c r="K1401" s="4">
        <v>1</v>
      </c>
      <c r="L1401" s="4">
        <v>2</v>
      </c>
      <c r="M1401" s="3">
        <v>15</v>
      </c>
      <c r="N1401" s="3">
        <v>2</v>
      </c>
      <c r="O1401" s="3">
        <f>HLOOKUP(O$5,[1]非R能力!$B$8:$F$558,$C1401+1,0)</f>
        <v>1775515.3766591426</v>
      </c>
      <c r="P1401" s="3">
        <f>HLOOKUP(P$5,[1]非R能力!$B$8:$F$558,$C1401+1,0)</f>
        <v>251778.09637384981</v>
      </c>
      <c r="Q1401" s="3">
        <f>HLOOKUP(Q$5,[1]非R能力!$B$8:$F$558,$C1401+1,0)</f>
        <v>130930.18203847505</v>
      </c>
      <c r="R1401" s="3">
        <f>HLOOKUP(R$5,[1]非R能力!$B$8:$F$558,$C1401+1,0)</f>
        <v>40420.465667632234</v>
      </c>
      <c r="S1401" s="3">
        <f>HLOOKUP(S$5,[1]非R能力!$B$8:$F$558,$C1401+1,0)</f>
        <v>53237.593699988516</v>
      </c>
      <c r="T1401" s="3">
        <f>INDEX([1]非R能力!$H$9:$H$558,D1401)</f>
        <v>49975.10692025732</v>
      </c>
      <c r="U1401" s="3">
        <f>IF(E1401="小怪",0,IF(INDEX([1]非R能力!$FK$9:$FK$558,C1401)=0,0,10))</f>
        <v>0</v>
      </c>
      <c r="V1401" s="3">
        <f>IF(E1401="小怪",0,IF(INDEX([1]非R能力!$FH$9:$FH$558,C1401)=0,0,5000))</f>
        <v>0</v>
      </c>
      <c r="W1401" s="3">
        <f>HLOOKUP(W$5,[2]人物技能基础!$O$3:$Q$553,$C1401+1,0)</f>
        <v>3.637142857142857</v>
      </c>
      <c r="X1401" s="3">
        <f>HLOOKUP(X$5,[2]人物技能基础!$O$3:$Q$553,$C1401+1,0)</f>
        <v>2.0186428571428574</v>
      </c>
      <c r="Y1401" s="3">
        <f>HLOOKUP(Y$5,[2]人物技能基础!$O$3:$Q$553,$C1401+1,0)</f>
        <v>99.964285714285708</v>
      </c>
      <c r="Z1401" s="3">
        <f t="shared" si="127"/>
        <v>1339980</v>
      </c>
      <c r="AA1401" s="3">
        <f t="shared" si="128"/>
        <v>26186</v>
      </c>
      <c r="AB1401" s="3">
        <f t="shared" si="129"/>
        <v>0</v>
      </c>
      <c r="AC1401" s="3">
        <f t="shared" si="130"/>
        <v>53237</v>
      </c>
      <c r="AD1401" s="3">
        <f t="shared" si="131"/>
        <v>40420</v>
      </c>
    </row>
    <row r="1402" spans="1:30" x14ac:dyDescent="0.15">
      <c r="A1402" s="3">
        <v>1397</v>
      </c>
      <c r="B1402" s="3" t="str">
        <f t="shared" si="126"/>
        <v>关卡1397小怪</v>
      </c>
      <c r="C1402" s="3">
        <f>INDEX([3]关卡!$J$19:$J$2018,A1402)</f>
        <v>473</v>
      </c>
      <c r="D1402" s="3">
        <f>INDEX([3]关卡!$N$19:$N$2018,A1402)</f>
        <v>473</v>
      </c>
      <c r="E1402" s="3" t="s">
        <v>24</v>
      </c>
      <c r="F1402" s="3" t="s">
        <v>26</v>
      </c>
      <c r="G1402" s="3">
        <v>3</v>
      </c>
      <c r="H1402" s="3">
        <v>0</v>
      </c>
      <c r="I1402" s="3">
        <v>0</v>
      </c>
      <c r="J1402" s="4">
        <v>1</v>
      </c>
      <c r="K1402" s="4">
        <v>1</v>
      </c>
      <c r="L1402" s="4">
        <v>2</v>
      </c>
      <c r="M1402" s="3">
        <v>15</v>
      </c>
      <c r="N1402" s="3">
        <v>2</v>
      </c>
      <c r="O1402" s="3">
        <f>HLOOKUP(O$5,[1]非R能力!$B$8:$F$558,$C1402+1,0)</f>
        <v>1775515.3766591426</v>
      </c>
      <c r="P1402" s="3">
        <f>HLOOKUP(P$5,[1]非R能力!$B$8:$F$558,$C1402+1,0)</f>
        <v>251778.09637384981</v>
      </c>
      <c r="Q1402" s="3">
        <f>HLOOKUP(Q$5,[1]非R能力!$B$8:$F$558,$C1402+1,0)</f>
        <v>130930.18203847505</v>
      </c>
      <c r="R1402" s="3">
        <f>HLOOKUP(R$5,[1]非R能力!$B$8:$F$558,$C1402+1,0)</f>
        <v>40420.465667632234</v>
      </c>
      <c r="S1402" s="3">
        <f>HLOOKUP(S$5,[1]非R能力!$B$8:$F$558,$C1402+1,0)</f>
        <v>53237.593699988516</v>
      </c>
      <c r="T1402" s="3">
        <f>INDEX([1]非R能力!$H$9:$H$558,D1402)</f>
        <v>49975.10692025732</v>
      </c>
      <c r="U1402" s="3">
        <f>IF(E1402="小怪",0,IF(INDEX([1]非R能力!$FK$9:$FK$558,C1402)=0,0,10))</f>
        <v>0</v>
      </c>
      <c r="V1402" s="3">
        <f>IF(E1402="小怪",0,IF(INDEX([1]非R能力!$FH$9:$FH$558,C1402)=0,0,5000))</f>
        <v>0</v>
      </c>
      <c r="W1402" s="3">
        <f>HLOOKUP(W$5,[2]人物技能基础!$O$3:$Q$553,$C1402+1,0)</f>
        <v>3.637142857142857</v>
      </c>
      <c r="X1402" s="3">
        <f>HLOOKUP(X$5,[2]人物技能基础!$O$3:$Q$553,$C1402+1,0)</f>
        <v>2.0186428571428574</v>
      </c>
      <c r="Y1402" s="3">
        <f>HLOOKUP(Y$5,[2]人物技能基础!$O$3:$Q$553,$C1402+1,0)</f>
        <v>99.964285714285708</v>
      </c>
      <c r="Z1402" s="3">
        <f t="shared" si="127"/>
        <v>1339980</v>
      </c>
      <c r="AA1402" s="3">
        <f t="shared" si="128"/>
        <v>26186</v>
      </c>
      <c r="AB1402" s="3">
        <f t="shared" si="129"/>
        <v>0</v>
      </c>
      <c r="AC1402" s="3">
        <f t="shared" si="130"/>
        <v>53237</v>
      </c>
      <c r="AD1402" s="3">
        <f t="shared" si="131"/>
        <v>40420</v>
      </c>
    </row>
    <row r="1403" spans="1:30" x14ac:dyDescent="0.15">
      <c r="A1403" s="3">
        <v>1398</v>
      </c>
      <c r="B1403" s="3" t="str">
        <f t="shared" si="126"/>
        <v>关卡1398小怪</v>
      </c>
      <c r="C1403" s="3">
        <f>INDEX([3]关卡!$J$19:$J$2018,A1403)</f>
        <v>474</v>
      </c>
      <c r="D1403" s="3">
        <f>INDEX([3]关卡!$N$19:$N$2018,A1403)</f>
        <v>474</v>
      </c>
      <c r="E1403" s="3" t="s">
        <v>24</v>
      </c>
      <c r="F1403" s="3" t="s">
        <v>26</v>
      </c>
      <c r="G1403" s="3">
        <v>3</v>
      </c>
      <c r="H1403" s="3">
        <v>0</v>
      </c>
      <c r="I1403" s="3">
        <v>0</v>
      </c>
      <c r="J1403" s="4">
        <v>1</v>
      </c>
      <c r="K1403" s="4">
        <v>1</v>
      </c>
      <c r="L1403" s="4">
        <v>2</v>
      </c>
      <c r="M1403" s="3">
        <v>15</v>
      </c>
      <c r="N1403" s="3">
        <v>2</v>
      </c>
      <c r="O1403" s="3">
        <f>HLOOKUP(O$5,[1]非R能力!$B$8:$F$558,$C1403+1,0)</f>
        <v>1788448.7001448805</v>
      </c>
      <c r="P1403" s="3">
        <f>HLOOKUP(P$5,[1]非R能力!$B$8:$F$558,$C1403+1,0)</f>
        <v>253772.77241921585</v>
      </c>
      <c r="Q1403" s="3">
        <f>HLOOKUP(Q$5,[1]非R能力!$B$8:$F$558,$C1403+1,0)</f>
        <v>131867.96862935001</v>
      </c>
      <c r="R1403" s="3">
        <f>HLOOKUP(R$5,[1]非R能力!$B$8:$F$558,$C1403+1,0)</f>
        <v>40719.876775718541</v>
      </c>
      <c r="S1403" s="3">
        <f>HLOOKUP(S$5,[1]非R能力!$B$8:$F$558,$C1403+1,0)</f>
        <v>53594.048835979935</v>
      </c>
      <c r="T1403" s="3">
        <f>INDEX([1]非R能力!$H$9:$H$558,D1403)</f>
        <v>50244.188753224793</v>
      </c>
      <c r="U1403" s="3">
        <f>IF(E1403="小怪",0,IF(INDEX([1]非R能力!$FK$9:$FK$558,C1403)=0,0,10))</f>
        <v>0</v>
      </c>
      <c r="V1403" s="3">
        <f>IF(E1403="小怪",0,IF(INDEX([1]非R能力!$FH$9:$FH$558,C1403)=0,0,5000))</f>
        <v>0</v>
      </c>
      <c r="W1403" s="3">
        <f>HLOOKUP(W$5,[2]人物技能基础!$O$3:$Q$553,$C1403+1,0)</f>
        <v>3.637142857142857</v>
      </c>
      <c r="X1403" s="3">
        <f>HLOOKUP(X$5,[2]人物技能基础!$O$3:$Q$553,$C1403+1,0)</f>
        <v>2.0186428571428574</v>
      </c>
      <c r="Y1403" s="3">
        <f>HLOOKUP(Y$5,[2]人物技能基础!$O$3:$Q$553,$C1403+1,0)</f>
        <v>99.964285714285708</v>
      </c>
      <c r="Z1403" s="3">
        <f t="shared" si="127"/>
        <v>1350289</v>
      </c>
      <c r="AA1403" s="3">
        <f t="shared" si="128"/>
        <v>26373</v>
      </c>
      <c r="AB1403" s="3">
        <f t="shared" si="129"/>
        <v>0</v>
      </c>
      <c r="AC1403" s="3">
        <f t="shared" si="130"/>
        <v>53594</v>
      </c>
      <c r="AD1403" s="3">
        <f t="shared" si="131"/>
        <v>40719</v>
      </c>
    </row>
    <row r="1404" spans="1:30" x14ac:dyDescent="0.15">
      <c r="A1404" s="3">
        <v>1399</v>
      </c>
      <c r="B1404" s="3" t="str">
        <f t="shared" si="126"/>
        <v>关卡1399小怪</v>
      </c>
      <c r="C1404" s="3">
        <f>INDEX([3]关卡!$J$19:$J$2018,A1404)</f>
        <v>474</v>
      </c>
      <c r="D1404" s="3">
        <f>INDEX([3]关卡!$N$19:$N$2018,A1404)</f>
        <v>474</v>
      </c>
      <c r="E1404" s="3" t="s">
        <v>24</v>
      </c>
      <c r="F1404" s="3" t="s">
        <v>26</v>
      </c>
      <c r="G1404" s="3">
        <v>3</v>
      </c>
      <c r="H1404" s="3">
        <v>0</v>
      </c>
      <c r="I1404" s="3">
        <v>0</v>
      </c>
      <c r="J1404" s="4">
        <v>1</v>
      </c>
      <c r="K1404" s="4">
        <v>1</v>
      </c>
      <c r="L1404" s="4">
        <v>2</v>
      </c>
      <c r="M1404" s="3">
        <v>15</v>
      </c>
      <c r="N1404" s="3">
        <v>2</v>
      </c>
      <c r="O1404" s="3">
        <f>HLOOKUP(O$5,[1]非R能力!$B$8:$F$558,$C1404+1,0)</f>
        <v>1788448.7001448805</v>
      </c>
      <c r="P1404" s="3">
        <f>HLOOKUP(P$5,[1]非R能力!$B$8:$F$558,$C1404+1,0)</f>
        <v>253772.77241921585</v>
      </c>
      <c r="Q1404" s="3">
        <f>HLOOKUP(Q$5,[1]非R能力!$B$8:$F$558,$C1404+1,0)</f>
        <v>131867.96862935001</v>
      </c>
      <c r="R1404" s="3">
        <f>HLOOKUP(R$5,[1]非R能力!$B$8:$F$558,$C1404+1,0)</f>
        <v>40719.876775718541</v>
      </c>
      <c r="S1404" s="3">
        <f>HLOOKUP(S$5,[1]非R能力!$B$8:$F$558,$C1404+1,0)</f>
        <v>53594.048835979935</v>
      </c>
      <c r="T1404" s="3">
        <f>INDEX([1]非R能力!$H$9:$H$558,D1404)</f>
        <v>50244.188753224793</v>
      </c>
      <c r="U1404" s="3">
        <f>IF(E1404="小怪",0,IF(INDEX([1]非R能力!$FK$9:$FK$558,C1404)=0,0,10))</f>
        <v>0</v>
      </c>
      <c r="V1404" s="3">
        <f>IF(E1404="小怪",0,IF(INDEX([1]非R能力!$FH$9:$FH$558,C1404)=0,0,5000))</f>
        <v>0</v>
      </c>
      <c r="W1404" s="3">
        <f>HLOOKUP(W$5,[2]人物技能基础!$O$3:$Q$553,$C1404+1,0)</f>
        <v>3.637142857142857</v>
      </c>
      <c r="X1404" s="3">
        <f>HLOOKUP(X$5,[2]人物技能基础!$O$3:$Q$553,$C1404+1,0)</f>
        <v>2.0186428571428574</v>
      </c>
      <c r="Y1404" s="3">
        <f>HLOOKUP(Y$5,[2]人物技能基础!$O$3:$Q$553,$C1404+1,0)</f>
        <v>99.964285714285708</v>
      </c>
      <c r="Z1404" s="3">
        <f t="shared" si="127"/>
        <v>1350289</v>
      </c>
      <c r="AA1404" s="3">
        <f t="shared" si="128"/>
        <v>26373</v>
      </c>
      <c r="AB1404" s="3">
        <f t="shared" si="129"/>
        <v>0</v>
      </c>
      <c r="AC1404" s="3">
        <f t="shared" si="130"/>
        <v>53594</v>
      </c>
      <c r="AD1404" s="3">
        <f t="shared" si="131"/>
        <v>40719</v>
      </c>
    </row>
    <row r="1405" spans="1:30" x14ac:dyDescent="0.15">
      <c r="A1405" s="3">
        <v>1400</v>
      </c>
      <c r="B1405" s="3" t="str">
        <f t="shared" si="126"/>
        <v>关卡1400小怪</v>
      </c>
      <c r="C1405" s="3">
        <f>INDEX([3]关卡!$J$19:$J$2018,A1405)</f>
        <v>474</v>
      </c>
      <c r="D1405" s="3">
        <f>INDEX([3]关卡!$N$19:$N$2018,A1405)</f>
        <v>474</v>
      </c>
      <c r="E1405" s="3" t="s">
        <v>24</v>
      </c>
      <c r="F1405" s="3" t="s">
        <v>26</v>
      </c>
      <c r="G1405" s="3">
        <v>3</v>
      </c>
      <c r="H1405" s="3">
        <v>0</v>
      </c>
      <c r="I1405" s="3">
        <v>0</v>
      </c>
      <c r="J1405" s="4">
        <v>1</v>
      </c>
      <c r="K1405" s="4">
        <v>1</v>
      </c>
      <c r="L1405" s="4">
        <v>2</v>
      </c>
      <c r="M1405" s="3">
        <v>15</v>
      </c>
      <c r="N1405" s="3">
        <v>2</v>
      </c>
      <c r="O1405" s="3">
        <f>HLOOKUP(O$5,[1]非R能力!$B$8:$F$558,$C1405+1,0)</f>
        <v>1788448.7001448805</v>
      </c>
      <c r="P1405" s="3">
        <f>HLOOKUP(P$5,[1]非R能力!$B$8:$F$558,$C1405+1,0)</f>
        <v>253772.77241921585</v>
      </c>
      <c r="Q1405" s="3">
        <f>HLOOKUP(Q$5,[1]非R能力!$B$8:$F$558,$C1405+1,0)</f>
        <v>131867.96862935001</v>
      </c>
      <c r="R1405" s="3">
        <f>HLOOKUP(R$5,[1]非R能力!$B$8:$F$558,$C1405+1,0)</f>
        <v>40719.876775718541</v>
      </c>
      <c r="S1405" s="3">
        <f>HLOOKUP(S$5,[1]非R能力!$B$8:$F$558,$C1405+1,0)</f>
        <v>53594.048835979935</v>
      </c>
      <c r="T1405" s="3">
        <f>INDEX([1]非R能力!$H$9:$H$558,D1405)</f>
        <v>50244.188753224793</v>
      </c>
      <c r="U1405" s="3">
        <f>IF(E1405="小怪",0,IF(INDEX([1]非R能力!$FK$9:$FK$558,C1405)=0,0,10))</f>
        <v>0</v>
      </c>
      <c r="V1405" s="3">
        <f>IF(E1405="小怪",0,IF(INDEX([1]非R能力!$FH$9:$FH$558,C1405)=0,0,5000))</f>
        <v>0</v>
      </c>
      <c r="W1405" s="3">
        <f>HLOOKUP(W$5,[2]人物技能基础!$O$3:$Q$553,$C1405+1,0)</f>
        <v>3.637142857142857</v>
      </c>
      <c r="X1405" s="3">
        <f>HLOOKUP(X$5,[2]人物技能基础!$O$3:$Q$553,$C1405+1,0)</f>
        <v>2.0186428571428574</v>
      </c>
      <c r="Y1405" s="3">
        <f>HLOOKUP(Y$5,[2]人物技能基础!$O$3:$Q$553,$C1405+1,0)</f>
        <v>99.964285714285708</v>
      </c>
      <c r="Z1405" s="3">
        <f t="shared" si="127"/>
        <v>1350289</v>
      </c>
      <c r="AA1405" s="3">
        <f t="shared" si="128"/>
        <v>26373</v>
      </c>
      <c r="AB1405" s="3">
        <f t="shared" si="129"/>
        <v>0</v>
      </c>
      <c r="AC1405" s="3">
        <f t="shared" si="130"/>
        <v>53594</v>
      </c>
      <c r="AD1405" s="3">
        <f t="shared" si="131"/>
        <v>40719</v>
      </c>
    </row>
    <row r="1406" spans="1:30" x14ac:dyDescent="0.15">
      <c r="A1406" s="3">
        <v>1401</v>
      </c>
      <c r="B1406" s="3" t="str">
        <f t="shared" si="126"/>
        <v>关卡1401小怪</v>
      </c>
      <c r="C1406" s="3">
        <f>INDEX([3]关卡!$J$19:$J$2018,A1406)</f>
        <v>474</v>
      </c>
      <c r="D1406" s="3">
        <f>INDEX([3]关卡!$N$19:$N$2018,A1406)</f>
        <v>474</v>
      </c>
      <c r="E1406" s="3" t="s">
        <v>24</v>
      </c>
      <c r="F1406" s="3" t="s">
        <v>26</v>
      </c>
      <c r="G1406" s="3">
        <v>3</v>
      </c>
      <c r="H1406" s="3">
        <v>0</v>
      </c>
      <c r="I1406" s="3">
        <v>0</v>
      </c>
      <c r="J1406" s="4">
        <v>1</v>
      </c>
      <c r="K1406" s="4">
        <v>1</v>
      </c>
      <c r="L1406" s="4">
        <v>2</v>
      </c>
      <c r="M1406" s="3">
        <v>15</v>
      </c>
      <c r="N1406" s="3">
        <v>2</v>
      </c>
      <c r="O1406" s="3">
        <f>HLOOKUP(O$5,[1]非R能力!$B$8:$F$558,$C1406+1,0)</f>
        <v>1788448.7001448805</v>
      </c>
      <c r="P1406" s="3">
        <f>HLOOKUP(P$5,[1]非R能力!$B$8:$F$558,$C1406+1,0)</f>
        <v>253772.77241921585</v>
      </c>
      <c r="Q1406" s="3">
        <f>HLOOKUP(Q$5,[1]非R能力!$B$8:$F$558,$C1406+1,0)</f>
        <v>131867.96862935001</v>
      </c>
      <c r="R1406" s="3">
        <f>HLOOKUP(R$5,[1]非R能力!$B$8:$F$558,$C1406+1,0)</f>
        <v>40719.876775718541</v>
      </c>
      <c r="S1406" s="3">
        <f>HLOOKUP(S$5,[1]非R能力!$B$8:$F$558,$C1406+1,0)</f>
        <v>53594.048835979935</v>
      </c>
      <c r="T1406" s="3">
        <f>INDEX([1]非R能力!$H$9:$H$558,D1406)</f>
        <v>50244.188753224793</v>
      </c>
      <c r="U1406" s="3">
        <f>IF(E1406="小怪",0,IF(INDEX([1]非R能力!$FK$9:$FK$558,C1406)=0,0,10))</f>
        <v>0</v>
      </c>
      <c r="V1406" s="3">
        <f>IF(E1406="小怪",0,IF(INDEX([1]非R能力!$FH$9:$FH$558,C1406)=0,0,5000))</f>
        <v>0</v>
      </c>
      <c r="W1406" s="3">
        <f>HLOOKUP(W$5,[2]人物技能基础!$O$3:$Q$553,$C1406+1,0)</f>
        <v>3.637142857142857</v>
      </c>
      <c r="X1406" s="3">
        <f>HLOOKUP(X$5,[2]人物技能基础!$O$3:$Q$553,$C1406+1,0)</f>
        <v>2.0186428571428574</v>
      </c>
      <c r="Y1406" s="3">
        <f>HLOOKUP(Y$5,[2]人物技能基础!$O$3:$Q$553,$C1406+1,0)</f>
        <v>99.964285714285708</v>
      </c>
      <c r="Z1406" s="3">
        <f t="shared" si="127"/>
        <v>1350289</v>
      </c>
      <c r="AA1406" s="3">
        <f t="shared" si="128"/>
        <v>26373</v>
      </c>
      <c r="AB1406" s="3">
        <f t="shared" si="129"/>
        <v>0</v>
      </c>
      <c r="AC1406" s="3">
        <f t="shared" si="130"/>
        <v>53594</v>
      </c>
      <c r="AD1406" s="3">
        <f t="shared" si="131"/>
        <v>40719</v>
      </c>
    </row>
    <row r="1407" spans="1:30" x14ac:dyDescent="0.15">
      <c r="A1407" s="3">
        <v>1402</v>
      </c>
      <c r="B1407" s="3" t="str">
        <f t="shared" si="126"/>
        <v>关卡1402小怪</v>
      </c>
      <c r="C1407" s="3">
        <f>INDEX([3]关卡!$J$19:$J$2018,A1407)</f>
        <v>474</v>
      </c>
      <c r="D1407" s="3">
        <f>INDEX([3]关卡!$N$19:$N$2018,A1407)</f>
        <v>474</v>
      </c>
      <c r="E1407" s="3" t="s">
        <v>24</v>
      </c>
      <c r="F1407" s="3" t="s">
        <v>26</v>
      </c>
      <c r="G1407" s="3">
        <v>3</v>
      </c>
      <c r="H1407" s="3">
        <v>0</v>
      </c>
      <c r="I1407" s="3">
        <v>0</v>
      </c>
      <c r="J1407" s="4">
        <v>1</v>
      </c>
      <c r="K1407" s="4">
        <v>1</v>
      </c>
      <c r="L1407" s="4">
        <v>2</v>
      </c>
      <c r="M1407" s="3">
        <v>15</v>
      </c>
      <c r="N1407" s="3">
        <v>2</v>
      </c>
      <c r="O1407" s="3">
        <f>HLOOKUP(O$5,[1]非R能力!$B$8:$F$558,$C1407+1,0)</f>
        <v>1788448.7001448805</v>
      </c>
      <c r="P1407" s="3">
        <f>HLOOKUP(P$5,[1]非R能力!$B$8:$F$558,$C1407+1,0)</f>
        <v>253772.77241921585</v>
      </c>
      <c r="Q1407" s="3">
        <f>HLOOKUP(Q$5,[1]非R能力!$B$8:$F$558,$C1407+1,0)</f>
        <v>131867.96862935001</v>
      </c>
      <c r="R1407" s="3">
        <f>HLOOKUP(R$5,[1]非R能力!$B$8:$F$558,$C1407+1,0)</f>
        <v>40719.876775718541</v>
      </c>
      <c r="S1407" s="3">
        <f>HLOOKUP(S$5,[1]非R能力!$B$8:$F$558,$C1407+1,0)</f>
        <v>53594.048835979935</v>
      </c>
      <c r="T1407" s="3">
        <f>INDEX([1]非R能力!$H$9:$H$558,D1407)</f>
        <v>50244.188753224793</v>
      </c>
      <c r="U1407" s="3">
        <f>IF(E1407="小怪",0,IF(INDEX([1]非R能力!$FK$9:$FK$558,C1407)=0,0,10))</f>
        <v>0</v>
      </c>
      <c r="V1407" s="3">
        <f>IF(E1407="小怪",0,IF(INDEX([1]非R能力!$FH$9:$FH$558,C1407)=0,0,5000))</f>
        <v>0</v>
      </c>
      <c r="W1407" s="3">
        <f>HLOOKUP(W$5,[2]人物技能基础!$O$3:$Q$553,$C1407+1,0)</f>
        <v>3.637142857142857</v>
      </c>
      <c r="X1407" s="3">
        <f>HLOOKUP(X$5,[2]人物技能基础!$O$3:$Q$553,$C1407+1,0)</f>
        <v>2.0186428571428574</v>
      </c>
      <c r="Y1407" s="3">
        <f>HLOOKUP(Y$5,[2]人物技能基础!$O$3:$Q$553,$C1407+1,0)</f>
        <v>99.964285714285708</v>
      </c>
      <c r="Z1407" s="3">
        <f t="shared" si="127"/>
        <v>1350289</v>
      </c>
      <c r="AA1407" s="3">
        <f t="shared" si="128"/>
        <v>26373</v>
      </c>
      <c r="AB1407" s="3">
        <f t="shared" si="129"/>
        <v>0</v>
      </c>
      <c r="AC1407" s="3">
        <f t="shared" si="130"/>
        <v>53594</v>
      </c>
      <c r="AD1407" s="3">
        <f t="shared" si="131"/>
        <v>40719</v>
      </c>
    </row>
    <row r="1408" spans="1:30" x14ac:dyDescent="0.15">
      <c r="A1408" s="3">
        <v>1403</v>
      </c>
      <c r="B1408" s="3" t="str">
        <f t="shared" si="126"/>
        <v>关卡1403小怪</v>
      </c>
      <c r="C1408" s="3">
        <f>INDEX([3]关卡!$J$19:$J$2018,A1408)</f>
        <v>475</v>
      </c>
      <c r="D1408" s="3">
        <f>INDEX([3]关卡!$N$19:$N$2018,A1408)</f>
        <v>475</v>
      </c>
      <c r="E1408" s="3" t="s">
        <v>24</v>
      </c>
      <c r="F1408" s="3" t="s">
        <v>26</v>
      </c>
      <c r="G1408" s="3">
        <v>3</v>
      </c>
      <c r="H1408" s="3">
        <v>0</v>
      </c>
      <c r="I1408" s="3">
        <v>0</v>
      </c>
      <c r="J1408" s="4">
        <v>1</v>
      </c>
      <c r="K1408" s="4">
        <v>1</v>
      </c>
      <c r="L1408" s="4">
        <v>2</v>
      </c>
      <c r="M1408" s="3">
        <v>15</v>
      </c>
      <c r="N1408" s="3">
        <v>2</v>
      </c>
      <c r="O1408" s="3">
        <f>HLOOKUP(O$5,[1]非R能力!$B$8:$F$558,$C1408+1,0)</f>
        <v>1802644.0960839309</v>
      </c>
      <c r="P1408" s="3">
        <f>HLOOKUP(P$5,[1]非R能力!$B$8:$F$558,$C1408+1,0)</f>
        <v>255768.43138502885</v>
      </c>
      <c r="Q1408" s="3">
        <f>HLOOKUP(Q$5,[1]非R能力!$B$8:$F$558,$C1408+1,0)</f>
        <v>132839.03914195727</v>
      </c>
      <c r="R1408" s="3">
        <f>HLOOKUP(R$5,[1]非R能力!$B$8:$F$558,$C1408+1,0)</f>
        <v>41019.430149125044</v>
      </c>
      <c r="S1408" s="3">
        <f>HLOOKUP(S$5,[1]非R能力!$B$8:$F$558,$C1408+1,0)</f>
        <v>53989.178338272759</v>
      </c>
      <c r="T1408" s="3">
        <f>INDEX([1]非R能力!$H$9:$H$558,D1408)</f>
        <v>50514.427730045754</v>
      </c>
      <c r="U1408" s="3">
        <f>IF(E1408="小怪",0,IF(INDEX([1]非R能力!$FK$9:$FK$558,C1408)=0,0,10))</f>
        <v>0</v>
      </c>
      <c r="V1408" s="3">
        <f>IF(E1408="小怪",0,IF(INDEX([1]非R能力!$FH$9:$FH$558,C1408)=0,0,5000))</f>
        <v>0</v>
      </c>
      <c r="W1408" s="3">
        <f>HLOOKUP(W$5,[2]人物技能基础!$O$3:$Q$553,$C1408+1,0)</f>
        <v>3.637142857142857</v>
      </c>
      <c r="X1408" s="3">
        <f>HLOOKUP(X$5,[2]人物技能基础!$O$3:$Q$553,$C1408+1,0)</f>
        <v>2.0186428571428574</v>
      </c>
      <c r="Y1408" s="3">
        <f>HLOOKUP(Y$5,[2]人物技能基础!$O$3:$Q$553,$C1408+1,0)</f>
        <v>99.964285714285708</v>
      </c>
      <c r="Z1408" s="3">
        <f t="shared" si="127"/>
        <v>1360606</v>
      </c>
      <c r="AA1408" s="3">
        <f t="shared" si="128"/>
        <v>26567</v>
      </c>
      <c r="AB1408" s="3">
        <f t="shared" si="129"/>
        <v>0</v>
      </c>
      <c r="AC1408" s="3">
        <f t="shared" si="130"/>
        <v>53989</v>
      </c>
      <c r="AD1408" s="3">
        <f t="shared" si="131"/>
        <v>41019</v>
      </c>
    </row>
    <row r="1409" spans="1:30" x14ac:dyDescent="0.15">
      <c r="A1409" s="3">
        <v>1404</v>
      </c>
      <c r="B1409" s="3" t="str">
        <f t="shared" si="126"/>
        <v>关卡1404小怪</v>
      </c>
      <c r="C1409" s="3">
        <f>INDEX([3]关卡!$J$19:$J$2018,A1409)</f>
        <v>475</v>
      </c>
      <c r="D1409" s="3">
        <f>INDEX([3]关卡!$N$19:$N$2018,A1409)</f>
        <v>475</v>
      </c>
      <c r="E1409" s="3" t="s">
        <v>24</v>
      </c>
      <c r="F1409" s="3" t="s">
        <v>26</v>
      </c>
      <c r="G1409" s="3">
        <v>3</v>
      </c>
      <c r="H1409" s="3">
        <v>0</v>
      </c>
      <c r="I1409" s="3">
        <v>0</v>
      </c>
      <c r="J1409" s="4">
        <v>1</v>
      </c>
      <c r="K1409" s="4">
        <v>1</v>
      </c>
      <c r="L1409" s="4">
        <v>2</v>
      </c>
      <c r="M1409" s="3">
        <v>15</v>
      </c>
      <c r="N1409" s="3">
        <v>2</v>
      </c>
      <c r="O1409" s="3">
        <f>HLOOKUP(O$5,[1]非R能力!$B$8:$F$558,$C1409+1,0)</f>
        <v>1802644.0960839309</v>
      </c>
      <c r="P1409" s="3">
        <f>HLOOKUP(P$5,[1]非R能力!$B$8:$F$558,$C1409+1,0)</f>
        <v>255768.43138502885</v>
      </c>
      <c r="Q1409" s="3">
        <f>HLOOKUP(Q$5,[1]非R能力!$B$8:$F$558,$C1409+1,0)</f>
        <v>132839.03914195727</v>
      </c>
      <c r="R1409" s="3">
        <f>HLOOKUP(R$5,[1]非R能力!$B$8:$F$558,$C1409+1,0)</f>
        <v>41019.430149125044</v>
      </c>
      <c r="S1409" s="3">
        <f>HLOOKUP(S$5,[1]非R能力!$B$8:$F$558,$C1409+1,0)</f>
        <v>53989.178338272759</v>
      </c>
      <c r="T1409" s="3">
        <f>INDEX([1]非R能力!$H$9:$H$558,D1409)</f>
        <v>50514.427730045754</v>
      </c>
      <c r="U1409" s="3">
        <f>IF(E1409="小怪",0,IF(INDEX([1]非R能力!$FK$9:$FK$558,C1409)=0,0,10))</f>
        <v>0</v>
      </c>
      <c r="V1409" s="3">
        <f>IF(E1409="小怪",0,IF(INDEX([1]非R能力!$FH$9:$FH$558,C1409)=0,0,5000))</f>
        <v>0</v>
      </c>
      <c r="W1409" s="3">
        <f>HLOOKUP(W$5,[2]人物技能基础!$O$3:$Q$553,$C1409+1,0)</f>
        <v>3.637142857142857</v>
      </c>
      <c r="X1409" s="3">
        <f>HLOOKUP(X$5,[2]人物技能基础!$O$3:$Q$553,$C1409+1,0)</f>
        <v>2.0186428571428574</v>
      </c>
      <c r="Y1409" s="3">
        <f>HLOOKUP(Y$5,[2]人物技能基础!$O$3:$Q$553,$C1409+1,0)</f>
        <v>99.964285714285708</v>
      </c>
      <c r="Z1409" s="3">
        <f t="shared" si="127"/>
        <v>1360606</v>
      </c>
      <c r="AA1409" s="3">
        <f t="shared" si="128"/>
        <v>26567</v>
      </c>
      <c r="AB1409" s="3">
        <f t="shared" si="129"/>
        <v>0</v>
      </c>
      <c r="AC1409" s="3">
        <f t="shared" si="130"/>
        <v>53989</v>
      </c>
      <c r="AD1409" s="3">
        <f t="shared" si="131"/>
        <v>41019</v>
      </c>
    </row>
    <row r="1410" spans="1:30" x14ac:dyDescent="0.15">
      <c r="A1410" s="3">
        <v>1405</v>
      </c>
      <c r="B1410" s="3" t="str">
        <f t="shared" si="126"/>
        <v>关卡1405小怪</v>
      </c>
      <c r="C1410" s="3">
        <f>INDEX([3]关卡!$J$19:$J$2018,A1410)</f>
        <v>475</v>
      </c>
      <c r="D1410" s="3">
        <f>INDEX([3]关卡!$N$19:$N$2018,A1410)</f>
        <v>475</v>
      </c>
      <c r="E1410" s="3" t="s">
        <v>24</v>
      </c>
      <c r="F1410" s="3" t="s">
        <v>26</v>
      </c>
      <c r="G1410" s="3">
        <v>3</v>
      </c>
      <c r="H1410" s="3">
        <v>0</v>
      </c>
      <c r="I1410" s="3">
        <v>0</v>
      </c>
      <c r="J1410" s="4">
        <v>1</v>
      </c>
      <c r="K1410" s="4">
        <v>1</v>
      </c>
      <c r="L1410" s="4">
        <v>2</v>
      </c>
      <c r="M1410" s="3">
        <v>15</v>
      </c>
      <c r="N1410" s="3">
        <v>2</v>
      </c>
      <c r="O1410" s="3">
        <f>HLOOKUP(O$5,[1]非R能力!$B$8:$F$558,$C1410+1,0)</f>
        <v>1802644.0960839309</v>
      </c>
      <c r="P1410" s="3">
        <f>HLOOKUP(P$5,[1]非R能力!$B$8:$F$558,$C1410+1,0)</f>
        <v>255768.43138502885</v>
      </c>
      <c r="Q1410" s="3">
        <f>HLOOKUP(Q$5,[1]非R能力!$B$8:$F$558,$C1410+1,0)</f>
        <v>132839.03914195727</v>
      </c>
      <c r="R1410" s="3">
        <f>HLOOKUP(R$5,[1]非R能力!$B$8:$F$558,$C1410+1,0)</f>
        <v>41019.430149125044</v>
      </c>
      <c r="S1410" s="3">
        <f>HLOOKUP(S$5,[1]非R能力!$B$8:$F$558,$C1410+1,0)</f>
        <v>53989.178338272759</v>
      </c>
      <c r="T1410" s="3">
        <f>INDEX([1]非R能力!$H$9:$H$558,D1410)</f>
        <v>50514.427730045754</v>
      </c>
      <c r="U1410" s="3">
        <f>IF(E1410="小怪",0,IF(INDEX([1]非R能力!$FK$9:$FK$558,C1410)=0,0,10))</f>
        <v>0</v>
      </c>
      <c r="V1410" s="3">
        <f>IF(E1410="小怪",0,IF(INDEX([1]非R能力!$FH$9:$FH$558,C1410)=0,0,5000))</f>
        <v>0</v>
      </c>
      <c r="W1410" s="3">
        <f>HLOOKUP(W$5,[2]人物技能基础!$O$3:$Q$553,$C1410+1,0)</f>
        <v>3.637142857142857</v>
      </c>
      <c r="X1410" s="3">
        <f>HLOOKUP(X$5,[2]人物技能基础!$O$3:$Q$553,$C1410+1,0)</f>
        <v>2.0186428571428574</v>
      </c>
      <c r="Y1410" s="3">
        <f>HLOOKUP(Y$5,[2]人物技能基础!$O$3:$Q$553,$C1410+1,0)</f>
        <v>99.964285714285708</v>
      </c>
      <c r="Z1410" s="3">
        <f t="shared" si="127"/>
        <v>1360606</v>
      </c>
      <c r="AA1410" s="3">
        <f t="shared" si="128"/>
        <v>26567</v>
      </c>
      <c r="AB1410" s="3">
        <f t="shared" si="129"/>
        <v>0</v>
      </c>
      <c r="AC1410" s="3">
        <f t="shared" si="130"/>
        <v>53989</v>
      </c>
      <c r="AD1410" s="3">
        <f t="shared" si="131"/>
        <v>41019</v>
      </c>
    </row>
    <row r="1411" spans="1:30" x14ac:dyDescent="0.15">
      <c r="A1411" s="3">
        <v>1406</v>
      </c>
      <c r="B1411" s="3" t="str">
        <f t="shared" si="126"/>
        <v>关卡1406小怪</v>
      </c>
      <c r="C1411" s="3">
        <f>INDEX([3]关卡!$J$19:$J$2018,A1411)</f>
        <v>475</v>
      </c>
      <c r="D1411" s="3">
        <f>INDEX([3]关卡!$N$19:$N$2018,A1411)</f>
        <v>475</v>
      </c>
      <c r="E1411" s="3" t="s">
        <v>24</v>
      </c>
      <c r="F1411" s="3" t="s">
        <v>26</v>
      </c>
      <c r="G1411" s="3">
        <v>3</v>
      </c>
      <c r="H1411" s="3">
        <v>0</v>
      </c>
      <c r="I1411" s="3">
        <v>0</v>
      </c>
      <c r="J1411" s="4">
        <v>1</v>
      </c>
      <c r="K1411" s="4">
        <v>1</v>
      </c>
      <c r="L1411" s="4">
        <v>2</v>
      </c>
      <c r="M1411" s="3">
        <v>15</v>
      </c>
      <c r="N1411" s="3">
        <v>2</v>
      </c>
      <c r="O1411" s="3">
        <f>HLOOKUP(O$5,[1]非R能力!$B$8:$F$558,$C1411+1,0)</f>
        <v>1802644.0960839309</v>
      </c>
      <c r="P1411" s="3">
        <f>HLOOKUP(P$5,[1]非R能力!$B$8:$F$558,$C1411+1,0)</f>
        <v>255768.43138502885</v>
      </c>
      <c r="Q1411" s="3">
        <f>HLOOKUP(Q$5,[1]非R能力!$B$8:$F$558,$C1411+1,0)</f>
        <v>132839.03914195727</v>
      </c>
      <c r="R1411" s="3">
        <f>HLOOKUP(R$5,[1]非R能力!$B$8:$F$558,$C1411+1,0)</f>
        <v>41019.430149125044</v>
      </c>
      <c r="S1411" s="3">
        <f>HLOOKUP(S$5,[1]非R能力!$B$8:$F$558,$C1411+1,0)</f>
        <v>53989.178338272759</v>
      </c>
      <c r="T1411" s="3">
        <f>INDEX([1]非R能力!$H$9:$H$558,D1411)</f>
        <v>50514.427730045754</v>
      </c>
      <c r="U1411" s="3">
        <f>IF(E1411="小怪",0,IF(INDEX([1]非R能力!$FK$9:$FK$558,C1411)=0,0,10))</f>
        <v>0</v>
      </c>
      <c r="V1411" s="3">
        <f>IF(E1411="小怪",0,IF(INDEX([1]非R能力!$FH$9:$FH$558,C1411)=0,0,5000))</f>
        <v>0</v>
      </c>
      <c r="W1411" s="3">
        <f>HLOOKUP(W$5,[2]人物技能基础!$O$3:$Q$553,$C1411+1,0)</f>
        <v>3.637142857142857</v>
      </c>
      <c r="X1411" s="3">
        <f>HLOOKUP(X$5,[2]人物技能基础!$O$3:$Q$553,$C1411+1,0)</f>
        <v>2.0186428571428574</v>
      </c>
      <c r="Y1411" s="3">
        <f>HLOOKUP(Y$5,[2]人物技能基础!$O$3:$Q$553,$C1411+1,0)</f>
        <v>99.964285714285708</v>
      </c>
      <c r="Z1411" s="3">
        <f t="shared" si="127"/>
        <v>1360606</v>
      </c>
      <c r="AA1411" s="3">
        <f t="shared" si="128"/>
        <v>26567</v>
      </c>
      <c r="AB1411" s="3">
        <f t="shared" si="129"/>
        <v>0</v>
      </c>
      <c r="AC1411" s="3">
        <f t="shared" si="130"/>
        <v>53989</v>
      </c>
      <c r="AD1411" s="3">
        <f t="shared" si="131"/>
        <v>41019</v>
      </c>
    </row>
    <row r="1412" spans="1:30" x14ac:dyDescent="0.15">
      <c r="A1412" s="3">
        <v>1407</v>
      </c>
      <c r="B1412" s="3" t="str">
        <f t="shared" si="126"/>
        <v>关卡1407小怪</v>
      </c>
      <c r="C1412" s="3">
        <f>INDEX([3]关卡!$J$19:$J$2018,A1412)</f>
        <v>475</v>
      </c>
      <c r="D1412" s="3">
        <f>INDEX([3]关卡!$N$19:$N$2018,A1412)</f>
        <v>475</v>
      </c>
      <c r="E1412" s="3" t="s">
        <v>24</v>
      </c>
      <c r="F1412" s="3" t="s">
        <v>26</v>
      </c>
      <c r="G1412" s="3">
        <v>3</v>
      </c>
      <c r="H1412" s="3">
        <v>0</v>
      </c>
      <c r="I1412" s="3">
        <v>0</v>
      </c>
      <c r="J1412" s="4">
        <v>1</v>
      </c>
      <c r="K1412" s="4">
        <v>1</v>
      </c>
      <c r="L1412" s="4">
        <v>2</v>
      </c>
      <c r="M1412" s="3">
        <v>15</v>
      </c>
      <c r="N1412" s="3">
        <v>2</v>
      </c>
      <c r="O1412" s="3">
        <f>HLOOKUP(O$5,[1]非R能力!$B$8:$F$558,$C1412+1,0)</f>
        <v>1802644.0960839309</v>
      </c>
      <c r="P1412" s="3">
        <f>HLOOKUP(P$5,[1]非R能力!$B$8:$F$558,$C1412+1,0)</f>
        <v>255768.43138502885</v>
      </c>
      <c r="Q1412" s="3">
        <f>HLOOKUP(Q$5,[1]非R能力!$B$8:$F$558,$C1412+1,0)</f>
        <v>132839.03914195727</v>
      </c>
      <c r="R1412" s="3">
        <f>HLOOKUP(R$5,[1]非R能力!$B$8:$F$558,$C1412+1,0)</f>
        <v>41019.430149125044</v>
      </c>
      <c r="S1412" s="3">
        <f>HLOOKUP(S$5,[1]非R能力!$B$8:$F$558,$C1412+1,0)</f>
        <v>53989.178338272759</v>
      </c>
      <c r="T1412" s="3">
        <f>INDEX([1]非R能力!$H$9:$H$558,D1412)</f>
        <v>50514.427730045754</v>
      </c>
      <c r="U1412" s="3">
        <f>IF(E1412="小怪",0,IF(INDEX([1]非R能力!$FK$9:$FK$558,C1412)=0,0,10))</f>
        <v>0</v>
      </c>
      <c r="V1412" s="3">
        <f>IF(E1412="小怪",0,IF(INDEX([1]非R能力!$FH$9:$FH$558,C1412)=0,0,5000))</f>
        <v>0</v>
      </c>
      <c r="W1412" s="3">
        <f>HLOOKUP(W$5,[2]人物技能基础!$O$3:$Q$553,$C1412+1,0)</f>
        <v>3.637142857142857</v>
      </c>
      <c r="X1412" s="3">
        <f>HLOOKUP(X$5,[2]人物技能基础!$O$3:$Q$553,$C1412+1,0)</f>
        <v>2.0186428571428574</v>
      </c>
      <c r="Y1412" s="3">
        <f>HLOOKUP(Y$5,[2]人物技能基础!$O$3:$Q$553,$C1412+1,0)</f>
        <v>99.964285714285708</v>
      </c>
      <c r="Z1412" s="3">
        <f t="shared" si="127"/>
        <v>1360606</v>
      </c>
      <c r="AA1412" s="3">
        <f t="shared" si="128"/>
        <v>26567</v>
      </c>
      <c r="AB1412" s="3">
        <f t="shared" si="129"/>
        <v>0</v>
      </c>
      <c r="AC1412" s="3">
        <f t="shared" si="130"/>
        <v>53989</v>
      </c>
      <c r="AD1412" s="3">
        <f t="shared" si="131"/>
        <v>41019</v>
      </c>
    </row>
    <row r="1413" spans="1:30" x14ac:dyDescent="0.15">
      <c r="A1413" s="3">
        <v>1408</v>
      </c>
      <c r="B1413" s="3" t="str">
        <f t="shared" si="126"/>
        <v>关卡1408小怪</v>
      </c>
      <c r="C1413" s="3">
        <f>INDEX([3]关卡!$J$19:$J$2018,A1413)</f>
        <v>476</v>
      </c>
      <c r="D1413" s="3">
        <f>INDEX([3]关卡!$N$19:$N$2018,A1413)</f>
        <v>476</v>
      </c>
      <c r="E1413" s="3" t="s">
        <v>24</v>
      </c>
      <c r="F1413" s="3" t="s">
        <v>26</v>
      </c>
      <c r="G1413" s="3">
        <v>3</v>
      </c>
      <c r="H1413" s="3">
        <v>0</v>
      </c>
      <c r="I1413" s="3">
        <v>0</v>
      </c>
      <c r="J1413" s="4">
        <v>1</v>
      </c>
      <c r="K1413" s="4">
        <v>1</v>
      </c>
      <c r="L1413" s="4">
        <v>2</v>
      </c>
      <c r="M1413" s="3">
        <v>15</v>
      </c>
      <c r="N1413" s="3">
        <v>2</v>
      </c>
      <c r="O1413" s="3">
        <f>HLOOKUP(O$5,[1]非R能力!$B$8:$F$558,$C1413+1,0)</f>
        <v>1815428.2506553824</v>
      </c>
      <c r="P1413" s="3">
        <f>HLOOKUP(P$5,[1]非R能力!$B$8:$F$558,$C1413+1,0)</f>
        <v>257694.99475166752</v>
      </c>
      <c r="Q1413" s="3">
        <f>HLOOKUP(Q$5,[1]非R能力!$B$8:$F$558,$C1413+1,0)</f>
        <v>133782.07550340344</v>
      </c>
      <c r="R1413" s="3">
        <f>HLOOKUP(R$5,[1]非R能力!$B$8:$F$558,$C1413+1,0)</f>
        <v>41312.890632247792</v>
      </c>
      <c r="S1413" s="3">
        <f>HLOOKUP(S$5,[1]非R能力!$B$8:$F$558,$C1413+1,0)</f>
        <v>54344.277478685726</v>
      </c>
      <c r="T1413" s="3">
        <f>INDEX([1]非R能力!$H$9:$H$558,D1413)</f>
        <v>50785.827551050301</v>
      </c>
      <c r="U1413" s="3">
        <f>IF(E1413="小怪",0,IF(INDEX([1]非R能力!$FK$9:$FK$558,C1413)=0,0,10))</f>
        <v>0</v>
      </c>
      <c r="V1413" s="3">
        <f>IF(E1413="小怪",0,IF(INDEX([1]非R能力!$FH$9:$FH$558,C1413)=0,0,5000))</f>
        <v>0</v>
      </c>
      <c r="W1413" s="3">
        <f>HLOOKUP(W$5,[2]人物技能基础!$O$3:$Q$553,$C1413+1,0)</f>
        <v>3.637142857142857</v>
      </c>
      <c r="X1413" s="3">
        <f>HLOOKUP(X$5,[2]人物技能基础!$O$3:$Q$553,$C1413+1,0)</f>
        <v>2.0186428571428574</v>
      </c>
      <c r="Y1413" s="3">
        <f>HLOOKUP(Y$5,[2]人物技能基础!$O$3:$Q$553,$C1413+1,0)</f>
        <v>99.964285714285708</v>
      </c>
      <c r="Z1413" s="3">
        <f t="shared" si="127"/>
        <v>1370591</v>
      </c>
      <c r="AA1413" s="3">
        <f t="shared" si="128"/>
        <v>26756</v>
      </c>
      <c r="AB1413" s="3">
        <f t="shared" si="129"/>
        <v>0</v>
      </c>
      <c r="AC1413" s="3">
        <f t="shared" si="130"/>
        <v>54344</v>
      </c>
      <c r="AD1413" s="3">
        <f t="shared" si="131"/>
        <v>41312</v>
      </c>
    </row>
    <row r="1414" spans="1:30" x14ac:dyDescent="0.15">
      <c r="A1414" s="3">
        <v>1409</v>
      </c>
      <c r="B1414" s="3" t="str">
        <f t="shared" si="126"/>
        <v>关卡1409小怪</v>
      </c>
      <c r="C1414" s="3">
        <f>INDEX([3]关卡!$J$19:$J$2018,A1414)</f>
        <v>476</v>
      </c>
      <c r="D1414" s="3">
        <f>INDEX([3]关卡!$N$19:$N$2018,A1414)</f>
        <v>476</v>
      </c>
      <c r="E1414" s="3" t="s">
        <v>24</v>
      </c>
      <c r="F1414" s="3" t="s">
        <v>26</v>
      </c>
      <c r="G1414" s="3">
        <v>3</v>
      </c>
      <c r="H1414" s="3">
        <v>0</v>
      </c>
      <c r="I1414" s="3">
        <v>0</v>
      </c>
      <c r="J1414" s="4">
        <v>1</v>
      </c>
      <c r="K1414" s="4">
        <v>1</v>
      </c>
      <c r="L1414" s="4">
        <v>2</v>
      </c>
      <c r="M1414" s="3">
        <v>15</v>
      </c>
      <c r="N1414" s="3">
        <v>2</v>
      </c>
      <c r="O1414" s="3">
        <f>HLOOKUP(O$5,[1]非R能力!$B$8:$F$558,$C1414+1,0)</f>
        <v>1815428.2506553824</v>
      </c>
      <c r="P1414" s="3">
        <f>HLOOKUP(P$5,[1]非R能力!$B$8:$F$558,$C1414+1,0)</f>
        <v>257694.99475166752</v>
      </c>
      <c r="Q1414" s="3">
        <f>HLOOKUP(Q$5,[1]非R能力!$B$8:$F$558,$C1414+1,0)</f>
        <v>133782.07550340344</v>
      </c>
      <c r="R1414" s="3">
        <f>HLOOKUP(R$5,[1]非R能力!$B$8:$F$558,$C1414+1,0)</f>
        <v>41312.890632247792</v>
      </c>
      <c r="S1414" s="3">
        <f>HLOOKUP(S$5,[1]非R能力!$B$8:$F$558,$C1414+1,0)</f>
        <v>54344.277478685726</v>
      </c>
      <c r="T1414" s="3">
        <f>INDEX([1]非R能力!$H$9:$H$558,D1414)</f>
        <v>50785.827551050301</v>
      </c>
      <c r="U1414" s="3">
        <f>IF(E1414="小怪",0,IF(INDEX([1]非R能力!$FK$9:$FK$558,C1414)=0,0,10))</f>
        <v>0</v>
      </c>
      <c r="V1414" s="3">
        <f>IF(E1414="小怪",0,IF(INDEX([1]非R能力!$FH$9:$FH$558,C1414)=0,0,5000))</f>
        <v>0</v>
      </c>
      <c r="W1414" s="3">
        <f>HLOOKUP(W$5,[2]人物技能基础!$O$3:$Q$553,$C1414+1,0)</f>
        <v>3.637142857142857</v>
      </c>
      <c r="X1414" s="3">
        <f>HLOOKUP(X$5,[2]人物技能基础!$O$3:$Q$553,$C1414+1,0)</f>
        <v>2.0186428571428574</v>
      </c>
      <c r="Y1414" s="3">
        <f>HLOOKUP(Y$5,[2]人物技能基础!$O$3:$Q$553,$C1414+1,0)</f>
        <v>99.964285714285708</v>
      </c>
      <c r="Z1414" s="3">
        <f t="shared" si="127"/>
        <v>1370591</v>
      </c>
      <c r="AA1414" s="3">
        <f t="shared" si="128"/>
        <v>26756</v>
      </c>
      <c r="AB1414" s="3">
        <f t="shared" si="129"/>
        <v>0</v>
      </c>
      <c r="AC1414" s="3">
        <f t="shared" si="130"/>
        <v>54344</v>
      </c>
      <c r="AD1414" s="3">
        <f t="shared" si="131"/>
        <v>41312</v>
      </c>
    </row>
    <row r="1415" spans="1:30" x14ac:dyDescent="0.15">
      <c r="A1415" s="3">
        <v>1410</v>
      </c>
      <c r="B1415" s="3" t="str">
        <f t="shared" ref="B1415:B1478" si="132">"关卡"&amp;A1415&amp;E1415</f>
        <v>关卡1410小怪</v>
      </c>
      <c r="C1415" s="3">
        <f>INDEX([3]关卡!$J$19:$J$2018,A1415)</f>
        <v>476</v>
      </c>
      <c r="D1415" s="3">
        <f>INDEX([3]关卡!$N$19:$N$2018,A1415)</f>
        <v>476</v>
      </c>
      <c r="E1415" s="3" t="s">
        <v>24</v>
      </c>
      <c r="F1415" s="3" t="s">
        <v>26</v>
      </c>
      <c r="G1415" s="3">
        <v>3</v>
      </c>
      <c r="H1415" s="3">
        <v>0</v>
      </c>
      <c r="I1415" s="3">
        <v>0</v>
      </c>
      <c r="J1415" s="4">
        <v>1</v>
      </c>
      <c r="K1415" s="4">
        <v>1</v>
      </c>
      <c r="L1415" s="4">
        <v>2</v>
      </c>
      <c r="M1415" s="3">
        <v>15</v>
      </c>
      <c r="N1415" s="3">
        <v>2</v>
      </c>
      <c r="O1415" s="3">
        <f>HLOOKUP(O$5,[1]非R能力!$B$8:$F$558,$C1415+1,0)</f>
        <v>1815428.2506553824</v>
      </c>
      <c r="P1415" s="3">
        <f>HLOOKUP(P$5,[1]非R能力!$B$8:$F$558,$C1415+1,0)</f>
        <v>257694.99475166752</v>
      </c>
      <c r="Q1415" s="3">
        <f>HLOOKUP(Q$5,[1]非R能力!$B$8:$F$558,$C1415+1,0)</f>
        <v>133782.07550340344</v>
      </c>
      <c r="R1415" s="3">
        <f>HLOOKUP(R$5,[1]非R能力!$B$8:$F$558,$C1415+1,0)</f>
        <v>41312.890632247792</v>
      </c>
      <c r="S1415" s="3">
        <f>HLOOKUP(S$5,[1]非R能力!$B$8:$F$558,$C1415+1,0)</f>
        <v>54344.277478685726</v>
      </c>
      <c r="T1415" s="3">
        <f>INDEX([1]非R能力!$H$9:$H$558,D1415)</f>
        <v>50785.827551050301</v>
      </c>
      <c r="U1415" s="3">
        <f>IF(E1415="小怪",0,IF(INDEX([1]非R能力!$FK$9:$FK$558,C1415)=0,0,10))</f>
        <v>0</v>
      </c>
      <c r="V1415" s="3">
        <f>IF(E1415="小怪",0,IF(INDEX([1]非R能力!$FH$9:$FH$558,C1415)=0,0,5000))</f>
        <v>0</v>
      </c>
      <c r="W1415" s="3">
        <f>HLOOKUP(W$5,[2]人物技能基础!$O$3:$Q$553,$C1415+1,0)</f>
        <v>3.637142857142857</v>
      </c>
      <c r="X1415" s="3">
        <f>HLOOKUP(X$5,[2]人物技能基础!$O$3:$Q$553,$C1415+1,0)</f>
        <v>2.0186428571428574</v>
      </c>
      <c r="Y1415" s="3">
        <f>HLOOKUP(Y$5,[2]人物技能基础!$O$3:$Q$553,$C1415+1,0)</f>
        <v>99.964285714285708</v>
      </c>
      <c r="Z1415" s="3">
        <f t="shared" ref="Z1415:Z1478" si="133">INT(((P1415-AB1415)*X1415+(Y1415+T1415))*G1415*J1415*$D$2)</f>
        <v>1370591</v>
      </c>
      <c r="AA1415" s="3">
        <f t="shared" ref="AA1415:AA1478" si="134">IF(H1415=0,IF(U1415=0,INT(Q1415/5),IF(V1415=0,INT(Q1415/5),INT((V1415/U1415)/(1/N1415*M1415)/L1415+Q1415))),INT((IF(U1415=0,0,V1415/U1415/(1/N1415*M1415))+O1415/H1415)/L1415+Q1415))</f>
        <v>26756</v>
      </c>
      <c r="AB1415" s="3">
        <f t="shared" ref="AB1415:AB1478" si="135">INT(P1415*I1415)</f>
        <v>0</v>
      </c>
      <c r="AC1415" s="3">
        <f t="shared" ref="AC1415:AC1478" si="136">INT(K1415*S1415)</f>
        <v>54344</v>
      </c>
      <c r="AD1415" s="3">
        <f t="shared" ref="AD1415:AD1478" si="137">INT(R1415/J1415)</f>
        <v>41312</v>
      </c>
    </row>
    <row r="1416" spans="1:30" x14ac:dyDescent="0.15">
      <c r="A1416" s="3">
        <v>1411</v>
      </c>
      <c r="B1416" s="3" t="str">
        <f t="shared" si="132"/>
        <v>关卡1411小怪</v>
      </c>
      <c r="C1416" s="3">
        <f>INDEX([3]关卡!$J$19:$J$2018,A1416)</f>
        <v>476</v>
      </c>
      <c r="D1416" s="3">
        <f>INDEX([3]关卡!$N$19:$N$2018,A1416)</f>
        <v>476</v>
      </c>
      <c r="E1416" s="3" t="s">
        <v>24</v>
      </c>
      <c r="F1416" s="3" t="s">
        <v>26</v>
      </c>
      <c r="G1416" s="3">
        <v>3</v>
      </c>
      <c r="H1416" s="3">
        <v>0</v>
      </c>
      <c r="I1416" s="3">
        <v>0</v>
      </c>
      <c r="J1416" s="4">
        <v>1</v>
      </c>
      <c r="K1416" s="4">
        <v>1</v>
      </c>
      <c r="L1416" s="4">
        <v>2</v>
      </c>
      <c r="M1416" s="3">
        <v>15</v>
      </c>
      <c r="N1416" s="3">
        <v>2</v>
      </c>
      <c r="O1416" s="3">
        <f>HLOOKUP(O$5,[1]非R能力!$B$8:$F$558,$C1416+1,0)</f>
        <v>1815428.2506553824</v>
      </c>
      <c r="P1416" s="3">
        <f>HLOOKUP(P$5,[1]非R能力!$B$8:$F$558,$C1416+1,0)</f>
        <v>257694.99475166752</v>
      </c>
      <c r="Q1416" s="3">
        <f>HLOOKUP(Q$5,[1]非R能力!$B$8:$F$558,$C1416+1,0)</f>
        <v>133782.07550340344</v>
      </c>
      <c r="R1416" s="3">
        <f>HLOOKUP(R$5,[1]非R能力!$B$8:$F$558,$C1416+1,0)</f>
        <v>41312.890632247792</v>
      </c>
      <c r="S1416" s="3">
        <f>HLOOKUP(S$5,[1]非R能力!$B$8:$F$558,$C1416+1,0)</f>
        <v>54344.277478685726</v>
      </c>
      <c r="T1416" s="3">
        <f>INDEX([1]非R能力!$H$9:$H$558,D1416)</f>
        <v>50785.827551050301</v>
      </c>
      <c r="U1416" s="3">
        <f>IF(E1416="小怪",0,IF(INDEX([1]非R能力!$FK$9:$FK$558,C1416)=0,0,10))</f>
        <v>0</v>
      </c>
      <c r="V1416" s="3">
        <f>IF(E1416="小怪",0,IF(INDEX([1]非R能力!$FH$9:$FH$558,C1416)=0,0,5000))</f>
        <v>0</v>
      </c>
      <c r="W1416" s="3">
        <f>HLOOKUP(W$5,[2]人物技能基础!$O$3:$Q$553,$C1416+1,0)</f>
        <v>3.637142857142857</v>
      </c>
      <c r="X1416" s="3">
        <f>HLOOKUP(X$5,[2]人物技能基础!$O$3:$Q$553,$C1416+1,0)</f>
        <v>2.0186428571428574</v>
      </c>
      <c r="Y1416" s="3">
        <f>HLOOKUP(Y$5,[2]人物技能基础!$O$3:$Q$553,$C1416+1,0)</f>
        <v>99.964285714285708</v>
      </c>
      <c r="Z1416" s="3">
        <f t="shared" si="133"/>
        <v>1370591</v>
      </c>
      <c r="AA1416" s="3">
        <f t="shared" si="134"/>
        <v>26756</v>
      </c>
      <c r="AB1416" s="3">
        <f t="shared" si="135"/>
        <v>0</v>
      </c>
      <c r="AC1416" s="3">
        <f t="shared" si="136"/>
        <v>54344</v>
      </c>
      <c r="AD1416" s="3">
        <f t="shared" si="137"/>
        <v>41312</v>
      </c>
    </row>
    <row r="1417" spans="1:30" x14ac:dyDescent="0.15">
      <c r="A1417" s="3">
        <v>1412</v>
      </c>
      <c r="B1417" s="3" t="str">
        <f t="shared" si="132"/>
        <v>关卡1412小怪</v>
      </c>
      <c r="C1417" s="3">
        <f>INDEX([3]关卡!$J$19:$J$2018,A1417)</f>
        <v>477</v>
      </c>
      <c r="D1417" s="3">
        <f>INDEX([3]关卡!$N$19:$N$2018,A1417)</f>
        <v>477</v>
      </c>
      <c r="E1417" s="3" t="s">
        <v>24</v>
      </c>
      <c r="F1417" s="3" t="s">
        <v>26</v>
      </c>
      <c r="G1417" s="3">
        <v>3</v>
      </c>
      <c r="H1417" s="3">
        <v>0</v>
      </c>
      <c r="I1417" s="3">
        <v>0</v>
      </c>
      <c r="J1417" s="4">
        <v>1</v>
      </c>
      <c r="K1417" s="4">
        <v>1</v>
      </c>
      <c r="L1417" s="4">
        <v>2</v>
      </c>
      <c r="M1417" s="3">
        <v>15</v>
      </c>
      <c r="N1417" s="3">
        <v>2</v>
      </c>
      <c r="O1417" s="3">
        <f>HLOOKUP(O$5,[1]非R能力!$B$8:$F$558,$C1417+1,0)</f>
        <v>1828639.3672769868</v>
      </c>
      <c r="P1417" s="3">
        <f>HLOOKUP(P$5,[1]非R能力!$B$8:$F$558,$C1417+1,0)</f>
        <v>259731.33843799317</v>
      </c>
      <c r="Q1417" s="3">
        <f>HLOOKUP(Q$5,[1]非R能力!$B$8:$F$558,$C1417+1,0)</f>
        <v>134756.89148269524</v>
      </c>
      <c r="R1417" s="3">
        <f>HLOOKUP(R$5,[1]非R能力!$B$8:$F$558,$C1417+1,0)</f>
        <v>41611.495154028846</v>
      </c>
      <c r="S1417" s="3">
        <f>HLOOKUP(S$5,[1]非R能力!$B$8:$F$558,$C1417+1,0)</f>
        <v>54730.755443526716</v>
      </c>
      <c r="T1417" s="3">
        <f>INDEX([1]非R能力!$H$9:$H$558,D1417)</f>
        <v>51058.391922715186</v>
      </c>
      <c r="U1417" s="3">
        <f>IF(E1417="小怪",0,IF(INDEX([1]非R能力!$FK$9:$FK$558,C1417)=0,0,10))</f>
        <v>0</v>
      </c>
      <c r="V1417" s="3">
        <f>IF(E1417="小怪",0,IF(INDEX([1]非R能力!$FH$9:$FH$558,C1417)=0,0,5000))</f>
        <v>0</v>
      </c>
      <c r="W1417" s="3">
        <f>HLOOKUP(W$5,[2]人物技能基础!$O$3:$Q$553,$C1417+1,0)</f>
        <v>3.637142857142857</v>
      </c>
      <c r="X1417" s="3">
        <f>HLOOKUP(X$5,[2]人物技能基础!$O$3:$Q$553,$C1417+1,0)</f>
        <v>2.0186428571428574</v>
      </c>
      <c r="Y1417" s="3">
        <f>HLOOKUP(Y$5,[2]人物技能基础!$O$3:$Q$553,$C1417+1,0)</f>
        <v>99.964285714285708</v>
      </c>
      <c r="Z1417" s="3">
        <f t="shared" si="133"/>
        <v>1381111</v>
      </c>
      <c r="AA1417" s="3">
        <f t="shared" si="134"/>
        <v>26951</v>
      </c>
      <c r="AB1417" s="3">
        <f t="shared" si="135"/>
        <v>0</v>
      </c>
      <c r="AC1417" s="3">
        <f t="shared" si="136"/>
        <v>54730</v>
      </c>
      <c r="AD1417" s="3">
        <f t="shared" si="137"/>
        <v>41611</v>
      </c>
    </row>
    <row r="1418" spans="1:30" x14ac:dyDescent="0.15">
      <c r="A1418" s="3">
        <v>1413</v>
      </c>
      <c r="B1418" s="3" t="str">
        <f t="shared" si="132"/>
        <v>关卡1413小怪</v>
      </c>
      <c r="C1418" s="3">
        <f>INDEX([3]关卡!$J$19:$J$2018,A1418)</f>
        <v>477</v>
      </c>
      <c r="D1418" s="3">
        <f>INDEX([3]关卡!$N$19:$N$2018,A1418)</f>
        <v>477</v>
      </c>
      <c r="E1418" s="3" t="s">
        <v>24</v>
      </c>
      <c r="F1418" s="3" t="s">
        <v>26</v>
      </c>
      <c r="G1418" s="3">
        <v>3</v>
      </c>
      <c r="H1418" s="3">
        <v>0</v>
      </c>
      <c r="I1418" s="3">
        <v>0</v>
      </c>
      <c r="J1418" s="4">
        <v>1</v>
      </c>
      <c r="K1418" s="4">
        <v>1</v>
      </c>
      <c r="L1418" s="4">
        <v>2</v>
      </c>
      <c r="M1418" s="3">
        <v>15</v>
      </c>
      <c r="N1418" s="3">
        <v>2</v>
      </c>
      <c r="O1418" s="3">
        <f>HLOOKUP(O$5,[1]非R能力!$B$8:$F$558,$C1418+1,0)</f>
        <v>1828639.3672769868</v>
      </c>
      <c r="P1418" s="3">
        <f>HLOOKUP(P$5,[1]非R能力!$B$8:$F$558,$C1418+1,0)</f>
        <v>259731.33843799317</v>
      </c>
      <c r="Q1418" s="3">
        <f>HLOOKUP(Q$5,[1]非R能力!$B$8:$F$558,$C1418+1,0)</f>
        <v>134756.89148269524</v>
      </c>
      <c r="R1418" s="3">
        <f>HLOOKUP(R$5,[1]非R能力!$B$8:$F$558,$C1418+1,0)</f>
        <v>41611.495154028846</v>
      </c>
      <c r="S1418" s="3">
        <f>HLOOKUP(S$5,[1]非R能力!$B$8:$F$558,$C1418+1,0)</f>
        <v>54730.755443526716</v>
      </c>
      <c r="T1418" s="3">
        <f>INDEX([1]非R能力!$H$9:$H$558,D1418)</f>
        <v>51058.391922715186</v>
      </c>
      <c r="U1418" s="3">
        <f>IF(E1418="小怪",0,IF(INDEX([1]非R能力!$FK$9:$FK$558,C1418)=0,0,10))</f>
        <v>0</v>
      </c>
      <c r="V1418" s="3">
        <f>IF(E1418="小怪",0,IF(INDEX([1]非R能力!$FH$9:$FH$558,C1418)=0,0,5000))</f>
        <v>0</v>
      </c>
      <c r="W1418" s="3">
        <f>HLOOKUP(W$5,[2]人物技能基础!$O$3:$Q$553,$C1418+1,0)</f>
        <v>3.637142857142857</v>
      </c>
      <c r="X1418" s="3">
        <f>HLOOKUP(X$5,[2]人物技能基础!$O$3:$Q$553,$C1418+1,0)</f>
        <v>2.0186428571428574</v>
      </c>
      <c r="Y1418" s="3">
        <f>HLOOKUP(Y$5,[2]人物技能基础!$O$3:$Q$553,$C1418+1,0)</f>
        <v>99.964285714285708</v>
      </c>
      <c r="Z1418" s="3">
        <f t="shared" si="133"/>
        <v>1381111</v>
      </c>
      <c r="AA1418" s="3">
        <f t="shared" si="134"/>
        <v>26951</v>
      </c>
      <c r="AB1418" s="3">
        <f t="shared" si="135"/>
        <v>0</v>
      </c>
      <c r="AC1418" s="3">
        <f t="shared" si="136"/>
        <v>54730</v>
      </c>
      <c r="AD1418" s="3">
        <f t="shared" si="137"/>
        <v>41611</v>
      </c>
    </row>
    <row r="1419" spans="1:30" x14ac:dyDescent="0.15">
      <c r="A1419" s="3">
        <v>1414</v>
      </c>
      <c r="B1419" s="3" t="str">
        <f t="shared" si="132"/>
        <v>关卡1414小怪</v>
      </c>
      <c r="C1419" s="3">
        <f>INDEX([3]关卡!$J$19:$J$2018,A1419)</f>
        <v>477</v>
      </c>
      <c r="D1419" s="3">
        <f>INDEX([3]关卡!$N$19:$N$2018,A1419)</f>
        <v>477</v>
      </c>
      <c r="E1419" s="3" t="s">
        <v>24</v>
      </c>
      <c r="F1419" s="3" t="s">
        <v>26</v>
      </c>
      <c r="G1419" s="3">
        <v>3</v>
      </c>
      <c r="H1419" s="3">
        <v>0</v>
      </c>
      <c r="I1419" s="3">
        <v>0</v>
      </c>
      <c r="J1419" s="4">
        <v>1</v>
      </c>
      <c r="K1419" s="4">
        <v>1</v>
      </c>
      <c r="L1419" s="4">
        <v>2</v>
      </c>
      <c r="M1419" s="3">
        <v>15</v>
      </c>
      <c r="N1419" s="3">
        <v>2</v>
      </c>
      <c r="O1419" s="3">
        <f>HLOOKUP(O$5,[1]非R能力!$B$8:$F$558,$C1419+1,0)</f>
        <v>1828639.3672769868</v>
      </c>
      <c r="P1419" s="3">
        <f>HLOOKUP(P$5,[1]非R能力!$B$8:$F$558,$C1419+1,0)</f>
        <v>259731.33843799317</v>
      </c>
      <c r="Q1419" s="3">
        <f>HLOOKUP(Q$5,[1]非R能力!$B$8:$F$558,$C1419+1,0)</f>
        <v>134756.89148269524</v>
      </c>
      <c r="R1419" s="3">
        <f>HLOOKUP(R$5,[1]非R能力!$B$8:$F$558,$C1419+1,0)</f>
        <v>41611.495154028846</v>
      </c>
      <c r="S1419" s="3">
        <f>HLOOKUP(S$5,[1]非R能力!$B$8:$F$558,$C1419+1,0)</f>
        <v>54730.755443526716</v>
      </c>
      <c r="T1419" s="3">
        <f>INDEX([1]非R能力!$H$9:$H$558,D1419)</f>
        <v>51058.391922715186</v>
      </c>
      <c r="U1419" s="3">
        <f>IF(E1419="小怪",0,IF(INDEX([1]非R能力!$FK$9:$FK$558,C1419)=0,0,10))</f>
        <v>0</v>
      </c>
      <c r="V1419" s="3">
        <f>IF(E1419="小怪",0,IF(INDEX([1]非R能力!$FH$9:$FH$558,C1419)=0,0,5000))</f>
        <v>0</v>
      </c>
      <c r="W1419" s="3">
        <f>HLOOKUP(W$5,[2]人物技能基础!$O$3:$Q$553,$C1419+1,0)</f>
        <v>3.637142857142857</v>
      </c>
      <c r="X1419" s="3">
        <f>HLOOKUP(X$5,[2]人物技能基础!$O$3:$Q$553,$C1419+1,0)</f>
        <v>2.0186428571428574</v>
      </c>
      <c r="Y1419" s="3">
        <f>HLOOKUP(Y$5,[2]人物技能基础!$O$3:$Q$553,$C1419+1,0)</f>
        <v>99.964285714285708</v>
      </c>
      <c r="Z1419" s="3">
        <f t="shared" si="133"/>
        <v>1381111</v>
      </c>
      <c r="AA1419" s="3">
        <f t="shared" si="134"/>
        <v>26951</v>
      </c>
      <c r="AB1419" s="3">
        <f t="shared" si="135"/>
        <v>0</v>
      </c>
      <c r="AC1419" s="3">
        <f t="shared" si="136"/>
        <v>54730</v>
      </c>
      <c r="AD1419" s="3">
        <f t="shared" si="137"/>
        <v>41611</v>
      </c>
    </row>
    <row r="1420" spans="1:30" x14ac:dyDescent="0.15">
      <c r="A1420" s="3">
        <v>1415</v>
      </c>
      <c r="B1420" s="3" t="str">
        <f t="shared" si="132"/>
        <v>关卡1415小怪</v>
      </c>
      <c r="C1420" s="3">
        <f>INDEX([3]关卡!$J$19:$J$2018,A1420)</f>
        <v>477</v>
      </c>
      <c r="D1420" s="3">
        <f>INDEX([3]关卡!$N$19:$N$2018,A1420)</f>
        <v>477</v>
      </c>
      <c r="E1420" s="3" t="s">
        <v>24</v>
      </c>
      <c r="F1420" s="3" t="s">
        <v>26</v>
      </c>
      <c r="G1420" s="3">
        <v>3</v>
      </c>
      <c r="H1420" s="3">
        <v>0</v>
      </c>
      <c r="I1420" s="3">
        <v>0</v>
      </c>
      <c r="J1420" s="4">
        <v>1</v>
      </c>
      <c r="K1420" s="4">
        <v>1</v>
      </c>
      <c r="L1420" s="4">
        <v>2</v>
      </c>
      <c r="M1420" s="3">
        <v>15</v>
      </c>
      <c r="N1420" s="3">
        <v>2</v>
      </c>
      <c r="O1420" s="3">
        <f>HLOOKUP(O$5,[1]非R能力!$B$8:$F$558,$C1420+1,0)</f>
        <v>1828639.3672769868</v>
      </c>
      <c r="P1420" s="3">
        <f>HLOOKUP(P$5,[1]非R能力!$B$8:$F$558,$C1420+1,0)</f>
        <v>259731.33843799317</v>
      </c>
      <c r="Q1420" s="3">
        <f>HLOOKUP(Q$5,[1]非R能力!$B$8:$F$558,$C1420+1,0)</f>
        <v>134756.89148269524</v>
      </c>
      <c r="R1420" s="3">
        <f>HLOOKUP(R$5,[1]非R能力!$B$8:$F$558,$C1420+1,0)</f>
        <v>41611.495154028846</v>
      </c>
      <c r="S1420" s="3">
        <f>HLOOKUP(S$5,[1]非R能力!$B$8:$F$558,$C1420+1,0)</f>
        <v>54730.755443526716</v>
      </c>
      <c r="T1420" s="3">
        <f>INDEX([1]非R能力!$H$9:$H$558,D1420)</f>
        <v>51058.391922715186</v>
      </c>
      <c r="U1420" s="3">
        <f>IF(E1420="小怪",0,IF(INDEX([1]非R能力!$FK$9:$FK$558,C1420)=0,0,10))</f>
        <v>0</v>
      </c>
      <c r="V1420" s="3">
        <f>IF(E1420="小怪",0,IF(INDEX([1]非R能力!$FH$9:$FH$558,C1420)=0,0,5000))</f>
        <v>0</v>
      </c>
      <c r="W1420" s="3">
        <f>HLOOKUP(W$5,[2]人物技能基础!$O$3:$Q$553,$C1420+1,0)</f>
        <v>3.637142857142857</v>
      </c>
      <c r="X1420" s="3">
        <f>HLOOKUP(X$5,[2]人物技能基础!$O$3:$Q$553,$C1420+1,0)</f>
        <v>2.0186428571428574</v>
      </c>
      <c r="Y1420" s="3">
        <f>HLOOKUP(Y$5,[2]人物技能基础!$O$3:$Q$553,$C1420+1,0)</f>
        <v>99.964285714285708</v>
      </c>
      <c r="Z1420" s="3">
        <f t="shared" si="133"/>
        <v>1381111</v>
      </c>
      <c r="AA1420" s="3">
        <f t="shared" si="134"/>
        <v>26951</v>
      </c>
      <c r="AB1420" s="3">
        <f t="shared" si="135"/>
        <v>0</v>
      </c>
      <c r="AC1420" s="3">
        <f t="shared" si="136"/>
        <v>54730</v>
      </c>
      <c r="AD1420" s="3">
        <f t="shared" si="137"/>
        <v>41611</v>
      </c>
    </row>
    <row r="1421" spans="1:30" x14ac:dyDescent="0.15">
      <c r="A1421" s="3">
        <v>1416</v>
      </c>
      <c r="B1421" s="3" t="str">
        <f t="shared" si="132"/>
        <v>关卡1416小怪</v>
      </c>
      <c r="C1421" s="3">
        <f>INDEX([3]关卡!$J$19:$J$2018,A1421)</f>
        <v>478</v>
      </c>
      <c r="D1421" s="3">
        <f>INDEX([3]关卡!$N$19:$N$2018,A1421)</f>
        <v>478</v>
      </c>
      <c r="E1421" s="3" t="s">
        <v>24</v>
      </c>
      <c r="F1421" s="3" t="s">
        <v>26</v>
      </c>
      <c r="G1421" s="3">
        <v>3</v>
      </c>
      <c r="H1421" s="3">
        <v>0</v>
      </c>
      <c r="I1421" s="3">
        <v>0</v>
      </c>
      <c r="J1421" s="4">
        <v>1</v>
      </c>
      <c r="K1421" s="4">
        <v>1</v>
      </c>
      <c r="L1421" s="4">
        <v>2</v>
      </c>
      <c r="M1421" s="3">
        <v>15</v>
      </c>
      <c r="N1421" s="3">
        <v>2</v>
      </c>
      <c r="O1421" s="3">
        <f>HLOOKUP(O$5,[1]非R能力!$B$8:$F$558,$C1421+1,0)</f>
        <v>1843382.283068948</v>
      </c>
      <c r="P1421" s="3">
        <f>HLOOKUP(P$5,[1]非R能力!$B$8:$F$558,$C1421+1,0)</f>
        <v>261801.26184402505</v>
      </c>
      <c r="Q1421" s="3">
        <f>HLOOKUP(Q$5,[1]非R能力!$B$8:$F$558,$C1421+1,0)</f>
        <v>135725.28039172417</v>
      </c>
      <c r="R1421" s="3">
        <f>HLOOKUP(R$5,[1]非R能力!$B$8:$F$558,$C1421+1,0)</f>
        <v>41919.206969310733</v>
      </c>
      <c r="S1421" s="3">
        <f>HLOOKUP(S$5,[1]非R能力!$B$8:$F$558,$C1421+1,0)</f>
        <v>55108.357253558148</v>
      </c>
      <c r="T1421" s="3">
        <f>INDEX([1]非R能力!$H$9:$H$558,D1421)</f>
        <v>51332.124557663956</v>
      </c>
      <c r="U1421" s="3">
        <f>IF(E1421="小怪",0,IF(INDEX([1]非R能力!$FK$9:$FK$558,C1421)=0,0,10))</f>
        <v>0</v>
      </c>
      <c r="V1421" s="3">
        <f>IF(E1421="小怪",0,IF(INDEX([1]非R能力!$FH$9:$FH$558,C1421)=0,0,5000))</f>
        <v>0</v>
      </c>
      <c r="W1421" s="3">
        <f>HLOOKUP(W$5,[2]人物技能基础!$O$3:$Q$553,$C1421+1,0)</f>
        <v>3.637142857142857</v>
      </c>
      <c r="X1421" s="3">
        <f>HLOOKUP(X$5,[2]人物技能基础!$O$3:$Q$553,$C1421+1,0)</f>
        <v>2.0186428571428574</v>
      </c>
      <c r="Y1421" s="3">
        <f>HLOOKUP(Y$5,[2]人物技能基础!$O$3:$Q$553,$C1421+1,0)</f>
        <v>99.964285714285708</v>
      </c>
      <c r="Z1421" s="3">
        <f t="shared" si="133"/>
        <v>1391796</v>
      </c>
      <c r="AA1421" s="3">
        <f t="shared" si="134"/>
        <v>27145</v>
      </c>
      <c r="AB1421" s="3">
        <f t="shared" si="135"/>
        <v>0</v>
      </c>
      <c r="AC1421" s="3">
        <f t="shared" si="136"/>
        <v>55108</v>
      </c>
      <c r="AD1421" s="3">
        <f t="shared" si="137"/>
        <v>41919</v>
      </c>
    </row>
    <row r="1422" spans="1:30" x14ac:dyDescent="0.15">
      <c r="A1422" s="3">
        <v>1417</v>
      </c>
      <c r="B1422" s="3" t="str">
        <f t="shared" si="132"/>
        <v>关卡1417小怪</v>
      </c>
      <c r="C1422" s="3">
        <f>INDEX([3]关卡!$J$19:$J$2018,A1422)</f>
        <v>478</v>
      </c>
      <c r="D1422" s="3">
        <f>INDEX([3]关卡!$N$19:$N$2018,A1422)</f>
        <v>478</v>
      </c>
      <c r="E1422" s="3" t="s">
        <v>24</v>
      </c>
      <c r="F1422" s="3" t="s">
        <v>26</v>
      </c>
      <c r="G1422" s="3">
        <v>3</v>
      </c>
      <c r="H1422" s="3">
        <v>0</v>
      </c>
      <c r="I1422" s="3">
        <v>0</v>
      </c>
      <c r="J1422" s="4">
        <v>1</v>
      </c>
      <c r="K1422" s="4">
        <v>1</v>
      </c>
      <c r="L1422" s="4">
        <v>2</v>
      </c>
      <c r="M1422" s="3">
        <v>15</v>
      </c>
      <c r="N1422" s="3">
        <v>2</v>
      </c>
      <c r="O1422" s="3">
        <f>HLOOKUP(O$5,[1]非R能力!$B$8:$F$558,$C1422+1,0)</f>
        <v>1843382.283068948</v>
      </c>
      <c r="P1422" s="3">
        <f>HLOOKUP(P$5,[1]非R能力!$B$8:$F$558,$C1422+1,0)</f>
        <v>261801.26184402505</v>
      </c>
      <c r="Q1422" s="3">
        <f>HLOOKUP(Q$5,[1]非R能力!$B$8:$F$558,$C1422+1,0)</f>
        <v>135725.28039172417</v>
      </c>
      <c r="R1422" s="3">
        <f>HLOOKUP(R$5,[1]非R能力!$B$8:$F$558,$C1422+1,0)</f>
        <v>41919.206969310733</v>
      </c>
      <c r="S1422" s="3">
        <f>HLOOKUP(S$5,[1]非R能力!$B$8:$F$558,$C1422+1,0)</f>
        <v>55108.357253558148</v>
      </c>
      <c r="T1422" s="3">
        <f>INDEX([1]非R能力!$H$9:$H$558,D1422)</f>
        <v>51332.124557663956</v>
      </c>
      <c r="U1422" s="3">
        <f>IF(E1422="小怪",0,IF(INDEX([1]非R能力!$FK$9:$FK$558,C1422)=0,0,10))</f>
        <v>0</v>
      </c>
      <c r="V1422" s="3">
        <f>IF(E1422="小怪",0,IF(INDEX([1]非R能力!$FH$9:$FH$558,C1422)=0,0,5000))</f>
        <v>0</v>
      </c>
      <c r="W1422" s="3">
        <f>HLOOKUP(W$5,[2]人物技能基础!$O$3:$Q$553,$C1422+1,0)</f>
        <v>3.637142857142857</v>
      </c>
      <c r="X1422" s="3">
        <f>HLOOKUP(X$5,[2]人物技能基础!$O$3:$Q$553,$C1422+1,0)</f>
        <v>2.0186428571428574</v>
      </c>
      <c r="Y1422" s="3">
        <f>HLOOKUP(Y$5,[2]人物技能基础!$O$3:$Q$553,$C1422+1,0)</f>
        <v>99.964285714285708</v>
      </c>
      <c r="Z1422" s="3">
        <f t="shared" si="133"/>
        <v>1391796</v>
      </c>
      <c r="AA1422" s="3">
        <f t="shared" si="134"/>
        <v>27145</v>
      </c>
      <c r="AB1422" s="3">
        <f t="shared" si="135"/>
        <v>0</v>
      </c>
      <c r="AC1422" s="3">
        <f t="shared" si="136"/>
        <v>55108</v>
      </c>
      <c r="AD1422" s="3">
        <f t="shared" si="137"/>
        <v>41919</v>
      </c>
    </row>
    <row r="1423" spans="1:30" x14ac:dyDescent="0.15">
      <c r="A1423" s="3">
        <v>1418</v>
      </c>
      <c r="B1423" s="3" t="str">
        <f t="shared" si="132"/>
        <v>关卡1418小怪</v>
      </c>
      <c r="C1423" s="3">
        <f>INDEX([3]关卡!$J$19:$J$2018,A1423)</f>
        <v>478</v>
      </c>
      <c r="D1423" s="3">
        <f>INDEX([3]关卡!$N$19:$N$2018,A1423)</f>
        <v>478</v>
      </c>
      <c r="E1423" s="3" t="s">
        <v>24</v>
      </c>
      <c r="F1423" s="3" t="s">
        <v>26</v>
      </c>
      <c r="G1423" s="3">
        <v>3</v>
      </c>
      <c r="H1423" s="3">
        <v>0</v>
      </c>
      <c r="I1423" s="3">
        <v>0</v>
      </c>
      <c r="J1423" s="4">
        <v>1</v>
      </c>
      <c r="K1423" s="4">
        <v>1</v>
      </c>
      <c r="L1423" s="4">
        <v>2</v>
      </c>
      <c r="M1423" s="3">
        <v>15</v>
      </c>
      <c r="N1423" s="3">
        <v>2</v>
      </c>
      <c r="O1423" s="3">
        <f>HLOOKUP(O$5,[1]非R能力!$B$8:$F$558,$C1423+1,0)</f>
        <v>1843382.283068948</v>
      </c>
      <c r="P1423" s="3">
        <f>HLOOKUP(P$5,[1]非R能力!$B$8:$F$558,$C1423+1,0)</f>
        <v>261801.26184402505</v>
      </c>
      <c r="Q1423" s="3">
        <f>HLOOKUP(Q$5,[1]非R能力!$B$8:$F$558,$C1423+1,0)</f>
        <v>135725.28039172417</v>
      </c>
      <c r="R1423" s="3">
        <f>HLOOKUP(R$5,[1]非R能力!$B$8:$F$558,$C1423+1,0)</f>
        <v>41919.206969310733</v>
      </c>
      <c r="S1423" s="3">
        <f>HLOOKUP(S$5,[1]非R能力!$B$8:$F$558,$C1423+1,0)</f>
        <v>55108.357253558148</v>
      </c>
      <c r="T1423" s="3">
        <f>INDEX([1]非R能力!$H$9:$H$558,D1423)</f>
        <v>51332.124557663956</v>
      </c>
      <c r="U1423" s="3">
        <f>IF(E1423="小怪",0,IF(INDEX([1]非R能力!$FK$9:$FK$558,C1423)=0,0,10))</f>
        <v>0</v>
      </c>
      <c r="V1423" s="3">
        <f>IF(E1423="小怪",0,IF(INDEX([1]非R能力!$FH$9:$FH$558,C1423)=0,0,5000))</f>
        <v>0</v>
      </c>
      <c r="W1423" s="3">
        <f>HLOOKUP(W$5,[2]人物技能基础!$O$3:$Q$553,$C1423+1,0)</f>
        <v>3.637142857142857</v>
      </c>
      <c r="X1423" s="3">
        <f>HLOOKUP(X$5,[2]人物技能基础!$O$3:$Q$553,$C1423+1,0)</f>
        <v>2.0186428571428574</v>
      </c>
      <c r="Y1423" s="3">
        <f>HLOOKUP(Y$5,[2]人物技能基础!$O$3:$Q$553,$C1423+1,0)</f>
        <v>99.964285714285708</v>
      </c>
      <c r="Z1423" s="3">
        <f t="shared" si="133"/>
        <v>1391796</v>
      </c>
      <c r="AA1423" s="3">
        <f t="shared" si="134"/>
        <v>27145</v>
      </c>
      <c r="AB1423" s="3">
        <f t="shared" si="135"/>
        <v>0</v>
      </c>
      <c r="AC1423" s="3">
        <f t="shared" si="136"/>
        <v>55108</v>
      </c>
      <c r="AD1423" s="3">
        <f t="shared" si="137"/>
        <v>41919</v>
      </c>
    </row>
    <row r="1424" spans="1:30" x14ac:dyDescent="0.15">
      <c r="A1424" s="3">
        <v>1419</v>
      </c>
      <c r="B1424" s="3" t="str">
        <f t="shared" si="132"/>
        <v>关卡1419小怪</v>
      </c>
      <c r="C1424" s="3">
        <f>INDEX([3]关卡!$J$19:$J$2018,A1424)</f>
        <v>478</v>
      </c>
      <c r="D1424" s="3">
        <f>INDEX([3]关卡!$N$19:$N$2018,A1424)</f>
        <v>478</v>
      </c>
      <c r="E1424" s="3" t="s">
        <v>24</v>
      </c>
      <c r="F1424" s="3" t="s">
        <v>26</v>
      </c>
      <c r="G1424" s="3">
        <v>3</v>
      </c>
      <c r="H1424" s="3">
        <v>0</v>
      </c>
      <c r="I1424" s="3">
        <v>0</v>
      </c>
      <c r="J1424" s="4">
        <v>1</v>
      </c>
      <c r="K1424" s="4">
        <v>1</v>
      </c>
      <c r="L1424" s="4">
        <v>2</v>
      </c>
      <c r="M1424" s="3">
        <v>15</v>
      </c>
      <c r="N1424" s="3">
        <v>2</v>
      </c>
      <c r="O1424" s="3">
        <f>HLOOKUP(O$5,[1]非R能力!$B$8:$F$558,$C1424+1,0)</f>
        <v>1843382.283068948</v>
      </c>
      <c r="P1424" s="3">
        <f>HLOOKUP(P$5,[1]非R能力!$B$8:$F$558,$C1424+1,0)</f>
        <v>261801.26184402505</v>
      </c>
      <c r="Q1424" s="3">
        <f>HLOOKUP(Q$5,[1]非R能力!$B$8:$F$558,$C1424+1,0)</f>
        <v>135725.28039172417</v>
      </c>
      <c r="R1424" s="3">
        <f>HLOOKUP(R$5,[1]非R能力!$B$8:$F$558,$C1424+1,0)</f>
        <v>41919.206969310733</v>
      </c>
      <c r="S1424" s="3">
        <f>HLOOKUP(S$5,[1]非R能力!$B$8:$F$558,$C1424+1,0)</f>
        <v>55108.357253558148</v>
      </c>
      <c r="T1424" s="3">
        <f>INDEX([1]非R能力!$H$9:$H$558,D1424)</f>
        <v>51332.124557663956</v>
      </c>
      <c r="U1424" s="3">
        <f>IF(E1424="小怪",0,IF(INDEX([1]非R能力!$FK$9:$FK$558,C1424)=0,0,10))</f>
        <v>0</v>
      </c>
      <c r="V1424" s="3">
        <f>IF(E1424="小怪",0,IF(INDEX([1]非R能力!$FH$9:$FH$558,C1424)=0,0,5000))</f>
        <v>0</v>
      </c>
      <c r="W1424" s="3">
        <f>HLOOKUP(W$5,[2]人物技能基础!$O$3:$Q$553,$C1424+1,0)</f>
        <v>3.637142857142857</v>
      </c>
      <c r="X1424" s="3">
        <f>HLOOKUP(X$5,[2]人物技能基础!$O$3:$Q$553,$C1424+1,0)</f>
        <v>2.0186428571428574</v>
      </c>
      <c r="Y1424" s="3">
        <f>HLOOKUP(Y$5,[2]人物技能基础!$O$3:$Q$553,$C1424+1,0)</f>
        <v>99.964285714285708</v>
      </c>
      <c r="Z1424" s="3">
        <f t="shared" si="133"/>
        <v>1391796</v>
      </c>
      <c r="AA1424" s="3">
        <f t="shared" si="134"/>
        <v>27145</v>
      </c>
      <c r="AB1424" s="3">
        <f t="shared" si="135"/>
        <v>0</v>
      </c>
      <c r="AC1424" s="3">
        <f t="shared" si="136"/>
        <v>55108</v>
      </c>
      <c r="AD1424" s="3">
        <f t="shared" si="137"/>
        <v>41919</v>
      </c>
    </row>
    <row r="1425" spans="1:30" x14ac:dyDescent="0.15">
      <c r="A1425" s="3">
        <v>1420</v>
      </c>
      <c r="B1425" s="3" t="str">
        <f t="shared" si="132"/>
        <v>关卡1420小怪</v>
      </c>
      <c r="C1425" s="3">
        <f>INDEX([3]关卡!$J$19:$J$2018,A1425)</f>
        <v>478</v>
      </c>
      <c r="D1425" s="3">
        <f>INDEX([3]关卡!$N$19:$N$2018,A1425)</f>
        <v>478</v>
      </c>
      <c r="E1425" s="3" t="s">
        <v>24</v>
      </c>
      <c r="F1425" s="3" t="s">
        <v>26</v>
      </c>
      <c r="G1425" s="3">
        <v>3</v>
      </c>
      <c r="H1425" s="3">
        <v>0</v>
      </c>
      <c r="I1425" s="3">
        <v>0</v>
      </c>
      <c r="J1425" s="4">
        <v>1</v>
      </c>
      <c r="K1425" s="4">
        <v>1</v>
      </c>
      <c r="L1425" s="4">
        <v>2</v>
      </c>
      <c r="M1425" s="3">
        <v>15</v>
      </c>
      <c r="N1425" s="3">
        <v>2</v>
      </c>
      <c r="O1425" s="3">
        <f>HLOOKUP(O$5,[1]非R能力!$B$8:$F$558,$C1425+1,0)</f>
        <v>1843382.283068948</v>
      </c>
      <c r="P1425" s="3">
        <f>HLOOKUP(P$5,[1]非R能力!$B$8:$F$558,$C1425+1,0)</f>
        <v>261801.26184402505</v>
      </c>
      <c r="Q1425" s="3">
        <f>HLOOKUP(Q$5,[1]非R能力!$B$8:$F$558,$C1425+1,0)</f>
        <v>135725.28039172417</v>
      </c>
      <c r="R1425" s="3">
        <f>HLOOKUP(R$5,[1]非R能力!$B$8:$F$558,$C1425+1,0)</f>
        <v>41919.206969310733</v>
      </c>
      <c r="S1425" s="3">
        <f>HLOOKUP(S$5,[1]非R能力!$B$8:$F$558,$C1425+1,0)</f>
        <v>55108.357253558148</v>
      </c>
      <c r="T1425" s="3">
        <f>INDEX([1]非R能力!$H$9:$H$558,D1425)</f>
        <v>51332.124557663956</v>
      </c>
      <c r="U1425" s="3">
        <f>IF(E1425="小怪",0,IF(INDEX([1]非R能力!$FK$9:$FK$558,C1425)=0,0,10))</f>
        <v>0</v>
      </c>
      <c r="V1425" s="3">
        <f>IF(E1425="小怪",0,IF(INDEX([1]非R能力!$FH$9:$FH$558,C1425)=0,0,5000))</f>
        <v>0</v>
      </c>
      <c r="W1425" s="3">
        <f>HLOOKUP(W$5,[2]人物技能基础!$O$3:$Q$553,$C1425+1,0)</f>
        <v>3.637142857142857</v>
      </c>
      <c r="X1425" s="3">
        <f>HLOOKUP(X$5,[2]人物技能基础!$O$3:$Q$553,$C1425+1,0)</f>
        <v>2.0186428571428574</v>
      </c>
      <c r="Y1425" s="3">
        <f>HLOOKUP(Y$5,[2]人物技能基础!$O$3:$Q$553,$C1425+1,0)</f>
        <v>99.964285714285708</v>
      </c>
      <c r="Z1425" s="3">
        <f t="shared" si="133"/>
        <v>1391796</v>
      </c>
      <c r="AA1425" s="3">
        <f t="shared" si="134"/>
        <v>27145</v>
      </c>
      <c r="AB1425" s="3">
        <f t="shared" si="135"/>
        <v>0</v>
      </c>
      <c r="AC1425" s="3">
        <f t="shared" si="136"/>
        <v>55108</v>
      </c>
      <c r="AD1425" s="3">
        <f t="shared" si="137"/>
        <v>41919</v>
      </c>
    </row>
    <row r="1426" spans="1:30" x14ac:dyDescent="0.15">
      <c r="A1426" s="3">
        <v>1421</v>
      </c>
      <c r="B1426" s="3" t="str">
        <f t="shared" si="132"/>
        <v>关卡1421小怪</v>
      </c>
      <c r="C1426" s="3">
        <f>INDEX([3]关卡!$J$19:$J$2018,A1426)</f>
        <v>479</v>
      </c>
      <c r="D1426" s="3">
        <f>INDEX([3]关卡!$N$19:$N$2018,A1426)</f>
        <v>479</v>
      </c>
      <c r="E1426" s="3" t="s">
        <v>24</v>
      </c>
      <c r="F1426" s="3" t="s">
        <v>26</v>
      </c>
      <c r="G1426" s="3">
        <v>3</v>
      </c>
      <c r="H1426" s="3">
        <v>0</v>
      </c>
      <c r="I1426" s="3">
        <v>0</v>
      </c>
      <c r="J1426" s="4">
        <v>1</v>
      </c>
      <c r="K1426" s="4">
        <v>1</v>
      </c>
      <c r="L1426" s="4">
        <v>2</v>
      </c>
      <c r="M1426" s="3">
        <v>15</v>
      </c>
      <c r="N1426" s="3">
        <v>2</v>
      </c>
      <c r="O1426" s="3">
        <f>HLOOKUP(O$5,[1]非R能力!$B$8:$F$558,$C1426+1,0)</f>
        <v>1856255.5058468983</v>
      </c>
      <c r="P1426" s="3">
        <f>HLOOKUP(P$5,[1]非R能力!$B$8:$F$558,$C1426+1,0)</f>
        <v>263750.39844033949</v>
      </c>
      <c r="Q1426" s="3">
        <f>HLOOKUP(Q$5,[1]非R能力!$B$8:$F$558,$C1426+1,0)</f>
        <v>136698.34627988981</v>
      </c>
      <c r="R1426" s="3">
        <f>HLOOKUP(R$5,[1]非R能力!$B$8:$F$558,$C1426+1,0)</f>
        <v>42214.786306893147</v>
      </c>
      <c r="S1426" s="3">
        <f>HLOOKUP(S$5,[1]非R能力!$B$8:$F$558,$C1426+1,0)</f>
        <v>55498.165984703817</v>
      </c>
      <c r="T1426" s="3">
        <f>INDEX([1]非R能力!$H$9:$H$558,D1426)</f>
        <v>51607.02917466683</v>
      </c>
      <c r="U1426" s="3">
        <f>IF(E1426="小怪",0,IF(INDEX([1]非R能力!$FK$9:$FK$558,C1426)=0,0,10))</f>
        <v>0</v>
      </c>
      <c r="V1426" s="3">
        <f>IF(E1426="小怪",0,IF(INDEX([1]非R能力!$FH$9:$FH$558,C1426)=0,0,5000))</f>
        <v>0</v>
      </c>
      <c r="W1426" s="3">
        <f>HLOOKUP(W$5,[2]人物技能基础!$O$3:$Q$553,$C1426+1,0)</f>
        <v>3.637142857142857</v>
      </c>
      <c r="X1426" s="3">
        <f>HLOOKUP(X$5,[2]人物技能基础!$O$3:$Q$553,$C1426+1,0)</f>
        <v>2.0186428571428574</v>
      </c>
      <c r="Y1426" s="3">
        <f>HLOOKUP(Y$5,[2]人物技能基础!$O$3:$Q$553,$C1426+1,0)</f>
        <v>99.964285714285708</v>
      </c>
      <c r="Z1426" s="3">
        <f t="shared" si="133"/>
        <v>1401899</v>
      </c>
      <c r="AA1426" s="3">
        <f t="shared" si="134"/>
        <v>27339</v>
      </c>
      <c r="AB1426" s="3">
        <f t="shared" si="135"/>
        <v>0</v>
      </c>
      <c r="AC1426" s="3">
        <f t="shared" si="136"/>
        <v>55498</v>
      </c>
      <c r="AD1426" s="3">
        <f t="shared" si="137"/>
        <v>42214</v>
      </c>
    </row>
    <row r="1427" spans="1:30" x14ac:dyDescent="0.15">
      <c r="A1427" s="3">
        <v>1422</v>
      </c>
      <c r="B1427" s="3" t="str">
        <f t="shared" si="132"/>
        <v>关卡1422小怪</v>
      </c>
      <c r="C1427" s="3">
        <f>INDEX([3]关卡!$J$19:$J$2018,A1427)</f>
        <v>479</v>
      </c>
      <c r="D1427" s="3">
        <f>INDEX([3]关卡!$N$19:$N$2018,A1427)</f>
        <v>479</v>
      </c>
      <c r="E1427" s="3" t="s">
        <v>24</v>
      </c>
      <c r="F1427" s="3" t="s">
        <v>26</v>
      </c>
      <c r="G1427" s="3">
        <v>3</v>
      </c>
      <c r="H1427" s="3">
        <v>0</v>
      </c>
      <c r="I1427" s="3">
        <v>0</v>
      </c>
      <c r="J1427" s="4">
        <v>1</v>
      </c>
      <c r="K1427" s="4">
        <v>1</v>
      </c>
      <c r="L1427" s="4">
        <v>2</v>
      </c>
      <c r="M1427" s="3">
        <v>15</v>
      </c>
      <c r="N1427" s="3">
        <v>2</v>
      </c>
      <c r="O1427" s="3">
        <f>HLOOKUP(O$5,[1]非R能力!$B$8:$F$558,$C1427+1,0)</f>
        <v>1856255.5058468983</v>
      </c>
      <c r="P1427" s="3">
        <f>HLOOKUP(P$5,[1]非R能力!$B$8:$F$558,$C1427+1,0)</f>
        <v>263750.39844033949</v>
      </c>
      <c r="Q1427" s="3">
        <f>HLOOKUP(Q$5,[1]非R能力!$B$8:$F$558,$C1427+1,0)</f>
        <v>136698.34627988981</v>
      </c>
      <c r="R1427" s="3">
        <f>HLOOKUP(R$5,[1]非R能力!$B$8:$F$558,$C1427+1,0)</f>
        <v>42214.786306893147</v>
      </c>
      <c r="S1427" s="3">
        <f>HLOOKUP(S$5,[1]非R能力!$B$8:$F$558,$C1427+1,0)</f>
        <v>55498.165984703817</v>
      </c>
      <c r="T1427" s="3">
        <f>INDEX([1]非R能力!$H$9:$H$558,D1427)</f>
        <v>51607.02917466683</v>
      </c>
      <c r="U1427" s="3">
        <f>IF(E1427="小怪",0,IF(INDEX([1]非R能力!$FK$9:$FK$558,C1427)=0,0,10))</f>
        <v>0</v>
      </c>
      <c r="V1427" s="3">
        <f>IF(E1427="小怪",0,IF(INDEX([1]非R能力!$FH$9:$FH$558,C1427)=0,0,5000))</f>
        <v>0</v>
      </c>
      <c r="W1427" s="3">
        <f>HLOOKUP(W$5,[2]人物技能基础!$O$3:$Q$553,$C1427+1,0)</f>
        <v>3.637142857142857</v>
      </c>
      <c r="X1427" s="3">
        <f>HLOOKUP(X$5,[2]人物技能基础!$O$3:$Q$553,$C1427+1,0)</f>
        <v>2.0186428571428574</v>
      </c>
      <c r="Y1427" s="3">
        <f>HLOOKUP(Y$5,[2]人物技能基础!$O$3:$Q$553,$C1427+1,0)</f>
        <v>99.964285714285708</v>
      </c>
      <c r="Z1427" s="3">
        <f t="shared" si="133"/>
        <v>1401899</v>
      </c>
      <c r="AA1427" s="3">
        <f t="shared" si="134"/>
        <v>27339</v>
      </c>
      <c r="AB1427" s="3">
        <f t="shared" si="135"/>
        <v>0</v>
      </c>
      <c r="AC1427" s="3">
        <f t="shared" si="136"/>
        <v>55498</v>
      </c>
      <c r="AD1427" s="3">
        <f t="shared" si="137"/>
        <v>42214</v>
      </c>
    </row>
    <row r="1428" spans="1:30" x14ac:dyDescent="0.15">
      <c r="A1428" s="3">
        <v>1423</v>
      </c>
      <c r="B1428" s="3" t="str">
        <f t="shared" si="132"/>
        <v>关卡1423小怪</v>
      </c>
      <c r="C1428" s="3">
        <f>INDEX([3]关卡!$J$19:$J$2018,A1428)</f>
        <v>479</v>
      </c>
      <c r="D1428" s="3">
        <f>INDEX([3]关卡!$N$19:$N$2018,A1428)</f>
        <v>479</v>
      </c>
      <c r="E1428" s="3" t="s">
        <v>24</v>
      </c>
      <c r="F1428" s="3" t="s">
        <v>26</v>
      </c>
      <c r="G1428" s="3">
        <v>3</v>
      </c>
      <c r="H1428" s="3">
        <v>0</v>
      </c>
      <c r="I1428" s="3">
        <v>0</v>
      </c>
      <c r="J1428" s="4">
        <v>1</v>
      </c>
      <c r="K1428" s="4">
        <v>1</v>
      </c>
      <c r="L1428" s="4">
        <v>2</v>
      </c>
      <c r="M1428" s="3">
        <v>15</v>
      </c>
      <c r="N1428" s="3">
        <v>2</v>
      </c>
      <c r="O1428" s="3">
        <f>HLOOKUP(O$5,[1]非R能力!$B$8:$F$558,$C1428+1,0)</f>
        <v>1856255.5058468983</v>
      </c>
      <c r="P1428" s="3">
        <f>HLOOKUP(P$5,[1]非R能力!$B$8:$F$558,$C1428+1,0)</f>
        <v>263750.39844033949</v>
      </c>
      <c r="Q1428" s="3">
        <f>HLOOKUP(Q$5,[1]非R能力!$B$8:$F$558,$C1428+1,0)</f>
        <v>136698.34627988981</v>
      </c>
      <c r="R1428" s="3">
        <f>HLOOKUP(R$5,[1]非R能力!$B$8:$F$558,$C1428+1,0)</f>
        <v>42214.786306893147</v>
      </c>
      <c r="S1428" s="3">
        <f>HLOOKUP(S$5,[1]非R能力!$B$8:$F$558,$C1428+1,0)</f>
        <v>55498.165984703817</v>
      </c>
      <c r="T1428" s="3">
        <f>INDEX([1]非R能力!$H$9:$H$558,D1428)</f>
        <v>51607.02917466683</v>
      </c>
      <c r="U1428" s="3">
        <f>IF(E1428="小怪",0,IF(INDEX([1]非R能力!$FK$9:$FK$558,C1428)=0,0,10))</f>
        <v>0</v>
      </c>
      <c r="V1428" s="3">
        <f>IF(E1428="小怪",0,IF(INDEX([1]非R能力!$FH$9:$FH$558,C1428)=0,0,5000))</f>
        <v>0</v>
      </c>
      <c r="W1428" s="3">
        <f>HLOOKUP(W$5,[2]人物技能基础!$O$3:$Q$553,$C1428+1,0)</f>
        <v>3.637142857142857</v>
      </c>
      <c r="X1428" s="3">
        <f>HLOOKUP(X$5,[2]人物技能基础!$O$3:$Q$553,$C1428+1,0)</f>
        <v>2.0186428571428574</v>
      </c>
      <c r="Y1428" s="3">
        <f>HLOOKUP(Y$5,[2]人物技能基础!$O$3:$Q$553,$C1428+1,0)</f>
        <v>99.964285714285708</v>
      </c>
      <c r="Z1428" s="3">
        <f t="shared" si="133"/>
        <v>1401899</v>
      </c>
      <c r="AA1428" s="3">
        <f t="shared" si="134"/>
        <v>27339</v>
      </c>
      <c r="AB1428" s="3">
        <f t="shared" si="135"/>
        <v>0</v>
      </c>
      <c r="AC1428" s="3">
        <f t="shared" si="136"/>
        <v>55498</v>
      </c>
      <c r="AD1428" s="3">
        <f t="shared" si="137"/>
        <v>42214</v>
      </c>
    </row>
    <row r="1429" spans="1:30" x14ac:dyDescent="0.15">
      <c r="A1429" s="3">
        <v>1424</v>
      </c>
      <c r="B1429" s="3" t="str">
        <f t="shared" si="132"/>
        <v>关卡1424小怪</v>
      </c>
      <c r="C1429" s="3">
        <f>INDEX([3]关卡!$J$19:$J$2018,A1429)</f>
        <v>479</v>
      </c>
      <c r="D1429" s="3">
        <f>INDEX([3]关卡!$N$19:$N$2018,A1429)</f>
        <v>479</v>
      </c>
      <c r="E1429" s="3" t="s">
        <v>24</v>
      </c>
      <c r="F1429" s="3" t="s">
        <v>26</v>
      </c>
      <c r="G1429" s="3">
        <v>3</v>
      </c>
      <c r="H1429" s="3">
        <v>0</v>
      </c>
      <c r="I1429" s="3">
        <v>0</v>
      </c>
      <c r="J1429" s="4">
        <v>1</v>
      </c>
      <c r="K1429" s="4">
        <v>1</v>
      </c>
      <c r="L1429" s="4">
        <v>2</v>
      </c>
      <c r="M1429" s="3">
        <v>15</v>
      </c>
      <c r="N1429" s="3">
        <v>2</v>
      </c>
      <c r="O1429" s="3">
        <f>HLOOKUP(O$5,[1]非R能力!$B$8:$F$558,$C1429+1,0)</f>
        <v>1856255.5058468983</v>
      </c>
      <c r="P1429" s="3">
        <f>HLOOKUP(P$5,[1]非R能力!$B$8:$F$558,$C1429+1,0)</f>
        <v>263750.39844033949</v>
      </c>
      <c r="Q1429" s="3">
        <f>HLOOKUP(Q$5,[1]非R能力!$B$8:$F$558,$C1429+1,0)</f>
        <v>136698.34627988981</v>
      </c>
      <c r="R1429" s="3">
        <f>HLOOKUP(R$5,[1]非R能力!$B$8:$F$558,$C1429+1,0)</f>
        <v>42214.786306893147</v>
      </c>
      <c r="S1429" s="3">
        <f>HLOOKUP(S$5,[1]非R能力!$B$8:$F$558,$C1429+1,0)</f>
        <v>55498.165984703817</v>
      </c>
      <c r="T1429" s="3">
        <f>INDEX([1]非R能力!$H$9:$H$558,D1429)</f>
        <v>51607.02917466683</v>
      </c>
      <c r="U1429" s="3">
        <f>IF(E1429="小怪",0,IF(INDEX([1]非R能力!$FK$9:$FK$558,C1429)=0,0,10))</f>
        <v>0</v>
      </c>
      <c r="V1429" s="3">
        <f>IF(E1429="小怪",0,IF(INDEX([1]非R能力!$FH$9:$FH$558,C1429)=0,0,5000))</f>
        <v>0</v>
      </c>
      <c r="W1429" s="3">
        <f>HLOOKUP(W$5,[2]人物技能基础!$O$3:$Q$553,$C1429+1,0)</f>
        <v>3.637142857142857</v>
      </c>
      <c r="X1429" s="3">
        <f>HLOOKUP(X$5,[2]人物技能基础!$O$3:$Q$553,$C1429+1,0)</f>
        <v>2.0186428571428574</v>
      </c>
      <c r="Y1429" s="3">
        <f>HLOOKUP(Y$5,[2]人物技能基础!$O$3:$Q$553,$C1429+1,0)</f>
        <v>99.964285714285708</v>
      </c>
      <c r="Z1429" s="3">
        <f t="shared" si="133"/>
        <v>1401899</v>
      </c>
      <c r="AA1429" s="3">
        <f t="shared" si="134"/>
        <v>27339</v>
      </c>
      <c r="AB1429" s="3">
        <f t="shared" si="135"/>
        <v>0</v>
      </c>
      <c r="AC1429" s="3">
        <f t="shared" si="136"/>
        <v>55498</v>
      </c>
      <c r="AD1429" s="3">
        <f t="shared" si="137"/>
        <v>42214</v>
      </c>
    </row>
    <row r="1430" spans="1:30" x14ac:dyDescent="0.15">
      <c r="A1430" s="3">
        <v>1425</v>
      </c>
      <c r="B1430" s="3" t="str">
        <f t="shared" si="132"/>
        <v>关卡1425小怪</v>
      </c>
      <c r="C1430" s="3">
        <f>INDEX([3]关卡!$J$19:$J$2018,A1430)</f>
        <v>480</v>
      </c>
      <c r="D1430" s="3">
        <f>INDEX([3]关卡!$N$19:$N$2018,A1430)</f>
        <v>480</v>
      </c>
      <c r="E1430" s="3" t="s">
        <v>24</v>
      </c>
      <c r="F1430" s="3" t="s">
        <v>26</v>
      </c>
      <c r="G1430" s="3">
        <v>3</v>
      </c>
      <c r="H1430" s="3">
        <v>0</v>
      </c>
      <c r="I1430" s="3">
        <v>0</v>
      </c>
      <c r="J1430" s="4">
        <v>1</v>
      </c>
      <c r="K1430" s="4">
        <v>1</v>
      </c>
      <c r="L1430" s="4">
        <v>2</v>
      </c>
      <c r="M1430" s="3">
        <v>15</v>
      </c>
      <c r="N1430" s="3">
        <v>2</v>
      </c>
      <c r="O1430" s="3">
        <f>HLOOKUP(O$5,[1]非R能力!$B$8:$F$558,$C1430+1,0)</f>
        <v>1868006.4966626544</v>
      </c>
      <c r="P1430" s="3">
        <f>HLOOKUP(P$5,[1]非R能力!$B$8:$F$558,$C1430+1,0)</f>
        <v>265403.76109467511</v>
      </c>
      <c r="Q1430" s="3">
        <f>HLOOKUP(Q$5,[1]非R能力!$B$8:$F$558,$C1430+1,0)</f>
        <v>137397.25806792645</v>
      </c>
      <c r="R1430" s="3">
        <f>HLOOKUP(R$5,[1]非R能力!$B$8:$F$558,$C1430+1,0)</f>
        <v>42445.064178037886</v>
      </c>
      <c r="S1430" s="3">
        <f>HLOOKUP(S$5,[1]非R能力!$B$8:$F$558,$C1430+1,0)</f>
        <v>55779.634397948001</v>
      </c>
      <c r="T1430" s="3">
        <f>INDEX([1]非R能力!$H$9:$H$558,D1430)</f>
        <v>51883.109498640799</v>
      </c>
      <c r="U1430" s="3">
        <f>IF(E1430="小怪",0,IF(INDEX([1]非R能力!$FK$9:$FK$558,C1430)=0,0,10))</f>
        <v>0</v>
      </c>
      <c r="V1430" s="3">
        <f>IF(E1430="小怪",0,IF(INDEX([1]非R能力!$FH$9:$FH$558,C1430)=0,0,5000))</f>
        <v>0</v>
      </c>
      <c r="W1430" s="3">
        <f>HLOOKUP(W$5,[2]人物技能基础!$O$3:$Q$553,$C1430+1,0)</f>
        <v>3.637142857142857</v>
      </c>
      <c r="X1430" s="3">
        <f>HLOOKUP(X$5,[2]人物技能基础!$O$3:$Q$553,$C1430+1,0)</f>
        <v>2.0186428571428574</v>
      </c>
      <c r="Y1430" s="3">
        <f>HLOOKUP(Y$5,[2]人物技能基础!$O$3:$Q$553,$C1430+1,0)</f>
        <v>99.964285714285708</v>
      </c>
      <c r="Z1430" s="3">
        <f t="shared" si="133"/>
        <v>1410572</v>
      </c>
      <c r="AA1430" s="3">
        <f t="shared" si="134"/>
        <v>27479</v>
      </c>
      <c r="AB1430" s="3">
        <f t="shared" si="135"/>
        <v>0</v>
      </c>
      <c r="AC1430" s="3">
        <f t="shared" si="136"/>
        <v>55779</v>
      </c>
      <c r="AD1430" s="3">
        <f t="shared" si="137"/>
        <v>42445</v>
      </c>
    </row>
    <row r="1431" spans="1:30" x14ac:dyDescent="0.15">
      <c r="A1431" s="3">
        <v>1426</v>
      </c>
      <c r="B1431" s="3" t="str">
        <f t="shared" si="132"/>
        <v>关卡1426小怪</v>
      </c>
      <c r="C1431" s="3">
        <f>INDEX([3]关卡!$J$19:$J$2018,A1431)</f>
        <v>480</v>
      </c>
      <c r="D1431" s="3">
        <f>INDEX([3]关卡!$N$19:$N$2018,A1431)</f>
        <v>480</v>
      </c>
      <c r="E1431" s="3" t="s">
        <v>24</v>
      </c>
      <c r="F1431" s="3" t="s">
        <v>26</v>
      </c>
      <c r="G1431" s="3">
        <v>3</v>
      </c>
      <c r="H1431" s="3">
        <v>0</v>
      </c>
      <c r="I1431" s="3">
        <v>0</v>
      </c>
      <c r="J1431" s="4">
        <v>1</v>
      </c>
      <c r="K1431" s="4">
        <v>1</v>
      </c>
      <c r="L1431" s="4">
        <v>2</v>
      </c>
      <c r="M1431" s="3">
        <v>15</v>
      </c>
      <c r="N1431" s="3">
        <v>2</v>
      </c>
      <c r="O1431" s="3">
        <f>HLOOKUP(O$5,[1]非R能力!$B$8:$F$558,$C1431+1,0)</f>
        <v>1868006.4966626544</v>
      </c>
      <c r="P1431" s="3">
        <f>HLOOKUP(P$5,[1]非R能力!$B$8:$F$558,$C1431+1,0)</f>
        <v>265403.76109467511</v>
      </c>
      <c r="Q1431" s="3">
        <f>HLOOKUP(Q$5,[1]非R能力!$B$8:$F$558,$C1431+1,0)</f>
        <v>137397.25806792645</v>
      </c>
      <c r="R1431" s="3">
        <f>HLOOKUP(R$5,[1]非R能力!$B$8:$F$558,$C1431+1,0)</f>
        <v>42445.064178037886</v>
      </c>
      <c r="S1431" s="3">
        <f>HLOOKUP(S$5,[1]非R能力!$B$8:$F$558,$C1431+1,0)</f>
        <v>55779.634397948001</v>
      </c>
      <c r="T1431" s="3">
        <f>INDEX([1]非R能力!$H$9:$H$558,D1431)</f>
        <v>51883.109498640799</v>
      </c>
      <c r="U1431" s="3">
        <f>IF(E1431="小怪",0,IF(INDEX([1]非R能力!$FK$9:$FK$558,C1431)=0,0,10))</f>
        <v>0</v>
      </c>
      <c r="V1431" s="3">
        <f>IF(E1431="小怪",0,IF(INDEX([1]非R能力!$FH$9:$FH$558,C1431)=0,0,5000))</f>
        <v>0</v>
      </c>
      <c r="W1431" s="3">
        <f>HLOOKUP(W$5,[2]人物技能基础!$O$3:$Q$553,$C1431+1,0)</f>
        <v>3.637142857142857</v>
      </c>
      <c r="X1431" s="3">
        <f>HLOOKUP(X$5,[2]人物技能基础!$O$3:$Q$553,$C1431+1,0)</f>
        <v>2.0186428571428574</v>
      </c>
      <c r="Y1431" s="3">
        <f>HLOOKUP(Y$5,[2]人物技能基础!$O$3:$Q$553,$C1431+1,0)</f>
        <v>99.964285714285708</v>
      </c>
      <c r="Z1431" s="3">
        <f t="shared" si="133"/>
        <v>1410572</v>
      </c>
      <c r="AA1431" s="3">
        <f t="shared" si="134"/>
        <v>27479</v>
      </c>
      <c r="AB1431" s="3">
        <f t="shared" si="135"/>
        <v>0</v>
      </c>
      <c r="AC1431" s="3">
        <f t="shared" si="136"/>
        <v>55779</v>
      </c>
      <c r="AD1431" s="3">
        <f t="shared" si="137"/>
        <v>42445</v>
      </c>
    </row>
    <row r="1432" spans="1:30" x14ac:dyDescent="0.15">
      <c r="A1432" s="3">
        <v>1427</v>
      </c>
      <c r="B1432" s="3" t="str">
        <f t="shared" si="132"/>
        <v>关卡1427小怪</v>
      </c>
      <c r="C1432" s="3">
        <f>INDEX([3]关卡!$J$19:$J$2018,A1432)</f>
        <v>480</v>
      </c>
      <c r="D1432" s="3">
        <f>INDEX([3]关卡!$N$19:$N$2018,A1432)</f>
        <v>480</v>
      </c>
      <c r="E1432" s="3" t="s">
        <v>24</v>
      </c>
      <c r="F1432" s="3" t="s">
        <v>26</v>
      </c>
      <c r="G1432" s="3">
        <v>3</v>
      </c>
      <c r="H1432" s="3">
        <v>0</v>
      </c>
      <c r="I1432" s="3">
        <v>0</v>
      </c>
      <c r="J1432" s="4">
        <v>1</v>
      </c>
      <c r="K1432" s="4">
        <v>1</v>
      </c>
      <c r="L1432" s="4">
        <v>2</v>
      </c>
      <c r="M1432" s="3">
        <v>15</v>
      </c>
      <c r="N1432" s="3">
        <v>2</v>
      </c>
      <c r="O1432" s="3">
        <f>HLOOKUP(O$5,[1]非R能力!$B$8:$F$558,$C1432+1,0)</f>
        <v>1868006.4966626544</v>
      </c>
      <c r="P1432" s="3">
        <f>HLOOKUP(P$5,[1]非R能力!$B$8:$F$558,$C1432+1,0)</f>
        <v>265403.76109467511</v>
      </c>
      <c r="Q1432" s="3">
        <f>HLOOKUP(Q$5,[1]非R能力!$B$8:$F$558,$C1432+1,0)</f>
        <v>137397.25806792645</v>
      </c>
      <c r="R1432" s="3">
        <f>HLOOKUP(R$5,[1]非R能力!$B$8:$F$558,$C1432+1,0)</f>
        <v>42445.064178037886</v>
      </c>
      <c r="S1432" s="3">
        <f>HLOOKUP(S$5,[1]非R能力!$B$8:$F$558,$C1432+1,0)</f>
        <v>55779.634397948001</v>
      </c>
      <c r="T1432" s="3">
        <f>INDEX([1]非R能力!$H$9:$H$558,D1432)</f>
        <v>51883.109498640799</v>
      </c>
      <c r="U1432" s="3">
        <f>IF(E1432="小怪",0,IF(INDEX([1]非R能力!$FK$9:$FK$558,C1432)=0,0,10))</f>
        <v>0</v>
      </c>
      <c r="V1432" s="3">
        <f>IF(E1432="小怪",0,IF(INDEX([1]非R能力!$FH$9:$FH$558,C1432)=0,0,5000))</f>
        <v>0</v>
      </c>
      <c r="W1432" s="3">
        <f>HLOOKUP(W$5,[2]人物技能基础!$O$3:$Q$553,$C1432+1,0)</f>
        <v>3.637142857142857</v>
      </c>
      <c r="X1432" s="3">
        <f>HLOOKUP(X$5,[2]人物技能基础!$O$3:$Q$553,$C1432+1,0)</f>
        <v>2.0186428571428574</v>
      </c>
      <c r="Y1432" s="3">
        <f>HLOOKUP(Y$5,[2]人物技能基础!$O$3:$Q$553,$C1432+1,0)</f>
        <v>99.964285714285708</v>
      </c>
      <c r="Z1432" s="3">
        <f t="shared" si="133"/>
        <v>1410572</v>
      </c>
      <c r="AA1432" s="3">
        <f t="shared" si="134"/>
        <v>27479</v>
      </c>
      <c r="AB1432" s="3">
        <f t="shared" si="135"/>
        <v>0</v>
      </c>
      <c r="AC1432" s="3">
        <f t="shared" si="136"/>
        <v>55779</v>
      </c>
      <c r="AD1432" s="3">
        <f t="shared" si="137"/>
        <v>42445</v>
      </c>
    </row>
    <row r="1433" spans="1:30" x14ac:dyDescent="0.15">
      <c r="A1433" s="3">
        <v>1428</v>
      </c>
      <c r="B1433" s="3" t="str">
        <f t="shared" si="132"/>
        <v>关卡1428小怪</v>
      </c>
      <c r="C1433" s="3">
        <f>INDEX([3]关卡!$J$19:$J$2018,A1433)</f>
        <v>480</v>
      </c>
      <c r="D1433" s="3">
        <f>INDEX([3]关卡!$N$19:$N$2018,A1433)</f>
        <v>480</v>
      </c>
      <c r="E1433" s="3" t="s">
        <v>24</v>
      </c>
      <c r="F1433" s="3" t="s">
        <v>26</v>
      </c>
      <c r="G1433" s="3">
        <v>3</v>
      </c>
      <c r="H1433" s="3">
        <v>0</v>
      </c>
      <c r="I1433" s="3">
        <v>0</v>
      </c>
      <c r="J1433" s="4">
        <v>1</v>
      </c>
      <c r="K1433" s="4">
        <v>1</v>
      </c>
      <c r="L1433" s="4">
        <v>2</v>
      </c>
      <c r="M1433" s="3">
        <v>15</v>
      </c>
      <c r="N1433" s="3">
        <v>2</v>
      </c>
      <c r="O1433" s="3">
        <f>HLOOKUP(O$5,[1]非R能力!$B$8:$F$558,$C1433+1,0)</f>
        <v>1868006.4966626544</v>
      </c>
      <c r="P1433" s="3">
        <f>HLOOKUP(P$5,[1]非R能力!$B$8:$F$558,$C1433+1,0)</f>
        <v>265403.76109467511</v>
      </c>
      <c r="Q1433" s="3">
        <f>HLOOKUP(Q$5,[1]非R能力!$B$8:$F$558,$C1433+1,0)</f>
        <v>137397.25806792645</v>
      </c>
      <c r="R1433" s="3">
        <f>HLOOKUP(R$5,[1]非R能力!$B$8:$F$558,$C1433+1,0)</f>
        <v>42445.064178037886</v>
      </c>
      <c r="S1433" s="3">
        <f>HLOOKUP(S$5,[1]非R能力!$B$8:$F$558,$C1433+1,0)</f>
        <v>55779.634397948001</v>
      </c>
      <c r="T1433" s="3">
        <f>INDEX([1]非R能力!$H$9:$H$558,D1433)</f>
        <v>51883.109498640799</v>
      </c>
      <c r="U1433" s="3">
        <f>IF(E1433="小怪",0,IF(INDEX([1]非R能力!$FK$9:$FK$558,C1433)=0,0,10))</f>
        <v>0</v>
      </c>
      <c r="V1433" s="3">
        <f>IF(E1433="小怪",0,IF(INDEX([1]非R能力!$FH$9:$FH$558,C1433)=0,0,5000))</f>
        <v>0</v>
      </c>
      <c r="W1433" s="3">
        <f>HLOOKUP(W$5,[2]人物技能基础!$O$3:$Q$553,$C1433+1,0)</f>
        <v>3.637142857142857</v>
      </c>
      <c r="X1433" s="3">
        <f>HLOOKUP(X$5,[2]人物技能基础!$O$3:$Q$553,$C1433+1,0)</f>
        <v>2.0186428571428574</v>
      </c>
      <c r="Y1433" s="3">
        <f>HLOOKUP(Y$5,[2]人物技能基础!$O$3:$Q$553,$C1433+1,0)</f>
        <v>99.964285714285708</v>
      </c>
      <c r="Z1433" s="3">
        <f t="shared" si="133"/>
        <v>1410572</v>
      </c>
      <c r="AA1433" s="3">
        <f t="shared" si="134"/>
        <v>27479</v>
      </c>
      <c r="AB1433" s="3">
        <f t="shared" si="135"/>
        <v>0</v>
      </c>
      <c r="AC1433" s="3">
        <f t="shared" si="136"/>
        <v>55779</v>
      </c>
      <c r="AD1433" s="3">
        <f t="shared" si="137"/>
        <v>42445</v>
      </c>
    </row>
    <row r="1434" spans="1:30" x14ac:dyDescent="0.15">
      <c r="A1434" s="3">
        <v>1429</v>
      </c>
      <c r="B1434" s="3" t="str">
        <f t="shared" si="132"/>
        <v>关卡1429小怪</v>
      </c>
      <c r="C1434" s="3">
        <f>INDEX([3]关卡!$J$19:$J$2018,A1434)</f>
        <v>481</v>
      </c>
      <c r="D1434" s="3">
        <f>INDEX([3]关卡!$N$19:$N$2018,A1434)</f>
        <v>481</v>
      </c>
      <c r="E1434" s="3" t="s">
        <v>24</v>
      </c>
      <c r="F1434" s="3" t="s">
        <v>26</v>
      </c>
      <c r="G1434" s="3">
        <v>3</v>
      </c>
      <c r="H1434" s="3">
        <v>0</v>
      </c>
      <c r="I1434" s="3">
        <v>0</v>
      </c>
      <c r="J1434" s="4">
        <v>1</v>
      </c>
      <c r="K1434" s="4">
        <v>1</v>
      </c>
      <c r="L1434" s="4">
        <v>2</v>
      </c>
      <c r="M1434" s="3">
        <v>15</v>
      </c>
      <c r="N1434" s="3">
        <v>2</v>
      </c>
      <c r="O1434" s="3">
        <f>HLOOKUP(O$5,[1]非R能力!$B$8:$F$558,$C1434+1,0)</f>
        <v>1879741.1966790548</v>
      </c>
      <c r="P1434" s="3">
        <f>HLOOKUP(P$5,[1]非R能力!$B$8:$F$558,$C1434+1,0)</f>
        <v>267047.88308365439</v>
      </c>
      <c r="Q1434" s="3">
        <f>HLOOKUP(Q$5,[1]非R能力!$B$8:$F$558,$C1434+1,0)</f>
        <v>138094.89148361489</v>
      </c>
      <c r="R1434" s="3">
        <f>HLOOKUP(R$5,[1]非R能力!$B$8:$F$558,$C1434+1,0)</f>
        <v>42670.458290069357</v>
      </c>
      <c r="S1434" s="3">
        <f>HLOOKUP(S$5,[1]非R能力!$B$8:$F$558,$C1434+1,0)</f>
        <v>56047.685515749574</v>
      </c>
      <c r="T1434" s="3">
        <f>INDEX([1]非R能力!$H$9:$H$558,D1434)</f>
        <v>52160.369260649575</v>
      </c>
      <c r="U1434" s="3">
        <f>IF(E1434="小怪",0,IF(INDEX([1]非R能力!$FK$9:$FK$558,C1434)=0,0,10))</f>
        <v>0</v>
      </c>
      <c r="V1434" s="3">
        <f>IF(E1434="小怪",0,IF(INDEX([1]非R能力!$FH$9:$FH$558,C1434)=0,0,5000))</f>
        <v>0</v>
      </c>
      <c r="W1434" s="3">
        <f>HLOOKUP(W$5,[2]人物技能基础!$O$3:$Q$553,$C1434+1,0)</f>
        <v>3.637142857142857</v>
      </c>
      <c r="X1434" s="3">
        <f>HLOOKUP(X$5,[2]人物技能基础!$O$3:$Q$553,$C1434+1,0)</f>
        <v>2.0186428571428574</v>
      </c>
      <c r="Y1434" s="3">
        <f>HLOOKUP(Y$5,[2]人物技能基础!$O$3:$Q$553,$C1434+1,0)</f>
        <v>99.964285714285708</v>
      </c>
      <c r="Z1434" s="3">
        <f t="shared" si="133"/>
        <v>1419203</v>
      </c>
      <c r="AA1434" s="3">
        <f t="shared" si="134"/>
        <v>27618</v>
      </c>
      <c r="AB1434" s="3">
        <f t="shared" si="135"/>
        <v>0</v>
      </c>
      <c r="AC1434" s="3">
        <f t="shared" si="136"/>
        <v>56047</v>
      </c>
      <c r="AD1434" s="3">
        <f t="shared" si="137"/>
        <v>42670</v>
      </c>
    </row>
    <row r="1435" spans="1:30" x14ac:dyDescent="0.15">
      <c r="A1435" s="3">
        <v>1430</v>
      </c>
      <c r="B1435" s="3" t="str">
        <f t="shared" si="132"/>
        <v>关卡1430小怪</v>
      </c>
      <c r="C1435" s="3">
        <f>INDEX([3]关卡!$J$19:$J$2018,A1435)</f>
        <v>481</v>
      </c>
      <c r="D1435" s="3">
        <f>INDEX([3]关卡!$N$19:$N$2018,A1435)</f>
        <v>481</v>
      </c>
      <c r="E1435" s="3" t="s">
        <v>24</v>
      </c>
      <c r="F1435" s="3" t="s">
        <v>26</v>
      </c>
      <c r="G1435" s="3">
        <v>3</v>
      </c>
      <c r="H1435" s="3">
        <v>0</v>
      </c>
      <c r="I1435" s="3">
        <v>0</v>
      </c>
      <c r="J1435" s="4">
        <v>1</v>
      </c>
      <c r="K1435" s="4">
        <v>1</v>
      </c>
      <c r="L1435" s="4">
        <v>2</v>
      </c>
      <c r="M1435" s="3">
        <v>15</v>
      </c>
      <c r="N1435" s="3">
        <v>2</v>
      </c>
      <c r="O1435" s="3">
        <f>HLOOKUP(O$5,[1]非R能力!$B$8:$F$558,$C1435+1,0)</f>
        <v>1879741.1966790548</v>
      </c>
      <c r="P1435" s="3">
        <f>HLOOKUP(P$5,[1]非R能力!$B$8:$F$558,$C1435+1,0)</f>
        <v>267047.88308365439</v>
      </c>
      <c r="Q1435" s="3">
        <f>HLOOKUP(Q$5,[1]非R能力!$B$8:$F$558,$C1435+1,0)</f>
        <v>138094.89148361489</v>
      </c>
      <c r="R1435" s="3">
        <f>HLOOKUP(R$5,[1]非R能力!$B$8:$F$558,$C1435+1,0)</f>
        <v>42670.458290069357</v>
      </c>
      <c r="S1435" s="3">
        <f>HLOOKUP(S$5,[1]非R能力!$B$8:$F$558,$C1435+1,0)</f>
        <v>56047.685515749574</v>
      </c>
      <c r="T1435" s="3">
        <f>INDEX([1]非R能力!$H$9:$H$558,D1435)</f>
        <v>52160.369260649575</v>
      </c>
      <c r="U1435" s="3">
        <f>IF(E1435="小怪",0,IF(INDEX([1]非R能力!$FK$9:$FK$558,C1435)=0,0,10))</f>
        <v>0</v>
      </c>
      <c r="V1435" s="3">
        <f>IF(E1435="小怪",0,IF(INDEX([1]非R能力!$FH$9:$FH$558,C1435)=0,0,5000))</f>
        <v>0</v>
      </c>
      <c r="W1435" s="3">
        <f>HLOOKUP(W$5,[2]人物技能基础!$O$3:$Q$553,$C1435+1,0)</f>
        <v>3.637142857142857</v>
      </c>
      <c r="X1435" s="3">
        <f>HLOOKUP(X$5,[2]人物技能基础!$O$3:$Q$553,$C1435+1,0)</f>
        <v>2.0186428571428574</v>
      </c>
      <c r="Y1435" s="3">
        <f>HLOOKUP(Y$5,[2]人物技能基础!$O$3:$Q$553,$C1435+1,0)</f>
        <v>99.964285714285708</v>
      </c>
      <c r="Z1435" s="3">
        <f t="shared" si="133"/>
        <v>1419203</v>
      </c>
      <c r="AA1435" s="3">
        <f t="shared" si="134"/>
        <v>27618</v>
      </c>
      <c r="AB1435" s="3">
        <f t="shared" si="135"/>
        <v>0</v>
      </c>
      <c r="AC1435" s="3">
        <f t="shared" si="136"/>
        <v>56047</v>
      </c>
      <c r="AD1435" s="3">
        <f t="shared" si="137"/>
        <v>42670</v>
      </c>
    </row>
    <row r="1436" spans="1:30" x14ac:dyDescent="0.15">
      <c r="A1436" s="3">
        <v>1431</v>
      </c>
      <c r="B1436" s="3" t="str">
        <f t="shared" si="132"/>
        <v>关卡1431小怪</v>
      </c>
      <c r="C1436" s="3">
        <f>INDEX([3]关卡!$J$19:$J$2018,A1436)</f>
        <v>481</v>
      </c>
      <c r="D1436" s="3">
        <f>INDEX([3]关卡!$N$19:$N$2018,A1436)</f>
        <v>481</v>
      </c>
      <c r="E1436" s="3" t="s">
        <v>24</v>
      </c>
      <c r="F1436" s="3" t="s">
        <v>26</v>
      </c>
      <c r="G1436" s="3">
        <v>3</v>
      </c>
      <c r="H1436" s="3">
        <v>0</v>
      </c>
      <c r="I1436" s="3">
        <v>0</v>
      </c>
      <c r="J1436" s="4">
        <v>1</v>
      </c>
      <c r="K1436" s="4">
        <v>1</v>
      </c>
      <c r="L1436" s="4">
        <v>2</v>
      </c>
      <c r="M1436" s="3">
        <v>15</v>
      </c>
      <c r="N1436" s="3">
        <v>2</v>
      </c>
      <c r="O1436" s="3">
        <f>HLOOKUP(O$5,[1]非R能力!$B$8:$F$558,$C1436+1,0)</f>
        <v>1879741.1966790548</v>
      </c>
      <c r="P1436" s="3">
        <f>HLOOKUP(P$5,[1]非R能力!$B$8:$F$558,$C1436+1,0)</f>
        <v>267047.88308365439</v>
      </c>
      <c r="Q1436" s="3">
        <f>HLOOKUP(Q$5,[1]非R能力!$B$8:$F$558,$C1436+1,0)</f>
        <v>138094.89148361489</v>
      </c>
      <c r="R1436" s="3">
        <f>HLOOKUP(R$5,[1]非R能力!$B$8:$F$558,$C1436+1,0)</f>
        <v>42670.458290069357</v>
      </c>
      <c r="S1436" s="3">
        <f>HLOOKUP(S$5,[1]非R能力!$B$8:$F$558,$C1436+1,0)</f>
        <v>56047.685515749574</v>
      </c>
      <c r="T1436" s="3">
        <f>INDEX([1]非R能力!$H$9:$H$558,D1436)</f>
        <v>52160.369260649575</v>
      </c>
      <c r="U1436" s="3">
        <f>IF(E1436="小怪",0,IF(INDEX([1]非R能力!$FK$9:$FK$558,C1436)=0,0,10))</f>
        <v>0</v>
      </c>
      <c r="V1436" s="3">
        <f>IF(E1436="小怪",0,IF(INDEX([1]非R能力!$FH$9:$FH$558,C1436)=0,0,5000))</f>
        <v>0</v>
      </c>
      <c r="W1436" s="3">
        <f>HLOOKUP(W$5,[2]人物技能基础!$O$3:$Q$553,$C1436+1,0)</f>
        <v>3.637142857142857</v>
      </c>
      <c r="X1436" s="3">
        <f>HLOOKUP(X$5,[2]人物技能基础!$O$3:$Q$553,$C1436+1,0)</f>
        <v>2.0186428571428574</v>
      </c>
      <c r="Y1436" s="3">
        <f>HLOOKUP(Y$5,[2]人物技能基础!$O$3:$Q$553,$C1436+1,0)</f>
        <v>99.964285714285708</v>
      </c>
      <c r="Z1436" s="3">
        <f t="shared" si="133"/>
        <v>1419203</v>
      </c>
      <c r="AA1436" s="3">
        <f t="shared" si="134"/>
        <v>27618</v>
      </c>
      <c r="AB1436" s="3">
        <f t="shared" si="135"/>
        <v>0</v>
      </c>
      <c r="AC1436" s="3">
        <f t="shared" si="136"/>
        <v>56047</v>
      </c>
      <c r="AD1436" s="3">
        <f t="shared" si="137"/>
        <v>42670</v>
      </c>
    </row>
    <row r="1437" spans="1:30" x14ac:dyDescent="0.15">
      <c r="A1437" s="3">
        <v>1432</v>
      </c>
      <c r="B1437" s="3" t="str">
        <f t="shared" si="132"/>
        <v>关卡1432小怪</v>
      </c>
      <c r="C1437" s="3">
        <f>INDEX([3]关卡!$J$19:$J$2018,A1437)</f>
        <v>481</v>
      </c>
      <c r="D1437" s="3">
        <f>INDEX([3]关卡!$N$19:$N$2018,A1437)</f>
        <v>481</v>
      </c>
      <c r="E1437" s="3" t="s">
        <v>24</v>
      </c>
      <c r="F1437" s="3" t="s">
        <v>26</v>
      </c>
      <c r="G1437" s="3">
        <v>3</v>
      </c>
      <c r="H1437" s="3">
        <v>0</v>
      </c>
      <c r="I1437" s="3">
        <v>0</v>
      </c>
      <c r="J1437" s="4">
        <v>1</v>
      </c>
      <c r="K1437" s="4">
        <v>1</v>
      </c>
      <c r="L1437" s="4">
        <v>2</v>
      </c>
      <c r="M1437" s="3">
        <v>15</v>
      </c>
      <c r="N1437" s="3">
        <v>2</v>
      </c>
      <c r="O1437" s="3">
        <f>HLOOKUP(O$5,[1]非R能力!$B$8:$F$558,$C1437+1,0)</f>
        <v>1879741.1966790548</v>
      </c>
      <c r="P1437" s="3">
        <f>HLOOKUP(P$5,[1]非R能力!$B$8:$F$558,$C1437+1,0)</f>
        <v>267047.88308365439</v>
      </c>
      <c r="Q1437" s="3">
        <f>HLOOKUP(Q$5,[1]非R能力!$B$8:$F$558,$C1437+1,0)</f>
        <v>138094.89148361489</v>
      </c>
      <c r="R1437" s="3">
        <f>HLOOKUP(R$5,[1]非R能力!$B$8:$F$558,$C1437+1,0)</f>
        <v>42670.458290069357</v>
      </c>
      <c r="S1437" s="3">
        <f>HLOOKUP(S$5,[1]非R能力!$B$8:$F$558,$C1437+1,0)</f>
        <v>56047.685515749574</v>
      </c>
      <c r="T1437" s="3">
        <f>INDEX([1]非R能力!$H$9:$H$558,D1437)</f>
        <v>52160.369260649575</v>
      </c>
      <c r="U1437" s="3">
        <f>IF(E1437="小怪",0,IF(INDEX([1]非R能力!$FK$9:$FK$558,C1437)=0,0,10))</f>
        <v>0</v>
      </c>
      <c r="V1437" s="3">
        <f>IF(E1437="小怪",0,IF(INDEX([1]非R能力!$FH$9:$FH$558,C1437)=0,0,5000))</f>
        <v>0</v>
      </c>
      <c r="W1437" s="3">
        <f>HLOOKUP(W$5,[2]人物技能基础!$O$3:$Q$553,$C1437+1,0)</f>
        <v>3.637142857142857</v>
      </c>
      <c r="X1437" s="3">
        <f>HLOOKUP(X$5,[2]人物技能基础!$O$3:$Q$553,$C1437+1,0)</f>
        <v>2.0186428571428574</v>
      </c>
      <c r="Y1437" s="3">
        <f>HLOOKUP(Y$5,[2]人物技能基础!$O$3:$Q$553,$C1437+1,0)</f>
        <v>99.964285714285708</v>
      </c>
      <c r="Z1437" s="3">
        <f t="shared" si="133"/>
        <v>1419203</v>
      </c>
      <c r="AA1437" s="3">
        <f t="shared" si="134"/>
        <v>27618</v>
      </c>
      <c r="AB1437" s="3">
        <f t="shared" si="135"/>
        <v>0</v>
      </c>
      <c r="AC1437" s="3">
        <f t="shared" si="136"/>
        <v>56047</v>
      </c>
      <c r="AD1437" s="3">
        <f t="shared" si="137"/>
        <v>42670</v>
      </c>
    </row>
    <row r="1438" spans="1:30" x14ac:dyDescent="0.15">
      <c r="A1438" s="3">
        <v>1433</v>
      </c>
      <c r="B1438" s="3" t="str">
        <f t="shared" si="132"/>
        <v>关卡1433小怪</v>
      </c>
      <c r="C1438" s="3">
        <f>INDEX([3]关卡!$J$19:$J$2018,A1438)</f>
        <v>481</v>
      </c>
      <c r="D1438" s="3">
        <f>INDEX([3]关卡!$N$19:$N$2018,A1438)</f>
        <v>481</v>
      </c>
      <c r="E1438" s="3" t="s">
        <v>24</v>
      </c>
      <c r="F1438" s="3" t="s">
        <v>26</v>
      </c>
      <c r="G1438" s="3">
        <v>3</v>
      </c>
      <c r="H1438" s="3">
        <v>0</v>
      </c>
      <c r="I1438" s="3">
        <v>0</v>
      </c>
      <c r="J1438" s="4">
        <v>1</v>
      </c>
      <c r="K1438" s="4">
        <v>1</v>
      </c>
      <c r="L1438" s="4">
        <v>2</v>
      </c>
      <c r="M1438" s="3">
        <v>15</v>
      </c>
      <c r="N1438" s="3">
        <v>2</v>
      </c>
      <c r="O1438" s="3">
        <f>HLOOKUP(O$5,[1]非R能力!$B$8:$F$558,$C1438+1,0)</f>
        <v>1879741.1966790548</v>
      </c>
      <c r="P1438" s="3">
        <f>HLOOKUP(P$5,[1]非R能力!$B$8:$F$558,$C1438+1,0)</f>
        <v>267047.88308365439</v>
      </c>
      <c r="Q1438" s="3">
        <f>HLOOKUP(Q$5,[1]非R能力!$B$8:$F$558,$C1438+1,0)</f>
        <v>138094.89148361489</v>
      </c>
      <c r="R1438" s="3">
        <f>HLOOKUP(R$5,[1]非R能力!$B$8:$F$558,$C1438+1,0)</f>
        <v>42670.458290069357</v>
      </c>
      <c r="S1438" s="3">
        <f>HLOOKUP(S$5,[1]非R能力!$B$8:$F$558,$C1438+1,0)</f>
        <v>56047.685515749574</v>
      </c>
      <c r="T1438" s="3">
        <f>INDEX([1]非R能力!$H$9:$H$558,D1438)</f>
        <v>52160.369260649575</v>
      </c>
      <c r="U1438" s="3">
        <f>IF(E1438="小怪",0,IF(INDEX([1]非R能力!$FK$9:$FK$558,C1438)=0,0,10))</f>
        <v>0</v>
      </c>
      <c r="V1438" s="3">
        <f>IF(E1438="小怪",0,IF(INDEX([1]非R能力!$FH$9:$FH$558,C1438)=0,0,5000))</f>
        <v>0</v>
      </c>
      <c r="W1438" s="3">
        <f>HLOOKUP(W$5,[2]人物技能基础!$O$3:$Q$553,$C1438+1,0)</f>
        <v>3.637142857142857</v>
      </c>
      <c r="X1438" s="3">
        <f>HLOOKUP(X$5,[2]人物技能基础!$O$3:$Q$553,$C1438+1,0)</f>
        <v>2.0186428571428574</v>
      </c>
      <c r="Y1438" s="3">
        <f>HLOOKUP(Y$5,[2]人物技能基础!$O$3:$Q$553,$C1438+1,0)</f>
        <v>99.964285714285708</v>
      </c>
      <c r="Z1438" s="3">
        <f t="shared" si="133"/>
        <v>1419203</v>
      </c>
      <c r="AA1438" s="3">
        <f t="shared" si="134"/>
        <v>27618</v>
      </c>
      <c r="AB1438" s="3">
        <f t="shared" si="135"/>
        <v>0</v>
      </c>
      <c r="AC1438" s="3">
        <f t="shared" si="136"/>
        <v>56047</v>
      </c>
      <c r="AD1438" s="3">
        <f t="shared" si="137"/>
        <v>42670</v>
      </c>
    </row>
    <row r="1439" spans="1:30" x14ac:dyDescent="0.15">
      <c r="A1439" s="3">
        <v>1434</v>
      </c>
      <c r="B1439" s="3" t="str">
        <f t="shared" si="132"/>
        <v>关卡1434小怪</v>
      </c>
      <c r="C1439" s="3">
        <f>INDEX([3]关卡!$J$19:$J$2018,A1439)</f>
        <v>482</v>
      </c>
      <c r="D1439" s="3">
        <f>INDEX([3]关卡!$N$19:$N$2018,A1439)</f>
        <v>482</v>
      </c>
      <c r="E1439" s="3" t="s">
        <v>24</v>
      </c>
      <c r="F1439" s="3" t="s">
        <v>26</v>
      </c>
      <c r="G1439" s="3">
        <v>3</v>
      </c>
      <c r="H1439" s="3">
        <v>0</v>
      </c>
      <c r="I1439" s="3">
        <v>0</v>
      </c>
      <c r="J1439" s="4">
        <v>1</v>
      </c>
      <c r="K1439" s="4">
        <v>1</v>
      </c>
      <c r="L1439" s="4">
        <v>2</v>
      </c>
      <c r="M1439" s="3">
        <v>15</v>
      </c>
      <c r="N1439" s="3">
        <v>2</v>
      </c>
      <c r="O1439" s="3">
        <f>HLOOKUP(O$5,[1]非R能力!$B$8:$F$558,$C1439+1,0)</f>
        <v>1892713.6568461072</v>
      </c>
      <c r="P1439" s="3">
        <f>HLOOKUP(P$5,[1]非R能力!$B$8:$F$558,$C1439+1,0)</f>
        <v>268820.11714257911</v>
      </c>
      <c r="Q1439" s="3">
        <f>HLOOKUP(Q$5,[1]非R能力!$B$8:$F$558,$C1439+1,0)</f>
        <v>138835.10667310536</v>
      </c>
      <c r="R1439" s="3">
        <f>HLOOKUP(R$5,[1]非R能力!$B$8:$F$558,$C1439+1,0)</f>
        <v>42910.505583982755</v>
      </c>
      <c r="S1439" s="3">
        <f>HLOOKUP(S$5,[1]非R能力!$B$8:$F$558,$C1439+1,0)</f>
        <v>56354.42746794202</v>
      </c>
      <c r="T1439" s="3">
        <f>INDEX([1]非R能力!$H$9:$H$558,D1439)</f>
        <v>52438.812197903586</v>
      </c>
      <c r="U1439" s="3">
        <f>IF(E1439="小怪",0,IF(INDEX([1]非R能力!$FK$9:$FK$558,C1439)=0,0,10))</f>
        <v>0</v>
      </c>
      <c r="V1439" s="3">
        <f>IF(E1439="小怪",0,IF(INDEX([1]非R能力!$FH$9:$FH$558,C1439)=0,0,5000))</f>
        <v>0</v>
      </c>
      <c r="W1439" s="3">
        <f>HLOOKUP(W$5,[2]人物技能基础!$O$3:$Q$553,$C1439+1,0)</f>
        <v>3.637142857142857</v>
      </c>
      <c r="X1439" s="3">
        <f>HLOOKUP(X$5,[2]人物技能基础!$O$3:$Q$553,$C1439+1,0)</f>
        <v>2.0186428571428574</v>
      </c>
      <c r="Y1439" s="3">
        <f>HLOOKUP(Y$5,[2]人物技能基础!$O$3:$Q$553,$C1439+1,0)</f>
        <v>99.964285714285708</v>
      </c>
      <c r="Z1439" s="3">
        <f t="shared" si="133"/>
        <v>1428457</v>
      </c>
      <c r="AA1439" s="3">
        <f t="shared" si="134"/>
        <v>27767</v>
      </c>
      <c r="AB1439" s="3">
        <f t="shared" si="135"/>
        <v>0</v>
      </c>
      <c r="AC1439" s="3">
        <f t="shared" si="136"/>
        <v>56354</v>
      </c>
      <c r="AD1439" s="3">
        <f t="shared" si="137"/>
        <v>42910</v>
      </c>
    </row>
    <row r="1440" spans="1:30" x14ac:dyDescent="0.15">
      <c r="A1440" s="3">
        <v>1435</v>
      </c>
      <c r="B1440" s="3" t="str">
        <f t="shared" si="132"/>
        <v>关卡1435小怪</v>
      </c>
      <c r="C1440" s="3">
        <f>INDEX([3]关卡!$J$19:$J$2018,A1440)</f>
        <v>482</v>
      </c>
      <c r="D1440" s="3">
        <f>INDEX([3]关卡!$N$19:$N$2018,A1440)</f>
        <v>482</v>
      </c>
      <c r="E1440" s="3" t="s">
        <v>24</v>
      </c>
      <c r="F1440" s="3" t="s">
        <v>26</v>
      </c>
      <c r="G1440" s="3">
        <v>3</v>
      </c>
      <c r="H1440" s="3">
        <v>0</v>
      </c>
      <c r="I1440" s="3">
        <v>0</v>
      </c>
      <c r="J1440" s="4">
        <v>1</v>
      </c>
      <c r="K1440" s="4">
        <v>1</v>
      </c>
      <c r="L1440" s="4">
        <v>2</v>
      </c>
      <c r="M1440" s="3">
        <v>15</v>
      </c>
      <c r="N1440" s="3">
        <v>2</v>
      </c>
      <c r="O1440" s="3">
        <f>HLOOKUP(O$5,[1]非R能力!$B$8:$F$558,$C1440+1,0)</f>
        <v>1892713.6568461072</v>
      </c>
      <c r="P1440" s="3">
        <f>HLOOKUP(P$5,[1]非R能力!$B$8:$F$558,$C1440+1,0)</f>
        <v>268820.11714257911</v>
      </c>
      <c r="Q1440" s="3">
        <f>HLOOKUP(Q$5,[1]非R能力!$B$8:$F$558,$C1440+1,0)</f>
        <v>138835.10667310536</v>
      </c>
      <c r="R1440" s="3">
        <f>HLOOKUP(R$5,[1]非R能力!$B$8:$F$558,$C1440+1,0)</f>
        <v>42910.505583982755</v>
      </c>
      <c r="S1440" s="3">
        <f>HLOOKUP(S$5,[1]非R能力!$B$8:$F$558,$C1440+1,0)</f>
        <v>56354.42746794202</v>
      </c>
      <c r="T1440" s="3">
        <f>INDEX([1]非R能力!$H$9:$H$558,D1440)</f>
        <v>52438.812197903586</v>
      </c>
      <c r="U1440" s="3">
        <f>IF(E1440="小怪",0,IF(INDEX([1]非R能力!$FK$9:$FK$558,C1440)=0,0,10))</f>
        <v>0</v>
      </c>
      <c r="V1440" s="3">
        <f>IF(E1440="小怪",0,IF(INDEX([1]非R能力!$FH$9:$FH$558,C1440)=0,0,5000))</f>
        <v>0</v>
      </c>
      <c r="W1440" s="3">
        <f>HLOOKUP(W$5,[2]人物技能基础!$O$3:$Q$553,$C1440+1,0)</f>
        <v>3.637142857142857</v>
      </c>
      <c r="X1440" s="3">
        <f>HLOOKUP(X$5,[2]人物技能基础!$O$3:$Q$553,$C1440+1,0)</f>
        <v>2.0186428571428574</v>
      </c>
      <c r="Y1440" s="3">
        <f>HLOOKUP(Y$5,[2]人物技能基础!$O$3:$Q$553,$C1440+1,0)</f>
        <v>99.964285714285708</v>
      </c>
      <c r="Z1440" s="3">
        <f t="shared" si="133"/>
        <v>1428457</v>
      </c>
      <c r="AA1440" s="3">
        <f t="shared" si="134"/>
        <v>27767</v>
      </c>
      <c r="AB1440" s="3">
        <f t="shared" si="135"/>
        <v>0</v>
      </c>
      <c r="AC1440" s="3">
        <f t="shared" si="136"/>
        <v>56354</v>
      </c>
      <c r="AD1440" s="3">
        <f t="shared" si="137"/>
        <v>42910</v>
      </c>
    </row>
    <row r="1441" spans="1:30" x14ac:dyDescent="0.15">
      <c r="A1441" s="3">
        <v>1436</v>
      </c>
      <c r="B1441" s="3" t="str">
        <f t="shared" si="132"/>
        <v>关卡1436小怪</v>
      </c>
      <c r="C1441" s="3">
        <f>INDEX([3]关卡!$J$19:$J$2018,A1441)</f>
        <v>482</v>
      </c>
      <c r="D1441" s="3">
        <f>INDEX([3]关卡!$N$19:$N$2018,A1441)</f>
        <v>482</v>
      </c>
      <c r="E1441" s="3" t="s">
        <v>24</v>
      </c>
      <c r="F1441" s="3" t="s">
        <v>26</v>
      </c>
      <c r="G1441" s="3">
        <v>3</v>
      </c>
      <c r="H1441" s="3">
        <v>0</v>
      </c>
      <c r="I1441" s="3">
        <v>0</v>
      </c>
      <c r="J1441" s="4">
        <v>1</v>
      </c>
      <c r="K1441" s="4">
        <v>1</v>
      </c>
      <c r="L1441" s="4">
        <v>2</v>
      </c>
      <c r="M1441" s="3">
        <v>15</v>
      </c>
      <c r="N1441" s="3">
        <v>2</v>
      </c>
      <c r="O1441" s="3">
        <f>HLOOKUP(O$5,[1]非R能力!$B$8:$F$558,$C1441+1,0)</f>
        <v>1892713.6568461072</v>
      </c>
      <c r="P1441" s="3">
        <f>HLOOKUP(P$5,[1]非R能力!$B$8:$F$558,$C1441+1,0)</f>
        <v>268820.11714257911</v>
      </c>
      <c r="Q1441" s="3">
        <f>HLOOKUP(Q$5,[1]非R能力!$B$8:$F$558,$C1441+1,0)</f>
        <v>138835.10667310536</v>
      </c>
      <c r="R1441" s="3">
        <f>HLOOKUP(R$5,[1]非R能力!$B$8:$F$558,$C1441+1,0)</f>
        <v>42910.505583982755</v>
      </c>
      <c r="S1441" s="3">
        <f>HLOOKUP(S$5,[1]非R能力!$B$8:$F$558,$C1441+1,0)</f>
        <v>56354.42746794202</v>
      </c>
      <c r="T1441" s="3">
        <f>INDEX([1]非R能力!$H$9:$H$558,D1441)</f>
        <v>52438.812197903586</v>
      </c>
      <c r="U1441" s="3">
        <f>IF(E1441="小怪",0,IF(INDEX([1]非R能力!$FK$9:$FK$558,C1441)=0,0,10))</f>
        <v>0</v>
      </c>
      <c r="V1441" s="3">
        <f>IF(E1441="小怪",0,IF(INDEX([1]非R能力!$FH$9:$FH$558,C1441)=0,0,5000))</f>
        <v>0</v>
      </c>
      <c r="W1441" s="3">
        <f>HLOOKUP(W$5,[2]人物技能基础!$O$3:$Q$553,$C1441+1,0)</f>
        <v>3.637142857142857</v>
      </c>
      <c r="X1441" s="3">
        <f>HLOOKUP(X$5,[2]人物技能基础!$O$3:$Q$553,$C1441+1,0)</f>
        <v>2.0186428571428574</v>
      </c>
      <c r="Y1441" s="3">
        <f>HLOOKUP(Y$5,[2]人物技能基础!$O$3:$Q$553,$C1441+1,0)</f>
        <v>99.964285714285708</v>
      </c>
      <c r="Z1441" s="3">
        <f t="shared" si="133"/>
        <v>1428457</v>
      </c>
      <c r="AA1441" s="3">
        <f t="shared" si="134"/>
        <v>27767</v>
      </c>
      <c r="AB1441" s="3">
        <f t="shared" si="135"/>
        <v>0</v>
      </c>
      <c r="AC1441" s="3">
        <f t="shared" si="136"/>
        <v>56354</v>
      </c>
      <c r="AD1441" s="3">
        <f t="shared" si="137"/>
        <v>42910</v>
      </c>
    </row>
    <row r="1442" spans="1:30" x14ac:dyDescent="0.15">
      <c r="A1442" s="3">
        <v>1437</v>
      </c>
      <c r="B1442" s="3" t="str">
        <f t="shared" si="132"/>
        <v>关卡1437小怪</v>
      </c>
      <c r="C1442" s="3">
        <f>INDEX([3]关卡!$J$19:$J$2018,A1442)</f>
        <v>482</v>
      </c>
      <c r="D1442" s="3">
        <f>INDEX([3]关卡!$N$19:$N$2018,A1442)</f>
        <v>482</v>
      </c>
      <c r="E1442" s="3" t="s">
        <v>24</v>
      </c>
      <c r="F1442" s="3" t="s">
        <v>26</v>
      </c>
      <c r="G1442" s="3">
        <v>3</v>
      </c>
      <c r="H1442" s="3">
        <v>0</v>
      </c>
      <c r="I1442" s="3">
        <v>0</v>
      </c>
      <c r="J1442" s="4">
        <v>1</v>
      </c>
      <c r="K1442" s="4">
        <v>1</v>
      </c>
      <c r="L1442" s="4">
        <v>2</v>
      </c>
      <c r="M1442" s="3">
        <v>15</v>
      </c>
      <c r="N1442" s="3">
        <v>2</v>
      </c>
      <c r="O1442" s="3">
        <f>HLOOKUP(O$5,[1]非R能力!$B$8:$F$558,$C1442+1,0)</f>
        <v>1892713.6568461072</v>
      </c>
      <c r="P1442" s="3">
        <f>HLOOKUP(P$5,[1]非R能力!$B$8:$F$558,$C1442+1,0)</f>
        <v>268820.11714257911</v>
      </c>
      <c r="Q1442" s="3">
        <f>HLOOKUP(Q$5,[1]非R能力!$B$8:$F$558,$C1442+1,0)</f>
        <v>138835.10667310536</v>
      </c>
      <c r="R1442" s="3">
        <f>HLOOKUP(R$5,[1]非R能力!$B$8:$F$558,$C1442+1,0)</f>
        <v>42910.505583982755</v>
      </c>
      <c r="S1442" s="3">
        <f>HLOOKUP(S$5,[1]非R能力!$B$8:$F$558,$C1442+1,0)</f>
        <v>56354.42746794202</v>
      </c>
      <c r="T1442" s="3">
        <f>INDEX([1]非R能力!$H$9:$H$558,D1442)</f>
        <v>52438.812197903586</v>
      </c>
      <c r="U1442" s="3">
        <f>IF(E1442="小怪",0,IF(INDEX([1]非R能力!$FK$9:$FK$558,C1442)=0,0,10))</f>
        <v>0</v>
      </c>
      <c r="V1442" s="3">
        <f>IF(E1442="小怪",0,IF(INDEX([1]非R能力!$FH$9:$FH$558,C1442)=0,0,5000))</f>
        <v>0</v>
      </c>
      <c r="W1442" s="3">
        <f>HLOOKUP(W$5,[2]人物技能基础!$O$3:$Q$553,$C1442+1,0)</f>
        <v>3.637142857142857</v>
      </c>
      <c r="X1442" s="3">
        <f>HLOOKUP(X$5,[2]人物技能基础!$O$3:$Q$553,$C1442+1,0)</f>
        <v>2.0186428571428574</v>
      </c>
      <c r="Y1442" s="3">
        <f>HLOOKUP(Y$5,[2]人物技能基础!$O$3:$Q$553,$C1442+1,0)</f>
        <v>99.964285714285708</v>
      </c>
      <c r="Z1442" s="3">
        <f t="shared" si="133"/>
        <v>1428457</v>
      </c>
      <c r="AA1442" s="3">
        <f t="shared" si="134"/>
        <v>27767</v>
      </c>
      <c r="AB1442" s="3">
        <f t="shared" si="135"/>
        <v>0</v>
      </c>
      <c r="AC1442" s="3">
        <f t="shared" si="136"/>
        <v>56354</v>
      </c>
      <c r="AD1442" s="3">
        <f t="shared" si="137"/>
        <v>42910</v>
      </c>
    </row>
    <row r="1443" spans="1:30" x14ac:dyDescent="0.15">
      <c r="A1443" s="3">
        <v>1438</v>
      </c>
      <c r="B1443" s="3" t="str">
        <f t="shared" si="132"/>
        <v>关卡1438小怪</v>
      </c>
      <c r="C1443" s="3">
        <f>INDEX([3]关卡!$J$19:$J$2018,A1443)</f>
        <v>483</v>
      </c>
      <c r="D1443" s="3">
        <f>INDEX([3]关卡!$N$19:$N$2018,A1443)</f>
        <v>483</v>
      </c>
      <c r="E1443" s="3" t="s">
        <v>24</v>
      </c>
      <c r="F1443" s="3" t="s">
        <v>26</v>
      </c>
      <c r="G1443" s="3">
        <v>3</v>
      </c>
      <c r="H1443" s="3">
        <v>0</v>
      </c>
      <c r="I1443" s="3">
        <v>0</v>
      </c>
      <c r="J1443" s="4">
        <v>1</v>
      </c>
      <c r="K1443" s="4">
        <v>1</v>
      </c>
      <c r="L1443" s="4">
        <v>2</v>
      </c>
      <c r="M1443" s="3">
        <v>15</v>
      </c>
      <c r="N1443" s="3">
        <v>2</v>
      </c>
      <c r="O1443" s="3">
        <f>HLOOKUP(O$5,[1]非R能力!$B$8:$F$558,$C1443+1,0)</f>
        <v>1905021.6407721182</v>
      </c>
      <c r="P1443" s="3">
        <f>HLOOKUP(P$5,[1]非R能力!$B$8:$F$558,$C1443+1,0)</f>
        <v>270535.2795379798</v>
      </c>
      <c r="Q1443" s="3">
        <f>HLOOKUP(Q$5,[1]非R能力!$B$8:$F$558,$C1443+1,0)</f>
        <v>139549.54019099014</v>
      </c>
      <c r="R1443" s="3">
        <f>HLOOKUP(R$5,[1]非R能力!$B$8:$F$558,$C1443+1,0)</f>
        <v>43145.886711145467</v>
      </c>
      <c r="S1443" s="3">
        <f>HLOOKUP(S$5,[1]非R能力!$B$8:$F$558,$C1443+1,0)</f>
        <v>56644.062009244248</v>
      </c>
      <c r="T1443" s="3">
        <f>INDEX([1]非R能力!$H$9:$H$558,D1443)</f>
        <v>52718.442053759994</v>
      </c>
      <c r="U1443" s="3">
        <f>IF(E1443="小怪",0,IF(INDEX([1]非R能力!$FK$9:$FK$558,C1443)=0,0,10))</f>
        <v>0</v>
      </c>
      <c r="V1443" s="3">
        <f>IF(E1443="小怪",0,IF(INDEX([1]非R能力!$FH$9:$FH$558,C1443)=0,0,5000))</f>
        <v>0</v>
      </c>
      <c r="W1443" s="3">
        <f>HLOOKUP(W$5,[2]人物技能基础!$O$3:$Q$553,$C1443+1,0)</f>
        <v>3.637142857142857</v>
      </c>
      <c r="X1443" s="3">
        <f>HLOOKUP(X$5,[2]人物技能基础!$O$3:$Q$553,$C1443+1,0)</f>
        <v>2.0186428571428574</v>
      </c>
      <c r="Y1443" s="3">
        <f>HLOOKUP(Y$5,[2]人物技能基础!$O$3:$Q$553,$C1443+1,0)</f>
        <v>99.964285714285708</v>
      </c>
      <c r="Z1443" s="3">
        <f t="shared" si="133"/>
        <v>1437438</v>
      </c>
      <c r="AA1443" s="3">
        <f t="shared" si="134"/>
        <v>27909</v>
      </c>
      <c r="AB1443" s="3">
        <f t="shared" si="135"/>
        <v>0</v>
      </c>
      <c r="AC1443" s="3">
        <f t="shared" si="136"/>
        <v>56644</v>
      </c>
      <c r="AD1443" s="3">
        <f t="shared" si="137"/>
        <v>43145</v>
      </c>
    </row>
    <row r="1444" spans="1:30" x14ac:dyDescent="0.15">
      <c r="A1444" s="3">
        <v>1439</v>
      </c>
      <c r="B1444" s="3" t="str">
        <f t="shared" si="132"/>
        <v>关卡1439小怪</v>
      </c>
      <c r="C1444" s="3">
        <f>INDEX([3]关卡!$J$19:$J$2018,A1444)</f>
        <v>483</v>
      </c>
      <c r="D1444" s="3">
        <f>INDEX([3]关卡!$N$19:$N$2018,A1444)</f>
        <v>483</v>
      </c>
      <c r="E1444" s="3" t="s">
        <v>24</v>
      </c>
      <c r="F1444" s="3" t="s">
        <v>26</v>
      </c>
      <c r="G1444" s="3">
        <v>3</v>
      </c>
      <c r="H1444" s="3">
        <v>0</v>
      </c>
      <c r="I1444" s="3">
        <v>0</v>
      </c>
      <c r="J1444" s="4">
        <v>1</v>
      </c>
      <c r="K1444" s="4">
        <v>1</v>
      </c>
      <c r="L1444" s="4">
        <v>2</v>
      </c>
      <c r="M1444" s="3">
        <v>15</v>
      </c>
      <c r="N1444" s="3">
        <v>2</v>
      </c>
      <c r="O1444" s="3">
        <f>HLOOKUP(O$5,[1]非R能力!$B$8:$F$558,$C1444+1,0)</f>
        <v>1905021.6407721182</v>
      </c>
      <c r="P1444" s="3">
        <f>HLOOKUP(P$5,[1]非R能力!$B$8:$F$558,$C1444+1,0)</f>
        <v>270535.2795379798</v>
      </c>
      <c r="Q1444" s="3">
        <f>HLOOKUP(Q$5,[1]非R能力!$B$8:$F$558,$C1444+1,0)</f>
        <v>139549.54019099014</v>
      </c>
      <c r="R1444" s="3">
        <f>HLOOKUP(R$5,[1]非R能力!$B$8:$F$558,$C1444+1,0)</f>
        <v>43145.886711145467</v>
      </c>
      <c r="S1444" s="3">
        <f>HLOOKUP(S$5,[1]非R能力!$B$8:$F$558,$C1444+1,0)</f>
        <v>56644.062009244248</v>
      </c>
      <c r="T1444" s="3">
        <f>INDEX([1]非R能力!$H$9:$H$558,D1444)</f>
        <v>52718.442053759994</v>
      </c>
      <c r="U1444" s="3">
        <f>IF(E1444="小怪",0,IF(INDEX([1]非R能力!$FK$9:$FK$558,C1444)=0,0,10))</f>
        <v>0</v>
      </c>
      <c r="V1444" s="3">
        <f>IF(E1444="小怪",0,IF(INDEX([1]非R能力!$FH$9:$FH$558,C1444)=0,0,5000))</f>
        <v>0</v>
      </c>
      <c r="W1444" s="3">
        <f>HLOOKUP(W$5,[2]人物技能基础!$O$3:$Q$553,$C1444+1,0)</f>
        <v>3.637142857142857</v>
      </c>
      <c r="X1444" s="3">
        <f>HLOOKUP(X$5,[2]人物技能基础!$O$3:$Q$553,$C1444+1,0)</f>
        <v>2.0186428571428574</v>
      </c>
      <c r="Y1444" s="3">
        <f>HLOOKUP(Y$5,[2]人物技能基础!$O$3:$Q$553,$C1444+1,0)</f>
        <v>99.964285714285708</v>
      </c>
      <c r="Z1444" s="3">
        <f t="shared" si="133"/>
        <v>1437438</v>
      </c>
      <c r="AA1444" s="3">
        <f t="shared" si="134"/>
        <v>27909</v>
      </c>
      <c r="AB1444" s="3">
        <f t="shared" si="135"/>
        <v>0</v>
      </c>
      <c r="AC1444" s="3">
        <f t="shared" si="136"/>
        <v>56644</v>
      </c>
      <c r="AD1444" s="3">
        <f t="shared" si="137"/>
        <v>43145</v>
      </c>
    </row>
    <row r="1445" spans="1:30" x14ac:dyDescent="0.15">
      <c r="A1445" s="3">
        <v>1440</v>
      </c>
      <c r="B1445" s="3" t="str">
        <f t="shared" si="132"/>
        <v>关卡1440小怪</v>
      </c>
      <c r="C1445" s="3">
        <f>INDEX([3]关卡!$J$19:$J$2018,A1445)</f>
        <v>483</v>
      </c>
      <c r="D1445" s="3">
        <f>INDEX([3]关卡!$N$19:$N$2018,A1445)</f>
        <v>483</v>
      </c>
      <c r="E1445" s="3" t="s">
        <v>24</v>
      </c>
      <c r="F1445" s="3" t="s">
        <v>26</v>
      </c>
      <c r="G1445" s="3">
        <v>3</v>
      </c>
      <c r="H1445" s="3">
        <v>0</v>
      </c>
      <c r="I1445" s="3">
        <v>0</v>
      </c>
      <c r="J1445" s="4">
        <v>1</v>
      </c>
      <c r="K1445" s="4">
        <v>1</v>
      </c>
      <c r="L1445" s="4">
        <v>2</v>
      </c>
      <c r="M1445" s="3">
        <v>15</v>
      </c>
      <c r="N1445" s="3">
        <v>2</v>
      </c>
      <c r="O1445" s="3">
        <f>HLOOKUP(O$5,[1]非R能力!$B$8:$F$558,$C1445+1,0)</f>
        <v>1905021.6407721182</v>
      </c>
      <c r="P1445" s="3">
        <f>HLOOKUP(P$5,[1]非R能力!$B$8:$F$558,$C1445+1,0)</f>
        <v>270535.2795379798</v>
      </c>
      <c r="Q1445" s="3">
        <f>HLOOKUP(Q$5,[1]非R能力!$B$8:$F$558,$C1445+1,0)</f>
        <v>139549.54019099014</v>
      </c>
      <c r="R1445" s="3">
        <f>HLOOKUP(R$5,[1]非R能力!$B$8:$F$558,$C1445+1,0)</f>
        <v>43145.886711145467</v>
      </c>
      <c r="S1445" s="3">
        <f>HLOOKUP(S$5,[1]非R能力!$B$8:$F$558,$C1445+1,0)</f>
        <v>56644.062009244248</v>
      </c>
      <c r="T1445" s="3">
        <f>INDEX([1]非R能力!$H$9:$H$558,D1445)</f>
        <v>52718.442053759994</v>
      </c>
      <c r="U1445" s="3">
        <f>IF(E1445="小怪",0,IF(INDEX([1]非R能力!$FK$9:$FK$558,C1445)=0,0,10))</f>
        <v>0</v>
      </c>
      <c r="V1445" s="3">
        <f>IF(E1445="小怪",0,IF(INDEX([1]非R能力!$FH$9:$FH$558,C1445)=0,0,5000))</f>
        <v>0</v>
      </c>
      <c r="W1445" s="3">
        <f>HLOOKUP(W$5,[2]人物技能基础!$O$3:$Q$553,$C1445+1,0)</f>
        <v>3.637142857142857</v>
      </c>
      <c r="X1445" s="3">
        <f>HLOOKUP(X$5,[2]人物技能基础!$O$3:$Q$553,$C1445+1,0)</f>
        <v>2.0186428571428574</v>
      </c>
      <c r="Y1445" s="3">
        <f>HLOOKUP(Y$5,[2]人物技能基础!$O$3:$Q$553,$C1445+1,0)</f>
        <v>99.964285714285708</v>
      </c>
      <c r="Z1445" s="3">
        <f t="shared" si="133"/>
        <v>1437438</v>
      </c>
      <c r="AA1445" s="3">
        <f t="shared" si="134"/>
        <v>27909</v>
      </c>
      <c r="AB1445" s="3">
        <f t="shared" si="135"/>
        <v>0</v>
      </c>
      <c r="AC1445" s="3">
        <f t="shared" si="136"/>
        <v>56644</v>
      </c>
      <c r="AD1445" s="3">
        <f t="shared" si="137"/>
        <v>43145</v>
      </c>
    </row>
    <row r="1446" spans="1:30" x14ac:dyDescent="0.15">
      <c r="A1446" s="3">
        <v>1441</v>
      </c>
      <c r="B1446" s="3" t="str">
        <f t="shared" si="132"/>
        <v>关卡1441小怪</v>
      </c>
      <c r="C1446" s="3">
        <f>INDEX([3]关卡!$J$19:$J$2018,A1446)</f>
        <v>483</v>
      </c>
      <c r="D1446" s="3">
        <f>INDEX([3]关卡!$N$19:$N$2018,A1446)</f>
        <v>483</v>
      </c>
      <c r="E1446" s="3" t="s">
        <v>24</v>
      </c>
      <c r="F1446" s="3" t="s">
        <v>26</v>
      </c>
      <c r="G1446" s="3">
        <v>3</v>
      </c>
      <c r="H1446" s="3">
        <v>0</v>
      </c>
      <c r="I1446" s="3">
        <v>0</v>
      </c>
      <c r="J1446" s="4">
        <v>1</v>
      </c>
      <c r="K1446" s="4">
        <v>1</v>
      </c>
      <c r="L1446" s="4">
        <v>2</v>
      </c>
      <c r="M1446" s="3">
        <v>15</v>
      </c>
      <c r="N1446" s="3">
        <v>2</v>
      </c>
      <c r="O1446" s="3">
        <f>HLOOKUP(O$5,[1]非R能力!$B$8:$F$558,$C1446+1,0)</f>
        <v>1905021.6407721182</v>
      </c>
      <c r="P1446" s="3">
        <f>HLOOKUP(P$5,[1]非R能力!$B$8:$F$558,$C1446+1,0)</f>
        <v>270535.2795379798</v>
      </c>
      <c r="Q1446" s="3">
        <f>HLOOKUP(Q$5,[1]非R能力!$B$8:$F$558,$C1446+1,0)</f>
        <v>139549.54019099014</v>
      </c>
      <c r="R1446" s="3">
        <f>HLOOKUP(R$5,[1]非R能力!$B$8:$F$558,$C1446+1,0)</f>
        <v>43145.886711145467</v>
      </c>
      <c r="S1446" s="3">
        <f>HLOOKUP(S$5,[1]非R能力!$B$8:$F$558,$C1446+1,0)</f>
        <v>56644.062009244248</v>
      </c>
      <c r="T1446" s="3">
        <f>INDEX([1]非R能力!$H$9:$H$558,D1446)</f>
        <v>52718.442053759994</v>
      </c>
      <c r="U1446" s="3">
        <f>IF(E1446="小怪",0,IF(INDEX([1]非R能力!$FK$9:$FK$558,C1446)=0,0,10))</f>
        <v>0</v>
      </c>
      <c r="V1446" s="3">
        <f>IF(E1446="小怪",0,IF(INDEX([1]非R能力!$FH$9:$FH$558,C1446)=0,0,5000))</f>
        <v>0</v>
      </c>
      <c r="W1446" s="3">
        <f>HLOOKUP(W$5,[2]人物技能基础!$O$3:$Q$553,$C1446+1,0)</f>
        <v>3.637142857142857</v>
      </c>
      <c r="X1446" s="3">
        <f>HLOOKUP(X$5,[2]人物技能基础!$O$3:$Q$553,$C1446+1,0)</f>
        <v>2.0186428571428574</v>
      </c>
      <c r="Y1446" s="3">
        <f>HLOOKUP(Y$5,[2]人物技能基础!$O$3:$Q$553,$C1446+1,0)</f>
        <v>99.964285714285708</v>
      </c>
      <c r="Z1446" s="3">
        <f t="shared" si="133"/>
        <v>1437438</v>
      </c>
      <c r="AA1446" s="3">
        <f t="shared" si="134"/>
        <v>27909</v>
      </c>
      <c r="AB1446" s="3">
        <f t="shared" si="135"/>
        <v>0</v>
      </c>
      <c r="AC1446" s="3">
        <f t="shared" si="136"/>
        <v>56644</v>
      </c>
      <c r="AD1446" s="3">
        <f t="shared" si="137"/>
        <v>43145</v>
      </c>
    </row>
    <row r="1447" spans="1:30" x14ac:dyDescent="0.15">
      <c r="A1447" s="3">
        <v>1442</v>
      </c>
      <c r="B1447" s="3" t="str">
        <f t="shared" si="132"/>
        <v>关卡1442小怪</v>
      </c>
      <c r="C1447" s="3">
        <f>INDEX([3]关卡!$J$19:$J$2018,A1447)</f>
        <v>484</v>
      </c>
      <c r="D1447" s="3">
        <f>INDEX([3]关卡!$N$19:$N$2018,A1447)</f>
        <v>484</v>
      </c>
      <c r="E1447" s="3" t="s">
        <v>24</v>
      </c>
      <c r="F1447" s="3" t="s">
        <v>26</v>
      </c>
      <c r="G1447" s="3">
        <v>3</v>
      </c>
      <c r="H1447" s="3">
        <v>0</v>
      </c>
      <c r="I1447" s="3">
        <v>0</v>
      </c>
      <c r="J1447" s="4">
        <v>1</v>
      </c>
      <c r="K1447" s="4">
        <v>1</v>
      </c>
      <c r="L1447" s="4">
        <v>2</v>
      </c>
      <c r="M1447" s="3">
        <v>15</v>
      </c>
      <c r="N1447" s="3">
        <v>2</v>
      </c>
      <c r="O1447" s="3">
        <f>HLOOKUP(O$5,[1]非R能力!$B$8:$F$558,$C1447+1,0)</f>
        <v>1916217.4065148365</v>
      </c>
      <c r="P1447" s="3">
        <f>HLOOKUP(P$5,[1]非R能力!$B$8:$F$558,$C1447+1,0)</f>
        <v>272132.06209858641</v>
      </c>
      <c r="Q1447" s="3">
        <f>HLOOKUP(Q$5,[1]非R能力!$B$8:$F$558,$C1447+1,0)</f>
        <v>140269.29466310653</v>
      </c>
      <c r="R1447" s="3">
        <f>HLOOKUP(R$5,[1]非R能力!$B$8:$F$558,$C1447+1,0)</f>
        <v>43370.15051243607</v>
      </c>
      <c r="S1447" s="3">
        <f>HLOOKUP(S$5,[1]非R能力!$B$8:$F$558,$C1447+1,0)</f>
        <v>56942.821665166091</v>
      </c>
      <c r="T1447" s="3">
        <f>INDEX([1]非R能力!$H$9:$H$558,D1447)</f>
        <v>52999.262577722679</v>
      </c>
      <c r="U1447" s="3">
        <f>IF(E1447="小怪",0,IF(INDEX([1]非R能力!$FK$9:$FK$558,C1447)=0,0,10))</f>
        <v>0</v>
      </c>
      <c r="V1447" s="3">
        <f>IF(E1447="小怪",0,IF(INDEX([1]非R能力!$FH$9:$FH$558,C1447)=0,0,5000))</f>
        <v>0</v>
      </c>
      <c r="W1447" s="3">
        <f>HLOOKUP(W$5,[2]人物技能基础!$O$3:$Q$553,$C1447+1,0)</f>
        <v>3.637142857142857</v>
      </c>
      <c r="X1447" s="3">
        <f>HLOOKUP(X$5,[2]人物技能基础!$O$3:$Q$553,$C1447+1,0)</f>
        <v>2.0186428571428574</v>
      </c>
      <c r="Y1447" s="3">
        <f>HLOOKUP(Y$5,[2]人物技能基础!$O$3:$Q$553,$C1447+1,0)</f>
        <v>99.964285714285708</v>
      </c>
      <c r="Z1447" s="3">
        <f t="shared" si="133"/>
        <v>1445848</v>
      </c>
      <c r="AA1447" s="3">
        <f t="shared" si="134"/>
        <v>28053</v>
      </c>
      <c r="AB1447" s="3">
        <f t="shared" si="135"/>
        <v>0</v>
      </c>
      <c r="AC1447" s="3">
        <f t="shared" si="136"/>
        <v>56942</v>
      </c>
      <c r="AD1447" s="3">
        <f t="shared" si="137"/>
        <v>43370</v>
      </c>
    </row>
    <row r="1448" spans="1:30" x14ac:dyDescent="0.15">
      <c r="A1448" s="3">
        <v>1443</v>
      </c>
      <c r="B1448" s="3" t="str">
        <f t="shared" si="132"/>
        <v>关卡1443小怪</v>
      </c>
      <c r="C1448" s="3">
        <f>INDEX([3]关卡!$J$19:$J$2018,A1448)</f>
        <v>484</v>
      </c>
      <c r="D1448" s="3">
        <f>INDEX([3]关卡!$N$19:$N$2018,A1448)</f>
        <v>484</v>
      </c>
      <c r="E1448" s="3" t="s">
        <v>24</v>
      </c>
      <c r="F1448" s="3" t="s">
        <v>26</v>
      </c>
      <c r="G1448" s="3">
        <v>3</v>
      </c>
      <c r="H1448" s="3">
        <v>0</v>
      </c>
      <c r="I1448" s="3">
        <v>0</v>
      </c>
      <c r="J1448" s="4">
        <v>1</v>
      </c>
      <c r="K1448" s="4">
        <v>1</v>
      </c>
      <c r="L1448" s="4">
        <v>2</v>
      </c>
      <c r="M1448" s="3">
        <v>15</v>
      </c>
      <c r="N1448" s="3">
        <v>2</v>
      </c>
      <c r="O1448" s="3">
        <f>HLOOKUP(O$5,[1]非R能力!$B$8:$F$558,$C1448+1,0)</f>
        <v>1916217.4065148365</v>
      </c>
      <c r="P1448" s="3">
        <f>HLOOKUP(P$5,[1]非R能力!$B$8:$F$558,$C1448+1,0)</f>
        <v>272132.06209858641</v>
      </c>
      <c r="Q1448" s="3">
        <f>HLOOKUP(Q$5,[1]非R能力!$B$8:$F$558,$C1448+1,0)</f>
        <v>140269.29466310653</v>
      </c>
      <c r="R1448" s="3">
        <f>HLOOKUP(R$5,[1]非R能力!$B$8:$F$558,$C1448+1,0)</f>
        <v>43370.15051243607</v>
      </c>
      <c r="S1448" s="3">
        <f>HLOOKUP(S$5,[1]非R能力!$B$8:$F$558,$C1448+1,0)</f>
        <v>56942.821665166091</v>
      </c>
      <c r="T1448" s="3">
        <f>INDEX([1]非R能力!$H$9:$H$558,D1448)</f>
        <v>52999.262577722679</v>
      </c>
      <c r="U1448" s="3">
        <f>IF(E1448="小怪",0,IF(INDEX([1]非R能力!$FK$9:$FK$558,C1448)=0,0,10))</f>
        <v>0</v>
      </c>
      <c r="V1448" s="3">
        <f>IF(E1448="小怪",0,IF(INDEX([1]非R能力!$FH$9:$FH$558,C1448)=0,0,5000))</f>
        <v>0</v>
      </c>
      <c r="W1448" s="3">
        <f>HLOOKUP(W$5,[2]人物技能基础!$O$3:$Q$553,$C1448+1,0)</f>
        <v>3.637142857142857</v>
      </c>
      <c r="X1448" s="3">
        <f>HLOOKUP(X$5,[2]人物技能基础!$O$3:$Q$553,$C1448+1,0)</f>
        <v>2.0186428571428574</v>
      </c>
      <c r="Y1448" s="3">
        <f>HLOOKUP(Y$5,[2]人物技能基础!$O$3:$Q$553,$C1448+1,0)</f>
        <v>99.964285714285708</v>
      </c>
      <c r="Z1448" s="3">
        <f t="shared" si="133"/>
        <v>1445848</v>
      </c>
      <c r="AA1448" s="3">
        <f t="shared" si="134"/>
        <v>28053</v>
      </c>
      <c r="AB1448" s="3">
        <f t="shared" si="135"/>
        <v>0</v>
      </c>
      <c r="AC1448" s="3">
        <f t="shared" si="136"/>
        <v>56942</v>
      </c>
      <c r="AD1448" s="3">
        <f t="shared" si="137"/>
        <v>43370</v>
      </c>
    </row>
    <row r="1449" spans="1:30" x14ac:dyDescent="0.15">
      <c r="A1449" s="3">
        <v>1444</v>
      </c>
      <c r="B1449" s="3" t="str">
        <f t="shared" si="132"/>
        <v>关卡1444小怪</v>
      </c>
      <c r="C1449" s="3">
        <f>INDEX([3]关卡!$J$19:$J$2018,A1449)</f>
        <v>484</v>
      </c>
      <c r="D1449" s="3">
        <f>INDEX([3]关卡!$N$19:$N$2018,A1449)</f>
        <v>484</v>
      </c>
      <c r="E1449" s="3" t="s">
        <v>24</v>
      </c>
      <c r="F1449" s="3" t="s">
        <v>26</v>
      </c>
      <c r="G1449" s="3">
        <v>3</v>
      </c>
      <c r="H1449" s="3">
        <v>0</v>
      </c>
      <c r="I1449" s="3">
        <v>0</v>
      </c>
      <c r="J1449" s="4">
        <v>1</v>
      </c>
      <c r="K1449" s="4">
        <v>1</v>
      </c>
      <c r="L1449" s="4">
        <v>2</v>
      </c>
      <c r="M1449" s="3">
        <v>15</v>
      </c>
      <c r="N1449" s="3">
        <v>2</v>
      </c>
      <c r="O1449" s="3">
        <f>HLOOKUP(O$5,[1]非R能力!$B$8:$F$558,$C1449+1,0)</f>
        <v>1916217.4065148365</v>
      </c>
      <c r="P1449" s="3">
        <f>HLOOKUP(P$5,[1]非R能力!$B$8:$F$558,$C1449+1,0)</f>
        <v>272132.06209858641</v>
      </c>
      <c r="Q1449" s="3">
        <f>HLOOKUP(Q$5,[1]非R能力!$B$8:$F$558,$C1449+1,0)</f>
        <v>140269.29466310653</v>
      </c>
      <c r="R1449" s="3">
        <f>HLOOKUP(R$5,[1]非R能力!$B$8:$F$558,$C1449+1,0)</f>
        <v>43370.15051243607</v>
      </c>
      <c r="S1449" s="3">
        <f>HLOOKUP(S$5,[1]非R能力!$B$8:$F$558,$C1449+1,0)</f>
        <v>56942.821665166091</v>
      </c>
      <c r="T1449" s="3">
        <f>INDEX([1]非R能力!$H$9:$H$558,D1449)</f>
        <v>52999.262577722679</v>
      </c>
      <c r="U1449" s="3">
        <f>IF(E1449="小怪",0,IF(INDEX([1]非R能力!$FK$9:$FK$558,C1449)=0,0,10))</f>
        <v>0</v>
      </c>
      <c r="V1449" s="3">
        <f>IF(E1449="小怪",0,IF(INDEX([1]非R能力!$FH$9:$FH$558,C1449)=0,0,5000))</f>
        <v>0</v>
      </c>
      <c r="W1449" s="3">
        <f>HLOOKUP(W$5,[2]人物技能基础!$O$3:$Q$553,$C1449+1,0)</f>
        <v>3.637142857142857</v>
      </c>
      <c r="X1449" s="3">
        <f>HLOOKUP(X$5,[2]人物技能基础!$O$3:$Q$553,$C1449+1,0)</f>
        <v>2.0186428571428574</v>
      </c>
      <c r="Y1449" s="3">
        <f>HLOOKUP(Y$5,[2]人物技能基础!$O$3:$Q$553,$C1449+1,0)</f>
        <v>99.964285714285708</v>
      </c>
      <c r="Z1449" s="3">
        <f t="shared" si="133"/>
        <v>1445848</v>
      </c>
      <c r="AA1449" s="3">
        <f t="shared" si="134"/>
        <v>28053</v>
      </c>
      <c r="AB1449" s="3">
        <f t="shared" si="135"/>
        <v>0</v>
      </c>
      <c r="AC1449" s="3">
        <f t="shared" si="136"/>
        <v>56942</v>
      </c>
      <c r="AD1449" s="3">
        <f t="shared" si="137"/>
        <v>43370</v>
      </c>
    </row>
    <row r="1450" spans="1:30" x14ac:dyDescent="0.15">
      <c r="A1450" s="3">
        <v>1445</v>
      </c>
      <c r="B1450" s="3" t="str">
        <f t="shared" si="132"/>
        <v>关卡1445小怪</v>
      </c>
      <c r="C1450" s="3">
        <f>INDEX([3]关卡!$J$19:$J$2018,A1450)</f>
        <v>484</v>
      </c>
      <c r="D1450" s="3">
        <f>INDEX([3]关卡!$N$19:$N$2018,A1450)</f>
        <v>484</v>
      </c>
      <c r="E1450" s="3" t="s">
        <v>24</v>
      </c>
      <c r="F1450" s="3" t="s">
        <v>26</v>
      </c>
      <c r="G1450" s="3">
        <v>3</v>
      </c>
      <c r="H1450" s="3">
        <v>0</v>
      </c>
      <c r="I1450" s="3">
        <v>0</v>
      </c>
      <c r="J1450" s="4">
        <v>1</v>
      </c>
      <c r="K1450" s="4">
        <v>1</v>
      </c>
      <c r="L1450" s="4">
        <v>2</v>
      </c>
      <c r="M1450" s="3">
        <v>15</v>
      </c>
      <c r="N1450" s="3">
        <v>2</v>
      </c>
      <c r="O1450" s="3">
        <f>HLOOKUP(O$5,[1]非R能力!$B$8:$F$558,$C1450+1,0)</f>
        <v>1916217.4065148365</v>
      </c>
      <c r="P1450" s="3">
        <f>HLOOKUP(P$5,[1]非R能力!$B$8:$F$558,$C1450+1,0)</f>
        <v>272132.06209858641</v>
      </c>
      <c r="Q1450" s="3">
        <f>HLOOKUP(Q$5,[1]非R能力!$B$8:$F$558,$C1450+1,0)</f>
        <v>140269.29466310653</v>
      </c>
      <c r="R1450" s="3">
        <f>HLOOKUP(R$5,[1]非R能力!$B$8:$F$558,$C1450+1,0)</f>
        <v>43370.15051243607</v>
      </c>
      <c r="S1450" s="3">
        <f>HLOOKUP(S$5,[1]非R能力!$B$8:$F$558,$C1450+1,0)</f>
        <v>56942.821665166091</v>
      </c>
      <c r="T1450" s="3">
        <f>INDEX([1]非R能力!$H$9:$H$558,D1450)</f>
        <v>52999.262577722679</v>
      </c>
      <c r="U1450" s="3">
        <f>IF(E1450="小怪",0,IF(INDEX([1]非R能力!$FK$9:$FK$558,C1450)=0,0,10))</f>
        <v>0</v>
      </c>
      <c r="V1450" s="3">
        <f>IF(E1450="小怪",0,IF(INDEX([1]非R能力!$FH$9:$FH$558,C1450)=0,0,5000))</f>
        <v>0</v>
      </c>
      <c r="W1450" s="3">
        <f>HLOOKUP(W$5,[2]人物技能基础!$O$3:$Q$553,$C1450+1,0)</f>
        <v>3.637142857142857</v>
      </c>
      <c r="X1450" s="3">
        <f>HLOOKUP(X$5,[2]人物技能基础!$O$3:$Q$553,$C1450+1,0)</f>
        <v>2.0186428571428574</v>
      </c>
      <c r="Y1450" s="3">
        <f>HLOOKUP(Y$5,[2]人物技能基础!$O$3:$Q$553,$C1450+1,0)</f>
        <v>99.964285714285708</v>
      </c>
      <c r="Z1450" s="3">
        <f t="shared" si="133"/>
        <v>1445848</v>
      </c>
      <c r="AA1450" s="3">
        <f t="shared" si="134"/>
        <v>28053</v>
      </c>
      <c r="AB1450" s="3">
        <f t="shared" si="135"/>
        <v>0</v>
      </c>
      <c r="AC1450" s="3">
        <f t="shared" si="136"/>
        <v>56942</v>
      </c>
      <c r="AD1450" s="3">
        <f t="shared" si="137"/>
        <v>43370</v>
      </c>
    </row>
    <row r="1451" spans="1:30" x14ac:dyDescent="0.15">
      <c r="A1451" s="3">
        <v>1446</v>
      </c>
      <c r="B1451" s="3" t="str">
        <f t="shared" si="132"/>
        <v>关卡1446小怪</v>
      </c>
      <c r="C1451" s="3">
        <f>INDEX([3]关卡!$J$19:$J$2018,A1451)</f>
        <v>485</v>
      </c>
      <c r="D1451" s="3">
        <f>INDEX([3]关卡!$N$19:$N$2018,A1451)</f>
        <v>485</v>
      </c>
      <c r="E1451" s="3" t="s">
        <v>24</v>
      </c>
      <c r="F1451" s="3" t="s">
        <v>26</v>
      </c>
      <c r="G1451" s="3">
        <v>3</v>
      </c>
      <c r="H1451" s="3">
        <v>0</v>
      </c>
      <c r="I1451" s="3">
        <v>0</v>
      </c>
      <c r="J1451" s="4">
        <v>1</v>
      </c>
      <c r="K1451" s="4">
        <v>1</v>
      </c>
      <c r="L1451" s="4">
        <v>2</v>
      </c>
      <c r="M1451" s="3">
        <v>15</v>
      </c>
      <c r="N1451" s="3">
        <v>2</v>
      </c>
      <c r="O1451" s="3">
        <f>HLOOKUP(O$5,[1]非R能力!$B$8:$F$558,$C1451+1,0)</f>
        <v>1928013.8233476346</v>
      </c>
      <c r="P1451" s="3">
        <f>HLOOKUP(P$5,[1]非R能力!$B$8:$F$558,$C1451+1,0)</f>
        <v>273784.18969817989</v>
      </c>
      <c r="Q1451" s="3">
        <f>HLOOKUP(Q$5,[1]非R能力!$B$8:$F$558,$C1451+1,0)</f>
        <v>140966.00255687223</v>
      </c>
      <c r="R1451" s="3">
        <f>HLOOKUP(R$5,[1]非R能力!$B$8:$F$558,$C1451+1,0)</f>
        <v>43603.761079683238</v>
      </c>
      <c r="S1451" s="3">
        <f>HLOOKUP(S$5,[1]非R能力!$B$8:$F$558,$C1451+1,0)</f>
        <v>57213.320881305357</v>
      </c>
      <c r="T1451" s="3">
        <f>INDEX([1]非R能力!$H$9:$H$558,D1451)</f>
        <v>53281.27752544226</v>
      </c>
      <c r="U1451" s="3">
        <f>IF(E1451="小怪",0,IF(INDEX([1]非R能力!$FK$9:$FK$558,C1451)=0,0,10))</f>
        <v>0</v>
      </c>
      <c r="V1451" s="3">
        <f>IF(E1451="小怪",0,IF(INDEX([1]非R能力!$FH$9:$FH$558,C1451)=0,0,5000))</f>
        <v>0</v>
      </c>
      <c r="W1451" s="3">
        <f>HLOOKUP(W$5,[2]人物技能基础!$O$3:$Q$553,$C1451+1,0)</f>
        <v>3.637142857142857</v>
      </c>
      <c r="X1451" s="3">
        <f>HLOOKUP(X$5,[2]人物技能基础!$O$3:$Q$553,$C1451+1,0)</f>
        <v>2.0186428571428574</v>
      </c>
      <c r="Y1451" s="3">
        <f>HLOOKUP(Y$5,[2]人物技能基础!$O$3:$Q$553,$C1451+1,0)</f>
        <v>99.964285714285708</v>
      </c>
      <c r="Z1451" s="3">
        <f t="shared" si="133"/>
        <v>1454528</v>
      </c>
      <c r="AA1451" s="3">
        <f t="shared" si="134"/>
        <v>28193</v>
      </c>
      <c r="AB1451" s="3">
        <f t="shared" si="135"/>
        <v>0</v>
      </c>
      <c r="AC1451" s="3">
        <f t="shared" si="136"/>
        <v>57213</v>
      </c>
      <c r="AD1451" s="3">
        <f t="shared" si="137"/>
        <v>43603</v>
      </c>
    </row>
    <row r="1452" spans="1:30" x14ac:dyDescent="0.15">
      <c r="A1452" s="3">
        <v>1447</v>
      </c>
      <c r="B1452" s="3" t="str">
        <f t="shared" si="132"/>
        <v>关卡1447小怪</v>
      </c>
      <c r="C1452" s="3">
        <f>INDEX([3]关卡!$J$19:$J$2018,A1452)</f>
        <v>485</v>
      </c>
      <c r="D1452" s="3">
        <f>INDEX([3]关卡!$N$19:$N$2018,A1452)</f>
        <v>485</v>
      </c>
      <c r="E1452" s="3" t="s">
        <v>24</v>
      </c>
      <c r="F1452" s="3" t="s">
        <v>26</v>
      </c>
      <c r="G1452" s="3">
        <v>3</v>
      </c>
      <c r="H1452" s="3">
        <v>0</v>
      </c>
      <c r="I1452" s="3">
        <v>0</v>
      </c>
      <c r="J1452" s="4">
        <v>1</v>
      </c>
      <c r="K1452" s="4">
        <v>1</v>
      </c>
      <c r="L1452" s="4">
        <v>2</v>
      </c>
      <c r="M1452" s="3">
        <v>15</v>
      </c>
      <c r="N1452" s="3">
        <v>2</v>
      </c>
      <c r="O1452" s="3">
        <f>HLOOKUP(O$5,[1]非R能力!$B$8:$F$558,$C1452+1,0)</f>
        <v>1928013.8233476346</v>
      </c>
      <c r="P1452" s="3">
        <f>HLOOKUP(P$5,[1]非R能力!$B$8:$F$558,$C1452+1,0)</f>
        <v>273784.18969817989</v>
      </c>
      <c r="Q1452" s="3">
        <f>HLOOKUP(Q$5,[1]非R能力!$B$8:$F$558,$C1452+1,0)</f>
        <v>140966.00255687223</v>
      </c>
      <c r="R1452" s="3">
        <f>HLOOKUP(R$5,[1]非R能力!$B$8:$F$558,$C1452+1,0)</f>
        <v>43603.761079683238</v>
      </c>
      <c r="S1452" s="3">
        <f>HLOOKUP(S$5,[1]非R能力!$B$8:$F$558,$C1452+1,0)</f>
        <v>57213.320881305357</v>
      </c>
      <c r="T1452" s="3">
        <f>INDEX([1]非R能力!$H$9:$H$558,D1452)</f>
        <v>53281.27752544226</v>
      </c>
      <c r="U1452" s="3">
        <f>IF(E1452="小怪",0,IF(INDEX([1]非R能力!$FK$9:$FK$558,C1452)=0,0,10))</f>
        <v>0</v>
      </c>
      <c r="V1452" s="3">
        <f>IF(E1452="小怪",0,IF(INDEX([1]非R能力!$FH$9:$FH$558,C1452)=0,0,5000))</f>
        <v>0</v>
      </c>
      <c r="W1452" s="3">
        <f>HLOOKUP(W$5,[2]人物技能基础!$O$3:$Q$553,$C1452+1,0)</f>
        <v>3.637142857142857</v>
      </c>
      <c r="X1452" s="3">
        <f>HLOOKUP(X$5,[2]人物技能基础!$O$3:$Q$553,$C1452+1,0)</f>
        <v>2.0186428571428574</v>
      </c>
      <c r="Y1452" s="3">
        <f>HLOOKUP(Y$5,[2]人物技能基础!$O$3:$Q$553,$C1452+1,0)</f>
        <v>99.964285714285708</v>
      </c>
      <c r="Z1452" s="3">
        <f t="shared" si="133"/>
        <v>1454528</v>
      </c>
      <c r="AA1452" s="3">
        <f t="shared" si="134"/>
        <v>28193</v>
      </c>
      <c r="AB1452" s="3">
        <f t="shared" si="135"/>
        <v>0</v>
      </c>
      <c r="AC1452" s="3">
        <f t="shared" si="136"/>
        <v>57213</v>
      </c>
      <c r="AD1452" s="3">
        <f t="shared" si="137"/>
        <v>43603</v>
      </c>
    </row>
    <row r="1453" spans="1:30" x14ac:dyDescent="0.15">
      <c r="A1453" s="3">
        <v>1448</v>
      </c>
      <c r="B1453" s="3" t="str">
        <f t="shared" si="132"/>
        <v>关卡1448小怪</v>
      </c>
      <c r="C1453" s="3">
        <f>INDEX([3]关卡!$J$19:$J$2018,A1453)</f>
        <v>485</v>
      </c>
      <c r="D1453" s="3">
        <f>INDEX([3]关卡!$N$19:$N$2018,A1453)</f>
        <v>485</v>
      </c>
      <c r="E1453" s="3" t="s">
        <v>24</v>
      </c>
      <c r="F1453" s="3" t="s">
        <v>26</v>
      </c>
      <c r="G1453" s="3">
        <v>3</v>
      </c>
      <c r="H1453" s="3">
        <v>0</v>
      </c>
      <c r="I1453" s="3">
        <v>0</v>
      </c>
      <c r="J1453" s="4">
        <v>1</v>
      </c>
      <c r="K1453" s="4">
        <v>1</v>
      </c>
      <c r="L1453" s="4">
        <v>2</v>
      </c>
      <c r="M1453" s="3">
        <v>15</v>
      </c>
      <c r="N1453" s="3">
        <v>2</v>
      </c>
      <c r="O1453" s="3">
        <f>HLOOKUP(O$5,[1]非R能力!$B$8:$F$558,$C1453+1,0)</f>
        <v>1928013.8233476346</v>
      </c>
      <c r="P1453" s="3">
        <f>HLOOKUP(P$5,[1]非R能力!$B$8:$F$558,$C1453+1,0)</f>
        <v>273784.18969817989</v>
      </c>
      <c r="Q1453" s="3">
        <f>HLOOKUP(Q$5,[1]非R能力!$B$8:$F$558,$C1453+1,0)</f>
        <v>140966.00255687223</v>
      </c>
      <c r="R1453" s="3">
        <f>HLOOKUP(R$5,[1]非R能力!$B$8:$F$558,$C1453+1,0)</f>
        <v>43603.761079683238</v>
      </c>
      <c r="S1453" s="3">
        <f>HLOOKUP(S$5,[1]非R能力!$B$8:$F$558,$C1453+1,0)</f>
        <v>57213.320881305357</v>
      </c>
      <c r="T1453" s="3">
        <f>INDEX([1]非R能力!$H$9:$H$558,D1453)</f>
        <v>53281.27752544226</v>
      </c>
      <c r="U1453" s="3">
        <f>IF(E1453="小怪",0,IF(INDEX([1]非R能力!$FK$9:$FK$558,C1453)=0,0,10))</f>
        <v>0</v>
      </c>
      <c r="V1453" s="3">
        <f>IF(E1453="小怪",0,IF(INDEX([1]非R能力!$FH$9:$FH$558,C1453)=0,0,5000))</f>
        <v>0</v>
      </c>
      <c r="W1453" s="3">
        <f>HLOOKUP(W$5,[2]人物技能基础!$O$3:$Q$553,$C1453+1,0)</f>
        <v>3.637142857142857</v>
      </c>
      <c r="X1453" s="3">
        <f>HLOOKUP(X$5,[2]人物技能基础!$O$3:$Q$553,$C1453+1,0)</f>
        <v>2.0186428571428574</v>
      </c>
      <c r="Y1453" s="3">
        <f>HLOOKUP(Y$5,[2]人物技能基础!$O$3:$Q$553,$C1453+1,0)</f>
        <v>99.964285714285708</v>
      </c>
      <c r="Z1453" s="3">
        <f t="shared" si="133"/>
        <v>1454528</v>
      </c>
      <c r="AA1453" s="3">
        <f t="shared" si="134"/>
        <v>28193</v>
      </c>
      <c r="AB1453" s="3">
        <f t="shared" si="135"/>
        <v>0</v>
      </c>
      <c r="AC1453" s="3">
        <f t="shared" si="136"/>
        <v>57213</v>
      </c>
      <c r="AD1453" s="3">
        <f t="shared" si="137"/>
        <v>43603</v>
      </c>
    </row>
    <row r="1454" spans="1:30" x14ac:dyDescent="0.15">
      <c r="A1454" s="3">
        <v>1449</v>
      </c>
      <c r="B1454" s="3" t="str">
        <f t="shared" si="132"/>
        <v>关卡1449小怪</v>
      </c>
      <c r="C1454" s="3">
        <f>INDEX([3]关卡!$J$19:$J$2018,A1454)</f>
        <v>485</v>
      </c>
      <c r="D1454" s="3">
        <f>INDEX([3]关卡!$N$19:$N$2018,A1454)</f>
        <v>485</v>
      </c>
      <c r="E1454" s="3" t="s">
        <v>24</v>
      </c>
      <c r="F1454" s="3" t="s">
        <v>26</v>
      </c>
      <c r="G1454" s="3">
        <v>3</v>
      </c>
      <c r="H1454" s="3">
        <v>0</v>
      </c>
      <c r="I1454" s="3">
        <v>0</v>
      </c>
      <c r="J1454" s="4">
        <v>1</v>
      </c>
      <c r="K1454" s="4">
        <v>1</v>
      </c>
      <c r="L1454" s="4">
        <v>2</v>
      </c>
      <c r="M1454" s="3">
        <v>15</v>
      </c>
      <c r="N1454" s="3">
        <v>2</v>
      </c>
      <c r="O1454" s="3">
        <f>HLOOKUP(O$5,[1]非R能力!$B$8:$F$558,$C1454+1,0)</f>
        <v>1928013.8233476346</v>
      </c>
      <c r="P1454" s="3">
        <f>HLOOKUP(P$5,[1]非R能力!$B$8:$F$558,$C1454+1,0)</f>
        <v>273784.18969817989</v>
      </c>
      <c r="Q1454" s="3">
        <f>HLOOKUP(Q$5,[1]非R能力!$B$8:$F$558,$C1454+1,0)</f>
        <v>140966.00255687223</v>
      </c>
      <c r="R1454" s="3">
        <f>HLOOKUP(R$5,[1]非R能力!$B$8:$F$558,$C1454+1,0)</f>
        <v>43603.761079683238</v>
      </c>
      <c r="S1454" s="3">
        <f>HLOOKUP(S$5,[1]非R能力!$B$8:$F$558,$C1454+1,0)</f>
        <v>57213.320881305357</v>
      </c>
      <c r="T1454" s="3">
        <f>INDEX([1]非R能力!$H$9:$H$558,D1454)</f>
        <v>53281.27752544226</v>
      </c>
      <c r="U1454" s="3">
        <f>IF(E1454="小怪",0,IF(INDEX([1]非R能力!$FK$9:$FK$558,C1454)=0,0,10))</f>
        <v>0</v>
      </c>
      <c r="V1454" s="3">
        <f>IF(E1454="小怪",0,IF(INDEX([1]非R能力!$FH$9:$FH$558,C1454)=0,0,5000))</f>
        <v>0</v>
      </c>
      <c r="W1454" s="3">
        <f>HLOOKUP(W$5,[2]人物技能基础!$O$3:$Q$553,$C1454+1,0)</f>
        <v>3.637142857142857</v>
      </c>
      <c r="X1454" s="3">
        <f>HLOOKUP(X$5,[2]人物技能基础!$O$3:$Q$553,$C1454+1,0)</f>
        <v>2.0186428571428574</v>
      </c>
      <c r="Y1454" s="3">
        <f>HLOOKUP(Y$5,[2]人物技能基础!$O$3:$Q$553,$C1454+1,0)</f>
        <v>99.964285714285708</v>
      </c>
      <c r="Z1454" s="3">
        <f t="shared" si="133"/>
        <v>1454528</v>
      </c>
      <c r="AA1454" s="3">
        <f t="shared" si="134"/>
        <v>28193</v>
      </c>
      <c r="AB1454" s="3">
        <f t="shared" si="135"/>
        <v>0</v>
      </c>
      <c r="AC1454" s="3">
        <f t="shared" si="136"/>
        <v>57213</v>
      </c>
      <c r="AD1454" s="3">
        <f t="shared" si="137"/>
        <v>43603</v>
      </c>
    </row>
    <row r="1455" spans="1:30" x14ac:dyDescent="0.15">
      <c r="A1455" s="3">
        <v>1450</v>
      </c>
      <c r="B1455" s="3" t="str">
        <f t="shared" si="132"/>
        <v>关卡1450小怪</v>
      </c>
      <c r="C1455" s="3">
        <f>INDEX([3]关卡!$J$19:$J$2018,A1455)</f>
        <v>485</v>
      </c>
      <c r="D1455" s="3">
        <f>INDEX([3]关卡!$N$19:$N$2018,A1455)</f>
        <v>485</v>
      </c>
      <c r="E1455" s="3" t="s">
        <v>24</v>
      </c>
      <c r="F1455" s="3" t="s">
        <v>26</v>
      </c>
      <c r="G1455" s="3">
        <v>3</v>
      </c>
      <c r="H1455" s="3">
        <v>0</v>
      </c>
      <c r="I1455" s="3">
        <v>0</v>
      </c>
      <c r="J1455" s="4">
        <v>1</v>
      </c>
      <c r="K1455" s="4">
        <v>1</v>
      </c>
      <c r="L1455" s="4">
        <v>2</v>
      </c>
      <c r="M1455" s="3">
        <v>15</v>
      </c>
      <c r="N1455" s="3">
        <v>2</v>
      </c>
      <c r="O1455" s="3">
        <f>HLOOKUP(O$5,[1]非R能力!$B$8:$F$558,$C1455+1,0)</f>
        <v>1928013.8233476346</v>
      </c>
      <c r="P1455" s="3">
        <f>HLOOKUP(P$5,[1]非R能力!$B$8:$F$558,$C1455+1,0)</f>
        <v>273784.18969817989</v>
      </c>
      <c r="Q1455" s="3">
        <f>HLOOKUP(Q$5,[1]非R能力!$B$8:$F$558,$C1455+1,0)</f>
        <v>140966.00255687223</v>
      </c>
      <c r="R1455" s="3">
        <f>HLOOKUP(R$5,[1]非R能力!$B$8:$F$558,$C1455+1,0)</f>
        <v>43603.761079683238</v>
      </c>
      <c r="S1455" s="3">
        <f>HLOOKUP(S$5,[1]非R能力!$B$8:$F$558,$C1455+1,0)</f>
        <v>57213.320881305357</v>
      </c>
      <c r="T1455" s="3">
        <f>INDEX([1]非R能力!$H$9:$H$558,D1455)</f>
        <v>53281.27752544226</v>
      </c>
      <c r="U1455" s="3">
        <f>IF(E1455="小怪",0,IF(INDEX([1]非R能力!$FK$9:$FK$558,C1455)=0,0,10))</f>
        <v>0</v>
      </c>
      <c r="V1455" s="3">
        <f>IF(E1455="小怪",0,IF(INDEX([1]非R能力!$FH$9:$FH$558,C1455)=0,0,5000))</f>
        <v>0</v>
      </c>
      <c r="W1455" s="3">
        <f>HLOOKUP(W$5,[2]人物技能基础!$O$3:$Q$553,$C1455+1,0)</f>
        <v>3.637142857142857</v>
      </c>
      <c r="X1455" s="3">
        <f>HLOOKUP(X$5,[2]人物技能基础!$O$3:$Q$553,$C1455+1,0)</f>
        <v>2.0186428571428574</v>
      </c>
      <c r="Y1455" s="3">
        <f>HLOOKUP(Y$5,[2]人物技能基础!$O$3:$Q$553,$C1455+1,0)</f>
        <v>99.964285714285708</v>
      </c>
      <c r="Z1455" s="3">
        <f t="shared" si="133"/>
        <v>1454528</v>
      </c>
      <c r="AA1455" s="3">
        <f t="shared" si="134"/>
        <v>28193</v>
      </c>
      <c r="AB1455" s="3">
        <f t="shared" si="135"/>
        <v>0</v>
      </c>
      <c r="AC1455" s="3">
        <f t="shared" si="136"/>
        <v>57213</v>
      </c>
      <c r="AD1455" s="3">
        <f t="shared" si="137"/>
        <v>43603</v>
      </c>
    </row>
    <row r="1456" spans="1:30" x14ac:dyDescent="0.15">
      <c r="A1456" s="3">
        <v>1451</v>
      </c>
      <c r="B1456" s="3" t="str">
        <f t="shared" si="132"/>
        <v>关卡1451小怪</v>
      </c>
      <c r="C1456" s="3">
        <f>INDEX([3]关卡!$J$19:$J$2018,A1456)</f>
        <v>486</v>
      </c>
      <c r="D1456" s="3">
        <f>INDEX([3]关卡!$N$19:$N$2018,A1456)</f>
        <v>486</v>
      </c>
      <c r="E1456" s="3" t="s">
        <v>24</v>
      </c>
      <c r="F1456" s="3" t="s">
        <v>26</v>
      </c>
      <c r="G1456" s="3">
        <v>3</v>
      </c>
      <c r="H1456" s="3">
        <v>0</v>
      </c>
      <c r="I1456" s="3">
        <v>0</v>
      </c>
      <c r="J1456" s="4">
        <v>1</v>
      </c>
      <c r="K1456" s="4">
        <v>1</v>
      </c>
      <c r="L1456" s="4">
        <v>2</v>
      </c>
      <c r="M1456" s="3">
        <v>15</v>
      </c>
      <c r="N1456" s="3">
        <v>2</v>
      </c>
      <c r="O1456" s="3">
        <f>HLOOKUP(O$5,[1]非R能力!$B$8:$F$558,$C1456+1,0)</f>
        <v>1940287.010130733</v>
      </c>
      <c r="P1456" s="3">
        <f>HLOOKUP(P$5,[1]非R能力!$B$8:$F$558,$C1456+1,0)</f>
        <v>275488.76530875039</v>
      </c>
      <c r="Q1456" s="3">
        <f>HLOOKUP(Q$5,[1]非R能力!$B$8:$F$558,$C1456+1,0)</f>
        <v>141697.44984423104</v>
      </c>
      <c r="R1456" s="3">
        <f>HLOOKUP(R$5,[1]非R能力!$B$8:$F$558,$C1456+1,0)</f>
        <v>43835.148758312505</v>
      </c>
      <c r="S1456" s="3">
        <f>HLOOKUP(S$5,[1]非R能力!$B$8:$F$558,$C1456+1,0)</f>
        <v>57529.770239627418</v>
      </c>
      <c r="T1456" s="3">
        <f>INDEX([1]非R能力!$H$9:$H$558,D1456)</f>
        <v>53564.490658716066</v>
      </c>
      <c r="U1456" s="3">
        <f>IF(E1456="小怪",0,IF(INDEX([1]非R能力!$FK$9:$FK$558,C1456)=0,0,10))</f>
        <v>0</v>
      </c>
      <c r="V1456" s="3">
        <f>IF(E1456="小怪",0,IF(INDEX([1]非R能力!$FH$9:$FH$558,C1456)=0,0,5000))</f>
        <v>0</v>
      </c>
      <c r="W1456" s="3">
        <f>HLOOKUP(W$5,[2]人物技能基础!$O$3:$Q$553,$C1456+1,0)</f>
        <v>3.637142857142857</v>
      </c>
      <c r="X1456" s="3">
        <f>HLOOKUP(X$5,[2]人物技能基础!$O$3:$Q$553,$C1456+1,0)</f>
        <v>2.0186428571428574</v>
      </c>
      <c r="Y1456" s="3">
        <f>HLOOKUP(Y$5,[2]人物技能基础!$O$3:$Q$553,$C1456+1,0)</f>
        <v>99.964285714285708</v>
      </c>
      <c r="Z1456" s="3">
        <f t="shared" si="133"/>
        <v>1463466</v>
      </c>
      <c r="AA1456" s="3">
        <f t="shared" si="134"/>
        <v>28339</v>
      </c>
      <c r="AB1456" s="3">
        <f t="shared" si="135"/>
        <v>0</v>
      </c>
      <c r="AC1456" s="3">
        <f t="shared" si="136"/>
        <v>57529</v>
      </c>
      <c r="AD1456" s="3">
        <f t="shared" si="137"/>
        <v>43835</v>
      </c>
    </row>
    <row r="1457" spans="1:30" x14ac:dyDescent="0.15">
      <c r="A1457" s="3">
        <v>1452</v>
      </c>
      <c r="B1457" s="3" t="str">
        <f t="shared" si="132"/>
        <v>关卡1452小怪</v>
      </c>
      <c r="C1457" s="3">
        <f>INDEX([3]关卡!$J$19:$J$2018,A1457)</f>
        <v>486</v>
      </c>
      <c r="D1457" s="3">
        <f>INDEX([3]关卡!$N$19:$N$2018,A1457)</f>
        <v>486</v>
      </c>
      <c r="E1457" s="3" t="s">
        <v>24</v>
      </c>
      <c r="F1457" s="3" t="s">
        <v>26</v>
      </c>
      <c r="G1457" s="3">
        <v>3</v>
      </c>
      <c r="H1457" s="3">
        <v>0</v>
      </c>
      <c r="I1457" s="3">
        <v>0</v>
      </c>
      <c r="J1457" s="4">
        <v>1</v>
      </c>
      <c r="K1457" s="4">
        <v>1</v>
      </c>
      <c r="L1457" s="4">
        <v>2</v>
      </c>
      <c r="M1457" s="3">
        <v>15</v>
      </c>
      <c r="N1457" s="3">
        <v>2</v>
      </c>
      <c r="O1457" s="3">
        <f>HLOOKUP(O$5,[1]非R能力!$B$8:$F$558,$C1457+1,0)</f>
        <v>1940287.010130733</v>
      </c>
      <c r="P1457" s="3">
        <f>HLOOKUP(P$5,[1]非R能力!$B$8:$F$558,$C1457+1,0)</f>
        <v>275488.76530875039</v>
      </c>
      <c r="Q1457" s="3">
        <f>HLOOKUP(Q$5,[1]非R能力!$B$8:$F$558,$C1457+1,0)</f>
        <v>141697.44984423104</v>
      </c>
      <c r="R1457" s="3">
        <f>HLOOKUP(R$5,[1]非R能力!$B$8:$F$558,$C1457+1,0)</f>
        <v>43835.148758312505</v>
      </c>
      <c r="S1457" s="3">
        <f>HLOOKUP(S$5,[1]非R能力!$B$8:$F$558,$C1457+1,0)</f>
        <v>57529.770239627418</v>
      </c>
      <c r="T1457" s="3">
        <f>INDEX([1]非R能力!$H$9:$H$558,D1457)</f>
        <v>53564.490658716066</v>
      </c>
      <c r="U1457" s="3">
        <f>IF(E1457="小怪",0,IF(INDEX([1]非R能力!$FK$9:$FK$558,C1457)=0,0,10))</f>
        <v>0</v>
      </c>
      <c r="V1457" s="3">
        <f>IF(E1457="小怪",0,IF(INDEX([1]非R能力!$FH$9:$FH$558,C1457)=0,0,5000))</f>
        <v>0</v>
      </c>
      <c r="W1457" s="3">
        <f>HLOOKUP(W$5,[2]人物技能基础!$O$3:$Q$553,$C1457+1,0)</f>
        <v>3.637142857142857</v>
      </c>
      <c r="X1457" s="3">
        <f>HLOOKUP(X$5,[2]人物技能基础!$O$3:$Q$553,$C1457+1,0)</f>
        <v>2.0186428571428574</v>
      </c>
      <c r="Y1457" s="3">
        <f>HLOOKUP(Y$5,[2]人物技能基础!$O$3:$Q$553,$C1457+1,0)</f>
        <v>99.964285714285708</v>
      </c>
      <c r="Z1457" s="3">
        <f t="shared" si="133"/>
        <v>1463466</v>
      </c>
      <c r="AA1457" s="3">
        <f t="shared" si="134"/>
        <v>28339</v>
      </c>
      <c r="AB1457" s="3">
        <f t="shared" si="135"/>
        <v>0</v>
      </c>
      <c r="AC1457" s="3">
        <f t="shared" si="136"/>
        <v>57529</v>
      </c>
      <c r="AD1457" s="3">
        <f t="shared" si="137"/>
        <v>43835</v>
      </c>
    </row>
    <row r="1458" spans="1:30" x14ac:dyDescent="0.15">
      <c r="A1458" s="3">
        <v>1453</v>
      </c>
      <c r="B1458" s="3" t="str">
        <f t="shared" si="132"/>
        <v>关卡1453小怪</v>
      </c>
      <c r="C1458" s="3">
        <f>INDEX([3]关卡!$J$19:$J$2018,A1458)</f>
        <v>486</v>
      </c>
      <c r="D1458" s="3">
        <f>INDEX([3]关卡!$N$19:$N$2018,A1458)</f>
        <v>486</v>
      </c>
      <c r="E1458" s="3" t="s">
        <v>24</v>
      </c>
      <c r="F1458" s="3" t="s">
        <v>26</v>
      </c>
      <c r="G1458" s="3">
        <v>3</v>
      </c>
      <c r="H1458" s="3">
        <v>0</v>
      </c>
      <c r="I1458" s="3">
        <v>0</v>
      </c>
      <c r="J1458" s="4">
        <v>1</v>
      </c>
      <c r="K1458" s="4">
        <v>1</v>
      </c>
      <c r="L1458" s="4">
        <v>2</v>
      </c>
      <c r="M1458" s="3">
        <v>15</v>
      </c>
      <c r="N1458" s="3">
        <v>2</v>
      </c>
      <c r="O1458" s="3">
        <f>HLOOKUP(O$5,[1]非R能力!$B$8:$F$558,$C1458+1,0)</f>
        <v>1940287.010130733</v>
      </c>
      <c r="P1458" s="3">
        <f>HLOOKUP(P$5,[1]非R能力!$B$8:$F$558,$C1458+1,0)</f>
        <v>275488.76530875039</v>
      </c>
      <c r="Q1458" s="3">
        <f>HLOOKUP(Q$5,[1]非R能力!$B$8:$F$558,$C1458+1,0)</f>
        <v>141697.44984423104</v>
      </c>
      <c r="R1458" s="3">
        <f>HLOOKUP(R$5,[1]非R能力!$B$8:$F$558,$C1458+1,0)</f>
        <v>43835.148758312505</v>
      </c>
      <c r="S1458" s="3">
        <f>HLOOKUP(S$5,[1]非R能力!$B$8:$F$558,$C1458+1,0)</f>
        <v>57529.770239627418</v>
      </c>
      <c r="T1458" s="3">
        <f>INDEX([1]非R能力!$H$9:$H$558,D1458)</f>
        <v>53564.490658716066</v>
      </c>
      <c r="U1458" s="3">
        <f>IF(E1458="小怪",0,IF(INDEX([1]非R能力!$FK$9:$FK$558,C1458)=0,0,10))</f>
        <v>0</v>
      </c>
      <c r="V1458" s="3">
        <f>IF(E1458="小怪",0,IF(INDEX([1]非R能力!$FH$9:$FH$558,C1458)=0,0,5000))</f>
        <v>0</v>
      </c>
      <c r="W1458" s="3">
        <f>HLOOKUP(W$5,[2]人物技能基础!$O$3:$Q$553,$C1458+1,0)</f>
        <v>3.637142857142857</v>
      </c>
      <c r="X1458" s="3">
        <f>HLOOKUP(X$5,[2]人物技能基础!$O$3:$Q$553,$C1458+1,0)</f>
        <v>2.0186428571428574</v>
      </c>
      <c r="Y1458" s="3">
        <f>HLOOKUP(Y$5,[2]人物技能基础!$O$3:$Q$553,$C1458+1,0)</f>
        <v>99.964285714285708</v>
      </c>
      <c r="Z1458" s="3">
        <f t="shared" si="133"/>
        <v>1463466</v>
      </c>
      <c r="AA1458" s="3">
        <f t="shared" si="134"/>
        <v>28339</v>
      </c>
      <c r="AB1458" s="3">
        <f t="shared" si="135"/>
        <v>0</v>
      </c>
      <c r="AC1458" s="3">
        <f t="shared" si="136"/>
        <v>57529</v>
      </c>
      <c r="AD1458" s="3">
        <f t="shared" si="137"/>
        <v>43835</v>
      </c>
    </row>
    <row r="1459" spans="1:30" x14ac:dyDescent="0.15">
      <c r="A1459" s="3">
        <v>1454</v>
      </c>
      <c r="B1459" s="3" t="str">
        <f t="shared" si="132"/>
        <v>关卡1454小怪</v>
      </c>
      <c r="C1459" s="3">
        <f>INDEX([3]关卡!$J$19:$J$2018,A1459)</f>
        <v>486</v>
      </c>
      <c r="D1459" s="3">
        <f>INDEX([3]关卡!$N$19:$N$2018,A1459)</f>
        <v>486</v>
      </c>
      <c r="E1459" s="3" t="s">
        <v>24</v>
      </c>
      <c r="F1459" s="3" t="s">
        <v>26</v>
      </c>
      <c r="G1459" s="3">
        <v>3</v>
      </c>
      <c r="H1459" s="3">
        <v>0</v>
      </c>
      <c r="I1459" s="3">
        <v>0</v>
      </c>
      <c r="J1459" s="4">
        <v>1</v>
      </c>
      <c r="K1459" s="4">
        <v>1</v>
      </c>
      <c r="L1459" s="4">
        <v>2</v>
      </c>
      <c r="M1459" s="3">
        <v>15</v>
      </c>
      <c r="N1459" s="3">
        <v>2</v>
      </c>
      <c r="O1459" s="3">
        <f>HLOOKUP(O$5,[1]非R能力!$B$8:$F$558,$C1459+1,0)</f>
        <v>1940287.010130733</v>
      </c>
      <c r="P1459" s="3">
        <f>HLOOKUP(P$5,[1]非R能力!$B$8:$F$558,$C1459+1,0)</f>
        <v>275488.76530875039</v>
      </c>
      <c r="Q1459" s="3">
        <f>HLOOKUP(Q$5,[1]非R能力!$B$8:$F$558,$C1459+1,0)</f>
        <v>141697.44984423104</v>
      </c>
      <c r="R1459" s="3">
        <f>HLOOKUP(R$5,[1]非R能力!$B$8:$F$558,$C1459+1,0)</f>
        <v>43835.148758312505</v>
      </c>
      <c r="S1459" s="3">
        <f>HLOOKUP(S$5,[1]非R能力!$B$8:$F$558,$C1459+1,0)</f>
        <v>57529.770239627418</v>
      </c>
      <c r="T1459" s="3">
        <f>INDEX([1]非R能力!$H$9:$H$558,D1459)</f>
        <v>53564.490658716066</v>
      </c>
      <c r="U1459" s="3">
        <f>IF(E1459="小怪",0,IF(INDEX([1]非R能力!$FK$9:$FK$558,C1459)=0,0,10))</f>
        <v>0</v>
      </c>
      <c r="V1459" s="3">
        <f>IF(E1459="小怪",0,IF(INDEX([1]非R能力!$FH$9:$FH$558,C1459)=0,0,5000))</f>
        <v>0</v>
      </c>
      <c r="W1459" s="3">
        <f>HLOOKUP(W$5,[2]人物技能基础!$O$3:$Q$553,$C1459+1,0)</f>
        <v>3.637142857142857</v>
      </c>
      <c r="X1459" s="3">
        <f>HLOOKUP(X$5,[2]人物技能基础!$O$3:$Q$553,$C1459+1,0)</f>
        <v>2.0186428571428574</v>
      </c>
      <c r="Y1459" s="3">
        <f>HLOOKUP(Y$5,[2]人物技能基础!$O$3:$Q$553,$C1459+1,0)</f>
        <v>99.964285714285708</v>
      </c>
      <c r="Z1459" s="3">
        <f t="shared" si="133"/>
        <v>1463466</v>
      </c>
      <c r="AA1459" s="3">
        <f t="shared" si="134"/>
        <v>28339</v>
      </c>
      <c r="AB1459" s="3">
        <f t="shared" si="135"/>
        <v>0</v>
      </c>
      <c r="AC1459" s="3">
        <f t="shared" si="136"/>
        <v>57529</v>
      </c>
      <c r="AD1459" s="3">
        <f t="shared" si="137"/>
        <v>43835</v>
      </c>
    </row>
    <row r="1460" spans="1:30" x14ac:dyDescent="0.15">
      <c r="A1460" s="3">
        <v>1455</v>
      </c>
      <c r="B1460" s="3" t="str">
        <f t="shared" si="132"/>
        <v>关卡1455小怪</v>
      </c>
      <c r="C1460" s="3">
        <f>INDEX([3]关卡!$J$19:$J$2018,A1460)</f>
        <v>487</v>
      </c>
      <c r="D1460" s="3">
        <f>INDEX([3]关卡!$N$19:$N$2018,A1460)</f>
        <v>487</v>
      </c>
      <c r="E1460" s="3" t="s">
        <v>24</v>
      </c>
      <c r="F1460" s="3" t="s">
        <v>26</v>
      </c>
      <c r="G1460" s="3">
        <v>3</v>
      </c>
      <c r="H1460" s="3">
        <v>0</v>
      </c>
      <c r="I1460" s="3">
        <v>0</v>
      </c>
      <c r="J1460" s="4">
        <v>1</v>
      </c>
      <c r="K1460" s="4">
        <v>1</v>
      </c>
      <c r="L1460" s="4">
        <v>2</v>
      </c>
      <c r="M1460" s="3">
        <v>15</v>
      </c>
      <c r="N1460" s="3">
        <v>2</v>
      </c>
      <c r="O1460" s="3">
        <f>HLOOKUP(O$5,[1]非R能力!$B$8:$F$558,$C1460+1,0)</f>
        <v>1954019.3531870656</v>
      </c>
      <c r="P1460" s="3">
        <f>HLOOKUP(P$5,[1]非R能力!$B$8:$F$558,$C1460+1,0)</f>
        <v>277194.92410601536</v>
      </c>
      <c r="Q1460" s="3">
        <f>HLOOKUP(Q$5,[1]非R能力!$B$8:$F$558,$C1460+1,0)</f>
        <v>142453.42164597486</v>
      </c>
      <c r="R1460" s="3">
        <f>HLOOKUP(R$5,[1]非R能力!$B$8:$F$558,$C1460+1,0)</f>
        <v>44065.365758307787</v>
      </c>
      <c r="S1460" s="3">
        <f>HLOOKUP(S$5,[1]非R能力!$B$8:$F$558,$C1460+1,0)</f>
        <v>57805.6748888082</v>
      </c>
      <c r="T1460" s="3">
        <f>INDEX([1]非R能力!$H$9:$H$558,D1460)</f>
        <v>53848.905745488169</v>
      </c>
      <c r="U1460" s="3">
        <f>IF(E1460="小怪",0,IF(INDEX([1]非R能力!$FK$9:$FK$558,C1460)=0,0,10))</f>
        <v>0</v>
      </c>
      <c r="V1460" s="3">
        <f>IF(E1460="小怪",0,IF(INDEX([1]非R能力!$FH$9:$FH$558,C1460)=0,0,5000))</f>
        <v>0</v>
      </c>
      <c r="W1460" s="3">
        <f>HLOOKUP(W$5,[2]人物技能基础!$O$3:$Q$553,$C1460+1,0)</f>
        <v>3.637142857142857</v>
      </c>
      <c r="X1460" s="3">
        <f>HLOOKUP(X$5,[2]人物技能基础!$O$3:$Q$553,$C1460+1,0)</f>
        <v>2.0186428571428574</v>
      </c>
      <c r="Y1460" s="3">
        <f>HLOOKUP(Y$5,[2]人物技能基础!$O$3:$Q$553,$C1460+1,0)</f>
        <v>99.964285714285708</v>
      </c>
      <c r="Z1460" s="3">
        <f t="shared" si="133"/>
        <v>1472415</v>
      </c>
      <c r="AA1460" s="3">
        <f t="shared" si="134"/>
        <v>28490</v>
      </c>
      <c r="AB1460" s="3">
        <f t="shared" si="135"/>
        <v>0</v>
      </c>
      <c r="AC1460" s="3">
        <f t="shared" si="136"/>
        <v>57805</v>
      </c>
      <c r="AD1460" s="3">
        <f t="shared" si="137"/>
        <v>44065</v>
      </c>
    </row>
    <row r="1461" spans="1:30" x14ac:dyDescent="0.15">
      <c r="A1461" s="3">
        <v>1456</v>
      </c>
      <c r="B1461" s="3" t="str">
        <f t="shared" si="132"/>
        <v>关卡1456小怪</v>
      </c>
      <c r="C1461" s="3">
        <f>INDEX([3]关卡!$J$19:$J$2018,A1461)</f>
        <v>487</v>
      </c>
      <c r="D1461" s="3">
        <f>INDEX([3]关卡!$N$19:$N$2018,A1461)</f>
        <v>487</v>
      </c>
      <c r="E1461" s="3" t="s">
        <v>24</v>
      </c>
      <c r="F1461" s="3" t="s">
        <v>26</v>
      </c>
      <c r="G1461" s="3">
        <v>3</v>
      </c>
      <c r="H1461" s="3">
        <v>0</v>
      </c>
      <c r="I1461" s="3">
        <v>0</v>
      </c>
      <c r="J1461" s="4">
        <v>1</v>
      </c>
      <c r="K1461" s="4">
        <v>1</v>
      </c>
      <c r="L1461" s="4">
        <v>2</v>
      </c>
      <c r="M1461" s="3">
        <v>15</v>
      </c>
      <c r="N1461" s="3">
        <v>2</v>
      </c>
      <c r="O1461" s="3">
        <f>HLOOKUP(O$5,[1]非R能力!$B$8:$F$558,$C1461+1,0)</f>
        <v>1954019.3531870656</v>
      </c>
      <c r="P1461" s="3">
        <f>HLOOKUP(P$5,[1]非R能力!$B$8:$F$558,$C1461+1,0)</f>
        <v>277194.92410601536</v>
      </c>
      <c r="Q1461" s="3">
        <f>HLOOKUP(Q$5,[1]非R能力!$B$8:$F$558,$C1461+1,0)</f>
        <v>142453.42164597486</v>
      </c>
      <c r="R1461" s="3">
        <f>HLOOKUP(R$5,[1]非R能力!$B$8:$F$558,$C1461+1,0)</f>
        <v>44065.365758307787</v>
      </c>
      <c r="S1461" s="3">
        <f>HLOOKUP(S$5,[1]非R能力!$B$8:$F$558,$C1461+1,0)</f>
        <v>57805.6748888082</v>
      </c>
      <c r="T1461" s="3">
        <f>INDEX([1]非R能力!$H$9:$H$558,D1461)</f>
        <v>53848.905745488169</v>
      </c>
      <c r="U1461" s="3">
        <f>IF(E1461="小怪",0,IF(INDEX([1]非R能力!$FK$9:$FK$558,C1461)=0,0,10))</f>
        <v>0</v>
      </c>
      <c r="V1461" s="3">
        <f>IF(E1461="小怪",0,IF(INDEX([1]非R能力!$FH$9:$FH$558,C1461)=0,0,5000))</f>
        <v>0</v>
      </c>
      <c r="W1461" s="3">
        <f>HLOOKUP(W$5,[2]人物技能基础!$O$3:$Q$553,$C1461+1,0)</f>
        <v>3.637142857142857</v>
      </c>
      <c r="X1461" s="3">
        <f>HLOOKUP(X$5,[2]人物技能基础!$O$3:$Q$553,$C1461+1,0)</f>
        <v>2.0186428571428574</v>
      </c>
      <c r="Y1461" s="3">
        <f>HLOOKUP(Y$5,[2]人物技能基础!$O$3:$Q$553,$C1461+1,0)</f>
        <v>99.964285714285708</v>
      </c>
      <c r="Z1461" s="3">
        <f t="shared" si="133"/>
        <v>1472415</v>
      </c>
      <c r="AA1461" s="3">
        <f t="shared" si="134"/>
        <v>28490</v>
      </c>
      <c r="AB1461" s="3">
        <f t="shared" si="135"/>
        <v>0</v>
      </c>
      <c r="AC1461" s="3">
        <f t="shared" si="136"/>
        <v>57805</v>
      </c>
      <c r="AD1461" s="3">
        <f t="shared" si="137"/>
        <v>44065</v>
      </c>
    </row>
    <row r="1462" spans="1:30" x14ac:dyDescent="0.15">
      <c r="A1462" s="3">
        <v>1457</v>
      </c>
      <c r="B1462" s="3" t="str">
        <f t="shared" si="132"/>
        <v>关卡1457小怪</v>
      </c>
      <c r="C1462" s="3">
        <f>INDEX([3]关卡!$J$19:$J$2018,A1462)</f>
        <v>487</v>
      </c>
      <c r="D1462" s="3">
        <f>INDEX([3]关卡!$N$19:$N$2018,A1462)</f>
        <v>487</v>
      </c>
      <c r="E1462" s="3" t="s">
        <v>24</v>
      </c>
      <c r="F1462" s="3" t="s">
        <v>26</v>
      </c>
      <c r="G1462" s="3">
        <v>3</v>
      </c>
      <c r="H1462" s="3">
        <v>0</v>
      </c>
      <c r="I1462" s="3">
        <v>0</v>
      </c>
      <c r="J1462" s="4">
        <v>1</v>
      </c>
      <c r="K1462" s="4">
        <v>1</v>
      </c>
      <c r="L1462" s="4">
        <v>2</v>
      </c>
      <c r="M1462" s="3">
        <v>15</v>
      </c>
      <c r="N1462" s="3">
        <v>2</v>
      </c>
      <c r="O1462" s="3">
        <f>HLOOKUP(O$5,[1]非R能力!$B$8:$F$558,$C1462+1,0)</f>
        <v>1954019.3531870656</v>
      </c>
      <c r="P1462" s="3">
        <f>HLOOKUP(P$5,[1]非R能力!$B$8:$F$558,$C1462+1,0)</f>
        <v>277194.92410601536</v>
      </c>
      <c r="Q1462" s="3">
        <f>HLOOKUP(Q$5,[1]非R能力!$B$8:$F$558,$C1462+1,0)</f>
        <v>142453.42164597486</v>
      </c>
      <c r="R1462" s="3">
        <f>HLOOKUP(R$5,[1]非R能力!$B$8:$F$558,$C1462+1,0)</f>
        <v>44065.365758307787</v>
      </c>
      <c r="S1462" s="3">
        <f>HLOOKUP(S$5,[1]非R能力!$B$8:$F$558,$C1462+1,0)</f>
        <v>57805.6748888082</v>
      </c>
      <c r="T1462" s="3">
        <f>INDEX([1]非R能力!$H$9:$H$558,D1462)</f>
        <v>53848.905745488169</v>
      </c>
      <c r="U1462" s="3">
        <f>IF(E1462="小怪",0,IF(INDEX([1]非R能力!$FK$9:$FK$558,C1462)=0,0,10))</f>
        <v>0</v>
      </c>
      <c r="V1462" s="3">
        <f>IF(E1462="小怪",0,IF(INDEX([1]非R能力!$FH$9:$FH$558,C1462)=0,0,5000))</f>
        <v>0</v>
      </c>
      <c r="W1462" s="3">
        <f>HLOOKUP(W$5,[2]人物技能基础!$O$3:$Q$553,$C1462+1,0)</f>
        <v>3.637142857142857</v>
      </c>
      <c r="X1462" s="3">
        <f>HLOOKUP(X$5,[2]人物技能基础!$O$3:$Q$553,$C1462+1,0)</f>
        <v>2.0186428571428574</v>
      </c>
      <c r="Y1462" s="3">
        <f>HLOOKUP(Y$5,[2]人物技能基础!$O$3:$Q$553,$C1462+1,0)</f>
        <v>99.964285714285708</v>
      </c>
      <c r="Z1462" s="3">
        <f t="shared" si="133"/>
        <v>1472415</v>
      </c>
      <c r="AA1462" s="3">
        <f t="shared" si="134"/>
        <v>28490</v>
      </c>
      <c r="AB1462" s="3">
        <f t="shared" si="135"/>
        <v>0</v>
      </c>
      <c r="AC1462" s="3">
        <f t="shared" si="136"/>
        <v>57805</v>
      </c>
      <c r="AD1462" s="3">
        <f t="shared" si="137"/>
        <v>44065</v>
      </c>
    </row>
    <row r="1463" spans="1:30" x14ac:dyDescent="0.15">
      <c r="A1463" s="3">
        <v>1458</v>
      </c>
      <c r="B1463" s="3" t="str">
        <f t="shared" si="132"/>
        <v>关卡1458小怪</v>
      </c>
      <c r="C1463" s="3">
        <f>INDEX([3]关卡!$J$19:$J$2018,A1463)</f>
        <v>487</v>
      </c>
      <c r="D1463" s="3">
        <f>INDEX([3]关卡!$N$19:$N$2018,A1463)</f>
        <v>487</v>
      </c>
      <c r="E1463" s="3" t="s">
        <v>24</v>
      </c>
      <c r="F1463" s="3" t="s">
        <v>26</v>
      </c>
      <c r="G1463" s="3">
        <v>3</v>
      </c>
      <c r="H1463" s="3">
        <v>0</v>
      </c>
      <c r="I1463" s="3">
        <v>0</v>
      </c>
      <c r="J1463" s="4">
        <v>1</v>
      </c>
      <c r="K1463" s="4">
        <v>1</v>
      </c>
      <c r="L1463" s="4">
        <v>2</v>
      </c>
      <c r="M1463" s="3">
        <v>15</v>
      </c>
      <c r="N1463" s="3">
        <v>2</v>
      </c>
      <c r="O1463" s="3">
        <f>HLOOKUP(O$5,[1]非R能力!$B$8:$F$558,$C1463+1,0)</f>
        <v>1954019.3531870656</v>
      </c>
      <c r="P1463" s="3">
        <f>HLOOKUP(P$5,[1]非R能力!$B$8:$F$558,$C1463+1,0)</f>
        <v>277194.92410601536</v>
      </c>
      <c r="Q1463" s="3">
        <f>HLOOKUP(Q$5,[1]非R能力!$B$8:$F$558,$C1463+1,0)</f>
        <v>142453.42164597486</v>
      </c>
      <c r="R1463" s="3">
        <f>HLOOKUP(R$5,[1]非R能力!$B$8:$F$558,$C1463+1,0)</f>
        <v>44065.365758307787</v>
      </c>
      <c r="S1463" s="3">
        <f>HLOOKUP(S$5,[1]非R能力!$B$8:$F$558,$C1463+1,0)</f>
        <v>57805.6748888082</v>
      </c>
      <c r="T1463" s="3">
        <f>INDEX([1]非R能力!$H$9:$H$558,D1463)</f>
        <v>53848.905745488169</v>
      </c>
      <c r="U1463" s="3">
        <f>IF(E1463="小怪",0,IF(INDEX([1]非R能力!$FK$9:$FK$558,C1463)=0,0,10))</f>
        <v>0</v>
      </c>
      <c r="V1463" s="3">
        <f>IF(E1463="小怪",0,IF(INDEX([1]非R能力!$FH$9:$FH$558,C1463)=0,0,5000))</f>
        <v>0</v>
      </c>
      <c r="W1463" s="3">
        <f>HLOOKUP(W$5,[2]人物技能基础!$O$3:$Q$553,$C1463+1,0)</f>
        <v>3.637142857142857</v>
      </c>
      <c r="X1463" s="3">
        <f>HLOOKUP(X$5,[2]人物技能基础!$O$3:$Q$553,$C1463+1,0)</f>
        <v>2.0186428571428574</v>
      </c>
      <c r="Y1463" s="3">
        <f>HLOOKUP(Y$5,[2]人物技能基础!$O$3:$Q$553,$C1463+1,0)</f>
        <v>99.964285714285708</v>
      </c>
      <c r="Z1463" s="3">
        <f t="shared" si="133"/>
        <v>1472415</v>
      </c>
      <c r="AA1463" s="3">
        <f t="shared" si="134"/>
        <v>28490</v>
      </c>
      <c r="AB1463" s="3">
        <f t="shared" si="135"/>
        <v>0</v>
      </c>
      <c r="AC1463" s="3">
        <f t="shared" si="136"/>
        <v>57805</v>
      </c>
      <c r="AD1463" s="3">
        <f t="shared" si="137"/>
        <v>44065</v>
      </c>
    </row>
    <row r="1464" spans="1:30" x14ac:dyDescent="0.15">
      <c r="A1464" s="3">
        <v>1459</v>
      </c>
      <c r="B1464" s="3" t="str">
        <f t="shared" si="132"/>
        <v>关卡1459小怪</v>
      </c>
      <c r="C1464" s="3">
        <f>INDEX([3]关卡!$J$19:$J$2018,A1464)</f>
        <v>488</v>
      </c>
      <c r="D1464" s="3">
        <f>INDEX([3]关卡!$N$19:$N$2018,A1464)</f>
        <v>488</v>
      </c>
      <c r="E1464" s="3" t="s">
        <v>24</v>
      </c>
      <c r="F1464" s="3" t="s">
        <v>26</v>
      </c>
      <c r="G1464" s="3">
        <v>3</v>
      </c>
      <c r="H1464" s="3">
        <v>0</v>
      </c>
      <c r="I1464" s="3">
        <v>0</v>
      </c>
      <c r="J1464" s="4">
        <v>1</v>
      </c>
      <c r="K1464" s="4">
        <v>1</v>
      </c>
      <c r="L1464" s="4">
        <v>2</v>
      </c>
      <c r="M1464" s="3">
        <v>15</v>
      </c>
      <c r="N1464" s="3">
        <v>2</v>
      </c>
      <c r="O1464" s="3">
        <f>HLOOKUP(O$5,[1]非R能力!$B$8:$F$558,$C1464+1,0)</f>
        <v>1967001.9952485596</v>
      </c>
      <c r="P1464" s="3">
        <f>HLOOKUP(P$5,[1]非R能力!$B$8:$F$558,$C1464+1,0)</f>
        <v>278825.56131934444</v>
      </c>
      <c r="Q1464" s="3">
        <f>HLOOKUP(Q$5,[1]非R能力!$B$8:$F$558,$C1464+1,0)</f>
        <v>143201.52493976336</v>
      </c>
      <c r="R1464" s="3">
        <f>HLOOKUP(R$5,[1]非R能力!$B$8:$F$558,$C1464+1,0)</f>
        <v>44292.652251257612</v>
      </c>
      <c r="S1464" s="3">
        <f>HLOOKUP(S$5,[1]非R能力!$B$8:$F$558,$C1464+1,0)</f>
        <v>58077.718450684479</v>
      </c>
      <c r="T1464" s="3">
        <f>INDEX([1]非R能力!$H$9:$H$558,D1464)</f>
        <v>54134.526559849372</v>
      </c>
      <c r="U1464" s="3">
        <f>IF(E1464="小怪",0,IF(INDEX([1]非R能力!$FK$9:$FK$558,C1464)=0,0,10))</f>
        <v>0</v>
      </c>
      <c r="V1464" s="3">
        <f>IF(E1464="小怪",0,IF(INDEX([1]非R能力!$FH$9:$FH$558,C1464)=0,0,5000))</f>
        <v>0</v>
      </c>
      <c r="W1464" s="3">
        <f>HLOOKUP(W$5,[2]人物技能基础!$O$3:$Q$553,$C1464+1,0)</f>
        <v>3.637142857142857</v>
      </c>
      <c r="X1464" s="3">
        <f>HLOOKUP(X$5,[2]人物技能基础!$O$3:$Q$553,$C1464+1,0)</f>
        <v>2.0186428571428574</v>
      </c>
      <c r="Y1464" s="3">
        <f>HLOOKUP(Y$5,[2]人物技能基础!$O$3:$Q$553,$C1464+1,0)</f>
        <v>99.964285714285708</v>
      </c>
      <c r="Z1464" s="3">
        <f t="shared" si="133"/>
        <v>1481000</v>
      </c>
      <c r="AA1464" s="3">
        <f t="shared" si="134"/>
        <v>28640</v>
      </c>
      <c r="AB1464" s="3">
        <f t="shared" si="135"/>
        <v>0</v>
      </c>
      <c r="AC1464" s="3">
        <f t="shared" si="136"/>
        <v>58077</v>
      </c>
      <c r="AD1464" s="3">
        <f t="shared" si="137"/>
        <v>44292</v>
      </c>
    </row>
    <row r="1465" spans="1:30" x14ac:dyDescent="0.15">
      <c r="A1465" s="3">
        <v>1460</v>
      </c>
      <c r="B1465" s="3" t="str">
        <f t="shared" si="132"/>
        <v>关卡1460小怪</v>
      </c>
      <c r="C1465" s="3">
        <f>INDEX([3]关卡!$J$19:$J$2018,A1465)</f>
        <v>488</v>
      </c>
      <c r="D1465" s="3">
        <f>INDEX([3]关卡!$N$19:$N$2018,A1465)</f>
        <v>488</v>
      </c>
      <c r="E1465" s="3" t="s">
        <v>24</v>
      </c>
      <c r="F1465" s="3" t="s">
        <v>26</v>
      </c>
      <c r="G1465" s="3">
        <v>3</v>
      </c>
      <c r="H1465" s="3">
        <v>0</v>
      </c>
      <c r="I1465" s="3">
        <v>0</v>
      </c>
      <c r="J1465" s="4">
        <v>1</v>
      </c>
      <c r="K1465" s="4">
        <v>1</v>
      </c>
      <c r="L1465" s="4">
        <v>2</v>
      </c>
      <c r="M1465" s="3">
        <v>15</v>
      </c>
      <c r="N1465" s="3">
        <v>2</v>
      </c>
      <c r="O1465" s="3">
        <f>HLOOKUP(O$5,[1]非R能力!$B$8:$F$558,$C1465+1,0)</f>
        <v>1967001.9952485596</v>
      </c>
      <c r="P1465" s="3">
        <f>HLOOKUP(P$5,[1]非R能力!$B$8:$F$558,$C1465+1,0)</f>
        <v>278825.56131934444</v>
      </c>
      <c r="Q1465" s="3">
        <f>HLOOKUP(Q$5,[1]非R能力!$B$8:$F$558,$C1465+1,0)</f>
        <v>143201.52493976336</v>
      </c>
      <c r="R1465" s="3">
        <f>HLOOKUP(R$5,[1]非R能力!$B$8:$F$558,$C1465+1,0)</f>
        <v>44292.652251257612</v>
      </c>
      <c r="S1465" s="3">
        <f>HLOOKUP(S$5,[1]非R能力!$B$8:$F$558,$C1465+1,0)</f>
        <v>58077.718450684479</v>
      </c>
      <c r="T1465" s="3">
        <f>INDEX([1]非R能力!$H$9:$H$558,D1465)</f>
        <v>54134.526559849372</v>
      </c>
      <c r="U1465" s="3">
        <f>IF(E1465="小怪",0,IF(INDEX([1]非R能力!$FK$9:$FK$558,C1465)=0,0,10))</f>
        <v>0</v>
      </c>
      <c r="V1465" s="3">
        <f>IF(E1465="小怪",0,IF(INDEX([1]非R能力!$FH$9:$FH$558,C1465)=0,0,5000))</f>
        <v>0</v>
      </c>
      <c r="W1465" s="3">
        <f>HLOOKUP(W$5,[2]人物技能基础!$O$3:$Q$553,$C1465+1,0)</f>
        <v>3.637142857142857</v>
      </c>
      <c r="X1465" s="3">
        <f>HLOOKUP(X$5,[2]人物技能基础!$O$3:$Q$553,$C1465+1,0)</f>
        <v>2.0186428571428574</v>
      </c>
      <c r="Y1465" s="3">
        <f>HLOOKUP(Y$5,[2]人物技能基础!$O$3:$Q$553,$C1465+1,0)</f>
        <v>99.964285714285708</v>
      </c>
      <c r="Z1465" s="3">
        <f t="shared" si="133"/>
        <v>1481000</v>
      </c>
      <c r="AA1465" s="3">
        <f t="shared" si="134"/>
        <v>28640</v>
      </c>
      <c r="AB1465" s="3">
        <f t="shared" si="135"/>
        <v>0</v>
      </c>
      <c r="AC1465" s="3">
        <f t="shared" si="136"/>
        <v>58077</v>
      </c>
      <c r="AD1465" s="3">
        <f t="shared" si="137"/>
        <v>44292</v>
      </c>
    </row>
    <row r="1466" spans="1:30" x14ac:dyDescent="0.15">
      <c r="A1466" s="3">
        <v>1461</v>
      </c>
      <c r="B1466" s="3" t="str">
        <f t="shared" si="132"/>
        <v>关卡1461小怪</v>
      </c>
      <c r="C1466" s="3">
        <f>INDEX([3]关卡!$J$19:$J$2018,A1466)</f>
        <v>488</v>
      </c>
      <c r="D1466" s="3">
        <f>INDEX([3]关卡!$N$19:$N$2018,A1466)</f>
        <v>488</v>
      </c>
      <c r="E1466" s="3" t="s">
        <v>24</v>
      </c>
      <c r="F1466" s="3" t="s">
        <v>26</v>
      </c>
      <c r="G1466" s="3">
        <v>3</v>
      </c>
      <c r="H1466" s="3">
        <v>0</v>
      </c>
      <c r="I1466" s="3">
        <v>0</v>
      </c>
      <c r="J1466" s="4">
        <v>1</v>
      </c>
      <c r="K1466" s="4">
        <v>1</v>
      </c>
      <c r="L1466" s="4">
        <v>2</v>
      </c>
      <c r="M1466" s="3">
        <v>15</v>
      </c>
      <c r="N1466" s="3">
        <v>2</v>
      </c>
      <c r="O1466" s="3">
        <f>HLOOKUP(O$5,[1]非R能力!$B$8:$F$558,$C1466+1,0)</f>
        <v>1967001.9952485596</v>
      </c>
      <c r="P1466" s="3">
        <f>HLOOKUP(P$5,[1]非R能力!$B$8:$F$558,$C1466+1,0)</f>
        <v>278825.56131934444</v>
      </c>
      <c r="Q1466" s="3">
        <f>HLOOKUP(Q$5,[1]非R能力!$B$8:$F$558,$C1466+1,0)</f>
        <v>143201.52493976336</v>
      </c>
      <c r="R1466" s="3">
        <f>HLOOKUP(R$5,[1]非R能力!$B$8:$F$558,$C1466+1,0)</f>
        <v>44292.652251257612</v>
      </c>
      <c r="S1466" s="3">
        <f>HLOOKUP(S$5,[1]非R能力!$B$8:$F$558,$C1466+1,0)</f>
        <v>58077.718450684479</v>
      </c>
      <c r="T1466" s="3">
        <f>INDEX([1]非R能力!$H$9:$H$558,D1466)</f>
        <v>54134.526559849372</v>
      </c>
      <c r="U1466" s="3">
        <f>IF(E1466="小怪",0,IF(INDEX([1]非R能力!$FK$9:$FK$558,C1466)=0,0,10))</f>
        <v>0</v>
      </c>
      <c r="V1466" s="3">
        <f>IF(E1466="小怪",0,IF(INDEX([1]非R能力!$FH$9:$FH$558,C1466)=0,0,5000))</f>
        <v>0</v>
      </c>
      <c r="W1466" s="3">
        <f>HLOOKUP(W$5,[2]人物技能基础!$O$3:$Q$553,$C1466+1,0)</f>
        <v>3.637142857142857</v>
      </c>
      <c r="X1466" s="3">
        <f>HLOOKUP(X$5,[2]人物技能基础!$O$3:$Q$553,$C1466+1,0)</f>
        <v>2.0186428571428574</v>
      </c>
      <c r="Y1466" s="3">
        <f>HLOOKUP(Y$5,[2]人物技能基础!$O$3:$Q$553,$C1466+1,0)</f>
        <v>99.964285714285708</v>
      </c>
      <c r="Z1466" s="3">
        <f t="shared" si="133"/>
        <v>1481000</v>
      </c>
      <c r="AA1466" s="3">
        <f t="shared" si="134"/>
        <v>28640</v>
      </c>
      <c r="AB1466" s="3">
        <f t="shared" si="135"/>
        <v>0</v>
      </c>
      <c r="AC1466" s="3">
        <f t="shared" si="136"/>
        <v>58077</v>
      </c>
      <c r="AD1466" s="3">
        <f t="shared" si="137"/>
        <v>44292</v>
      </c>
    </row>
    <row r="1467" spans="1:30" x14ac:dyDescent="0.15">
      <c r="A1467" s="3">
        <v>1462</v>
      </c>
      <c r="B1467" s="3" t="str">
        <f t="shared" si="132"/>
        <v>关卡1462小怪</v>
      </c>
      <c r="C1467" s="3">
        <f>INDEX([3]关卡!$J$19:$J$2018,A1467)</f>
        <v>488</v>
      </c>
      <c r="D1467" s="3">
        <f>INDEX([3]关卡!$N$19:$N$2018,A1467)</f>
        <v>488</v>
      </c>
      <c r="E1467" s="3" t="s">
        <v>24</v>
      </c>
      <c r="F1467" s="3" t="s">
        <v>26</v>
      </c>
      <c r="G1467" s="3">
        <v>3</v>
      </c>
      <c r="H1467" s="3">
        <v>0</v>
      </c>
      <c r="I1467" s="3">
        <v>0</v>
      </c>
      <c r="J1467" s="4">
        <v>1</v>
      </c>
      <c r="K1467" s="4">
        <v>1</v>
      </c>
      <c r="L1467" s="4">
        <v>2</v>
      </c>
      <c r="M1467" s="3">
        <v>15</v>
      </c>
      <c r="N1467" s="3">
        <v>2</v>
      </c>
      <c r="O1467" s="3">
        <f>HLOOKUP(O$5,[1]非R能力!$B$8:$F$558,$C1467+1,0)</f>
        <v>1967001.9952485596</v>
      </c>
      <c r="P1467" s="3">
        <f>HLOOKUP(P$5,[1]非R能力!$B$8:$F$558,$C1467+1,0)</f>
        <v>278825.56131934444</v>
      </c>
      <c r="Q1467" s="3">
        <f>HLOOKUP(Q$5,[1]非R能力!$B$8:$F$558,$C1467+1,0)</f>
        <v>143201.52493976336</v>
      </c>
      <c r="R1467" s="3">
        <f>HLOOKUP(R$5,[1]非R能力!$B$8:$F$558,$C1467+1,0)</f>
        <v>44292.652251257612</v>
      </c>
      <c r="S1467" s="3">
        <f>HLOOKUP(S$5,[1]非R能力!$B$8:$F$558,$C1467+1,0)</f>
        <v>58077.718450684479</v>
      </c>
      <c r="T1467" s="3">
        <f>INDEX([1]非R能力!$H$9:$H$558,D1467)</f>
        <v>54134.526559849372</v>
      </c>
      <c r="U1467" s="3">
        <f>IF(E1467="小怪",0,IF(INDEX([1]非R能力!$FK$9:$FK$558,C1467)=0,0,10))</f>
        <v>0</v>
      </c>
      <c r="V1467" s="3">
        <f>IF(E1467="小怪",0,IF(INDEX([1]非R能力!$FH$9:$FH$558,C1467)=0,0,5000))</f>
        <v>0</v>
      </c>
      <c r="W1467" s="3">
        <f>HLOOKUP(W$5,[2]人物技能基础!$O$3:$Q$553,$C1467+1,0)</f>
        <v>3.637142857142857</v>
      </c>
      <c r="X1467" s="3">
        <f>HLOOKUP(X$5,[2]人物技能基础!$O$3:$Q$553,$C1467+1,0)</f>
        <v>2.0186428571428574</v>
      </c>
      <c r="Y1467" s="3">
        <f>HLOOKUP(Y$5,[2]人物技能基础!$O$3:$Q$553,$C1467+1,0)</f>
        <v>99.964285714285708</v>
      </c>
      <c r="Z1467" s="3">
        <f t="shared" si="133"/>
        <v>1481000</v>
      </c>
      <c r="AA1467" s="3">
        <f t="shared" si="134"/>
        <v>28640</v>
      </c>
      <c r="AB1467" s="3">
        <f t="shared" si="135"/>
        <v>0</v>
      </c>
      <c r="AC1467" s="3">
        <f t="shared" si="136"/>
        <v>58077</v>
      </c>
      <c r="AD1467" s="3">
        <f t="shared" si="137"/>
        <v>44292</v>
      </c>
    </row>
    <row r="1468" spans="1:30" x14ac:dyDescent="0.15">
      <c r="A1468" s="3">
        <v>1463</v>
      </c>
      <c r="B1468" s="3" t="str">
        <f t="shared" si="132"/>
        <v>关卡1463小怪</v>
      </c>
      <c r="C1468" s="3">
        <f>INDEX([3]关卡!$J$19:$J$2018,A1468)</f>
        <v>489</v>
      </c>
      <c r="D1468" s="3">
        <f>INDEX([3]关卡!$N$19:$N$2018,A1468)</f>
        <v>489</v>
      </c>
      <c r="E1468" s="3" t="s">
        <v>24</v>
      </c>
      <c r="F1468" s="3" t="s">
        <v>26</v>
      </c>
      <c r="G1468" s="3">
        <v>3</v>
      </c>
      <c r="H1468" s="3">
        <v>0</v>
      </c>
      <c r="I1468" s="3">
        <v>0</v>
      </c>
      <c r="J1468" s="4">
        <v>1</v>
      </c>
      <c r="K1468" s="4">
        <v>1</v>
      </c>
      <c r="L1468" s="4">
        <v>2</v>
      </c>
      <c r="M1468" s="3">
        <v>15</v>
      </c>
      <c r="N1468" s="3">
        <v>2</v>
      </c>
      <c r="O1468" s="3">
        <f>HLOOKUP(O$5,[1]非R能力!$B$8:$F$558,$C1468+1,0)</f>
        <v>1980419.9719354771</v>
      </c>
      <c r="P1468" s="3">
        <f>HLOOKUP(P$5,[1]非R能力!$B$8:$F$558,$C1468+1,0)</f>
        <v>280486.65480166906</v>
      </c>
      <c r="Q1468" s="3">
        <f>HLOOKUP(Q$5,[1]非R能力!$B$8:$F$558,$C1468+1,0)</f>
        <v>143964.45036603248</v>
      </c>
      <c r="R1468" s="3">
        <f>HLOOKUP(R$5,[1]非R能力!$B$8:$F$558,$C1468+1,0)</f>
        <v>44524.58064733458</v>
      </c>
      <c r="S1468" s="3">
        <f>HLOOKUP(S$5,[1]非R能力!$B$8:$F$558,$C1468+1,0)</f>
        <v>58385.382639069037</v>
      </c>
      <c r="T1468" s="3">
        <f>INDEX([1]非R能力!$H$9:$H$558,D1468)</f>
        <v>54421.356882037195</v>
      </c>
      <c r="U1468" s="3">
        <f>IF(E1468="小怪",0,IF(INDEX([1]非R能力!$FK$9:$FK$558,C1468)=0,0,10))</f>
        <v>0</v>
      </c>
      <c r="V1468" s="3">
        <f>IF(E1468="小怪",0,IF(INDEX([1]非R能力!$FH$9:$FH$558,C1468)=0,0,5000))</f>
        <v>0</v>
      </c>
      <c r="W1468" s="3">
        <f>HLOOKUP(W$5,[2]人物技能基础!$O$3:$Q$553,$C1468+1,0)</f>
        <v>3.637142857142857</v>
      </c>
      <c r="X1468" s="3">
        <f>HLOOKUP(X$5,[2]人物技能基础!$O$3:$Q$553,$C1468+1,0)</f>
        <v>2.0186428571428574</v>
      </c>
      <c r="Y1468" s="3">
        <f>HLOOKUP(Y$5,[2]人物技能基础!$O$3:$Q$553,$C1468+1,0)</f>
        <v>99.964285714285708</v>
      </c>
      <c r="Z1468" s="3">
        <f t="shared" si="133"/>
        <v>1489736</v>
      </c>
      <c r="AA1468" s="3">
        <f t="shared" si="134"/>
        <v>28792</v>
      </c>
      <c r="AB1468" s="3">
        <f t="shared" si="135"/>
        <v>0</v>
      </c>
      <c r="AC1468" s="3">
        <f t="shared" si="136"/>
        <v>58385</v>
      </c>
      <c r="AD1468" s="3">
        <f t="shared" si="137"/>
        <v>44524</v>
      </c>
    </row>
    <row r="1469" spans="1:30" x14ac:dyDescent="0.15">
      <c r="A1469" s="3">
        <v>1464</v>
      </c>
      <c r="B1469" s="3" t="str">
        <f t="shared" si="132"/>
        <v>关卡1464小怪</v>
      </c>
      <c r="C1469" s="3">
        <f>INDEX([3]关卡!$J$19:$J$2018,A1469)</f>
        <v>489</v>
      </c>
      <c r="D1469" s="3">
        <f>INDEX([3]关卡!$N$19:$N$2018,A1469)</f>
        <v>489</v>
      </c>
      <c r="E1469" s="3" t="s">
        <v>24</v>
      </c>
      <c r="F1469" s="3" t="s">
        <v>26</v>
      </c>
      <c r="G1469" s="3">
        <v>3</v>
      </c>
      <c r="H1469" s="3">
        <v>0</v>
      </c>
      <c r="I1469" s="3">
        <v>0</v>
      </c>
      <c r="J1469" s="4">
        <v>1</v>
      </c>
      <c r="K1469" s="4">
        <v>1</v>
      </c>
      <c r="L1469" s="4">
        <v>2</v>
      </c>
      <c r="M1469" s="3">
        <v>15</v>
      </c>
      <c r="N1469" s="3">
        <v>2</v>
      </c>
      <c r="O1469" s="3">
        <f>HLOOKUP(O$5,[1]非R能力!$B$8:$F$558,$C1469+1,0)</f>
        <v>1980419.9719354771</v>
      </c>
      <c r="P1469" s="3">
        <f>HLOOKUP(P$5,[1]非R能力!$B$8:$F$558,$C1469+1,0)</f>
        <v>280486.65480166906</v>
      </c>
      <c r="Q1469" s="3">
        <f>HLOOKUP(Q$5,[1]非R能力!$B$8:$F$558,$C1469+1,0)</f>
        <v>143964.45036603248</v>
      </c>
      <c r="R1469" s="3">
        <f>HLOOKUP(R$5,[1]非R能力!$B$8:$F$558,$C1469+1,0)</f>
        <v>44524.58064733458</v>
      </c>
      <c r="S1469" s="3">
        <f>HLOOKUP(S$5,[1]非R能力!$B$8:$F$558,$C1469+1,0)</f>
        <v>58385.382639069037</v>
      </c>
      <c r="T1469" s="3">
        <f>INDEX([1]非R能力!$H$9:$H$558,D1469)</f>
        <v>54421.356882037195</v>
      </c>
      <c r="U1469" s="3">
        <f>IF(E1469="小怪",0,IF(INDEX([1]非R能力!$FK$9:$FK$558,C1469)=0,0,10))</f>
        <v>0</v>
      </c>
      <c r="V1469" s="3">
        <f>IF(E1469="小怪",0,IF(INDEX([1]非R能力!$FH$9:$FH$558,C1469)=0,0,5000))</f>
        <v>0</v>
      </c>
      <c r="W1469" s="3">
        <f>HLOOKUP(W$5,[2]人物技能基础!$O$3:$Q$553,$C1469+1,0)</f>
        <v>3.637142857142857</v>
      </c>
      <c r="X1469" s="3">
        <f>HLOOKUP(X$5,[2]人物技能基础!$O$3:$Q$553,$C1469+1,0)</f>
        <v>2.0186428571428574</v>
      </c>
      <c r="Y1469" s="3">
        <f>HLOOKUP(Y$5,[2]人物技能基础!$O$3:$Q$553,$C1469+1,0)</f>
        <v>99.964285714285708</v>
      </c>
      <c r="Z1469" s="3">
        <f t="shared" si="133"/>
        <v>1489736</v>
      </c>
      <c r="AA1469" s="3">
        <f t="shared" si="134"/>
        <v>28792</v>
      </c>
      <c r="AB1469" s="3">
        <f t="shared" si="135"/>
        <v>0</v>
      </c>
      <c r="AC1469" s="3">
        <f t="shared" si="136"/>
        <v>58385</v>
      </c>
      <c r="AD1469" s="3">
        <f t="shared" si="137"/>
        <v>44524</v>
      </c>
    </row>
    <row r="1470" spans="1:30" x14ac:dyDescent="0.15">
      <c r="A1470" s="3">
        <v>1465</v>
      </c>
      <c r="B1470" s="3" t="str">
        <f t="shared" si="132"/>
        <v>关卡1465小怪</v>
      </c>
      <c r="C1470" s="3">
        <f>INDEX([3]关卡!$J$19:$J$2018,A1470)</f>
        <v>489</v>
      </c>
      <c r="D1470" s="3">
        <f>INDEX([3]关卡!$N$19:$N$2018,A1470)</f>
        <v>489</v>
      </c>
      <c r="E1470" s="3" t="s">
        <v>24</v>
      </c>
      <c r="F1470" s="3" t="s">
        <v>26</v>
      </c>
      <c r="G1470" s="3">
        <v>3</v>
      </c>
      <c r="H1470" s="3">
        <v>0</v>
      </c>
      <c r="I1470" s="3">
        <v>0</v>
      </c>
      <c r="J1470" s="4">
        <v>1</v>
      </c>
      <c r="K1470" s="4">
        <v>1</v>
      </c>
      <c r="L1470" s="4">
        <v>2</v>
      </c>
      <c r="M1470" s="3">
        <v>15</v>
      </c>
      <c r="N1470" s="3">
        <v>2</v>
      </c>
      <c r="O1470" s="3">
        <f>HLOOKUP(O$5,[1]非R能力!$B$8:$F$558,$C1470+1,0)</f>
        <v>1980419.9719354771</v>
      </c>
      <c r="P1470" s="3">
        <f>HLOOKUP(P$5,[1]非R能力!$B$8:$F$558,$C1470+1,0)</f>
        <v>280486.65480166906</v>
      </c>
      <c r="Q1470" s="3">
        <f>HLOOKUP(Q$5,[1]非R能力!$B$8:$F$558,$C1470+1,0)</f>
        <v>143964.45036603248</v>
      </c>
      <c r="R1470" s="3">
        <f>HLOOKUP(R$5,[1]非R能力!$B$8:$F$558,$C1470+1,0)</f>
        <v>44524.58064733458</v>
      </c>
      <c r="S1470" s="3">
        <f>HLOOKUP(S$5,[1]非R能力!$B$8:$F$558,$C1470+1,0)</f>
        <v>58385.382639069037</v>
      </c>
      <c r="T1470" s="3">
        <f>INDEX([1]非R能力!$H$9:$H$558,D1470)</f>
        <v>54421.356882037195</v>
      </c>
      <c r="U1470" s="3">
        <f>IF(E1470="小怪",0,IF(INDEX([1]非R能力!$FK$9:$FK$558,C1470)=0,0,10))</f>
        <v>0</v>
      </c>
      <c r="V1470" s="3">
        <f>IF(E1470="小怪",0,IF(INDEX([1]非R能力!$FH$9:$FH$558,C1470)=0,0,5000))</f>
        <v>0</v>
      </c>
      <c r="W1470" s="3">
        <f>HLOOKUP(W$5,[2]人物技能基础!$O$3:$Q$553,$C1470+1,0)</f>
        <v>3.637142857142857</v>
      </c>
      <c r="X1470" s="3">
        <f>HLOOKUP(X$5,[2]人物技能基础!$O$3:$Q$553,$C1470+1,0)</f>
        <v>2.0186428571428574</v>
      </c>
      <c r="Y1470" s="3">
        <f>HLOOKUP(Y$5,[2]人物技能基础!$O$3:$Q$553,$C1470+1,0)</f>
        <v>99.964285714285708</v>
      </c>
      <c r="Z1470" s="3">
        <f t="shared" si="133"/>
        <v>1489736</v>
      </c>
      <c r="AA1470" s="3">
        <f t="shared" si="134"/>
        <v>28792</v>
      </c>
      <c r="AB1470" s="3">
        <f t="shared" si="135"/>
        <v>0</v>
      </c>
      <c r="AC1470" s="3">
        <f t="shared" si="136"/>
        <v>58385</v>
      </c>
      <c r="AD1470" s="3">
        <f t="shared" si="137"/>
        <v>44524</v>
      </c>
    </row>
    <row r="1471" spans="1:30" x14ac:dyDescent="0.15">
      <c r="A1471" s="3">
        <v>1466</v>
      </c>
      <c r="B1471" s="3" t="str">
        <f t="shared" si="132"/>
        <v>关卡1466小怪</v>
      </c>
      <c r="C1471" s="3">
        <f>INDEX([3]关卡!$J$19:$J$2018,A1471)</f>
        <v>489</v>
      </c>
      <c r="D1471" s="3">
        <f>INDEX([3]关卡!$N$19:$N$2018,A1471)</f>
        <v>489</v>
      </c>
      <c r="E1471" s="3" t="s">
        <v>24</v>
      </c>
      <c r="F1471" s="3" t="s">
        <v>26</v>
      </c>
      <c r="G1471" s="3">
        <v>3</v>
      </c>
      <c r="H1471" s="3">
        <v>0</v>
      </c>
      <c r="I1471" s="3">
        <v>0</v>
      </c>
      <c r="J1471" s="4">
        <v>1</v>
      </c>
      <c r="K1471" s="4">
        <v>1</v>
      </c>
      <c r="L1471" s="4">
        <v>2</v>
      </c>
      <c r="M1471" s="3">
        <v>15</v>
      </c>
      <c r="N1471" s="3">
        <v>2</v>
      </c>
      <c r="O1471" s="3">
        <f>HLOOKUP(O$5,[1]非R能力!$B$8:$F$558,$C1471+1,0)</f>
        <v>1980419.9719354771</v>
      </c>
      <c r="P1471" s="3">
        <f>HLOOKUP(P$5,[1]非R能力!$B$8:$F$558,$C1471+1,0)</f>
        <v>280486.65480166906</v>
      </c>
      <c r="Q1471" s="3">
        <f>HLOOKUP(Q$5,[1]非R能力!$B$8:$F$558,$C1471+1,0)</f>
        <v>143964.45036603248</v>
      </c>
      <c r="R1471" s="3">
        <f>HLOOKUP(R$5,[1]非R能力!$B$8:$F$558,$C1471+1,0)</f>
        <v>44524.58064733458</v>
      </c>
      <c r="S1471" s="3">
        <f>HLOOKUP(S$5,[1]非R能力!$B$8:$F$558,$C1471+1,0)</f>
        <v>58385.382639069037</v>
      </c>
      <c r="T1471" s="3">
        <f>INDEX([1]非R能力!$H$9:$H$558,D1471)</f>
        <v>54421.356882037195</v>
      </c>
      <c r="U1471" s="3">
        <f>IF(E1471="小怪",0,IF(INDEX([1]非R能力!$FK$9:$FK$558,C1471)=0,0,10))</f>
        <v>0</v>
      </c>
      <c r="V1471" s="3">
        <f>IF(E1471="小怪",0,IF(INDEX([1]非R能力!$FH$9:$FH$558,C1471)=0,0,5000))</f>
        <v>0</v>
      </c>
      <c r="W1471" s="3">
        <f>HLOOKUP(W$5,[2]人物技能基础!$O$3:$Q$553,$C1471+1,0)</f>
        <v>3.637142857142857</v>
      </c>
      <c r="X1471" s="3">
        <f>HLOOKUP(X$5,[2]人物技能基础!$O$3:$Q$553,$C1471+1,0)</f>
        <v>2.0186428571428574</v>
      </c>
      <c r="Y1471" s="3">
        <f>HLOOKUP(Y$5,[2]人物技能基础!$O$3:$Q$553,$C1471+1,0)</f>
        <v>99.964285714285708</v>
      </c>
      <c r="Z1471" s="3">
        <f t="shared" si="133"/>
        <v>1489736</v>
      </c>
      <c r="AA1471" s="3">
        <f t="shared" si="134"/>
        <v>28792</v>
      </c>
      <c r="AB1471" s="3">
        <f t="shared" si="135"/>
        <v>0</v>
      </c>
      <c r="AC1471" s="3">
        <f t="shared" si="136"/>
        <v>58385</v>
      </c>
      <c r="AD1471" s="3">
        <f t="shared" si="137"/>
        <v>44524</v>
      </c>
    </row>
    <row r="1472" spans="1:30" x14ac:dyDescent="0.15">
      <c r="A1472" s="3">
        <v>1467</v>
      </c>
      <c r="B1472" s="3" t="str">
        <f t="shared" si="132"/>
        <v>关卡1467小怪</v>
      </c>
      <c r="C1472" s="3">
        <f>INDEX([3]关卡!$J$19:$J$2018,A1472)</f>
        <v>490</v>
      </c>
      <c r="D1472" s="3">
        <f>INDEX([3]关卡!$N$19:$N$2018,A1472)</f>
        <v>490</v>
      </c>
      <c r="E1472" s="3" t="s">
        <v>24</v>
      </c>
      <c r="F1472" s="3" t="s">
        <v>26</v>
      </c>
      <c r="G1472" s="3">
        <v>3</v>
      </c>
      <c r="H1472" s="3">
        <v>0</v>
      </c>
      <c r="I1472" s="3">
        <v>0</v>
      </c>
      <c r="J1472" s="4">
        <v>1</v>
      </c>
      <c r="K1472" s="4">
        <v>1</v>
      </c>
      <c r="L1472" s="4">
        <v>2</v>
      </c>
      <c r="M1472" s="3">
        <v>15</v>
      </c>
      <c r="N1472" s="3">
        <v>2</v>
      </c>
      <c r="O1472" s="3">
        <f>HLOOKUP(O$5,[1]非R能力!$B$8:$F$558,$C1472+1,0)</f>
        <v>1992485.5127787343</v>
      </c>
      <c r="P1472" s="3">
        <f>HLOOKUP(P$5,[1]非R能力!$B$8:$F$558,$C1472+1,0)</f>
        <v>281959.27428763371</v>
      </c>
      <c r="Q1472" s="3">
        <f>HLOOKUP(Q$5,[1]非R能力!$B$8:$F$558,$C1472+1,0)</f>
        <v>144631.39403870382</v>
      </c>
      <c r="R1472" s="3">
        <f>HLOOKUP(R$5,[1]非R能力!$B$8:$F$558,$C1472+1,0)</f>
        <v>44727.567576691268</v>
      </c>
      <c r="S1472" s="3">
        <f>HLOOKUP(S$5,[1]非R能力!$B$8:$F$558,$C1472+1,0)</f>
        <v>58623.219169335098</v>
      </c>
      <c r="T1472" s="3">
        <f>INDEX([1]非R能力!$H$9:$H$558,D1472)</f>
        <v>54709.400498435898</v>
      </c>
      <c r="U1472" s="3">
        <f>IF(E1472="小怪",0,IF(INDEX([1]非R能力!$FK$9:$FK$558,C1472)=0,0,10))</f>
        <v>0</v>
      </c>
      <c r="V1472" s="3">
        <f>IF(E1472="小怪",0,IF(INDEX([1]非R能力!$FH$9:$FH$558,C1472)=0,0,5000))</f>
        <v>0</v>
      </c>
      <c r="W1472" s="3">
        <f>HLOOKUP(W$5,[2]人物技能基础!$O$3:$Q$553,$C1472+1,0)</f>
        <v>3.637142857142857</v>
      </c>
      <c r="X1472" s="3">
        <f>HLOOKUP(X$5,[2]人物技能基础!$O$3:$Q$553,$C1472+1,0)</f>
        <v>2.0186428571428574</v>
      </c>
      <c r="Y1472" s="3">
        <f>HLOOKUP(Y$5,[2]人物技能基础!$O$3:$Q$553,$C1472+1,0)</f>
        <v>99.964285714285708</v>
      </c>
      <c r="Z1472" s="3">
        <f t="shared" si="133"/>
        <v>1497562</v>
      </c>
      <c r="AA1472" s="3">
        <f t="shared" si="134"/>
        <v>28926</v>
      </c>
      <c r="AB1472" s="3">
        <f t="shared" si="135"/>
        <v>0</v>
      </c>
      <c r="AC1472" s="3">
        <f t="shared" si="136"/>
        <v>58623</v>
      </c>
      <c r="AD1472" s="3">
        <f t="shared" si="137"/>
        <v>44727</v>
      </c>
    </row>
    <row r="1473" spans="1:30" x14ac:dyDescent="0.15">
      <c r="A1473" s="3">
        <v>1468</v>
      </c>
      <c r="B1473" s="3" t="str">
        <f t="shared" si="132"/>
        <v>关卡1468小怪</v>
      </c>
      <c r="C1473" s="3">
        <f>INDEX([3]关卡!$J$19:$J$2018,A1473)</f>
        <v>490</v>
      </c>
      <c r="D1473" s="3">
        <f>INDEX([3]关卡!$N$19:$N$2018,A1473)</f>
        <v>490</v>
      </c>
      <c r="E1473" s="3" t="s">
        <v>24</v>
      </c>
      <c r="F1473" s="3" t="s">
        <v>26</v>
      </c>
      <c r="G1473" s="3">
        <v>3</v>
      </c>
      <c r="H1473" s="3">
        <v>0</v>
      </c>
      <c r="I1473" s="3">
        <v>0</v>
      </c>
      <c r="J1473" s="4">
        <v>1</v>
      </c>
      <c r="K1473" s="4">
        <v>1</v>
      </c>
      <c r="L1473" s="4">
        <v>2</v>
      </c>
      <c r="M1473" s="3">
        <v>15</v>
      </c>
      <c r="N1473" s="3">
        <v>2</v>
      </c>
      <c r="O1473" s="3">
        <f>HLOOKUP(O$5,[1]非R能力!$B$8:$F$558,$C1473+1,0)</f>
        <v>1992485.5127787343</v>
      </c>
      <c r="P1473" s="3">
        <f>HLOOKUP(P$5,[1]非R能力!$B$8:$F$558,$C1473+1,0)</f>
        <v>281959.27428763371</v>
      </c>
      <c r="Q1473" s="3">
        <f>HLOOKUP(Q$5,[1]非R能力!$B$8:$F$558,$C1473+1,0)</f>
        <v>144631.39403870382</v>
      </c>
      <c r="R1473" s="3">
        <f>HLOOKUP(R$5,[1]非R能力!$B$8:$F$558,$C1473+1,0)</f>
        <v>44727.567576691268</v>
      </c>
      <c r="S1473" s="3">
        <f>HLOOKUP(S$5,[1]非R能力!$B$8:$F$558,$C1473+1,0)</f>
        <v>58623.219169335098</v>
      </c>
      <c r="T1473" s="3">
        <f>INDEX([1]非R能力!$H$9:$H$558,D1473)</f>
        <v>54709.400498435898</v>
      </c>
      <c r="U1473" s="3">
        <f>IF(E1473="小怪",0,IF(INDEX([1]非R能力!$FK$9:$FK$558,C1473)=0,0,10))</f>
        <v>0</v>
      </c>
      <c r="V1473" s="3">
        <f>IF(E1473="小怪",0,IF(INDEX([1]非R能力!$FH$9:$FH$558,C1473)=0,0,5000))</f>
        <v>0</v>
      </c>
      <c r="W1473" s="3">
        <f>HLOOKUP(W$5,[2]人物技能基础!$O$3:$Q$553,$C1473+1,0)</f>
        <v>3.637142857142857</v>
      </c>
      <c r="X1473" s="3">
        <f>HLOOKUP(X$5,[2]人物技能基础!$O$3:$Q$553,$C1473+1,0)</f>
        <v>2.0186428571428574</v>
      </c>
      <c r="Y1473" s="3">
        <f>HLOOKUP(Y$5,[2]人物技能基础!$O$3:$Q$553,$C1473+1,0)</f>
        <v>99.964285714285708</v>
      </c>
      <c r="Z1473" s="3">
        <f t="shared" si="133"/>
        <v>1497562</v>
      </c>
      <c r="AA1473" s="3">
        <f t="shared" si="134"/>
        <v>28926</v>
      </c>
      <c r="AB1473" s="3">
        <f t="shared" si="135"/>
        <v>0</v>
      </c>
      <c r="AC1473" s="3">
        <f t="shared" si="136"/>
        <v>58623</v>
      </c>
      <c r="AD1473" s="3">
        <f t="shared" si="137"/>
        <v>44727</v>
      </c>
    </row>
    <row r="1474" spans="1:30" x14ac:dyDescent="0.15">
      <c r="A1474" s="3">
        <v>1469</v>
      </c>
      <c r="B1474" s="3" t="str">
        <f t="shared" si="132"/>
        <v>关卡1469小怪</v>
      </c>
      <c r="C1474" s="3">
        <f>INDEX([3]关卡!$J$19:$J$2018,A1474)</f>
        <v>490</v>
      </c>
      <c r="D1474" s="3">
        <f>INDEX([3]关卡!$N$19:$N$2018,A1474)</f>
        <v>490</v>
      </c>
      <c r="E1474" s="3" t="s">
        <v>24</v>
      </c>
      <c r="F1474" s="3" t="s">
        <v>26</v>
      </c>
      <c r="G1474" s="3">
        <v>3</v>
      </c>
      <c r="H1474" s="3">
        <v>0</v>
      </c>
      <c r="I1474" s="3">
        <v>0</v>
      </c>
      <c r="J1474" s="4">
        <v>1</v>
      </c>
      <c r="K1474" s="4">
        <v>1</v>
      </c>
      <c r="L1474" s="4">
        <v>2</v>
      </c>
      <c r="M1474" s="3">
        <v>15</v>
      </c>
      <c r="N1474" s="3">
        <v>2</v>
      </c>
      <c r="O1474" s="3">
        <f>HLOOKUP(O$5,[1]非R能力!$B$8:$F$558,$C1474+1,0)</f>
        <v>1992485.5127787343</v>
      </c>
      <c r="P1474" s="3">
        <f>HLOOKUP(P$5,[1]非R能力!$B$8:$F$558,$C1474+1,0)</f>
        <v>281959.27428763371</v>
      </c>
      <c r="Q1474" s="3">
        <f>HLOOKUP(Q$5,[1]非R能力!$B$8:$F$558,$C1474+1,0)</f>
        <v>144631.39403870382</v>
      </c>
      <c r="R1474" s="3">
        <f>HLOOKUP(R$5,[1]非R能力!$B$8:$F$558,$C1474+1,0)</f>
        <v>44727.567576691268</v>
      </c>
      <c r="S1474" s="3">
        <f>HLOOKUP(S$5,[1]非R能力!$B$8:$F$558,$C1474+1,0)</f>
        <v>58623.219169335098</v>
      </c>
      <c r="T1474" s="3">
        <f>INDEX([1]非R能力!$H$9:$H$558,D1474)</f>
        <v>54709.400498435898</v>
      </c>
      <c r="U1474" s="3">
        <f>IF(E1474="小怪",0,IF(INDEX([1]非R能力!$FK$9:$FK$558,C1474)=0,0,10))</f>
        <v>0</v>
      </c>
      <c r="V1474" s="3">
        <f>IF(E1474="小怪",0,IF(INDEX([1]非R能力!$FH$9:$FH$558,C1474)=0,0,5000))</f>
        <v>0</v>
      </c>
      <c r="W1474" s="3">
        <f>HLOOKUP(W$5,[2]人物技能基础!$O$3:$Q$553,$C1474+1,0)</f>
        <v>3.637142857142857</v>
      </c>
      <c r="X1474" s="3">
        <f>HLOOKUP(X$5,[2]人物技能基础!$O$3:$Q$553,$C1474+1,0)</f>
        <v>2.0186428571428574</v>
      </c>
      <c r="Y1474" s="3">
        <f>HLOOKUP(Y$5,[2]人物技能基础!$O$3:$Q$553,$C1474+1,0)</f>
        <v>99.964285714285708</v>
      </c>
      <c r="Z1474" s="3">
        <f t="shared" si="133"/>
        <v>1497562</v>
      </c>
      <c r="AA1474" s="3">
        <f t="shared" si="134"/>
        <v>28926</v>
      </c>
      <c r="AB1474" s="3">
        <f t="shared" si="135"/>
        <v>0</v>
      </c>
      <c r="AC1474" s="3">
        <f t="shared" si="136"/>
        <v>58623</v>
      </c>
      <c r="AD1474" s="3">
        <f t="shared" si="137"/>
        <v>44727</v>
      </c>
    </row>
    <row r="1475" spans="1:30" x14ac:dyDescent="0.15">
      <c r="A1475" s="3">
        <v>1470</v>
      </c>
      <c r="B1475" s="3" t="str">
        <f t="shared" si="132"/>
        <v>关卡1470小怪</v>
      </c>
      <c r="C1475" s="3">
        <f>INDEX([3]关卡!$J$19:$J$2018,A1475)</f>
        <v>490</v>
      </c>
      <c r="D1475" s="3">
        <f>INDEX([3]关卡!$N$19:$N$2018,A1475)</f>
        <v>490</v>
      </c>
      <c r="E1475" s="3" t="s">
        <v>24</v>
      </c>
      <c r="F1475" s="3" t="s">
        <v>26</v>
      </c>
      <c r="G1475" s="3">
        <v>3</v>
      </c>
      <c r="H1475" s="3">
        <v>0</v>
      </c>
      <c r="I1475" s="3">
        <v>0</v>
      </c>
      <c r="J1475" s="4">
        <v>1</v>
      </c>
      <c r="K1475" s="4">
        <v>1</v>
      </c>
      <c r="L1475" s="4">
        <v>2</v>
      </c>
      <c r="M1475" s="3">
        <v>15</v>
      </c>
      <c r="N1475" s="3">
        <v>2</v>
      </c>
      <c r="O1475" s="3">
        <f>HLOOKUP(O$5,[1]非R能力!$B$8:$F$558,$C1475+1,0)</f>
        <v>1992485.5127787343</v>
      </c>
      <c r="P1475" s="3">
        <f>HLOOKUP(P$5,[1]非R能力!$B$8:$F$558,$C1475+1,0)</f>
        <v>281959.27428763371</v>
      </c>
      <c r="Q1475" s="3">
        <f>HLOOKUP(Q$5,[1]非R能力!$B$8:$F$558,$C1475+1,0)</f>
        <v>144631.39403870382</v>
      </c>
      <c r="R1475" s="3">
        <f>HLOOKUP(R$5,[1]非R能力!$B$8:$F$558,$C1475+1,0)</f>
        <v>44727.567576691268</v>
      </c>
      <c r="S1475" s="3">
        <f>HLOOKUP(S$5,[1]非R能力!$B$8:$F$558,$C1475+1,0)</f>
        <v>58623.219169335098</v>
      </c>
      <c r="T1475" s="3">
        <f>INDEX([1]非R能力!$H$9:$H$558,D1475)</f>
        <v>54709.400498435898</v>
      </c>
      <c r="U1475" s="3">
        <f>IF(E1475="小怪",0,IF(INDEX([1]非R能力!$FK$9:$FK$558,C1475)=0,0,10))</f>
        <v>0</v>
      </c>
      <c r="V1475" s="3">
        <f>IF(E1475="小怪",0,IF(INDEX([1]非R能力!$FH$9:$FH$558,C1475)=0,0,5000))</f>
        <v>0</v>
      </c>
      <c r="W1475" s="3">
        <f>HLOOKUP(W$5,[2]人物技能基础!$O$3:$Q$553,$C1475+1,0)</f>
        <v>3.637142857142857</v>
      </c>
      <c r="X1475" s="3">
        <f>HLOOKUP(X$5,[2]人物技能基础!$O$3:$Q$553,$C1475+1,0)</f>
        <v>2.0186428571428574</v>
      </c>
      <c r="Y1475" s="3">
        <f>HLOOKUP(Y$5,[2]人物技能基础!$O$3:$Q$553,$C1475+1,0)</f>
        <v>99.964285714285708</v>
      </c>
      <c r="Z1475" s="3">
        <f t="shared" si="133"/>
        <v>1497562</v>
      </c>
      <c r="AA1475" s="3">
        <f t="shared" si="134"/>
        <v>28926</v>
      </c>
      <c r="AB1475" s="3">
        <f t="shared" si="135"/>
        <v>0</v>
      </c>
      <c r="AC1475" s="3">
        <f t="shared" si="136"/>
        <v>58623</v>
      </c>
      <c r="AD1475" s="3">
        <f t="shared" si="137"/>
        <v>44727</v>
      </c>
    </row>
    <row r="1476" spans="1:30" x14ac:dyDescent="0.15">
      <c r="A1476" s="3">
        <v>1471</v>
      </c>
      <c r="B1476" s="3" t="str">
        <f t="shared" si="132"/>
        <v>关卡1471小怪</v>
      </c>
      <c r="C1476" s="3">
        <f>INDEX([3]关卡!$J$19:$J$2018,A1476)</f>
        <v>491</v>
      </c>
      <c r="D1476" s="3">
        <f>INDEX([3]关卡!$N$19:$N$2018,A1476)</f>
        <v>491</v>
      </c>
      <c r="E1476" s="3" t="s">
        <v>24</v>
      </c>
      <c r="F1476" s="3" t="s">
        <v>26</v>
      </c>
      <c r="G1476" s="3">
        <v>3</v>
      </c>
      <c r="H1476" s="3">
        <v>0</v>
      </c>
      <c r="I1476" s="3">
        <v>0</v>
      </c>
      <c r="J1476" s="4">
        <v>1</v>
      </c>
      <c r="K1476" s="4">
        <v>1</v>
      </c>
      <c r="L1476" s="4">
        <v>2</v>
      </c>
      <c r="M1476" s="3">
        <v>15</v>
      </c>
      <c r="N1476" s="3">
        <v>2</v>
      </c>
      <c r="O1476" s="3">
        <f>HLOOKUP(O$5,[1]非R能力!$B$8:$F$558,$C1476+1,0)</f>
        <v>2004546.9648195454</v>
      </c>
      <c r="P1476" s="3">
        <f>HLOOKUP(P$5,[1]非R能力!$B$8:$F$558,$C1476+1,0)</f>
        <v>283350.19213091751</v>
      </c>
      <c r="Q1476" s="3">
        <f>HLOOKUP(Q$5,[1]非R能力!$B$8:$F$558,$C1476+1,0)</f>
        <v>145239.93104840539</v>
      </c>
      <c r="R1476" s="3">
        <f>HLOOKUP(R$5,[1]非R能力!$B$8:$F$558,$C1476+1,0)</f>
        <v>44908.659170650011</v>
      </c>
      <c r="S1476" s="3">
        <f>HLOOKUP(S$5,[1]非R能力!$B$8:$F$558,$C1476+1,0)</f>
        <v>58864.138159851063</v>
      </c>
      <c r="T1476" s="3">
        <f>INDEX([1]非R能力!$H$9:$H$558,D1476)</f>
        <v>54998.661201576462</v>
      </c>
      <c r="U1476" s="3">
        <f>IF(E1476="小怪",0,IF(INDEX([1]非R能力!$FK$9:$FK$558,C1476)=0,0,10))</f>
        <v>0</v>
      </c>
      <c r="V1476" s="3">
        <f>IF(E1476="小怪",0,IF(INDEX([1]非R能力!$FH$9:$FH$558,C1476)=0,0,5000))</f>
        <v>0</v>
      </c>
      <c r="W1476" s="3">
        <f>HLOOKUP(W$5,[2]人物技能基础!$O$3:$Q$553,$C1476+1,0)</f>
        <v>3.637142857142857</v>
      </c>
      <c r="X1476" s="3">
        <f>HLOOKUP(X$5,[2]人物技能基础!$O$3:$Q$553,$C1476+1,0)</f>
        <v>2.0186428571428574</v>
      </c>
      <c r="Y1476" s="3">
        <f>HLOOKUP(Y$5,[2]人物技能基础!$O$3:$Q$553,$C1476+1,0)</f>
        <v>99.964285714285708</v>
      </c>
      <c r="Z1476" s="3">
        <f t="shared" si="133"/>
        <v>1504995</v>
      </c>
      <c r="AA1476" s="3">
        <f t="shared" si="134"/>
        <v>29047</v>
      </c>
      <c r="AB1476" s="3">
        <f t="shared" si="135"/>
        <v>0</v>
      </c>
      <c r="AC1476" s="3">
        <f t="shared" si="136"/>
        <v>58864</v>
      </c>
      <c r="AD1476" s="3">
        <f t="shared" si="137"/>
        <v>44908</v>
      </c>
    </row>
    <row r="1477" spans="1:30" x14ac:dyDescent="0.15">
      <c r="A1477" s="3">
        <v>1472</v>
      </c>
      <c r="B1477" s="3" t="str">
        <f t="shared" si="132"/>
        <v>关卡1472小怪</v>
      </c>
      <c r="C1477" s="3">
        <f>INDEX([3]关卡!$J$19:$J$2018,A1477)</f>
        <v>491</v>
      </c>
      <c r="D1477" s="3">
        <f>INDEX([3]关卡!$N$19:$N$2018,A1477)</f>
        <v>491</v>
      </c>
      <c r="E1477" s="3" t="s">
        <v>24</v>
      </c>
      <c r="F1477" s="3" t="s">
        <v>26</v>
      </c>
      <c r="G1477" s="3">
        <v>3</v>
      </c>
      <c r="H1477" s="3">
        <v>0</v>
      </c>
      <c r="I1477" s="3">
        <v>0</v>
      </c>
      <c r="J1477" s="4">
        <v>1</v>
      </c>
      <c r="K1477" s="4">
        <v>1</v>
      </c>
      <c r="L1477" s="4">
        <v>2</v>
      </c>
      <c r="M1477" s="3">
        <v>15</v>
      </c>
      <c r="N1477" s="3">
        <v>2</v>
      </c>
      <c r="O1477" s="3">
        <f>HLOOKUP(O$5,[1]非R能力!$B$8:$F$558,$C1477+1,0)</f>
        <v>2004546.9648195454</v>
      </c>
      <c r="P1477" s="3">
        <f>HLOOKUP(P$5,[1]非R能力!$B$8:$F$558,$C1477+1,0)</f>
        <v>283350.19213091751</v>
      </c>
      <c r="Q1477" s="3">
        <f>HLOOKUP(Q$5,[1]非R能力!$B$8:$F$558,$C1477+1,0)</f>
        <v>145239.93104840539</v>
      </c>
      <c r="R1477" s="3">
        <f>HLOOKUP(R$5,[1]非R能力!$B$8:$F$558,$C1477+1,0)</f>
        <v>44908.659170650011</v>
      </c>
      <c r="S1477" s="3">
        <f>HLOOKUP(S$5,[1]非R能力!$B$8:$F$558,$C1477+1,0)</f>
        <v>58864.138159851063</v>
      </c>
      <c r="T1477" s="3">
        <f>INDEX([1]非R能力!$H$9:$H$558,D1477)</f>
        <v>54998.661201576462</v>
      </c>
      <c r="U1477" s="3">
        <f>IF(E1477="小怪",0,IF(INDEX([1]非R能力!$FK$9:$FK$558,C1477)=0,0,10))</f>
        <v>0</v>
      </c>
      <c r="V1477" s="3">
        <f>IF(E1477="小怪",0,IF(INDEX([1]非R能力!$FH$9:$FH$558,C1477)=0,0,5000))</f>
        <v>0</v>
      </c>
      <c r="W1477" s="3">
        <f>HLOOKUP(W$5,[2]人物技能基础!$O$3:$Q$553,$C1477+1,0)</f>
        <v>3.637142857142857</v>
      </c>
      <c r="X1477" s="3">
        <f>HLOOKUP(X$5,[2]人物技能基础!$O$3:$Q$553,$C1477+1,0)</f>
        <v>2.0186428571428574</v>
      </c>
      <c r="Y1477" s="3">
        <f>HLOOKUP(Y$5,[2]人物技能基础!$O$3:$Q$553,$C1477+1,0)</f>
        <v>99.964285714285708</v>
      </c>
      <c r="Z1477" s="3">
        <f t="shared" si="133"/>
        <v>1504995</v>
      </c>
      <c r="AA1477" s="3">
        <f t="shared" si="134"/>
        <v>29047</v>
      </c>
      <c r="AB1477" s="3">
        <f t="shared" si="135"/>
        <v>0</v>
      </c>
      <c r="AC1477" s="3">
        <f t="shared" si="136"/>
        <v>58864</v>
      </c>
      <c r="AD1477" s="3">
        <f t="shared" si="137"/>
        <v>44908</v>
      </c>
    </row>
    <row r="1478" spans="1:30" x14ac:dyDescent="0.15">
      <c r="A1478" s="3">
        <v>1473</v>
      </c>
      <c r="B1478" s="3" t="str">
        <f t="shared" si="132"/>
        <v>关卡1473小怪</v>
      </c>
      <c r="C1478" s="3">
        <f>INDEX([3]关卡!$J$19:$J$2018,A1478)</f>
        <v>491</v>
      </c>
      <c r="D1478" s="3">
        <f>INDEX([3]关卡!$N$19:$N$2018,A1478)</f>
        <v>491</v>
      </c>
      <c r="E1478" s="3" t="s">
        <v>24</v>
      </c>
      <c r="F1478" s="3" t="s">
        <v>26</v>
      </c>
      <c r="G1478" s="3">
        <v>3</v>
      </c>
      <c r="H1478" s="3">
        <v>0</v>
      </c>
      <c r="I1478" s="3">
        <v>0</v>
      </c>
      <c r="J1478" s="4">
        <v>1</v>
      </c>
      <c r="K1478" s="4">
        <v>1</v>
      </c>
      <c r="L1478" s="4">
        <v>2</v>
      </c>
      <c r="M1478" s="3">
        <v>15</v>
      </c>
      <c r="N1478" s="3">
        <v>2</v>
      </c>
      <c r="O1478" s="3">
        <f>HLOOKUP(O$5,[1]非R能力!$B$8:$F$558,$C1478+1,0)</f>
        <v>2004546.9648195454</v>
      </c>
      <c r="P1478" s="3">
        <f>HLOOKUP(P$5,[1]非R能力!$B$8:$F$558,$C1478+1,0)</f>
        <v>283350.19213091751</v>
      </c>
      <c r="Q1478" s="3">
        <f>HLOOKUP(Q$5,[1]非R能力!$B$8:$F$558,$C1478+1,0)</f>
        <v>145239.93104840539</v>
      </c>
      <c r="R1478" s="3">
        <f>HLOOKUP(R$5,[1]非R能力!$B$8:$F$558,$C1478+1,0)</f>
        <v>44908.659170650011</v>
      </c>
      <c r="S1478" s="3">
        <f>HLOOKUP(S$5,[1]非R能力!$B$8:$F$558,$C1478+1,0)</f>
        <v>58864.138159851063</v>
      </c>
      <c r="T1478" s="3">
        <f>INDEX([1]非R能力!$H$9:$H$558,D1478)</f>
        <v>54998.661201576462</v>
      </c>
      <c r="U1478" s="3">
        <f>IF(E1478="小怪",0,IF(INDEX([1]非R能力!$FK$9:$FK$558,C1478)=0,0,10))</f>
        <v>0</v>
      </c>
      <c r="V1478" s="3">
        <f>IF(E1478="小怪",0,IF(INDEX([1]非R能力!$FH$9:$FH$558,C1478)=0,0,5000))</f>
        <v>0</v>
      </c>
      <c r="W1478" s="3">
        <f>HLOOKUP(W$5,[2]人物技能基础!$O$3:$Q$553,$C1478+1,0)</f>
        <v>3.637142857142857</v>
      </c>
      <c r="X1478" s="3">
        <f>HLOOKUP(X$5,[2]人物技能基础!$O$3:$Q$553,$C1478+1,0)</f>
        <v>2.0186428571428574</v>
      </c>
      <c r="Y1478" s="3">
        <f>HLOOKUP(Y$5,[2]人物技能基础!$O$3:$Q$553,$C1478+1,0)</f>
        <v>99.964285714285708</v>
      </c>
      <c r="Z1478" s="3">
        <f t="shared" si="133"/>
        <v>1504995</v>
      </c>
      <c r="AA1478" s="3">
        <f t="shared" si="134"/>
        <v>29047</v>
      </c>
      <c r="AB1478" s="3">
        <f t="shared" si="135"/>
        <v>0</v>
      </c>
      <c r="AC1478" s="3">
        <f t="shared" si="136"/>
        <v>58864</v>
      </c>
      <c r="AD1478" s="3">
        <f t="shared" si="137"/>
        <v>44908</v>
      </c>
    </row>
    <row r="1479" spans="1:30" x14ac:dyDescent="0.15">
      <c r="A1479" s="3">
        <v>1474</v>
      </c>
      <c r="B1479" s="3" t="str">
        <f t="shared" ref="B1479:B1542" si="138">"关卡"&amp;A1479&amp;E1479</f>
        <v>关卡1474小怪</v>
      </c>
      <c r="C1479" s="3">
        <f>INDEX([3]关卡!$J$19:$J$2018,A1479)</f>
        <v>491</v>
      </c>
      <c r="D1479" s="3">
        <f>INDEX([3]关卡!$N$19:$N$2018,A1479)</f>
        <v>491</v>
      </c>
      <c r="E1479" s="3" t="s">
        <v>24</v>
      </c>
      <c r="F1479" s="3" t="s">
        <v>26</v>
      </c>
      <c r="G1479" s="3">
        <v>3</v>
      </c>
      <c r="H1479" s="3">
        <v>0</v>
      </c>
      <c r="I1479" s="3">
        <v>0</v>
      </c>
      <c r="J1479" s="4">
        <v>1</v>
      </c>
      <c r="K1479" s="4">
        <v>1</v>
      </c>
      <c r="L1479" s="4">
        <v>2</v>
      </c>
      <c r="M1479" s="3">
        <v>15</v>
      </c>
      <c r="N1479" s="3">
        <v>2</v>
      </c>
      <c r="O1479" s="3">
        <f>HLOOKUP(O$5,[1]非R能力!$B$8:$F$558,$C1479+1,0)</f>
        <v>2004546.9648195454</v>
      </c>
      <c r="P1479" s="3">
        <f>HLOOKUP(P$5,[1]非R能力!$B$8:$F$558,$C1479+1,0)</f>
        <v>283350.19213091751</v>
      </c>
      <c r="Q1479" s="3">
        <f>HLOOKUP(Q$5,[1]非R能力!$B$8:$F$558,$C1479+1,0)</f>
        <v>145239.93104840539</v>
      </c>
      <c r="R1479" s="3">
        <f>HLOOKUP(R$5,[1]非R能力!$B$8:$F$558,$C1479+1,0)</f>
        <v>44908.659170650011</v>
      </c>
      <c r="S1479" s="3">
        <f>HLOOKUP(S$5,[1]非R能力!$B$8:$F$558,$C1479+1,0)</f>
        <v>58864.138159851063</v>
      </c>
      <c r="T1479" s="3">
        <f>INDEX([1]非R能力!$H$9:$H$558,D1479)</f>
        <v>54998.661201576462</v>
      </c>
      <c r="U1479" s="3">
        <f>IF(E1479="小怪",0,IF(INDEX([1]非R能力!$FK$9:$FK$558,C1479)=0,0,10))</f>
        <v>0</v>
      </c>
      <c r="V1479" s="3">
        <f>IF(E1479="小怪",0,IF(INDEX([1]非R能力!$FH$9:$FH$558,C1479)=0,0,5000))</f>
        <v>0</v>
      </c>
      <c r="W1479" s="3">
        <f>HLOOKUP(W$5,[2]人物技能基础!$O$3:$Q$553,$C1479+1,0)</f>
        <v>3.637142857142857</v>
      </c>
      <c r="X1479" s="3">
        <f>HLOOKUP(X$5,[2]人物技能基础!$O$3:$Q$553,$C1479+1,0)</f>
        <v>2.0186428571428574</v>
      </c>
      <c r="Y1479" s="3">
        <f>HLOOKUP(Y$5,[2]人物技能基础!$O$3:$Q$553,$C1479+1,0)</f>
        <v>99.964285714285708</v>
      </c>
      <c r="Z1479" s="3">
        <f t="shared" ref="Z1479:Z1542" si="139">INT(((P1479-AB1479)*X1479+(Y1479+T1479))*G1479*J1479*$D$2)</f>
        <v>1504995</v>
      </c>
      <c r="AA1479" s="3">
        <f t="shared" ref="AA1479:AA1542" si="140">IF(H1479=0,IF(U1479=0,INT(Q1479/5),IF(V1479=0,INT(Q1479/5),INT((V1479/U1479)/(1/N1479*M1479)/L1479+Q1479))),INT((IF(U1479=0,0,V1479/U1479/(1/N1479*M1479))+O1479/H1479)/L1479+Q1479))</f>
        <v>29047</v>
      </c>
      <c r="AB1479" s="3">
        <f t="shared" ref="AB1479:AB1542" si="141">INT(P1479*I1479)</f>
        <v>0</v>
      </c>
      <c r="AC1479" s="3">
        <f t="shared" ref="AC1479:AC1542" si="142">INT(K1479*S1479)</f>
        <v>58864</v>
      </c>
      <c r="AD1479" s="3">
        <f t="shared" ref="AD1479:AD1542" si="143">INT(R1479/J1479)</f>
        <v>44908</v>
      </c>
    </row>
    <row r="1480" spans="1:30" x14ac:dyDescent="0.15">
      <c r="A1480" s="3">
        <v>1475</v>
      </c>
      <c r="B1480" s="3" t="str">
        <f t="shared" si="138"/>
        <v>关卡1475小怪</v>
      </c>
      <c r="C1480" s="3">
        <f>INDEX([3]关卡!$J$19:$J$2018,A1480)</f>
        <v>491</v>
      </c>
      <c r="D1480" s="3">
        <f>INDEX([3]关卡!$N$19:$N$2018,A1480)</f>
        <v>491</v>
      </c>
      <c r="E1480" s="3" t="s">
        <v>24</v>
      </c>
      <c r="F1480" s="3" t="s">
        <v>26</v>
      </c>
      <c r="G1480" s="3">
        <v>3</v>
      </c>
      <c r="H1480" s="3">
        <v>0</v>
      </c>
      <c r="I1480" s="3">
        <v>0</v>
      </c>
      <c r="J1480" s="4">
        <v>1</v>
      </c>
      <c r="K1480" s="4">
        <v>1</v>
      </c>
      <c r="L1480" s="4">
        <v>2</v>
      </c>
      <c r="M1480" s="3">
        <v>15</v>
      </c>
      <c r="N1480" s="3">
        <v>2</v>
      </c>
      <c r="O1480" s="3">
        <f>HLOOKUP(O$5,[1]非R能力!$B$8:$F$558,$C1480+1,0)</f>
        <v>2004546.9648195454</v>
      </c>
      <c r="P1480" s="3">
        <f>HLOOKUP(P$5,[1]非R能力!$B$8:$F$558,$C1480+1,0)</f>
        <v>283350.19213091751</v>
      </c>
      <c r="Q1480" s="3">
        <f>HLOOKUP(Q$5,[1]非R能力!$B$8:$F$558,$C1480+1,0)</f>
        <v>145239.93104840539</v>
      </c>
      <c r="R1480" s="3">
        <f>HLOOKUP(R$5,[1]非R能力!$B$8:$F$558,$C1480+1,0)</f>
        <v>44908.659170650011</v>
      </c>
      <c r="S1480" s="3">
        <f>HLOOKUP(S$5,[1]非R能力!$B$8:$F$558,$C1480+1,0)</f>
        <v>58864.138159851063</v>
      </c>
      <c r="T1480" s="3">
        <f>INDEX([1]非R能力!$H$9:$H$558,D1480)</f>
        <v>54998.661201576462</v>
      </c>
      <c r="U1480" s="3">
        <f>IF(E1480="小怪",0,IF(INDEX([1]非R能力!$FK$9:$FK$558,C1480)=0,0,10))</f>
        <v>0</v>
      </c>
      <c r="V1480" s="3">
        <f>IF(E1480="小怪",0,IF(INDEX([1]非R能力!$FH$9:$FH$558,C1480)=0,0,5000))</f>
        <v>0</v>
      </c>
      <c r="W1480" s="3">
        <f>HLOOKUP(W$5,[2]人物技能基础!$O$3:$Q$553,$C1480+1,0)</f>
        <v>3.637142857142857</v>
      </c>
      <c r="X1480" s="3">
        <f>HLOOKUP(X$5,[2]人物技能基础!$O$3:$Q$553,$C1480+1,0)</f>
        <v>2.0186428571428574</v>
      </c>
      <c r="Y1480" s="3">
        <f>HLOOKUP(Y$5,[2]人物技能基础!$O$3:$Q$553,$C1480+1,0)</f>
        <v>99.964285714285708</v>
      </c>
      <c r="Z1480" s="3">
        <f t="shared" si="139"/>
        <v>1504995</v>
      </c>
      <c r="AA1480" s="3">
        <f t="shared" si="140"/>
        <v>29047</v>
      </c>
      <c r="AB1480" s="3">
        <f t="shared" si="141"/>
        <v>0</v>
      </c>
      <c r="AC1480" s="3">
        <f t="shared" si="142"/>
        <v>58864</v>
      </c>
      <c r="AD1480" s="3">
        <f t="shared" si="143"/>
        <v>44908</v>
      </c>
    </row>
    <row r="1481" spans="1:30" x14ac:dyDescent="0.15">
      <c r="A1481" s="3">
        <v>1476</v>
      </c>
      <c r="B1481" s="3" t="str">
        <f t="shared" si="138"/>
        <v>关卡1476小怪</v>
      </c>
      <c r="C1481" s="3">
        <f>INDEX([3]关卡!$J$19:$J$2018,A1481)</f>
        <v>492</v>
      </c>
      <c r="D1481" s="3">
        <f>INDEX([3]关卡!$N$19:$N$2018,A1481)</f>
        <v>492</v>
      </c>
      <c r="E1481" s="3" t="s">
        <v>24</v>
      </c>
      <c r="F1481" s="3" t="s">
        <v>26</v>
      </c>
      <c r="G1481" s="3">
        <v>3</v>
      </c>
      <c r="H1481" s="3">
        <v>0</v>
      </c>
      <c r="I1481" s="3">
        <v>0</v>
      </c>
      <c r="J1481" s="4">
        <v>1</v>
      </c>
      <c r="K1481" s="4">
        <v>1</v>
      </c>
      <c r="L1481" s="4">
        <v>2</v>
      </c>
      <c r="M1481" s="3">
        <v>15</v>
      </c>
      <c r="N1481" s="3">
        <v>2</v>
      </c>
      <c r="O1481" s="3">
        <f>HLOOKUP(O$5,[1]非R能力!$B$8:$F$558,$C1481+1,0)</f>
        <v>2018095.7614120804</v>
      </c>
      <c r="P1481" s="3">
        <f>HLOOKUP(P$5,[1]非R能力!$B$8:$F$558,$C1481+1,0)</f>
        <v>284885.6078961239</v>
      </c>
      <c r="Q1481" s="3">
        <f>HLOOKUP(Q$5,[1]非R能力!$B$8:$F$558,$C1481+1,0)</f>
        <v>145827.60783407098</v>
      </c>
      <c r="R1481" s="3">
        <f>HLOOKUP(R$5,[1]非R能力!$B$8:$F$558,$C1481+1,0)</f>
        <v>45103.550351333266</v>
      </c>
      <c r="S1481" s="3">
        <f>HLOOKUP(S$5,[1]非R能力!$B$8:$F$558,$C1481+1,0)</f>
        <v>59086.746936568496</v>
      </c>
      <c r="T1481" s="3">
        <f>INDEX([1]非R能力!$H$9:$H$558,D1481)</f>
        <v>55289.142790136582</v>
      </c>
      <c r="U1481" s="3">
        <f>IF(E1481="小怪",0,IF(INDEX([1]非R能力!$FK$9:$FK$558,C1481)=0,0,10))</f>
        <v>0</v>
      </c>
      <c r="V1481" s="3">
        <f>IF(E1481="小怪",0,IF(INDEX([1]非R能力!$FH$9:$FH$558,C1481)=0,0,5000))</f>
        <v>0</v>
      </c>
      <c r="W1481" s="3">
        <f>HLOOKUP(W$5,[2]人物技能基础!$O$3:$Q$553,$C1481+1,0)</f>
        <v>3.637142857142857</v>
      </c>
      <c r="X1481" s="3">
        <f>HLOOKUP(X$5,[2]人物技能基础!$O$3:$Q$553,$C1481+1,0)</f>
        <v>2.0186428571428574</v>
      </c>
      <c r="Y1481" s="3">
        <f>HLOOKUP(Y$5,[2]人物技能基础!$O$3:$Q$553,$C1481+1,0)</f>
        <v>99.964285714285708</v>
      </c>
      <c r="Z1481" s="3">
        <f t="shared" si="139"/>
        <v>1513131</v>
      </c>
      <c r="AA1481" s="3">
        <f t="shared" si="140"/>
        <v>29165</v>
      </c>
      <c r="AB1481" s="3">
        <f t="shared" si="141"/>
        <v>0</v>
      </c>
      <c r="AC1481" s="3">
        <f t="shared" si="142"/>
        <v>59086</v>
      </c>
      <c r="AD1481" s="3">
        <f t="shared" si="143"/>
        <v>45103</v>
      </c>
    </row>
    <row r="1482" spans="1:30" x14ac:dyDescent="0.15">
      <c r="A1482" s="3">
        <v>1477</v>
      </c>
      <c r="B1482" s="3" t="str">
        <f t="shared" si="138"/>
        <v>关卡1477小怪</v>
      </c>
      <c r="C1482" s="3">
        <f>INDEX([3]关卡!$J$19:$J$2018,A1482)</f>
        <v>492</v>
      </c>
      <c r="D1482" s="3">
        <f>INDEX([3]关卡!$N$19:$N$2018,A1482)</f>
        <v>492</v>
      </c>
      <c r="E1482" s="3" t="s">
        <v>24</v>
      </c>
      <c r="F1482" s="3" t="s">
        <v>26</v>
      </c>
      <c r="G1482" s="3">
        <v>3</v>
      </c>
      <c r="H1482" s="3">
        <v>0</v>
      </c>
      <c r="I1482" s="3">
        <v>0</v>
      </c>
      <c r="J1482" s="4">
        <v>1</v>
      </c>
      <c r="K1482" s="4">
        <v>1</v>
      </c>
      <c r="L1482" s="4">
        <v>2</v>
      </c>
      <c r="M1482" s="3">
        <v>15</v>
      </c>
      <c r="N1482" s="3">
        <v>2</v>
      </c>
      <c r="O1482" s="3">
        <f>HLOOKUP(O$5,[1]非R能力!$B$8:$F$558,$C1482+1,0)</f>
        <v>2018095.7614120804</v>
      </c>
      <c r="P1482" s="3">
        <f>HLOOKUP(P$5,[1]非R能力!$B$8:$F$558,$C1482+1,0)</f>
        <v>284885.6078961239</v>
      </c>
      <c r="Q1482" s="3">
        <f>HLOOKUP(Q$5,[1]非R能力!$B$8:$F$558,$C1482+1,0)</f>
        <v>145827.60783407098</v>
      </c>
      <c r="R1482" s="3">
        <f>HLOOKUP(R$5,[1]非R能力!$B$8:$F$558,$C1482+1,0)</f>
        <v>45103.550351333266</v>
      </c>
      <c r="S1482" s="3">
        <f>HLOOKUP(S$5,[1]非R能力!$B$8:$F$558,$C1482+1,0)</f>
        <v>59086.746936568496</v>
      </c>
      <c r="T1482" s="3">
        <f>INDEX([1]非R能力!$H$9:$H$558,D1482)</f>
        <v>55289.142790136582</v>
      </c>
      <c r="U1482" s="3">
        <f>IF(E1482="小怪",0,IF(INDEX([1]非R能力!$FK$9:$FK$558,C1482)=0,0,10))</f>
        <v>0</v>
      </c>
      <c r="V1482" s="3">
        <f>IF(E1482="小怪",0,IF(INDEX([1]非R能力!$FH$9:$FH$558,C1482)=0,0,5000))</f>
        <v>0</v>
      </c>
      <c r="W1482" s="3">
        <f>HLOOKUP(W$5,[2]人物技能基础!$O$3:$Q$553,$C1482+1,0)</f>
        <v>3.637142857142857</v>
      </c>
      <c r="X1482" s="3">
        <f>HLOOKUP(X$5,[2]人物技能基础!$O$3:$Q$553,$C1482+1,0)</f>
        <v>2.0186428571428574</v>
      </c>
      <c r="Y1482" s="3">
        <f>HLOOKUP(Y$5,[2]人物技能基础!$O$3:$Q$553,$C1482+1,0)</f>
        <v>99.964285714285708</v>
      </c>
      <c r="Z1482" s="3">
        <f t="shared" si="139"/>
        <v>1513131</v>
      </c>
      <c r="AA1482" s="3">
        <f t="shared" si="140"/>
        <v>29165</v>
      </c>
      <c r="AB1482" s="3">
        <f t="shared" si="141"/>
        <v>0</v>
      </c>
      <c r="AC1482" s="3">
        <f t="shared" si="142"/>
        <v>59086</v>
      </c>
      <c r="AD1482" s="3">
        <f t="shared" si="143"/>
        <v>45103</v>
      </c>
    </row>
    <row r="1483" spans="1:30" x14ac:dyDescent="0.15">
      <c r="A1483" s="3">
        <v>1478</v>
      </c>
      <c r="B1483" s="3" t="str">
        <f t="shared" si="138"/>
        <v>关卡1478小怪</v>
      </c>
      <c r="C1483" s="3">
        <f>INDEX([3]关卡!$J$19:$J$2018,A1483)</f>
        <v>492</v>
      </c>
      <c r="D1483" s="3">
        <f>INDEX([3]关卡!$N$19:$N$2018,A1483)</f>
        <v>492</v>
      </c>
      <c r="E1483" s="3" t="s">
        <v>24</v>
      </c>
      <c r="F1483" s="3" t="s">
        <v>26</v>
      </c>
      <c r="G1483" s="3">
        <v>3</v>
      </c>
      <c r="H1483" s="3">
        <v>0</v>
      </c>
      <c r="I1483" s="3">
        <v>0</v>
      </c>
      <c r="J1483" s="4">
        <v>1</v>
      </c>
      <c r="K1483" s="4">
        <v>1</v>
      </c>
      <c r="L1483" s="4">
        <v>2</v>
      </c>
      <c r="M1483" s="3">
        <v>15</v>
      </c>
      <c r="N1483" s="3">
        <v>2</v>
      </c>
      <c r="O1483" s="3">
        <f>HLOOKUP(O$5,[1]非R能力!$B$8:$F$558,$C1483+1,0)</f>
        <v>2018095.7614120804</v>
      </c>
      <c r="P1483" s="3">
        <f>HLOOKUP(P$5,[1]非R能力!$B$8:$F$558,$C1483+1,0)</f>
        <v>284885.6078961239</v>
      </c>
      <c r="Q1483" s="3">
        <f>HLOOKUP(Q$5,[1]非R能力!$B$8:$F$558,$C1483+1,0)</f>
        <v>145827.60783407098</v>
      </c>
      <c r="R1483" s="3">
        <f>HLOOKUP(R$5,[1]非R能力!$B$8:$F$558,$C1483+1,0)</f>
        <v>45103.550351333266</v>
      </c>
      <c r="S1483" s="3">
        <f>HLOOKUP(S$5,[1]非R能力!$B$8:$F$558,$C1483+1,0)</f>
        <v>59086.746936568496</v>
      </c>
      <c r="T1483" s="3">
        <f>INDEX([1]非R能力!$H$9:$H$558,D1483)</f>
        <v>55289.142790136582</v>
      </c>
      <c r="U1483" s="3">
        <f>IF(E1483="小怪",0,IF(INDEX([1]非R能力!$FK$9:$FK$558,C1483)=0,0,10))</f>
        <v>0</v>
      </c>
      <c r="V1483" s="3">
        <f>IF(E1483="小怪",0,IF(INDEX([1]非R能力!$FH$9:$FH$558,C1483)=0,0,5000))</f>
        <v>0</v>
      </c>
      <c r="W1483" s="3">
        <f>HLOOKUP(W$5,[2]人物技能基础!$O$3:$Q$553,$C1483+1,0)</f>
        <v>3.637142857142857</v>
      </c>
      <c r="X1483" s="3">
        <f>HLOOKUP(X$5,[2]人物技能基础!$O$3:$Q$553,$C1483+1,0)</f>
        <v>2.0186428571428574</v>
      </c>
      <c r="Y1483" s="3">
        <f>HLOOKUP(Y$5,[2]人物技能基础!$O$3:$Q$553,$C1483+1,0)</f>
        <v>99.964285714285708</v>
      </c>
      <c r="Z1483" s="3">
        <f t="shared" si="139"/>
        <v>1513131</v>
      </c>
      <c r="AA1483" s="3">
        <f t="shared" si="140"/>
        <v>29165</v>
      </c>
      <c r="AB1483" s="3">
        <f t="shared" si="141"/>
        <v>0</v>
      </c>
      <c r="AC1483" s="3">
        <f t="shared" si="142"/>
        <v>59086</v>
      </c>
      <c r="AD1483" s="3">
        <f t="shared" si="143"/>
        <v>45103</v>
      </c>
    </row>
    <row r="1484" spans="1:30" x14ac:dyDescent="0.15">
      <c r="A1484" s="3">
        <v>1479</v>
      </c>
      <c r="B1484" s="3" t="str">
        <f t="shared" si="138"/>
        <v>关卡1479小怪</v>
      </c>
      <c r="C1484" s="3">
        <f>INDEX([3]关卡!$J$19:$J$2018,A1484)</f>
        <v>492</v>
      </c>
      <c r="D1484" s="3">
        <f>INDEX([3]关卡!$N$19:$N$2018,A1484)</f>
        <v>492</v>
      </c>
      <c r="E1484" s="3" t="s">
        <v>24</v>
      </c>
      <c r="F1484" s="3" t="s">
        <v>26</v>
      </c>
      <c r="G1484" s="3">
        <v>3</v>
      </c>
      <c r="H1484" s="3">
        <v>0</v>
      </c>
      <c r="I1484" s="3">
        <v>0</v>
      </c>
      <c r="J1484" s="4">
        <v>1</v>
      </c>
      <c r="K1484" s="4">
        <v>1</v>
      </c>
      <c r="L1484" s="4">
        <v>2</v>
      </c>
      <c r="M1484" s="3">
        <v>15</v>
      </c>
      <c r="N1484" s="3">
        <v>2</v>
      </c>
      <c r="O1484" s="3">
        <f>HLOOKUP(O$5,[1]非R能力!$B$8:$F$558,$C1484+1,0)</f>
        <v>2018095.7614120804</v>
      </c>
      <c r="P1484" s="3">
        <f>HLOOKUP(P$5,[1]非R能力!$B$8:$F$558,$C1484+1,0)</f>
        <v>284885.6078961239</v>
      </c>
      <c r="Q1484" s="3">
        <f>HLOOKUP(Q$5,[1]非R能力!$B$8:$F$558,$C1484+1,0)</f>
        <v>145827.60783407098</v>
      </c>
      <c r="R1484" s="3">
        <f>HLOOKUP(R$5,[1]非R能力!$B$8:$F$558,$C1484+1,0)</f>
        <v>45103.550351333266</v>
      </c>
      <c r="S1484" s="3">
        <f>HLOOKUP(S$5,[1]非R能力!$B$8:$F$558,$C1484+1,0)</f>
        <v>59086.746936568496</v>
      </c>
      <c r="T1484" s="3">
        <f>INDEX([1]非R能力!$H$9:$H$558,D1484)</f>
        <v>55289.142790136582</v>
      </c>
      <c r="U1484" s="3">
        <f>IF(E1484="小怪",0,IF(INDEX([1]非R能力!$FK$9:$FK$558,C1484)=0,0,10))</f>
        <v>0</v>
      </c>
      <c r="V1484" s="3">
        <f>IF(E1484="小怪",0,IF(INDEX([1]非R能力!$FH$9:$FH$558,C1484)=0,0,5000))</f>
        <v>0</v>
      </c>
      <c r="W1484" s="3">
        <f>HLOOKUP(W$5,[2]人物技能基础!$O$3:$Q$553,$C1484+1,0)</f>
        <v>3.637142857142857</v>
      </c>
      <c r="X1484" s="3">
        <f>HLOOKUP(X$5,[2]人物技能基础!$O$3:$Q$553,$C1484+1,0)</f>
        <v>2.0186428571428574</v>
      </c>
      <c r="Y1484" s="3">
        <f>HLOOKUP(Y$5,[2]人物技能基础!$O$3:$Q$553,$C1484+1,0)</f>
        <v>99.964285714285708</v>
      </c>
      <c r="Z1484" s="3">
        <f t="shared" si="139"/>
        <v>1513131</v>
      </c>
      <c r="AA1484" s="3">
        <f t="shared" si="140"/>
        <v>29165</v>
      </c>
      <c r="AB1484" s="3">
        <f t="shared" si="141"/>
        <v>0</v>
      </c>
      <c r="AC1484" s="3">
        <f t="shared" si="142"/>
        <v>59086</v>
      </c>
      <c r="AD1484" s="3">
        <f t="shared" si="143"/>
        <v>45103</v>
      </c>
    </row>
    <row r="1485" spans="1:30" x14ac:dyDescent="0.15">
      <c r="A1485" s="3">
        <v>1480</v>
      </c>
      <c r="B1485" s="3" t="str">
        <f t="shared" si="138"/>
        <v>关卡1480小怪</v>
      </c>
      <c r="C1485" s="3">
        <f>INDEX([3]关卡!$J$19:$J$2018,A1485)</f>
        <v>493</v>
      </c>
      <c r="D1485" s="3">
        <f>INDEX([3]关卡!$N$19:$N$2018,A1485)</f>
        <v>493</v>
      </c>
      <c r="E1485" s="3" t="s">
        <v>24</v>
      </c>
      <c r="F1485" s="3" t="s">
        <v>26</v>
      </c>
      <c r="G1485" s="3">
        <v>3</v>
      </c>
      <c r="H1485" s="3">
        <v>0</v>
      </c>
      <c r="I1485" s="3">
        <v>0</v>
      </c>
      <c r="J1485" s="4">
        <v>1</v>
      </c>
      <c r="K1485" s="4">
        <v>1</v>
      </c>
      <c r="L1485" s="4">
        <v>2</v>
      </c>
      <c r="M1485" s="3">
        <v>15</v>
      </c>
      <c r="N1485" s="3">
        <v>2</v>
      </c>
      <c r="O1485" s="3">
        <f>HLOOKUP(O$5,[1]非R能力!$B$8:$F$558,$C1485+1,0)</f>
        <v>2029768.646754974</v>
      </c>
      <c r="P1485" s="3">
        <f>HLOOKUP(P$5,[1]非R能力!$B$8:$F$558,$C1485+1,0)</f>
        <v>286299.50820783206</v>
      </c>
      <c r="Q1485" s="3">
        <f>HLOOKUP(Q$5,[1]非R能力!$B$8:$F$558,$C1485+1,0)</f>
        <v>146391.00185221332</v>
      </c>
      <c r="R1485" s="3">
        <f>HLOOKUP(R$5,[1]非R能力!$B$8:$F$558,$C1485+1,0)</f>
        <v>45284.991943297609</v>
      </c>
      <c r="S1485" s="3">
        <f>HLOOKUP(S$5,[1]非R能力!$B$8:$F$558,$C1485+1,0)</f>
        <v>59296.08025935707</v>
      </c>
      <c r="T1485" s="3">
        <f>INDEX([1]非R能力!$H$9:$H$558,D1485)</f>
        <v>55580.849068940704</v>
      </c>
      <c r="U1485" s="3">
        <f>IF(E1485="小怪",0,IF(INDEX([1]非R能力!$FK$9:$FK$558,C1485)=0,0,10))</f>
        <v>0</v>
      </c>
      <c r="V1485" s="3">
        <f>IF(E1485="小怪",0,IF(INDEX([1]非R能力!$FH$9:$FH$558,C1485)=0,0,5000))</f>
        <v>0</v>
      </c>
      <c r="W1485" s="3">
        <f>HLOOKUP(W$5,[2]人物技能基础!$O$3:$Q$553,$C1485+1,0)</f>
        <v>3.637142857142857</v>
      </c>
      <c r="X1485" s="3">
        <f>HLOOKUP(X$5,[2]人物技能基础!$O$3:$Q$553,$C1485+1,0)</f>
        <v>2.0186428571428574</v>
      </c>
      <c r="Y1485" s="3">
        <f>HLOOKUP(Y$5,[2]人物技能基础!$O$3:$Q$553,$C1485+1,0)</f>
        <v>99.964285714285708</v>
      </c>
      <c r="Z1485" s="3">
        <f t="shared" si="139"/>
        <v>1520681</v>
      </c>
      <c r="AA1485" s="3">
        <f t="shared" si="140"/>
        <v>29278</v>
      </c>
      <c r="AB1485" s="3">
        <f t="shared" si="141"/>
        <v>0</v>
      </c>
      <c r="AC1485" s="3">
        <f t="shared" si="142"/>
        <v>59296</v>
      </c>
      <c r="AD1485" s="3">
        <f t="shared" si="143"/>
        <v>45284</v>
      </c>
    </row>
    <row r="1486" spans="1:30" x14ac:dyDescent="0.15">
      <c r="A1486" s="3">
        <v>1481</v>
      </c>
      <c r="B1486" s="3" t="str">
        <f t="shared" si="138"/>
        <v>关卡1481小怪</v>
      </c>
      <c r="C1486" s="3">
        <f>INDEX([3]关卡!$J$19:$J$2018,A1486)</f>
        <v>493</v>
      </c>
      <c r="D1486" s="3">
        <f>INDEX([3]关卡!$N$19:$N$2018,A1486)</f>
        <v>493</v>
      </c>
      <c r="E1486" s="3" t="s">
        <v>24</v>
      </c>
      <c r="F1486" s="3" t="s">
        <v>26</v>
      </c>
      <c r="G1486" s="3">
        <v>3</v>
      </c>
      <c r="H1486" s="3">
        <v>0</v>
      </c>
      <c r="I1486" s="3">
        <v>0</v>
      </c>
      <c r="J1486" s="4">
        <v>1</v>
      </c>
      <c r="K1486" s="4">
        <v>1</v>
      </c>
      <c r="L1486" s="4">
        <v>2</v>
      </c>
      <c r="M1486" s="3">
        <v>15</v>
      </c>
      <c r="N1486" s="3">
        <v>2</v>
      </c>
      <c r="O1486" s="3">
        <f>HLOOKUP(O$5,[1]非R能力!$B$8:$F$558,$C1486+1,0)</f>
        <v>2029768.646754974</v>
      </c>
      <c r="P1486" s="3">
        <f>HLOOKUP(P$5,[1]非R能力!$B$8:$F$558,$C1486+1,0)</f>
        <v>286299.50820783206</v>
      </c>
      <c r="Q1486" s="3">
        <f>HLOOKUP(Q$5,[1]非R能力!$B$8:$F$558,$C1486+1,0)</f>
        <v>146391.00185221332</v>
      </c>
      <c r="R1486" s="3">
        <f>HLOOKUP(R$5,[1]非R能力!$B$8:$F$558,$C1486+1,0)</f>
        <v>45284.991943297609</v>
      </c>
      <c r="S1486" s="3">
        <f>HLOOKUP(S$5,[1]非R能力!$B$8:$F$558,$C1486+1,0)</f>
        <v>59296.08025935707</v>
      </c>
      <c r="T1486" s="3">
        <f>INDEX([1]非R能力!$H$9:$H$558,D1486)</f>
        <v>55580.849068940704</v>
      </c>
      <c r="U1486" s="3">
        <f>IF(E1486="小怪",0,IF(INDEX([1]非R能力!$FK$9:$FK$558,C1486)=0,0,10))</f>
        <v>0</v>
      </c>
      <c r="V1486" s="3">
        <f>IF(E1486="小怪",0,IF(INDEX([1]非R能力!$FH$9:$FH$558,C1486)=0,0,5000))</f>
        <v>0</v>
      </c>
      <c r="W1486" s="3">
        <f>HLOOKUP(W$5,[2]人物技能基础!$O$3:$Q$553,$C1486+1,0)</f>
        <v>3.637142857142857</v>
      </c>
      <c r="X1486" s="3">
        <f>HLOOKUP(X$5,[2]人物技能基础!$O$3:$Q$553,$C1486+1,0)</f>
        <v>2.0186428571428574</v>
      </c>
      <c r="Y1486" s="3">
        <f>HLOOKUP(Y$5,[2]人物技能基础!$O$3:$Q$553,$C1486+1,0)</f>
        <v>99.964285714285708</v>
      </c>
      <c r="Z1486" s="3">
        <f t="shared" si="139"/>
        <v>1520681</v>
      </c>
      <c r="AA1486" s="3">
        <f t="shared" si="140"/>
        <v>29278</v>
      </c>
      <c r="AB1486" s="3">
        <f t="shared" si="141"/>
        <v>0</v>
      </c>
      <c r="AC1486" s="3">
        <f t="shared" si="142"/>
        <v>59296</v>
      </c>
      <c r="AD1486" s="3">
        <f t="shared" si="143"/>
        <v>45284</v>
      </c>
    </row>
    <row r="1487" spans="1:30" x14ac:dyDescent="0.15">
      <c r="A1487" s="3">
        <v>1482</v>
      </c>
      <c r="B1487" s="3" t="str">
        <f t="shared" si="138"/>
        <v>关卡1482小怪</v>
      </c>
      <c r="C1487" s="3">
        <f>INDEX([3]关卡!$J$19:$J$2018,A1487)</f>
        <v>493</v>
      </c>
      <c r="D1487" s="3">
        <f>INDEX([3]关卡!$N$19:$N$2018,A1487)</f>
        <v>493</v>
      </c>
      <c r="E1487" s="3" t="s">
        <v>24</v>
      </c>
      <c r="F1487" s="3" t="s">
        <v>26</v>
      </c>
      <c r="G1487" s="3">
        <v>3</v>
      </c>
      <c r="H1487" s="3">
        <v>0</v>
      </c>
      <c r="I1487" s="3">
        <v>0</v>
      </c>
      <c r="J1487" s="4">
        <v>1</v>
      </c>
      <c r="K1487" s="4">
        <v>1</v>
      </c>
      <c r="L1487" s="4">
        <v>2</v>
      </c>
      <c r="M1487" s="3">
        <v>15</v>
      </c>
      <c r="N1487" s="3">
        <v>2</v>
      </c>
      <c r="O1487" s="3">
        <f>HLOOKUP(O$5,[1]非R能力!$B$8:$F$558,$C1487+1,0)</f>
        <v>2029768.646754974</v>
      </c>
      <c r="P1487" s="3">
        <f>HLOOKUP(P$5,[1]非R能力!$B$8:$F$558,$C1487+1,0)</f>
        <v>286299.50820783206</v>
      </c>
      <c r="Q1487" s="3">
        <f>HLOOKUP(Q$5,[1]非R能力!$B$8:$F$558,$C1487+1,0)</f>
        <v>146391.00185221332</v>
      </c>
      <c r="R1487" s="3">
        <f>HLOOKUP(R$5,[1]非R能力!$B$8:$F$558,$C1487+1,0)</f>
        <v>45284.991943297609</v>
      </c>
      <c r="S1487" s="3">
        <f>HLOOKUP(S$5,[1]非R能力!$B$8:$F$558,$C1487+1,0)</f>
        <v>59296.08025935707</v>
      </c>
      <c r="T1487" s="3">
        <f>INDEX([1]非R能力!$H$9:$H$558,D1487)</f>
        <v>55580.849068940704</v>
      </c>
      <c r="U1487" s="3">
        <f>IF(E1487="小怪",0,IF(INDEX([1]非R能力!$FK$9:$FK$558,C1487)=0,0,10))</f>
        <v>0</v>
      </c>
      <c r="V1487" s="3">
        <f>IF(E1487="小怪",0,IF(INDEX([1]非R能力!$FH$9:$FH$558,C1487)=0,0,5000))</f>
        <v>0</v>
      </c>
      <c r="W1487" s="3">
        <f>HLOOKUP(W$5,[2]人物技能基础!$O$3:$Q$553,$C1487+1,0)</f>
        <v>3.637142857142857</v>
      </c>
      <c r="X1487" s="3">
        <f>HLOOKUP(X$5,[2]人物技能基础!$O$3:$Q$553,$C1487+1,0)</f>
        <v>2.0186428571428574</v>
      </c>
      <c r="Y1487" s="3">
        <f>HLOOKUP(Y$5,[2]人物技能基础!$O$3:$Q$553,$C1487+1,0)</f>
        <v>99.964285714285708</v>
      </c>
      <c r="Z1487" s="3">
        <f t="shared" si="139"/>
        <v>1520681</v>
      </c>
      <c r="AA1487" s="3">
        <f t="shared" si="140"/>
        <v>29278</v>
      </c>
      <c r="AB1487" s="3">
        <f t="shared" si="141"/>
        <v>0</v>
      </c>
      <c r="AC1487" s="3">
        <f t="shared" si="142"/>
        <v>59296</v>
      </c>
      <c r="AD1487" s="3">
        <f t="shared" si="143"/>
        <v>45284</v>
      </c>
    </row>
    <row r="1488" spans="1:30" x14ac:dyDescent="0.15">
      <c r="A1488" s="3">
        <v>1483</v>
      </c>
      <c r="B1488" s="3" t="str">
        <f t="shared" si="138"/>
        <v>关卡1483小怪</v>
      </c>
      <c r="C1488" s="3">
        <f>INDEX([3]关卡!$J$19:$J$2018,A1488)</f>
        <v>493</v>
      </c>
      <c r="D1488" s="3">
        <f>INDEX([3]关卡!$N$19:$N$2018,A1488)</f>
        <v>493</v>
      </c>
      <c r="E1488" s="3" t="s">
        <v>24</v>
      </c>
      <c r="F1488" s="3" t="s">
        <v>26</v>
      </c>
      <c r="G1488" s="3">
        <v>3</v>
      </c>
      <c r="H1488" s="3">
        <v>0</v>
      </c>
      <c r="I1488" s="3">
        <v>0</v>
      </c>
      <c r="J1488" s="4">
        <v>1</v>
      </c>
      <c r="K1488" s="4">
        <v>1</v>
      </c>
      <c r="L1488" s="4">
        <v>2</v>
      </c>
      <c r="M1488" s="3">
        <v>15</v>
      </c>
      <c r="N1488" s="3">
        <v>2</v>
      </c>
      <c r="O1488" s="3">
        <f>HLOOKUP(O$5,[1]非R能力!$B$8:$F$558,$C1488+1,0)</f>
        <v>2029768.646754974</v>
      </c>
      <c r="P1488" s="3">
        <f>HLOOKUP(P$5,[1]非R能力!$B$8:$F$558,$C1488+1,0)</f>
        <v>286299.50820783206</v>
      </c>
      <c r="Q1488" s="3">
        <f>HLOOKUP(Q$5,[1]非R能力!$B$8:$F$558,$C1488+1,0)</f>
        <v>146391.00185221332</v>
      </c>
      <c r="R1488" s="3">
        <f>HLOOKUP(R$5,[1]非R能力!$B$8:$F$558,$C1488+1,0)</f>
        <v>45284.991943297609</v>
      </c>
      <c r="S1488" s="3">
        <f>HLOOKUP(S$5,[1]非R能力!$B$8:$F$558,$C1488+1,0)</f>
        <v>59296.08025935707</v>
      </c>
      <c r="T1488" s="3">
        <f>INDEX([1]非R能力!$H$9:$H$558,D1488)</f>
        <v>55580.849068940704</v>
      </c>
      <c r="U1488" s="3">
        <f>IF(E1488="小怪",0,IF(INDEX([1]非R能力!$FK$9:$FK$558,C1488)=0,0,10))</f>
        <v>0</v>
      </c>
      <c r="V1488" s="3">
        <f>IF(E1488="小怪",0,IF(INDEX([1]非R能力!$FH$9:$FH$558,C1488)=0,0,5000))</f>
        <v>0</v>
      </c>
      <c r="W1488" s="3">
        <f>HLOOKUP(W$5,[2]人物技能基础!$O$3:$Q$553,$C1488+1,0)</f>
        <v>3.637142857142857</v>
      </c>
      <c r="X1488" s="3">
        <f>HLOOKUP(X$5,[2]人物技能基础!$O$3:$Q$553,$C1488+1,0)</f>
        <v>2.0186428571428574</v>
      </c>
      <c r="Y1488" s="3">
        <f>HLOOKUP(Y$5,[2]人物技能基础!$O$3:$Q$553,$C1488+1,0)</f>
        <v>99.964285714285708</v>
      </c>
      <c r="Z1488" s="3">
        <f t="shared" si="139"/>
        <v>1520681</v>
      </c>
      <c r="AA1488" s="3">
        <f t="shared" si="140"/>
        <v>29278</v>
      </c>
      <c r="AB1488" s="3">
        <f t="shared" si="141"/>
        <v>0</v>
      </c>
      <c r="AC1488" s="3">
        <f t="shared" si="142"/>
        <v>59296</v>
      </c>
      <c r="AD1488" s="3">
        <f t="shared" si="143"/>
        <v>45284</v>
      </c>
    </row>
    <row r="1489" spans="1:30" x14ac:dyDescent="0.15">
      <c r="A1489" s="3">
        <v>1484</v>
      </c>
      <c r="B1489" s="3" t="str">
        <f t="shared" si="138"/>
        <v>关卡1484小怪</v>
      </c>
      <c r="C1489" s="3">
        <f>INDEX([3]关卡!$J$19:$J$2018,A1489)</f>
        <v>494</v>
      </c>
      <c r="D1489" s="3">
        <f>INDEX([3]关卡!$N$19:$N$2018,A1489)</f>
        <v>494</v>
      </c>
      <c r="E1489" s="3" t="s">
        <v>24</v>
      </c>
      <c r="F1489" s="3" t="s">
        <v>26</v>
      </c>
      <c r="G1489" s="3">
        <v>3</v>
      </c>
      <c r="H1489" s="3">
        <v>0</v>
      </c>
      <c r="I1489" s="3">
        <v>0</v>
      </c>
      <c r="J1489" s="4">
        <v>1</v>
      </c>
      <c r="K1489" s="4">
        <v>1</v>
      </c>
      <c r="L1489" s="4">
        <v>2</v>
      </c>
      <c r="M1489" s="3">
        <v>15</v>
      </c>
      <c r="N1489" s="3">
        <v>2</v>
      </c>
      <c r="O1489" s="3">
        <f>HLOOKUP(O$5,[1]非R能力!$B$8:$F$558,$C1489+1,0)</f>
        <v>2041244.7396001955</v>
      </c>
      <c r="P1489" s="3">
        <f>HLOOKUP(P$5,[1]非R能力!$B$8:$F$558,$C1489+1,0)</f>
        <v>287696.19097363547</v>
      </c>
      <c r="Q1489" s="3">
        <f>HLOOKUP(Q$5,[1]非R能力!$B$8:$F$558,$C1489+1,0)</f>
        <v>146980.2055376952</v>
      </c>
      <c r="R1489" s="3">
        <f>HLOOKUP(R$5,[1]非R能力!$B$8:$F$558,$C1489+1,0)</f>
        <v>45466.531947581963</v>
      </c>
      <c r="S1489" s="3">
        <f>HLOOKUP(S$5,[1]非R能力!$B$8:$F$558,$C1489+1,0)</f>
        <v>59538.840279084958</v>
      </c>
      <c r="T1489" s="3">
        <f>INDEX([1]非R能力!$H$9:$H$558,D1489)</f>
        <v>55873.783848960011</v>
      </c>
      <c r="U1489" s="3">
        <f>IF(E1489="小怪",0,IF(INDEX([1]非R能力!$FK$9:$FK$558,C1489)=0,0,10))</f>
        <v>0</v>
      </c>
      <c r="V1489" s="3">
        <f>IF(E1489="小怪",0,IF(INDEX([1]非R能力!$FH$9:$FH$558,C1489)=0,0,5000))</f>
        <v>0</v>
      </c>
      <c r="W1489" s="3">
        <f>HLOOKUP(W$5,[2]人物技能基础!$O$3:$Q$553,$C1489+1,0)</f>
        <v>3.637142857142857</v>
      </c>
      <c r="X1489" s="3">
        <f>HLOOKUP(X$5,[2]人物技能基础!$O$3:$Q$553,$C1489+1,0)</f>
        <v>2.0186428571428574</v>
      </c>
      <c r="Y1489" s="3">
        <f>HLOOKUP(Y$5,[2]人物技能基础!$O$3:$Q$553,$C1489+1,0)</f>
        <v>99.964285714285708</v>
      </c>
      <c r="Z1489" s="3">
        <f t="shared" si="139"/>
        <v>1528151</v>
      </c>
      <c r="AA1489" s="3">
        <f t="shared" si="140"/>
        <v>29396</v>
      </c>
      <c r="AB1489" s="3">
        <f t="shared" si="141"/>
        <v>0</v>
      </c>
      <c r="AC1489" s="3">
        <f t="shared" si="142"/>
        <v>59538</v>
      </c>
      <c r="AD1489" s="3">
        <f t="shared" si="143"/>
        <v>45466</v>
      </c>
    </row>
    <row r="1490" spans="1:30" x14ac:dyDescent="0.15">
      <c r="A1490" s="3">
        <v>1485</v>
      </c>
      <c r="B1490" s="3" t="str">
        <f t="shared" si="138"/>
        <v>关卡1485小怪</v>
      </c>
      <c r="C1490" s="3">
        <f>INDEX([3]关卡!$J$19:$J$2018,A1490)</f>
        <v>494</v>
      </c>
      <c r="D1490" s="3">
        <f>INDEX([3]关卡!$N$19:$N$2018,A1490)</f>
        <v>494</v>
      </c>
      <c r="E1490" s="3" t="s">
        <v>24</v>
      </c>
      <c r="F1490" s="3" t="s">
        <v>26</v>
      </c>
      <c r="G1490" s="3">
        <v>3</v>
      </c>
      <c r="H1490" s="3">
        <v>0</v>
      </c>
      <c r="I1490" s="3">
        <v>0</v>
      </c>
      <c r="J1490" s="4">
        <v>1</v>
      </c>
      <c r="K1490" s="4">
        <v>1</v>
      </c>
      <c r="L1490" s="4">
        <v>2</v>
      </c>
      <c r="M1490" s="3">
        <v>15</v>
      </c>
      <c r="N1490" s="3">
        <v>2</v>
      </c>
      <c r="O1490" s="3">
        <f>HLOOKUP(O$5,[1]非R能力!$B$8:$F$558,$C1490+1,0)</f>
        <v>2041244.7396001955</v>
      </c>
      <c r="P1490" s="3">
        <f>HLOOKUP(P$5,[1]非R能力!$B$8:$F$558,$C1490+1,0)</f>
        <v>287696.19097363547</v>
      </c>
      <c r="Q1490" s="3">
        <f>HLOOKUP(Q$5,[1]非R能力!$B$8:$F$558,$C1490+1,0)</f>
        <v>146980.2055376952</v>
      </c>
      <c r="R1490" s="3">
        <f>HLOOKUP(R$5,[1]非R能力!$B$8:$F$558,$C1490+1,0)</f>
        <v>45466.531947581963</v>
      </c>
      <c r="S1490" s="3">
        <f>HLOOKUP(S$5,[1]非R能力!$B$8:$F$558,$C1490+1,0)</f>
        <v>59538.840279084958</v>
      </c>
      <c r="T1490" s="3">
        <f>INDEX([1]非R能力!$H$9:$H$558,D1490)</f>
        <v>55873.783848960011</v>
      </c>
      <c r="U1490" s="3">
        <f>IF(E1490="小怪",0,IF(INDEX([1]非R能力!$FK$9:$FK$558,C1490)=0,0,10))</f>
        <v>0</v>
      </c>
      <c r="V1490" s="3">
        <f>IF(E1490="小怪",0,IF(INDEX([1]非R能力!$FH$9:$FH$558,C1490)=0,0,5000))</f>
        <v>0</v>
      </c>
      <c r="W1490" s="3">
        <f>HLOOKUP(W$5,[2]人物技能基础!$O$3:$Q$553,$C1490+1,0)</f>
        <v>3.637142857142857</v>
      </c>
      <c r="X1490" s="3">
        <f>HLOOKUP(X$5,[2]人物技能基础!$O$3:$Q$553,$C1490+1,0)</f>
        <v>2.0186428571428574</v>
      </c>
      <c r="Y1490" s="3">
        <f>HLOOKUP(Y$5,[2]人物技能基础!$O$3:$Q$553,$C1490+1,0)</f>
        <v>99.964285714285708</v>
      </c>
      <c r="Z1490" s="3">
        <f t="shared" si="139"/>
        <v>1528151</v>
      </c>
      <c r="AA1490" s="3">
        <f t="shared" si="140"/>
        <v>29396</v>
      </c>
      <c r="AB1490" s="3">
        <f t="shared" si="141"/>
        <v>0</v>
      </c>
      <c r="AC1490" s="3">
        <f t="shared" si="142"/>
        <v>59538</v>
      </c>
      <c r="AD1490" s="3">
        <f t="shared" si="143"/>
        <v>45466</v>
      </c>
    </row>
    <row r="1491" spans="1:30" x14ac:dyDescent="0.15">
      <c r="A1491" s="3">
        <v>1486</v>
      </c>
      <c r="B1491" s="3" t="str">
        <f t="shared" si="138"/>
        <v>关卡1486小怪</v>
      </c>
      <c r="C1491" s="3">
        <f>INDEX([3]关卡!$J$19:$J$2018,A1491)</f>
        <v>494</v>
      </c>
      <c r="D1491" s="3">
        <f>INDEX([3]关卡!$N$19:$N$2018,A1491)</f>
        <v>494</v>
      </c>
      <c r="E1491" s="3" t="s">
        <v>24</v>
      </c>
      <c r="F1491" s="3" t="s">
        <v>26</v>
      </c>
      <c r="G1491" s="3">
        <v>3</v>
      </c>
      <c r="H1491" s="3">
        <v>0</v>
      </c>
      <c r="I1491" s="3">
        <v>0</v>
      </c>
      <c r="J1491" s="4">
        <v>1</v>
      </c>
      <c r="K1491" s="4">
        <v>1</v>
      </c>
      <c r="L1491" s="4">
        <v>2</v>
      </c>
      <c r="M1491" s="3">
        <v>15</v>
      </c>
      <c r="N1491" s="3">
        <v>2</v>
      </c>
      <c r="O1491" s="3">
        <f>HLOOKUP(O$5,[1]非R能力!$B$8:$F$558,$C1491+1,0)</f>
        <v>2041244.7396001955</v>
      </c>
      <c r="P1491" s="3">
        <f>HLOOKUP(P$5,[1]非R能力!$B$8:$F$558,$C1491+1,0)</f>
        <v>287696.19097363547</v>
      </c>
      <c r="Q1491" s="3">
        <f>HLOOKUP(Q$5,[1]非R能力!$B$8:$F$558,$C1491+1,0)</f>
        <v>146980.2055376952</v>
      </c>
      <c r="R1491" s="3">
        <f>HLOOKUP(R$5,[1]非R能力!$B$8:$F$558,$C1491+1,0)</f>
        <v>45466.531947581963</v>
      </c>
      <c r="S1491" s="3">
        <f>HLOOKUP(S$5,[1]非R能力!$B$8:$F$558,$C1491+1,0)</f>
        <v>59538.840279084958</v>
      </c>
      <c r="T1491" s="3">
        <f>INDEX([1]非R能力!$H$9:$H$558,D1491)</f>
        <v>55873.783848960011</v>
      </c>
      <c r="U1491" s="3">
        <f>IF(E1491="小怪",0,IF(INDEX([1]非R能力!$FK$9:$FK$558,C1491)=0,0,10))</f>
        <v>0</v>
      </c>
      <c r="V1491" s="3">
        <f>IF(E1491="小怪",0,IF(INDEX([1]非R能力!$FH$9:$FH$558,C1491)=0,0,5000))</f>
        <v>0</v>
      </c>
      <c r="W1491" s="3">
        <f>HLOOKUP(W$5,[2]人物技能基础!$O$3:$Q$553,$C1491+1,0)</f>
        <v>3.637142857142857</v>
      </c>
      <c r="X1491" s="3">
        <f>HLOOKUP(X$5,[2]人物技能基础!$O$3:$Q$553,$C1491+1,0)</f>
        <v>2.0186428571428574</v>
      </c>
      <c r="Y1491" s="3">
        <f>HLOOKUP(Y$5,[2]人物技能基础!$O$3:$Q$553,$C1491+1,0)</f>
        <v>99.964285714285708</v>
      </c>
      <c r="Z1491" s="3">
        <f t="shared" si="139"/>
        <v>1528151</v>
      </c>
      <c r="AA1491" s="3">
        <f t="shared" si="140"/>
        <v>29396</v>
      </c>
      <c r="AB1491" s="3">
        <f t="shared" si="141"/>
        <v>0</v>
      </c>
      <c r="AC1491" s="3">
        <f t="shared" si="142"/>
        <v>59538</v>
      </c>
      <c r="AD1491" s="3">
        <f t="shared" si="143"/>
        <v>45466</v>
      </c>
    </row>
    <row r="1492" spans="1:30" x14ac:dyDescent="0.15">
      <c r="A1492" s="3">
        <v>1487</v>
      </c>
      <c r="B1492" s="3" t="str">
        <f t="shared" si="138"/>
        <v>关卡1487小怪</v>
      </c>
      <c r="C1492" s="3">
        <f>INDEX([3]关卡!$J$19:$J$2018,A1492)</f>
        <v>494</v>
      </c>
      <c r="D1492" s="3">
        <f>INDEX([3]关卡!$N$19:$N$2018,A1492)</f>
        <v>494</v>
      </c>
      <c r="E1492" s="3" t="s">
        <v>24</v>
      </c>
      <c r="F1492" s="3" t="s">
        <v>26</v>
      </c>
      <c r="G1492" s="3">
        <v>3</v>
      </c>
      <c r="H1492" s="3">
        <v>0</v>
      </c>
      <c r="I1492" s="3">
        <v>0</v>
      </c>
      <c r="J1492" s="4">
        <v>1</v>
      </c>
      <c r="K1492" s="4">
        <v>1</v>
      </c>
      <c r="L1492" s="4">
        <v>2</v>
      </c>
      <c r="M1492" s="3">
        <v>15</v>
      </c>
      <c r="N1492" s="3">
        <v>2</v>
      </c>
      <c r="O1492" s="3">
        <f>HLOOKUP(O$5,[1]非R能力!$B$8:$F$558,$C1492+1,0)</f>
        <v>2041244.7396001955</v>
      </c>
      <c r="P1492" s="3">
        <f>HLOOKUP(P$5,[1]非R能力!$B$8:$F$558,$C1492+1,0)</f>
        <v>287696.19097363547</v>
      </c>
      <c r="Q1492" s="3">
        <f>HLOOKUP(Q$5,[1]非R能力!$B$8:$F$558,$C1492+1,0)</f>
        <v>146980.2055376952</v>
      </c>
      <c r="R1492" s="3">
        <f>HLOOKUP(R$5,[1]非R能力!$B$8:$F$558,$C1492+1,0)</f>
        <v>45466.531947581963</v>
      </c>
      <c r="S1492" s="3">
        <f>HLOOKUP(S$5,[1]非R能力!$B$8:$F$558,$C1492+1,0)</f>
        <v>59538.840279084958</v>
      </c>
      <c r="T1492" s="3">
        <f>INDEX([1]非R能力!$H$9:$H$558,D1492)</f>
        <v>55873.783848960011</v>
      </c>
      <c r="U1492" s="3">
        <f>IF(E1492="小怪",0,IF(INDEX([1]非R能力!$FK$9:$FK$558,C1492)=0,0,10))</f>
        <v>0</v>
      </c>
      <c r="V1492" s="3">
        <f>IF(E1492="小怪",0,IF(INDEX([1]非R能力!$FH$9:$FH$558,C1492)=0,0,5000))</f>
        <v>0</v>
      </c>
      <c r="W1492" s="3">
        <f>HLOOKUP(W$5,[2]人物技能基础!$O$3:$Q$553,$C1492+1,0)</f>
        <v>3.637142857142857</v>
      </c>
      <c r="X1492" s="3">
        <f>HLOOKUP(X$5,[2]人物技能基础!$O$3:$Q$553,$C1492+1,0)</f>
        <v>2.0186428571428574</v>
      </c>
      <c r="Y1492" s="3">
        <f>HLOOKUP(Y$5,[2]人物技能基础!$O$3:$Q$553,$C1492+1,0)</f>
        <v>99.964285714285708</v>
      </c>
      <c r="Z1492" s="3">
        <f t="shared" si="139"/>
        <v>1528151</v>
      </c>
      <c r="AA1492" s="3">
        <f t="shared" si="140"/>
        <v>29396</v>
      </c>
      <c r="AB1492" s="3">
        <f t="shared" si="141"/>
        <v>0</v>
      </c>
      <c r="AC1492" s="3">
        <f t="shared" si="142"/>
        <v>59538</v>
      </c>
      <c r="AD1492" s="3">
        <f t="shared" si="143"/>
        <v>45466</v>
      </c>
    </row>
    <row r="1493" spans="1:30" x14ac:dyDescent="0.15">
      <c r="A1493" s="3">
        <v>1488</v>
      </c>
      <c r="B1493" s="3" t="str">
        <f t="shared" si="138"/>
        <v>关卡1488小怪</v>
      </c>
      <c r="C1493" s="3">
        <f>INDEX([3]关卡!$J$19:$J$2018,A1493)</f>
        <v>495</v>
      </c>
      <c r="D1493" s="3">
        <f>INDEX([3]关卡!$N$19:$N$2018,A1493)</f>
        <v>495</v>
      </c>
      <c r="E1493" s="3" t="s">
        <v>24</v>
      </c>
      <c r="F1493" s="3" t="s">
        <v>26</v>
      </c>
      <c r="G1493" s="3">
        <v>3</v>
      </c>
      <c r="H1493" s="3">
        <v>0</v>
      </c>
      <c r="I1493" s="3">
        <v>0</v>
      </c>
      <c r="J1493" s="4">
        <v>1</v>
      </c>
      <c r="K1493" s="4">
        <v>1</v>
      </c>
      <c r="L1493" s="4">
        <v>2</v>
      </c>
      <c r="M1493" s="3">
        <v>15</v>
      </c>
      <c r="N1493" s="3">
        <v>2</v>
      </c>
      <c r="O1493" s="3">
        <f>HLOOKUP(O$5,[1]非R能力!$B$8:$F$558,$C1493+1,0)</f>
        <v>2053128.5866076699</v>
      </c>
      <c r="P1493" s="3">
        <f>HLOOKUP(P$5,[1]非R能力!$B$8:$F$558,$C1493+1,0)</f>
        <v>289136.46324099397</v>
      </c>
      <c r="Q1493" s="3">
        <f>HLOOKUP(Q$5,[1]非R能力!$B$8:$F$558,$C1493+1,0)</f>
        <v>147543.9108838604</v>
      </c>
      <c r="R1493" s="3">
        <f>HLOOKUP(R$5,[1]非R能力!$B$8:$F$558,$C1493+1,0)</f>
        <v>45648.50209575858</v>
      </c>
      <c r="S1493" s="3">
        <f>HLOOKUP(S$5,[1]非R能力!$B$8:$F$558,$C1493+1,0)</f>
        <v>59757.744279571263</v>
      </c>
      <c r="T1493" s="3">
        <f>INDEX([1]非R能力!$H$9:$H$558,D1493)</f>
        <v>56167.950947312354</v>
      </c>
      <c r="U1493" s="3">
        <f>IF(E1493="小怪",0,IF(INDEX([1]非R能力!$FK$9:$FK$558,C1493)=0,0,10))</f>
        <v>0</v>
      </c>
      <c r="V1493" s="3">
        <f>IF(E1493="小怪",0,IF(INDEX([1]非R能力!$FH$9:$FH$558,C1493)=0,0,5000))</f>
        <v>0</v>
      </c>
      <c r="W1493" s="3">
        <f>HLOOKUP(W$5,[2]人物技能基础!$O$3:$Q$553,$C1493+1,0)</f>
        <v>3.637142857142857</v>
      </c>
      <c r="X1493" s="3">
        <f>HLOOKUP(X$5,[2]人物技能基础!$O$3:$Q$553,$C1493+1,0)</f>
        <v>2.0186428571428574</v>
      </c>
      <c r="Y1493" s="3">
        <f>HLOOKUP(Y$5,[2]人物技能基础!$O$3:$Q$553,$C1493+1,0)</f>
        <v>99.964285714285708</v>
      </c>
      <c r="Z1493" s="3">
        <f t="shared" si="139"/>
        <v>1535834</v>
      </c>
      <c r="AA1493" s="3">
        <f t="shared" si="140"/>
        <v>29508</v>
      </c>
      <c r="AB1493" s="3">
        <f t="shared" si="141"/>
        <v>0</v>
      </c>
      <c r="AC1493" s="3">
        <f t="shared" si="142"/>
        <v>59757</v>
      </c>
      <c r="AD1493" s="3">
        <f t="shared" si="143"/>
        <v>45648</v>
      </c>
    </row>
    <row r="1494" spans="1:30" x14ac:dyDescent="0.15">
      <c r="A1494" s="3">
        <v>1489</v>
      </c>
      <c r="B1494" s="3" t="str">
        <f t="shared" si="138"/>
        <v>关卡1489小怪</v>
      </c>
      <c r="C1494" s="3">
        <f>INDEX([3]关卡!$J$19:$J$2018,A1494)</f>
        <v>495</v>
      </c>
      <c r="D1494" s="3">
        <f>INDEX([3]关卡!$N$19:$N$2018,A1494)</f>
        <v>495</v>
      </c>
      <c r="E1494" s="3" t="s">
        <v>24</v>
      </c>
      <c r="F1494" s="3" t="s">
        <v>26</v>
      </c>
      <c r="G1494" s="3">
        <v>3</v>
      </c>
      <c r="H1494" s="3">
        <v>0</v>
      </c>
      <c r="I1494" s="3">
        <v>0</v>
      </c>
      <c r="J1494" s="4">
        <v>1</v>
      </c>
      <c r="K1494" s="4">
        <v>1</v>
      </c>
      <c r="L1494" s="4">
        <v>2</v>
      </c>
      <c r="M1494" s="3">
        <v>15</v>
      </c>
      <c r="N1494" s="3">
        <v>2</v>
      </c>
      <c r="O1494" s="3">
        <f>HLOOKUP(O$5,[1]非R能力!$B$8:$F$558,$C1494+1,0)</f>
        <v>2053128.5866076699</v>
      </c>
      <c r="P1494" s="3">
        <f>HLOOKUP(P$5,[1]非R能力!$B$8:$F$558,$C1494+1,0)</f>
        <v>289136.46324099397</v>
      </c>
      <c r="Q1494" s="3">
        <f>HLOOKUP(Q$5,[1]非R能力!$B$8:$F$558,$C1494+1,0)</f>
        <v>147543.9108838604</v>
      </c>
      <c r="R1494" s="3">
        <f>HLOOKUP(R$5,[1]非R能力!$B$8:$F$558,$C1494+1,0)</f>
        <v>45648.50209575858</v>
      </c>
      <c r="S1494" s="3">
        <f>HLOOKUP(S$5,[1]非R能力!$B$8:$F$558,$C1494+1,0)</f>
        <v>59757.744279571263</v>
      </c>
      <c r="T1494" s="3">
        <f>INDEX([1]非R能力!$H$9:$H$558,D1494)</f>
        <v>56167.950947312354</v>
      </c>
      <c r="U1494" s="3">
        <f>IF(E1494="小怪",0,IF(INDEX([1]非R能力!$FK$9:$FK$558,C1494)=0,0,10))</f>
        <v>0</v>
      </c>
      <c r="V1494" s="3">
        <f>IF(E1494="小怪",0,IF(INDEX([1]非R能力!$FH$9:$FH$558,C1494)=0,0,5000))</f>
        <v>0</v>
      </c>
      <c r="W1494" s="3">
        <f>HLOOKUP(W$5,[2]人物技能基础!$O$3:$Q$553,$C1494+1,0)</f>
        <v>3.637142857142857</v>
      </c>
      <c r="X1494" s="3">
        <f>HLOOKUP(X$5,[2]人物技能基础!$O$3:$Q$553,$C1494+1,0)</f>
        <v>2.0186428571428574</v>
      </c>
      <c r="Y1494" s="3">
        <f>HLOOKUP(Y$5,[2]人物技能基础!$O$3:$Q$553,$C1494+1,0)</f>
        <v>99.964285714285708</v>
      </c>
      <c r="Z1494" s="3">
        <f t="shared" si="139"/>
        <v>1535834</v>
      </c>
      <c r="AA1494" s="3">
        <f t="shared" si="140"/>
        <v>29508</v>
      </c>
      <c r="AB1494" s="3">
        <f t="shared" si="141"/>
        <v>0</v>
      </c>
      <c r="AC1494" s="3">
        <f t="shared" si="142"/>
        <v>59757</v>
      </c>
      <c r="AD1494" s="3">
        <f t="shared" si="143"/>
        <v>45648</v>
      </c>
    </row>
    <row r="1495" spans="1:30" x14ac:dyDescent="0.15">
      <c r="A1495" s="3">
        <v>1490</v>
      </c>
      <c r="B1495" s="3" t="str">
        <f t="shared" si="138"/>
        <v>关卡1490小怪</v>
      </c>
      <c r="C1495" s="3">
        <f>INDEX([3]关卡!$J$19:$J$2018,A1495)</f>
        <v>495</v>
      </c>
      <c r="D1495" s="3">
        <f>INDEX([3]关卡!$N$19:$N$2018,A1495)</f>
        <v>495</v>
      </c>
      <c r="E1495" s="3" t="s">
        <v>24</v>
      </c>
      <c r="F1495" s="3" t="s">
        <v>26</v>
      </c>
      <c r="G1495" s="3">
        <v>3</v>
      </c>
      <c r="H1495" s="3">
        <v>0</v>
      </c>
      <c r="I1495" s="3">
        <v>0</v>
      </c>
      <c r="J1495" s="4">
        <v>1</v>
      </c>
      <c r="K1495" s="4">
        <v>1</v>
      </c>
      <c r="L1495" s="4">
        <v>2</v>
      </c>
      <c r="M1495" s="3">
        <v>15</v>
      </c>
      <c r="N1495" s="3">
        <v>2</v>
      </c>
      <c r="O1495" s="3">
        <f>HLOOKUP(O$5,[1]非R能力!$B$8:$F$558,$C1495+1,0)</f>
        <v>2053128.5866076699</v>
      </c>
      <c r="P1495" s="3">
        <f>HLOOKUP(P$5,[1]非R能力!$B$8:$F$558,$C1495+1,0)</f>
        <v>289136.46324099397</v>
      </c>
      <c r="Q1495" s="3">
        <f>HLOOKUP(Q$5,[1]非R能力!$B$8:$F$558,$C1495+1,0)</f>
        <v>147543.9108838604</v>
      </c>
      <c r="R1495" s="3">
        <f>HLOOKUP(R$5,[1]非R能力!$B$8:$F$558,$C1495+1,0)</f>
        <v>45648.50209575858</v>
      </c>
      <c r="S1495" s="3">
        <f>HLOOKUP(S$5,[1]非R能力!$B$8:$F$558,$C1495+1,0)</f>
        <v>59757.744279571263</v>
      </c>
      <c r="T1495" s="3">
        <f>INDEX([1]非R能力!$H$9:$H$558,D1495)</f>
        <v>56167.950947312354</v>
      </c>
      <c r="U1495" s="3">
        <f>IF(E1495="小怪",0,IF(INDEX([1]非R能力!$FK$9:$FK$558,C1495)=0,0,10))</f>
        <v>0</v>
      </c>
      <c r="V1495" s="3">
        <f>IF(E1495="小怪",0,IF(INDEX([1]非R能力!$FH$9:$FH$558,C1495)=0,0,5000))</f>
        <v>0</v>
      </c>
      <c r="W1495" s="3">
        <f>HLOOKUP(W$5,[2]人物技能基础!$O$3:$Q$553,$C1495+1,0)</f>
        <v>3.637142857142857</v>
      </c>
      <c r="X1495" s="3">
        <f>HLOOKUP(X$5,[2]人物技能基础!$O$3:$Q$553,$C1495+1,0)</f>
        <v>2.0186428571428574</v>
      </c>
      <c r="Y1495" s="3">
        <f>HLOOKUP(Y$5,[2]人物技能基础!$O$3:$Q$553,$C1495+1,0)</f>
        <v>99.964285714285708</v>
      </c>
      <c r="Z1495" s="3">
        <f t="shared" si="139"/>
        <v>1535834</v>
      </c>
      <c r="AA1495" s="3">
        <f t="shared" si="140"/>
        <v>29508</v>
      </c>
      <c r="AB1495" s="3">
        <f t="shared" si="141"/>
        <v>0</v>
      </c>
      <c r="AC1495" s="3">
        <f t="shared" si="142"/>
        <v>59757</v>
      </c>
      <c r="AD1495" s="3">
        <f t="shared" si="143"/>
        <v>45648</v>
      </c>
    </row>
    <row r="1496" spans="1:30" x14ac:dyDescent="0.15">
      <c r="A1496" s="3">
        <v>1491</v>
      </c>
      <c r="B1496" s="3" t="str">
        <f t="shared" si="138"/>
        <v>关卡1491小怪</v>
      </c>
      <c r="C1496" s="3">
        <f>INDEX([3]关卡!$J$19:$J$2018,A1496)</f>
        <v>495</v>
      </c>
      <c r="D1496" s="3">
        <f>INDEX([3]关卡!$N$19:$N$2018,A1496)</f>
        <v>495</v>
      </c>
      <c r="E1496" s="3" t="s">
        <v>24</v>
      </c>
      <c r="F1496" s="3" t="s">
        <v>26</v>
      </c>
      <c r="G1496" s="3">
        <v>3</v>
      </c>
      <c r="H1496" s="3">
        <v>0</v>
      </c>
      <c r="I1496" s="3">
        <v>0</v>
      </c>
      <c r="J1496" s="4">
        <v>1</v>
      </c>
      <c r="K1496" s="4">
        <v>1</v>
      </c>
      <c r="L1496" s="4">
        <v>2</v>
      </c>
      <c r="M1496" s="3">
        <v>15</v>
      </c>
      <c r="N1496" s="3">
        <v>2</v>
      </c>
      <c r="O1496" s="3">
        <f>HLOOKUP(O$5,[1]非R能力!$B$8:$F$558,$C1496+1,0)</f>
        <v>2053128.5866076699</v>
      </c>
      <c r="P1496" s="3">
        <f>HLOOKUP(P$5,[1]非R能力!$B$8:$F$558,$C1496+1,0)</f>
        <v>289136.46324099397</v>
      </c>
      <c r="Q1496" s="3">
        <f>HLOOKUP(Q$5,[1]非R能力!$B$8:$F$558,$C1496+1,0)</f>
        <v>147543.9108838604</v>
      </c>
      <c r="R1496" s="3">
        <f>HLOOKUP(R$5,[1]非R能力!$B$8:$F$558,$C1496+1,0)</f>
        <v>45648.50209575858</v>
      </c>
      <c r="S1496" s="3">
        <f>HLOOKUP(S$5,[1]非R能力!$B$8:$F$558,$C1496+1,0)</f>
        <v>59757.744279571263</v>
      </c>
      <c r="T1496" s="3">
        <f>INDEX([1]非R能力!$H$9:$H$558,D1496)</f>
        <v>56167.950947312354</v>
      </c>
      <c r="U1496" s="3">
        <f>IF(E1496="小怪",0,IF(INDEX([1]非R能力!$FK$9:$FK$558,C1496)=0,0,10))</f>
        <v>0</v>
      </c>
      <c r="V1496" s="3">
        <f>IF(E1496="小怪",0,IF(INDEX([1]非R能力!$FH$9:$FH$558,C1496)=0,0,5000))</f>
        <v>0</v>
      </c>
      <c r="W1496" s="3">
        <f>HLOOKUP(W$5,[2]人物技能基础!$O$3:$Q$553,$C1496+1,0)</f>
        <v>3.637142857142857</v>
      </c>
      <c r="X1496" s="3">
        <f>HLOOKUP(X$5,[2]人物技能基础!$O$3:$Q$553,$C1496+1,0)</f>
        <v>2.0186428571428574</v>
      </c>
      <c r="Y1496" s="3">
        <f>HLOOKUP(Y$5,[2]人物技能基础!$O$3:$Q$553,$C1496+1,0)</f>
        <v>99.964285714285708</v>
      </c>
      <c r="Z1496" s="3">
        <f t="shared" si="139"/>
        <v>1535834</v>
      </c>
      <c r="AA1496" s="3">
        <f t="shared" si="140"/>
        <v>29508</v>
      </c>
      <c r="AB1496" s="3">
        <f t="shared" si="141"/>
        <v>0</v>
      </c>
      <c r="AC1496" s="3">
        <f t="shared" si="142"/>
        <v>59757</v>
      </c>
      <c r="AD1496" s="3">
        <f t="shared" si="143"/>
        <v>45648</v>
      </c>
    </row>
    <row r="1497" spans="1:30" x14ac:dyDescent="0.15">
      <c r="A1497" s="3">
        <v>1492</v>
      </c>
      <c r="B1497" s="3" t="str">
        <f t="shared" si="138"/>
        <v>关卡1492小怪</v>
      </c>
      <c r="C1497" s="3">
        <f>INDEX([3]关卡!$J$19:$J$2018,A1497)</f>
        <v>496</v>
      </c>
      <c r="D1497" s="3">
        <f>INDEX([3]关卡!$N$19:$N$2018,A1497)</f>
        <v>496</v>
      </c>
      <c r="E1497" s="3" t="s">
        <v>24</v>
      </c>
      <c r="F1497" s="3" t="s">
        <v>26</v>
      </c>
      <c r="G1497" s="3">
        <v>3</v>
      </c>
      <c r="H1497" s="3">
        <v>0</v>
      </c>
      <c r="I1497" s="3">
        <v>0</v>
      </c>
      <c r="J1497" s="4">
        <v>1</v>
      </c>
      <c r="K1497" s="4">
        <v>1</v>
      </c>
      <c r="L1497" s="4">
        <v>2</v>
      </c>
      <c r="M1497" s="3">
        <v>15</v>
      </c>
      <c r="N1497" s="3">
        <v>2</v>
      </c>
      <c r="O1497" s="3">
        <f>HLOOKUP(O$5,[1]非R能力!$B$8:$F$558,$C1497+1,0)</f>
        <v>2064400.0246019356</v>
      </c>
      <c r="P1497" s="3">
        <f>HLOOKUP(P$5,[1]非R能力!$B$8:$F$558,$C1497+1,0)</f>
        <v>290542.75082233374</v>
      </c>
      <c r="Q1497" s="3">
        <f>HLOOKUP(Q$5,[1]非R能力!$B$8:$F$558,$C1497+1,0)</f>
        <v>148092.60852773671</v>
      </c>
      <c r="R1497" s="3">
        <f>HLOOKUP(R$5,[1]非R能力!$B$8:$F$558,$C1497+1,0)</f>
        <v>45832.985895863952</v>
      </c>
      <c r="S1497" s="3">
        <f>HLOOKUP(S$5,[1]非R能力!$B$8:$F$558,$C1497+1,0)</f>
        <v>59961.891500034311</v>
      </c>
      <c r="T1497" s="3">
        <f>INDEX([1]非R能力!$H$9:$H$558,D1497)</f>
        <v>56463.354187262368</v>
      </c>
      <c r="U1497" s="3">
        <f>IF(E1497="小怪",0,IF(INDEX([1]非R能力!$FK$9:$FK$558,C1497)=0,0,10))</f>
        <v>0</v>
      </c>
      <c r="V1497" s="3">
        <f>IF(E1497="小怪",0,IF(INDEX([1]非R能力!$FH$9:$FH$558,C1497)=0,0,5000))</f>
        <v>0</v>
      </c>
      <c r="W1497" s="3">
        <f>HLOOKUP(W$5,[2]人物技能基础!$O$3:$Q$553,$C1497+1,0)</f>
        <v>3.637142857142857</v>
      </c>
      <c r="X1497" s="3">
        <f>HLOOKUP(X$5,[2]人物技能基础!$O$3:$Q$553,$C1497+1,0)</f>
        <v>2.0186428571428574</v>
      </c>
      <c r="Y1497" s="3">
        <f>HLOOKUP(Y$5,[2]人物技能基础!$O$3:$Q$553,$C1497+1,0)</f>
        <v>99.964285714285708</v>
      </c>
      <c r="Z1497" s="3">
        <f t="shared" si="139"/>
        <v>1543356</v>
      </c>
      <c r="AA1497" s="3">
        <f t="shared" si="140"/>
        <v>29618</v>
      </c>
      <c r="AB1497" s="3">
        <f t="shared" si="141"/>
        <v>0</v>
      </c>
      <c r="AC1497" s="3">
        <f t="shared" si="142"/>
        <v>59961</v>
      </c>
      <c r="AD1497" s="3">
        <f t="shared" si="143"/>
        <v>45832</v>
      </c>
    </row>
    <row r="1498" spans="1:30" x14ac:dyDescent="0.15">
      <c r="A1498" s="3">
        <v>1493</v>
      </c>
      <c r="B1498" s="3" t="str">
        <f t="shared" si="138"/>
        <v>关卡1493小怪</v>
      </c>
      <c r="C1498" s="3">
        <f>INDEX([3]关卡!$J$19:$J$2018,A1498)</f>
        <v>496</v>
      </c>
      <c r="D1498" s="3">
        <f>INDEX([3]关卡!$N$19:$N$2018,A1498)</f>
        <v>496</v>
      </c>
      <c r="E1498" s="3" t="s">
        <v>24</v>
      </c>
      <c r="F1498" s="3" t="s">
        <v>26</v>
      </c>
      <c r="G1498" s="3">
        <v>3</v>
      </c>
      <c r="H1498" s="3">
        <v>0</v>
      </c>
      <c r="I1498" s="3">
        <v>0</v>
      </c>
      <c r="J1498" s="4">
        <v>1</v>
      </c>
      <c r="K1498" s="4">
        <v>1</v>
      </c>
      <c r="L1498" s="4">
        <v>2</v>
      </c>
      <c r="M1498" s="3">
        <v>15</v>
      </c>
      <c r="N1498" s="3">
        <v>2</v>
      </c>
      <c r="O1498" s="3">
        <f>HLOOKUP(O$5,[1]非R能力!$B$8:$F$558,$C1498+1,0)</f>
        <v>2064400.0246019356</v>
      </c>
      <c r="P1498" s="3">
        <f>HLOOKUP(P$5,[1]非R能力!$B$8:$F$558,$C1498+1,0)</f>
        <v>290542.75082233374</v>
      </c>
      <c r="Q1498" s="3">
        <f>HLOOKUP(Q$5,[1]非R能力!$B$8:$F$558,$C1498+1,0)</f>
        <v>148092.60852773671</v>
      </c>
      <c r="R1498" s="3">
        <f>HLOOKUP(R$5,[1]非R能力!$B$8:$F$558,$C1498+1,0)</f>
        <v>45832.985895863952</v>
      </c>
      <c r="S1498" s="3">
        <f>HLOOKUP(S$5,[1]非R能力!$B$8:$F$558,$C1498+1,0)</f>
        <v>59961.891500034311</v>
      </c>
      <c r="T1498" s="3">
        <f>INDEX([1]非R能力!$H$9:$H$558,D1498)</f>
        <v>56463.354187262368</v>
      </c>
      <c r="U1498" s="3">
        <f>IF(E1498="小怪",0,IF(INDEX([1]非R能力!$FK$9:$FK$558,C1498)=0,0,10))</f>
        <v>0</v>
      </c>
      <c r="V1498" s="3">
        <f>IF(E1498="小怪",0,IF(INDEX([1]非R能力!$FH$9:$FH$558,C1498)=0,0,5000))</f>
        <v>0</v>
      </c>
      <c r="W1498" s="3">
        <f>HLOOKUP(W$5,[2]人物技能基础!$O$3:$Q$553,$C1498+1,0)</f>
        <v>3.637142857142857</v>
      </c>
      <c r="X1498" s="3">
        <f>HLOOKUP(X$5,[2]人物技能基础!$O$3:$Q$553,$C1498+1,0)</f>
        <v>2.0186428571428574</v>
      </c>
      <c r="Y1498" s="3">
        <f>HLOOKUP(Y$5,[2]人物技能基础!$O$3:$Q$553,$C1498+1,0)</f>
        <v>99.964285714285708</v>
      </c>
      <c r="Z1498" s="3">
        <f t="shared" si="139"/>
        <v>1543356</v>
      </c>
      <c r="AA1498" s="3">
        <f t="shared" si="140"/>
        <v>29618</v>
      </c>
      <c r="AB1498" s="3">
        <f t="shared" si="141"/>
        <v>0</v>
      </c>
      <c r="AC1498" s="3">
        <f t="shared" si="142"/>
        <v>59961</v>
      </c>
      <c r="AD1498" s="3">
        <f t="shared" si="143"/>
        <v>45832</v>
      </c>
    </row>
    <row r="1499" spans="1:30" x14ac:dyDescent="0.15">
      <c r="A1499" s="3">
        <v>1494</v>
      </c>
      <c r="B1499" s="3" t="str">
        <f t="shared" si="138"/>
        <v>关卡1494小怪</v>
      </c>
      <c r="C1499" s="3">
        <f>INDEX([3]关卡!$J$19:$J$2018,A1499)</f>
        <v>496</v>
      </c>
      <c r="D1499" s="3">
        <f>INDEX([3]关卡!$N$19:$N$2018,A1499)</f>
        <v>496</v>
      </c>
      <c r="E1499" s="3" t="s">
        <v>24</v>
      </c>
      <c r="F1499" s="3" t="s">
        <v>26</v>
      </c>
      <c r="G1499" s="3">
        <v>3</v>
      </c>
      <c r="H1499" s="3">
        <v>0</v>
      </c>
      <c r="I1499" s="3">
        <v>0</v>
      </c>
      <c r="J1499" s="4">
        <v>1</v>
      </c>
      <c r="K1499" s="4">
        <v>1</v>
      </c>
      <c r="L1499" s="4">
        <v>2</v>
      </c>
      <c r="M1499" s="3">
        <v>15</v>
      </c>
      <c r="N1499" s="3">
        <v>2</v>
      </c>
      <c r="O1499" s="3">
        <f>HLOOKUP(O$5,[1]非R能力!$B$8:$F$558,$C1499+1,0)</f>
        <v>2064400.0246019356</v>
      </c>
      <c r="P1499" s="3">
        <f>HLOOKUP(P$5,[1]非R能力!$B$8:$F$558,$C1499+1,0)</f>
        <v>290542.75082233374</v>
      </c>
      <c r="Q1499" s="3">
        <f>HLOOKUP(Q$5,[1]非R能力!$B$8:$F$558,$C1499+1,0)</f>
        <v>148092.60852773671</v>
      </c>
      <c r="R1499" s="3">
        <f>HLOOKUP(R$5,[1]非R能力!$B$8:$F$558,$C1499+1,0)</f>
        <v>45832.985895863952</v>
      </c>
      <c r="S1499" s="3">
        <f>HLOOKUP(S$5,[1]非R能力!$B$8:$F$558,$C1499+1,0)</f>
        <v>59961.891500034311</v>
      </c>
      <c r="T1499" s="3">
        <f>INDEX([1]非R能力!$H$9:$H$558,D1499)</f>
        <v>56463.354187262368</v>
      </c>
      <c r="U1499" s="3">
        <f>IF(E1499="小怪",0,IF(INDEX([1]非R能力!$FK$9:$FK$558,C1499)=0,0,10))</f>
        <v>0</v>
      </c>
      <c r="V1499" s="3">
        <f>IF(E1499="小怪",0,IF(INDEX([1]非R能力!$FH$9:$FH$558,C1499)=0,0,5000))</f>
        <v>0</v>
      </c>
      <c r="W1499" s="3">
        <f>HLOOKUP(W$5,[2]人物技能基础!$O$3:$Q$553,$C1499+1,0)</f>
        <v>3.637142857142857</v>
      </c>
      <c r="X1499" s="3">
        <f>HLOOKUP(X$5,[2]人物技能基础!$O$3:$Q$553,$C1499+1,0)</f>
        <v>2.0186428571428574</v>
      </c>
      <c r="Y1499" s="3">
        <f>HLOOKUP(Y$5,[2]人物技能基础!$O$3:$Q$553,$C1499+1,0)</f>
        <v>99.964285714285708</v>
      </c>
      <c r="Z1499" s="3">
        <f t="shared" si="139"/>
        <v>1543356</v>
      </c>
      <c r="AA1499" s="3">
        <f t="shared" si="140"/>
        <v>29618</v>
      </c>
      <c r="AB1499" s="3">
        <f t="shared" si="141"/>
        <v>0</v>
      </c>
      <c r="AC1499" s="3">
        <f t="shared" si="142"/>
        <v>59961</v>
      </c>
      <c r="AD1499" s="3">
        <f t="shared" si="143"/>
        <v>45832</v>
      </c>
    </row>
    <row r="1500" spans="1:30" x14ac:dyDescent="0.15">
      <c r="A1500" s="3">
        <v>1495</v>
      </c>
      <c r="B1500" s="3" t="str">
        <f t="shared" si="138"/>
        <v>关卡1495小怪</v>
      </c>
      <c r="C1500" s="3">
        <f>INDEX([3]关卡!$J$19:$J$2018,A1500)</f>
        <v>496</v>
      </c>
      <c r="D1500" s="3">
        <f>INDEX([3]关卡!$N$19:$N$2018,A1500)</f>
        <v>496</v>
      </c>
      <c r="E1500" s="3" t="s">
        <v>24</v>
      </c>
      <c r="F1500" s="3" t="s">
        <v>26</v>
      </c>
      <c r="G1500" s="3">
        <v>3</v>
      </c>
      <c r="H1500" s="3">
        <v>0</v>
      </c>
      <c r="I1500" s="3">
        <v>0</v>
      </c>
      <c r="J1500" s="4">
        <v>1</v>
      </c>
      <c r="K1500" s="4">
        <v>1</v>
      </c>
      <c r="L1500" s="4">
        <v>2</v>
      </c>
      <c r="M1500" s="3">
        <v>15</v>
      </c>
      <c r="N1500" s="3">
        <v>2</v>
      </c>
      <c r="O1500" s="3">
        <f>HLOOKUP(O$5,[1]非R能力!$B$8:$F$558,$C1500+1,0)</f>
        <v>2064400.0246019356</v>
      </c>
      <c r="P1500" s="3">
        <f>HLOOKUP(P$5,[1]非R能力!$B$8:$F$558,$C1500+1,0)</f>
        <v>290542.75082233374</v>
      </c>
      <c r="Q1500" s="3">
        <f>HLOOKUP(Q$5,[1]非R能力!$B$8:$F$558,$C1500+1,0)</f>
        <v>148092.60852773671</v>
      </c>
      <c r="R1500" s="3">
        <f>HLOOKUP(R$5,[1]非R能力!$B$8:$F$558,$C1500+1,0)</f>
        <v>45832.985895863952</v>
      </c>
      <c r="S1500" s="3">
        <f>HLOOKUP(S$5,[1]非R能力!$B$8:$F$558,$C1500+1,0)</f>
        <v>59961.891500034311</v>
      </c>
      <c r="T1500" s="3">
        <f>INDEX([1]非R能力!$H$9:$H$558,D1500)</f>
        <v>56463.354187262368</v>
      </c>
      <c r="U1500" s="3">
        <f>IF(E1500="小怪",0,IF(INDEX([1]非R能力!$FK$9:$FK$558,C1500)=0,0,10))</f>
        <v>0</v>
      </c>
      <c r="V1500" s="3">
        <f>IF(E1500="小怪",0,IF(INDEX([1]非R能力!$FH$9:$FH$558,C1500)=0,0,5000))</f>
        <v>0</v>
      </c>
      <c r="W1500" s="3">
        <f>HLOOKUP(W$5,[2]人物技能基础!$O$3:$Q$553,$C1500+1,0)</f>
        <v>3.637142857142857</v>
      </c>
      <c r="X1500" s="3">
        <f>HLOOKUP(X$5,[2]人物技能基础!$O$3:$Q$553,$C1500+1,0)</f>
        <v>2.0186428571428574</v>
      </c>
      <c r="Y1500" s="3">
        <f>HLOOKUP(Y$5,[2]人物技能基础!$O$3:$Q$553,$C1500+1,0)</f>
        <v>99.964285714285708</v>
      </c>
      <c r="Z1500" s="3">
        <f t="shared" si="139"/>
        <v>1543356</v>
      </c>
      <c r="AA1500" s="3">
        <f t="shared" si="140"/>
        <v>29618</v>
      </c>
      <c r="AB1500" s="3">
        <f t="shared" si="141"/>
        <v>0</v>
      </c>
      <c r="AC1500" s="3">
        <f t="shared" si="142"/>
        <v>59961</v>
      </c>
      <c r="AD1500" s="3">
        <f t="shared" si="143"/>
        <v>45832</v>
      </c>
    </row>
    <row r="1501" spans="1:30" x14ac:dyDescent="0.15">
      <c r="A1501" s="3">
        <v>1496</v>
      </c>
      <c r="B1501" s="3" t="str">
        <f t="shared" si="138"/>
        <v>关卡1496小怪</v>
      </c>
      <c r="C1501" s="3">
        <f>INDEX([3]关卡!$J$19:$J$2018,A1501)</f>
        <v>497</v>
      </c>
      <c r="D1501" s="3">
        <f>INDEX([3]关卡!$N$19:$N$2018,A1501)</f>
        <v>497</v>
      </c>
      <c r="E1501" s="3" t="s">
        <v>24</v>
      </c>
      <c r="F1501" s="3" t="s">
        <v>26</v>
      </c>
      <c r="G1501" s="3">
        <v>3</v>
      </c>
      <c r="H1501" s="3">
        <v>0</v>
      </c>
      <c r="I1501" s="3">
        <v>0</v>
      </c>
      <c r="J1501" s="4">
        <v>1</v>
      </c>
      <c r="K1501" s="4">
        <v>1</v>
      </c>
      <c r="L1501" s="4">
        <v>2</v>
      </c>
      <c r="M1501" s="3">
        <v>15</v>
      </c>
      <c r="N1501" s="3">
        <v>2</v>
      </c>
      <c r="O1501" s="3">
        <f>HLOOKUP(O$5,[1]非R能力!$B$8:$F$558,$C1501+1,0)</f>
        <v>2075325.240279597</v>
      </c>
      <c r="P1501" s="3">
        <f>HLOOKUP(P$5,[1]非R能力!$B$8:$F$558,$C1501+1,0)</f>
        <v>291921.03450080426</v>
      </c>
      <c r="Q1501" s="3">
        <f>HLOOKUP(Q$5,[1]非R能力!$B$8:$F$558,$C1501+1,0)</f>
        <v>148665.68620384543</v>
      </c>
      <c r="R1501" s="3">
        <f>HLOOKUP(R$5,[1]非R能力!$B$8:$F$558,$C1501+1,0)</f>
        <v>46010.114950912175</v>
      </c>
      <c r="S1501" s="3">
        <f>HLOOKUP(S$5,[1]非R能力!$B$8:$F$558,$C1501+1,0)</f>
        <v>60199.471491841708</v>
      </c>
      <c r="T1501" s="3">
        <f>INDEX([1]非R能力!$H$9:$H$558,D1501)</f>
        <v>56759.9973982214</v>
      </c>
      <c r="U1501" s="3">
        <f>IF(E1501="小怪",0,IF(INDEX([1]非R能力!$FK$9:$FK$558,C1501)=0,0,10))</f>
        <v>0</v>
      </c>
      <c r="V1501" s="3">
        <f>IF(E1501="小怪",0,IF(INDEX([1]非R能力!$FH$9:$FH$558,C1501)=0,0,5000))</f>
        <v>0</v>
      </c>
      <c r="W1501" s="3">
        <f>HLOOKUP(W$5,[2]人物技能基础!$O$3:$Q$553,$C1501+1,0)</f>
        <v>3.637142857142857</v>
      </c>
      <c r="X1501" s="3">
        <f>HLOOKUP(X$5,[2]人物技能基础!$O$3:$Q$553,$C1501+1,0)</f>
        <v>2.0186428571428574</v>
      </c>
      <c r="Y1501" s="3">
        <f>HLOOKUP(Y$5,[2]人物技能基础!$O$3:$Q$553,$C1501+1,0)</f>
        <v>99.964285714285708</v>
      </c>
      <c r="Z1501" s="3">
        <f t="shared" si="139"/>
        <v>1550746</v>
      </c>
      <c r="AA1501" s="3">
        <f t="shared" si="140"/>
        <v>29733</v>
      </c>
      <c r="AB1501" s="3">
        <f t="shared" si="141"/>
        <v>0</v>
      </c>
      <c r="AC1501" s="3">
        <f t="shared" si="142"/>
        <v>60199</v>
      </c>
      <c r="AD1501" s="3">
        <f t="shared" si="143"/>
        <v>46010</v>
      </c>
    </row>
    <row r="1502" spans="1:30" x14ac:dyDescent="0.15">
      <c r="A1502" s="3">
        <v>1497</v>
      </c>
      <c r="B1502" s="3" t="str">
        <f t="shared" si="138"/>
        <v>关卡1497小怪</v>
      </c>
      <c r="C1502" s="3">
        <f>INDEX([3]关卡!$J$19:$J$2018,A1502)</f>
        <v>497</v>
      </c>
      <c r="D1502" s="3">
        <f>INDEX([3]关卡!$N$19:$N$2018,A1502)</f>
        <v>497</v>
      </c>
      <c r="E1502" s="3" t="s">
        <v>24</v>
      </c>
      <c r="F1502" s="3" t="s">
        <v>26</v>
      </c>
      <c r="G1502" s="3">
        <v>3</v>
      </c>
      <c r="H1502" s="3">
        <v>0</v>
      </c>
      <c r="I1502" s="3">
        <v>0</v>
      </c>
      <c r="J1502" s="4">
        <v>1</v>
      </c>
      <c r="K1502" s="4">
        <v>1</v>
      </c>
      <c r="L1502" s="4">
        <v>2</v>
      </c>
      <c r="M1502" s="3">
        <v>15</v>
      </c>
      <c r="N1502" s="3">
        <v>2</v>
      </c>
      <c r="O1502" s="3">
        <f>HLOOKUP(O$5,[1]非R能力!$B$8:$F$558,$C1502+1,0)</f>
        <v>2075325.240279597</v>
      </c>
      <c r="P1502" s="3">
        <f>HLOOKUP(P$5,[1]非R能力!$B$8:$F$558,$C1502+1,0)</f>
        <v>291921.03450080426</v>
      </c>
      <c r="Q1502" s="3">
        <f>HLOOKUP(Q$5,[1]非R能力!$B$8:$F$558,$C1502+1,0)</f>
        <v>148665.68620384543</v>
      </c>
      <c r="R1502" s="3">
        <f>HLOOKUP(R$5,[1]非R能力!$B$8:$F$558,$C1502+1,0)</f>
        <v>46010.114950912175</v>
      </c>
      <c r="S1502" s="3">
        <f>HLOOKUP(S$5,[1]非R能力!$B$8:$F$558,$C1502+1,0)</f>
        <v>60199.471491841708</v>
      </c>
      <c r="T1502" s="3">
        <f>INDEX([1]非R能力!$H$9:$H$558,D1502)</f>
        <v>56759.9973982214</v>
      </c>
      <c r="U1502" s="3">
        <f>IF(E1502="小怪",0,IF(INDEX([1]非R能力!$FK$9:$FK$558,C1502)=0,0,10))</f>
        <v>0</v>
      </c>
      <c r="V1502" s="3">
        <f>IF(E1502="小怪",0,IF(INDEX([1]非R能力!$FH$9:$FH$558,C1502)=0,0,5000))</f>
        <v>0</v>
      </c>
      <c r="W1502" s="3">
        <f>HLOOKUP(W$5,[2]人物技能基础!$O$3:$Q$553,$C1502+1,0)</f>
        <v>3.637142857142857</v>
      </c>
      <c r="X1502" s="3">
        <f>HLOOKUP(X$5,[2]人物技能基础!$O$3:$Q$553,$C1502+1,0)</f>
        <v>2.0186428571428574</v>
      </c>
      <c r="Y1502" s="3">
        <f>HLOOKUP(Y$5,[2]人物技能基础!$O$3:$Q$553,$C1502+1,0)</f>
        <v>99.964285714285708</v>
      </c>
      <c r="Z1502" s="3">
        <f t="shared" si="139"/>
        <v>1550746</v>
      </c>
      <c r="AA1502" s="3">
        <f t="shared" si="140"/>
        <v>29733</v>
      </c>
      <c r="AB1502" s="3">
        <f t="shared" si="141"/>
        <v>0</v>
      </c>
      <c r="AC1502" s="3">
        <f t="shared" si="142"/>
        <v>60199</v>
      </c>
      <c r="AD1502" s="3">
        <f t="shared" si="143"/>
        <v>46010</v>
      </c>
    </row>
    <row r="1503" spans="1:30" x14ac:dyDescent="0.15">
      <c r="A1503" s="3">
        <v>1498</v>
      </c>
      <c r="B1503" s="3" t="str">
        <f t="shared" si="138"/>
        <v>关卡1498小怪</v>
      </c>
      <c r="C1503" s="3">
        <f>INDEX([3]关卡!$J$19:$J$2018,A1503)</f>
        <v>497</v>
      </c>
      <c r="D1503" s="3">
        <f>INDEX([3]关卡!$N$19:$N$2018,A1503)</f>
        <v>497</v>
      </c>
      <c r="E1503" s="3" t="s">
        <v>24</v>
      </c>
      <c r="F1503" s="3" t="s">
        <v>26</v>
      </c>
      <c r="G1503" s="3">
        <v>3</v>
      </c>
      <c r="H1503" s="3">
        <v>0</v>
      </c>
      <c r="I1503" s="3">
        <v>0</v>
      </c>
      <c r="J1503" s="4">
        <v>1</v>
      </c>
      <c r="K1503" s="4">
        <v>1</v>
      </c>
      <c r="L1503" s="4">
        <v>2</v>
      </c>
      <c r="M1503" s="3">
        <v>15</v>
      </c>
      <c r="N1503" s="3">
        <v>2</v>
      </c>
      <c r="O1503" s="3">
        <f>HLOOKUP(O$5,[1]非R能力!$B$8:$F$558,$C1503+1,0)</f>
        <v>2075325.240279597</v>
      </c>
      <c r="P1503" s="3">
        <f>HLOOKUP(P$5,[1]非R能力!$B$8:$F$558,$C1503+1,0)</f>
        <v>291921.03450080426</v>
      </c>
      <c r="Q1503" s="3">
        <f>HLOOKUP(Q$5,[1]非R能力!$B$8:$F$558,$C1503+1,0)</f>
        <v>148665.68620384543</v>
      </c>
      <c r="R1503" s="3">
        <f>HLOOKUP(R$5,[1]非R能力!$B$8:$F$558,$C1503+1,0)</f>
        <v>46010.114950912175</v>
      </c>
      <c r="S1503" s="3">
        <f>HLOOKUP(S$5,[1]非R能力!$B$8:$F$558,$C1503+1,0)</f>
        <v>60199.471491841708</v>
      </c>
      <c r="T1503" s="3">
        <f>INDEX([1]非R能力!$H$9:$H$558,D1503)</f>
        <v>56759.9973982214</v>
      </c>
      <c r="U1503" s="3">
        <f>IF(E1503="小怪",0,IF(INDEX([1]非R能力!$FK$9:$FK$558,C1503)=0,0,10))</f>
        <v>0</v>
      </c>
      <c r="V1503" s="3">
        <f>IF(E1503="小怪",0,IF(INDEX([1]非R能力!$FH$9:$FH$558,C1503)=0,0,5000))</f>
        <v>0</v>
      </c>
      <c r="W1503" s="3">
        <f>HLOOKUP(W$5,[2]人物技能基础!$O$3:$Q$553,$C1503+1,0)</f>
        <v>3.637142857142857</v>
      </c>
      <c r="X1503" s="3">
        <f>HLOOKUP(X$5,[2]人物技能基础!$O$3:$Q$553,$C1503+1,0)</f>
        <v>2.0186428571428574</v>
      </c>
      <c r="Y1503" s="3">
        <f>HLOOKUP(Y$5,[2]人物技能基础!$O$3:$Q$553,$C1503+1,0)</f>
        <v>99.964285714285708</v>
      </c>
      <c r="Z1503" s="3">
        <f t="shared" si="139"/>
        <v>1550746</v>
      </c>
      <c r="AA1503" s="3">
        <f t="shared" si="140"/>
        <v>29733</v>
      </c>
      <c r="AB1503" s="3">
        <f t="shared" si="141"/>
        <v>0</v>
      </c>
      <c r="AC1503" s="3">
        <f t="shared" si="142"/>
        <v>60199</v>
      </c>
      <c r="AD1503" s="3">
        <f t="shared" si="143"/>
        <v>46010</v>
      </c>
    </row>
    <row r="1504" spans="1:30" x14ac:dyDescent="0.15">
      <c r="A1504" s="3">
        <v>1499</v>
      </c>
      <c r="B1504" s="3" t="str">
        <f t="shared" si="138"/>
        <v>关卡1499小怪</v>
      </c>
      <c r="C1504" s="3">
        <f>INDEX([3]关卡!$J$19:$J$2018,A1504)</f>
        <v>497</v>
      </c>
      <c r="D1504" s="3">
        <f>INDEX([3]关卡!$N$19:$N$2018,A1504)</f>
        <v>497</v>
      </c>
      <c r="E1504" s="3" t="s">
        <v>24</v>
      </c>
      <c r="F1504" s="3" t="s">
        <v>26</v>
      </c>
      <c r="G1504" s="3">
        <v>3</v>
      </c>
      <c r="H1504" s="3">
        <v>0</v>
      </c>
      <c r="I1504" s="3">
        <v>0</v>
      </c>
      <c r="J1504" s="4">
        <v>1</v>
      </c>
      <c r="K1504" s="4">
        <v>1</v>
      </c>
      <c r="L1504" s="4">
        <v>2</v>
      </c>
      <c r="M1504" s="3">
        <v>15</v>
      </c>
      <c r="N1504" s="3">
        <v>2</v>
      </c>
      <c r="O1504" s="3">
        <f>HLOOKUP(O$5,[1]非R能力!$B$8:$F$558,$C1504+1,0)</f>
        <v>2075325.240279597</v>
      </c>
      <c r="P1504" s="3">
        <f>HLOOKUP(P$5,[1]非R能力!$B$8:$F$558,$C1504+1,0)</f>
        <v>291921.03450080426</v>
      </c>
      <c r="Q1504" s="3">
        <f>HLOOKUP(Q$5,[1]非R能力!$B$8:$F$558,$C1504+1,0)</f>
        <v>148665.68620384543</v>
      </c>
      <c r="R1504" s="3">
        <f>HLOOKUP(R$5,[1]非R能力!$B$8:$F$558,$C1504+1,0)</f>
        <v>46010.114950912175</v>
      </c>
      <c r="S1504" s="3">
        <f>HLOOKUP(S$5,[1]非R能力!$B$8:$F$558,$C1504+1,0)</f>
        <v>60199.471491841708</v>
      </c>
      <c r="T1504" s="3">
        <f>INDEX([1]非R能力!$H$9:$H$558,D1504)</f>
        <v>56759.9973982214</v>
      </c>
      <c r="U1504" s="3">
        <f>IF(E1504="小怪",0,IF(INDEX([1]非R能力!$FK$9:$FK$558,C1504)=0,0,10))</f>
        <v>0</v>
      </c>
      <c r="V1504" s="3">
        <f>IF(E1504="小怪",0,IF(INDEX([1]非R能力!$FH$9:$FH$558,C1504)=0,0,5000))</f>
        <v>0</v>
      </c>
      <c r="W1504" s="3">
        <f>HLOOKUP(W$5,[2]人物技能基础!$O$3:$Q$553,$C1504+1,0)</f>
        <v>3.637142857142857</v>
      </c>
      <c r="X1504" s="3">
        <f>HLOOKUP(X$5,[2]人物技能基础!$O$3:$Q$553,$C1504+1,0)</f>
        <v>2.0186428571428574</v>
      </c>
      <c r="Y1504" s="3">
        <f>HLOOKUP(Y$5,[2]人物技能基础!$O$3:$Q$553,$C1504+1,0)</f>
        <v>99.964285714285708</v>
      </c>
      <c r="Z1504" s="3">
        <f t="shared" si="139"/>
        <v>1550746</v>
      </c>
      <c r="AA1504" s="3">
        <f t="shared" si="140"/>
        <v>29733</v>
      </c>
      <c r="AB1504" s="3">
        <f t="shared" si="141"/>
        <v>0</v>
      </c>
      <c r="AC1504" s="3">
        <f t="shared" si="142"/>
        <v>60199</v>
      </c>
      <c r="AD1504" s="3">
        <f t="shared" si="143"/>
        <v>46010</v>
      </c>
    </row>
    <row r="1505" spans="1:30" x14ac:dyDescent="0.15">
      <c r="A1505" s="3">
        <v>1500</v>
      </c>
      <c r="B1505" s="3" t="str">
        <f t="shared" si="138"/>
        <v>关卡1500小怪</v>
      </c>
      <c r="C1505" s="3">
        <f>INDEX([3]关卡!$J$19:$J$2018,A1505)</f>
        <v>498</v>
      </c>
      <c r="D1505" s="3">
        <f>INDEX([3]关卡!$N$19:$N$2018,A1505)</f>
        <v>498</v>
      </c>
      <c r="E1505" s="3" t="s">
        <v>24</v>
      </c>
      <c r="F1505" s="3" t="s">
        <v>26</v>
      </c>
      <c r="G1505" s="3">
        <v>3</v>
      </c>
      <c r="H1505" s="3">
        <v>0</v>
      </c>
      <c r="I1505" s="3">
        <v>0</v>
      </c>
      <c r="J1505" s="4">
        <v>1</v>
      </c>
      <c r="K1505" s="4">
        <v>1</v>
      </c>
      <c r="L1505" s="4">
        <v>2</v>
      </c>
      <c r="M1505" s="3">
        <v>15</v>
      </c>
      <c r="N1505" s="3">
        <v>2</v>
      </c>
      <c r="O1505" s="3">
        <f>HLOOKUP(O$5,[1]非R能力!$B$8:$F$558,$C1505+1,0)</f>
        <v>2087054.9197472362</v>
      </c>
      <c r="P1505" s="3">
        <f>HLOOKUP(P$5,[1]非R能力!$B$8:$F$558,$C1505+1,0)</f>
        <v>293309.53826588549</v>
      </c>
      <c r="Q1505" s="3">
        <f>HLOOKUP(Q$5,[1]非R能力!$B$8:$F$558,$C1505+1,0)</f>
        <v>149224.30907692382</v>
      </c>
      <c r="R1505" s="3">
        <f>HLOOKUP(R$5,[1]非R能力!$B$8:$F$558,$C1505+1,0)</f>
        <v>46192.05611341312</v>
      </c>
      <c r="S1505" s="3">
        <f>HLOOKUP(S$5,[1]非R能力!$B$8:$F$558,$C1505+1,0)</f>
        <v>60424.92618061947</v>
      </c>
      <c r="T1505" s="3">
        <f>INDEX([1]非R能力!$H$9:$H$558,D1505)</f>
        <v>57057.884415747532</v>
      </c>
      <c r="U1505" s="3">
        <f>IF(E1505="小怪",0,IF(INDEX([1]非R能力!$FK$9:$FK$558,C1505)=0,0,10))</f>
        <v>0</v>
      </c>
      <c r="V1505" s="3">
        <f>IF(E1505="小怪",0,IF(INDEX([1]非R能力!$FH$9:$FH$558,C1505)=0,0,5000))</f>
        <v>0</v>
      </c>
      <c r="W1505" s="3">
        <f>HLOOKUP(W$5,[2]人物技能基础!$O$3:$Q$553,$C1505+1,0)</f>
        <v>3.637142857142857</v>
      </c>
      <c r="X1505" s="3">
        <f>HLOOKUP(X$5,[2]人物技能基础!$O$3:$Q$553,$C1505+1,0)</f>
        <v>2.0186428571428574</v>
      </c>
      <c r="Y1505" s="3">
        <f>HLOOKUP(Y$5,[2]人物技能基础!$O$3:$Q$553,$C1505+1,0)</f>
        <v>99.964285714285708</v>
      </c>
      <c r="Z1505" s="3">
        <f t="shared" si="139"/>
        <v>1558188</v>
      </c>
      <c r="AA1505" s="3">
        <f t="shared" si="140"/>
        <v>29844</v>
      </c>
      <c r="AB1505" s="3">
        <f t="shared" si="141"/>
        <v>0</v>
      </c>
      <c r="AC1505" s="3">
        <f t="shared" si="142"/>
        <v>60424</v>
      </c>
      <c r="AD1505" s="3">
        <f t="shared" si="143"/>
        <v>46192</v>
      </c>
    </row>
    <row r="1506" spans="1:30" x14ac:dyDescent="0.15">
      <c r="A1506" s="3">
        <v>1501</v>
      </c>
      <c r="B1506" s="3" t="str">
        <f t="shared" si="138"/>
        <v>关卡1501小怪</v>
      </c>
      <c r="C1506" s="3">
        <f>INDEX([3]关卡!$J$19:$J$2018,A1506)</f>
        <v>498</v>
      </c>
      <c r="D1506" s="3">
        <f>INDEX([3]关卡!$N$19:$N$2018,A1506)</f>
        <v>498</v>
      </c>
      <c r="E1506" s="3" t="s">
        <v>24</v>
      </c>
      <c r="F1506" s="3" t="s">
        <v>26</v>
      </c>
      <c r="G1506" s="3">
        <v>3</v>
      </c>
      <c r="H1506" s="3">
        <v>0</v>
      </c>
      <c r="I1506" s="3">
        <v>0</v>
      </c>
      <c r="J1506" s="4">
        <v>1</v>
      </c>
      <c r="K1506" s="4">
        <v>1</v>
      </c>
      <c r="L1506" s="4">
        <v>2</v>
      </c>
      <c r="M1506" s="3">
        <v>15</v>
      </c>
      <c r="N1506" s="3">
        <v>2</v>
      </c>
      <c r="O1506" s="3">
        <f>HLOOKUP(O$5,[1]非R能力!$B$8:$F$558,$C1506+1,0)</f>
        <v>2087054.9197472362</v>
      </c>
      <c r="P1506" s="3">
        <f>HLOOKUP(P$5,[1]非R能力!$B$8:$F$558,$C1506+1,0)</f>
        <v>293309.53826588549</v>
      </c>
      <c r="Q1506" s="3">
        <f>HLOOKUP(Q$5,[1]非R能力!$B$8:$F$558,$C1506+1,0)</f>
        <v>149224.30907692382</v>
      </c>
      <c r="R1506" s="3">
        <f>HLOOKUP(R$5,[1]非R能力!$B$8:$F$558,$C1506+1,0)</f>
        <v>46192.05611341312</v>
      </c>
      <c r="S1506" s="3">
        <f>HLOOKUP(S$5,[1]非R能力!$B$8:$F$558,$C1506+1,0)</f>
        <v>60424.92618061947</v>
      </c>
      <c r="T1506" s="3">
        <f>INDEX([1]非R能力!$H$9:$H$558,D1506)</f>
        <v>57057.884415747532</v>
      </c>
      <c r="U1506" s="3">
        <f>IF(E1506="小怪",0,IF(INDEX([1]非R能力!$FK$9:$FK$558,C1506)=0,0,10))</f>
        <v>0</v>
      </c>
      <c r="V1506" s="3">
        <f>IF(E1506="小怪",0,IF(INDEX([1]非R能力!$FH$9:$FH$558,C1506)=0,0,5000))</f>
        <v>0</v>
      </c>
      <c r="W1506" s="3">
        <f>HLOOKUP(W$5,[2]人物技能基础!$O$3:$Q$553,$C1506+1,0)</f>
        <v>3.637142857142857</v>
      </c>
      <c r="X1506" s="3">
        <f>HLOOKUP(X$5,[2]人物技能基础!$O$3:$Q$553,$C1506+1,0)</f>
        <v>2.0186428571428574</v>
      </c>
      <c r="Y1506" s="3">
        <f>HLOOKUP(Y$5,[2]人物技能基础!$O$3:$Q$553,$C1506+1,0)</f>
        <v>99.964285714285708</v>
      </c>
      <c r="Z1506" s="3">
        <f t="shared" si="139"/>
        <v>1558188</v>
      </c>
      <c r="AA1506" s="3">
        <f t="shared" si="140"/>
        <v>29844</v>
      </c>
      <c r="AB1506" s="3">
        <f t="shared" si="141"/>
        <v>0</v>
      </c>
      <c r="AC1506" s="3">
        <f t="shared" si="142"/>
        <v>60424</v>
      </c>
      <c r="AD1506" s="3">
        <f t="shared" si="143"/>
        <v>46192</v>
      </c>
    </row>
    <row r="1507" spans="1:30" x14ac:dyDescent="0.15">
      <c r="A1507" s="3">
        <v>1502</v>
      </c>
      <c r="B1507" s="3" t="str">
        <f t="shared" si="138"/>
        <v>关卡1502小怪</v>
      </c>
      <c r="C1507" s="3">
        <f>INDEX([3]关卡!$J$19:$J$2018,A1507)</f>
        <v>498</v>
      </c>
      <c r="D1507" s="3">
        <f>INDEX([3]关卡!$N$19:$N$2018,A1507)</f>
        <v>498</v>
      </c>
      <c r="E1507" s="3" t="s">
        <v>24</v>
      </c>
      <c r="F1507" s="3" t="s">
        <v>26</v>
      </c>
      <c r="G1507" s="3">
        <v>3</v>
      </c>
      <c r="H1507" s="3">
        <v>0</v>
      </c>
      <c r="I1507" s="3">
        <v>0</v>
      </c>
      <c r="J1507" s="4">
        <v>1</v>
      </c>
      <c r="K1507" s="4">
        <v>1</v>
      </c>
      <c r="L1507" s="4">
        <v>2</v>
      </c>
      <c r="M1507" s="3">
        <v>15</v>
      </c>
      <c r="N1507" s="3">
        <v>2</v>
      </c>
      <c r="O1507" s="3">
        <f>HLOOKUP(O$5,[1]非R能力!$B$8:$F$558,$C1507+1,0)</f>
        <v>2087054.9197472362</v>
      </c>
      <c r="P1507" s="3">
        <f>HLOOKUP(P$5,[1]非R能力!$B$8:$F$558,$C1507+1,0)</f>
        <v>293309.53826588549</v>
      </c>
      <c r="Q1507" s="3">
        <f>HLOOKUP(Q$5,[1]非R能力!$B$8:$F$558,$C1507+1,0)</f>
        <v>149224.30907692382</v>
      </c>
      <c r="R1507" s="3">
        <f>HLOOKUP(R$5,[1]非R能力!$B$8:$F$558,$C1507+1,0)</f>
        <v>46192.05611341312</v>
      </c>
      <c r="S1507" s="3">
        <f>HLOOKUP(S$5,[1]非R能力!$B$8:$F$558,$C1507+1,0)</f>
        <v>60424.92618061947</v>
      </c>
      <c r="T1507" s="3">
        <f>INDEX([1]非R能力!$H$9:$H$558,D1507)</f>
        <v>57057.884415747532</v>
      </c>
      <c r="U1507" s="3">
        <f>IF(E1507="小怪",0,IF(INDEX([1]非R能力!$FK$9:$FK$558,C1507)=0,0,10))</f>
        <v>0</v>
      </c>
      <c r="V1507" s="3">
        <f>IF(E1507="小怪",0,IF(INDEX([1]非R能力!$FH$9:$FH$558,C1507)=0,0,5000))</f>
        <v>0</v>
      </c>
      <c r="W1507" s="3">
        <f>HLOOKUP(W$5,[2]人物技能基础!$O$3:$Q$553,$C1507+1,0)</f>
        <v>3.637142857142857</v>
      </c>
      <c r="X1507" s="3">
        <f>HLOOKUP(X$5,[2]人物技能基础!$O$3:$Q$553,$C1507+1,0)</f>
        <v>2.0186428571428574</v>
      </c>
      <c r="Y1507" s="3">
        <f>HLOOKUP(Y$5,[2]人物技能基础!$O$3:$Q$553,$C1507+1,0)</f>
        <v>99.964285714285708</v>
      </c>
      <c r="Z1507" s="3">
        <f t="shared" si="139"/>
        <v>1558188</v>
      </c>
      <c r="AA1507" s="3">
        <f t="shared" si="140"/>
        <v>29844</v>
      </c>
      <c r="AB1507" s="3">
        <f t="shared" si="141"/>
        <v>0</v>
      </c>
      <c r="AC1507" s="3">
        <f t="shared" si="142"/>
        <v>60424</v>
      </c>
      <c r="AD1507" s="3">
        <f t="shared" si="143"/>
        <v>46192</v>
      </c>
    </row>
    <row r="1508" spans="1:30" x14ac:dyDescent="0.15">
      <c r="A1508" s="3">
        <v>1503</v>
      </c>
      <c r="B1508" s="3" t="str">
        <f t="shared" si="138"/>
        <v>关卡1503小怪</v>
      </c>
      <c r="C1508" s="3">
        <f>INDEX([3]关卡!$J$19:$J$2018,A1508)</f>
        <v>498</v>
      </c>
      <c r="D1508" s="3">
        <f>INDEX([3]关卡!$N$19:$N$2018,A1508)</f>
        <v>498</v>
      </c>
      <c r="E1508" s="3" t="s">
        <v>24</v>
      </c>
      <c r="F1508" s="3" t="s">
        <v>26</v>
      </c>
      <c r="G1508" s="3">
        <v>3</v>
      </c>
      <c r="H1508" s="3">
        <v>0</v>
      </c>
      <c r="I1508" s="3">
        <v>0</v>
      </c>
      <c r="J1508" s="4">
        <v>1</v>
      </c>
      <c r="K1508" s="4">
        <v>1</v>
      </c>
      <c r="L1508" s="4">
        <v>2</v>
      </c>
      <c r="M1508" s="3">
        <v>15</v>
      </c>
      <c r="N1508" s="3">
        <v>2</v>
      </c>
      <c r="O1508" s="3">
        <f>HLOOKUP(O$5,[1]非R能力!$B$8:$F$558,$C1508+1,0)</f>
        <v>2087054.9197472362</v>
      </c>
      <c r="P1508" s="3">
        <f>HLOOKUP(P$5,[1]非R能力!$B$8:$F$558,$C1508+1,0)</f>
        <v>293309.53826588549</v>
      </c>
      <c r="Q1508" s="3">
        <f>HLOOKUP(Q$5,[1]非R能力!$B$8:$F$558,$C1508+1,0)</f>
        <v>149224.30907692382</v>
      </c>
      <c r="R1508" s="3">
        <f>HLOOKUP(R$5,[1]非R能力!$B$8:$F$558,$C1508+1,0)</f>
        <v>46192.05611341312</v>
      </c>
      <c r="S1508" s="3">
        <f>HLOOKUP(S$5,[1]非R能力!$B$8:$F$558,$C1508+1,0)</f>
        <v>60424.92618061947</v>
      </c>
      <c r="T1508" s="3">
        <f>INDEX([1]非R能力!$H$9:$H$558,D1508)</f>
        <v>57057.884415747532</v>
      </c>
      <c r="U1508" s="3">
        <f>IF(E1508="小怪",0,IF(INDEX([1]非R能力!$FK$9:$FK$558,C1508)=0,0,10))</f>
        <v>0</v>
      </c>
      <c r="V1508" s="3">
        <f>IF(E1508="小怪",0,IF(INDEX([1]非R能力!$FH$9:$FH$558,C1508)=0,0,5000))</f>
        <v>0</v>
      </c>
      <c r="W1508" s="3">
        <f>HLOOKUP(W$5,[2]人物技能基础!$O$3:$Q$553,$C1508+1,0)</f>
        <v>3.637142857142857</v>
      </c>
      <c r="X1508" s="3">
        <f>HLOOKUP(X$5,[2]人物技能基础!$O$3:$Q$553,$C1508+1,0)</f>
        <v>2.0186428571428574</v>
      </c>
      <c r="Y1508" s="3">
        <f>HLOOKUP(Y$5,[2]人物技能基础!$O$3:$Q$553,$C1508+1,0)</f>
        <v>99.964285714285708</v>
      </c>
      <c r="Z1508" s="3">
        <f t="shared" si="139"/>
        <v>1558188</v>
      </c>
      <c r="AA1508" s="3">
        <f t="shared" si="140"/>
        <v>29844</v>
      </c>
      <c r="AB1508" s="3">
        <f t="shared" si="141"/>
        <v>0</v>
      </c>
      <c r="AC1508" s="3">
        <f t="shared" si="142"/>
        <v>60424</v>
      </c>
      <c r="AD1508" s="3">
        <f t="shared" si="143"/>
        <v>46192</v>
      </c>
    </row>
    <row r="1509" spans="1:30" x14ac:dyDescent="0.15">
      <c r="A1509" s="3">
        <v>1504</v>
      </c>
      <c r="B1509" s="3" t="str">
        <f t="shared" si="138"/>
        <v>关卡1504小怪</v>
      </c>
      <c r="C1509" s="3">
        <f>INDEX([3]关卡!$J$19:$J$2018,A1509)</f>
        <v>499</v>
      </c>
      <c r="D1509" s="3">
        <f>INDEX([3]关卡!$N$19:$N$2018,A1509)</f>
        <v>499</v>
      </c>
      <c r="E1509" s="3" t="s">
        <v>24</v>
      </c>
      <c r="F1509" s="3" t="s">
        <v>26</v>
      </c>
      <c r="G1509" s="3">
        <v>3</v>
      </c>
      <c r="H1509" s="3">
        <v>0</v>
      </c>
      <c r="I1509" s="3">
        <v>0</v>
      </c>
      <c r="J1509" s="4">
        <v>1</v>
      </c>
      <c r="K1509" s="4">
        <v>1</v>
      </c>
      <c r="L1509" s="4">
        <v>2</v>
      </c>
      <c r="M1509" s="3">
        <v>15</v>
      </c>
      <c r="N1509" s="3">
        <v>2</v>
      </c>
      <c r="O1509" s="3">
        <f>HLOOKUP(O$5,[1]非R能力!$B$8:$F$558,$C1509+1,0)</f>
        <v>2098113.3099660031</v>
      </c>
      <c r="P1509" s="3">
        <f>HLOOKUP(P$5,[1]非R能力!$B$8:$F$558,$C1509+1,0)</f>
        <v>294766.55992376787</v>
      </c>
      <c r="Q1509" s="3">
        <f>HLOOKUP(Q$5,[1]非R能力!$B$8:$F$558,$C1509+1,0)</f>
        <v>149803.16421176598</v>
      </c>
      <c r="R1509" s="3">
        <f>HLOOKUP(R$5,[1]非R能力!$B$8:$F$558,$C1509+1,0)</f>
        <v>46378.996277970837</v>
      </c>
      <c r="S1509" s="3">
        <f>HLOOKUP(S$5,[1]非R能力!$B$8:$F$558,$C1509+1,0)</f>
        <v>60668.924189112622</v>
      </c>
      <c r="T1509" s="3">
        <f>INDEX([1]非R能力!$H$9:$H$558,D1509)</f>
        <v>57357.019081545535</v>
      </c>
      <c r="U1509" s="3">
        <f>IF(E1509="小怪",0,IF(INDEX([1]非R能力!$FK$9:$FK$558,C1509)=0,0,10))</f>
        <v>0</v>
      </c>
      <c r="V1509" s="3">
        <f>IF(E1509="小怪",0,IF(INDEX([1]非R能力!$FH$9:$FH$558,C1509)=0,0,5000))</f>
        <v>0</v>
      </c>
      <c r="W1509" s="3">
        <f>HLOOKUP(W$5,[2]人物技能基础!$O$3:$Q$553,$C1509+1,0)</f>
        <v>3.637142857142857</v>
      </c>
      <c r="X1509" s="3">
        <f>HLOOKUP(X$5,[2]人物技能基础!$O$3:$Q$553,$C1509+1,0)</f>
        <v>2.0186428571428574</v>
      </c>
      <c r="Y1509" s="3">
        <f>HLOOKUP(Y$5,[2]人物技能基础!$O$3:$Q$553,$C1509+1,0)</f>
        <v>99.964285714285708</v>
      </c>
      <c r="Z1509" s="3">
        <f t="shared" si="139"/>
        <v>1565964</v>
      </c>
      <c r="AA1509" s="3">
        <f t="shared" si="140"/>
        <v>29960</v>
      </c>
      <c r="AB1509" s="3">
        <f t="shared" si="141"/>
        <v>0</v>
      </c>
      <c r="AC1509" s="3">
        <f t="shared" si="142"/>
        <v>60668</v>
      </c>
      <c r="AD1509" s="3">
        <f t="shared" si="143"/>
        <v>46378</v>
      </c>
    </row>
    <row r="1510" spans="1:30" x14ac:dyDescent="0.15">
      <c r="A1510" s="3">
        <v>1505</v>
      </c>
      <c r="B1510" s="3" t="str">
        <f t="shared" si="138"/>
        <v>关卡1505小怪</v>
      </c>
      <c r="C1510" s="3">
        <f>INDEX([3]关卡!$J$19:$J$2018,A1510)</f>
        <v>499</v>
      </c>
      <c r="D1510" s="3">
        <f>INDEX([3]关卡!$N$19:$N$2018,A1510)</f>
        <v>499</v>
      </c>
      <c r="E1510" s="3" t="s">
        <v>24</v>
      </c>
      <c r="F1510" s="3" t="s">
        <v>26</v>
      </c>
      <c r="G1510" s="3">
        <v>3</v>
      </c>
      <c r="H1510" s="3">
        <v>0</v>
      </c>
      <c r="I1510" s="3">
        <v>0</v>
      </c>
      <c r="J1510" s="4">
        <v>1</v>
      </c>
      <c r="K1510" s="4">
        <v>1</v>
      </c>
      <c r="L1510" s="4">
        <v>2</v>
      </c>
      <c r="M1510" s="3">
        <v>15</v>
      </c>
      <c r="N1510" s="3">
        <v>2</v>
      </c>
      <c r="O1510" s="3">
        <f>HLOOKUP(O$5,[1]非R能力!$B$8:$F$558,$C1510+1,0)</f>
        <v>2098113.3099660031</v>
      </c>
      <c r="P1510" s="3">
        <f>HLOOKUP(P$5,[1]非R能力!$B$8:$F$558,$C1510+1,0)</f>
        <v>294766.55992376787</v>
      </c>
      <c r="Q1510" s="3">
        <f>HLOOKUP(Q$5,[1]非R能力!$B$8:$F$558,$C1510+1,0)</f>
        <v>149803.16421176598</v>
      </c>
      <c r="R1510" s="3">
        <f>HLOOKUP(R$5,[1]非R能力!$B$8:$F$558,$C1510+1,0)</f>
        <v>46378.996277970837</v>
      </c>
      <c r="S1510" s="3">
        <f>HLOOKUP(S$5,[1]非R能力!$B$8:$F$558,$C1510+1,0)</f>
        <v>60668.924189112622</v>
      </c>
      <c r="T1510" s="3">
        <f>INDEX([1]非R能力!$H$9:$H$558,D1510)</f>
        <v>57357.019081545535</v>
      </c>
      <c r="U1510" s="3">
        <f>IF(E1510="小怪",0,IF(INDEX([1]非R能力!$FK$9:$FK$558,C1510)=0,0,10))</f>
        <v>0</v>
      </c>
      <c r="V1510" s="3">
        <f>IF(E1510="小怪",0,IF(INDEX([1]非R能力!$FH$9:$FH$558,C1510)=0,0,5000))</f>
        <v>0</v>
      </c>
      <c r="W1510" s="3">
        <f>HLOOKUP(W$5,[2]人物技能基础!$O$3:$Q$553,$C1510+1,0)</f>
        <v>3.637142857142857</v>
      </c>
      <c r="X1510" s="3">
        <f>HLOOKUP(X$5,[2]人物技能基础!$O$3:$Q$553,$C1510+1,0)</f>
        <v>2.0186428571428574</v>
      </c>
      <c r="Y1510" s="3">
        <f>HLOOKUP(Y$5,[2]人物技能基础!$O$3:$Q$553,$C1510+1,0)</f>
        <v>99.964285714285708</v>
      </c>
      <c r="Z1510" s="3">
        <f t="shared" si="139"/>
        <v>1565964</v>
      </c>
      <c r="AA1510" s="3">
        <f t="shared" si="140"/>
        <v>29960</v>
      </c>
      <c r="AB1510" s="3">
        <f t="shared" si="141"/>
        <v>0</v>
      </c>
      <c r="AC1510" s="3">
        <f t="shared" si="142"/>
        <v>60668</v>
      </c>
      <c r="AD1510" s="3">
        <f t="shared" si="143"/>
        <v>46378</v>
      </c>
    </row>
    <row r="1511" spans="1:30" x14ac:dyDescent="0.15">
      <c r="A1511" s="3">
        <v>1506</v>
      </c>
      <c r="B1511" s="3" t="str">
        <f t="shared" si="138"/>
        <v>关卡1506小怪</v>
      </c>
      <c r="C1511" s="3">
        <f>INDEX([3]关卡!$J$19:$J$2018,A1511)</f>
        <v>499</v>
      </c>
      <c r="D1511" s="3">
        <f>INDEX([3]关卡!$N$19:$N$2018,A1511)</f>
        <v>499</v>
      </c>
      <c r="E1511" s="3" t="s">
        <v>24</v>
      </c>
      <c r="F1511" s="3" t="s">
        <v>26</v>
      </c>
      <c r="G1511" s="3">
        <v>3</v>
      </c>
      <c r="H1511" s="3">
        <v>0</v>
      </c>
      <c r="I1511" s="3">
        <v>0</v>
      </c>
      <c r="J1511" s="4">
        <v>1</v>
      </c>
      <c r="K1511" s="4">
        <v>1</v>
      </c>
      <c r="L1511" s="4">
        <v>2</v>
      </c>
      <c r="M1511" s="3">
        <v>15</v>
      </c>
      <c r="N1511" s="3">
        <v>2</v>
      </c>
      <c r="O1511" s="3">
        <f>HLOOKUP(O$5,[1]非R能力!$B$8:$F$558,$C1511+1,0)</f>
        <v>2098113.3099660031</v>
      </c>
      <c r="P1511" s="3">
        <f>HLOOKUP(P$5,[1]非R能力!$B$8:$F$558,$C1511+1,0)</f>
        <v>294766.55992376787</v>
      </c>
      <c r="Q1511" s="3">
        <f>HLOOKUP(Q$5,[1]非R能力!$B$8:$F$558,$C1511+1,0)</f>
        <v>149803.16421176598</v>
      </c>
      <c r="R1511" s="3">
        <f>HLOOKUP(R$5,[1]非R能力!$B$8:$F$558,$C1511+1,0)</f>
        <v>46378.996277970837</v>
      </c>
      <c r="S1511" s="3">
        <f>HLOOKUP(S$5,[1]非R能力!$B$8:$F$558,$C1511+1,0)</f>
        <v>60668.924189112622</v>
      </c>
      <c r="T1511" s="3">
        <f>INDEX([1]非R能力!$H$9:$H$558,D1511)</f>
        <v>57357.019081545535</v>
      </c>
      <c r="U1511" s="3">
        <f>IF(E1511="小怪",0,IF(INDEX([1]非R能力!$FK$9:$FK$558,C1511)=0,0,10))</f>
        <v>0</v>
      </c>
      <c r="V1511" s="3">
        <f>IF(E1511="小怪",0,IF(INDEX([1]非R能力!$FH$9:$FH$558,C1511)=0,0,5000))</f>
        <v>0</v>
      </c>
      <c r="W1511" s="3">
        <f>HLOOKUP(W$5,[2]人物技能基础!$O$3:$Q$553,$C1511+1,0)</f>
        <v>3.637142857142857</v>
      </c>
      <c r="X1511" s="3">
        <f>HLOOKUP(X$5,[2]人物技能基础!$O$3:$Q$553,$C1511+1,0)</f>
        <v>2.0186428571428574</v>
      </c>
      <c r="Y1511" s="3">
        <f>HLOOKUP(Y$5,[2]人物技能基础!$O$3:$Q$553,$C1511+1,0)</f>
        <v>99.964285714285708</v>
      </c>
      <c r="Z1511" s="3">
        <f t="shared" si="139"/>
        <v>1565964</v>
      </c>
      <c r="AA1511" s="3">
        <f t="shared" si="140"/>
        <v>29960</v>
      </c>
      <c r="AB1511" s="3">
        <f t="shared" si="141"/>
        <v>0</v>
      </c>
      <c r="AC1511" s="3">
        <f t="shared" si="142"/>
        <v>60668</v>
      </c>
      <c r="AD1511" s="3">
        <f t="shared" si="143"/>
        <v>46378</v>
      </c>
    </row>
    <row r="1512" spans="1:30" x14ac:dyDescent="0.15">
      <c r="A1512" s="3">
        <v>1507</v>
      </c>
      <c r="B1512" s="3" t="str">
        <f t="shared" si="138"/>
        <v>关卡1507小怪</v>
      </c>
      <c r="C1512" s="3">
        <f>INDEX([3]关卡!$J$19:$J$2018,A1512)</f>
        <v>499</v>
      </c>
      <c r="D1512" s="3">
        <f>INDEX([3]关卡!$N$19:$N$2018,A1512)</f>
        <v>499</v>
      </c>
      <c r="E1512" s="3" t="s">
        <v>24</v>
      </c>
      <c r="F1512" s="3" t="s">
        <v>26</v>
      </c>
      <c r="G1512" s="3">
        <v>3</v>
      </c>
      <c r="H1512" s="3">
        <v>0</v>
      </c>
      <c r="I1512" s="3">
        <v>0</v>
      </c>
      <c r="J1512" s="4">
        <v>1</v>
      </c>
      <c r="K1512" s="4">
        <v>1</v>
      </c>
      <c r="L1512" s="4">
        <v>2</v>
      </c>
      <c r="M1512" s="3">
        <v>15</v>
      </c>
      <c r="N1512" s="3">
        <v>2</v>
      </c>
      <c r="O1512" s="3">
        <f>HLOOKUP(O$5,[1]非R能力!$B$8:$F$558,$C1512+1,0)</f>
        <v>2098113.3099660031</v>
      </c>
      <c r="P1512" s="3">
        <f>HLOOKUP(P$5,[1]非R能力!$B$8:$F$558,$C1512+1,0)</f>
        <v>294766.55992376787</v>
      </c>
      <c r="Q1512" s="3">
        <f>HLOOKUP(Q$5,[1]非R能力!$B$8:$F$558,$C1512+1,0)</f>
        <v>149803.16421176598</v>
      </c>
      <c r="R1512" s="3">
        <f>HLOOKUP(R$5,[1]非R能力!$B$8:$F$558,$C1512+1,0)</f>
        <v>46378.996277970837</v>
      </c>
      <c r="S1512" s="3">
        <f>HLOOKUP(S$5,[1]非R能力!$B$8:$F$558,$C1512+1,0)</f>
        <v>60668.924189112622</v>
      </c>
      <c r="T1512" s="3">
        <f>INDEX([1]非R能力!$H$9:$H$558,D1512)</f>
        <v>57357.019081545535</v>
      </c>
      <c r="U1512" s="3">
        <f>IF(E1512="小怪",0,IF(INDEX([1]非R能力!$FK$9:$FK$558,C1512)=0,0,10))</f>
        <v>0</v>
      </c>
      <c r="V1512" s="3">
        <f>IF(E1512="小怪",0,IF(INDEX([1]非R能力!$FH$9:$FH$558,C1512)=0,0,5000))</f>
        <v>0</v>
      </c>
      <c r="W1512" s="3">
        <f>HLOOKUP(W$5,[2]人物技能基础!$O$3:$Q$553,$C1512+1,0)</f>
        <v>3.637142857142857</v>
      </c>
      <c r="X1512" s="3">
        <f>HLOOKUP(X$5,[2]人物技能基础!$O$3:$Q$553,$C1512+1,0)</f>
        <v>2.0186428571428574</v>
      </c>
      <c r="Y1512" s="3">
        <f>HLOOKUP(Y$5,[2]人物技能基础!$O$3:$Q$553,$C1512+1,0)</f>
        <v>99.964285714285708</v>
      </c>
      <c r="Z1512" s="3">
        <f t="shared" si="139"/>
        <v>1565964</v>
      </c>
      <c r="AA1512" s="3">
        <f t="shared" si="140"/>
        <v>29960</v>
      </c>
      <c r="AB1512" s="3">
        <f t="shared" si="141"/>
        <v>0</v>
      </c>
      <c r="AC1512" s="3">
        <f t="shared" si="142"/>
        <v>60668</v>
      </c>
      <c r="AD1512" s="3">
        <f t="shared" si="143"/>
        <v>46378</v>
      </c>
    </row>
    <row r="1513" spans="1:30" x14ac:dyDescent="0.15">
      <c r="A1513" s="3">
        <v>1508</v>
      </c>
      <c r="B1513" s="3" t="str">
        <f t="shared" si="138"/>
        <v>关卡1508小怪</v>
      </c>
      <c r="C1513" s="3">
        <f>INDEX([3]关卡!$J$19:$J$2018,A1513)</f>
        <v>500</v>
      </c>
      <c r="D1513" s="3">
        <f>INDEX([3]关卡!$N$19:$N$2018,A1513)</f>
        <v>500</v>
      </c>
      <c r="E1513" s="3" t="s">
        <v>24</v>
      </c>
      <c r="F1513" s="3" t="s">
        <v>26</v>
      </c>
      <c r="G1513" s="3">
        <v>3</v>
      </c>
      <c r="H1513" s="3">
        <v>0</v>
      </c>
      <c r="I1513" s="3">
        <v>0</v>
      </c>
      <c r="J1513" s="4">
        <v>1</v>
      </c>
      <c r="K1513" s="4">
        <v>1</v>
      </c>
      <c r="L1513" s="4">
        <v>2</v>
      </c>
      <c r="M1513" s="3">
        <v>15</v>
      </c>
      <c r="N1513" s="3">
        <v>2</v>
      </c>
      <c r="O1513" s="3">
        <f>HLOOKUP(O$5,[1]非R能力!$B$8:$F$558,$C1513+1,0)</f>
        <v>2109926.4108076114</v>
      </c>
      <c r="P1513" s="3">
        <f>HLOOKUP(P$5,[1]非R能力!$B$8:$F$558,$C1513+1,0)</f>
        <v>296223.78893849906</v>
      </c>
      <c r="Q1513" s="3">
        <f>HLOOKUP(Q$5,[1]非R能力!$B$8:$F$558,$C1513+1,0)</f>
        <v>150358.28069146789</v>
      </c>
      <c r="R1513" s="3">
        <f>HLOOKUP(R$5,[1]非R能力!$B$8:$F$558,$C1513+1,0)</f>
        <v>46568.833017056495</v>
      </c>
      <c r="S1513" s="3">
        <f>HLOOKUP(S$5,[1]非R能力!$B$8:$F$558,$C1513+1,0)</f>
        <v>60878.524491388744</v>
      </c>
      <c r="T1513" s="3">
        <f>INDEX([1]非R能力!$H$9:$H$558,D1513)</f>
        <v>57657.405243466972</v>
      </c>
      <c r="U1513" s="3">
        <f>IF(E1513="小怪",0,IF(INDEX([1]非R能力!$FK$9:$FK$558,C1513)=0,0,10))</f>
        <v>0</v>
      </c>
      <c r="V1513" s="3">
        <f>IF(E1513="小怪",0,IF(INDEX([1]非R能力!$FH$9:$FH$558,C1513)=0,0,5000))</f>
        <v>0</v>
      </c>
      <c r="W1513" s="3">
        <f>HLOOKUP(W$5,[2]人物技能基础!$O$3:$Q$553,$C1513+1,0)</f>
        <v>3.637142857142857</v>
      </c>
      <c r="X1513" s="3">
        <f>HLOOKUP(X$5,[2]人物技能基础!$O$3:$Q$553,$C1513+1,0)</f>
        <v>2.0186428571428574</v>
      </c>
      <c r="Y1513" s="3">
        <f>HLOOKUP(Y$5,[2]人物技能基础!$O$3:$Q$553,$C1513+1,0)</f>
        <v>99.964285714285708</v>
      </c>
      <c r="Z1513" s="3">
        <f t="shared" si="139"/>
        <v>1573745</v>
      </c>
      <c r="AA1513" s="3">
        <f t="shared" si="140"/>
        <v>30071</v>
      </c>
      <c r="AB1513" s="3">
        <f t="shared" si="141"/>
        <v>0</v>
      </c>
      <c r="AC1513" s="3">
        <f t="shared" si="142"/>
        <v>60878</v>
      </c>
      <c r="AD1513" s="3">
        <f t="shared" si="143"/>
        <v>46568</v>
      </c>
    </row>
    <row r="1514" spans="1:30" x14ac:dyDescent="0.15">
      <c r="A1514" s="3">
        <v>1509</v>
      </c>
      <c r="B1514" s="3" t="str">
        <f t="shared" si="138"/>
        <v>关卡1509小怪</v>
      </c>
      <c r="C1514" s="3">
        <f>INDEX([3]关卡!$J$19:$J$2018,A1514)</f>
        <v>500</v>
      </c>
      <c r="D1514" s="3">
        <f>INDEX([3]关卡!$N$19:$N$2018,A1514)</f>
        <v>500</v>
      </c>
      <c r="E1514" s="3" t="s">
        <v>24</v>
      </c>
      <c r="F1514" s="3" t="s">
        <v>26</v>
      </c>
      <c r="G1514" s="3">
        <v>3</v>
      </c>
      <c r="H1514" s="3">
        <v>0</v>
      </c>
      <c r="I1514" s="3">
        <v>0</v>
      </c>
      <c r="J1514" s="4">
        <v>1</v>
      </c>
      <c r="K1514" s="4">
        <v>1</v>
      </c>
      <c r="L1514" s="4">
        <v>2</v>
      </c>
      <c r="M1514" s="3">
        <v>15</v>
      </c>
      <c r="N1514" s="3">
        <v>2</v>
      </c>
      <c r="O1514" s="3">
        <f>HLOOKUP(O$5,[1]非R能力!$B$8:$F$558,$C1514+1,0)</f>
        <v>2109926.4108076114</v>
      </c>
      <c r="P1514" s="3">
        <f>HLOOKUP(P$5,[1]非R能力!$B$8:$F$558,$C1514+1,0)</f>
        <v>296223.78893849906</v>
      </c>
      <c r="Q1514" s="3">
        <f>HLOOKUP(Q$5,[1]非R能力!$B$8:$F$558,$C1514+1,0)</f>
        <v>150358.28069146789</v>
      </c>
      <c r="R1514" s="3">
        <f>HLOOKUP(R$5,[1]非R能力!$B$8:$F$558,$C1514+1,0)</f>
        <v>46568.833017056495</v>
      </c>
      <c r="S1514" s="3">
        <f>HLOOKUP(S$5,[1]非R能力!$B$8:$F$558,$C1514+1,0)</f>
        <v>60878.524491388744</v>
      </c>
      <c r="T1514" s="3">
        <f>INDEX([1]非R能力!$H$9:$H$558,D1514)</f>
        <v>57657.405243466972</v>
      </c>
      <c r="U1514" s="3">
        <f>IF(E1514="小怪",0,IF(INDEX([1]非R能力!$FK$9:$FK$558,C1514)=0,0,10))</f>
        <v>0</v>
      </c>
      <c r="V1514" s="3">
        <f>IF(E1514="小怪",0,IF(INDEX([1]非R能力!$FH$9:$FH$558,C1514)=0,0,5000))</f>
        <v>0</v>
      </c>
      <c r="W1514" s="3">
        <f>HLOOKUP(W$5,[2]人物技能基础!$O$3:$Q$553,$C1514+1,0)</f>
        <v>3.637142857142857</v>
      </c>
      <c r="X1514" s="3">
        <f>HLOOKUP(X$5,[2]人物技能基础!$O$3:$Q$553,$C1514+1,0)</f>
        <v>2.0186428571428574</v>
      </c>
      <c r="Y1514" s="3">
        <f>HLOOKUP(Y$5,[2]人物技能基础!$O$3:$Q$553,$C1514+1,0)</f>
        <v>99.964285714285708</v>
      </c>
      <c r="Z1514" s="3">
        <f t="shared" si="139"/>
        <v>1573745</v>
      </c>
      <c r="AA1514" s="3">
        <f t="shared" si="140"/>
        <v>30071</v>
      </c>
      <c r="AB1514" s="3">
        <f t="shared" si="141"/>
        <v>0</v>
      </c>
      <c r="AC1514" s="3">
        <f t="shared" si="142"/>
        <v>60878</v>
      </c>
      <c r="AD1514" s="3">
        <f t="shared" si="143"/>
        <v>46568</v>
      </c>
    </row>
    <row r="1515" spans="1:30" x14ac:dyDescent="0.15">
      <c r="A1515" s="3">
        <v>1510</v>
      </c>
      <c r="B1515" s="3" t="str">
        <f t="shared" si="138"/>
        <v>关卡1510小怪</v>
      </c>
      <c r="C1515" s="3">
        <f>INDEX([3]关卡!$J$19:$J$2018,A1515)</f>
        <v>500</v>
      </c>
      <c r="D1515" s="3">
        <f>INDEX([3]关卡!$N$19:$N$2018,A1515)</f>
        <v>500</v>
      </c>
      <c r="E1515" s="3" t="s">
        <v>24</v>
      </c>
      <c r="F1515" s="3" t="s">
        <v>26</v>
      </c>
      <c r="G1515" s="3">
        <v>3</v>
      </c>
      <c r="H1515" s="3">
        <v>0</v>
      </c>
      <c r="I1515" s="3">
        <v>0</v>
      </c>
      <c r="J1515" s="4">
        <v>1</v>
      </c>
      <c r="K1515" s="4">
        <v>1</v>
      </c>
      <c r="L1515" s="4">
        <v>2</v>
      </c>
      <c r="M1515" s="3">
        <v>15</v>
      </c>
      <c r="N1515" s="3">
        <v>2</v>
      </c>
      <c r="O1515" s="3">
        <f>HLOOKUP(O$5,[1]非R能力!$B$8:$F$558,$C1515+1,0)</f>
        <v>2109926.4108076114</v>
      </c>
      <c r="P1515" s="3">
        <f>HLOOKUP(P$5,[1]非R能力!$B$8:$F$558,$C1515+1,0)</f>
        <v>296223.78893849906</v>
      </c>
      <c r="Q1515" s="3">
        <f>HLOOKUP(Q$5,[1]非R能力!$B$8:$F$558,$C1515+1,0)</f>
        <v>150358.28069146789</v>
      </c>
      <c r="R1515" s="3">
        <f>HLOOKUP(R$5,[1]非R能力!$B$8:$F$558,$C1515+1,0)</f>
        <v>46568.833017056495</v>
      </c>
      <c r="S1515" s="3">
        <f>HLOOKUP(S$5,[1]非R能力!$B$8:$F$558,$C1515+1,0)</f>
        <v>60878.524491388744</v>
      </c>
      <c r="T1515" s="3">
        <f>INDEX([1]非R能力!$H$9:$H$558,D1515)</f>
        <v>57657.405243466972</v>
      </c>
      <c r="U1515" s="3">
        <f>IF(E1515="小怪",0,IF(INDEX([1]非R能力!$FK$9:$FK$558,C1515)=0,0,10))</f>
        <v>0</v>
      </c>
      <c r="V1515" s="3">
        <f>IF(E1515="小怪",0,IF(INDEX([1]非R能力!$FH$9:$FH$558,C1515)=0,0,5000))</f>
        <v>0</v>
      </c>
      <c r="W1515" s="3">
        <f>HLOOKUP(W$5,[2]人物技能基础!$O$3:$Q$553,$C1515+1,0)</f>
        <v>3.637142857142857</v>
      </c>
      <c r="X1515" s="3">
        <f>HLOOKUP(X$5,[2]人物技能基础!$O$3:$Q$553,$C1515+1,0)</f>
        <v>2.0186428571428574</v>
      </c>
      <c r="Y1515" s="3">
        <f>HLOOKUP(Y$5,[2]人物技能基础!$O$3:$Q$553,$C1515+1,0)</f>
        <v>99.964285714285708</v>
      </c>
      <c r="Z1515" s="3">
        <f t="shared" si="139"/>
        <v>1573745</v>
      </c>
      <c r="AA1515" s="3">
        <f t="shared" si="140"/>
        <v>30071</v>
      </c>
      <c r="AB1515" s="3">
        <f t="shared" si="141"/>
        <v>0</v>
      </c>
      <c r="AC1515" s="3">
        <f t="shared" si="142"/>
        <v>60878</v>
      </c>
      <c r="AD1515" s="3">
        <f t="shared" si="143"/>
        <v>46568</v>
      </c>
    </row>
    <row r="1516" spans="1:30" x14ac:dyDescent="0.15">
      <c r="A1516" s="3">
        <v>1511</v>
      </c>
      <c r="B1516" s="3" t="str">
        <f t="shared" si="138"/>
        <v>关卡1511小怪</v>
      </c>
      <c r="C1516" s="3">
        <f>INDEX([3]关卡!$J$19:$J$2018,A1516)</f>
        <v>500</v>
      </c>
      <c r="D1516" s="3">
        <f>INDEX([3]关卡!$N$19:$N$2018,A1516)</f>
        <v>500</v>
      </c>
      <c r="E1516" s="3" t="s">
        <v>24</v>
      </c>
      <c r="F1516" s="3" t="s">
        <v>26</v>
      </c>
      <c r="G1516" s="3">
        <v>3</v>
      </c>
      <c r="H1516" s="3">
        <v>0</v>
      </c>
      <c r="I1516" s="3">
        <v>0</v>
      </c>
      <c r="J1516" s="4">
        <v>1</v>
      </c>
      <c r="K1516" s="4">
        <v>1</v>
      </c>
      <c r="L1516" s="4">
        <v>2</v>
      </c>
      <c r="M1516" s="3">
        <v>15</v>
      </c>
      <c r="N1516" s="3">
        <v>2</v>
      </c>
      <c r="O1516" s="3">
        <f>HLOOKUP(O$5,[1]非R能力!$B$8:$F$558,$C1516+1,0)</f>
        <v>2109926.4108076114</v>
      </c>
      <c r="P1516" s="3">
        <f>HLOOKUP(P$5,[1]非R能力!$B$8:$F$558,$C1516+1,0)</f>
        <v>296223.78893849906</v>
      </c>
      <c r="Q1516" s="3">
        <f>HLOOKUP(Q$5,[1]非R能力!$B$8:$F$558,$C1516+1,0)</f>
        <v>150358.28069146789</v>
      </c>
      <c r="R1516" s="3">
        <f>HLOOKUP(R$5,[1]非R能力!$B$8:$F$558,$C1516+1,0)</f>
        <v>46568.833017056495</v>
      </c>
      <c r="S1516" s="3">
        <f>HLOOKUP(S$5,[1]非R能力!$B$8:$F$558,$C1516+1,0)</f>
        <v>60878.524491388744</v>
      </c>
      <c r="T1516" s="3">
        <f>INDEX([1]非R能力!$H$9:$H$558,D1516)</f>
        <v>57657.405243466972</v>
      </c>
      <c r="U1516" s="3">
        <f>IF(E1516="小怪",0,IF(INDEX([1]非R能力!$FK$9:$FK$558,C1516)=0,0,10))</f>
        <v>0</v>
      </c>
      <c r="V1516" s="3">
        <f>IF(E1516="小怪",0,IF(INDEX([1]非R能力!$FH$9:$FH$558,C1516)=0,0,5000))</f>
        <v>0</v>
      </c>
      <c r="W1516" s="3">
        <f>HLOOKUP(W$5,[2]人物技能基础!$O$3:$Q$553,$C1516+1,0)</f>
        <v>3.637142857142857</v>
      </c>
      <c r="X1516" s="3">
        <f>HLOOKUP(X$5,[2]人物技能基础!$O$3:$Q$553,$C1516+1,0)</f>
        <v>2.0186428571428574</v>
      </c>
      <c r="Y1516" s="3">
        <f>HLOOKUP(Y$5,[2]人物技能基础!$O$3:$Q$553,$C1516+1,0)</f>
        <v>99.964285714285708</v>
      </c>
      <c r="Z1516" s="3">
        <f t="shared" si="139"/>
        <v>1573745</v>
      </c>
      <c r="AA1516" s="3">
        <f t="shared" si="140"/>
        <v>30071</v>
      </c>
      <c r="AB1516" s="3">
        <f t="shared" si="141"/>
        <v>0</v>
      </c>
      <c r="AC1516" s="3">
        <f t="shared" si="142"/>
        <v>60878</v>
      </c>
      <c r="AD1516" s="3">
        <f t="shared" si="143"/>
        <v>46568</v>
      </c>
    </row>
    <row r="1517" spans="1:30" x14ac:dyDescent="0.15">
      <c r="A1517" s="3">
        <v>1512</v>
      </c>
      <c r="B1517" s="3" t="str">
        <f t="shared" si="138"/>
        <v>关卡1512小怪</v>
      </c>
      <c r="C1517" s="3">
        <f>INDEX([3]关卡!$J$19:$J$2018,A1517)</f>
        <v>501</v>
      </c>
      <c r="D1517" s="3">
        <f>INDEX([3]关卡!$N$19:$N$2018,A1517)</f>
        <v>501</v>
      </c>
      <c r="E1517" s="3" t="s">
        <v>24</v>
      </c>
      <c r="F1517" s="3" t="s">
        <v>26</v>
      </c>
      <c r="G1517" s="3">
        <v>3</v>
      </c>
      <c r="H1517" s="3">
        <v>0</v>
      </c>
      <c r="I1517" s="3">
        <v>0</v>
      </c>
      <c r="J1517" s="4">
        <v>1</v>
      </c>
      <c r="K1517" s="4">
        <v>1</v>
      </c>
      <c r="L1517" s="4">
        <v>2</v>
      </c>
      <c r="M1517" s="3">
        <v>15</v>
      </c>
      <c r="N1517" s="3">
        <v>2</v>
      </c>
      <c r="O1517" s="3">
        <f>HLOOKUP(O$5,[1]非R能力!$B$8:$F$558,$C1517+1,0)</f>
        <v>2122459.0140941027</v>
      </c>
      <c r="P1517" s="3">
        <f>HLOOKUP(P$5,[1]非R能力!$B$8:$F$558,$C1517+1,0)</f>
        <v>297690.25757250754</v>
      </c>
      <c r="Q1517" s="3">
        <f>HLOOKUP(Q$5,[1]非R能力!$B$8:$F$558,$C1517+1,0)</f>
        <v>150921.81146234128</v>
      </c>
      <c r="R1517" s="3">
        <f>HLOOKUP(R$5,[1]非R能力!$B$8:$F$558,$C1517+1,0)</f>
        <v>46750.110927457856</v>
      </c>
      <c r="S1517" s="3">
        <f>HLOOKUP(S$5,[1]非R能力!$B$8:$F$558,$C1517+1,0)</f>
        <v>61103.113707150413</v>
      </c>
      <c r="T1517" s="3">
        <f>INDEX([1]非R能力!$H$9:$H$558,D1517)</f>
        <v>57959.046755510106</v>
      </c>
      <c r="U1517" s="3">
        <f>IF(E1517="小怪",0,IF(INDEX([1]非R能力!$FK$9:$FK$558,C1517)=0,0,10))</f>
        <v>0</v>
      </c>
      <c r="V1517" s="3">
        <f>IF(E1517="小怪",0,IF(INDEX([1]非R能力!$FH$9:$FH$558,C1517)=0,0,5000))</f>
        <v>0</v>
      </c>
      <c r="W1517" s="3">
        <f>HLOOKUP(W$5,[2]人物技能基础!$O$3:$Q$553,$C1517+1,0)</f>
        <v>3.637142857142857</v>
      </c>
      <c r="X1517" s="3">
        <f>HLOOKUP(X$5,[2]人物技能基础!$O$3:$Q$553,$C1517+1,0)</f>
        <v>2.0186428571428574</v>
      </c>
      <c r="Y1517" s="3">
        <f>HLOOKUP(Y$5,[2]人物技能基础!$O$3:$Q$553,$C1517+1,0)</f>
        <v>99.964285714285708</v>
      </c>
      <c r="Z1517" s="3">
        <f t="shared" si="139"/>
        <v>1581574</v>
      </c>
      <c r="AA1517" s="3">
        <f t="shared" si="140"/>
        <v>30184</v>
      </c>
      <c r="AB1517" s="3">
        <f t="shared" si="141"/>
        <v>0</v>
      </c>
      <c r="AC1517" s="3">
        <f t="shared" si="142"/>
        <v>61103</v>
      </c>
      <c r="AD1517" s="3">
        <f t="shared" si="143"/>
        <v>46750</v>
      </c>
    </row>
    <row r="1518" spans="1:30" x14ac:dyDescent="0.15">
      <c r="A1518" s="3">
        <v>1513</v>
      </c>
      <c r="B1518" s="3" t="str">
        <f t="shared" si="138"/>
        <v>关卡1513小怪</v>
      </c>
      <c r="C1518" s="3">
        <f>INDEX([3]关卡!$J$19:$J$2018,A1518)</f>
        <v>501</v>
      </c>
      <c r="D1518" s="3">
        <f>INDEX([3]关卡!$N$19:$N$2018,A1518)</f>
        <v>501</v>
      </c>
      <c r="E1518" s="3" t="s">
        <v>24</v>
      </c>
      <c r="F1518" s="3" t="s">
        <v>26</v>
      </c>
      <c r="G1518" s="3">
        <v>3</v>
      </c>
      <c r="H1518" s="3">
        <v>0</v>
      </c>
      <c r="I1518" s="3">
        <v>0</v>
      </c>
      <c r="J1518" s="4">
        <v>1</v>
      </c>
      <c r="K1518" s="4">
        <v>1</v>
      </c>
      <c r="L1518" s="4">
        <v>2</v>
      </c>
      <c r="M1518" s="3">
        <v>15</v>
      </c>
      <c r="N1518" s="3">
        <v>2</v>
      </c>
      <c r="O1518" s="3">
        <f>HLOOKUP(O$5,[1]非R能力!$B$8:$F$558,$C1518+1,0)</f>
        <v>2122459.0140941027</v>
      </c>
      <c r="P1518" s="3">
        <f>HLOOKUP(P$5,[1]非R能力!$B$8:$F$558,$C1518+1,0)</f>
        <v>297690.25757250754</v>
      </c>
      <c r="Q1518" s="3">
        <f>HLOOKUP(Q$5,[1]非R能力!$B$8:$F$558,$C1518+1,0)</f>
        <v>150921.81146234128</v>
      </c>
      <c r="R1518" s="3">
        <f>HLOOKUP(R$5,[1]非R能力!$B$8:$F$558,$C1518+1,0)</f>
        <v>46750.110927457856</v>
      </c>
      <c r="S1518" s="3">
        <f>HLOOKUP(S$5,[1]非R能力!$B$8:$F$558,$C1518+1,0)</f>
        <v>61103.113707150413</v>
      </c>
      <c r="T1518" s="3">
        <f>INDEX([1]非R能力!$H$9:$H$558,D1518)</f>
        <v>57959.046755510106</v>
      </c>
      <c r="U1518" s="3">
        <f>IF(E1518="小怪",0,IF(INDEX([1]非R能力!$FK$9:$FK$558,C1518)=0,0,10))</f>
        <v>0</v>
      </c>
      <c r="V1518" s="3">
        <f>IF(E1518="小怪",0,IF(INDEX([1]非R能力!$FH$9:$FH$558,C1518)=0,0,5000))</f>
        <v>0</v>
      </c>
      <c r="W1518" s="3">
        <f>HLOOKUP(W$5,[2]人物技能基础!$O$3:$Q$553,$C1518+1,0)</f>
        <v>3.637142857142857</v>
      </c>
      <c r="X1518" s="3">
        <f>HLOOKUP(X$5,[2]人物技能基础!$O$3:$Q$553,$C1518+1,0)</f>
        <v>2.0186428571428574</v>
      </c>
      <c r="Y1518" s="3">
        <f>HLOOKUP(Y$5,[2]人物技能基础!$O$3:$Q$553,$C1518+1,0)</f>
        <v>99.964285714285708</v>
      </c>
      <c r="Z1518" s="3">
        <f t="shared" si="139"/>
        <v>1581574</v>
      </c>
      <c r="AA1518" s="3">
        <f t="shared" si="140"/>
        <v>30184</v>
      </c>
      <c r="AB1518" s="3">
        <f t="shared" si="141"/>
        <v>0</v>
      </c>
      <c r="AC1518" s="3">
        <f t="shared" si="142"/>
        <v>61103</v>
      </c>
      <c r="AD1518" s="3">
        <f t="shared" si="143"/>
        <v>46750</v>
      </c>
    </row>
    <row r="1519" spans="1:30" x14ac:dyDescent="0.15">
      <c r="A1519" s="3">
        <v>1514</v>
      </c>
      <c r="B1519" s="3" t="str">
        <f t="shared" si="138"/>
        <v>关卡1514小怪</v>
      </c>
      <c r="C1519" s="3">
        <f>INDEX([3]关卡!$J$19:$J$2018,A1519)</f>
        <v>501</v>
      </c>
      <c r="D1519" s="3">
        <f>INDEX([3]关卡!$N$19:$N$2018,A1519)</f>
        <v>501</v>
      </c>
      <c r="E1519" s="3" t="s">
        <v>24</v>
      </c>
      <c r="F1519" s="3" t="s">
        <v>26</v>
      </c>
      <c r="G1519" s="3">
        <v>3</v>
      </c>
      <c r="H1519" s="3">
        <v>0</v>
      </c>
      <c r="I1519" s="3">
        <v>0</v>
      </c>
      <c r="J1519" s="4">
        <v>1</v>
      </c>
      <c r="K1519" s="4">
        <v>1</v>
      </c>
      <c r="L1519" s="4">
        <v>2</v>
      </c>
      <c r="M1519" s="3">
        <v>15</v>
      </c>
      <c r="N1519" s="3">
        <v>2</v>
      </c>
      <c r="O1519" s="3">
        <f>HLOOKUP(O$5,[1]非R能力!$B$8:$F$558,$C1519+1,0)</f>
        <v>2122459.0140941027</v>
      </c>
      <c r="P1519" s="3">
        <f>HLOOKUP(P$5,[1]非R能力!$B$8:$F$558,$C1519+1,0)</f>
        <v>297690.25757250754</v>
      </c>
      <c r="Q1519" s="3">
        <f>HLOOKUP(Q$5,[1]非R能力!$B$8:$F$558,$C1519+1,0)</f>
        <v>150921.81146234128</v>
      </c>
      <c r="R1519" s="3">
        <f>HLOOKUP(R$5,[1]非R能力!$B$8:$F$558,$C1519+1,0)</f>
        <v>46750.110927457856</v>
      </c>
      <c r="S1519" s="3">
        <f>HLOOKUP(S$5,[1]非R能力!$B$8:$F$558,$C1519+1,0)</f>
        <v>61103.113707150413</v>
      </c>
      <c r="T1519" s="3">
        <f>INDEX([1]非R能力!$H$9:$H$558,D1519)</f>
        <v>57959.046755510106</v>
      </c>
      <c r="U1519" s="3">
        <f>IF(E1519="小怪",0,IF(INDEX([1]非R能力!$FK$9:$FK$558,C1519)=0,0,10))</f>
        <v>0</v>
      </c>
      <c r="V1519" s="3">
        <f>IF(E1519="小怪",0,IF(INDEX([1]非R能力!$FH$9:$FH$558,C1519)=0,0,5000))</f>
        <v>0</v>
      </c>
      <c r="W1519" s="3">
        <f>HLOOKUP(W$5,[2]人物技能基础!$O$3:$Q$553,$C1519+1,0)</f>
        <v>3.637142857142857</v>
      </c>
      <c r="X1519" s="3">
        <f>HLOOKUP(X$5,[2]人物技能基础!$O$3:$Q$553,$C1519+1,0)</f>
        <v>2.0186428571428574</v>
      </c>
      <c r="Y1519" s="3">
        <f>HLOOKUP(Y$5,[2]人物技能基础!$O$3:$Q$553,$C1519+1,0)</f>
        <v>99.964285714285708</v>
      </c>
      <c r="Z1519" s="3">
        <f t="shared" si="139"/>
        <v>1581574</v>
      </c>
      <c r="AA1519" s="3">
        <f t="shared" si="140"/>
        <v>30184</v>
      </c>
      <c r="AB1519" s="3">
        <f t="shared" si="141"/>
        <v>0</v>
      </c>
      <c r="AC1519" s="3">
        <f t="shared" si="142"/>
        <v>61103</v>
      </c>
      <c r="AD1519" s="3">
        <f t="shared" si="143"/>
        <v>46750</v>
      </c>
    </row>
    <row r="1520" spans="1:30" x14ac:dyDescent="0.15">
      <c r="A1520" s="3">
        <v>1515</v>
      </c>
      <c r="B1520" s="3" t="str">
        <f t="shared" si="138"/>
        <v>关卡1515小怪</v>
      </c>
      <c r="C1520" s="3">
        <f>INDEX([3]关卡!$J$19:$J$2018,A1520)</f>
        <v>501</v>
      </c>
      <c r="D1520" s="3">
        <f>INDEX([3]关卡!$N$19:$N$2018,A1520)</f>
        <v>501</v>
      </c>
      <c r="E1520" s="3" t="s">
        <v>24</v>
      </c>
      <c r="F1520" s="3" t="s">
        <v>26</v>
      </c>
      <c r="G1520" s="3">
        <v>3</v>
      </c>
      <c r="H1520" s="3">
        <v>0</v>
      </c>
      <c r="I1520" s="3">
        <v>0</v>
      </c>
      <c r="J1520" s="4">
        <v>1</v>
      </c>
      <c r="K1520" s="4">
        <v>1</v>
      </c>
      <c r="L1520" s="4">
        <v>2</v>
      </c>
      <c r="M1520" s="3">
        <v>15</v>
      </c>
      <c r="N1520" s="3">
        <v>2</v>
      </c>
      <c r="O1520" s="3">
        <f>HLOOKUP(O$5,[1]非R能力!$B$8:$F$558,$C1520+1,0)</f>
        <v>2122459.0140941027</v>
      </c>
      <c r="P1520" s="3">
        <f>HLOOKUP(P$5,[1]非R能力!$B$8:$F$558,$C1520+1,0)</f>
        <v>297690.25757250754</v>
      </c>
      <c r="Q1520" s="3">
        <f>HLOOKUP(Q$5,[1]非R能力!$B$8:$F$558,$C1520+1,0)</f>
        <v>150921.81146234128</v>
      </c>
      <c r="R1520" s="3">
        <f>HLOOKUP(R$5,[1]非R能力!$B$8:$F$558,$C1520+1,0)</f>
        <v>46750.110927457856</v>
      </c>
      <c r="S1520" s="3">
        <f>HLOOKUP(S$5,[1]非R能力!$B$8:$F$558,$C1520+1,0)</f>
        <v>61103.113707150413</v>
      </c>
      <c r="T1520" s="3">
        <f>INDEX([1]非R能力!$H$9:$H$558,D1520)</f>
        <v>57959.046755510106</v>
      </c>
      <c r="U1520" s="3">
        <f>IF(E1520="小怪",0,IF(INDEX([1]非R能力!$FK$9:$FK$558,C1520)=0,0,10))</f>
        <v>0</v>
      </c>
      <c r="V1520" s="3">
        <f>IF(E1520="小怪",0,IF(INDEX([1]非R能力!$FH$9:$FH$558,C1520)=0,0,5000))</f>
        <v>0</v>
      </c>
      <c r="W1520" s="3">
        <f>HLOOKUP(W$5,[2]人物技能基础!$O$3:$Q$553,$C1520+1,0)</f>
        <v>3.637142857142857</v>
      </c>
      <c r="X1520" s="3">
        <f>HLOOKUP(X$5,[2]人物技能基础!$O$3:$Q$553,$C1520+1,0)</f>
        <v>2.0186428571428574</v>
      </c>
      <c r="Y1520" s="3">
        <f>HLOOKUP(Y$5,[2]人物技能基础!$O$3:$Q$553,$C1520+1,0)</f>
        <v>99.964285714285708</v>
      </c>
      <c r="Z1520" s="3">
        <f t="shared" si="139"/>
        <v>1581574</v>
      </c>
      <c r="AA1520" s="3">
        <f t="shared" si="140"/>
        <v>30184</v>
      </c>
      <c r="AB1520" s="3">
        <f t="shared" si="141"/>
        <v>0</v>
      </c>
      <c r="AC1520" s="3">
        <f t="shared" si="142"/>
        <v>61103</v>
      </c>
      <c r="AD1520" s="3">
        <f t="shared" si="143"/>
        <v>46750</v>
      </c>
    </row>
    <row r="1521" spans="1:30" x14ac:dyDescent="0.15">
      <c r="A1521" s="3">
        <v>1516</v>
      </c>
      <c r="B1521" s="3" t="str">
        <f t="shared" si="138"/>
        <v>关卡1516小怪</v>
      </c>
      <c r="C1521" s="3">
        <f>INDEX([3]关卡!$J$19:$J$2018,A1521)</f>
        <v>502</v>
      </c>
      <c r="D1521" s="3">
        <f>INDEX([3]关卡!$N$19:$N$2018,A1521)</f>
        <v>502</v>
      </c>
      <c r="E1521" s="3" t="s">
        <v>24</v>
      </c>
      <c r="F1521" s="3" t="s">
        <v>26</v>
      </c>
      <c r="G1521" s="3">
        <v>3</v>
      </c>
      <c r="H1521" s="3">
        <v>0</v>
      </c>
      <c r="I1521" s="3">
        <v>0</v>
      </c>
      <c r="J1521" s="4">
        <v>1</v>
      </c>
      <c r="K1521" s="4">
        <v>1</v>
      </c>
      <c r="L1521" s="4">
        <v>2</v>
      </c>
      <c r="M1521" s="3">
        <v>15</v>
      </c>
      <c r="N1521" s="3">
        <v>2</v>
      </c>
      <c r="O1521" s="3">
        <f>HLOOKUP(O$5,[1]非R能力!$B$8:$F$558,$C1521+1,0)</f>
        <v>2132996.0949046179</v>
      </c>
      <c r="P1521" s="3">
        <f>HLOOKUP(P$5,[1]非R能力!$B$8:$F$558,$C1521+1,0)</f>
        <v>299100.72962937946</v>
      </c>
      <c r="Q1521" s="3">
        <f>HLOOKUP(Q$5,[1]非R能力!$B$8:$F$558,$C1521+1,0)</f>
        <v>151493.19752038212</v>
      </c>
      <c r="R1521" s="3">
        <f>HLOOKUP(R$5,[1]非R能力!$B$8:$F$558,$C1521+1,0)</f>
        <v>46931.905258350576</v>
      </c>
      <c r="S1521" s="3">
        <f>HLOOKUP(S$5,[1]非R能力!$B$8:$F$558,$C1521+1,0)</f>
        <v>61341.548764578431</v>
      </c>
      <c r="T1521" s="3">
        <f>INDEX([1]非R能力!$H$9:$H$558,D1521)</f>
        <v>58261.947477819893</v>
      </c>
      <c r="U1521" s="3">
        <f>IF(E1521="小怪",0,IF(INDEX([1]非R能力!$FK$9:$FK$558,C1521)=0,0,10))</f>
        <v>0</v>
      </c>
      <c r="V1521" s="3">
        <f>IF(E1521="小怪",0,IF(INDEX([1]非R能力!$FH$9:$FH$558,C1521)=0,0,5000))</f>
        <v>0</v>
      </c>
      <c r="W1521" s="3">
        <f>HLOOKUP(W$5,[2]人物技能基础!$O$3:$Q$553,$C1521+1,0)</f>
        <v>3.637142857142857</v>
      </c>
      <c r="X1521" s="3">
        <f>HLOOKUP(X$5,[2]人物技能基础!$O$3:$Q$553,$C1521+1,0)</f>
        <v>2.0186428571428574</v>
      </c>
      <c r="Y1521" s="3">
        <f>HLOOKUP(Y$5,[2]人物技能基础!$O$3:$Q$553,$C1521+1,0)</f>
        <v>99.964285714285708</v>
      </c>
      <c r="Z1521" s="3">
        <f t="shared" si="139"/>
        <v>1589134</v>
      </c>
      <c r="AA1521" s="3">
        <f t="shared" si="140"/>
        <v>30298</v>
      </c>
      <c r="AB1521" s="3">
        <f t="shared" si="141"/>
        <v>0</v>
      </c>
      <c r="AC1521" s="3">
        <f t="shared" si="142"/>
        <v>61341</v>
      </c>
      <c r="AD1521" s="3">
        <f t="shared" si="143"/>
        <v>46931</v>
      </c>
    </row>
    <row r="1522" spans="1:30" x14ac:dyDescent="0.15">
      <c r="A1522" s="3">
        <v>1517</v>
      </c>
      <c r="B1522" s="3" t="str">
        <f t="shared" si="138"/>
        <v>关卡1517小怪</v>
      </c>
      <c r="C1522" s="3">
        <f>INDEX([3]关卡!$J$19:$J$2018,A1522)</f>
        <v>502</v>
      </c>
      <c r="D1522" s="3">
        <f>INDEX([3]关卡!$N$19:$N$2018,A1522)</f>
        <v>502</v>
      </c>
      <c r="E1522" s="3" t="s">
        <v>24</v>
      </c>
      <c r="F1522" s="3" t="s">
        <v>26</v>
      </c>
      <c r="G1522" s="3">
        <v>3</v>
      </c>
      <c r="H1522" s="3">
        <v>0</v>
      </c>
      <c r="I1522" s="3">
        <v>0</v>
      </c>
      <c r="J1522" s="4">
        <v>1</v>
      </c>
      <c r="K1522" s="4">
        <v>1</v>
      </c>
      <c r="L1522" s="4">
        <v>2</v>
      </c>
      <c r="M1522" s="3">
        <v>15</v>
      </c>
      <c r="N1522" s="3">
        <v>2</v>
      </c>
      <c r="O1522" s="3">
        <f>HLOOKUP(O$5,[1]非R能力!$B$8:$F$558,$C1522+1,0)</f>
        <v>2132996.0949046179</v>
      </c>
      <c r="P1522" s="3">
        <f>HLOOKUP(P$5,[1]非R能力!$B$8:$F$558,$C1522+1,0)</f>
        <v>299100.72962937946</v>
      </c>
      <c r="Q1522" s="3">
        <f>HLOOKUP(Q$5,[1]非R能力!$B$8:$F$558,$C1522+1,0)</f>
        <v>151493.19752038212</v>
      </c>
      <c r="R1522" s="3">
        <f>HLOOKUP(R$5,[1]非R能力!$B$8:$F$558,$C1522+1,0)</f>
        <v>46931.905258350576</v>
      </c>
      <c r="S1522" s="3">
        <f>HLOOKUP(S$5,[1]非R能力!$B$8:$F$558,$C1522+1,0)</f>
        <v>61341.548764578431</v>
      </c>
      <c r="T1522" s="3">
        <f>INDEX([1]非R能力!$H$9:$H$558,D1522)</f>
        <v>58261.947477819893</v>
      </c>
      <c r="U1522" s="3">
        <f>IF(E1522="小怪",0,IF(INDEX([1]非R能力!$FK$9:$FK$558,C1522)=0,0,10))</f>
        <v>0</v>
      </c>
      <c r="V1522" s="3">
        <f>IF(E1522="小怪",0,IF(INDEX([1]非R能力!$FH$9:$FH$558,C1522)=0,0,5000))</f>
        <v>0</v>
      </c>
      <c r="W1522" s="3">
        <f>HLOOKUP(W$5,[2]人物技能基础!$O$3:$Q$553,$C1522+1,0)</f>
        <v>3.637142857142857</v>
      </c>
      <c r="X1522" s="3">
        <f>HLOOKUP(X$5,[2]人物技能基础!$O$3:$Q$553,$C1522+1,0)</f>
        <v>2.0186428571428574</v>
      </c>
      <c r="Y1522" s="3">
        <f>HLOOKUP(Y$5,[2]人物技能基础!$O$3:$Q$553,$C1522+1,0)</f>
        <v>99.964285714285708</v>
      </c>
      <c r="Z1522" s="3">
        <f t="shared" si="139"/>
        <v>1589134</v>
      </c>
      <c r="AA1522" s="3">
        <f t="shared" si="140"/>
        <v>30298</v>
      </c>
      <c r="AB1522" s="3">
        <f t="shared" si="141"/>
        <v>0</v>
      </c>
      <c r="AC1522" s="3">
        <f t="shared" si="142"/>
        <v>61341</v>
      </c>
      <c r="AD1522" s="3">
        <f t="shared" si="143"/>
        <v>46931</v>
      </c>
    </row>
    <row r="1523" spans="1:30" x14ac:dyDescent="0.15">
      <c r="A1523" s="3">
        <v>1518</v>
      </c>
      <c r="B1523" s="3" t="str">
        <f t="shared" si="138"/>
        <v>关卡1518小怪</v>
      </c>
      <c r="C1523" s="3">
        <f>INDEX([3]关卡!$J$19:$J$2018,A1523)</f>
        <v>502</v>
      </c>
      <c r="D1523" s="3">
        <f>INDEX([3]关卡!$N$19:$N$2018,A1523)</f>
        <v>502</v>
      </c>
      <c r="E1523" s="3" t="s">
        <v>24</v>
      </c>
      <c r="F1523" s="3" t="s">
        <v>26</v>
      </c>
      <c r="G1523" s="3">
        <v>3</v>
      </c>
      <c r="H1523" s="3">
        <v>0</v>
      </c>
      <c r="I1523" s="3">
        <v>0</v>
      </c>
      <c r="J1523" s="4">
        <v>1</v>
      </c>
      <c r="K1523" s="4">
        <v>1</v>
      </c>
      <c r="L1523" s="4">
        <v>2</v>
      </c>
      <c r="M1523" s="3">
        <v>15</v>
      </c>
      <c r="N1523" s="3">
        <v>2</v>
      </c>
      <c r="O1523" s="3">
        <f>HLOOKUP(O$5,[1]非R能力!$B$8:$F$558,$C1523+1,0)</f>
        <v>2132996.0949046179</v>
      </c>
      <c r="P1523" s="3">
        <f>HLOOKUP(P$5,[1]非R能力!$B$8:$F$558,$C1523+1,0)</f>
        <v>299100.72962937946</v>
      </c>
      <c r="Q1523" s="3">
        <f>HLOOKUP(Q$5,[1]非R能力!$B$8:$F$558,$C1523+1,0)</f>
        <v>151493.19752038212</v>
      </c>
      <c r="R1523" s="3">
        <f>HLOOKUP(R$5,[1]非R能力!$B$8:$F$558,$C1523+1,0)</f>
        <v>46931.905258350576</v>
      </c>
      <c r="S1523" s="3">
        <f>HLOOKUP(S$5,[1]非R能力!$B$8:$F$558,$C1523+1,0)</f>
        <v>61341.548764578431</v>
      </c>
      <c r="T1523" s="3">
        <f>INDEX([1]非R能力!$H$9:$H$558,D1523)</f>
        <v>58261.947477819893</v>
      </c>
      <c r="U1523" s="3">
        <f>IF(E1523="小怪",0,IF(INDEX([1]非R能力!$FK$9:$FK$558,C1523)=0,0,10))</f>
        <v>0</v>
      </c>
      <c r="V1523" s="3">
        <f>IF(E1523="小怪",0,IF(INDEX([1]非R能力!$FH$9:$FH$558,C1523)=0,0,5000))</f>
        <v>0</v>
      </c>
      <c r="W1523" s="3">
        <f>HLOOKUP(W$5,[2]人物技能基础!$O$3:$Q$553,$C1523+1,0)</f>
        <v>3.637142857142857</v>
      </c>
      <c r="X1523" s="3">
        <f>HLOOKUP(X$5,[2]人物技能基础!$O$3:$Q$553,$C1523+1,0)</f>
        <v>2.0186428571428574</v>
      </c>
      <c r="Y1523" s="3">
        <f>HLOOKUP(Y$5,[2]人物技能基础!$O$3:$Q$553,$C1523+1,0)</f>
        <v>99.964285714285708</v>
      </c>
      <c r="Z1523" s="3">
        <f t="shared" si="139"/>
        <v>1589134</v>
      </c>
      <c r="AA1523" s="3">
        <f t="shared" si="140"/>
        <v>30298</v>
      </c>
      <c r="AB1523" s="3">
        <f t="shared" si="141"/>
        <v>0</v>
      </c>
      <c r="AC1523" s="3">
        <f t="shared" si="142"/>
        <v>61341</v>
      </c>
      <c r="AD1523" s="3">
        <f t="shared" si="143"/>
        <v>46931</v>
      </c>
    </row>
    <row r="1524" spans="1:30" x14ac:dyDescent="0.15">
      <c r="A1524" s="3">
        <v>1519</v>
      </c>
      <c r="B1524" s="3" t="str">
        <f t="shared" si="138"/>
        <v>关卡1519小怪</v>
      </c>
      <c r="C1524" s="3">
        <f>INDEX([3]关卡!$J$19:$J$2018,A1524)</f>
        <v>502</v>
      </c>
      <c r="D1524" s="3">
        <f>INDEX([3]关卡!$N$19:$N$2018,A1524)</f>
        <v>502</v>
      </c>
      <c r="E1524" s="3" t="s">
        <v>24</v>
      </c>
      <c r="F1524" s="3" t="s">
        <v>26</v>
      </c>
      <c r="G1524" s="3">
        <v>3</v>
      </c>
      <c r="H1524" s="3">
        <v>0</v>
      </c>
      <c r="I1524" s="3">
        <v>0</v>
      </c>
      <c r="J1524" s="4">
        <v>1</v>
      </c>
      <c r="K1524" s="4">
        <v>1</v>
      </c>
      <c r="L1524" s="4">
        <v>2</v>
      </c>
      <c r="M1524" s="3">
        <v>15</v>
      </c>
      <c r="N1524" s="3">
        <v>2</v>
      </c>
      <c r="O1524" s="3">
        <f>HLOOKUP(O$5,[1]非R能力!$B$8:$F$558,$C1524+1,0)</f>
        <v>2132996.0949046179</v>
      </c>
      <c r="P1524" s="3">
        <f>HLOOKUP(P$5,[1]非R能力!$B$8:$F$558,$C1524+1,0)</f>
        <v>299100.72962937946</v>
      </c>
      <c r="Q1524" s="3">
        <f>HLOOKUP(Q$5,[1]非R能力!$B$8:$F$558,$C1524+1,0)</f>
        <v>151493.19752038212</v>
      </c>
      <c r="R1524" s="3">
        <f>HLOOKUP(R$5,[1]非R能力!$B$8:$F$558,$C1524+1,0)</f>
        <v>46931.905258350576</v>
      </c>
      <c r="S1524" s="3">
        <f>HLOOKUP(S$5,[1]非R能力!$B$8:$F$558,$C1524+1,0)</f>
        <v>61341.548764578431</v>
      </c>
      <c r="T1524" s="3">
        <f>INDEX([1]非R能力!$H$9:$H$558,D1524)</f>
        <v>58261.947477819893</v>
      </c>
      <c r="U1524" s="3">
        <f>IF(E1524="小怪",0,IF(INDEX([1]非R能力!$FK$9:$FK$558,C1524)=0,0,10))</f>
        <v>0</v>
      </c>
      <c r="V1524" s="3">
        <f>IF(E1524="小怪",0,IF(INDEX([1]非R能力!$FH$9:$FH$558,C1524)=0,0,5000))</f>
        <v>0</v>
      </c>
      <c r="W1524" s="3">
        <f>HLOOKUP(W$5,[2]人物技能基础!$O$3:$Q$553,$C1524+1,0)</f>
        <v>3.637142857142857</v>
      </c>
      <c r="X1524" s="3">
        <f>HLOOKUP(X$5,[2]人物技能基础!$O$3:$Q$553,$C1524+1,0)</f>
        <v>2.0186428571428574</v>
      </c>
      <c r="Y1524" s="3">
        <f>HLOOKUP(Y$5,[2]人物技能基础!$O$3:$Q$553,$C1524+1,0)</f>
        <v>99.964285714285708</v>
      </c>
      <c r="Z1524" s="3">
        <f t="shared" si="139"/>
        <v>1589134</v>
      </c>
      <c r="AA1524" s="3">
        <f t="shared" si="140"/>
        <v>30298</v>
      </c>
      <c r="AB1524" s="3">
        <f t="shared" si="141"/>
        <v>0</v>
      </c>
      <c r="AC1524" s="3">
        <f t="shared" si="142"/>
        <v>61341</v>
      </c>
      <c r="AD1524" s="3">
        <f t="shared" si="143"/>
        <v>46931</v>
      </c>
    </row>
    <row r="1525" spans="1:30" x14ac:dyDescent="0.15">
      <c r="A1525" s="3">
        <v>1520</v>
      </c>
      <c r="B1525" s="3" t="str">
        <f t="shared" si="138"/>
        <v>关卡1520小怪</v>
      </c>
      <c r="C1525" s="3">
        <f>INDEX([3]关卡!$J$19:$J$2018,A1525)</f>
        <v>503</v>
      </c>
      <c r="D1525" s="3">
        <f>INDEX([3]关卡!$N$19:$N$2018,A1525)</f>
        <v>503</v>
      </c>
      <c r="E1525" s="3" t="s">
        <v>24</v>
      </c>
      <c r="F1525" s="3" t="s">
        <v>26</v>
      </c>
      <c r="G1525" s="3">
        <v>3</v>
      </c>
      <c r="H1525" s="3">
        <v>0</v>
      </c>
      <c r="I1525" s="3">
        <v>0</v>
      </c>
      <c r="J1525" s="4">
        <v>1</v>
      </c>
      <c r="K1525" s="4">
        <v>1</v>
      </c>
      <c r="L1525" s="4">
        <v>2</v>
      </c>
      <c r="M1525" s="3">
        <v>15</v>
      </c>
      <c r="N1525" s="3">
        <v>2</v>
      </c>
      <c r="O1525" s="3">
        <f>HLOOKUP(O$5,[1]非R能力!$B$8:$F$558,$C1525+1,0)</f>
        <v>2144109.4334821538</v>
      </c>
      <c r="P1525" s="3">
        <f>HLOOKUP(P$5,[1]非R能力!$B$8:$F$558,$C1525+1,0)</f>
        <v>300494.97843431059</v>
      </c>
      <c r="Q1525" s="3">
        <f>HLOOKUP(Q$5,[1]非R能力!$B$8:$F$558,$C1525+1,0)</f>
        <v>152038.82268526583</v>
      </c>
      <c r="R1525" s="3">
        <f>HLOOKUP(R$5,[1]非R能力!$B$8:$F$558,$C1525+1,0)</f>
        <v>47117.456564389271</v>
      </c>
      <c r="S1525" s="3">
        <f>HLOOKUP(S$5,[1]非R能力!$B$8:$F$558,$C1525+1,0)</f>
        <v>61545.485916324855</v>
      </c>
      <c r="T1525" s="3">
        <f>INDEX([1]非R能力!$H$9:$H$558,D1525)</f>
        <v>58566.111276688061</v>
      </c>
      <c r="U1525" s="3">
        <f>IF(E1525="小怪",0,IF(INDEX([1]非R能力!$FK$9:$FK$558,C1525)=0,0,10))</f>
        <v>0</v>
      </c>
      <c r="V1525" s="3">
        <f>IF(E1525="小怪",0,IF(INDEX([1]非R能力!$FH$9:$FH$558,C1525)=0,0,5000))</f>
        <v>0</v>
      </c>
      <c r="W1525" s="3">
        <f>HLOOKUP(W$5,[2]人物技能基础!$O$3:$Q$553,$C1525+1,0)</f>
        <v>3.637142857142857</v>
      </c>
      <c r="X1525" s="3">
        <f>HLOOKUP(X$5,[2]人物技能基础!$O$3:$Q$553,$C1525+1,0)</f>
        <v>2.0186428571428574</v>
      </c>
      <c r="Y1525" s="3">
        <f>HLOOKUP(Y$5,[2]人物技能基础!$O$3:$Q$553,$C1525+1,0)</f>
        <v>99.964285714285708</v>
      </c>
      <c r="Z1525" s="3">
        <f t="shared" si="139"/>
        <v>1596619</v>
      </c>
      <c r="AA1525" s="3">
        <f t="shared" si="140"/>
        <v>30407</v>
      </c>
      <c r="AB1525" s="3">
        <f t="shared" si="141"/>
        <v>0</v>
      </c>
      <c r="AC1525" s="3">
        <f t="shared" si="142"/>
        <v>61545</v>
      </c>
      <c r="AD1525" s="3">
        <f t="shared" si="143"/>
        <v>47117</v>
      </c>
    </row>
    <row r="1526" spans="1:30" x14ac:dyDescent="0.15">
      <c r="A1526" s="3">
        <v>1521</v>
      </c>
      <c r="B1526" s="3" t="str">
        <f t="shared" si="138"/>
        <v>关卡1521小怪</v>
      </c>
      <c r="C1526" s="3">
        <f>INDEX([3]关卡!$J$19:$J$2018,A1526)</f>
        <v>503</v>
      </c>
      <c r="D1526" s="3">
        <f>INDEX([3]关卡!$N$19:$N$2018,A1526)</f>
        <v>503</v>
      </c>
      <c r="E1526" s="3" t="s">
        <v>24</v>
      </c>
      <c r="F1526" s="3" t="s">
        <v>26</v>
      </c>
      <c r="G1526" s="3">
        <v>3</v>
      </c>
      <c r="H1526" s="3">
        <v>0</v>
      </c>
      <c r="I1526" s="3">
        <v>0</v>
      </c>
      <c r="J1526" s="4">
        <v>1</v>
      </c>
      <c r="K1526" s="4">
        <v>1</v>
      </c>
      <c r="L1526" s="4">
        <v>2</v>
      </c>
      <c r="M1526" s="3">
        <v>15</v>
      </c>
      <c r="N1526" s="3">
        <v>2</v>
      </c>
      <c r="O1526" s="3">
        <f>HLOOKUP(O$5,[1]非R能力!$B$8:$F$558,$C1526+1,0)</f>
        <v>2144109.4334821538</v>
      </c>
      <c r="P1526" s="3">
        <f>HLOOKUP(P$5,[1]非R能力!$B$8:$F$558,$C1526+1,0)</f>
        <v>300494.97843431059</v>
      </c>
      <c r="Q1526" s="3">
        <f>HLOOKUP(Q$5,[1]非R能力!$B$8:$F$558,$C1526+1,0)</f>
        <v>152038.82268526583</v>
      </c>
      <c r="R1526" s="3">
        <f>HLOOKUP(R$5,[1]非R能力!$B$8:$F$558,$C1526+1,0)</f>
        <v>47117.456564389271</v>
      </c>
      <c r="S1526" s="3">
        <f>HLOOKUP(S$5,[1]非R能力!$B$8:$F$558,$C1526+1,0)</f>
        <v>61545.485916324855</v>
      </c>
      <c r="T1526" s="3">
        <f>INDEX([1]非R能力!$H$9:$H$558,D1526)</f>
        <v>58566.111276688061</v>
      </c>
      <c r="U1526" s="3">
        <f>IF(E1526="小怪",0,IF(INDEX([1]非R能力!$FK$9:$FK$558,C1526)=0,0,10))</f>
        <v>0</v>
      </c>
      <c r="V1526" s="3">
        <f>IF(E1526="小怪",0,IF(INDEX([1]非R能力!$FH$9:$FH$558,C1526)=0,0,5000))</f>
        <v>0</v>
      </c>
      <c r="W1526" s="3">
        <f>HLOOKUP(W$5,[2]人物技能基础!$O$3:$Q$553,$C1526+1,0)</f>
        <v>3.637142857142857</v>
      </c>
      <c r="X1526" s="3">
        <f>HLOOKUP(X$5,[2]人物技能基础!$O$3:$Q$553,$C1526+1,0)</f>
        <v>2.0186428571428574</v>
      </c>
      <c r="Y1526" s="3">
        <f>HLOOKUP(Y$5,[2]人物技能基础!$O$3:$Q$553,$C1526+1,0)</f>
        <v>99.964285714285708</v>
      </c>
      <c r="Z1526" s="3">
        <f t="shared" si="139"/>
        <v>1596619</v>
      </c>
      <c r="AA1526" s="3">
        <f t="shared" si="140"/>
        <v>30407</v>
      </c>
      <c r="AB1526" s="3">
        <f t="shared" si="141"/>
        <v>0</v>
      </c>
      <c r="AC1526" s="3">
        <f t="shared" si="142"/>
        <v>61545</v>
      </c>
      <c r="AD1526" s="3">
        <f t="shared" si="143"/>
        <v>47117</v>
      </c>
    </row>
    <row r="1527" spans="1:30" x14ac:dyDescent="0.15">
      <c r="A1527" s="3">
        <v>1522</v>
      </c>
      <c r="B1527" s="3" t="str">
        <f t="shared" si="138"/>
        <v>关卡1522小怪</v>
      </c>
      <c r="C1527" s="3">
        <f>INDEX([3]关卡!$J$19:$J$2018,A1527)</f>
        <v>503</v>
      </c>
      <c r="D1527" s="3">
        <f>INDEX([3]关卡!$N$19:$N$2018,A1527)</f>
        <v>503</v>
      </c>
      <c r="E1527" s="3" t="s">
        <v>24</v>
      </c>
      <c r="F1527" s="3" t="s">
        <v>26</v>
      </c>
      <c r="G1527" s="3">
        <v>3</v>
      </c>
      <c r="H1527" s="3">
        <v>0</v>
      </c>
      <c r="I1527" s="3">
        <v>0</v>
      </c>
      <c r="J1527" s="4">
        <v>1</v>
      </c>
      <c r="K1527" s="4">
        <v>1</v>
      </c>
      <c r="L1527" s="4">
        <v>2</v>
      </c>
      <c r="M1527" s="3">
        <v>15</v>
      </c>
      <c r="N1527" s="3">
        <v>2</v>
      </c>
      <c r="O1527" s="3">
        <f>HLOOKUP(O$5,[1]非R能力!$B$8:$F$558,$C1527+1,0)</f>
        <v>2144109.4334821538</v>
      </c>
      <c r="P1527" s="3">
        <f>HLOOKUP(P$5,[1]非R能力!$B$8:$F$558,$C1527+1,0)</f>
        <v>300494.97843431059</v>
      </c>
      <c r="Q1527" s="3">
        <f>HLOOKUP(Q$5,[1]非R能力!$B$8:$F$558,$C1527+1,0)</f>
        <v>152038.82268526583</v>
      </c>
      <c r="R1527" s="3">
        <f>HLOOKUP(R$5,[1]非R能力!$B$8:$F$558,$C1527+1,0)</f>
        <v>47117.456564389271</v>
      </c>
      <c r="S1527" s="3">
        <f>HLOOKUP(S$5,[1]非R能力!$B$8:$F$558,$C1527+1,0)</f>
        <v>61545.485916324855</v>
      </c>
      <c r="T1527" s="3">
        <f>INDEX([1]非R能力!$H$9:$H$558,D1527)</f>
        <v>58566.111276688061</v>
      </c>
      <c r="U1527" s="3">
        <f>IF(E1527="小怪",0,IF(INDEX([1]非R能力!$FK$9:$FK$558,C1527)=0,0,10))</f>
        <v>0</v>
      </c>
      <c r="V1527" s="3">
        <f>IF(E1527="小怪",0,IF(INDEX([1]非R能力!$FH$9:$FH$558,C1527)=0,0,5000))</f>
        <v>0</v>
      </c>
      <c r="W1527" s="3">
        <f>HLOOKUP(W$5,[2]人物技能基础!$O$3:$Q$553,$C1527+1,0)</f>
        <v>3.637142857142857</v>
      </c>
      <c r="X1527" s="3">
        <f>HLOOKUP(X$5,[2]人物技能基础!$O$3:$Q$553,$C1527+1,0)</f>
        <v>2.0186428571428574</v>
      </c>
      <c r="Y1527" s="3">
        <f>HLOOKUP(Y$5,[2]人物技能基础!$O$3:$Q$553,$C1527+1,0)</f>
        <v>99.964285714285708</v>
      </c>
      <c r="Z1527" s="3">
        <f t="shared" si="139"/>
        <v>1596619</v>
      </c>
      <c r="AA1527" s="3">
        <f t="shared" si="140"/>
        <v>30407</v>
      </c>
      <c r="AB1527" s="3">
        <f t="shared" si="141"/>
        <v>0</v>
      </c>
      <c r="AC1527" s="3">
        <f t="shared" si="142"/>
        <v>61545</v>
      </c>
      <c r="AD1527" s="3">
        <f t="shared" si="143"/>
        <v>47117</v>
      </c>
    </row>
    <row r="1528" spans="1:30" x14ac:dyDescent="0.15">
      <c r="A1528" s="3">
        <v>1523</v>
      </c>
      <c r="B1528" s="3" t="str">
        <f t="shared" si="138"/>
        <v>关卡1523小怪</v>
      </c>
      <c r="C1528" s="3">
        <f>INDEX([3]关卡!$J$19:$J$2018,A1528)</f>
        <v>503</v>
      </c>
      <c r="D1528" s="3">
        <f>INDEX([3]关卡!$N$19:$N$2018,A1528)</f>
        <v>503</v>
      </c>
      <c r="E1528" s="3" t="s">
        <v>24</v>
      </c>
      <c r="F1528" s="3" t="s">
        <v>26</v>
      </c>
      <c r="G1528" s="3">
        <v>3</v>
      </c>
      <c r="H1528" s="3">
        <v>0</v>
      </c>
      <c r="I1528" s="3">
        <v>0</v>
      </c>
      <c r="J1528" s="4">
        <v>1</v>
      </c>
      <c r="K1528" s="4">
        <v>1</v>
      </c>
      <c r="L1528" s="4">
        <v>2</v>
      </c>
      <c r="M1528" s="3">
        <v>15</v>
      </c>
      <c r="N1528" s="3">
        <v>2</v>
      </c>
      <c r="O1528" s="3">
        <f>HLOOKUP(O$5,[1]非R能力!$B$8:$F$558,$C1528+1,0)</f>
        <v>2144109.4334821538</v>
      </c>
      <c r="P1528" s="3">
        <f>HLOOKUP(P$5,[1]非R能力!$B$8:$F$558,$C1528+1,0)</f>
        <v>300494.97843431059</v>
      </c>
      <c r="Q1528" s="3">
        <f>HLOOKUP(Q$5,[1]非R能力!$B$8:$F$558,$C1528+1,0)</f>
        <v>152038.82268526583</v>
      </c>
      <c r="R1528" s="3">
        <f>HLOOKUP(R$5,[1]非R能力!$B$8:$F$558,$C1528+1,0)</f>
        <v>47117.456564389271</v>
      </c>
      <c r="S1528" s="3">
        <f>HLOOKUP(S$5,[1]非R能力!$B$8:$F$558,$C1528+1,0)</f>
        <v>61545.485916324855</v>
      </c>
      <c r="T1528" s="3">
        <f>INDEX([1]非R能力!$H$9:$H$558,D1528)</f>
        <v>58566.111276688061</v>
      </c>
      <c r="U1528" s="3">
        <f>IF(E1528="小怪",0,IF(INDEX([1]非R能力!$FK$9:$FK$558,C1528)=0,0,10))</f>
        <v>0</v>
      </c>
      <c r="V1528" s="3">
        <f>IF(E1528="小怪",0,IF(INDEX([1]非R能力!$FH$9:$FH$558,C1528)=0,0,5000))</f>
        <v>0</v>
      </c>
      <c r="W1528" s="3">
        <f>HLOOKUP(W$5,[2]人物技能基础!$O$3:$Q$553,$C1528+1,0)</f>
        <v>3.637142857142857</v>
      </c>
      <c r="X1528" s="3">
        <f>HLOOKUP(X$5,[2]人物技能基础!$O$3:$Q$553,$C1528+1,0)</f>
        <v>2.0186428571428574</v>
      </c>
      <c r="Y1528" s="3">
        <f>HLOOKUP(Y$5,[2]人物技能基础!$O$3:$Q$553,$C1528+1,0)</f>
        <v>99.964285714285708</v>
      </c>
      <c r="Z1528" s="3">
        <f t="shared" si="139"/>
        <v>1596619</v>
      </c>
      <c r="AA1528" s="3">
        <f t="shared" si="140"/>
        <v>30407</v>
      </c>
      <c r="AB1528" s="3">
        <f t="shared" si="141"/>
        <v>0</v>
      </c>
      <c r="AC1528" s="3">
        <f t="shared" si="142"/>
        <v>61545</v>
      </c>
      <c r="AD1528" s="3">
        <f t="shared" si="143"/>
        <v>47117</v>
      </c>
    </row>
    <row r="1529" spans="1:30" x14ac:dyDescent="0.15">
      <c r="A1529" s="3">
        <v>1524</v>
      </c>
      <c r="B1529" s="3" t="str">
        <f t="shared" si="138"/>
        <v>关卡1524小怪</v>
      </c>
      <c r="C1529" s="3">
        <f>INDEX([3]关卡!$J$19:$J$2018,A1529)</f>
        <v>504</v>
      </c>
      <c r="D1529" s="3">
        <f>INDEX([3]关卡!$N$19:$N$2018,A1529)</f>
        <v>504</v>
      </c>
      <c r="E1529" s="3" t="s">
        <v>24</v>
      </c>
      <c r="F1529" s="3" t="s">
        <v>26</v>
      </c>
      <c r="G1529" s="3">
        <v>3</v>
      </c>
      <c r="H1529" s="3">
        <v>0</v>
      </c>
      <c r="I1529" s="3">
        <v>0</v>
      </c>
      <c r="J1529" s="4">
        <v>1</v>
      </c>
      <c r="K1529" s="4">
        <v>1</v>
      </c>
      <c r="L1529" s="4">
        <v>2</v>
      </c>
      <c r="M1529" s="3">
        <v>15</v>
      </c>
      <c r="N1529" s="3">
        <v>2</v>
      </c>
      <c r="O1529" s="3">
        <f>HLOOKUP(O$5,[1]非R能力!$B$8:$F$558,$C1529+1,0)</f>
        <v>2155304.0582798622</v>
      </c>
      <c r="P1529" s="3">
        <f>HLOOKUP(P$5,[1]非R能力!$B$8:$F$558,$C1529+1,0)</f>
        <v>301865.62184836279</v>
      </c>
      <c r="Q1529" s="3">
        <f>HLOOKUP(Q$5,[1]非R能力!$B$8:$F$558,$C1529+1,0)</f>
        <v>152584.43889790511</v>
      </c>
      <c r="R1529" s="3">
        <f>HLOOKUP(R$5,[1]非R能力!$B$8:$F$558,$C1529+1,0)</f>
        <v>47295.646540764072</v>
      </c>
      <c r="S1529" s="3">
        <f>HLOOKUP(S$5,[1]非R能力!$B$8:$F$558,$C1529+1,0)</f>
        <v>61766.000192543608</v>
      </c>
      <c r="T1529" s="3">
        <f>INDEX([1]非R能力!$H$9:$H$558,D1529)</f>
        <v>58871.54202455304</v>
      </c>
      <c r="U1529" s="3">
        <f>IF(E1529="小怪",0,IF(INDEX([1]非R能力!$FK$9:$FK$558,C1529)=0,0,10))</f>
        <v>0</v>
      </c>
      <c r="V1529" s="3">
        <f>IF(E1529="小怪",0,IF(INDEX([1]非R能力!$FH$9:$FH$558,C1529)=0,0,5000))</f>
        <v>0</v>
      </c>
      <c r="W1529" s="3">
        <f>HLOOKUP(W$5,[2]人物技能基础!$O$3:$Q$553,$C1529+1,0)</f>
        <v>3.637142857142857</v>
      </c>
      <c r="X1529" s="3">
        <f>HLOOKUP(X$5,[2]人物技能基础!$O$3:$Q$553,$C1529+1,0)</f>
        <v>2.0186428571428574</v>
      </c>
      <c r="Y1529" s="3">
        <f>HLOOKUP(Y$5,[2]人物技能基础!$O$3:$Q$553,$C1529+1,0)</f>
        <v>99.964285714285708</v>
      </c>
      <c r="Z1529" s="3">
        <f t="shared" si="139"/>
        <v>1603992</v>
      </c>
      <c r="AA1529" s="3">
        <f t="shared" si="140"/>
        <v>30516</v>
      </c>
      <c r="AB1529" s="3">
        <f t="shared" si="141"/>
        <v>0</v>
      </c>
      <c r="AC1529" s="3">
        <f t="shared" si="142"/>
        <v>61766</v>
      </c>
      <c r="AD1529" s="3">
        <f t="shared" si="143"/>
        <v>47295</v>
      </c>
    </row>
    <row r="1530" spans="1:30" x14ac:dyDescent="0.15">
      <c r="A1530" s="3">
        <v>1525</v>
      </c>
      <c r="B1530" s="3" t="str">
        <f t="shared" si="138"/>
        <v>关卡1525小怪</v>
      </c>
      <c r="C1530" s="3">
        <f>INDEX([3]关卡!$J$19:$J$2018,A1530)</f>
        <v>504</v>
      </c>
      <c r="D1530" s="3">
        <f>INDEX([3]关卡!$N$19:$N$2018,A1530)</f>
        <v>504</v>
      </c>
      <c r="E1530" s="3" t="s">
        <v>24</v>
      </c>
      <c r="F1530" s="3" t="s">
        <v>26</v>
      </c>
      <c r="G1530" s="3">
        <v>3</v>
      </c>
      <c r="H1530" s="3">
        <v>0</v>
      </c>
      <c r="I1530" s="3">
        <v>0</v>
      </c>
      <c r="J1530" s="4">
        <v>1</v>
      </c>
      <c r="K1530" s="4">
        <v>1</v>
      </c>
      <c r="L1530" s="4">
        <v>2</v>
      </c>
      <c r="M1530" s="3">
        <v>15</v>
      </c>
      <c r="N1530" s="3">
        <v>2</v>
      </c>
      <c r="O1530" s="3">
        <f>HLOOKUP(O$5,[1]非R能力!$B$8:$F$558,$C1530+1,0)</f>
        <v>2155304.0582798622</v>
      </c>
      <c r="P1530" s="3">
        <f>HLOOKUP(P$5,[1]非R能力!$B$8:$F$558,$C1530+1,0)</f>
        <v>301865.62184836279</v>
      </c>
      <c r="Q1530" s="3">
        <f>HLOOKUP(Q$5,[1]非R能力!$B$8:$F$558,$C1530+1,0)</f>
        <v>152584.43889790511</v>
      </c>
      <c r="R1530" s="3">
        <f>HLOOKUP(R$5,[1]非R能力!$B$8:$F$558,$C1530+1,0)</f>
        <v>47295.646540764072</v>
      </c>
      <c r="S1530" s="3">
        <f>HLOOKUP(S$5,[1]非R能力!$B$8:$F$558,$C1530+1,0)</f>
        <v>61766.000192543608</v>
      </c>
      <c r="T1530" s="3">
        <f>INDEX([1]非R能力!$H$9:$H$558,D1530)</f>
        <v>58871.54202455304</v>
      </c>
      <c r="U1530" s="3">
        <f>IF(E1530="小怪",0,IF(INDEX([1]非R能力!$FK$9:$FK$558,C1530)=0,0,10))</f>
        <v>0</v>
      </c>
      <c r="V1530" s="3">
        <f>IF(E1530="小怪",0,IF(INDEX([1]非R能力!$FH$9:$FH$558,C1530)=0,0,5000))</f>
        <v>0</v>
      </c>
      <c r="W1530" s="3">
        <f>HLOOKUP(W$5,[2]人物技能基础!$O$3:$Q$553,$C1530+1,0)</f>
        <v>3.637142857142857</v>
      </c>
      <c r="X1530" s="3">
        <f>HLOOKUP(X$5,[2]人物技能基础!$O$3:$Q$553,$C1530+1,0)</f>
        <v>2.0186428571428574</v>
      </c>
      <c r="Y1530" s="3">
        <f>HLOOKUP(Y$5,[2]人物技能基础!$O$3:$Q$553,$C1530+1,0)</f>
        <v>99.964285714285708</v>
      </c>
      <c r="Z1530" s="3">
        <f t="shared" si="139"/>
        <v>1603992</v>
      </c>
      <c r="AA1530" s="3">
        <f t="shared" si="140"/>
        <v>30516</v>
      </c>
      <c r="AB1530" s="3">
        <f t="shared" si="141"/>
        <v>0</v>
      </c>
      <c r="AC1530" s="3">
        <f t="shared" si="142"/>
        <v>61766</v>
      </c>
      <c r="AD1530" s="3">
        <f t="shared" si="143"/>
        <v>47295</v>
      </c>
    </row>
    <row r="1531" spans="1:30" x14ac:dyDescent="0.15">
      <c r="A1531" s="3">
        <v>1526</v>
      </c>
      <c r="B1531" s="3" t="str">
        <f t="shared" si="138"/>
        <v>关卡1526小怪</v>
      </c>
      <c r="C1531" s="3">
        <f>INDEX([3]关卡!$J$19:$J$2018,A1531)</f>
        <v>504</v>
      </c>
      <c r="D1531" s="3">
        <f>INDEX([3]关卡!$N$19:$N$2018,A1531)</f>
        <v>504</v>
      </c>
      <c r="E1531" s="3" t="s">
        <v>24</v>
      </c>
      <c r="F1531" s="3" t="s">
        <v>26</v>
      </c>
      <c r="G1531" s="3">
        <v>3</v>
      </c>
      <c r="H1531" s="3">
        <v>0</v>
      </c>
      <c r="I1531" s="3">
        <v>0</v>
      </c>
      <c r="J1531" s="4">
        <v>1</v>
      </c>
      <c r="K1531" s="4">
        <v>1</v>
      </c>
      <c r="L1531" s="4">
        <v>2</v>
      </c>
      <c r="M1531" s="3">
        <v>15</v>
      </c>
      <c r="N1531" s="3">
        <v>2</v>
      </c>
      <c r="O1531" s="3">
        <f>HLOOKUP(O$5,[1]非R能力!$B$8:$F$558,$C1531+1,0)</f>
        <v>2155304.0582798622</v>
      </c>
      <c r="P1531" s="3">
        <f>HLOOKUP(P$5,[1]非R能力!$B$8:$F$558,$C1531+1,0)</f>
        <v>301865.62184836279</v>
      </c>
      <c r="Q1531" s="3">
        <f>HLOOKUP(Q$5,[1]非R能力!$B$8:$F$558,$C1531+1,0)</f>
        <v>152584.43889790511</v>
      </c>
      <c r="R1531" s="3">
        <f>HLOOKUP(R$5,[1]非R能力!$B$8:$F$558,$C1531+1,0)</f>
        <v>47295.646540764072</v>
      </c>
      <c r="S1531" s="3">
        <f>HLOOKUP(S$5,[1]非R能力!$B$8:$F$558,$C1531+1,0)</f>
        <v>61766.000192543608</v>
      </c>
      <c r="T1531" s="3">
        <f>INDEX([1]非R能力!$H$9:$H$558,D1531)</f>
        <v>58871.54202455304</v>
      </c>
      <c r="U1531" s="3">
        <f>IF(E1531="小怪",0,IF(INDEX([1]非R能力!$FK$9:$FK$558,C1531)=0,0,10))</f>
        <v>0</v>
      </c>
      <c r="V1531" s="3">
        <f>IF(E1531="小怪",0,IF(INDEX([1]非R能力!$FH$9:$FH$558,C1531)=0,0,5000))</f>
        <v>0</v>
      </c>
      <c r="W1531" s="3">
        <f>HLOOKUP(W$5,[2]人物技能基础!$O$3:$Q$553,$C1531+1,0)</f>
        <v>3.637142857142857</v>
      </c>
      <c r="X1531" s="3">
        <f>HLOOKUP(X$5,[2]人物技能基础!$O$3:$Q$553,$C1531+1,0)</f>
        <v>2.0186428571428574</v>
      </c>
      <c r="Y1531" s="3">
        <f>HLOOKUP(Y$5,[2]人物技能基础!$O$3:$Q$553,$C1531+1,0)</f>
        <v>99.964285714285708</v>
      </c>
      <c r="Z1531" s="3">
        <f t="shared" si="139"/>
        <v>1603992</v>
      </c>
      <c r="AA1531" s="3">
        <f t="shared" si="140"/>
        <v>30516</v>
      </c>
      <c r="AB1531" s="3">
        <f t="shared" si="141"/>
        <v>0</v>
      </c>
      <c r="AC1531" s="3">
        <f t="shared" si="142"/>
        <v>61766</v>
      </c>
      <c r="AD1531" s="3">
        <f t="shared" si="143"/>
        <v>47295</v>
      </c>
    </row>
    <row r="1532" spans="1:30" x14ac:dyDescent="0.15">
      <c r="A1532" s="3">
        <v>1527</v>
      </c>
      <c r="B1532" s="3" t="str">
        <f t="shared" si="138"/>
        <v>关卡1527小怪</v>
      </c>
      <c r="C1532" s="3">
        <f>INDEX([3]关卡!$J$19:$J$2018,A1532)</f>
        <v>505</v>
      </c>
      <c r="D1532" s="3">
        <f>INDEX([3]关卡!$N$19:$N$2018,A1532)</f>
        <v>505</v>
      </c>
      <c r="E1532" s="3" t="s">
        <v>24</v>
      </c>
      <c r="F1532" s="3" t="s">
        <v>26</v>
      </c>
      <c r="G1532" s="3">
        <v>3</v>
      </c>
      <c r="H1532" s="3">
        <v>0</v>
      </c>
      <c r="I1532" s="3">
        <v>0</v>
      </c>
      <c r="J1532" s="4">
        <v>1</v>
      </c>
      <c r="K1532" s="4">
        <v>1</v>
      </c>
      <c r="L1532" s="4">
        <v>2</v>
      </c>
      <c r="M1532" s="3">
        <v>15</v>
      </c>
      <c r="N1532" s="3">
        <v>2</v>
      </c>
      <c r="O1532" s="3">
        <f>HLOOKUP(O$5,[1]非R能力!$B$8:$F$558,$C1532+1,0)</f>
        <v>2166159.0222532959</v>
      </c>
      <c r="P1532" s="3">
        <f>HLOOKUP(P$5,[1]非R能力!$B$8:$F$558,$C1532+1,0)</f>
        <v>303271.65722474008</v>
      </c>
      <c r="Q1532" s="3">
        <f>HLOOKUP(Q$5,[1]非R能力!$B$8:$F$558,$C1532+1,0)</f>
        <v>153157.90211350939</v>
      </c>
      <c r="R1532" s="3">
        <f>HLOOKUP(R$5,[1]非R能力!$B$8:$F$558,$C1532+1,0)</f>
        <v>47478.73909699636</v>
      </c>
      <c r="S1532" s="3">
        <f>HLOOKUP(S$5,[1]非R能力!$B$8:$F$558,$C1532+1,0)</f>
        <v>62012.74765198175</v>
      </c>
      <c r="T1532" s="3">
        <f>INDEX([1]非R能力!$H$9:$H$558,D1532)</f>
        <v>59178.243600000009</v>
      </c>
      <c r="U1532" s="3">
        <f>IF(E1532="小怪",0,IF(INDEX([1]非R能力!$FK$9:$FK$558,C1532)=0,0,10))</f>
        <v>0</v>
      </c>
      <c r="V1532" s="3">
        <f>IF(E1532="小怪",0,IF(INDEX([1]非R能力!$FH$9:$FH$558,C1532)=0,0,5000))</f>
        <v>0</v>
      </c>
      <c r="W1532" s="3">
        <f>HLOOKUP(W$5,[2]人物技能基础!$O$3:$Q$553,$C1532+1,0)</f>
        <v>3.637142857142857</v>
      </c>
      <c r="X1532" s="3">
        <f>HLOOKUP(X$5,[2]人物技能基础!$O$3:$Q$553,$C1532+1,0)</f>
        <v>2.0186428571428574</v>
      </c>
      <c r="Y1532" s="3">
        <f>HLOOKUP(Y$5,[2]人物技能基础!$O$3:$Q$553,$C1532+1,0)</f>
        <v>99.964285714285708</v>
      </c>
      <c r="Z1532" s="3">
        <f t="shared" si="139"/>
        <v>1611540</v>
      </c>
      <c r="AA1532" s="3">
        <f t="shared" si="140"/>
        <v>30631</v>
      </c>
      <c r="AB1532" s="3">
        <f t="shared" si="141"/>
        <v>0</v>
      </c>
      <c r="AC1532" s="3">
        <f t="shared" si="142"/>
        <v>62012</v>
      </c>
      <c r="AD1532" s="3">
        <f t="shared" si="143"/>
        <v>47478</v>
      </c>
    </row>
    <row r="1533" spans="1:30" x14ac:dyDescent="0.15">
      <c r="A1533" s="3">
        <v>1528</v>
      </c>
      <c r="B1533" s="3" t="str">
        <f t="shared" si="138"/>
        <v>关卡1528小怪</v>
      </c>
      <c r="C1533" s="3">
        <f>INDEX([3]关卡!$J$19:$J$2018,A1533)</f>
        <v>505</v>
      </c>
      <c r="D1533" s="3">
        <f>INDEX([3]关卡!$N$19:$N$2018,A1533)</f>
        <v>505</v>
      </c>
      <c r="E1533" s="3" t="s">
        <v>24</v>
      </c>
      <c r="F1533" s="3" t="s">
        <v>26</v>
      </c>
      <c r="G1533" s="3">
        <v>3</v>
      </c>
      <c r="H1533" s="3">
        <v>0</v>
      </c>
      <c r="I1533" s="3">
        <v>0</v>
      </c>
      <c r="J1533" s="4">
        <v>1</v>
      </c>
      <c r="K1533" s="4">
        <v>1</v>
      </c>
      <c r="L1533" s="4">
        <v>2</v>
      </c>
      <c r="M1533" s="3">
        <v>15</v>
      </c>
      <c r="N1533" s="3">
        <v>2</v>
      </c>
      <c r="O1533" s="3">
        <f>HLOOKUP(O$5,[1]非R能力!$B$8:$F$558,$C1533+1,0)</f>
        <v>2166159.0222532959</v>
      </c>
      <c r="P1533" s="3">
        <f>HLOOKUP(P$5,[1]非R能力!$B$8:$F$558,$C1533+1,0)</f>
        <v>303271.65722474008</v>
      </c>
      <c r="Q1533" s="3">
        <f>HLOOKUP(Q$5,[1]非R能力!$B$8:$F$558,$C1533+1,0)</f>
        <v>153157.90211350939</v>
      </c>
      <c r="R1533" s="3">
        <f>HLOOKUP(R$5,[1]非R能力!$B$8:$F$558,$C1533+1,0)</f>
        <v>47478.73909699636</v>
      </c>
      <c r="S1533" s="3">
        <f>HLOOKUP(S$5,[1]非R能力!$B$8:$F$558,$C1533+1,0)</f>
        <v>62012.74765198175</v>
      </c>
      <c r="T1533" s="3">
        <f>INDEX([1]非R能力!$H$9:$H$558,D1533)</f>
        <v>59178.243600000009</v>
      </c>
      <c r="U1533" s="3">
        <f>IF(E1533="小怪",0,IF(INDEX([1]非R能力!$FK$9:$FK$558,C1533)=0,0,10))</f>
        <v>0</v>
      </c>
      <c r="V1533" s="3">
        <f>IF(E1533="小怪",0,IF(INDEX([1]非R能力!$FH$9:$FH$558,C1533)=0,0,5000))</f>
        <v>0</v>
      </c>
      <c r="W1533" s="3">
        <f>HLOOKUP(W$5,[2]人物技能基础!$O$3:$Q$553,$C1533+1,0)</f>
        <v>3.637142857142857</v>
      </c>
      <c r="X1533" s="3">
        <f>HLOOKUP(X$5,[2]人物技能基础!$O$3:$Q$553,$C1533+1,0)</f>
        <v>2.0186428571428574</v>
      </c>
      <c r="Y1533" s="3">
        <f>HLOOKUP(Y$5,[2]人物技能基础!$O$3:$Q$553,$C1533+1,0)</f>
        <v>99.964285714285708</v>
      </c>
      <c r="Z1533" s="3">
        <f t="shared" si="139"/>
        <v>1611540</v>
      </c>
      <c r="AA1533" s="3">
        <f t="shared" si="140"/>
        <v>30631</v>
      </c>
      <c r="AB1533" s="3">
        <f t="shared" si="141"/>
        <v>0</v>
      </c>
      <c r="AC1533" s="3">
        <f t="shared" si="142"/>
        <v>62012</v>
      </c>
      <c r="AD1533" s="3">
        <f t="shared" si="143"/>
        <v>47478</v>
      </c>
    </row>
    <row r="1534" spans="1:30" x14ac:dyDescent="0.15">
      <c r="A1534" s="3">
        <v>1529</v>
      </c>
      <c r="B1534" s="3" t="str">
        <f t="shared" si="138"/>
        <v>关卡1529小怪</v>
      </c>
      <c r="C1534" s="3">
        <f>INDEX([3]关卡!$J$19:$J$2018,A1534)</f>
        <v>505</v>
      </c>
      <c r="D1534" s="3">
        <f>INDEX([3]关卡!$N$19:$N$2018,A1534)</f>
        <v>505</v>
      </c>
      <c r="E1534" s="3" t="s">
        <v>24</v>
      </c>
      <c r="F1534" s="3" t="s">
        <v>26</v>
      </c>
      <c r="G1534" s="3">
        <v>3</v>
      </c>
      <c r="H1534" s="3">
        <v>0</v>
      </c>
      <c r="I1534" s="3">
        <v>0</v>
      </c>
      <c r="J1534" s="4">
        <v>1</v>
      </c>
      <c r="K1534" s="4">
        <v>1</v>
      </c>
      <c r="L1534" s="4">
        <v>2</v>
      </c>
      <c r="M1534" s="3">
        <v>15</v>
      </c>
      <c r="N1534" s="3">
        <v>2</v>
      </c>
      <c r="O1534" s="3">
        <f>HLOOKUP(O$5,[1]非R能力!$B$8:$F$558,$C1534+1,0)</f>
        <v>2166159.0222532959</v>
      </c>
      <c r="P1534" s="3">
        <f>HLOOKUP(P$5,[1]非R能力!$B$8:$F$558,$C1534+1,0)</f>
        <v>303271.65722474008</v>
      </c>
      <c r="Q1534" s="3">
        <f>HLOOKUP(Q$5,[1]非R能力!$B$8:$F$558,$C1534+1,0)</f>
        <v>153157.90211350939</v>
      </c>
      <c r="R1534" s="3">
        <f>HLOOKUP(R$5,[1]非R能力!$B$8:$F$558,$C1534+1,0)</f>
        <v>47478.73909699636</v>
      </c>
      <c r="S1534" s="3">
        <f>HLOOKUP(S$5,[1]非R能力!$B$8:$F$558,$C1534+1,0)</f>
        <v>62012.74765198175</v>
      </c>
      <c r="T1534" s="3">
        <f>INDEX([1]非R能力!$H$9:$H$558,D1534)</f>
        <v>59178.243600000009</v>
      </c>
      <c r="U1534" s="3">
        <f>IF(E1534="小怪",0,IF(INDEX([1]非R能力!$FK$9:$FK$558,C1534)=0,0,10))</f>
        <v>0</v>
      </c>
      <c r="V1534" s="3">
        <f>IF(E1534="小怪",0,IF(INDEX([1]非R能力!$FH$9:$FH$558,C1534)=0,0,5000))</f>
        <v>0</v>
      </c>
      <c r="W1534" s="3">
        <f>HLOOKUP(W$5,[2]人物技能基础!$O$3:$Q$553,$C1534+1,0)</f>
        <v>3.637142857142857</v>
      </c>
      <c r="X1534" s="3">
        <f>HLOOKUP(X$5,[2]人物技能基础!$O$3:$Q$553,$C1534+1,0)</f>
        <v>2.0186428571428574</v>
      </c>
      <c r="Y1534" s="3">
        <f>HLOOKUP(Y$5,[2]人物技能基础!$O$3:$Q$553,$C1534+1,0)</f>
        <v>99.964285714285708</v>
      </c>
      <c r="Z1534" s="3">
        <f t="shared" si="139"/>
        <v>1611540</v>
      </c>
      <c r="AA1534" s="3">
        <f t="shared" si="140"/>
        <v>30631</v>
      </c>
      <c r="AB1534" s="3">
        <f t="shared" si="141"/>
        <v>0</v>
      </c>
      <c r="AC1534" s="3">
        <f t="shared" si="142"/>
        <v>62012</v>
      </c>
      <c r="AD1534" s="3">
        <f t="shared" si="143"/>
        <v>47478</v>
      </c>
    </row>
    <row r="1535" spans="1:30" x14ac:dyDescent="0.15">
      <c r="A1535" s="3">
        <v>1530</v>
      </c>
      <c r="B1535" s="3" t="str">
        <f t="shared" si="138"/>
        <v>关卡1530小怪</v>
      </c>
      <c r="C1535" s="3">
        <f>INDEX([3]关卡!$J$19:$J$2018,A1535)</f>
        <v>505</v>
      </c>
      <c r="D1535" s="3">
        <f>INDEX([3]关卡!$N$19:$N$2018,A1535)</f>
        <v>505</v>
      </c>
      <c r="E1535" s="3" t="s">
        <v>24</v>
      </c>
      <c r="F1535" s="3" t="s">
        <v>26</v>
      </c>
      <c r="G1535" s="3">
        <v>3</v>
      </c>
      <c r="H1535" s="3">
        <v>0</v>
      </c>
      <c r="I1535" s="3">
        <v>0</v>
      </c>
      <c r="J1535" s="4">
        <v>1</v>
      </c>
      <c r="K1535" s="4">
        <v>1</v>
      </c>
      <c r="L1535" s="4">
        <v>2</v>
      </c>
      <c r="M1535" s="3">
        <v>15</v>
      </c>
      <c r="N1535" s="3">
        <v>2</v>
      </c>
      <c r="O1535" s="3">
        <f>HLOOKUP(O$5,[1]非R能力!$B$8:$F$558,$C1535+1,0)</f>
        <v>2166159.0222532959</v>
      </c>
      <c r="P1535" s="3">
        <f>HLOOKUP(P$5,[1]非R能力!$B$8:$F$558,$C1535+1,0)</f>
        <v>303271.65722474008</v>
      </c>
      <c r="Q1535" s="3">
        <f>HLOOKUP(Q$5,[1]非R能力!$B$8:$F$558,$C1535+1,0)</f>
        <v>153157.90211350939</v>
      </c>
      <c r="R1535" s="3">
        <f>HLOOKUP(R$5,[1]非R能力!$B$8:$F$558,$C1535+1,0)</f>
        <v>47478.73909699636</v>
      </c>
      <c r="S1535" s="3">
        <f>HLOOKUP(S$5,[1]非R能力!$B$8:$F$558,$C1535+1,0)</f>
        <v>62012.74765198175</v>
      </c>
      <c r="T1535" s="3">
        <f>INDEX([1]非R能力!$H$9:$H$558,D1535)</f>
        <v>59178.243600000009</v>
      </c>
      <c r="U1535" s="3">
        <f>IF(E1535="小怪",0,IF(INDEX([1]非R能力!$FK$9:$FK$558,C1535)=0,0,10))</f>
        <v>0</v>
      </c>
      <c r="V1535" s="3">
        <f>IF(E1535="小怪",0,IF(INDEX([1]非R能力!$FH$9:$FH$558,C1535)=0,0,5000))</f>
        <v>0</v>
      </c>
      <c r="W1535" s="3">
        <f>HLOOKUP(W$5,[2]人物技能基础!$O$3:$Q$553,$C1535+1,0)</f>
        <v>3.637142857142857</v>
      </c>
      <c r="X1535" s="3">
        <f>HLOOKUP(X$5,[2]人物技能基础!$O$3:$Q$553,$C1535+1,0)</f>
        <v>2.0186428571428574</v>
      </c>
      <c r="Y1535" s="3">
        <f>HLOOKUP(Y$5,[2]人物技能基础!$O$3:$Q$553,$C1535+1,0)</f>
        <v>99.964285714285708</v>
      </c>
      <c r="Z1535" s="3">
        <f t="shared" si="139"/>
        <v>1611540</v>
      </c>
      <c r="AA1535" s="3">
        <f t="shared" si="140"/>
        <v>30631</v>
      </c>
      <c r="AB1535" s="3">
        <f t="shared" si="141"/>
        <v>0</v>
      </c>
      <c r="AC1535" s="3">
        <f t="shared" si="142"/>
        <v>62012</v>
      </c>
      <c r="AD1535" s="3">
        <f t="shared" si="143"/>
        <v>47478</v>
      </c>
    </row>
    <row r="1536" spans="1:30" x14ac:dyDescent="0.15">
      <c r="A1536" s="3">
        <v>1531</v>
      </c>
      <c r="B1536" s="3" t="str">
        <f t="shared" si="138"/>
        <v>关卡1531小怪</v>
      </c>
      <c r="C1536" s="3">
        <f>INDEX([3]关卡!$J$19:$J$2018,A1536)</f>
        <v>506</v>
      </c>
      <c r="D1536" s="3">
        <f>INDEX([3]关卡!$N$19:$N$2018,A1536)</f>
        <v>506</v>
      </c>
      <c r="E1536" s="3" t="s">
        <v>24</v>
      </c>
      <c r="F1536" s="3" t="s">
        <v>26</v>
      </c>
      <c r="G1536" s="3">
        <v>3</v>
      </c>
      <c r="H1536" s="3">
        <v>0</v>
      </c>
      <c r="I1536" s="3">
        <v>0</v>
      </c>
      <c r="J1536" s="4">
        <v>1</v>
      </c>
      <c r="K1536" s="4">
        <v>1</v>
      </c>
      <c r="L1536" s="4">
        <v>2</v>
      </c>
      <c r="M1536" s="3">
        <v>15</v>
      </c>
      <c r="N1536" s="3">
        <v>2</v>
      </c>
      <c r="O1536" s="3">
        <f>HLOOKUP(O$5,[1]非R能力!$B$8:$F$558,$C1536+1,0)</f>
        <v>2177426.1856629793</v>
      </c>
      <c r="P1536" s="3">
        <f>HLOOKUP(P$5,[1]非R能力!$B$8:$F$558,$C1536+1,0)</f>
        <v>304792.83567485306</v>
      </c>
      <c r="Q1536" s="3">
        <f>HLOOKUP(Q$5,[1]非R能力!$B$8:$F$558,$C1536+1,0)</f>
        <v>153705.83748351937</v>
      </c>
      <c r="R1536" s="3">
        <f>HLOOKUP(R$5,[1]非R能力!$B$8:$F$558,$C1536+1,0)</f>
        <v>47666.831969391416</v>
      </c>
      <c r="S1536" s="3">
        <f>HLOOKUP(S$5,[1]非R能力!$B$8:$F$558,$C1536+1,0)</f>
        <v>62224.99296461208</v>
      </c>
      <c r="T1536" s="3">
        <f>INDEX([1]非R能力!$H$9:$H$558,D1536)</f>
        <v>59486.219887760868</v>
      </c>
      <c r="U1536" s="3">
        <f>IF(E1536="小怪",0,IF(INDEX([1]非R能力!$FK$9:$FK$558,C1536)=0,0,10))</f>
        <v>0</v>
      </c>
      <c r="V1536" s="3">
        <f>IF(E1536="小怪",0,IF(INDEX([1]非R能力!$FH$9:$FH$558,C1536)=0,0,5000))</f>
        <v>0</v>
      </c>
      <c r="W1536" s="3">
        <f>HLOOKUP(W$5,[2]人物技能基础!$O$3:$Q$553,$C1536+1,0)</f>
        <v>3.637142857142857</v>
      </c>
      <c r="X1536" s="3">
        <f>HLOOKUP(X$5,[2]人物技能基础!$O$3:$Q$553,$C1536+1,0)</f>
        <v>2.0186428571428574</v>
      </c>
      <c r="Y1536" s="3">
        <f>HLOOKUP(Y$5,[2]人物技能基础!$O$3:$Q$553,$C1536+1,0)</f>
        <v>99.964285714285708</v>
      </c>
      <c r="Z1536" s="3">
        <f t="shared" si="139"/>
        <v>1619649</v>
      </c>
      <c r="AA1536" s="3">
        <f t="shared" si="140"/>
        <v>30741</v>
      </c>
      <c r="AB1536" s="3">
        <f t="shared" si="141"/>
        <v>0</v>
      </c>
      <c r="AC1536" s="3">
        <f t="shared" si="142"/>
        <v>62224</v>
      </c>
      <c r="AD1536" s="3">
        <f t="shared" si="143"/>
        <v>47666</v>
      </c>
    </row>
    <row r="1537" spans="1:30" x14ac:dyDescent="0.15">
      <c r="A1537" s="3">
        <v>1532</v>
      </c>
      <c r="B1537" s="3" t="str">
        <f t="shared" si="138"/>
        <v>关卡1532小怪</v>
      </c>
      <c r="C1537" s="3">
        <f>INDEX([3]关卡!$J$19:$J$2018,A1537)</f>
        <v>506</v>
      </c>
      <c r="D1537" s="3">
        <f>INDEX([3]关卡!$N$19:$N$2018,A1537)</f>
        <v>506</v>
      </c>
      <c r="E1537" s="3" t="s">
        <v>24</v>
      </c>
      <c r="F1537" s="3" t="s">
        <v>26</v>
      </c>
      <c r="G1537" s="3">
        <v>3</v>
      </c>
      <c r="H1537" s="3">
        <v>0</v>
      </c>
      <c r="I1537" s="3">
        <v>0</v>
      </c>
      <c r="J1537" s="4">
        <v>1</v>
      </c>
      <c r="K1537" s="4">
        <v>1</v>
      </c>
      <c r="L1537" s="4">
        <v>2</v>
      </c>
      <c r="M1537" s="3">
        <v>15</v>
      </c>
      <c r="N1537" s="3">
        <v>2</v>
      </c>
      <c r="O1537" s="3">
        <f>HLOOKUP(O$5,[1]非R能力!$B$8:$F$558,$C1537+1,0)</f>
        <v>2177426.1856629793</v>
      </c>
      <c r="P1537" s="3">
        <f>HLOOKUP(P$5,[1]非R能力!$B$8:$F$558,$C1537+1,0)</f>
        <v>304792.83567485306</v>
      </c>
      <c r="Q1537" s="3">
        <f>HLOOKUP(Q$5,[1]非R能力!$B$8:$F$558,$C1537+1,0)</f>
        <v>153705.83748351937</v>
      </c>
      <c r="R1537" s="3">
        <f>HLOOKUP(R$5,[1]非R能力!$B$8:$F$558,$C1537+1,0)</f>
        <v>47666.831969391416</v>
      </c>
      <c r="S1537" s="3">
        <f>HLOOKUP(S$5,[1]非R能力!$B$8:$F$558,$C1537+1,0)</f>
        <v>62224.99296461208</v>
      </c>
      <c r="T1537" s="3">
        <f>INDEX([1]非R能力!$H$9:$H$558,D1537)</f>
        <v>59486.219887760868</v>
      </c>
      <c r="U1537" s="3">
        <f>IF(E1537="小怪",0,IF(INDEX([1]非R能力!$FK$9:$FK$558,C1537)=0,0,10))</f>
        <v>0</v>
      </c>
      <c r="V1537" s="3">
        <f>IF(E1537="小怪",0,IF(INDEX([1]非R能力!$FH$9:$FH$558,C1537)=0,0,5000))</f>
        <v>0</v>
      </c>
      <c r="W1537" s="3">
        <f>HLOOKUP(W$5,[2]人物技能基础!$O$3:$Q$553,$C1537+1,0)</f>
        <v>3.637142857142857</v>
      </c>
      <c r="X1537" s="3">
        <f>HLOOKUP(X$5,[2]人物技能基础!$O$3:$Q$553,$C1537+1,0)</f>
        <v>2.0186428571428574</v>
      </c>
      <c r="Y1537" s="3">
        <f>HLOOKUP(Y$5,[2]人物技能基础!$O$3:$Q$553,$C1537+1,0)</f>
        <v>99.964285714285708</v>
      </c>
      <c r="Z1537" s="3">
        <f t="shared" si="139"/>
        <v>1619649</v>
      </c>
      <c r="AA1537" s="3">
        <f t="shared" si="140"/>
        <v>30741</v>
      </c>
      <c r="AB1537" s="3">
        <f t="shared" si="141"/>
        <v>0</v>
      </c>
      <c r="AC1537" s="3">
        <f t="shared" si="142"/>
        <v>62224</v>
      </c>
      <c r="AD1537" s="3">
        <f t="shared" si="143"/>
        <v>47666</v>
      </c>
    </row>
    <row r="1538" spans="1:30" x14ac:dyDescent="0.15">
      <c r="A1538" s="3">
        <v>1533</v>
      </c>
      <c r="B1538" s="3" t="str">
        <f t="shared" si="138"/>
        <v>关卡1533小怪</v>
      </c>
      <c r="C1538" s="3">
        <f>INDEX([3]关卡!$J$19:$J$2018,A1538)</f>
        <v>506</v>
      </c>
      <c r="D1538" s="3">
        <f>INDEX([3]关卡!$N$19:$N$2018,A1538)</f>
        <v>506</v>
      </c>
      <c r="E1538" s="3" t="s">
        <v>24</v>
      </c>
      <c r="F1538" s="3" t="s">
        <v>26</v>
      </c>
      <c r="G1538" s="3">
        <v>3</v>
      </c>
      <c r="H1538" s="3">
        <v>0</v>
      </c>
      <c r="I1538" s="3">
        <v>0</v>
      </c>
      <c r="J1538" s="4">
        <v>1</v>
      </c>
      <c r="K1538" s="4">
        <v>1</v>
      </c>
      <c r="L1538" s="4">
        <v>2</v>
      </c>
      <c r="M1538" s="3">
        <v>15</v>
      </c>
      <c r="N1538" s="3">
        <v>2</v>
      </c>
      <c r="O1538" s="3">
        <f>HLOOKUP(O$5,[1]非R能力!$B$8:$F$558,$C1538+1,0)</f>
        <v>2177426.1856629793</v>
      </c>
      <c r="P1538" s="3">
        <f>HLOOKUP(P$5,[1]非R能力!$B$8:$F$558,$C1538+1,0)</f>
        <v>304792.83567485306</v>
      </c>
      <c r="Q1538" s="3">
        <f>HLOOKUP(Q$5,[1]非R能力!$B$8:$F$558,$C1538+1,0)</f>
        <v>153705.83748351937</v>
      </c>
      <c r="R1538" s="3">
        <f>HLOOKUP(R$5,[1]非R能力!$B$8:$F$558,$C1538+1,0)</f>
        <v>47666.831969391416</v>
      </c>
      <c r="S1538" s="3">
        <f>HLOOKUP(S$5,[1]非R能力!$B$8:$F$558,$C1538+1,0)</f>
        <v>62224.99296461208</v>
      </c>
      <c r="T1538" s="3">
        <f>INDEX([1]非R能力!$H$9:$H$558,D1538)</f>
        <v>59486.219887760868</v>
      </c>
      <c r="U1538" s="3">
        <f>IF(E1538="小怪",0,IF(INDEX([1]非R能力!$FK$9:$FK$558,C1538)=0,0,10))</f>
        <v>0</v>
      </c>
      <c r="V1538" s="3">
        <f>IF(E1538="小怪",0,IF(INDEX([1]非R能力!$FH$9:$FH$558,C1538)=0,0,5000))</f>
        <v>0</v>
      </c>
      <c r="W1538" s="3">
        <f>HLOOKUP(W$5,[2]人物技能基础!$O$3:$Q$553,$C1538+1,0)</f>
        <v>3.637142857142857</v>
      </c>
      <c r="X1538" s="3">
        <f>HLOOKUP(X$5,[2]人物技能基础!$O$3:$Q$553,$C1538+1,0)</f>
        <v>2.0186428571428574</v>
      </c>
      <c r="Y1538" s="3">
        <f>HLOOKUP(Y$5,[2]人物技能基础!$O$3:$Q$553,$C1538+1,0)</f>
        <v>99.964285714285708</v>
      </c>
      <c r="Z1538" s="3">
        <f t="shared" si="139"/>
        <v>1619649</v>
      </c>
      <c r="AA1538" s="3">
        <f t="shared" si="140"/>
        <v>30741</v>
      </c>
      <c r="AB1538" s="3">
        <f t="shared" si="141"/>
        <v>0</v>
      </c>
      <c r="AC1538" s="3">
        <f t="shared" si="142"/>
        <v>62224</v>
      </c>
      <c r="AD1538" s="3">
        <f t="shared" si="143"/>
        <v>47666</v>
      </c>
    </row>
    <row r="1539" spans="1:30" x14ac:dyDescent="0.15">
      <c r="A1539" s="3">
        <v>1534</v>
      </c>
      <c r="B1539" s="3" t="str">
        <f t="shared" si="138"/>
        <v>关卡1534小怪</v>
      </c>
      <c r="C1539" s="3">
        <f>INDEX([3]关卡!$J$19:$J$2018,A1539)</f>
        <v>506</v>
      </c>
      <c r="D1539" s="3">
        <f>INDEX([3]关卡!$N$19:$N$2018,A1539)</f>
        <v>506</v>
      </c>
      <c r="E1539" s="3" t="s">
        <v>24</v>
      </c>
      <c r="F1539" s="3" t="s">
        <v>26</v>
      </c>
      <c r="G1539" s="3">
        <v>3</v>
      </c>
      <c r="H1539" s="3">
        <v>0</v>
      </c>
      <c r="I1539" s="3">
        <v>0</v>
      </c>
      <c r="J1539" s="4">
        <v>1</v>
      </c>
      <c r="K1539" s="4">
        <v>1</v>
      </c>
      <c r="L1539" s="4">
        <v>2</v>
      </c>
      <c r="M1539" s="3">
        <v>15</v>
      </c>
      <c r="N1539" s="3">
        <v>2</v>
      </c>
      <c r="O1539" s="3">
        <f>HLOOKUP(O$5,[1]非R能力!$B$8:$F$558,$C1539+1,0)</f>
        <v>2177426.1856629793</v>
      </c>
      <c r="P1539" s="3">
        <f>HLOOKUP(P$5,[1]非R能力!$B$8:$F$558,$C1539+1,0)</f>
        <v>304792.83567485306</v>
      </c>
      <c r="Q1539" s="3">
        <f>HLOOKUP(Q$5,[1]非R能力!$B$8:$F$558,$C1539+1,0)</f>
        <v>153705.83748351937</v>
      </c>
      <c r="R1539" s="3">
        <f>HLOOKUP(R$5,[1]非R能力!$B$8:$F$558,$C1539+1,0)</f>
        <v>47666.831969391416</v>
      </c>
      <c r="S1539" s="3">
        <f>HLOOKUP(S$5,[1]非R能力!$B$8:$F$558,$C1539+1,0)</f>
        <v>62224.99296461208</v>
      </c>
      <c r="T1539" s="3">
        <f>INDEX([1]非R能力!$H$9:$H$558,D1539)</f>
        <v>59486.219887760868</v>
      </c>
      <c r="U1539" s="3">
        <f>IF(E1539="小怪",0,IF(INDEX([1]非R能力!$FK$9:$FK$558,C1539)=0,0,10))</f>
        <v>0</v>
      </c>
      <c r="V1539" s="3">
        <f>IF(E1539="小怪",0,IF(INDEX([1]非R能力!$FH$9:$FH$558,C1539)=0,0,5000))</f>
        <v>0</v>
      </c>
      <c r="W1539" s="3">
        <f>HLOOKUP(W$5,[2]人物技能基础!$O$3:$Q$553,$C1539+1,0)</f>
        <v>3.637142857142857</v>
      </c>
      <c r="X1539" s="3">
        <f>HLOOKUP(X$5,[2]人物技能基础!$O$3:$Q$553,$C1539+1,0)</f>
        <v>2.0186428571428574</v>
      </c>
      <c r="Y1539" s="3">
        <f>HLOOKUP(Y$5,[2]人物技能基础!$O$3:$Q$553,$C1539+1,0)</f>
        <v>99.964285714285708</v>
      </c>
      <c r="Z1539" s="3">
        <f t="shared" si="139"/>
        <v>1619649</v>
      </c>
      <c r="AA1539" s="3">
        <f t="shared" si="140"/>
        <v>30741</v>
      </c>
      <c r="AB1539" s="3">
        <f t="shared" si="141"/>
        <v>0</v>
      </c>
      <c r="AC1539" s="3">
        <f t="shared" si="142"/>
        <v>62224</v>
      </c>
      <c r="AD1539" s="3">
        <f t="shared" si="143"/>
        <v>47666</v>
      </c>
    </row>
    <row r="1540" spans="1:30" x14ac:dyDescent="0.15">
      <c r="A1540" s="3">
        <v>1535</v>
      </c>
      <c r="B1540" s="3" t="str">
        <f t="shared" si="138"/>
        <v>关卡1535小怪</v>
      </c>
      <c r="C1540" s="3">
        <f>INDEX([3]关卡!$J$19:$J$2018,A1540)</f>
        <v>507</v>
      </c>
      <c r="D1540" s="3">
        <f>INDEX([3]关卡!$N$19:$N$2018,A1540)</f>
        <v>507</v>
      </c>
      <c r="E1540" s="3" t="s">
        <v>24</v>
      </c>
      <c r="F1540" s="3" t="s">
        <v>26</v>
      </c>
      <c r="G1540" s="3">
        <v>3</v>
      </c>
      <c r="H1540" s="3">
        <v>0</v>
      </c>
      <c r="I1540" s="3">
        <v>0</v>
      </c>
      <c r="J1540" s="4">
        <v>1</v>
      </c>
      <c r="K1540" s="4">
        <v>1</v>
      </c>
      <c r="L1540" s="4">
        <v>2</v>
      </c>
      <c r="M1540" s="3">
        <v>15</v>
      </c>
      <c r="N1540" s="3">
        <v>2</v>
      </c>
      <c r="O1540" s="3">
        <f>HLOOKUP(O$5,[1]非R能力!$B$8:$F$558,$C1540+1,0)</f>
        <v>2188789.3541572746</v>
      </c>
      <c r="P1540" s="3">
        <f>HLOOKUP(P$5,[1]非R能力!$B$8:$F$558,$C1540+1,0)</f>
        <v>306174.75263656053</v>
      </c>
      <c r="Q1540" s="3">
        <f>HLOOKUP(Q$5,[1]非R能力!$B$8:$F$558,$C1540+1,0)</f>
        <v>154246.32744297819</v>
      </c>
      <c r="R1540" s="3">
        <f>HLOOKUP(R$5,[1]非R能力!$B$8:$F$558,$C1540+1,0)</f>
        <v>47853.096488579307</v>
      </c>
      <c r="S1540" s="3">
        <f>HLOOKUP(S$5,[1]非R能力!$B$8:$F$558,$C1540+1,0)</f>
        <v>62444.691533674602</v>
      </c>
      <c r="T1540" s="3">
        <f>INDEX([1]非R能力!$H$9:$H$558,D1540)</f>
        <v>59795.474778714211</v>
      </c>
      <c r="U1540" s="3">
        <f>IF(E1540="小怪",0,IF(INDEX([1]非R能力!$FK$9:$FK$558,C1540)=0,0,10))</f>
        <v>0</v>
      </c>
      <c r="V1540" s="3">
        <f>IF(E1540="小怪",0,IF(INDEX([1]非R能力!$FH$9:$FH$558,C1540)=0,0,5000))</f>
        <v>0</v>
      </c>
      <c r="W1540" s="3">
        <f>HLOOKUP(W$5,[2]人物技能基础!$O$3:$Q$553,$C1540+1,0)</f>
        <v>3.637142857142857</v>
      </c>
      <c r="X1540" s="3">
        <f>HLOOKUP(X$5,[2]人物技能基础!$O$3:$Q$553,$C1540+1,0)</f>
        <v>2.0186428571428574</v>
      </c>
      <c r="Y1540" s="3">
        <f>HLOOKUP(Y$5,[2]人物技能基础!$O$3:$Q$553,$C1540+1,0)</f>
        <v>99.964285714285708</v>
      </c>
      <c r="Z1540" s="3">
        <f t="shared" si="139"/>
        <v>1627086</v>
      </c>
      <c r="AA1540" s="3">
        <f t="shared" si="140"/>
        <v>30849</v>
      </c>
      <c r="AB1540" s="3">
        <f t="shared" si="141"/>
        <v>0</v>
      </c>
      <c r="AC1540" s="3">
        <f t="shared" si="142"/>
        <v>62444</v>
      </c>
      <c r="AD1540" s="3">
        <f t="shared" si="143"/>
        <v>47853</v>
      </c>
    </row>
    <row r="1541" spans="1:30" x14ac:dyDescent="0.15">
      <c r="A1541" s="3">
        <v>1536</v>
      </c>
      <c r="B1541" s="3" t="str">
        <f t="shared" si="138"/>
        <v>关卡1536小怪</v>
      </c>
      <c r="C1541" s="3">
        <f>INDEX([3]关卡!$J$19:$J$2018,A1541)</f>
        <v>507</v>
      </c>
      <c r="D1541" s="3">
        <f>INDEX([3]关卡!$N$19:$N$2018,A1541)</f>
        <v>507</v>
      </c>
      <c r="E1541" s="3" t="s">
        <v>24</v>
      </c>
      <c r="F1541" s="3" t="s">
        <v>26</v>
      </c>
      <c r="G1541" s="3">
        <v>3</v>
      </c>
      <c r="H1541" s="3">
        <v>0</v>
      </c>
      <c r="I1541" s="3">
        <v>0</v>
      </c>
      <c r="J1541" s="4">
        <v>1</v>
      </c>
      <c r="K1541" s="4">
        <v>1</v>
      </c>
      <c r="L1541" s="4">
        <v>2</v>
      </c>
      <c r="M1541" s="3">
        <v>15</v>
      </c>
      <c r="N1541" s="3">
        <v>2</v>
      </c>
      <c r="O1541" s="3">
        <f>HLOOKUP(O$5,[1]非R能力!$B$8:$F$558,$C1541+1,0)</f>
        <v>2188789.3541572746</v>
      </c>
      <c r="P1541" s="3">
        <f>HLOOKUP(P$5,[1]非R能力!$B$8:$F$558,$C1541+1,0)</f>
        <v>306174.75263656053</v>
      </c>
      <c r="Q1541" s="3">
        <f>HLOOKUP(Q$5,[1]非R能力!$B$8:$F$558,$C1541+1,0)</f>
        <v>154246.32744297819</v>
      </c>
      <c r="R1541" s="3">
        <f>HLOOKUP(R$5,[1]非R能力!$B$8:$F$558,$C1541+1,0)</f>
        <v>47853.096488579307</v>
      </c>
      <c r="S1541" s="3">
        <f>HLOOKUP(S$5,[1]非R能力!$B$8:$F$558,$C1541+1,0)</f>
        <v>62444.691533674602</v>
      </c>
      <c r="T1541" s="3">
        <f>INDEX([1]非R能力!$H$9:$H$558,D1541)</f>
        <v>59795.474778714211</v>
      </c>
      <c r="U1541" s="3">
        <f>IF(E1541="小怪",0,IF(INDEX([1]非R能力!$FK$9:$FK$558,C1541)=0,0,10))</f>
        <v>0</v>
      </c>
      <c r="V1541" s="3">
        <f>IF(E1541="小怪",0,IF(INDEX([1]非R能力!$FH$9:$FH$558,C1541)=0,0,5000))</f>
        <v>0</v>
      </c>
      <c r="W1541" s="3">
        <f>HLOOKUP(W$5,[2]人物技能基础!$O$3:$Q$553,$C1541+1,0)</f>
        <v>3.637142857142857</v>
      </c>
      <c r="X1541" s="3">
        <f>HLOOKUP(X$5,[2]人物技能基础!$O$3:$Q$553,$C1541+1,0)</f>
        <v>2.0186428571428574</v>
      </c>
      <c r="Y1541" s="3">
        <f>HLOOKUP(Y$5,[2]人物技能基础!$O$3:$Q$553,$C1541+1,0)</f>
        <v>99.964285714285708</v>
      </c>
      <c r="Z1541" s="3">
        <f t="shared" si="139"/>
        <v>1627086</v>
      </c>
      <c r="AA1541" s="3">
        <f t="shared" si="140"/>
        <v>30849</v>
      </c>
      <c r="AB1541" s="3">
        <f t="shared" si="141"/>
        <v>0</v>
      </c>
      <c r="AC1541" s="3">
        <f t="shared" si="142"/>
        <v>62444</v>
      </c>
      <c r="AD1541" s="3">
        <f t="shared" si="143"/>
        <v>47853</v>
      </c>
    </row>
    <row r="1542" spans="1:30" x14ac:dyDescent="0.15">
      <c r="A1542" s="3">
        <v>1537</v>
      </c>
      <c r="B1542" s="3" t="str">
        <f t="shared" si="138"/>
        <v>关卡1537小怪</v>
      </c>
      <c r="C1542" s="3">
        <f>INDEX([3]关卡!$J$19:$J$2018,A1542)</f>
        <v>507</v>
      </c>
      <c r="D1542" s="3">
        <f>INDEX([3]关卡!$N$19:$N$2018,A1542)</f>
        <v>507</v>
      </c>
      <c r="E1542" s="3" t="s">
        <v>24</v>
      </c>
      <c r="F1542" s="3" t="s">
        <v>26</v>
      </c>
      <c r="G1542" s="3">
        <v>3</v>
      </c>
      <c r="H1542" s="3">
        <v>0</v>
      </c>
      <c r="I1542" s="3">
        <v>0</v>
      </c>
      <c r="J1542" s="4">
        <v>1</v>
      </c>
      <c r="K1542" s="4">
        <v>1</v>
      </c>
      <c r="L1542" s="4">
        <v>2</v>
      </c>
      <c r="M1542" s="3">
        <v>15</v>
      </c>
      <c r="N1542" s="3">
        <v>2</v>
      </c>
      <c r="O1542" s="3">
        <f>HLOOKUP(O$5,[1]非R能力!$B$8:$F$558,$C1542+1,0)</f>
        <v>2188789.3541572746</v>
      </c>
      <c r="P1542" s="3">
        <f>HLOOKUP(P$5,[1]非R能力!$B$8:$F$558,$C1542+1,0)</f>
        <v>306174.75263656053</v>
      </c>
      <c r="Q1542" s="3">
        <f>HLOOKUP(Q$5,[1]非R能力!$B$8:$F$558,$C1542+1,0)</f>
        <v>154246.32744297819</v>
      </c>
      <c r="R1542" s="3">
        <f>HLOOKUP(R$5,[1]非R能力!$B$8:$F$558,$C1542+1,0)</f>
        <v>47853.096488579307</v>
      </c>
      <c r="S1542" s="3">
        <f>HLOOKUP(S$5,[1]非R能力!$B$8:$F$558,$C1542+1,0)</f>
        <v>62444.691533674602</v>
      </c>
      <c r="T1542" s="3">
        <f>INDEX([1]非R能力!$H$9:$H$558,D1542)</f>
        <v>59795.474778714211</v>
      </c>
      <c r="U1542" s="3">
        <f>IF(E1542="小怪",0,IF(INDEX([1]非R能力!$FK$9:$FK$558,C1542)=0,0,10))</f>
        <v>0</v>
      </c>
      <c r="V1542" s="3">
        <f>IF(E1542="小怪",0,IF(INDEX([1]非R能力!$FH$9:$FH$558,C1542)=0,0,5000))</f>
        <v>0</v>
      </c>
      <c r="W1542" s="3">
        <f>HLOOKUP(W$5,[2]人物技能基础!$O$3:$Q$553,$C1542+1,0)</f>
        <v>3.637142857142857</v>
      </c>
      <c r="X1542" s="3">
        <f>HLOOKUP(X$5,[2]人物技能基础!$O$3:$Q$553,$C1542+1,0)</f>
        <v>2.0186428571428574</v>
      </c>
      <c r="Y1542" s="3">
        <f>HLOOKUP(Y$5,[2]人物技能基础!$O$3:$Q$553,$C1542+1,0)</f>
        <v>99.964285714285708</v>
      </c>
      <c r="Z1542" s="3">
        <f t="shared" si="139"/>
        <v>1627086</v>
      </c>
      <c r="AA1542" s="3">
        <f t="shared" si="140"/>
        <v>30849</v>
      </c>
      <c r="AB1542" s="3">
        <f t="shared" si="141"/>
        <v>0</v>
      </c>
      <c r="AC1542" s="3">
        <f t="shared" si="142"/>
        <v>62444</v>
      </c>
      <c r="AD1542" s="3">
        <f t="shared" si="143"/>
        <v>47853</v>
      </c>
    </row>
    <row r="1543" spans="1:30" x14ac:dyDescent="0.15">
      <c r="A1543" s="3">
        <v>1538</v>
      </c>
      <c r="B1543" s="3" t="str">
        <f t="shared" ref="B1543:B1606" si="144">"关卡"&amp;A1543&amp;E1543</f>
        <v>关卡1538小怪</v>
      </c>
      <c r="C1543" s="3">
        <f>INDEX([3]关卡!$J$19:$J$2018,A1543)</f>
        <v>507</v>
      </c>
      <c r="D1543" s="3">
        <f>INDEX([3]关卡!$N$19:$N$2018,A1543)</f>
        <v>507</v>
      </c>
      <c r="E1543" s="3" t="s">
        <v>24</v>
      </c>
      <c r="F1543" s="3" t="s">
        <v>26</v>
      </c>
      <c r="G1543" s="3">
        <v>3</v>
      </c>
      <c r="H1543" s="3">
        <v>0</v>
      </c>
      <c r="I1543" s="3">
        <v>0</v>
      </c>
      <c r="J1543" s="4">
        <v>1</v>
      </c>
      <c r="K1543" s="4">
        <v>1</v>
      </c>
      <c r="L1543" s="4">
        <v>2</v>
      </c>
      <c r="M1543" s="3">
        <v>15</v>
      </c>
      <c r="N1543" s="3">
        <v>2</v>
      </c>
      <c r="O1543" s="3">
        <f>HLOOKUP(O$5,[1]非R能力!$B$8:$F$558,$C1543+1,0)</f>
        <v>2188789.3541572746</v>
      </c>
      <c r="P1543" s="3">
        <f>HLOOKUP(P$5,[1]非R能力!$B$8:$F$558,$C1543+1,0)</f>
        <v>306174.75263656053</v>
      </c>
      <c r="Q1543" s="3">
        <f>HLOOKUP(Q$5,[1]非R能力!$B$8:$F$558,$C1543+1,0)</f>
        <v>154246.32744297819</v>
      </c>
      <c r="R1543" s="3">
        <f>HLOOKUP(R$5,[1]非R能力!$B$8:$F$558,$C1543+1,0)</f>
        <v>47853.096488579307</v>
      </c>
      <c r="S1543" s="3">
        <f>HLOOKUP(S$5,[1]非R能力!$B$8:$F$558,$C1543+1,0)</f>
        <v>62444.691533674602</v>
      </c>
      <c r="T1543" s="3">
        <f>INDEX([1]非R能力!$H$9:$H$558,D1543)</f>
        <v>59795.474778714211</v>
      </c>
      <c r="U1543" s="3">
        <f>IF(E1543="小怪",0,IF(INDEX([1]非R能力!$FK$9:$FK$558,C1543)=0,0,10))</f>
        <v>0</v>
      </c>
      <c r="V1543" s="3">
        <f>IF(E1543="小怪",0,IF(INDEX([1]非R能力!$FH$9:$FH$558,C1543)=0,0,5000))</f>
        <v>0</v>
      </c>
      <c r="W1543" s="3">
        <f>HLOOKUP(W$5,[2]人物技能基础!$O$3:$Q$553,$C1543+1,0)</f>
        <v>3.637142857142857</v>
      </c>
      <c r="X1543" s="3">
        <f>HLOOKUP(X$5,[2]人物技能基础!$O$3:$Q$553,$C1543+1,0)</f>
        <v>2.0186428571428574</v>
      </c>
      <c r="Y1543" s="3">
        <f>HLOOKUP(Y$5,[2]人物技能基础!$O$3:$Q$553,$C1543+1,0)</f>
        <v>99.964285714285708</v>
      </c>
      <c r="Z1543" s="3">
        <f t="shared" ref="Z1543:Z1606" si="145">INT(((P1543-AB1543)*X1543+(Y1543+T1543))*G1543*J1543*$D$2)</f>
        <v>1627086</v>
      </c>
      <c r="AA1543" s="3">
        <f t="shared" ref="AA1543:AA1606" si="146">IF(H1543=0,IF(U1543=0,INT(Q1543/5),IF(V1543=0,INT(Q1543/5),INT((V1543/U1543)/(1/N1543*M1543)/L1543+Q1543))),INT((IF(U1543=0,0,V1543/U1543/(1/N1543*M1543))+O1543/H1543)/L1543+Q1543))</f>
        <v>30849</v>
      </c>
      <c r="AB1543" s="3">
        <f t="shared" ref="AB1543:AB1606" si="147">INT(P1543*I1543)</f>
        <v>0</v>
      </c>
      <c r="AC1543" s="3">
        <f t="shared" ref="AC1543:AC1606" si="148">INT(K1543*S1543)</f>
        <v>62444</v>
      </c>
      <c r="AD1543" s="3">
        <f t="shared" ref="AD1543:AD1606" si="149">INT(R1543/J1543)</f>
        <v>47853</v>
      </c>
    </row>
    <row r="1544" spans="1:30" x14ac:dyDescent="0.15">
      <c r="A1544" s="3">
        <v>1539</v>
      </c>
      <c r="B1544" s="3" t="str">
        <f t="shared" si="144"/>
        <v>关卡1539小怪</v>
      </c>
      <c r="C1544" s="3">
        <f>INDEX([3]关卡!$J$19:$J$2018,A1544)</f>
        <v>508</v>
      </c>
      <c r="D1544" s="3">
        <f>INDEX([3]关卡!$N$19:$N$2018,A1544)</f>
        <v>508</v>
      </c>
      <c r="E1544" s="3" t="s">
        <v>24</v>
      </c>
      <c r="F1544" s="3" t="s">
        <v>26</v>
      </c>
      <c r="G1544" s="3">
        <v>3</v>
      </c>
      <c r="H1544" s="3">
        <v>0</v>
      </c>
      <c r="I1544" s="3">
        <v>0</v>
      </c>
      <c r="J1544" s="4">
        <v>1</v>
      </c>
      <c r="K1544" s="4">
        <v>1</v>
      </c>
      <c r="L1544" s="4">
        <v>2</v>
      </c>
      <c r="M1544" s="3">
        <v>15</v>
      </c>
      <c r="N1544" s="3">
        <v>2</v>
      </c>
      <c r="O1544" s="3">
        <f>HLOOKUP(O$5,[1]非R能力!$B$8:$F$558,$C1544+1,0)</f>
        <v>2198995.424268879</v>
      </c>
      <c r="P1544" s="3">
        <f>HLOOKUP(P$5,[1]非R能力!$B$8:$F$558,$C1544+1,0)</f>
        <v>307527.24746125052</v>
      </c>
      <c r="Q1544" s="3">
        <f>HLOOKUP(Q$5,[1]非R能力!$B$8:$F$558,$C1544+1,0)</f>
        <v>154811.16302467356</v>
      </c>
      <c r="R1544" s="3">
        <f>HLOOKUP(R$5,[1]非R能力!$B$8:$F$558,$C1544+1,0)</f>
        <v>48030.220424809966</v>
      </c>
      <c r="S1544" s="3">
        <f>HLOOKUP(S$5,[1]非R能力!$B$8:$F$558,$C1544+1,0)</f>
        <v>62682.383122320512</v>
      </c>
      <c r="T1544" s="3">
        <f>INDEX([1]非R能力!$H$9:$H$558,D1544)</f>
        <v>60106.012169885391</v>
      </c>
      <c r="U1544" s="3">
        <f>IF(E1544="小怪",0,IF(INDEX([1]非R能力!$FK$9:$FK$558,C1544)=0,0,10))</f>
        <v>0</v>
      </c>
      <c r="V1544" s="3">
        <f>IF(E1544="小怪",0,IF(INDEX([1]非R能力!$FH$9:$FH$558,C1544)=0,0,5000))</f>
        <v>0</v>
      </c>
      <c r="W1544" s="3">
        <f>HLOOKUP(W$5,[2]人物技能基础!$O$3:$Q$553,$C1544+1,0)</f>
        <v>3.637142857142857</v>
      </c>
      <c r="X1544" s="3">
        <f>HLOOKUP(X$5,[2]人物技能基础!$O$3:$Q$553,$C1544+1,0)</f>
        <v>2.0186428571428574</v>
      </c>
      <c r="Y1544" s="3">
        <f>HLOOKUP(Y$5,[2]人物技能基础!$O$3:$Q$553,$C1544+1,0)</f>
        <v>99.964285714285708</v>
      </c>
      <c r="Z1544" s="3">
        <f t="shared" si="145"/>
        <v>1634384</v>
      </c>
      <c r="AA1544" s="3">
        <f t="shared" si="146"/>
        <v>30962</v>
      </c>
      <c r="AB1544" s="3">
        <f t="shared" si="147"/>
        <v>0</v>
      </c>
      <c r="AC1544" s="3">
        <f t="shared" si="148"/>
        <v>62682</v>
      </c>
      <c r="AD1544" s="3">
        <f t="shared" si="149"/>
        <v>48030</v>
      </c>
    </row>
    <row r="1545" spans="1:30" x14ac:dyDescent="0.15">
      <c r="A1545" s="3">
        <v>1540</v>
      </c>
      <c r="B1545" s="3" t="str">
        <f t="shared" si="144"/>
        <v>关卡1540小怪</v>
      </c>
      <c r="C1545" s="3">
        <f>INDEX([3]关卡!$J$19:$J$2018,A1545)</f>
        <v>508</v>
      </c>
      <c r="D1545" s="3">
        <f>INDEX([3]关卡!$N$19:$N$2018,A1545)</f>
        <v>508</v>
      </c>
      <c r="E1545" s="3" t="s">
        <v>24</v>
      </c>
      <c r="F1545" s="3" t="s">
        <v>26</v>
      </c>
      <c r="G1545" s="3">
        <v>3</v>
      </c>
      <c r="H1545" s="3">
        <v>0</v>
      </c>
      <c r="I1545" s="3">
        <v>0</v>
      </c>
      <c r="J1545" s="4">
        <v>1</v>
      </c>
      <c r="K1545" s="4">
        <v>1</v>
      </c>
      <c r="L1545" s="4">
        <v>2</v>
      </c>
      <c r="M1545" s="3">
        <v>15</v>
      </c>
      <c r="N1545" s="3">
        <v>2</v>
      </c>
      <c r="O1545" s="3">
        <f>HLOOKUP(O$5,[1]非R能力!$B$8:$F$558,$C1545+1,0)</f>
        <v>2198995.424268879</v>
      </c>
      <c r="P1545" s="3">
        <f>HLOOKUP(P$5,[1]非R能力!$B$8:$F$558,$C1545+1,0)</f>
        <v>307527.24746125052</v>
      </c>
      <c r="Q1545" s="3">
        <f>HLOOKUP(Q$5,[1]非R能力!$B$8:$F$558,$C1545+1,0)</f>
        <v>154811.16302467356</v>
      </c>
      <c r="R1545" s="3">
        <f>HLOOKUP(R$5,[1]非R能力!$B$8:$F$558,$C1545+1,0)</f>
        <v>48030.220424809966</v>
      </c>
      <c r="S1545" s="3">
        <f>HLOOKUP(S$5,[1]非R能力!$B$8:$F$558,$C1545+1,0)</f>
        <v>62682.383122320512</v>
      </c>
      <c r="T1545" s="3">
        <f>INDEX([1]非R能力!$H$9:$H$558,D1545)</f>
        <v>60106.012169885391</v>
      </c>
      <c r="U1545" s="3">
        <f>IF(E1545="小怪",0,IF(INDEX([1]非R能力!$FK$9:$FK$558,C1545)=0,0,10))</f>
        <v>0</v>
      </c>
      <c r="V1545" s="3">
        <f>IF(E1545="小怪",0,IF(INDEX([1]非R能力!$FH$9:$FH$558,C1545)=0,0,5000))</f>
        <v>0</v>
      </c>
      <c r="W1545" s="3">
        <f>HLOOKUP(W$5,[2]人物技能基础!$O$3:$Q$553,$C1545+1,0)</f>
        <v>3.637142857142857</v>
      </c>
      <c r="X1545" s="3">
        <f>HLOOKUP(X$5,[2]人物技能基础!$O$3:$Q$553,$C1545+1,0)</f>
        <v>2.0186428571428574</v>
      </c>
      <c r="Y1545" s="3">
        <f>HLOOKUP(Y$5,[2]人物技能基础!$O$3:$Q$553,$C1545+1,0)</f>
        <v>99.964285714285708</v>
      </c>
      <c r="Z1545" s="3">
        <f t="shared" si="145"/>
        <v>1634384</v>
      </c>
      <c r="AA1545" s="3">
        <f t="shared" si="146"/>
        <v>30962</v>
      </c>
      <c r="AB1545" s="3">
        <f t="shared" si="147"/>
        <v>0</v>
      </c>
      <c r="AC1545" s="3">
        <f t="shared" si="148"/>
        <v>62682</v>
      </c>
      <c r="AD1545" s="3">
        <f t="shared" si="149"/>
        <v>48030</v>
      </c>
    </row>
    <row r="1546" spans="1:30" x14ac:dyDescent="0.15">
      <c r="A1546" s="3">
        <v>1541</v>
      </c>
      <c r="B1546" s="3" t="str">
        <f t="shared" si="144"/>
        <v>关卡1541小怪</v>
      </c>
      <c r="C1546" s="3">
        <f>INDEX([3]关卡!$J$19:$J$2018,A1546)</f>
        <v>508</v>
      </c>
      <c r="D1546" s="3">
        <f>INDEX([3]关卡!$N$19:$N$2018,A1546)</f>
        <v>508</v>
      </c>
      <c r="E1546" s="3" t="s">
        <v>24</v>
      </c>
      <c r="F1546" s="3" t="s">
        <v>26</v>
      </c>
      <c r="G1546" s="3">
        <v>3</v>
      </c>
      <c r="H1546" s="3">
        <v>0</v>
      </c>
      <c r="I1546" s="3">
        <v>0</v>
      </c>
      <c r="J1546" s="4">
        <v>1</v>
      </c>
      <c r="K1546" s="4">
        <v>1</v>
      </c>
      <c r="L1546" s="4">
        <v>2</v>
      </c>
      <c r="M1546" s="3">
        <v>15</v>
      </c>
      <c r="N1546" s="3">
        <v>2</v>
      </c>
      <c r="O1546" s="3">
        <f>HLOOKUP(O$5,[1]非R能力!$B$8:$F$558,$C1546+1,0)</f>
        <v>2198995.424268879</v>
      </c>
      <c r="P1546" s="3">
        <f>HLOOKUP(P$5,[1]非R能力!$B$8:$F$558,$C1546+1,0)</f>
        <v>307527.24746125052</v>
      </c>
      <c r="Q1546" s="3">
        <f>HLOOKUP(Q$5,[1]非R能力!$B$8:$F$558,$C1546+1,0)</f>
        <v>154811.16302467356</v>
      </c>
      <c r="R1546" s="3">
        <f>HLOOKUP(R$5,[1]非R能力!$B$8:$F$558,$C1546+1,0)</f>
        <v>48030.220424809966</v>
      </c>
      <c r="S1546" s="3">
        <f>HLOOKUP(S$5,[1]非R能力!$B$8:$F$558,$C1546+1,0)</f>
        <v>62682.383122320512</v>
      </c>
      <c r="T1546" s="3">
        <f>INDEX([1]非R能力!$H$9:$H$558,D1546)</f>
        <v>60106.012169885391</v>
      </c>
      <c r="U1546" s="3">
        <f>IF(E1546="小怪",0,IF(INDEX([1]非R能力!$FK$9:$FK$558,C1546)=0,0,10))</f>
        <v>0</v>
      </c>
      <c r="V1546" s="3">
        <f>IF(E1546="小怪",0,IF(INDEX([1]非R能力!$FH$9:$FH$558,C1546)=0,0,5000))</f>
        <v>0</v>
      </c>
      <c r="W1546" s="3">
        <f>HLOOKUP(W$5,[2]人物技能基础!$O$3:$Q$553,$C1546+1,0)</f>
        <v>3.637142857142857</v>
      </c>
      <c r="X1546" s="3">
        <f>HLOOKUP(X$5,[2]人物技能基础!$O$3:$Q$553,$C1546+1,0)</f>
        <v>2.0186428571428574</v>
      </c>
      <c r="Y1546" s="3">
        <f>HLOOKUP(Y$5,[2]人物技能基础!$O$3:$Q$553,$C1546+1,0)</f>
        <v>99.964285714285708</v>
      </c>
      <c r="Z1546" s="3">
        <f t="shared" si="145"/>
        <v>1634384</v>
      </c>
      <c r="AA1546" s="3">
        <f t="shared" si="146"/>
        <v>30962</v>
      </c>
      <c r="AB1546" s="3">
        <f t="shared" si="147"/>
        <v>0</v>
      </c>
      <c r="AC1546" s="3">
        <f t="shared" si="148"/>
        <v>62682</v>
      </c>
      <c r="AD1546" s="3">
        <f t="shared" si="149"/>
        <v>48030</v>
      </c>
    </row>
    <row r="1547" spans="1:30" x14ac:dyDescent="0.15">
      <c r="A1547" s="3">
        <v>1542</v>
      </c>
      <c r="B1547" s="3" t="str">
        <f t="shared" si="144"/>
        <v>关卡1542小怪</v>
      </c>
      <c r="C1547" s="3">
        <f>INDEX([3]关卡!$J$19:$J$2018,A1547)</f>
        <v>508</v>
      </c>
      <c r="D1547" s="3">
        <f>INDEX([3]关卡!$N$19:$N$2018,A1547)</f>
        <v>508</v>
      </c>
      <c r="E1547" s="3" t="s">
        <v>24</v>
      </c>
      <c r="F1547" s="3" t="s">
        <v>26</v>
      </c>
      <c r="G1547" s="3">
        <v>3</v>
      </c>
      <c r="H1547" s="3">
        <v>0</v>
      </c>
      <c r="I1547" s="3">
        <v>0</v>
      </c>
      <c r="J1547" s="4">
        <v>1</v>
      </c>
      <c r="K1547" s="4">
        <v>1</v>
      </c>
      <c r="L1547" s="4">
        <v>2</v>
      </c>
      <c r="M1547" s="3">
        <v>15</v>
      </c>
      <c r="N1547" s="3">
        <v>2</v>
      </c>
      <c r="O1547" s="3">
        <f>HLOOKUP(O$5,[1]非R能力!$B$8:$F$558,$C1547+1,0)</f>
        <v>2198995.424268879</v>
      </c>
      <c r="P1547" s="3">
        <f>HLOOKUP(P$5,[1]非R能力!$B$8:$F$558,$C1547+1,0)</f>
        <v>307527.24746125052</v>
      </c>
      <c r="Q1547" s="3">
        <f>HLOOKUP(Q$5,[1]非R能力!$B$8:$F$558,$C1547+1,0)</f>
        <v>154811.16302467356</v>
      </c>
      <c r="R1547" s="3">
        <f>HLOOKUP(R$5,[1]非R能力!$B$8:$F$558,$C1547+1,0)</f>
        <v>48030.220424809966</v>
      </c>
      <c r="S1547" s="3">
        <f>HLOOKUP(S$5,[1]非R能力!$B$8:$F$558,$C1547+1,0)</f>
        <v>62682.383122320512</v>
      </c>
      <c r="T1547" s="3">
        <f>INDEX([1]非R能力!$H$9:$H$558,D1547)</f>
        <v>60106.012169885391</v>
      </c>
      <c r="U1547" s="3">
        <f>IF(E1547="小怪",0,IF(INDEX([1]非R能力!$FK$9:$FK$558,C1547)=0,0,10))</f>
        <v>0</v>
      </c>
      <c r="V1547" s="3">
        <f>IF(E1547="小怪",0,IF(INDEX([1]非R能力!$FH$9:$FH$558,C1547)=0,0,5000))</f>
        <v>0</v>
      </c>
      <c r="W1547" s="3">
        <f>HLOOKUP(W$5,[2]人物技能基础!$O$3:$Q$553,$C1547+1,0)</f>
        <v>3.637142857142857</v>
      </c>
      <c r="X1547" s="3">
        <f>HLOOKUP(X$5,[2]人物技能基础!$O$3:$Q$553,$C1547+1,0)</f>
        <v>2.0186428571428574</v>
      </c>
      <c r="Y1547" s="3">
        <f>HLOOKUP(Y$5,[2]人物技能基础!$O$3:$Q$553,$C1547+1,0)</f>
        <v>99.964285714285708</v>
      </c>
      <c r="Z1547" s="3">
        <f t="shared" si="145"/>
        <v>1634384</v>
      </c>
      <c r="AA1547" s="3">
        <f t="shared" si="146"/>
        <v>30962</v>
      </c>
      <c r="AB1547" s="3">
        <f t="shared" si="147"/>
        <v>0</v>
      </c>
      <c r="AC1547" s="3">
        <f t="shared" si="148"/>
        <v>62682</v>
      </c>
      <c r="AD1547" s="3">
        <f t="shared" si="149"/>
        <v>48030</v>
      </c>
    </row>
    <row r="1548" spans="1:30" x14ac:dyDescent="0.15">
      <c r="A1548" s="3">
        <v>1543</v>
      </c>
      <c r="B1548" s="3" t="str">
        <f t="shared" si="144"/>
        <v>关卡1543小怪</v>
      </c>
      <c r="C1548" s="3">
        <f>INDEX([3]关卡!$J$19:$J$2018,A1548)</f>
        <v>509</v>
      </c>
      <c r="D1548" s="3">
        <f>INDEX([3]关卡!$N$19:$N$2018,A1548)</f>
        <v>509</v>
      </c>
      <c r="E1548" s="3" t="s">
        <v>24</v>
      </c>
      <c r="F1548" s="3" t="s">
        <v>26</v>
      </c>
      <c r="G1548" s="3">
        <v>3</v>
      </c>
      <c r="H1548" s="3">
        <v>0</v>
      </c>
      <c r="I1548" s="3">
        <v>0</v>
      </c>
      <c r="J1548" s="4">
        <v>1</v>
      </c>
      <c r="K1548" s="4">
        <v>1</v>
      </c>
      <c r="L1548" s="4">
        <v>2</v>
      </c>
      <c r="M1548" s="3">
        <v>15</v>
      </c>
      <c r="N1548" s="3">
        <v>2</v>
      </c>
      <c r="O1548" s="3">
        <f>HLOOKUP(O$5,[1]非R能力!$B$8:$F$558,$C1548+1,0)</f>
        <v>2208959.869297707</v>
      </c>
      <c r="P1548" s="3">
        <f>HLOOKUP(P$5,[1]非R能力!$B$8:$F$558,$C1548+1,0)</f>
        <v>308930.56983052025</v>
      </c>
      <c r="Q1548" s="3">
        <f>HLOOKUP(Q$5,[1]非R能力!$B$8:$F$558,$C1548+1,0)</f>
        <v>155344.38039272145</v>
      </c>
      <c r="R1548" s="3">
        <f>HLOOKUP(R$5,[1]非R能力!$B$8:$F$558,$C1548+1,0)</f>
        <v>48211.602146192163</v>
      </c>
      <c r="S1548" s="3">
        <f>HLOOKUP(S$5,[1]非R能力!$B$8:$F$558,$C1548+1,0)</f>
        <v>62881.704554675322</v>
      </c>
      <c r="T1548" s="3">
        <f>INDEX([1]非R能力!$H$9:$H$558,D1548)</f>
        <v>60417.835964446524</v>
      </c>
      <c r="U1548" s="3">
        <f>IF(E1548="小怪",0,IF(INDEX([1]非R能力!$FK$9:$FK$558,C1548)=0,0,10))</f>
        <v>0</v>
      </c>
      <c r="V1548" s="3">
        <f>IF(E1548="小怪",0,IF(INDEX([1]非R能力!$FH$9:$FH$558,C1548)=0,0,5000))</f>
        <v>0</v>
      </c>
      <c r="W1548" s="3">
        <f>HLOOKUP(W$5,[2]人物技能基础!$O$3:$Q$553,$C1548+1,0)</f>
        <v>3.637142857142857</v>
      </c>
      <c r="X1548" s="3">
        <f>HLOOKUP(X$5,[2]人物技能基础!$O$3:$Q$553,$C1548+1,0)</f>
        <v>2.0186428571428574</v>
      </c>
      <c r="Y1548" s="3">
        <f>HLOOKUP(Y$5,[2]人物技能基础!$O$3:$Q$553,$C1548+1,0)</f>
        <v>99.964285714285708</v>
      </c>
      <c r="Z1548" s="3">
        <f t="shared" si="145"/>
        <v>1641931</v>
      </c>
      <c r="AA1548" s="3">
        <f t="shared" si="146"/>
        <v>31068</v>
      </c>
      <c r="AB1548" s="3">
        <f t="shared" si="147"/>
        <v>0</v>
      </c>
      <c r="AC1548" s="3">
        <f t="shared" si="148"/>
        <v>62881</v>
      </c>
      <c r="AD1548" s="3">
        <f t="shared" si="149"/>
        <v>48211</v>
      </c>
    </row>
    <row r="1549" spans="1:30" x14ac:dyDescent="0.15">
      <c r="A1549" s="3">
        <v>1544</v>
      </c>
      <c r="B1549" s="3" t="str">
        <f t="shared" si="144"/>
        <v>关卡1544小怪</v>
      </c>
      <c r="C1549" s="3">
        <f>INDEX([3]关卡!$J$19:$J$2018,A1549)</f>
        <v>509</v>
      </c>
      <c r="D1549" s="3">
        <f>INDEX([3]关卡!$N$19:$N$2018,A1549)</f>
        <v>509</v>
      </c>
      <c r="E1549" s="3" t="s">
        <v>24</v>
      </c>
      <c r="F1549" s="3" t="s">
        <v>26</v>
      </c>
      <c r="G1549" s="3">
        <v>3</v>
      </c>
      <c r="H1549" s="3">
        <v>0</v>
      </c>
      <c r="I1549" s="3">
        <v>0</v>
      </c>
      <c r="J1549" s="4">
        <v>1</v>
      </c>
      <c r="K1549" s="4">
        <v>1</v>
      </c>
      <c r="L1549" s="4">
        <v>2</v>
      </c>
      <c r="M1549" s="3">
        <v>15</v>
      </c>
      <c r="N1549" s="3">
        <v>2</v>
      </c>
      <c r="O1549" s="3">
        <f>HLOOKUP(O$5,[1]非R能力!$B$8:$F$558,$C1549+1,0)</f>
        <v>2208959.869297707</v>
      </c>
      <c r="P1549" s="3">
        <f>HLOOKUP(P$5,[1]非R能力!$B$8:$F$558,$C1549+1,0)</f>
        <v>308930.56983052025</v>
      </c>
      <c r="Q1549" s="3">
        <f>HLOOKUP(Q$5,[1]非R能力!$B$8:$F$558,$C1549+1,0)</f>
        <v>155344.38039272145</v>
      </c>
      <c r="R1549" s="3">
        <f>HLOOKUP(R$5,[1]非R能力!$B$8:$F$558,$C1549+1,0)</f>
        <v>48211.602146192163</v>
      </c>
      <c r="S1549" s="3">
        <f>HLOOKUP(S$5,[1]非R能力!$B$8:$F$558,$C1549+1,0)</f>
        <v>62881.704554675322</v>
      </c>
      <c r="T1549" s="3">
        <f>INDEX([1]非R能力!$H$9:$H$558,D1549)</f>
        <v>60417.835964446524</v>
      </c>
      <c r="U1549" s="3">
        <f>IF(E1549="小怪",0,IF(INDEX([1]非R能力!$FK$9:$FK$558,C1549)=0,0,10))</f>
        <v>0</v>
      </c>
      <c r="V1549" s="3">
        <f>IF(E1549="小怪",0,IF(INDEX([1]非R能力!$FH$9:$FH$558,C1549)=0,0,5000))</f>
        <v>0</v>
      </c>
      <c r="W1549" s="3">
        <f>HLOOKUP(W$5,[2]人物技能基础!$O$3:$Q$553,$C1549+1,0)</f>
        <v>3.637142857142857</v>
      </c>
      <c r="X1549" s="3">
        <f>HLOOKUP(X$5,[2]人物技能基础!$O$3:$Q$553,$C1549+1,0)</f>
        <v>2.0186428571428574</v>
      </c>
      <c r="Y1549" s="3">
        <f>HLOOKUP(Y$5,[2]人物技能基础!$O$3:$Q$553,$C1549+1,0)</f>
        <v>99.964285714285708</v>
      </c>
      <c r="Z1549" s="3">
        <f t="shared" si="145"/>
        <v>1641931</v>
      </c>
      <c r="AA1549" s="3">
        <f t="shared" si="146"/>
        <v>31068</v>
      </c>
      <c r="AB1549" s="3">
        <f t="shared" si="147"/>
        <v>0</v>
      </c>
      <c r="AC1549" s="3">
        <f t="shared" si="148"/>
        <v>62881</v>
      </c>
      <c r="AD1549" s="3">
        <f t="shared" si="149"/>
        <v>48211</v>
      </c>
    </row>
    <row r="1550" spans="1:30" x14ac:dyDescent="0.15">
      <c r="A1550" s="3">
        <v>1545</v>
      </c>
      <c r="B1550" s="3" t="str">
        <f t="shared" si="144"/>
        <v>关卡1545小怪</v>
      </c>
      <c r="C1550" s="3">
        <f>INDEX([3]关卡!$J$19:$J$2018,A1550)</f>
        <v>509</v>
      </c>
      <c r="D1550" s="3">
        <f>INDEX([3]关卡!$N$19:$N$2018,A1550)</f>
        <v>509</v>
      </c>
      <c r="E1550" s="3" t="s">
        <v>24</v>
      </c>
      <c r="F1550" s="3" t="s">
        <v>26</v>
      </c>
      <c r="G1550" s="3">
        <v>3</v>
      </c>
      <c r="H1550" s="3">
        <v>0</v>
      </c>
      <c r="I1550" s="3">
        <v>0</v>
      </c>
      <c r="J1550" s="4">
        <v>1</v>
      </c>
      <c r="K1550" s="4">
        <v>1</v>
      </c>
      <c r="L1550" s="4">
        <v>2</v>
      </c>
      <c r="M1550" s="3">
        <v>15</v>
      </c>
      <c r="N1550" s="3">
        <v>2</v>
      </c>
      <c r="O1550" s="3">
        <f>HLOOKUP(O$5,[1]非R能力!$B$8:$F$558,$C1550+1,0)</f>
        <v>2208959.869297707</v>
      </c>
      <c r="P1550" s="3">
        <f>HLOOKUP(P$5,[1]非R能力!$B$8:$F$558,$C1550+1,0)</f>
        <v>308930.56983052025</v>
      </c>
      <c r="Q1550" s="3">
        <f>HLOOKUP(Q$5,[1]非R能力!$B$8:$F$558,$C1550+1,0)</f>
        <v>155344.38039272145</v>
      </c>
      <c r="R1550" s="3">
        <f>HLOOKUP(R$5,[1]非R能力!$B$8:$F$558,$C1550+1,0)</f>
        <v>48211.602146192163</v>
      </c>
      <c r="S1550" s="3">
        <f>HLOOKUP(S$5,[1]非R能力!$B$8:$F$558,$C1550+1,0)</f>
        <v>62881.704554675322</v>
      </c>
      <c r="T1550" s="3">
        <f>INDEX([1]非R能力!$H$9:$H$558,D1550)</f>
        <v>60417.835964446524</v>
      </c>
      <c r="U1550" s="3">
        <f>IF(E1550="小怪",0,IF(INDEX([1]非R能力!$FK$9:$FK$558,C1550)=0,0,10))</f>
        <v>0</v>
      </c>
      <c r="V1550" s="3">
        <f>IF(E1550="小怪",0,IF(INDEX([1]非R能力!$FH$9:$FH$558,C1550)=0,0,5000))</f>
        <v>0</v>
      </c>
      <c r="W1550" s="3">
        <f>HLOOKUP(W$5,[2]人物技能基础!$O$3:$Q$553,$C1550+1,0)</f>
        <v>3.637142857142857</v>
      </c>
      <c r="X1550" s="3">
        <f>HLOOKUP(X$5,[2]人物技能基础!$O$3:$Q$553,$C1550+1,0)</f>
        <v>2.0186428571428574</v>
      </c>
      <c r="Y1550" s="3">
        <f>HLOOKUP(Y$5,[2]人物技能基础!$O$3:$Q$553,$C1550+1,0)</f>
        <v>99.964285714285708</v>
      </c>
      <c r="Z1550" s="3">
        <f t="shared" si="145"/>
        <v>1641931</v>
      </c>
      <c r="AA1550" s="3">
        <f t="shared" si="146"/>
        <v>31068</v>
      </c>
      <c r="AB1550" s="3">
        <f t="shared" si="147"/>
        <v>0</v>
      </c>
      <c r="AC1550" s="3">
        <f t="shared" si="148"/>
        <v>62881</v>
      </c>
      <c r="AD1550" s="3">
        <f t="shared" si="149"/>
        <v>48211</v>
      </c>
    </row>
    <row r="1551" spans="1:30" x14ac:dyDescent="0.15">
      <c r="A1551" s="3">
        <v>1546</v>
      </c>
      <c r="B1551" s="3" t="str">
        <f t="shared" si="144"/>
        <v>关卡1546小怪</v>
      </c>
      <c r="C1551" s="3">
        <f>INDEX([3]关卡!$J$19:$J$2018,A1551)</f>
        <v>509</v>
      </c>
      <c r="D1551" s="3">
        <f>INDEX([3]关卡!$N$19:$N$2018,A1551)</f>
        <v>509</v>
      </c>
      <c r="E1551" s="3" t="s">
        <v>24</v>
      </c>
      <c r="F1551" s="3" t="s">
        <v>26</v>
      </c>
      <c r="G1551" s="3">
        <v>3</v>
      </c>
      <c r="H1551" s="3">
        <v>0</v>
      </c>
      <c r="I1551" s="3">
        <v>0</v>
      </c>
      <c r="J1551" s="4">
        <v>1</v>
      </c>
      <c r="K1551" s="4">
        <v>1</v>
      </c>
      <c r="L1551" s="4">
        <v>2</v>
      </c>
      <c r="M1551" s="3">
        <v>15</v>
      </c>
      <c r="N1551" s="3">
        <v>2</v>
      </c>
      <c r="O1551" s="3">
        <f>HLOOKUP(O$5,[1]非R能力!$B$8:$F$558,$C1551+1,0)</f>
        <v>2208959.869297707</v>
      </c>
      <c r="P1551" s="3">
        <f>HLOOKUP(P$5,[1]非R能力!$B$8:$F$558,$C1551+1,0)</f>
        <v>308930.56983052025</v>
      </c>
      <c r="Q1551" s="3">
        <f>HLOOKUP(Q$5,[1]非R能力!$B$8:$F$558,$C1551+1,0)</f>
        <v>155344.38039272145</v>
      </c>
      <c r="R1551" s="3">
        <f>HLOOKUP(R$5,[1]非R能力!$B$8:$F$558,$C1551+1,0)</f>
        <v>48211.602146192163</v>
      </c>
      <c r="S1551" s="3">
        <f>HLOOKUP(S$5,[1]非R能力!$B$8:$F$558,$C1551+1,0)</f>
        <v>62881.704554675322</v>
      </c>
      <c r="T1551" s="3">
        <f>INDEX([1]非R能力!$H$9:$H$558,D1551)</f>
        <v>60417.835964446524</v>
      </c>
      <c r="U1551" s="3">
        <f>IF(E1551="小怪",0,IF(INDEX([1]非R能力!$FK$9:$FK$558,C1551)=0,0,10))</f>
        <v>0</v>
      </c>
      <c r="V1551" s="3">
        <f>IF(E1551="小怪",0,IF(INDEX([1]非R能力!$FH$9:$FH$558,C1551)=0,0,5000))</f>
        <v>0</v>
      </c>
      <c r="W1551" s="3">
        <f>HLOOKUP(W$5,[2]人物技能基础!$O$3:$Q$553,$C1551+1,0)</f>
        <v>3.637142857142857</v>
      </c>
      <c r="X1551" s="3">
        <f>HLOOKUP(X$5,[2]人物技能基础!$O$3:$Q$553,$C1551+1,0)</f>
        <v>2.0186428571428574</v>
      </c>
      <c r="Y1551" s="3">
        <f>HLOOKUP(Y$5,[2]人物技能基础!$O$3:$Q$553,$C1551+1,0)</f>
        <v>99.964285714285708</v>
      </c>
      <c r="Z1551" s="3">
        <f t="shared" si="145"/>
        <v>1641931</v>
      </c>
      <c r="AA1551" s="3">
        <f t="shared" si="146"/>
        <v>31068</v>
      </c>
      <c r="AB1551" s="3">
        <f t="shared" si="147"/>
        <v>0</v>
      </c>
      <c r="AC1551" s="3">
        <f t="shared" si="148"/>
        <v>62881</v>
      </c>
      <c r="AD1551" s="3">
        <f t="shared" si="149"/>
        <v>48211</v>
      </c>
    </row>
    <row r="1552" spans="1:30" x14ac:dyDescent="0.15">
      <c r="A1552" s="3">
        <v>1547</v>
      </c>
      <c r="B1552" s="3" t="str">
        <f t="shared" si="144"/>
        <v>关卡1547小怪</v>
      </c>
      <c r="C1552" s="3">
        <f>INDEX([3]关卡!$J$19:$J$2018,A1552)</f>
        <v>510</v>
      </c>
      <c r="D1552" s="3">
        <f>INDEX([3]关卡!$N$19:$N$2018,A1552)</f>
        <v>510</v>
      </c>
      <c r="E1552" s="3" t="s">
        <v>24</v>
      </c>
      <c r="F1552" s="3" t="s">
        <v>26</v>
      </c>
      <c r="G1552" s="3">
        <v>3</v>
      </c>
      <c r="H1552" s="3">
        <v>0</v>
      </c>
      <c r="I1552" s="3">
        <v>0</v>
      </c>
      <c r="J1552" s="4">
        <v>1</v>
      </c>
      <c r="K1552" s="4">
        <v>1</v>
      </c>
      <c r="L1552" s="4">
        <v>2</v>
      </c>
      <c r="M1552" s="3">
        <v>15</v>
      </c>
      <c r="N1552" s="3">
        <v>2</v>
      </c>
      <c r="O1552" s="3">
        <f>HLOOKUP(O$5,[1]非R能力!$B$8:$F$558,$C1552+1,0)</f>
        <v>2246528.3914570278</v>
      </c>
      <c r="P1552" s="3">
        <f>HLOOKUP(P$5,[1]非R能力!$B$8:$F$558,$C1552+1,0)</f>
        <v>316226.46999093745</v>
      </c>
      <c r="Q1552" s="3">
        <f>HLOOKUP(Q$5,[1]非R能力!$B$8:$F$558,$C1552+1,0)</f>
        <v>159336.7750959181</v>
      </c>
      <c r="R1552" s="3">
        <f>HLOOKUP(R$5,[1]非R能力!$B$8:$F$558,$C1552+1,0)</f>
        <v>49441.617188120465</v>
      </c>
      <c r="S1552" s="3">
        <f>HLOOKUP(S$5,[1]非R能力!$B$8:$F$558,$C1552+1,0)</f>
        <v>64723.019973809685</v>
      </c>
      <c r="T1552" s="3">
        <f>INDEX([1]非R能力!$H$9:$H$558,D1552)</f>
        <v>60730.950071716405</v>
      </c>
      <c r="U1552" s="3">
        <f>IF(E1552="小怪",0,IF(INDEX([1]非R能力!$FK$9:$FK$558,C1552)=0,0,10))</f>
        <v>0</v>
      </c>
      <c r="V1552" s="3">
        <f>IF(E1552="小怪",0,IF(INDEX([1]非R能力!$FH$9:$FH$558,C1552)=0,0,5000))</f>
        <v>0</v>
      </c>
      <c r="W1552" s="3">
        <f>HLOOKUP(W$5,[2]人物技能基础!$O$3:$Q$553,$C1552+1,0)</f>
        <v>3.637142857142857</v>
      </c>
      <c r="X1552" s="3">
        <f>HLOOKUP(X$5,[2]人物技能基础!$O$3:$Q$553,$C1552+1,0)</f>
        <v>2.0186428571428574</v>
      </c>
      <c r="Y1552" s="3">
        <f>HLOOKUP(Y$5,[2]人物技能基础!$O$3:$Q$553,$C1552+1,0)</f>
        <v>99.964285714285708</v>
      </c>
      <c r="Z1552" s="3">
        <f t="shared" si="145"/>
        <v>1678030</v>
      </c>
      <c r="AA1552" s="3">
        <f t="shared" si="146"/>
        <v>31867</v>
      </c>
      <c r="AB1552" s="3">
        <f t="shared" si="147"/>
        <v>0</v>
      </c>
      <c r="AC1552" s="3">
        <f t="shared" si="148"/>
        <v>64723</v>
      </c>
      <c r="AD1552" s="3">
        <f t="shared" si="149"/>
        <v>49441</v>
      </c>
    </row>
    <row r="1553" spans="1:30" x14ac:dyDescent="0.15">
      <c r="A1553" s="3">
        <v>1548</v>
      </c>
      <c r="B1553" s="3" t="str">
        <f t="shared" si="144"/>
        <v>关卡1548小怪</v>
      </c>
      <c r="C1553" s="3">
        <f>INDEX([3]关卡!$J$19:$J$2018,A1553)</f>
        <v>510</v>
      </c>
      <c r="D1553" s="3">
        <f>INDEX([3]关卡!$N$19:$N$2018,A1553)</f>
        <v>510</v>
      </c>
      <c r="E1553" s="3" t="s">
        <v>24</v>
      </c>
      <c r="F1553" s="3" t="s">
        <v>26</v>
      </c>
      <c r="G1553" s="3">
        <v>3</v>
      </c>
      <c r="H1553" s="3">
        <v>0</v>
      </c>
      <c r="I1553" s="3">
        <v>0</v>
      </c>
      <c r="J1553" s="4">
        <v>1</v>
      </c>
      <c r="K1553" s="4">
        <v>1</v>
      </c>
      <c r="L1553" s="4">
        <v>2</v>
      </c>
      <c r="M1553" s="3">
        <v>15</v>
      </c>
      <c r="N1553" s="3">
        <v>2</v>
      </c>
      <c r="O1553" s="3">
        <f>HLOOKUP(O$5,[1]非R能力!$B$8:$F$558,$C1553+1,0)</f>
        <v>2246528.3914570278</v>
      </c>
      <c r="P1553" s="3">
        <f>HLOOKUP(P$5,[1]非R能力!$B$8:$F$558,$C1553+1,0)</f>
        <v>316226.46999093745</v>
      </c>
      <c r="Q1553" s="3">
        <f>HLOOKUP(Q$5,[1]非R能力!$B$8:$F$558,$C1553+1,0)</f>
        <v>159336.7750959181</v>
      </c>
      <c r="R1553" s="3">
        <f>HLOOKUP(R$5,[1]非R能力!$B$8:$F$558,$C1553+1,0)</f>
        <v>49441.617188120465</v>
      </c>
      <c r="S1553" s="3">
        <f>HLOOKUP(S$5,[1]非R能力!$B$8:$F$558,$C1553+1,0)</f>
        <v>64723.019973809685</v>
      </c>
      <c r="T1553" s="3">
        <f>INDEX([1]非R能力!$H$9:$H$558,D1553)</f>
        <v>60730.950071716405</v>
      </c>
      <c r="U1553" s="3">
        <f>IF(E1553="小怪",0,IF(INDEX([1]非R能力!$FK$9:$FK$558,C1553)=0,0,10))</f>
        <v>0</v>
      </c>
      <c r="V1553" s="3">
        <f>IF(E1553="小怪",0,IF(INDEX([1]非R能力!$FH$9:$FH$558,C1553)=0,0,5000))</f>
        <v>0</v>
      </c>
      <c r="W1553" s="3">
        <f>HLOOKUP(W$5,[2]人物技能基础!$O$3:$Q$553,$C1553+1,0)</f>
        <v>3.637142857142857</v>
      </c>
      <c r="X1553" s="3">
        <f>HLOOKUP(X$5,[2]人物技能基础!$O$3:$Q$553,$C1553+1,0)</f>
        <v>2.0186428571428574</v>
      </c>
      <c r="Y1553" s="3">
        <f>HLOOKUP(Y$5,[2]人物技能基础!$O$3:$Q$553,$C1553+1,0)</f>
        <v>99.964285714285708</v>
      </c>
      <c r="Z1553" s="3">
        <f t="shared" si="145"/>
        <v>1678030</v>
      </c>
      <c r="AA1553" s="3">
        <f t="shared" si="146"/>
        <v>31867</v>
      </c>
      <c r="AB1553" s="3">
        <f t="shared" si="147"/>
        <v>0</v>
      </c>
      <c r="AC1553" s="3">
        <f t="shared" si="148"/>
        <v>64723</v>
      </c>
      <c r="AD1553" s="3">
        <f t="shared" si="149"/>
        <v>49441</v>
      </c>
    </row>
    <row r="1554" spans="1:30" x14ac:dyDescent="0.15">
      <c r="A1554" s="3">
        <v>1549</v>
      </c>
      <c r="B1554" s="3" t="str">
        <f t="shared" si="144"/>
        <v>关卡1549小怪</v>
      </c>
      <c r="C1554" s="3">
        <f>INDEX([3]关卡!$J$19:$J$2018,A1554)</f>
        <v>510</v>
      </c>
      <c r="D1554" s="3">
        <f>INDEX([3]关卡!$N$19:$N$2018,A1554)</f>
        <v>510</v>
      </c>
      <c r="E1554" s="3" t="s">
        <v>24</v>
      </c>
      <c r="F1554" s="3" t="s">
        <v>26</v>
      </c>
      <c r="G1554" s="3">
        <v>3</v>
      </c>
      <c r="H1554" s="3">
        <v>0</v>
      </c>
      <c r="I1554" s="3">
        <v>0</v>
      </c>
      <c r="J1554" s="4">
        <v>1</v>
      </c>
      <c r="K1554" s="4">
        <v>1</v>
      </c>
      <c r="L1554" s="4">
        <v>2</v>
      </c>
      <c r="M1554" s="3">
        <v>15</v>
      </c>
      <c r="N1554" s="3">
        <v>2</v>
      </c>
      <c r="O1554" s="3">
        <f>HLOOKUP(O$5,[1]非R能力!$B$8:$F$558,$C1554+1,0)</f>
        <v>2246528.3914570278</v>
      </c>
      <c r="P1554" s="3">
        <f>HLOOKUP(P$5,[1]非R能力!$B$8:$F$558,$C1554+1,0)</f>
        <v>316226.46999093745</v>
      </c>
      <c r="Q1554" s="3">
        <f>HLOOKUP(Q$5,[1]非R能力!$B$8:$F$558,$C1554+1,0)</f>
        <v>159336.7750959181</v>
      </c>
      <c r="R1554" s="3">
        <f>HLOOKUP(R$5,[1]非R能力!$B$8:$F$558,$C1554+1,0)</f>
        <v>49441.617188120465</v>
      </c>
      <c r="S1554" s="3">
        <f>HLOOKUP(S$5,[1]非R能力!$B$8:$F$558,$C1554+1,0)</f>
        <v>64723.019973809685</v>
      </c>
      <c r="T1554" s="3">
        <f>INDEX([1]非R能力!$H$9:$H$558,D1554)</f>
        <v>60730.950071716405</v>
      </c>
      <c r="U1554" s="3">
        <f>IF(E1554="小怪",0,IF(INDEX([1]非R能力!$FK$9:$FK$558,C1554)=0,0,10))</f>
        <v>0</v>
      </c>
      <c r="V1554" s="3">
        <f>IF(E1554="小怪",0,IF(INDEX([1]非R能力!$FH$9:$FH$558,C1554)=0,0,5000))</f>
        <v>0</v>
      </c>
      <c r="W1554" s="3">
        <f>HLOOKUP(W$5,[2]人物技能基础!$O$3:$Q$553,$C1554+1,0)</f>
        <v>3.637142857142857</v>
      </c>
      <c r="X1554" s="3">
        <f>HLOOKUP(X$5,[2]人物技能基础!$O$3:$Q$553,$C1554+1,0)</f>
        <v>2.0186428571428574</v>
      </c>
      <c r="Y1554" s="3">
        <f>HLOOKUP(Y$5,[2]人物技能基础!$O$3:$Q$553,$C1554+1,0)</f>
        <v>99.964285714285708</v>
      </c>
      <c r="Z1554" s="3">
        <f t="shared" si="145"/>
        <v>1678030</v>
      </c>
      <c r="AA1554" s="3">
        <f t="shared" si="146"/>
        <v>31867</v>
      </c>
      <c r="AB1554" s="3">
        <f t="shared" si="147"/>
        <v>0</v>
      </c>
      <c r="AC1554" s="3">
        <f t="shared" si="148"/>
        <v>64723</v>
      </c>
      <c r="AD1554" s="3">
        <f t="shared" si="149"/>
        <v>49441</v>
      </c>
    </row>
    <row r="1555" spans="1:30" x14ac:dyDescent="0.15">
      <c r="A1555" s="3">
        <v>1550</v>
      </c>
      <c r="B1555" s="3" t="str">
        <f t="shared" si="144"/>
        <v>关卡1550小怪</v>
      </c>
      <c r="C1555" s="3">
        <f>INDEX([3]关卡!$J$19:$J$2018,A1555)</f>
        <v>510</v>
      </c>
      <c r="D1555" s="3">
        <f>INDEX([3]关卡!$N$19:$N$2018,A1555)</f>
        <v>510</v>
      </c>
      <c r="E1555" s="3" t="s">
        <v>24</v>
      </c>
      <c r="F1555" s="3" t="s">
        <v>26</v>
      </c>
      <c r="G1555" s="3">
        <v>3</v>
      </c>
      <c r="H1555" s="3">
        <v>0</v>
      </c>
      <c r="I1555" s="3">
        <v>0</v>
      </c>
      <c r="J1555" s="4">
        <v>1</v>
      </c>
      <c r="K1555" s="4">
        <v>1</v>
      </c>
      <c r="L1555" s="4">
        <v>2</v>
      </c>
      <c r="M1555" s="3">
        <v>15</v>
      </c>
      <c r="N1555" s="3">
        <v>2</v>
      </c>
      <c r="O1555" s="3">
        <f>HLOOKUP(O$5,[1]非R能力!$B$8:$F$558,$C1555+1,0)</f>
        <v>2246528.3914570278</v>
      </c>
      <c r="P1555" s="3">
        <f>HLOOKUP(P$5,[1]非R能力!$B$8:$F$558,$C1555+1,0)</f>
        <v>316226.46999093745</v>
      </c>
      <c r="Q1555" s="3">
        <f>HLOOKUP(Q$5,[1]非R能力!$B$8:$F$558,$C1555+1,0)</f>
        <v>159336.7750959181</v>
      </c>
      <c r="R1555" s="3">
        <f>HLOOKUP(R$5,[1]非R能力!$B$8:$F$558,$C1555+1,0)</f>
        <v>49441.617188120465</v>
      </c>
      <c r="S1555" s="3">
        <f>HLOOKUP(S$5,[1]非R能力!$B$8:$F$558,$C1555+1,0)</f>
        <v>64723.019973809685</v>
      </c>
      <c r="T1555" s="3">
        <f>INDEX([1]非R能力!$H$9:$H$558,D1555)</f>
        <v>60730.950071716405</v>
      </c>
      <c r="U1555" s="3">
        <f>IF(E1555="小怪",0,IF(INDEX([1]非R能力!$FK$9:$FK$558,C1555)=0,0,10))</f>
        <v>0</v>
      </c>
      <c r="V1555" s="3">
        <f>IF(E1555="小怪",0,IF(INDEX([1]非R能力!$FH$9:$FH$558,C1555)=0,0,5000))</f>
        <v>0</v>
      </c>
      <c r="W1555" s="3">
        <f>HLOOKUP(W$5,[2]人物技能基础!$O$3:$Q$553,$C1555+1,0)</f>
        <v>3.637142857142857</v>
      </c>
      <c r="X1555" s="3">
        <f>HLOOKUP(X$5,[2]人物技能基础!$O$3:$Q$553,$C1555+1,0)</f>
        <v>2.0186428571428574</v>
      </c>
      <c r="Y1555" s="3">
        <f>HLOOKUP(Y$5,[2]人物技能基础!$O$3:$Q$553,$C1555+1,0)</f>
        <v>99.964285714285708</v>
      </c>
      <c r="Z1555" s="3">
        <f t="shared" si="145"/>
        <v>1678030</v>
      </c>
      <c r="AA1555" s="3">
        <f t="shared" si="146"/>
        <v>31867</v>
      </c>
      <c r="AB1555" s="3">
        <f t="shared" si="147"/>
        <v>0</v>
      </c>
      <c r="AC1555" s="3">
        <f t="shared" si="148"/>
        <v>64723</v>
      </c>
      <c r="AD1555" s="3">
        <f t="shared" si="149"/>
        <v>49441</v>
      </c>
    </row>
    <row r="1556" spans="1:30" x14ac:dyDescent="0.15">
      <c r="A1556" s="3">
        <v>1551</v>
      </c>
      <c r="B1556" s="3" t="str">
        <f t="shared" si="144"/>
        <v>关卡1551小怪</v>
      </c>
      <c r="C1556" s="3">
        <f>INDEX([3]关卡!$J$19:$J$2018,A1556)</f>
        <v>511</v>
      </c>
      <c r="D1556" s="3">
        <f>INDEX([3]关卡!$N$19:$N$2018,A1556)</f>
        <v>511</v>
      </c>
      <c r="E1556" s="3" t="s">
        <v>24</v>
      </c>
      <c r="F1556" s="3" t="s">
        <v>26</v>
      </c>
      <c r="G1556" s="3">
        <v>3</v>
      </c>
      <c r="H1556" s="3">
        <v>0</v>
      </c>
      <c r="I1556" s="3">
        <v>0</v>
      </c>
      <c r="J1556" s="4">
        <v>1</v>
      </c>
      <c r="K1556" s="4">
        <v>1</v>
      </c>
      <c r="L1556" s="4">
        <v>2</v>
      </c>
      <c r="M1556" s="3">
        <v>15</v>
      </c>
      <c r="N1556" s="3">
        <v>2</v>
      </c>
      <c r="O1556" s="3">
        <f>HLOOKUP(O$5,[1]非R能力!$B$8:$F$558,$C1556+1,0)</f>
        <v>2272558.9187028054</v>
      </c>
      <c r="P1556" s="3">
        <f>HLOOKUP(P$5,[1]非R能力!$B$8:$F$558,$C1556+1,0)</f>
        <v>319676.01230178989</v>
      </c>
      <c r="Q1556" s="3">
        <f>HLOOKUP(Q$5,[1]非R能力!$B$8:$F$558,$C1556+1,0)</f>
        <v>160880.03432807917</v>
      </c>
      <c r="R1556" s="3">
        <f>HLOOKUP(R$5,[1]非R能力!$B$8:$F$558,$C1556+1,0)</f>
        <v>49952.863924142534</v>
      </c>
      <c r="S1556" s="3">
        <f>HLOOKUP(S$5,[1]非R能力!$B$8:$F$558,$C1556+1,0)</f>
        <v>65377.566355842071</v>
      </c>
      <c r="T1556" s="3">
        <f>INDEX([1]非R能力!$H$9:$H$558,D1556)</f>
        <v>61045.358407160566</v>
      </c>
      <c r="U1556" s="3">
        <f>IF(E1556="小怪",0,IF(INDEX([1]非R能力!$FK$9:$FK$558,C1556)=0,0,10))</f>
        <v>0</v>
      </c>
      <c r="V1556" s="3">
        <f>IF(E1556="小怪",0,IF(INDEX([1]非R能力!$FH$9:$FH$558,C1556)=0,0,5000))</f>
        <v>0</v>
      </c>
      <c r="W1556" s="3">
        <f>HLOOKUP(W$5,[2]人物技能基础!$O$3:$Q$553,$C1556+1,0)</f>
        <v>3.637142857142857</v>
      </c>
      <c r="X1556" s="3">
        <f>HLOOKUP(X$5,[2]人物技能基础!$O$3:$Q$553,$C1556+1,0)</f>
        <v>2.0186428571428574</v>
      </c>
      <c r="Y1556" s="3">
        <f>HLOOKUP(Y$5,[2]人物技能基础!$O$3:$Q$553,$C1556+1,0)</f>
        <v>99.964285714285708</v>
      </c>
      <c r="Z1556" s="3">
        <f t="shared" si="145"/>
        <v>1695496</v>
      </c>
      <c r="AA1556" s="3">
        <f t="shared" si="146"/>
        <v>32176</v>
      </c>
      <c r="AB1556" s="3">
        <f t="shared" si="147"/>
        <v>0</v>
      </c>
      <c r="AC1556" s="3">
        <f t="shared" si="148"/>
        <v>65377</v>
      </c>
      <c r="AD1556" s="3">
        <f t="shared" si="149"/>
        <v>49952</v>
      </c>
    </row>
    <row r="1557" spans="1:30" x14ac:dyDescent="0.15">
      <c r="A1557" s="3">
        <v>1552</v>
      </c>
      <c r="B1557" s="3" t="str">
        <f t="shared" si="144"/>
        <v>关卡1552小怪</v>
      </c>
      <c r="C1557" s="3">
        <f>INDEX([3]关卡!$J$19:$J$2018,A1557)</f>
        <v>511</v>
      </c>
      <c r="D1557" s="3">
        <f>INDEX([3]关卡!$N$19:$N$2018,A1557)</f>
        <v>511</v>
      </c>
      <c r="E1557" s="3" t="s">
        <v>24</v>
      </c>
      <c r="F1557" s="3" t="s">
        <v>26</v>
      </c>
      <c r="G1557" s="3">
        <v>3</v>
      </c>
      <c r="H1557" s="3">
        <v>0</v>
      </c>
      <c r="I1557" s="3">
        <v>0</v>
      </c>
      <c r="J1557" s="4">
        <v>1</v>
      </c>
      <c r="K1557" s="4">
        <v>1</v>
      </c>
      <c r="L1557" s="4">
        <v>2</v>
      </c>
      <c r="M1557" s="3">
        <v>15</v>
      </c>
      <c r="N1557" s="3">
        <v>2</v>
      </c>
      <c r="O1557" s="3">
        <f>HLOOKUP(O$5,[1]非R能力!$B$8:$F$558,$C1557+1,0)</f>
        <v>2272558.9187028054</v>
      </c>
      <c r="P1557" s="3">
        <f>HLOOKUP(P$5,[1]非R能力!$B$8:$F$558,$C1557+1,0)</f>
        <v>319676.01230178989</v>
      </c>
      <c r="Q1557" s="3">
        <f>HLOOKUP(Q$5,[1]非R能力!$B$8:$F$558,$C1557+1,0)</f>
        <v>160880.03432807917</v>
      </c>
      <c r="R1557" s="3">
        <f>HLOOKUP(R$5,[1]非R能力!$B$8:$F$558,$C1557+1,0)</f>
        <v>49952.863924142534</v>
      </c>
      <c r="S1557" s="3">
        <f>HLOOKUP(S$5,[1]非R能力!$B$8:$F$558,$C1557+1,0)</f>
        <v>65377.566355842071</v>
      </c>
      <c r="T1557" s="3">
        <f>INDEX([1]非R能力!$H$9:$H$558,D1557)</f>
        <v>61045.358407160566</v>
      </c>
      <c r="U1557" s="3">
        <f>IF(E1557="小怪",0,IF(INDEX([1]非R能力!$FK$9:$FK$558,C1557)=0,0,10))</f>
        <v>0</v>
      </c>
      <c r="V1557" s="3">
        <f>IF(E1557="小怪",0,IF(INDEX([1]非R能力!$FH$9:$FH$558,C1557)=0,0,5000))</f>
        <v>0</v>
      </c>
      <c r="W1557" s="3">
        <f>HLOOKUP(W$5,[2]人物技能基础!$O$3:$Q$553,$C1557+1,0)</f>
        <v>3.637142857142857</v>
      </c>
      <c r="X1557" s="3">
        <f>HLOOKUP(X$5,[2]人物技能基础!$O$3:$Q$553,$C1557+1,0)</f>
        <v>2.0186428571428574</v>
      </c>
      <c r="Y1557" s="3">
        <f>HLOOKUP(Y$5,[2]人物技能基础!$O$3:$Q$553,$C1557+1,0)</f>
        <v>99.964285714285708</v>
      </c>
      <c r="Z1557" s="3">
        <f t="shared" si="145"/>
        <v>1695496</v>
      </c>
      <c r="AA1557" s="3">
        <f t="shared" si="146"/>
        <v>32176</v>
      </c>
      <c r="AB1557" s="3">
        <f t="shared" si="147"/>
        <v>0</v>
      </c>
      <c r="AC1557" s="3">
        <f t="shared" si="148"/>
        <v>65377</v>
      </c>
      <c r="AD1557" s="3">
        <f t="shared" si="149"/>
        <v>49952</v>
      </c>
    </row>
    <row r="1558" spans="1:30" x14ac:dyDescent="0.15">
      <c r="A1558" s="3">
        <v>1553</v>
      </c>
      <c r="B1558" s="3" t="str">
        <f t="shared" si="144"/>
        <v>关卡1553小怪</v>
      </c>
      <c r="C1558" s="3">
        <f>INDEX([3]关卡!$J$19:$J$2018,A1558)</f>
        <v>511</v>
      </c>
      <c r="D1558" s="3">
        <f>INDEX([3]关卡!$N$19:$N$2018,A1558)</f>
        <v>511</v>
      </c>
      <c r="E1558" s="3" t="s">
        <v>24</v>
      </c>
      <c r="F1558" s="3" t="s">
        <v>26</v>
      </c>
      <c r="G1558" s="3">
        <v>3</v>
      </c>
      <c r="H1558" s="3">
        <v>0</v>
      </c>
      <c r="I1558" s="3">
        <v>0</v>
      </c>
      <c r="J1558" s="4">
        <v>1</v>
      </c>
      <c r="K1558" s="4">
        <v>1</v>
      </c>
      <c r="L1558" s="4">
        <v>2</v>
      </c>
      <c r="M1558" s="3">
        <v>15</v>
      </c>
      <c r="N1558" s="3">
        <v>2</v>
      </c>
      <c r="O1558" s="3">
        <f>HLOOKUP(O$5,[1]非R能力!$B$8:$F$558,$C1558+1,0)</f>
        <v>2272558.9187028054</v>
      </c>
      <c r="P1558" s="3">
        <f>HLOOKUP(P$5,[1]非R能力!$B$8:$F$558,$C1558+1,0)</f>
        <v>319676.01230178989</v>
      </c>
      <c r="Q1558" s="3">
        <f>HLOOKUP(Q$5,[1]非R能力!$B$8:$F$558,$C1558+1,0)</f>
        <v>160880.03432807917</v>
      </c>
      <c r="R1558" s="3">
        <f>HLOOKUP(R$5,[1]非R能力!$B$8:$F$558,$C1558+1,0)</f>
        <v>49952.863924142534</v>
      </c>
      <c r="S1558" s="3">
        <f>HLOOKUP(S$5,[1]非R能力!$B$8:$F$558,$C1558+1,0)</f>
        <v>65377.566355842071</v>
      </c>
      <c r="T1558" s="3">
        <f>INDEX([1]非R能力!$H$9:$H$558,D1558)</f>
        <v>61045.358407160566</v>
      </c>
      <c r="U1558" s="3">
        <f>IF(E1558="小怪",0,IF(INDEX([1]非R能力!$FK$9:$FK$558,C1558)=0,0,10))</f>
        <v>0</v>
      </c>
      <c r="V1558" s="3">
        <f>IF(E1558="小怪",0,IF(INDEX([1]非R能力!$FH$9:$FH$558,C1558)=0,0,5000))</f>
        <v>0</v>
      </c>
      <c r="W1558" s="3">
        <f>HLOOKUP(W$5,[2]人物技能基础!$O$3:$Q$553,$C1558+1,0)</f>
        <v>3.637142857142857</v>
      </c>
      <c r="X1558" s="3">
        <f>HLOOKUP(X$5,[2]人物技能基础!$O$3:$Q$553,$C1558+1,0)</f>
        <v>2.0186428571428574</v>
      </c>
      <c r="Y1558" s="3">
        <f>HLOOKUP(Y$5,[2]人物技能基础!$O$3:$Q$553,$C1558+1,0)</f>
        <v>99.964285714285708</v>
      </c>
      <c r="Z1558" s="3">
        <f t="shared" si="145"/>
        <v>1695496</v>
      </c>
      <c r="AA1558" s="3">
        <f t="shared" si="146"/>
        <v>32176</v>
      </c>
      <c r="AB1558" s="3">
        <f t="shared" si="147"/>
        <v>0</v>
      </c>
      <c r="AC1558" s="3">
        <f t="shared" si="148"/>
        <v>65377</v>
      </c>
      <c r="AD1558" s="3">
        <f t="shared" si="149"/>
        <v>49952</v>
      </c>
    </row>
    <row r="1559" spans="1:30" x14ac:dyDescent="0.15">
      <c r="A1559" s="3">
        <v>1554</v>
      </c>
      <c r="B1559" s="3" t="str">
        <f t="shared" si="144"/>
        <v>关卡1554小怪</v>
      </c>
      <c r="C1559" s="3">
        <f>INDEX([3]关卡!$J$19:$J$2018,A1559)</f>
        <v>512</v>
      </c>
      <c r="D1559" s="3">
        <f>INDEX([3]关卡!$N$19:$N$2018,A1559)</f>
        <v>512</v>
      </c>
      <c r="E1559" s="3" t="s">
        <v>24</v>
      </c>
      <c r="F1559" s="3" t="s">
        <v>26</v>
      </c>
      <c r="G1559" s="3">
        <v>3</v>
      </c>
      <c r="H1559" s="3">
        <v>0</v>
      </c>
      <c r="I1559" s="3">
        <v>0</v>
      </c>
      <c r="J1559" s="4">
        <v>1</v>
      </c>
      <c r="K1559" s="4">
        <v>1</v>
      </c>
      <c r="L1559" s="4">
        <v>2</v>
      </c>
      <c r="M1559" s="3">
        <v>15</v>
      </c>
      <c r="N1559" s="3">
        <v>2</v>
      </c>
      <c r="O1559" s="3">
        <f>HLOOKUP(O$5,[1]非R能力!$B$8:$F$558,$C1559+1,0)</f>
        <v>2286866.5105127268</v>
      </c>
      <c r="P1559" s="3">
        <f>HLOOKUP(P$5,[1]非R能力!$B$8:$F$558,$C1559+1,0)</f>
        <v>321738.28013368353</v>
      </c>
      <c r="Q1559" s="3">
        <f>HLOOKUP(Q$5,[1]非R能力!$B$8:$F$558,$C1559+1,0)</f>
        <v>161796.51695819589</v>
      </c>
      <c r="R1559" s="3">
        <f>HLOOKUP(R$5,[1]非R能力!$B$8:$F$558,$C1559+1,0)</f>
        <v>50254.691662323603</v>
      </c>
      <c r="S1559" s="3">
        <f>HLOOKUP(S$5,[1]非R能力!$B$8:$F$558,$C1559+1,0)</f>
        <v>65775.454224691071</v>
      </c>
      <c r="T1559" s="3">
        <f>INDEX([1]非R能力!$H$9:$H$558,D1559)</f>
        <v>61361.064892391252</v>
      </c>
      <c r="U1559" s="3">
        <f>IF(E1559="小怪",0,IF(INDEX([1]非R能力!$FK$9:$FK$558,C1559)=0,0,10))</f>
        <v>0</v>
      </c>
      <c r="V1559" s="3">
        <f>IF(E1559="小怪",0,IF(INDEX([1]非R能力!$FH$9:$FH$558,C1559)=0,0,5000))</f>
        <v>0</v>
      </c>
      <c r="W1559" s="3">
        <f>HLOOKUP(W$5,[2]人物技能基础!$O$3:$Q$553,$C1559+1,0)</f>
        <v>3.637142857142857</v>
      </c>
      <c r="X1559" s="3">
        <f>HLOOKUP(X$5,[2]人物技能基础!$O$3:$Q$553,$C1559+1,0)</f>
        <v>2.0186428571428574</v>
      </c>
      <c r="Y1559" s="3">
        <f>HLOOKUP(Y$5,[2]人物技能基础!$O$3:$Q$553,$C1559+1,0)</f>
        <v>99.964285714285708</v>
      </c>
      <c r="Z1559" s="3">
        <f t="shared" si="145"/>
        <v>1706245</v>
      </c>
      <c r="AA1559" s="3">
        <f t="shared" si="146"/>
        <v>32359</v>
      </c>
      <c r="AB1559" s="3">
        <f t="shared" si="147"/>
        <v>0</v>
      </c>
      <c r="AC1559" s="3">
        <f t="shared" si="148"/>
        <v>65775</v>
      </c>
      <c r="AD1559" s="3">
        <f t="shared" si="149"/>
        <v>50254</v>
      </c>
    </row>
    <row r="1560" spans="1:30" x14ac:dyDescent="0.15">
      <c r="A1560" s="3">
        <v>1555</v>
      </c>
      <c r="B1560" s="3" t="str">
        <f t="shared" si="144"/>
        <v>关卡1555小怪</v>
      </c>
      <c r="C1560" s="3">
        <f>INDEX([3]关卡!$J$19:$J$2018,A1560)</f>
        <v>512</v>
      </c>
      <c r="D1560" s="3">
        <f>INDEX([3]关卡!$N$19:$N$2018,A1560)</f>
        <v>512</v>
      </c>
      <c r="E1560" s="3" t="s">
        <v>24</v>
      </c>
      <c r="F1560" s="3" t="s">
        <v>26</v>
      </c>
      <c r="G1560" s="3">
        <v>3</v>
      </c>
      <c r="H1560" s="3">
        <v>0</v>
      </c>
      <c r="I1560" s="3">
        <v>0</v>
      </c>
      <c r="J1560" s="4">
        <v>1</v>
      </c>
      <c r="K1560" s="4">
        <v>1</v>
      </c>
      <c r="L1560" s="4">
        <v>2</v>
      </c>
      <c r="M1560" s="3">
        <v>15</v>
      </c>
      <c r="N1560" s="3">
        <v>2</v>
      </c>
      <c r="O1560" s="3">
        <f>HLOOKUP(O$5,[1]非R能力!$B$8:$F$558,$C1560+1,0)</f>
        <v>2286866.5105127268</v>
      </c>
      <c r="P1560" s="3">
        <f>HLOOKUP(P$5,[1]非R能力!$B$8:$F$558,$C1560+1,0)</f>
        <v>321738.28013368353</v>
      </c>
      <c r="Q1560" s="3">
        <f>HLOOKUP(Q$5,[1]非R能力!$B$8:$F$558,$C1560+1,0)</f>
        <v>161796.51695819589</v>
      </c>
      <c r="R1560" s="3">
        <f>HLOOKUP(R$5,[1]非R能力!$B$8:$F$558,$C1560+1,0)</f>
        <v>50254.691662323603</v>
      </c>
      <c r="S1560" s="3">
        <f>HLOOKUP(S$5,[1]非R能力!$B$8:$F$558,$C1560+1,0)</f>
        <v>65775.454224691071</v>
      </c>
      <c r="T1560" s="3">
        <f>INDEX([1]非R能力!$H$9:$H$558,D1560)</f>
        <v>61361.064892391252</v>
      </c>
      <c r="U1560" s="3">
        <f>IF(E1560="小怪",0,IF(INDEX([1]非R能力!$FK$9:$FK$558,C1560)=0,0,10))</f>
        <v>0</v>
      </c>
      <c r="V1560" s="3">
        <f>IF(E1560="小怪",0,IF(INDEX([1]非R能力!$FH$9:$FH$558,C1560)=0,0,5000))</f>
        <v>0</v>
      </c>
      <c r="W1560" s="3">
        <f>HLOOKUP(W$5,[2]人物技能基础!$O$3:$Q$553,$C1560+1,0)</f>
        <v>3.637142857142857</v>
      </c>
      <c r="X1560" s="3">
        <f>HLOOKUP(X$5,[2]人物技能基础!$O$3:$Q$553,$C1560+1,0)</f>
        <v>2.0186428571428574</v>
      </c>
      <c r="Y1560" s="3">
        <f>HLOOKUP(Y$5,[2]人物技能基础!$O$3:$Q$553,$C1560+1,0)</f>
        <v>99.964285714285708</v>
      </c>
      <c r="Z1560" s="3">
        <f t="shared" si="145"/>
        <v>1706245</v>
      </c>
      <c r="AA1560" s="3">
        <f t="shared" si="146"/>
        <v>32359</v>
      </c>
      <c r="AB1560" s="3">
        <f t="shared" si="147"/>
        <v>0</v>
      </c>
      <c r="AC1560" s="3">
        <f t="shared" si="148"/>
        <v>65775</v>
      </c>
      <c r="AD1560" s="3">
        <f t="shared" si="149"/>
        <v>50254</v>
      </c>
    </row>
    <row r="1561" spans="1:30" x14ac:dyDescent="0.15">
      <c r="A1561" s="3">
        <v>1556</v>
      </c>
      <c r="B1561" s="3" t="str">
        <f t="shared" si="144"/>
        <v>关卡1556小怪</v>
      </c>
      <c r="C1561" s="3">
        <f>INDEX([3]关卡!$J$19:$J$2018,A1561)</f>
        <v>512</v>
      </c>
      <c r="D1561" s="3">
        <f>INDEX([3]关卡!$N$19:$N$2018,A1561)</f>
        <v>512</v>
      </c>
      <c r="E1561" s="3" t="s">
        <v>24</v>
      </c>
      <c r="F1561" s="3" t="s">
        <v>26</v>
      </c>
      <c r="G1561" s="3">
        <v>3</v>
      </c>
      <c r="H1561" s="3">
        <v>0</v>
      </c>
      <c r="I1561" s="3">
        <v>0</v>
      </c>
      <c r="J1561" s="4">
        <v>1</v>
      </c>
      <c r="K1561" s="4">
        <v>1</v>
      </c>
      <c r="L1561" s="4">
        <v>2</v>
      </c>
      <c r="M1561" s="3">
        <v>15</v>
      </c>
      <c r="N1561" s="3">
        <v>2</v>
      </c>
      <c r="O1561" s="3">
        <f>HLOOKUP(O$5,[1]非R能力!$B$8:$F$558,$C1561+1,0)</f>
        <v>2286866.5105127268</v>
      </c>
      <c r="P1561" s="3">
        <f>HLOOKUP(P$5,[1]非R能力!$B$8:$F$558,$C1561+1,0)</f>
        <v>321738.28013368353</v>
      </c>
      <c r="Q1561" s="3">
        <f>HLOOKUP(Q$5,[1]非R能力!$B$8:$F$558,$C1561+1,0)</f>
        <v>161796.51695819589</v>
      </c>
      <c r="R1561" s="3">
        <f>HLOOKUP(R$5,[1]非R能力!$B$8:$F$558,$C1561+1,0)</f>
        <v>50254.691662323603</v>
      </c>
      <c r="S1561" s="3">
        <f>HLOOKUP(S$5,[1]非R能力!$B$8:$F$558,$C1561+1,0)</f>
        <v>65775.454224691071</v>
      </c>
      <c r="T1561" s="3">
        <f>INDEX([1]非R能力!$H$9:$H$558,D1561)</f>
        <v>61361.064892391252</v>
      </c>
      <c r="U1561" s="3">
        <f>IF(E1561="小怪",0,IF(INDEX([1]非R能力!$FK$9:$FK$558,C1561)=0,0,10))</f>
        <v>0</v>
      </c>
      <c r="V1561" s="3">
        <f>IF(E1561="小怪",0,IF(INDEX([1]非R能力!$FH$9:$FH$558,C1561)=0,0,5000))</f>
        <v>0</v>
      </c>
      <c r="W1561" s="3">
        <f>HLOOKUP(W$5,[2]人物技能基础!$O$3:$Q$553,$C1561+1,0)</f>
        <v>3.637142857142857</v>
      </c>
      <c r="X1561" s="3">
        <f>HLOOKUP(X$5,[2]人物技能基础!$O$3:$Q$553,$C1561+1,0)</f>
        <v>2.0186428571428574</v>
      </c>
      <c r="Y1561" s="3">
        <f>HLOOKUP(Y$5,[2]人物技能基础!$O$3:$Q$553,$C1561+1,0)</f>
        <v>99.964285714285708</v>
      </c>
      <c r="Z1561" s="3">
        <f t="shared" si="145"/>
        <v>1706245</v>
      </c>
      <c r="AA1561" s="3">
        <f t="shared" si="146"/>
        <v>32359</v>
      </c>
      <c r="AB1561" s="3">
        <f t="shared" si="147"/>
        <v>0</v>
      </c>
      <c r="AC1561" s="3">
        <f t="shared" si="148"/>
        <v>65775</v>
      </c>
      <c r="AD1561" s="3">
        <f t="shared" si="149"/>
        <v>50254</v>
      </c>
    </row>
    <row r="1562" spans="1:30" x14ac:dyDescent="0.15">
      <c r="A1562" s="3">
        <v>1557</v>
      </c>
      <c r="B1562" s="3" t="str">
        <f t="shared" si="144"/>
        <v>关卡1557小怪</v>
      </c>
      <c r="C1562" s="3">
        <f>INDEX([3]关卡!$J$19:$J$2018,A1562)</f>
        <v>512</v>
      </c>
      <c r="D1562" s="3">
        <f>INDEX([3]关卡!$N$19:$N$2018,A1562)</f>
        <v>512</v>
      </c>
      <c r="E1562" s="3" t="s">
        <v>24</v>
      </c>
      <c r="F1562" s="3" t="s">
        <v>26</v>
      </c>
      <c r="G1562" s="3">
        <v>3</v>
      </c>
      <c r="H1562" s="3">
        <v>0</v>
      </c>
      <c r="I1562" s="3">
        <v>0</v>
      </c>
      <c r="J1562" s="4">
        <v>1</v>
      </c>
      <c r="K1562" s="4">
        <v>1</v>
      </c>
      <c r="L1562" s="4">
        <v>2</v>
      </c>
      <c r="M1562" s="3">
        <v>15</v>
      </c>
      <c r="N1562" s="3">
        <v>2</v>
      </c>
      <c r="O1562" s="3">
        <f>HLOOKUP(O$5,[1]非R能力!$B$8:$F$558,$C1562+1,0)</f>
        <v>2286866.5105127268</v>
      </c>
      <c r="P1562" s="3">
        <f>HLOOKUP(P$5,[1]非R能力!$B$8:$F$558,$C1562+1,0)</f>
        <v>321738.28013368353</v>
      </c>
      <c r="Q1562" s="3">
        <f>HLOOKUP(Q$5,[1]非R能力!$B$8:$F$558,$C1562+1,0)</f>
        <v>161796.51695819589</v>
      </c>
      <c r="R1562" s="3">
        <f>HLOOKUP(R$5,[1]非R能力!$B$8:$F$558,$C1562+1,0)</f>
        <v>50254.691662323603</v>
      </c>
      <c r="S1562" s="3">
        <f>HLOOKUP(S$5,[1]非R能力!$B$8:$F$558,$C1562+1,0)</f>
        <v>65775.454224691071</v>
      </c>
      <c r="T1562" s="3">
        <f>INDEX([1]非R能力!$H$9:$H$558,D1562)</f>
        <v>61361.064892391252</v>
      </c>
      <c r="U1562" s="3">
        <f>IF(E1562="小怪",0,IF(INDEX([1]非R能力!$FK$9:$FK$558,C1562)=0,0,10))</f>
        <v>0</v>
      </c>
      <c r="V1562" s="3">
        <f>IF(E1562="小怪",0,IF(INDEX([1]非R能力!$FH$9:$FH$558,C1562)=0,0,5000))</f>
        <v>0</v>
      </c>
      <c r="W1562" s="3">
        <f>HLOOKUP(W$5,[2]人物技能基础!$O$3:$Q$553,$C1562+1,0)</f>
        <v>3.637142857142857</v>
      </c>
      <c r="X1562" s="3">
        <f>HLOOKUP(X$5,[2]人物技能基础!$O$3:$Q$553,$C1562+1,0)</f>
        <v>2.0186428571428574</v>
      </c>
      <c r="Y1562" s="3">
        <f>HLOOKUP(Y$5,[2]人物技能基础!$O$3:$Q$553,$C1562+1,0)</f>
        <v>99.964285714285708</v>
      </c>
      <c r="Z1562" s="3">
        <f t="shared" si="145"/>
        <v>1706245</v>
      </c>
      <c r="AA1562" s="3">
        <f t="shared" si="146"/>
        <v>32359</v>
      </c>
      <c r="AB1562" s="3">
        <f t="shared" si="147"/>
        <v>0</v>
      </c>
      <c r="AC1562" s="3">
        <f t="shared" si="148"/>
        <v>65775</v>
      </c>
      <c r="AD1562" s="3">
        <f t="shared" si="149"/>
        <v>50254</v>
      </c>
    </row>
    <row r="1563" spans="1:30" x14ac:dyDescent="0.15">
      <c r="A1563" s="3">
        <v>1558</v>
      </c>
      <c r="B1563" s="3" t="str">
        <f t="shared" si="144"/>
        <v>关卡1558小怪</v>
      </c>
      <c r="C1563" s="3">
        <f>INDEX([3]关卡!$J$19:$J$2018,A1563)</f>
        <v>513</v>
      </c>
      <c r="D1563" s="3">
        <f>INDEX([3]关卡!$N$19:$N$2018,A1563)</f>
        <v>513</v>
      </c>
      <c r="E1563" s="3" t="s">
        <v>24</v>
      </c>
      <c r="F1563" s="3" t="s">
        <v>26</v>
      </c>
      <c r="G1563" s="3">
        <v>3</v>
      </c>
      <c r="H1563" s="3">
        <v>0</v>
      </c>
      <c r="I1563" s="3">
        <v>0</v>
      </c>
      <c r="J1563" s="4">
        <v>1</v>
      </c>
      <c r="K1563" s="4">
        <v>1</v>
      </c>
      <c r="L1563" s="4">
        <v>2</v>
      </c>
      <c r="M1563" s="3">
        <v>15</v>
      </c>
      <c r="N1563" s="3">
        <v>2</v>
      </c>
      <c r="O1563" s="3">
        <f>HLOOKUP(O$5,[1]非R能力!$B$8:$F$558,$C1563+1,0)</f>
        <v>2299673.0975703546</v>
      </c>
      <c r="P1563" s="3">
        <f>HLOOKUP(P$5,[1]非R能力!$B$8:$F$558,$C1563+1,0)</f>
        <v>323561.07702304784</v>
      </c>
      <c r="Q1563" s="3">
        <f>HLOOKUP(Q$5,[1]非R能力!$B$8:$F$558,$C1563+1,0)</f>
        <v>162562.41474754355</v>
      </c>
      <c r="R1563" s="3">
        <f>HLOOKUP(R$5,[1]非R能力!$B$8:$F$558,$C1563+1,0)</f>
        <v>50512.280352398069</v>
      </c>
      <c r="S1563" s="3">
        <f>HLOOKUP(S$5,[1]非R能力!$B$8:$F$558,$C1563+1,0)</f>
        <v>66083.973177008098</v>
      </c>
      <c r="T1563" s="3">
        <f>INDEX([1]非R能力!$H$9:$H$558,D1563)</f>
        <v>61678.073455167447</v>
      </c>
      <c r="U1563" s="3">
        <f>IF(E1563="小怪",0,IF(INDEX([1]非R能力!$FK$9:$FK$558,C1563)=0,0,10))</f>
        <v>0</v>
      </c>
      <c r="V1563" s="3">
        <f>IF(E1563="小怪",0,IF(INDEX([1]非R能力!$FH$9:$FH$558,C1563)=0,0,5000))</f>
        <v>0</v>
      </c>
      <c r="W1563" s="3">
        <f>HLOOKUP(W$5,[2]人物技能基础!$O$3:$Q$553,$C1563+1,0)</f>
        <v>3.637142857142857</v>
      </c>
      <c r="X1563" s="3">
        <f>HLOOKUP(X$5,[2]人物技能基础!$O$3:$Q$553,$C1563+1,0)</f>
        <v>2.0186428571428574</v>
      </c>
      <c r="Y1563" s="3">
        <f>HLOOKUP(Y$5,[2]人物技能基础!$O$3:$Q$553,$C1563+1,0)</f>
        <v>99.964285714285708</v>
      </c>
      <c r="Z1563" s="3">
        <f t="shared" si="145"/>
        <v>1715837</v>
      </c>
      <c r="AA1563" s="3">
        <f t="shared" si="146"/>
        <v>32512</v>
      </c>
      <c r="AB1563" s="3">
        <f t="shared" si="147"/>
        <v>0</v>
      </c>
      <c r="AC1563" s="3">
        <f t="shared" si="148"/>
        <v>66083</v>
      </c>
      <c r="AD1563" s="3">
        <f t="shared" si="149"/>
        <v>50512</v>
      </c>
    </row>
    <row r="1564" spans="1:30" x14ac:dyDescent="0.15">
      <c r="A1564" s="3">
        <v>1559</v>
      </c>
      <c r="B1564" s="3" t="str">
        <f t="shared" si="144"/>
        <v>关卡1559小怪</v>
      </c>
      <c r="C1564" s="3">
        <f>INDEX([3]关卡!$J$19:$J$2018,A1564)</f>
        <v>513</v>
      </c>
      <c r="D1564" s="3">
        <f>INDEX([3]关卡!$N$19:$N$2018,A1564)</f>
        <v>513</v>
      </c>
      <c r="E1564" s="3" t="s">
        <v>24</v>
      </c>
      <c r="F1564" s="3" t="s">
        <v>26</v>
      </c>
      <c r="G1564" s="3">
        <v>3</v>
      </c>
      <c r="H1564" s="3">
        <v>0</v>
      </c>
      <c r="I1564" s="3">
        <v>0</v>
      </c>
      <c r="J1564" s="4">
        <v>1</v>
      </c>
      <c r="K1564" s="4">
        <v>1</v>
      </c>
      <c r="L1564" s="4">
        <v>2</v>
      </c>
      <c r="M1564" s="3">
        <v>15</v>
      </c>
      <c r="N1564" s="3">
        <v>2</v>
      </c>
      <c r="O1564" s="3">
        <f>HLOOKUP(O$5,[1]非R能力!$B$8:$F$558,$C1564+1,0)</f>
        <v>2299673.0975703546</v>
      </c>
      <c r="P1564" s="3">
        <f>HLOOKUP(P$5,[1]非R能力!$B$8:$F$558,$C1564+1,0)</f>
        <v>323561.07702304784</v>
      </c>
      <c r="Q1564" s="3">
        <f>HLOOKUP(Q$5,[1]非R能力!$B$8:$F$558,$C1564+1,0)</f>
        <v>162562.41474754355</v>
      </c>
      <c r="R1564" s="3">
        <f>HLOOKUP(R$5,[1]非R能力!$B$8:$F$558,$C1564+1,0)</f>
        <v>50512.280352398069</v>
      </c>
      <c r="S1564" s="3">
        <f>HLOOKUP(S$5,[1]非R能力!$B$8:$F$558,$C1564+1,0)</f>
        <v>66083.973177008098</v>
      </c>
      <c r="T1564" s="3">
        <f>INDEX([1]非R能力!$H$9:$H$558,D1564)</f>
        <v>61678.073455167447</v>
      </c>
      <c r="U1564" s="3">
        <f>IF(E1564="小怪",0,IF(INDEX([1]非R能力!$FK$9:$FK$558,C1564)=0,0,10))</f>
        <v>0</v>
      </c>
      <c r="V1564" s="3">
        <f>IF(E1564="小怪",0,IF(INDEX([1]非R能力!$FH$9:$FH$558,C1564)=0,0,5000))</f>
        <v>0</v>
      </c>
      <c r="W1564" s="3">
        <f>HLOOKUP(W$5,[2]人物技能基础!$O$3:$Q$553,$C1564+1,0)</f>
        <v>3.637142857142857</v>
      </c>
      <c r="X1564" s="3">
        <f>HLOOKUP(X$5,[2]人物技能基础!$O$3:$Q$553,$C1564+1,0)</f>
        <v>2.0186428571428574</v>
      </c>
      <c r="Y1564" s="3">
        <f>HLOOKUP(Y$5,[2]人物技能基础!$O$3:$Q$553,$C1564+1,0)</f>
        <v>99.964285714285708</v>
      </c>
      <c r="Z1564" s="3">
        <f t="shared" si="145"/>
        <v>1715837</v>
      </c>
      <c r="AA1564" s="3">
        <f t="shared" si="146"/>
        <v>32512</v>
      </c>
      <c r="AB1564" s="3">
        <f t="shared" si="147"/>
        <v>0</v>
      </c>
      <c r="AC1564" s="3">
        <f t="shared" si="148"/>
        <v>66083</v>
      </c>
      <c r="AD1564" s="3">
        <f t="shared" si="149"/>
        <v>50512</v>
      </c>
    </row>
    <row r="1565" spans="1:30" x14ac:dyDescent="0.15">
      <c r="A1565" s="3">
        <v>1560</v>
      </c>
      <c r="B1565" s="3" t="str">
        <f t="shared" si="144"/>
        <v>关卡1560小怪</v>
      </c>
      <c r="C1565" s="3">
        <f>INDEX([3]关卡!$J$19:$J$2018,A1565)</f>
        <v>513</v>
      </c>
      <c r="D1565" s="3">
        <f>INDEX([3]关卡!$N$19:$N$2018,A1565)</f>
        <v>513</v>
      </c>
      <c r="E1565" s="3" t="s">
        <v>24</v>
      </c>
      <c r="F1565" s="3" t="s">
        <v>26</v>
      </c>
      <c r="G1565" s="3">
        <v>3</v>
      </c>
      <c r="H1565" s="3">
        <v>0</v>
      </c>
      <c r="I1565" s="3">
        <v>0</v>
      </c>
      <c r="J1565" s="4">
        <v>1</v>
      </c>
      <c r="K1565" s="4">
        <v>1</v>
      </c>
      <c r="L1565" s="4">
        <v>2</v>
      </c>
      <c r="M1565" s="3">
        <v>15</v>
      </c>
      <c r="N1565" s="3">
        <v>2</v>
      </c>
      <c r="O1565" s="3">
        <f>HLOOKUP(O$5,[1]非R能力!$B$8:$F$558,$C1565+1,0)</f>
        <v>2299673.0975703546</v>
      </c>
      <c r="P1565" s="3">
        <f>HLOOKUP(P$5,[1]非R能力!$B$8:$F$558,$C1565+1,0)</f>
        <v>323561.07702304784</v>
      </c>
      <c r="Q1565" s="3">
        <f>HLOOKUP(Q$5,[1]非R能力!$B$8:$F$558,$C1565+1,0)</f>
        <v>162562.41474754355</v>
      </c>
      <c r="R1565" s="3">
        <f>HLOOKUP(R$5,[1]非R能力!$B$8:$F$558,$C1565+1,0)</f>
        <v>50512.280352398069</v>
      </c>
      <c r="S1565" s="3">
        <f>HLOOKUP(S$5,[1]非R能力!$B$8:$F$558,$C1565+1,0)</f>
        <v>66083.973177008098</v>
      </c>
      <c r="T1565" s="3">
        <f>INDEX([1]非R能力!$H$9:$H$558,D1565)</f>
        <v>61678.073455167447</v>
      </c>
      <c r="U1565" s="3">
        <f>IF(E1565="小怪",0,IF(INDEX([1]非R能力!$FK$9:$FK$558,C1565)=0,0,10))</f>
        <v>0</v>
      </c>
      <c r="V1565" s="3">
        <f>IF(E1565="小怪",0,IF(INDEX([1]非R能力!$FH$9:$FH$558,C1565)=0,0,5000))</f>
        <v>0</v>
      </c>
      <c r="W1565" s="3">
        <f>HLOOKUP(W$5,[2]人物技能基础!$O$3:$Q$553,$C1565+1,0)</f>
        <v>3.637142857142857</v>
      </c>
      <c r="X1565" s="3">
        <f>HLOOKUP(X$5,[2]人物技能基础!$O$3:$Q$553,$C1565+1,0)</f>
        <v>2.0186428571428574</v>
      </c>
      <c r="Y1565" s="3">
        <f>HLOOKUP(Y$5,[2]人物技能基础!$O$3:$Q$553,$C1565+1,0)</f>
        <v>99.964285714285708</v>
      </c>
      <c r="Z1565" s="3">
        <f t="shared" si="145"/>
        <v>1715837</v>
      </c>
      <c r="AA1565" s="3">
        <f t="shared" si="146"/>
        <v>32512</v>
      </c>
      <c r="AB1565" s="3">
        <f t="shared" si="147"/>
        <v>0</v>
      </c>
      <c r="AC1565" s="3">
        <f t="shared" si="148"/>
        <v>66083</v>
      </c>
      <c r="AD1565" s="3">
        <f t="shared" si="149"/>
        <v>50512</v>
      </c>
    </row>
    <row r="1566" spans="1:30" x14ac:dyDescent="0.15">
      <c r="A1566" s="3">
        <v>1561</v>
      </c>
      <c r="B1566" s="3" t="str">
        <f t="shared" si="144"/>
        <v>关卡1561小怪</v>
      </c>
      <c r="C1566" s="3">
        <f>INDEX([3]关卡!$J$19:$J$2018,A1566)</f>
        <v>513</v>
      </c>
      <c r="D1566" s="3">
        <f>INDEX([3]关卡!$N$19:$N$2018,A1566)</f>
        <v>513</v>
      </c>
      <c r="E1566" s="3" t="s">
        <v>24</v>
      </c>
      <c r="F1566" s="3" t="s">
        <v>26</v>
      </c>
      <c r="G1566" s="3">
        <v>3</v>
      </c>
      <c r="H1566" s="3">
        <v>0</v>
      </c>
      <c r="I1566" s="3">
        <v>0</v>
      </c>
      <c r="J1566" s="4">
        <v>1</v>
      </c>
      <c r="K1566" s="4">
        <v>1</v>
      </c>
      <c r="L1566" s="4">
        <v>2</v>
      </c>
      <c r="M1566" s="3">
        <v>15</v>
      </c>
      <c r="N1566" s="3">
        <v>2</v>
      </c>
      <c r="O1566" s="3">
        <f>HLOOKUP(O$5,[1]非R能力!$B$8:$F$558,$C1566+1,0)</f>
        <v>2299673.0975703546</v>
      </c>
      <c r="P1566" s="3">
        <f>HLOOKUP(P$5,[1]非R能力!$B$8:$F$558,$C1566+1,0)</f>
        <v>323561.07702304784</v>
      </c>
      <c r="Q1566" s="3">
        <f>HLOOKUP(Q$5,[1]非R能力!$B$8:$F$558,$C1566+1,0)</f>
        <v>162562.41474754355</v>
      </c>
      <c r="R1566" s="3">
        <f>HLOOKUP(R$5,[1]非R能力!$B$8:$F$558,$C1566+1,0)</f>
        <v>50512.280352398069</v>
      </c>
      <c r="S1566" s="3">
        <f>HLOOKUP(S$5,[1]非R能力!$B$8:$F$558,$C1566+1,0)</f>
        <v>66083.973177008098</v>
      </c>
      <c r="T1566" s="3">
        <f>INDEX([1]非R能力!$H$9:$H$558,D1566)</f>
        <v>61678.073455167447</v>
      </c>
      <c r="U1566" s="3">
        <f>IF(E1566="小怪",0,IF(INDEX([1]非R能力!$FK$9:$FK$558,C1566)=0,0,10))</f>
        <v>0</v>
      </c>
      <c r="V1566" s="3">
        <f>IF(E1566="小怪",0,IF(INDEX([1]非R能力!$FH$9:$FH$558,C1566)=0,0,5000))</f>
        <v>0</v>
      </c>
      <c r="W1566" s="3">
        <f>HLOOKUP(W$5,[2]人物技能基础!$O$3:$Q$553,$C1566+1,0)</f>
        <v>3.637142857142857</v>
      </c>
      <c r="X1566" s="3">
        <f>HLOOKUP(X$5,[2]人物技能基础!$O$3:$Q$553,$C1566+1,0)</f>
        <v>2.0186428571428574</v>
      </c>
      <c r="Y1566" s="3">
        <f>HLOOKUP(Y$5,[2]人物技能基础!$O$3:$Q$553,$C1566+1,0)</f>
        <v>99.964285714285708</v>
      </c>
      <c r="Z1566" s="3">
        <f t="shared" si="145"/>
        <v>1715837</v>
      </c>
      <c r="AA1566" s="3">
        <f t="shared" si="146"/>
        <v>32512</v>
      </c>
      <c r="AB1566" s="3">
        <f t="shared" si="147"/>
        <v>0</v>
      </c>
      <c r="AC1566" s="3">
        <f t="shared" si="148"/>
        <v>66083</v>
      </c>
      <c r="AD1566" s="3">
        <f t="shared" si="149"/>
        <v>50512</v>
      </c>
    </row>
    <row r="1567" spans="1:30" x14ac:dyDescent="0.15">
      <c r="A1567" s="3">
        <v>1562</v>
      </c>
      <c r="B1567" s="3" t="str">
        <f t="shared" si="144"/>
        <v>关卡1562小怪</v>
      </c>
      <c r="C1567" s="3">
        <f>INDEX([3]关卡!$J$19:$J$2018,A1567)</f>
        <v>514</v>
      </c>
      <c r="D1567" s="3">
        <f>INDEX([3]关卡!$N$19:$N$2018,A1567)</f>
        <v>514</v>
      </c>
      <c r="E1567" s="3" t="s">
        <v>24</v>
      </c>
      <c r="F1567" s="3" t="s">
        <v>26</v>
      </c>
      <c r="G1567" s="3">
        <v>3</v>
      </c>
      <c r="H1567" s="3">
        <v>0</v>
      </c>
      <c r="I1567" s="3">
        <v>0</v>
      </c>
      <c r="J1567" s="4">
        <v>1</v>
      </c>
      <c r="K1567" s="4">
        <v>1</v>
      </c>
      <c r="L1567" s="4">
        <v>2</v>
      </c>
      <c r="M1567" s="3">
        <v>15</v>
      </c>
      <c r="N1567" s="3">
        <v>2</v>
      </c>
      <c r="O1567" s="3">
        <f>HLOOKUP(O$5,[1]非R能力!$B$8:$F$558,$C1567+1,0)</f>
        <v>2312366.907852035</v>
      </c>
      <c r="P1567" s="3">
        <f>HLOOKUP(P$5,[1]非R能力!$B$8:$F$558,$C1567+1,0)</f>
        <v>325201.20927073818</v>
      </c>
      <c r="Q1567" s="3">
        <f>HLOOKUP(Q$5,[1]非R能力!$B$8:$F$558,$C1567+1,0)</f>
        <v>163291.58535288949</v>
      </c>
      <c r="R1567" s="3">
        <f>HLOOKUP(R$5,[1]非R能力!$B$8:$F$558,$C1567+1,0)</f>
        <v>50739.478825265738</v>
      </c>
      <c r="S1567" s="3">
        <f>HLOOKUP(S$5,[1]非R能力!$B$8:$F$558,$C1567+1,0)</f>
        <v>66395.50511999341</v>
      </c>
      <c r="T1567" s="3">
        <f>INDEX([1]非R能力!$H$9:$H$558,D1567)</f>
        <v>61996.38802939489</v>
      </c>
      <c r="U1567" s="3">
        <f>IF(E1567="小怪",0,IF(INDEX([1]非R能力!$FK$9:$FK$558,C1567)=0,0,10))</f>
        <v>0</v>
      </c>
      <c r="V1567" s="3">
        <f>IF(E1567="小怪",0,IF(INDEX([1]非R能力!$FH$9:$FH$558,C1567)=0,0,5000))</f>
        <v>0</v>
      </c>
      <c r="W1567" s="3">
        <f>HLOOKUP(W$5,[2]人物技能基础!$O$3:$Q$553,$C1567+1,0)</f>
        <v>3.637142857142857</v>
      </c>
      <c r="X1567" s="3">
        <f>HLOOKUP(X$5,[2]人物技能基础!$O$3:$Q$553,$C1567+1,0)</f>
        <v>2.0186428571428574</v>
      </c>
      <c r="Y1567" s="3">
        <f>HLOOKUP(Y$5,[2]人物技能基础!$O$3:$Q$553,$C1567+1,0)</f>
        <v>99.964285714285708</v>
      </c>
      <c r="Z1567" s="3">
        <f t="shared" si="145"/>
        <v>1724547</v>
      </c>
      <c r="AA1567" s="3">
        <f t="shared" si="146"/>
        <v>32658</v>
      </c>
      <c r="AB1567" s="3">
        <f t="shared" si="147"/>
        <v>0</v>
      </c>
      <c r="AC1567" s="3">
        <f t="shared" si="148"/>
        <v>66395</v>
      </c>
      <c r="AD1567" s="3">
        <f t="shared" si="149"/>
        <v>50739</v>
      </c>
    </row>
    <row r="1568" spans="1:30" x14ac:dyDescent="0.15">
      <c r="A1568" s="3">
        <v>1563</v>
      </c>
      <c r="B1568" s="3" t="str">
        <f t="shared" si="144"/>
        <v>关卡1563小怪</v>
      </c>
      <c r="C1568" s="3">
        <f>INDEX([3]关卡!$J$19:$J$2018,A1568)</f>
        <v>514</v>
      </c>
      <c r="D1568" s="3">
        <f>INDEX([3]关卡!$N$19:$N$2018,A1568)</f>
        <v>514</v>
      </c>
      <c r="E1568" s="3" t="s">
        <v>24</v>
      </c>
      <c r="F1568" s="3" t="s">
        <v>26</v>
      </c>
      <c r="G1568" s="3">
        <v>3</v>
      </c>
      <c r="H1568" s="3">
        <v>0</v>
      </c>
      <c r="I1568" s="3">
        <v>0</v>
      </c>
      <c r="J1568" s="4">
        <v>1</v>
      </c>
      <c r="K1568" s="4">
        <v>1</v>
      </c>
      <c r="L1568" s="4">
        <v>2</v>
      </c>
      <c r="M1568" s="3">
        <v>15</v>
      </c>
      <c r="N1568" s="3">
        <v>2</v>
      </c>
      <c r="O1568" s="3">
        <f>HLOOKUP(O$5,[1]非R能力!$B$8:$F$558,$C1568+1,0)</f>
        <v>2312366.907852035</v>
      </c>
      <c r="P1568" s="3">
        <f>HLOOKUP(P$5,[1]非R能力!$B$8:$F$558,$C1568+1,0)</f>
        <v>325201.20927073818</v>
      </c>
      <c r="Q1568" s="3">
        <f>HLOOKUP(Q$5,[1]非R能力!$B$8:$F$558,$C1568+1,0)</f>
        <v>163291.58535288949</v>
      </c>
      <c r="R1568" s="3">
        <f>HLOOKUP(R$5,[1]非R能力!$B$8:$F$558,$C1568+1,0)</f>
        <v>50739.478825265738</v>
      </c>
      <c r="S1568" s="3">
        <f>HLOOKUP(S$5,[1]非R能力!$B$8:$F$558,$C1568+1,0)</f>
        <v>66395.50511999341</v>
      </c>
      <c r="T1568" s="3">
        <f>INDEX([1]非R能力!$H$9:$H$558,D1568)</f>
        <v>61996.38802939489</v>
      </c>
      <c r="U1568" s="3">
        <f>IF(E1568="小怪",0,IF(INDEX([1]非R能力!$FK$9:$FK$558,C1568)=0,0,10))</f>
        <v>0</v>
      </c>
      <c r="V1568" s="3">
        <f>IF(E1568="小怪",0,IF(INDEX([1]非R能力!$FH$9:$FH$558,C1568)=0,0,5000))</f>
        <v>0</v>
      </c>
      <c r="W1568" s="3">
        <f>HLOOKUP(W$5,[2]人物技能基础!$O$3:$Q$553,$C1568+1,0)</f>
        <v>3.637142857142857</v>
      </c>
      <c r="X1568" s="3">
        <f>HLOOKUP(X$5,[2]人物技能基础!$O$3:$Q$553,$C1568+1,0)</f>
        <v>2.0186428571428574</v>
      </c>
      <c r="Y1568" s="3">
        <f>HLOOKUP(Y$5,[2]人物技能基础!$O$3:$Q$553,$C1568+1,0)</f>
        <v>99.964285714285708</v>
      </c>
      <c r="Z1568" s="3">
        <f t="shared" si="145"/>
        <v>1724547</v>
      </c>
      <c r="AA1568" s="3">
        <f t="shared" si="146"/>
        <v>32658</v>
      </c>
      <c r="AB1568" s="3">
        <f t="shared" si="147"/>
        <v>0</v>
      </c>
      <c r="AC1568" s="3">
        <f t="shared" si="148"/>
        <v>66395</v>
      </c>
      <c r="AD1568" s="3">
        <f t="shared" si="149"/>
        <v>50739</v>
      </c>
    </row>
    <row r="1569" spans="1:30" x14ac:dyDescent="0.15">
      <c r="A1569" s="3">
        <v>1564</v>
      </c>
      <c r="B1569" s="3" t="str">
        <f t="shared" si="144"/>
        <v>关卡1564小怪</v>
      </c>
      <c r="C1569" s="3">
        <f>INDEX([3]关卡!$J$19:$J$2018,A1569)</f>
        <v>514</v>
      </c>
      <c r="D1569" s="3">
        <f>INDEX([3]关卡!$N$19:$N$2018,A1569)</f>
        <v>514</v>
      </c>
      <c r="E1569" s="3" t="s">
        <v>24</v>
      </c>
      <c r="F1569" s="3" t="s">
        <v>26</v>
      </c>
      <c r="G1569" s="3">
        <v>3</v>
      </c>
      <c r="H1569" s="3">
        <v>0</v>
      </c>
      <c r="I1569" s="3">
        <v>0</v>
      </c>
      <c r="J1569" s="4">
        <v>1</v>
      </c>
      <c r="K1569" s="4">
        <v>1</v>
      </c>
      <c r="L1569" s="4">
        <v>2</v>
      </c>
      <c r="M1569" s="3">
        <v>15</v>
      </c>
      <c r="N1569" s="3">
        <v>2</v>
      </c>
      <c r="O1569" s="3">
        <f>HLOOKUP(O$5,[1]非R能力!$B$8:$F$558,$C1569+1,0)</f>
        <v>2312366.907852035</v>
      </c>
      <c r="P1569" s="3">
        <f>HLOOKUP(P$5,[1]非R能力!$B$8:$F$558,$C1569+1,0)</f>
        <v>325201.20927073818</v>
      </c>
      <c r="Q1569" s="3">
        <f>HLOOKUP(Q$5,[1]非R能力!$B$8:$F$558,$C1569+1,0)</f>
        <v>163291.58535288949</v>
      </c>
      <c r="R1569" s="3">
        <f>HLOOKUP(R$5,[1]非R能力!$B$8:$F$558,$C1569+1,0)</f>
        <v>50739.478825265738</v>
      </c>
      <c r="S1569" s="3">
        <f>HLOOKUP(S$5,[1]非R能力!$B$8:$F$558,$C1569+1,0)</f>
        <v>66395.50511999341</v>
      </c>
      <c r="T1569" s="3">
        <f>INDEX([1]非R能力!$H$9:$H$558,D1569)</f>
        <v>61996.38802939489</v>
      </c>
      <c r="U1569" s="3">
        <f>IF(E1569="小怪",0,IF(INDEX([1]非R能力!$FK$9:$FK$558,C1569)=0,0,10))</f>
        <v>0</v>
      </c>
      <c r="V1569" s="3">
        <f>IF(E1569="小怪",0,IF(INDEX([1]非R能力!$FH$9:$FH$558,C1569)=0,0,5000))</f>
        <v>0</v>
      </c>
      <c r="W1569" s="3">
        <f>HLOOKUP(W$5,[2]人物技能基础!$O$3:$Q$553,$C1569+1,0)</f>
        <v>3.637142857142857</v>
      </c>
      <c r="X1569" s="3">
        <f>HLOOKUP(X$5,[2]人物技能基础!$O$3:$Q$553,$C1569+1,0)</f>
        <v>2.0186428571428574</v>
      </c>
      <c r="Y1569" s="3">
        <f>HLOOKUP(Y$5,[2]人物技能基础!$O$3:$Q$553,$C1569+1,0)</f>
        <v>99.964285714285708</v>
      </c>
      <c r="Z1569" s="3">
        <f t="shared" si="145"/>
        <v>1724547</v>
      </c>
      <c r="AA1569" s="3">
        <f t="shared" si="146"/>
        <v>32658</v>
      </c>
      <c r="AB1569" s="3">
        <f t="shared" si="147"/>
        <v>0</v>
      </c>
      <c r="AC1569" s="3">
        <f t="shared" si="148"/>
        <v>66395</v>
      </c>
      <c r="AD1569" s="3">
        <f t="shared" si="149"/>
        <v>50739</v>
      </c>
    </row>
    <row r="1570" spans="1:30" x14ac:dyDescent="0.15">
      <c r="A1570" s="3">
        <v>1565</v>
      </c>
      <c r="B1570" s="3" t="str">
        <f t="shared" si="144"/>
        <v>关卡1565小怪</v>
      </c>
      <c r="C1570" s="3">
        <f>INDEX([3]关卡!$J$19:$J$2018,A1570)</f>
        <v>514</v>
      </c>
      <c r="D1570" s="3">
        <f>INDEX([3]关卡!$N$19:$N$2018,A1570)</f>
        <v>514</v>
      </c>
      <c r="E1570" s="3" t="s">
        <v>24</v>
      </c>
      <c r="F1570" s="3" t="s">
        <v>26</v>
      </c>
      <c r="G1570" s="3">
        <v>3</v>
      </c>
      <c r="H1570" s="3">
        <v>0</v>
      </c>
      <c r="I1570" s="3">
        <v>0</v>
      </c>
      <c r="J1570" s="4">
        <v>1</v>
      </c>
      <c r="K1570" s="4">
        <v>1</v>
      </c>
      <c r="L1570" s="4">
        <v>2</v>
      </c>
      <c r="M1570" s="3">
        <v>15</v>
      </c>
      <c r="N1570" s="3">
        <v>2</v>
      </c>
      <c r="O1570" s="3">
        <f>HLOOKUP(O$5,[1]非R能力!$B$8:$F$558,$C1570+1,0)</f>
        <v>2312366.907852035</v>
      </c>
      <c r="P1570" s="3">
        <f>HLOOKUP(P$5,[1]非R能力!$B$8:$F$558,$C1570+1,0)</f>
        <v>325201.20927073818</v>
      </c>
      <c r="Q1570" s="3">
        <f>HLOOKUP(Q$5,[1]非R能力!$B$8:$F$558,$C1570+1,0)</f>
        <v>163291.58535288949</v>
      </c>
      <c r="R1570" s="3">
        <f>HLOOKUP(R$5,[1]非R能力!$B$8:$F$558,$C1570+1,0)</f>
        <v>50739.478825265738</v>
      </c>
      <c r="S1570" s="3">
        <f>HLOOKUP(S$5,[1]非R能力!$B$8:$F$558,$C1570+1,0)</f>
        <v>66395.50511999341</v>
      </c>
      <c r="T1570" s="3">
        <f>INDEX([1]非R能力!$H$9:$H$558,D1570)</f>
        <v>61996.38802939489</v>
      </c>
      <c r="U1570" s="3">
        <f>IF(E1570="小怪",0,IF(INDEX([1]非R能力!$FK$9:$FK$558,C1570)=0,0,10))</f>
        <v>0</v>
      </c>
      <c r="V1570" s="3">
        <f>IF(E1570="小怪",0,IF(INDEX([1]非R能力!$FH$9:$FH$558,C1570)=0,0,5000))</f>
        <v>0</v>
      </c>
      <c r="W1570" s="3">
        <f>HLOOKUP(W$5,[2]人物技能基础!$O$3:$Q$553,$C1570+1,0)</f>
        <v>3.637142857142857</v>
      </c>
      <c r="X1570" s="3">
        <f>HLOOKUP(X$5,[2]人物技能基础!$O$3:$Q$553,$C1570+1,0)</f>
        <v>2.0186428571428574</v>
      </c>
      <c r="Y1570" s="3">
        <f>HLOOKUP(Y$5,[2]人物技能基础!$O$3:$Q$553,$C1570+1,0)</f>
        <v>99.964285714285708</v>
      </c>
      <c r="Z1570" s="3">
        <f t="shared" si="145"/>
        <v>1724547</v>
      </c>
      <c r="AA1570" s="3">
        <f t="shared" si="146"/>
        <v>32658</v>
      </c>
      <c r="AB1570" s="3">
        <f t="shared" si="147"/>
        <v>0</v>
      </c>
      <c r="AC1570" s="3">
        <f t="shared" si="148"/>
        <v>66395</v>
      </c>
      <c r="AD1570" s="3">
        <f t="shared" si="149"/>
        <v>50739</v>
      </c>
    </row>
    <row r="1571" spans="1:30" x14ac:dyDescent="0.15">
      <c r="A1571" s="3">
        <v>1566</v>
      </c>
      <c r="B1571" s="3" t="str">
        <f t="shared" si="144"/>
        <v>关卡1566小怪</v>
      </c>
      <c r="C1571" s="3">
        <f>INDEX([3]关卡!$J$19:$J$2018,A1571)</f>
        <v>515</v>
      </c>
      <c r="D1571" s="3">
        <f>INDEX([3]关卡!$N$19:$N$2018,A1571)</f>
        <v>515</v>
      </c>
      <c r="E1571" s="3" t="s">
        <v>24</v>
      </c>
      <c r="F1571" s="3" t="s">
        <v>26</v>
      </c>
      <c r="G1571" s="3">
        <v>3</v>
      </c>
      <c r="H1571" s="3">
        <v>0</v>
      </c>
      <c r="I1571" s="3">
        <v>0</v>
      </c>
      <c r="J1571" s="4">
        <v>1</v>
      </c>
      <c r="K1571" s="4">
        <v>1</v>
      </c>
      <c r="L1571" s="4">
        <v>2</v>
      </c>
      <c r="M1571" s="3">
        <v>15</v>
      </c>
      <c r="N1571" s="3">
        <v>2</v>
      </c>
      <c r="O1571" s="3">
        <f>HLOOKUP(O$5,[1]非R能力!$B$8:$F$558,$C1571+1,0)</f>
        <v>2324429.6172376499</v>
      </c>
      <c r="P1571" s="3">
        <f>HLOOKUP(P$5,[1]非R能力!$B$8:$F$558,$C1571+1,0)</f>
        <v>326845.87098272983</v>
      </c>
      <c r="Q1571" s="3">
        <f>HLOOKUP(Q$5,[1]非R能力!$B$8:$F$558,$C1571+1,0)</f>
        <v>163976.35999831613</v>
      </c>
      <c r="R1571" s="3">
        <f>HLOOKUP(R$5,[1]非R能力!$B$8:$F$558,$C1571+1,0)</f>
        <v>50971.801754872693</v>
      </c>
      <c r="S1571" s="3">
        <f>HLOOKUP(S$5,[1]非R能力!$B$8:$F$558,$C1571+1,0)</f>
        <v>66649.097133304327</v>
      </c>
      <c r="T1571" s="3">
        <f>INDEX([1]非R能力!$H$9:$H$558,D1571)</f>
        <v>62316.012555126021</v>
      </c>
      <c r="U1571" s="3">
        <f>IF(E1571="小怪",0,IF(INDEX([1]非R能力!$FK$9:$FK$558,C1571)=0,0,10))</f>
        <v>0</v>
      </c>
      <c r="V1571" s="3">
        <f>IF(E1571="小怪",0,IF(INDEX([1]非R能力!$FH$9:$FH$558,C1571)=0,0,5000))</f>
        <v>0</v>
      </c>
      <c r="W1571" s="3">
        <f>HLOOKUP(W$5,[2]人物技能基础!$O$3:$Q$553,$C1571+1,0)</f>
        <v>3.637142857142857</v>
      </c>
      <c r="X1571" s="3">
        <f>HLOOKUP(X$5,[2]人物技能基础!$O$3:$Q$553,$C1571+1,0)</f>
        <v>2.0186428571428574</v>
      </c>
      <c r="Y1571" s="3">
        <f>HLOOKUP(Y$5,[2]人物技能基础!$O$3:$Q$553,$C1571+1,0)</f>
        <v>99.964285714285708</v>
      </c>
      <c r="Z1571" s="3">
        <f t="shared" si="145"/>
        <v>1733282</v>
      </c>
      <c r="AA1571" s="3">
        <f t="shared" si="146"/>
        <v>32795</v>
      </c>
      <c r="AB1571" s="3">
        <f t="shared" si="147"/>
        <v>0</v>
      </c>
      <c r="AC1571" s="3">
        <f t="shared" si="148"/>
        <v>66649</v>
      </c>
      <c r="AD1571" s="3">
        <f t="shared" si="149"/>
        <v>50971</v>
      </c>
    </row>
    <row r="1572" spans="1:30" x14ac:dyDescent="0.15">
      <c r="A1572" s="3">
        <v>1567</v>
      </c>
      <c r="B1572" s="3" t="str">
        <f t="shared" si="144"/>
        <v>关卡1567小怪</v>
      </c>
      <c r="C1572" s="3">
        <f>INDEX([3]关卡!$J$19:$J$2018,A1572)</f>
        <v>515</v>
      </c>
      <c r="D1572" s="3">
        <f>INDEX([3]关卡!$N$19:$N$2018,A1572)</f>
        <v>515</v>
      </c>
      <c r="E1572" s="3" t="s">
        <v>24</v>
      </c>
      <c r="F1572" s="3" t="s">
        <v>26</v>
      </c>
      <c r="G1572" s="3">
        <v>3</v>
      </c>
      <c r="H1572" s="3">
        <v>0</v>
      </c>
      <c r="I1572" s="3">
        <v>0</v>
      </c>
      <c r="J1572" s="4">
        <v>1</v>
      </c>
      <c r="K1572" s="4">
        <v>1</v>
      </c>
      <c r="L1572" s="4">
        <v>2</v>
      </c>
      <c r="M1572" s="3">
        <v>15</v>
      </c>
      <c r="N1572" s="3">
        <v>2</v>
      </c>
      <c r="O1572" s="3">
        <f>HLOOKUP(O$5,[1]非R能力!$B$8:$F$558,$C1572+1,0)</f>
        <v>2324429.6172376499</v>
      </c>
      <c r="P1572" s="3">
        <f>HLOOKUP(P$5,[1]非R能力!$B$8:$F$558,$C1572+1,0)</f>
        <v>326845.87098272983</v>
      </c>
      <c r="Q1572" s="3">
        <f>HLOOKUP(Q$5,[1]非R能力!$B$8:$F$558,$C1572+1,0)</f>
        <v>163976.35999831613</v>
      </c>
      <c r="R1572" s="3">
        <f>HLOOKUP(R$5,[1]非R能力!$B$8:$F$558,$C1572+1,0)</f>
        <v>50971.801754872693</v>
      </c>
      <c r="S1572" s="3">
        <f>HLOOKUP(S$5,[1]非R能力!$B$8:$F$558,$C1572+1,0)</f>
        <v>66649.097133304327</v>
      </c>
      <c r="T1572" s="3">
        <f>INDEX([1]非R能力!$H$9:$H$558,D1572)</f>
        <v>62316.012555126021</v>
      </c>
      <c r="U1572" s="3">
        <f>IF(E1572="小怪",0,IF(INDEX([1]非R能力!$FK$9:$FK$558,C1572)=0,0,10))</f>
        <v>0</v>
      </c>
      <c r="V1572" s="3">
        <f>IF(E1572="小怪",0,IF(INDEX([1]非R能力!$FH$9:$FH$558,C1572)=0,0,5000))</f>
        <v>0</v>
      </c>
      <c r="W1572" s="3">
        <f>HLOOKUP(W$5,[2]人物技能基础!$O$3:$Q$553,$C1572+1,0)</f>
        <v>3.637142857142857</v>
      </c>
      <c r="X1572" s="3">
        <f>HLOOKUP(X$5,[2]人物技能基础!$O$3:$Q$553,$C1572+1,0)</f>
        <v>2.0186428571428574</v>
      </c>
      <c r="Y1572" s="3">
        <f>HLOOKUP(Y$5,[2]人物技能基础!$O$3:$Q$553,$C1572+1,0)</f>
        <v>99.964285714285708</v>
      </c>
      <c r="Z1572" s="3">
        <f t="shared" si="145"/>
        <v>1733282</v>
      </c>
      <c r="AA1572" s="3">
        <f t="shared" si="146"/>
        <v>32795</v>
      </c>
      <c r="AB1572" s="3">
        <f t="shared" si="147"/>
        <v>0</v>
      </c>
      <c r="AC1572" s="3">
        <f t="shared" si="148"/>
        <v>66649</v>
      </c>
      <c r="AD1572" s="3">
        <f t="shared" si="149"/>
        <v>50971</v>
      </c>
    </row>
    <row r="1573" spans="1:30" x14ac:dyDescent="0.15">
      <c r="A1573" s="3">
        <v>1568</v>
      </c>
      <c r="B1573" s="3" t="str">
        <f t="shared" si="144"/>
        <v>关卡1568小怪</v>
      </c>
      <c r="C1573" s="3">
        <f>INDEX([3]关卡!$J$19:$J$2018,A1573)</f>
        <v>515</v>
      </c>
      <c r="D1573" s="3">
        <f>INDEX([3]关卡!$N$19:$N$2018,A1573)</f>
        <v>515</v>
      </c>
      <c r="E1573" s="3" t="s">
        <v>24</v>
      </c>
      <c r="F1573" s="3" t="s">
        <v>26</v>
      </c>
      <c r="G1573" s="3">
        <v>3</v>
      </c>
      <c r="H1573" s="3">
        <v>0</v>
      </c>
      <c r="I1573" s="3">
        <v>0</v>
      </c>
      <c r="J1573" s="4">
        <v>1</v>
      </c>
      <c r="K1573" s="4">
        <v>1</v>
      </c>
      <c r="L1573" s="4">
        <v>2</v>
      </c>
      <c r="M1573" s="3">
        <v>15</v>
      </c>
      <c r="N1573" s="3">
        <v>2</v>
      </c>
      <c r="O1573" s="3">
        <f>HLOOKUP(O$5,[1]非R能力!$B$8:$F$558,$C1573+1,0)</f>
        <v>2324429.6172376499</v>
      </c>
      <c r="P1573" s="3">
        <f>HLOOKUP(P$5,[1]非R能力!$B$8:$F$558,$C1573+1,0)</f>
        <v>326845.87098272983</v>
      </c>
      <c r="Q1573" s="3">
        <f>HLOOKUP(Q$5,[1]非R能力!$B$8:$F$558,$C1573+1,0)</f>
        <v>163976.35999831613</v>
      </c>
      <c r="R1573" s="3">
        <f>HLOOKUP(R$5,[1]非R能力!$B$8:$F$558,$C1573+1,0)</f>
        <v>50971.801754872693</v>
      </c>
      <c r="S1573" s="3">
        <f>HLOOKUP(S$5,[1]非R能力!$B$8:$F$558,$C1573+1,0)</f>
        <v>66649.097133304327</v>
      </c>
      <c r="T1573" s="3">
        <f>INDEX([1]非R能力!$H$9:$H$558,D1573)</f>
        <v>62316.012555126021</v>
      </c>
      <c r="U1573" s="3">
        <f>IF(E1573="小怪",0,IF(INDEX([1]非R能力!$FK$9:$FK$558,C1573)=0,0,10))</f>
        <v>0</v>
      </c>
      <c r="V1573" s="3">
        <f>IF(E1573="小怪",0,IF(INDEX([1]非R能力!$FH$9:$FH$558,C1573)=0,0,5000))</f>
        <v>0</v>
      </c>
      <c r="W1573" s="3">
        <f>HLOOKUP(W$5,[2]人物技能基础!$O$3:$Q$553,$C1573+1,0)</f>
        <v>3.637142857142857</v>
      </c>
      <c r="X1573" s="3">
        <f>HLOOKUP(X$5,[2]人物技能基础!$O$3:$Q$553,$C1573+1,0)</f>
        <v>2.0186428571428574</v>
      </c>
      <c r="Y1573" s="3">
        <f>HLOOKUP(Y$5,[2]人物技能基础!$O$3:$Q$553,$C1573+1,0)</f>
        <v>99.964285714285708</v>
      </c>
      <c r="Z1573" s="3">
        <f t="shared" si="145"/>
        <v>1733282</v>
      </c>
      <c r="AA1573" s="3">
        <f t="shared" si="146"/>
        <v>32795</v>
      </c>
      <c r="AB1573" s="3">
        <f t="shared" si="147"/>
        <v>0</v>
      </c>
      <c r="AC1573" s="3">
        <f t="shared" si="148"/>
        <v>66649</v>
      </c>
      <c r="AD1573" s="3">
        <f t="shared" si="149"/>
        <v>50971</v>
      </c>
    </row>
    <row r="1574" spans="1:30" x14ac:dyDescent="0.15">
      <c r="A1574" s="3">
        <v>1569</v>
      </c>
      <c r="B1574" s="3" t="str">
        <f t="shared" si="144"/>
        <v>关卡1569小怪</v>
      </c>
      <c r="C1574" s="3">
        <f>INDEX([3]关卡!$J$19:$J$2018,A1574)</f>
        <v>516</v>
      </c>
      <c r="D1574" s="3">
        <f>INDEX([3]关卡!$N$19:$N$2018,A1574)</f>
        <v>516</v>
      </c>
      <c r="E1574" s="3" t="s">
        <v>24</v>
      </c>
      <c r="F1574" s="3" t="s">
        <v>26</v>
      </c>
      <c r="G1574" s="3">
        <v>3</v>
      </c>
      <c r="H1574" s="3">
        <v>0</v>
      </c>
      <c r="I1574" s="3">
        <v>0</v>
      </c>
      <c r="J1574" s="4">
        <v>1</v>
      </c>
      <c r="K1574" s="4">
        <v>1</v>
      </c>
      <c r="L1574" s="4">
        <v>2</v>
      </c>
      <c r="M1574" s="3">
        <v>15</v>
      </c>
      <c r="N1574" s="3">
        <v>2</v>
      </c>
      <c r="O1574" s="3">
        <f>HLOOKUP(O$5,[1]非R能力!$B$8:$F$558,$C1574+1,0)</f>
        <v>2336424.9812345742</v>
      </c>
      <c r="P1574" s="3">
        <f>HLOOKUP(P$5,[1]非R能力!$B$8:$F$558,$C1574+1,0)</f>
        <v>328562.60233613371</v>
      </c>
      <c r="Q1574" s="3">
        <f>HLOOKUP(Q$5,[1]非R能力!$B$8:$F$558,$C1574+1,0)</f>
        <v>164678.48641622643</v>
      </c>
      <c r="R1574" s="3">
        <f>HLOOKUP(R$5,[1]非R能力!$B$8:$F$558,$C1574+1,0)</f>
        <v>51194.568540139975</v>
      </c>
      <c r="S1574" s="3">
        <f>HLOOKUP(S$5,[1]非R能力!$B$8:$F$558,$C1574+1,0)</f>
        <v>66935.483491400679</v>
      </c>
      <c r="T1574" s="3">
        <f>INDEX([1]非R能力!$H$9:$H$558,D1574)</f>
        <v>62636.950978560002</v>
      </c>
      <c r="U1574" s="3">
        <f>IF(E1574="小怪",0,IF(INDEX([1]非R能力!$FK$9:$FK$558,C1574)=0,0,10))</f>
        <v>0</v>
      </c>
      <c r="V1574" s="3">
        <f>IF(E1574="小怪",0,IF(INDEX([1]非R能力!$FH$9:$FH$558,C1574)=0,0,5000))</f>
        <v>0</v>
      </c>
      <c r="W1574" s="3">
        <f>HLOOKUP(W$5,[2]人物技能基础!$O$3:$Q$553,$C1574+1,0)</f>
        <v>3.637142857142857</v>
      </c>
      <c r="X1574" s="3">
        <f>HLOOKUP(X$5,[2]人物技能基础!$O$3:$Q$553,$C1574+1,0)</f>
        <v>2.0186428571428574</v>
      </c>
      <c r="Y1574" s="3">
        <f>HLOOKUP(Y$5,[2]人物技能基础!$O$3:$Q$553,$C1574+1,0)</f>
        <v>99.964285714285708</v>
      </c>
      <c r="Z1574" s="3">
        <f t="shared" si="145"/>
        <v>1742369</v>
      </c>
      <c r="AA1574" s="3">
        <f t="shared" si="146"/>
        <v>32935</v>
      </c>
      <c r="AB1574" s="3">
        <f t="shared" si="147"/>
        <v>0</v>
      </c>
      <c r="AC1574" s="3">
        <f t="shared" si="148"/>
        <v>66935</v>
      </c>
      <c r="AD1574" s="3">
        <f t="shared" si="149"/>
        <v>51194</v>
      </c>
    </row>
    <row r="1575" spans="1:30" x14ac:dyDescent="0.15">
      <c r="A1575" s="3">
        <v>1570</v>
      </c>
      <c r="B1575" s="3" t="str">
        <f t="shared" si="144"/>
        <v>关卡1570小怪</v>
      </c>
      <c r="C1575" s="3">
        <f>INDEX([3]关卡!$J$19:$J$2018,A1575)</f>
        <v>516</v>
      </c>
      <c r="D1575" s="3">
        <f>INDEX([3]关卡!$N$19:$N$2018,A1575)</f>
        <v>516</v>
      </c>
      <c r="E1575" s="3" t="s">
        <v>24</v>
      </c>
      <c r="F1575" s="3" t="s">
        <v>26</v>
      </c>
      <c r="G1575" s="3">
        <v>3</v>
      </c>
      <c r="H1575" s="3">
        <v>0</v>
      </c>
      <c r="I1575" s="3">
        <v>0</v>
      </c>
      <c r="J1575" s="4">
        <v>1</v>
      </c>
      <c r="K1575" s="4">
        <v>1</v>
      </c>
      <c r="L1575" s="4">
        <v>2</v>
      </c>
      <c r="M1575" s="3">
        <v>15</v>
      </c>
      <c r="N1575" s="3">
        <v>2</v>
      </c>
      <c r="O1575" s="3">
        <f>HLOOKUP(O$5,[1]非R能力!$B$8:$F$558,$C1575+1,0)</f>
        <v>2336424.9812345742</v>
      </c>
      <c r="P1575" s="3">
        <f>HLOOKUP(P$5,[1]非R能力!$B$8:$F$558,$C1575+1,0)</f>
        <v>328562.60233613371</v>
      </c>
      <c r="Q1575" s="3">
        <f>HLOOKUP(Q$5,[1]非R能力!$B$8:$F$558,$C1575+1,0)</f>
        <v>164678.48641622643</v>
      </c>
      <c r="R1575" s="3">
        <f>HLOOKUP(R$5,[1]非R能力!$B$8:$F$558,$C1575+1,0)</f>
        <v>51194.568540139975</v>
      </c>
      <c r="S1575" s="3">
        <f>HLOOKUP(S$5,[1]非R能力!$B$8:$F$558,$C1575+1,0)</f>
        <v>66935.483491400679</v>
      </c>
      <c r="T1575" s="3">
        <f>INDEX([1]非R能力!$H$9:$H$558,D1575)</f>
        <v>62636.950978560002</v>
      </c>
      <c r="U1575" s="3">
        <f>IF(E1575="小怪",0,IF(INDEX([1]非R能力!$FK$9:$FK$558,C1575)=0,0,10))</f>
        <v>0</v>
      </c>
      <c r="V1575" s="3">
        <f>IF(E1575="小怪",0,IF(INDEX([1]非R能力!$FH$9:$FH$558,C1575)=0,0,5000))</f>
        <v>0</v>
      </c>
      <c r="W1575" s="3">
        <f>HLOOKUP(W$5,[2]人物技能基础!$O$3:$Q$553,$C1575+1,0)</f>
        <v>3.637142857142857</v>
      </c>
      <c r="X1575" s="3">
        <f>HLOOKUP(X$5,[2]人物技能基础!$O$3:$Q$553,$C1575+1,0)</f>
        <v>2.0186428571428574</v>
      </c>
      <c r="Y1575" s="3">
        <f>HLOOKUP(Y$5,[2]人物技能基础!$O$3:$Q$553,$C1575+1,0)</f>
        <v>99.964285714285708</v>
      </c>
      <c r="Z1575" s="3">
        <f t="shared" si="145"/>
        <v>1742369</v>
      </c>
      <c r="AA1575" s="3">
        <f t="shared" si="146"/>
        <v>32935</v>
      </c>
      <c r="AB1575" s="3">
        <f t="shared" si="147"/>
        <v>0</v>
      </c>
      <c r="AC1575" s="3">
        <f t="shared" si="148"/>
        <v>66935</v>
      </c>
      <c r="AD1575" s="3">
        <f t="shared" si="149"/>
        <v>51194</v>
      </c>
    </row>
    <row r="1576" spans="1:30" x14ac:dyDescent="0.15">
      <c r="A1576" s="3">
        <v>1571</v>
      </c>
      <c r="B1576" s="3" t="str">
        <f t="shared" si="144"/>
        <v>关卡1571小怪</v>
      </c>
      <c r="C1576" s="3">
        <f>INDEX([3]关卡!$J$19:$J$2018,A1576)</f>
        <v>516</v>
      </c>
      <c r="D1576" s="3">
        <f>INDEX([3]关卡!$N$19:$N$2018,A1576)</f>
        <v>516</v>
      </c>
      <c r="E1576" s="3" t="s">
        <v>24</v>
      </c>
      <c r="F1576" s="3" t="s">
        <v>26</v>
      </c>
      <c r="G1576" s="3">
        <v>3</v>
      </c>
      <c r="H1576" s="3">
        <v>0</v>
      </c>
      <c r="I1576" s="3">
        <v>0</v>
      </c>
      <c r="J1576" s="4">
        <v>1</v>
      </c>
      <c r="K1576" s="4">
        <v>1</v>
      </c>
      <c r="L1576" s="4">
        <v>2</v>
      </c>
      <c r="M1576" s="3">
        <v>15</v>
      </c>
      <c r="N1576" s="3">
        <v>2</v>
      </c>
      <c r="O1576" s="3">
        <f>HLOOKUP(O$5,[1]非R能力!$B$8:$F$558,$C1576+1,0)</f>
        <v>2336424.9812345742</v>
      </c>
      <c r="P1576" s="3">
        <f>HLOOKUP(P$5,[1]非R能力!$B$8:$F$558,$C1576+1,0)</f>
        <v>328562.60233613371</v>
      </c>
      <c r="Q1576" s="3">
        <f>HLOOKUP(Q$5,[1]非R能力!$B$8:$F$558,$C1576+1,0)</f>
        <v>164678.48641622643</v>
      </c>
      <c r="R1576" s="3">
        <f>HLOOKUP(R$5,[1]非R能力!$B$8:$F$558,$C1576+1,0)</f>
        <v>51194.568540139975</v>
      </c>
      <c r="S1576" s="3">
        <f>HLOOKUP(S$5,[1]非R能力!$B$8:$F$558,$C1576+1,0)</f>
        <v>66935.483491400679</v>
      </c>
      <c r="T1576" s="3">
        <f>INDEX([1]非R能力!$H$9:$H$558,D1576)</f>
        <v>62636.950978560002</v>
      </c>
      <c r="U1576" s="3">
        <f>IF(E1576="小怪",0,IF(INDEX([1]非R能力!$FK$9:$FK$558,C1576)=0,0,10))</f>
        <v>0</v>
      </c>
      <c r="V1576" s="3">
        <f>IF(E1576="小怪",0,IF(INDEX([1]非R能力!$FH$9:$FH$558,C1576)=0,0,5000))</f>
        <v>0</v>
      </c>
      <c r="W1576" s="3">
        <f>HLOOKUP(W$5,[2]人物技能基础!$O$3:$Q$553,$C1576+1,0)</f>
        <v>3.637142857142857</v>
      </c>
      <c r="X1576" s="3">
        <f>HLOOKUP(X$5,[2]人物技能基础!$O$3:$Q$553,$C1576+1,0)</f>
        <v>2.0186428571428574</v>
      </c>
      <c r="Y1576" s="3">
        <f>HLOOKUP(Y$5,[2]人物技能基础!$O$3:$Q$553,$C1576+1,0)</f>
        <v>99.964285714285708</v>
      </c>
      <c r="Z1576" s="3">
        <f t="shared" si="145"/>
        <v>1742369</v>
      </c>
      <c r="AA1576" s="3">
        <f t="shared" si="146"/>
        <v>32935</v>
      </c>
      <c r="AB1576" s="3">
        <f t="shared" si="147"/>
        <v>0</v>
      </c>
      <c r="AC1576" s="3">
        <f t="shared" si="148"/>
        <v>66935</v>
      </c>
      <c r="AD1576" s="3">
        <f t="shared" si="149"/>
        <v>51194</v>
      </c>
    </row>
    <row r="1577" spans="1:30" x14ac:dyDescent="0.15">
      <c r="A1577" s="3">
        <v>1572</v>
      </c>
      <c r="B1577" s="3" t="str">
        <f t="shared" si="144"/>
        <v>关卡1572小怪</v>
      </c>
      <c r="C1577" s="3">
        <f>INDEX([3]关卡!$J$19:$J$2018,A1577)</f>
        <v>516</v>
      </c>
      <c r="D1577" s="3">
        <f>INDEX([3]关卡!$N$19:$N$2018,A1577)</f>
        <v>516</v>
      </c>
      <c r="E1577" s="3" t="s">
        <v>24</v>
      </c>
      <c r="F1577" s="3" t="s">
        <v>26</v>
      </c>
      <c r="G1577" s="3">
        <v>3</v>
      </c>
      <c r="H1577" s="3">
        <v>0</v>
      </c>
      <c r="I1577" s="3">
        <v>0</v>
      </c>
      <c r="J1577" s="4">
        <v>1</v>
      </c>
      <c r="K1577" s="4">
        <v>1</v>
      </c>
      <c r="L1577" s="4">
        <v>2</v>
      </c>
      <c r="M1577" s="3">
        <v>15</v>
      </c>
      <c r="N1577" s="3">
        <v>2</v>
      </c>
      <c r="O1577" s="3">
        <f>HLOOKUP(O$5,[1]非R能力!$B$8:$F$558,$C1577+1,0)</f>
        <v>2336424.9812345742</v>
      </c>
      <c r="P1577" s="3">
        <f>HLOOKUP(P$5,[1]非R能力!$B$8:$F$558,$C1577+1,0)</f>
        <v>328562.60233613371</v>
      </c>
      <c r="Q1577" s="3">
        <f>HLOOKUP(Q$5,[1]非R能力!$B$8:$F$558,$C1577+1,0)</f>
        <v>164678.48641622643</v>
      </c>
      <c r="R1577" s="3">
        <f>HLOOKUP(R$5,[1]非R能力!$B$8:$F$558,$C1577+1,0)</f>
        <v>51194.568540139975</v>
      </c>
      <c r="S1577" s="3">
        <f>HLOOKUP(S$5,[1]非R能力!$B$8:$F$558,$C1577+1,0)</f>
        <v>66935.483491400679</v>
      </c>
      <c r="T1577" s="3">
        <f>INDEX([1]非R能力!$H$9:$H$558,D1577)</f>
        <v>62636.950978560002</v>
      </c>
      <c r="U1577" s="3">
        <f>IF(E1577="小怪",0,IF(INDEX([1]非R能力!$FK$9:$FK$558,C1577)=0,0,10))</f>
        <v>0</v>
      </c>
      <c r="V1577" s="3">
        <f>IF(E1577="小怪",0,IF(INDEX([1]非R能力!$FH$9:$FH$558,C1577)=0,0,5000))</f>
        <v>0</v>
      </c>
      <c r="W1577" s="3">
        <f>HLOOKUP(W$5,[2]人物技能基础!$O$3:$Q$553,$C1577+1,0)</f>
        <v>3.637142857142857</v>
      </c>
      <c r="X1577" s="3">
        <f>HLOOKUP(X$5,[2]人物技能基础!$O$3:$Q$553,$C1577+1,0)</f>
        <v>2.0186428571428574</v>
      </c>
      <c r="Y1577" s="3">
        <f>HLOOKUP(Y$5,[2]人物技能基础!$O$3:$Q$553,$C1577+1,0)</f>
        <v>99.964285714285708</v>
      </c>
      <c r="Z1577" s="3">
        <f t="shared" si="145"/>
        <v>1742369</v>
      </c>
      <c r="AA1577" s="3">
        <f t="shared" si="146"/>
        <v>32935</v>
      </c>
      <c r="AB1577" s="3">
        <f t="shared" si="147"/>
        <v>0</v>
      </c>
      <c r="AC1577" s="3">
        <f t="shared" si="148"/>
        <v>66935</v>
      </c>
      <c r="AD1577" s="3">
        <f t="shared" si="149"/>
        <v>51194</v>
      </c>
    </row>
    <row r="1578" spans="1:30" x14ac:dyDescent="0.15">
      <c r="A1578" s="3">
        <v>1573</v>
      </c>
      <c r="B1578" s="3" t="str">
        <f t="shared" si="144"/>
        <v>关卡1573小怪</v>
      </c>
      <c r="C1578" s="3">
        <f>INDEX([3]关卡!$J$19:$J$2018,A1578)</f>
        <v>517</v>
      </c>
      <c r="D1578" s="3">
        <f>INDEX([3]关卡!$N$19:$N$2018,A1578)</f>
        <v>517</v>
      </c>
      <c r="E1578" s="3" t="s">
        <v>24</v>
      </c>
      <c r="F1578" s="3" t="s">
        <v>26</v>
      </c>
      <c r="G1578" s="3">
        <v>3</v>
      </c>
      <c r="H1578" s="3">
        <v>0</v>
      </c>
      <c r="I1578" s="3">
        <v>0</v>
      </c>
      <c r="J1578" s="4">
        <v>1</v>
      </c>
      <c r="K1578" s="4">
        <v>1</v>
      </c>
      <c r="L1578" s="4">
        <v>2</v>
      </c>
      <c r="M1578" s="3">
        <v>15</v>
      </c>
      <c r="N1578" s="3">
        <v>2</v>
      </c>
      <c r="O1578" s="3">
        <f>HLOOKUP(O$5,[1]非R能力!$B$8:$F$558,$C1578+1,0)</f>
        <v>2348392.9034761088</v>
      </c>
      <c r="P1578" s="3">
        <f>HLOOKUP(P$5,[1]非R能力!$B$8:$F$558,$C1578+1,0)</f>
        <v>330130.92757608701</v>
      </c>
      <c r="Q1578" s="3">
        <f>HLOOKUP(Q$5,[1]非R能力!$B$8:$F$558,$C1578+1,0)</f>
        <v>165332.51531540591</v>
      </c>
      <c r="R1578" s="3">
        <f>HLOOKUP(R$5,[1]非R能力!$B$8:$F$558,$C1578+1,0)</f>
        <v>51404.713830101311</v>
      </c>
      <c r="S1578" s="3">
        <f>HLOOKUP(S$5,[1]非R能力!$B$8:$F$558,$C1578+1,0)</f>
        <v>67193.854006066729</v>
      </c>
      <c r="T1578" s="3">
        <f>INDEX([1]非R能力!$H$9:$H$558,D1578)</f>
        <v>62959.207252042746</v>
      </c>
      <c r="U1578" s="3">
        <f>IF(E1578="小怪",0,IF(INDEX([1]非R能力!$FK$9:$FK$558,C1578)=0,0,10))</f>
        <v>0</v>
      </c>
      <c r="V1578" s="3">
        <f>IF(E1578="小怪",0,IF(INDEX([1]非R能力!$FH$9:$FH$558,C1578)=0,0,5000))</f>
        <v>0</v>
      </c>
      <c r="W1578" s="3">
        <f>HLOOKUP(W$5,[2]人物技能基础!$O$3:$Q$553,$C1578+1,0)</f>
        <v>3.637142857142857</v>
      </c>
      <c r="X1578" s="3">
        <f>HLOOKUP(X$5,[2]人物技能基础!$O$3:$Q$553,$C1578+1,0)</f>
        <v>2.0186428571428574</v>
      </c>
      <c r="Y1578" s="3">
        <f>HLOOKUP(Y$5,[2]人物技能基础!$O$3:$Q$553,$C1578+1,0)</f>
        <v>99.964285714285708</v>
      </c>
      <c r="Z1578" s="3">
        <f t="shared" si="145"/>
        <v>1750741</v>
      </c>
      <c r="AA1578" s="3">
        <f t="shared" si="146"/>
        <v>33066</v>
      </c>
      <c r="AB1578" s="3">
        <f t="shared" si="147"/>
        <v>0</v>
      </c>
      <c r="AC1578" s="3">
        <f t="shared" si="148"/>
        <v>67193</v>
      </c>
      <c r="AD1578" s="3">
        <f t="shared" si="149"/>
        <v>51404</v>
      </c>
    </row>
    <row r="1579" spans="1:30" x14ac:dyDescent="0.15">
      <c r="A1579" s="3">
        <v>1574</v>
      </c>
      <c r="B1579" s="3" t="str">
        <f t="shared" si="144"/>
        <v>关卡1574小怪</v>
      </c>
      <c r="C1579" s="3">
        <f>INDEX([3]关卡!$J$19:$J$2018,A1579)</f>
        <v>517</v>
      </c>
      <c r="D1579" s="3">
        <f>INDEX([3]关卡!$N$19:$N$2018,A1579)</f>
        <v>517</v>
      </c>
      <c r="E1579" s="3" t="s">
        <v>24</v>
      </c>
      <c r="F1579" s="3" t="s">
        <v>26</v>
      </c>
      <c r="G1579" s="3">
        <v>3</v>
      </c>
      <c r="H1579" s="3">
        <v>0</v>
      </c>
      <c r="I1579" s="3">
        <v>0</v>
      </c>
      <c r="J1579" s="4">
        <v>1</v>
      </c>
      <c r="K1579" s="4">
        <v>1</v>
      </c>
      <c r="L1579" s="4">
        <v>2</v>
      </c>
      <c r="M1579" s="3">
        <v>15</v>
      </c>
      <c r="N1579" s="3">
        <v>2</v>
      </c>
      <c r="O1579" s="3">
        <f>HLOOKUP(O$5,[1]非R能力!$B$8:$F$558,$C1579+1,0)</f>
        <v>2348392.9034761088</v>
      </c>
      <c r="P1579" s="3">
        <f>HLOOKUP(P$5,[1]非R能力!$B$8:$F$558,$C1579+1,0)</f>
        <v>330130.92757608701</v>
      </c>
      <c r="Q1579" s="3">
        <f>HLOOKUP(Q$5,[1]非R能力!$B$8:$F$558,$C1579+1,0)</f>
        <v>165332.51531540591</v>
      </c>
      <c r="R1579" s="3">
        <f>HLOOKUP(R$5,[1]非R能力!$B$8:$F$558,$C1579+1,0)</f>
        <v>51404.713830101311</v>
      </c>
      <c r="S1579" s="3">
        <f>HLOOKUP(S$5,[1]非R能力!$B$8:$F$558,$C1579+1,0)</f>
        <v>67193.854006066729</v>
      </c>
      <c r="T1579" s="3">
        <f>INDEX([1]非R能力!$H$9:$H$558,D1579)</f>
        <v>62959.207252042746</v>
      </c>
      <c r="U1579" s="3">
        <f>IF(E1579="小怪",0,IF(INDEX([1]非R能力!$FK$9:$FK$558,C1579)=0,0,10))</f>
        <v>0</v>
      </c>
      <c r="V1579" s="3">
        <f>IF(E1579="小怪",0,IF(INDEX([1]非R能力!$FH$9:$FH$558,C1579)=0,0,5000))</f>
        <v>0</v>
      </c>
      <c r="W1579" s="3">
        <f>HLOOKUP(W$5,[2]人物技能基础!$O$3:$Q$553,$C1579+1,0)</f>
        <v>3.637142857142857</v>
      </c>
      <c r="X1579" s="3">
        <f>HLOOKUP(X$5,[2]人物技能基础!$O$3:$Q$553,$C1579+1,0)</f>
        <v>2.0186428571428574</v>
      </c>
      <c r="Y1579" s="3">
        <f>HLOOKUP(Y$5,[2]人物技能基础!$O$3:$Q$553,$C1579+1,0)</f>
        <v>99.964285714285708</v>
      </c>
      <c r="Z1579" s="3">
        <f t="shared" si="145"/>
        <v>1750741</v>
      </c>
      <c r="AA1579" s="3">
        <f t="shared" si="146"/>
        <v>33066</v>
      </c>
      <c r="AB1579" s="3">
        <f t="shared" si="147"/>
        <v>0</v>
      </c>
      <c r="AC1579" s="3">
        <f t="shared" si="148"/>
        <v>67193</v>
      </c>
      <c r="AD1579" s="3">
        <f t="shared" si="149"/>
        <v>51404</v>
      </c>
    </row>
    <row r="1580" spans="1:30" x14ac:dyDescent="0.15">
      <c r="A1580" s="3">
        <v>1575</v>
      </c>
      <c r="B1580" s="3" t="str">
        <f t="shared" si="144"/>
        <v>关卡1575小怪</v>
      </c>
      <c r="C1580" s="3">
        <f>INDEX([3]关卡!$J$19:$J$2018,A1580)</f>
        <v>517</v>
      </c>
      <c r="D1580" s="3">
        <f>INDEX([3]关卡!$N$19:$N$2018,A1580)</f>
        <v>517</v>
      </c>
      <c r="E1580" s="3" t="s">
        <v>24</v>
      </c>
      <c r="F1580" s="3" t="s">
        <v>26</v>
      </c>
      <c r="G1580" s="3">
        <v>3</v>
      </c>
      <c r="H1580" s="3">
        <v>0</v>
      </c>
      <c r="I1580" s="3">
        <v>0</v>
      </c>
      <c r="J1580" s="4">
        <v>1</v>
      </c>
      <c r="K1580" s="4">
        <v>1</v>
      </c>
      <c r="L1580" s="4">
        <v>2</v>
      </c>
      <c r="M1580" s="3">
        <v>15</v>
      </c>
      <c r="N1580" s="3">
        <v>2</v>
      </c>
      <c r="O1580" s="3">
        <f>HLOOKUP(O$5,[1]非R能力!$B$8:$F$558,$C1580+1,0)</f>
        <v>2348392.9034761088</v>
      </c>
      <c r="P1580" s="3">
        <f>HLOOKUP(P$5,[1]非R能力!$B$8:$F$558,$C1580+1,0)</f>
        <v>330130.92757608701</v>
      </c>
      <c r="Q1580" s="3">
        <f>HLOOKUP(Q$5,[1]非R能力!$B$8:$F$558,$C1580+1,0)</f>
        <v>165332.51531540591</v>
      </c>
      <c r="R1580" s="3">
        <f>HLOOKUP(R$5,[1]非R能力!$B$8:$F$558,$C1580+1,0)</f>
        <v>51404.713830101311</v>
      </c>
      <c r="S1580" s="3">
        <f>HLOOKUP(S$5,[1]非R能力!$B$8:$F$558,$C1580+1,0)</f>
        <v>67193.854006066729</v>
      </c>
      <c r="T1580" s="3">
        <f>INDEX([1]非R能力!$H$9:$H$558,D1580)</f>
        <v>62959.207252042746</v>
      </c>
      <c r="U1580" s="3">
        <f>IF(E1580="小怪",0,IF(INDEX([1]非R能力!$FK$9:$FK$558,C1580)=0,0,10))</f>
        <v>0</v>
      </c>
      <c r="V1580" s="3">
        <f>IF(E1580="小怪",0,IF(INDEX([1]非R能力!$FH$9:$FH$558,C1580)=0,0,5000))</f>
        <v>0</v>
      </c>
      <c r="W1580" s="3">
        <f>HLOOKUP(W$5,[2]人物技能基础!$O$3:$Q$553,$C1580+1,0)</f>
        <v>3.637142857142857</v>
      </c>
      <c r="X1580" s="3">
        <f>HLOOKUP(X$5,[2]人物技能基础!$O$3:$Q$553,$C1580+1,0)</f>
        <v>2.0186428571428574</v>
      </c>
      <c r="Y1580" s="3">
        <f>HLOOKUP(Y$5,[2]人物技能基础!$O$3:$Q$553,$C1580+1,0)</f>
        <v>99.964285714285708</v>
      </c>
      <c r="Z1580" s="3">
        <f t="shared" si="145"/>
        <v>1750741</v>
      </c>
      <c r="AA1580" s="3">
        <f t="shared" si="146"/>
        <v>33066</v>
      </c>
      <c r="AB1580" s="3">
        <f t="shared" si="147"/>
        <v>0</v>
      </c>
      <c r="AC1580" s="3">
        <f t="shared" si="148"/>
        <v>67193</v>
      </c>
      <c r="AD1580" s="3">
        <f t="shared" si="149"/>
        <v>51404</v>
      </c>
    </row>
    <row r="1581" spans="1:30" x14ac:dyDescent="0.15">
      <c r="A1581" s="3">
        <v>1576</v>
      </c>
      <c r="B1581" s="3" t="str">
        <f t="shared" si="144"/>
        <v>关卡1576小怪</v>
      </c>
      <c r="C1581" s="3">
        <f>INDEX([3]关卡!$J$19:$J$2018,A1581)</f>
        <v>517</v>
      </c>
      <c r="D1581" s="3">
        <f>INDEX([3]关卡!$N$19:$N$2018,A1581)</f>
        <v>517</v>
      </c>
      <c r="E1581" s="3" t="s">
        <v>24</v>
      </c>
      <c r="F1581" s="3" t="s">
        <v>26</v>
      </c>
      <c r="G1581" s="3">
        <v>3</v>
      </c>
      <c r="H1581" s="3">
        <v>0</v>
      </c>
      <c r="I1581" s="3">
        <v>0</v>
      </c>
      <c r="J1581" s="4">
        <v>1</v>
      </c>
      <c r="K1581" s="4">
        <v>1</v>
      </c>
      <c r="L1581" s="4">
        <v>2</v>
      </c>
      <c r="M1581" s="3">
        <v>15</v>
      </c>
      <c r="N1581" s="3">
        <v>2</v>
      </c>
      <c r="O1581" s="3">
        <f>HLOOKUP(O$5,[1]非R能力!$B$8:$F$558,$C1581+1,0)</f>
        <v>2348392.9034761088</v>
      </c>
      <c r="P1581" s="3">
        <f>HLOOKUP(P$5,[1]非R能力!$B$8:$F$558,$C1581+1,0)</f>
        <v>330130.92757608701</v>
      </c>
      <c r="Q1581" s="3">
        <f>HLOOKUP(Q$5,[1]非R能力!$B$8:$F$558,$C1581+1,0)</f>
        <v>165332.51531540591</v>
      </c>
      <c r="R1581" s="3">
        <f>HLOOKUP(R$5,[1]非R能力!$B$8:$F$558,$C1581+1,0)</f>
        <v>51404.713830101311</v>
      </c>
      <c r="S1581" s="3">
        <f>HLOOKUP(S$5,[1]非R能力!$B$8:$F$558,$C1581+1,0)</f>
        <v>67193.854006066729</v>
      </c>
      <c r="T1581" s="3">
        <f>INDEX([1]非R能力!$H$9:$H$558,D1581)</f>
        <v>62959.207252042746</v>
      </c>
      <c r="U1581" s="3">
        <f>IF(E1581="小怪",0,IF(INDEX([1]非R能力!$FK$9:$FK$558,C1581)=0,0,10))</f>
        <v>0</v>
      </c>
      <c r="V1581" s="3">
        <f>IF(E1581="小怪",0,IF(INDEX([1]非R能力!$FH$9:$FH$558,C1581)=0,0,5000))</f>
        <v>0</v>
      </c>
      <c r="W1581" s="3">
        <f>HLOOKUP(W$5,[2]人物技能基础!$O$3:$Q$553,$C1581+1,0)</f>
        <v>3.637142857142857</v>
      </c>
      <c r="X1581" s="3">
        <f>HLOOKUP(X$5,[2]人物技能基础!$O$3:$Q$553,$C1581+1,0)</f>
        <v>2.0186428571428574</v>
      </c>
      <c r="Y1581" s="3">
        <f>HLOOKUP(Y$5,[2]人物技能基础!$O$3:$Q$553,$C1581+1,0)</f>
        <v>99.964285714285708</v>
      </c>
      <c r="Z1581" s="3">
        <f t="shared" si="145"/>
        <v>1750741</v>
      </c>
      <c r="AA1581" s="3">
        <f t="shared" si="146"/>
        <v>33066</v>
      </c>
      <c r="AB1581" s="3">
        <f t="shared" si="147"/>
        <v>0</v>
      </c>
      <c r="AC1581" s="3">
        <f t="shared" si="148"/>
        <v>67193</v>
      </c>
      <c r="AD1581" s="3">
        <f t="shared" si="149"/>
        <v>51404</v>
      </c>
    </row>
    <row r="1582" spans="1:30" x14ac:dyDescent="0.15">
      <c r="A1582" s="3">
        <v>1577</v>
      </c>
      <c r="B1582" s="3" t="str">
        <f t="shared" si="144"/>
        <v>关卡1577小怪</v>
      </c>
      <c r="C1582" s="3">
        <f>INDEX([3]关卡!$J$19:$J$2018,A1582)</f>
        <v>518</v>
      </c>
      <c r="D1582" s="3">
        <f>INDEX([3]关卡!$N$19:$N$2018,A1582)</f>
        <v>518</v>
      </c>
      <c r="E1582" s="3" t="s">
        <v>24</v>
      </c>
      <c r="F1582" s="3" t="s">
        <v>26</v>
      </c>
      <c r="G1582" s="3">
        <v>3</v>
      </c>
      <c r="H1582" s="3">
        <v>0</v>
      </c>
      <c r="I1582" s="3">
        <v>0</v>
      </c>
      <c r="J1582" s="4">
        <v>1</v>
      </c>
      <c r="K1582" s="4">
        <v>1</v>
      </c>
      <c r="L1582" s="4">
        <v>2</v>
      </c>
      <c r="M1582" s="3">
        <v>15</v>
      </c>
      <c r="N1582" s="3">
        <v>2</v>
      </c>
      <c r="O1582" s="3">
        <f>HLOOKUP(O$5,[1]非R能力!$B$8:$F$558,$C1582+1,0)</f>
        <v>2359802.7146196789</v>
      </c>
      <c r="P1582" s="3">
        <f>HLOOKUP(P$5,[1]非R能力!$B$8:$F$558,$C1582+1,0)</f>
        <v>331720.01498191338</v>
      </c>
      <c r="Q1582" s="3">
        <f>HLOOKUP(Q$5,[1]非R能力!$B$8:$F$558,$C1582+1,0)</f>
        <v>165984.32127875273</v>
      </c>
      <c r="R1582" s="3">
        <f>HLOOKUP(R$5,[1]非R能力!$B$8:$F$558,$C1582+1,0)</f>
        <v>51618.284133233072</v>
      </c>
      <c r="S1582" s="3">
        <f>HLOOKUP(S$5,[1]非R能力!$B$8:$F$558,$C1582+1,0)</f>
        <v>67440.369179518777</v>
      </c>
      <c r="T1582" s="3">
        <f>INDEX([1]非R能力!$H$9:$H$558,D1582)</f>
        <v>63282.785334066859</v>
      </c>
      <c r="U1582" s="3">
        <f>IF(E1582="小怪",0,IF(INDEX([1]非R能力!$FK$9:$FK$558,C1582)=0,0,10))</f>
        <v>0</v>
      </c>
      <c r="V1582" s="3">
        <f>IF(E1582="小怪",0,IF(INDEX([1]非R能力!$FH$9:$FH$558,C1582)=0,0,5000))</f>
        <v>0</v>
      </c>
      <c r="W1582" s="3">
        <f>HLOOKUP(W$5,[2]人物技能基础!$O$3:$Q$553,$C1582+1,0)</f>
        <v>3.637142857142857</v>
      </c>
      <c r="X1582" s="3">
        <f>HLOOKUP(X$5,[2]人物技能基础!$O$3:$Q$553,$C1582+1,0)</f>
        <v>2.0186428571428574</v>
      </c>
      <c r="Y1582" s="3">
        <f>HLOOKUP(Y$5,[2]人物技能基础!$O$3:$Q$553,$C1582+1,0)</f>
        <v>99.964285714285708</v>
      </c>
      <c r="Z1582" s="3">
        <f t="shared" si="145"/>
        <v>1759216</v>
      </c>
      <c r="AA1582" s="3">
        <f t="shared" si="146"/>
        <v>33196</v>
      </c>
      <c r="AB1582" s="3">
        <f t="shared" si="147"/>
        <v>0</v>
      </c>
      <c r="AC1582" s="3">
        <f t="shared" si="148"/>
        <v>67440</v>
      </c>
      <c r="AD1582" s="3">
        <f t="shared" si="149"/>
        <v>51618</v>
      </c>
    </row>
    <row r="1583" spans="1:30" x14ac:dyDescent="0.15">
      <c r="A1583" s="3">
        <v>1578</v>
      </c>
      <c r="B1583" s="3" t="str">
        <f t="shared" si="144"/>
        <v>关卡1578小怪</v>
      </c>
      <c r="C1583" s="3">
        <f>INDEX([3]关卡!$J$19:$J$2018,A1583)</f>
        <v>518</v>
      </c>
      <c r="D1583" s="3">
        <f>INDEX([3]关卡!$N$19:$N$2018,A1583)</f>
        <v>518</v>
      </c>
      <c r="E1583" s="3" t="s">
        <v>24</v>
      </c>
      <c r="F1583" s="3" t="s">
        <v>26</v>
      </c>
      <c r="G1583" s="3">
        <v>3</v>
      </c>
      <c r="H1583" s="3">
        <v>0</v>
      </c>
      <c r="I1583" s="3">
        <v>0</v>
      </c>
      <c r="J1583" s="4">
        <v>1</v>
      </c>
      <c r="K1583" s="4">
        <v>1</v>
      </c>
      <c r="L1583" s="4">
        <v>2</v>
      </c>
      <c r="M1583" s="3">
        <v>15</v>
      </c>
      <c r="N1583" s="3">
        <v>2</v>
      </c>
      <c r="O1583" s="3">
        <f>HLOOKUP(O$5,[1]非R能力!$B$8:$F$558,$C1583+1,0)</f>
        <v>2359802.7146196789</v>
      </c>
      <c r="P1583" s="3">
        <f>HLOOKUP(P$5,[1]非R能力!$B$8:$F$558,$C1583+1,0)</f>
        <v>331720.01498191338</v>
      </c>
      <c r="Q1583" s="3">
        <f>HLOOKUP(Q$5,[1]非R能力!$B$8:$F$558,$C1583+1,0)</f>
        <v>165984.32127875273</v>
      </c>
      <c r="R1583" s="3">
        <f>HLOOKUP(R$5,[1]非R能力!$B$8:$F$558,$C1583+1,0)</f>
        <v>51618.284133233072</v>
      </c>
      <c r="S1583" s="3">
        <f>HLOOKUP(S$5,[1]非R能力!$B$8:$F$558,$C1583+1,0)</f>
        <v>67440.369179518777</v>
      </c>
      <c r="T1583" s="3">
        <f>INDEX([1]非R能力!$H$9:$H$558,D1583)</f>
        <v>63282.785334066859</v>
      </c>
      <c r="U1583" s="3">
        <f>IF(E1583="小怪",0,IF(INDEX([1]非R能力!$FK$9:$FK$558,C1583)=0,0,10))</f>
        <v>0</v>
      </c>
      <c r="V1583" s="3">
        <f>IF(E1583="小怪",0,IF(INDEX([1]非R能力!$FH$9:$FH$558,C1583)=0,0,5000))</f>
        <v>0</v>
      </c>
      <c r="W1583" s="3">
        <f>HLOOKUP(W$5,[2]人物技能基础!$O$3:$Q$553,$C1583+1,0)</f>
        <v>3.637142857142857</v>
      </c>
      <c r="X1583" s="3">
        <f>HLOOKUP(X$5,[2]人物技能基础!$O$3:$Q$553,$C1583+1,0)</f>
        <v>2.0186428571428574</v>
      </c>
      <c r="Y1583" s="3">
        <f>HLOOKUP(Y$5,[2]人物技能基础!$O$3:$Q$553,$C1583+1,0)</f>
        <v>99.964285714285708</v>
      </c>
      <c r="Z1583" s="3">
        <f t="shared" si="145"/>
        <v>1759216</v>
      </c>
      <c r="AA1583" s="3">
        <f t="shared" si="146"/>
        <v>33196</v>
      </c>
      <c r="AB1583" s="3">
        <f t="shared" si="147"/>
        <v>0</v>
      </c>
      <c r="AC1583" s="3">
        <f t="shared" si="148"/>
        <v>67440</v>
      </c>
      <c r="AD1583" s="3">
        <f t="shared" si="149"/>
        <v>51618</v>
      </c>
    </row>
    <row r="1584" spans="1:30" x14ac:dyDescent="0.15">
      <c r="A1584" s="3">
        <v>1579</v>
      </c>
      <c r="B1584" s="3" t="str">
        <f t="shared" si="144"/>
        <v>关卡1579小怪</v>
      </c>
      <c r="C1584" s="3">
        <f>INDEX([3]关卡!$J$19:$J$2018,A1584)</f>
        <v>518</v>
      </c>
      <c r="D1584" s="3">
        <f>INDEX([3]关卡!$N$19:$N$2018,A1584)</f>
        <v>518</v>
      </c>
      <c r="E1584" s="3" t="s">
        <v>24</v>
      </c>
      <c r="F1584" s="3" t="s">
        <v>26</v>
      </c>
      <c r="G1584" s="3">
        <v>3</v>
      </c>
      <c r="H1584" s="3">
        <v>0</v>
      </c>
      <c r="I1584" s="3">
        <v>0</v>
      </c>
      <c r="J1584" s="4">
        <v>1</v>
      </c>
      <c r="K1584" s="4">
        <v>1</v>
      </c>
      <c r="L1584" s="4">
        <v>2</v>
      </c>
      <c r="M1584" s="3">
        <v>15</v>
      </c>
      <c r="N1584" s="3">
        <v>2</v>
      </c>
      <c r="O1584" s="3">
        <f>HLOOKUP(O$5,[1]非R能力!$B$8:$F$558,$C1584+1,0)</f>
        <v>2359802.7146196789</v>
      </c>
      <c r="P1584" s="3">
        <f>HLOOKUP(P$5,[1]非R能力!$B$8:$F$558,$C1584+1,0)</f>
        <v>331720.01498191338</v>
      </c>
      <c r="Q1584" s="3">
        <f>HLOOKUP(Q$5,[1]非R能力!$B$8:$F$558,$C1584+1,0)</f>
        <v>165984.32127875273</v>
      </c>
      <c r="R1584" s="3">
        <f>HLOOKUP(R$5,[1]非R能力!$B$8:$F$558,$C1584+1,0)</f>
        <v>51618.284133233072</v>
      </c>
      <c r="S1584" s="3">
        <f>HLOOKUP(S$5,[1]非R能力!$B$8:$F$558,$C1584+1,0)</f>
        <v>67440.369179518777</v>
      </c>
      <c r="T1584" s="3">
        <f>INDEX([1]非R能力!$H$9:$H$558,D1584)</f>
        <v>63282.785334066859</v>
      </c>
      <c r="U1584" s="3">
        <f>IF(E1584="小怪",0,IF(INDEX([1]非R能力!$FK$9:$FK$558,C1584)=0,0,10))</f>
        <v>0</v>
      </c>
      <c r="V1584" s="3">
        <f>IF(E1584="小怪",0,IF(INDEX([1]非R能力!$FH$9:$FH$558,C1584)=0,0,5000))</f>
        <v>0</v>
      </c>
      <c r="W1584" s="3">
        <f>HLOOKUP(W$5,[2]人物技能基础!$O$3:$Q$553,$C1584+1,0)</f>
        <v>3.637142857142857</v>
      </c>
      <c r="X1584" s="3">
        <f>HLOOKUP(X$5,[2]人物技能基础!$O$3:$Q$553,$C1584+1,0)</f>
        <v>2.0186428571428574</v>
      </c>
      <c r="Y1584" s="3">
        <f>HLOOKUP(Y$5,[2]人物技能基础!$O$3:$Q$553,$C1584+1,0)</f>
        <v>99.964285714285708</v>
      </c>
      <c r="Z1584" s="3">
        <f t="shared" si="145"/>
        <v>1759216</v>
      </c>
      <c r="AA1584" s="3">
        <f t="shared" si="146"/>
        <v>33196</v>
      </c>
      <c r="AB1584" s="3">
        <f t="shared" si="147"/>
        <v>0</v>
      </c>
      <c r="AC1584" s="3">
        <f t="shared" si="148"/>
        <v>67440</v>
      </c>
      <c r="AD1584" s="3">
        <f t="shared" si="149"/>
        <v>51618</v>
      </c>
    </row>
    <row r="1585" spans="1:30" x14ac:dyDescent="0.15">
      <c r="A1585" s="3">
        <v>1580</v>
      </c>
      <c r="B1585" s="3" t="str">
        <f t="shared" si="144"/>
        <v>关卡1580小怪</v>
      </c>
      <c r="C1585" s="3">
        <f>INDEX([3]关卡!$J$19:$J$2018,A1585)</f>
        <v>518</v>
      </c>
      <c r="D1585" s="3">
        <f>INDEX([3]关卡!$N$19:$N$2018,A1585)</f>
        <v>518</v>
      </c>
      <c r="E1585" s="3" t="s">
        <v>24</v>
      </c>
      <c r="F1585" s="3" t="s">
        <v>26</v>
      </c>
      <c r="G1585" s="3">
        <v>3</v>
      </c>
      <c r="H1585" s="3">
        <v>0</v>
      </c>
      <c r="I1585" s="3">
        <v>0</v>
      </c>
      <c r="J1585" s="4">
        <v>1</v>
      </c>
      <c r="K1585" s="4">
        <v>1</v>
      </c>
      <c r="L1585" s="4">
        <v>2</v>
      </c>
      <c r="M1585" s="3">
        <v>15</v>
      </c>
      <c r="N1585" s="3">
        <v>2</v>
      </c>
      <c r="O1585" s="3">
        <f>HLOOKUP(O$5,[1]非R能力!$B$8:$F$558,$C1585+1,0)</f>
        <v>2359802.7146196789</v>
      </c>
      <c r="P1585" s="3">
        <f>HLOOKUP(P$5,[1]非R能力!$B$8:$F$558,$C1585+1,0)</f>
        <v>331720.01498191338</v>
      </c>
      <c r="Q1585" s="3">
        <f>HLOOKUP(Q$5,[1]非R能力!$B$8:$F$558,$C1585+1,0)</f>
        <v>165984.32127875273</v>
      </c>
      <c r="R1585" s="3">
        <f>HLOOKUP(R$5,[1]非R能力!$B$8:$F$558,$C1585+1,0)</f>
        <v>51618.284133233072</v>
      </c>
      <c r="S1585" s="3">
        <f>HLOOKUP(S$5,[1]非R能力!$B$8:$F$558,$C1585+1,0)</f>
        <v>67440.369179518777</v>
      </c>
      <c r="T1585" s="3">
        <f>INDEX([1]非R能力!$H$9:$H$558,D1585)</f>
        <v>63282.785334066859</v>
      </c>
      <c r="U1585" s="3">
        <f>IF(E1585="小怪",0,IF(INDEX([1]非R能力!$FK$9:$FK$558,C1585)=0,0,10))</f>
        <v>0</v>
      </c>
      <c r="V1585" s="3">
        <f>IF(E1585="小怪",0,IF(INDEX([1]非R能力!$FH$9:$FH$558,C1585)=0,0,5000))</f>
        <v>0</v>
      </c>
      <c r="W1585" s="3">
        <f>HLOOKUP(W$5,[2]人物技能基础!$O$3:$Q$553,$C1585+1,0)</f>
        <v>3.637142857142857</v>
      </c>
      <c r="X1585" s="3">
        <f>HLOOKUP(X$5,[2]人物技能基础!$O$3:$Q$553,$C1585+1,0)</f>
        <v>2.0186428571428574</v>
      </c>
      <c r="Y1585" s="3">
        <f>HLOOKUP(Y$5,[2]人物技能基础!$O$3:$Q$553,$C1585+1,0)</f>
        <v>99.964285714285708</v>
      </c>
      <c r="Z1585" s="3">
        <f t="shared" si="145"/>
        <v>1759216</v>
      </c>
      <c r="AA1585" s="3">
        <f t="shared" si="146"/>
        <v>33196</v>
      </c>
      <c r="AB1585" s="3">
        <f t="shared" si="147"/>
        <v>0</v>
      </c>
      <c r="AC1585" s="3">
        <f t="shared" si="148"/>
        <v>67440</v>
      </c>
      <c r="AD1585" s="3">
        <f t="shared" si="149"/>
        <v>51618</v>
      </c>
    </row>
    <row r="1586" spans="1:30" x14ac:dyDescent="0.15">
      <c r="A1586" s="3">
        <v>1581</v>
      </c>
      <c r="B1586" s="3" t="str">
        <f t="shared" si="144"/>
        <v>关卡1581小怪</v>
      </c>
      <c r="C1586" s="3">
        <f>INDEX([3]关卡!$J$19:$J$2018,A1586)</f>
        <v>519</v>
      </c>
      <c r="D1586" s="3">
        <f>INDEX([3]关卡!$N$19:$N$2018,A1586)</f>
        <v>519</v>
      </c>
      <c r="E1586" s="3" t="s">
        <v>24</v>
      </c>
      <c r="F1586" s="3" t="s">
        <v>26</v>
      </c>
      <c r="G1586" s="3">
        <v>3</v>
      </c>
      <c r="H1586" s="3">
        <v>0</v>
      </c>
      <c r="I1586" s="3">
        <v>0</v>
      </c>
      <c r="J1586" s="4">
        <v>1</v>
      </c>
      <c r="K1586" s="4">
        <v>1</v>
      </c>
      <c r="L1586" s="4">
        <v>2</v>
      </c>
      <c r="M1586" s="3">
        <v>15</v>
      </c>
      <c r="N1586" s="3">
        <v>2</v>
      </c>
      <c r="O1586" s="3">
        <f>HLOOKUP(O$5,[1]非R能力!$B$8:$F$558,$C1586+1,0)</f>
        <v>2371639.7322386298</v>
      </c>
      <c r="P1586" s="3">
        <f>HLOOKUP(P$5,[1]非R能力!$B$8:$F$558,$C1586+1,0)</f>
        <v>333348.0343268789</v>
      </c>
      <c r="Q1586" s="3">
        <f>HLOOKUP(Q$5,[1]非R能力!$B$8:$F$558,$C1586+1,0)</f>
        <v>166636.44738099322</v>
      </c>
      <c r="R1586" s="3">
        <f>HLOOKUP(R$5,[1]非R能力!$B$8:$F$558,$C1586+1,0)</f>
        <v>51840.806216876197</v>
      </c>
      <c r="S1586" s="3">
        <f>HLOOKUP(S$5,[1]非R能力!$B$8:$F$558,$C1586+1,0)</f>
        <v>67686.984052078697</v>
      </c>
      <c r="T1586" s="3">
        <f>INDEX([1]非R能力!$H$9:$H$558,D1586)</f>
        <v>63607.689189271732</v>
      </c>
      <c r="U1586" s="3">
        <f>IF(E1586="小怪",0,IF(INDEX([1]非R能力!$FK$9:$FK$558,C1586)=0,0,10))</f>
        <v>0</v>
      </c>
      <c r="V1586" s="3">
        <f>IF(E1586="小怪",0,IF(INDEX([1]非R能力!$FH$9:$FH$558,C1586)=0,0,5000))</f>
        <v>0</v>
      </c>
      <c r="W1586" s="3">
        <f>HLOOKUP(W$5,[2]人物技能基础!$O$3:$Q$553,$C1586+1,0)</f>
        <v>3.637142857142857</v>
      </c>
      <c r="X1586" s="3">
        <f>HLOOKUP(X$5,[2]人物技能基础!$O$3:$Q$553,$C1586+1,0)</f>
        <v>2.0186428571428574</v>
      </c>
      <c r="Y1586" s="3">
        <f>HLOOKUP(Y$5,[2]人物技能基础!$O$3:$Q$553,$C1586+1,0)</f>
        <v>99.964285714285708</v>
      </c>
      <c r="Z1586" s="3">
        <f t="shared" si="145"/>
        <v>1767883</v>
      </c>
      <c r="AA1586" s="3">
        <f t="shared" si="146"/>
        <v>33327</v>
      </c>
      <c r="AB1586" s="3">
        <f t="shared" si="147"/>
        <v>0</v>
      </c>
      <c r="AC1586" s="3">
        <f t="shared" si="148"/>
        <v>67686</v>
      </c>
      <c r="AD1586" s="3">
        <f t="shared" si="149"/>
        <v>51840</v>
      </c>
    </row>
    <row r="1587" spans="1:30" x14ac:dyDescent="0.15">
      <c r="A1587" s="3">
        <v>1582</v>
      </c>
      <c r="B1587" s="3" t="str">
        <f t="shared" si="144"/>
        <v>关卡1582小怪</v>
      </c>
      <c r="C1587" s="3">
        <f>INDEX([3]关卡!$J$19:$J$2018,A1587)</f>
        <v>519</v>
      </c>
      <c r="D1587" s="3">
        <f>INDEX([3]关卡!$N$19:$N$2018,A1587)</f>
        <v>519</v>
      </c>
      <c r="E1587" s="3" t="s">
        <v>24</v>
      </c>
      <c r="F1587" s="3" t="s">
        <v>26</v>
      </c>
      <c r="G1587" s="3">
        <v>3</v>
      </c>
      <c r="H1587" s="3">
        <v>0</v>
      </c>
      <c r="I1587" s="3">
        <v>0</v>
      </c>
      <c r="J1587" s="4">
        <v>1</v>
      </c>
      <c r="K1587" s="4">
        <v>1</v>
      </c>
      <c r="L1587" s="4">
        <v>2</v>
      </c>
      <c r="M1587" s="3">
        <v>15</v>
      </c>
      <c r="N1587" s="3">
        <v>2</v>
      </c>
      <c r="O1587" s="3">
        <f>HLOOKUP(O$5,[1]非R能力!$B$8:$F$558,$C1587+1,0)</f>
        <v>2371639.7322386298</v>
      </c>
      <c r="P1587" s="3">
        <f>HLOOKUP(P$5,[1]非R能力!$B$8:$F$558,$C1587+1,0)</f>
        <v>333348.0343268789</v>
      </c>
      <c r="Q1587" s="3">
        <f>HLOOKUP(Q$5,[1]非R能力!$B$8:$F$558,$C1587+1,0)</f>
        <v>166636.44738099322</v>
      </c>
      <c r="R1587" s="3">
        <f>HLOOKUP(R$5,[1]非R能力!$B$8:$F$558,$C1587+1,0)</f>
        <v>51840.806216876197</v>
      </c>
      <c r="S1587" s="3">
        <f>HLOOKUP(S$5,[1]非R能力!$B$8:$F$558,$C1587+1,0)</f>
        <v>67686.984052078697</v>
      </c>
      <c r="T1587" s="3">
        <f>INDEX([1]非R能力!$H$9:$H$558,D1587)</f>
        <v>63607.689189271732</v>
      </c>
      <c r="U1587" s="3">
        <f>IF(E1587="小怪",0,IF(INDEX([1]非R能力!$FK$9:$FK$558,C1587)=0,0,10))</f>
        <v>0</v>
      </c>
      <c r="V1587" s="3">
        <f>IF(E1587="小怪",0,IF(INDEX([1]非R能力!$FH$9:$FH$558,C1587)=0,0,5000))</f>
        <v>0</v>
      </c>
      <c r="W1587" s="3">
        <f>HLOOKUP(W$5,[2]人物技能基础!$O$3:$Q$553,$C1587+1,0)</f>
        <v>3.637142857142857</v>
      </c>
      <c r="X1587" s="3">
        <f>HLOOKUP(X$5,[2]人物技能基础!$O$3:$Q$553,$C1587+1,0)</f>
        <v>2.0186428571428574</v>
      </c>
      <c r="Y1587" s="3">
        <f>HLOOKUP(Y$5,[2]人物技能基础!$O$3:$Q$553,$C1587+1,0)</f>
        <v>99.964285714285708</v>
      </c>
      <c r="Z1587" s="3">
        <f t="shared" si="145"/>
        <v>1767883</v>
      </c>
      <c r="AA1587" s="3">
        <f t="shared" si="146"/>
        <v>33327</v>
      </c>
      <c r="AB1587" s="3">
        <f t="shared" si="147"/>
        <v>0</v>
      </c>
      <c r="AC1587" s="3">
        <f t="shared" si="148"/>
        <v>67686</v>
      </c>
      <c r="AD1587" s="3">
        <f t="shared" si="149"/>
        <v>51840</v>
      </c>
    </row>
    <row r="1588" spans="1:30" x14ac:dyDescent="0.15">
      <c r="A1588" s="3">
        <v>1583</v>
      </c>
      <c r="B1588" s="3" t="str">
        <f t="shared" si="144"/>
        <v>关卡1583小怪</v>
      </c>
      <c r="C1588" s="3">
        <f>INDEX([3]关卡!$J$19:$J$2018,A1588)</f>
        <v>519</v>
      </c>
      <c r="D1588" s="3">
        <f>INDEX([3]关卡!$N$19:$N$2018,A1588)</f>
        <v>519</v>
      </c>
      <c r="E1588" s="3" t="s">
        <v>24</v>
      </c>
      <c r="F1588" s="3" t="s">
        <v>26</v>
      </c>
      <c r="G1588" s="3">
        <v>3</v>
      </c>
      <c r="H1588" s="3">
        <v>0</v>
      </c>
      <c r="I1588" s="3">
        <v>0</v>
      </c>
      <c r="J1588" s="4">
        <v>1</v>
      </c>
      <c r="K1588" s="4">
        <v>1</v>
      </c>
      <c r="L1588" s="4">
        <v>2</v>
      </c>
      <c r="M1588" s="3">
        <v>15</v>
      </c>
      <c r="N1588" s="3">
        <v>2</v>
      </c>
      <c r="O1588" s="3">
        <f>HLOOKUP(O$5,[1]非R能力!$B$8:$F$558,$C1588+1,0)</f>
        <v>2371639.7322386298</v>
      </c>
      <c r="P1588" s="3">
        <f>HLOOKUP(P$5,[1]非R能力!$B$8:$F$558,$C1588+1,0)</f>
        <v>333348.0343268789</v>
      </c>
      <c r="Q1588" s="3">
        <f>HLOOKUP(Q$5,[1]非R能力!$B$8:$F$558,$C1588+1,0)</f>
        <v>166636.44738099322</v>
      </c>
      <c r="R1588" s="3">
        <f>HLOOKUP(R$5,[1]非R能力!$B$8:$F$558,$C1588+1,0)</f>
        <v>51840.806216876197</v>
      </c>
      <c r="S1588" s="3">
        <f>HLOOKUP(S$5,[1]非R能力!$B$8:$F$558,$C1588+1,0)</f>
        <v>67686.984052078697</v>
      </c>
      <c r="T1588" s="3">
        <f>INDEX([1]非R能力!$H$9:$H$558,D1588)</f>
        <v>63607.689189271732</v>
      </c>
      <c r="U1588" s="3">
        <f>IF(E1588="小怪",0,IF(INDEX([1]非R能力!$FK$9:$FK$558,C1588)=0,0,10))</f>
        <v>0</v>
      </c>
      <c r="V1588" s="3">
        <f>IF(E1588="小怪",0,IF(INDEX([1]非R能力!$FH$9:$FH$558,C1588)=0,0,5000))</f>
        <v>0</v>
      </c>
      <c r="W1588" s="3">
        <f>HLOOKUP(W$5,[2]人物技能基础!$O$3:$Q$553,$C1588+1,0)</f>
        <v>3.637142857142857</v>
      </c>
      <c r="X1588" s="3">
        <f>HLOOKUP(X$5,[2]人物技能基础!$O$3:$Q$553,$C1588+1,0)</f>
        <v>2.0186428571428574</v>
      </c>
      <c r="Y1588" s="3">
        <f>HLOOKUP(Y$5,[2]人物技能基础!$O$3:$Q$553,$C1588+1,0)</f>
        <v>99.964285714285708</v>
      </c>
      <c r="Z1588" s="3">
        <f t="shared" si="145"/>
        <v>1767883</v>
      </c>
      <c r="AA1588" s="3">
        <f t="shared" si="146"/>
        <v>33327</v>
      </c>
      <c r="AB1588" s="3">
        <f t="shared" si="147"/>
        <v>0</v>
      </c>
      <c r="AC1588" s="3">
        <f t="shared" si="148"/>
        <v>67686</v>
      </c>
      <c r="AD1588" s="3">
        <f t="shared" si="149"/>
        <v>51840</v>
      </c>
    </row>
    <row r="1589" spans="1:30" x14ac:dyDescent="0.15">
      <c r="A1589" s="3">
        <v>1584</v>
      </c>
      <c r="B1589" s="3" t="str">
        <f t="shared" si="144"/>
        <v>关卡1584小怪</v>
      </c>
      <c r="C1589" s="3">
        <f>INDEX([3]关卡!$J$19:$J$2018,A1589)</f>
        <v>520</v>
      </c>
      <c r="D1589" s="3">
        <f>INDEX([3]关卡!$N$19:$N$2018,A1589)</f>
        <v>520</v>
      </c>
      <c r="E1589" s="3" t="s">
        <v>24</v>
      </c>
      <c r="F1589" s="3" t="s">
        <v>26</v>
      </c>
      <c r="G1589" s="3">
        <v>3</v>
      </c>
      <c r="H1589" s="3">
        <v>0</v>
      </c>
      <c r="I1589" s="3">
        <v>0</v>
      </c>
      <c r="J1589" s="4">
        <v>1</v>
      </c>
      <c r="K1589" s="4">
        <v>1</v>
      </c>
      <c r="L1589" s="4">
        <v>2</v>
      </c>
      <c r="M1589" s="3">
        <v>15</v>
      </c>
      <c r="N1589" s="3">
        <v>2</v>
      </c>
      <c r="O1589" s="3">
        <f>HLOOKUP(O$5,[1]非R能力!$B$8:$F$558,$C1589+1,0)</f>
        <v>2382498.6849804875</v>
      </c>
      <c r="P1589" s="3">
        <f>HLOOKUP(P$5,[1]非R能力!$B$8:$F$558,$C1589+1,0)</f>
        <v>334960.57665676571</v>
      </c>
      <c r="Q1589" s="3">
        <f>HLOOKUP(Q$5,[1]非R能力!$B$8:$F$558,$C1589+1,0)</f>
        <v>167310.20509793947</v>
      </c>
      <c r="R1589" s="3">
        <f>HLOOKUP(R$5,[1]非R能力!$B$8:$F$558,$C1589+1,0)</f>
        <v>52055.843915945137</v>
      </c>
      <c r="S1589" s="3">
        <f>HLOOKUP(S$5,[1]非R能力!$B$8:$F$558,$C1589+1,0)</f>
        <v>67964.856754891414</v>
      </c>
      <c r="T1589" s="3">
        <f>INDEX([1]非R能力!$H$9:$H$558,D1589)</f>
        <v>63933.922788443408</v>
      </c>
      <c r="U1589" s="3">
        <f>IF(E1589="小怪",0,IF(INDEX([1]非R能力!$FK$9:$FK$558,C1589)=0,0,10))</f>
        <v>0</v>
      </c>
      <c r="V1589" s="3">
        <f>IF(E1589="小怪",0,IF(INDEX([1]非R能力!$FH$9:$FH$558,C1589)=0,0,5000))</f>
        <v>0</v>
      </c>
      <c r="W1589" s="3">
        <f>HLOOKUP(W$5,[2]人物技能基础!$O$3:$Q$553,$C1589+1,0)</f>
        <v>3.637142857142857</v>
      </c>
      <c r="X1589" s="3">
        <f>HLOOKUP(X$5,[2]人物技能基础!$O$3:$Q$553,$C1589+1,0)</f>
        <v>2.0186428571428574</v>
      </c>
      <c r="Y1589" s="3">
        <f>HLOOKUP(Y$5,[2]人物技能基础!$O$3:$Q$553,$C1589+1,0)</f>
        <v>99.964285714285708</v>
      </c>
      <c r="Z1589" s="3">
        <f t="shared" si="145"/>
        <v>1776479</v>
      </c>
      <c r="AA1589" s="3">
        <f t="shared" si="146"/>
        <v>33462</v>
      </c>
      <c r="AB1589" s="3">
        <f t="shared" si="147"/>
        <v>0</v>
      </c>
      <c r="AC1589" s="3">
        <f t="shared" si="148"/>
        <v>67964</v>
      </c>
      <c r="AD1589" s="3">
        <f t="shared" si="149"/>
        <v>52055</v>
      </c>
    </row>
    <row r="1590" spans="1:30" x14ac:dyDescent="0.15">
      <c r="A1590" s="3">
        <v>1585</v>
      </c>
      <c r="B1590" s="3" t="str">
        <f t="shared" si="144"/>
        <v>关卡1585小怪</v>
      </c>
      <c r="C1590" s="3">
        <f>INDEX([3]关卡!$J$19:$J$2018,A1590)</f>
        <v>520</v>
      </c>
      <c r="D1590" s="3">
        <f>INDEX([3]关卡!$N$19:$N$2018,A1590)</f>
        <v>520</v>
      </c>
      <c r="E1590" s="3" t="s">
        <v>24</v>
      </c>
      <c r="F1590" s="3" t="s">
        <v>26</v>
      </c>
      <c r="G1590" s="3">
        <v>3</v>
      </c>
      <c r="H1590" s="3">
        <v>0</v>
      </c>
      <c r="I1590" s="3">
        <v>0</v>
      </c>
      <c r="J1590" s="4">
        <v>1</v>
      </c>
      <c r="K1590" s="4">
        <v>1</v>
      </c>
      <c r="L1590" s="4">
        <v>2</v>
      </c>
      <c r="M1590" s="3">
        <v>15</v>
      </c>
      <c r="N1590" s="3">
        <v>2</v>
      </c>
      <c r="O1590" s="3">
        <f>HLOOKUP(O$5,[1]非R能力!$B$8:$F$558,$C1590+1,0)</f>
        <v>2382498.6849804875</v>
      </c>
      <c r="P1590" s="3">
        <f>HLOOKUP(P$5,[1]非R能力!$B$8:$F$558,$C1590+1,0)</f>
        <v>334960.57665676571</v>
      </c>
      <c r="Q1590" s="3">
        <f>HLOOKUP(Q$5,[1]非R能力!$B$8:$F$558,$C1590+1,0)</f>
        <v>167310.20509793947</v>
      </c>
      <c r="R1590" s="3">
        <f>HLOOKUP(R$5,[1]非R能力!$B$8:$F$558,$C1590+1,0)</f>
        <v>52055.843915945137</v>
      </c>
      <c r="S1590" s="3">
        <f>HLOOKUP(S$5,[1]非R能力!$B$8:$F$558,$C1590+1,0)</f>
        <v>67964.856754891414</v>
      </c>
      <c r="T1590" s="3">
        <f>INDEX([1]非R能力!$H$9:$H$558,D1590)</f>
        <v>63933.922788443408</v>
      </c>
      <c r="U1590" s="3">
        <f>IF(E1590="小怪",0,IF(INDEX([1]非R能力!$FK$9:$FK$558,C1590)=0,0,10))</f>
        <v>0</v>
      </c>
      <c r="V1590" s="3">
        <f>IF(E1590="小怪",0,IF(INDEX([1]非R能力!$FH$9:$FH$558,C1590)=0,0,5000))</f>
        <v>0</v>
      </c>
      <c r="W1590" s="3">
        <f>HLOOKUP(W$5,[2]人物技能基础!$O$3:$Q$553,$C1590+1,0)</f>
        <v>3.637142857142857</v>
      </c>
      <c r="X1590" s="3">
        <f>HLOOKUP(X$5,[2]人物技能基础!$O$3:$Q$553,$C1590+1,0)</f>
        <v>2.0186428571428574</v>
      </c>
      <c r="Y1590" s="3">
        <f>HLOOKUP(Y$5,[2]人物技能基础!$O$3:$Q$553,$C1590+1,0)</f>
        <v>99.964285714285708</v>
      </c>
      <c r="Z1590" s="3">
        <f t="shared" si="145"/>
        <v>1776479</v>
      </c>
      <c r="AA1590" s="3">
        <f t="shared" si="146"/>
        <v>33462</v>
      </c>
      <c r="AB1590" s="3">
        <f t="shared" si="147"/>
        <v>0</v>
      </c>
      <c r="AC1590" s="3">
        <f t="shared" si="148"/>
        <v>67964</v>
      </c>
      <c r="AD1590" s="3">
        <f t="shared" si="149"/>
        <v>52055</v>
      </c>
    </row>
    <row r="1591" spans="1:30" x14ac:dyDescent="0.15">
      <c r="A1591" s="3">
        <v>1586</v>
      </c>
      <c r="B1591" s="3" t="str">
        <f t="shared" si="144"/>
        <v>关卡1586小怪</v>
      </c>
      <c r="C1591" s="3">
        <f>INDEX([3]关卡!$J$19:$J$2018,A1591)</f>
        <v>520</v>
      </c>
      <c r="D1591" s="3">
        <f>INDEX([3]关卡!$N$19:$N$2018,A1591)</f>
        <v>520</v>
      </c>
      <c r="E1591" s="3" t="s">
        <v>24</v>
      </c>
      <c r="F1591" s="3" t="s">
        <v>26</v>
      </c>
      <c r="G1591" s="3">
        <v>3</v>
      </c>
      <c r="H1591" s="3">
        <v>0</v>
      </c>
      <c r="I1591" s="3">
        <v>0</v>
      </c>
      <c r="J1591" s="4">
        <v>1</v>
      </c>
      <c r="K1591" s="4">
        <v>1</v>
      </c>
      <c r="L1591" s="4">
        <v>2</v>
      </c>
      <c r="M1591" s="3">
        <v>15</v>
      </c>
      <c r="N1591" s="3">
        <v>2</v>
      </c>
      <c r="O1591" s="3">
        <f>HLOOKUP(O$5,[1]非R能力!$B$8:$F$558,$C1591+1,0)</f>
        <v>2382498.6849804875</v>
      </c>
      <c r="P1591" s="3">
        <f>HLOOKUP(P$5,[1]非R能力!$B$8:$F$558,$C1591+1,0)</f>
        <v>334960.57665676571</v>
      </c>
      <c r="Q1591" s="3">
        <f>HLOOKUP(Q$5,[1]非R能力!$B$8:$F$558,$C1591+1,0)</f>
        <v>167310.20509793947</v>
      </c>
      <c r="R1591" s="3">
        <f>HLOOKUP(R$5,[1]非R能力!$B$8:$F$558,$C1591+1,0)</f>
        <v>52055.843915945137</v>
      </c>
      <c r="S1591" s="3">
        <f>HLOOKUP(S$5,[1]非R能力!$B$8:$F$558,$C1591+1,0)</f>
        <v>67964.856754891414</v>
      </c>
      <c r="T1591" s="3">
        <f>INDEX([1]非R能力!$H$9:$H$558,D1591)</f>
        <v>63933.922788443408</v>
      </c>
      <c r="U1591" s="3">
        <f>IF(E1591="小怪",0,IF(INDEX([1]非R能力!$FK$9:$FK$558,C1591)=0,0,10))</f>
        <v>0</v>
      </c>
      <c r="V1591" s="3">
        <f>IF(E1591="小怪",0,IF(INDEX([1]非R能力!$FH$9:$FH$558,C1591)=0,0,5000))</f>
        <v>0</v>
      </c>
      <c r="W1591" s="3">
        <f>HLOOKUP(W$5,[2]人物技能基础!$O$3:$Q$553,$C1591+1,0)</f>
        <v>3.637142857142857</v>
      </c>
      <c r="X1591" s="3">
        <f>HLOOKUP(X$5,[2]人物技能基础!$O$3:$Q$553,$C1591+1,0)</f>
        <v>2.0186428571428574</v>
      </c>
      <c r="Y1591" s="3">
        <f>HLOOKUP(Y$5,[2]人物技能基础!$O$3:$Q$553,$C1591+1,0)</f>
        <v>99.964285714285708</v>
      </c>
      <c r="Z1591" s="3">
        <f t="shared" si="145"/>
        <v>1776479</v>
      </c>
      <c r="AA1591" s="3">
        <f t="shared" si="146"/>
        <v>33462</v>
      </c>
      <c r="AB1591" s="3">
        <f t="shared" si="147"/>
        <v>0</v>
      </c>
      <c r="AC1591" s="3">
        <f t="shared" si="148"/>
        <v>67964</v>
      </c>
      <c r="AD1591" s="3">
        <f t="shared" si="149"/>
        <v>52055</v>
      </c>
    </row>
    <row r="1592" spans="1:30" x14ac:dyDescent="0.15">
      <c r="A1592" s="3">
        <v>1587</v>
      </c>
      <c r="B1592" s="3" t="str">
        <f t="shared" si="144"/>
        <v>关卡1587小怪</v>
      </c>
      <c r="C1592" s="3">
        <f>INDEX([3]关卡!$J$19:$J$2018,A1592)</f>
        <v>520</v>
      </c>
      <c r="D1592" s="3">
        <f>INDEX([3]关卡!$N$19:$N$2018,A1592)</f>
        <v>520</v>
      </c>
      <c r="E1592" s="3" t="s">
        <v>24</v>
      </c>
      <c r="F1592" s="3" t="s">
        <v>26</v>
      </c>
      <c r="G1592" s="3">
        <v>3</v>
      </c>
      <c r="H1592" s="3">
        <v>0</v>
      </c>
      <c r="I1592" s="3">
        <v>0</v>
      </c>
      <c r="J1592" s="4">
        <v>1</v>
      </c>
      <c r="K1592" s="4">
        <v>1</v>
      </c>
      <c r="L1592" s="4">
        <v>2</v>
      </c>
      <c r="M1592" s="3">
        <v>15</v>
      </c>
      <c r="N1592" s="3">
        <v>2</v>
      </c>
      <c r="O1592" s="3">
        <f>HLOOKUP(O$5,[1]非R能力!$B$8:$F$558,$C1592+1,0)</f>
        <v>2382498.6849804875</v>
      </c>
      <c r="P1592" s="3">
        <f>HLOOKUP(P$5,[1]非R能力!$B$8:$F$558,$C1592+1,0)</f>
        <v>334960.57665676571</v>
      </c>
      <c r="Q1592" s="3">
        <f>HLOOKUP(Q$5,[1]非R能力!$B$8:$F$558,$C1592+1,0)</f>
        <v>167310.20509793947</v>
      </c>
      <c r="R1592" s="3">
        <f>HLOOKUP(R$5,[1]非R能力!$B$8:$F$558,$C1592+1,0)</f>
        <v>52055.843915945137</v>
      </c>
      <c r="S1592" s="3">
        <f>HLOOKUP(S$5,[1]非R能力!$B$8:$F$558,$C1592+1,0)</f>
        <v>67964.856754891414</v>
      </c>
      <c r="T1592" s="3">
        <f>INDEX([1]非R能力!$H$9:$H$558,D1592)</f>
        <v>63933.922788443408</v>
      </c>
      <c r="U1592" s="3">
        <f>IF(E1592="小怪",0,IF(INDEX([1]非R能力!$FK$9:$FK$558,C1592)=0,0,10))</f>
        <v>0</v>
      </c>
      <c r="V1592" s="3">
        <f>IF(E1592="小怪",0,IF(INDEX([1]非R能力!$FH$9:$FH$558,C1592)=0,0,5000))</f>
        <v>0</v>
      </c>
      <c r="W1592" s="3">
        <f>HLOOKUP(W$5,[2]人物技能基础!$O$3:$Q$553,$C1592+1,0)</f>
        <v>3.637142857142857</v>
      </c>
      <c r="X1592" s="3">
        <f>HLOOKUP(X$5,[2]人物技能基础!$O$3:$Q$553,$C1592+1,0)</f>
        <v>2.0186428571428574</v>
      </c>
      <c r="Y1592" s="3">
        <f>HLOOKUP(Y$5,[2]人物技能基础!$O$3:$Q$553,$C1592+1,0)</f>
        <v>99.964285714285708</v>
      </c>
      <c r="Z1592" s="3">
        <f t="shared" si="145"/>
        <v>1776479</v>
      </c>
      <c r="AA1592" s="3">
        <f t="shared" si="146"/>
        <v>33462</v>
      </c>
      <c r="AB1592" s="3">
        <f t="shared" si="147"/>
        <v>0</v>
      </c>
      <c r="AC1592" s="3">
        <f t="shared" si="148"/>
        <v>67964</v>
      </c>
      <c r="AD1592" s="3">
        <f t="shared" si="149"/>
        <v>52055</v>
      </c>
    </row>
    <row r="1593" spans="1:30" x14ac:dyDescent="0.15">
      <c r="A1593" s="3">
        <v>1588</v>
      </c>
      <c r="B1593" s="3" t="str">
        <f t="shared" si="144"/>
        <v>关卡1588小怪</v>
      </c>
      <c r="C1593" s="3">
        <f>INDEX([3]关卡!$J$19:$J$2018,A1593)</f>
        <v>521</v>
      </c>
      <c r="D1593" s="3">
        <f>INDEX([3]关卡!$N$19:$N$2018,A1593)</f>
        <v>521</v>
      </c>
      <c r="E1593" s="3" t="s">
        <v>24</v>
      </c>
      <c r="F1593" s="3" t="s">
        <v>26</v>
      </c>
      <c r="G1593" s="3">
        <v>3</v>
      </c>
      <c r="H1593" s="3">
        <v>0</v>
      </c>
      <c r="I1593" s="3">
        <v>0</v>
      </c>
      <c r="J1593" s="4">
        <v>1</v>
      </c>
      <c r="K1593" s="4">
        <v>1</v>
      </c>
      <c r="L1593" s="4">
        <v>2</v>
      </c>
      <c r="M1593" s="3">
        <v>15</v>
      </c>
      <c r="N1593" s="3">
        <v>2</v>
      </c>
      <c r="O1593" s="3">
        <f>HLOOKUP(O$5,[1]非R能力!$B$8:$F$558,$C1593+1,0)</f>
        <v>2394236.8732503247</v>
      </c>
      <c r="P1593" s="3">
        <f>HLOOKUP(P$5,[1]非R能力!$B$8:$F$558,$C1593+1,0)</f>
        <v>336510.10229016852</v>
      </c>
      <c r="Q1593" s="3">
        <f>HLOOKUP(Q$5,[1]非R能力!$B$8:$F$558,$C1593+1,0)</f>
        <v>167956.29190616537</v>
      </c>
      <c r="R1593" s="3">
        <f>HLOOKUP(R$5,[1]非R能力!$B$8:$F$558,$C1593+1,0)</f>
        <v>52261.901373223009</v>
      </c>
      <c r="S1593" s="3">
        <f>HLOOKUP(S$5,[1]非R能力!$B$8:$F$558,$C1593+1,0)</f>
        <v>68221.389260783923</v>
      </c>
      <c r="T1593" s="3">
        <f>INDEX([1]非R能力!$H$9:$H$558,D1593)</f>
        <v>64261.490108514736</v>
      </c>
      <c r="U1593" s="3">
        <f>IF(E1593="小怪",0,IF(INDEX([1]非R能力!$FK$9:$FK$558,C1593)=0,0,10))</f>
        <v>0</v>
      </c>
      <c r="V1593" s="3">
        <f>IF(E1593="小怪",0,IF(INDEX([1]非R能力!$FH$9:$FH$558,C1593)=0,0,5000))</f>
        <v>0</v>
      </c>
      <c r="W1593" s="3">
        <f>HLOOKUP(W$5,[2]人物技能基础!$O$3:$Q$553,$C1593+1,0)</f>
        <v>3.637142857142857</v>
      </c>
      <c r="X1593" s="3">
        <f>HLOOKUP(X$5,[2]人物技能基础!$O$3:$Q$553,$C1593+1,0)</f>
        <v>2.0186428571428574</v>
      </c>
      <c r="Y1593" s="3">
        <f>HLOOKUP(Y$5,[2]人物技能基础!$O$3:$Q$553,$C1593+1,0)</f>
        <v>99.964285714285708</v>
      </c>
      <c r="Z1593" s="3">
        <f t="shared" si="145"/>
        <v>1784772</v>
      </c>
      <c r="AA1593" s="3">
        <f t="shared" si="146"/>
        <v>33591</v>
      </c>
      <c r="AB1593" s="3">
        <f t="shared" si="147"/>
        <v>0</v>
      </c>
      <c r="AC1593" s="3">
        <f t="shared" si="148"/>
        <v>68221</v>
      </c>
      <c r="AD1593" s="3">
        <f t="shared" si="149"/>
        <v>52261</v>
      </c>
    </row>
    <row r="1594" spans="1:30" x14ac:dyDescent="0.15">
      <c r="A1594" s="3">
        <v>1589</v>
      </c>
      <c r="B1594" s="3" t="str">
        <f t="shared" si="144"/>
        <v>关卡1589小怪</v>
      </c>
      <c r="C1594" s="3">
        <f>INDEX([3]关卡!$J$19:$J$2018,A1594)</f>
        <v>521</v>
      </c>
      <c r="D1594" s="3">
        <f>INDEX([3]关卡!$N$19:$N$2018,A1594)</f>
        <v>521</v>
      </c>
      <c r="E1594" s="3" t="s">
        <v>24</v>
      </c>
      <c r="F1594" s="3" t="s">
        <v>26</v>
      </c>
      <c r="G1594" s="3">
        <v>3</v>
      </c>
      <c r="H1594" s="3">
        <v>0</v>
      </c>
      <c r="I1594" s="3">
        <v>0</v>
      </c>
      <c r="J1594" s="4">
        <v>1</v>
      </c>
      <c r="K1594" s="4">
        <v>1</v>
      </c>
      <c r="L1594" s="4">
        <v>2</v>
      </c>
      <c r="M1594" s="3">
        <v>15</v>
      </c>
      <c r="N1594" s="3">
        <v>2</v>
      </c>
      <c r="O1594" s="3">
        <f>HLOOKUP(O$5,[1]非R能力!$B$8:$F$558,$C1594+1,0)</f>
        <v>2394236.8732503247</v>
      </c>
      <c r="P1594" s="3">
        <f>HLOOKUP(P$5,[1]非R能力!$B$8:$F$558,$C1594+1,0)</f>
        <v>336510.10229016852</v>
      </c>
      <c r="Q1594" s="3">
        <f>HLOOKUP(Q$5,[1]非R能力!$B$8:$F$558,$C1594+1,0)</f>
        <v>167956.29190616537</v>
      </c>
      <c r="R1594" s="3">
        <f>HLOOKUP(R$5,[1]非R能力!$B$8:$F$558,$C1594+1,0)</f>
        <v>52261.901373223009</v>
      </c>
      <c r="S1594" s="3">
        <f>HLOOKUP(S$5,[1]非R能力!$B$8:$F$558,$C1594+1,0)</f>
        <v>68221.389260783923</v>
      </c>
      <c r="T1594" s="3">
        <f>INDEX([1]非R能力!$H$9:$H$558,D1594)</f>
        <v>64261.490108514736</v>
      </c>
      <c r="U1594" s="3">
        <f>IF(E1594="小怪",0,IF(INDEX([1]非R能力!$FK$9:$FK$558,C1594)=0,0,10))</f>
        <v>0</v>
      </c>
      <c r="V1594" s="3">
        <f>IF(E1594="小怪",0,IF(INDEX([1]非R能力!$FH$9:$FH$558,C1594)=0,0,5000))</f>
        <v>0</v>
      </c>
      <c r="W1594" s="3">
        <f>HLOOKUP(W$5,[2]人物技能基础!$O$3:$Q$553,$C1594+1,0)</f>
        <v>3.637142857142857</v>
      </c>
      <c r="X1594" s="3">
        <f>HLOOKUP(X$5,[2]人物技能基础!$O$3:$Q$553,$C1594+1,0)</f>
        <v>2.0186428571428574</v>
      </c>
      <c r="Y1594" s="3">
        <f>HLOOKUP(Y$5,[2]人物技能基础!$O$3:$Q$553,$C1594+1,0)</f>
        <v>99.964285714285708</v>
      </c>
      <c r="Z1594" s="3">
        <f t="shared" si="145"/>
        <v>1784772</v>
      </c>
      <c r="AA1594" s="3">
        <f t="shared" si="146"/>
        <v>33591</v>
      </c>
      <c r="AB1594" s="3">
        <f t="shared" si="147"/>
        <v>0</v>
      </c>
      <c r="AC1594" s="3">
        <f t="shared" si="148"/>
        <v>68221</v>
      </c>
      <c r="AD1594" s="3">
        <f t="shared" si="149"/>
        <v>52261</v>
      </c>
    </row>
    <row r="1595" spans="1:30" x14ac:dyDescent="0.15">
      <c r="A1595" s="3">
        <v>1590</v>
      </c>
      <c r="B1595" s="3" t="str">
        <f t="shared" si="144"/>
        <v>关卡1590小怪</v>
      </c>
      <c r="C1595" s="3">
        <f>INDEX([3]关卡!$J$19:$J$2018,A1595)</f>
        <v>521</v>
      </c>
      <c r="D1595" s="3">
        <f>INDEX([3]关卡!$N$19:$N$2018,A1595)</f>
        <v>521</v>
      </c>
      <c r="E1595" s="3" t="s">
        <v>24</v>
      </c>
      <c r="F1595" s="3" t="s">
        <v>26</v>
      </c>
      <c r="G1595" s="3">
        <v>3</v>
      </c>
      <c r="H1595" s="3">
        <v>0</v>
      </c>
      <c r="I1595" s="3">
        <v>0</v>
      </c>
      <c r="J1595" s="4">
        <v>1</v>
      </c>
      <c r="K1595" s="4">
        <v>1</v>
      </c>
      <c r="L1595" s="4">
        <v>2</v>
      </c>
      <c r="M1595" s="3">
        <v>15</v>
      </c>
      <c r="N1595" s="3">
        <v>2</v>
      </c>
      <c r="O1595" s="3">
        <f>HLOOKUP(O$5,[1]非R能力!$B$8:$F$558,$C1595+1,0)</f>
        <v>2394236.8732503247</v>
      </c>
      <c r="P1595" s="3">
        <f>HLOOKUP(P$5,[1]非R能力!$B$8:$F$558,$C1595+1,0)</f>
        <v>336510.10229016852</v>
      </c>
      <c r="Q1595" s="3">
        <f>HLOOKUP(Q$5,[1]非R能力!$B$8:$F$558,$C1595+1,0)</f>
        <v>167956.29190616537</v>
      </c>
      <c r="R1595" s="3">
        <f>HLOOKUP(R$5,[1]非R能力!$B$8:$F$558,$C1595+1,0)</f>
        <v>52261.901373223009</v>
      </c>
      <c r="S1595" s="3">
        <f>HLOOKUP(S$5,[1]非R能力!$B$8:$F$558,$C1595+1,0)</f>
        <v>68221.389260783923</v>
      </c>
      <c r="T1595" s="3">
        <f>INDEX([1]非R能力!$H$9:$H$558,D1595)</f>
        <v>64261.490108514736</v>
      </c>
      <c r="U1595" s="3">
        <f>IF(E1595="小怪",0,IF(INDEX([1]非R能力!$FK$9:$FK$558,C1595)=0,0,10))</f>
        <v>0</v>
      </c>
      <c r="V1595" s="3">
        <f>IF(E1595="小怪",0,IF(INDEX([1]非R能力!$FH$9:$FH$558,C1595)=0,0,5000))</f>
        <v>0</v>
      </c>
      <c r="W1595" s="3">
        <f>HLOOKUP(W$5,[2]人物技能基础!$O$3:$Q$553,$C1595+1,0)</f>
        <v>3.637142857142857</v>
      </c>
      <c r="X1595" s="3">
        <f>HLOOKUP(X$5,[2]人物技能基础!$O$3:$Q$553,$C1595+1,0)</f>
        <v>2.0186428571428574</v>
      </c>
      <c r="Y1595" s="3">
        <f>HLOOKUP(Y$5,[2]人物技能基础!$O$3:$Q$553,$C1595+1,0)</f>
        <v>99.964285714285708</v>
      </c>
      <c r="Z1595" s="3">
        <f t="shared" si="145"/>
        <v>1784772</v>
      </c>
      <c r="AA1595" s="3">
        <f t="shared" si="146"/>
        <v>33591</v>
      </c>
      <c r="AB1595" s="3">
        <f t="shared" si="147"/>
        <v>0</v>
      </c>
      <c r="AC1595" s="3">
        <f t="shared" si="148"/>
        <v>68221</v>
      </c>
      <c r="AD1595" s="3">
        <f t="shared" si="149"/>
        <v>52261</v>
      </c>
    </row>
    <row r="1596" spans="1:30" x14ac:dyDescent="0.15">
      <c r="A1596" s="3">
        <v>1591</v>
      </c>
      <c r="B1596" s="3" t="str">
        <f t="shared" si="144"/>
        <v>关卡1591小怪</v>
      </c>
      <c r="C1596" s="3">
        <f>INDEX([3]关卡!$J$19:$J$2018,A1596)</f>
        <v>521</v>
      </c>
      <c r="D1596" s="3">
        <f>INDEX([3]关卡!$N$19:$N$2018,A1596)</f>
        <v>521</v>
      </c>
      <c r="E1596" s="3" t="s">
        <v>24</v>
      </c>
      <c r="F1596" s="3" t="s">
        <v>26</v>
      </c>
      <c r="G1596" s="3">
        <v>3</v>
      </c>
      <c r="H1596" s="3">
        <v>0</v>
      </c>
      <c r="I1596" s="3">
        <v>0</v>
      </c>
      <c r="J1596" s="4">
        <v>1</v>
      </c>
      <c r="K1596" s="4">
        <v>1</v>
      </c>
      <c r="L1596" s="4">
        <v>2</v>
      </c>
      <c r="M1596" s="3">
        <v>15</v>
      </c>
      <c r="N1596" s="3">
        <v>2</v>
      </c>
      <c r="O1596" s="3">
        <f>HLOOKUP(O$5,[1]非R能力!$B$8:$F$558,$C1596+1,0)</f>
        <v>2394236.8732503247</v>
      </c>
      <c r="P1596" s="3">
        <f>HLOOKUP(P$5,[1]非R能力!$B$8:$F$558,$C1596+1,0)</f>
        <v>336510.10229016852</v>
      </c>
      <c r="Q1596" s="3">
        <f>HLOOKUP(Q$5,[1]非R能力!$B$8:$F$558,$C1596+1,0)</f>
        <v>167956.29190616537</v>
      </c>
      <c r="R1596" s="3">
        <f>HLOOKUP(R$5,[1]非R能力!$B$8:$F$558,$C1596+1,0)</f>
        <v>52261.901373223009</v>
      </c>
      <c r="S1596" s="3">
        <f>HLOOKUP(S$5,[1]非R能力!$B$8:$F$558,$C1596+1,0)</f>
        <v>68221.389260783923</v>
      </c>
      <c r="T1596" s="3">
        <f>INDEX([1]非R能力!$H$9:$H$558,D1596)</f>
        <v>64261.490108514736</v>
      </c>
      <c r="U1596" s="3">
        <f>IF(E1596="小怪",0,IF(INDEX([1]非R能力!$FK$9:$FK$558,C1596)=0,0,10))</f>
        <v>0</v>
      </c>
      <c r="V1596" s="3">
        <f>IF(E1596="小怪",0,IF(INDEX([1]非R能力!$FH$9:$FH$558,C1596)=0,0,5000))</f>
        <v>0</v>
      </c>
      <c r="W1596" s="3">
        <f>HLOOKUP(W$5,[2]人物技能基础!$O$3:$Q$553,$C1596+1,0)</f>
        <v>3.637142857142857</v>
      </c>
      <c r="X1596" s="3">
        <f>HLOOKUP(X$5,[2]人物技能基础!$O$3:$Q$553,$C1596+1,0)</f>
        <v>2.0186428571428574</v>
      </c>
      <c r="Y1596" s="3">
        <f>HLOOKUP(Y$5,[2]人物技能基础!$O$3:$Q$553,$C1596+1,0)</f>
        <v>99.964285714285708</v>
      </c>
      <c r="Z1596" s="3">
        <f t="shared" si="145"/>
        <v>1784772</v>
      </c>
      <c r="AA1596" s="3">
        <f t="shared" si="146"/>
        <v>33591</v>
      </c>
      <c r="AB1596" s="3">
        <f t="shared" si="147"/>
        <v>0</v>
      </c>
      <c r="AC1596" s="3">
        <f t="shared" si="148"/>
        <v>68221</v>
      </c>
      <c r="AD1596" s="3">
        <f t="shared" si="149"/>
        <v>52261</v>
      </c>
    </row>
    <row r="1597" spans="1:30" x14ac:dyDescent="0.15">
      <c r="A1597" s="3">
        <v>1592</v>
      </c>
      <c r="B1597" s="3" t="str">
        <f t="shared" si="144"/>
        <v>关卡1592小怪</v>
      </c>
      <c r="C1597" s="3">
        <f>INDEX([3]关卡!$J$19:$J$2018,A1597)</f>
        <v>522</v>
      </c>
      <c r="D1597" s="3">
        <f>INDEX([3]关卡!$N$19:$N$2018,A1597)</f>
        <v>522</v>
      </c>
      <c r="E1597" s="3" t="s">
        <v>24</v>
      </c>
      <c r="F1597" s="3" t="s">
        <v>26</v>
      </c>
      <c r="G1597" s="3">
        <v>3</v>
      </c>
      <c r="H1597" s="3">
        <v>0</v>
      </c>
      <c r="I1597" s="3">
        <v>0</v>
      </c>
      <c r="J1597" s="4">
        <v>1</v>
      </c>
      <c r="K1597" s="4">
        <v>1</v>
      </c>
      <c r="L1597" s="4">
        <v>2</v>
      </c>
      <c r="M1597" s="3">
        <v>15</v>
      </c>
      <c r="N1597" s="3">
        <v>2</v>
      </c>
      <c r="O1597" s="3">
        <f>HLOOKUP(O$5,[1]非R能力!$B$8:$F$558,$C1597+1,0)</f>
        <v>2404964.2680810853</v>
      </c>
      <c r="P1597" s="3">
        <f>HLOOKUP(P$5,[1]非R能力!$B$8:$F$558,$C1597+1,0)</f>
        <v>338018.37337346183</v>
      </c>
      <c r="Q1597" s="3">
        <f>HLOOKUP(Q$5,[1]非R能力!$B$8:$F$558,$C1597+1,0)</f>
        <v>168597.41680366418</v>
      </c>
      <c r="R1597" s="3">
        <f>HLOOKUP(R$5,[1]非R能力!$B$8:$F$558,$C1597+1,0)</f>
        <v>52470.377419545272</v>
      </c>
      <c r="S1597" s="3">
        <f>HLOOKUP(S$5,[1]非R能力!$B$8:$F$558,$C1597+1,0)</f>
        <v>68464.721724204137</v>
      </c>
      <c r="T1597" s="3">
        <f>INDEX([1]非R能力!$H$9:$H$558,D1597)</f>
        <v>64590.395132565223</v>
      </c>
      <c r="U1597" s="3">
        <f>IF(E1597="小怪",0,IF(INDEX([1]非R能力!$FK$9:$FK$558,C1597)=0,0,10))</f>
        <v>0</v>
      </c>
      <c r="V1597" s="3">
        <f>IF(E1597="小怪",0,IF(INDEX([1]非R能力!$FH$9:$FH$558,C1597)=0,0,5000))</f>
        <v>0</v>
      </c>
      <c r="W1597" s="3">
        <f>HLOOKUP(W$5,[2]人物技能基础!$O$3:$Q$553,$C1597+1,0)</f>
        <v>3.637142857142857</v>
      </c>
      <c r="X1597" s="3">
        <f>HLOOKUP(X$5,[2]人物技能基础!$O$3:$Q$553,$C1597+1,0)</f>
        <v>2.0186428571428574</v>
      </c>
      <c r="Y1597" s="3">
        <f>HLOOKUP(Y$5,[2]人物技能基础!$O$3:$Q$553,$C1597+1,0)</f>
        <v>99.964285714285708</v>
      </c>
      <c r="Z1597" s="3">
        <f t="shared" si="145"/>
        <v>1792868</v>
      </c>
      <c r="AA1597" s="3">
        <f t="shared" si="146"/>
        <v>33719</v>
      </c>
      <c r="AB1597" s="3">
        <f t="shared" si="147"/>
        <v>0</v>
      </c>
      <c r="AC1597" s="3">
        <f t="shared" si="148"/>
        <v>68464</v>
      </c>
      <c r="AD1597" s="3">
        <f t="shared" si="149"/>
        <v>52470</v>
      </c>
    </row>
    <row r="1598" spans="1:30" x14ac:dyDescent="0.15">
      <c r="A1598" s="3">
        <v>1593</v>
      </c>
      <c r="B1598" s="3" t="str">
        <f t="shared" si="144"/>
        <v>关卡1593小怪</v>
      </c>
      <c r="C1598" s="3">
        <f>INDEX([3]关卡!$J$19:$J$2018,A1598)</f>
        <v>522</v>
      </c>
      <c r="D1598" s="3">
        <f>INDEX([3]关卡!$N$19:$N$2018,A1598)</f>
        <v>522</v>
      </c>
      <c r="E1598" s="3" t="s">
        <v>24</v>
      </c>
      <c r="F1598" s="3" t="s">
        <v>26</v>
      </c>
      <c r="G1598" s="3">
        <v>3</v>
      </c>
      <c r="H1598" s="3">
        <v>0</v>
      </c>
      <c r="I1598" s="3">
        <v>0</v>
      </c>
      <c r="J1598" s="4">
        <v>1</v>
      </c>
      <c r="K1598" s="4">
        <v>1</v>
      </c>
      <c r="L1598" s="4">
        <v>2</v>
      </c>
      <c r="M1598" s="3">
        <v>15</v>
      </c>
      <c r="N1598" s="3">
        <v>2</v>
      </c>
      <c r="O1598" s="3">
        <f>HLOOKUP(O$5,[1]非R能力!$B$8:$F$558,$C1598+1,0)</f>
        <v>2404964.2680810853</v>
      </c>
      <c r="P1598" s="3">
        <f>HLOOKUP(P$5,[1]非R能力!$B$8:$F$558,$C1598+1,0)</f>
        <v>338018.37337346183</v>
      </c>
      <c r="Q1598" s="3">
        <f>HLOOKUP(Q$5,[1]非R能力!$B$8:$F$558,$C1598+1,0)</f>
        <v>168597.41680366418</v>
      </c>
      <c r="R1598" s="3">
        <f>HLOOKUP(R$5,[1]非R能力!$B$8:$F$558,$C1598+1,0)</f>
        <v>52470.377419545272</v>
      </c>
      <c r="S1598" s="3">
        <f>HLOOKUP(S$5,[1]非R能力!$B$8:$F$558,$C1598+1,0)</f>
        <v>68464.721724204137</v>
      </c>
      <c r="T1598" s="3">
        <f>INDEX([1]非R能力!$H$9:$H$558,D1598)</f>
        <v>64590.395132565223</v>
      </c>
      <c r="U1598" s="3">
        <f>IF(E1598="小怪",0,IF(INDEX([1]非R能力!$FK$9:$FK$558,C1598)=0,0,10))</f>
        <v>0</v>
      </c>
      <c r="V1598" s="3">
        <f>IF(E1598="小怪",0,IF(INDEX([1]非R能力!$FH$9:$FH$558,C1598)=0,0,5000))</f>
        <v>0</v>
      </c>
      <c r="W1598" s="3">
        <f>HLOOKUP(W$5,[2]人物技能基础!$O$3:$Q$553,$C1598+1,0)</f>
        <v>3.637142857142857</v>
      </c>
      <c r="X1598" s="3">
        <f>HLOOKUP(X$5,[2]人物技能基础!$O$3:$Q$553,$C1598+1,0)</f>
        <v>2.0186428571428574</v>
      </c>
      <c r="Y1598" s="3">
        <f>HLOOKUP(Y$5,[2]人物技能基础!$O$3:$Q$553,$C1598+1,0)</f>
        <v>99.964285714285708</v>
      </c>
      <c r="Z1598" s="3">
        <f t="shared" si="145"/>
        <v>1792868</v>
      </c>
      <c r="AA1598" s="3">
        <f t="shared" si="146"/>
        <v>33719</v>
      </c>
      <c r="AB1598" s="3">
        <f t="shared" si="147"/>
        <v>0</v>
      </c>
      <c r="AC1598" s="3">
        <f t="shared" si="148"/>
        <v>68464</v>
      </c>
      <c r="AD1598" s="3">
        <f t="shared" si="149"/>
        <v>52470</v>
      </c>
    </row>
    <row r="1599" spans="1:30" x14ac:dyDescent="0.15">
      <c r="A1599" s="3">
        <v>1594</v>
      </c>
      <c r="B1599" s="3" t="str">
        <f t="shared" si="144"/>
        <v>关卡1594小怪</v>
      </c>
      <c r="C1599" s="3">
        <f>INDEX([3]关卡!$J$19:$J$2018,A1599)</f>
        <v>522</v>
      </c>
      <c r="D1599" s="3">
        <f>INDEX([3]关卡!$N$19:$N$2018,A1599)</f>
        <v>522</v>
      </c>
      <c r="E1599" s="3" t="s">
        <v>24</v>
      </c>
      <c r="F1599" s="3" t="s">
        <v>26</v>
      </c>
      <c r="G1599" s="3">
        <v>3</v>
      </c>
      <c r="H1599" s="3">
        <v>0</v>
      </c>
      <c r="I1599" s="3">
        <v>0</v>
      </c>
      <c r="J1599" s="4">
        <v>1</v>
      </c>
      <c r="K1599" s="4">
        <v>1</v>
      </c>
      <c r="L1599" s="4">
        <v>2</v>
      </c>
      <c r="M1599" s="3">
        <v>15</v>
      </c>
      <c r="N1599" s="3">
        <v>2</v>
      </c>
      <c r="O1599" s="3">
        <f>HLOOKUP(O$5,[1]非R能力!$B$8:$F$558,$C1599+1,0)</f>
        <v>2404964.2680810853</v>
      </c>
      <c r="P1599" s="3">
        <f>HLOOKUP(P$5,[1]非R能力!$B$8:$F$558,$C1599+1,0)</f>
        <v>338018.37337346183</v>
      </c>
      <c r="Q1599" s="3">
        <f>HLOOKUP(Q$5,[1]非R能力!$B$8:$F$558,$C1599+1,0)</f>
        <v>168597.41680366418</v>
      </c>
      <c r="R1599" s="3">
        <f>HLOOKUP(R$5,[1]非R能力!$B$8:$F$558,$C1599+1,0)</f>
        <v>52470.377419545272</v>
      </c>
      <c r="S1599" s="3">
        <f>HLOOKUP(S$5,[1]非R能力!$B$8:$F$558,$C1599+1,0)</f>
        <v>68464.721724204137</v>
      </c>
      <c r="T1599" s="3">
        <f>INDEX([1]非R能力!$H$9:$H$558,D1599)</f>
        <v>64590.395132565223</v>
      </c>
      <c r="U1599" s="3">
        <f>IF(E1599="小怪",0,IF(INDEX([1]非R能力!$FK$9:$FK$558,C1599)=0,0,10))</f>
        <v>0</v>
      </c>
      <c r="V1599" s="3">
        <f>IF(E1599="小怪",0,IF(INDEX([1]非R能力!$FH$9:$FH$558,C1599)=0,0,5000))</f>
        <v>0</v>
      </c>
      <c r="W1599" s="3">
        <f>HLOOKUP(W$5,[2]人物技能基础!$O$3:$Q$553,$C1599+1,0)</f>
        <v>3.637142857142857</v>
      </c>
      <c r="X1599" s="3">
        <f>HLOOKUP(X$5,[2]人物技能基础!$O$3:$Q$553,$C1599+1,0)</f>
        <v>2.0186428571428574</v>
      </c>
      <c r="Y1599" s="3">
        <f>HLOOKUP(Y$5,[2]人物技能基础!$O$3:$Q$553,$C1599+1,0)</f>
        <v>99.964285714285708</v>
      </c>
      <c r="Z1599" s="3">
        <f t="shared" si="145"/>
        <v>1792868</v>
      </c>
      <c r="AA1599" s="3">
        <f t="shared" si="146"/>
        <v>33719</v>
      </c>
      <c r="AB1599" s="3">
        <f t="shared" si="147"/>
        <v>0</v>
      </c>
      <c r="AC1599" s="3">
        <f t="shared" si="148"/>
        <v>68464</v>
      </c>
      <c r="AD1599" s="3">
        <f t="shared" si="149"/>
        <v>52470</v>
      </c>
    </row>
    <row r="1600" spans="1:30" x14ac:dyDescent="0.15">
      <c r="A1600" s="3">
        <v>1595</v>
      </c>
      <c r="B1600" s="3" t="str">
        <f t="shared" si="144"/>
        <v>关卡1595小怪</v>
      </c>
      <c r="C1600" s="3">
        <f>INDEX([3]关卡!$J$19:$J$2018,A1600)</f>
        <v>523</v>
      </c>
      <c r="D1600" s="3">
        <f>INDEX([3]关卡!$N$19:$N$2018,A1600)</f>
        <v>523</v>
      </c>
      <c r="E1600" s="3" t="s">
        <v>24</v>
      </c>
      <c r="F1600" s="3" t="s">
        <v>26</v>
      </c>
      <c r="G1600" s="3">
        <v>3</v>
      </c>
      <c r="H1600" s="3">
        <v>0</v>
      </c>
      <c r="I1600" s="3">
        <v>0</v>
      </c>
      <c r="J1600" s="4">
        <v>1</v>
      </c>
      <c r="K1600" s="4">
        <v>1</v>
      </c>
      <c r="L1600" s="4">
        <v>2</v>
      </c>
      <c r="M1600" s="3">
        <v>15</v>
      </c>
      <c r="N1600" s="3">
        <v>2</v>
      </c>
      <c r="O1600" s="3">
        <f>HLOOKUP(O$5,[1]非R能力!$B$8:$F$558,$C1600+1,0)</f>
        <v>2416138.9785261122</v>
      </c>
      <c r="P1600" s="3">
        <f>HLOOKUP(P$5,[1]非R能力!$B$8:$F$558,$C1600+1,0)</f>
        <v>339567.44565763371</v>
      </c>
      <c r="Q1600" s="3">
        <f>HLOOKUP(Q$5,[1]非R能力!$B$8:$F$558,$C1600+1,0)</f>
        <v>169270.53443359138</v>
      </c>
      <c r="R1600" s="3">
        <f>HLOOKUP(R$5,[1]非R能力!$B$8:$F$558,$C1600+1,0)</f>
        <v>52689.219769973352</v>
      </c>
      <c r="S1600" s="3">
        <f>HLOOKUP(S$5,[1]非R能力!$B$8:$F$558,$C1600+1,0)</f>
        <v>68747.467768328046</v>
      </c>
      <c r="T1600" s="3">
        <f>INDEX([1]非R能力!$H$9:$H$558,D1600)</f>
        <v>64920.641849821157</v>
      </c>
      <c r="U1600" s="3">
        <f>IF(E1600="小怪",0,IF(INDEX([1]非R能力!$FK$9:$FK$558,C1600)=0,0,10))</f>
        <v>0</v>
      </c>
      <c r="V1600" s="3">
        <f>IF(E1600="小怪",0,IF(INDEX([1]非R能力!$FH$9:$FH$558,C1600)=0,0,5000))</f>
        <v>0</v>
      </c>
      <c r="W1600" s="3">
        <f>HLOOKUP(W$5,[2]人物技能基础!$O$3:$Q$553,$C1600+1,0)</f>
        <v>3.637142857142857</v>
      </c>
      <c r="X1600" s="3">
        <f>HLOOKUP(X$5,[2]人物技能基础!$O$3:$Q$553,$C1600+1,0)</f>
        <v>2.0186428571428574</v>
      </c>
      <c r="Y1600" s="3">
        <f>HLOOKUP(Y$5,[2]人物技能基础!$O$3:$Q$553,$C1600+1,0)</f>
        <v>99.964285714285708</v>
      </c>
      <c r="Z1600" s="3">
        <f t="shared" si="145"/>
        <v>1801166</v>
      </c>
      <c r="AA1600" s="3">
        <f t="shared" si="146"/>
        <v>33854</v>
      </c>
      <c r="AB1600" s="3">
        <f t="shared" si="147"/>
        <v>0</v>
      </c>
      <c r="AC1600" s="3">
        <f t="shared" si="148"/>
        <v>68747</v>
      </c>
      <c r="AD1600" s="3">
        <f t="shared" si="149"/>
        <v>52689</v>
      </c>
    </row>
    <row r="1601" spans="1:30" x14ac:dyDescent="0.15">
      <c r="A1601" s="3">
        <v>1596</v>
      </c>
      <c r="B1601" s="3" t="str">
        <f t="shared" si="144"/>
        <v>关卡1596小怪</v>
      </c>
      <c r="C1601" s="3">
        <f>INDEX([3]关卡!$J$19:$J$2018,A1601)</f>
        <v>523</v>
      </c>
      <c r="D1601" s="3">
        <f>INDEX([3]关卡!$N$19:$N$2018,A1601)</f>
        <v>523</v>
      </c>
      <c r="E1601" s="3" t="s">
        <v>24</v>
      </c>
      <c r="F1601" s="3" t="s">
        <v>26</v>
      </c>
      <c r="G1601" s="3">
        <v>3</v>
      </c>
      <c r="H1601" s="3">
        <v>0</v>
      </c>
      <c r="I1601" s="3">
        <v>0</v>
      </c>
      <c r="J1601" s="4">
        <v>1</v>
      </c>
      <c r="K1601" s="4">
        <v>1</v>
      </c>
      <c r="L1601" s="4">
        <v>2</v>
      </c>
      <c r="M1601" s="3">
        <v>15</v>
      </c>
      <c r="N1601" s="3">
        <v>2</v>
      </c>
      <c r="O1601" s="3">
        <f>HLOOKUP(O$5,[1]非R能力!$B$8:$F$558,$C1601+1,0)</f>
        <v>2416138.9785261122</v>
      </c>
      <c r="P1601" s="3">
        <f>HLOOKUP(P$5,[1]非R能力!$B$8:$F$558,$C1601+1,0)</f>
        <v>339567.44565763371</v>
      </c>
      <c r="Q1601" s="3">
        <f>HLOOKUP(Q$5,[1]非R能力!$B$8:$F$558,$C1601+1,0)</f>
        <v>169270.53443359138</v>
      </c>
      <c r="R1601" s="3">
        <f>HLOOKUP(R$5,[1]非R能力!$B$8:$F$558,$C1601+1,0)</f>
        <v>52689.219769973352</v>
      </c>
      <c r="S1601" s="3">
        <f>HLOOKUP(S$5,[1]非R能力!$B$8:$F$558,$C1601+1,0)</f>
        <v>68747.467768328046</v>
      </c>
      <c r="T1601" s="3">
        <f>INDEX([1]非R能力!$H$9:$H$558,D1601)</f>
        <v>64920.641849821157</v>
      </c>
      <c r="U1601" s="3">
        <f>IF(E1601="小怪",0,IF(INDEX([1]非R能力!$FK$9:$FK$558,C1601)=0,0,10))</f>
        <v>0</v>
      </c>
      <c r="V1601" s="3">
        <f>IF(E1601="小怪",0,IF(INDEX([1]非R能力!$FH$9:$FH$558,C1601)=0,0,5000))</f>
        <v>0</v>
      </c>
      <c r="W1601" s="3">
        <f>HLOOKUP(W$5,[2]人物技能基础!$O$3:$Q$553,$C1601+1,0)</f>
        <v>3.637142857142857</v>
      </c>
      <c r="X1601" s="3">
        <f>HLOOKUP(X$5,[2]人物技能基础!$O$3:$Q$553,$C1601+1,0)</f>
        <v>2.0186428571428574</v>
      </c>
      <c r="Y1601" s="3">
        <f>HLOOKUP(Y$5,[2]人物技能基础!$O$3:$Q$553,$C1601+1,0)</f>
        <v>99.964285714285708</v>
      </c>
      <c r="Z1601" s="3">
        <f t="shared" si="145"/>
        <v>1801166</v>
      </c>
      <c r="AA1601" s="3">
        <f t="shared" si="146"/>
        <v>33854</v>
      </c>
      <c r="AB1601" s="3">
        <f t="shared" si="147"/>
        <v>0</v>
      </c>
      <c r="AC1601" s="3">
        <f t="shared" si="148"/>
        <v>68747</v>
      </c>
      <c r="AD1601" s="3">
        <f t="shared" si="149"/>
        <v>52689</v>
      </c>
    </row>
    <row r="1602" spans="1:30" x14ac:dyDescent="0.15">
      <c r="A1602" s="3">
        <v>1597</v>
      </c>
      <c r="B1602" s="3" t="str">
        <f t="shared" si="144"/>
        <v>关卡1597小怪</v>
      </c>
      <c r="C1602" s="3">
        <f>INDEX([3]关卡!$J$19:$J$2018,A1602)</f>
        <v>523</v>
      </c>
      <c r="D1602" s="3">
        <f>INDEX([3]关卡!$N$19:$N$2018,A1602)</f>
        <v>523</v>
      </c>
      <c r="E1602" s="3" t="s">
        <v>24</v>
      </c>
      <c r="F1602" s="3" t="s">
        <v>26</v>
      </c>
      <c r="G1602" s="3">
        <v>3</v>
      </c>
      <c r="H1602" s="3">
        <v>0</v>
      </c>
      <c r="I1602" s="3">
        <v>0</v>
      </c>
      <c r="J1602" s="4">
        <v>1</v>
      </c>
      <c r="K1602" s="4">
        <v>1</v>
      </c>
      <c r="L1602" s="4">
        <v>2</v>
      </c>
      <c r="M1602" s="3">
        <v>15</v>
      </c>
      <c r="N1602" s="3">
        <v>2</v>
      </c>
      <c r="O1602" s="3">
        <f>HLOOKUP(O$5,[1]非R能力!$B$8:$F$558,$C1602+1,0)</f>
        <v>2416138.9785261122</v>
      </c>
      <c r="P1602" s="3">
        <f>HLOOKUP(P$5,[1]非R能力!$B$8:$F$558,$C1602+1,0)</f>
        <v>339567.44565763371</v>
      </c>
      <c r="Q1602" s="3">
        <f>HLOOKUP(Q$5,[1]非R能力!$B$8:$F$558,$C1602+1,0)</f>
        <v>169270.53443359138</v>
      </c>
      <c r="R1602" s="3">
        <f>HLOOKUP(R$5,[1]非R能力!$B$8:$F$558,$C1602+1,0)</f>
        <v>52689.219769973352</v>
      </c>
      <c r="S1602" s="3">
        <f>HLOOKUP(S$5,[1]非R能力!$B$8:$F$558,$C1602+1,0)</f>
        <v>68747.467768328046</v>
      </c>
      <c r="T1602" s="3">
        <f>INDEX([1]非R能力!$H$9:$H$558,D1602)</f>
        <v>64920.641849821157</v>
      </c>
      <c r="U1602" s="3">
        <f>IF(E1602="小怪",0,IF(INDEX([1]非R能力!$FK$9:$FK$558,C1602)=0,0,10))</f>
        <v>0</v>
      </c>
      <c r="V1602" s="3">
        <f>IF(E1602="小怪",0,IF(INDEX([1]非R能力!$FH$9:$FH$558,C1602)=0,0,5000))</f>
        <v>0</v>
      </c>
      <c r="W1602" s="3">
        <f>HLOOKUP(W$5,[2]人物技能基础!$O$3:$Q$553,$C1602+1,0)</f>
        <v>3.637142857142857</v>
      </c>
      <c r="X1602" s="3">
        <f>HLOOKUP(X$5,[2]人物技能基础!$O$3:$Q$553,$C1602+1,0)</f>
        <v>2.0186428571428574</v>
      </c>
      <c r="Y1602" s="3">
        <f>HLOOKUP(Y$5,[2]人物技能基础!$O$3:$Q$553,$C1602+1,0)</f>
        <v>99.964285714285708</v>
      </c>
      <c r="Z1602" s="3">
        <f t="shared" si="145"/>
        <v>1801166</v>
      </c>
      <c r="AA1602" s="3">
        <f t="shared" si="146"/>
        <v>33854</v>
      </c>
      <c r="AB1602" s="3">
        <f t="shared" si="147"/>
        <v>0</v>
      </c>
      <c r="AC1602" s="3">
        <f t="shared" si="148"/>
        <v>68747</v>
      </c>
      <c r="AD1602" s="3">
        <f t="shared" si="149"/>
        <v>52689</v>
      </c>
    </row>
    <row r="1603" spans="1:30" x14ac:dyDescent="0.15">
      <c r="A1603" s="3">
        <v>1598</v>
      </c>
      <c r="B1603" s="3" t="str">
        <f t="shared" si="144"/>
        <v>关卡1598小怪</v>
      </c>
      <c r="C1603" s="3">
        <f>INDEX([3]关卡!$J$19:$J$2018,A1603)</f>
        <v>523</v>
      </c>
      <c r="D1603" s="3">
        <f>INDEX([3]关卡!$N$19:$N$2018,A1603)</f>
        <v>523</v>
      </c>
      <c r="E1603" s="3" t="s">
        <v>24</v>
      </c>
      <c r="F1603" s="3" t="s">
        <v>26</v>
      </c>
      <c r="G1603" s="3">
        <v>3</v>
      </c>
      <c r="H1603" s="3">
        <v>0</v>
      </c>
      <c r="I1603" s="3">
        <v>0</v>
      </c>
      <c r="J1603" s="4">
        <v>1</v>
      </c>
      <c r="K1603" s="4">
        <v>1</v>
      </c>
      <c r="L1603" s="4">
        <v>2</v>
      </c>
      <c r="M1603" s="3">
        <v>15</v>
      </c>
      <c r="N1603" s="3">
        <v>2</v>
      </c>
      <c r="O1603" s="3">
        <f>HLOOKUP(O$5,[1]非R能力!$B$8:$F$558,$C1603+1,0)</f>
        <v>2416138.9785261122</v>
      </c>
      <c r="P1603" s="3">
        <f>HLOOKUP(P$5,[1]非R能力!$B$8:$F$558,$C1603+1,0)</f>
        <v>339567.44565763371</v>
      </c>
      <c r="Q1603" s="3">
        <f>HLOOKUP(Q$5,[1]非R能力!$B$8:$F$558,$C1603+1,0)</f>
        <v>169270.53443359138</v>
      </c>
      <c r="R1603" s="3">
        <f>HLOOKUP(R$5,[1]非R能力!$B$8:$F$558,$C1603+1,0)</f>
        <v>52689.219769973352</v>
      </c>
      <c r="S1603" s="3">
        <f>HLOOKUP(S$5,[1]非R能力!$B$8:$F$558,$C1603+1,0)</f>
        <v>68747.467768328046</v>
      </c>
      <c r="T1603" s="3">
        <f>INDEX([1]非R能力!$H$9:$H$558,D1603)</f>
        <v>64920.641849821157</v>
      </c>
      <c r="U1603" s="3">
        <f>IF(E1603="小怪",0,IF(INDEX([1]非R能力!$FK$9:$FK$558,C1603)=0,0,10))</f>
        <v>0</v>
      </c>
      <c r="V1603" s="3">
        <f>IF(E1603="小怪",0,IF(INDEX([1]非R能力!$FH$9:$FH$558,C1603)=0,0,5000))</f>
        <v>0</v>
      </c>
      <c r="W1603" s="3">
        <f>HLOOKUP(W$5,[2]人物技能基础!$O$3:$Q$553,$C1603+1,0)</f>
        <v>3.637142857142857</v>
      </c>
      <c r="X1603" s="3">
        <f>HLOOKUP(X$5,[2]人物技能基础!$O$3:$Q$553,$C1603+1,0)</f>
        <v>2.0186428571428574</v>
      </c>
      <c r="Y1603" s="3">
        <f>HLOOKUP(Y$5,[2]人物技能基础!$O$3:$Q$553,$C1603+1,0)</f>
        <v>99.964285714285708</v>
      </c>
      <c r="Z1603" s="3">
        <f t="shared" si="145"/>
        <v>1801166</v>
      </c>
      <c r="AA1603" s="3">
        <f t="shared" si="146"/>
        <v>33854</v>
      </c>
      <c r="AB1603" s="3">
        <f t="shared" si="147"/>
        <v>0</v>
      </c>
      <c r="AC1603" s="3">
        <f t="shared" si="148"/>
        <v>68747</v>
      </c>
      <c r="AD1603" s="3">
        <f t="shared" si="149"/>
        <v>52689</v>
      </c>
    </row>
    <row r="1604" spans="1:30" x14ac:dyDescent="0.15">
      <c r="A1604" s="3">
        <v>1599</v>
      </c>
      <c r="B1604" s="3" t="str">
        <f t="shared" si="144"/>
        <v>关卡1599小怪</v>
      </c>
      <c r="C1604" s="3">
        <f>INDEX([3]关卡!$J$19:$J$2018,A1604)</f>
        <v>524</v>
      </c>
      <c r="D1604" s="3">
        <f>INDEX([3]关卡!$N$19:$N$2018,A1604)</f>
        <v>524</v>
      </c>
      <c r="E1604" s="3" t="s">
        <v>24</v>
      </c>
      <c r="F1604" s="3" t="s">
        <v>26</v>
      </c>
      <c r="G1604" s="3">
        <v>3</v>
      </c>
      <c r="H1604" s="3">
        <v>0</v>
      </c>
      <c r="I1604" s="3">
        <v>0</v>
      </c>
      <c r="J1604" s="4">
        <v>1</v>
      </c>
      <c r="K1604" s="4">
        <v>1</v>
      </c>
      <c r="L1604" s="4">
        <v>2</v>
      </c>
      <c r="M1604" s="3">
        <v>15</v>
      </c>
      <c r="N1604" s="3">
        <v>2</v>
      </c>
      <c r="O1604" s="3">
        <f>HLOOKUP(O$5,[1]非R能力!$B$8:$F$558,$C1604+1,0)</f>
        <v>2427679.0445241262</v>
      </c>
      <c r="P1604" s="3">
        <f>HLOOKUP(P$5,[1]非R能力!$B$8:$F$558,$C1604+1,0)</f>
        <v>341157.64986588043</v>
      </c>
      <c r="Q1604" s="3">
        <f>HLOOKUP(Q$5,[1]非R能力!$B$8:$F$558,$C1604+1,0)</f>
        <v>169920.77749430054</v>
      </c>
      <c r="R1604" s="3">
        <f>HLOOKUP(R$5,[1]非R能力!$B$8:$F$558,$C1604+1,0)</f>
        <v>52903.077103623698</v>
      </c>
      <c r="S1604" s="3">
        <f>HLOOKUP(S$5,[1]非R能力!$B$8:$F$558,$C1604+1,0)</f>
        <v>69008.865564692402</v>
      </c>
      <c r="T1604" s="3">
        <f>INDEX([1]非R能力!$H$9:$H$558,D1604)</f>
        <v>65252.234255655501</v>
      </c>
      <c r="U1604" s="3">
        <f>IF(E1604="小怪",0,IF(INDEX([1]非R能力!$FK$9:$FK$558,C1604)=0,0,10))</f>
        <v>0</v>
      </c>
      <c r="V1604" s="3">
        <f>IF(E1604="小怪",0,IF(INDEX([1]非R能力!$FH$9:$FH$558,C1604)=0,0,5000))</f>
        <v>0</v>
      </c>
      <c r="W1604" s="3">
        <f>HLOOKUP(W$5,[2]人物技能基础!$O$3:$Q$553,$C1604+1,0)</f>
        <v>3.637142857142857</v>
      </c>
      <c r="X1604" s="3">
        <f>HLOOKUP(X$5,[2]人物技能基础!$O$3:$Q$553,$C1604+1,0)</f>
        <v>2.0186428571428574</v>
      </c>
      <c r="Y1604" s="3">
        <f>HLOOKUP(Y$5,[2]人物技能基础!$O$3:$Q$553,$C1604+1,0)</f>
        <v>99.964285714285708</v>
      </c>
      <c r="Z1604" s="3">
        <f t="shared" si="145"/>
        <v>1809666</v>
      </c>
      <c r="AA1604" s="3">
        <f t="shared" si="146"/>
        <v>33984</v>
      </c>
      <c r="AB1604" s="3">
        <f t="shared" si="147"/>
        <v>0</v>
      </c>
      <c r="AC1604" s="3">
        <f t="shared" si="148"/>
        <v>69008</v>
      </c>
      <c r="AD1604" s="3">
        <f t="shared" si="149"/>
        <v>52903</v>
      </c>
    </row>
    <row r="1605" spans="1:30" x14ac:dyDescent="0.15">
      <c r="A1605" s="3">
        <v>1600</v>
      </c>
      <c r="B1605" s="3" t="str">
        <f t="shared" si="144"/>
        <v>关卡1600小怪</v>
      </c>
      <c r="C1605" s="3">
        <f>INDEX([3]关卡!$J$19:$J$2018,A1605)</f>
        <v>524</v>
      </c>
      <c r="D1605" s="3">
        <f>INDEX([3]关卡!$N$19:$N$2018,A1605)</f>
        <v>524</v>
      </c>
      <c r="E1605" s="3" t="s">
        <v>24</v>
      </c>
      <c r="F1605" s="3" t="s">
        <v>26</v>
      </c>
      <c r="G1605" s="3">
        <v>3</v>
      </c>
      <c r="H1605" s="3">
        <v>0</v>
      </c>
      <c r="I1605" s="3">
        <v>0</v>
      </c>
      <c r="J1605" s="4">
        <v>1</v>
      </c>
      <c r="K1605" s="4">
        <v>1</v>
      </c>
      <c r="L1605" s="4">
        <v>2</v>
      </c>
      <c r="M1605" s="3">
        <v>15</v>
      </c>
      <c r="N1605" s="3">
        <v>2</v>
      </c>
      <c r="O1605" s="3">
        <f>HLOOKUP(O$5,[1]非R能力!$B$8:$F$558,$C1605+1,0)</f>
        <v>2427679.0445241262</v>
      </c>
      <c r="P1605" s="3">
        <f>HLOOKUP(P$5,[1]非R能力!$B$8:$F$558,$C1605+1,0)</f>
        <v>341157.64986588043</v>
      </c>
      <c r="Q1605" s="3">
        <f>HLOOKUP(Q$5,[1]非R能力!$B$8:$F$558,$C1605+1,0)</f>
        <v>169920.77749430054</v>
      </c>
      <c r="R1605" s="3">
        <f>HLOOKUP(R$5,[1]非R能力!$B$8:$F$558,$C1605+1,0)</f>
        <v>52903.077103623698</v>
      </c>
      <c r="S1605" s="3">
        <f>HLOOKUP(S$5,[1]非R能力!$B$8:$F$558,$C1605+1,0)</f>
        <v>69008.865564692402</v>
      </c>
      <c r="T1605" s="3">
        <f>INDEX([1]非R能力!$H$9:$H$558,D1605)</f>
        <v>65252.234255655501</v>
      </c>
      <c r="U1605" s="3">
        <f>IF(E1605="小怪",0,IF(INDEX([1]非R能力!$FK$9:$FK$558,C1605)=0,0,10))</f>
        <v>0</v>
      </c>
      <c r="V1605" s="3">
        <f>IF(E1605="小怪",0,IF(INDEX([1]非R能力!$FH$9:$FH$558,C1605)=0,0,5000))</f>
        <v>0</v>
      </c>
      <c r="W1605" s="3">
        <f>HLOOKUP(W$5,[2]人物技能基础!$O$3:$Q$553,$C1605+1,0)</f>
        <v>3.637142857142857</v>
      </c>
      <c r="X1605" s="3">
        <f>HLOOKUP(X$5,[2]人物技能基础!$O$3:$Q$553,$C1605+1,0)</f>
        <v>2.0186428571428574</v>
      </c>
      <c r="Y1605" s="3">
        <f>HLOOKUP(Y$5,[2]人物技能基础!$O$3:$Q$553,$C1605+1,0)</f>
        <v>99.964285714285708</v>
      </c>
      <c r="Z1605" s="3">
        <f t="shared" si="145"/>
        <v>1809666</v>
      </c>
      <c r="AA1605" s="3">
        <f t="shared" si="146"/>
        <v>33984</v>
      </c>
      <c r="AB1605" s="3">
        <f t="shared" si="147"/>
        <v>0</v>
      </c>
      <c r="AC1605" s="3">
        <f t="shared" si="148"/>
        <v>69008</v>
      </c>
      <c r="AD1605" s="3">
        <f t="shared" si="149"/>
        <v>52903</v>
      </c>
    </row>
    <row r="1606" spans="1:30" x14ac:dyDescent="0.15">
      <c r="A1606" s="3">
        <v>1601</v>
      </c>
      <c r="B1606" s="3" t="str">
        <f t="shared" si="144"/>
        <v>关卡1601小怪</v>
      </c>
      <c r="C1606" s="3">
        <f>INDEX([3]关卡!$J$19:$J$2018,A1606)</f>
        <v>524</v>
      </c>
      <c r="D1606" s="3">
        <f>INDEX([3]关卡!$N$19:$N$2018,A1606)</f>
        <v>524</v>
      </c>
      <c r="E1606" s="3" t="s">
        <v>24</v>
      </c>
      <c r="F1606" s="3" t="s">
        <v>26</v>
      </c>
      <c r="G1606" s="3">
        <v>3</v>
      </c>
      <c r="H1606" s="3">
        <v>0</v>
      </c>
      <c r="I1606" s="3">
        <v>0</v>
      </c>
      <c r="J1606" s="4">
        <v>1</v>
      </c>
      <c r="K1606" s="4">
        <v>1</v>
      </c>
      <c r="L1606" s="4">
        <v>2</v>
      </c>
      <c r="M1606" s="3">
        <v>15</v>
      </c>
      <c r="N1606" s="3">
        <v>2</v>
      </c>
      <c r="O1606" s="3">
        <f>HLOOKUP(O$5,[1]非R能力!$B$8:$F$558,$C1606+1,0)</f>
        <v>2427679.0445241262</v>
      </c>
      <c r="P1606" s="3">
        <f>HLOOKUP(P$5,[1]非R能力!$B$8:$F$558,$C1606+1,0)</f>
        <v>341157.64986588043</v>
      </c>
      <c r="Q1606" s="3">
        <f>HLOOKUP(Q$5,[1]非R能力!$B$8:$F$558,$C1606+1,0)</f>
        <v>169920.77749430054</v>
      </c>
      <c r="R1606" s="3">
        <f>HLOOKUP(R$5,[1]非R能力!$B$8:$F$558,$C1606+1,0)</f>
        <v>52903.077103623698</v>
      </c>
      <c r="S1606" s="3">
        <f>HLOOKUP(S$5,[1]非R能力!$B$8:$F$558,$C1606+1,0)</f>
        <v>69008.865564692402</v>
      </c>
      <c r="T1606" s="3">
        <f>INDEX([1]非R能力!$H$9:$H$558,D1606)</f>
        <v>65252.234255655501</v>
      </c>
      <c r="U1606" s="3">
        <f>IF(E1606="小怪",0,IF(INDEX([1]非R能力!$FK$9:$FK$558,C1606)=0,0,10))</f>
        <v>0</v>
      </c>
      <c r="V1606" s="3">
        <f>IF(E1606="小怪",0,IF(INDEX([1]非R能力!$FH$9:$FH$558,C1606)=0,0,5000))</f>
        <v>0</v>
      </c>
      <c r="W1606" s="3">
        <f>HLOOKUP(W$5,[2]人物技能基础!$O$3:$Q$553,$C1606+1,0)</f>
        <v>3.637142857142857</v>
      </c>
      <c r="X1606" s="3">
        <f>HLOOKUP(X$5,[2]人物技能基础!$O$3:$Q$553,$C1606+1,0)</f>
        <v>2.0186428571428574</v>
      </c>
      <c r="Y1606" s="3">
        <f>HLOOKUP(Y$5,[2]人物技能基础!$O$3:$Q$553,$C1606+1,0)</f>
        <v>99.964285714285708</v>
      </c>
      <c r="Z1606" s="3">
        <f t="shared" si="145"/>
        <v>1809666</v>
      </c>
      <c r="AA1606" s="3">
        <f t="shared" si="146"/>
        <v>33984</v>
      </c>
      <c r="AB1606" s="3">
        <f t="shared" si="147"/>
        <v>0</v>
      </c>
      <c r="AC1606" s="3">
        <f t="shared" si="148"/>
        <v>69008</v>
      </c>
      <c r="AD1606" s="3">
        <f t="shared" si="149"/>
        <v>52903</v>
      </c>
    </row>
    <row r="1607" spans="1:30" x14ac:dyDescent="0.15">
      <c r="A1607" s="3">
        <v>1602</v>
      </c>
      <c r="B1607" s="3" t="str">
        <f t="shared" ref="B1607:B1670" si="150">"关卡"&amp;A1607&amp;E1607</f>
        <v>关卡1602小怪</v>
      </c>
      <c r="C1607" s="3">
        <f>INDEX([3]关卡!$J$19:$J$2018,A1607)</f>
        <v>525</v>
      </c>
      <c r="D1607" s="3">
        <f>INDEX([3]关卡!$N$19:$N$2018,A1607)</f>
        <v>525</v>
      </c>
      <c r="E1607" s="3" t="s">
        <v>24</v>
      </c>
      <c r="F1607" s="3" t="s">
        <v>26</v>
      </c>
      <c r="G1607" s="3">
        <v>3</v>
      </c>
      <c r="H1607" s="3">
        <v>0</v>
      </c>
      <c r="I1607" s="3">
        <v>0</v>
      </c>
      <c r="J1607" s="4">
        <v>1</v>
      </c>
      <c r="K1607" s="4">
        <v>1</v>
      </c>
      <c r="L1607" s="4">
        <v>2</v>
      </c>
      <c r="M1607" s="3">
        <v>15</v>
      </c>
      <c r="N1607" s="3">
        <v>2</v>
      </c>
      <c r="O1607" s="3">
        <f>HLOOKUP(O$5,[1]非R能力!$B$8:$F$558,$C1607+1,0)</f>
        <v>2438594.0195380435</v>
      </c>
      <c r="P1607" s="3">
        <f>HLOOKUP(P$5,[1]非R能力!$B$8:$F$558,$C1607+1,0)</f>
        <v>342683.81022203964</v>
      </c>
      <c r="Q1607" s="3">
        <f>HLOOKUP(Q$5,[1]非R能力!$B$8:$F$558,$C1607+1,0)</f>
        <v>170564.36323361672</v>
      </c>
      <c r="R1607" s="3">
        <f>HLOOKUP(R$5,[1]非R能力!$B$8:$F$558,$C1607+1,0)</f>
        <v>53112.069517529271</v>
      </c>
      <c r="S1607" s="3">
        <f>HLOOKUP(S$5,[1]非R能力!$B$8:$F$558,$C1607+1,0)</f>
        <v>69252.855498045858</v>
      </c>
      <c r="T1607" s="3">
        <f>INDEX([1]非R能力!$H$9:$H$558,D1607)</f>
        <v>65585.176351588016</v>
      </c>
      <c r="U1607" s="3">
        <f>IF(E1607="小怪",0,IF(INDEX([1]非R能力!$FK$9:$FK$558,C1607)=0,0,10))</f>
        <v>0</v>
      </c>
      <c r="V1607" s="3">
        <f>IF(E1607="小怪",0,IF(INDEX([1]非R能力!$FH$9:$FH$558,C1607)=0,0,5000))</f>
        <v>0</v>
      </c>
      <c r="W1607" s="3">
        <f>HLOOKUP(W$5,[2]人物技能基础!$O$3:$Q$553,$C1607+1,0)</f>
        <v>3.637142857142857</v>
      </c>
      <c r="X1607" s="3">
        <f>HLOOKUP(X$5,[2]人物技能基础!$O$3:$Q$553,$C1607+1,0)</f>
        <v>2.0186428571428574</v>
      </c>
      <c r="Y1607" s="3">
        <f>HLOOKUP(Y$5,[2]人物技能基础!$O$3:$Q$553,$C1607+1,0)</f>
        <v>99.964285714285708</v>
      </c>
      <c r="Z1607" s="3">
        <f t="shared" ref="Z1607:Z1670" si="151">INT(((P1607-AB1607)*X1607+(Y1607+T1607))*G1607*J1607*$D$2)</f>
        <v>1817859</v>
      </c>
      <c r="AA1607" s="3">
        <f t="shared" ref="AA1607:AA1670" si="152">IF(H1607=0,IF(U1607=0,INT(Q1607/5),IF(V1607=0,INT(Q1607/5),INT((V1607/U1607)/(1/N1607*M1607)/L1607+Q1607))),INT((IF(U1607=0,0,V1607/U1607/(1/N1607*M1607))+O1607/H1607)/L1607+Q1607))</f>
        <v>34112</v>
      </c>
      <c r="AB1607" s="3">
        <f t="shared" ref="AB1607:AB1670" si="153">INT(P1607*I1607)</f>
        <v>0</v>
      </c>
      <c r="AC1607" s="3">
        <f t="shared" ref="AC1607:AC1670" si="154">INT(K1607*S1607)</f>
        <v>69252</v>
      </c>
      <c r="AD1607" s="3">
        <f t="shared" ref="AD1607:AD1670" si="155">INT(R1607/J1607)</f>
        <v>53112</v>
      </c>
    </row>
    <row r="1608" spans="1:30" x14ac:dyDescent="0.15">
      <c r="A1608" s="3">
        <v>1603</v>
      </c>
      <c r="B1608" s="3" t="str">
        <f t="shared" si="150"/>
        <v>关卡1603小怪</v>
      </c>
      <c r="C1608" s="3">
        <f>INDEX([3]关卡!$J$19:$J$2018,A1608)</f>
        <v>525</v>
      </c>
      <c r="D1608" s="3">
        <f>INDEX([3]关卡!$N$19:$N$2018,A1608)</f>
        <v>525</v>
      </c>
      <c r="E1608" s="3" t="s">
        <v>24</v>
      </c>
      <c r="F1608" s="3" t="s">
        <v>26</v>
      </c>
      <c r="G1608" s="3">
        <v>3</v>
      </c>
      <c r="H1608" s="3">
        <v>0</v>
      </c>
      <c r="I1608" s="3">
        <v>0</v>
      </c>
      <c r="J1608" s="4">
        <v>1</v>
      </c>
      <c r="K1608" s="4">
        <v>1</v>
      </c>
      <c r="L1608" s="4">
        <v>2</v>
      </c>
      <c r="M1608" s="3">
        <v>15</v>
      </c>
      <c r="N1608" s="3">
        <v>2</v>
      </c>
      <c r="O1608" s="3">
        <f>HLOOKUP(O$5,[1]非R能力!$B$8:$F$558,$C1608+1,0)</f>
        <v>2438594.0195380435</v>
      </c>
      <c r="P1608" s="3">
        <f>HLOOKUP(P$5,[1]非R能力!$B$8:$F$558,$C1608+1,0)</f>
        <v>342683.81022203964</v>
      </c>
      <c r="Q1608" s="3">
        <f>HLOOKUP(Q$5,[1]非R能力!$B$8:$F$558,$C1608+1,0)</f>
        <v>170564.36323361672</v>
      </c>
      <c r="R1608" s="3">
        <f>HLOOKUP(R$5,[1]非R能力!$B$8:$F$558,$C1608+1,0)</f>
        <v>53112.069517529271</v>
      </c>
      <c r="S1608" s="3">
        <f>HLOOKUP(S$5,[1]非R能力!$B$8:$F$558,$C1608+1,0)</f>
        <v>69252.855498045858</v>
      </c>
      <c r="T1608" s="3">
        <f>INDEX([1]非R能力!$H$9:$H$558,D1608)</f>
        <v>65585.176351588016</v>
      </c>
      <c r="U1608" s="3">
        <f>IF(E1608="小怪",0,IF(INDEX([1]非R能力!$FK$9:$FK$558,C1608)=0,0,10))</f>
        <v>0</v>
      </c>
      <c r="V1608" s="3">
        <f>IF(E1608="小怪",0,IF(INDEX([1]非R能力!$FH$9:$FH$558,C1608)=0,0,5000))</f>
        <v>0</v>
      </c>
      <c r="W1608" s="3">
        <f>HLOOKUP(W$5,[2]人物技能基础!$O$3:$Q$553,$C1608+1,0)</f>
        <v>3.637142857142857</v>
      </c>
      <c r="X1608" s="3">
        <f>HLOOKUP(X$5,[2]人物技能基础!$O$3:$Q$553,$C1608+1,0)</f>
        <v>2.0186428571428574</v>
      </c>
      <c r="Y1608" s="3">
        <f>HLOOKUP(Y$5,[2]人物技能基础!$O$3:$Q$553,$C1608+1,0)</f>
        <v>99.964285714285708</v>
      </c>
      <c r="Z1608" s="3">
        <f t="shared" si="151"/>
        <v>1817859</v>
      </c>
      <c r="AA1608" s="3">
        <f t="shared" si="152"/>
        <v>34112</v>
      </c>
      <c r="AB1608" s="3">
        <f t="shared" si="153"/>
        <v>0</v>
      </c>
      <c r="AC1608" s="3">
        <f t="shared" si="154"/>
        <v>69252</v>
      </c>
      <c r="AD1608" s="3">
        <f t="shared" si="155"/>
        <v>53112</v>
      </c>
    </row>
    <row r="1609" spans="1:30" x14ac:dyDescent="0.15">
      <c r="A1609" s="3">
        <v>1604</v>
      </c>
      <c r="B1609" s="3" t="str">
        <f t="shared" si="150"/>
        <v>关卡1604小怪</v>
      </c>
      <c r="C1609" s="3">
        <f>INDEX([3]关卡!$J$19:$J$2018,A1609)</f>
        <v>525</v>
      </c>
      <c r="D1609" s="3">
        <f>INDEX([3]关卡!$N$19:$N$2018,A1609)</f>
        <v>525</v>
      </c>
      <c r="E1609" s="3" t="s">
        <v>24</v>
      </c>
      <c r="F1609" s="3" t="s">
        <v>26</v>
      </c>
      <c r="G1609" s="3">
        <v>3</v>
      </c>
      <c r="H1609" s="3">
        <v>0</v>
      </c>
      <c r="I1609" s="3">
        <v>0</v>
      </c>
      <c r="J1609" s="4">
        <v>1</v>
      </c>
      <c r="K1609" s="4">
        <v>1</v>
      </c>
      <c r="L1609" s="4">
        <v>2</v>
      </c>
      <c r="M1609" s="3">
        <v>15</v>
      </c>
      <c r="N1609" s="3">
        <v>2</v>
      </c>
      <c r="O1609" s="3">
        <f>HLOOKUP(O$5,[1]非R能力!$B$8:$F$558,$C1609+1,0)</f>
        <v>2438594.0195380435</v>
      </c>
      <c r="P1609" s="3">
        <f>HLOOKUP(P$5,[1]非R能力!$B$8:$F$558,$C1609+1,0)</f>
        <v>342683.81022203964</v>
      </c>
      <c r="Q1609" s="3">
        <f>HLOOKUP(Q$5,[1]非R能力!$B$8:$F$558,$C1609+1,0)</f>
        <v>170564.36323361672</v>
      </c>
      <c r="R1609" s="3">
        <f>HLOOKUP(R$5,[1]非R能力!$B$8:$F$558,$C1609+1,0)</f>
        <v>53112.069517529271</v>
      </c>
      <c r="S1609" s="3">
        <f>HLOOKUP(S$5,[1]非R能力!$B$8:$F$558,$C1609+1,0)</f>
        <v>69252.855498045858</v>
      </c>
      <c r="T1609" s="3">
        <f>INDEX([1]非R能力!$H$9:$H$558,D1609)</f>
        <v>65585.176351588016</v>
      </c>
      <c r="U1609" s="3">
        <f>IF(E1609="小怪",0,IF(INDEX([1]非R能力!$FK$9:$FK$558,C1609)=0,0,10))</f>
        <v>0</v>
      </c>
      <c r="V1609" s="3">
        <f>IF(E1609="小怪",0,IF(INDEX([1]非R能力!$FH$9:$FH$558,C1609)=0,0,5000))</f>
        <v>0</v>
      </c>
      <c r="W1609" s="3">
        <f>HLOOKUP(W$5,[2]人物技能基础!$O$3:$Q$553,$C1609+1,0)</f>
        <v>3.637142857142857</v>
      </c>
      <c r="X1609" s="3">
        <f>HLOOKUP(X$5,[2]人物技能基础!$O$3:$Q$553,$C1609+1,0)</f>
        <v>2.0186428571428574</v>
      </c>
      <c r="Y1609" s="3">
        <f>HLOOKUP(Y$5,[2]人物技能基础!$O$3:$Q$553,$C1609+1,0)</f>
        <v>99.964285714285708</v>
      </c>
      <c r="Z1609" s="3">
        <f t="shared" si="151"/>
        <v>1817859</v>
      </c>
      <c r="AA1609" s="3">
        <f t="shared" si="152"/>
        <v>34112</v>
      </c>
      <c r="AB1609" s="3">
        <f t="shared" si="153"/>
        <v>0</v>
      </c>
      <c r="AC1609" s="3">
        <f t="shared" si="154"/>
        <v>69252</v>
      </c>
      <c r="AD1609" s="3">
        <f t="shared" si="155"/>
        <v>53112</v>
      </c>
    </row>
    <row r="1610" spans="1:30" x14ac:dyDescent="0.15">
      <c r="A1610" s="3">
        <v>1605</v>
      </c>
      <c r="B1610" s="3" t="str">
        <f t="shared" si="150"/>
        <v>关卡1605小怪</v>
      </c>
      <c r="C1610" s="3">
        <f>INDEX([3]关卡!$J$19:$J$2018,A1610)</f>
        <v>526</v>
      </c>
      <c r="D1610" s="3">
        <f>INDEX([3]关卡!$N$19:$N$2018,A1610)</f>
        <v>526</v>
      </c>
      <c r="E1610" s="3" t="s">
        <v>24</v>
      </c>
      <c r="F1610" s="3" t="s">
        <v>26</v>
      </c>
      <c r="G1610" s="3">
        <v>3</v>
      </c>
      <c r="H1610" s="3">
        <v>0</v>
      </c>
      <c r="I1610" s="3">
        <v>0</v>
      </c>
      <c r="J1610" s="4">
        <v>1</v>
      </c>
      <c r="K1610" s="4">
        <v>1</v>
      </c>
      <c r="L1610" s="4">
        <v>2</v>
      </c>
      <c r="M1610" s="3">
        <v>15</v>
      </c>
      <c r="N1610" s="3">
        <v>2</v>
      </c>
      <c r="O1610" s="3">
        <f>HLOOKUP(O$5,[1]非R能力!$B$8:$F$558,$C1610+1,0)</f>
        <v>2450000.4965052484</v>
      </c>
      <c r="P1610" s="3">
        <f>HLOOKUP(P$5,[1]非R能力!$B$8:$F$558,$C1610+1,0)</f>
        <v>344272.26014766493</v>
      </c>
      <c r="Q1610" s="3">
        <f>HLOOKUP(Q$5,[1]非R能力!$B$8:$F$558,$C1610+1,0)</f>
        <v>171244.83664209276</v>
      </c>
      <c r="R1610" s="3">
        <f>HLOOKUP(R$5,[1]非R能力!$B$8:$F$558,$C1610+1,0)</f>
        <v>53322.632707077471</v>
      </c>
      <c r="S1610" s="3">
        <f>HLOOKUP(S$5,[1]非R能力!$B$8:$F$558,$C1610+1,0)</f>
        <v>69538.061424994783</v>
      </c>
      <c r="T1610" s="3">
        <f>INDEX([1]非R能力!$H$9:$H$558,D1610)</f>
        <v>65919.472145285123</v>
      </c>
      <c r="U1610" s="3">
        <f>IF(E1610="小怪",0,IF(INDEX([1]非R能力!$FK$9:$FK$558,C1610)=0,0,10))</f>
        <v>0</v>
      </c>
      <c r="V1610" s="3">
        <f>IF(E1610="小怪",0,IF(INDEX([1]非R能力!$FH$9:$FH$558,C1610)=0,0,5000))</f>
        <v>0</v>
      </c>
      <c r="W1610" s="3">
        <f>HLOOKUP(W$5,[2]人物技能基础!$O$3:$Q$553,$C1610+1,0)</f>
        <v>3.637142857142857</v>
      </c>
      <c r="X1610" s="3">
        <f>HLOOKUP(X$5,[2]人物技能基础!$O$3:$Q$553,$C1610+1,0)</f>
        <v>2.0186428571428574</v>
      </c>
      <c r="Y1610" s="3">
        <f>HLOOKUP(Y$5,[2]人物技能基础!$O$3:$Q$553,$C1610+1,0)</f>
        <v>99.964285714285708</v>
      </c>
      <c r="Z1610" s="3">
        <f t="shared" si="151"/>
        <v>1826357</v>
      </c>
      <c r="AA1610" s="3">
        <f t="shared" si="152"/>
        <v>34248</v>
      </c>
      <c r="AB1610" s="3">
        <f t="shared" si="153"/>
        <v>0</v>
      </c>
      <c r="AC1610" s="3">
        <f t="shared" si="154"/>
        <v>69538</v>
      </c>
      <c r="AD1610" s="3">
        <f t="shared" si="155"/>
        <v>53322</v>
      </c>
    </row>
    <row r="1611" spans="1:30" x14ac:dyDescent="0.15">
      <c r="A1611" s="3">
        <v>1606</v>
      </c>
      <c r="B1611" s="3" t="str">
        <f t="shared" si="150"/>
        <v>关卡1606小怪</v>
      </c>
      <c r="C1611" s="3">
        <f>INDEX([3]关卡!$J$19:$J$2018,A1611)</f>
        <v>526</v>
      </c>
      <c r="D1611" s="3">
        <f>INDEX([3]关卡!$N$19:$N$2018,A1611)</f>
        <v>526</v>
      </c>
      <c r="E1611" s="3" t="s">
        <v>24</v>
      </c>
      <c r="F1611" s="3" t="s">
        <v>26</v>
      </c>
      <c r="G1611" s="3">
        <v>3</v>
      </c>
      <c r="H1611" s="3">
        <v>0</v>
      </c>
      <c r="I1611" s="3">
        <v>0</v>
      </c>
      <c r="J1611" s="4">
        <v>1</v>
      </c>
      <c r="K1611" s="4">
        <v>1</v>
      </c>
      <c r="L1611" s="4">
        <v>2</v>
      </c>
      <c r="M1611" s="3">
        <v>15</v>
      </c>
      <c r="N1611" s="3">
        <v>2</v>
      </c>
      <c r="O1611" s="3">
        <f>HLOOKUP(O$5,[1]非R能力!$B$8:$F$558,$C1611+1,0)</f>
        <v>2450000.4965052484</v>
      </c>
      <c r="P1611" s="3">
        <f>HLOOKUP(P$5,[1]非R能力!$B$8:$F$558,$C1611+1,0)</f>
        <v>344272.26014766493</v>
      </c>
      <c r="Q1611" s="3">
        <f>HLOOKUP(Q$5,[1]非R能力!$B$8:$F$558,$C1611+1,0)</f>
        <v>171244.83664209276</v>
      </c>
      <c r="R1611" s="3">
        <f>HLOOKUP(R$5,[1]非R能力!$B$8:$F$558,$C1611+1,0)</f>
        <v>53322.632707077471</v>
      </c>
      <c r="S1611" s="3">
        <f>HLOOKUP(S$5,[1]非R能力!$B$8:$F$558,$C1611+1,0)</f>
        <v>69538.061424994783</v>
      </c>
      <c r="T1611" s="3">
        <f>INDEX([1]非R能力!$H$9:$H$558,D1611)</f>
        <v>65919.472145285123</v>
      </c>
      <c r="U1611" s="3">
        <f>IF(E1611="小怪",0,IF(INDEX([1]非R能力!$FK$9:$FK$558,C1611)=0,0,10))</f>
        <v>0</v>
      </c>
      <c r="V1611" s="3">
        <f>IF(E1611="小怪",0,IF(INDEX([1]非R能力!$FH$9:$FH$558,C1611)=0,0,5000))</f>
        <v>0</v>
      </c>
      <c r="W1611" s="3">
        <f>HLOOKUP(W$5,[2]人物技能基础!$O$3:$Q$553,$C1611+1,0)</f>
        <v>3.637142857142857</v>
      </c>
      <c r="X1611" s="3">
        <f>HLOOKUP(X$5,[2]人物技能基础!$O$3:$Q$553,$C1611+1,0)</f>
        <v>2.0186428571428574</v>
      </c>
      <c r="Y1611" s="3">
        <f>HLOOKUP(Y$5,[2]人物技能基础!$O$3:$Q$553,$C1611+1,0)</f>
        <v>99.964285714285708</v>
      </c>
      <c r="Z1611" s="3">
        <f t="shared" si="151"/>
        <v>1826357</v>
      </c>
      <c r="AA1611" s="3">
        <f t="shared" si="152"/>
        <v>34248</v>
      </c>
      <c r="AB1611" s="3">
        <f t="shared" si="153"/>
        <v>0</v>
      </c>
      <c r="AC1611" s="3">
        <f t="shared" si="154"/>
        <v>69538</v>
      </c>
      <c r="AD1611" s="3">
        <f t="shared" si="155"/>
        <v>53322</v>
      </c>
    </row>
    <row r="1612" spans="1:30" x14ac:dyDescent="0.15">
      <c r="A1612" s="3">
        <v>1607</v>
      </c>
      <c r="B1612" s="3" t="str">
        <f t="shared" si="150"/>
        <v>关卡1607小怪</v>
      </c>
      <c r="C1612" s="3">
        <f>INDEX([3]关卡!$J$19:$J$2018,A1612)</f>
        <v>526</v>
      </c>
      <c r="D1612" s="3">
        <f>INDEX([3]关卡!$N$19:$N$2018,A1612)</f>
        <v>526</v>
      </c>
      <c r="E1612" s="3" t="s">
        <v>24</v>
      </c>
      <c r="F1612" s="3" t="s">
        <v>26</v>
      </c>
      <c r="G1612" s="3">
        <v>3</v>
      </c>
      <c r="H1612" s="3">
        <v>0</v>
      </c>
      <c r="I1612" s="3">
        <v>0</v>
      </c>
      <c r="J1612" s="4">
        <v>1</v>
      </c>
      <c r="K1612" s="4">
        <v>1</v>
      </c>
      <c r="L1612" s="4">
        <v>2</v>
      </c>
      <c r="M1612" s="3">
        <v>15</v>
      </c>
      <c r="N1612" s="3">
        <v>2</v>
      </c>
      <c r="O1612" s="3">
        <f>HLOOKUP(O$5,[1]非R能力!$B$8:$F$558,$C1612+1,0)</f>
        <v>2450000.4965052484</v>
      </c>
      <c r="P1612" s="3">
        <f>HLOOKUP(P$5,[1]非R能力!$B$8:$F$558,$C1612+1,0)</f>
        <v>344272.26014766493</v>
      </c>
      <c r="Q1612" s="3">
        <f>HLOOKUP(Q$5,[1]非R能力!$B$8:$F$558,$C1612+1,0)</f>
        <v>171244.83664209276</v>
      </c>
      <c r="R1612" s="3">
        <f>HLOOKUP(R$5,[1]非R能力!$B$8:$F$558,$C1612+1,0)</f>
        <v>53322.632707077471</v>
      </c>
      <c r="S1612" s="3">
        <f>HLOOKUP(S$5,[1]非R能力!$B$8:$F$558,$C1612+1,0)</f>
        <v>69538.061424994783</v>
      </c>
      <c r="T1612" s="3">
        <f>INDEX([1]非R能力!$H$9:$H$558,D1612)</f>
        <v>65919.472145285123</v>
      </c>
      <c r="U1612" s="3">
        <f>IF(E1612="小怪",0,IF(INDEX([1]非R能力!$FK$9:$FK$558,C1612)=0,0,10))</f>
        <v>0</v>
      </c>
      <c r="V1612" s="3">
        <f>IF(E1612="小怪",0,IF(INDEX([1]非R能力!$FH$9:$FH$558,C1612)=0,0,5000))</f>
        <v>0</v>
      </c>
      <c r="W1612" s="3">
        <f>HLOOKUP(W$5,[2]人物技能基础!$O$3:$Q$553,$C1612+1,0)</f>
        <v>3.637142857142857</v>
      </c>
      <c r="X1612" s="3">
        <f>HLOOKUP(X$5,[2]人物技能基础!$O$3:$Q$553,$C1612+1,0)</f>
        <v>2.0186428571428574</v>
      </c>
      <c r="Y1612" s="3">
        <f>HLOOKUP(Y$5,[2]人物技能基础!$O$3:$Q$553,$C1612+1,0)</f>
        <v>99.964285714285708</v>
      </c>
      <c r="Z1612" s="3">
        <f t="shared" si="151"/>
        <v>1826357</v>
      </c>
      <c r="AA1612" s="3">
        <f t="shared" si="152"/>
        <v>34248</v>
      </c>
      <c r="AB1612" s="3">
        <f t="shared" si="153"/>
        <v>0</v>
      </c>
      <c r="AC1612" s="3">
        <f t="shared" si="154"/>
        <v>69538</v>
      </c>
      <c r="AD1612" s="3">
        <f t="shared" si="155"/>
        <v>53322</v>
      </c>
    </row>
    <row r="1613" spans="1:30" x14ac:dyDescent="0.15">
      <c r="A1613" s="3">
        <v>1608</v>
      </c>
      <c r="B1613" s="3" t="str">
        <f t="shared" si="150"/>
        <v>关卡1608小怪</v>
      </c>
      <c r="C1613" s="3">
        <f>INDEX([3]关卡!$J$19:$J$2018,A1613)</f>
        <v>526</v>
      </c>
      <c r="D1613" s="3">
        <f>INDEX([3]关卡!$N$19:$N$2018,A1613)</f>
        <v>526</v>
      </c>
      <c r="E1613" s="3" t="s">
        <v>24</v>
      </c>
      <c r="F1613" s="3" t="s">
        <v>26</v>
      </c>
      <c r="G1613" s="3">
        <v>3</v>
      </c>
      <c r="H1613" s="3">
        <v>0</v>
      </c>
      <c r="I1613" s="3">
        <v>0</v>
      </c>
      <c r="J1613" s="4">
        <v>1</v>
      </c>
      <c r="K1613" s="4">
        <v>1</v>
      </c>
      <c r="L1613" s="4">
        <v>2</v>
      </c>
      <c r="M1613" s="3">
        <v>15</v>
      </c>
      <c r="N1613" s="3">
        <v>2</v>
      </c>
      <c r="O1613" s="3">
        <f>HLOOKUP(O$5,[1]非R能力!$B$8:$F$558,$C1613+1,0)</f>
        <v>2450000.4965052484</v>
      </c>
      <c r="P1613" s="3">
        <f>HLOOKUP(P$5,[1]非R能力!$B$8:$F$558,$C1613+1,0)</f>
        <v>344272.26014766493</v>
      </c>
      <c r="Q1613" s="3">
        <f>HLOOKUP(Q$5,[1]非R能力!$B$8:$F$558,$C1613+1,0)</f>
        <v>171244.83664209276</v>
      </c>
      <c r="R1613" s="3">
        <f>HLOOKUP(R$5,[1]非R能力!$B$8:$F$558,$C1613+1,0)</f>
        <v>53322.632707077471</v>
      </c>
      <c r="S1613" s="3">
        <f>HLOOKUP(S$5,[1]非R能力!$B$8:$F$558,$C1613+1,0)</f>
        <v>69538.061424994783</v>
      </c>
      <c r="T1613" s="3">
        <f>INDEX([1]非R能力!$H$9:$H$558,D1613)</f>
        <v>65919.472145285123</v>
      </c>
      <c r="U1613" s="3">
        <f>IF(E1613="小怪",0,IF(INDEX([1]非R能力!$FK$9:$FK$558,C1613)=0,0,10))</f>
        <v>0</v>
      </c>
      <c r="V1613" s="3">
        <f>IF(E1613="小怪",0,IF(INDEX([1]非R能力!$FH$9:$FH$558,C1613)=0,0,5000))</f>
        <v>0</v>
      </c>
      <c r="W1613" s="3">
        <f>HLOOKUP(W$5,[2]人物技能基础!$O$3:$Q$553,$C1613+1,0)</f>
        <v>3.637142857142857</v>
      </c>
      <c r="X1613" s="3">
        <f>HLOOKUP(X$5,[2]人物技能基础!$O$3:$Q$553,$C1613+1,0)</f>
        <v>2.0186428571428574</v>
      </c>
      <c r="Y1613" s="3">
        <f>HLOOKUP(Y$5,[2]人物技能基础!$O$3:$Q$553,$C1613+1,0)</f>
        <v>99.964285714285708</v>
      </c>
      <c r="Z1613" s="3">
        <f t="shared" si="151"/>
        <v>1826357</v>
      </c>
      <c r="AA1613" s="3">
        <f t="shared" si="152"/>
        <v>34248</v>
      </c>
      <c r="AB1613" s="3">
        <f t="shared" si="153"/>
        <v>0</v>
      </c>
      <c r="AC1613" s="3">
        <f t="shared" si="154"/>
        <v>69538</v>
      </c>
      <c r="AD1613" s="3">
        <f t="shared" si="155"/>
        <v>53322</v>
      </c>
    </row>
    <row r="1614" spans="1:30" x14ac:dyDescent="0.15">
      <c r="A1614" s="3">
        <v>1609</v>
      </c>
      <c r="B1614" s="3" t="str">
        <f t="shared" si="150"/>
        <v>关卡1609小怪</v>
      </c>
      <c r="C1614" s="3">
        <f>INDEX([3]关卡!$J$19:$J$2018,A1614)</f>
        <v>527</v>
      </c>
      <c r="D1614" s="3">
        <f>INDEX([3]关卡!$N$19:$N$2018,A1614)</f>
        <v>527</v>
      </c>
      <c r="E1614" s="3" t="s">
        <v>24</v>
      </c>
      <c r="F1614" s="3" t="s">
        <v>26</v>
      </c>
      <c r="G1614" s="3">
        <v>3</v>
      </c>
      <c r="H1614" s="3">
        <v>0</v>
      </c>
      <c r="I1614" s="3">
        <v>0</v>
      </c>
      <c r="J1614" s="4">
        <v>1</v>
      </c>
      <c r="K1614" s="4">
        <v>1</v>
      </c>
      <c r="L1614" s="4">
        <v>2</v>
      </c>
      <c r="M1614" s="3">
        <v>15</v>
      </c>
      <c r="N1614" s="3">
        <v>2</v>
      </c>
      <c r="O1614" s="3">
        <f>HLOOKUP(O$5,[1]非R能力!$B$8:$F$558,$C1614+1,0)</f>
        <v>2461396.3334886096</v>
      </c>
      <c r="P1614" s="3">
        <f>HLOOKUP(P$5,[1]非R能力!$B$8:$F$558,$C1614+1,0)</f>
        <v>345854.84824053315</v>
      </c>
      <c r="Q1614" s="3">
        <f>HLOOKUP(Q$5,[1]非R能力!$B$8:$F$558,$C1614+1,0)</f>
        <v>171888.42846571066</v>
      </c>
      <c r="R1614" s="3">
        <f>HLOOKUP(R$5,[1]非R能力!$B$8:$F$558,$C1614+1,0)</f>
        <v>53541.687546661014</v>
      </c>
      <c r="S1614" s="3">
        <f>HLOOKUP(S$5,[1]非R能力!$B$8:$F$558,$C1614+1,0)</f>
        <v>69783.607264181468</v>
      </c>
      <c r="T1614" s="3">
        <f>INDEX([1]非R能力!$H$9:$H$558,D1614)</f>
        <v>66255.125650560003</v>
      </c>
      <c r="U1614" s="3">
        <f>IF(E1614="小怪",0,IF(INDEX([1]非R能力!$FK$9:$FK$558,C1614)=0,0,10))</f>
        <v>0</v>
      </c>
      <c r="V1614" s="3">
        <f>IF(E1614="小怪",0,IF(INDEX([1]非R能力!$FH$9:$FH$558,C1614)=0,0,5000))</f>
        <v>0</v>
      </c>
      <c r="W1614" s="3">
        <f>HLOOKUP(W$5,[2]人物技能基础!$O$3:$Q$553,$C1614+1,0)</f>
        <v>3.637142857142857</v>
      </c>
      <c r="X1614" s="3">
        <f>HLOOKUP(X$5,[2]人物技能基础!$O$3:$Q$553,$C1614+1,0)</f>
        <v>2.0186428571428574</v>
      </c>
      <c r="Y1614" s="3">
        <f>HLOOKUP(Y$5,[2]人物技能基础!$O$3:$Q$553,$C1614+1,0)</f>
        <v>99.964285714285708</v>
      </c>
      <c r="Z1614" s="3">
        <f t="shared" si="151"/>
        <v>1834830</v>
      </c>
      <c r="AA1614" s="3">
        <f t="shared" si="152"/>
        <v>34377</v>
      </c>
      <c r="AB1614" s="3">
        <f t="shared" si="153"/>
        <v>0</v>
      </c>
      <c r="AC1614" s="3">
        <f t="shared" si="154"/>
        <v>69783</v>
      </c>
      <c r="AD1614" s="3">
        <f t="shared" si="155"/>
        <v>53541</v>
      </c>
    </row>
    <row r="1615" spans="1:30" x14ac:dyDescent="0.15">
      <c r="A1615" s="3">
        <v>1610</v>
      </c>
      <c r="B1615" s="3" t="str">
        <f t="shared" si="150"/>
        <v>关卡1610小怪</v>
      </c>
      <c r="C1615" s="3">
        <f>INDEX([3]关卡!$J$19:$J$2018,A1615)</f>
        <v>527</v>
      </c>
      <c r="D1615" s="3">
        <f>INDEX([3]关卡!$N$19:$N$2018,A1615)</f>
        <v>527</v>
      </c>
      <c r="E1615" s="3" t="s">
        <v>24</v>
      </c>
      <c r="F1615" s="3" t="s">
        <v>26</v>
      </c>
      <c r="G1615" s="3">
        <v>3</v>
      </c>
      <c r="H1615" s="3">
        <v>0</v>
      </c>
      <c r="I1615" s="3">
        <v>0</v>
      </c>
      <c r="J1615" s="4">
        <v>1</v>
      </c>
      <c r="K1615" s="4">
        <v>1</v>
      </c>
      <c r="L1615" s="4">
        <v>2</v>
      </c>
      <c r="M1615" s="3">
        <v>15</v>
      </c>
      <c r="N1615" s="3">
        <v>2</v>
      </c>
      <c r="O1615" s="3">
        <f>HLOOKUP(O$5,[1]非R能力!$B$8:$F$558,$C1615+1,0)</f>
        <v>2461396.3334886096</v>
      </c>
      <c r="P1615" s="3">
        <f>HLOOKUP(P$5,[1]非R能力!$B$8:$F$558,$C1615+1,0)</f>
        <v>345854.84824053315</v>
      </c>
      <c r="Q1615" s="3">
        <f>HLOOKUP(Q$5,[1]非R能力!$B$8:$F$558,$C1615+1,0)</f>
        <v>171888.42846571066</v>
      </c>
      <c r="R1615" s="3">
        <f>HLOOKUP(R$5,[1]非R能力!$B$8:$F$558,$C1615+1,0)</f>
        <v>53541.687546661014</v>
      </c>
      <c r="S1615" s="3">
        <f>HLOOKUP(S$5,[1]非R能力!$B$8:$F$558,$C1615+1,0)</f>
        <v>69783.607264181468</v>
      </c>
      <c r="T1615" s="3">
        <f>INDEX([1]非R能力!$H$9:$H$558,D1615)</f>
        <v>66255.125650560003</v>
      </c>
      <c r="U1615" s="3">
        <f>IF(E1615="小怪",0,IF(INDEX([1]非R能力!$FK$9:$FK$558,C1615)=0,0,10))</f>
        <v>0</v>
      </c>
      <c r="V1615" s="3">
        <f>IF(E1615="小怪",0,IF(INDEX([1]非R能力!$FH$9:$FH$558,C1615)=0,0,5000))</f>
        <v>0</v>
      </c>
      <c r="W1615" s="3">
        <f>HLOOKUP(W$5,[2]人物技能基础!$O$3:$Q$553,$C1615+1,0)</f>
        <v>3.637142857142857</v>
      </c>
      <c r="X1615" s="3">
        <f>HLOOKUP(X$5,[2]人物技能基础!$O$3:$Q$553,$C1615+1,0)</f>
        <v>2.0186428571428574</v>
      </c>
      <c r="Y1615" s="3">
        <f>HLOOKUP(Y$5,[2]人物技能基础!$O$3:$Q$553,$C1615+1,0)</f>
        <v>99.964285714285708</v>
      </c>
      <c r="Z1615" s="3">
        <f t="shared" si="151"/>
        <v>1834830</v>
      </c>
      <c r="AA1615" s="3">
        <f t="shared" si="152"/>
        <v>34377</v>
      </c>
      <c r="AB1615" s="3">
        <f t="shared" si="153"/>
        <v>0</v>
      </c>
      <c r="AC1615" s="3">
        <f t="shared" si="154"/>
        <v>69783</v>
      </c>
      <c r="AD1615" s="3">
        <f t="shared" si="155"/>
        <v>53541</v>
      </c>
    </row>
    <row r="1616" spans="1:30" x14ac:dyDescent="0.15">
      <c r="A1616" s="3">
        <v>1611</v>
      </c>
      <c r="B1616" s="3" t="str">
        <f t="shared" si="150"/>
        <v>关卡1611小怪</v>
      </c>
      <c r="C1616" s="3">
        <f>INDEX([3]关卡!$J$19:$J$2018,A1616)</f>
        <v>527</v>
      </c>
      <c r="D1616" s="3">
        <f>INDEX([3]关卡!$N$19:$N$2018,A1616)</f>
        <v>527</v>
      </c>
      <c r="E1616" s="3" t="s">
        <v>24</v>
      </c>
      <c r="F1616" s="3" t="s">
        <v>26</v>
      </c>
      <c r="G1616" s="3">
        <v>3</v>
      </c>
      <c r="H1616" s="3">
        <v>0</v>
      </c>
      <c r="I1616" s="3">
        <v>0</v>
      </c>
      <c r="J1616" s="4">
        <v>1</v>
      </c>
      <c r="K1616" s="4">
        <v>1</v>
      </c>
      <c r="L1616" s="4">
        <v>2</v>
      </c>
      <c r="M1616" s="3">
        <v>15</v>
      </c>
      <c r="N1616" s="3">
        <v>2</v>
      </c>
      <c r="O1616" s="3">
        <f>HLOOKUP(O$5,[1]非R能力!$B$8:$F$558,$C1616+1,0)</f>
        <v>2461396.3334886096</v>
      </c>
      <c r="P1616" s="3">
        <f>HLOOKUP(P$5,[1]非R能力!$B$8:$F$558,$C1616+1,0)</f>
        <v>345854.84824053315</v>
      </c>
      <c r="Q1616" s="3">
        <f>HLOOKUP(Q$5,[1]非R能力!$B$8:$F$558,$C1616+1,0)</f>
        <v>171888.42846571066</v>
      </c>
      <c r="R1616" s="3">
        <f>HLOOKUP(R$5,[1]非R能力!$B$8:$F$558,$C1616+1,0)</f>
        <v>53541.687546661014</v>
      </c>
      <c r="S1616" s="3">
        <f>HLOOKUP(S$5,[1]非R能力!$B$8:$F$558,$C1616+1,0)</f>
        <v>69783.607264181468</v>
      </c>
      <c r="T1616" s="3">
        <f>INDEX([1]非R能力!$H$9:$H$558,D1616)</f>
        <v>66255.125650560003</v>
      </c>
      <c r="U1616" s="3">
        <f>IF(E1616="小怪",0,IF(INDEX([1]非R能力!$FK$9:$FK$558,C1616)=0,0,10))</f>
        <v>0</v>
      </c>
      <c r="V1616" s="3">
        <f>IF(E1616="小怪",0,IF(INDEX([1]非R能力!$FH$9:$FH$558,C1616)=0,0,5000))</f>
        <v>0</v>
      </c>
      <c r="W1616" s="3">
        <f>HLOOKUP(W$5,[2]人物技能基础!$O$3:$Q$553,$C1616+1,0)</f>
        <v>3.637142857142857</v>
      </c>
      <c r="X1616" s="3">
        <f>HLOOKUP(X$5,[2]人物技能基础!$O$3:$Q$553,$C1616+1,0)</f>
        <v>2.0186428571428574</v>
      </c>
      <c r="Y1616" s="3">
        <f>HLOOKUP(Y$5,[2]人物技能基础!$O$3:$Q$553,$C1616+1,0)</f>
        <v>99.964285714285708</v>
      </c>
      <c r="Z1616" s="3">
        <f t="shared" si="151"/>
        <v>1834830</v>
      </c>
      <c r="AA1616" s="3">
        <f t="shared" si="152"/>
        <v>34377</v>
      </c>
      <c r="AB1616" s="3">
        <f t="shared" si="153"/>
        <v>0</v>
      </c>
      <c r="AC1616" s="3">
        <f t="shared" si="154"/>
        <v>69783</v>
      </c>
      <c r="AD1616" s="3">
        <f t="shared" si="155"/>
        <v>53541</v>
      </c>
    </row>
    <row r="1617" spans="1:30" x14ac:dyDescent="0.15">
      <c r="A1617" s="3">
        <v>1612</v>
      </c>
      <c r="B1617" s="3" t="str">
        <f t="shared" si="150"/>
        <v>关卡1612小怪</v>
      </c>
      <c r="C1617" s="3">
        <f>INDEX([3]关卡!$J$19:$J$2018,A1617)</f>
        <v>528</v>
      </c>
      <c r="D1617" s="3">
        <f>INDEX([3]关卡!$N$19:$N$2018,A1617)</f>
        <v>528</v>
      </c>
      <c r="E1617" s="3" t="s">
        <v>24</v>
      </c>
      <c r="F1617" s="3" t="s">
        <v>26</v>
      </c>
      <c r="G1617" s="3">
        <v>3</v>
      </c>
      <c r="H1617" s="3">
        <v>0</v>
      </c>
      <c r="I1617" s="3">
        <v>0</v>
      </c>
      <c r="J1617" s="4">
        <v>1</v>
      </c>
      <c r="K1617" s="4">
        <v>1</v>
      </c>
      <c r="L1617" s="4">
        <v>2</v>
      </c>
      <c r="M1617" s="3">
        <v>15</v>
      </c>
      <c r="N1617" s="3">
        <v>2</v>
      </c>
      <c r="O1617" s="3">
        <f>HLOOKUP(O$5,[1]非R能力!$B$8:$F$558,$C1617+1,0)</f>
        <v>2473051.6667337711</v>
      </c>
      <c r="P1617" s="3">
        <f>HLOOKUP(P$5,[1]非R能力!$B$8:$F$558,$C1617+1,0)</f>
        <v>347469.33542580425</v>
      </c>
      <c r="Q1617" s="3">
        <f>HLOOKUP(Q$5,[1]非R能力!$B$8:$F$558,$C1617+1,0)</f>
        <v>172538.73553122368</v>
      </c>
      <c r="R1617" s="3">
        <f>HLOOKUP(R$5,[1]非R能力!$B$8:$F$558,$C1617+1,0)</f>
        <v>53758.413204550612</v>
      </c>
      <c r="S1617" s="3">
        <f>HLOOKUP(S$5,[1]非R能力!$B$8:$F$558,$C1617+1,0)</f>
        <v>70047.09639204602</v>
      </c>
      <c r="T1617" s="3">
        <f>INDEX([1]非R能力!$H$9:$H$558,D1617)</f>
        <v>66592.14088737256</v>
      </c>
      <c r="U1617" s="3">
        <f>IF(E1617="小怪",0,IF(INDEX([1]非R能力!$FK$9:$FK$558,C1617)=0,0,10))</f>
        <v>0</v>
      </c>
      <c r="V1617" s="3">
        <f>IF(E1617="小怪",0,IF(INDEX([1]非R能力!$FH$9:$FH$558,C1617)=0,0,5000))</f>
        <v>0</v>
      </c>
      <c r="W1617" s="3">
        <f>HLOOKUP(W$5,[2]人物技能基础!$O$3:$Q$553,$C1617+1,0)</f>
        <v>3.637142857142857</v>
      </c>
      <c r="X1617" s="3">
        <f>HLOOKUP(X$5,[2]人物技能基础!$O$3:$Q$553,$C1617+1,0)</f>
        <v>2.0186428571428574</v>
      </c>
      <c r="Y1617" s="3">
        <f>HLOOKUP(Y$5,[2]人物技能基础!$O$3:$Q$553,$C1617+1,0)</f>
        <v>99.964285714285708</v>
      </c>
      <c r="Z1617" s="3">
        <f t="shared" si="151"/>
        <v>1843460</v>
      </c>
      <c r="AA1617" s="3">
        <f t="shared" si="152"/>
        <v>34507</v>
      </c>
      <c r="AB1617" s="3">
        <f t="shared" si="153"/>
        <v>0</v>
      </c>
      <c r="AC1617" s="3">
        <f t="shared" si="154"/>
        <v>70047</v>
      </c>
      <c r="AD1617" s="3">
        <f t="shared" si="155"/>
        <v>53758</v>
      </c>
    </row>
    <row r="1618" spans="1:30" x14ac:dyDescent="0.15">
      <c r="A1618" s="3">
        <v>1613</v>
      </c>
      <c r="B1618" s="3" t="str">
        <f t="shared" si="150"/>
        <v>关卡1613小怪</v>
      </c>
      <c r="C1618" s="3">
        <f>INDEX([3]关卡!$J$19:$J$2018,A1618)</f>
        <v>528</v>
      </c>
      <c r="D1618" s="3">
        <f>INDEX([3]关卡!$N$19:$N$2018,A1618)</f>
        <v>528</v>
      </c>
      <c r="E1618" s="3" t="s">
        <v>24</v>
      </c>
      <c r="F1618" s="3" t="s">
        <v>26</v>
      </c>
      <c r="G1618" s="3">
        <v>3</v>
      </c>
      <c r="H1618" s="3">
        <v>0</v>
      </c>
      <c r="I1618" s="3">
        <v>0</v>
      </c>
      <c r="J1618" s="4">
        <v>1</v>
      </c>
      <c r="K1618" s="4">
        <v>1</v>
      </c>
      <c r="L1618" s="4">
        <v>2</v>
      </c>
      <c r="M1618" s="3">
        <v>15</v>
      </c>
      <c r="N1618" s="3">
        <v>2</v>
      </c>
      <c r="O1618" s="3">
        <f>HLOOKUP(O$5,[1]非R能力!$B$8:$F$558,$C1618+1,0)</f>
        <v>2473051.6667337711</v>
      </c>
      <c r="P1618" s="3">
        <f>HLOOKUP(P$5,[1]非R能力!$B$8:$F$558,$C1618+1,0)</f>
        <v>347469.33542580425</v>
      </c>
      <c r="Q1618" s="3">
        <f>HLOOKUP(Q$5,[1]非R能力!$B$8:$F$558,$C1618+1,0)</f>
        <v>172538.73553122368</v>
      </c>
      <c r="R1618" s="3">
        <f>HLOOKUP(R$5,[1]非R能力!$B$8:$F$558,$C1618+1,0)</f>
        <v>53758.413204550612</v>
      </c>
      <c r="S1618" s="3">
        <f>HLOOKUP(S$5,[1]非R能力!$B$8:$F$558,$C1618+1,0)</f>
        <v>70047.09639204602</v>
      </c>
      <c r="T1618" s="3">
        <f>INDEX([1]非R能力!$H$9:$H$558,D1618)</f>
        <v>66592.14088737256</v>
      </c>
      <c r="U1618" s="3">
        <f>IF(E1618="小怪",0,IF(INDEX([1]非R能力!$FK$9:$FK$558,C1618)=0,0,10))</f>
        <v>0</v>
      </c>
      <c r="V1618" s="3">
        <f>IF(E1618="小怪",0,IF(INDEX([1]非R能力!$FH$9:$FH$558,C1618)=0,0,5000))</f>
        <v>0</v>
      </c>
      <c r="W1618" s="3">
        <f>HLOOKUP(W$5,[2]人物技能基础!$O$3:$Q$553,$C1618+1,0)</f>
        <v>3.637142857142857</v>
      </c>
      <c r="X1618" s="3">
        <f>HLOOKUP(X$5,[2]人物技能基础!$O$3:$Q$553,$C1618+1,0)</f>
        <v>2.0186428571428574</v>
      </c>
      <c r="Y1618" s="3">
        <f>HLOOKUP(Y$5,[2]人物技能基础!$O$3:$Q$553,$C1618+1,0)</f>
        <v>99.964285714285708</v>
      </c>
      <c r="Z1618" s="3">
        <f t="shared" si="151"/>
        <v>1843460</v>
      </c>
      <c r="AA1618" s="3">
        <f t="shared" si="152"/>
        <v>34507</v>
      </c>
      <c r="AB1618" s="3">
        <f t="shared" si="153"/>
        <v>0</v>
      </c>
      <c r="AC1618" s="3">
        <f t="shared" si="154"/>
        <v>70047</v>
      </c>
      <c r="AD1618" s="3">
        <f t="shared" si="155"/>
        <v>53758</v>
      </c>
    </row>
    <row r="1619" spans="1:30" x14ac:dyDescent="0.15">
      <c r="A1619" s="3">
        <v>1614</v>
      </c>
      <c r="B1619" s="3" t="str">
        <f t="shared" si="150"/>
        <v>关卡1614小怪</v>
      </c>
      <c r="C1619" s="3">
        <f>INDEX([3]关卡!$J$19:$J$2018,A1619)</f>
        <v>528</v>
      </c>
      <c r="D1619" s="3">
        <f>INDEX([3]关卡!$N$19:$N$2018,A1619)</f>
        <v>528</v>
      </c>
      <c r="E1619" s="3" t="s">
        <v>24</v>
      </c>
      <c r="F1619" s="3" t="s">
        <v>26</v>
      </c>
      <c r="G1619" s="3">
        <v>3</v>
      </c>
      <c r="H1619" s="3">
        <v>0</v>
      </c>
      <c r="I1619" s="3">
        <v>0</v>
      </c>
      <c r="J1619" s="4">
        <v>1</v>
      </c>
      <c r="K1619" s="4">
        <v>1</v>
      </c>
      <c r="L1619" s="4">
        <v>2</v>
      </c>
      <c r="M1619" s="3">
        <v>15</v>
      </c>
      <c r="N1619" s="3">
        <v>2</v>
      </c>
      <c r="O1619" s="3">
        <f>HLOOKUP(O$5,[1]非R能力!$B$8:$F$558,$C1619+1,0)</f>
        <v>2473051.6667337711</v>
      </c>
      <c r="P1619" s="3">
        <f>HLOOKUP(P$5,[1]非R能力!$B$8:$F$558,$C1619+1,0)</f>
        <v>347469.33542580425</v>
      </c>
      <c r="Q1619" s="3">
        <f>HLOOKUP(Q$5,[1]非R能力!$B$8:$F$558,$C1619+1,0)</f>
        <v>172538.73553122368</v>
      </c>
      <c r="R1619" s="3">
        <f>HLOOKUP(R$5,[1]非R能力!$B$8:$F$558,$C1619+1,0)</f>
        <v>53758.413204550612</v>
      </c>
      <c r="S1619" s="3">
        <f>HLOOKUP(S$5,[1]非R能力!$B$8:$F$558,$C1619+1,0)</f>
        <v>70047.09639204602</v>
      </c>
      <c r="T1619" s="3">
        <f>INDEX([1]非R能力!$H$9:$H$558,D1619)</f>
        <v>66592.14088737256</v>
      </c>
      <c r="U1619" s="3">
        <f>IF(E1619="小怪",0,IF(INDEX([1]非R能力!$FK$9:$FK$558,C1619)=0,0,10))</f>
        <v>0</v>
      </c>
      <c r="V1619" s="3">
        <f>IF(E1619="小怪",0,IF(INDEX([1]非R能力!$FH$9:$FH$558,C1619)=0,0,5000))</f>
        <v>0</v>
      </c>
      <c r="W1619" s="3">
        <f>HLOOKUP(W$5,[2]人物技能基础!$O$3:$Q$553,$C1619+1,0)</f>
        <v>3.637142857142857</v>
      </c>
      <c r="X1619" s="3">
        <f>HLOOKUP(X$5,[2]人物技能基础!$O$3:$Q$553,$C1619+1,0)</f>
        <v>2.0186428571428574</v>
      </c>
      <c r="Y1619" s="3">
        <f>HLOOKUP(Y$5,[2]人物技能基础!$O$3:$Q$553,$C1619+1,0)</f>
        <v>99.964285714285708</v>
      </c>
      <c r="Z1619" s="3">
        <f t="shared" si="151"/>
        <v>1843460</v>
      </c>
      <c r="AA1619" s="3">
        <f t="shared" si="152"/>
        <v>34507</v>
      </c>
      <c r="AB1619" s="3">
        <f t="shared" si="153"/>
        <v>0</v>
      </c>
      <c r="AC1619" s="3">
        <f t="shared" si="154"/>
        <v>70047</v>
      </c>
      <c r="AD1619" s="3">
        <f t="shared" si="155"/>
        <v>53758</v>
      </c>
    </row>
    <row r="1620" spans="1:30" x14ac:dyDescent="0.15">
      <c r="A1620" s="3">
        <v>1615</v>
      </c>
      <c r="B1620" s="3" t="str">
        <f t="shared" si="150"/>
        <v>关卡1615小怪</v>
      </c>
      <c r="C1620" s="3">
        <f>INDEX([3]关卡!$J$19:$J$2018,A1620)</f>
        <v>529</v>
      </c>
      <c r="D1620" s="3">
        <f>INDEX([3]关卡!$N$19:$N$2018,A1620)</f>
        <v>529</v>
      </c>
      <c r="E1620" s="3" t="s">
        <v>24</v>
      </c>
      <c r="F1620" s="3" t="s">
        <v>26</v>
      </c>
      <c r="G1620" s="3">
        <v>3</v>
      </c>
      <c r="H1620" s="3">
        <v>0</v>
      </c>
      <c r="I1620" s="3">
        <v>0</v>
      </c>
      <c r="J1620" s="4">
        <v>1</v>
      </c>
      <c r="K1620" s="4">
        <v>1</v>
      </c>
      <c r="L1620" s="4">
        <v>2</v>
      </c>
      <c r="M1620" s="3">
        <v>15</v>
      </c>
      <c r="N1620" s="3">
        <v>2</v>
      </c>
      <c r="O1620" s="3">
        <f>HLOOKUP(O$5,[1]非R能力!$B$8:$F$558,$C1620+1,0)</f>
        <v>2484337.7304334966</v>
      </c>
      <c r="P1620" s="3">
        <f>HLOOKUP(P$5,[1]非R能力!$B$8:$F$558,$C1620+1,0)</f>
        <v>349044.36050962762</v>
      </c>
      <c r="Q1620" s="3">
        <f>HLOOKUP(Q$5,[1]非R能力!$B$8:$F$558,$C1620+1,0)</f>
        <v>173218.50719915758</v>
      </c>
      <c r="R1620" s="3">
        <f>HLOOKUP(R$5,[1]非R能力!$B$8:$F$558,$C1620+1,0)</f>
        <v>53971.567012964173</v>
      </c>
      <c r="S1620" s="3">
        <f>HLOOKUP(S$5,[1]非R能力!$B$8:$F$558,$C1620+1,0)</f>
        <v>70336.50886700509</v>
      </c>
      <c r="T1620" s="3">
        <f>INDEX([1]非R能力!$H$9:$H$558,D1620)</f>
        <v>66930.521881829452</v>
      </c>
      <c r="U1620" s="3">
        <f>IF(E1620="小怪",0,IF(INDEX([1]非R能力!$FK$9:$FK$558,C1620)=0,0,10))</f>
        <v>0</v>
      </c>
      <c r="V1620" s="3">
        <f>IF(E1620="小怪",0,IF(INDEX([1]非R能力!$FH$9:$FH$558,C1620)=0,0,5000))</f>
        <v>0</v>
      </c>
      <c r="W1620" s="3">
        <f>HLOOKUP(W$5,[2]人物技能基础!$O$3:$Q$553,$C1620+1,0)</f>
        <v>3.637142857142857</v>
      </c>
      <c r="X1620" s="3">
        <f>HLOOKUP(X$5,[2]人物技能基础!$O$3:$Q$553,$C1620+1,0)</f>
        <v>2.0186428571428574</v>
      </c>
      <c r="Y1620" s="3">
        <f>HLOOKUP(Y$5,[2]人物技能基础!$O$3:$Q$553,$C1620+1,0)</f>
        <v>99.964285714285708</v>
      </c>
      <c r="Z1620" s="3">
        <f t="shared" si="151"/>
        <v>1851903</v>
      </c>
      <c r="AA1620" s="3">
        <f t="shared" si="152"/>
        <v>34643</v>
      </c>
      <c r="AB1620" s="3">
        <f t="shared" si="153"/>
        <v>0</v>
      </c>
      <c r="AC1620" s="3">
        <f t="shared" si="154"/>
        <v>70336</v>
      </c>
      <c r="AD1620" s="3">
        <f t="shared" si="155"/>
        <v>53971</v>
      </c>
    </row>
    <row r="1621" spans="1:30" x14ac:dyDescent="0.15">
      <c r="A1621" s="3">
        <v>1616</v>
      </c>
      <c r="B1621" s="3" t="str">
        <f t="shared" si="150"/>
        <v>关卡1616小怪</v>
      </c>
      <c r="C1621" s="3">
        <f>INDEX([3]关卡!$J$19:$J$2018,A1621)</f>
        <v>529</v>
      </c>
      <c r="D1621" s="3">
        <f>INDEX([3]关卡!$N$19:$N$2018,A1621)</f>
        <v>529</v>
      </c>
      <c r="E1621" s="3" t="s">
        <v>24</v>
      </c>
      <c r="F1621" s="3" t="s">
        <v>26</v>
      </c>
      <c r="G1621" s="3">
        <v>3</v>
      </c>
      <c r="H1621" s="3">
        <v>0</v>
      </c>
      <c r="I1621" s="3">
        <v>0</v>
      </c>
      <c r="J1621" s="4">
        <v>1</v>
      </c>
      <c r="K1621" s="4">
        <v>1</v>
      </c>
      <c r="L1621" s="4">
        <v>2</v>
      </c>
      <c r="M1621" s="3">
        <v>15</v>
      </c>
      <c r="N1621" s="3">
        <v>2</v>
      </c>
      <c r="O1621" s="3">
        <f>HLOOKUP(O$5,[1]非R能力!$B$8:$F$558,$C1621+1,0)</f>
        <v>2484337.7304334966</v>
      </c>
      <c r="P1621" s="3">
        <f>HLOOKUP(P$5,[1]非R能力!$B$8:$F$558,$C1621+1,0)</f>
        <v>349044.36050962762</v>
      </c>
      <c r="Q1621" s="3">
        <f>HLOOKUP(Q$5,[1]非R能力!$B$8:$F$558,$C1621+1,0)</f>
        <v>173218.50719915758</v>
      </c>
      <c r="R1621" s="3">
        <f>HLOOKUP(R$5,[1]非R能力!$B$8:$F$558,$C1621+1,0)</f>
        <v>53971.567012964173</v>
      </c>
      <c r="S1621" s="3">
        <f>HLOOKUP(S$5,[1]非R能力!$B$8:$F$558,$C1621+1,0)</f>
        <v>70336.50886700509</v>
      </c>
      <c r="T1621" s="3">
        <f>INDEX([1]非R能力!$H$9:$H$558,D1621)</f>
        <v>66930.521881829452</v>
      </c>
      <c r="U1621" s="3">
        <f>IF(E1621="小怪",0,IF(INDEX([1]非R能力!$FK$9:$FK$558,C1621)=0,0,10))</f>
        <v>0</v>
      </c>
      <c r="V1621" s="3">
        <f>IF(E1621="小怪",0,IF(INDEX([1]非R能力!$FH$9:$FH$558,C1621)=0,0,5000))</f>
        <v>0</v>
      </c>
      <c r="W1621" s="3">
        <f>HLOOKUP(W$5,[2]人物技能基础!$O$3:$Q$553,$C1621+1,0)</f>
        <v>3.637142857142857</v>
      </c>
      <c r="X1621" s="3">
        <f>HLOOKUP(X$5,[2]人物技能基础!$O$3:$Q$553,$C1621+1,0)</f>
        <v>2.0186428571428574</v>
      </c>
      <c r="Y1621" s="3">
        <f>HLOOKUP(Y$5,[2]人物技能基础!$O$3:$Q$553,$C1621+1,0)</f>
        <v>99.964285714285708</v>
      </c>
      <c r="Z1621" s="3">
        <f t="shared" si="151"/>
        <v>1851903</v>
      </c>
      <c r="AA1621" s="3">
        <f t="shared" si="152"/>
        <v>34643</v>
      </c>
      <c r="AB1621" s="3">
        <f t="shared" si="153"/>
        <v>0</v>
      </c>
      <c r="AC1621" s="3">
        <f t="shared" si="154"/>
        <v>70336</v>
      </c>
      <c r="AD1621" s="3">
        <f t="shared" si="155"/>
        <v>53971</v>
      </c>
    </row>
    <row r="1622" spans="1:30" x14ac:dyDescent="0.15">
      <c r="A1622" s="3">
        <v>1617</v>
      </c>
      <c r="B1622" s="3" t="str">
        <f t="shared" si="150"/>
        <v>关卡1617小怪</v>
      </c>
      <c r="C1622" s="3">
        <f>INDEX([3]关卡!$J$19:$J$2018,A1622)</f>
        <v>529</v>
      </c>
      <c r="D1622" s="3">
        <f>INDEX([3]关卡!$N$19:$N$2018,A1622)</f>
        <v>529</v>
      </c>
      <c r="E1622" s="3" t="s">
        <v>24</v>
      </c>
      <c r="F1622" s="3" t="s">
        <v>26</v>
      </c>
      <c r="G1622" s="3">
        <v>3</v>
      </c>
      <c r="H1622" s="3">
        <v>0</v>
      </c>
      <c r="I1622" s="3">
        <v>0</v>
      </c>
      <c r="J1622" s="4">
        <v>1</v>
      </c>
      <c r="K1622" s="4">
        <v>1</v>
      </c>
      <c r="L1622" s="4">
        <v>2</v>
      </c>
      <c r="M1622" s="3">
        <v>15</v>
      </c>
      <c r="N1622" s="3">
        <v>2</v>
      </c>
      <c r="O1622" s="3">
        <f>HLOOKUP(O$5,[1]非R能力!$B$8:$F$558,$C1622+1,0)</f>
        <v>2484337.7304334966</v>
      </c>
      <c r="P1622" s="3">
        <f>HLOOKUP(P$5,[1]非R能力!$B$8:$F$558,$C1622+1,0)</f>
        <v>349044.36050962762</v>
      </c>
      <c r="Q1622" s="3">
        <f>HLOOKUP(Q$5,[1]非R能力!$B$8:$F$558,$C1622+1,0)</f>
        <v>173218.50719915758</v>
      </c>
      <c r="R1622" s="3">
        <f>HLOOKUP(R$5,[1]非R能力!$B$8:$F$558,$C1622+1,0)</f>
        <v>53971.567012964173</v>
      </c>
      <c r="S1622" s="3">
        <f>HLOOKUP(S$5,[1]非R能力!$B$8:$F$558,$C1622+1,0)</f>
        <v>70336.50886700509</v>
      </c>
      <c r="T1622" s="3">
        <f>INDEX([1]非R能力!$H$9:$H$558,D1622)</f>
        <v>66930.521881829452</v>
      </c>
      <c r="U1622" s="3">
        <f>IF(E1622="小怪",0,IF(INDEX([1]非R能力!$FK$9:$FK$558,C1622)=0,0,10))</f>
        <v>0</v>
      </c>
      <c r="V1622" s="3">
        <f>IF(E1622="小怪",0,IF(INDEX([1]非R能力!$FH$9:$FH$558,C1622)=0,0,5000))</f>
        <v>0</v>
      </c>
      <c r="W1622" s="3">
        <f>HLOOKUP(W$5,[2]人物技能基础!$O$3:$Q$553,$C1622+1,0)</f>
        <v>3.637142857142857</v>
      </c>
      <c r="X1622" s="3">
        <f>HLOOKUP(X$5,[2]人物技能基础!$O$3:$Q$553,$C1622+1,0)</f>
        <v>2.0186428571428574</v>
      </c>
      <c r="Y1622" s="3">
        <f>HLOOKUP(Y$5,[2]人物技能基础!$O$3:$Q$553,$C1622+1,0)</f>
        <v>99.964285714285708</v>
      </c>
      <c r="Z1622" s="3">
        <f t="shared" si="151"/>
        <v>1851903</v>
      </c>
      <c r="AA1622" s="3">
        <f t="shared" si="152"/>
        <v>34643</v>
      </c>
      <c r="AB1622" s="3">
        <f t="shared" si="153"/>
        <v>0</v>
      </c>
      <c r="AC1622" s="3">
        <f t="shared" si="154"/>
        <v>70336</v>
      </c>
      <c r="AD1622" s="3">
        <f t="shared" si="155"/>
        <v>53971</v>
      </c>
    </row>
    <row r="1623" spans="1:30" x14ac:dyDescent="0.15">
      <c r="A1623" s="3">
        <v>1618</v>
      </c>
      <c r="B1623" s="3" t="str">
        <f t="shared" si="150"/>
        <v>关卡1618小怪</v>
      </c>
      <c r="C1623" s="3">
        <f>INDEX([3]关卡!$J$19:$J$2018,A1623)</f>
        <v>530</v>
      </c>
      <c r="D1623" s="3">
        <f>INDEX([3]关卡!$N$19:$N$2018,A1623)</f>
        <v>530</v>
      </c>
      <c r="E1623" s="3" t="s">
        <v>24</v>
      </c>
      <c r="F1623" s="3" t="s">
        <v>26</v>
      </c>
      <c r="G1623" s="3">
        <v>3</v>
      </c>
      <c r="H1623" s="3">
        <v>0</v>
      </c>
      <c r="I1623" s="3">
        <v>0</v>
      </c>
      <c r="J1623" s="4">
        <v>1</v>
      </c>
      <c r="K1623" s="4">
        <v>1</v>
      </c>
      <c r="L1623" s="4">
        <v>2</v>
      </c>
      <c r="M1623" s="3">
        <v>15</v>
      </c>
      <c r="N1623" s="3">
        <v>2</v>
      </c>
      <c r="O1623" s="3">
        <f>HLOOKUP(O$5,[1]非R能力!$B$8:$F$558,$C1623+1,0)</f>
        <v>2493176.8746804036</v>
      </c>
      <c r="P1623" s="3">
        <f>HLOOKUP(P$5,[1]非R能力!$B$8:$F$558,$C1623+1,0)</f>
        <v>350160.71661925444</v>
      </c>
      <c r="Q1623" s="3">
        <f>HLOOKUP(Q$5,[1]非R能力!$B$8:$F$558,$C1623+1,0)</f>
        <v>173557.49840986624</v>
      </c>
      <c r="R1623" s="3">
        <f>HLOOKUP(R$5,[1]非R能力!$B$8:$F$558,$C1623+1,0)</f>
        <v>54099.761597387274</v>
      </c>
      <c r="S1623" s="3">
        <f>HLOOKUP(S$5,[1]非R能力!$B$8:$F$558,$C1623+1,0)</f>
        <v>70475.148516157962</v>
      </c>
      <c r="T1623" s="3">
        <f>INDEX([1]非R能力!$H$9:$H$558,D1623)</f>
        <v>67270.272666184013</v>
      </c>
      <c r="U1623" s="3">
        <f>IF(E1623="小怪",0,IF(INDEX([1]非R能力!$FK$9:$FK$558,C1623)=0,0,10))</f>
        <v>0</v>
      </c>
      <c r="V1623" s="3">
        <f>IF(E1623="小怪",0,IF(INDEX([1]非R能力!$FH$9:$FH$558,C1623)=0,0,5000))</f>
        <v>0</v>
      </c>
      <c r="W1623" s="3">
        <f>HLOOKUP(W$5,[2]人物技能基础!$O$3:$Q$553,$C1623+1,0)</f>
        <v>3.637142857142857</v>
      </c>
      <c r="X1623" s="3">
        <f>HLOOKUP(X$5,[2]人物技能基础!$O$3:$Q$553,$C1623+1,0)</f>
        <v>2.0186428571428574</v>
      </c>
      <c r="Y1623" s="3">
        <f>HLOOKUP(Y$5,[2]人物技能基础!$O$3:$Q$553,$C1623+1,0)</f>
        <v>99.964285714285708</v>
      </c>
      <c r="Z1623" s="3">
        <f t="shared" si="151"/>
        <v>1858127</v>
      </c>
      <c r="AA1623" s="3">
        <f t="shared" si="152"/>
        <v>34711</v>
      </c>
      <c r="AB1623" s="3">
        <f t="shared" si="153"/>
        <v>0</v>
      </c>
      <c r="AC1623" s="3">
        <f t="shared" si="154"/>
        <v>70475</v>
      </c>
      <c r="AD1623" s="3">
        <f t="shared" si="155"/>
        <v>54099</v>
      </c>
    </row>
    <row r="1624" spans="1:30" x14ac:dyDescent="0.15">
      <c r="A1624" s="3">
        <v>1619</v>
      </c>
      <c r="B1624" s="3" t="str">
        <f t="shared" si="150"/>
        <v>关卡1619小怪</v>
      </c>
      <c r="C1624" s="3">
        <f>INDEX([3]关卡!$J$19:$J$2018,A1624)</f>
        <v>530</v>
      </c>
      <c r="D1624" s="3">
        <f>INDEX([3]关卡!$N$19:$N$2018,A1624)</f>
        <v>530</v>
      </c>
      <c r="E1624" s="3" t="s">
        <v>24</v>
      </c>
      <c r="F1624" s="3" t="s">
        <v>26</v>
      </c>
      <c r="G1624" s="3">
        <v>3</v>
      </c>
      <c r="H1624" s="3">
        <v>0</v>
      </c>
      <c r="I1624" s="3">
        <v>0</v>
      </c>
      <c r="J1624" s="4">
        <v>1</v>
      </c>
      <c r="K1624" s="4">
        <v>1</v>
      </c>
      <c r="L1624" s="4">
        <v>2</v>
      </c>
      <c r="M1624" s="3">
        <v>15</v>
      </c>
      <c r="N1624" s="3">
        <v>2</v>
      </c>
      <c r="O1624" s="3">
        <f>HLOOKUP(O$5,[1]非R能力!$B$8:$F$558,$C1624+1,0)</f>
        <v>2493176.8746804036</v>
      </c>
      <c r="P1624" s="3">
        <f>HLOOKUP(P$5,[1]非R能力!$B$8:$F$558,$C1624+1,0)</f>
        <v>350160.71661925444</v>
      </c>
      <c r="Q1624" s="3">
        <f>HLOOKUP(Q$5,[1]非R能力!$B$8:$F$558,$C1624+1,0)</f>
        <v>173557.49840986624</v>
      </c>
      <c r="R1624" s="3">
        <f>HLOOKUP(R$5,[1]非R能力!$B$8:$F$558,$C1624+1,0)</f>
        <v>54099.761597387274</v>
      </c>
      <c r="S1624" s="3">
        <f>HLOOKUP(S$5,[1]非R能力!$B$8:$F$558,$C1624+1,0)</f>
        <v>70475.148516157962</v>
      </c>
      <c r="T1624" s="3">
        <f>INDEX([1]非R能力!$H$9:$H$558,D1624)</f>
        <v>67270.272666184013</v>
      </c>
      <c r="U1624" s="3">
        <f>IF(E1624="小怪",0,IF(INDEX([1]非R能力!$FK$9:$FK$558,C1624)=0,0,10))</f>
        <v>0</v>
      </c>
      <c r="V1624" s="3">
        <f>IF(E1624="小怪",0,IF(INDEX([1]非R能力!$FH$9:$FH$558,C1624)=0,0,5000))</f>
        <v>0</v>
      </c>
      <c r="W1624" s="3">
        <f>HLOOKUP(W$5,[2]人物技能基础!$O$3:$Q$553,$C1624+1,0)</f>
        <v>3.637142857142857</v>
      </c>
      <c r="X1624" s="3">
        <f>HLOOKUP(X$5,[2]人物技能基础!$O$3:$Q$553,$C1624+1,0)</f>
        <v>2.0186428571428574</v>
      </c>
      <c r="Y1624" s="3">
        <f>HLOOKUP(Y$5,[2]人物技能基础!$O$3:$Q$553,$C1624+1,0)</f>
        <v>99.964285714285708</v>
      </c>
      <c r="Z1624" s="3">
        <f t="shared" si="151"/>
        <v>1858127</v>
      </c>
      <c r="AA1624" s="3">
        <f t="shared" si="152"/>
        <v>34711</v>
      </c>
      <c r="AB1624" s="3">
        <f t="shared" si="153"/>
        <v>0</v>
      </c>
      <c r="AC1624" s="3">
        <f t="shared" si="154"/>
        <v>70475</v>
      </c>
      <c r="AD1624" s="3">
        <f t="shared" si="155"/>
        <v>54099</v>
      </c>
    </row>
    <row r="1625" spans="1:30" x14ac:dyDescent="0.15">
      <c r="A1625" s="3">
        <v>1620</v>
      </c>
      <c r="B1625" s="3" t="str">
        <f t="shared" si="150"/>
        <v>关卡1620小怪</v>
      </c>
      <c r="C1625" s="3">
        <f>INDEX([3]关卡!$J$19:$J$2018,A1625)</f>
        <v>530</v>
      </c>
      <c r="D1625" s="3">
        <f>INDEX([3]关卡!$N$19:$N$2018,A1625)</f>
        <v>530</v>
      </c>
      <c r="E1625" s="3" t="s">
        <v>24</v>
      </c>
      <c r="F1625" s="3" t="s">
        <v>26</v>
      </c>
      <c r="G1625" s="3">
        <v>3</v>
      </c>
      <c r="H1625" s="3">
        <v>0</v>
      </c>
      <c r="I1625" s="3">
        <v>0</v>
      </c>
      <c r="J1625" s="4">
        <v>1</v>
      </c>
      <c r="K1625" s="4">
        <v>1</v>
      </c>
      <c r="L1625" s="4">
        <v>2</v>
      </c>
      <c r="M1625" s="3">
        <v>15</v>
      </c>
      <c r="N1625" s="3">
        <v>2</v>
      </c>
      <c r="O1625" s="3">
        <f>HLOOKUP(O$5,[1]非R能力!$B$8:$F$558,$C1625+1,0)</f>
        <v>2493176.8746804036</v>
      </c>
      <c r="P1625" s="3">
        <f>HLOOKUP(P$5,[1]非R能力!$B$8:$F$558,$C1625+1,0)</f>
        <v>350160.71661925444</v>
      </c>
      <c r="Q1625" s="3">
        <f>HLOOKUP(Q$5,[1]非R能力!$B$8:$F$558,$C1625+1,0)</f>
        <v>173557.49840986624</v>
      </c>
      <c r="R1625" s="3">
        <f>HLOOKUP(R$5,[1]非R能力!$B$8:$F$558,$C1625+1,0)</f>
        <v>54099.761597387274</v>
      </c>
      <c r="S1625" s="3">
        <f>HLOOKUP(S$5,[1]非R能力!$B$8:$F$558,$C1625+1,0)</f>
        <v>70475.148516157962</v>
      </c>
      <c r="T1625" s="3">
        <f>INDEX([1]非R能力!$H$9:$H$558,D1625)</f>
        <v>67270.272666184013</v>
      </c>
      <c r="U1625" s="3">
        <f>IF(E1625="小怪",0,IF(INDEX([1]非R能力!$FK$9:$FK$558,C1625)=0,0,10))</f>
        <v>0</v>
      </c>
      <c r="V1625" s="3">
        <f>IF(E1625="小怪",0,IF(INDEX([1]非R能力!$FH$9:$FH$558,C1625)=0,0,5000))</f>
        <v>0</v>
      </c>
      <c r="W1625" s="3">
        <f>HLOOKUP(W$5,[2]人物技能基础!$O$3:$Q$553,$C1625+1,0)</f>
        <v>3.637142857142857</v>
      </c>
      <c r="X1625" s="3">
        <f>HLOOKUP(X$5,[2]人物技能基础!$O$3:$Q$553,$C1625+1,0)</f>
        <v>2.0186428571428574</v>
      </c>
      <c r="Y1625" s="3">
        <f>HLOOKUP(Y$5,[2]人物技能基础!$O$3:$Q$553,$C1625+1,0)</f>
        <v>99.964285714285708</v>
      </c>
      <c r="Z1625" s="3">
        <f t="shared" si="151"/>
        <v>1858127</v>
      </c>
      <c r="AA1625" s="3">
        <f t="shared" si="152"/>
        <v>34711</v>
      </c>
      <c r="AB1625" s="3">
        <f t="shared" si="153"/>
        <v>0</v>
      </c>
      <c r="AC1625" s="3">
        <f t="shared" si="154"/>
        <v>70475</v>
      </c>
      <c r="AD1625" s="3">
        <f t="shared" si="155"/>
        <v>54099</v>
      </c>
    </row>
    <row r="1626" spans="1:30" x14ac:dyDescent="0.15">
      <c r="A1626" s="3">
        <v>1621</v>
      </c>
      <c r="B1626" s="3" t="str">
        <f t="shared" si="150"/>
        <v>关卡1621小怪</v>
      </c>
      <c r="C1626" s="3">
        <f>INDEX([3]关卡!$J$19:$J$2018,A1626)</f>
        <v>531</v>
      </c>
      <c r="D1626" s="3">
        <f>INDEX([3]关卡!$N$19:$N$2018,A1626)</f>
        <v>531</v>
      </c>
      <c r="E1626" s="3" t="s">
        <v>24</v>
      </c>
      <c r="F1626" s="3" t="s">
        <v>26</v>
      </c>
      <c r="G1626" s="3">
        <v>3</v>
      </c>
      <c r="H1626" s="3">
        <v>0</v>
      </c>
      <c r="I1626" s="3">
        <v>0</v>
      </c>
      <c r="J1626" s="4">
        <v>1</v>
      </c>
      <c r="K1626" s="4">
        <v>1</v>
      </c>
      <c r="L1626" s="4">
        <v>2</v>
      </c>
      <c r="M1626" s="3">
        <v>15</v>
      </c>
      <c r="N1626" s="3">
        <v>2</v>
      </c>
      <c r="O1626" s="3">
        <f>HLOOKUP(O$5,[1]非R能力!$B$8:$F$558,$C1626+1,0)</f>
        <v>2502152.2298276778</v>
      </c>
      <c r="P1626" s="3">
        <f>HLOOKUP(P$5,[1]非R能力!$B$8:$F$558,$C1626+1,0)</f>
        <v>351287.20485383784</v>
      </c>
      <c r="Q1626" s="3">
        <f>HLOOKUP(Q$5,[1]非R能力!$B$8:$F$558,$C1626+1,0)</f>
        <v>173883.65646497256</v>
      </c>
      <c r="R1626" s="3">
        <f>HLOOKUP(R$5,[1]非R能力!$B$8:$F$558,$C1626+1,0)</f>
        <v>54230.661140800941</v>
      </c>
      <c r="S1626" s="3">
        <f>HLOOKUP(S$5,[1]非R能力!$B$8:$F$558,$C1626+1,0)</f>
        <v>70603.904778401353</v>
      </c>
      <c r="T1626" s="3">
        <f>INDEX([1]非R能力!$H$9:$H$558,D1626)</f>
        <v>67611.397278836317</v>
      </c>
      <c r="U1626" s="3">
        <f>IF(E1626="小怪",0,IF(INDEX([1]非R能力!$FK$9:$FK$558,C1626)=0,0,10))</f>
        <v>0</v>
      </c>
      <c r="V1626" s="3">
        <f>IF(E1626="小怪",0,IF(INDEX([1]非R能力!$FH$9:$FH$558,C1626)=0,0,5000))</f>
        <v>0</v>
      </c>
      <c r="W1626" s="3">
        <f>HLOOKUP(W$5,[2]人物技能基础!$O$3:$Q$553,$C1626+1,0)</f>
        <v>3.637142857142857</v>
      </c>
      <c r="X1626" s="3">
        <f>HLOOKUP(X$5,[2]人物技能基础!$O$3:$Q$553,$C1626+1,0)</f>
        <v>2.0186428571428574</v>
      </c>
      <c r="Y1626" s="3">
        <f>HLOOKUP(Y$5,[2]人物技能基础!$O$3:$Q$553,$C1626+1,0)</f>
        <v>99.964285714285708</v>
      </c>
      <c r="Z1626" s="3">
        <f t="shared" si="151"/>
        <v>1864403</v>
      </c>
      <c r="AA1626" s="3">
        <f t="shared" si="152"/>
        <v>34776</v>
      </c>
      <c r="AB1626" s="3">
        <f t="shared" si="153"/>
        <v>0</v>
      </c>
      <c r="AC1626" s="3">
        <f t="shared" si="154"/>
        <v>70603</v>
      </c>
      <c r="AD1626" s="3">
        <f t="shared" si="155"/>
        <v>54230</v>
      </c>
    </row>
    <row r="1627" spans="1:30" x14ac:dyDescent="0.15">
      <c r="A1627" s="3">
        <v>1622</v>
      </c>
      <c r="B1627" s="3" t="str">
        <f t="shared" si="150"/>
        <v>关卡1622小怪</v>
      </c>
      <c r="C1627" s="3">
        <f>INDEX([3]关卡!$J$19:$J$2018,A1627)</f>
        <v>531</v>
      </c>
      <c r="D1627" s="3">
        <f>INDEX([3]关卡!$N$19:$N$2018,A1627)</f>
        <v>531</v>
      </c>
      <c r="E1627" s="3" t="s">
        <v>24</v>
      </c>
      <c r="F1627" s="3" t="s">
        <v>26</v>
      </c>
      <c r="G1627" s="3">
        <v>3</v>
      </c>
      <c r="H1627" s="3">
        <v>0</v>
      </c>
      <c r="I1627" s="3">
        <v>0</v>
      </c>
      <c r="J1627" s="4">
        <v>1</v>
      </c>
      <c r="K1627" s="4">
        <v>1</v>
      </c>
      <c r="L1627" s="4">
        <v>2</v>
      </c>
      <c r="M1627" s="3">
        <v>15</v>
      </c>
      <c r="N1627" s="3">
        <v>2</v>
      </c>
      <c r="O1627" s="3">
        <f>HLOOKUP(O$5,[1]非R能力!$B$8:$F$558,$C1627+1,0)</f>
        <v>2502152.2298276778</v>
      </c>
      <c r="P1627" s="3">
        <f>HLOOKUP(P$5,[1]非R能力!$B$8:$F$558,$C1627+1,0)</f>
        <v>351287.20485383784</v>
      </c>
      <c r="Q1627" s="3">
        <f>HLOOKUP(Q$5,[1]非R能力!$B$8:$F$558,$C1627+1,0)</f>
        <v>173883.65646497256</v>
      </c>
      <c r="R1627" s="3">
        <f>HLOOKUP(R$5,[1]非R能力!$B$8:$F$558,$C1627+1,0)</f>
        <v>54230.661140800941</v>
      </c>
      <c r="S1627" s="3">
        <f>HLOOKUP(S$5,[1]非R能力!$B$8:$F$558,$C1627+1,0)</f>
        <v>70603.904778401353</v>
      </c>
      <c r="T1627" s="3">
        <f>INDEX([1]非R能力!$H$9:$H$558,D1627)</f>
        <v>67611.397278836317</v>
      </c>
      <c r="U1627" s="3">
        <f>IF(E1627="小怪",0,IF(INDEX([1]非R能力!$FK$9:$FK$558,C1627)=0,0,10))</f>
        <v>0</v>
      </c>
      <c r="V1627" s="3">
        <f>IF(E1627="小怪",0,IF(INDEX([1]非R能力!$FH$9:$FH$558,C1627)=0,0,5000))</f>
        <v>0</v>
      </c>
      <c r="W1627" s="3">
        <f>HLOOKUP(W$5,[2]人物技能基础!$O$3:$Q$553,$C1627+1,0)</f>
        <v>3.637142857142857</v>
      </c>
      <c r="X1627" s="3">
        <f>HLOOKUP(X$5,[2]人物技能基础!$O$3:$Q$553,$C1627+1,0)</f>
        <v>2.0186428571428574</v>
      </c>
      <c r="Y1627" s="3">
        <f>HLOOKUP(Y$5,[2]人物技能基础!$O$3:$Q$553,$C1627+1,0)</f>
        <v>99.964285714285708</v>
      </c>
      <c r="Z1627" s="3">
        <f t="shared" si="151"/>
        <v>1864403</v>
      </c>
      <c r="AA1627" s="3">
        <f t="shared" si="152"/>
        <v>34776</v>
      </c>
      <c r="AB1627" s="3">
        <f t="shared" si="153"/>
        <v>0</v>
      </c>
      <c r="AC1627" s="3">
        <f t="shared" si="154"/>
        <v>70603</v>
      </c>
      <c r="AD1627" s="3">
        <f t="shared" si="155"/>
        <v>54230</v>
      </c>
    </row>
    <row r="1628" spans="1:30" x14ac:dyDescent="0.15">
      <c r="A1628" s="3">
        <v>1623</v>
      </c>
      <c r="B1628" s="3" t="str">
        <f t="shared" si="150"/>
        <v>关卡1623小怪</v>
      </c>
      <c r="C1628" s="3">
        <f>INDEX([3]关卡!$J$19:$J$2018,A1628)</f>
        <v>531</v>
      </c>
      <c r="D1628" s="3">
        <f>INDEX([3]关卡!$N$19:$N$2018,A1628)</f>
        <v>531</v>
      </c>
      <c r="E1628" s="3" t="s">
        <v>24</v>
      </c>
      <c r="F1628" s="3" t="s">
        <v>26</v>
      </c>
      <c r="G1628" s="3">
        <v>3</v>
      </c>
      <c r="H1628" s="3">
        <v>0</v>
      </c>
      <c r="I1628" s="3">
        <v>0</v>
      </c>
      <c r="J1628" s="4">
        <v>1</v>
      </c>
      <c r="K1628" s="4">
        <v>1</v>
      </c>
      <c r="L1628" s="4">
        <v>2</v>
      </c>
      <c r="M1628" s="3">
        <v>15</v>
      </c>
      <c r="N1628" s="3">
        <v>2</v>
      </c>
      <c r="O1628" s="3">
        <f>HLOOKUP(O$5,[1]非R能力!$B$8:$F$558,$C1628+1,0)</f>
        <v>2502152.2298276778</v>
      </c>
      <c r="P1628" s="3">
        <f>HLOOKUP(P$5,[1]非R能力!$B$8:$F$558,$C1628+1,0)</f>
        <v>351287.20485383784</v>
      </c>
      <c r="Q1628" s="3">
        <f>HLOOKUP(Q$5,[1]非R能力!$B$8:$F$558,$C1628+1,0)</f>
        <v>173883.65646497256</v>
      </c>
      <c r="R1628" s="3">
        <f>HLOOKUP(R$5,[1]非R能力!$B$8:$F$558,$C1628+1,0)</f>
        <v>54230.661140800941</v>
      </c>
      <c r="S1628" s="3">
        <f>HLOOKUP(S$5,[1]非R能力!$B$8:$F$558,$C1628+1,0)</f>
        <v>70603.904778401353</v>
      </c>
      <c r="T1628" s="3">
        <f>INDEX([1]非R能力!$H$9:$H$558,D1628)</f>
        <v>67611.397278836317</v>
      </c>
      <c r="U1628" s="3">
        <f>IF(E1628="小怪",0,IF(INDEX([1]非R能力!$FK$9:$FK$558,C1628)=0,0,10))</f>
        <v>0</v>
      </c>
      <c r="V1628" s="3">
        <f>IF(E1628="小怪",0,IF(INDEX([1]非R能力!$FH$9:$FH$558,C1628)=0,0,5000))</f>
        <v>0</v>
      </c>
      <c r="W1628" s="3">
        <f>HLOOKUP(W$5,[2]人物技能基础!$O$3:$Q$553,$C1628+1,0)</f>
        <v>3.637142857142857</v>
      </c>
      <c r="X1628" s="3">
        <f>HLOOKUP(X$5,[2]人物技能基础!$O$3:$Q$553,$C1628+1,0)</f>
        <v>2.0186428571428574</v>
      </c>
      <c r="Y1628" s="3">
        <f>HLOOKUP(Y$5,[2]人物技能基础!$O$3:$Q$553,$C1628+1,0)</f>
        <v>99.964285714285708</v>
      </c>
      <c r="Z1628" s="3">
        <f t="shared" si="151"/>
        <v>1864403</v>
      </c>
      <c r="AA1628" s="3">
        <f t="shared" si="152"/>
        <v>34776</v>
      </c>
      <c r="AB1628" s="3">
        <f t="shared" si="153"/>
        <v>0</v>
      </c>
      <c r="AC1628" s="3">
        <f t="shared" si="154"/>
        <v>70603</v>
      </c>
      <c r="AD1628" s="3">
        <f t="shared" si="155"/>
        <v>54230</v>
      </c>
    </row>
    <row r="1629" spans="1:30" x14ac:dyDescent="0.15">
      <c r="A1629" s="3">
        <v>1624</v>
      </c>
      <c r="B1629" s="3" t="str">
        <f t="shared" si="150"/>
        <v>关卡1624小怪</v>
      </c>
      <c r="C1629" s="3">
        <f>INDEX([3]关卡!$J$19:$J$2018,A1629)</f>
        <v>532</v>
      </c>
      <c r="D1629" s="3">
        <f>INDEX([3]关卡!$N$19:$N$2018,A1629)</f>
        <v>532</v>
      </c>
      <c r="E1629" s="3" t="s">
        <v>24</v>
      </c>
      <c r="F1629" s="3" t="s">
        <v>26</v>
      </c>
      <c r="G1629" s="3">
        <v>3</v>
      </c>
      <c r="H1629" s="3">
        <v>0</v>
      </c>
      <c r="I1629" s="3">
        <v>0</v>
      </c>
      <c r="J1629" s="4">
        <v>1</v>
      </c>
      <c r="K1629" s="4">
        <v>1</v>
      </c>
      <c r="L1629" s="4">
        <v>2</v>
      </c>
      <c r="M1629" s="3">
        <v>15</v>
      </c>
      <c r="N1629" s="3">
        <v>2</v>
      </c>
      <c r="O1629" s="3">
        <f>HLOOKUP(O$5,[1]非R能力!$B$8:$F$558,$C1629+1,0)</f>
        <v>2511187.2424590322</v>
      </c>
      <c r="P1629" s="3">
        <f>HLOOKUP(P$5,[1]非R能力!$B$8:$F$558,$C1629+1,0)</f>
        <v>352420.91317870421</v>
      </c>
      <c r="Q1629" s="3">
        <f>HLOOKUP(Q$5,[1]非R能力!$B$8:$F$558,$C1629+1,0)</f>
        <v>174247.80256252363</v>
      </c>
      <c r="R1629" s="3">
        <f>HLOOKUP(R$5,[1]非R能力!$B$8:$F$558,$C1629+1,0)</f>
        <v>54356.523984507963</v>
      </c>
      <c r="S1629" s="3">
        <f>HLOOKUP(S$5,[1]非R能力!$B$8:$F$558,$C1629+1,0)</f>
        <v>70790.833735396445</v>
      </c>
      <c r="T1629" s="3">
        <f>INDEX([1]非R能力!$H$9:$H$558,D1629)</f>
        <v>67953.899764333211</v>
      </c>
      <c r="U1629" s="3">
        <f>IF(E1629="小怪",0,IF(INDEX([1]非R能力!$FK$9:$FK$558,C1629)=0,0,10))</f>
        <v>0</v>
      </c>
      <c r="V1629" s="3">
        <f>IF(E1629="小怪",0,IF(INDEX([1]非R能力!$FH$9:$FH$558,C1629)=0,0,5000))</f>
        <v>0</v>
      </c>
      <c r="W1629" s="3">
        <f>HLOOKUP(W$5,[2]人物技能基础!$O$3:$Q$553,$C1629+1,0)</f>
        <v>3.637142857142857</v>
      </c>
      <c r="X1629" s="3">
        <f>HLOOKUP(X$5,[2]人物技能基础!$O$3:$Q$553,$C1629+1,0)</f>
        <v>2.0186428571428574</v>
      </c>
      <c r="Y1629" s="3">
        <f>HLOOKUP(Y$5,[2]人物技能基础!$O$3:$Q$553,$C1629+1,0)</f>
        <v>99.964285714285708</v>
      </c>
      <c r="Z1629" s="3">
        <f t="shared" si="151"/>
        <v>1870717</v>
      </c>
      <c r="AA1629" s="3">
        <f t="shared" si="152"/>
        <v>34849</v>
      </c>
      <c r="AB1629" s="3">
        <f t="shared" si="153"/>
        <v>0</v>
      </c>
      <c r="AC1629" s="3">
        <f t="shared" si="154"/>
        <v>70790</v>
      </c>
      <c r="AD1629" s="3">
        <f t="shared" si="155"/>
        <v>54356</v>
      </c>
    </row>
    <row r="1630" spans="1:30" x14ac:dyDescent="0.15">
      <c r="A1630" s="3">
        <v>1625</v>
      </c>
      <c r="B1630" s="3" t="str">
        <f t="shared" si="150"/>
        <v>关卡1625小怪</v>
      </c>
      <c r="C1630" s="3">
        <f>INDEX([3]关卡!$J$19:$J$2018,A1630)</f>
        <v>532</v>
      </c>
      <c r="D1630" s="3">
        <f>INDEX([3]关卡!$N$19:$N$2018,A1630)</f>
        <v>532</v>
      </c>
      <c r="E1630" s="3" t="s">
        <v>24</v>
      </c>
      <c r="F1630" s="3" t="s">
        <v>26</v>
      </c>
      <c r="G1630" s="3">
        <v>3</v>
      </c>
      <c r="H1630" s="3">
        <v>0</v>
      </c>
      <c r="I1630" s="3">
        <v>0</v>
      </c>
      <c r="J1630" s="4">
        <v>1</v>
      </c>
      <c r="K1630" s="4">
        <v>1</v>
      </c>
      <c r="L1630" s="4">
        <v>2</v>
      </c>
      <c r="M1630" s="3">
        <v>15</v>
      </c>
      <c r="N1630" s="3">
        <v>2</v>
      </c>
      <c r="O1630" s="3">
        <f>HLOOKUP(O$5,[1]非R能力!$B$8:$F$558,$C1630+1,0)</f>
        <v>2511187.2424590322</v>
      </c>
      <c r="P1630" s="3">
        <f>HLOOKUP(P$5,[1]非R能力!$B$8:$F$558,$C1630+1,0)</f>
        <v>352420.91317870421</v>
      </c>
      <c r="Q1630" s="3">
        <f>HLOOKUP(Q$5,[1]非R能力!$B$8:$F$558,$C1630+1,0)</f>
        <v>174247.80256252363</v>
      </c>
      <c r="R1630" s="3">
        <f>HLOOKUP(R$5,[1]非R能力!$B$8:$F$558,$C1630+1,0)</f>
        <v>54356.523984507963</v>
      </c>
      <c r="S1630" s="3">
        <f>HLOOKUP(S$5,[1]非R能力!$B$8:$F$558,$C1630+1,0)</f>
        <v>70790.833735396445</v>
      </c>
      <c r="T1630" s="3">
        <f>INDEX([1]非R能力!$H$9:$H$558,D1630)</f>
        <v>67953.899764333211</v>
      </c>
      <c r="U1630" s="3">
        <f>IF(E1630="小怪",0,IF(INDEX([1]非R能力!$FK$9:$FK$558,C1630)=0,0,10))</f>
        <v>0</v>
      </c>
      <c r="V1630" s="3">
        <f>IF(E1630="小怪",0,IF(INDEX([1]非R能力!$FH$9:$FH$558,C1630)=0,0,5000))</f>
        <v>0</v>
      </c>
      <c r="W1630" s="3">
        <f>HLOOKUP(W$5,[2]人物技能基础!$O$3:$Q$553,$C1630+1,0)</f>
        <v>3.637142857142857</v>
      </c>
      <c r="X1630" s="3">
        <f>HLOOKUP(X$5,[2]人物技能基础!$O$3:$Q$553,$C1630+1,0)</f>
        <v>2.0186428571428574</v>
      </c>
      <c r="Y1630" s="3">
        <f>HLOOKUP(Y$5,[2]人物技能基础!$O$3:$Q$553,$C1630+1,0)</f>
        <v>99.964285714285708</v>
      </c>
      <c r="Z1630" s="3">
        <f t="shared" si="151"/>
        <v>1870717</v>
      </c>
      <c r="AA1630" s="3">
        <f t="shared" si="152"/>
        <v>34849</v>
      </c>
      <c r="AB1630" s="3">
        <f t="shared" si="153"/>
        <v>0</v>
      </c>
      <c r="AC1630" s="3">
        <f t="shared" si="154"/>
        <v>70790</v>
      </c>
      <c r="AD1630" s="3">
        <f t="shared" si="155"/>
        <v>54356</v>
      </c>
    </row>
    <row r="1631" spans="1:30" x14ac:dyDescent="0.15">
      <c r="A1631" s="3">
        <v>1626</v>
      </c>
      <c r="B1631" s="3" t="str">
        <f t="shared" si="150"/>
        <v>关卡1626小怪</v>
      </c>
      <c r="C1631" s="3">
        <f>INDEX([3]关卡!$J$19:$J$2018,A1631)</f>
        <v>532</v>
      </c>
      <c r="D1631" s="3">
        <f>INDEX([3]关卡!$N$19:$N$2018,A1631)</f>
        <v>532</v>
      </c>
      <c r="E1631" s="3" t="s">
        <v>24</v>
      </c>
      <c r="F1631" s="3" t="s">
        <v>26</v>
      </c>
      <c r="G1631" s="3">
        <v>3</v>
      </c>
      <c r="H1631" s="3">
        <v>0</v>
      </c>
      <c r="I1631" s="3">
        <v>0</v>
      </c>
      <c r="J1631" s="4">
        <v>1</v>
      </c>
      <c r="K1631" s="4">
        <v>1</v>
      </c>
      <c r="L1631" s="4">
        <v>2</v>
      </c>
      <c r="M1631" s="3">
        <v>15</v>
      </c>
      <c r="N1631" s="3">
        <v>2</v>
      </c>
      <c r="O1631" s="3">
        <f>HLOOKUP(O$5,[1]非R能力!$B$8:$F$558,$C1631+1,0)</f>
        <v>2511187.2424590322</v>
      </c>
      <c r="P1631" s="3">
        <f>HLOOKUP(P$5,[1]非R能力!$B$8:$F$558,$C1631+1,0)</f>
        <v>352420.91317870421</v>
      </c>
      <c r="Q1631" s="3">
        <f>HLOOKUP(Q$5,[1]非R能力!$B$8:$F$558,$C1631+1,0)</f>
        <v>174247.80256252363</v>
      </c>
      <c r="R1631" s="3">
        <f>HLOOKUP(R$5,[1]非R能力!$B$8:$F$558,$C1631+1,0)</f>
        <v>54356.523984507963</v>
      </c>
      <c r="S1631" s="3">
        <f>HLOOKUP(S$5,[1]非R能力!$B$8:$F$558,$C1631+1,0)</f>
        <v>70790.833735396445</v>
      </c>
      <c r="T1631" s="3">
        <f>INDEX([1]非R能力!$H$9:$H$558,D1631)</f>
        <v>67953.899764333211</v>
      </c>
      <c r="U1631" s="3">
        <f>IF(E1631="小怪",0,IF(INDEX([1]非R能力!$FK$9:$FK$558,C1631)=0,0,10))</f>
        <v>0</v>
      </c>
      <c r="V1631" s="3">
        <f>IF(E1631="小怪",0,IF(INDEX([1]非R能力!$FH$9:$FH$558,C1631)=0,0,5000))</f>
        <v>0</v>
      </c>
      <c r="W1631" s="3">
        <f>HLOOKUP(W$5,[2]人物技能基础!$O$3:$Q$553,$C1631+1,0)</f>
        <v>3.637142857142857</v>
      </c>
      <c r="X1631" s="3">
        <f>HLOOKUP(X$5,[2]人物技能基础!$O$3:$Q$553,$C1631+1,0)</f>
        <v>2.0186428571428574</v>
      </c>
      <c r="Y1631" s="3">
        <f>HLOOKUP(Y$5,[2]人物技能基础!$O$3:$Q$553,$C1631+1,0)</f>
        <v>99.964285714285708</v>
      </c>
      <c r="Z1631" s="3">
        <f t="shared" si="151"/>
        <v>1870717</v>
      </c>
      <c r="AA1631" s="3">
        <f t="shared" si="152"/>
        <v>34849</v>
      </c>
      <c r="AB1631" s="3">
        <f t="shared" si="153"/>
        <v>0</v>
      </c>
      <c r="AC1631" s="3">
        <f t="shared" si="154"/>
        <v>70790</v>
      </c>
      <c r="AD1631" s="3">
        <f t="shared" si="155"/>
        <v>54356</v>
      </c>
    </row>
    <row r="1632" spans="1:30" x14ac:dyDescent="0.15">
      <c r="A1632" s="3">
        <v>1627</v>
      </c>
      <c r="B1632" s="3" t="str">
        <f t="shared" si="150"/>
        <v>关卡1627小怪</v>
      </c>
      <c r="C1632" s="3">
        <f>INDEX([3]关卡!$J$19:$J$2018,A1632)</f>
        <v>533</v>
      </c>
      <c r="D1632" s="3">
        <f>INDEX([3]关卡!$N$19:$N$2018,A1632)</f>
        <v>533</v>
      </c>
      <c r="E1632" s="3" t="s">
        <v>24</v>
      </c>
      <c r="F1632" s="3" t="s">
        <v>26</v>
      </c>
      <c r="G1632" s="3">
        <v>3</v>
      </c>
      <c r="H1632" s="3">
        <v>0</v>
      </c>
      <c r="I1632" s="3">
        <v>0</v>
      </c>
      <c r="J1632" s="4">
        <v>1</v>
      </c>
      <c r="K1632" s="4">
        <v>1</v>
      </c>
      <c r="L1632" s="4">
        <v>2</v>
      </c>
      <c r="M1632" s="3">
        <v>15</v>
      </c>
      <c r="N1632" s="3">
        <v>2</v>
      </c>
      <c r="O1632" s="3">
        <f>HLOOKUP(O$5,[1]非R能力!$B$8:$F$558,$C1632+1,0)</f>
        <v>2519423.3270433433</v>
      </c>
      <c r="P1632" s="3">
        <f>HLOOKUP(P$5,[1]非R能力!$B$8:$F$558,$C1632+1,0)</f>
        <v>353474.23908119072</v>
      </c>
      <c r="Q1632" s="3">
        <f>HLOOKUP(Q$5,[1]非R能力!$B$8:$F$558,$C1632+1,0)</f>
        <v>174572.63628168349</v>
      </c>
      <c r="R1632" s="3">
        <f>HLOOKUP(R$5,[1]非R能力!$B$8:$F$558,$C1632+1,0)</f>
        <v>54477.410866527767</v>
      </c>
      <c r="S1632" s="3">
        <f>HLOOKUP(S$5,[1]非R能力!$B$8:$F$558,$C1632+1,0)</f>
        <v>70919.779121837331</v>
      </c>
      <c r="T1632" s="3">
        <f>INDEX([1]非R能力!$H$9:$H$558,D1632)</f>
        <v>68297.784173368229</v>
      </c>
      <c r="U1632" s="3">
        <f>IF(E1632="小怪",0,IF(INDEX([1]非R能力!$FK$9:$FK$558,C1632)=0,0,10))</f>
        <v>0</v>
      </c>
      <c r="V1632" s="3">
        <f>IF(E1632="小怪",0,IF(INDEX([1]非R能力!$FH$9:$FH$558,C1632)=0,0,5000))</f>
        <v>0</v>
      </c>
      <c r="W1632" s="3">
        <f>HLOOKUP(W$5,[2]人物技能基础!$O$3:$Q$553,$C1632+1,0)</f>
        <v>3.637142857142857</v>
      </c>
      <c r="X1632" s="3">
        <f>HLOOKUP(X$5,[2]人物技能基础!$O$3:$Q$553,$C1632+1,0)</f>
        <v>2.0186428571428574</v>
      </c>
      <c r="Y1632" s="3">
        <f>HLOOKUP(Y$5,[2]人物技能基础!$O$3:$Q$553,$C1632+1,0)</f>
        <v>99.964285714285708</v>
      </c>
      <c r="Z1632" s="3">
        <f t="shared" si="151"/>
        <v>1876646</v>
      </c>
      <c r="AA1632" s="3">
        <f t="shared" si="152"/>
        <v>34914</v>
      </c>
      <c r="AB1632" s="3">
        <f t="shared" si="153"/>
        <v>0</v>
      </c>
      <c r="AC1632" s="3">
        <f t="shared" si="154"/>
        <v>70919</v>
      </c>
      <c r="AD1632" s="3">
        <f t="shared" si="155"/>
        <v>54477</v>
      </c>
    </row>
    <row r="1633" spans="1:30" x14ac:dyDescent="0.15">
      <c r="A1633" s="3">
        <v>1628</v>
      </c>
      <c r="B1633" s="3" t="str">
        <f t="shared" si="150"/>
        <v>关卡1628小怪</v>
      </c>
      <c r="C1633" s="3">
        <f>INDEX([3]关卡!$J$19:$J$2018,A1633)</f>
        <v>533</v>
      </c>
      <c r="D1633" s="3">
        <f>INDEX([3]关卡!$N$19:$N$2018,A1633)</f>
        <v>533</v>
      </c>
      <c r="E1633" s="3" t="s">
        <v>24</v>
      </c>
      <c r="F1633" s="3" t="s">
        <v>26</v>
      </c>
      <c r="G1633" s="3">
        <v>3</v>
      </c>
      <c r="H1633" s="3">
        <v>0</v>
      </c>
      <c r="I1633" s="3">
        <v>0</v>
      </c>
      <c r="J1633" s="4">
        <v>1</v>
      </c>
      <c r="K1633" s="4">
        <v>1</v>
      </c>
      <c r="L1633" s="4">
        <v>2</v>
      </c>
      <c r="M1633" s="3">
        <v>15</v>
      </c>
      <c r="N1633" s="3">
        <v>2</v>
      </c>
      <c r="O1633" s="3">
        <f>HLOOKUP(O$5,[1]非R能力!$B$8:$F$558,$C1633+1,0)</f>
        <v>2519423.3270433433</v>
      </c>
      <c r="P1633" s="3">
        <f>HLOOKUP(P$5,[1]非R能力!$B$8:$F$558,$C1633+1,0)</f>
        <v>353474.23908119072</v>
      </c>
      <c r="Q1633" s="3">
        <f>HLOOKUP(Q$5,[1]非R能力!$B$8:$F$558,$C1633+1,0)</f>
        <v>174572.63628168349</v>
      </c>
      <c r="R1633" s="3">
        <f>HLOOKUP(R$5,[1]非R能力!$B$8:$F$558,$C1633+1,0)</f>
        <v>54477.410866527767</v>
      </c>
      <c r="S1633" s="3">
        <f>HLOOKUP(S$5,[1]非R能力!$B$8:$F$558,$C1633+1,0)</f>
        <v>70919.779121837331</v>
      </c>
      <c r="T1633" s="3">
        <f>INDEX([1]非R能力!$H$9:$H$558,D1633)</f>
        <v>68297.784173368229</v>
      </c>
      <c r="U1633" s="3">
        <f>IF(E1633="小怪",0,IF(INDEX([1]非R能力!$FK$9:$FK$558,C1633)=0,0,10))</f>
        <v>0</v>
      </c>
      <c r="V1633" s="3">
        <f>IF(E1633="小怪",0,IF(INDEX([1]非R能力!$FH$9:$FH$558,C1633)=0,0,5000))</f>
        <v>0</v>
      </c>
      <c r="W1633" s="3">
        <f>HLOOKUP(W$5,[2]人物技能基础!$O$3:$Q$553,$C1633+1,0)</f>
        <v>3.637142857142857</v>
      </c>
      <c r="X1633" s="3">
        <f>HLOOKUP(X$5,[2]人物技能基础!$O$3:$Q$553,$C1633+1,0)</f>
        <v>2.0186428571428574</v>
      </c>
      <c r="Y1633" s="3">
        <f>HLOOKUP(Y$5,[2]人物技能基础!$O$3:$Q$553,$C1633+1,0)</f>
        <v>99.964285714285708</v>
      </c>
      <c r="Z1633" s="3">
        <f t="shared" si="151"/>
        <v>1876646</v>
      </c>
      <c r="AA1633" s="3">
        <f t="shared" si="152"/>
        <v>34914</v>
      </c>
      <c r="AB1633" s="3">
        <f t="shared" si="153"/>
        <v>0</v>
      </c>
      <c r="AC1633" s="3">
        <f t="shared" si="154"/>
        <v>70919</v>
      </c>
      <c r="AD1633" s="3">
        <f t="shared" si="155"/>
        <v>54477</v>
      </c>
    </row>
    <row r="1634" spans="1:30" x14ac:dyDescent="0.15">
      <c r="A1634" s="3">
        <v>1629</v>
      </c>
      <c r="B1634" s="3" t="str">
        <f t="shared" si="150"/>
        <v>关卡1629小怪</v>
      </c>
      <c r="C1634" s="3">
        <f>INDEX([3]关卡!$J$19:$J$2018,A1634)</f>
        <v>533</v>
      </c>
      <c r="D1634" s="3">
        <f>INDEX([3]关卡!$N$19:$N$2018,A1634)</f>
        <v>533</v>
      </c>
      <c r="E1634" s="3" t="s">
        <v>24</v>
      </c>
      <c r="F1634" s="3" t="s">
        <v>26</v>
      </c>
      <c r="G1634" s="3">
        <v>3</v>
      </c>
      <c r="H1634" s="3">
        <v>0</v>
      </c>
      <c r="I1634" s="3">
        <v>0</v>
      </c>
      <c r="J1634" s="4">
        <v>1</v>
      </c>
      <c r="K1634" s="4">
        <v>1</v>
      </c>
      <c r="L1634" s="4">
        <v>2</v>
      </c>
      <c r="M1634" s="3">
        <v>15</v>
      </c>
      <c r="N1634" s="3">
        <v>2</v>
      </c>
      <c r="O1634" s="3">
        <f>HLOOKUP(O$5,[1]非R能力!$B$8:$F$558,$C1634+1,0)</f>
        <v>2519423.3270433433</v>
      </c>
      <c r="P1634" s="3">
        <f>HLOOKUP(P$5,[1]非R能力!$B$8:$F$558,$C1634+1,0)</f>
        <v>353474.23908119072</v>
      </c>
      <c r="Q1634" s="3">
        <f>HLOOKUP(Q$5,[1]非R能力!$B$8:$F$558,$C1634+1,0)</f>
        <v>174572.63628168349</v>
      </c>
      <c r="R1634" s="3">
        <f>HLOOKUP(R$5,[1]非R能力!$B$8:$F$558,$C1634+1,0)</f>
        <v>54477.410866527767</v>
      </c>
      <c r="S1634" s="3">
        <f>HLOOKUP(S$5,[1]非R能力!$B$8:$F$558,$C1634+1,0)</f>
        <v>70919.779121837331</v>
      </c>
      <c r="T1634" s="3">
        <f>INDEX([1]非R能力!$H$9:$H$558,D1634)</f>
        <v>68297.784173368229</v>
      </c>
      <c r="U1634" s="3">
        <f>IF(E1634="小怪",0,IF(INDEX([1]非R能力!$FK$9:$FK$558,C1634)=0,0,10))</f>
        <v>0</v>
      </c>
      <c r="V1634" s="3">
        <f>IF(E1634="小怪",0,IF(INDEX([1]非R能力!$FH$9:$FH$558,C1634)=0,0,5000))</f>
        <v>0</v>
      </c>
      <c r="W1634" s="3">
        <f>HLOOKUP(W$5,[2]人物技能基础!$O$3:$Q$553,$C1634+1,0)</f>
        <v>3.637142857142857</v>
      </c>
      <c r="X1634" s="3">
        <f>HLOOKUP(X$5,[2]人物技能基础!$O$3:$Q$553,$C1634+1,0)</f>
        <v>2.0186428571428574</v>
      </c>
      <c r="Y1634" s="3">
        <f>HLOOKUP(Y$5,[2]人物技能基础!$O$3:$Q$553,$C1634+1,0)</f>
        <v>99.964285714285708</v>
      </c>
      <c r="Z1634" s="3">
        <f t="shared" si="151"/>
        <v>1876646</v>
      </c>
      <c r="AA1634" s="3">
        <f t="shared" si="152"/>
        <v>34914</v>
      </c>
      <c r="AB1634" s="3">
        <f t="shared" si="153"/>
        <v>0</v>
      </c>
      <c r="AC1634" s="3">
        <f t="shared" si="154"/>
        <v>70919</v>
      </c>
      <c r="AD1634" s="3">
        <f t="shared" si="155"/>
        <v>54477</v>
      </c>
    </row>
    <row r="1635" spans="1:30" x14ac:dyDescent="0.15">
      <c r="A1635" s="3">
        <v>1630</v>
      </c>
      <c r="B1635" s="3" t="str">
        <f t="shared" si="150"/>
        <v>关卡1630小怪</v>
      </c>
      <c r="C1635" s="3">
        <f>INDEX([3]关卡!$J$19:$J$2018,A1635)</f>
        <v>534</v>
      </c>
      <c r="D1635" s="3">
        <f>INDEX([3]关卡!$N$19:$N$2018,A1635)</f>
        <v>534</v>
      </c>
      <c r="E1635" s="3" t="s">
        <v>24</v>
      </c>
      <c r="F1635" s="3" t="s">
        <v>26</v>
      </c>
      <c r="G1635" s="3">
        <v>3</v>
      </c>
      <c r="H1635" s="3">
        <v>0</v>
      </c>
      <c r="I1635" s="3">
        <v>0</v>
      </c>
      <c r="J1635" s="4">
        <v>1</v>
      </c>
      <c r="K1635" s="4">
        <v>1</v>
      </c>
      <c r="L1635" s="4">
        <v>2</v>
      </c>
      <c r="M1635" s="3">
        <v>15</v>
      </c>
      <c r="N1635" s="3">
        <v>2</v>
      </c>
      <c r="O1635" s="3">
        <f>HLOOKUP(O$5,[1]非R能力!$B$8:$F$558,$C1635+1,0)</f>
        <v>2527684.2320405343</v>
      </c>
      <c r="P1635" s="3">
        <f>HLOOKUP(P$5,[1]非R能力!$B$8:$F$558,$C1635+1,0)</f>
        <v>354530.16861597233</v>
      </c>
      <c r="Q1635" s="3">
        <f>HLOOKUP(Q$5,[1]非R能力!$B$8:$F$558,$C1635+1,0)</f>
        <v>174898.00995444076</v>
      </c>
      <c r="R1635" s="3">
        <f>HLOOKUP(R$5,[1]非R能力!$B$8:$F$558,$C1635+1,0)</f>
        <v>54598.484460695625</v>
      </c>
      <c r="S1635" s="3">
        <f>HLOOKUP(S$5,[1]非R能力!$B$8:$F$558,$C1635+1,0)</f>
        <v>71048.973575238371</v>
      </c>
      <c r="T1635" s="3">
        <f>INDEX([1]非R能力!$H$9:$H$558,D1635)</f>
        <v>68643.054562781632</v>
      </c>
      <c r="U1635" s="3">
        <f>IF(E1635="小怪",0,IF(INDEX([1]非R能力!$FK$9:$FK$558,C1635)=0,0,10))</f>
        <v>0</v>
      </c>
      <c r="V1635" s="3">
        <f>IF(E1635="小怪",0,IF(INDEX([1]非R能力!$FH$9:$FH$558,C1635)=0,0,5000))</f>
        <v>0</v>
      </c>
      <c r="W1635" s="3">
        <f>HLOOKUP(W$5,[2]人物技能基础!$O$3:$Q$553,$C1635+1,0)</f>
        <v>3.637142857142857</v>
      </c>
      <c r="X1635" s="3">
        <f>HLOOKUP(X$5,[2]人物技能基础!$O$3:$Q$553,$C1635+1,0)</f>
        <v>2.0186428571428574</v>
      </c>
      <c r="Y1635" s="3">
        <f>HLOOKUP(Y$5,[2]人物技能基础!$O$3:$Q$553,$C1635+1,0)</f>
        <v>99.964285714285708</v>
      </c>
      <c r="Z1635" s="3">
        <f t="shared" si="151"/>
        <v>1882590</v>
      </c>
      <c r="AA1635" s="3">
        <f t="shared" si="152"/>
        <v>34979</v>
      </c>
      <c r="AB1635" s="3">
        <f t="shared" si="153"/>
        <v>0</v>
      </c>
      <c r="AC1635" s="3">
        <f t="shared" si="154"/>
        <v>71048</v>
      </c>
      <c r="AD1635" s="3">
        <f t="shared" si="155"/>
        <v>54598</v>
      </c>
    </row>
    <row r="1636" spans="1:30" x14ac:dyDescent="0.15">
      <c r="A1636" s="3">
        <v>1631</v>
      </c>
      <c r="B1636" s="3" t="str">
        <f t="shared" si="150"/>
        <v>关卡1631小怪</v>
      </c>
      <c r="C1636" s="3">
        <f>INDEX([3]关卡!$J$19:$J$2018,A1636)</f>
        <v>534</v>
      </c>
      <c r="D1636" s="3">
        <f>INDEX([3]关卡!$N$19:$N$2018,A1636)</f>
        <v>534</v>
      </c>
      <c r="E1636" s="3" t="s">
        <v>24</v>
      </c>
      <c r="F1636" s="3" t="s">
        <v>26</v>
      </c>
      <c r="G1636" s="3">
        <v>3</v>
      </c>
      <c r="H1636" s="3">
        <v>0</v>
      </c>
      <c r="I1636" s="3">
        <v>0</v>
      </c>
      <c r="J1636" s="4">
        <v>1</v>
      </c>
      <c r="K1636" s="4">
        <v>1</v>
      </c>
      <c r="L1636" s="4">
        <v>2</v>
      </c>
      <c r="M1636" s="3">
        <v>15</v>
      </c>
      <c r="N1636" s="3">
        <v>2</v>
      </c>
      <c r="O1636" s="3">
        <f>HLOOKUP(O$5,[1]非R能力!$B$8:$F$558,$C1636+1,0)</f>
        <v>2527684.2320405343</v>
      </c>
      <c r="P1636" s="3">
        <f>HLOOKUP(P$5,[1]非R能力!$B$8:$F$558,$C1636+1,0)</f>
        <v>354530.16861597233</v>
      </c>
      <c r="Q1636" s="3">
        <f>HLOOKUP(Q$5,[1]非R能力!$B$8:$F$558,$C1636+1,0)</f>
        <v>174898.00995444076</v>
      </c>
      <c r="R1636" s="3">
        <f>HLOOKUP(R$5,[1]非R能力!$B$8:$F$558,$C1636+1,0)</f>
        <v>54598.484460695625</v>
      </c>
      <c r="S1636" s="3">
        <f>HLOOKUP(S$5,[1]非R能力!$B$8:$F$558,$C1636+1,0)</f>
        <v>71048.973575238371</v>
      </c>
      <c r="T1636" s="3">
        <f>INDEX([1]非R能力!$H$9:$H$558,D1636)</f>
        <v>68643.054562781632</v>
      </c>
      <c r="U1636" s="3">
        <f>IF(E1636="小怪",0,IF(INDEX([1]非R能力!$FK$9:$FK$558,C1636)=0,0,10))</f>
        <v>0</v>
      </c>
      <c r="V1636" s="3">
        <f>IF(E1636="小怪",0,IF(INDEX([1]非R能力!$FH$9:$FH$558,C1636)=0,0,5000))</f>
        <v>0</v>
      </c>
      <c r="W1636" s="3">
        <f>HLOOKUP(W$5,[2]人物技能基础!$O$3:$Q$553,$C1636+1,0)</f>
        <v>3.637142857142857</v>
      </c>
      <c r="X1636" s="3">
        <f>HLOOKUP(X$5,[2]人物技能基础!$O$3:$Q$553,$C1636+1,0)</f>
        <v>2.0186428571428574</v>
      </c>
      <c r="Y1636" s="3">
        <f>HLOOKUP(Y$5,[2]人物技能基础!$O$3:$Q$553,$C1636+1,0)</f>
        <v>99.964285714285708</v>
      </c>
      <c r="Z1636" s="3">
        <f t="shared" si="151"/>
        <v>1882590</v>
      </c>
      <c r="AA1636" s="3">
        <f t="shared" si="152"/>
        <v>34979</v>
      </c>
      <c r="AB1636" s="3">
        <f t="shared" si="153"/>
        <v>0</v>
      </c>
      <c r="AC1636" s="3">
        <f t="shared" si="154"/>
        <v>71048</v>
      </c>
      <c r="AD1636" s="3">
        <f t="shared" si="155"/>
        <v>54598</v>
      </c>
    </row>
    <row r="1637" spans="1:30" x14ac:dyDescent="0.15">
      <c r="A1637" s="3">
        <v>1632</v>
      </c>
      <c r="B1637" s="3" t="str">
        <f t="shared" si="150"/>
        <v>关卡1632小怪</v>
      </c>
      <c r="C1637" s="3">
        <f>INDEX([3]关卡!$J$19:$J$2018,A1637)</f>
        <v>534</v>
      </c>
      <c r="D1637" s="3">
        <f>INDEX([3]关卡!$N$19:$N$2018,A1637)</f>
        <v>534</v>
      </c>
      <c r="E1637" s="3" t="s">
        <v>24</v>
      </c>
      <c r="F1637" s="3" t="s">
        <v>26</v>
      </c>
      <c r="G1637" s="3">
        <v>3</v>
      </c>
      <c r="H1637" s="3">
        <v>0</v>
      </c>
      <c r="I1637" s="3">
        <v>0</v>
      </c>
      <c r="J1637" s="4">
        <v>1</v>
      </c>
      <c r="K1637" s="4">
        <v>1</v>
      </c>
      <c r="L1637" s="4">
        <v>2</v>
      </c>
      <c r="M1637" s="3">
        <v>15</v>
      </c>
      <c r="N1637" s="3">
        <v>2</v>
      </c>
      <c r="O1637" s="3">
        <f>HLOOKUP(O$5,[1]非R能力!$B$8:$F$558,$C1637+1,0)</f>
        <v>2527684.2320405343</v>
      </c>
      <c r="P1637" s="3">
        <f>HLOOKUP(P$5,[1]非R能力!$B$8:$F$558,$C1637+1,0)</f>
        <v>354530.16861597233</v>
      </c>
      <c r="Q1637" s="3">
        <f>HLOOKUP(Q$5,[1]非R能力!$B$8:$F$558,$C1637+1,0)</f>
        <v>174898.00995444076</v>
      </c>
      <c r="R1637" s="3">
        <f>HLOOKUP(R$5,[1]非R能力!$B$8:$F$558,$C1637+1,0)</f>
        <v>54598.484460695625</v>
      </c>
      <c r="S1637" s="3">
        <f>HLOOKUP(S$5,[1]非R能力!$B$8:$F$558,$C1637+1,0)</f>
        <v>71048.973575238371</v>
      </c>
      <c r="T1637" s="3">
        <f>INDEX([1]非R能力!$H$9:$H$558,D1637)</f>
        <v>68643.054562781632</v>
      </c>
      <c r="U1637" s="3">
        <f>IF(E1637="小怪",0,IF(INDEX([1]非R能力!$FK$9:$FK$558,C1637)=0,0,10))</f>
        <v>0</v>
      </c>
      <c r="V1637" s="3">
        <f>IF(E1637="小怪",0,IF(INDEX([1]非R能力!$FH$9:$FH$558,C1637)=0,0,5000))</f>
        <v>0</v>
      </c>
      <c r="W1637" s="3">
        <f>HLOOKUP(W$5,[2]人物技能基础!$O$3:$Q$553,$C1637+1,0)</f>
        <v>3.637142857142857</v>
      </c>
      <c r="X1637" s="3">
        <f>HLOOKUP(X$5,[2]人物技能基础!$O$3:$Q$553,$C1637+1,0)</f>
        <v>2.0186428571428574</v>
      </c>
      <c r="Y1637" s="3">
        <f>HLOOKUP(Y$5,[2]人物技能基础!$O$3:$Q$553,$C1637+1,0)</f>
        <v>99.964285714285708</v>
      </c>
      <c r="Z1637" s="3">
        <f t="shared" si="151"/>
        <v>1882590</v>
      </c>
      <c r="AA1637" s="3">
        <f t="shared" si="152"/>
        <v>34979</v>
      </c>
      <c r="AB1637" s="3">
        <f t="shared" si="153"/>
        <v>0</v>
      </c>
      <c r="AC1637" s="3">
        <f t="shared" si="154"/>
        <v>71048</v>
      </c>
      <c r="AD1637" s="3">
        <f t="shared" si="155"/>
        <v>54598</v>
      </c>
    </row>
    <row r="1638" spans="1:30" x14ac:dyDescent="0.15">
      <c r="A1638" s="3">
        <v>1633</v>
      </c>
      <c r="B1638" s="3" t="str">
        <f t="shared" si="150"/>
        <v>关卡1633小怪</v>
      </c>
      <c r="C1638" s="3">
        <f>INDEX([3]关卡!$J$19:$J$2018,A1638)</f>
        <v>535</v>
      </c>
      <c r="D1638" s="3">
        <f>INDEX([3]关卡!$N$19:$N$2018,A1638)</f>
        <v>535</v>
      </c>
      <c r="E1638" s="3" t="s">
        <v>24</v>
      </c>
      <c r="F1638" s="3" t="s">
        <v>26</v>
      </c>
      <c r="G1638" s="3">
        <v>3</v>
      </c>
      <c r="H1638" s="3">
        <v>0</v>
      </c>
      <c r="I1638" s="3">
        <v>0</v>
      </c>
      <c r="J1638" s="4">
        <v>1</v>
      </c>
      <c r="K1638" s="4">
        <v>1</v>
      </c>
      <c r="L1638" s="4">
        <v>2</v>
      </c>
      <c r="M1638" s="3">
        <v>15</v>
      </c>
      <c r="N1638" s="3">
        <v>2</v>
      </c>
      <c r="O1638" s="3">
        <f>HLOOKUP(O$5,[1]非R能力!$B$8:$F$558,$C1638+1,0)</f>
        <v>2537113.626533404</v>
      </c>
      <c r="P1638" s="3">
        <f>HLOOKUP(P$5,[1]非R能力!$B$8:$F$558,$C1638+1,0)</f>
        <v>355704.52089592739</v>
      </c>
      <c r="Q1638" s="3">
        <f>HLOOKUP(Q$5,[1]非R能力!$B$8:$F$558,$C1638+1,0)</f>
        <v>175234.27094893935</v>
      </c>
      <c r="R1638" s="3">
        <f>HLOOKUP(R$5,[1]非R能力!$B$8:$F$558,$C1638+1,0)</f>
        <v>54733.727392870751</v>
      </c>
      <c r="S1638" s="3">
        <f>HLOOKUP(S$5,[1]非R能力!$B$8:$F$558,$C1638+1,0)</f>
        <v>71183.501728705145</v>
      </c>
      <c r="T1638" s="3">
        <f>INDEX([1]非R能力!$H$9:$H$558,D1638)</f>
        <v>68989.714995560425</v>
      </c>
      <c r="U1638" s="3">
        <f>IF(E1638="小怪",0,IF(INDEX([1]非R能力!$FK$9:$FK$558,C1638)=0,0,10))</f>
        <v>0</v>
      </c>
      <c r="V1638" s="3">
        <f>IF(E1638="小怪",0,IF(INDEX([1]非R能力!$FH$9:$FH$558,C1638)=0,0,5000))</f>
        <v>0</v>
      </c>
      <c r="W1638" s="3">
        <f>HLOOKUP(W$5,[2]人物技能基础!$O$3:$Q$553,$C1638+1,0)</f>
        <v>3.637142857142857</v>
      </c>
      <c r="X1638" s="3">
        <f>HLOOKUP(X$5,[2]人物技能基础!$O$3:$Q$553,$C1638+1,0)</f>
        <v>2.0186428571428574</v>
      </c>
      <c r="Y1638" s="3">
        <f>HLOOKUP(Y$5,[2]人物技能基础!$O$3:$Q$553,$C1638+1,0)</f>
        <v>99.964285714285708</v>
      </c>
      <c r="Z1638" s="3">
        <f t="shared" si="151"/>
        <v>1889112</v>
      </c>
      <c r="AA1638" s="3">
        <f t="shared" si="152"/>
        <v>35046</v>
      </c>
      <c r="AB1638" s="3">
        <f t="shared" si="153"/>
        <v>0</v>
      </c>
      <c r="AC1638" s="3">
        <f t="shared" si="154"/>
        <v>71183</v>
      </c>
      <c r="AD1638" s="3">
        <f t="shared" si="155"/>
        <v>54733</v>
      </c>
    </row>
    <row r="1639" spans="1:30" x14ac:dyDescent="0.15">
      <c r="A1639" s="3">
        <v>1634</v>
      </c>
      <c r="B1639" s="3" t="str">
        <f t="shared" si="150"/>
        <v>关卡1634小怪</v>
      </c>
      <c r="C1639" s="3">
        <f>INDEX([3]关卡!$J$19:$J$2018,A1639)</f>
        <v>535</v>
      </c>
      <c r="D1639" s="3">
        <f>INDEX([3]关卡!$N$19:$N$2018,A1639)</f>
        <v>535</v>
      </c>
      <c r="E1639" s="3" t="s">
        <v>24</v>
      </c>
      <c r="F1639" s="3" t="s">
        <v>26</v>
      </c>
      <c r="G1639" s="3">
        <v>3</v>
      </c>
      <c r="H1639" s="3">
        <v>0</v>
      </c>
      <c r="I1639" s="3">
        <v>0</v>
      </c>
      <c r="J1639" s="4">
        <v>1</v>
      </c>
      <c r="K1639" s="4">
        <v>1</v>
      </c>
      <c r="L1639" s="4">
        <v>2</v>
      </c>
      <c r="M1639" s="3">
        <v>15</v>
      </c>
      <c r="N1639" s="3">
        <v>2</v>
      </c>
      <c r="O1639" s="3">
        <f>HLOOKUP(O$5,[1]非R能力!$B$8:$F$558,$C1639+1,0)</f>
        <v>2537113.626533404</v>
      </c>
      <c r="P1639" s="3">
        <f>HLOOKUP(P$5,[1]非R能力!$B$8:$F$558,$C1639+1,0)</f>
        <v>355704.52089592739</v>
      </c>
      <c r="Q1639" s="3">
        <f>HLOOKUP(Q$5,[1]非R能力!$B$8:$F$558,$C1639+1,0)</f>
        <v>175234.27094893935</v>
      </c>
      <c r="R1639" s="3">
        <f>HLOOKUP(R$5,[1]非R能力!$B$8:$F$558,$C1639+1,0)</f>
        <v>54733.727392870751</v>
      </c>
      <c r="S1639" s="3">
        <f>HLOOKUP(S$5,[1]非R能力!$B$8:$F$558,$C1639+1,0)</f>
        <v>71183.501728705145</v>
      </c>
      <c r="T1639" s="3">
        <f>INDEX([1]非R能力!$H$9:$H$558,D1639)</f>
        <v>68989.714995560425</v>
      </c>
      <c r="U1639" s="3">
        <f>IF(E1639="小怪",0,IF(INDEX([1]非R能力!$FK$9:$FK$558,C1639)=0,0,10))</f>
        <v>0</v>
      </c>
      <c r="V1639" s="3">
        <f>IF(E1639="小怪",0,IF(INDEX([1]非R能力!$FH$9:$FH$558,C1639)=0,0,5000))</f>
        <v>0</v>
      </c>
      <c r="W1639" s="3">
        <f>HLOOKUP(W$5,[2]人物技能基础!$O$3:$Q$553,$C1639+1,0)</f>
        <v>3.637142857142857</v>
      </c>
      <c r="X1639" s="3">
        <f>HLOOKUP(X$5,[2]人物技能基础!$O$3:$Q$553,$C1639+1,0)</f>
        <v>2.0186428571428574</v>
      </c>
      <c r="Y1639" s="3">
        <f>HLOOKUP(Y$5,[2]人物技能基础!$O$3:$Q$553,$C1639+1,0)</f>
        <v>99.964285714285708</v>
      </c>
      <c r="Z1639" s="3">
        <f t="shared" si="151"/>
        <v>1889112</v>
      </c>
      <c r="AA1639" s="3">
        <f t="shared" si="152"/>
        <v>35046</v>
      </c>
      <c r="AB1639" s="3">
        <f t="shared" si="153"/>
        <v>0</v>
      </c>
      <c r="AC1639" s="3">
        <f t="shared" si="154"/>
        <v>71183</v>
      </c>
      <c r="AD1639" s="3">
        <f t="shared" si="155"/>
        <v>54733</v>
      </c>
    </row>
    <row r="1640" spans="1:30" x14ac:dyDescent="0.15">
      <c r="A1640" s="3">
        <v>1635</v>
      </c>
      <c r="B1640" s="3" t="str">
        <f t="shared" si="150"/>
        <v>关卡1635小怪</v>
      </c>
      <c r="C1640" s="3">
        <f>INDEX([3]关卡!$J$19:$J$2018,A1640)</f>
        <v>535</v>
      </c>
      <c r="D1640" s="3">
        <f>INDEX([3]关卡!$N$19:$N$2018,A1640)</f>
        <v>535</v>
      </c>
      <c r="E1640" s="3" t="s">
        <v>24</v>
      </c>
      <c r="F1640" s="3" t="s">
        <v>26</v>
      </c>
      <c r="G1640" s="3">
        <v>3</v>
      </c>
      <c r="H1640" s="3">
        <v>0</v>
      </c>
      <c r="I1640" s="3">
        <v>0</v>
      </c>
      <c r="J1640" s="4">
        <v>1</v>
      </c>
      <c r="K1640" s="4">
        <v>1</v>
      </c>
      <c r="L1640" s="4">
        <v>2</v>
      </c>
      <c r="M1640" s="3">
        <v>15</v>
      </c>
      <c r="N1640" s="3">
        <v>2</v>
      </c>
      <c r="O1640" s="3">
        <f>HLOOKUP(O$5,[1]非R能力!$B$8:$F$558,$C1640+1,0)</f>
        <v>2537113.626533404</v>
      </c>
      <c r="P1640" s="3">
        <f>HLOOKUP(P$5,[1]非R能力!$B$8:$F$558,$C1640+1,0)</f>
        <v>355704.52089592739</v>
      </c>
      <c r="Q1640" s="3">
        <f>HLOOKUP(Q$5,[1]非R能力!$B$8:$F$558,$C1640+1,0)</f>
        <v>175234.27094893935</v>
      </c>
      <c r="R1640" s="3">
        <f>HLOOKUP(R$5,[1]非R能力!$B$8:$F$558,$C1640+1,0)</f>
        <v>54733.727392870751</v>
      </c>
      <c r="S1640" s="3">
        <f>HLOOKUP(S$5,[1]非R能力!$B$8:$F$558,$C1640+1,0)</f>
        <v>71183.501728705145</v>
      </c>
      <c r="T1640" s="3">
        <f>INDEX([1]非R能力!$H$9:$H$558,D1640)</f>
        <v>68989.714995560425</v>
      </c>
      <c r="U1640" s="3">
        <f>IF(E1640="小怪",0,IF(INDEX([1]非R能力!$FK$9:$FK$558,C1640)=0,0,10))</f>
        <v>0</v>
      </c>
      <c r="V1640" s="3">
        <f>IF(E1640="小怪",0,IF(INDEX([1]非R能力!$FH$9:$FH$558,C1640)=0,0,5000))</f>
        <v>0</v>
      </c>
      <c r="W1640" s="3">
        <f>HLOOKUP(W$5,[2]人物技能基础!$O$3:$Q$553,$C1640+1,0)</f>
        <v>3.637142857142857</v>
      </c>
      <c r="X1640" s="3">
        <f>HLOOKUP(X$5,[2]人物技能基础!$O$3:$Q$553,$C1640+1,0)</f>
        <v>2.0186428571428574</v>
      </c>
      <c r="Y1640" s="3">
        <f>HLOOKUP(Y$5,[2]人物技能基础!$O$3:$Q$553,$C1640+1,0)</f>
        <v>99.964285714285708</v>
      </c>
      <c r="Z1640" s="3">
        <f t="shared" si="151"/>
        <v>1889112</v>
      </c>
      <c r="AA1640" s="3">
        <f t="shared" si="152"/>
        <v>35046</v>
      </c>
      <c r="AB1640" s="3">
        <f t="shared" si="153"/>
        <v>0</v>
      </c>
      <c r="AC1640" s="3">
        <f t="shared" si="154"/>
        <v>71183</v>
      </c>
      <c r="AD1640" s="3">
        <f t="shared" si="155"/>
        <v>54733</v>
      </c>
    </row>
    <row r="1641" spans="1:30" x14ac:dyDescent="0.15">
      <c r="A1641" s="3">
        <v>1636</v>
      </c>
      <c r="B1641" s="3" t="str">
        <f t="shared" si="150"/>
        <v>关卡1636小怪</v>
      </c>
      <c r="C1641" s="3">
        <f>INDEX([3]关卡!$J$19:$J$2018,A1641)</f>
        <v>536</v>
      </c>
      <c r="D1641" s="3">
        <f>INDEX([3]关卡!$N$19:$N$2018,A1641)</f>
        <v>536</v>
      </c>
      <c r="E1641" s="3" t="s">
        <v>24</v>
      </c>
      <c r="F1641" s="3" t="s">
        <v>26</v>
      </c>
      <c r="G1641" s="3">
        <v>3</v>
      </c>
      <c r="H1641" s="3">
        <v>0</v>
      </c>
      <c r="I1641" s="3">
        <v>0</v>
      </c>
      <c r="J1641" s="4">
        <v>1</v>
      </c>
      <c r="K1641" s="4">
        <v>1</v>
      </c>
      <c r="L1641" s="4">
        <v>2</v>
      </c>
      <c r="M1641" s="3">
        <v>15</v>
      </c>
      <c r="N1641" s="3">
        <v>2</v>
      </c>
      <c r="O1641" s="3">
        <f>HLOOKUP(O$5,[1]非R能力!$B$8:$F$558,$C1641+1,0)</f>
        <v>2545821.9612524225</v>
      </c>
      <c r="P1641" s="3">
        <f>HLOOKUP(P$5,[1]非R能力!$B$8:$F$558,$C1641+1,0)</f>
        <v>356815.07145459624</v>
      </c>
      <c r="Q1641" s="3">
        <f>HLOOKUP(Q$5,[1]非R能力!$B$8:$F$558,$C1641+1,0)</f>
        <v>175602.26190421029</v>
      </c>
      <c r="R1641" s="3">
        <f>HLOOKUP(R$5,[1]非R能力!$B$8:$F$558,$C1641+1,0)</f>
        <v>54867.063609337434</v>
      </c>
      <c r="S1641" s="3">
        <f>HLOOKUP(S$5,[1]非R能力!$B$8:$F$558,$C1641+1,0)</f>
        <v>71376.225281962397</v>
      </c>
      <c r="T1641" s="3">
        <f>INDEX([1]非R能力!$H$9:$H$558,D1641)</f>
        <v>69337.76954083833</v>
      </c>
      <c r="U1641" s="3">
        <f>IF(E1641="小怪",0,IF(INDEX([1]非R能力!$FK$9:$FK$558,C1641)=0,0,10))</f>
        <v>0</v>
      </c>
      <c r="V1641" s="3">
        <f>IF(E1641="小怪",0,IF(INDEX([1]非R能力!$FH$9:$FH$558,C1641)=0,0,5000))</f>
        <v>0</v>
      </c>
      <c r="W1641" s="3">
        <f>HLOOKUP(W$5,[2]人物技能基础!$O$3:$Q$553,$C1641+1,0)</f>
        <v>3.637142857142857</v>
      </c>
      <c r="X1641" s="3">
        <f>HLOOKUP(X$5,[2]人物技能基础!$O$3:$Q$553,$C1641+1,0)</f>
        <v>2.0186428571428574</v>
      </c>
      <c r="Y1641" s="3">
        <f>HLOOKUP(Y$5,[2]人物技能基础!$O$3:$Q$553,$C1641+1,0)</f>
        <v>99.964285714285708</v>
      </c>
      <c r="Z1641" s="3">
        <f t="shared" si="151"/>
        <v>1895327</v>
      </c>
      <c r="AA1641" s="3">
        <f t="shared" si="152"/>
        <v>35120</v>
      </c>
      <c r="AB1641" s="3">
        <f t="shared" si="153"/>
        <v>0</v>
      </c>
      <c r="AC1641" s="3">
        <f t="shared" si="154"/>
        <v>71376</v>
      </c>
      <c r="AD1641" s="3">
        <f t="shared" si="155"/>
        <v>54867</v>
      </c>
    </row>
    <row r="1642" spans="1:30" x14ac:dyDescent="0.15">
      <c r="A1642" s="3">
        <v>1637</v>
      </c>
      <c r="B1642" s="3" t="str">
        <f t="shared" si="150"/>
        <v>关卡1637小怪</v>
      </c>
      <c r="C1642" s="3">
        <f>INDEX([3]关卡!$J$19:$J$2018,A1642)</f>
        <v>536</v>
      </c>
      <c r="D1642" s="3">
        <f>INDEX([3]关卡!$N$19:$N$2018,A1642)</f>
        <v>536</v>
      </c>
      <c r="E1642" s="3" t="s">
        <v>24</v>
      </c>
      <c r="F1642" s="3" t="s">
        <v>26</v>
      </c>
      <c r="G1642" s="3">
        <v>3</v>
      </c>
      <c r="H1642" s="3">
        <v>0</v>
      </c>
      <c r="I1642" s="3">
        <v>0</v>
      </c>
      <c r="J1642" s="4">
        <v>1</v>
      </c>
      <c r="K1642" s="4">
        <v>1</v>
      </c>
      <c r="L1642" s="4">
        <v>2</v>
      </c>
      <c r="M1642" s="3">
        <v>15</v>
      </c>
      <c r="N1642" s="3">
        <v>2</v>
      </c>
      <c r="O1642" s="3">
        <f>HLOOKUP(O$5,[1]非R能力!$B$8:$F$558,$C1642+1,0)</f>
        <v>2545821.9612524225</v>
      </c>
      <c r="P1642" s="3">
        <f>HLOOKUP(P$5,[1]非R能力!$B$8:$F$558,$C1642+1,0)</f>
        <v>356815.07145459624</v>
      </c>
      <c r="Q1642" s="3">
        <f>HLOOKUP(Q$5,[1]非R能力!$B$8:$F$558,$C1642+1,0)</f>
        <v>175602.26190421029</v>
      </c>
      <c r="R1642" s="3">
        <f>HLOOKUP(R$5,[1]非R能力!$B$8:$F$558,$C1642+1,0)</f>
        <v>54867.063609337434</v>
      </c>
      <c r="S1642" s="3">
        <f>HLOOKUP(S$5,[1]非R能力!$B$8:$F$558,$C1642+1,0)</f>
        <v>71376.225281962397</v>
      </c>
      <c r="T1642" s="3">
        <f>INDEX([1]非R能力!$H$9:$H$558,D1642)</f>
        <v>69337.76954083833</v>
      </c>
      <c r="U1642" s="3">
        <f>IF(E1642="小怪",0,IF(INDEX([1]非R能力!$FK$9:$FK$558,C1642)=0,0,10))</f>
        <v>0</v>
      </c>
      <c r="V1642" s="3">
        <f>IF(E1642="小怪",0,IF(INDEX([1]非R能力!$FH$9:$FH$558,C1642)=0,0,5000))</f>
        <v>0</v>
      </c>
      <c r="W1642" s="3">
        <f>HLOOKUP(W$5,[2]人物技能基础!$O$3:$Q$553,$C1642+1,0)</f>
        <v>3.637142857142857</v>
      </c>
      <c r="X1642" s="3">
        <f>HLOOKUP(X$5,[2]人物技能基础!$O$3:$Q$553,$C1642+1,0)</f>
        <v>2.0186428571428574</v>
      </c>
      <c r="Y1642" s="3">
        <f>HLOOKUP(Y$5,[2]人物技能基础!$O$3:$Q$553,$C1642+1,0)</f>
        <v>99.964285714285708</v>
      </c>
      <c r="Z1642" s="3">
        <f t="shared" si="151"/>
        <v>1895327</v>
      </c>
      <c r="AA1642" s="3">
        <f t="shared" si="152"/>
        <v>35120</v>
      </c>
      <c r="AB1642" s="3">
        <f t="shared" si="153"/>
        <v>0</v>
      </c>
      <c r="AC1642" s="3">
        <f t="shared" si="154"/>
        <v>71376</v>
      </c>
      <c r="AD1642" s="3">
        <f t="shared" si="155"/>
        <v>54867</v>
      </c>
    </row>
    <row r="1643" spans="1:30" x14ac:dyDescent="0.15">
      <c r="A1643" s="3">
        <v>1638</v>
      </c>
      <c r="B1643" s="3" t="str">
        <f t="shared" si="150"/>
        <v>关卡1638小怪</v>
      </c>
      <c r="C1643" s="3">
        <f>INDEX([3]关卡!$J$19:$J$2018,A1643)</f>
        <v>536</v>
      </c>
      <c r="D1643" s="3">
        <f>INDEX([3]关卡!$N$19:$N$2018,A1643)</f>
        <v>536</v>
      </c>
      <c r="E1643" s="3" t="s">
        <v>24</v>
      </c>
      <c r="F1643" s="3" t="s">
        <v>26</v>
      </c>
      <c r="G1643" s="3">
        <v>3</v>
      </c>
      <c r="H1643" s="3">
        <v>0</v>
      </c>
      <c r="I1643" s="3">
        <v>0</v>
      </c>
      <c r="J1643" s="4">
        <v>1</v>
      </c>
      <c r="K1643" s="4">
        <v>1</v>
      </c>
      <c r="L1643" s="4">
        <v>2</v>
      </c>
      <c r="M1643" s="3">
        <v>15</v>
      </c>
      <c r="N1643" s="3">
        <v>2</v>
      </c>
      <c r="O1643" s="3">
        <f>HLOOKUP(O$5,[1]非R能力!$B$8:$F$558,$C1643+1,0)</f>
        <v>2545821.9612524225</v>
      </c>
      <c r="P1643" s="3">
        <f>HLOOKUP(P$5,[1]非R能力!$B$8:$F$558,$C1643+1,0)</f>
        <v>356815.07145459624</v>
      </c>
      <c r="Q1643" s="3">
        <f>HLOOKUP(Q$5,[1]非R能力!$B$8:$F$558,$C1643+1,0)</f>
        <v>175602.26190421029</v>
      </c>
      <c r="R1643" s="3">
        <f>HLOOKUP(R$5,[1]非R能力!$B$8:$F$558,$C1643+1,0)</f>
        <v>54867.063609337434</v>
      </c>
      <c r="S1643" s="3">
        <f>HLOOKUP(S$5,[1]非R能力!$B$8:$F$558,$C1643+1,0)</f>
        <v>71376.225281962397</v>
      </c>
      <c r="T1643" s="3">
        <f>INDEX([1]非R能力!$H$9:$H$558,D1643)</f>
        <v>69337.76954083833</v>
      </c>
      <c r="U1643" s="3">
        <f>IF(E1643="小怪",0,IF(INDEX([1]非R能力!$FK$9:$FK$558,C1643)=0,0,10))</f>
        <v>0</v>
      </c>
      <c r="V1643" s="3">
        <f>IF(E1643="小怪",0,IF(INDEX([1]非R能力!$FH$9:$FH$558,C1643)=0,0,5000))</f>
        <v>0</v>
      </c>
      <c r="W1643" s="3">
        <f>HLOOKUP(W$5,[2]人物技能基础!$O$3:$Q$553,$C1643+1,0)</f>
        <v>3.637142857142857</v>
      </c>
      <c r="X1643" s="3">
        <f>HLOOKUP(X$5,[2]人物技能基础!$O$3:$Q$553,$C1643+1,0)</f>
        <v>2.0186428571428574</v>
      </c>
      <c r="Y1643" s="3">
        <f>HLOOKUP(Y$5,[2]人物技能基础!$O$3:$Q$553,$C1643+1,0)</f>
        <v>99.964285714285708</v>
      </c>
      <c r="Z1643" s="3">
        <f t="shared" si="151"/>
        <v>1895327</v>
      </c>
      <c r="AA1643" s="3">
        <f t="shared" si="152"/>
        <v>35120</v>
      </c>
      <c r="AB1643" s="3">
        <f t="shared" si="153"/>
        <v>0</v>
      </c>
      <c r="AC1643" s="3">
        <f t="shared" si="154"/>
        <v>71376</v>
      </c>
      <c r="AD1643" s="3">
        <f t="shared" si="155"/>
        <v>54867</v>
      </c>
    </row>
    <row r="1644" spans="1:30" x14ac:dyDescent="0.15">
      <c r="A1644" s="3">
        <v>1639</v>
      </c>
      <c r="B1644" s="3" t="str">
        <f t="shared" si="150"/>
        <v>关卡1639小怪</v>
      </c>
      <c r="C1644" s="3">
        <f>INDEX([3]关卡!$J$19:$J$2018,A1644)</f>
        <v>537</v>
      </c>
      <c r="D1644" s="3">
        <f>INDEX([3]关卡!$N$19:$N$2018,A1644)</f>
        <v>537</v>
      </c>
      <c r="E1644" s="3" t="s">
        <v>24</v>
      </c>
      <c r="F1644" s="3" t="s">
        <v>26</v>
      </c>
      <c r="G1644" s="3">
        <v>3</v>
      </c>
      <c r="H1644" s="3">
        <v>0</v>
      </c>
      <c r="I1644" s="3">
        <v>0</v>
      </c>
      <c r="J1644" s="4">
        <v>1</v>
      </c>
      <c r="K1644" s="4">
        <v>1</v>
      </c>
      <c r="L1644" s="4">
        <v>2</v>
      </c>
      <c r="M1644" s="3">
        <v>15</v>
      </c>
      <c r="N1644" s="3">
        <v>2</v>
      </c>
      <c r="O1644" s="3">
        <f>HLOOKUP(O$5,[1]非R能力!$B$8:$F$558,$C1644+1,0)</f>
        <v>2555279.3762678057</v>
      </c>
      <c r="P1644" s="3">
        <f>HLOOKUP(P$5,[1]非R能力!$B$8:$F$558,$C1644+1,0)</f>
        <v>357825.86753535463</v>
      </c>
      <c r="Q1644" s="3">
        <f>HLOOKUP(Q$5,[1]非R能力!$B$8:$F$558,$C1644+1,0)</f>
        <v>175979.69285526633</v>
      </c>
      <c r="R1644" s="3">
        <f>HLOOKUP(R$5,[1]非R能力!$B$8:$F$558,$C1644+1,0)</f>
        <v>54993.498137287002</v>
      </c>
      <c r="S1644" s="3">
        <f>HLOOKUP(S$5,[1]非R能力!$B$8:$F$558,$C1644+1,0)</f>
        <v>71510.073674478466</v>
      </c>
      <c r="T1644" s="3">
        <f>INDEX([1]非R能力!$H$9:$H$558,D1644)</f>
        <v>69687.222273895779</v>
      </c>
      <c r="U1644" s="3">
        <f>IF(E1644="小怪",0,IF(INDEX([1]非R能力!$FK$9:$FK$558,C1644)=0,0,10))</f>
        <v>0</v>
      </c>
      <c r="V1644" s="3">
        <f>IF(E1644="小怪",0,IF(INDEX([1]非R能力!$FH$9:$FH$558,C1644)=0,0,5000))</f>
        <v>0</v>
      </c>
      <c r="W1644" s="3">
        <f>HLOOKUP(W$5,[2]人物技能基础!$O$3:$Q$553,$C1644+1,0)</f>
        <v>3.637142857142857</v>
      </c>
      <c r="X1644" s="3">
        <f>HLOOKUP(X$5,[2]人物技能基础!$O$3:$Q$553,$C1644+1,0)</f>
        <v>2.0186428571428574</v>
      </c>
      <c r="Y1644" s="3">
        <f>HLOOKUP(Y$5,[2]人物技能基础!$O$3:$Q$553,$C1644+1,0)</f>
        <v>99.964285714285708</v>
      </c>
      <c r="Z1644" s="3">
        <f t="shared" si="151"/>
        <v>1901063</v>
      </c>
      <c r="AA1644" s="3">
        <f t="shared" si="152"/>
        <v>35195</v>
      </c>
      <c r="AB1644" s="3">
        <f t="shared" si="153"/>
        <v>0</v>
      </c>
      <c r="AC1644" s="3">
        <f t="shared" si="154"/>
        <v>71510</v>
      </c>
      <c r="AD1644" s="3">
        <f t="shared" si="155"/>
        <v>54993</v>
      </c>
    </row>
    <row r="1645" spans="1:30" x14ac:dyDescent="0.15">
      <c r="A1645" s="3">
        <v>1640</v>
      </c>
      <c r="B1645" s="3" t="str">
        <f t="shared" si="150"/>
        <v>关卡1640小怪</v>
      </c>
      <c r="C1645" s="3">
        <f>INDEX([3]关卡!$J$19:$J$2018,A1645)</f>
        <v>537</v>
      </c>
      <c r="D1645" s="3">
        <f>INDEX([3]关卡!$N$19:$N$2018,A1645)</f>
        <v>537</v>
      </c>
      <c r="E1645" s="3" t="s">
        <v>24</v>
      </c>
      <c r="F1645" s="3" t="s">
        <v>26</v>
      </c>
      <c r="G1645" s="3">
        <v>3</v>
      </c>
      <c r="H1645" s="3">
        <v>0</v>
      </c>
      <c r="I1645" s="3">
        <v>0</v>
      </c>
      <c r="J1645" s="4">
        <v>1</v>
      </c>
      <c r="K1645" s="4">
        <v>1</v>
      </c>
      <c r="L1645" s="4">
        <v>2</v>
      </c>
      <c r="M1645" s="3">
        <v>15</v>
      </c>
      <c r="N1645" s="3">
        <v>2</v>
      </c>
      <c r="O1645" s="3">
        <f>HLOOKUP(O$5,[1]非R能力!$B$8:$F$558,$C1645+1,0)</f>
        <v>2555279.3762678057</v>
      </c>
      <c r="P1645" s="3">
        <f>HLOOKUP(P$5,[1]非R能力!$B$8:$F$558,$C1645+1,0)</f>
        <v>357825.86753535463</v>
      </c>
      <c r="Q1645" s="3">
        <f>HLOOKUP(Q$5,[1]非R能力!$B$8:$F$558,$C1645+1,0)</f>
        <v>175979.69285526633</v>
      </c>
      <c r="R1645" s="3">
        <f>HLOOKUP(R$5,[1]非R能力!$B$8:$F$558,$C1645+1,0)</f>
        <v>54993.498137287002</v>
      </c>
      <c r="S1645" s="3">
        <f>HLOOKUP(S$5,[1]非R能力!$B$8:$F$558,$C1645+1,0)</f>
        <v>71510.073674478466</v>
      </c>
      <c r="T1645" s="3">
        <f>INDEX([1]非R能力!$H$9:$H$558,D1645)</f>
        <v>69687.222273895779</v>
      </c>
      <c r="U1645" s="3">
        <f>IF(E1645="小怪",0,IF(INDEX([1]非R能力!$FK$9:$FK$558,C1645)=0,0,10))</f>
        <v>0</v>
      </c>
      <c r="V1645" s="3">
        <f>IF(E1645="小怪",0,IF(INDEX([1]非R能力!$FH$9:$FH$558,C1645)=0,0,5000))</f>
        <v>0</v>
      </c>
      <c r="W1645" s="3">
        <f>HLOOKUP(W$5,[2]人物技能基础!$O$3:$Q$553,$C1645+1,0)</f>
        <v>3.637142857142857</v>
      </c>
      <c r="X1645" s="3">
        <f>HLOOKUP(X$5,[2]人物技能基础!$O$3:$Q$553,$C1645+1,0)</f>
        <v>2.0186428571428574</v>
      </c>
      <c r="Y1645" s="3">
        <f>HLOOKUP(Y$5,[2]人物技能基础!$O$3:$Q$553,$C1645+1,0)</f>
        <v>99.964285714285708</v>
      </c>
      <c r="Z1645" s="3">
        <f t="shared" si="151"/>
        <v>1901063</v>
      </c>
      <c r="AA1645" s="3">
        <f t="shared" si="152"/>
        <v>35195</v>
      </c>
      <c r="AB1645" s="3">
        <f t="shared" si="153"/>
        <v>0</v>
      </c>
      <c r="AC1645" s="3">
        <f t="shared" si="154"/>
        <v>71510</v>
      </c>
      <c r="AD1645" s="3">
        <f t="shared" si="155"/>
        <v>54993</v>
      </c>
    </row>
    <row r="1646" spans="1:30" x14ac:dyDescent="0.15">
      <c r="A1646" s="3">
        <v>1641</v>
      </c>
      <c r="B1646" s="3" t="str">
        <f t="shared" si="150"/>
        <v>关卡1641小怪</v>
      </c>
      <c r="C1646" s="3">
        <f>INDEX([3]关卡!$J$19:$J$2018,A1646)</f>
        <v>537</v>
      </c>
      <c r="D1646" s="3">
        <f>INDEX([3]关卡!$N$19:$N$2018,A1646)</f>
        <v>537</v>
      </c>
      <c r="E1646" s="3" t="s">
        <v>24</v>
      </c>
      <c r="F1646" s="3" t="s">
        <v>26</v>
      </c>
      <c r="G1646" s="3">
        <v>3</v>
      </c>
      <c r="H1646" s="3">
        <v>0</v>
      </c>
      <c r="I1646" s="3">
        <v>0</v>
      </c>
      <c r="J1646" s="4">
        <v>1</v>
      </c>
      <c r="K1646" s="4">
        <v>1</v>
      </c>
      <c r="L1646" s="4">
        <v>2</v>
      </c>
      <c r="M1646" s="3">
        <v>15</v>
      </c>
      <c r="N1646" s="3">
        <v>2</v>
      </c>
      <c r="O1646" s="3">
        <f>HLOOKUP(O$5,[1]非R能力!$B$8:$F$558,$C1646+1,0)</f>
        <v>2555279.3762678057</v>
      </c>
      <c r="P1646" s="3">
        <f>HLOOKUP(P$5,[1]非R能力!$B$8:$F$558,$C1646+1,0)</f>
        <v>357825.86753535463</v>
      </c>
      <c r="Q1646" s="3">
        <f>HLOOKUP(Q$5,[1]非R能力!$B$8:$F$558,$C1646+1,0)</f>
        <v>175979.69285526633</v>
      </c>
      <c r="R1646" s="3">
        <f>HLOOKUP(R$5,[1]非R能力!$B$8:$F$558,$C1646+1,0)</f>
        <v>54993.498137287002</v>
      </c>
      <c r="S1646" s="3">
        <f>HLOOKUP(S$5,[1]非R能力!$B$8:$F$558,$C1646+1,0)</f>
        <v>71510.073674478466</v>
      </c>
      <c r="T1646" s="3">
        <f>INDEX([1]非R能力!$H$9:$H$558,D1646)</f>
        <v>69687.222273895779</v>
      </c>
      <c r="U1646" s="3">
        <f>IF(E1646="小怪",0,IF(INDEX([1]非R能力!$FK$9:$FK$558,C1646)=0,0,10))</f>
        <v>0</v>
      </c>
      <c r="V1646" s="3">
        <f>IF(E1646="小怪",0,IF(INDEX([1]非R能力!$FH$9:$FH$558,C1646)=0,0,5000))</f>
        <v>0</v>
      </c>
      <c r="W1646" s="3">
        <f>HLOOKUP(W$5,[2]人物技能基础!$O$3:$Q$553,$C1646+1,0)</f>
        <v>3.637142857142857</v>
      </c>
      <c r="X1646" s="3">
        <f>HLOOKUP(X$5,[2]人物技能基础!$O$3:$Q$553,$C1646+1,0)</f>
        <v>2.0186428571428574</v>
      </c>
      <c r="Y1646" s="3">
        <f>HLOOKUP(Y$5,[2]人物技能基础!$O$3:$Q$553,$C1646+1,0)</f>
        <v>99.964285714285708</v>
      </c>
      <c r="Z1646" s="3">
        <f t="shared" si="151"/>
        <v>1901063</v>
      </c>
      <c r="AA1646" s="3">
        <f t="shared" si="152"/>
        <v>35195</v>
      </c>
      <c r="AB1646" s="3">
        <f t="shared" si="153"/>
        <v>0</v>
      </c>
      <c r="AC1646" s="3">
        <f t="shared" si="154"/>
        <v>71510</v>
      </c>
      <c r="AD1646" s="3">
        <f t="shared" si="155"/>
        <v>54993</v>
      </c>
    </row>
    <row r="1647" spans="1:30" x14ac:dyDescent="0.15">
      <c r="A1647" s="3">
        <v>1642</v>
      </c>
      <c r="B1647" s="3" t="str">
        <f t="shared" si="150"/>
        <v>关卡1642小怪</v>
      </c>
      <c r="C1647" s="3">
        <f>INDEX([3]关卡!$J$19:$J$2018,A1647)</f>
        <v>538</v>
      </c>
      <c r="D1647" s="3">
        <f>INDEX([3]关卡!$N$19:$N$2018,A1647)</f>
        <v>538</v>
      </c>
      <c r="E1647" s="3" t="s">
        <v>24</v>
      </c>
      <c r="F1647" s="3" t="s">
        <v>26</v>
      </c>
      <c r="G1647" s="3">
        <v>3</v>
      </c>
      <c r="H1647" s="3">
        <v>0</v>
      </c>
      <c r="I1647" s="3">
        <v>0</v>
      </c>
      <c r="J1647" s="4">
        <v>1</v>
      </c>
      <c r="K1647" s="4">
        <v>1</v>
      </c>
      <c r="L1647" s="4">
        <v>2</v>
      </c>
      <c r="M1647" s="3">
        <v>15</v>
      </c>
      <c r="N1647" s="3">
        <v>2</v>
      </c>
      <c r="O1647" s="3">
        <f>HLOOKUP(O$5,[1]非R能力!$B$8:$F$558,$C1647+1,0)</f>
        <v>2564559.8661795217</v>
      </c>
      <c r="P1647" s="3">
        <f>HLOOKUP(P$5,[1]非R能力!$B$8:$F$558,$C1647+1,0)</f>
        <v>358817.18589600205</v>
      </c>
      <c r="Q1647" s="3">
        <f>HLOOKUP(Q$5,[1]非R能力!$B$8:$F$558,$C1647+1,0)</f>
        <v>176354.90910455244</v>
      </c>
      <c r="R1647" s="3">
        <f>HLOOKUP(R$5,[1]非R能力!$B$8:$F$558,$C1647+1,0)</f>
        <v>55117.752316618135</v>
      </c>
      <c r="S1647" s="3">
        <f>HLOOKUP(S$5,[1]非R能力!$B$8:$F$558,$C1647+1,0)</f>
        <v>71641.027870765654</v>
      </c>
      <c r="T1647" s="3">
        <f>INDEX([1]非R能力!$H$9:$H$558,D1647)</f>
        <v>70038.077276160009</v>
      </c>
      <c r="U1647" s="3">
        <f>IF(E1647="小怪",0,IF(INDEX([1]非R能力!$FK$9:$FK$558,C1647)=0,0,10))</f>
        <v>0</v>
      </c>
      <c r="V1647" s="3">
        <f>IF(E1647="小怪",0,IF(INDEX([1]非R能力!$FH$9:$FH$558,C1647)=0,0,5000))</f>
        <v>0</v>
      </c>
      <c r="W1647" s="3">
        <f>HLOOKUP(W$5,[2]人物技能基础!$O$3:$Q$553,$C1647+1,0)</f>
        <v>3.637142857142857</v>
      </c>
      <c r="X1647" s="3">
        <f>HLOOKUP(X$5,[2]人物技能基础!$O$3:$Q$553,$C1647+1,0)</f>
        <v>2.0186428571428574</v>
      </c>
      <c r="Y1647" s="3">
        <f>HLOOKUP(Y$5,[2]人物技能基础!$O$3:$Q$553,$C1647+1,0)</f>
        <v>99.964285714285708</v>
      </c>
      <c r="Z1647" s="3">
        <f t="shared" si="151"/>
        <v>1906708</v>
      </c>
      <c r="AA1647" s="3">
        <f t="shared" si="152"/>
        <v>35270</v>
      </c>
      <c r="AB1647" s="3">
        <f t="shared" si="153"/>
        <v>0</v>
      </c>
      <c r="AC1647" s="3">
        <f t="shared" si="154"/>
        <v>71641</v>
      </c>
      <c r="AD1647" s="3">
        <f t="shared" si="155"/>
        <v>55117</v>
      </c>
    </row>
    <row r="1648" spans="1:30" x14ac:dyDescent="0.15">
      <c r="A1648" s="3">
        <v>1643</v>
      </c>
      <c r="B1648" s="3" t="str">
        <f t="shared" si="150"/>
        <v>关卡1643小怪</v>
      </c>
      <c r="C1648" s="3">
        <f>INDEX([3]关卡!$J$19:$J$2018,A1648)</f>
        <v>538</v>
      </c>
      <c r="D1648" s="3">
        <f>INDEX([3]关卡!$N$19:$N$2018,A1648)</f>
        <v>538</v>
      </c>
      <c r="E1648" s="3" t="s">
        <v>24</v>
      </c>
      <c r="F1648" s="3" t="s">
        <v>26</v>
      </c>
      <c r="G1648" s="3">
        <v>3</v>
      </c>
      <c r="H1648" s="3">
        <v>0</v>
      </c>
      <c r="I1648" s="3">
        <v>0</v>
      </c>
      <c r="J1648" s="4">
        <v>1</v>
      </c>
      <c r="K1648" s="4">
        <v>1</v>
      </c>
      <c r="L1648" s="4">
        <v>2</v>
      </c>
      <c r="M1648" s="3">
        <v>15</v>
      </c>
      <c r="N1648" s="3">
        <v>2</v>
      </c>
      <c r="O1648" s="3">
        <f>HLOOKUP(O$5,[1]非R能力!$B$8:$F$558,$C1648+1,0)</f>
        <v>2564559.8661795217</v>
      </c>
      <c r="P1648" s="3">
        <f>HLOOKUP(P$5,[1]非R能力!$B$8:$F$558,$C1648+1,0)</f>
        <v>358817.18589600205</v>
      </c>
      <c r="Q1648" s="3">
        <f>HLOOKUP(Q$5,[1]非R能力!$B$8:$F$558,$C1648+1,0)</f>
        <v>176354.90910455244</v>
      </c>
      <c r="R1648" s="3">
        <f>HLOOKUP(R$5,[1]非R能力!$B$8:$F$558,$C1648+1,0)</f>
        <v>55117.752316618135</v>
      </c>
      <c r="S1648" s="3">
        <f>HLOOKUP(S$5,[1]非R能力!$B$8:$F$558,$C1648+1,0)</f>
        <v>71641.027870765654</v>
      </c>
      <c r="T1648" s="3">
        <f>INDEX([1]非R能力!$H$9:$H$558,D1648)</f>
        <v>70038.077276160009</v>
      </c>
      <c r="U1648" s="3">
        <f>IF(E1648="小怪",0,IF(INDEX([1]非R能力!$FK$9:$FK$558,C1648)=0,0,10))</f>
        <v>0</v>
      </c>
      <c r="V1648" s="3">
        <f>IF(E1648="小怪",0,IF(INDEX([1]非R能力!$FH$9:$FH$558,C1648)=0,0,5000))</f>
        <v>0</v>
      </c>
      <c r="W1648" s="3">
        <f>HLOOKUP(W$5,[2]人物技能基础!$O$3:$Q$553,$C1648+1,0)</f>
        <v>3.637142857142857</v>
      </c>
      <c r="X1648" s="3">
        <f>HLOOKUP(X$5,[2]人物技能基础!$O$3:$Q$553,$C1648+1,0)</f>
        <v>2.0186428571428574</v>
      </c>
      <c r="Y1648" s="3">
        <f>HLOOKUP(Y$5,[2]人物技能基础!$O$3:$Q$553,$C1648+1,0)</f>
        <v>99.964285714285708</v>
      </c>
      <c r="Z1648" s="3">
        <f t="shared" si="151"/>
        <v>1906708</v>
      </c>
      <c r="AA1648" s="3">
        <f t="shared" si="152"/>
        <v>35270</v>
      </c>
      <c r="AB1648" s="3">
        <f t="shared" si="153"/>
        <v>0</v>
      </c>
      <c r="AC1648" s="3">
        <f t="shared" si="154"/>
        <v>71641</v>
      </c>
      <c r="AD1648" s="3">
        <f t="shared" si="155"/>
        <v>55117</v>
      </c>
    </row>
    <row r="1649" spans="1:30" x14ac:dyDescent="0.15">
      <c r="A1649" s="3">
        <v>1644</v>
      </c>
      <c r="B1649" s="3" t="str">
        <f t="shared" si="150"/>
        <v>关卡1644小怪</v>
      </c>
      <c r="C1649" s="3">
        <f>INDEX([3]关卡!$J$19:$J$2018,A1649)</f>
        <v>538</v>
      </c>
      <c r="D1649" s="3">
        <f>INDEX([3]关卡!$N$19:$N$2018,A1649)</f>
        <v>538</v>
      </c>
      <c r="E1649" s="3" t="s">
        <v>24</v>
      </c>
      <c r="F1649" s="3" t="s">
        <v>26</v>
      </c>
      <c r="G1649" s="3">
        <v>3</v>
      </c>
      <c r="H1649" s="3">
        <v>0</v>
      </c>
      <c r="I1649" s="3">
        <v>0</v>
      </c>
      <c r="J1649" s="4">
        <v>1</v>
      </c>
      <c r="K1649" s="4">
        <v>1</v>
      </c>
      <c r="L1649" s="4">
        <v>2</v>
      </c>
      <c r="M1649" s="3">
        <v>15</v>
      </c>
      <c r="N1649" s="3">
        <v>2</v>
      </c>
      <c r="O1649" s="3">
        <f>HLOOKUP(O$5,[1]非R能力!$B$8:$F$558,$C1649+1,0)</f>
        <v>2564559.8661795217</v>
      </c>
      <c r="P1649" s="3">
        <f>HLOOKUP(P$5,[1]非R能力!$B$8:$F$558,$C1649+1,0)</f>
        <v>358817.18589600205</v>
      </c>
      <c r="Q1649" s="3">
        <f>HLOOKUP(Q$5,[1]非R能力!$B$8:$F$558,$C1649+1,0)</f>
        <v>176354.90910455244</v>
      </c>
      <c r="R1649" s="3">
        <f>HLOOKUP(R$5,[1]非R能力!$B$8:$F$558,$C1649+1,0)</f>
        <v>55117.752316618135</v>
      </c>
      <c r="S1649" s="3">
        <f>HLOOKUP(S$5,[1]非R能力!$B$8:$F$558,$C1649+1,0)</f>
        <v>71641.027870765654</v>
      </c>
      <c r="T1649" s="3">
        <f>INDEX([1]非R能力!$H$9:$H$558,D1649)</f>
        <v>70038.077276160009</v>
      </c>
      <c r="U1649" s="3">
        <f>IF(E1649="小怪",0,IF(INDEX([1]非R能力!$FK$9:$FK$558,C1649)=0,0,10))</f>
        <v>0</v>
      </c>
      <c r="V1649" s="3">
        <f>IF(E1649="小怪",0,IF(INDEX([1]非R能力!$FH$9:$FH$558,C1649)=0,0,5000))</f>
        <v>0</v>
      </c>
      <c r="W1649" s="3">
        <f>HLOOKUP(W$5,[2]人物技能基础!$O$3:$Q$553,$C1649+1,0)</f>
        <v>3.637142857142857</v>
      </c>
      <c r="X1649" s="3">
        <f>HLOOKUP(X$5,[2]人物技能基础!$O$3:$Q$553,$C1649+1,0)</f>
        <v>2.0186428571428574</v>
      </c>
      <c r="Y1649" s="3">
        <f>HLOOKUP(Y$5,[2]人物技能基础!$O$3:$Q$553,$C1649+1,0)</f>
        <v>99.964285714285708</v>
      </c>
      <c r="Z1649" s="3">
        <f t="shared" si="151"/>
        <v>1906708</v>
      </c>
      <c r="AA1649" s="3">
        <f t="shared" si="152"/>
        <v>35270</v>
      </c>
      <c r="AB1649" s="3">
        <f t="shared" si="153"/>
        <v>0</v>
      </c>
      <c r="AC1649" s="3">
        <f t="shared" si="154"/>
        <v>71641</v>
      </c>
      <c r="AD1649" s="3">
        <f t="shared" si="155"/>
        <v>55117</v>
      </c>
    </row>
    <row r="1650" spans="1:30" x14ac:dyDescent="0.15">
      <c r="A1650" s="3">
        <v>1645</v>
      </c>
      <c r="B1650" s="3" t="str">
        <f t="shared" si="150"/>
        <v>关卡1645小怪</v>
      </c>
      <c r="C1650" s="3">
        <f>INDEX([3]关卡!$J$19:$J$2018,A1650)</f>
        <v>539</v>
      </c>
      <c r="D1650" s="3">
        <f>INDEX([3]关卡!$N$19:$N$2018,A1650)</f>
        <v>539</v>
      </c>
      <c r="E1650" s="3" t="s">
        <v>24</v>
      </c>
      <c r="F1650" s="3" t="s">
        <v>26</v>
      </c>
      <c r="G1650" s="3">
        <v>3</v>
      </c>
      <c r="H1650" s="3">
        <v>0</v>
      </c>
      <c r="I1650" s="3">
        <v>0</v>
      </c>
      <c r="J1650" s="4">
        <v>1</v>
      </c>
      <c r="K1650" s="4">
        <v>1</v>
      </c>
      <c r="L1650" s="4">
        <v>2</v>
      </c>
      <c r="M1650" s="3">
        <v>15</v>
      </c>
      <c r="N1650" s="3">
        <v>2</v>
      </c>
      <c r="O1650" s="3">
        <f>HLOOKUP(O$5,[1]非R能力!$B$8:$F$558,$C1650+1,0)</f>
        <v>2575258.1399656888</v>
      </c>
      <c r="P1650" s="3">
        <f>HLOOKUP(P$5,[1]非R能力!$B$8:$F$558,$C1650+1,0)</f>
        <v>359852.14650385419</v>
      </c>
      <c r="Q1650" s="3">
        <f>HLOOKUP(Q$5,[1]非R能力!$B$8:$F$558,$C1650+1,0)</f>
        <v>176768.85684726492</v>
      </c>
      <c r="R1650" s="3">
        <f>HLOOKUP(R$5,[1]非R能力!$B$8:$F$558,$C1650+1,0)</f>
        <v>55249.044299964175</v>
      </c>
      <c r="S1650" s="3">
        <f>HLOOKUP(S$5,[1]非R能力!$B$8:$F$558,$C1650+1,0)</f>
        <v>71828.173553954388</v>
      </c>
      <c r="T1650" s="3">
        <f>INDEX([1]非R能力!$H$9:$H$558,D1650)</f>
        <v>70390.338635204869</v>
      </c>
      <c r="U1650" s="3">
        <f>IF(E1650="小怪",0,IF(INDEX([1]非R能力!$FK$9:$FK$558,C1650)=0,0,10))</f>
        <v>0</v>
      </c>
      <c r="V1650" s="3">
        <f>IF(E1650="小怪",0,IF(INDEX([1]非R能力!$FH$9:$FH$558,C1650)=0,0,5000))</f>
        <v>0</v>
      </c>
      <c r="W1650" s="3">
        <f>HLOOKUP(W$5,[2]人物技能基础!$O$3:$Q$553,$C1650+1,0)</f>
        <v>3.637142857142857</v>
      </c>
      <c r="X1650" s="3">
        <f>HLOOKUP(X$5,[2]人物技能基础!$O$3:$Q$553,$C1650+1,0)</f>
        <v>2.0186428571428574</v>
      </c>
      <c r="Y1650" s="3">
        <f>HLOOKUP(Y$5,[2]人物技能基础!$O$3:$Q$553,$C1650+1,0)</f>
        <v>99.964285714285708</v>
      </c>
      <c r="Z1650" s="3">
        <f t="shared" si="151"/>
        <v>1912567</v>
      </c>
      <c r="AA1650" s="3">
        <f t="shared" si="152"/>
        <v>35353</v>
      </c>
      <c r="AB1650" s="3">
        <f t="shared" si="153"/>
        <v>0</v>
      </c>
      <c r="AC1650" s="3">
        <f t="shared" si="154"/>
        <v>71828</v>
      </c>
      <c r="AD1650" s="3">
        <f t="shared" si="155"/>
        <v>55249</v>
      </c>
    </row>
    <row r="1651" spans="1:30" x14ac:dyDescent="0.15">
      <c r="A1651" s="3">
        <v>1646</v>
      </c>
      <c r="B1651" s="3" t="str">
        <f t="shared" si="150"/>
        <v>关卡1646小怪</v>
      </c>
      <c r="C1651" s="3">
        <f>INDEX([3]关卡!$J$19:$J$2018,A1651)</f>
        <v>539</v>
      </c>
      <c r="D1651" s="3">
        <f>INDEX([3]关卡!$N$19:$N$2018,A1651)</f>
        <v>539</v>
      </c>
      <c r="E1651" s="3" t="s">
        <v>24</v>
      </c>
      <c r="F1651" s="3" t="s">
        <v>26</v>
      </c>
      <c r="G1651" s="3">
        <v>3</v>
      </c>
      <c r="H1651" s="3">
        <v>0</v>
      </c>
      <c r="I1651" s="3">
        <v>0</v>
      </c>
      <c r="J1651" s="4">
        <v>1</v>
      </c>
      <c r="K1651" s="4">
        <v>1</v>
      </c>
      <c r="L1651" s="4">
        <v>2</v>
      </c>
      <c r="M1651" s="3">
        <v>15</v>
      </c>
      <c r="N1651" s="3">
        <v>2</v>
      </c>
      <c r="O1651" s="3">
        <f>HLOOKUP(O$5,[1]非R能力!$B$8:$F$558,$C1651+1,0)</f>
        <v>2575258.1399656888</v>
      </c>
      <c r="P1651" s="3">
        <f>HLOOKUP(P$5,[1]非R能力!$B$8:$F$558,$C1651+1,0)</f>
        <v>359852.14650385419</v>
      </c>
      <c r="Q1651" s="3">
        <f>HLOOKUP(Q$5,[1]非R能力!$B$8:$F$558,$C1651+1,0)</f>
        <v>176768.85684726492</v>
      </c>
      <c r="R1651" s="3">
        <f>HLOOKUP(R$5,[1]非R能力!$B$8:$F$558,$C1651+1,0)</f>
        <v>55249.044299964175</v>
      </c>
      <c r="S1651" s="3">
        <f>HLOOKUP(S$5,[1]非R能力!$B$8:$F$558,$C1651+1,0)</f>
        <v>71828.173553954388</v>
      </c>
      <c r="T1651" s="3">
        <f>INDEX([1]非R能力!$H$9:$H$558,D1651)</f>
        <v>70390.338635204869</v>
      </c>
      <c r="U1651" s="3">
        <f>IF(E1651="小怪",0,IF(INDEX([1]非R能力!$FK$9:$FK$558,C1651)=0,0,10))</f>
        <v>0</v>
      </c>
      <c r="V1651" s="3">
        <f>IF(E1651="小怪",0,IF(INDEX([1]非R能力!$FH$9:$FH$558,C1651)=0,0,5000))</f>
        <v>0</v>
      </c>
      <c r="W1651" s="3">
        <f>HLOOKUP(W$5,[2]人物技能基础!$O$3:$Q$553,$C1651+1,0)</f>
        <v>3.637142857142857</v>
      </c>
      <c r="X1651" s="3">
        <f>HLOOKUP(X$5,[2]人物技能基础!$O$3:$Q$553,$C1651+1,0)</f>
        <v>2.0186428571428574</v>
      </c>
      <c r="Y1651" s="3">
        <f>HLOOKUP(Y$5,[2]人物技能基础!$O$3:$Q$553,$C1651+1,0)</f>
        <v>99.964285714285708</v>
      </c>
      <c r="Z1651" s="3">
        <f t="shared" si="151"/>
        <v>1912567</v>
      </c>
      <c r="AA1651" s="3">
        <f t="shared" si="152"/>
        <v>35353</v>
      </c>
      <c r="AB1651" s="3">
        <f t="shared" si="153"/>
        <v>0</v>
      </c>
      <c r="AC1651" s="3">
        <f t="shared" si="154"/>
        <v>71828</v>
      </c>
      <c r="AD1651" s="3">
        <f t="shared" si="155"/>
        <v>55249</v>
      </c>
    </row>
    <row r="1652" spans="1:30" x14ac:dyDescent="0.15">
      <c r="A1652" s="3">
        <v>1647</v>
      </c>
      <c r="B1652" s="3" t="str">
        <f t="shared" si="150"/>
        <v>关卡1647小怪</v>
      </c>
      <c r="C1652" s="3">
        <f>INDEX([3]关卡!$J$19:$J$2018,A1652)</f>
        <v>539</v>
      </c>
      <c r="D1652" s="3">
        <f>INDEX([3]关卡!$N$19:$N$2018,A1652)</f>
        <v>539</v>
      </c>
      <c r="E1652" s="3" t="s">
        <v>24</v>
      </c>
      <c r="F1652" s="3" t="s">
        <v>26</v>
      </c>
      <c r="G1652" s="3">
        <v>3</v>
      </c>
      <c r="H1652" s="3">
        <v>0</v>
      </c>
      <c r="I1652" s="3">
        <v>0</v>
      </c>
      <c r="J1652" s="4">
        <v>1</v>
      </c>
      <c r="K1652" s="4">
        <v>1</v>
      </c>
      <c r="L1652" s="4">
        <v>2</v>
      </c>
      <c r="M1652" s="3">
        <v>15</v>
      </c>
      <c r="N1652" s="3">
        <v>2</v>
      </c>
      <c r="O1652" s="3">
        <f>HLOOKUP(O$5,[1]非R能力!$B$8:$F$558,$C1652+1,0)</f>
        <v>2575258.1399656888</v>
      </c>
      <c r="P1652" s="3">
        <f>HLOOKUP(P$5,[1]非R能力!$B$8:$F$558,$C1652+1,0)</f>
        <v>359852.14650385419</v>
      </c>
      <c r="Q1652" s="3">
        <f>HLOOKUP(Q$5,[1]非R能力!$B$8:$F$558,$C1652+1,0)</f>
        <v>176768.85684726492</v>
      </c>
      <c r="R1652" s="3">
        <f>HLOOKUP(R$5,[1]非R能力!$B$8:$F$558,$C1652+1,0)</f>
        <v>55249.044299964175</v>
      </c>
      <c r="S1652" s="3">
        <f>HLOOKUP(S$5,[1]非R能力!$B$8:$F$558,$C1652+1,0)</f>
        <v>71828.173553954388</v>
      </c>
      <c r="T1652" s="3">
        <f>INDEX([1]非R能力!$H$9:$H$558,D1652)</f>
        <v>70390.338635204869</v>
      </c>
      <c r="U1652" s="3">
        <f>IF(E1652="小怪",0,IF(INDEX([1]非R能力!$FK$9:$FK$558,C1652)=0,0,10))</f>
        <v>0</v>
      </c>
      <c r="V1652" s="3">
        <f>IF(E1652="小怪",0,IF(INDEX([1]非R能力!$FH$9:$FH$558,C1652)=0,0,5000))</f>
        <v>0</v>
      </c>
      <c r="W1652" s="3">
        <f>HLOOKUP(W$5,[2]人物技能基础!$O$3:$Q$553,$C1652+1,0)</f>
        <v>3.637142857142857</v>
      </c>
      <c r="X1652" s="3">
        <f>HLOOKUP(X$5,[2]人物技能基础!$O$3:$Q$553,$C1652+1,0)</f>
        <v>2.0186428571428574</v>
      </c>
      <c r="Y1652" s="3">
        <f>HLOOKUP(Y$5,[2]人物技能基础!$O$3:$Q$553,$C1652+1,0)</f>
        <v>99.964285714285708</v>
      </c>
      <c r="Z1652" s="3">
        <f t="shared" si="151"/>
        <v>1912567</v>
      </c>
      <c r="AA1652" s="3">
        <f t="shared" si="152"/>
        <v>35353</v>
      </c>
      <c r="AB1652" s="3">
        <f t="shared" si="153"/>
        <v>0</v>
      </c>
      <c r="AC1652" s="3">
        <f t="shared" si="154"/>
        <v>71828</v>
      </c>
      <c r="AD1652" s="3">
        <f t="shared" si="155"/>
        <v>55249</v>
      </c>
    </row>
    <row r="1653" spans="1:30" x14ac:dyDescent="0.15">
      <c r="A1653" s="3">
        <v>1648</v>
      </c>
      <c r="B1653" s="3" t="str">
        <f t="shared" si="150"/>
        <v>关卡1648小怪</v>
      </c>
      <c r="C1653" s="3">
        <f>INDEX([3]关卡!$J$19:$J$2018,A1653)</f>
        <v>540</v>
      </c>
      <c r="D1653" s="3">
        <f>INDEX([3]关卡!$N$19:$N$2018,A1653)</f>
        <v>540</v>
      </c>
      <c r="E1653" s="3" t="s">
        <v>24</v>
      </c>
      <c r="F1653" s="3" t="s">
        <v>26</v>
      </c>
      <c r="G1653" s="3">
        <v>3</v>
      </c>
      <c r="H1653" s="3">
        <v>0</v>
      </c>
      <c r="I1653" s="3">
        <v>0</v>
      </c>
      <c r="J1653" s="4">
        <v>1</v>
      </c>
      <c r="K1653" s="4">
        <v>1</v>
      </c>
      <c r="L1653" s="4">
        <v>2</v>
      </c>
      <c r="M1653" s="3">
        <v>15</v>
      </c>
      <c r="N1653" s="3">
        <v>2</v>
      </c>
      <c r="O1653" s="3">
        <f>HLOOKUP(O$5,[1]非R能力!$B$8:$F$558,$C1653+1,0)</f>
        <v>2585113.6855571526</v>
      </c>
      <c r="P1653" s="3">
        <f>HLOOKUP(P$5,[1]非R能力!$B$8:$F$558,$C1653+1,0)</f>
        <v>360968.61535937618</v>
      </c>
      <c r="Q1653" s="3">
        <f>HLOOKUP(Q$5,[1]非R能力!$B$8:$F$558,$C1653+1,0)</f>
        <v>177140.54681220895</v>
      </c>
      <c r="R1653" s="3">
        <f>HLOOKUP(R$5,[1]非R能力!$B$8:$F$558,$C1653+1,0)</f>
        <v>55376.98527234052</v>
      </c>
      <c r="S1653" s="3">
        <f>HLOOKUP(S$5,[1]非R能力!$B$8:$F$558,$C1653+1,0)</f>
        <v>71954.412678243913</v>
      </c>
      <c r="T1653" s="3">
        <f>INDEX([1]非R能力!$H$9:$H$558,D1653)</f>
        <v>70744.010444751053</v>
      </c>
      <c r="U1653" s="3">
        <f>IF(E1653="小怪",0,IF(INDEX([1]非R能力!$FK$9:$FK$558,C1653)=0,0,10))</f>
        <v>0</v>
      </c>
      <c r="V1653" s="3">
        <f>IF(E1653="小怪",0,IF(INDEX([1]非R能力!$FH$9:$FH$558,C1653)=0,0,5000))</f>
        <v>0</v>
      </c>
      <c r="W1653" s="3">
        <f>HLOOKUP(W$5,[2]人物技能基础!$O$3:$Q$553,$C1653+1,0)</f>
        <v>3.637142857142857</v>
      </c>
      <c r="X1653" s="3">
        <f>HLOOKUP(X$5,[2]人物技能基础!$O$3:$Q$553,$C1653+1,0)</f>
        <v>2.0186428571428574</v>
      </c>
      <c r="Y1653" s="3">
        <f>HLOOKUP(Y$5,[2]人物技能基础!$O$3:$Q$553,$C1653+1,0)</f>
        <v>99.964285714285708</v>
      </c>
      <c r="Z1653" s="3">
        <f t="shared" si="151"/>
        <v>1918825</v>
      </c>
      <c r="AA1653" s="3">
        <f t="shared" si="152"/>
        <v>35428</v>
      </c>
      <c r="AB1653" s="3">
        <f t="shared" si="153"/>
        <v>0</v>
      </c>
      <c r="AC1653" s="3">
        <f t="shared" si="154"/>
        <v>71954</v>
      </c>
      <c r="AD1653" s="3">
        <f t="shared" si="155"/>
        <v>55376</v>
      </c>
    </row>
    <row r="1654" spans="1:30" x14ac:dyDescent="0.15">
      <c r="A1654" s="3">
        <v>1649</v>
      </c>
      <c r="B1654" s="3" t="str">
        <f t="shared" si="150"/>
        <v>关卡1649小怪</v>
      </c>
      <c r="C1654" s="3">
        <f>INDEX([3]关卡!$J$19:$J$2018,A1654)</f>
        <v>540</v>
      </c>
      <c r="D1654" s="3">
        <f>INDEX([3]关卡!$N$19:$N$2018,A1654)</f>
        <v>540</v>
      </c>
      <c r="E1654" s="3" t="s">
        <v>24</v>
      </c>
      <c r="F1654" s="3" t="s">
        <v>26</v>
      </c>
      <c r="G1654" s="3">
        <v>3</v>
      </c>
      <c r="H1654" s="3">
        <v>0</v>
      </c>
      <c r="I1654" s="3">
        <v>0</v>
      </c>
      <c r="J1654" s="4">
        <v>1</v>
      </c>
      <c r="K1654" s="4">
        <v>1</v>
      </c>
      <c r="L1654" s="4">
        <v>2</v>
      </c>
      <c r="M1654" s="3">
        <v>15</v>
      </c>
      <c r="N1654" s="3">
        <v>2</v>
      </c>
      <c r="O1654" s="3">
        <f>HLOOKUP(O$5,[1]非R能力!$B$8:$F$558,$C1654+1,0)</f>
        <v>2585113.6855571526</v>
      </c>
      <c r="P1654" s="3">
        <f>HLOOKUP(P$5,[1]非R能力!$B$8:$F$558,$C1654+1,0)</f>
        <v>360968.61535937618</v>
      </c>
      <c r="Q1654" s="3">
        <f>HLOOKUP(Q$5,[1]非R能力!$B$8:$F$558,$C1654+1,0)</f>
        <v>177140.54681220895</v>
      </c>
      <c r="R1654" s="3">
        <f>HLOOKUP(R$5,[1]非R能力!$B$8:$F$558,$C1654+1,0)</f>
        <v>55376.98527234052</v>
      </c>
      <c r="S1654" s="3">
        <f>HLOOKUP(S$5,[1]非R能力!$B$8:$F$558,$C1654+1,0)</f>
        <v>71954.412678243913</v>
      </c>
      <c r="T1654" s="3">
        <f>INDEX([1]非R能力!$H$9:$H$558,D1654)</f>
        <v>70744.010444751053</v>
      </c>
      <c r="U1654" s="3">
        <f>IF(E1654="小怪",0,IF(INDEX([1]非R能力!$FK$9:$FK$558,C1654)=0,0,10))</f>
        <v>0</v>
      </c>
      <c r="V1654" s="3">
        <f>IF(E1654="小怪",0,IF(INDEX([1]非R能力!$FH$9:$FH$558,C1654)=0,0,5000))</f>
        <v>0</v>
      </c>
      <c r="W1654" s="3">
        <f>HLOOKUP(W$5,[2]人物技能基础!$O$3:$Q$553,$C1654+1,0)</f>
        <v>3.637142857142857</v>
      </c>
      <c r="X1654" s="3">
        <f>HLOOKUP(X$5,[2]人物技能基础!$O$3:$Q$553,$C1654+1,0)</f>
        <v>2.0186428571428574</v>
      </c>
      <c r="Y1654" s="3">
        <f>HLOOKUP(Y$5,[2]人物技能基础!$O$3:$Q$553,$C1654+1,0)</f>
        <v>99.964285714285708</v>
      </c>
      <c r="Z1654" s="3">
        <f t="shared" si="151"/>
        <v>1918825</v>
      </c>
      <c r="AA1654" s="3">
        <f t="shared" si="152"/>
        <v>35428</v>
      </c>
      <c r="AB1654" s="3">
        <f t="shared" si="153"/>
        <v>0</v>
      </c>
      <c r="AC1654" s="3">
        <f t="shared" si="154"/>
        <v>71954</v>
      </c>
      <c r="AD1654" s="3">
        <f t="shared" si="155"/>
        <v>55376</v>
      </c>
    </row>
    <row r="1655" spans="1:30" x14ac:dyDescent="0.15">
      <c r="A1655" s="3">
        <v>1650</v>
      </c>
      <c r="B1655" s="3" t="str">
        <f t="shared" si="150"/>
        <v>关卡1650小怪</v>
      </c>
      <c r="C1655" s="3">
        <f>INDEX([3]关卡!$J$19:$J$2018,A1655)</f>
        <v>540</v>
      </c>
      <c r="D1655" s="3">
        <f>INDEX([3]关卡!$N$19:$N$2018,A1655)</f>
        <v>540</v>
      </c>
      <c r="E1655" s="3" t="s">
        <v>24</v>
      </c>
      <c r="F1655" s="3" t="s">
        <v>26</v>
      </c>
      <c r="G1655" s="3">
        <v>3</v>
      </c>
      <c r="H1655" s="3">
        <v>0</v>
      </c>
      <c r="I1655" s="3">
        <v>0</v>
      </c>
      <c r="J1655" s="4">
        <v>1</v>
      </c>
      <c r="K1655" s="4">
        <v>1</v>
      </c>
      <c r="L1655" s="4">
        <v>2</v>
      </c>
      <c r="M1655" s="3">
        <v>15</v>
      </c>
      <c r="N1655" s="3">
        <v>2</v>
      </c>
      <c r="O1655" s="3">
        <f>HLOOKUP(O$5,[1]非R能力!$B$8:$F$558,$C1655+1,0)</f>
        <v>2585113.6855571526</v>
      </c>
      <c r="P1655" s="3">
        <f>HLOOKUP(P$5,[1]非R能力!$B$8:$F$558,$C1655+1,0)</f>
        <v>360968.61535937618</v>
      </c>
      <c r="Q1655" s="3">
        <f>HLOOKUP(Q$5,[1]非R能力!$B$8:$F$558,$C1655+1,0)</f>
        <v>177140.54681220895</v>
      </c>
      <c r="R1655" s="3">
        <f>HLOOKUP(R$5,[1]非R能力!$B$8:$F$558,$C1655+1,0)</f>
        <v>55376.98527234052</v>
      </c>
      <c r="S1655" s="3">
        <f>HLOOKUP(S$5,[1]非R能力!$B$8:$F$558,$C1655+1,0)</f>
        <v>71954.412678243913</v>
      </c>
      <c r="T1655" s="3">
        <f>INDEX([1]非R能力!$H$9:$H$558,D1655)</f>
        <v>70744.010444751053</v>
      </c>
      <c r="U1655" s="3">
        <f>IF(E1655="小怪",0,IF(INDEX([1]非R能力!$FK$9:$FK$558,C1655)=0,0,10))</f>
        <v>0</v>
      </c>
      <c r="V1655" s="3">
        <f>IF(E1655="小怪",0,IF(INDEX([1]非R能力!$FH$9:$FH$558,C1655)=0,0,5000))</f>
        <v>0</v>
      </c>
      <c r="W1655" s="3">
        <f>HLOOKUP(W$5,[2]人物技能基础!$O$3:$Q$553,$C1655+1,0)</f>
        <v>3.637142857142857</v>
      </c>
      <c r="X1655" s="3">
        <f>HLOOKUP(X$5,[2]人物技能基础!$O$3:$Q$553,$C1655+1,0)</f>
        <v>2.0186428571428574</v>
      </c>
      <c r="Y1655" s="3">
        <f>HLOOKUP(Y$5,[2]人物技能基础!$O$3:$Q$553,$C1655+1,0)</f>
        <v>99.964285714285708</v>
      </c>
      <c r="Z1655" s="3">
        <f t="shared" si="151"/>
        <v>1918825</v>
      </c>
      <c r="AA1655" s="3">
        <f t="shared" si="152"/>
        <v>35428</v>
      </c>
      <c r="AB1655" s="3">
        <f t="shared" si="153"/>
        <v>0</v>
      </c>
      <c r="AC1655" s="3">
        <f t="shared" si="154"/>
        <v>71954</v>
      </c>
      <c r="AD1655" s="3">
        <f t="shared" si="155"/>
        <v>55376</v>
      </c>
    </row>
    <row r="1656" spans="1:30" x14ac:dyDescent="0.15">
      <c r="A1656" s="3">
        <v>1651</v>
      </c>
      <c r="B1656" s="3" t="str">
        <f t="shared" si="150"/>
        <v>关卡1651小怪</v>
      </c>
      <c r="C1656" s="3">
        <f>INDEX([3]关卡!$J$19:$J$2018,A1656)</f>
        <v>541</v>
      </c>
      <c r="D1656" s="3">
        <f>INDEX([3]关卡!$N$19:$N$2018,A1656)</f>
        <v>541</v>
      </c>
      <c r="E1656" s="3" t="s">
        <v>24</v>
      </c>
      <c r="F1656" s="3" t="s">
        <v>26</v>
      </c>
      <c r="G1656" s="3">
        <v>3</v>
      </c>
      <c r="H1656" s="3">
        <v>0</v>
      </c>
      <c r="I1656" s="3">
        <v>0</v>
      </c>
      <c r="J1656" s="4">
        <v>1</v>
      </c>
      <c r="K1656" s="4">
        <v>1</v>
      </c>
      <c r="L1656" s="4">
        <v>2</v>
      </c>
      <c r="M1656" s="3">
        <v>15</v>
      </c>
      <c r="N1656" s="3">
        <v>2</v>
      </c>
      <c r="O1656" s="3">
        <f>HLOOKUP(O$5,[1]非R能力!$B$8:$F$558,$C1656+1,0)</f>
        <v>2593924.7416855404</v>
      </c>
      <c r="P1656" s="3">
        <f>HLOOKUP(P$5,[1]非R能力!$B$8:$F$558,$C1656+1,0)</f>
        <v>361964.63442868245</v>
      </c>
      <c r="Q1656" s="3">
        <f>HLOOKUP(Q$5,[1]非R能力!$B$8:$F$558,$C1656+1,0)</f>
        <v>177490.7567057311</v>
      </c>
      <c r="R1656" s="3">
        <f>HLOOKUP(R$5,[1]非R能力!$B$8:$F$558,$C1656+1,0)</f>
        <v>55498.604311275129</v>
      </c>
      <c r="S1656" s="3">
        <f>HLOOKUP(S$5,[1]非R能力!$B$8:$F$558,$C1656+1,0)</f>
        <v>72080.685732540922</v>
      </c>
      <c r="T1656" s="3">
        <f>INDEX([1]非R能力!$H$9:$H$558,D1656)</f>
        <v>71099.096804665882</v>
      </c>
      <c r="U1656" s="3">
        <f>IF(E1656="小怪",0,IF(INDEX([1]非R能力!$FK$9:$FK$558,C1656)=0,0,10))</f>
        <v>0</v>
      </c>
      <c r="V1656" s="3">
        <f>IF(E1656="小怪",0,IF(INDEX([1]非R能力!$FH$9:$FH$558,C1656)=0,0,5000))</f>
        <v>0</v>
      </c>
      <c r="W1656" s="3">
        <f>HLOOKUP(W$5,[2]人物技能基础!$O$3:$Q$553,$C1656+1,0)</f>
        <v>3.637142857142857</v>
      </c>
      <c r="X1656" s="3">
        <f>HLOOKUP(X$5,[2]人物技能基础!$O$3:$Q$553,$C1656+1,0)</f>
        <v>2.0186428571428574</v>
      </c>
      <c r="Y1656" s="3">
        <f>HLOOKUP(Y$5,[2]人物技能基础!$O$3:$Q$553,$C1656+1,0)</f>
        <v>99.964285714285708</v>
      </c>
      <c r="Z1656" s="3">
        <f t="shared" si="151"/>
        <v>1924503</v>
      </c>
      <c r="AA1656" s="3">
        <f t="shared" si="152"/>
        <v>35498</v>
      </c>
      <c r="AB1656" s="3">
        <f t="shared" si="153"/>
        <v>0</v>
      </c>
      <c r="AC1656" s="3">
        <f t="shared" si="154"/>
        <v>72080</v>
      </c>
      <c r="AD1656" s="3">
        <f t="shared" si="155"/>
        <v>55498</v>
      </c>
    </row>
    <row r="1657" spans="1:30" x14ac:dyDescent="0.15">
      <c r="A1657" s="3">
        <v>1652</v>
      </c>
      <c r="B1657" s="3" t="str">
        <f t="shared" si="150"/>
        <v>关卡1652小怪</v>
      </c>
      <c r="C1657" s="3">
        <f>INDEX([3]关卡!$J$19:$J$2018,A1657)</f>
        <v>541</v>
      </c>
      <c r="D1657" s="3">
        <f>INDEX([3]关卡!$N$19:$N$2018,A1657)</f>
        <v>541</v>
      </c>
      <c r="E1657" s="3" t="s">
        <v>24</v>
      </c>
      <c r="F1657" s="3" t="s">
        <v>26</v>
      </c>
      <c r="G1657" s="3">
        <v>3</v>
      </c>
      <c r="H1657" s="3">
        <v>0</v>
      </c>
      <c r="I1657" s="3">
        <v>0</v>
      </c>
      <c r="J1657" s="4">
        <v>1</v>
      </c>
      <c r="K1657" s="4">
        <v>1</v>
      </c>
      <c r="L1657" s="4">
        <v>2</v>
      </c>
      <c r="M1657" s="3">
        <v>15</v>
      </c>
      <c r="N1657" s="3">
        <v>2</v>
      </c>
      <c r="O1657" s="3">
        <f>HLOOKUP(O$5,[1]非R能力!$B$8:$F$558,$C1657+1,0)</f>
        <v>2593924.7416855404</v>
      </c>
      <c r="P1657" s="3">
        <f>HLOOKUP(P$5,[1]非R能力!$B$8:$F$558,$C1657+1,0)</f>
        <v>361964.63442868245</v>
      </c>
      <c r="Q1657" s="3">
        <f>HLOOKUP(Q$5,[1]非R能力!$B$8:$F$558,$C1657+1,0)</f>
        <v>177490.7567057311</v>
      </c>
      <c r="R1657" s="3">
        <f>HLOOKUP(R$5,[1]非R能力!$B$8:$F$558,$C1657+1,0)</f>
        <v>55498.604311275129</v>
      </c>
      <c r="S1657" s="3">
        <f>HLOOKUP(S$5,[1]非R能力!$B$8:$F$558,$C1657+1,0)</f>
        <v>72080.685732540922</v>
      </c>
      <c r="T1657" s="3">
        <f>INDEX([1]非R能力!$H$9:$H$558,D1657)</f>
        <v>71099.096804665882</v>
      </c>
      <c r="U1657" s="3">
        <f>IF(E1657="小怪",0,IF(INDEX([1]非R能力!$FK$9:$FK$558,C1657)=0,0,10))</f>
        <v>0</v>
      </c>
      <c r="V1657" s="3">
        <f>IF(E1657="小怪",0,IF(INDEX([1]非R能力!$FH$9:$FH$558,C1657)=0,0,5000))</f>
        <v>0</v>
      </c>
      <c r="W1657" s="3">
        <f>HLOOKUP(W$5,[2]人物技能基础!$O$3:$Q$553,$C1657+1,0)</f>
        <v>3.637142857142857</v>
      </c>
      <c r="X1657" s="3">
        <f>HLOOKUP(X$5,[2]人物技能基础!$O$3:$Q$553,$C1657+1,0)</f>
        <v>2.0186428571428574</v>
      </c>
      <c r="Y1657" s="3">
        <f>HLOOKUP(Y$5,[2]人物技能基础!$O$3:$Q$553,$C1657+1,0)</f>
        <v>99.964285714285708</v>
      </c>
      <c r="Z1657" s="3">
        <f t="shared" si="151"/>
        <v>1924503</v>
      </c>
      <c r="AA1657" s="3">
        <f t="shared" si="152"/>
        <v>35498</v>
      </c>
      <c r="AB1657" s="3">
        <f t="shared" si="153"/>
        <v>0</v>
      </c>
      <c r="AC1657" s="3">
        <f t="shared" si="154"/>
        <v>72080</v>
      </c>
      <c r="AD1657" s="3">
        <f t="shared" si="155"/>
        <v>55498</v>
      </c>
    </row>
    <row r="1658" spans="1:30" x14ac:dyDescent="0.15">
      <c r="A1658" s="3">
        <v>1653</v>
      </c>
      <c r="B1658" s="3" t="str">
        <f t="shared" si="150"/>
        <v>关卡1653小怪</v>
      </c>
      <c r="C1658" s="3">
        <f>INDEX([3]关卡!$J$19:$J$2018,A1658)</f>
        <v>541</v>
      </c>
      <c r="D1658" s="3">
        <f>INDEX([3]关卡!$N$19:$N$2018,A1658)</f>
        <v>541</v>
      </c>
      <c r="E1658" s="3" t="s">
        <v>24</v>
      </c>
      <c r="F1658" s="3" t="s">
        <v>26</v>
      </c>
      <c r="G1658" s="3">
        <v>3</v>
      </c>
      <c r="H1658" s="3">
        <v>0</v>
      </c>
      <c r="I1658" s="3">
        <v>0</v>
      </c>
      <c r="J1658" s="4">
        <v>1</v>
      </c>
      <c r="K1658" s="4">
        <v>1</v>
      </c>
      <c r="L1658" s="4">
        <v>2</v>
      </c>
      <c r="M1658" s="3">
        <v>15</v>
      </c>
      <c r="N1658" s="3">
        <v>2</v>
      </c>
      <c r="O1658" s="3">
        <f>HLOOKUP(O$5,[1]非R能力!$B$8:$F$558,$C1658+1,0)</f>
        <v>2593924.7416855404</v>
      </c>
      <c r="P1658" s="3">
        <f>HLOOKUP(P$5,[1]非R能力!$B$8:$F$558,$C1658+1,0)</f>
        <v>361964.63442868245</v>
      </c>
      <c r="Q1658" s="3">
        <f>HLOOKUP(Q$5,[1]非R能力!$B$8:$F$558,$C1658+1,0)</f>
        <v>177490.7567057311</v>
      </c>
      <c r="R1658" s="3">
        <f>HLOOKUP(R$5,[1]非R能力!$B$8:$F$558,$C1658+1,0)</f>
        <v>55498.604311275129</v>
      </c>
      <c r="S1658" s="3">
        <f>HLOOKUP(S$5,[1]非R能力!$B$8:$F$558,$C1658+1,0)</f>
        <v>72080.685732540922</v>
      </c>
      <c r="T1658" s="3">
        <f>INDEX([1]非R能力!$H$9:$H$558,D1658)</f>
        <v>71099.096804665882</v>
      </c>
      <c r="U1658" s="3">
        <f>IF(E1658="小怪",0,IF(INDEX([1]非R能力!$FK$9:$FK$558,C1658)=0,0,10))</f>
        <v>0</v>
      </c>
      <c r="V1658" s="3">
        <f>IF(E1658="小怪",0,IF(INDEX([1]非R能力!$FH$9:$FH$558,C1658)=0,0,5000))</f>
        <v>0</v>
      </c>
      <c r="W1658" s="3">
        <f>HLOOKUP(W$5,[2]人物技能基础!$O$3:$Q$553,$C1658+1,0)</f>
        <v>3.637142857142857</v>
      </c>
      <c r="X1658" s="3">
        <f>HLOOKUP(X$5,[2]人物技能基础!$O$3:$Q$553,$C1658+1,0)</f>
        <v>2.0186428571428574</v>
      </c>
      <c r="Y1658" s="3">
        <f>HLOOKUP(Y$5,[2]人物技能基础!$O$3:$Q$553,$C1658+1,0)</f>
        <v>99.964285714285708</v>
      </c>
      <c r="Z1658" s="3">
        <f t="shared" si="151"/>
        <v>1924503</v>
      </c>
      <c r="AA1658" s="3">
        <f t="shared" si="152"/>
        <v>35498</v>
      </c>
      <c r="AB1658" s="3">
        <f t="shared" si="153"/>
        <v>0</v>
      </c>
      <c r="AC1658" s="3">
        <f t="shared" si="154"/>
        <v>72080</v>
      </c>
      <c r="AD1658" s="3">
        <f t="shared" si="155"/>
        <v>55498</v>
      </c>
    </row>
    <row r="1659" spans="1:30" x14ac:dyDescent="0.15">
      <c r="A1659" s="3">
        <v>1654</v>
      </c>
      <c r="B1659" s="3" t="str">
        <f t="shared" si="150"/>
        <v>关卡1654小怪</v>
      </c>
      <c r="C1659" s="3">
        <f>INDEX([3]关卡!$J$19:$J$2018,A1659)</f>
        <v>542</v>
      </c>
      <c r="D1659" s="3">
        <f>INDEX([3]关卡!$N$19:$N$2018,A1659)</f>
        <v>542</v>
      </c>
      <c r="E1659" s="3" t="s">
        <v>24</v>
      </c>
      <c r="F1659" s="3" t="s">
        <v>26</v>
      </c>
      <c r="G1659" s="3">
        <v>3</v>
      </c>
      <c r="H1659" s="3">
        <v>0</v>
      </c>
      <c r="I1659" s="3">
        <v>0</v>
      </c>
      <c r="J1659" s="4">
        <v>1</v>
      </c>
      <c r="K1659" s="4">
        <v>1</v>
      </c>
      <c r="L1659" s="4">
        <v>2</v>
      </c>
      <c r="M1659" s="3">
        <v>15</v>
      </c>
      <c r="N1659" s="3">
        <v>2</v>
      </c>
      <c r="O1659" s="3">
        <f>HLOOKUP(O$5,[1]非R能力!$B$8:$F$558,$C1659+1,0)</f>
        <v>2602879.0074916249</v>
      </c>
      <c r="P1659" s="3">
        <f>HLOOKUP(P$5,[1]非R能力!$B$8:$F$558,$C1659+1,0)</f>
        <v>362979.38827620185</v>
      </c>
      <c r="Q1659" s="3">
        <f>HLOOKUP(Q$5,[1]非R能力!$B$8:$F$558,$C1659+1,0)</f>
        <v>177882.58545270364</v>
      </c>
      <c r="R1659" s="3">
        <f>HLOOKUP(R$5,[1]非R能力!$B$8:$F$558,$C1659+1,0)</f>
        <v>55623.595117923942</v>
      </c>
      <c r="S1659" s="3">
        <f>HLOOKUP(S$5,[1]非R能力!$B$8:$F$558,$C1659+1,0)</f>
        <v>72253.160706345894</v>
      </c>
      <c r="T1659" s="3">
        <f>INDEX([1]非R能力!$H$9:$H$558,D1659)</f>
        <v>71455.601820963464</v>
      </c>
      <c r="U1659" s="3">
        <f>IF(E1659="小怪",0,IF(INDEX([1]非R能力!$FK$9:$FK$558,C1659)=0,0,10))</f>
        <v>0</v>
      </c>
      <c r="V1659" s="3">
        <f>IF(E1659="小怪",0,IF(INDEX([1]非R能力!$FH$9:$FH$558,C1659)=0,0,5000))</f>
        <v>0</v>
      </c>
      <c r="W1659" s="3">
        <f>HLOOKUP(W$5,[2]人物技能基础!$O$3:$Q$553,$C1659+1,0)</f>
        <v>3.637142857142857</v>
      </c>
      <c r="X1659" s="3">
        <f>HLOOKUP(X$5,[2]人物技能基础!$O$3:$Q$553,$C1659+1,0)</f>
        <v>2.0186428571428574</v>
      </c>
      <c r="Y1659" s="3">
        <f>HLOOKUP(Y$5,[2]人物技能基础!$O$3:$Q$553,$C1659+1,0)</f>
        <v>99.964285714285708</v>
      </c>
      <c r="Z1659" s="3">
        <f t="shared" si="151"/>
        <v>1930275</v>
      </c>
      <c r="AA1659" s="3">
        <f t="shared" si="152"/>
        <v>35576</v>
      </c>
      <c r="AB1659" s="3">
        <f t="shared" si="153"/>
        <v>0</v>
      </c>
      <c r="AC1659" s="3">
        <f t="shared" si="154"/>
        <v>72253</v>
      </c>
      <c r="AD1659" s="3">
        <f t="shared" si="155"/>
        <v>55623</v>
      </c>
    </row>
    <row r="1660" spans="1:30" x14ac:dyDescent="0.15">
      <c r="A1660" s="3">
        <v>1655</v>
      </c>
      <c r="B1660" s="3" t="str">
        <f t="shared" si="150"/>
        <v>关卡1655小怪</v>
      </c>
      <c r="C1660" s="3">
        <f>INDEX([3]关卡!$J$19:$J$2018,A1660)</f>
        <v>542</v>
      </c>
      <c r="D1660" s="3">
        <f>INDEX([3]关卡!$N$19:$N$2018,A1660)</f>
        <v>542</v>
      </c>
      <c r="E1660" s="3" t="s">
        <v>24</v>
      </c>
      <c r="F1660" s="3" t="s">
        <v>26</v>
      </c>
      <c r="G1660" s="3">
        <v>3</v>
      </c>
      <c r="H1660" s="3">
        <v>0</v>
      </c>
      <c r="I1660" s="3">
        <v>0</v>
      </c>
      <c r="J1660" s="4">
        <v>1</v>
      </c>
      <c r="K1660" s="4">
        <v>1</v>
      </c>
      <c r="L1660" s="4">
        <v>2</v>
      </c>
      <c r="M1660" s="3">
        <v>15</v>
      </c>
      <c r="N1660" s="3">
        <v>2</v>
      </c>
      <c r="O1660" s="3">
        <f>HLOOKUP(O$5,[1]非R能力!$B$8:$F$558,$C1660+1,0)</f>
        <v>2602879.0074916249</v>
      </c>
      <c r="P1660" s="3">
        <f>HLOOKUP(P$5,[1]非R能力!$B$8:$F$558,$C1660+1,0)</f>
        <v>362979.38827620185</v>
      </c>
      <c r="Q1660" s="3">
        <f>HLOOKUP(Q$5,[1]非R能力!$B$8:$F$558,$C1660+1,0)</f>
        <v>177882.58545270364</v>
      </c>
      <c r="R1660" s="3">
        <f>HLOOKUP(R$5,[1]非R能力!$B$8:$F$558,$C1660+1,0)</f>
        <v>55623.595117923942</v>
      </c>
      <c r="S1660" s="3">
        <f>HLOOKUP(S$5,[1]非R能力!$B$8:$F$558,$C1660+1,0)</f>
        <v>72253.160706345894</v>
      </c>
      <c r="T1660" s="3">
        <f>INDEX([1]非R能力!$H$9:$H$558,D1660)</f>
        <v>71455.601820963464</v>
      </c>
      <c r="U1660" s="3">
        <f>IF(E1660="小怪",0,IF(INDEX([1]非R能力!$FK$9:$FK$558,C1660)=0,0,10))</f>
        <v>0</v>
      </c>
      <c r="V1660" s="3">
        <f>IF(E1660="小怪",0,IF(INDEX([1]非R能力!$FH$9:$FH$558,C1660)=0,0,5000))</f>
        <v>0</v>
      </c>
      <c r="W1660" s="3">
        <f>HLOOKUP(W$5,[2]人物技能基础!$O$3:$Q$553,$C1660+1,0)</f>
        <v>3.637142857142857</v>
      </c>
      <c r="X1660" s="3">
        <f>HLOOKUP(X$5,[2]人物技能基础!$O$3:$Q$553,$C1660+1,0)</f>
        <v>2.0186428571428574</v>
      </c>
      <c r="Y1660" s="3">
        <f>HLOOKUP(Y$5,[2]人物技能基础!$O$3:$Q$553,$C1660+1,0)</f>
        <v>99.964285714285708</v>
      </c>
      <c r="Z1660" s="3">
        <f t="shared" si="151"/>
        <v>1930275</v>
      </c>
      <c r="AA1660" s="3">
        <f t="shared" si="152"/>
        <v>35576</v>
      </c>
      <c r="AB1660" s="3">
        <f t="shared" si="153"/>
        <v>0</v>
      </c>
      <c r="AC1660" s="3">
        <f t="shared" si="154"/>
        <v>72253</v>
      </c>
      <c r="AD1660" s="3">
        <f t="shared" si="155"/>
        <v>55623</v>
      </c>
    </row>
    <row r="1661" spans="1:30" x14ac:dyDescent="0.15">
      <c r="A1661" s="3">
        <v>1656</v>
      </c>
      <c r="B1661" s="3" t="str">
        <f t="shared" si="150"/>
        <v>关卡1656小怪</v>
      </c>
      <c r="C1661" s="3">
        <f>INDEX([3]关卡!$J$19:$J$2018,A1661)</f>
        <v>542</v>
      </c>
      <c r="D1661" s="3">
        <f>INDEX([3]关卡!$N$19:$N$2018,A1661)</f>
        <v>542</v>
      </c>
      <c r="E1661" s="3" t="s">
        <v>24</v>
      </c>
      <c r="F1661" s="3" t="s">
        <v>26</v>
      </c>
      <c r="G1661" s="3">
        <v>3</v>
      </c>
      <c r="H1661" s="3">
        <v>0</v>
      </c>
      <c r="I1661" s="3">
        <v>0</v>
      </c>
      <c r="J1661" s="4">
        <v>1</v>
      </c>
      <c r="K1661" s="4">
        <v>1</v>
      </c>
      <c r="L1661" s="4">
        <v>2</v>
      </c>
      <c r="M1661" s="3">
        <v>15</v>
      </c>
      <c r="N1661" s="3">
        <v>2</v>
      </c>
      <c r="O1661" s="3">
        <f>HLOOKUP(O$5,[1]非R能力!$B$8:$F$558,$C1661+1,0)</f>
        <v>2602879.0074916249</v>
      </c>
      <c r="P1661" s="3">
        <f>HLOOKUP(P$5,[1]非R能力!$B$8:$F$558,$C1661+1,0)</f>
        <v>362979.38827620185</v>
      </c>
      <c r="Q1661" s="3">
        <f>HLOOKUP(Q$5,[1]非R能力!$B$8:$F$558,$C1661+1,0)</f>
        <v>177882.58545270364</v>
      </c>
      <c r="R1661" s="3">
        <f>HLOOKUP(R$5,[1]非R能力!$B$8:$F$558,$C1661+1,0)</f>
        <v>55623.595117923942</v>
      </c>
      <c r="S1661" s="3">
        <f>HLOOKUP(S$5,[1]非R能力!$B$8:$F$558,$C1661+1,0)</f>
        <v>72253.160706345894</v>
      </c>
      <c r="T1661" s="3">
        <f>INDEX([1]非R能力!$H$9:$H$558,D1661)</f>
        <v>71455.601820963464</v>
      </c>
      <c r="U1661" s="3">
        <f>IF(E1661="小怪",0,IF(INDEX([1]非R能力!$FK$9:$FK$558,C1661)=0,0,10))</f>
        <v>0</v>
      </c>
      <c r="V1661" s="3">
        <f>IF(E1661="小怪",0,IF(INDEX([1]非R能力!$FH$9:$FH$558,C1661)=0,0,5000))</f>
        <v>0</v>
      </c>
      <c r="W1661" s="3">
        <f>HLOOKUP(W$5,[2]人物技能基础!$O$3:$Q$553,$C1661+1,0)</f>
        <v>3.637142857142857</v>
      </c>
      <c r="X1661" s="3">
        <f>HLOOKUP(X$5,[2]人物技能基础!$O$3:$Q$553,$C1661+1,0)</f>
        <v>2.0186428571428574</v>
      </c>
      <c r="Y1661" s="3">
        <f>HLOOKUP(Y$5,[2]人物技能基础!$O$3:$Q$553,$C1661+1,0)</f>
        <v>99.964285714285708</v>
      </c>
      <c r="Z1661" s="3">
        <f t="shared" si="151"/>
        <v>1930275</v>
      </c>
      <c r="AA1661" s="3">
        <f t="shared" si="152"/>
        <v>35576</v>
      </c>
      <c r="AB1661" s="3">
        <f t="shared" si="153"/>
        <v>0</v>
      </c>
      <c r="AC1661" s="3">
        <f t="shared" si="154"/>
        <v>72253</v>
      </c>
      <c r="AD1661" s="3">
        <f t="shared" si="155"/>
        <v>55623</v>
      </c>
    </row>
    <row r="1662" spans="1:30" x14ac:dyDescent="0.15">
      <c r="A1662" s="3">
        <v>1657</v>
      </c>
      <c r="B1662" s="3" t="str">
        <f t="shared" si="150"/>
        <v>关卡1657小怪</v>
      </c>
      <c r="C1662" s="3">
        <f>INDEX([3]关卡!$J$19:$J$2018,A1662)</f>
        <v>543</v>
      </c>
      <c r="D1662" s="3">
        <f>INDEX([3]关卡!$N$19:$N$2018,A1662)</f>
        <v>543</v>
      </c>
      <c r="E1662" s="3" t="s">
        <v>24</v>
      </c>
      <c r="F1662" s="3" t="s">
        <v>26</v>
      </c>
      <c r="G1662" s="3">
        <v>3</v>
      </c>
      <c r="H1662" s="3">
        <v>0</v>
      </c>
      <c r="I1662" s="3">
        <v>0</v>
      </c>
      <c r="J1662" s="4">
        <v>1</v>
      </c>
      <c r="K1662" s="4">
        <v>1</v>
      </c>
      <c r="L1662" s="4">
        <v>2</v>
      </c>
      <c r="M1662" s="3">
        <v>15</v>
      </c>
      <c r="N1662" s="3">
        <v>2</v>
      </c>
      <c r="O1662" s="3">
        <f>HLOOKUP(O$5,[1]非R能力!$B$8:$F$558,$C1662+1,0)</f>
        <v>2612316.3216105006</v>
      </c>
      <c r="P1662" s="3">
        <f>HLOOKUP(P$5,[1]非R能力!$B$8:$F$558,$C1662+1,0)</f>
        <v>364039.15602732915</v>
      </c>
      <c r="Q1662" s="3">
        <f>HLOOKUP(Q$5,[1]非R能力!$B$8:$F$558,$C1662+1,0)</f>
        <v>178240.57127615807</v>
      </c>
      <c r="R1662" s="3">
        <f>HLOOKUP(R$5,[1]非R能力!$B$8:$F$558,$C1662+1,0)</f>
        <v>55758.921566304489</v>
      </c>
      <c r="S1662" s="3">
        <f>HLOOKUP(S$5,[1]非R能力!$B$8:$F$558,$C1662+1,0)</f>
        <v>72384.150680613893</v>
      </c>
      <c r="T1662" s="3">
        <f>INDEX([1]非R能力!$H$9:$H$558,D1662)</f>
        <v>71813.529605804593</v>
      </c>
      <c r="U1662" s="3">
        <f>IF(E1662="小怪",0,IF(INDEX([1]非R能力!$FK$9:$FK$558,C1662)=0,0,10))</f>
        <v>0</v>
      </c>
      <c r="V1662" s="3">
        <f>IF(E1662="小怪",0,IF(INDEX([1]非R能力!$FH$9:$FH$558,C1662)=0,0,5000))</f>
        <v>0</v>
      </c>
      <c r="W1662" s="3">
        <f>HLOOKUP(W$5,[2]人物技能基础!$O$3:$Q$553,$C1662+1,0)</f>
        <v>3.637142857142857</v>
      </c>
      <c r="X1662" s="3">
        <f>HLOOKUP(X$5,[2]人物技能基础!$O$3:$Q$553,$C1662+1,0)</f>
        <v>2.0186428571428574</v>
      </c>
      <c r="Y1662" s="3">
        <f>HLOOKUP(Y$5,[2]人物技能基础!$O$3:$Q$553,$C1662+1,0)</f>
        <v>99.964285714285708</v>
      </c>
      <c r="Z1662" s="3">
        <f t="shared" si="151"/>
        <v>1936268</v>
      </c>
      <c r="AA1662" s="3">
        <f t="shared" si="152"/>
        <v>35648</v>
      </c>
      <c r="AB1662" s="3">
        <f t="shared" si="153"/>
        <v>0</v>
      </c>
      <c r="AC1662" s="3">
        <f t="shared" si="154"/>
        <v>72384</v>
      </c>
      <c r="AD1662" s="3">
        <f t="shared" si="155"/>
        <v>55758</v>
      </c>
    </row>
    <row r="1663" spans="1:30" x14ac:dyDescent="0.15">
      <c r="A1663" s="3">
        <v>1658</v>
      </c>
      <c r="B1663" s="3" t="str">
        <f t="shared" si="150"/>
        <v>关卡1658小怪</v>
      </c>
      <c r="C1663" s="3">
        <f>INDEX([3]关卡!$J$19:$J$2018,A1663)</f>
        <v>543</v>
      </c>
      <c r="D1663" s="3">
        <f>INDEX([3]关卡!$N$19:$N$2018,A1663)</f>
        <v>543</v>
      </c>
      <c r="E1663" s="3" t="s">
        <v>24</v>
      </c>
      <c r="F1663" s="3" t="s">
        <v>26</v>
      </c>
      <c r="G1663" s="3">
        <v>3</v>
      </c>
      <c r="H1663" s="3">
        <v>0</v>
      </c>
      <c r="I1663" s="3">
        <v>0</v>
      </c>
      <c r="J1663" s="4">
        <v>1</v>
      </c>
      <c r="K1663" s="4">
        <v>1</v>
      </c>
      <c r="L1663" s="4">
        <v>2</v>
      </c>
      <c r="M1663" s="3">
        <v>15</v>
      </c>
      <c r="N1663" s="3">
        <v>2</v>
      </c>
      <c r="O1663" s="3">
        <f>HLOOKUP(O$5,[1]非R能力!$B$8:$F$558,$C1663+1,0)</f>
        <v>2612316.3216105006</v>
      </c>
      <c r="P1663" s="3">
        <f>HLOOKUP(P$5,[1]非R能力!$B$8:$F$558,$C1663+1,0)</f>
        <v>364039.15602732915</v>
      </c>
      <c r="Q1663" s="3">
        <f>HLOOKUP(Q$5,[1]非R能力!$B$8:$F$558,$C1663+1,0)</f>
        <v>178240.57127615807</v>
      </c>
      <c r="R1663" s="3">
        <f>HLOOKUP(R$5,[1]非R能力!$B$8:$F$558,$C1663+1,0)</f>
        <v>55758.921566304489</v>
      </c>
      <c r="S1663" s="3">
        <f>HLOOKUP(S$5,[1]非R能力!$B$8:$F$558,$C1663+1,0)</f>
        <v>72384.150680613893</v>
      </c>
      <c r="T1663" s="3">
        <f>INDEX([1]非R能力!$H$9:$H$558,D1663)</f>
        <v>71813.529605804593</v>
      </c>
      <c r="U1663" s="3">
        <f>IF(E1663="小怪",0,IF(INDEX([1]非R能力!$FK$9:$FK$558,C1663)=0,0,10))</f>
        <v>0</v>
      </c>
      <c r="V1663" s="3">
        <f>IF(E1663="小怪",0,IF(INDEX([1]非R能力!$FH$9:$FH$558,C1663)=0,0,5000))</f>
        <v>0</v>
      </c>
      <c r="W1663" s="3">
        <f>HLOOKUP(W$5,[2]人物技能基础!$O$3:$Q$553,$C1663+1,0)</f>
        <v>3.637142857142857</v>
      </c>
      <c r="X1663" s="3">
        <f>HLOOKUP(X$5,[2]人物技能基础!$O$3:$Q$553,$C1663+1,0)</f>
        <v>2.0186428571428574</v>
      </c>
      <c r="Y1663" s="3">
        <f>HLOOKUP(Y$5,[2]人物技能基础!$O$3:$Q$553,$C1663+1,0)</f>
        <v>99.964285714285708</v>
      </c>
      <c r="Z1663" s="3">
        <f t="shared" si="151"/>
        <v>1936268</v>
      </c>
      <c r="AA1663" s="3">
        <f t="shared" si="152"/>
        <v>35648</v>
      </c>
      <c r="AB1663" s="3">
        <f t="shared" si="153"/>
        <v>0</v>
      </c>
      <c r="AC1663" s="3">
        <f t="shared" si="154"/>
        <v>72384</v>
      </c>
      <c r="AD1663" s="3">
        <f t="shared" si="155"/>
        <v>55758</v>
      </c>
    </row>
    <row r="1664" spans="1:30" x14ac:dyDescent="0.15">
      <c r="A1664" s="3">
        <v>1659</v>
      </c>
      <c r="B1664" s="3" t="str">
        <f t="shared" si="150"/>
        <v>关卡1659小怪</v>
      </c>
      <c r="C1664" s="3">
        <f>INDEX([3]关卡!$J$19:$J$2018,A1664)</f>
        <v>543</v>
      </c>
      <c r="D1664" s="3">
        <f>INDEX([3]关卡!$N$19:$N$2018,A1664)</f>
        <v>543</v>
      </c>
      <c r="E1664" s="3" t="s">
        <v>24</v>
      </c>
      <c r="F1664" s="3" t="s">
        <v>26</v>
      </c>
      <c r="G1664" s="3">
        <v>3</v>
      </c>
      <c r="H1664" s="3">
        <v>0</v>
      </c>
      <c r="I1664" s="3">
        <v>0</v>
      </c>
      <c r="J1664" s="4">
        <v>1</v>
      </c>
      <c r="K1664" s="4">
        <v>1</v>
      </c>
      <c r="L1664" s="4">
        <v>2</v>
      </c>
      <c r="M1664" s="3">
        <v>15</v>
      </c>
      <c r="N1664" s="3">
        <v>2</v>
      </c>
      <c r="O1664" s="3">
        <f>HLOOKUP(O$5,[1]非R能力!$B$8:$F$558,$C1664+1,0)</f>
        <v>2612316.3216105006</v>
      </c>
      <c r="P1664" s="3">
        <f>HLOOKUP(P$5,[1]非R能力!$B$8:$F$558,$C1664+1,0)</f>
        <v>364039.15602732915</v>
      </c>
      <c r="Q1664" s="3">
        <f>HLOOKUP(Q$5,[1]非R能力!$B$8:$F$558,$C1664+1,0)</f>
        <v>178240.57127615807</v>
      </c>
      <c r="R1664" s="3">
        <f>HLOOKUP(R$5,[1]非R能力!$B$8:$F$558,$C1664+1,0)</f>
        <v>55758.921566304489</v>
      </c>
      <c r="S1664" s="3">
        <f>HLOOKUP(S$5,[1]非R能力!$B$8:$F$558,$C1664+1,0)</f>
        <v>72384.150680613893</v>
      </c>
      <c r="T1664" s="3">
        <f>INDEX([1]非R能力!$H$9:$H$558,D1664)</f>
        <v>71813.529605804593</v>
      </c>
      <c r="U1664" s="3">
        <f>IF(E1664="小怪",0,IF(INDEX([1]非R能力!$FK$9:$FK$558,C1664)=0,0,10))</f>
        <v>0</v>
      </c>
      <c r="V1664" s="3">
        <f>IF(E1664="小怪",0,IF(INDEX([1]非R能力!$FH$9:$FH$558,C1664)=0,0,5000))</f>
        <v>0</v>
      </c>
      <c r="W1664" s="3">
        <f>HLOOKUP(W$5,[2]人物技能基础!$O$3:$Q$553,$C1664+1,0)</f>
        <v>3.637142857142857</v>
      </c>
      <c r="X1664" s="3">
        <f>HLOOKUP(X$5,[2]人物技能基础!$O$3:$Q$553,$C1664+1,0)</f>
        <v>2.0186428571428574</v>
      </c>
      <c r="Y1664" s="3">
        <f>HLOOKUP(Y$5,[2]人物技能基础!$O$3:$Q$553,$C1664+1,0)</f>
        <v>99.964285714285708</v>
      </c>
      <c r="Z1664" s="3">
        <f t="shared" si="151"/>
        <v>1936268</v>
      </c>
      <c r="AA1664" s="3">
        <f t="shared" si="152"/>
        <v>35648</v>
      </c>
      <c r="AB1664" s="3">
        <f t="shared" si="153"/>
        <v>0</v>
      </c>
      <c r="AC1664" s="3">
        <f t="shared" si="154"/>
        <v>72384</v>
      </c>
      <c r="AD1664" s="3">
        <f t="shared" si="155"/>
        <v>55758</v>
      </c>
    </row>
    <row r="1665" spans="1:30" x14ac:dyDescent="0.15">
      <c r="A1665" s="3">
        <v>1660</v>
      </c>
      <c r="B1665" s="3" t="str">
        <f t="shared" si="150"/>
        <v>关卡1660小怪</v>
      </c>
      <c r="C1665" s="3">
        <f>INDEX([3]关卡!$J$19:$J$2018,A1665)</f>
        <v>544</v>
      </c>
      <c r="D1665" s="3">
        <f>INDEX([3]关卡!$N$19:$N$2018,A1665)</f>
        <v>544</v>
      </c>
      <c r="E1665" s="3" t="s">
        <v>24</v>
      </c>
      <c r="F1665" s="3" t="s">
        <v>26</v>
      </c>
      <c r="G1665" s="3">
        <v>3</v>
      </c>
      <c r="H1665" s="3">
        <v>0</v>
      </c>
      <c r="I1665" s="3">
        <v>0</v>
      </c>
      <c r="J1665" s="4">
        <v>1</v>
      </c>
      <c r="K1665" s="4">
        <v>1</v>
      </c>
      <c r="L1665" s="4">
        <v>2</v>
      </c>
      <c r="M1665" s="3">
        <v>15</v>
      </c>
      <c r="N1665" s="3">
        <v>2</v>
      </c>
      <c r="O1665" s="3">
        <f>HLOOKUP(O$5,[1]非R能力!$B$8:$F$558,$C1665+1,0)</f>
        <v>2622164.2902593506</v>
      </c>
      <c r="P1665" s="3">
        <f>HLOOKUP(P$5,[1]非R能力!$B$8:$F$558,$C1665+1,0)</f>
        <v>365056.61814479012</v>
      </c>
      <c r="Q1665" s="3">
        <f>HLOOKUP(Q$5,[1]非R能力!$B$8:$F$558,$C1665+1,0)</f>
        <v>178607.44765812898</v>
      </c>
      <c r="R1665" s="3">
        <f>HLOOKUP(R$5,[1]非R能力!$B$8:$F$558,$C1665+1,0)</f>
        <v>55884.117289290334</v>
      </c>
      <c r="S1665" s="3">
        <f>HLOOKUP(S$5,[1]非R能力!$B$8:$F$558,$C1665+1,0)</f>
        <v>72534.141262928519</v>
      </c>
      <c r="T1665" s="3">
        <f>INDEX([1]非R能力!$H$9:$H$558,D1665)</f>
        <v>72172.884277496851</v>
      </c>
      <c r="U1665" s="3">
        <f>IF(E1665="小怪",0,IF(INDEX([1]非R能力!$FK$9:$FK$558,C1665)=0,0,10))</f>
        <v>0</v>
      </c>
      <c r="V1665" s="3">
        <f>IF(E1665="小怪",0,IF(INDEX([1]非R能力!$FH$9:$FH$558,C1665)=0,0,5000))</f>
        <v>0</v>
      </c>
      <c r="W1665" s="3">
        <f>HLOOKUP(W$5,[2]人物技能基础!$O$3:$Q$553,$C1665+1,0)</f>
        <v>3.637142857142857</v>
      </c>
      <c r="X1665" s="3">
        <f>HLOOKUP(X$5,[2]人物技能基础!$O$3:$Q$553,$C1665+1,0)</f>
        <v>2.0186428571428574</v>
      </c>
      <c r="Y1665" s="3">
        <f>HLOOKUP(Y$5,[2]人物技能基础!$O$3:$Q$553,$C1665+1,0)</f>
        <v>99.964285714285708</v>
      </c>
      <c r="Z1665" s="3">
        <f t="shared" si="151"/>
        <v>1942060</v>
      </c>
      <c r="AA1665" s="3">
        <f t="shared" si="152"/>
        <v>35721</v>
      </c>
      <c r="AB1665" s="3">
        <f t="shared" si="153"/>
        <v>0</v>
      </c>
      <c r="AC1665" s="3">
        <f t="shared" si="154"/>
        <v>72534</v>
      </c>
      <c r="AD1665" s="3">
        <f t="shared" si="155"/>
        <v>55884</v>
      </c>
    </row>
    <row r="1666" spans="1:30" x14ac:dyDescent="0.15">
      <c r="A1666" s="3">
        <v>1661</v>
      </c>
      <c r="B1666" s="3" t="str">
        <f t="shared" si="150"/>
        <v>关卡1661小怪</v>
      </c>
      <c r="C1666" s="3">
        <f>INDEX([3]关卡!$J$19:$J$2018,A1666)</f>
        <v>544</v>
      </c>
      <c r="D1666" s="3">
        <f>INDEX([3]关卡!$N$19:$N$2018,A1666)</f>
        <v>544</v>
      </c>
      <c r="E1666" s="3" t="s">
        <v>24</v>
      </c>
      <c r="F1666" s="3" t="s">
        <v>26</v>
      </c>
      <c r="G1666" s="3">
        <v>3</v>
      </c>
      <c r="H1666" s="3">
        <v>0</v>
      </c>
      <c r="I1666" s="3">
        <v>0</v>
      </c>
      <c r="J1666" s="4">
        <v>1</v>
      </c>
      <c r="K1666" s="4">
        <v>1</v>
      </c>
      <c r="L1666" s="4">
        <v>2</v>
      </c>
      <c r="M1666" s="3">
        <v>15</v>
      </c>
      <c r="N1666" s="3">
        <v>2</v>
      </c>
      <c r="O1666" s="3">
        <f>HLOOKUP(O$5,[1]非R能力!$B$8:$F$558,$C1666+1,0)</f>
        <v>2622164.2902593506</v>
      </c>
      <c r="P1666" s="3">
        <f>HLOOKUP(P$5,[1]非R能力!$B$8:$F$558,$C1666+1,0)</f>
        <v>365056.61814479012</v>
      </c>
      <c r="Q1666" s="3">
        <f>HLOOKUP(Q$5,[1]非R能力!$B$8:$F$558,$C1666+1,0)</f>
        <v>178607.44765812898</v>
      </c>
      <c r="R1666" s="3">
        <f>HLOOKUP(R$5,[1]非R能力!$B$8:$F$558,$C1666+1,0)</f>
        <v>55884.117289290334</v>
      </c>
      <c r="S1666" s="3">
        <f>HLOOKUP(S$5,[1]非R能力!$B$8:$F$558,$C1666+1,0)</f>
        <v>72534.141262928519</v>
      </c>
      <c r="T1666" s="3">
        <f>INDEX([1]非R能力!$H$9:$H$558,D1666)</f>
        <v>72172.884277496851</v>
      </c>
      <c r="U1666" s="3">
        <f>IF(E1666="小怪",0,IF(INDEX([1]非R能力!$FK$9:$FK$558,C1666)=0,0,10))</f>
        <v>0</v>
      </c>
      <c r="V1666" s="3">
        <f>IF(E1666="小怪",0,IF(INDEX([1]非R能力!$FH$9:$FH$558,C1666)=0,0,5000))</f>
        <v>0</v>
      </c>
      <c r="W1666" s="3">
        <f>HLOOKUP(W$5,[2]人物技能基础!$O$3:$Q$553,$C1666+1,0)</f>
        <v>3.637142857142857</v>
      </c>
      <c r="X1666" s="3">
        <f>HLOOKUP(X$5,[2]人物技能基础!$O$3:$Q$553,$C1666+1,0)</f>
        <v>2.0186428571428574</v>
      </c>
      <c r="Y1666" s="3">
        <f>HLOOKUP(Y$5,[2]人物技能基础!$O$3:$Q$553,$C1666+1,0)</f>
        <v>99.964285714285708</v>
      </c>
      <c r="Z1666" s="3">
        <f t="shared" si="151"/>
        <v>1942060</v>
      </c>
      <c r="AA1666" s="3">
        <f t="shared" si="152"/>
        <v>35721</v>
      </c>
      <c r="AB1666" s="3">
        <f t="shared" si="153"/>
        <v>0</v>
      </c>
      <c r="AC1666" s="3">
        <f t="shared" si="154"/>
        <v>72534</v>
      </c>
      <c r="AD1666" s="3">
        <f t="shared" si="155"/>
        <v>55884</v>
      </c>
    </row>
    <row r="1667" spans="1:30" x14ac:dyDescent="0.15">
      <c r="A1667" s="3">
        <v>1662</v>
      </c>
      <c r="B1667" s="3" t="str">
        <f t="shared" si="150"/>
        <v>关卡1662小怪</v>
      </c>
      <c r="C1667" s="3">
        <f>INDEX([3]关卡!$J$19:$J$2018,A1667)</f>
        <v>544</v>
      </c>
      <c r="D1667" s="3">
        <f>INDEX([3]关卡!$N$19:$N$2018,A1667)</f>
        <v>544</v>
      </c>
      <c r="E1667" s="3" t="s">
        <v>24</v>
      </c>
      <c r="F1667" s="3" t="s">
        <v>26</v>
      </c>
      <c r="G1667" s="3">
        <v>3</v>
      </c>
      <c r="H1667" s="3">
        <v>0</v>
      </c>
      <c r="I1667" s="3">
        <v>0</v>
      </c>
      <c r="J1667" s="4">
        <v>1</v>
      </c>
      <c r="K1667" s="4">
        <v>1</v>
      </c>
      <c r="L1667" s="4">
        <v>2</v>
      </c>
      <c r="M1667" s="3">
        <v>15</v>
      </c>
      <c r="N1667" s="3">
        <v>2</v>
      </c>
      <c r="O1667" s="3">
        <f>HLOOKUP(O$5,[1]非R能力!$B$8:$F$558,$C1667+1,0)</f>
        <v>2622164.2902593506</v>
      </c>
      <c r="P1667" s="3">
        <f>HLOOKUP(P$5,[1]非R能力!$B$8:$F$558,$C1667+1,0)</f>
        <v>365056.61814479012</v>
      </c>
      <c r="Q1667" s="3">
        <f>HLOOKUP(Q$5,[1]非R能力!$B$8:$F$558,$C1667+1,0)</f>
        <v>178607.44765812898</v>
      </c>
      <c r="R1667" s="3">
        <f>HLOOKUP(R$5,[1]非R能力!$B$8:$F$558,$C1667+1,0)</f>
        <v>55884.117289290334</v>
      </c>
      <c r="S1667" s="3">
        <f>HLOOKUP(S$5,[1]非R能力!$B$8:$F$558,$C1667+1,0)</f>
        <v>72534.141262928519</v>
      </c>
      <c r="T1667" s="3">
        <f>INDEX([1]非R能力!$H$9:$H$558,D1667)</f>
        <v>72172.884277496851</v>
      </c>
      <c r="U1667" s="3">
        <f>IF(E1667="小怪",0,IF(INDEX([1]非R能力!$FK$9:$FK$558,C1667)=0,0,10))</f>
        <v>0</v>
      </c>
      <c r="V1667" s="3">
        <f>IF(E1667="小怪",0,IF(INDEX([1]非R能力!$FH$9:$FH$558,C1667)=0,0,5000))</f>
        <v>0</v>
      </c>
      <c r="W1667" s="3">
        <f>HLOOKUP(W$5,[2]人物技能基础!$O$3:$Q$553,$C1667+1,0)</f>
        <v>3.637142857142857</v>
      </c>
      <c r="X1667" s="3">
        <f>HLOOKUP(X$5,[2]人物技能基础!$O$3:$Q$553,$C1667+1,0)</f>
        <v>2.0186428571428574</v>
      </c>
      <c r="Y1667" s="3">
        <f>HLOOKUP(Y$5,[2]人物技能基础!$O$3:$Q$553,$C1667+1,0)</f>
        <v>99.964285714285708</v>
      </c>
      <c r="Z1667" s="3">
        <f t="shared" si="151"/>
        <v>1942060</v>
      </c>
      <c r="AA1667" s="3">
        <f t="shared" si="152"/>
        <v>35721</v>
      </c>
      <c r="AB1667" s="3">
        <f t="shared" si="153"/>
        <v>0</v>
      </c>
      <c r="AC1667" s="3">
        <f t="shared" si="154"/>
        <v>72534</v>
      </c>
      <c r="AD1667" s="3">
        <f t="shared" si="155"/>
        <v>55884</v>
      </c>
    </row>
    <row r="1668" spans="1:30" x14ac:dyDescent="0.15">
      <c r="A1668" s="3">
        <v>1663</v>
      </c>
      <c r="B1668" s="3" t="str">
        <f t="shared" si="150"/>
        <v>关卡1663小怪</v>
      </c>
      <c r="C1668" s="3">
        <f>INDEX([3]关卡!$J$19:$J$2018,A1668)</f>
        <v>545</v>
      </c>
      <c r="D1668" s="3">
        <f>INDEX([3]关卡!$N$19:$N$2018,A1668)</f>
        <v>545</v>
      </c>
      <c r="E1668" s="3" t="s">
        <v>24</v>
      </c>
      <c r="F1668" s="3" t="s">
        <v>26</v>
      </c>
      <c r="G1668" s="3">
        <v>3</v>
      </c>
      <c r="H1668" s="3">
        <v>0</v>
      </c>
      <c r="I1668" s="3">
        <v>0</v>
      </c>
      <c r="J1668" s="4">
        <v>1</v>
      </c>
      <c r="K1668" s="4">
        <v>1</v>
      </c>
      <c r="L1668" s="4">
        <v>2</v>
      </c>
      <c r="M1668" s="3">
        <v>15</v>
      </c>
      <c r="N1668" s="3">
        <v>2</v>
      </c>
      <c r="O1668" s="3">
        <f>HLOOKUP(O$5,[1]非R能力!$B$8:$F$558,$C1668+1,0)</f>
        <v>2631459.2324575167</v>
      </c>
      <c r="P1668" s="3">
        <f>HLOOKUP(P$5,[1]非R能力!$B$8:$F$558,$C1668+1,0)</f>
        <v>366191.74516195984</v>
      </c>
      <c r="Q1668" s="3">
        <f>HLOOKUP(Q$5,[1]非R能力!$B$8:$F$558,$C1668+1,0)</f>
        <v>178963.58819894746</v>
      </c>
      <c r="R1668" s="3">
        <f>HLOOKUP(R$5,[1]非R能力!$B$8:$F$558,$C1668+1,0)</f>
        <v>56013.405413199944</v>
      </c>
      <c r="S1668" s="3">
        <f>HLOOKUP(S$5,[1]非R能力!$B$8:$F$558,$C1668+1,0)</f>
        <v>72662.170847584421</v>
      </c>
      <c r="T1668" s="3">
        <f>INDEX([1]非R能力!$H$9:$H$558,D1668)</f>
        <v>72533.669960494517</v>
      </c>
      <c r="U1668" s="3">
        <f>IF(E1668="小怪",0,IF(INDEX([1]非R能力!$FK$9:$FK$558,C1668)=0,0,10))</f>
        <v>0</v>
      </c>
      <c r="V1668" s="3">
        <f>IF(E1668="小怪",0,IF(INDEX([1]非R能力!$FH$9:$FH$558,C1668)=0,0,5000))</f>
        <v>0</v>
      </c>
      <c r="W1668" s="3">
        <f>HLOOKUP(W$5,[2]人物技能基础!$O$3:$Q$553,$C1668+1,0)</f>
        <v>3.637142857142857</v>
      </c>
      <c r="X1668" s="3">
        <f>HLOOKUP(X$5,[2]人物技能基础!$O$3:$Q$553,$C1668+1,0)</f>
        <v>2.0186428571428574</v>
      </c>
      <c r="Y1668" s="3">
        <f>HLOOKUP(Y$5,[2]人物技能基础!$O$3:$Q$553,$C1668+1,0)</f>
        <v>99.964285714285708</v>
      </c>
      <c r="Z1668" s="3">
        <f t="shared" si="151"/>
        <v>1948425</v>
      </c>
      <c r="AA1668" s="3">
        <f t="shared" si="152"/>
        <v>35792</v>
      </c>
      <c r="AB1668" s="3">
        <f t="shared" si="153"/>
        <v>0</v>
      </c>
      <c r="AC1668" s="3">
        <f t="shared" si="154"/>
        <v>72662</v>
      </c>
      <c r="AD1668" s="3">
        <f t="shared" si="155"/>
        <v>56013</v>
      </c>
    </row>
    <row r="1669" spans="1:30" x14ac:dyDescent="0.15">
      <c r="A1669" s="3">
        <v>1664</v>
      </c>
      <c r="B1669" s="3" t="str">
        <f t="shared" si="150"/>
        <v>关卡1664小怪</v>
      </c>
      <c r="C1669" s="3">
        <f>INDEX([3]关卡!$J$19:$J$2018,A1669)</f>
        <v>545</v>
      </c>
      <c r="D1669" s="3">
        <f>INDEX([3]关卡!$N$19:$N$2018,A1669)</f>
        <v>545</v>
      </c>
      <c r="E1669" s="3" t="s">
        <v>24</v>
      </c>
      <c r="F1669" s="3" t="s">
        <v>26</v>
      </c>
      <c r="G1669" s="3">
        <v>3</v>
      </c>
      <c r="H1669" s="3">
        <v>0</v>
      </c>
      <c r="I1669" s="3">
        <v>0</v>
      </c>
      <c r="J1669" s="4">
        <v>1</v>
      </c>
      <c r="K1669" s="4">
        <v>1</v>
      </c>
      <c r="L1669" s="4">
        <v>2</v>
      </c>
      <c r="M1669" s="3">
        <v>15</v>
      </c>
      <c r="N1669" s="3">
        <v>2</v>
      </c>
      <c r="O1669" s="3">
        <f>HLOOKUP(O$5,[1]非R能力!$B$8:$F$558,$C1669+1,0)</f>
        <v>2631459.2324575167</v>
      </c>
      <c r="P1669" s="3">
        <f>HLOOKUP(P$5,[1]非R能力!$B$8:$F$558,$C1669+1,0)</f>
        <v>366191.74516195984</v>
      </c>
      <c r="Q1669" s="3">
        <f>HLOOKUP(Q$5,[1]非R能力!$B$8:$F$558,$C1669+1,0)</f>
        <v>178963.58819894746</v>
      </c>
      <c r="R1669" s="3">
        <f>HLOOKUP(R$5,[1]非R能力!$B$8:$F$558,$C1669+1,0)</f>
        <v>56013.405413199944</v>
      </c>
      <c r="S1669" s="3">
        <f>HLOOKUP(S$5,[1]非R能力!$B$8:$F$558,$C1669+1,0)</f>
        <v>72662.170847584421</v>
      </c>
      <c r="T1669" s="3">
        <f>INDEX([1]非R能力!$H$9:$H$558,D1669)</f>
        <v>72533.669960494517</v>
      </c>
      <c r="U1669" s="3">
        <f>IF(E1669="小怪",0,IF(INDEX([1]非R能力!$FK$9:$FK$558,C1669)=0,0,10))</f>
        <v>0</v>
      </c>
      <c r="V1669" s="3">
        <f>IF(E1669="小怪",0,IF(INDEX([1]非R能力!$FH$9:$FH$558,C1669)=0,0,5000))</f>
        <v>0</v>
      </c>
      <c r="W1669" s="3">
        <f>HLOOKUP(W$5,[2]人物技能基础!$O$3:$Q$553,$C1669+1,0)</f>
        <v>3.637142857142857</v>
      </c>
      <c r="X1669" s="3">
        <f>HLOOKUP(X$5,[2]人物技能基础!$O$3:$Q$553,$C1669+1,0)</f>
        <v>2.0186428571428574</v>
      </c>
      <c r="Y1669" s="3">
        <f>HLOOKUP(Y$5,[2]人物技能基础!$O$3:$Q$553,$C1669+1,0)</f>
        <v>99.964285714285708</v>
      </c>
      <c r="Z1669" s="3">
        <f t="shared" si="151"/>
        <v>1948425</v>
      </c>
      <c r="AA1669" s="3">
        <f t="shared" si="152"/>
        <v>35792</v>
      </c>
      <c r="AB1669" s="3">
        <f t="shared" si="153"/>
        <v>0</v>
      </c>
      <c r="AC1669" s="3">
        <f t="shared" si="154"/>
        <v>72662</v>
      </c>
      <c r="AD1669" s="3">
        <f t="shared" si="155"/>
        <v>56013</v>
      </c>
    </row>
    <row r="1670" spans="1:30" x14ac:dyDescent="0.15">
      <c r="A1670" s="3">
        <v>1665</v>
      </c>
      <c r="B1670" s="3" t="str">
        <f t="shared" si="150"/>
        <v>关卡1665小怪</v>
      </c>
      <c r="C1670" s="3">
        <f>INDEX([3]关卡!$J$19:$J$2018,A1670)</f>
        <v>545</v>
      </c>
      <c r="D1670" s="3">
        <f>INDEX([3]关卡!$N$19:$N$2018,A1670)</f>
        <v>545</v>
      </c>
      <c r="E1670" s="3" t="s">
        <v>24</v>
      </c>
      <c r="F1670" s="3" t="s">
        <v>26</v>
      </c>
      <c r="G1670" s="3">
        <v>3</v>
      </c>
      <c r="H1670" s="3">
        <v>0</v>
      </c>
      <c r="I1670" s="3">
        <v>0</v>
      </c>
      <c r="J1670" s="4">
        <v>1</v>
      </c>
      <c r="K1670" s="4">
        <v>1</v>
      </c>
      <c r="L1670" s="4">
        <v>2</v>
      </c>
      <c r="M1670" s="3">
        <v>15</v>
      </c>
      <c r="N1670" s="3">
        <v>2</v>
      </c>
      <c r="O1670" s="3">
        <f>HLOOKUP(O$5,[1]非R能力!$B$8:$F$558,$C1670+1,0)</f>
        <v>2631459.2324575167</v>
      </c>
      <c r="P1670" s="3">
        <f>HLOOKUP(P$5,[1]非R能力!$B$8:$F$558,$C1670+1,0)</f>
        <v>366191.74516195984</v>
      </c>
      <c r="Q1670" s="3">
        <f>HLOOKUP(Q$5,[1]非R能力!$B$8:$F$558,$C1670+1,0)</f>
        <v>178963.58819894746</v>
      </c>
      <c r="R1670" s="3">
        <f>HLOOKUP(R$5,[1]非R能力!$B$8:$F$558,$C1670+1,0)</f>
        <v>56013.405413199944</v>
      </c>
      <c r="S1670" s="3">
        <f>HLOOKUP(S$5,[1]非R能力!$B$8:$F$558,$C1670+1,0)</f>
        <v>72662.170847584421</v>
      </c>
      <c r="T1670" s="3">
        <f>INDEX([1]非R能力!$H$9:$H$558,D1670)</f>
        <v>72533.669960494517</v>
      </c>
      <c r="U1670" s="3">
        <f>IF(E1670="小怪",0,IF(INDEX([1]非R能力!$FK$9:$FK$558,C1670)=0,0,10))</f>
        <v>0</v>
      </c>
      <c r="V1670" s="3">
        <f>IF(E1670="小怪",0,IF(INDEX([1]非R能力!$FH$9:$FH$558,C1670)=0,0,5000))</f>
        <v>0</v>
      </c>
      <c r="W1670" s="3">
        <f>HLOOKUP(W$5,[2]人物技能基础!$O$3:$Q$553,$C1670+1,0)</f>
        <v>3.637142857142857</v>
      </c>
      <c r="X1670" s="3">
        <f>HLOOKUP(X$5,[2]人物技能基础!$O$3:$Q$553,$C1670+1,0)</f>
        <v>2.0186428571428574</v>
      </c>
      <c r="Y1670" s="3">
        <f>HLOOKUP(Y$5,[2]人物技能基础!$O$3:$Q$553,$C1670+1,0)</f>
        <v>99.964285714285708</v>
      </c>
      <c r="Z1670" s="3">
        <f t="shared" si="151"/>
        <v>1948425</v>
      </c>
      <c r="AA1670" s="3">
        <f t="shared" si="152"/>
        <v>35792</v>
      </c>
      <c r="AB1670" s="3">
        <f t="shared" si="153"/>
        <v>0</v>
      </c>
      <c r="AC1670" s="3">
        <f t="shared" si="154"/>
        <v>72662</v>
      </c>
      <c r="AD1670" s="3">
        <f t="shared" si="155"/>
        <v>56013</v>
      </c>
    </row>
    <row r="1671" spans="1:30" x14ac:dyDescent="0.15">
      <c r="A1671" s="3">
        <v>1666</v>
      </c>
      <c r="B1671" s="3" t="str">
        <f t="shared" ref="B1671:B1734" si="156">"关卡"&amp;A1671&amp;E1671</f>
        <v>关卡1666小怪</v>
      </c>
      <c r="C1671" s="3">
        <f>INDEX([3]关卡!$J$19:$J$2018,A1671)</f>
        <v>546</v>
      </c>
      <c r="D1671" s="3">
        <f>INDEX([3]关卡!$N$19:$N$2018,A1671)</f>
        <v>546</v>
      </c>
      <c r="E1671" s="3" t="s">
        <v>24</v>
      </c>
      <c r="F1671" s="3" t="s">
        <v>26</v>
      </c>
      <c r="G1671" s="3">
        <v>3</v>
      </c>
      <c r="H1671" s="3">
        <v>0</v>
      </c>
      <c r="I1671" s="3">
        <v>0</v>
      </c>
      <c r="J1671" s="4">
        <v>1</v>
      </c>
      <c r="K1671" s="4">
        <v>1</v>
      </c>
      <c r="L1671" s="4">
        <v>2</v>
      </c>
      <c r="M1671" s="3">
        <v>15</v>
      </c>
      <c r="N1671" s="3">
        <v>2</v>
      </c>
      <c r="O1671" s="3">
        <f>HLOOKUP(O$5,[1]非R能力!$B$8:$F$558,$C1671+1,0)</f>
        <v>2640309.3171627889</v>
      </c>
      <c r="P1671" s="3">
        <f>HLOOKUP(P$5,[1]非R能力!$B$8:$F$558,$C1671+1,0)</f>
        <v>367192.86182000086</v>
      </c>
      <c r="Q1671" s="3">
        <f>HLOOKUP(Q$5,[1]非R能力!$B$8:$F$558,$C1671+1,0)</f>
        <v>179353.19906595894</v>
      </c>
      <c r="R1671" s="3">
        <f>HLOOKUP(R$5,[1]非R能力!$B$8:$F$558,$C1671+1,0)</f>
        <v>56136.590488537913</v>
      </c>
      <c r="S1671" s="3">
        <f>HLOOKUP(S$5,[1]非R能力!$B$8:$F$558,$C1671+1,0)</f>
        <v>72833.518416403429</v>
      </c>
      <c r="T1671" s="3">
        <f>INDEX([1]非R能力!$H$9:$H$558,D1671)</f>
        <v>72895.890785398544</v>
      </c>
      <c r="U1671" s="3">
        <f>IF(E1671="小怪",0,IF(INDEX([1]非R能力!$FK$9:$FK$558,C1671)=0,0,10))</f>
        <v>0</v>
      </c>
      <c r="V1671" s="3">
        <f>IF(E1671="小怪",0,IF(INDEX([1]非R能力!$FH$9:$FH$558,C1671)=0,0,5000))</f>
        <v>0</v>
      </c>
      <c r="W1671" s="3">
        <f>HLOOKUP(W$5,[2]人物技能基础!$O$3:$Q$553,$C1671+1,0)</f>
        <v>3.637142857142857</v>
      </c>
      <c r="X1671" s="3">
        <f>HLOOKUP(X$5,[2]人物技能基础!$O$3:$Q$553,$C1671+1,0)</f>
        <v>2.0186428571428574</v>
      </c>
      <c r="Y1671" s="3">
        <f>HLOOKUP(Y$5,[2]人物技能基础!$O$3:$Q$553,$C1671+1,0)</f>
        <v>99.964285714285708</v>
      </c>
      <c r="Z1671" s="3">
        <f t="shared" ref="Z1671:Z1734" si="157">INT(((P1671-AB1671)*X1671+(Y1671+T1671))*G1671*J1671*$D$2)</f>
        <v>1954145</v>
      </c>
      <c r="AA1671" s="3">
        <f t="shared" ref="AA1671:AA1734" si="158">IF(H1671=0,IF(U1671=0,INT(Q1671/5),IF(V1671=0,INT(Q1671/5),INT((V1671/U1671)/(1/N1671*M1671)/L1671+Q1671))),INT((IF(U1671=0,0,V1671/U1671/(1/N1671*M1671))+O1671/H1671)/L1671+Q1671))</f>
        <v>35870</v>
      </c>
      <c r="AB1671" s="3">
        <f t="shared" ref="AB1671:AB1734" si="159">INT(P1671*I1671)</f>
        <v>0</v>
      </c>
      <c r="AC1671" s="3">
        <f t="shared" ref="AC1671:AC1734" si="160">INT(K1671*S1671)</f>
        <v>72833</v>
      </c>
      <c r="AD1671" s="3">
        <f t="shared" ref="AD1671:AD1734" si="161">INT(R1671/J1671)</f>
        <v>56136</v>
      </c>
    </row>
    <row r="1672" spans="1:30" x14ac:dyDescent="0.15">
      <c r="A1672" s="3">
        <v>1667</v>
      </c>
      <c r="B1672" s="3" t="str">
        <f t="shared" si="156"/>
        <v>关卡1667小怪</v>
      </c>
      <c r="C1672" s="3">
        <f>INDEX([3]关卡!$J$19:$J$2018,A1672)</f>
        <v>546</v>
      </c>
      <c r="D1672" s="3">
        <f>INDEX([3]关卡!$N$19:$N$2018,A1672)</f>
        <v>546</v>
      </c>
      <c r="E1672" s="3" t="s">
        <v>24</v>
      </c>
      <c r="F1672" s="3" t="s">
        <v>26</v>
      </c>
      <c r="G1672" s="3">
        <v>3</v>
      </c>
      <c r="H1672" s="3">
        <v>0</v>
      </c>
      <c r="I1672" s="3">
        <v>0</v>
      </c>
      <c r="J1672" s="4">
        <v>1</v>
      </c>
      <c r="K1672" s="4">
        <v>1</v>
      </c>
      <c r="L1672" s="4">
        <v>2</v>
      </c>
      <c r="M1672" s="3">
        <v>15</v>
      </c>
      <c r="N1672" s="3">
        <v>2</v>
      </c>
      <c r="O1672" s="3">
        <f>HLOOKUP(O$5,[1]非R能力!$B$8:$F$558,$C1672+1,0)</f>
        <v>2640309.3171627889</v>
      </c>
      <c r="P1672" s="3">
        <f>HLOOKUP(P$5,[1]非R能力!$B$8:$F$558,$C1672+1,0)</f>
        <v>367192.86182000086</v>
      </c>
      <c r="Q1672" s="3">
        <f>HLOOKUP(Q$5,[1]非R能力!$B$8:$F$558,$C1672+1,0)</f>
        <v>179353.19906595894</v>
      </c>
      <c r="R1672" s="3">
        <f>HLOOKUP(R$5,[1]非R能力!$B$8:$F$558,$C1672+1,0)</f>
        <v>56136.590488537913</v>
      </c>
      <c r="S1672" s="3">
        <f>HLOOKUP(S$5,[1]非R能力!$B$8:$F$558,$C1672+1,0)</f>
        <v>72833.518416403429</v>
      </c>
      <c r="T1672" s="3">
        <f>INDEX([1]非R能力!$H$9:$H$558,D1672)</f>
        <v>72895.890785398544</v>
      </c>
      <c r="U1672" s="3">
        <f>IF(E1672="小怪",0,IF(INDEX([1]非R能力!$FK$9:$FK$558,C1672)=0,0,10))</f>
        <v>0</v>
      </c>
      <c r="V1672" s="3">
        <f>IF(E1672="小怪",0,IF(INDEX([1]非R能力!$FH$9:$FH$558,C1672)=0,0,5000))</f>
        <v>0</v>
      </c>
      <c r="W1672" s="3">
        <f>HLOOKUP(W$5,[2]人物技能基础!$O$3:$Q$553,$C1672+1,0)</f>
        <v>3.637142857142857</v>
      </c>
      <c r="X1672" s="3">
        <f>HLOOKUP(X$5,[2]人物技能基础!$O$3:$Q$553,$C1672+1,0)</f>
        <v>2.0186428571428574</v>
      </c>
      <c r="Y1672" s="3">
        <f>HLOOKUP(Y$5,[2]人物技能基础!$O$3:$Q$553,$C1672+1,0)</f>
        <v>99.964285714285708</v>
      </c>
      <c r="Z1672" s="3">
        <f t="shared" si="157"/>
        <v>1954145</v>
      </c>
      <c r="AA1672" s="3">
        <f t="shared" si="158"/>
        <v>35870</v>
      </c>
      <c r="AB1672" s="3">
        <f t="shared" si="159"/>
        <v>0</v>
      </c>
      <c r="AC1672" s="3">
        <f t="shared" si="160"/>
        <v>72833</v>
      </c>
      <c r="AD1672" s="3">
        <f t="shared" si="161"/>
        <v>56136</v>
      </c>
    </row>
    <row r="1673" spans="1:30" x14ac:dyDescent="0.15">
      <c r="A1673" s="3">
        <v>1668</v>
      </c>
      <c r="B1673" s="3" t="str">
        <f t="shared" si="156"/>
        <v>关卡1668小怪</v>
      </c>
      <c r="C1673" s="3">
        <f>INDEX([3]关卡!$J$19:$J$2018,A1673)</f>
        <v>546</v>
      </c>
      <c r="D1673" s="3">
        <f>INDEX([3]关卡!$N$19:$N$2018,A1673)</f>
        <v>546</v>
      </c>
      <c r="E1673" s="3" t="s">
        <v>24</v>
      </c>
      <c r="F1673" s="3" t="s">
        <v>26</v>
      </c>
      <c r="G1673" s="3">
        <v>3</v>
      </c>
      <c r="H1673" s="3">
        <v>0</v>
      </c>
      <c r="I1673" s="3">
        <v>0</v>
      </c>
      <c r="J1673" s="4">
        <v>1</v>
      </c>
      <c r="K1673" s="4">
        <v>1</v>
      </c>
      <c r="L1673" s="4">
        <v>2</v>
      </c>
      <c r="M1673" s="3">
        <v>15</v>
      </c>
      <c r="N1673" s="3">
        <v>2</v>
      </c>
      <c r="O1673" s="3">
        <f>HLOOKUP(O$5,[1]非R能力!$B$8:$F$558,$C1673+1,0)</f>
        <v>2640309.3171627889</v>
      </c>
      <c r="P1673" s="3">
        <f>HLOOKUP(P$5,[1]非R能力!$B$8:$F$558,$C1673+1,0)</f>
        <v>367192.86182000086</v>
      </c>
      <c r="Q1673" s="3">
        <f>HLOOKUP(Q$5,[1]非R能力!$B$8:$F$558,$C1673+1,0)</f>
        <v>179353.19906595894</v>
      </c>
      <c r="R1673" s="3">
        <f>HLOOKUP(R$5,[1]非R能力!$B$8:$F$558,$C1673+1,0)</f>
        <v>56136.590488537913</v>
      </c>
      <c r="S1673" s="3">
        <f>HLOOKUP(S$5,[1]非R能力!$B$8:$F$558,$C1673+1,0)</f>
        <v>72833.518416403429</v>
      </c>
      <c r="T1673" s="3">
        <f>INDEX([1]非R能力!$H$9:$H$558,D1673)</f>
        <v>72895.890785398544</v>
      </c>
      <c r="U1673" s="3">
        <f>IF(E1673="小怪",0,IF(INDEX([1]非R能力!$FK$9:$FK$558,C1673)=0,0,10))</f>
        <v>0</v>
      </c>
      <c r="V1673" s="3">
        <f>IF(E1673="小怪",0,IF(INDEX([1]非R能力!$FH$9:$FH$558,C1673)=0,0,5000))</f>
        <v>0</v>
      </c>
      <c r="W1673" s="3">
        <f>HLOOKUP(W$5,[2]人物技能基础!$O$3:$Q$553,$C1673+1,0)</f>
        <v>3.637142857142857</v>
      </c>
      <c r="X1673" s="3">
        <f>HLOOKUP(X$5,[2]人物技能基础!$O$3:$Q$553,$C1673+1,0)</f>
        <v>2.0186428571428574</v>
      </c>
      <c r="Y1673" s="3">
        <f>HLOOKUP(Y$5,[2]人物技能基础!$O$3:$Q$553,$C1673+1,0)</f>
        <v>99.964285714285708</v>
      </c>
      <c r="Z1673" s="3">
        <f t="shared" si="157"/>
        <v>1954145</v>
      </c>
      <c r="AA1673" s="3">
        <f t="shared" si="158"/>
        <v>35870</v>
      </c>
      <c r="AB1673" s="3">
        <f t="shared" si="159"/>
        <v>0</v>
      </c>
      <c r="AC1673" s="3">
        <f t="shared" si="160"/>
        <v>72833</v>
      </c>
      <c r="AD1673" s="3">
        <f t="shared" si="161"/>
        <v>56136</v>
      </c>
    </row>
    <row r="1674" spans="1:30" x14ac:dyDescent="0.15">
      <c r="A1674" s="3">
        <v>1669</v>
      </c>
      <c r="B1674" s="3" t="str">
        <f t="shared" si="156"/>
        <v>关卡1669小怪</v>
      </c>
      <c r="C1674" s="3">
        <f>INDEX([3]关卡!$J$19:$J$2018,A1674)</f>
        <v>547</v>
      </c>
      <c r="D1674" s="3">
        <f>INDEX([3]关卡!$N$19:$N$2018,A1674)</f>
        <v>547</v>
      </c>
      <c r="E1674" s="3" t="s">
        <v>24</v>
      </c>
      <c r="F1674" s="3" t="s">
        <v>26</v>
      </c>
      <c r="G1674" s="3">
        <v>3</v>
      </c>
      <c r="H1674" s="3">
        <v>0</v>
      </c>
      <c r="I1674" s="3">
        <v>0</v>
      </c>
      <c r="J1674" s="4">
        <v>1</v>
      </c>
      <c r="K1674" s="4">
        <v>1</v>
      </c>
      <c r="L1674" s="4">
        <v>2</v>
      </c>
      <c r="M1674" s="3">
        <v>15</v>
      </c>
      <c r="N1674" s="3">
        <v>2</v>
      </c>
      <c r="O1674" s="3">
        <f>HLOOKUP(O$5,[1]非R能力!$B$8:$F$558,$C1674+1,0)</f>
        <v>2648690.5882208198</v>
      </c>
      <c r="P1674" s="3">
        <f>HLOOKUP(P$5,[1]非R能力!$B$8:$F$558,$C1674+1,0)</f>
        <v>368165.72348489286</v>
      </c>
      <c r="Q1674" s="3">
        <f>HLOOKUP(Q$5,[1]非R能力!$B$8:$F$558,$C1674+1,0)</f>
        <v>179675.7725284622</v>
      </c>
      <c r="R1674" s="3">
        <f>HLOOKUP(R$5,[1]非R能力!$B$8:$F$558,$C1674+1,0)</f>
        <v>56253.973509192147</v>
      </c>
      <c r="S1674" s="3">
        <f>HLOOKUP(S$5,[1]非R能力!$B$8:$F$558,$C1674+1,0)</f>
        <v>72954.169730917609</v>
      </c>
      <c r="T1674" s="3">
        <f>INDEX([1]非R能力!$H$9:$H$558,D1674)</f>
        <v>73259.550888956699</v>
      </c>
      <c r="U1674" s="3">
        <f>IF(E1674="小怪",0,IF(INDEX([1]非R能力!$FK$9:$FK$558,C1674)=0,0,10))</f>
        <v>0</v>
      </c>
      <c r="V1674" s="3">
        <f>IF(E1674="小怪",0,IF(INDEX([1]非R能力!$FH$9:$FH$558,C1674)=0,0,5000))</f>
        <v>0</v>
      </c>
      <c r="W1674" s="3">
        <f>HLOOKUP(W$5,[2]人物技能基础!$O$3:$Q$553,$C1674+1,0)</f>
        <v>3.637142857142857</v>
      </c>
      <c r="X1674" s="3">
        <f>HLOOKUP(X$5,[2]人物技能基础!$O$3:$Q$553,$C1674+1,0)</f>
        <v>2.0186428571428574</v>
      </c>
      <c r="Y1674" s="3">
        <f>HLOOKUP(Y$5,[2]人物技能基础!$O$3:$Q$553,$C1674+1,0)</f>
        <v>99.964285714285708</v>
      </c>
      <c r="Z1674" s="3">
        <f t="shared" si="157"/>
        <v>1959731</v>
      </c>
      <c r="AA1674" s="3">
        <f t="shared" si="158"/>
        <v>35935</v>
      </c>
      <c r="AB1674" s="3">
        <f t="shared" si="159"/>
        <v>0</v>
      </c>
      <c r="AC1674" s="3">
        <f t="shared" si="160"/>
        <v>72954</v>
      </c>
      <c r="AD1674" s="3">
        <f t="shared" si="161"/>
        <v>56253</v>
      </c>
    </row>
    <row r="1675" spans="1:30" x14ac:dyDescent="0.15">
      <c r="A1675" s="3">
        <v>1670</v>
      </c>
      <c r="B1675" s="3" t="str">
        <f t="shared" si="156"/>
        <v>关卡1670小怪</v>
      </c>
      <c r="C1675" s="3">
        <f>INDEX([3]关卡!$J$19:$J$2018,A1675)</f>
        <v>547</v>
      </c>
      <c r="D1675" s="3">
        <f>INDEX([3]关卡!$N$19:$N$2018,A1675)</f>
        <v>547</v>
      </c>
      <c r="E1675" s="3" t="s">
        <v>24</v>
      </c>
      <c r="F1675" s="3" t="s">
        <v>26</v>
      </c>
      <c r="G1675" s="3">
        <v>3</v>
      </c>
      <c r="H1675" s="3">
        <v>0</v>
      </c>
      <c r="I1675" s="3">
        <v>0</v>
      </c>
      <c r="J1675" s="4">
        <v>1</v>
      </c>
      <c r="K1675" s="4">
        <v>1</v>
      </c>
      <c r="L1675" s="4">
        <v>2</v>
      </c>
      <c r="M1675" s="3">
        <v>15</v>
      </c>
      <c r="N1675" s="3">
        <v>2</v>
      </c>
      <c r="O1675" s="3">
        <f>HLOOKUP(O$5,[1]非R能力!$B$8:$F$558,$C1675+1,0)</f>
        <v>2648690.5882208198</v>
      </c>
      <c r="P1675" s="3">
        <f>HLOOKUP(P$5,[1]非R能力!$B$8:$F$558,$C1675+1,0)</f>
        <v>368165.72348489286</v>
      </c>
      <c r="Q1675" s="3">
        <f>HLOOKUP(Q$5,[1]非R能力!$B$8:$F$558,$C1675+1,0)</f>
        <v>179675.7725284622</v>
      </c>
      <c r="R1675" s="3">
        <f>HLOOKUP(R$5,[1]非R能力!$B$8:$F$558,$C1675+1,0)</f>
        <v>56253.973509192147</v>
      </c>
      <c r="S1675" s="3">
        <f>HLOOKUP(S$5,[1]非R能力!$B$8:$F$558,$C1675+1,0)</f>
        <v>72954.169730917609</v>
      </c>
      <c r="T1675" s="3">
        <f>INDEX([1]非R能力!$H$9:$H$558,D1675)</f>
        <v>73259.550888956699</v>
      </c>
      <c r="U1675" s="3">
        <f>IF(E1675="小怪",0,IF(INDEX([1]非R能力!$FK$9:$FK$558,C1675)=0,0,10))</f>
        <v>0</v>
      </c>
      <c r="V1675" s="3">
        <f>IF(E1675="小怪",0,IF(INDEX([1]非R能力!$FH$9:$FH$558,C1675)=0,0,5000))</f>
        <v>0</v>
      </c>
      <c r="W1675" s="3">
        <f>HLOOKUP(W$5,[2]人物技能基础!$O$3:$Q$553,$C1675+1,0)</f>
        <v>3.637142857142857</v>
      </c>
      <c r="X1675" s="3">
        <f>HLOOKUP(X$5,[2]人物技能基础!$O$3:$Q$553,$C1675+1,0)</f>
        <v>2.0186428571428574</v>
      </c>
      <c r="Y1675" s="3">
        <f>HLOOKUP(Y$5,[2]人物技能基础!$O$3:$Q$553,$C1675+1,0)</f>
        <v>99.964285714285708</v>
      </c>
      <c r="Z1675" s="3">
        <f t="shared" si="157"/>
        <v>1959731</v>
      </c>
      <c r="AA1675" s="3">
        <f t="shared" si="158"/>
        <v>35935</v>
      </c>
      <c r="AB1675" s="3">
        <f t="shared" si="159"/>
        <v>0</v>
      </c>
      <c r="AC1675" s="3">
        <f t="shared" si="160"/>
        <v>72954</v>
      </c>
      <c r="AD1675" s="3">
        <f t="shared" si="161"/>
        <v>56253</v>
      </c>
    </row>
    <row r="1676" spans="1:30" x14ac:dyDescent="0.15">
      <c r="A1676" s="3">
        <v>1671</v>
      </c>
      <c r="B1676" s="3" t="str">
        <f t="shared" si="156"/>
        <v>关卡1671小怪</v>
      </c>
      <c r="C1676" s="3">
        <f>INDEX([3]关卡!$J$19:$J$2018,A1676)</f>
        <v>547</v>
      </c>
      <c r="D1676" s="3">
        <f>INDEX([3]关卡!$N$19:$N$2018,A1676)</f>
        <v>547</v>
      </c>
      <c r="E1676" s="3" t="s">
        <v>24</v>
      </c>
      <c r="F1676" s="3" t="s">
        <v>26</v>
      </c>
      <c r="G1676" s="3">
        <v>3</v>
      </c>
      <c r="H1676" s="3">
        <v>0</v>
      </c>
      <c r="I1676" s="3">
        <v>0</v>
      </c>
      <c r="J1676" s="4">
        <v>1</v>
      </c>
      <c r="K1676" s="4">
        <v>1</v>
      </c>
      <c r="L1676" s="4">
        <v>2</v>
      </c>
      <c r="M1676" s="3">
        <v>15</v>
      </c>
      <c r="N1676" s="3">
        <v>2</v>
      </c>
      <c r="O1676" s="3">
        <f>HLOOKUP(O$5,[1]非R能力!$B$8:$F$558,$C1676+1,0)</f>
        <v>2648690.5882208198</v>
      </c>
      <c r="P1676" s="3">
        <f>HLOOKUP(P$5,[1]非R能力!$B$8:$F$558,$C1676+1,0)</f>
        <v>368165.72348489286</v>
      </c>
      <c r="Q1676" s="3">
        <f>HLOOKUP(Q$5,[1]非R能力!$B$8:$F$558,$C1676+1,0)</f>
        <v>179675.7725284622</v>
      </c>
      <c r="R1676" s="3">
        <f>HLOOKUP(R$5,[1]非R能力!$B$8:$F$558,$C1676+1,0)</f>
        <v>56253.973509192147</v>
      </c>
      <c r="S1676" s="3">
        <f>HLOOKUP(S$5,[1]非R能力!$B$8:$F$558,$C1676+1,0)</f>
        <v>72954.169730917609</v>
      </c>
      <c r="T1676" s="3">
        <f>INDEX([1]非R能力!$H$9:$H$558,D1676)</f>
        <v>73259.550888956699</v>
      </c>
      <c r="U1676" s="3">
        <f>IF(E1676="小怪",0,IF(INDEX([1]非R能力!$FK$9:$FK$558,C1676)=0,0,10))</f>
        <v>0</v>
      </c>
      <c r="V1676" s="3">
        <f>IF(E1676="小怪",0,IF(INDEX([1]非R能力!$FH$9:$FH$558,C1676)=0,0,5000))</f>
        <v>0</v>
      </c>
      <c r="W1676" s="3">
        <f>HLOOKUP(W$5,[2]人物技能基础!$O$3:$Q$553,$C1676+1,0)</f>
        <v>3.637142857142857</v>
      </c>
      <c r="X1676" s="3">
        <f>HLOOKUP(X$5,[2]人物技能基础!$O$3:$Q$553,$C1676+1,0)</f>
        <v>2.0186428571428574</v>
      </c>
      <c r="Y1676" s="3">
        <f>HLOOKUP(Y$5,[2]人物技能基础!$O$3:$Q$553,$C1676+1,0)</f>
        <v>99.964285714285708</v>
      </c>
      <c r="Z1676" s="3">
        <f t="shared" si="157"/>
        <v>1959731</v>
      </c>
      <c r="AA1676" s="3">
        <f t="shared" si="158"/>
        <v>35935</v>
      </c>
      <c r="AB1676" s="3">
        <f t="shared" si="159"/>
        <v>0</v>
      </c>
      <c r="AC1676" s="3">
        <f t="shared" si="160"/>
        <v>72954</v>
      </c>
      <c r="AD1676" s="3">
        <f t="shared" si="161"/>
        <v>56253</v>
      </c>
    </row>
    <row r="1677" spans="1:30" x14ac:dyDescent="0.15">
      <c r="A1677" s="3">
        <v>1672</v>
      </c>
      <c r="B1677" s="3" t="str">
        <f t="shared" si="156"/>
        <v>关卡1672小怪</v>
      </c>
      <c r="C1677" s="3">
        <f>INDEX([3]关卡!$J$19:$J$2018,A1677)</f>
        <v>548</v>
      </c>
      <c r="D1677" s="3">
        <f>INDEX([3]关卡!$N$19:$N$2018,A1677)</f>
        <v>548</v>
      </c>
      <c r="E1677" s="3" t="s">
        <v>24</v>
      </c>
      <c r="F1677" s="3" t="s">
        <v>26</v>
      </c>
      <c r="G1677" s="3">
        <v>3</v>
      </c>
      <c r="H1677" s="3">
        <v>0</v>
      </c>
      <c r="I1677" s="3">
        <v>0</v>
      </c>
      <c r="J1677" s="4">
        <v>1</v>
      </c>
      <c r="K1677" s="4">
        <v>1</v>
      </c>
      <c r="L1677" s="4">
        <v>2</v>
      </c>
      <c r="M1677" s="3">
        <v>15</v>
      </c>
      <c r="N1677" s="3">
        <v>2</v>
      </c>
      <c r="O1677" s="3">
        <f>HLOOKUP(O$5,[1]非R能力!$B$8:$F$558,$C1677+1,0)</f>
        <v>2658292.0617478518</v>
      </c>
      <c r="P1677" s="3">
        <f>HLOOKUP(P$5,[1]非R能力!$B$8:$F$558,$C1677+1,0)</f>
        <v>369169.22264496022</v>
      </c>
      <c r="Q1677" s="3">
        <f>HLOOKUP(Q$5,[1]非R能力!$B$8:$F$558,$C1677+1,0)</f>
        <v>180003.05970310202</v>
      </c>
      <c r="R1677" s="3">
        <f>HLOOKUP(R$5,[1]非R能力!$B$8:$F$558,$C1677+1,0)</f>
        <v>56382.787522197395</v>
      </c>
      <c r="S1677" s="3">
        <f>HLOOKUP(S$5,[1]非R能力!$B$8:$F$558,$C1677+1,0)</f>
        <v>73093.793825790402</v>
      </c>
      <c r="T1677" s="3">
        <f>INDEX([1]非R能力!$H$9:$H$558,D1677)</f>
        <v>73624.65441406348</v>
      </c>
      <c r="U1677" s="3">
        <f>IF(E1677="小怪",0,IF(INDEX([1]非R能力!$FK$9:$FK$558,C1677)=0,0,10))</f>
        <v>0</v>
      </c>
      <c r="V1677" s="3">
        <f>IF(E1677="小怪",0,IF(INDEX([1]非R能力!$FH$9:$FH$558,C1677)=0,0,5000))</f>
        <v>0</v>
      </c>
      <c r="W1677" s="3">
        <f>HLOOKUP(W$5,[2]人物技能基础!$O$3:$Q$553,$C1677+1,0)</f>
        <v>3.637142857142857</v>
      </c>
      <c r="X1677" s="3">
        <f>HLOOKUP(X$5,[2]人物技能基础!$O$3:$Q$553,$C1677+1,0)</f>
        <v>2.0186428571428574</v>
      </c>
      <c r="Y1677" s="3">
        <f>HLOOKUP(Y$5,[2]人物技能基础!$O$3:$Q$553,$C1677+1,0)</f>
        <v>99.964285714285708</v>
      </c>
      <c r="Z1677" s="3">
        <f t="shared" si="157"/>
        <v>1965469</v>
      </c>
      <c r="AA1677" s="3">
        <f t="shared" si="158"/>
        <v>36000</v>
      </c>
      <c r="AB1677" s="3">
        <f t="shared" si="159"/>
        <v>0</v>
      </c>
      <c r="AC1677" s="3">
        <f t="shared" si="160"/>
        <v>73093</v>
      </c>
      <c r="AD1677" s="3">
        <f t="shared" si="161"/>
        <v>56382</v>
      </c>
    </row>
    <row r="1678" spans="1:30" x14ac:dyDescent="0.15">
      <c r="A1678" s="3">
        <v>1673</v>
      </c>
      <c r="B1678" s="3" t="str">
        <f t="shared" si="156"/>
        <v>关卡1673小怪</v>
      </c>
      <c r="C1678" s="3">
        <f>INDEX([3]关卡!$J$19:$J$2018,A1678)</f>
        <v>548</v>
      </c>
      <c r="D1678" s="3">
        <f>INDEX([3]关卡!$N$19:$N$2018,A1678)</f>
        <v>548</v>
      </c>
      <c r="E1678" s="3" t="s">
        <v>24</v>
      </c>
      <c r="F1678" s="3" t="s">
        <v>26</v>
      </c>
      <c r="G1678" s="3">
        <v>3</v>
      </c>
      <c r="H1678" s="3">
        <v>0</v>
      </c>
      <c r="I1678" s="3">
        <v>0</v>
      </c>
      <c r="J1678" s="4">
        <v>1</v>
      </c>
      <c r="K1678" s="4">
        <v>1</v>
      </c>
      <c r="L1678" s="4">
        <v>2</v>
      </c>
      <c r="M1678" s="3">
        <v>15</v>
      </c>
      <c r="N1678" s="3">
        <v>2</v>
      </c>
      <c r="O1678" s="3">
        <f>HLOOKUP(O$5,[1]非R能力!$B$8:$F$558,$C1678+1,0)</f>
        <v>2658292.0617478518</v>
      </c>
      <c r="P1678" s="3">
        <f>HLOOKUP(P$5,[1]非R能力!$B$8:$F$558,$C1678+1,0)</f>
        <v>369169.22264496022</v>
      </c>
      <c r="Q1678" s="3">
        <f>HLOOKUP(Q$5,[1]非R能力!$B$8:$F$558,$C1678+1,0)</f>
        <v>180003.05970310202</v>
      </c>
      <c r="R1678" s="3">
        <f>HLOOKUP(R$5,[1]非R能力!$B$8:$F$558,$C1678+1,0)</f>
        <v>56382.787522197395</v>
      </c>
      <c r="S1678" s="3">
        <f>HLOOKUP(S$5,[1]非R能力!$B$8:$F$558,$C1678+1,0)</f>
        <v>73093.793825790402</v>
      </c>
      <c r="T1678" s="3">
        <f>INDEX([1]非R能力!$H$9:$H$558,D1678)</f>
        <v>73624.65441406348</v>
      </c>
      <c r="U1678" s="3">
        <f>IF(E1678="小怪",0,IF(INDEX([1]非R能力!$FK$9:$FK$558,C1678)=0,0,10))</f>
        <v>0</v>
      </c>
      <c r="V1678" s="3">
        <f>IF(E1678="小怪",0,IF(INDEX([1]非R能力!$FH$9:$FH$558,C1678)=0,0,5000))</f>
        <v>0</v>
      </c>
      <c r="W1678" s="3">
        <f>HLOOKUP(W$5,[2]人物技能基础!$O$3:$Q$553,$C1678+1,0)</f>
        <v>3.637142857142857</v>
      </c>
      <c r="X1678" s="3">
        <f>HLOOKUP(X$5,[2]人物技能基础!$O$3:$Q$553,$C1678+1,0)</f>
        <v>2.0186428571428574</v>
      </c>
      <c r="Y1678" s="3">
        <f>HLOOKUP(Y$5,[2]人物技能基础!$O$3:$Q$553,$C1678+1,0)</f>
        <v>99.964285714285708</v>
      </c>
      <c r="Z1678" s="3">
        <f t="shared" si="157"/>
        <v>1965469</v>
      </c>
      <c r="AA1678" s="3">
        <f t="shared" si="158"/>
        <v>36000</v>
      </c>
      <c r="AB1678" s="3">
        <f t="shared" si="159"/>
        <v>0</v>
      </c>
      <c r="AC1678" s="3">
        <f t="shared" si="160"/>
        <v>73093</v>
      </c>
      <c r="AD1678" s="3">
        <f t="shared" si="161"/>
        <v>56382</v>
      </c>
    </row>
    <row r="1679" spans="1:30" x14ac:dyDescent="0.15">
      <c r="A1679" s="3">
        <v>1674</v>
      </c>
      <c r="B1679" s="3" t="str">
        <f t="shared" si="156"/>
        <v>关卡1674小怪</v>
      </c>
      <c r="C1679" s="3">
        <f>INDEX([3]关卡!$J$19:$J$2018,A1679)</f>
        <v>548</v>
      </c>
      <c r="D1679" s="3">
        <f>INDEX([3]关卡!$N$19:$N$2018,A1679)</f>
        <v>548</v>
      </c>
      <c r="E1679" s="3" t="s">
        <v>24</v>
      </c>
      <c r="F1679" s="3" t="s">
        <v>26</v>
      </c>
      <c r="G1679" s="3">
        <v>3</v>
      </c>
      <c r="H1679" s="3">
        <v>0</v>
      </c>
      <c r="I1679" s="3">
        <v>0</v>
      </c>
      <c r="J1679" s="4">
        <v>1</v>
      </c>
      <c r="K1679" s="4">
        <v>1</v>
      </c>
      <c r="L1679" s="4">
        <v>2</v>
      </c>
      <c r="M1679" s="3">
        <v>15</v>
      </c>
      <c r="N1679" s="3">
        <v>2</v>
      </c>
      <c r="O1679" s="3">
        <f>HLOOKUP(O$5,[1]非R能力!$B$8:$F$558,$C1679+1,0)</f>
        <v>2658292.0617478518</v>
      </c>
      <c r="P1679" s="3">
        <f>HLOOKUP(P$5,[1]非R能力!$B$8:$F$558,$C1679+1,0)</f>
        <v>369169.22264496022</v>
      </c>
      <c r="Q1679" s="3">
        <f>HLOOKUP(Q$5,[1]非R能力!$B$8:$F$558,$C1679+1,0)</f>
        <v>180003.05970310202</v>
      </c>
      <c r="R1679" s="3">
        <f>HLOOKUP(R$5,[1]非R能力!$B$8:$F$558,$C1679+1,0)</f>
        <v>56382.787522197395</v>
      </c>
      <c r="S1679" s="3">
        <f>HLOOKUP(S$5,[1]非R能力!$B$8:$F$558,$C1679+1,0)</f>
        <v>73093.793825790402</v>
      </c>
      <c r="T1679" s="3">
        <f>INDEX([1]非R能力!$H$9:$H$558,D1679)</f>
        <v>73624.65441406348</v>
      </c>
      <c r="U1679" s="3">
        <f>IF(E1679="小怪",0,IF(INDEX([1]非R能力!$FK$9:$FK$558,C1679)=0,0,10))</f>
        <v>0</v>
      </c>
      <c r="V1679" s="3">
        <f>IF(E1679="小怪",0,IF(INDEX([1]非R能力!$FH$9:$FH$558,C1679)=0,0,5000))</f>
        <v>0</v>
      </c>
      <c r="W1679" s="3">
        <f>HLOOKUP(W$5,[2]人物技能基础!$O$3:$Q$553,$C1679+1,0)</f>
        <v>3.637142857142857</v>
      </c>
      <c r="X1679" s="3">
        <f>HLOOKUP(X$5,[2]人物技能基础!$O$3:$Q$553,$C1679+1,0)</f>
        <v>2.0186428571428574</v>
      </c>
      <c r="Y1679" s="3">
        <f>HLOOKUP(Y$5,[2]人物技能基础!$O$3:$Q$553,$C1679+1,0)</f>
        <v>99.964285714285708</v>
      </c>
      <c r="Z1679" s="3">
        <f t="shared" si="157"/>
        <v>1965469</v>
      </c>
      <c r="AA1679" s="3">
        <f t="shared" si="158"/>
        <v>36000</v>
      </c>
      <c r="AB1679" s="3">
        <f t="shared" si="159"/>
        <v>0</v>
      </c>
      <c r="AC1679" s="3">
        <f t="shared" si="160"/>
        <v>73093</v>
      </c>
      <c r="AD1679" s="3">
        <f t="shared" si="161"/>
        <v>56382</v>
      </c>
    </row>
    <row r="1680" spans="1:30" x14ac:dyDescent="0.15">
      <c r="A1680" s="3">
        <v>1675</v>
      </c>
      <c r="B1680" s="3" t="str">
        <f t="shared" si="156"/>
        <v>关卡1675小怪</v>
      </c>
      <c r="C1680" s="3">
        <f>INDEX([3]关卡!$J$19:$J$2018,A1680)</f>
        <v>549</v>
      </c>
      <c r="D1680" s="3">
        <f>INDEX([3]关卡!$N$19:$N$2018,A1680)</f>
        <v>549</v>
      </c>
      <c r="E1680" s="3" t="s">
        <v>24</v>
      </c>
      <c r="F1680" s="3" t="s">
        <v>26</v>
      </c>
      <c r="G1680" s="3">
        <v>3</v>
      </c>
      <c r="H1680" s="3">
        <v>0</v>
      </c>
      <c r="I1680" s="3">
        <v>0</v>
      </c>
      <c r="J1680" s="4">
        <v>1</v>
      </c>
      <c r="K1680" s="4">
        <v>1</v>
      </c>
      <c r="L1680" s="4">
        <v>2</v>
      </c>
      <c r="M1680" s="3">
        <v>15</v>
      </c>
      <c r="N1680" s="3">
        <v>2</v>
      </c>
      <c r="O1680" s="3">
        <f>HLOOKUP(O$5,[1]非R能力!$B$8:$F$558,$C1680+1,0)</f>
        <v>2666244.0286336821</v>
      </c>
      <c r="P1680" s="3">
        <f>HLOOKUP(P$5,[1]非R能力!$B$8:$F$558,$C1680+1,0)</f>
        <v>370187.04957815813</v>
      </c>
      <c r="Q1680" s="3">
        <f>HLOOKUP(Q$5,[1]非R能力!$B$8:$F$558,$C1680+1,0)</f>
        <v>180318.05360763284</v>
      </c>
      <c r="R1680" s="3">
        <f>HLOOKUP(R$5,[1]非R能力!$B$8:$F$558,$C1680+1,0)</f>
        <v>56503.776723063675</v>
      </c>
      <c r="S1680" s="3">
        <f>HLOOKUP(S$5,[1]非R能力!$B$8:$F$558,$C1680+1,0)</f>
        <v>73210.803060086808</v>
      </c>
      <c r="T1680" s="3">
        <f>INDEX([1]非R能力!$H$9:$H$558,D1680)</f>
        <v>73991.205509759995</v>
      </c>
      <c r="U1680" s="3">
        <f>IF(E1680="小怪",0,IF(INDEX([1]非R能力!$FK$9:$FK$558,C1680)=0,0,10))</f>
        <v>0</v>
      </c>
      <c r="V1680" s="3">
        <f>IF(E1680="小怪",0,IF(INDEX([1]非R能力!$FH$9:$FH$558,C1680)=0,0,5000))</f>
        <v>0</v>
      </c>
      <c r="W1680" s="3">
        <f>HLOOKUP(W$5,[2]人物技能基础!$O$3:$Q$553,$C1680+1,0)</f>
        <v>3.637142857142857</v>
      </c>
      <c r="X1680" s="3">
        <f>HLOOKUP(X$5,[2]人物技能基础!$O$3:$Q$553,$C1680+1,0)</f>
        <v>2.0186428571428574</v>
      </c>
      <c r="Y1680" s="3">
        <f>HLOOKUP(Y$5,[2]人物技能基础!$O$3:$Q$553,$C1680+1,0)</f>
        <v>99.964285714285708</v>
      </c>
      <c r="Z1680" s="3">
        <f t="shared" si="157"/>
        <v>1971279</v>
      </c>
      <c r="AA1680" s="3">
        <f t="shared" si="158"/>
        <v>36063</v>
      </c>
      <c r="AB1680" s="3">
        <f t="shared" si="159"/>
        <v>0</v>
      </c>
      <c r="AC1680" s="3">
        <f t="shared" si="160"/>
        <v>73210</v>
      </c>
      <c r="AD1680" s="3">
        <f t="shared" si="161"/>
        <v>56503</v>
      </c>
    </row>
    <row r="1681" spans="1:30" x14ac:dyDescent="0.15">
      <c r="A1681" s="3">
        <v>1676</v>
      </c>
      <c r="B1681" s="3" t="str">
        <f t="shared" si="156"/>
        <v>关卡1676小怪</v>
      </c>
      <c r="C1681" s="3">
        <f>INDEX([3]关卡!$J$19:$J$2018,A1681)</f>
        <v>549</v>
      </c>
      <c r="D1681" s="3">
        <f>INDEX([3]关卡!$N$19:$N$2018,A1681)</f>
        <v>549</v>
      </c>
      <c r="E1681" s="3" t="s">
        <v>24</v>
      </c>
      <c r="F1681" s="3" t="s">
        <v>26</v>
      </c>
      <c r="G1681" s="3">
        <v>3</v>
      </c>
      <c r="H1681" s="3">
        <v>0</v>
      </c>
      <c r="I1681" s="3">
        <v>0</v>
      </c>
      <c r="J1681" s="4">
        <v>1</v>
      </c>
      <c r="K1681" s="4">
        <v>1</v>
      </c>
      <c r="L1681" s="4">
        <v>2</v>
      </c>
      <c r="M1681" s="3">
        <v>15</v>
      </c>
      <c r="N1681" s="3">
        <v>2</v>
      </c>
      <c r="O1681" s="3">
        <f>HLOOKUP(O$5,[1]非R能力!$B$8:$F$558,$C1681+1,0)</f>
        <v>2666244.0286336821</v>
      </c>
      <c r="P1681" s="3">
        <f>HLOOKUP(P$5,[1]非R能力!$B$8:$F$558,$C1681+1,0)</f>
        <v>370187.04957815813</v>
      </c>
      <c r="Q1681" s="3">
        <f>HLOOKUP(Q$5,[1]非R能力!$B$8:$F$558,$C1681+1,0)</f>
        <v>180318.05360763284</v>
      </c>
      <c r="R1681" s="3">
        <f>HLOOKUP(R$5,[1]非R能力!$B$8:$F$558,$C1681+1,0)</f>
        <v>56503.776723063675</v>
      </c>
      <c r="S1681" s="3">
        <f>HLOOKUP(S$5,[1]非R能力!$B$8:$F$558,$C1681+1,0)</f>
        <v>73210.803060086808</v>
      </c>
      <c r="T1681" s="3">
        <f>INDEX([1]非R能力!$H$9:$H$558,D1681)</f>
        <v>73991.205509759995</v>
      </c>
      <c r="U1681" s="3">
        <f>IF(E1681="小怪",0,IF(INDEX([1]非R能力!$FK$9:$FK$558,C1681)=0,0,10))</f>
        <v>0</v>
      </c>
      <c r="V1681" s="3">
        <f>IF(E1681="小怪",0,IF(INDEX([1]非R能力!$FH$9:$FH$558,C1681)=0,0,5000))</f>
        <v>0</v>
      </c>
      <c r="W1681" s="3">
        <f>HLOOKUP(W$5,[2]人物技能基础!$O$3:$Q$553,$C1681+1,0)</f>
        <v>3.637142857142857</v>
      </c>
      <c r="X1681" s="3">
        <f>HLOOKUP(X$5,[2]人物技能基础!$O$3:$Q$553,$C1681+1,0)</f>
        <v>2.0186428571428574</v>
      </c>
      <c r="Y1681" s="3">
        <f>HLOOKUP(Y$5,[2]人物技能基础!$O$3:$Q$553,$C1681+1,0)</f>
        <v>99.964285714285708</v>
      </c>
      <c r="Z1681" s="3">
        <f t="shared" si="157"/>
        <v>1971279</v>
      </c>
      <c r="AA1681" s="3">
        <f t="shared" si="158"/>
        <v>36063</v>
      </c>
      <c r="AB1681" s="3">
        <f t="shared" si="159"/>
        <v>0</v>
      </c>
      <c r="AC1681" s="3">
        <f t="shared" si="160"/>
        <v>73210</v>
      </c>
      <c r="AD1681" s="3">
        <f t="shared" si="161"/>
        <v>56503</v>
      </c>
    </row>
    <row r="1682" spans="1:30" x14ac:dyDescent="0.15">
      <c r="A1682" s="3">
        <v>1677</v>
      </c>
      <c r="B1682" s="3" t="str">
        <f t="shared" si="156"/>
        <v>关卡1677小怪</v>
      </c>
      <c r="C1682" s="3">
        <f>INDEX([3]关卡!$J$19:$J$2018,A1682)</f>
        <v>549</v>
      </c>
      <c r="D1682" s="3">
        <f>INDEX([3]关卡!$N$19:$N$2018,A1682)</f>
        <v>549</v>
      </c>
      <c r="E1682" s="3" t="s">
        <v>24</v>
      </c>
      <c r="F1682" s="3" t="s">
        <v>26</v>
      </c>
      <c r="G1682" s="3">
        <v>3</v>
      </c>
      <c r="H1682" s="3">
        <v>0</v>
      </c>
      <c r="I1682" s="3">
        <v>0</v>
      </c>
      <c r="J1682" s="4">
        <v>1</v>
      </c>
      <c r="K1682" s="4">
        <v>1</v>
      </c>
      <c r="L1682" s="4">
        <v>2</v>
      </c>
      <c r="M1682" s="3">
        <v>15</v>
      </c>
      <c r="N1682" s="3">
        <v>2</v>
      </c>
      <c r="O1682" s="3">
        <f>HLOOKUP(O$5,[1]非R能力!$B$8:$F$558,$C1682+1,0)</f>
        <v>2666244.0286336821</v>
      </c>
      <c r="P1682" s="3">
        <f>HLOOKUP(P$5,[1]非R能力!$B$8:$F$558,$C1682+1,0)</f>
        <v>370187.04957815813</v>
      </c>
      <c r="Q1682" s="3">
        <f>HLOOKUP(Q$5,[1]非R能力!$B$8:$F$558,$C1682+1,0)</f>
        <v>180318.05360763284</v>
      </c>
      <c r="R1682" s="3">
        <f>HLOOKUP(R$5,[1]非R能力!$B$8:$F$558,$C1682+1,0)</f>
        <v>56503.776723063675</v>
      </c>
      <c r="S1682" s="3">
        <f>HLOOKUP(S$5,[1]非R能力!$B$8:$F$558,$C1682+1,0)</f>
        <v>73210.803060086808</v>
      </c>
      <c r="T1682" s="3">
        <f>INDEX([1]非R能力!$H$9:$H$558,D1682)</f>
        <v>73991.205509759995</v>
      </c>
      <c r="U1682" s="3">
        <f>IF(E1682="小怪",0,IF(INDEX([1]非R能力!$FK$9:$FK$558,C1682)=0,0,10))</f>
        <v>0</v>
      </c>
      <c r="V1682" s="3">
        <f>IF(E1682="小怪",0,IF(INDEX([1]非R能力!$FH$9:$FH$558,C1682)=0,0,5000))</f>
        <v>0</v>
      </c>
      <c r="W1682" s="3">
        <f>HLOOKUP(W$5,[2]人物技能基础!$O$3:$Q$553,$C1682+1,0)</f>
        <v>3.637142857142857</v>
      </c>
      <c r="X1682" s="3">
        <f>HLOOKUP(X$5,[2]人物技能基础!$O$3:$Q$553,$C1682+1,0)</f>
        <v>2.0186428571428574</v>
      </c>
      <c r="Y1682" s="3">
        <f>HLOOKUP(Y$5,[2]人物技能基础!$O$3:$Q$553,$C1682+1,0)</f>
        <v>99.964285714285708</v>
      </c>
      <c r="Z1682" s="3">
        <f t="shared" si="157"/>
        <v>1971279</v>
      </c>
      <c r="AA1682" s="3">
        <f t="shared" si="158"/>
        <v>36063</v>
      </c>
      <c r="AB1682" s="3">
        <f t="shared" si="159"/>
        <v>0</v>
      </c>
      <c r="AC1682" s="3">
        <f t="shared" si="160"/>
        <v>73210</v>
      </c>
      <c r="AD1682" s="3">
        <f t="shared" si="161"/>
        <v>56503</v>
      </c>
    </row>
    <row r="1683" spans="1:30" x14ac:dyDescent="0.15">
      <c r="A1683" s="3">
        <v>1678</v>
      </c>
      <c r="B1683" s="3" t="str">
        <f t="shared" si="156"/>
        <v>关卡1678小怪</v>
      </c>
      <c r="C1683" s="3">
        <f>INDEX([3]关卡!$J$19:$J$2018,A1683)</f>
        <v>550</v>
      </c>
      <c r="D1683" s="3">
        <f>INDEX([3]关卡!$N$19:$N$2018,A1683)</f>
        <v>550</v>
      </c>
      <c r="E1683" s="3" t="s">
        <v>24</v>
      </c>
      <c r="F1683" s="3" t="s">
        <v>26</v>
      </c>
      <c r="G1683" s="3">
        <v>3</v>
      </c>
      <c r="H1683" s="3">
        <v>0</v>
      </c>
      <c r="I1683" s="3">
        <v>0</v>
      </c>
      <c r="J1683" s="4">
        <v>1</v>
      </c>
      <c r="K1683" s="4">
        <v>1</v>
      </c>
      <c r="L1683" s="4">
        <v>2</v>
      </c>
      <c r="M1683" s="3">
        <v>15</v>
      </c>
      <c r="N1683" s="3">
        <v>2</v>
      </c>
      <c r="O1683" s="3">
        <f>HLOOKUP(O$5,[1]非R能力!$B$8:$F$558,$C1683+1,0)</f>
        <v>2674530.2363424227</v>
      </c>
      <c r="P1683" s="3">
        <f>HLOOKUP(P$5,[1]非R能力!$B$8:$F$558,$C1683+1,0)</f>
        <v>371147.94865448773</v>
      </c>
      <c r="Q1683" s="3">
        <f>HLOOKUP(Q$5,[1]非R能力!$B$8:$F$558,$C1683+1,0)</f>
        <v>180663.03073300805</v>
      </c>
      <c r="R1683" s="3">
        <f>HLOOKUP(R$5,[1]非R能力!$B$8:$F$558,$C1683+1,0)</f>
        <v>56616.730527455926</v>
      </c>
      <c r="S1683" s="3">
        <f>HLOOKUP(S$5,[1]非R能力!$B$8:$F$558,$C1683+1,0)</f>
        <v>73368.568621644255</v>
      </c>
      <c r="T1683" s="3">
        <f>INDEX([1]非R能力!$H$9:$H$558,D1683)</f>
        <v>74359.2083312342</v>
      </c>
      <c r="U1683" s="3">
        <f>IF(E1683="小怪",0,IF(INDEX([1]非R能力!$FK$9:$FK$558,C1683)=0,0,10))</f>
        <v>0</v>
      </c>
      <c r="V1683" s="3">
        <f>IF(E1683="小怪",0,IF(INDEX([1]非R能力!$FH$9:$FH$558,C1683)=0,0,5000))</f>
        <v>0</v>
      </c>
      <c r="W1683" s="3">
        <f>HLOOKUP(W$5,[2]人物技能基础!$O$3:$Q$553,$C1683+1,0)</f>
        <v>3.637142857142857</v>
      </c>
      <c r="X1683" s="3">
        <f>HLOOKUP(X$5,[2]人物技能基础!$O$3:$Q$553,$C1683+1,0)</f>
        <v>2.0186428571428574</v>
      </c>
      <c r="Y1683" s="3">
        <f>HLOOKUP(Y$5,[2]人物技能基础!$O$3:$Q$553,$C1683+1,0)</f>
        <v>99.964285714285708</v>
      </c>
      <c r="Z1683" s="3">
        <f t="shared" si="157"/>
        <v>1976818</v>
      </c>
      <c r="AA1683" s="3">
        <f t="shared" si="158"/>
        <v>36132</v>
      </c>
      <c r="AB1683" s="3">
        <f t="shared" si="159"/>
        <v>0</v>
      </c>
      <c r="AC1683" s="3">
        <f t="shared" si="160"/>
        <v>73368</v>
      </c>
      <c r="AD1683" s="3">
        <f t="shared" si="161"/>
        <v>56616</v>
      </c>
    </row>
    <row r="1684" spans="1:30" x14ac:dyDescent="0.15">
      <c r="A1684" s="3">
        <v>1679</v>
      </c>
      <c r="B1684" s="3" t="str">
        <f t="shared" si="156"/>
        <v>关卡1679小怪</v>
      </c>
      <c r="C1684" s="3">
        <f>INDEX([3]关卡!$J$19:$J$2018,A1684)</f>
        <v>550</v>
      </c>
      <c r="D1684" s="3">
        <f>INDEX([3]关卡!$N$19:$N$2018,A1684)</f>
        <v>550</v>
      </c>
      <c r="E1684" s="3" t="s">
        <v>24</v>
      </c>
      <c r="F1684" s="3" t="s">
        <v>26</v>
      </c>
      <c r="G1684" s="3">
        <v>3</v>
      </c>
      <c r="H1684" s="3">
        <v>0</v>
      </c>
      <c r="I1684" s="3">
        <v>0</v>
      </c>
      <c r="J1684" s="4">
        <v>1</v>
      </c>
      <c r="K1684" s="4">
        <v>1</v>
      </c>
      <c r="L1684" s="4">
        <v>2</v>
      </c>
      <c r="M1684" s="3">
        <v>15</v>
      </c>
      <c r="N1684" s="3">
        <v>2</v>
      </c>
      <c r="O1684" s="3">
        <f>HLOOKUP(O$5,[1]非R能力!$B$8:$F$558,$C1684+1,0)</f>
        <v>2674530.2363424227</v>
      </c>
      <c r="P1684" s="3">
        <f>HLOOKUP(P$5,[1]非R能力!$B$8:$F$558,$C1684+1,0)</f>
        <v>371147.94865448773</v>
      </c>
      <c r="Q1684" s="3">
        <f>HLOOKUP(Q$5,[1]非R能力!$B$8:$F$558,$C1684+1,0)</f>
        <v>180663.03073300805</v>
      </c>
      <c r="R1684" s="3">
        <f>HLOOKUP(R$5,[1]非R能力!$B$8:$F$558,$C1684+1,0)</f>
        <v>56616.730527455926</v>
      </c>
      <c r="S1684" s="3">
        <f>HLOOKUP(S$5,[1]非R能力!$B$8:$F$558,$C1684+1,0)</f>
        <v>73368.568621644255</v>
      </c>
      <c r="T1684" s="3">
        <f>INDEX([1]非R能力!$H$9:$H$558,D1684)</f>
        <v>74359.2083312342</v>
      </c>
      <c r="U1684" s="3">
        <f>IF(E1684="小怪",0,IF(INDEX([1]非R能力!$FK$9:$FK$558,C1684)=0,0,10))</f>
        <v>0</v>
      </c>
      <c r="V1684" s="3">
        <f>IF(E1684="小怪",0,IF(INDEX([1]非R能力!$FH$9:$FH$558,C1684)=0,0,5000))</f>
        <v>0</v>
      </c>
      <c r="W1684" s="3">
        <f>HLOOKUP(W$5,[2]人物技能基础!$O$3:$Q$553,$C1684+1,0)</f>
        <v>3.637142857142857</v>
      </c>
      <c r="X1684" s="3">
        <f>HLOOKUP(X$5,[2]人物技能基础!$O$3:$Q$553,$C1684+1,0)</f>
        <v>2.0186428571428574</v>
      </c>
      <c r="Y1684" s="3">
        <f>HLOOKUP(Y$5,[2]人物技能基础!$O$3:$Q$553,$C1684+1,0)</f>
        <v>99.964285714285708</v>
      </c>
      <c r="Z1684" s="3">
        <f t="shared" si="157"/>
        <v>1976818</v>
      </c>
      <c r="AA1684" s="3">
        <f t="shared" si="158"/>
        <v>36132</v>
      </c>
      <c r="AB1684" s="3">
        <f t="shared" si="159"/>
        <v>0</v>
      </c>
      <c r="AC1684" s="3">
        <f t="shared" si="160"/>
        <v>73368</v>
      </c>
      <c r="AD1684" s="3">
        <f t="shared" si="161"/>
        <v>56616</v>
      </c>
    </row>
    <row r="1685" spans="1:30" x14ac:dyDescent="0.15">
      <c r="A1685" s="3">
        <v>1680</v>
      </c>
      <c r="B1685" s="3" t="str">
        <f t="shared" si="156"/>
        <v>关卡1680小怪</v>
      </c>
      <c r="C1685" s="3">
        <f>INDEX([3]关卡!$J$19:$J$2018,A1685)</f>
        <v>550</v>
      </c>
      <c r="D1685" s="3">
        <f>INDEX([3]关卡!$N$19:$N$2018,A1685)</f>
        <v>550</v>
      </c>
      <c r="E1685" s="3" t="s">
        <v>24</v>
      </c>
      <c r="F1685" s="3" t="s">
        <v>26</v>
      </c>
      <c r="G1685" s="3">
        <v>3</v>
      </c>
      <c r="H1685" s="3">
        <v>0</v>
      </c>
      <c r="I1685" s="3">
        <v>0</v>
      </c>
      <c r="J1685" s="4">
        <v>1</v>
      </c>
      <c r="K1685" s="4">
        <v>1</v>
      </c>
      <c r="L1685" s="4">
        <v>2</v>
      </c>
      <c r="M1685" s="3">
        <v>15</v>
      </c>
      <c r="N1685" s="3">
        <v>2</v>
      </c>
      <c r="O1685" s="3">
        <f>HLOOKUP(O$5,[1]非R能力!$B$8:$F$558,$C1685+1,0)</f>
        <v>2674530.2363424227</v>
      </c>
      <c r="P1685" s="3">
        <f>HLOOKUP(P$5,[1]非R能力!$B$8:$F$558,$C1685+1,0)</f>
        <v>371147.94865448773</v>
      </c>
      <c r="Q1685" s="3">
        <f>HLOOKUP(Q$5,[1]非R能力!$B$8:$F$558,$C1685+1,0)</f>
        <v>180663.03073300805</v>
      </c>
      <c r="R1685" s="3">
        <f>HLOOKUP(R$5,[1]非R能力!$B$8:$F$558,$C1685+1,0)</f>
        <v>56616.730527455926</v>
      </c>
      <c r="S1685" s="3">
        <f>HLOOKUP(S$5,[1]非R能力!$B$8:$F$558,$C1685+1,0)</f>
        <v>73368.568621644255</v>
      </c>
      <c r="T1685" s="3">
        <f>INDEX([1]非R能力!$H$9:$H$558,D1685)</f>
        <v>74359.2083312342</v>
      </c>
      <c r="U1685" s="3">
        <f>IF(E1685="小怪",0,IF(INDEX([1]非R能力!$FK$9:$FK$558,C1685)=0,0,10))</f>
        <v>0</v>
      </c>
      <c r="V1685" s="3">
        <f>IF(E1685="小怪",0,IF(INDEX([1]非R能力!$FH$9:$FH$558,C1685)=0,0,5000))</f>
        <v>0</v>
      </c>
      <c r="W1685" s="3">
        <f>HLOOKUP(W$5,[2]人物技能基础!$O$3:$Q$553,$C1685+1,0)</f>
        <v>3.637142857142857</v>
      </c>
      <c r="X1685" s="3">
        <f>HLOOKUP(X$5,[2]人物技能基础!$O$3:$Q$553,$C1685+1,0)</f>
        <v>2.0186428571428574</v>
      </c>
      <c r="Y1685" s="3">
        <f>HLOOKUP(Y$5,[2]人物技能基础!$O$3:$Q$553,$C1685+1,0)</f>
        <v>99.964285714285708</v>
      </c>
      <c r="Z1685" s="3">
        <f t="shared" si="157"/>
        <v>1976818</v>
      </c>
      <c r="AA1685" s="3">
        <f t="shared" si="158"/>
        <v>36132</v>
      </c>
      <c r="AB1685" s="3">
        <f t="shared" si="159"/>
        <v>0</v>
      </c>
      <c r="AC1685" s="3">
        <f t="shared" si="160"/>
        <v>73368</v>
      </c>
      <c r="AD1685" s="3">
        <f t="shared" si="161"/>
        <v>56616</v>
      </c>
    </row>
    <row r="1686" spans="1:30" x14ac:dyDescent="0.15">
      <c r="A1686" s="3">
        <v>1681</v>
      </c>
      <c r="B1686" s="3" t="str">
        <f t="shared" si="156"/>
        <v>关卡1681小怪</v>
      </c>
      <c r="C1686" s="3">
        <f>INDEX([3]关卡!$J$19:$J$2018,A1686)</f>
        <v>550</v>
      </c>
      <c r="D1686" s="3">
        <f>INDEX([3]关卡!$N$19:$N$2018,A1686)</f>
        <v>550</v>
      </c>
      <c r="E1686" s="3" t="s">
        <v>24</v>
      </c>
      <c r="F1686" s="3" t="s">
        <v>26</v>
      </c>
      <c r="G1686" s="3">
        <v>3</v>
      </c>
      <c r="H1686" s="3">
        <v>0</v>
      </c>
      <c r="I1686" s="3">
        <v>0</v>
      </c>
      <c r="J1686" s="4">
        <v>1</v>
      </c>
      <c r="K1686" s="4">
        <v>1</v>
      </c>
      <c r="L1686" s="4">
        <v>2</v>
      </c>
      <c r="M1686" s="3">
        <v>15</v>
      </c>
      <c r="N1686" s="3">
        <v>2</v>
      </c>
      <c r="O1686" s="3">
        <f>HLOOKUP(O$5,[1]非R能力!$B$8:$F$558,$C1686+1,0)</f>
        <v>2674530.2363424227</v>
      </c>
      <c r="P1686" s="3">
        <f>HLOOKUP(P$5,[1]非R能力!$B$8:$F$558,$C1686+1,0)</f>
        <v>371147.94865448773</v>
      </c>
      <c r="Q1686" s="3">
        <f>HLOOKUP(Q$5,[1]非R能力!$B$8:$F$558,$C1686+1,0)</f>
        <v>180663.03073300805</v>
      </c>
      <c r="R1686" s="3">
        <f>HLOOKUP(R$5,[1]非R能力!$B$8:$F$558,$C1686+1,0)</f>
        <v>56616.730527455926</v>
      </c>
      <c r="S1686" s="3">
        <f>HLOOKUP(S$5,[1]非R能力!$B$8:$F$558,$C1686+1,0)</f>
        <v>73368.568621644255</v>
      </c>
      <c r="T1686" s="3">
        <f>INDEX([1]非R能力!$H$9:$H$558,D1686)</f>
        <v>74359.2083312342</v>
      </c>
      <c r="U1686" s="3">
        <f>IF(E1686="小怪",0,IF(INDEX([1]非R能力!$FK$9:$FK$558,C1686)=0,0,10))</f>
        <v>0</v>
      </c>
      <c r="V1686" s="3">
        <f>IF(E1686="小怪",0,IF(INDEX([1]非R能力!$FH$9:$FH$558,C1686)=0,0,5000))</f>
        <v>0</v>
      </c>
      <c r="W1686" s="3">
        <f>HLOOKUP(W$5,[2]人物技能基础!$O$3:$Q$553,$C1686+1,0)</f>
        <v>3.637142857142857</v>
      </c>
      <c r="X1686" s="3">
        <f>HLOOKUP(X$5,[2]人物技能基础!$O$3:$Q$553,$C1686+1,0)</f>
        <v>2.0186428571428574</v>
      </c>
      <c r="Y1686" s="3">
        <f>HLOOKUP(Y$5,[2]人物技能基础!$O$3:$Q$553,$C1686+1,0)</f>
        <v>99.964285714285708</v>
      </c>
      <c r="Z1686" s="3">
        <f t="shared" si="157"/>
        <v>1976818</v>
      </c>
      <c r="AA1686" s="3">
        <f t="shared" si="158"/>
        <v>36132</v>
      </c>
      <c r="AB1686" s="3">
        <f t="shared" si="159"/>
        <v>0</v>
      </c>
      <c r="AC1686" s="3">
        <f t="shared" si="160"/>
        <v>73368</v>
      </c>
      <c r="AD1686" s="3">
        <f t="shared" si="161"/>
        <v>56616</v>
      </c>
    </row>
    <row r="1687" spans="1:30" x14ac:dyDescent="0.15">
      <c r="A1687" s="3">
        <v>1682</v>
      </c>
      <c r="B1687" s="3" t="str">
        <f t="shared" si="156"/>
        <v>关卡1682小怪</v>
      </c>
      <c r="C1687" s="3">
        <f>INDEX([3]关卡!$J$19:$J$2018,A1687)</f>
        <v>550</v>
      </c>
      <c r="D1687" s="3">
        <f>INDEX([3]关卡!$N$19:$N$2018,A1687)</f>
        <v>550</v>
      </c>
      <c r="E1687" s="3" t="s">
        <v>24</v>
      </c>
      <c r="F1687" s="3" t="s">
        <v>26</v>
      </c>
      <c r="G1687" s="3">
        <v>3</v>
      </c>
      <c r="H1687" s="3">
        <v>0</v>
      </c>
      <c r="I1687" s="3">
        <v>0</v>
      </c>
      <c r="J1687" s="4">
        <v>1</v>
      </c>
      <c r="K1687" s="4">
        <v>1</v>
      </c>
      <c r="L1687" s="4">
        <v>2</v>
      </c>
      <c r="M1687" s="3">
        <v>15</v>
      </c>
      <c r="N1687" s="3">
        <v>2</v>
      </c>
      <c r="O1687" s="3">
        <f>HLOOKUP(O$5,[1]非R能力!$B$8:$F$558,$C1687+1,0)</f>
        <v>2674530.2363424227</v>
      </c>
      <c r="P1687" s="3">
        <f>HLOOKUP(P$5,[1]非R能力!$B$8:$F$558,$C1687+1,0)</f>
        <v>371147.94865448773</v>
      </c>
      <c r="Q1687" s="3">
        <f>HLOOKUP(Q$5,[1]非R能力!$B$8:$F$558,$C1687+1,0)</f>
        <v>180663.03073300805</v>
      </c>
      <c r="R1687" s="3">
        <f>HLOOKUP(R$5,[1]非R能力!$B$8:$F$558,$C1687+1,0)</f>
        <v>56616.730527455926</v>
      </c>
      <c r="S1687" s="3">
        <f>HLOOKUP(S$5,[1]非R能力!$B$8:$F$558,$C1687+1,0)</f>
        <v>73368.568621644255</v>
      </c>
      <c r="T1687" s="3">
        <f>INDEX([1]非R能力!$H$9:$H$558,D1687)</f>
        <v>74359.2083312342</v>
      </c>
      <c r="U1687" s="3">
        <f>IF(E1687="小怪",0,IF(INDEX([1]非R能力!$FK$9:$FK$558,C1687)=0,0,10))</f>
        <v>0</v>
      </c>
      <c r="V1687" s="3">
        <f>IF(E1687="小怪",0,IF(INDEX([1]非R能力!$FH$9:$FH$558,C1687)=0,0,5000))</f>
        <v>0</v>
      </c>
      <c r="W1687" s="3">
        <f>HLOOKUP(W$5,[2]人物技能基础!$O$3:$Q$553,$C1687+1,0)</f>
        <v>3.637142857142857</v>
      </c>
      <c r="X1687" s="3">
        <f>HLOOKUP(X$5,[2]人物技能基础!$O$3:$Q$553,$C1687+1,0)</f>
        <v>2.0186428571428574</v>
      </c>
      <c r="Y1687" s="3">
        <f>HLOOKUP(Y$5,[2]人物技能基础!$O$3:$Q$553,$C1687+1,0)</f>
        <v>99.964285714285708</v>
      </c>
      <c r="Z1687" s="3">
        <f t="shared" si="157"/>
        <v>1976818</v>
      </c>
      <c r="AA1687" s="3">
        <f t="shared" si="158"/>
        <v>36132</v>
      </c>
      <c r="AB1687" s="3">
        <f t="shared" si="159"/>
        <v>0</v>
      </c>
      <c r="AC1687" s="3">
        <f t="shared" si="160"/>
        <v>73368</v>
      </c>
      <c r="AD1687" s="3">
        <f t="shared" si="161"/>
        <v>56616</v>
      </c>
    </row>
    <row r="1688" spans="1:30" x14ac:dyDescent="0.15">
      <c r="A1688" s="3">
        <v>1683</v>
      </c>
      <c r="B1688" s="3" t="str">
        <f t="shared" si="156"/>
        <v>关卡1683小怪</v>
      </c>
      <c r="C1688" s="3">
        <f>INDEX([3]关卡!$J$19:$J$2018,A1688)</f>
        <v>550</v>
      </c>
      <c r="D1688" s="3">
        <f>INDEX([3]关卡!$N$19:$N$2018,A1688)</f>
        <v>550</v>
      </c>
      <c r="E1688" s="3" t="s">
        <v>24</v>
      </c>
      <c r="F1688" s="3" t="s">
        <v>26</v>
      </c>
      <c r="G1688" s="3">
        <v>3</v>
      </c>
      <c r="H1688" s="3">
        <v>0</v>
      </c>
      <c r="I1688" s="3">
        <v>0</v>
      </c>
      <c r="J1688" s="4">
        <v>1</v>
      </c>
      <c r="K1688" s="4">
        <v>1</v>
      </c>
      <c r="L1688" s="4">
        <v>2</v>
      </c>
      <c r="M1688" s="3">
        <v>15</v>
      </c>
      <c r="N1688" s="3">
        <v>2</v>
      </c>
      <c r="O1688" s="3">
        <f>HLOOKUP(O$5,[1]非R能力!$B$8:$F$558,$C1688+1,0)</f>
        <v>2674530.2363424227</v>
      </c>
      <c r="P1688" s="3">
        <f>HLOOKUP(P$5,[1]非R能力!$B$8:$F$558,$C1688+1,0)</f>
        <v>371147.94865448773</v>
      </c>
      <c r="Q1688" s="3">
        <f>HLOOKUP(Q$5,[1]非R能力!$B$8:$F$558,$C1688+1,0)</f>
        <v>180663.03073300805</v>
      </c>
      <c r="R1688" s="3">
        <f>HLOOKUP(R$5,[1]非R能力!$B$8:$F$558,$C1688+1,0)</f>
        <v>56616.730527455926</v>
      </c>
      <c r="S1688" s="3">
        <f>HLOOKUP(S$5,[1]非R能力!$B$8:$F$558,$C1688+1,0)</f>
        <v>73368.568621644255</v>
      </c>
      <c r="T1688" s="3">
        <f>INDEX([1]非R能力!$H$9:$H$558,D1688)</f>
        <v>74359.2083312342</v>
      </c>
      <c r="U1688" s="3">
        <f>IF(E1688="小怪",0,IF(INDEX([1]非R能力!$FK$9:$FK$558,C1688)=0,0,10))</f>
        <v>0</v>
      </c>
      <c r="V1688" s="3">
        <f>IF(E1688="小怪",0,IF(INDEX([1]非R能力!$FH$9:$FH$558,C1688)=0,0,5000))</f>
        <v>0</v>
      </c>
      <c r="W1688" s="3">
        <f>HLOOKUP(W$5,[2]人物技能基础!$O$3:$Q$553,$C1688+1,0)</f>
        <v>3.637142857142857</v>
      </c>
      <c r="X1688" s="3">
        <f>HLOOKUP(X$5,[2]人物技能基础!$O$3:$Q$553,$C1688+1,0)</f>
        <v>2.0186428571428574</v>
      </c>
      <c r="Y1688" s="3">
        <f>HLOOKUP(Y$5,[2]人物技能基础!$O$3:$Q$553,$C1688+1,0)</f>
        <v>99.964285714285708</v>
      </c>
      <c r="Z1688" s="3">
        <f t="shared" si="157"/>
        <v>1976818</v>
      </c>
      <c r="AA1688" s="3">
        <f t="shared" si="158"/>
        <v>36132</v>
      </c>
      <c r="AB1688" s="3">
        <f t="shared" si="159"/>
        <v>0</v>
      </c>
      <c r="AC1688" s="3">
        <f t="shared" si="160"/>
        <v>73368</v>
      </c>
      <c r="AD1688" s="3">
        <f t="shared" si="161"/>
        <v>56616</v>
      </c>
    </row>
    <row r="1689" spans="1:30" x14ac:dyDescent="0.15">
      <c r="A1689" s="3">
        <v>1684</v>
      </c>
      <c r="B1689" s="3" t="str">
        <f t="shared" si="156"/>
        <v>关卡1684小怪</v>
      </c>
      <c r="C1689" s="3">
        <f>INDEX([3]关卡!$J$19:$J$2018,A1689)</f>
        <v>550</v>
      </c>
      <c r="D1689" s="3">
        <f>INDEX([3]关卡!$N$19:$N$2018,A1689)</f>
        <v>550</v>
      </c>
      <c r="E1689" s="3" t="s">
        <v>24</v>
      </c>
      <c r="F1689" s="3" t="s">
        <v>26</v>
      </c>
      <c r="G1689" s="3">
        <v>3</v>
      </c>
      <c r="H1689" s="3">
        <v>0</v>
      </c>
      <c r="I1689" s="3">
        <v>0</v>
      </c>
      <c r="J1689" s="4">
        <v>1</v>
      </c>
      <c r="K1689" s="4">
        <v>1</v>
      </c>
      <c r="L1689" s="4">
        <v>2</v>
      </c>
      <c r="M1689" s="3">
        <v>15</v>
      </c>
      <c r="N1689" s="3">
        <v>2</v>
      </c>
      <c r="O1689" s="3">
        <f>HLOOKUP(O$5,[1]非R能力!$B$8:$F$558,$C1689+1,0)</f>
        <v>2674530.2363424227</v>
      </c>
      <c r="P1689" s="3">
        <f>HLOOKUP(P$5,[1]非R能力!$B$8:$F$558,$C1689+1,0)</f>
        <v>371147.94865448773</v>
      </c>
      <c r="Q1689" s="3">
        <f>HLOOKUP(Q$5,[1]非R能力!$B$8:$F$558,$C1689+1,0)</f>
        <v>180663.03073300805</v>
      </c>
      <c r="R1689" s="3">
        <f>HLOOKUP(R$5,[1]非R能力!$B$8:$F$558,$C1689+1,0)</f>
        <v>56616.730527455926</v>
      </c>
      <c r="S1689" s="3">
        <f>HLOOKUP(S$5,[1]非R能力!$B$8:$F$558,$C1689+1,0)</f>
        <v>73368.568621644255</v>
      </c>
      <c r="T1689" s="3">
        <f>INDEX([1]非R能力!$H$9:$H$558,D1689)</f>
        <v>74359.2083312342</v>
      </c>
      <c r="U1689" s="3">
        <f>IF(E1689="小怪",0,IF(INDEX([1]非R能力!$FK$9:$FK$558,C1689)=0,0,10))</f>
        <v>0</v>
      </c>
      <c r="V1689" s="3">
        <f>IF(E1689="小怪",0,IF(INDEX([1]非R能力!$FH$9:$FH$558,C1689)=0,0,5000))</f>
        <v>0</v>
      </c>
      <c r="W1689" s="3">
        <f>HLOOKUP(W$5,[2]人物技能基础!$O$3:$Q$553,$C1689+1,0)</f>
        <v>3.637142857142857</v>
      </c>
      <c r="X1689" s="3">
        <f>HLOOKUP(X$5,[2]人物技能基础!$O$3:$Q$553,$C1689+1,0)</f>
        <v>2.0186428571428574</v>
      </c>
      <c r="Y1689" s="3">
        <f>HLOOKUP(Y$5,[2]人物技能基础!$O$3:$Q$553,$C1689+1,0)</f>
        <v>99.964285714285708</v>
      </c>
      <c r="Z1689" s="3">
        <f t="shared" si="157"/>
        <v>1976818</v>
      </c>
      <c r="AA1689" s="3">
        <f t="shared" si="158"/>
        <v>36132</v>
      </c>
      <c r="AB1689" s="3">
        <f t="shared" si="159"/>
        <v>0</v>
      </c>
      <c r="AC1689" s="3">
        <f t="shared" si="160"/>
        <v>73368</v>
      </c>
      <c r="AD1689" s="3">
        <f t="shared" si="161"/>
        <v>56616</v>
      </c>
    </row>
    <row r="1690" spans="1:30" x14ac:dyDescent="0.15">
      <c r="A1690" s="3">
        <v>1685</v>
      </c>
      <c r="B1690" s="3" t="str">
        <f t="shared" si="156"/>
        <v>关卡1685小怪</v>
      </c>
      <c r="C1690" s="3">
        <f>INDEX([3]关卡!$J$19:$J$2018,A1690)</f>
        <v>550</v>
      </c>
      <c r="D1690" s="3">
        <f>INDEX([3]关卡!$N$19:$N$2018,A1690)</f>
        <v>550</v>
      </c>
      <c r="E1690" s="3" t="s">
        <v>24</v>
      </c>
      <c r="F1690" s="3" t="s">
        <v>26</v>
      </c>
      <c r="G1690" s="3">
        <v>3</v>
      </c>
      <c r="H1690" s="3">
        <v>0</v>
      </c>
      <c r="I1690" s="3">
        <v>0</v>
      </c>
      <c r="J1690" s="4">
        <v>1</v>
      </c>
      <c r="K1690" s="4">
        <v>1</v>
      </c>
      <c r="L1690" s="4">
        <v>2</v>
      </c>
      <c r="M1690" s="3">
        <v>15</v>
      </c>
      <c r="N1690" s="3">
        <v>2</v>
      </c>
      <c r="O1690" s="3">
        <f>HLOOKUP(O$5,[1]非R能力!$B$8:$F$558,$C1690+1,0)</f>
        <v>2674530.2363424227</v>
      </c>
      <c r="P1690" s="3">
        <f>HLOOKUP(P$5,[1]非R能力!$B$8:$F$558,$C1690+1,0)</f>
        <v>371147.94865448773</v>
      </c>
      <c r="Q1690" s="3">
        <f>HLOOKUP(Q$5,[1]非R能力!$B$8:$F$558,$C1690+1,0)</f>
        <v>180663.03073300805</v>
      </c>
      <c r="R1690" s="3">
        <f>HLOOKUP(R$5,[1]非R能力!$B$8:$F$558,$C1690+1,0)</f>
        <v>56616.730527455926</v>
      </c>
      <c r="S1690" s="3">
        <f>HLOOKUP(S$5,[1]非R能力!$B$8:$F$558,$C1690+1,0)</f>
        <v>73368.568621644255</v>
      </c>
      <c r="T1690" s="3">
        <f>INDEX([1]非R能力!$H$9:$H$558,D1690)</f>
        <v>74359.2083312342</v>
      </c>
      <c r="U1690" s="3">
        <f>IF(E1690="小怪",0,IF(INDEX([1]非R能力!$FK$9:$FK$558,C1690)=0,0,10))</f>
        <v>0</v>
      </c>
      <c r="V1690" s="3">
        <f>IF(E1690="小怪",0,IF(INDEX([1]非R能力!$FH$9:$FH$558,C1690)=0,0,5000))</f>
        <v>0</v>
      </c>
      <c r="W1690" s="3">
        <f>HLOOKUP(W$5,[2]人物技能基础!$O$3:$Q$553,$C1690+1,0)</f>
        <v>3.637142857142857</v>
      </c>
      <c r="X1690" s="3">
        <f>HLOOKUP(X$5,[2]人物技能基础!$O$3:$Q$553,$C1690+1,0)</f>
        <v>2.0186428571428574</v>
      </c>
      <c r="Y1690" s="3">
        <f>HLOOKUP(Y$5,[2]人物技能基础!$O$3:$Q$553,$C1690+1,0)</f>
        <v>99.964285714285708</v>
      </c>
      <c r="Z1690" s="3">
        <f t="shared" si="157"/>
        <v>1976818</v>
      </c>
      <c r="AA1690" s="3">
        <f t="shared" si="158"/>
        <v>36132</v>
      </c>
      <c r="AB1690" s="3">
        <f t="shared" si="159"/>
        <v>0</v>
      </c>
      <c r="AC1690" s="3">
        <f t="shared" si="160"/>
        <v>73368</v>
      </c>
      <c r="AD1690" s="3">
        <f t="shared" si="161"/>
        <v>56616</v>
      </c>
    </row>
    <row r="1691" spans="1:30" x14ac:dyDescent="0.15">
      <c r="A1691" s="3">
        <v>1686</v>
      </c>
      <c r="B1691" s="3" t="str">
        <f t="shared" si="156"/>
        <v>关卡1686小怪</v>
      </c>
      <c r="C1691" s="3">
        <f>INDEX([3]关卡!$J$19:$J$2018,A1691)</f>
        <v>550</v>
      </c>
      <c r="D1691" s="3">
        <f>INDEX([3]关卡!$N$19:$N$2018,A1691)</f>
        <v>550</v>
      </c>
      <c r="E1691" s="3" t="s">
        <v>24</v>
      </c>
      <c r="F1691" s="3" t="s">
        <v>26</v>
      </c>
      <c r="G1691" s="3">
        <v>3</v>
      </c>
      <c r="H1691" s="3">
        <v>0</v>
      </c>
      <c r="I1691" s="3">
        <v>0</v>
      </c>
      <c r="J1691" s="4">
        <v>1</v>
      </c>
      <c r="K1691" s="4">
        <v>1</v>
      </c>
      <c r="L1691" s="4">
        <v>2</v>
      </c>
      <c r="M1691" s="3">
        <v>15</v>
      </c>
      <c r="N1691" s="3">
        <v>2</v>
      </c>
      <c r="O1691" s="3">
        <f>HLOOKUP(O$5,[1]非R能力!$B$8:$F$558,$C1691+1,0)</f>
        <v>2674530.2363424227</v>
      </c>
      <c r="P1691" s="3">
        <f>HLOOKUP(P$5,[1]非R能力!$B$8:$F$558,$C1691+1,0)</f>
        <v>371147.94865448773</v>
      </c>
      <c r="Q1691" s="3">
        <f>HLOOKUP(Q$5,[1]非R能力!$B$8:$F$558,$C1691+1,0)</f>
        <v>180663.03073300805</v>
      </c>
      <c r="R1691" s="3">
        <f>HLOOKUP(R$5,[1]非R能力!$B$8:$F$558,$C1691+1,0)</f>
        <v>56616.730527455926</v>
      </c>
      <c r="S1691" s="3">
        <f>HLOOKUP(S$5,[1]非R能力!$B$8:$F$558,$C1691+1,0)</f>
        <v>73368.568621644255</v>
      </c>
      <c r="T1691" s="3">
        <f>INDEX([1]非R能力!$H$9:$H$558,D1691)</f>
        <v>74359.2083312342</v>
      </c>
      <c r="U1691" s="3">
        <f>IF(E1691="小怪",0,IF(INDEX([1]非R能力!$FK$9:$FK$558,C1691)=0,0,10))</f>
        <v>0</v>
      </c>
      <c r="V1691" s="3">
        <f>IF(E1691="小怪",0,IF(INDEX([1]非R能力!$FH$9:$FH$558,C1691)=0,0,5000))</f>
        <v>0</v>
      </c>
      <c r="W1691" s="3">
        <f>HLOOKUP(W$5,[2]人物技能基础!$O$3:$Q$553,$C1691+1,0)</f>
        <v>3.637142857142857</v>
      </c>
      <c r="X1691" s="3">
        <f>HLOOKUP(X$5,[2]人物技能基础!$O$3:$Q$553,$C1691+1,0)</f>
        <v>2.0186428571428574</v>
      </c>
      <c r="Y1691" s="3">
        <f>HLOOKUP(Y$5,[2]人物技能基础!$O$3:$Q$553,$C1691+1,0)</f>
        <v>99.964285714285708</v>
      </c>
      <c r="Z1691" s="3">
        <f t="shared" si="157"/>
        <v>1976818</v>
      </c>
      <c r="AA1691" s="3">
        <f t="shared" si="158"/>
        <v>36132</v>
      </c>
      <c r="AB1691" s="3">
        <f t="shared" si="159"/>
        <v>0</v>
      </c>
      <c r="AC1691" s="3">
        <f t="shared" si="160"/>
        <v>73368</v>
      </c>
      <c r="AD1691" s="3">
        <f t="shared" si="161"/>
        <v>56616</v>
      </c>
    </row>
    <row r="1692" spans="1:30" x14ac:dyDescent="0.15">
      <c r="A1692" s="3">
        <v>1687</v>
      </c>
      <c r="B1692" s="3" t="str">
        <f t="shared" si="156"/>
        <v>关卡1687小怪</v>
      </c>
      <c r="C1692" s="3">
        <f>INDEX([3]关卡!$J$19:$J$2018,A1692)</f>
        <v>550</v>
      </c>
      <c r="D1692" s="3">
        <f>INDEX([3]关卡!$N$19:$N$2018,A1692)</f>
        <v>550</v>
      </c>
      <c r="E1692" s="3" t="s">
        <v>24</v>
      </c>
      <c r="F1692" s="3" t="s">
        <v>26</v>
      </c>
      <c r="G1692" s="3">
        <v>3</v>
      </c>
      <c r="H1692" s="3">
        <v>0</v>
      </c>
      <c r="I1692" s="3">
        <v>0</v>
      </c>
      <c r="J1692" s="4">
        <v>1</v>
      </c>
      <c r="K1692" s="4">
        <v>1</v>
      </c>
      <c r="L1692" s="4">
        <v>2</v>
      </c>
      <c r="M1692" s="3">
        <v>15</v>
      </c>
      <c r="N1692" s="3">
        <v>2</v>
      </c>
      <c r="O1692" s="3">
        <f>HLOOKUP(O$5,[1]非R能力!$B$8:$F$558,$C1692+1,0)</f>
        <v>2674530.2363424227</v>
      </c>
      <c r="P1692" s="3">
        <f>HLOOKUP(P$5,[1]非R能力!$B$8:$F$558,$C1692+1,0)</f>
        <v>371147.94865448773</v>
      </c>
      <c r="Q1692" s="3">
        <f>HLOOKUP(Q$5,[1]非R能力!$B$8:$F$558,$C1692+1,0)</f>
        <v>180663.03073300805</v>
      </c>
      <c r="R1692" s="3">
        <f>HLOOKUP(R$5,[1]非R能力!$B$8:$F$558,$C1692+1,0)</f>
        <v>56616.730527455926</v>
      </c>
      <c r="S1692" s="3">
        <f>HLOOKUP(S$5,[1]非R能力!$B$8:$F$558,$C1692+1,0)</f>
        <v>73368.568621644255</v>
      </c>
      <c r="T1692" s="3">
        <f>INDEX([1]非R能力!$H$9:$H$558,D1692)</f>
        <v>74359.2083312342</v>
      </c>
      <c r="U1692" s="3">
        <f>IF(E1692="小怪",0,IF(INDEX([1]非R能力!$FK$9:$FK$558,C1692)=0,0,10))</f>
        <v>0</v>
      </c>
      <c r="V1692" s="3">
        <f>IF(E1692="小怪",0,IF(INDEX([1]非R能力!$FH$9:$FH$558,C1692)=0,0,5000))</f>
        <v>0</v>
      </c>
      <c r="W1692" s="3">
        <f>HLOOKUP(W$5,[2]人物技能基础!$O$3:$Q$553,$C1692+1,0)</f>
        <v>3.637142857142857</v>
      </c>
      <c r="X1692" s="3">
        <f>HLOOKUP(X$5,[2]人物技能基础!$O$3:$Q$553,$C1692+1,0)</f>
        <v>2.0186428571428574</v>
      </c>
      <c r="Y1692" s="3">
        <f>HLOOKUP(Y$5,[2]人物技能基础!$O$3:$Q$553,$C1692+1,0)</f>
        <v>99.964285714285708</v>
      </c>
      <c r="Z1692" s="3">
        <f t="shared" si="157"/>
        <v>1976818</v>
      </c>
      <c r="AA1692" s="3">
        <f t="shared" si="158"/>
        <v>36132</v>
      </c>
      <c r="AB1692" s="3">
        <f t="shared" si="159"/>
        <v>0</v>
      </c>
      <c r="AC1692" s="3">
        <f t="shared" si="160"/>
        <v>73368</v>
      </c>
      <c r="AD1692" s="3">
        <f t="shared" si="161"/>
        <v>56616</v>
      </c>
    </row>
    <row r="1693" spans="1:30" x14ac:dyDescent="0.15">
      <c r="A1693" s="3">
        <v>1688</v>
      </c>
      <c r="B1693" s="3" t="str">
        <f t="shared" si="156"/>
        <v>关卡1688小怪</v>
      </c>
      <c r="C1693" s="3">
        <f>INDEX([3]关卡!$J$19:$J$2018,A1693)</f>
        <v>550</v>
      </c>
      <c r="D1693" s="3">
        <f>INDEX([3]关卡!$N$19:$N$2018,A1693)</f>
        <v>550</v>
      </c>
      <c r="E1693" s="3" t="s">
        <v>24</v>
      </c>
      <c r="F1693" s="3" t="s">
        <v>26</v>
      </c>
      <c r="G1693" s="3">
        <v>3</v>
      </c>
      <c r="H1693" s="3">
        <v>0</v>
      </c>
      <c r="I1693" s="3">
        <v>0</v>
      </c>
      <c r="J1693" s="4">
        <v>1</v>
      </c>
      <c r="K1693" s="4">
        <v>1</v>
      </c>
      <c r="L1693" s="4">
        <v>2</v>
      </c>
      <c r="M1693" s="3">
        <v>15</v>
      </c>
      <c r="N1693" s="3">
        <v>2</v>
      </c>
      <c r="O1693" s="3">
        <f>HLOOKUP(O$5,[1]非R能力!$B$8:$F$558,$C1693+1,0)</f>
        <v>2674530.2363424227</v>
      </c>
      <c r="P1693" s="3">
        <f>HLOOKUP(P$5,[1]非R能力!$B$8:$F$558,$C1693+1,0)</f>
        <v>371147.94865448773</v>
      </c>
      <c r="Q1693" s="3">
        <f>HLOOKUP(Q$5,[1]非R能力!$B$8:$F$558,$C1693+1,0)</f>
        <v>180663.03073300805</v>
      </c>
      <c r="R1693" s="3">
        <f>HLOOKUP(R$5,[1]非R能力!$B$8:$F$558,$C1693+1,0)</f>
        <v>56616.730527455926</v>
      </c>
      <c r="S1693" s="3">
        <f>HLOOKUP(S$5,[1]非R能力!$B$8:$F$558,$C1693+1,0)</f>
        <v>73368.568621644255</v>
      </c>
      <c r="T1693" s="3">
        <f>INDEX([1]非R能力!$H$9:$H$558,D1693)</f>
        <v>74359.2083312342</v>
      </c>
      <c r="U1693" s="3">
        <f>IF(E1693="小怪",0,IF(INDEX([1]非R能力!$FK$9:$FK$558,C1693)=0,0,10))</f>
        <v>0</v>
      </c>
      <c r="V1693" s="3">
        <f>IF(E1693="小怪",0,IF(INDEX([1]非R能力!$FH$9:$FH$558,C1693)=0,0,5000))</f>
        <v>0</v>
      </c>
      <c r="W1693" s="3">
        <f>HLOOKUP(W$5,[2]人物技能基础!$O$3:$Q$553,$C1693+1,0)</f>
        <v>3.637142857142857</v>
      </c>
      <c r="X1693" s="3">
        <f>HLOOKUP(X$5,[2]人物技能基础!$O$3:$Q$553,$C1693+1,0)</f>
        <v>2.0186428571428574</v>
      </c>
      <c r="Y1693" s="3">
        <f>HLOOKUP(Y$5,[2]人物技能基础!$O$3:$Q$553,$C1693+1,0)</f>
        <v>99.964285714285708</v>
      </c>
      <c r="Z1693" s="3">
        <f t="shared" si="157"/>
        <v>1976818</v>
      </c>
      <c r="AA1693" s="3">
        <f t="shared" si="158"/>
        <v>36132</v>
      </c>
      <c r="AB1693" s="3">
        <f t="shared" si="159"/>
        <v>0</v>
      </c>
      <c r="AC1693" s="3">
        <f t="shared" si="160"/>
        <v>73368</v>
      </c>
      <c r="AD1693" s="3">
        <f t="shared" si="161"/>
        <v>56616</v>
      </c>
    </row>
    <row r="1694" spans="1:30" x14ac:dyDescent="0.15">
      <c r="A1694" s="3">
        <v>1689</v>
      </c>
      <c r="B1694" s="3" t="str">
        <f t="shared" si="156"/>
        <v>关卡1689小怪</v>
      </c>
      <c r="C1694" s="3">
        <f>INDEX([3]关卡!$J$19:$J$2018,A1694)</f>
        <v>550</v>
      </c>
      <c r="D1694" s="3">
        <f>INDEX([3]关卡!$N$19:$N$2018,A1694)</f>
        <v>550</v>
      </c>
      <c r="E1694" s="3" t="s">
        <v>24</v>
      </c>
      <c r="F1694" s="3" t="s">
        <v>26</v>
      </c>
      <c r="G1694" s="3">
        <v>3</v>
      </c>
      <c r="H1694" s="3">
        <v>0</v>
      </c>
      <c r="I1694" s="3">
        <v>0</v>
      </c>
      <c r="J1694" s="4">
        <v>1</v>
      </c>
      <c r="K1694" s="4">
        <v>1</v>
      </c>
      <c r="L1694" s="4">
        <v>2</v>
      </c>
      <c r="M1694" s="3">
        <v>15</v>
      </c>
      <c r="N1694" s="3">
        <v>2</v>
      </c>
      <c r="O1694" s="3">
        <f>HLOOKUP(O$5,[1]非R能力!$B$8:$F$558,$C1694+1,0)</f>
        <v>2674530.2363424227</v>
      </c>
      <c r="P1694" s="3">
        <f>HLOOKUP(P$5,[1]非R能力!$B$8:$F$558,$C1694+1,0)</f>
        <v>371147.94865448773</v>
      </c>
      <c r="Q1694" s="3">
        <f>HLOOKUP(Q$5,[1]非R能力!$B$8:$F$558,$C1694+1,0)</f>
        <v>180663.03073300805</v>
      </c>
      <c r="R1694" s="3">
        <f>HLOOKUP(R$5,[1]非R能力!$B$8:$F$558,$C1694+1,0)</f>
        <v>56616.730527455926</v>
      </c>
      <c r="S1694" s="3">
        <f>HLOOKUP(S$5,[1]非R能力!$B$8:$F$558,$C1694+1,0)</f>
        <v>73368.568621644255</v>
      </c>
      <c r="T1694" s="3">
        <f>INDEX([1]非R能力!$H$9:$H$558,D1694)</f>
        <v>74359.2083312342</v>
      </c>
      <c r="U1694" s="3">
        <f>IF(E1694="小怪",0,IF(INDEX([1]非R能力!$FK$9:$FK$558,C1694)=0,0,10))</f>
        <v>0</v>
      </c>
      <c r="V1694" s="3">
        <f>IF(E1694="小怪",0,IF(INDEX([1]非R能力!$FH$9:$FH$558,C1694)=0,0,5000))</f>
        <v>0</v>
      </c>
      <c r="W1694" s="3">
        <f>HLOOKUP(W$5,[2]人物技能基础!$O$3:$Q$553,$C1694+1,0)</f>
        <v>3.637142857142857</v>
      </c>
      <c r="X1694" s="3">
        <f>HLOOKUP(X$5,[2]人物技能基础!$O$3:$Q$553,$C1694+1,0)</f>
        <v>2.0186428571428574</v>
      </c>
      <c r="Y1694" s="3">
        <f>HLOOKUP(Y$5,[2]人物技能基础!$O$3:$Q$553,$C1694+1,0)</f>
        <v>99.964285714285708</v>
      </c>
      <c r="Z1694" s="3">
        <f t="shared" si="157"/>
        <v>1976818</v>
      </c>
      <c r="AA1694" s="3">
        <f t="shared" si="158"/>
        <v>36132</v>
      </c>
      <c r="AB1694" s="3">
        <f t="shared" si="159"/>
        <v>0</v>
      </c>
      <c r="AC1694" s="3">
        <f t="shared" si="160"/>
        <v>73368</v>
      </c>
      <c r="AD1694" s="3">
        <f t="shared" si="161"/>
        <v>56616</v>
      </c>
    </row>
    <row r="1695" spans="1:30" x14ac:dyDescent="0.15">
      <c r="A1695" s="3">
        <v>1690</v>
      </c>
      <c r="B1695" s="3" t="str">
        <f t="shared" si="156"/>
        <v>关卡1690小怪</v>
      </c>
      <c r="C1695" s="3">
        <f>INDEX([3]关卡!$J$19:$J$2018,A1695)</f>
        <v>550</v>
      </c>
      <c r="D1695" s="3">
        <f>INDEX([3]关卡!$N$19:$N$2018,A1695)</f>
        <v>550</v>
      </c>
      <c r="E1695" s="3" t="s">
        <v>24</v>
      </c>
      <c r="F1695" s="3" t="s">
        <v>26</v>
      </c>
      <c r="G1695" s="3">
        <v>3</v>
      </c>
      <c r="H1695" s="3">
        <v>0</v>
      </c>
      <c r="I1695" s="3">
        <v>0</v>
      </c>
      <c r="J1695" s="4">
        <v>1</v>
      </c>
      <c r="K1695" s="4">
        <v>1</v>
      </c>
      <c r="L1695" s="4">
        <v>2</v>
      </c>
      <c r="M1695" s="3">
        <v>15</v>
      </c>
      <c r="N1695" s="3">
        <v>2</v>
      </c>
      <c r="O1695" s="3">
        <f>HLOOKUP(O$5,[1]非R能力!$B$8:$F$558,$C1695+1,0)</f>
        <v>2674530.2363424227</v>
      </c>
      <c r="P1695" s="3">
        <f>HLOOKUP(P$5,[1]非R能力!$B$8:$F$558,$C1695+1,0)</f>
        <v>371147.94865448773</v>
      </c>
      <c r="Q1695" s="3">
        <f>HLOOKUP(Q$5,[1]非R能力!$B$8:$F$558,$C1695+1,0)</f>
        <v>180663.03073300805</v>
      </c>
      <c r="R1695" s="3">
        <f>HLOOKUP(R$5,[1]非R能力!$B$8:$F$558,$C1695+1,0)</f>
        <v>56616.730527455926</v>
      </c>
      <c r="S1695" s="3">
        <f>HLOOKUP(S$5,[1]非R能力!$B$8:$F$558,$C1695+1,0)</f>
        <v>73368.568621644255</v>
      </c>
      <c r="T1695" s="3">
        <f>INDEX([1]非R能力!$H$9:$H$558,D1695)</f>
        <v>74359.2083312342</v>
      </c>
      <c r="U1695" s="3">
        <f>IF(E1695="小怪",0,IF(INDEX([1]非R能力!$FK$9:$FK$558,C1695)=0,0,10))</f>
        <v>0</v>
      </c>
      <c r="V1695" s="3">
        <f>IF(E1695="小怪",0,IF(INDEX([1]非R能力!$FH$9:$FH$558,C1695)=0,0,5000))</f>
        <v>0</v>
      </c>
      <c r="W1695" s="3">
        <f>HLOOKUP(W$5,[2]人物技能基础!$O$3:$Q$553,$C1695+1,0)</f>
        <v>3.637142857142857</v>
      </c>
      <c r="X1695" s="3">
        <f>HLOOKUP(X$5,[2]人物技能基础!$O$3:$Q$553,$C1695+1,0)</f>
        <v>2.0186428571428574</v>
      </c>
      <c r="Y1695" s="3">
        <f>HLOOKUP(Y$5,[2]人物技能基础!$O$3:$Q$553,$C1695+1,0)</f>
        <v>99.964285714285708</v>
      </c>
      <c r="Z1695" s="3">
        <f t="shared" si="157"/>
        <v>1976818</v>
      </c>
      <c r="AA1695" s="3">
        <f t="shared" si="158"/>
        <v>36132</v>
      </c>
      <c r="AB1695" s="3">
        <f t="shared" si="159"/>
        <v>0</v>
      </c>
      <c r="AC1695" s="3">
        <f t="shared" si="160"/>
        <v>73368</v>
      </c>
      <c r="AD1695" s="3">
        <f t="shared" si="161"/>
        <v>56616</v>
      </c>
    </row>
    <row r="1696" spans="1:30" x14ac:dyDescent="0.15">
      <c r="A1696" s="3">
        <v>1691</v>
      </c>
      <c r="B1696" s="3" t="str">
        <f t="shared" si="156"/>
        <v>关卡1691小怪</v>
      </c>
      <c r="C1696" s="3">
        <f>INDEX([3]关卡!$J$19:$J$2018,A1696)</f>
        <v>550</v>
      </c>
      <c r="D1696" s="3">
        <f>INDEX([3]关卡!$N$19:$N$2018,A1696)</f>
        <v>550</v>
      </c>
      <c r="E1696" s="3" t="s">
        <v>24</v>
      </c>
      <c r="F1696" s="3" t="s">
        <v>26</v>
      </c>
      <c r="G1696" s="3">
        <v>3</v>
      </c>
      <c r="H1696" s="3">
        <v>0</v>
      </c>
      <c r="I1696" s="3">
        <v>0</v>
      </c>
      <c r="J1696" s="4">
        <v>1</v>
      </c>
      <c r="K1696" s="4">
        <v>1</v>
      </c>
      <c r="L1696" s="4">
        <v>2</v>
      </c>
      <c r="M1696" s="3">
        <v>15</v>
      </c>
      <c r="N1696" s="3">
        <v>2</v>
      </c>
      <c r="O1696" s="3">
        <f>HLOOKUP(O$5,[1]非R能力!$B$8:$F$558,$C1696+1,0)</f>
        <v>2674530.2363424227</v>
      </c>
      <c r="P1696" s="3">
        <f>HLOOKUP(P$5,[1]非R能力!$B$8:$F$558,$C1696+1,0)</f>
        <v>371147.94865448773</v>
      </c>
      <c r="Q1696" s="3">
        <f>HLOOKUP(Q$5,[1]非R能力!$B$8:$F$558,$C1696+1,0)</f>
        <v>180663.03073300805</v>
      </c>
      <c r="R1696" s="3">
        <f>HLOOKUP(R$5,[1]非R能力!$B$8:$F$558,$C1696+1,0)</f>
        <v>56616.730527455926</v>
      </c>
      <c r="S1696" s="3">
        <f>HLOOKUP(S$5,[1]非R能力!$B$8:$F$558,$C1696+1,0)</f>
        <v>73368.568621644255</v>
      </c>
      <c r="T1696" s="3">
        <f>INDEX([1]非R能力!$H$9:$H$558,D1696)</f>
        <v>74359.2083312342</v>
      </c>
      <c r="U1696" s="3">
        <f>IF(E1696="小怪",0,IF(INDEX([1]非R能力!$FK$9:$FK$558,C1696)=0,0,10))</f>
        <v>0</v>
      </c>
      <c r="V1696" s="3">
        <f>IF(E1696="小怪",0,IF(INDEX([1]非R能力!$FH$9:$FH$558,C1696)=0,0,5000))</f>
        <v>0</v>
      </c>
      <c r="W1696" s="3">
        <f>HLOOKUP(W$5,[2]人物技能基础!$O$3:$Q$553,$C1696+1,0)</f>
        <v>3.637142857142857</v>
      </c>
      <c r="X1696" s="3">
        <f>HLOOKUP(X$5,[2]人物技能基础!$O$3:$Q$553,$C1696+1,0)</f>
        <v>2.0186428571428574</v>
      </c>
      <c r="Y1696" s="3">
        <f>HLOOKUP(Y$5,[2]人物技能基础!$O$3:$Q$553,$C1696+1,0)</f>
        <v>99.964285714285708</v>
      </c>
      <c r="Z1696" s="3">
        <f t="shared" si="157"/>
        <v>1976818</v>
      </c>
      <c r="AA1696" s="3">
        <f t="shared" si="158"/>
        <v>36132</v>
      </c>
      <c r="AB1696" s="3">
        <f t="shared" si="159"/>
        <v>0</v>
      </c>
      <c r="AC1696" s="3">
        <f t="shared" si="160"/>
        <v>73368</v>
      </c>
      <c r="AD1696" s="3">
        <f t="shared" si="161"/>
        <v>56616</v>
      </c>
    </row>
    <row r="1697" spans="1:30" x14ac:dyDescent="0.15">
      <c r="A1697" s="3">
        <v>1692</v>
      </c>
      <c r="B1697" s="3" t="str">
        <f t="shared" si="156"/>
        <v>关卡1692小怪</v>
      </c>
      <c r="C1697" s="3">
        <f>INDEX([3]关卡!$J$19:$J$2018,A1697)</f>
        <v>550</v>
      </c>
      <c r="D1697" s="3">
        <f>INDEX([3]关卡!$N$19:$N$2018,A1697)</f>
        <v>550</v>
      </c>
      <c r="E1697" s="3" t="s">
        <v>24</v>
      </c>
      <c r="F1697" s="3" t="s">
        <v>26</v>
      </c>
      <c r="G1697" s="3">
        <v>3</v>
      </c>
      <c r="H1697" s="3">
        <v>0</v>
      </c>
      <c r="I1697" s="3">
        <v>0</v>
      </c>
      <c r="J1697" s="4">
        <v>1</v>
      </c>
      <c r="K1697" s="4">
        <v>1</v>
      </c>
      <c r="L1697" s="4">
        <v>2</v>
      </c>
      <c r="M1697" s="3">
        <v>15</v>
      </c>
      <c r="N1697" s="3">
        <v>2</v>
      </c>
      <c r="O1697" s="3">
        <f>HLOOKUP(O$5,[1]非R能力!$B$8:$F$558,$C1697+1,0)</f>
        <v>2674530.2363424227</v>
      </c>
      <c r="P1697" s="3">
        <f>HLOOKUP(P$5,[1]非R能力!$B$8:$F$558,$C1697+1,0)</f>
        <v>371147.94865448773</v>
      </c>
      <c r="Q1697" s="3">
        <f>HLOOKUP(Q$5,[1]非R能力!$B$8:$F$558,$C1697+1,0)</f>
        <v>180663.03073300805</v>
      </c>
      <c r="R1697" s="3">
        <f>HLOOKUP(R$5,[1]非R能力!$B$8:$F$558,$C1697+1,0)</f>
        <v>56616.730527455926</v>
      </c>
      <c r="S1697" s="3">
        <f>HLOOKUP(S$5,[1]非R能力!$B$8:$F$558,$C1697+1,0)</f>
        <v>73368.568621644255</v>
      </c>
      <c r="T1697" s="3">
        <f>INDEX([1]非R能力!$H$9:$H$558,D1697)</f>
        <v>74359.2083312342</v>
      </c>
      <c r="U1697" s="3">
        <f>IF(E1697="小怪",0,IF(INDEX([1]非R能力!$FK$9:$FK$558,C1697)=0,0,10))</f>
        <v>0</v>
      </c>
      <c r="V1697" s="3">
        <f>IF(E1697="小怪",0,IF(INDEX([1]非R能力!$FH$9:$FH$558,C1697)=0,0,5000))</f>
        <v>0</v>
      </c>
      <c r="W1697" s="3">
        <f>HLOOKUP(W$5,[2]人物技能基础!$O$3:$Q$553,$C1697+1,0)</f>
        <v>3.637142857142857</v>
      </c>
      <c r="X1697" s="3">
        <f>HLOOKUP(X$5,[2]人物技能基础!$O$3:$Q$553,$C1697+1,0)</f>
        <v>2.0186428571428574</v>
      </c>
      <c r="Y1697" s="3">
        <f>HLOOKUP(Y$5,[2]人物技能基础!$O$3:$Q$553,$C1697+1,0)</f>
        <v>99.964285714285708</v>
      </c>
      <c r="Z1697" s="3">
        <f t="shared" si="157"/>
        <v>1976818</v>
      </c>
      <c r="AA1697" s="3">
        <f t="shared" si="158"/>
        <v>36132</v>
      </c>
      <c r="AB1697" s="3">
        <f t="shared" si="159"/>
        <v>0</v>
      </c>
      <c r="AC1697" s="3">
        <f t="shared" si="160"/>
        <v>73368</v>
      </c>
      <c r="AD1697" s="3">
        <f t="shared" si="161"/>
        <v>56616</v>
      </c>
    </row>
    <row r="1698" spans="1:30" x14ac:dyDescent="0.15">
      <c r="A1698" s="3">
        <v>1693</v>
      </c>
      <c r="B1698" s="3" t="str">
        <f t="shared" si="156"/>
        <v>关卡1693小怪</v>
      </c>
      <c r="C1698" s="3">
        <f>INDEX([3]关卡!$J$19:$J$2018,A1698)</f>
        <v>550</v>
      </c>
      <c r="D1698" s="3">
        <f>INDEX([3]关卡!$N$19:$N$2018,A1698)</f>
        <v>550</v>
      </c>
      <c r="E1698" s="3" t="s">
        <v>24</v>
      </c>
      <c r="F1698" s="3" t="s">
        <v>26</v>
      </c>
      <c r="G1698" s="3">
        <v>3</v>
      </c>
      <c r="H1698" s="3">
        <v>0</v>
      </c>
      <c r="I1698" s="3">
        <v>0</v>
      </c>
      <c r="J1698" s="4">
        <v>1</v>
      </c>
      <c r="K1698" s="4">
        <v>1</v>
      </c>
      <c r="L1698" s="4">
        <v>2</v>
      </c>
      <c r="M1698" s="3">
        <v>15</v>
      </c>
      <c r="N1698" s="3">
        <v>2</v>
      </c>
      <c r="O1698" s="3">
        <f>HLOOKUP(O$5,[1]非R能力!$B$8:$F$558,$C1698+1,0)</f>
        <v>2674530.2363424227</v>
      </c>
      <c r="P1698" s="3">
        <f>HLOOKUP(P$5,[1]非R能力!$B$8:$F$558,$C1698+1,0)</f>
        <v>371147.94865448773</v>
      </c>
      <c r="Q1698" s="3">
        <f>HLOOKUP(Q$5,[1]非R能力!$B$8:$F$558,$C1698+1,0)</f>
        <v>180663.03073300805</v>
      </c>
      <c r="R1698" s="3">
        <f>HLOOKUP(R$5,[1]非R能力!$B$8:$F$558,$C1698+1,0)</f>
        <v>56616.730527455926</v>
      </c>
      <c r="S1698" s="3">
        <f>HLOOKUP(S$5,[1]非R能力!$B$8:$F$558,$C1698+1,0)</f>
        <v>73368.568621644255</v>
      </c>
      <c r="T1698" s="3">
        <f>INDEX([1]非R能力!$H$9:$H$558,D1698)</f>
        <v>74359.2083312342</v>
      </c>
      <c r="U1698" s="3">
        <f>IF(E1698="小怪",0,IF(INDEX([1]非R能力!$FK$9:$FK$558,C1698)=0,0,10))</f>
        <v>0</v>
      </c>
      <c r="V1698" s="3">
        <f>IF(E1698="小怪",0,IF(INDEX([1]非R能力!$FH$9:$FH$558,C1698)=0,0,5000))</f>
        <v>0</v>
      </c>
      <c r="W1698" s="3">
        <f>HLOOKUP(W$5,[2]人物技能基础!$O$3:$Q$553,$C1698+1,0)</f>
        <v>3.637142857142857</v>
      </c>
      <c r="X1698" s="3">
        <f>HLOOKUP(X$5,[2]人物技能基础!$O$3:$Q$553,$C1698+1,0)</f>
        <v>2.0186428571428574</v>
      </c>
      <c r="Y1698" s="3">
        <f>HLOOKUP(Y$5,[2]人物技能基础!$O$3:$Q$553,$C1698+1,0)</f>
        <v>99.964285714285708</v>
      </c>
      <c r="Z1698" s="3">
        <f t="shared" si="157"/>
        <v>1976818</v>
      </c>
      <c r="AA1698" s="3">
        <f t="shared" si="158"/>
        <v>36132</v>
      </c>
      <c r="AB1698" s="3">
        <f t="shared" si="159"/>
        <v>0</v>
      </c>
      <c r="AC1698" s="3">
        <f t="shared" si="160"/>
        <v>73368</v>
      </c>
      <c r="AD1698" s="3">
        <f t="shared" si="161"/>
        <v>56616</v>
      </c>
    </row>
    <row r="1699" spans="1:30" x14ac:dyDescent="0.15">
      <c r="A1699" s="3">
        <v>1694</v>
      </c>
      <c r="B1699" s="3" t="str">
        <f t="shared" si="156"/>
        <v>关卡1694小怪</v>
      </c>
      <c r="C1699" s="3">
        <f>INDEX([3]关卡!$J$19:$J$2018,A1699)</f>
        <v>550</v>
      </c>
      <c r="D1699" s="3">
        <f>INDEX([3]关卡!$N$19:$N$2018,A1699)</f>
        <v>550</v>
      </c>
      <c r="E1699" s="3" t="s">
        <v>24</v>
      </c>
      <c r="F1699" s="3" t="s">
        <v>26</v>
      </c>
      <c r="G1699" s="3">
        <v>3</v>
      </c>
      <c r="H1699" s="3">
        <v>0</v>
      </c>
      <c r="I1699" s="3">
        <v>0</v>
      </c>
      <c r="J1699" s="4">
        <v>1</v>
      </c>
      <c r="K1699" s="4">
        <v>1</v>
      </c>
      <c r="L1699" s="4">
        <v>2</v>
      </c>
      <c r="M1699" s="3">
        <v>15</v>
      </c>
      <c r="N1699" s="3">
        <v>2</v>
      </c>
      <c r="O1699" s="3">
        <f>HLOOKUP(O$5,[1]非R能力!$B$8:$F$558,$C1699+1,0)</f>
        <v>2674530.2363424227</v>
      </c>
      <c r="P1699" s="3">
        <f>HLOOKUP(P$5,[1]非R能力!$B$8:$F$558,$C1699+1,0)</f>
        <v>371147.94865448773</v>
      </c>
      <c r="Q1699" s="3">
        <f>HLOOKUP(Q$5,[1]非R能力!$B$8:$F$558,$C1699+1,0)</f>
        <v>180663.03073300805</v>
      </c>
      <c r="R1699" s="3">
        <f>HLOOKUP(R$5,[1]非R能力!$B$8:$F$558,$C1699+1,0)</f>
        <v>56616.730527455926</v>
      </c>
      <c r="S1699" s="3">
        <f>HLOOKUP(S$5,[1]非R能力!$B$8:$F$558,$C1699+1,0)</f>
        <v>73368.568621644255</v>
      </c>
      <c r="T1699" s="3">
        <f>INDEX([1]非R能力!$H$9:$H$558,D1699)</f>
        <v>74359.2083312342</v>
      </c>
      <c r="U1699" s="3">
        <f>IF(E1699="小怪",0,IF(INDEX([1]非R能力!$FK$9:$FK$558,C1699)=0,0,10))</f>
        <v>0</v>
      </c>
      <c r="V1699" s="3">
        <f>IF(E1699="小怪",0,IF(INDEX([1]非R能力!$FH$9:$FH$558,C1699)=0,0,5000))</f>
        <v>0</v>
      </c>
      <c r="W1699" s="3">
        <f>HLOOKUP(W$5,[2]人物技能基础!$O$3:$Q$553,$C1699+1,0)</f>
        <v>3.637142857142857</v>
      </c>
      <c r="X1699" s="3">
        <f>HLOOKUP(X$5,[2]人物技能基础!$O$3:$Q$553,$C1699+1,0)</f>
        <v>2.0186428571428574</v>
      </c>
      <c r="Y1699" s="3">
        <f>HLOOKUP(Y$5,[2]人物技能基础!$O$3:$Q$553,$C1699+1,0)</f>
        <v>99.964285714285708</v>
      </c>
      <c r="Z1699" s="3">
        <f t="shared" si="157"/>
        <v>1976818</v>
      </c>
      <c r="AA1699" s="3">
        <f t="shared" si="158"/>
        <v>36132</v>
      </c>
      <c r="AB1699" s="3">
        <f t="shared" si="159"/>
        <v>0</v>
      </c>
      <c r="AC1699" s="3">
        <f t="shared" si="160"/>
        <v>73368</v>
      </c>
      <c r="AD1699" s="3">
        <f t="shared" si="161"/>
        <v>56616</v>
      </c>
    </row>
    <row r="1700" spans="1:30" x14ac:dyDescent="0.15">
      <c r="A1700" s="3">
        <v>1695</v>
      </c>
      <c r="B1700" s="3" t="str">
        <f t="shared" si="156"/>
        <v>关卡1695小怪</v>
      </c>
      <c r="C1700" s="3">
        <f>INDEX([3]关卡!$J$19:$J$2018,A1700)</f>
        <v>550</v>
      </c>
      <c r="D1700" s="3">
        <f>INDEX([3]关卡!$N$19:$N$2018,A1700)</f>
        <v>550</v>
      </c>
      <c r="E1700" s="3" t="s">
        <v>24</v>
      </c>
      <c r="F1700" s="3" t="s">
        <v>26</v>
      </c>
      <c r="G1700" s="3">
        <v>3</v>
      </c>
      <c r="H1700" s="3">
        <v>0</v>
      </c>
      <c r="I1700" s="3">
        <v>0</v>
      </c>
      <c r="J1700" s="4">
        <v>1</v>
      </c>
      <c r="K1700" s="4">
        <v>1</v>
      </c>
      <c r="L1700" s="4">
        <v>2</v>
      </c>
      <c r="M1700" s="3">
        <v>15</v>
      </c>
      <c r="N1700" s="3">
        <v>2</v>
      </c>
      <c r="O1700" s="3">
        <f>HLOOKUP(O$5,[1]非R能力!$B$8:$F$558,$C1700+1,0)</f>
        <v>2674530.2363424227</v>
      </c>
      <c r="P1700" s="3">
        <f>HLOOKUP(P$5,[1]非R能力!$B$8:$F$558,$C1700+1,0)</f>
        <v>371147.94865448773</v>
      </c>
      <c r="Q1700" s="3">
        <f>HLOOKUP(Q$5,[1]非R能力!$B$8:$F$558,$C1700+1,0)</f>
        <v>180663.03073300805</v>
      </c>
      <c r="R1700" s="3">
        <f>HLOOKUP(R$5,[1]非R能力!$B$8:$F$558,$C1700+1,0)</f>
        <v>56616.730527455926</v>
      </c>
      <c r="S1700" s="3">
        <f>HLOOKUP(S$5,[1]非R能力!$B$8:$F$558,$C1700+1,0)</f>
        <v>73368.568621644255</v>
      </c>
      <c r="T1700" s="3">
        <f>INDEX([1]非R能力!$H$9:$H$558,D1700)</f>
        <v>74359.2083312342</v>
      </c>
      <c r="U1700" s="3">
        <f>IF(E1700="小怪",0,IF(INDEX([1]非R能力!$FK$9:$FK$558,C1700)=0,0,10))</f>
        <v>0</v>
      </c>
      <c r="V1700" s="3">
        <f>IF(E1700="小怪",0,IF(INDEX([1]非R能力!$FH$9:$FH$558,C1700)=0,0,5000))</f>
        <v>0</v>
      </c>
      <c r="W1700" s="3">
        <f>HLOOKUP(W$5,[2]人物技能基础!$O$3:$Q$553,$C1700+1,0)</f>
        <v>3.637142857142857</v>
      </c>
      <c r="X1700" s="3">
        <f>HLOOKUP(X$5,[2]人物技能基础!$O$3:$Q$553,$C1700+1,0)</f>
        <v>2.0186428571428574</v>
      </c>
      <c r="Y1700" s="3">
        <f>HLOOKUP(Y$5,[2]人物技能基础!$O$3:$Q$553,$C1700+1,0)</f>
        <v>99.964285714285708</v>
      </c>
      <c r="Z1700" s="3">
        <f t="shared" si="157"/>
        <v>1976818</v>
      </c>
      <c r="AA1700" s="3">
        <f t="shared" si="158"/>
        <v>36132</v>
      </c>
      <c r="AB1700" s="3">
        <f t="shared" si="159"/>
        <v>0</v>
      </c>
      <c r="AC1700" s="3">
        <f t="shared" si="160"/>
        <v>73368</v>
      </c>
      <c r="AD1700" s="3">
        <f t="shared" si="161"/>
        <v>56616</v>
      </c>
    </row>
    <row r="1701" spans="1:30" x14ac:dyDescent="0.15">
      <c r="A1701" s="3">
        <v>1696</v>
      </c>
      <c r="B1701" s="3" t="str">
        <f t="shared" si="156"/>
        <v>关卡1696小怪</v>
      </c>
      <c r="C1701" s="3">
        <f>INDEX([3]关卡!$J$19:$J$2018,A1701)</f>
        <v>550</v>
      </c>
      <c r="D1701" s="3">
        <f>INDEX([3]关卡!$N$19:$N$2018,A1701)</f>
        <v>550</v>
      </c>
      <c r="E1701" s="3" t="s">
        <v>24</v>
      </c>
      <c r="F1701" s="3" t="s">
        <v>26</v>
      </c>
      <c r="G1701" s="3">
        <v>3</v>
      </c>
      <c r="H1701" s="3">
        <v>0</v>
      </c>
      <c r="I1701" s="3">
        <v>0</v>
      </c>
      <c r="J1701" s="4">
        <v>1</v>
      </c>
      <c r="K1701" s="4">
        <v>1</v>
      </c>
      <c r="L1701" s="4">
        <v>2</v>
      </c>
      <c r="M1701" s="3">
        <v>15</v>
      </c>
      <c r="N1701" s="3">
        <v>2</v>
      </c>
      <c r="O1701" s="3">
        <f>HLOOKUP(O$5,[1]非R能力!$B$8:$F$558,$C1701+1,0)</f>
        <v>2674530.2363424227</v>
      </c>
      <c r="P1701" s="3">
        <f>HLOOKUP(P$5,[1]非R能力!$B$8:$F$558,$C1701+1,0)</f>
        <v>371147.94865448773</v>
      </c>
      <c r="Q1701" s="3">
        <f>HLOOKUP(Q$5,[1]非R能力!$B$8:$F$558,$C1701+1,0)</f>
        <v>180663.03073300805</v>
      </c>
      <c r="R1701" s="3">
        <f>HLOOKUP(R$5,[1]非R能力!$B$8:$F$558,$C1701+1,0)</f>
        <v>56616.730527455926</v>
      </c>
      <c r="S1701" s="3">
        <f>HLOOKUP(S$5,[1]非R能力!$B$8:$F$558,$C1701+1,0)</f>
        <v>73368.568621644255</v>
      </c>
      <c r="T1701" s="3">
        <f>INDEX([1]非R能力!$H$9:$H$558,D1701)</f>
        <v>74359.2083312342</v>
      </c>
      <c r="U1701" s="3">
        <f>IF(E1701="小怪",0,IF(INDEX([1]非R能力!$FK$9:$FK$558,C1701)=0,0,10))</f>
        <v>0</v>
      </c>
      <c r="V1701" s="3">
        <f>IF(E1701="小怪",0,IF(INDEX([1]非R能力!$FH$9:$FH$558,C1701)=0,0,5000))</f>
        <v>0</v>
      </c>
      <c r="W1701" s="3">
        <f>HLOOKUP(W$5,[2]人物技能基础!$O$3:$Q$553,$C1701+1,0)</f>
        <v>3.637142857142857</v>
      </c>
      <c r="X1701" s="3">
        <f>HLOOKUP(X$5,[2]人物技能基础!$O$3:$Q$553,$C1701+1,0)</f>
        <v>2.0186428571428574</v>
      </c>
      <c r="Y1701" s="3">
        <f>HLOOKUP(Y$5,[2]人物技能基础!$O$3:$Q$553,$C1701+1,0)</f>
        <v>99.964285714285708</v>
      </c>
      <c r="Z1701" s="3">
        <f t="shared" si="157"/>
        <v>1976818</v>
      </c>
      <c r="AA1701" s="3">
        <f t="shared" si="158"/>
        <v>36132</v>
      </c>
      <c r="AB1701" s="3">
        <f t="shared" si="159"/>
        <v>0</v>
      </c>
      <c r="AC1701" s="3">
        <f t="shared" si="160"/>
        <v>73368</v>
      </c>
      <c r="AD1701" s="3">
        <f t="shared" si="161"/>
        <v>56616</v>
      </c>
    </row>
    <row r="1702" spans="1:30" x14ac:dyDescent="0.15">
      <c r="A1702" s="3">
        <v>1697</v>
      </c>
      <c r="B1702" s="3" t="str">
        <f t="shared" si="156"/>
        <v>关卡1697小怪</v>
      </c>
      <c r="C1702" s="3">
        <f>INDEX([3]关卡!$J$19:$J$2018,A1702)</f>
        <v>550</v>
      </c>
      <c r="D1702" s="3">
        <f>INDEX([3]关卡!$N$19:$N$2018,A1702)</f>
        <v>550</v>
      </c>
      <c r="E1702" s="3" t="s">
        <v>24</v>
      </c>
      <c r="F1702" s="3" t="s">
        <v>26</v>
      </c>
      <c r="G1702" s="3">
        <v>3</v>
      </c>
      <c r="H1702" s="3">
        <v>0</v>
      </c>
      <c r="I1702" s="3">
        <v>0</v>
      </c>
      <c r="J1702" s="4">
        <v>1</v>
      </c>
      <c r="K1702" s="4">
        <v>1</v>
      </c>
      <c r="L1702" s="4">
        <v>2</v>
      </c>
      <c r="M1702" s="3">
        <v>15</v>
      </c>
      <c r="N1702" s="3">
        <v>2</v>
      </c>
      <c r="O1702" s="3">
        <f>HLOOKUP(O$5,[1]非R能力!$B$8:$F$558,$C1702+1,0)</f>
        <v>2674530.2363424227</v>
      </c>
      <c r="P1702" s="3">
        <f>HLOOKUP(P$5,[1]非R能力!$B$8:$F$558,$C1702+1,0)</f>
        <v>371147.94865448773</v>
      </c>
      <c r="Q1702" s="3">
        <f>HLOOKUP(Q$5,[1]非R能力!$B$8:$F$558,$C1702+1,0)</f>
        <v>180663.03073300805</v>
      </c>
      <c r="R1702" s="3">
        <f>HLOOKUP(R$5,[1]非R能力!$B$8:$F$558,$C1702+1,0)</f>
        <v>56616.730527455926</v>
      </c>
      <c r="S1702" s="3">
        <f>HLOOKUP(S$5,[1]非R能力!$B$8:$F$558,$C1702+1,0)</f>
        <v>73368.568621644255</v>
      </c>
      <c r="T1702" s="3">
        <f>INDEX([1]非R能力!$H$9:$H$558,D1702)</f>
        <v>74359.2083312342</v>
      </c>
      <c r="U1702" s="3">
        <f>IF(E1702="小怪",0,IF(INDEX([1]非R能力!$FK$9:$FK$558,C1702)=0,0,10))</f>
        <v>0</v>
      </c>
      <c r="V1702" s="3">
        <f>IF(E1702="小怪",0,IF(INDEX([1]非R能力!$FH$9:$FH$558,C1702)=0,0,5000))</f>
        <v>0</v>
      </c>
      <c r="W1702" s="3">
        <f>HLOOKUP(W$5,[2]人物技能基础!$O$3:$Q$553,$C1702+1,0)</f>
        <v>3.637142857142857</v>
      </c>
      <c r="X1702" s="3">
        <f>HLOOKUP(X$5,[2]人物技能基础!$O$3:$Q$553,$C1702+1,0)</f>
        <v>2.0186428571428574</v>
      </c>
      <c r="Y1702" s="3">
        <f>HLOOKUP(Y$5,[2]人物技能基础!$O$3:$Q$553,$C1702+1,0)</f>
        <v>99.964285714285708</v>
      </c>
      <c r="Z1702" s="3">
        <f t="shared" si="157"/>
        <v>1976818</v>
      </c>
      <c r="AA1702" s="3">
        <f t="shared" si="158"/>
        <v>36132</v>
      </c>
      <c r="AB1702" s="3">
        <f t="shared" si="159"/>
        <v>0</v>
      </c>
      <c r="AC1702" s="3">
        <f t="shared" si="160"/>
        <v>73368</v>
      </c>
      <c r="AD1702" s="3">
        <f t="shared" si="161"/>
        <v>56616</v>
      </c>
    </row>
    <row r="1703" spans="1:30" x14ac:dyDescent="0.15">
      <c r="A1703" s="3">
        <v>1698</v>
      </c>
      <c r="B1703" s="3" t="str">
        <f t="shared" si="156"/>
        <v>关卡1698小怪</v>
      </c>
      <c r="C1703" s="3">
        <f>INDEX([3]关卡!$J$19:$J$2018,A1703)</f>
        <v>550</v>
      </c>
      <c r="D1703" s="3">
        <f>INDEX([3]关卡!$N$19:$N$2018,A1703)</f>
        <v>550</v>
      </c>
      <c r="E1703" s="3" t="s">
        <v>24</v>
      </c>
      <c r="F1703" s="3" t="s">
        <v>26</v>
      </c>
      <c r="G1703" s="3">
        <v>3</v>
      </c>
      <c r="H1703" s="3">
        <v>0</v>
      </c>
      <c r="I1703" s="3">
        <v>0</v>
      </c>
      <c r="J1703" s="4">
        <v>1</v>
      </c>
      <c r="K1703" s="4">
        <v>1</v>
      </c>
      <c r="L1703" s="4">
        <v>2</v>
      </c>
      <c r="M1703" s="3">
        <v>15</v>
      </c>
      <c r="N1703" s="3">
        <v>2</v>
      </c>
      <c r="O1703" s="3">
        <f>HLOOKUP(O$5,[1]非R能力!$B$8:$F$558,$C1703+1,0)</f>
        <v>2674530.2363424227</v>
      </c>
      <c r="P1703" s="3">
        <f>HLOOKUP(P$5,[1]非R能力!$B$8:$F$558,$C1703+1,0)</f>
        <v>371147.94865448773</v>
      </c>
      <c r="Q1703" s="3">
        <f>HLOOKUP(Q$5,[1]非R能力!$B$8:$F$558,$C1703+1,0)</f>
        <v>180663.03073300805</v>
      </c>
      <c r="R1703" s="3">
        <f>HLOOKUP(R$5,[1]非R能力!$B$8:$F$558,$C1703+1,0)</f>
        <v>56616.730527455926</v>
      </c>
      <c r="S1703" s="3">
        <f>HLOOKUP(S$5,[1]非R能力!$B$8:$F$558,$C1703+1,0)</f>
        <v>73368.568621644255</v>
      </c>
      <c r="T1703" s="3">
        <f>INDEX([1]非R能力!$H$9:$H$558,D1703)</f>
        <v>74359.2083312342</v>
      </c>
      <c r="U1703" s="3">
        <f>IF(E1703="小怪",0,IF(INDEX([1]非R能力!$FK$9:$FK$558,C1703)=0,0,10))</f>
        <v>0</v>
      </c>
      <c r="V1703" s="3">
        <f>IF(E1703="小怪",0,IF(INDEX([1]非R能力!$FH$9:$FH$558,C1703)=0,0,5000))</f>
        <v>0</v>
      </c>
      <c r="W1703" s="3">
        <f>HLOOKUP(W$5,[2]人物技能基础!$O$3:$Q$553,$C1703+1,0)</f>
        <v>3.637142857142857</v>
      </c>
      <c r="X1703" s="3">
        <f>HLOOKUP(X$5,[2]人物技能基础!$O$3:$Q$553,$C1703+1,0)</f>
        <v>2.0186428571428574</v>
      </c>
      <c r="Y1703" s="3">
        <f>HLOOKUP(Y$5,[2]人物技能基础!$O$3:$Q$553,$C1703+1,0)</f>
        <v>99.964285714285708</v>
      </c>
      <c r="Z1703" s="3">
        <f t="shared" si="157"/>
        <v>1976818</v>
      </c>
      <c r="AA1703" s="3">
        <f t="shared" si="158"/>
        <v>36132</v>
      </c>
      <c r="AB1703" s="3">
        <f t="shared" si="159"/>
        <v>0</v>
      </c>
      <c r="AC1703" s="3">
        <f t="shared" si="160"/>
        <v>73368</v>
      </c>
      <c r="AD1703" s="3">
        <f t="shared" si="161"/>
        <v>56616</v>
      </c>
    </row>
    <row r="1704" spans="1:30" x14ac:dyDescent="0.15">
      <c r="A1704" s="3">
        <v>1699</v>
      </c>
      <c r="B1704" s="3" t="str">
        <f t="shared" si="156"/>
        <v>关卡1699小怪</v>
      </c>
      <c r="C1704" s="3">
        <f>INDEX([3]关卡!$J$19:$J$2018,A1704)</f>
        <v>550</v>
      </c>
      <c r="D1704" s="3">
        <f>INDEX([3]关卡!$N$19:$N$2018,A1704)</f>
        <v>550</v>
      </c>
      <c r="E1704" s="3" t="s">
        <v>24</v>
      </c>
      <c r="F1704" s="3" t="s">
        <v>26</v>
      </c>
      <c r="G1704" s="3">
        <v>3</v>
      </c>
      <c r="H1704" s="3">
        <v>0</v>
      </c>
      <c r="I1704" s="3">
        <v>0</v>
      </c>
      <c r="J1704" s="4">
        <v>1</v>
      </c>
      <c r="K1704" s="4">
        <v>1</v>
      </c>
      <c r="L1704" s="4">
        <v>2</v>
      </c>
      <c r="M1704" s="3">
        <v>15</v>
      </c>
      <c r="N1704" s="3">
        <v>2</v>
      </c>
      <c r="O1704" s="3">
        <f>HLOOKUP(O$5,[1]非R能力!$B$8:$F$558,$C1704+1,0)</f>
        <v>2674530.2363424227</v>
      </c>
      <c r="P1704" s="3">
        <f>HLOOKUP(P$5,[1]非R能力!$B$8:$F$558,$C1704+1,0)</f>
        <v>371147.94865448773</v>
      </c>
      <c r="Q1704" s="3">
        <f>HLOOKUP(Q$5,[1]非R能力!$B$8:$F$558,$C1704+1,0)</f>
        <v>180663.03073300805</v>
      </c>
      <c r="R1704" s="3">
        <f>HLOOKUP(R$5,[1]非R能力!$B$8:$F$558,$C1704+1,0)</f>
        <v>56616.730527455926</v>
      </c>
      <c r="S1704" s="3">
        <f>HLOOKUP(S$5,[1]非R能力!$B$8:$F$558,$C1704+1,0)</f>
        <v>73368.568621644255</v>
      </c>
      <c r="T1704" s="3">
        <f>INDEX([1]非R能力!$H$9:$H$558,D1704)</f>
        <v>74359.2083312342</v>
      </c>
      <c r="U1704" s="3">
        <f>IF(E1704="小怪",0,IF(INDEX([1]非R能力!$FK$9:$FK$558,C1704)=0,0,10))</f>
        <v>0</v>
      </c>
      <c r="V1704" s="3">
        <f>IF(E1704="小怪",0,IF(INDEX([1]非R能力!$FH$9:$FH$558,C1704)=0,0,5000))</f>
        <v>0</v>
      </c>
      <c r="W1704" s="3">
        <f>HLOOKUP(W$5,[2]人物技能基础!$O$3:$Q$553,$C1704+1,0)</f>
        <v>3.637142857142857</v>
      </c>
      <c r="X1704" s="3">
        <f>HLOOKUP(X$5,[2]人物技能基础!$O$3:$Q$553,$C1704+1,0)</f>
        <v>2.0186428571428574</v>
      </c>
      <c r="Y1704" s="3">
        <f>HLOOKUP(Y$5,[2]人物技能基础!$O$3:$Q$553,$C1704+1,0)</f>
        <v>99.964285714285708</v>
      </c>
      <c r="Z1704" s="3">
        <f t="shared" si="157"/>
        <v>1976818</v>
      </c>
      <c r="AA1704" s="3">
        <f t="shared" si="158"/>
        <v>36132</v>
      </c>
      <c r="AB1704" s="3">
        <f t="shared" si="159"/>
        <v>0</v>
      </c>
      <c r="AC1704" s="3">
        <f t="shared" si="160"/>
        <v>73368</v>
      </c>
      <c r="AD1704" s="3">
        <f t="shared" si="161"/>
        <v>56616</v>
      </c>
    </row>
    <row r="1705" spans="1:30" x14ac:dyDescent="0.15">
      <c r="A1705" s="3">
        <v>1700</v>
      </c>
      <c r="B1705" s="3" t="str">
        <f t="shared" si="156"/>
        <v>关卡1700小怪</v>
      </c>
      <c r="C1705" s="3">
        <f>INDEX([3]关卡!$J$19:$J$2018,A1705)</f>
        <v>550</v>
      </c>
      <c r="D1705" s="3">
        <f>INDEX([3]关卡!$N$19:$N$2018,A1705)</f>
        <v>550</v>
      </c>
      <c r="E1705" s="3" t="s">
        <v>24</v>
      </c>
      <c r="F1705" s="3" t="s">
        <v>26</v>
      </c>
      <c r="G1705" s="3">
        <v>3</v>
      </c>
      <c r="H1705" s="3">
        <v>0</v>
      </c>
      <c r="I1705" s="3">
        <v>0</v>
      </c>
      <c r="J1705" s="4">
        <v>1</v>
      </c>
      <c r="K1705" s="4">
        <v>1</v>
      </c>
      <c r="L1705" s="4">
        <v>2</v>
      </c>
      <c r="M1705" s="3">
        <v>15</v>
      </c>
      <c r="N1705" s="3">
        <v>2</v>
      </c>
      <c r="O1705" s="3">
        <f>HLOOKUP(O$5,[1]非R能力!$B$8:$F$558,$C1705+1,0)</f>
        <v>2674530.2363424227</v>
      </c>
      <c r="P1705" s="3">
        <f>HLOOKUP(P$5,[1]非R能力!$B$8:$F$558,$C1705+1,0)</f>
        <v>371147.94865448773</v>
      </c>
      <c r="Q1705" s="3">
        <f>HLOOKUP(Q$5,[1]非R能力!$B$8:$F$558,$C1705+1,0)</f>
        <v>180663.03073300805</v>
      </c>
      <c r="R1705" s="3">
        <f>HLOOKUP(R$5,[1]非R能力!$B$8:$F$558,$C1705+1,0)</f>
        <v>56616.730527455926</v>
      </c>
      <c r="S1705" s="3">
        <f>HLOOKUP(S$5,[1]非R能力!$B$8:$F$558,$C1705+1,0)</f>
        <v>73368.568621644255</v>
      </c>
      <c r="T1705" s="3">
        <f>INDEX([1]非R能力!$H$9:$H$558,D1705)</f>
        <v>74359.2083312342</v>
      </c>
      <c r="U1705" s="3">
        <f>IF(E1705="小怪",0,IF(INDEX([1]非R能力!$FK$9:$FK$558,C1705)=0,0,10))</f>
        <v>0</v>
      </c>
      <c r="V1705" s="3">
        <f>IF(E1705="小怪",0,IF(INDEX([1]非R能力!$FH$9:$FH$558,C1705)=0,0,5000))</f>
        <v>0</v>
      </c>
      <c r="W1705" s="3">
        <f>HLOOKUP(W$5,[2]人物技能基础!$O$3:$Q$553,$C1705+1,0)</f>
        <v>3.637142857142857</v>
      </c>
      <c r="X1705" s="3">
        <f>HLOOKUP(X$5,[2]人物技能基础!$O$3:$Q$553,$C1705+1,0)</f>
        <v>2.0186428571428574</v>
      </c>
      <c r="Y1705" s="3">
        <f>HLOOKUP(Y$5,[2]人物技能基础!$O$3:$Q$553,$C1705+1,0)</f>
        <v>99.964285714285708</v>
      </c>
      <c r="Z1705" s="3">
        <f t="shared" si="157"/>
        <v>1976818</v>
      </c>
      <c r="AA1705" s="3">
        <f t="shared" si="158"/>
        <v>36132</v>
      </c>
      <c r="AB1705" s="3">
        <f t="shared" si="159"/>
        <v>0</v>
      </c>
      <c r="AC1705" s="3">
        <f t="shared" si="160"/>
        <v>73368</v>
      </c>
      <c r="AD1705" s="3">
        <f t="shared" si="161"/>
        <v>56616</v>
      </c>
    </row>
    <row r="1706" spans="1:30" x14ac:dyDescent="0.15">
      <c r="A1706" s="3">
        <v>1701</v>
      </c>
      <c r="B1706" s="3" t="str">
        <f t="shared" si="156"/>
        <v>关卡1701小怪</v>
      </c>
      <c r="C1706" s="3">
        <f>INDEX([3]关卡!$J$19:$J$2018,A1706)</f>
        <v>550</v>
      </c>
      <c r="D1706" s="3">
        <f>INDEX([3]关卡!$N$19:$N$2018,A1706)</f>
        <v>550</v>
      </c>
      <c r="E1706" s="3" t="s">
        <v>24</v>
      </c>
      <c r="F1706" s="3" t="s">
        <v>26</v>
      </c>
      <c r="G1706" s="3">
        <v>3</v>
      </c>
      <c r="H1706" s="3">
        <v>0</v>
      </c>
      <c r="I1706" s="3">
        <v>0</v>
      </c>
      <c r="J1706" s="4">
        <v>1</v>
      </c>
      <c r="K1706" s="4">
        <v>1</v>
      </c>
      <c r="L1706" s="4">
        <v>2</v>
      </c>
      <c r="M1706" s="3">
        <v>15</v>
      </c>
      <c r="N1706" s="3">
        <v>2</v>
      </c>
      <c r="O1706" s="3">
        <f>HLOOKUP(O$5,[1]非R能力!$B$8:$F$558,$C1706+1,0)</f>
        <v>2674530.2363424227</v>
      </c>
      <c r="P1706" s="3">
        <f>HLOOKUP(P$5,[1]非R能力!$B$8:$F$558,$C1706+1,0)</f>
        <v>371147.94865448773</v>
      </c>
      <c r="Q1706" s="3">
        <f>HLOOKUP(Q$5,[1]非R能力!$B$8:$F$558,$C1706+1,0)</f>
        <v>180663.03073300805</v>
      </c>
      <c r="R1706" s="3">
        <f>HLOOKUP(R$5,[1]非R能力!$B$8:$F$558,$C1706+1,0)</f>
        <v>56616.730527455926</v>
      </c>
      <c r="S1706" s="3">
        <f>HLOOKUP(S$5,[1]非R能力!$B$8:$F$558,$C1706+1,0)</f>
        <v>73368.568621644255</v>
      </c>
      <c r="T1706" s="3">
        <f>INDEX([1]非R能力!$H$9:$H$558,D1706)</f>
        <v>74359.2083312342</v>
      </c>
      <c r="U1706" s="3">
        <f>IF(E1706="小怪",0,IF(INDEX([1]非R能力!$FK$9:$FK$558,C1706)=0,0,10))</f>
        <v>0</v>
      </c>
      <c r="V1706" s="3">
        <f>IF(E1706="小怪",0,IF(INDEX([1]非R能力!$FH$9:$FH$558,C1706)=0,0,5000))</f>
        <v>0</v>
      </c>
      <c r="W1706" s="3">
        <f>HLOOKUP(W$5,[2]人物技能基础!$O$3:$Q$553,$C1706+1,0)</f>
        <v>3.637142857142857</v>
      </c>
      <c r="X1706" s="3">
        <f>HLOOKUP(X$5,[2]人物技能基础!$O$3:$Q$553,$C1706+1,0)</f>
        <v>2.0186428571428574</v>
      </c>
      <c r="Y1706" s="3">
        <f>HLOOKUP(Y$5,[2]人物技能基础!$O$3:$Q$553,$C1706+1,0)</f>
        <v>99.964285714285708</v>
      </c>
      <c r="Z1706" s="3">
        <f t="shared" si="157"/>
        <v>1976818</v>
      </c>
      <c r="AA1706" s="3">
        <f t="shared" si="158"/>
        <v>36132</v>
      </c>
      <c r="AB1706" s="3">
        <f t="shared" si="159"/>
        <v>0</v>
      </c>
      <c r="AC1706" s="3">
        <f t="shared" si="160"/>
        <v>73368</v>
      </c>
      <c r="AD1706" s="3">
        <f t="shared" si="161"/>
        <v>56616</v>
      </c>
    </row>
    <row r="1707" spans="1:30" x14ac:dyDescent="0.15">
      <c r="A1707" s="3">
        <v>1702</v>
      </c>
      <c r="B1707" s="3" t="str">
        <f t="shared" si="156"/>
        <v>关卡1702小怪</v>
      </c>
      <c r="C1707" s="3">
        <f>INDEX([3]关卡!$J$19:$J$2018,A1707)</f>
        <v>550</v>
      </c>
      <c r="D1707" s="3">
        <f>INDEX([3]关卡!$N$19:$N$2018,A1707)</f>
        <v>550</v>
      </c>
      <c r="E1707" s="3" t="s">
        <v>24</v>
      </c>
      <c r="F1707" s="3" t="s">
        <v>26</v>
      </c>
      <c r="G1707" s="3">
        <v>3</v>
      </c>
      <c r="H1707" s="3">
        <v>0</v>
      </c>
      <c r="I1707" s="3">
        <v>0</v>
      </c>
      <c r="J1707" s="4">
        <v>1</v>
      </c>
      <c r="K1707" s="4">
        <v>1</v>
      </c>
      <c r="L1707" s="4">
        <v>2</v>
      </c>
      <c r="M1707" s="3">
        <v>15</v>
      </c>
      <c r="N1707" s="3">
        <v>2</v>
      </c>
      <c r="O1707" s="3">
        <f>HLOOKUP(O$5,[1]非R能力!$B$8:$F$558,$C1707+1,0)</f>
        <v>2674530.2363424227</v>
      </c>
      <c r="P1707" s="3">
        <f>HLOOKUP(P$5,[1]非R能力!$B$8:$F$558,$C1707+1,0)</f>
        <v>371147.94865448773</v>
      </c>
      <c r="Q1707" s="3">
        <f>HLOOKUP(Q$5,[1]非R能力!$B$8:$F$558,$C1707+1,0)</f>
        <v>180663.03073300805</v>
      </c>
      <c r="R1707" s="3">
        <f>HLOOKUP(R$5,[1]非R能力!$B$8:$F$558,$C1707+1,0)</f>
        <v>56616.730527455926</v>
      </c>
      <c r="S1707" s="3">
        <f>HLOOKUP(S$5,[1]非R能力!$B$8:$F$558,$C1707+1,0)</f>
        <v>73368.568621644255</v>
      </c>
      <c r="T1707" s="3">
        <f>INDEX([1]非R能力!$H$9:$H$558,D1707)</f>
        <v>74359.2083312342</v>
      </c>
      <c r="U1707" s="3">
        <f>IF(E1707="小怪",0,IF(INDEX([1]非R能力!$FK$9:$FK$558,C1707)=0,0,10))</f>
        <v>0</v>
      </c>
      <c r="V1707" s="3">
        <f>IF(E1707="小怪",0,IF(INDEX([1]非R能力!$FH$9:$FH$558,C1707)=0,0,5000))</f>
        <v>0</v>
      </c>
      <c r="W1707" s="3">
        <f>HLOOKUP(W$5,[2]人物技能基础!$O$3:$Q$553,$C1707+1,0)</f>
        <v>3.637142857142857</v>
      </c>
      <c r="X1707" s="3">
        <f>HLOOKUP(X$5,[2]人物技能基础!$O$3:$Q$553,$C1707+1,0)</f>
        <v>2.0186428571428574</v>
      </c>
      <c r="Y1707" s="3">
        <f>HLOOKUP(Y$5,[2]人物技能基础!$O$3:$Q$553,$C1707+1,0)</f>
        <v>99.964285714285708</v>
      </c>
      <c r="Z1707" s="3">
        <f t="shared" si="157"/>
        <v>1976818</v>
      </c>
      <c r="AA1707" s="3">
        <f t="shared" si="158"/>
        <v>36132</v>
      </c>
      <c r="AB1707" s="3">
        <f t="shared" si="159"/>
        <v>0</v>
      </c>
      <c r="AC1707" s="3">
        <f t="shared" si="160"/>
        <v>73368</v>
      </c>
      <c r="AD1707" s="3">
        <f t="shared" si="161"/>
        <v>56616</v>
      </c>
    </row>
    <row r="1708" spans="1:30" x14ac:dyDescent="0.15">
      <c r="A1708" s="3">
        <v>1703</v>
      </c>
      <c r="B1708" s="3" t="str">
        <f t="shared" si="156"/>
        <v>关卡1703小怪</v>
      </c>
      <c r="C1708" s="3">
        <f>INDEX([3]关卡!$J$19:$J$2018,A1708)</f>
        <v>550</v>
      </c>
      <c r="D1708" s="3">
        <f>INDEX([3]关卡!$N$19:$N$2018,A1708)</f>
        <v>550</v>
      </c>
      <c r="E1708" s="3" t="s">
        <v>24</v>
      </c>
      <c r="F1708" s="3" t="s">
        <v>26</v>
      </c>
      <c r="G1708" s="3">
        <v>3</v>
      </c>
      <c r="H1708" s="3">
        <v>0</v>
      </c>
      <c r="I1708" s="3">
        <v>0</v>
      </c>
      <c r="J1708" s="4">
        <v>1</v>
      </c>
      <c r="K1708" s="4">
        <v>1</v>
      </c>
      <c r="L1708" s="4">
        <v>2</v>
      </c>
      <c r="M1708" s="3">
        <v>15</v>
      </c>
      <c r="N1708" s="3">
        <v>2</v>
      </c>
      <c r="O1708" s="3">
        <f>HLOOKUP(O$5,[1]非R能力!$B$8:$F$558,$C1708+1,0)</f>
        <v>2674530.2363424227</v>
      </c>
      <c r="P1708" s="3">
        <f>HLOOKUP(P$5,[1]非R能力!$B$8:$F$558,$C1708+1,0)</f>
        <v>371147.94865448773</v>
      </c>
      <c r="Q1708" s="3">
        <f>HLOOKUP(Q$5,[1]非R能力!$B$8:$F$558,$C1708+1,0)</f>
        <v>180663.03073300805</v>
      </c>
      <c r="R1708" s="3">
        <f>HLOOKUP(R$5,[1]非R能力!$B$8:$F$558,$C1708+1,0)</f>
        <v>56616.730527455926</v>
      </c>
      <c r="S1708" s="3">
        <f>HLOOKUP(S$5,[1]非R能力!$B$8:$F$558,$C1708+1,0)</f>
        <v>73368.568621644255</v>
      </c>
      <c r="T1708" s="3">
        <f>INDEX([1]非R能力!$H$9:$H$558,D1708)</f>
        <v>74359.2083312342</v>
      </c>
      <c r="U1708" s="3">
        <f>IF(E1708="小怪",0,IF(INDEX([1]非R能力!$FK$9:$FK$558,C1708)=0,0,10))</f>
        <v>0</v>
      </c>
      <c r="V1708" s="3">
        <f>IF(E1708="小怪",0,IF(INDEX([1]非R能力!$FH$9:$FH$558,C1708)=0,0,5000))</f>
        <v>0</v>
      </c>
      <c r="W1708" s="3">
        <f>HLOOKUP(W$5,[2]人物技能基础!$O$3:$Q$553,$C1708+1,0)</f>
        <v>3.637142857142857</v>
      </c>
      <c r="X1708" s="3">
        <f>HLOOKUP(X$5,[2]人物技能基础!$O$3:$Q$553,$C1708+1,0)</f>
        <v>2.0186428571428574</v>
      </c>
      <c r="Y1708" s="3">
        <f>HLOOKUP(Y$5,[2]人物技能基础!$O$3:$Q$553,$C1708+1,0)</f>
        <v>99.964285714285708</v>
      </c>
      <c r="Z1708" s="3">
        <f t="shared" si="157"/>
        <v>1976818</v>
      </c>
      <c r="AA1708" s="3">
        <f t="shared" si="158"/>
        <v>36132</v>
      </c>
      <c r="AB1708" s="3">
        <f t="shared" si="159"/>
        <v>0</v>
      </c>
      <c r="AC1708" s="3">
        <f t="shared" si="160"/>
        <v>73368</v>
      </c>
      <c r="AD1708" s="3">
        <f t="shared" si="161"/>
        <v>56616</v>
      </c>
    </row>
    <row r="1709" spans="1:30" x14ac:dyDescent="0.15">
      <c r="A1709" s="3">
        <v>1704</v>
      </c>
      <c r="B1709" s="3" t="str">
        <f t="shared" si="156"/>
        <v>关卡1704小怪</v>
      </c>
      <c r="C1709" s="3">
        <f>INDEX([3]关卡!$J$19:$J$2018,A1709)</f>
        <v>550</v>
      </c>
      <c r="D1709" s="3">
        <f>INDEX([3]关卡!$N$19:$N$2018,A1709)</f>
        <v>550</v>
      </c>
      <c r="E1709" s="3" t="s">
        <v>24</v>
      </c>
      <c r="F1709" s="3" t="s">
        <v>26</v>
      </c>
      <c r="G1709" s="3">
        <v>3</v>
      </c>
      <c r="H1709" s="3">
        <v>0</v>
      </c>
      <c r="I1709" s="3">
        <v>0</v>
      </c>
      <c r="J1709" s="4">
        <v>1</v>
      </c>
      <c r="K1709" s="4">
        <v>1</v>
      </c>
      <c r="L1709" s="4">
        <v>2</v>
      </c>
      <c r="M1709" s="3">
        <v>15</v>
      </c>
      <c r="N1709" s="3">
        <v>2</v>
      </c>
      <c r="O1709" s="3">
        <f>HLOOKUP(O$5,[1]非R能力!$B$8:$F$558,$C1709+1,0)</f>
        <v>2674530.2363424227</v>
      </c>
      <c r="P1709" s="3">
        <f>HLOOKUP(P$5,[1]非R能力!$B$8:$F$558,$C1709+1,0)</f>
        <v>371147.94865448773</v>
      </c>
      <c r="Q1709" s="3">
        <f>HLOOKUP(Q$5,[1]非R能力!$B$8:$F$558,$C1709+1,0)</f>
        <v>180663.03073300805</v>
      </c>
      <c r="R1709" s="3">
        <f>HLOOKUP(R$5,[1]非R能力!$B$8:$F$558,$C1709+1,0)</f>
        <v>56616.730527455926</v>
      </c>
      <c r="S1709" s="3">
        <f>HLOOKUP(S$5,[1]非R能力!$B$8:$F$558,$C1709+1,0)</f>
        <v>73368.568621644255</v>
      </c>
      <c r="T1709" s="3">
        <f>INDEX([1]非R能力!$H$9:$H$558,D1709)</f>
        <v>74359.2083312342</v>
      </c>
      <c r="U1709" s="3">
        <f>IF(E1709="小怪",0,IF(INDEX([1]非R能力!$FK$9:$FK$558,C1709)=0,0,10))</f>
        <v>0</v>
      </c>
      <c r="V1709" s="3">
        <f>IF(E1709="小怪",0,IF(INDEX([1]非R能力!$FH$9:$FH$558,C1709)=0,0,5000))</f>
        <v>0</v>
      </c>
      <c r="W1709" s="3">
        <f>HLOOKUP(W$5,[2]人物技能基础!$O$3:$Q$553,$C1709+1,0)</f>
        <v>3.637142857142857</v>
      </c>
      <c r="X1709" s="3">
        <f>HLOOKUP(X$5,[2]人物技能基础!$O$3:$Q$553,$C1709+1,0)</f>
        <v>2.0186428571428574</v>
      </c>
      <c r="Y1709" s="3">
        <f>HLOOKUP(Y$5,[2]人物技能基础!$O$3:$Q$553,$C1709+1,0)</f>
        <v>99.964285714285708</v>
      </c>
      <c r="Z1709" s="3">
        <f t="shared" si="157"/>
        <v>1976818</v>
      </c>
      <c r="AA1709" s="3">
        <f t="shared" si="158"/>
        <v>36132</v>
      </c>
      <c r="AB1709" s="3">
        <f t="shared" si="159"/>
        <v>0</v>
      </c>
      <c r="AC1709" s="3">
        <f t="shared" si="160"/>
        <v>73368</v>
      </c>
      <c r="AD1709" s="3">
        <f t="shared" si="161"/>
        <v>56616</v>
      </c>
    </row>
    <row r="1710" spans="1:30" x14ac:dyDescent="0.15">
      <c r="A1710" s="3">
        <v>1705</v>
      </c>
      <c r="B1710" s="3" t="str">
        <f t="shared" si="156"/>
        <v>关卡1705小怪</v>
      </c>
      <c r="C1710" s="3">
        <f>INDEX([3]关卡!$J$19:$J$2018,A1710)</f>
        <v>550</v>
      </c>
      <c r="D1710" s="3">
        <f>INDEX([3]关卡!$N$19:$N$2018,A1710)</f>
        <v>550</v>
      </c>
      <c r="E1710" s="3" t="s">
        <v>24</v>
      </c>
      <c r="F1710" s="3" t="s">
        <v>26</v>
      </c>
      <c r="G1710" s="3">
        <v>3</v>
      </c>
      <c r="H1710" s="3">
        <v>0</v>
      </c>
      <c r="I1710" s="3">
        <v>0</v>
      </c>
      <c r="J1710" s="4">
        <v>1</v>
      </c>
      <c r="K1710" s="4">
        <v>1</v>
      </c>
      <c r="L1710" s="4">
        <v>2</v>
      </c>
      <c r="M1710" s="3">
        <v>15</v>
      </c>
      <c r="N1710" s="3">
        <v>2</v>
      </c>
      <c r="O1710" s="3">
        <f>HLOOKUP(O$5,[1]非R能力!$B$8:$F$558,$C1710+1,0)</f>
        <v>2674530.2363424227</v>
      </c>
      <c r="P1710" s="3">
        <f>HLOOKUP(P$5,[1]非R能力!$B$8:$F$558,$C1710+1,0)</f>
        <v>371147.94865448773</v>
      </c>
      <c r="Q1710" s="3">
        <f>HLOOKUP(Q$5,[1]非R能力!$B$8:$F$558,$C1710+1,0)</f>
        <v>180663.03073300805</v>
      </c>
      <c r="R1710" s="3">
        <f>HLOOKUP(R$5,[1]非R能力!$B$8:$F$558,$C1710+1,0)</f>
        <v>56616.730527455926</v>
      </c>
      <c r="S1710" s="3">
        <f>HLOOKUP(S$5,[1]非R能力!$B$8:$F$558,$C1710+1,0)</f>
        <v>73368.568621644255</v>
      </c>
      <c r="T1710" s="3">
        <f>INDEX([1]非R能力!$H$9:$H$558,D1710)</f>
        <v>74359.2083312342</v>
      </c>
      <c r="U1710" s="3">
        <f>IF(E1710="小怪",0,IF(INDEX([1]非R能力!$FK$9:$FK$558,C1710)=0,0,10))</f>
        <v>0</v>
      </c>
      <c r="V1710" s="3">
        <f>IF(E1710="小怪",0,IF(INDEX([1]非R能力!$FH$9:$FH$558,C1710)=0,0,5000))</f>
        <v>0</v>
      </c>
      <c r="W1710" s="3">
        <f>HLOOKUP(W$5,[2]人物技能基础!$O$3:$Q$553,$C1710+1,0)</f>
        <v>3.637142857142857</v>
      </c>
      <c r="X1710" s="3">
        <f>HLOOKUP(X$5,[2]人物技能基础!$O$3:$Q$553,$C1710+1,0)</f>
        <v>2.0186428571428574</v>
      </c>
      <c r="Y1710" s="3">
        <f>HLOOKUP(Y$5,[2]人物技能基础!$O$3:$Q$553,$C1710+1,0)</f>
        <v>99.964285714285708</v>
      </c>
      <c r="Z1710" s="3">
        <f t="shared" si="157"/>
        <v>1976818</v>
      </c>
      <c r="AA1710" s="3">
        <f t="shared" si="158"/>
        <v>36132</v>
      </c>
      <c r="AB1710" s="3">
        <f t="shared" si="159"/>
        <v>0</v>
      </c>
      <c r="AC1710" s="3">
        <f t="shared" si="160"/>
        <v>73368</v>
      </c>
      <c r="AD1710" s="3">
        <f t="shared" si="161"/>
        <v>56616</v>
      </c>
    </row>
    <row r="1711" spans="1:30" x14ac:dyDescent="0.15">
      <c r="A1711" s="3">
        <v>1706</v>
      </c>
      <c r="B1711" s="3" t="str">
        <f t="shared" si="156"/>
        <v>关卡1706小怪</v>
      </c>
      <c r="C1711" s="3">
        <f>INDEX([3]关卡!$J$19:$J$2018,A1711)</f>
        <v>550</v>
      </c>
      <c r="D1711" s="3">
        <f>INDEX([3]关卡!$N$19:$N$2018,A1711)</f>
        <v>550</v>
      </c>
      <c r="E1711" s="3" t="s">
        <v>24</v>
      </c>
      <c r="F1711" s="3" t="s">
        <v>26</v>
      </c>
      <c r="G1711" s="3">
        <v>3</v>
      </c>
      <c r="H1711" s="3">
        <v>0</v>
      </c>
      <c r="I1711" s="3">
        <v>0</v>
      </c>
      <c r="J1711" s="4">
        <v>1</v>
      </c>
      <c r="K1711" s="4">
        <v>1</v>
      </c>
      <c r="L1711" s="4">
        <v>2</v>
      </c>
      <c r="M1711" s="3">
        <v>15</v>
      </c>
      <c r="N1711" s="3">
        <v>2</v>
      </c>
      <c r="O1711" s="3">
        <f>HLOOKUP(O$5,[1]非R能力!$B$8:$F$558,$C1711+1,0)</f>
        <v>2674530.2363424227</v>
      </c>
      <c r="P1711" s="3">
        <f>HLOOKUP(P$5,[1]非R能力!$B$8:$F$558,$C1711+1,0)</f>
        <v>371147.94865448773</v>
      </c>
      <c r="Q1711" s="3">
        <f>HLOOKUP(Q$5,[1]非R能力!$B$8:$F$558,$C1711+1,0)</f>
        <v>180663.03073300805</v>
      </c>
      <c r="R1711" s="3">
        <f>HLOOKUP(R$5,[1]非R能力!$B$8:$F$558,$C1711+1,0)</f>
        <v>56616.730527455926</v>
      </c>
      <c r="S1711" s="3">
        <f>HLOOKUP(S$5,[1]非R能力!$B$8:$F$558,$C1711+1,0)</f>
        <v>73368.568621644255</v>
      </c>
      <c r="T1711" s="3">
        <f>INDEX([1]非R能力!$H$9:$H$558,D1711)</f>
        <v>74359.2083312342</v>
      </c>
      <c r="U1711" s="3">
        <f>IF(E1711="小怪",0,IF(INDEX([1]非R能力!$FK$9:$FK$558,C1711)=0,0,10))</f>
        <v>0</v>
      </c>
      <c r="V1711" s="3">
        <f>IF(E1711="小怪",0,IF(INDEX([1]非R能力!$FH$9:$FH$558,C1711)=0,0,5000))</f>
        <v>0</v>
      </c>
      <c r="W1711" s="3">
        <f>HLOOKUP(W$5,[2]人物技能基础!$O$3:$Q$553,$C1711+1,0)</f>
        <v>3.637142857142857</v>
      </c>
      <c r="X1711" s="3">
        <f>HLOOKUP(X$5,[2]人物技能基础!$O$3:$Q$553,$C1711+1,0)</f>
        <v>2.0186428571428574</v>
      </c>
      <c r="Y1711" s="3">
        <f>HLOOKUP(Y$5,[2]人物技能基础!$O$3:$Q$553,$C1711+1,0)</f>
        <v>99.964285714285708</v>
      </c>
      <c r="Z1711" s="3">
        <f t="shared" si="157"/>
        <v>1976818</v>
      </c>
      <c r="AA1711" s="3">
        <f t="shared" si="158"/>
        <v>36132</v>
      </c>
      <c r="AB1711" s="3">
        <f t="shared" si="159"/>
        <v>0</v>
      </c>
      <c r="AC1711" s="3">
        <f t="shared" si="160"/>
        <v>73368</v>
      </c>
      <c r="AD1711" s="3">
        <f t="shared" si="161"/>
        <v>56616</v>
      </c>
    </row>
    <row r="1712" spans="1:30" x14ac:dyDescent="0.15">
      <c r="A1712" s="3">
        <v>1707</v>
      </c>
      <c r="B1712" s="3" t="str">
        <f t="shared" si="156"/>
        <v>关卡1707小怪</v>
      </c>
      <c r="C1712" s="3">
        <f>INDEX([3]关卡!$J$19:$J$2018,A1712)</f>
        <v>550</v>
      </c>
      <c r="D1712" s="3">
        <f>INDEX([3]关卡!$N$19:$N$2018,A1712)</f>
        <v>550</v>
      </c>
      <c r="E1712" s="3" t="s">
        <v>24</v>
      </c>
      <c r="F1712" s="3" t="s">
        <v>26</v>
      </c>
      <c r="G1712" s="3">
        <v>3</v>
      </c>
      <c r="H1712" s="3">
        <v>0</v>
      </c>
      <c r="I1712" s="3">
        <v>0</v>
      </c>
      <c r="J1712" s="4">
        <v>1</v>
      </c>
      <c r="K1712" s="4">
        <v>1</v>
      </c>
      <c r="L1712" s="4">
        <v>2</v>
      </c>
      <c r="M1712" s="3">
        <v>15</v>
      </c>
      <c r="N1712" s="3">
        <v>2</v>
      </c>
      <c r="O1712" s="3">
        <f>HLOOKUP(O$5,[1]非R能力!$B$8:$F$558,$C1712+1,0)</f>
        <v>2674530.2363424227</v>
      </c>
      <c r="P1712" s="3">
        <f>HLOOKUP(P$5,[1]非R能力!$B$8:$F$558,$C1712+1,0)</f>
        <v>371147.94865448773</v>
      </c>
      <c r="Q1712" s="3">
        <f>HLOOKUP(Q$5,[1]非R能力!$B$8:$F$558,$C1712+1,0)</f>
        <v>180663.03073300805</v>
      </c>
      <c r="R1712" s="3">
        <f>HLOOKUP(R$5,[1]非R能力!$B$8:$F$558,$C1712+1,0)</f>
        <v>56616.730527455926</v>
      </c>
      <c r="S1712" s="3">
        <f>HLOOKUP(S$5,[1]非R能力!$B$8:$F$558,$C1712+1,0)</f>
        <v>73368.568621644255</v>
      </c>
      <c r="T1712" s="3">
        <f>INDEX([1]非R能力!$H$9:$H$558,D1712)</f>
        <v>74359.2083312342</v>
      </c>
      <c r="U1712" s="3">
        <f>IF(E1712="小怪",0,IF(INDEX([1]非R能力!$FK$9:$FK$558,C1712)=0,0,10))</f>
        <v>0</v>
      </c>
      <c r="V1712" s="3">
        <f>IF(E1712="小怪",0,IF(INDEX([1]非R能力!$FH$9:$FH$558,C1712)=0,0,5000))</f>
        <v>0</v>
      </c>
      <c r="W1712" s="3">
        <f>HLOOKUP(W$5,[2]人物技能基础!$O$3:$Q$553,$C1712+1,0)</f>
        <v>3.637142857142857</v>
      </c>
      <c r="X1712" s="3">
        <f>HLOOKUP(X$5,[2]人物技能基础!$O$3:$Q$553,$C1712+1,0)</f>
        <v>2.0186428571428574</v>
      </c>
      <c r="Y1712" s="3">
        <f>HLOOKUP(Y$5,[2]人物技能基础!$O$3:$Q$553,$C1712+1,0)</f>
        <v>99.964285714285708</v>
      </c>
      <c r="Z1712" s="3">
        <f t="shared" si="157"/>
        <v>1976818</v>
      </c>
      <c r="AA1712" s="3">
        <f t="shared" si="158"/>
        <v>36132</v>
      </c>
      <c r="AB1712" s="3">
        <f t="shared" si="159"/>
        <v>0</v>
      </c>
      <c r="AC1712" s="3">
        <f t="shared" si="160"/>
        <v>73368</v>
      </c>
      <c r="AD1712" s="3">
        <f t="shared" si="161"/>
        <v>56616</v>
      </c>
    </row>
    <row r="1713" spans="1:30" x14ac:dyDescent="0.15">
      <c r="A1713" s="3">
        <v>1708</v>
      </c>
      <c r="B1713" s="3" t="str">
        <f t="shared" si="156"/>
        <v>关卡1708小怪</v>
      </c>
      <c r="C1713" s="3">
        <f>INDEX([3]关卡!$J$19:$J$2018,A1713)</f>
        <v>550</v>
      </c>
      <c r="D1713" s="3">
        <f>INDEX([3]关卡!$N$19:$N$2018,A1713)</f>
        <v>550</v>
      </c>
      <c r="E1713" s="3" t="s">
        <v>24</v>
      </c>
      <c r="F1713" s="3" t="s">
        <v>26</v>
      </c>
      <c r="G1713" s="3">
        <v>3</v>
      </c>
      <c r="H1713" s="3">
        <v>0</v>
      </c>
      <c r="I1713" s="3">
        <v>0</v>
      </c>
      <c r="J1713" s="4">
        <v>1</v>
      </c>
      <c r="K1713" s="4">
        <v>1</v>
      </c>
      <c r="L1713" s="4">
        <v>2</v>
      </c>
      <c r="M1713" s="3">
        <v>15</v>
      </c>
      <c r="N1713" s="3">
        <v>2</v>
      </c>
      <c r="O1713" s="3">
        <f>HLOOKUP(O$5,[1]非R能力!$B$8:$F$558,$C1713+1,0)</f>
        <v>2674530.2363424227</v>
      </c>
      <c r="P1713" s="3">
        <f>HLOOKUP(P$5,[1]非R能力!$B$8:$F$558,$C1713+1,0)</f>
        <v>371147.94865448773</v>
      </c>
      <c r="Q1713" s="3">
        <f>HLOOKUP(Q$5,[1]非R能力!$B$8:$F$558,$C1713+1,0)</f>
        <v>180663.03073300805</v>
      </c>
      <c r="R1713" s="3">
        <f>HLOOKUP(R$5,[1]非R能力!$B$8:$F$558,$C1713+1,0)</f>
        <v>56616.730527455926</v>
      </c>
      <c r="S1713" s="3">
        <f>HLOOKUP(S$5,[1]非R能力!$B$8:$F$558,$C1713+1,0)</f>
        <v>73368.568621644255</v>
      </c>
      <c r="T1713" s="3">
        <f>INDEX([1]非R能力!$H$9:$H$558,D1713)</f>
        <v>74359.2083312342</v>
      </c>
      <c r="U1713" s="3">
        <f>IF(E1713="小怪",0,IF(INDEX([1]非R能力!$FK$9:$FK$558,C1713)=0,0,10))</f>
        <v>0</v>
      </c>
      <c r="V1713" s="3">
        <f>IF(E1713="小怪",0,IF(INDEX([1]非R能力!$FH$9:$FH$558,C1713)=0,0,5000))</f>
        <v>0</v>
      </c>
      <c r="W1713" s="3">
        <f>HLOOKUP(W$5,[2]人物技能基础!$O$3:$Q$553,$C1713+1,0)</f>
        <v>3.637142857142857</v>
      </c>
      <c r="X1713" s="3">
        <f>HLOOKUP(X$5,[2]人物技能基础!$O$3:$Q$553,$C1713+1,0)</f>
        <v>2.0186428571428574</v>
      </c>
      <c r="Y1713" s="3">
        <f>HLOOKUP(Y$5,[2]人物技能基础!$O$3:$Q$553,$C1713+1,0)</f>
        <v>99.964285714285708</v>
      </c>
      <c r="Z1713" s="3">
        <f t="shared" si="157"/>
        <v>1976818</v>
      </c>
      <c r="AA1713" s="3">
        <f t="shared" si="158"/>
        <v>36132</v>
      </c>
      <c r="AB1713" s="3">
        <f t="shared" si="159"/>
        <v>0</v>
      </c>
      <c r="AC1713" s="3">
        <f t="shared" si="160"/>
        <v>73368</v>
      </c>
      <c r="AD1713" s="3">
        <f t="shared" si="161"/>
        <v>56616</v>
      </c>
    </row>
    <row r="1714" spans="1:30" x14ac:dyDescent="0.15">
      <c r="A1714" s="3">
        <v>1709</v>
      </c>
      <c r="B1714" s="3" t="str">
        <f t="shared" si="156"/>
        <v>关卡1709小怪</v>
      </c>
      <c r="C1714" s="3">
        <f>INDEX([3]关卡!$J$19:$J$2018,A1714)</f>
        <v>550</v>
      </c>
      <c r="D1714" s="3">
        <f>INDEX([3]关卡!$N$19:$N$2018,A1714)</f>
        <v>550</v>
      </c>
      <c r="E1714" s="3" t="s">
        <v>24</v>
      </c>
      <c r="F1714" s="3" t="s">
        <v>26</v>
      </c>
      <c r="G1714" s="3">
        <v>3</v>
      </c>
      <c r="H1714" s="3">
        <v>0</v>
      </c>
      <c r="I1714" s="3">
        <v>0</v>
      </c>
      <c r="J1714" s="4">
        <v>1</v>
      </c>
      <c r="K1714" s="4">
        <v>1</v>
      </c>
      <c r="L1714" s="4">
        <v>2</v>
      </c>
      <c r="M1714" s="3">
        <v>15</v>
      </c>
      <c r="N1714" s="3">
        <v>2</v>
      </c>
      <c r="O1714" s="3">
        <f>HLOOKUP(O$5,[1]非R能力!$B$8:$F$558,$C1714+1,0)</f>
        <v>2674530.2363424227</v>
      </c>
      <c r="P1714" s="3">
        <f>HLOOKUP(P$5,[1]非R能力!$B$8:$F$558,$C1714+1,0)</f>
        <v>371147.94865448773</v>
      </c>
      <c r="Q1714" s="3">
        <f>HLOOKUP(Q$5,[1]非R能力!$B$8:$F$558,$C1714+1,0)</f>
        <v>180663.03073300805</v>
      </c>
      <c r="R1714" s="3">
        <f>HLOOKUP(R$5,[1]非R能力!$B$8:$F$558,$C1714+1,0)</f>
        <v>56616.730527455926</v>
      </c>
      <c r="S1714" s="3">
        <f>HLOOKUP(S$5,[1]非R能力!$B$8:$F$558,$C1714+1,0)</f>
        <v>73368.568621644255</v>
      </c>
      <c r="T1714" s="3">
        <f>INDEX([1]非R能力!$H$9:$H$558,D1714)</f>
        <v>74359.2083312342</v>
      </c>
      <c r="U1714" s="3">
        <f>IF(E1714="小怪",0,IF(INDEX([1]非R能力!$FK$9:$FK$558,C1714)=0,0,10))</f>
        <v>0</v>
      </c>
      <c r="V1714" s="3">
        <f>IF(E1714="小怪",0,IF(INDEX([1]非R能力!$FH$9:$FH$558,C1714)=0,0,5000))</f>
        <v>0</v>
      </c>
      <c r="W1714" s="3">
        <f>HLOOKUP(W$5,[2]人物技能基础!$O$3:$Q$553,$C1714+1,0)</f>
        <v>3.637142857142857</v>
      </c>
      <c r="X1714" s="3">
        <f>HLOOKUP(X$5,[2]人物技能基础!$O$3:$Q$553,$C1714+1,0)</f>
        <v>2.0186428571428574</v>
      </c>
      <c r="Y1714" s="3">
        <f>HLOOKUP(Y$5,[2]人物技能基础!$O$3:$Q$553,$C1714+1,0)</f>
        <v>99.964285714285708</v>
      </c>
      <c r="Z1714" s="3">
        <f t="shared" si="157"/>
        <v>1976818</v>
      </c>
      <c r="AA1714" s="3">
        <f t="shared" si="158"/>
        <v>36132</v>
      </c>
      <c r="AB1714" s="3">
        <f t="shared" si="159"/>
        <v>0</v>
      </c>
      <c r="AC1714" s="3">
        <f t="shared" si="160"/>
        <v>73368</v>
      </c>
      <c r="AD1714" s="3">
        <f t="shared" si="161"/>
        <v>56616</v>
      </c>
    </row>
    <row r="1715" spans="1:30" x14ac:dyDescent="0.15">
      <c r="A1715" s="3">
        <v>1710</v>
      </c>
      <c r="B1715" s="3" t="str">
        <f t="shared" si="156"/>
        <v>关卡1710小怪</v>
      </c>
      <c r="C1715" s="3">
        <f>INDEX([3]关卡!$J$19:$J$2018,A1715)</f>
        <v>550</v>
      </c>
      <c r="D1715" s="3">
        <f>INDEX([3]关卡!$N$19:$N$2018,A1715)</f>
        <v>550</v>
      </c>
      <c r="E1715" s="3" t="s">
        <v>24</v>
      </c>
      <c r="F1715" s="3" t="s">
        <v>26</v>
      </c>
      <c r="G1715" s="3">
        <v>3</v>
      </c>
      <c r="H1715" s="3">
        <v>0</v>
      </c>
      <c r="I1715" s="3">
        <v>0</v>
      </c>
      <c r="J1715" s="4">
        <v>1</v>
      </c>
      <c r="K1715" s="4">
        <v>1</v>
      </c>
      <c r="L1715" s="4">
        <v>2</v>
      </c>
      <c r="M1715" s="3">
        <v>15</v>
      </c>
      <c r="N1715" s="3">
        <v>2</v>
      </c>
      <c r="O1715" s="3">
        <f>HLOOKUP(O$5,[1]非R能力!$B$8:$F$558,$C1715+1,0)</f>
        <v>2674530.2363424227</v>
      </c>
      <c r="P1715" s="3">
        <f>HLOOKUP(P$5,[1]非R能力!$B$8:$F$558,$C1715+1,0)</f>
        <v>371147.94865448773</v>
      </c>
      <c r="Q1715" s="3">
        <f>HLOOKUP(Q$5,[1]非R能力!$B$8:$F$558,$C1715+1,0)</f>
        <v>180663.03073300805</v>
      </c>
      <c r="R1715" s="3">
        <f>HLOOKUP(R$5,[1]非R能力!$B$8:$F$558,$C1715+1,0)</f>
        <v>56616.730527455926</v>
      </c>
      <c r="S1715" s="3">
        <f>HLOOKUP(S$5,[1]非R能力!$B$8:$F$558,$C1715+1,0)</f>
        <v>73368.568621644255</v>
      </c>
      <c r="T1715" s="3">
        <f>INDEX([1]非R能力!$H$9:$H$558,D1715)</f>
        <v>74359.2083312342</v>
      </c>
      <c r="U1715" s="3">
        <f>IF(E1715="小怪",0,IF(INDEX([1]非R能力!$FK$9:$FK$558,C1715)=0,0,10))</f>
        <v>0</v>
      </c>
      <c r="V1715" s="3">
        <f>IF(E1715="小怪",0,IF(INDEX([1]非R能力!$FH$9:$FH$558,C1715)=0,0,5000))</f>
        <v>0</v>
      </c>
      <c r="W1715" s="3">
        <f>HLOOKUP(W$5,[2]人物技能基础!$O$3:$Q$553,$C1715+1,0)</f>
        <v>3.637142857142857</v>
      </c>
      <c r="X1715" s="3">
        <f>HLOOKUP(X$5,[2]人物技能基础!$O$3:$Q$553,$C1715+1,0)</f>
        <v>2.0186428571428574</v>
      </c>
      <c r="Y1715" s="3">
        <f>HLOOKUP(Y$5,[2]人物技能基础!$O$3:$Q$553,$C1715+1,0)</f>
        <v>99.964285714285708</v>
      </c>
      <c r="Z1715" s="3">
        <f t="shared" si="157"/>
        <v>1976818</v>
      </c>
      <c r="AA1715" s="3">
        <f t="shared" si="158"/>
        <v>36132</v>
      </c>
      <c r="AB1715" s="3">
        <f t="shared" si="159"/>
        <v>0</v>
      </c>
      <c r="AC1715" s="3">
        <f t="shared" si="160"/>
        <v>73368</v>
      </c>
      <c r="AD1715" s="3">
        <f t="shared" si="161"/>
        <v>56616</v>
      </c>
    </row>
    <row r="1716" spans="1:30" x14ac:dyDescent="0.15">
      <c r="A1716" s="3">
        <v>1711</v>
      </c>
      <c r="B1716" s="3" t="str">
        <f t="shared" si="156"/>
        <v>关卡1711小怪</v>
      </c>
      <c r="C1716" s="3">
        <f>INDEX([3]关卡!$J$19:$J$2018,A1716)</f>
        <v>550</v>
      </c>
      <c r="D1716" s="3">
        <f>INDEX([3]关卡!$N$19:$N$2018,A1716)</f>
        <v>550</v>
      </c>
      <c r="E1716" s="3" t="s">
        <v>24</v>
      </c>
      <c r="F1716" s="3" t="s">
        <v>26</v>
      </c>
      <c r="G1716" s="3">
        <v>3</v>
      </c>
      <c r="H1716" s="3">
        <v>0</v>
      </c>
      <c r="I1716" s="3">
        <v>0</v>
      </c>
      <c r="J1716" s="4">
        <v>1</v>
      </c>
      <c r="K1716" s="4">
        <v>1</v>
      </c>
      <c r="L1716" s="4">
        <v>2</v>
      </c>
      <c r="M1716" s="3">
        <v>15</v>
      </c>
      <c r="N1716" s="3">
        <v>2</v>
      </c>
      <c r="O1716" s="3">
        <f>HLOOKUP(O$5,[1]非R能力!$B$8:$F$558,$C1716+1,0)</f>
        <v>2674530.2363424227</v>
      </c>
      <c r="P1716" s="3">
        <f>HLOOKUP(P$5,[1]非R能力!$B$8:$F$558,$C1716+1,0)</f>
        <v>371147.94865448773</v>
      </c>
      <c r="Q1716" s="3">
        <f>HLOOKUP(Q$5,[1]非R能力!$B$8:$F$558,$C1716+1,0)</f>
        <v>180663.03073300805</v>
      </c>
      <c r="R1716" s="3">
        <f>HLOOKUP(R$5,[1]非R能力!$B$8:$F$558,$C1716+1,0)</f>
        <v>56616.730527455926</v>
      </c>
      <c r="S1716" s="3">
        <f>HLOOKUP(S$5,[1]非R能力!$B$8:$F$558,$C1716+1,0)</f>
        <v>73368.568621644255</v>
      </c>
      <c r="T1716" s="3">
        <f>INDEX([1]非R能力!$H$9:$H$558,D1716)</f>
        <v>74359.2083312342</v>
      </c>
      <c r="U1716" s="3">
        <f>IF(E1716="小怪",0,IF(INDEX([1]非R能力!$FK$9:$FK$558,C1716)=0,0,10))</f>
        <v>0</v>
      </c>
      <c r="V1716" s="3">
        <f>IF(E1716="小怪",0,IF(INDEX([1]非R能力!$FH$9:$FH$558,C1716)=0,0,5000))</f>
        <v>0</v>
      </c>
      <c r="W1716" s="3">
        <f>HLOOKUP(W$5,[2]人物技能基础!$O$3:$Q$553,$C1716+1,0)</f>
        <v>3.637142857142857</v>
      </c>
      <c r="X1716" s="3">
        <f>HLOOKUP(X$5,[2]人物技能基础!$O$3:$Q$553,$C1716+1,0)</f>
        <v>2.0186428571428574</v>
      </c>
      <c r="Y1716" s="3">
        <f>HLOOKUP(Y$5,[2]人物技能基础!$O$3:$Q$553,$C1716+1,0)</f>
        <v>99.964285714285708</v>
      </c>
      <c r="Z1716" s="3">
        <f t="shared" si="157"/>
        <v>1976818</v>
      </c>
      <c r="AA1716" s="3">
        <f t="shared" si="158"/>
        <v>36132</v>
      </c>
      <c r="AB1716" s="3">
        <f t="shared" si="159"/>
        <v>0</v>
      </c>
      <c r="AC1716" s="3">
        <f t="shared" si="160"/>
        <v>73368</v>
      </c>
      <c r="AD1716" s="3">
        <f t="shared" si="161"/>
        <v>56616</v>
      </c>
    </row>
    <row r="1717" spans="1:30" x14ac:dyDescent="0.15">
      <c r="A1717" s="3">
        <v>1712</v>
      </c>
      <c r="B1717" s="3" t="str">
        <f t="shared" si="156"/>
        <v>关卡1712小怪</v>
      </c>
      <c r="C1717" s="3">
        <f>INDEX([3]关卡!$J$19:$J$2018,A1717)</f>
        <v>550</v>
      </c>
      <c r="D1717" s="3">
        <f>INDEX([3]关卡!$N$19:$N$2018,A1717)</f>
        <v>550</v>
      </c>
      <c r="E1717" s="3" t="s">
        <v>24</v>
      </c>
      <c r="F1717" s="3" t="s">
        <v>26</v>
      </c>
      <c r="G1717" s="3">
        <v>3</v>
      </c>
      <c r="H1717" s="3">
        <v>0</v>
      </c>
      <c r="I1717" s="3">
        <v>0</v>
      </c>
      <c r="J1717" s="4">
        <v>1</v>
      </c>
      <c r="K1717" s="4">
        <v>1</v>
      </c>
      <c r="L1717" s="4">
        <v>2</v>
      </c>
      <c r="M1717" s="3">
        <v>15</v>
      </c>
      <c r="N1717" s="3">
        <v>2</v>
      </c>
      <c r="O1717" s="3">
        <f>HLOOKUP(O$5,[1]非R能力!$B$8:$F$558,$C1717+1,0)</f>
        <v>2674530.2363424227</v>
      </c>
      <c r="P1717" s="3">
        <f>HLOOKUP(P$5,[1]非R能力!$B$8:$F$558,$C1717+1,0)</f>
        <v>371147.94865448773</v>
      </c>
      <c r="Q1717" s="3">
        <f>HLOOKUP(Q$5,[1]非R能力!$B$8:$F$558,$C1717+1,0)</f>
        <v>180663.03073300805</v>
      </c>
      <c r="R1717" s="3">
        <f>HLOOKUP(R$5,[1]非R能力!$B$8:$F$558,$C1717+1,0)</f>
        <v>56616.730527455926</v>
      </c>
      <c r="S1717" s="3">
        <f>HLOOKUP(S$5,[1]非R能力!$B$8:$F$558,$C1717+1,0)</f>
        <v>73368.568621644255</v>
      </c>
      <c r="T1717" s="3">
        <f>INDEX([1]非R能力!$H$9:$H$558,D1717)</f>
        <v>74359.2083312342</v>
      </c>
      <c r="U1717" s="3">
        <f>IF(E1717="小怪",0,IF(INDEX([1]非R能力!$FK$9:$FK$558,C1717)=0,0,10))</f>
        <v>0</v>
      </c>
      <c r="V1717" s="3">
        <f>IF(E1717="小怪",0,IF(INDEX([1]非R能力!$FH$9:$FH$558,C1717)=0,0,5000))</f>
        <v>0</v>
      </c>
      <c r="W1717" s="3">
        <f>HLOOKUP(W$5,[2]人物技能基础!$O$3:$Q$553,$C1717+1,0)</f>
        <v>3.637142857142857</v>
      </c>
      <c r="X1717" s="3">
        <f>HLOOKUP(X$5,[2]人物技能基础!$O$3:$Q$553,$C1717+1,0)</f>
        <v>2.0186428571428574</v>
      </c>
      <c r="Y1717" s="3">
        <f>HLOOKUP(Y$5,[2]人物技能基础!$O$3:$Q$553,$C1717+1,0)</f>
        <v>99.964285714285708</v>
      </c>
      <c r="Z1717" s="3">
        <f t="shared" si="157"/>
        <v>1976818</v>
      </c>
      <c r="AA1717" s="3">
        <f t="shared" si="158"/>
        <v>36132</v>
      </c>
      <c r="AB1717" s="3">
        <f t="shared" si="159"/>
        <v>0</v>
      </c>
      <c r="AC1717" s="3">
        <f t="shared" si="160"/>
        <v>73368</v>
      </c>
      <c r="AD1717" s="3">
        <f t="shared" si="161"/>
        <v>56616</v>
      </c>
    </row>
    <row r="1718" spans="1:30" x14ac:dyDescent="0.15">
      <c r="A1718" s="3">
        <v>1713</v>
      </c>
      <c r="B1718" s="3" t="str">
        <f t="shared" si="156"/>
        <v>关卡1713小怪</v>
      </c>
      <c r="C1718" s="3">
        <f>INDEX([3]关卡!$J$19:$J$2018,A1718)</f>
        <v>550</v>
      </c>
      <c r="D1718" s="3">
        <f>INDEX([3]关卡!$N$19:$N$2018,A1718)</f>
        <v>550</v>
      </c>
      <c r="E1718" s="3" t="s">
        <v>24</v>
      </c>
      <c r="F1718" s="3" t="s">
        <v>26</v>
      </c>
      <c r="G1718" s="3">
        <v>3</v>
      </c>
      <c r="H1718" s="3">
        <v>0</v>
      </c>
      <c r="I1718" s="3">
        <v>0</v>
      </c>
      <c r="J1718" s="4">
        <v>1</v>
      </c>
      <c r="K1718" s="4">
        <v>1</v>
      </c>
      <c r="L1718" s="4">
        <v>2</v>
      </c>
      <c r="M1718" s="3">
        <v>15</v>
      </c>
      <c r="N1718" s="3">
        <v>2</v>
      </c>
      <c r="O1718" s="3">
        <f>HLOOKUP(O$5,[1]非R能力!$B$8:$F$558,$C1718+1,0)</f>
        <v>2674530.2363424227</v>
      </c>
      <c r="P1718" s="3">
        <f>HLOOKUP(P$5,[1]非R能力!$B$8:$F$558,$C1718+1,0)</f>
        <v>371147.94865448773</v>
      </c>
      <c r="Q1718" s="3">
        <f>HLOOKUP(Q$5,[1]非R能力!$B$8:$F$558,$C1718+1,0)</f>
        <v>180663.03073300805</v>
      </c>
      <c r="R1718" s="3">
        <f>HLOOKUP(R$5,[1]非R能力!$B$8:$F$558,$C1718+1,0)</f>
        <v>56616.730527455926</v>
      </c>
      <c r="S1718" s="3">
        <f>HLOOKUP(S$5,[1]非R能力!$B$8:$F$558,$C1718+1,0)</f>
        <v>73368.568621644255</v>
      </c>
      <c r="T1718" s="3">
        <f>INDEX([1]非R能力!$H$9:$H$558,D1718)</f>
        <v>74359.2083312342</v>
      </c>
      <c r="U1718" s="3">
        <f>IF(E1718="小怪",0,IF(INDEX([1]非R能力!$FK$9:$FK$558,C1718)=0,0,10))</f>
        <v>0</v>
      </c>
      <c r="V1718" s="3">
        <f>IF(E1718="小怪",0,IF(INDEX([1]非R能力!$FH$9:$FH$558,C1718)=0,0,5000))</f>
        <v>0</v>
      </c>
      <c r="W1718" s="3">
        <f>HLOOKUP(W$5,[2]人物技能基础!$O$3:$Q$553,$C1718+1,0)</f>
        <v>3.637142857142857</v>
      </c>
      <c r="X1718" s="3">
        <f>HLOOKUP(X$5,[2]人物技能基础!$O$3:$Q$553,$C1718+1,0)</f>
        <v>2.0186428571428574</v>
      </c>
      <c r="Y1718" s="3">
        <f>HLOOKUP(Y$5,[2]人物技能基础!$O$3:$Q$553,$C1718+1,0)</f>
        <v>99.964285714285708</v>
      </c>
      <c r="Z1718" s="3">
        <f t="shared" si="157"/>
        <v>1976818</v>
      </c>
      <c r="AA1718" s="3">
        <f t="shared" si="158"/>
        <v>36132</v>
      </c>
      <c r="AB1718" s="3">
        <f t="shared" si="159"/>
        <v>0</v>
      </c>
      <c r="AC1718" s="3">
        <f t="shared" si="160"/>
        <v>73368</v>
      </c>
      <c r="AD1718" s="3">
        <f t="shared" si="161"/>
        <v>56616</v>
      </c>
    </row>
    <row r="1719" spans="1:30" x14ac:dyDescent="0.15">
      <c r="A1719" s="3">
        <v>1714</v>
      </c>
      <c r="B1719" s="3" t="str">
        <f t="shared" si="156"/>
        <v>关卡1714小怪</v>
      </c>
      <c r="C1719" s="3">
        <f>INDEX([3]关卡!$J$19:$J$2018,A1719)</f>
        <v>550</v>
      </c>
      <c r="D1719" s="3">
        <f>INDEX([3]关卡!$N$19:$N$2018,A1719)</f>
        <v>550</v>
      </c>
      <c r="E1719" s="3" t="s">
        <v>24</v>
      </c>
      <c r="F1719" s="3" t="s">
        <v>26</v>
      </c>
      <c r="G1719" s="3">
        <v>3</v>
      </c>
      <c r="H1719" s="3">
        <v>0</v>
      </c>
      <c r="I1719" s="3">
        <v>0</v>
      </c>
      <c r="J1719" s="4">
        <v>1</v>
      </c>
      <c r="K1719" s="4">
        <v>1</v>
      </c>
      <c r="L1719" s="4">
        <v>2</v>
      </c>
      <c r="M1719" s="3">
        <v>15</v>
      </c>
      <c r="N1719" s="3">
        <v>2</v>
      </c>
      <c r="O1719" s="3">
        <f>HLOOKUP(O$5,[1]非R能力!$B$8:$F$558,$C1719+1,0)</f>
        <v>2674530.2363424227</v>
      </c>
      <c r="P1719" s="3">
        <f>HLOOKUP(P$5,[1]非R能力!$B$8:$F$558,$C1719+1,0)</f>
        <v>371147.94865448773</v>
      </c>
      <c r="Q1719" s="3">
        <f>HLOOKUP(Q$5,[1]非R能力!$B$8:$F$558,$C1719+1,0)</f>
        <v>180663.03073300805</v>
      </c>
      <c r="R1719" s="3">
        <f>HLOOKUP(R$5,[1]非R能力!$B$8:$F$558,$C1719+1,0)</f>
        <v>56616.730527455926</v>
      </c>
      <c r="S1719" s="3">
        <f>HLOOKUP(S$5,[1]非R能力!$B$8:$F$558,$C1719+1,0)</f>
        <v>73368.568621644255</v>
      </c>
      <c r="T1719" s="3">
        <f>INDEX([1]非R能力!$H$9:$H$558,D1719)</f>
        <v>74359.2083312342</v>
      </c>
      <c r="U1719" s="3">
        <f>IF(E1719="小怪",0,IF(INDEX([1]非R能力!$FK$9:$FK$558,C1719)=0,0,10))</f>
        <v>0</v>
      </c>
      <c r="V1719" s="3">
        <f>IF(E1719="小怪",0,IF(INDEX([1]非R能力!$FH$9:$FH$558,C1719)=0,0,5000))</f>
        <v>0</v>
      </c>
      <c r="W1719" s="3">
        <f>HLOOKUP(W$5,[2]人物技能基础!$O$3:$Q$553,$C1719+1,0)</f>
        <v>3.637142857142857</v>
      </c>
      <c r="X1719" s="3">
        <f>HLOOKUP(X$5,[2]人物技能基础!$O$3:$Q$553,$C1719+1,0)</f>
        <v>2.0186428571428574</v>
      </c>
      <c r="Y1719" s="3">
        <f>HLOOKUP(Y$5,[2]人物技能基础!$O$3:$Q$553,$C1719+1,0)</f>
        <v>99.964285714285708</v>
      </c>
      <c r="Z1719" s="3">
        <f t="shared" si="157"/>
        <v>1976818</v>
      </c>
      <c r="AA1719" s="3">
        <f t="shared" si="158"/>
        <v>36132</v>
      </c>
      <c r="AB1719" s="3">
        <f t="shared" si="159"/>
        <v>0</v>
      </c>
      <c r="AC1719" s="3">
        <f t="shared" si="160"/>
        <v>73368</v>
      </c>
      <c r="AD1719" s="3">
        <f t="shared" si="161"/>
        <v>56616</v>
      </c>
    </row>
    <row r="1720" spans="1:30" x14ac:dyDescent="0.15">
      <c r="A1720" s="3">
        <v>1715</v>
      </c>
      <c r="B1720" s="3" t="str">
        <f t="shared" si="156"/>
        <v>关卡1715小怪</v>
      </c>
      <c r="C1720" s="3">
        <f>INDEX([3]关卡!$J$19:$J$2018,A1720)</f>
        <v>550</v>
      </c>
      <c r="D1720" s="3">
        <f>INDEX([3]关卡!$N$19:$N$2018,A1720)</f>
        <v>550</v>
      </c>
      <c r="E1720" s="3" t="s">
        <v>24</v>
      </c>
      <c r="F1720" s="3" t="s">
        <v>26</v>
      </c>
      <c r="G1720" s="3">
        <v>3</v>
      </c>
      <c r="H1720" s="3">
        <v>0</v>
      </c>
      <c r="I1720" s="3">
        <v>0</v>
      </c>
      <c r="J1720" s="4">
        <v>1</v>
      </c>
      <c r="K1720" s="4">
        <v>1</v>
      </c>
      <c r="L1720" s="4">
        <v>2</v>
      </c>
      <c r="M1720" s="3">
        <v>15</v>
      </c>
      <c r="N1720" s="3">
        <v>2</v>
      </c>
      <c r="O1720" s="3">
        <f>HLOOKUP(O$5,[1]非R能力!$B$8:$F$558,$C1720+1,0)</f>
        <v>2674530.2363424227</v>
      </c>
      <c r="P1720" s="3">
        <f>HLOOKUP(P$5,[1]非R能力!$B$8:$F$558,$C1720+1,0)</f>
        <v>371147.94865448773</v>
      </c>
      <c r="Q1720" s="3">
        <f>HLOOKUP(Q$5,[1]非R能力!$B$8:$F$558,$C1720+1,0)</f>
        <v>180663.03073300805</v>
      </c>
      <c r="R1720" s="3">
        <f>HLOOKUP(R$5,[1]非R能力!$B$8:$F$558,$C1720+1,0)</f>
        <v>56616.730527455926</v>
      </c>
      <c r="S1720" s="3">
        <f>HLOOKUP(S$5,[1]非R能力!$B$8:$F$558,$C1720+1,0)</f>
        <v>73368.568621644255</v>
      </c>
      <c r="T1720" s="3">
        <f>INDEX([1]非R能力!$H$9:$H$558,D1720)</f>
        <v>74359.2083312342</v>
      </c>
      <c r="U1720" s="3">
        <f>IF(E1720="小怪",0,IF(INDEX([1]非R能力!$FK$9:$FK$558,C1720)=0,0,10))</f>
        <v>0</v>
      </c>
      <c r="V1720" s="3">
        <f>IF(E1720="小怪",0,IF(INDEX([1]非R能力!$FH$9:$FH$558,C1720)=0,0,5000))</f>
        <v>0</v>
      </c>
      <c r="W1720" s="3">
        <f>HLOOKUP(W$5,[2]人物技能基础!$O$3:$Q$553,$C1720+1,0)</f>
        <v>3.637142857142857</v>
      </c>
      <c r="X1720" s="3">
        <f>HLOOKUP(X$5,[2]人物技能基础!$O$3:$Q$553,$C1720+1,0)</f>
        <v>2.0186428571428574</v>
      </c>
      <c r="Y1720" s="3">
        <f>HLOOKUP(Y$5,[2]人物技能基础!$O$3:$Q$553,$C1720+1,0)</f>
        <v>99.964285714285708</v>
      </c>
      <c r="Z1720" s="3">
        <f t="shared" si="157"/>
        <v>1976818</v>
      </c>
      <c r="AA1720" s="3">
        <f t="shared" si="158"/>
        <v>36132</v>
      </c>
      <c r="AB1720" s="3">
        <f t="shared" si="159"/>
        <v>0</v>
      </c>
      <c r="AC1720" s="3">
        <f t="shared" si="160"/>
        <v>73368</v>
      </c>
      <c r="AD1720" s="3">
        <f t="shared" si="161"/>
        <v>56616</v>
      </c>
    </row>
    <row r="1721" spans="1:30" x14ac:dyDescent="0.15">
      <c r="A1721" s="3">
        <v>1716</v>
      </c>
      <c r="B1721" s="3" t="str">
        <f t="shared" si="156"/>
        <v>关卡1716小怪</v>
      </c>
      <c r="C1721" s="3">
        <f>INDEX([3]关卡!$J$19:$J$2018,A1721)</f>
        <v>550</v>
      </c>
      <c r="D1721" s="3">
        <f>INDEX([3]关卡!$N$19:$N$2018,A1721)</f>
        <v>550</v>
      </c>
      <c r="E1721" s="3" t="s">
        <v>24</v>
      </c>
      <c r="F1721" s="3" t="s">
        <v>26</v>
      </c>
      <c r="G1721" s="3">
        <v>3</v>
      </c>
      <c r="H1721" s="3">
        <v>0</v>
      </c>
      <c r="I1721" s="3">
        <v>0</v>
      </c>
      <c r="J1721" s="4">
        <v>1</v>
      </c>
      <c r="K1721" s="4">
        <v>1</v>
      </c>
      <c r="L1721" s="4">
        <v>2</v>
      </c>
      <c r="M1721" s="3">
        <v>15</v>
      </c>
      <c r="N1721" s="3">
        <v>2</v>
      </c>
      <c r="O1721" s="3">
        <f>HLOOKUP(O$5,[1]非R能力!$B$8:$F$558,$C1721+1,0)</f>
        <v>2674530.2363424227</v>
      </c>
      <c r="P1721" s="3">
        <f>HLOOKUP(P$5,[1]非R能力!$B$8:$F$558,$C1721+1,0)</f>
        <v>371147.94865448773</v>
      </c>
      <c r="Q1721" s="3">
        <f>HLOOKUP(Q$5,[1]非R能力!$B$8:$F$558,$C1721+1,0)</f>
        <v>180663.03073300805</v>
      </c>
      <c r="R1721" s="3">
        <f>HLOOKUP(R$5,[1]非R能力!$B$8:$F$558,$C1721+1,0)</f>
        <v>56616.730527455926</v>
      </c>
      <c r="S1721" s="3">
        <f>HLOOKUP(S$5,[1]非R能力!$B$8:$F$558,$C1721+1,0)</f>
        <v>73368.568621644255</v>
      </c>
      <c r="T1721" s="3">
        <f>INDEX([1]非R能力!$H$9:$H$558,D1721)</f>
        <v>74359.2083312342</v>
      </c>
      <c r="U1721" s="3">
        <f>IF(E1721="小怪",0,IF(INDEX([1]非R能力!$FK$9:$FK$558,C1721)=0,0,10))</f>
        <v>0</v>
      </c>
      <c r="V1721" s="3">
        <f>IF(E1721="小怪",0,IF(INDEX([1]非R能力!$FH$9:$FH$558,C1721)=0,0,5000))</f>
        <v>0</v>
      </c>
      <c r="W1721" s="3">
        <f>HLOOKUP(W$5,[2]人物技能基础!$O$3:$Q$553,$C1721+1,0)</f>
        <v>3.637142857142857</v>
      </c>
      <c r="X1721" s="3">
        <f>HLOOKUP(X$5,[2]人物技能基础!$O$3:$Q$553,$C1721+1,0)</f>
        <v>2.0186428571428574</v>
      </c>
      <c r="Y1721" s="3">
        <f>HLOOKUP(Y$5,[2]人物技能基础!$O$3:$Q$553,$C1721+1,0)</f>
        <v>99.964285714285708</v>
      </c>
      <c r="Z1721" s="3">
        <f t="shared" si="157"/>
        <v>1976818</v>
      </c>
      <c r="AA1721" s="3">
        <f t="shared" si="158"/>
        <v>36132</v>
      </c>
      <c r="AB1721" s="3">
        <f t="shared" si="159"/>
        <v>0</v>
      </c>
      <c r="AC1721" s="3">
        <f t="shared" si="160"/>
        <v>73368</v>
      </c>
      <c r="AD1721" s="3">
        <f t="shared" si="161"/>
        <v>56616</v>
      </c>
    </row>
    <row r="1722" spans="1:30" x14ac:dyDescent="0.15">
      <c r="A1722" s="3">
        <v>1717</v>
      </c>
      <c r="B1722" s="3" t="str">
        <f t="shared" si="156"/>
        <v>关卡1717小怪</v>
      </c>
      <c r="C1722" s="3">
        <f>INDEX([3]关卡!$J$19:$J$2018,A1722)</f>
        <v>550</v>
      </c>
      <c r="D1722" s="3">
        <f>INDEX([3]关卡!$N$19:$N$2018,A1722)</f>
        <v>550</v>
      </c>
      <c r="E1722" s="3" t="s">
        <v>24</v>
      </c>
      <c r="F1722" s="3" t="s">
        <v>26</v>
      </c>
      <c r="G1722" s="3">
        <v>3</v>
      </c>
      <c r="H1722" s="3">
        <v>0</v>
      </c>
      <c r="I1722" s="3">
        <v>0</v>
      </c>
      <c r="J1722" s="4">
        <v>1</v>
      </c>
      <c r="K1722" s="4">
        <v>1</v>
      </c>
      <c r="L1722" s="4">
        <v>2</v>
      </c>
      <c r="M1722" s="3">
        <v>15</v>
      </c>
      <c r="N1722" s="3">
        <v>2</v>
      </c>
      <c r="O1722" s="3">
        <f>HLOOKUP(O$5,[1]非R能力!$B$8:$F$558,$C1722+1,0)</f>
        <v>2674530.2363424227</v>
      </c>
      <c r="P1722" s="3">
        <f>HLOOKUP(P$5,[1]非R能力!$B$8:$F$558,$C1722+1,0)</f>
        <v>371147.94865448773</v>
      </c>
      <c r="Q1722" s="3">
        <f>HLOOKUP(Q$5,[1]非R能力!$B$8:$F$558,$C1722+1,0)</f>
        <v>180663.03073300805</v>
      </c>
      <c r="R1722" s="3">
        <f>HLOOKUP(R$5,[1]非R能力!$B$8:$F$558,$C1722+1,0)</f>
        <v>56616.730527455926</v>
      </c>
      <c r="S1722" s="3">
        <f>HLOOKUP(S$5,[1]非R能力!$B$8:$F$558,$C1722+1,0)</f>
        <v>73368.568621644255</v>
      </c>
      <c r="T1722" s="3">
        <f>INDEX([1]非R能力!$H$9:$H$558,D1722)</f>
        <v>74359.2083312342</v>
      </c>
      <c r="U1722" s="3">
        <f>IF(E1722="小怪",0,IF(INDEX([1]非R能力!$FK$9:$FK$558,C1722)=0,0,10))</f>
        <v>0</v>
      </c>
      <c r="V1722" s="3">
        <f>IF(E1722="小怪",0,IF(INDEX([1]非R能力!$FH$9:$FH$558,C1722)=0,0,5000))</f>
        <v>0</v>
      </c>
      <c r="W1722" s="3">
        <f>HLOOKUP(W$5,[2]人物技能基础!$O$3:$Q$553,$C1722+1,0)</f>
        <v>3.637142857142857</v>
      </c>
      <c r="X1722" s="3">
        <f>HLOOKUP(X$5,[2]人物技能基础!$O$3:$Q$553,$C1722+1,0)</f>
        <v>2.0186428571428574</v>
      </c>
      <c r="Y1722" s="3">
        <f>HLOOKUP(Y$5,[2]人物技能基础!$O$3:$Q$553,$C1722+1,0)</f>
        <v>99.964285714285708</v>
      </c>
      <c r="Z1722" s="3">
        <f t="shared" si="157"/>
        <v>1976818</v>
      </c>
      <c r="AA1722" s="3">
        <f t="shared" si="158"/>
        <v>36132</v>
      </c>
      <c r="AB1722" s="3">
        <f t="shared" si="159"/>
        <v>0</v>
      </c>
      <c r="AC1722" s="3">
        <f t="shared" si="160"/>
        <v>73368</v>
      </c>
      <c r="AD1722" s="3">
        <f t="shared" si="161"/>
        <v>56616</v>
      </c>
    </row>
    <row r="1723" spans="1:30" x14ac:dyDescent="0.15">
      <c r="A1723" s="3">
        <v>1718</v>
      </c>
      <c r="B1723" s="3" t="str">
        <f t="shared" si="156"/>
        <v>关卡1718小怪</v>
      </c>
      <c r="C1723" s="3">
        <f>INDEX([3]关卡!$J$19:$J$2018,A1723)</f>
        <v>550</v>
      </c>
      <c r="D1723" s="3">
        <f>INDEX([3]关卡!$N$19:$N$2018,A1723)</f>
        <v>550</v>
      </c>
      <c r="E1723" s="3" t="s">
        <v>24</v>
      </c>
      <c r="F1723" s="3" t="s">
        <v>26</v>
      </c>
      <c r="G1723" s="3">
        <v>3</v>
      </c>
      <c r="H1723" s="3">
        <v>0</v>
      </c>
      <c r="I1723" s="3">
        <v>0</v>
      </c>
      <c r="J1723" s="4">
        <v>1</v>
      </c>
      <c r="K1723" s="4">
        <v>1</v>
      </c>
      <c r="L1723" s="4">
        <v>2</v>
      </c>
      <c r="M1723" s="3">
        <v>15</v>
      </c>
      <c r="N1723" s="3">
        <v>2</v>
      </c>
      <c r="O1723" s="3">
        <f>HLOOKUP(O$5,[1]非R能力!$B$8:$F$558,$C1723+1,0)</f>
        <v>2674530.2363424227</v>
      </c>
      <c r="P1723" s="3">
        <f>HLOOKUP(P$5,[1]非R能力!$B$8:$F$558,$C1723+1,0)</f>
        <v>371147.94865448773</v>
      </c>
      <c r="Q1723" s="3">
        <f>HLOOKUP(Q$5,[1]非R能力!$B$8:$F$558,$C1723+1,0)</f>
        <v>180663.03073300805</v>
      </c>
      <c r="R1723" s="3">
        <f>HLOOKUP(R$5,[1]非R能力!$B$8:$F$558,$C1723+1,0)</f>
        <v>56616.730527455926</v>
      </c>
      <c r="S1723" s="3">
        <f>HLOOKUP(S$5,[1]非R能力!$B$8:$F$558,$C1723+1,0)</f>
        <v>73368.568621644255</v>
      </c>
      <c r="T1723" s="3">
        <f>INDEX([1]非R能力!$H$9:$H$558,D1723)</f>
        <v>74359.2083312342</v>
      </c>
      <c r="U1723" s="3">
        <f>IF(E1723="小怪",0,IF(INDEX([1]非R能力!$FK$9:$FK$558,C1723)=0,0,10))</f>
        <v>0</v>
      </c>
      <c r="V1723" s="3">
        <f>IF(E1723="小怪",0,IF(INDEX([1]非R能力!$FH$9:$FH$558,C1723)=0,0,5000))</f>
        <v>0</v>
      </c>
      <c r="W1723" s="3">
        <f>HLOOKUP(W$5,[2]人物技能基础!$O$3:$Q$553,$C1723+1,0)</f>
        <v>3.637142857142857</v>
      </c>
      <c r="X1723" s="3">
        <f>HLOOKUP(X$5,[2]人物技能基础!$O$3:$Q$553,$C1723+1,0)</f>
        <v>2.0186428571428574</v>
      </c>
      <c r="Y1723" s="3">
        <f>HLOOKUP(Y$5,[2]人物技能基础!$O$3:$Q$553,$C1723+1,0)</f>
        <v>99.964285714285708</v>
      </c>
      <c r="Z1723" s="3">
        <f t="shared" si="157"/>
        <v>1976818</v>
      </c>
      <c r="AA1723" s="3">
        <f t="shared" si="158"/>
        <v>36132</v>
      </c>
      <c r="AB1723" s="3">
        <f t="shared" si="159"/>
        <v>0</v>
      </c>
      <c r="AC1723" s="3">
        <f t="shared" si="160"/>
        <v>73368</v>
      </c>
      <c r="AD1723" s="3">
        <f t="shared" si="161"/>
        <v>56616</v>
      </c>
    </row>
    <row r="1724" spans="1:30" x14ac:dyDescent="0.15">
      <c r="A1724" s="3">
        <v>1719</v>
      </c>
      <c r="B1724" s="3" t="str">
        <f t="shared" si="156"/>
        <v>关卡1719小怪</v>
      </c>
      <c r="C1724" s="3">
        <f>INDEX([3]关卡!$J$19:$J$2018,A1724)</f>
        <v>550</v>
      </c>
      <c r="D1724" s="3">
        <f>INDEX([3]关卡!$N$19:$N$2018,A1724)</f>
        <v>550</v>
      </c>
      <c r="E1724" s="3" t="s">
        <v>24</v>
      </c>
      <c r="F1724" s="3" t="s">
        <v>26</v>
      </c>
      <c r="G1724" s="3">
        <v>3</v>
      </c>
      <c r="H1724" s="3">
        <v>0</v>
      </c>
      <c r="I1724" s="3">
        <v>0</v>
      </c>
      <c r="J1724" s="4">
        <v>1</v>
      </c>
      <c r="K1724" s="4">
        <v>1</v>
      </c>
      <c r="L1724" s="4">
        <v>2</v>
      </c>
      <c r="M1724" s="3">
        <v>15</v>
      </c>
      <c r="N1724" s="3">
        <v>2</v>
      </c>
      <c r="O1724" s="3">
        <f>HLOOKUP(O$5,[1]非R能力!$B$8:$F$558,$C1724+1,0)</f>
        <v>2674530.2363424227</v>
      </c>
      <c r="P1724" s="3">
        <f>HLOOKUP(P$5,[1]非R能力!$B$8:$F$558,$C1724+1,0)</f>
        <v>371147.94865448773</v>
      </c>
      <c r="Q1724" s="3">
        <f>HLOOKUP(Q$5,[1]非R能力!$B$8:$F$558,$C1724+1,0)</f>
        <v>180663.03073300805</v>
      </c>
      <c r="R1724" s="3">
        <f>HLOOKUP(R$5,[1]非R能力!$B$8:$F$558,$C1724+1,0)</f>
        <v>56616.730527455926</v>
      </c>
      <c r="S1724" s="3">
        <f>HLOOKUP(S$5,[1]非R能力!$B$8:$F$558,$C1724+1,0)</f>
        <v>73368.568621644255</v>
      </c>
      <c r="T1724" s="3">
        <f>INDEX([1]非R能力!$H$9:$H$558,D1724)</f>
        <v>74359.2083312342</v>
      </c>
      <c r="U1724" s="3">
        <f>IF(E1724="小怪",0,IF(INDEX([1]非R能力!$FK$9:$FK$558,C1724)=0,0,10))</f>
        <v>0</v>
      </c>
      <c r="V1724" s="3">
        <f>IF(E1724="小怪",0,IF(INDEX([1]非R能力!$FH$9:$FH$558,C1724)=0,0,5000))</f>
        <v>0</v>
      </c>
      <c r="W1724" s="3">
        <f>HLOOKUP(W$5,[2]人物技能基础!$O$3:$Q$553,$C1724+1,0)</f>
        <v>3.637142857142857</v>
      </c>
      <c r="X1724" s="3">
        <f>HLOOKUP(X$5,[2]人物技能基础!$O$3:$Q$553,$C1724+1,0)</f>
        <v>2.0186428571428574</v>
      </c>
      <c r="Y1724" s="3">
        <f>HLOOKUP(Y$5,[2]人物技能基础!$O$3:$Q$553,$C1724+1,0)</f>
        <v>99.964285714285708</v>
      </c>
      <c r="Z1724" s="3">
        <f t="shared" si="157"/>
        <v>1976818</v>
      </c>
      <c r="AA1724" s="3">
        <f t="shared" si="158"/>
        <v>36132</v>
      </c>
      <c r="AB1724" s="3">
        <f t="shared" si="159"/>
        <v>0</v>
      </c>
      <c r="AC1724" s="3">
        <f t="shared" si="160"/>
        <v>73368</v>
      </c>
      <c r="AD1724" s="3">
        <f t="shared" si="161"/>
        <v>56616</v>
      </c>
    </row>
    <row r="1725" spans="1:30" x14ac:dyDescent="0.15">
      <c r="A1725" s="3">
        <v>1720</v>
      </c>
      <c r="B1725" s="3" t="str">
        <f t="shared" si="156"/>
        <v>关卡1720小怪</v>
      </c>
      <c r="C1725" s="3">
        <f>INDEX([3]关卡!$J$19:$J$2018,A1725)</f>
        <v>550</v>
      </c>
      <c r="D1725" s="3">
        <f>INDEX([3]关卡!$N$19:$N$2018,A1725)</f>
        <v>550</v>
      </c>
      <c r="E1725" s="3" t="s">
        <v>24</v>
      </c>
      <c r="F1725" s="3" t="s">
        <v>26</v>
      </c>
      <c r="G1725" s="3">
        <v>3</v>
      </c>
      <c r="H1725" s="3">
        <v>0</v>
      </c>
      <c r="I1725" s="3">
        <v>0</v>
      </c>
      <c r="J1725" s="4">
        <v>1</v>
      </c>
      <c r="K1725" s="4">
        <v>1</v>
      </c>
      <c r="L1725" s="4">
        <v>2</v>
      </c>
      <c r="M1725" s="3">
        <v>15</v>
      </c>
      <c r="N1725" s="3">
        <v>2</v>
      </c>
      <c r="O1725" s="3">
        <f>HLOOKUP(O$5,[1]非R能力!$B$8:$F$558,$C1725+1,0)</f>
        <v>2674530.2363424227</v>
      </c>
      <c r="P1725" s="3">
        <f>HLOOKUP(P$5,[1]非R能力!$B$8:$F$558,$C1725+1,0)</f>
        <v>371147.94865448773</v>
      </c>
      <c r="Q1725" s="3">
        <f>HLOOKUP(Q$5,[1]非R能力!$B$8:$F$558,$C1725+1,0)</f>
        <v>180663.03073300805</v>
      </c>
      <c r="R1725" s="3">
        <f>HLOOKUP(R$5,[1]非R能力!$B$8:$F$558,$C1725+1,0)</f>
        <v>56616.730527455926</v>
      </c>
      <c r="S1725" s="3">
        <f>HLOOKUP(S$5,[1]非R能力!$B$8:$F$558,$C1725+1,0)</f>
        <v>73368.568621644255</v>
      </c>
      <c r="T1725" s="3">
        <f>INDEX([1]非R能力!$H$9:$H$558,D1725)</f>
        <v>74359.2083312342</v>
      </c>
      <c r="U1725" s="3">
        <f>IF(E1725="小怪",0,IF(INDEX([1]非R能力!$FK$9:$FK$558,C1725)=0,0,10))</f>
        <v>0</v>
      </c>
      <c r="V1725" s="3">
        <f>IF(E1725="小怪",0,IF(INDEX([1]非R能力!$FH$9:$FH$558,C1725)=0,0,5000))</f>
        <v>0</v>
      </c>
      <c r="W1725" s="3">
        <f>HLOOKUP(W$5,[2]人物技能基础!$O$3:$Q$553,$C1725+1,0)</f>
        <v>3.637142857142857</v>
      </c>
      <c r="X1725" s="3">
        <f>HLOOKUP(X$5,[2]人物技能基础!$O$3:$Q$553,$C1725+1,0)</f>
        <v>2.0186428571428574</v>
      </c>
      <c r="Y1725" s="3">
        <f>HLOOKUP(Y$5,[2]人物技能基础!$O$3:$Q$553,$C1725+1,0)</f>
        <v>99.964285714285708</v>
      </c>
      <c r="Z1725" s="3">
        <f t="shared" si="157"/>
        <v>1976818</v>
      </c>
      <c r="AA1725" s="3">
        <f t="shared" si="158"/>
        <v>36132</v>
      </c>
      <c r="AB1725" s="3">
        <f t="shared" si="159"/>
        <v>0</v>
      </c>
      <c r="AC1725" s="3">
        <f t="shared" si="160"/>
        <v>73368</v>
      </c>
      <c r="AD1725" s="3">
        <f t="shared" si="161"/>
        <v>56616</v>
      </c>
    </row>
    <row r="1726" spans="1:30" x14ac:dyDescent="0.15">
      <c r="A1726" s="3">
        <v>1721</v>
      </c>
      <c r="B1726" s="3" t="str">
        <f t="shared" si="156"/>
        <v>关卡1721小怪</v>
      </c>
      <c r="C1726" s="3">
        <f>INDEX([3]关卡!$J$19:$J$2018,A1726)</f>
        <v>550</v>
      </c>
      <c r="D1726" s="3">
        <f>INDEX([3]关卡!$N$19:$N$2018,A1726)</f>
        <v>550</v>
      </c>
      <c r="E1726" s="3" t="s">
        <v>24</v>
      </c>
      <c r="F1726" s="3" t="s">
        <v>26</v>
      </c>
      <c r="G1726" s="3">
        <v>3</v>
      </c>
      <c r="H1726" s="3">
        <v>0</v>
      </c>
      <c r="I1726" s="3">
        <v>0</v>
      </c>
      <c r="J1726" s="4">
        <v>1</v>
      </c>
      <c r="K1726" s="4">
        <v>1</v>
      </c>
      <c r="L1726" s="4">
        <v>2</v>
      </c>
      <c r="M1726" s="3">
        <v>15</v>
      </c>
      <c r="N1726" s="3">
        <v>2</v>
      </c>
      <c r="O1726" s="3">
        <f>HLOOKUP(O$5,[1]非R能力!$B$8:$F$558,$C1726+1,0)</f>
        <v>2674530.2363424227</v>
      </c>
      <c r="P1726" s="3">
        <f>HLOOKUP(P$5,[1]非R能力!$B$8:$F$558,$C1726+1,0)</f>
        <v>371147.94865448773</v>
      </c>
      <c r="Q1726" s="3">
        <f>HLOOKUP(Q$5,[1]非R能力!$B$8:$F$558,$C1726+1,0)</f>
        <v>180663.03073300805</v>
      </c>
      <c r="R1726" s="3">
        <f>HLOOKUP(R$5,[1]非R能力!$B$8:$F$558,$C1726+1,0)</f>
        <v>56616.730527455926</v>
      </c>
      <c r="S1726" s="3">
        <f>HLOOKUP(S$5,[1]非R能力!$B$8:$F$558,$C1726+1,0)</f>
        <v>73368.568621644255</v>
      </c>
      <c r="T1726" s="3">
        <f>INDEX([1]非R能力!$H$9:$H$558,D1726)</f>
        <v>74359.2083312342</v>
      </c>
      <c r="U1726" s="3">
        <f>IF(E1726="小怪",0,IF(INDEX([1]非R能力!$FK$9:$FK$558,C1726)=0,0,10))</f>
        <v>0</v>
      </c>
      <c r="V1726" s="3">
        <f>IF(E1726="小怪",0,IF(INDEX([1]非R能力!$FH$9:$FH$558,C1726)=0,0,5000))</f>
        <v>0</v>
      </c>
      <c r="W1726" s="3">
        <f>HLOOKUP(W$5,[2]人物技能基础!$O$3:$Q$553,$C1726+1,0)</f>
        <v>3.637142857142857</v>
      </c>
      <c r="X1726" s="3">
        <f>HLOOKUP(X$5,[2]人物技能基础!$O$3:$Q$553,$C1726+1,0)</f>
        <v>2.0186428571428574</v>
      </c>
      <c r="Y1726" s="3">
        <f>HLOOKUP(Y$5,[2]人物技能基础!$O$3:$Q$553,$C1726+1,0)</f>
        <v>99.964285714285708</v>
      </c>
      <c r="Z1726" s="3">
        <f t="shared" si="157"/>
        <v>1976818</v>
      </c>
      <c r="AA1726" s="3">
        <f t="shared" si="158"/>
        <v>36132</v>
      </c>
      <c r="AB1726" s="3">
        <f t="shared" si="159"/>
        <v>0</v>
      </c>
      <c r="AC1726" s="3">
        <f t="shared" si="160"/>
        <v>73368</v>
      </c>
      <c r="AD1726" s="3">
        <f t="shared" si="161"/>
        <v>56616</v>
      </c>
    </row>
    <row r="1727" spans="1:30" x14ac:dyDescent="0.15">
      <c r="A1727" s="3">
        <v>1722</v>
      </c>
      <c r="B1727" s="3" t="str">
        <f t="shared" si="156"/>
        <v>关卡1722小怪</v>
      </c>
      <c r="C1727" s="3">
        <f>INDEX([3]关卡!$J$19:$J$2018,A1727)</f>
        <v>550</v>
      </c>
      <c r="D1727" s="3">
        <f>INDEX([3]关卡!$N$19:$N$2018,A1727)</f>
        <v>550</v>
      </c>
      <c r="E1727" s="3" t="s">
        <v>24</v>
      </c>
      <c r="F1727" s="3" t="s">
        <v>26</v>
      </c>
      <c r="G1727" s="3">
        <v>3</v>
      </c>
      <c r="H1727" s="3">
        <v>0</v>
      </c>
      <c r="I1727" s="3">
        <v>0</v>
      </c>
      <c r="J1727" s="4">
        <v>1</v>
      </c>
      <c r="K1727" s="4">
        <v>1</v>
      </c>
      <c r="L1727" s="4">
        <v>2</v>
      </c>
      <c r="M1727" s="3">
        <v>15</v>
      </c>
      <c r="N1727" s="3">
        <v>2</v>
      </c>
      <c r="O1727" s="3">
        <f>HLOOKUP(O$5,[1]非R能力!$B$8:$F$558,$C1727+1,0)</f>
        <v>2674530.2363424227</v>
      </c>
      <c r="P1727" s="3">
        <f>HLOOKUP(P$5,[1]非R能力!$B$8:$F$558,$C1727+1,0)</f>
        <v>371147.94865448773</v>
      </c>
      <c r="Q1727" s="3">
        <f>HLOOKUP(Q$5,[1]非R能力!$B$8:$F$558,$C1727+1,0)</f>
        <v>180663.03073300805</v>
      </c>
      <c r="R1727" s="3">
        <f>HLOOKUP(R$5,[1]非R能力!$B$8:$F$558,$C1727+1,0)</f>
        <v>56616.730527455926</v>
      </c>
      <c r="S1727" s="3">
        <f>HLOOKUP(S$5,[1]非R能力!$B$8:$F$558,$C1727+1,0)</f>
        <v>73368.568621644255</v>
      </c>
      <c r="T1727" s="3">
        <f>INDEX([1]非R能力!$H$9:$H$558,D1727)</f>
        <v>74359.2083312342</v>
      </c>
      <c r="U1727" s="3">
        <f>IF(E1727="小怪",0,IF(INDEX([1]非R能力!$FK$9:$FK$558,C1727)=0,0,10))</f>
        <v>0</v>
      </c>
      <c r="V1727" s="3">
        <f>IF(E1727="小怪",0,IF(INDEX([1]非R能力!$FH$9:$FH$558,C1727)=0,0,5000))</f>
        <v>0</v>
      </c>
      <c r="W1727" s="3">
        <f>HLOOKUP(W$5,[2]人物技能基础!$O$3:$Q$553,$C1727+1,0)</f>
        <v>3.637142857142857</v>
      </c>
      <c r="X1727" s="3">
        <f>HLOOKUP(X$5,[2]人物技能基础!$O$3:$Q$553,$C1727+1,0)</f>
        <v>2.0186428571428574</v>
      </c>
      <c r="Y1727" s="3">
        <f>HLOOKUP(Y$5,[2]人物技能基础!$O$3:$Q$553,$C1727+1,0)</f>
        <v>99.964285714285708</v>
      </c>
      <c r="Z1727" s="3">
        <f t="shared" si="157"/>
        <v>1976818</v>
      </c>
      <c r="AA1727" s="3">
        <f t="shared" si="158"/>
        <v>36132</v>
      </c>
      <c r="AB1727" s="3">
        <f t="shared" si="159"/>
        <v>0</v>
      </c>
      <c r="AC1727" s="3">
        <f t="shared" si="160"/>
        <v>73368</v>
      </c>
      <c r="AD1727" s="3">
        <f t="shared" si="161"/>
        <v>56616</v>
      </c>
    </row>
    <row r="1728" spans="1:30" x14ac:dyDescent="0.15">
      <c r="A1728" s="3">
        <v>1723</v>
      </c>
      <c r="B1728" s="3" t="str">
        <f t="shared" si="156"/>
        <v>关卡1723小怪</v>
      </c>
      <c r="C1728" s="3">
        <f>INDEX([3]关卡!$J$19:$J$2018,A1728)</f>
        <v>550</v>
      </c>
      <c r="D1728" s="3">
        <f>INDEX([3]关卡!$N$19:$N$2018,A1728)</f>
        <v>550</v>
      </c>
      <c r="E1728" s="3" t="s">
        <v>24</v>
      </c>
      <c r="F1728" s="3" t="s">
        <v>26</v>
      </c>
      <c r="G1728" s="3">
        <v>3</v>
      </c>
      <c r="H1728" s="3">
        <v>0</v>
      </c>
      <c r="I1728" s="3">
        <v>0</v>
      </c>
      <c r="J1728" s="4">
        <v>1</v>
      </c>
      <c r="K1728" s="4">
        <v>1</v>
      </c>
      <c r="L1728" s="4">
        <v>2</v>
      </c>
      <c r="M1728" s="3">
        <v>15</v>
      </c>
      <c r="N1728" s="3">
        <v>2</v>
      </c>
      <c r="O1728" s="3">
        <f>HLOOKUP(O$5,[1]非R能力!$B$8:$F$558,$C1728+1,0)</f>
        <v>2674530.2363424227</v>
      </c>
      <c r="P1728" s="3">
        <f>HLOOKUP(P$5,[1]非R能力!$B$8:$F$558,$C1728+1,0)</f>
        <v>371147.94865448773</v>
      </c>
      <c r="Q1728" s="3">
        <f>HLOOKUP(Q$5,[1]非R能力!$B$8:$F$558,$C1728+1,0)</f>
        <v>180663.03073300805</v>
      </c>
      <c r="R1728" s="3">
        <f>HLOOKUP(R$5,[1]非R能力!$B$8:$F$558,$C1728+1,0)</f>
        <v>56616.730527455926</v>
      </c>
      <c r="S1728" s="3">
        <f>HLOOKUP(S$5,[1]非R能力!$B$8:$F$558,$C1728+1,0)</f>
        <v>73368.568621644255</v>
      </c>
      <c r="T1728" s="3">
        <f>INDEX([1]非R能力!$H$9:$H$558,D1728)</f>
        <v>74359.2083312342</v>
      </c>
      <c r="U1728" s="3">
        <f>IF(E1728="小怪",0,IF(INDEX([1]非R能力!$FK$9:$FK$558,C1728)=0,0,10))</f>
        <v>0</v>
      </c>
      <c r="V1728" s="3">
        <f>IF(E1728="小怪",0,IF(INDEX([1]非R能力!$FH$9:$FH$558,C1728)=0,0,5000))</f>
        <v>0</v>
      </c>
      <c r="W1728" s="3">
        <f>HLOOKUP(W$5,[2]人物技能基础!$O$3:$Q$553,$C1728+1,0)</f>
        <v>3.637142857142857</v>
      </c>
      <c r="X1728" s="3">
        <f>HLOOKUP(X$5,[2]人物技能基础!$O$3:$Q$553,$C1728+1,0)</f>
        <v>2.0186428571428574</v>
      </c>
      <c r="Y1728" s="3">
        <f>HLOOKUP(Y$5,[2]人物技能基础!$O$3:$Q$553,$C1728+1,0)</f>
        <v>99.964285714285708</v>
      </c>
      <c r="Z1728" s="3">
        <f t="shared" si="157"/>
        <v>1976818</v>
      </c>
      <c r="AA1728" s="3">
        <f t="shared" si="158"/>
        <v>36132</v>
      </c>
      <c r="AB1728" s="3">
        <f t="shared" si="159"/>
        <v>0</v>
      </c>
      <c r="AC1728" s="3">
        <f t="shared" si="160"/>
        <v>73368</v>
      </c>
      <c r="AD1728" s="3">
        <f t="shared" si="161"/>
        <v>56616</v>
      </c>
    </row>
    <row r="1729" spans="1:30" x14ac:dyDescent="0.15">
      <c r="A1729" s="3">
        <v>1724</v>
      </c>
      <c r="B1729" s="3" t="str">
        <f t="shared" si="156"/>
        <v>关卡1724小怪</v>
      </c>
      <c r="C1729" s="3">
        <f>INDEX([3]关卡!$J$19:$J$2018,A1729)</f>
        <v>550</v>
      </c>
      <c r="D1729" s="3">
        <f>INDEX([3]关卡!$N$19:$N$2018,A1729)</f>
        <v>550</v>
      </c>
      <c r="E1729" s="3" t="s">
        <v>24</v>
      </c>
      <c r="F1729" s="3" t="s">
        <v>26</v>
      </c>
      <c r="G1729" s="3">
        <v>3</v>
      </c>
      <c r="H1729" s="3">
        <v>0</v>
      </c>
      <c r="I1729" s="3">
        <v>0</v>
      </c>
      <c r="J1729" s="4">
        <v>1</v>
      </c>
      <c r="K1729" s="4">
        <v>1</v>
      </c>
      <c r="L1729" s="4">
        <v>2</v>
      </c>
      <c r="M1729" s="3">
        <v>15</v>
      </c>
      <c r="N1729" s="3">
        <v>2</v>
      </c>
      <c r="O1729" s="3">
        <f>HLOOKUP(O$5,[1]非R能力!$B$8:$F$558,$C1729+1,0)</f>
        <v>2674530.2363424227</v>
      </c>
      <c r="P1729" s="3">
        <f>HLOOKUP(P$5,[1]非R能力!$B$8:$F$558,$C1729+1,0)</f>
        <v>371147.94865448773</v>
      </c>
      <c r="Q1729" s="3">
        <f>HLOOKUP(Q$5,[1]非R能力!$B$8:$F$558,$C1729+1,0)</f>
        <v>180663.03073300805</v>
      </c>
      <c r="R1729" s="3">
        <f>HLOOKUP(R$5,[1]非R能力!$B$8:$F$558,$C1729+1,0)</f>
        <v>56616.730527455926</v>
      </c>
      <c r="S1729" s="3">
        <f>HLOOKUP(S$5,[1]非R能力!$B$8:$F$558,$C1729+1,0)</f>
        <v>73368.568621644255</v>
      </c>
      <c r="T1729" s="3">
        <f>INDEX([1]非R能力!$H$9:$H$558,D1729)</f>
        <v>74359.2083312342</v>
      </c>
      <c r="U1729" s="3">
        <f>IF(E1729="小怪",0,IF(INDEX([1]非R能力!$FK$9:$FK$558,C1729)=0,0,10))</f>
        <v>0</v>
      </c>
      <c r="V1729" s="3">
        <f>IF(E1729="小怪",0,IF(INDEX([1]非R能力!$FH$9:$FH$558,C1729)=0,0,5000))</f>
        <v>0</v>
      </c>
      <c r="W1729" s="3">
        <f>HLOOKUP(W$5,[2]人物技能基础!$O$3:$Q$553,$C1729+1,0)</f>
        <v>3.637142857142857</v>
      </c>
      <c r="X1729" s="3">
        <f>HLOOKUP(X$5,[2]人物技能基础!$O$3:$Q$553,$C1729+1,0)</f>
        <v>2.0186428571428574</v>
      </c>
      <c r="Y1729" s="3">
        <f>HLOOKUP(Y$5,[2]人物技能基础!$O$3:$Q$553,$C1729+1,0)</f>
        <v>99.964285714285708</v>
      </c>
      <c r="Z1729" s="3">
        <f t="shared" si="157"/>
        <v>1976818</v>
      </c>
      <c r="AA1729" s="3">
        <f t="shared" si="158"/>
        <v>36132</v>
      </c>
      <c r="AB1729" s="3">
        <f t="shared" si="159"/>
        <v>0</v>
      </c>
      <c r="AC1729" s="3">
        <f t="shared" si="160"/>
        <v>73368</v>
      </c>
      <c r="AD1729" s="3">
        <f t="shared" si="161"/>
        <v>56616</v>
      </c>
    </row>
    <row r="1730" spans="1:30" x14ac:dyDescent="0.15">
      <c r="A1730" s="3">
        <v>1725</v>
      </c>
      <c r="B1730" s="3" t="str">
        <f t="shared" si="156"/>
        <v>关卡1725小怪</v>
      </c>
      <c r="C1730" s="3">
        <f>INDEX([3]关卡!$J$19:$J$2018,A1730)</f>
        <v>550</v>
      </c>
      <c r="D1730" s="3">
        <f>INDEX([3]关卡!$N$19:$N$2018,A1730)</f>
        <v>550</v>
      </c>
      <c r="E1730" s="3" t="s">
        <v>24</v>
      </c>
      <c r="F1730" s="3" t="s">
        <v>26</v>
      </c>
      <c r="G1730" s="3">
        <v>3</v>
      </c>
      <c r="H1730" s="3">
        <v>0</v>
      </c>
      <c r="I1730" s="3">
        <v>0</v>
      </c>
      <c r="J1730" s="4">
        <v>1</v>
      </c>
      <c r="K1730" s="4">
        <v>1</v>
      </c>
      <c r="L1730" s="4">
        <v>2</v>
      </c>
      <c r="M1730" s="3">
        <v>15</v>
      </c>
      <c r="N1730" s="3">
        <v>2</v>
      </c>
      <c r="O1730" s="3">
        <f>HLOOKUP(O$5,[1]非R能力!$B$8:$F$558,$C1730+1,0)</f>
        <v>2674530.2363424227</v>
      </c>
      <c r="P1730" s="3">
        <f>HLOOKUP(P$5,[1]非R能力!$B$8:$F$558,$C1730+1,0)</f>
        <v>371147.94865448773</v>
      </c>
      <c r="Q1730" s="3">
        <f>HLOOKUP(Q$5,[1]非R能力!$B$8:$F$558,$C1730+1,0)</f>
        <v>180663.03073300805</v>
      </c>
      <c r="R1730" s="3">
        <f>HLOOKUP(R$5,[1]非R能力!$B$8:$F$558,$C1730+1,0)</f>
        <v>56616.730527455926</v>
      </c>
      <c r="S1730" s="3">
        <f>HLOOKUP(S$5,[1]非R能力!$B$8:$F$558,$C1730+1,0)</f>
        <v>73368.568621644255</v>
      </c>
      <c r="T1730" s="3">
        <f>INDEX([1]非R能力!$H$9:$H$558,D1730)</f>
        <v>74359.2083312342</v>
      </c>
      <c r="U1730" s="3">
        <f>IF(E1730="小怪",0,IF(INDEX([1]非R能力!$FK$9:$FK$558,C1730)=0,0,10))</f>
        <v>0</v>
      </c>
      <c r="V1730" s="3">
        <f>IF(E1730="小怪",0,IF(INDEX([1]非R能力!$FH$9:$FH$558,C1730)=0,0,5000))</f>
        <v>0</v>
      </c>
      <c r="W1730" s="3">
        <f>HLOOKUP(W$5,[2]人物技能基础!$O$3:$Q$553,$C1730+1,0)</f>
        <v>3.637142857142857</v>
      </c>
      <c r="X1730" s="3">
        <f>HLOOKUP(X$5,[2]人物技能基础!$O$3:$Q$553,$C1730+1,0)</f>
        <v>2.0186428571428574</v>
      </c>
      <c r="Y1730" s="3">
        <f>HLOOKUP(Y$5,[2]人物技能基础!$O$3:$Q$553,$C1730+1,0)</f>
        <v>99.964285714285708</v>
      </c>
      <c r="Z1730" s="3">
        <f t="shared" si="157"/>
        <v>1976818</v>
      </c>
      <c r="AA1730" s="3">
        <f t="shared" si="158"/>
        <v>36132</v>
      </c>
      <c r="AB1730" s="3">
        <f t="shared" si="159"/>
        <v>0</v>
      </c>
      <c r="AC1730" s="3">
        <f t="shared" si="160"/>
        <v>73368</v>
      </c>
      <c r="AD1730" s="3">
        <f t="shared" si="161"/>
        <v>56616</v>
      </c>
    </row>
    <row r="1731" spans="1:30" x14ac:dyDescent="0.15">
      <c r="A1731" s="3">
        <v>1726</v>
      </c>
      <c r="B1731" s="3" t="str">
        <f t="shared" si="156"/>
        <v>关卡1726小怪</v>
      </c>
      <c r="C1731" s="3">
        <f>INDEX([3]关卡!$J$19:$J$2018,A1731)</f>
        <v>550</v>
      </c>
      <c r="D1731" s="3">
        <f>INDEX([3]关卡!$N$19:$N$2018,A1731)</f>
        <v>550</v>
      </c>
      <c r="E1731" s="3" t="s">
        <v>24</v>
      </c>
      <c r="F1731" s="3" t="s">
        <v>26</v>
      </c>
      <c r="G1731" s="3">
        <v>3</v>
      </c>
      <c r="H1731" s="3">
        <v>0</v>
      </c>
      <c r="I1731" s="3">
        <v>0</v>
      </c>
      <c r="J1731" s="4">
        <v>1</v>
      </c>
      <c r="K1731" s="4">
        <v>1</v>
      </c>
      <c r="L1731" s="4">
        <v>2</v>
      </c>
      <c r="M1731" s="3">
        <v>15</v>
      </c>
      <c r="N1731" s="3">
        <v>2</v>
      </c>
      <c r="O1731" s="3">
        <f>HLOOKUP(O$5,[1]非R能力!$B$8:$F$558,$C1731+1,0)</f>
        <v>2674530.2363424227</v>
      </c>
      <c r="P1731" s="3">
        <f>HLOOKUP(P$5,[1]非R能力!$B$8:$F$558,$C1731+1,0)</f>
        <v>371147.94865448773</v>
      </c>
      <c r="Q1731" s="3">
        <f>HLOOKUP(Q$5,[1]非R能力!$B$8:$F$558,$C1731+1,0)</f>
        <v>180663.03073300805</v>
      </c>
      <c r="R1731" s="3">
        <f>HLOOKUP(R$5,[1]非R能力!$B$8:$F$558,$C1731+1,0)</f>
        <v>56616.730527455926</v>
      </c>
      <c r="S1731" s="3">
        <f>HLOOKUP(S$5,[1]非R能力!$B$8:$F$558,$C1731+1,0)</f>
        <v>73368.568621644255</v>
      </c>
      <c r="T1731" s="3">
        <f>INDEX([1]非R能力!$H$9:$H$558,D1731)</f>
        <v>74359.2083312342</v>
      </c>
      <c r="U1731" s="3">
        <f>IF(E1731="小怪",0,IF(INDEX([1]非R能力!$FK$9:$FK$558,C1731)=0,0,10))</f>
        <v>0</v>
      </c>
      <c r="V1731" s="3">
        <f>IF(E1731="小怪",0,IF(INDEX([1]非R能力!$FH$9:$FH$558,C1731)=0,0,5000))</f>
        <v>0</v>
      </c>
      <c r="W1731" s="3">
        <f>HLOOKUP(W$5,[2]人物技能基础!$O$3:$Q$553,$C1731+1,0)</f>
        <v>3.637142857142857</v>
      </c>
      <c r="X1731" s="3">
        <f>HLOOKUP(X$5,[2]人物技能基础!$O$3:$Q$553,$C1731+1,0)</f>
        <v>2.0186428571428574</v>
      </c>
      <c r="Y1731" s="3">
        <f>HLOOKUP(Y$5,[2]人物技能基础!$O$3:$Q$553,$C1731+1,0)</f>
        <v>99.964285714285708</v>
      </c>
      <c r="Z1731" s="3">
        <f t="shared" si="157"/>
        <v>1976818</v>
      </c>
      <c r="AA1731" s="3">
        <f t="shared" si="158"/>
        <v>36132</v>
      </c>
      <c r="AB1731" s="3">
        <f t="shared" si="159"/>
        <v>0</v>
      </c>
      <c r="AC1731" s="3">
        <f t="shared" si="160"/>
        <v>73368</v>
      </c>
      <c r="AD1731" s="3">
        <f t="shared" si="161"/>
        <v>56616</v>
      </c>
    </row>
    <row r="1732" spans="1:30" x14ac:dyDescent="0.15">
      <c r="A1732" s="3">
        <v>1727</v>
      </c>
      <c r="B1732" s="3" t="str">
        <f t="shared" si="156"/>
        <v>关卡1727小怪</v>
      </c>
      <c r="C1732" s="3">
        <f>INDEX([3]关卡!$J$19:$J$2018,A1732)</f>
        <v>550</v>
      </c>
      <c r="D1732" s="3">
        <f>INDEX([3]关卡!$N$19:$N$2018,A1732)</f>
        <v>550</v>
      </c>
      <c r="E1732" s="3" t="s">
        <v>24</v>
      </c>
      <c r="F1732" s="3" t="s">
        <v>26</v>
      </c>
      <c r="G1732" s="3">
        <v>3</v>
      </c>
      <c r="H1732" s="3">
        <v>0</v>
      </c>
      <c r="I1732" s="3">
        <v>0</v>
      </c>
      <c r="J1732" s="4">
        <v>1</v>
      </c>
      <c r="K1732" s="4">
        <v>1</v>
      </c>
      <c r="L1732" s="4">
        <v>2</v>
      </c>
      <c r="M1732" s="3">
        <v>15</v>
      </c>
      <c r="N1732" s="3">
        <v>2</v>
      </c>
      <c r="O1732" s="3">
        <f>HLOOKUP(O$5,[1]非R能力!$B$8:$F$558,$C1732+1,0)</f>
        <v>2674530.2363424227</v>
      </c>
      <c r="P1732" s="3">
        <f>HLOOKUP(P$5,[1]非R能力!$B$8:$F$558,$C1732+1,0)</f>
        <v>371147.94865448773</v>
      </c>
      <c r="Q1732" s="3">
        <f>HLOOKUP(Q$5,[1]非R能力!$B$8:$F$558,$C1732+1,0)</f>
        <v>180663.03073300805</v>
      </c>
      <c r="R1732" s="3">
        <f>HLOOKUP(R$5,[1]非R能力!$B$8:$F$558,$C1732+1,0)</f>
        <v>56616.730527455926</v>
      </c>
      <c r="S1732" s="3">
        <f>HLOOKUP(S$5,[1]非R能力!$B$8:$F$558,$C1732+1,0)</f>
        <v>73368.568621644255</v>
      </c>
      <c r="T1732" s="3">
        <f>INDEX([1]非R能力!$H$9:$H$558,D1732)</f>
        <v>74359.2083312342</v>
      </c>
      <c r="U1732" s="3">
        <f>IF(E1732="小怪",0,IF(INDEX([1]非R能力!$FK$9:$FK$558,C1732)=0,0,10))</f>
        <v>0</v>
      </c>
      <c r="V1732" s="3">
        <f>IF(E1732="小怪",0,IF(INDEX([1]非R能力!$FH$9:$FH$558,C1732)=0,0,5000))</f>
        <v>0</v>
      </c>
      <c r="W1732" s="3">
        <f>HLOOKUP(W$5,[2]人物技能基础!$O$3:$Q$553,$C1732+1,0)</f>
        <v>3.637142857142857</v>
      </c>
      <c r="X1732" s="3">
        <f>HLOOKUP(X$5,[2]人物技能基础!$O$3:$Q$553,$C1732+1,0)</f>
        <v>2.0186428571428574</v>
      </c>
      <c r="Y1732" s="3">
        <f>HLOOKUP(Y$5,[2]人物技能基础!$O$3:$Q$553,$C1732+1,0)</f>
        <v>99.964285714285708</v>
      </c>
      <c r="Z1732" s="3">
        <f t="shared" si="157"/>
        <v>1976818</v>
      </c>
      <c r="AA1732" s="3">
        <f t="shared" si="158"/>
        <v>36132</v>
      </c>
      <c r="AB1732" s="3">
        <f t="shared" si="159"/>
        <v>0</v>
      </c>
      <c r="AC1732" s="3">
        <f t="shared" si="160"/>
        <v>73368</v>
      </c>
      <c r="AD1732" s="3">
        <f t="shared" si="161"/>
        <v>56616</v>
      </c>
    </row>
    <row r="1733" spans="1:30" x14ac:dyDescent="0.15">
      <c r="A1733" s="3">
        <v>1728</v>
      </c>
      <c r="B1733" s="3" t="str">
        <f t="shared" si="156"/>
        <v>关卡1728小怪</v>
      </c>
      <c r="C1733" s="3">
        <f>INDEX([3]关卡!$J$19:$J$2018,A1733)</f>
        <v>550</v>
      </c>
      <c r="D1733" s="3">
        <f>INDEX([3]关卡!$N$19:$N$2018,A1733)</f>
        <v>550</v>
      </c>
      <c r="E1733" s="3" t="s">
        <v>24</v>
      </c>
      <c r="F1733" s="3" t="s">
        <v>26</v>
      </c>
      <c r="G1733" s="3">
        <v>3</v>
      </c>
      <c r="H1733" s="3">
        <v>0</v>
      </c>
      <c r="I1733" s="3">
        <v>0</v>
      </c>
      <c r="J1733" s="4">
        <v>1</v>
      </c>
      <c r="K1733" s="4">
        <v>1</v>
      </c>
      <c r="L1733" s="4">
        <v>2</v>
      </c>
      <c r="M1733" s="3">
        <v>15</v>
      </c>
      <c r="N1733" s="3">
        <v>2</v>
      </c>
      <c r="O1733" s="3">
        <f>HLOOKUP(O$5,[1]非R能力!$B$8:$F$558,$C1733+1,0)</f>
        <v>2674530.2363424227</v>
      </c>
      <c r="P1733" s="3">
        <f>HLOOKUP(P$5,[1]非R能力!$B$8:$F$558,$C1733+1,0)</f>
        <v>371147.94865448773</v>
      </c>
      <c r="Q1733" s="3">
        <f>HLOOKUP(Q$5,[1]非R能力!$B$8:$F$558,$C1733+1,0)</f>
        <v>180663.03073300805</v>
      </c>
      <c r="R1733" s="3">
        <f>HLOOKUP(R$5,[1]非R能力!$B$8:$F$558,$C1733+1,0)</f>
        <v>56616.730527455926</v>
      </c>
      <c r="S1733" s="3">
        <f>HLOOKUP(S$5,[1]非R能力!$B$8:$F$558,$C1733+1,0)</f>
        <v>73368.568621644255</v>
      </c>
      <c r="T1733" s="3">
        <f>INDEX([1]非R能力!$H$9:$H$558,D1733)</f>
        <v>74359.2083312342</v>
      </c>
      <c r="U1733" s="3">
        <f>IF(E1733="小怪",0,IF(INDEX([1]非R能力!$FK$9:$FK$558,C1733)=0,0,10))</f>
        <v>0</v>
      </c>
      <c r="V1733" s="3">
        <f>IF(E1733="小怪",0,IF(INDEX([1]非R能力!$FH$9:$FH$558,C1733)=0,0,5000))</f>
        <v>0</v>
      </c>
      <c r="W1733" s="3">
        <f>HLOOKUP(W$5,[2]人物技能基础!$O$3:$Q$553,$C1733+1,0)</f>
        <v>3.637142857142857</v>
      </c>
      <c r="X1733" s="3">
        <f>HLOOKUP(X$5,[2]人物技能基础!$O$3:$Q$553,$C1733+1,0)</f>
        <v>2.0186428571428574</v>
      </c>
      <c r="Y1733" s="3">
        <f>HLOOKUP(Y$5,[2]人物技能基础!$O$3:$Q$553,$C1733+1,0)</f>
        <v>99.964285714285708</v>
      </c>
      <c r="Z1733" s="3">
        <f t="shared" si="157"/>
        <v>1976818</v>
      </c>
      <c r="AA1733" s="3">
        <f t="shared" si="158"/>
        <v>36132</v>
      </c>
      <c r="AB1733" s="3">
        <f t="shared" si="159"/>
        <v>0</v>
      </c>
      <c r="AC1733" s="3">
        <f t="shared" si="160"/>
        <v>73368</v>
      </c>
      <c r="AD1733" s="3">
        <f t="shared" si="161"/>
        <v>56616</v>
      </c>
    </row>
    <row r="1734" spans="1:30" x14ac:dyDescent="0.15">
      <c r="A1734" s="3">
        <v>1729</v>
      </c>
      <c r="B1734" s="3" t="str">
        <f t="shared" si="156"/>
        <v>关卡1729小怪</v>
      </c>
      <c r="C1734" s="3">
        <f>INDEX([3]关卡!$J$19:$J$2018,A1734)</f>
        <v>550</v>
      </c>
      <c r="D1734" s="3">
        <f>INDEX([3]关卡!$N$19:$N$2018,A1734)</f>
        <v>550</v>
      </c>
      <c r="E1734" s="3" t="s">
        <v>24</v>
      </c>
      <c r="F1734" s="3" t="s">
        <v>26</v>
      </c>
      <c r="G1734" s="3">
        <v>3</v>
      </c>
      <c r="H1734" s="3">
        <v>0</v>
      </c>
      <c r="I1734" s="3">
        <v>0</v>
      </c>
      <c r="J1734" s="4">
        <v>1</v>
      </c>
      <c r="K1734" s="4">
        <v>1</v>
      </c>
      <c r="L1734" s="4">
        <v>2</v>
      </c>
      <c r="M1734" s="3">
        <v>15</v>
      </c>
      <c r="N1734" s="3">
        <v>2</v>
      </c>
      <c r="O1734" s="3">
        <f>HLOOKUP(O$5,[1]非R能力!$B$8:$F$558,$C1734+1,0)</f>
        <v>2674530.2363424227</v>
      </c>
      <c r="P1734" s="3">
        <f>HLOOKUP(P$5,[1]非R能力!$B$8:$F$558,$C1734+1,0)</f>
        <v>371147.94865448773</v>
      </c>
      <c r="Q1734" s="3">
        <f>HLOOKUP(Q$5,[1]非R能力!$B$8:$F$558,$C1734+1,0)</f>
        <v>180663.03073300805</v>
      </c>
      <c r="R1734" s="3">
        <f>HLOOKUP(R$5,[1]非R能力!$B$8:$F$558,$C1734+1,0)</f>
        <v>56616.730527455926</v>
      </c>
      <c r="S1734" s="3">
        <f>HLOOKUP(S$5,[1]非R能力!$B$8:$F$558,$C1734+1,0)</f>
        <v>73368.568621644255</v>
      </c>
      <c r="T1734" s="3">
        <f>INDEX([1]非R能力!$H$9:$H$558,D1734)</f>
        <v>74359.2083312342</v>
      </c>
      <c r="U1734" s="3">
        <f>IF(E1734="小怪",0,IF(INDEX([1]非R能力!$FK$9:$FK$558,C1734)=0,0,10))</f>
        <v>0</v>
      </c>
      <c r="V1734" s="3">
        <f>IF(E1734="小怪",0,IF(INDEX([1]非R能力!$FH$9:$FH$558,C1734)=0,0,5000))</f>
        <v>0</v>
      </c>
      <c r="W1734" s="3">
        <f>HLOOKUP(W$5,[2]人物技能基础!$O$3:$Q$553,$C1734+1,0)</f>
        <v>3.637142857142857</v>
      </c>
      <c r="X1734" s="3">
        <f>HLOOKUP(X$5,[2]人物技能基础!$O$3:$Q$553,$C1734+1,0)</f>
        <v>2.0186428571428574</v>
      </c>
      <c r="Y1734" s="3">
        <f>HLOOKUP(Y$5,[2]人物技能基础!$O$3:$Q$553,$C1734+1,0)</f>
        <v>99.964285714285708</v>
      </c>
      <c r="Z1734" s="3">
        <f t="shared" si="157"/>
        <v>1976818</v>
      </c>
      <c r="AA1734" s="3">
        <f t="shared" si="158"/>
        <v>36132</v>
      </c>
      <c r="AB1734" s="3">
        <f t="shared" si="159"/>
        <v>0</v>
      </c>
      <c r="AC1734" s="3">
        <f t="shared" si="160"/>
        <v>73368</v>
      </c>
      <c r="AD1734" s="3">
        <f t="shared" si="161"/>
        <v>56616</v>
      </c>
    </row>
    <row r="1735" spans="1:30" x14ac:dyDescent="0.15">
      <c r="A1735" s="3">
        <v>1730</v>
      </c>
      <c r="B1735" s="3" t="str">
        <f t="shared" ref="B1735:B1798" si="162">"关卡"&amp;A1735&amp;E1735</f>
        <v>关卡1730小怪</v>
      </c>
      <c r="C1735" s="3">
        <f>INDEX([3]关卡!$J$19:$J$2018,A1735)</f>
        <v>550</v>
      </c>
      <c r="D1735" s="3">
        <f>INDEX([3]关卡!$N$19:$N$2018,A1735)</f>
        <v>550</v>
      </c>
      <c r="E1735" s="3" t="s">
        <v>24</v>
      </c>
      <c r="F1735" s="3" t="s">
        <v>26</v>
      </c>
      <c r="G1735" s="3">
        <v>3</v>
      </c>
      <c r="H1735" s="3">
        <v>0</v>
      </c>
      <c r="I1735" s="3">
        <v>0</v>
      </c>
      <c r="J1735" s="4">
        <v>1</v>
      </c>
      <c r="K1735" s="4">
        <v>1</v>
      </c>
      <c r="L1735" s="4">
        <v>2</v>
      </c>
      <c r="M1735" s="3">
        <v>15</v>
      </c>
      <c r="N1735" s="3">
        <v>2</v>
      </c>
      <c r="O1735" s="3">
        <f>HLOOKUP(O$5,[1]非R能力!$B$8:$F$558,$C1735+1,0)</f>
        <v>2674530.2363424227</v>
      </c>
      <c r="P1735" s="3">
        <f>HLOOKUP(P$5,[1]非R能力!$B$8:$F$558,$C1735+1,0)</f>
        <v>371147.94865448773</v>
      </c>
      <c r="Q1735" s="3">
        <f>HLOOKUP(Q$5,[1]非R能力!$B$8:$F$558,$C1735+1,0)</f>
        <v>180663.03073300805</v>
      </c>
      <c r="R1735" s="3">
        <f>HLOOKUP(R$5,[1]非R能力!$B$8:$F$558,$C1735+1,0)</f>
        <v>56616.730527455926</v>
      </c>
      <c r="S1735" s="3">
        <f>HLOOKUP(S$5,[1]非R能力!$B$8:$F$558,$C1735+1,0)</f>
        <v>73368.568621644255</v>
      </c>
      <c r="T1735" s="3">
        <f>INDEX([1]非R能力!$H$9:$H$558,D1735)</f>
        <v>74359.2083312342</v>
      </c>
      <c r="U1735" s="3">
        <f>IF(E1735="小怪",0,IF(INDEX([1]非R能力!$FK$9:$FK$558,C1735)=0,0,10))</f>
        <v>0</v>
      </c>
      <c r="V1735" s="3">
        <f>IF(E1735="小怪",0,IF(INDEX([1]非R能力!$FH$9:$FH$558,C1735)=0,0,5000))</f>
        <v>0</v>
      </c>
      <c r="W1735" s="3">
        <f>HLOOKUP(W$5,[2]人物技能基础!$O$3:$Q$553,$C1735+1,0)</f>
        <v>3.637142857142857</v>
      </c>
      <c r="X1735" s="3">
        <f>HLOOKUP(X$5,[2]人物技能基础!$O$3:$Q$553,$C1735+1,0)</f>
        <v>2.0186428571428574</v>
      </c>
      <c r="Y1735" s="3">
        <f>HLOOKUP(Y$5,[2]人物技能基础!$O$3:$Q$553,$C1735+1,0)</f>
        <v>99.964285714285708</v>
      </c>
      <c r="Z1735" s="3">
        <f t="shared" ref="Z1735:Z1798" si="163">INT(((P1735-AB1735)*X1735+(Y1735+T1735))*G1735*J1735*$D$2)</f>
        <v>1976818</v>
      </c>
      <c r="AA1735" s="3">
        <f t="shared" ref="AA1735:AA1798" si="164">IF(H1735=0,IF(U1735=0,INT(Q1735/5),IF(V1735=0,INT(Q1735/5),INT((V1735/U1735)/(1/N1735*M1735)/L1735+Q1735))),INT((IF(U1735=0,0,V1735/U1735/(1/N1735*M1735))+O1735/H1735)/L1735+Q1735))</f>
        <v>36132</v>
      </c>
      <c r="AB1735" s="3">
        <f t="shared" ref="AB1735:AB1798" si="165">INT(P1735*I1735)</f>
        <v>0</v>
      </c>
      <c r="AC1735" s="3">
        <f t="shared" ref="AC1735:AC1798" si="166">INT(K1735*S1735)</f>
        <v>73368</v>
      </c>
      <c r="AD1735" s="3">
        <f t="shared" ref="AD1735:AD1798" si="167">INT(R1735/J1735)</f>
        <v>56616</v>
      </c>
    </row>
    <row r="1736" spans="1:30" x14ac:dyDescent="0.15">
      <c r="A1736" s="3">
        <v>1731</v>
      </c>
      <c r="B1736" s="3" t="str">
        <f t="shared" si="162"/>
        <v>关卡1731小怪</v>
      </c>
      <c r="C1736" s="3">
        <f>INDEX([3]关卡!$J$19:$J$2018,A1736)</f>
        <v>550</v>
      </c>
      <c r="D1736" s="3">
        <f>INDEX([3]关卡!$N$19:$N$2018,A1736)</f>
        <v>550</v>
      </c>
      <c r="E1736" s="3" t="s">
        <v>24</v>
      </c>
      <c r="F1736" s="3" t="s">
        <v>26</v>
      </c>
      <c r="G1736" s="3">
        <v>3</v>
      </c>
      <c r="H1736" s="3">
        <v>0</v>
      </c>
      <c r="I1736" s="3">
        <v>0</v>
      </c>
      <c r="J1736" s="4">
        <v>1</v>
      </c>
      <c r="K1736" s="4">
        <v>1</v>
      </c>
      <c r="L1736" s="4">
        <v>2</v>
      </c>
      <c r="M1736" s="3">
        <v>15</v>
      </c>
      <c r="N1736" s="3">
        <v>2</v>
      </c>
      <c r="O1736" s="3">
        <f>HLOOKUP(O$5,[1]非R能力!$B$8:$F$558,$C1736+1,0)</f>
        <v>2674530.2363424227</v>
      </c>
      <c r="P1736" s="3">
        <f>HLOOKUP(P$5,[1]非R能力!$B$8:$F$558,$C1736+1,0)</f>
        <v>371147.94865448773</v>
      </c>
      <c r="Q1736" s="3">
        <f>HLOOKUP(Q$5,[1]非R能力!$B$8:$F$558,$C1736+1,0)</f>
        <v>180663.03073300805</v>
      </c>
      <c r="R1736" s="3">
        <f>HLOOKUP(R$5,[1]非R能力!$B$8:$F$558,$C1736+1,0)</f>
        <v>56616.730527455926</v>
      </c>
      <c r="S1736" s="3">
        <f>HLOOKUP(S$5,[1]非R能力!$B$8:$F$558,$C1736+1,0)</f>
        <v>73368.568621644255</v>
      </c>
      <c r="T1736" s="3">
        <f>INDEX([1]非R能力!$H$9:$H$558,D1736)</f>
        <v>74359.2083312342</v>
      </c>
      <c r="U1736" s="3">
        <f>IF(E1736="小怪",0,IF(INDEX([1]非R能力!$FK$9:$FK$558,C1736)=0,0,10))</f>
        <v>0</v>
      </c>
      <c r="V1736" s="3">
        <f>IF(E1736="小怪",0,IF(INDEX([1]非R能力!$FH$9:$FH$558,C1736)=0,0,5000))</f>
        <v>0</v>
      </c>
      <c r="W1736" s="3">
        <f>HLOOKUP(W$5,[2]人物技能基础!$O$3:$Q$553,$C1736+1,0)</f>
        <v>3.637142857142857</v>
      </c>
      <c r="X1736" s="3">
        <f>HLOOKUP(X$5,[2]人物技能基础!$O$3:$Q$553,$C1736+1,0)</f>
        <v>2.0186428571428574</v>
      </c>
      <c r="Y1736" s="3">
        <f>HLOOKUP(Y$5,[2]人物技能基础!$O$3:$Q$553,$C1736+1,0)</f>
        <v>99.964285714285708</v>
      </c>
      <c r="Z1736" s="3">
        <f t="shared" si="163"/>
        <v>1976818</v>
      </c>
      <c r="AA1736" s="3">
        <f t="shared" si="164"/>
        <v>36132</v>
      </c>
      <c r="AB1736" s="3">
        <f t="shared" si="165"/>
        <v>0</v>
      </c>
      <c r="AC1736" s="3">
        <f t="shared" si="166"/>
        <v>73368</v>
      </c>
      <c r="AD1736" s="3">
        <f t="shared" si="167"/>
        <v>56616</v>
      </c>
    </row>
    <row r="1737" spans="1:30" x14ac:dyDescent="0.15">
      <c r="A1737" s="3">
        <v>1732</v>
      </c>
      <c r="B1737" s="3" t="str">
        <f t="shared" si="162"/>
        <v>关卡1732小怪</v>
      </c>
      <c r="C1737" s="3">
        <f>INDEX([3]关卡!$J$19:$J$2018,A1737)</f>
        <v>550</v>
      </c>
      <c r="D1737" s="3">
        <f>INDEX([3]关卡!$N$19:$N$2018,A1737)</f>
        <v>550</v>
      </c>
      <c r="E1737" s="3" t="s">
        <v>24</v>
      </c>
      <c r="F1737" s="3" t="s">
        <v>26</v>
      </c>
      <c r="G1737" s="3">
        <v>3</v>
      </c>
      <c r="H1737" s="3">
        <v>0</v>
      </c>
      <c r="I1737" s="3">
        <v>0</v>
      </c>
      <c r="J1737" s="4">
        <v>1</v>
      </c>
      <c r="K1737" s="4">
        <v>1</v>
      </c>
      <c r="L1737" s="4">
        <v>2</v>
      </c>
      <c r="M1737" s="3">
        <v>15</v>
      </c>
      <c r="N1737" s="3">
        <v>2</v>
      </c>
      <c r="O1737" s="3">
        <f>HLOOKUP(O$5,[1]非R能力!$B$8:$F$558,$C1737+1,0)</f>
        <v>2674530.2363424227</v>
      </c>
      <c r="P1737" s="3">
        <f>HLOOKUP(P$5,[1]非R能力!$B$8:$F$558,$C1737+1,0)</f>
        <v>371147.94865448773</v>
      </c>
      <c r="Q1737" s="3">
        <f>HLOOKUP(Q$5,[1]非R能力!$B$8:$F$558,$C1737+1,0)</f>
        <v>180663.03073300805</v>
      </c>
      <c r="R1737" s="3">
        <f>HLOOKUP(R$5,[1]非R能力!$B$8:$F$558,$C1737+1,0)</f>
        <v>56616.730527455926</v>
      </c>
      <c r="S1737" s="3">
        <f>HLOOKUP(S$5,[1]非R能力!$B$8:$F$558,$C1737+1,0)</f>
        <v>73368.568621644255</v>
      </c>
      <c r="T1737" s="3">
        <f>INDEX([1]非R能力!$H$9:$H$558,D1737)</f>
        <v>74359.2083312342</v>
      </c>
      <c r="U1737" s="3">
        <f>IF(E1737="小怪",0,IF(INDEX([1]非R能力!$FK$9:$FK$558,C1737)=0,0,10))</f>
        <v>0</v>
      </c>
      <c r="V1737" s="3">
        <f>IF(E1737="小怪",0,IF(INDEX([1]非R能力!$FH$9:$FH$558,C1737)=0,0,5000))</f>
        <v>0</v>
      </c>
      <c r="W1737" s="3">
        <f>HLOOKUP(W$5,[2]人物技能基础!$O$3:$Q$553,$C1737+1,0)</f>
        <v>3.637142857142857</v>
      </c>
      <c r="X1737" s="3">
        <f>HLOOKUP(X$5,[2]人物技能基础!$O$3:$Q$553,$C1737+1,0)</f>
        <v>2.0186428571428574</v>
      </c>
      <c r="Y1737" s="3">
        <f>HLOOKUP(Y$5,[2]人物技能基础!$O$3:$Q$553,$C1737+1,0)</f>
        <v>99.964285714285708</v>
      </c>
      <c r="Z1737" s="3">
        <f t="shared" si="163"/>
        <v>1976818</v>
      </c>
      <c r="AA1737" s="3">
        <f t="shared" si="164"/>
        <v>36132</v>
      </c>
      <c r="AB1737" s="3">
        <f t="shared" si="165"/>
        <v>0</v>
      </c>
      <c r="AC1737" s="3">
        <f t="shared" si="166"/>
        <v>73368</v>
      </c>
      <c r="AD1737" s="3">
        <f t="shared" si="167"/>
        <v>56616</v>
      </c>
    </row>
    <row r="1738" spans="1:30" x14ac:dyDescent="0.15">
      <c r="A1738" s="3">
        <v>1733</v>
      </c>
      <c r="B1738" s="3" t="str">
        <f t="shared" si="162"/>
        <v>关卡1733小怪</v>
      </c>
      <c r="C1738" s="3">
        <f>INDEX([3]关卡!$J$19:$J$2018,A1738)</f>
        <v>550</v>
      </c>
      <c r="D1738" s="3">
        <f>INDEX([3]关卡!$N$19:$N$2018,A1738)</f>
        <v>550</v>
      </c>
      <c r="E1738" s="3" t="s">
        <v>24</v>
      </c>
      <c r="F1738" s="3" t="s">
        <v>26</v>
      </c>
      <c r="G1738" s="3">
        <v>3</v>
      </c>
      <c r="H1738" s="3">
        <v>0</v>
      </c>
      <c r="I1738" s="3">
        <v>0</v>
      </c>
      <c r="J1738" s="4">
        <v>1</v>
      </c>
      <c r="K1738" s="4">
        <v>1</v>
      </c>
      <c r="L1738" s="4">
        <v>2</v>
      </c>
      <c r="M1738" s="3">
        <v>15</v>
      </c>
      <c r="N1738" s="3">
        <v>2</v>
      </c>
      <c r="O1738" s="3">
        <f>HLOOKUP(O$5,[1]非R能力!$B$8:$F$558,$C1738+1,0)</f>
        <v>2674530.2363424227</v>
      </c>
      <c r="P1738" s="3">
        <f>HLOOKUP(P$5,[1]非R能力!$B$8:$F$558,$C1738+1,0)</f>
        <v>371147.94865448773</v>
      </c>
      <c r="Q1738" s="3">
        <f>HLOOKUP(Q$5,[1]非R能力!$B$8:$F$558,$C1738+1,0)</f>
        <v>180663.03073300805</v>
      </c>
      <c r="R1738" s="3">
        <f>HLOOKUP(R$5,[1]非R能力!$B$8:$F$558,$C1738+1,0)</f>
        <v>56616.730527455926</v>
      </c>
      <c r="S1738" s="3">
        <f>HLOOKUP(S$5,[1]非R能力!$B$8:$F$558,$C1738+1,0)</f>
        <v>73368.568621644255</v>
      </c>
      <c r="T1738" s="3">
        <f>INDEX([1]非R能力!$H$9:$H$558,D1738)</f>
        <v>74359.2083312342</v>
      </c>
      <c r="U1738" s="3">
        <f>IF(E1738="小怪",0,IF(INDEX([1]非R能力!$FK$9:$FK$558,C1738)=0,0,10))</f>
        <v>0</v>
      </c>
      <c r="V1738" s="3">
        <f>IF(E1738="小怪",0,IF(INDEX([1]非R能力!$FH$9:$FH$558,C1738)=0,0,5000))</f>
        <v>0</v>
      </c>
      <c r="W1738" s="3">
        <f>HLOOKUP(W$5,[2]人物技能基础!$O$3:$Q$553,$C1738+1,0)</f>
        <v>3.637142857142857</v>
      </c>
      <c r="X1738" s="3">
        <f>HLOOKUP(X$5,[2]人物技能基础!$O$3:$Q$553,$C1738+1,0)</f>
        <v>2.0186428571428574</v>
      </c>
      <c r="Y1738" s="3">
        <f>HLOOKUP(Y$5,[2]人物技能基础!$O$3:$Q$553,$C1738+1,0)</f>
        <v>99.964285714285708</v>
      </c>
      <c r="Z1738" s="3">
        <f t="shared" si="163"/>
        <v>1976818</v>
      </c>
      <c r="AA1738" s="3">
        <f t="shared" si="164"/>
        <v>36132</v>
      </c>
      <c r="AB1738" s="3">
        <f t="shared" si="165"/>
        <v>0</v>
      </c>
      <c r="AC1738" s="3">
        <f t="shared" si="166"/>
        <v>73368</v>
      </c>
      <c r="AD1738" s="3">
        <f t="shared" si="167"/>
        <v>56616</v>
      </c>
    </row>
    <row r="1739" spans="1:30" x14ac:dyDescent="0.15">
      <c r="A1739" s="3">
        <v>1734</v>
      </c>
      <c r="B1739" s="3" t="str">
        <f t="shared" si="162"/>
        <v>关卡1734小怪</v>
      </c>
      <c r="C1739" s="3">
        <f>INDEX([3]关卡!$J$19:$J$2018,A1739)</f>
        <v>550</v>
      </c>
      <c r="D1739" s="3">
        <f>INDEX([3]关卡!$N$19:$N$2018,A1739)</f>
        <v>550</v>
      </c>
      <c r="E1739" s="3" t="s">
        <v>24</v>
      </c>
      <c r="F1739" s="3" t="s">
        <v>26</v>
      </c>
      <c r="G1739" s="3">
        <v>3</v>
      </c>
      <c r="H1739" s="3">
        <v>0</v>
      </c>
      <c r="I1739" s="3">
        <v>0</v>
      </c>
      <c r="J1739" s="4">
        <v>1</v>
      </c>
      <c r="K1739" s="4">
        <v>1</v>
      </c>
      <c r="L1739" s="4">
        <v>2</v>
      </c>
      <c r="M1739" s="3">
        <v>15</v>
      </c>
      <c r="N1739" s="3">
        <v>2</v>
      </c>
      <c r="O1739" s="3">
        <f>HLOOKUP(O$5,[1]非R能力!$B$8:$F$558,$C1739+1,0)</f>
        <v>2674530.2363424227</v>
      </c>
      <c r="P1739" s="3">
        <f>HLOOKUP(P$5,[1]非R能力!$B$8:$F$558,$C1739+1,0)</f>
        <v>371147.94865448773</v>
      </c>
      <c r="Q1739" s="3">
        <f>HLOOKUP(Q$5,[1]非R能力!$B$8:$F$558,$C1739+1,0)</f>
        <v>180663.03073300805</v>
      </c>
      <c r="R1739" s="3">
        <f>HLOOKUP(R$5,[1]非R能力!$B$8:$F$558,$C1739+1,0)</f>
        <v>56616.730527455926</v>
      </c>
      <c r="S1739" s="3">
        <f>HLOOKUP(S$5,[1]非R能力!$B$8:$F$558,$C1739+1,0)</f>
        <v>73368.568621644255</v>
      </c>
      <c r="T1739" s="3">
        <f>INDEX([1]非R能力!$H$9:$H$558,D1739)</f>
        <v>74359.2083312342</v>
      </c>
      <c r="U1739" s="3">
        <f>IF(E1739="小怪",0,IF(INDEX([1]非R能力!$FK$9:$FK$558,C1739)=0,0,10))</f>
        <v>0</v>
      </c>
      <c r="V1739" s="3">
        <f>IF(E1739="小怪",0,IF(INDEX([1]非R能力!$FH$9:$FH$558,C1739)=0,0,5000))</f>
        <v>0</v>
      </c>
      <c r="W1739" s="3">
        <f>HLOOKUP(W$5,[2]人物技能基础!$O$3:$Q$553,$C1739+1,0)</f>
        <v>3.637142857142857</v>
      </c>
      <c r="X1739" s="3">
        <f>HLOOKUP(X$5,[2]人物技能基础!$O$3:$Q$553,$C1739+1,0)</f>
        <v>2.0186428571428574</v>
      </c>
      <c r="Y1739" s="3">
        <f>HLOOKUP(Y$5,[2]人物技能基础!$O$3:$Q$553,$C1739+1,0)</f>
        <v>99.964285714285708</v>
      </c>
      <c r="Z1739" s="3">
        <f t="shared" si="163"/>
        <v>1976818</v>
      </c>
      <c r="AA1739" s="3">
        <f t="shared" si="164"/>
        <v>36132</v>
      </c>
      <c r="AB1739" s="3">
        <f t="shared" si="165"/>
        <v>0</v>
      </c>
      <c r="AC1739" s="3">
        <f t="shared" si="166"/>
        <v>73368</v>
      </c>
      <c r="AD1739" s="3">
        <f t="shared" si="167"/>
        <v>56616</v>
      </c>
    </row>
    <row r="1740" spans="1:30" x14ac:dyDescent="0.15">
      <c r="A1740" s="3">
        <v>1735</v>
      </c>
      <c r="B1740" s="3" t="str">
        <f t="shared" si="162"/>
        <v>关卡1735小怪</v>
      </c>
      <c r="C1740" s="3">
        <f>INDEX([3]关卡!$J$19:$J$2018,A1740)</f>
        <v>550</v>
      </c>
      <c r="D1740" s="3">
        <f>INDEX([3]关卡!$N$19:$N$2018,A1740)</f>
        <v>550</v>
      </c>
      <c r="E1740" s="3" t="s">
        <v>24</v>
      </c>
      <c r="F1740" s="3" t="s">
        <v>26</v>
      </c>
      <c r="G1740" s="3">
        <v>3</v>
      </c>
      <c r="H1740" s="3">
        <v>0</v>
      </c>
      <c r="I1740" s="3">
        <v>0</v>
      </c>
      <c r="J1740" s="4">
        <v>1</v>
      </c>
      <c r="K1740" s="4">
        <v>1</v>
      </c>
      <c r="L1740" s="4">
        <v>2</v>
      </c>
      <c r="M1740" s="3">
        <v>15</v>
      </c>
      <c r="N1740" s="3">
        <v>2</v>
      </c>
      <c r="O1740" s="3">
        <f>HLOOKUP(O$5,[1]非R能力!$B$8:$F$558,$C1740+1,0)</f>
        <v>2674530.2363424227</v>
      </c>
      <c r="P1740" s="3">
        <f>HLOOKUP(P$5,[1]非R能力!$B$8:$F$558,$C1740+1,0)</f>
        <v>371147.94865448773</v>
      </c>
      <c r="Q1740" s="3">
        <f>HLOOKUP(Q$5,[1]非R能力!$B$8:$F$558,$C1740+1,0)</f>
        <v>180663.03073300805</v>
      </c>
      <c r="R1740" s="3">
        <f>HLOOKUP(R$5,[1]非R能力!$B$8:$F$558,$C1740+1,0)</f>
        <v>56616.730527455926</v>
      </c>
      <c r="S1740" s="3">
        <f>HLOOKUP(S$5,[1]非R能力!$B$8:$F$558,$C1740+1,0)</f>
        <v>73368.568621644255</v>
      </c>
      <c r="T1740" s="3">
        <f>INDEX([1]非R能力!$H$9:$H$558,D1740)</f>
        <v>74359.2083312342</v>
      </c>
      <c r="U1740" s="3">
        <f>IF(E1740="小怪",0,IF(INDEX([1]非R能力!$FK$9:$FK$558,C1740)=0,0,10))</f>
        <v>0</v>
      </c>
      <c r="V1740" s="3">
        <f>IF(E1740="小怪",0,IF(INDEX([1]非R能力!$FH$9:$FH$558,C1740)=0,0,5000))</f>
        <v>0</v>
      </c>
      <c r="W1740" s="3">
        <f>HLOOKUP(W$5,[2]人物技能基础!$O$3:$Q$553,$C1740+1,0)</f>
        <v>3.637142857142857</v>
      </c>
      <c r="X1740" s="3">
        <f>HLOOKUP(X$5,[2]人物技能基础!$O$3:$Q$553,$C1740+1,0)</f>
        <v>2.0186428571428574</v>
      </c>
      <c r="Y1740" s="3">
        <f>HLOOKUP(Y$5,[2]人物技能基础!$O$3:$Q$553,$C1740+1,0)</f>
        <v>99.964285714285708</v>
      </c>
      <c r="Z1740" s="3">
        <f t="shared" si="163"/>
        <v>1976818</v>
      </c>
      <c r="AA1740" s="3">
        <f t="shared" si="164"/>
        <v>36132</v>
      </c>
      <c r="AB1740" s="3">
        <f t="shared" si="165"/>
        <v>0</v>
      </c>
      <c r="AC1740" s="3">
        <f t="shared" si="166"/>
        <v>73368</v>
      </c>
      <c r="AD1740" s="3">
        <f t="shared" si="167"/>
        <v>56616</v>
      </c>
    </row>
    <row r="1741" spans="1:30" x14ac:dyDescent="0.15">
      <c r="A1741" s="3">
        <v>1736</v>
      </c>
      <c r="B1741" s="3" t="str">
        <f t="shared" si="162"/>
        <v>关卡1736小怪</v>
      </c>
      <c r="C1741" s="3">
        <f>INDEX([3]关卡!$J$19:$J$2018,A1741)</f>
        <v>550</v>
      </c>
      <c r="D1741" s="3">
        <f>INDEX([3]关卡!$N$19:$N$2018,A1741)</f>
        <v>550</v>
      </c>
      <c r="E1741" s="3" t="s">
        <v>24</v>
      </c>
      <c r="F1741" s="3" t="s">
        <v>26</v>
      </c>
      <c r="G1741" s="3">
        <v>3</v>
      </c>
      <c r="H1741" s="3">
        <v>0</v>
      </c>
      <c r="I1741" s="3">
        <v>0</v>
      </c>
      <c r="J1741" s="4">
        <v>1</v>
      </c>
      <c r="K1741" s="4">
        <v>1</v>
      </c>
      <c r="L1741" s="4">
        <v>2</v>
      </c>
      <c r="M1741" s="3">
        <v>15</v>
      </c>
      <c r="N1741" s="3">
        <v>2</v>
      </c>
      <c r="O1741" s="3">
        <f>HLOOKUP(O$5,[1]非R能力!$B$8:$F$558,$C1741+1,0)</f>
        <v>2674530.2363424227</v>
      </c>
      <c r="P1741" s="3">
        <f>HLOOKUP(P$5,[1]非R能力!$B$8:$F$558,$C1741+1,0)</f>
        <v>371147.94865448773</v>
      </c>
      <c r="Q1741" s="3">
        <f>HLOOKUP(Q$5,[1]非R能力!$B$8:$F$558,$C1741+1,0)</f>
        <v>180663.03073300805</v>
      </c>
      <c r="R1741" s="3">
        <f>HLOOKUP(R$5,[1]非R能力!$B$8:$F$558,$C1741+1,0)</f>
        <v>56616.730527455926</v>
      </c>
      <c r="S1741" s="3">
        <f>HLOOKUP(S$5,[1]非R能力!$B$8:$F$558,$C1741+1,0)</f>
        <v>73368.568621644255</v>
      </c>
      <c r="T1741" s="3">
        <f>INDEX([1]非R能力!$H$9:$H$558,D1741)</f>
        <v>74359.2083312342</v>
      </c>
      <c r="U1741" s="3">
        <f>IF(E1741="小怪",0,IF(INDEX([1]非R能力!$FK$9:$FK$558,C1741)=0,0,10))</f>
        <v>0</v>
      </c>
      <c r="V1741" s="3">
        <f>IF(E1741="小怪",0,IF(INDEX([1]非R能力!$FH$9:$FH$558,C1741)=0,0,5000))</f>
        <v>0</v>
      </c>
      <c r="W1741" s="3">
        <f>HLOOKUP(W$5,[2]人物技能基础!$O$3:$Q$553,$C1741+1,0)</f>
        <v>3.637142857142857</v>
      </c>
      <c r="X1741" s="3">
        <f>HLOOKUP(X$5,[2]人物技能基础!$O$3:$Q$553,$C1741+1,0)</f>
        <v>2.0186428571428574</v>
      </c>
      <c r="Y1741" s="3">
        <f>HLOOKUP(Y$5,[2]人物技能基础!$O$3:$Q$553,$C1741+1,0)</f>
        <v>99.964285714285708</v>
      </c>
      <c r="Z1741" s="3">
        <f t="shared" si="163"/>
        <v>1976818</v>
      </c>
      <c r="AA1741" s="3">
        <f t="shared" si="164"/>
        <v>36132</v>
      </c>
      <c r="AB1741" s="3">
        <f t="shared" si="165"/>
        <v>0</v>
      </c>
      <c r="AC1741" s="3">
        <f t="shared" si="166"/>
        <v>73368</v>
      </c>
      <c r="AD1741" s="3">
        <f t="shared" si="167"/>
        <v>56616</v>
      </c>
    </row>
    <row r="1742" spans="1:30" x14ac:dyDescent="0.15">
      <c r="A1742" s="3">
        <v>1737</v>
      </c>
      <c r="B1742" s="3" t="str">
        <f t="shared" si="162"/>
        <v>关卡1737小怪</v>
      </c>
      <c r="C1742" s="3">
        <f>INDEX([3]关卡!$J$19:$J$2018,A1742)</f>
        <v>550</v>
      </c>
      <c r="D1742" s="3">
        <f>INDEX([3]关卡!$N$19:$N$2018,A1742)</f>
        <v>550</v>
      </c>
      <c r="E1742" s="3" t="s">
        <v>24</v>
      </c>
      <c r="F1742" s="3" t="s">
        <v>26</v>
      </c>
      <c r="G1742" s="3">
        <v>3</v>
      </c>
      <c r="H1742" s="3">
        <v>0</v>
      </c>
      <c r="I1742" s="3">
        <v>0</v>
      </c>
      <c r="J1742" s="4">
        <v>1</v>
      </c>
      <c r="K1742" s="4">
        <v>1</v>
      </c>
      <c r="L1742" s="4">
        <v>2</v>
      </c>
      <c r="M1742" s="3">
        <v>15</v>
      </c>
      <c r="N1742" s="3">
        <v>2</v>
      </c>
      <c r="O1742" s="3">
        <f>HLOOKUP(O$5,[1]非R能力!$B$8:$F$558,$C1742+1,0)</f>
        <v>2674530.2363424227</v>
      </c>
      <c r="P1742" s="3">
        <f>HLOOKUP(P$5,[1]非R能力!$B$8:$F$558,$C1742+1,0)</f>
        <v>371147.94865448773</v>
      </c>
      <c r="Q1742" s="3">
        <f>HLOOKUP(Q$5,[1]非R能力!$B$8:$F$558,$C1742+1,0)</f>
        <v>180663.03073300805</v>
      </c>
      <c r="R1742" s="3">
        <f>HLOOKUP(R$5,[1]非R能力!$B$8:$F$558,$C1742+1,0)</f>
        <v>56616.730527455926</v>
      </c>
      <c r="S1742" s="3">
        <f>HLOOKUP(S$5,[1]非R能力!$B$8:$F$558,$C1742+1,0)</f>
        <v>73368.568621644255</v>
      </c>
      <c r="T1742" s="3">
        <f>INDEX([1]非R能力!$H$9:$H$558,D1742)</f>
        <v>74359.2083312342</v>
      </c>
      <c r="U1742" s="3">
        <f>IF(E1742="小怪",0,IF(INDEX([1]非R能力!$FK$9:$FK$558,C1742)=0,0,10))</f>
        <v>0</v>
      </c>
      <c r="V1742" s="3">
        <f>IF(E1742="小怪",0,IF(INDEX([1]非R能力!$FH$9:$FH$558,C1742)=0,0,5000))</f>
        <v>0</v>
      </c>
      <c r="W1742" s="3">
        <f>HLOOKUP(W$5,[2]人物技能基础!$O$3:$Q$553,$C1742+1,0)</f>
        <v>3.637142857142857</v>
      </c>
      <c r="X1742" s="3">
        <f>HLOOKUP(X$5,[2]人物技能基础!$O$3:$Q$553,$C1742+1,0)</f>
        <v>2.0186428571428574</v>
      </c>
      <c r="Y1742" s="3">
        <f>HLOOKUP(Y$5,[2]人物技能基础!$O$3:$Q$553,$C1742+1,0)</f>
        <v>99.964285714285708</v>
      </c>
      <c r="Z1742" s="3">
        <f t="shared" si="163"/>
        <v>1976818</v>
      </c>
      <c r="AA1742" s="3">
        <f t="shared" si="164"/>
        <v>36132</v>
      </c>
      <c r="AB1742" s="3">
        <f t="shared" si="165"/>
        <v>0</v>
      </c>
      <c r="AC1742" s="3">
        <f t="shared" si="166"/>
        <v>73368</v>
      </c>
      <c r="AD1742" s="3">
        <f t="shared" si="167"/>
        <v>56616</v>
      </c>
    </row>
    <row r="1743" spans="1:30" x14ac:dyDescent="0.15">
      <c r="A1743" s="3">
        <v>1738</v>
      </c>
      <c r="B1743" s="3" t="str">
        <f t="shared" si="162"/>
        <v>关卡1738小怪</v>
      </c>
      <c r="C1743" s="3">
        <f>INDEX([3]关卡!$J$19:$J$2018,A1743)</f>
        <v>550</v>
      </c>
      <c r="D1743" s="3">
        <f>INDEX([3]关卡!$N$19:$N$2018,A1743)</f>
        <v>550</v>
      </c>
      <c r="E1743" s="3" t="s">
        <v>24</v>
      </c>
      <c r="F1743" s="3" t="s">
        <v>26</v>
      </c>
      <c r="G1743" s="3">
        <v>3</v>
      </c>
      <c r="H1743" s="3">
        <v>0</v>
      </c>
      <c r="I1743" s="3">
        <v>0</v>
      </c>
      <c r="J1743" s="4">
        <v>1</v>
      </c>
      <c r="K1743" s="4">
        <v>1</v>
      </c>
      <c r="L1743" s="4">
        <v>2</v>
      </c>
      <c r="M1743" s="3">
        <v>15</v>
      </c>
      <c r="N1743" s="3">
        <v>2</v>
      </c>
      <c r="O1743" s="3">
        <f>HLOOKUP(O$5,[1]非R能力!$B$8:$F$558,$C1743+1,0)</f>
        <v>2674530.2363424227</v>
      </c>
      <c r="P1743" s="3">
        <f>HLOOKUP(P$5,[1]非R能力!$B$8:$F$558,$C1743+1,0)</f>
        <v>371147.94865448773</v>
      </c>
      <c r="Q1743" s="3">
        <f>HLOOKUP(Q$5,[1]非R能力!$B$8:$F$558,$C1743+1,0)</f>
        <v>180663.03073300805</v>
      </c>
      <c r="R1743" s="3">
        <f>HLOOKUP(R$5,[1]非R能力!$B$8:$F$558,$C1743+1,0)</f>
        <v>56616.730527455926</v>
      </c>
      <c r="S1743" s="3">
        <f>HLOOKUP(S$5,[1]非R能力!$B$8:$F$558,$C1743+1,0)</f>
        <v>73368.568621644255</v>
      </c>
      <c r="T1743" s="3">
        <f>INDEX([1]非R能力!$H$9:$H$558,D1743)</f>
        <v>74359.2083312342</v>
      </c>
      <c r="U1743" s="3">
        <f>IF(E1743="小怪",0,IF(INDEX([1]非R能力!$FK$9:$FK$558,C1743)=0,0,10))</f>
        <v>0</v>
      </c>
      <c r="V1743" s="3">
        <f>IF(E1743="小怪",0,IF(INDEX([1]非R能力!$FH$9:$FH$558,C1743)=0,0,5000))</f>
        <v>0</v>
      </c>
      <c r="W1743" s="3">
        <f>HLOOKUP(W$5,[2]人物技能基础!$O$3:$Q$553,$C1743+1,0)</f>
        <v>3.637142857142857</v>
      </c>
      <c r="X1743" s="3">
        <f>HLOOKUP(X$5,[2]人物技能基础!$O$3:$Q$553,$C1743+1,0)</f>
        <v>2.0186428571428574</v>
      </c>
      <c r="Y1743" s="3">
        <f>HLOOKUP(Y$5,[2]人物技能基础!$O$3:$Q$553,$C1743+1,0)</f>
        <v>99.964285714285708</v>
      </c>
      <c r="Z1743" s="3">
        <f t="shared" si="163"/>
        <v>1976818</v>
      </c>
      <c r="AA1743" s="3">
        <f t="shared" si="164"/>
        <v>36132</v>
      </c>
      <c r="AB1743" s="3">
        <f t="shared" si="165"/>
        <v>0</v>
      </c>
      <c r="AC1743" s="3">
        <f t="shared" si="166"/>
        <v>73368</v>
      </c>
      <c r="AD1743" s="3">
        <f t="shared" si="167"/>
        <v>56616</v>
      </c>
    </row>
    <row r="1744" spans="1:30" x14ac:dyDescent="0.15">
      <c r="A1744" s="3">
        <v>1739</v>
      </c>
      <c r="B1744" s="3" t="str">
        <f t="shared" si="162"/>
        <v>关卡1739小怪</v>
      </c>
      <c r="C1744" s="3">
        <f>INDEX([3]关卡!$J$19:$J$2018,A1744)</f>
        <v>550</v>
      </c>
      <c r="D1744" s="3">
        <f>INDEX([3]关卡!$N$19:$N$2018,A1744)</f>
        <v>550</v>
      </c>
      <c r="E1744" s="3" t="s">
        <v>24</v>
      </c>
      <c r="F1744" s="3" t="s">
        <v>26</v>
      </c>
      <c r="G1744" s="3">
        <v>3</v>
      </c>
      <c r="H1744" s="3">
        <v>0</v>
      </c>
      <c r="I1744" s="3">
        <v>0</v>
      </c>
      <c r="J1744" s="4">
        <v>1</v>
      </c>
      <c r="K1744" s="4">
        <v>1</v>
      </c>
      <c r="L1744" s="4">
        <v>2</v>
      </c>
      <c r="M1744" s="3">
        <v>15</v>
      </c>
      <c r="N1744" s="3">
        <v>2</v>
      </c>
      <c r="O1744" s="3">
        <f>HLOOKUP(O$5,[1]非R能力!$B$8:$F$558,$C1744+1,0)</f>
        <v>2674530.2363424227</v>
      </c>
      <c r="P1744" s="3">
        <f>HLOOKUP(P$5,[1]非R能力!$B$8:$F$558,$C1744+1,0)</f>
        <v>371147.94865448773</v>
      </c>
      <c r="Q1744" s="3">
        <f>HLOOKUP(Q$5,[1]非R能力!$B$8:$F$558,$C1744+1,0)</f>
        <v>180663.03073300805</v>
      </c>
      <c r="R1744" s="3">
        <f>HLOOKUP(R$5,[1]非R能力!$B$8:$F$558,$C1744+1,0)</f>
        <v>56616.730527455926</v>
      </c>
      <c r="S1744" s="3">
        <f>HLOOKUP(S$5,[1]非R能力!$B$8:$F$558,$C1744+1,0)</f>
        <v>73368.568621644255</v>
      </c>
      <c r="T1744" s="3">
        <f>INDEX([1]非R能力!$H$9:$H$558,D1744)</f>
        <v>74359.2083312342</v>
      </c>
      <c r="U1744" s="3">
        <f>IF(E1744="小怪",0,IF(INDEX([1]非R能力!$FK$9:$FK$558,C1744)=0,0,10))</f>
        <v>0</v>
      </c>
      <c r="V1744" s="3">
        <f>IF(E1744="小怪",0,IF(INDEX([1]非R能力!$FH$9:$FH$558,C1744)=0,0,5000))</f>
        <v>0</v>
      </c>
      <c r="W1744" s="3">
        <f>HLOOKUP(W$5,[2]人物技能基础!$O$3:$Q$553,$C1744+1,0)</f>
        <v>3.637142857142857</v>
      </c>
      <c r="X1744" s="3">
        <f>HLOOKUP(X$5,[2]人物技能基础!$O$3:$Q$553,$C1744+1,0)</f>
        <v>2.0186428571428574</v>
      </c>
      <c r="Y1744" s="3">
        <f>HLOOKUP(Y$5,[2]人物技能基础!$O$3:$Q$553,$C1744+1,0)</f>
        <v>99.964285714285708</v>
      </c>
      <c r="Z1744" s="3">
        <f t="shared" si="163"/>
        <v>1976818</v>
      </c>
      <c r="AA1744" s="3">
        <f t="shared" si="164"/>
        <v>36132</v>
      </c>
      <c r="AB1744" s="3">
        <f t="shared" si="165"/>
        <v>0</v>
      </c>
      <c r="AC1744" s="3">
        <f t="shared" si="166"/>
        <v>73368</v>
      </c>
      <c r="AD1744" s="3">
        <f t="shared" si="167"/>
        <v>56616</v>
      </c>
    </row>
    <row r="1745" spans="1:30" x14ac:dyDescent="0.15">
      <c r="A1745" s="3">
        <v>1740</v>
      </c>
      <c r="B1745" s="3" t="str">
        <f t="shared" si="162"/>
        <v>关卡1740小怪</v>
      </c>
      <c r="C1745" s="3">
        <f>INDEX([3]关卡!$J$19:$J$2018,A1745)</f>
        <v>550</v>
      </c>
      <c r="D1745" s="3">
        <f>INDEX([3]关卡!$N$19:$N$2018,A1745)</f>
        <v>550</v>
      </c>
      <c r="E1745" s="3" t="s">
        <v>24</v>
      </c>
      <c r="F1745" s="3" t="s">
        <v>26</v>
      </c>
      <c r="G1745" s="3">
        <v>3</v>
      </c>
      <c r="H1745" s="3">
        <v>0</v>
      </c>
      <c r="I1745" s="3">
        <v>0</v>
      </c>
      <c r="J1745" s="4">
        <v>1</v>
      </c>
      <c r="K1745" s="4">
        <v>1</v>
      </c>
      <c r="L1745" s="4">
        <v>2</v>
      </c>
      <c r="M1745" s="3">
        <v>15</v>
      </c>
      <c r="N1745" s="3">
        <v>2</v>
      </c>
      <c r="O1745" s="3">
        <f>HLOOKUP(O$5,[1]非R能力!$B$8:$F$558,$C1745+1,0)</f>
        <v>2674530.2363424227</v>
      </c>
      <c r="P1745" s="3">
        <f>HLOOKUP(P$5,[1]非R能力!$B$8:$F$558,$C1745+1,0)</f>
        <v>371147.94865448773</v>
      </c>
      <c r="Q1745" s="3">
        <f>HLOOKUP(Q$5,[1]非R能力!$B$8:$F$558,$C1745+1,0)</f>
        <v>180663.03073300805</v>
      </c>
      <c r="R1745" s="3">
        <f>HLOOKUP(R$5,[1]非R能力!$B$8:$F$558,$C1745+1,0)</f>
        <v>56616.730527455926</v>
      </c>
      <c r="S1745" s="3">
        <f>HLOOKUP(S$5,[1]非R能力!$B$8:$F$558,$C1745+1,0)</f>
        <v>73368.568621644255</v>
      </c>
      <c r="T1745" s="3">
        <f>INDEX([1]非R能力!$H$9:$H$558,D1745)</f>
        <v>74359.2083312342</v>
      </c>
      <c r="U1745" s="3">
        <f>IF(E1745="小怪",0,IF(INDEX([1]非R能力!$FK$9:$FK$558,C1745)=0,0,10))</f>
        <v>0</v>
      </c>
      <c r="V1745" s="3">
        <f>IF(E1745="小怪",0,IF(INDEX([1]非R能力!$FH$9:$FH$558,C1745)=0,0,5000))</f>
        <v>0</v>
      </c>
      <c r="W1745" s="3">
        <f>HLOOKUP(W$5,[2]人物技能基础!$O$3:$Q$553,$C1745+1,0)</f>
        <v>3.637142857142857</v>
      </c>
      <c r="X1745" s="3">
        <f>HLOOKUP(X$5,[2]人物技能基础!$O$3:$Q$553,$C1745+1,0)</f>
        <v>2.0186428571428574</v>
      </c>
      <c r="Y1745" s="3">
        <f>HLOOKUP(Y$5,[2]人物技能基础!$O$3:$Q$553,$C1745+1,0)</f>
        <v>99.964285714285708</v>
      </c>
      <c r="Z1745" s="3">
        <f t="shared" si="163"/>
        <v>1976818</v>
      </c>
      <c r="AA1745" s="3">
        <f t="shared" si="164"/>
        <v>36132</v>
      </c>
      <c r="AB1745" s="3">
        <f t="shared" si="165"/>
        <v>0</v>
      </c>
      <c r="AC1745" s="3">
        <f t="shared" si="166"/>
        <v>73368</v>
      </c>
      <c r="AD1745" s="3">
        <f t="shared" si="167"/>
        <v>56616</v>
      </c>
    </row>
    <row r="1746" spans="1:30" x14ac:dyDescent="0.15">
      <c r="A1746" s="3">
        <v>1741</v>
      </c>
      <c r="B1746" s="3" t="str">
        <f t="shared" si="162"/>
        <v>关卡1741小怪</v>
      </c>
      <c r="C1746" s="3">
        <f>INDEX([3]关卡!$J$19:$J$2018,A1746)</f>
        <v>550</v>
      </c>
      <c r="D1746" s="3">
        <f>INDEX([3]关卡!$N$19:$N$2018,A1746)</f>
        <v>550</v>
      </c>
      <c r="E1746" s="3" t="s">
        <v>24</v>
      </c>
      <c r="F1746" s="3" t="s">
        <v>26</v>
      </c>
      <c r="G1746" s="3">
        <v>3</v>
      </c>
      <c r="H1746" s="3">
        <v>0</v>
      </c>
      <c r="I1746" s="3">
        <v>0</v>
      </c>
      <c r="J1746" s="4">
        <v>1</v>
      </c>
      <c r="K1746" s="4">
        <v>1</v>
      </c>
      <c r="L1746" s="4">
        <v>2</v>
      </c>
      <c r="M1746" s="3">
        <v>15</v>
      </c>
      <c r="N1746" s="3">
        <v>2</v>
      </c>
      <c r="O1746" s="3">
        <f>HLOOKUP(O$5,[1]非R能力!$B$8:$F$558,$C1746+1,0)</f>
        <v>2674530.2363424227</v>
      </c>
      <c r="P1746" s="3">
        <f>HLOOKUP(P$5,[1]非R能力!$B$8:$F$558,$C1746+1,0)</f>
        <v>371147.94865448773</v>
      </c>
      <c r="Q1746" s="3">
        <f>HLOOKUP(Q$5,[1]非R能力!$B$8:$F$558,$C1746+1,0)</f>
        <v>180663.03073300805</v>
      </c>
      <c r="R1746" s="3">
        <f>HLOOKUP(R$5,[1]非R能力!$B$8:$F$558,$C1746+1,0)</f>
        <v>56616.730527455926</v>
      </c>
      <c r="S1746" s="3">
        <f>HLOOKUP(S$5,[1]非R能力!$B$8:$F$558,$C1746+1,0)</f>
        <v>73368.568621644255</v>
      </c>
      <c r="T1746" s="3">
        <f>INDEX([1]非R能力!$H$9:$H$558,D1746)</f>
        <v>74359.2083312342</v>
      </c>
      <c r="U1746" s="3">
        <f>IF(E1746="小怪",0,IF(INDEX([1]非R能力!$FK$9:$FK$558,C1746)=0,0,10))</f>
        <v>0</v>
      </c>
      <c r="V1746" s="3">
        <f>IF(E1746="小怪",0,IF(INDEX([1]非R能力!$FH$9:$FH$558,C1746)=0,0,5000))</f>
        <v>0</v>
      </c>
      <c r="W1746" s="3">
        <f>HLOOKUP(W$5,[2]人物技能基础!$O$3:$Q$553,$C1746+1,0)</f>
        <v>3.637142857142857</v>
      </c>
      <c r="X1746" s="3">
        <f>HLOOKUP(X$5,[2]人物技能基础!$O$3:$Q$553,$C1746+1,0)</f>
        <v>2.0186428571428574</v>
      </c>
      <c r="Y1746" s="3">
        <f>HLOOKUP(Y$5,[2]人物技能基础!$O$3:$Q$553,$C1746+1,0)</f>
        <v>99.964285714285708</v>
      </c>
      <c r="Z1746" s="3">
        <f t="shared" si="163"/>
        <v>1976818</v>
      </c>
      <c r="AA1746" s="3">
        <f t="shared" si="164"/>
        <v>36132</v>
      </c>
      <c r="AB1746" s="3">
        <f t="shared" si="165"/>
        <v>0</v>
      </c>
      <c r="AC1746" s="3">
        <f t="shared" si="166"/>
        <v>73368</v>
      </c>
      <c r="AD1746" s="3">
        <f t="shared" si="167"/>
        <v>56616</v>
      </c>
    </row>
    <row r="1747" spans="1:30" x14ac:dyDescent="0.15">
      <c r="A1747" s="3">
        <v>1742</v>
      </c>
      <c r="B1747" s="3" t="str">
        <f t="shared" si="162"/>
        <v>关卡1742小怪</v>
      </c>
      <c r="C1747" s="3">
        <f>INDEX([3]关卡!$J$19:$J$2018,A1747)</f>
        <v>550</v>
      </c>
      <c r="D1747" s="3">
        <f>INDEX([3]关卡!$N$19:$N$2018,A1747)</f>
        <v>550</v>
      </c>
      <c r="E1747" s="3" t="s">
        <v>24</v>
      </c>
      <c r="F1747" s="3" t="s">
        <v>26</v>
      </c>
      <c r="G1747" s="3">
        <v>3</v>
      </c>
      <c r="H1747" s="3">
        <v>0</v>
      </c>
      <c r="I1747" s="3">
        <v>0</v>
      </c>
      <c r="J1747" s="4">
        <v>1</v>
      </c>
      <c r="K1747" s="4">
        <v>1</v>
      </c>
      <c r="L1747" s="4">
        <v>2</v>
      </c>
      <c r="M1747" s="3">
        <v>15</v>
      </c>
      <c r="N1747" s="3">
        <v>2</v>
      </c>
      <c r="O1747" s="3">
        <f>HLOOKUP(O$5,[1]非R能力!$B$8:$F$558,$C1747+1,0)</f>
        <v>2674530.2363424227</v>
      </c>
      <c r="P1747" s="3">
        <f>HLOOKUP(P$5,[1]非R能力!$B$8:$F$558,$C1747+1,0)</f>
        <v>371147.94865448773</v>
      </c>
      <c r="Q1747" s="3">
        <f>HLOOKUP(Q$5,[1]非R能力!$B$8:$F$558,$C1747+1,0)</f>
        <v>180663.03073300805</v>
      </c>
      <c r="R1747" s="3">
        <f>HLOOKUP(R$5,[1]非R能力!$B$8:$F$558,$C1747+1,0)</f>
        <v>56616.730527455926</v>
      </c>
      <c r="S1747" s="3">
        <f>HLOOKUP(S$5,[1]非R能力!$B$8:$F$558,$C1747+1,0)</f>
        <v>73368.568621644255</v>
      </c>
      <c r="T1747" s="3">
        <f>INDEX([1]非R能力!$H$9:$H$558,D1747)</f>
        <v>74359.2083312342</v>
      </c>
      <c r="U1747" s="3">
        <f>IF(E1747="小怪",0,IF(INDEX([1]非R能力!$FK$9:$FK$558,C1747)=0,0,10))</f>
        <v>0</v>
      </c>
      <c r="V1747" s="3">
        <f>IF(E1747="小怪",0,IF(INDEX([1]非R能力!$FH$9:$FH$558,C1747)=0,0,5000))</f>
        <v>0</v>
      </c>
      <c r="W1747" s="3">
        <f>HLOOKUP(W$5,[2]人物技能基础!$O$3:$Q$553,$C1747+1,0)</f>
        <v>3.637142857142857</v>
      </c>
      <c r="X1747" s="3">
        <f>HLOOKUP(X$5,[2]人物技能基础!$O$3:$Q$553,$C1747+1,0)</f>
        <v>2.0186428571428574</v>
      </c>
      <c r="Y1747" s="3">
        <f>HLOOKUP(Y$5,[2]人物技能基础!$O$3:$Q$553,$C1747+1,0)</f>
        <v>99.964285714285708</v>
      </c>
      <c r="Z1747" s="3">
        <f t="shared" si="163"/>
        <v>1976818</v>
      </c>
      <c r="AA1747" s="3">
        <f t="shared" si="164"/>
        <v>36132</v>
      </c>
      <c r="AB1747" s="3">
        <f t="shared" si="165"/>
        <v>0</v>
      </c>
      <c r="AC1747" s="3">
        <f t="shared" si="166"/>
        <v>73368</v>
      </c>
      <c r="AD1747" s="3">
        <f t="shared" si="167"/>
        <v>56616</v>
      </c>
    </row>
    <row r="1748" spans="1:30" x14ac:dyDescent="0.15">
      <c r="A1748" s="3">
        <v>1743</v>
      </c>
      <c r="B1748" s="3" t="str">
        <f t="shared" si="162"/>
        <v>关卡1743小怪</v>
      </c>
      <c r="C1748" s="3">
        <f>INDEX([3]关卡!$J$19:$J$2018,A1748)</f>
        <v>550</v>
      </c>
      <c r="D1748" s="3">
        <f>INDEX([3]关卡!$N$19:$N$2018,A1748)</f>
        <v>550</v>
      </c>
      <c r="E1748" s="3" t="s">
        <v>24</v>
      </c>
      <c r="F1748" s="3" t="s">
        <v>26</v>
      </c>
      <c r="G1748" s="3">
        <v>3</v>
      </c>
      <c r="H1748" s="3">
        <v>0</v>
      </c>
      <c r="I1748" s="3">
        <v>0</v>
      </c>
      <c r="J1748" s="4">
        <v>1</v>
      </c>
      <c r="K1748" s="4">
        <v>1</v>
      </c>
      <c r="L1748" s="4">
        <v>2</v>
      </c>
      <c r="M1748" s="3">
        <v>15</v>
      </c>
      <c r="N1748" s="3">
        <v>2</v>
      </c>
      <c r="O1748" s="3">
        <f>HLOOKUP(O$5,[1]非R能力!$B$8:$F$558,$C1748+1,0)</f>
        <v>2674530.2363424227</v>
      </c>
      <c r="P1748" s="3">
        <f>HLOOKUP(P$5,[1]非R能力!$B$8:$F$558,$C1748+1,0)</f>
        <v>371147.94865448773</v>
      </c>
      <c r="Q1748" s="3">
        <f>HLOOKUP(Q$5,[1]非R能力!$B$8:$F$558,$C1748+1,0)</f>
        <v>180663.03073300805</v>
      </c>
      <c r="R1748" s="3">
        <f>HLOOKUP(R$5,[1]非R能力!$B$8:$F$558,$C1748+1,0)</f>
        <v>56616.730527455926</v>
      </c>
      <c r="S1748" s="3">
        <f>HLOOKUP(S$5,[1]非R能力!$B$8:$F$558,$C1748+1,0)</f>
        <v>73368.568621644255</v>
      </c>
      <c r="T1748" s="3">
        <f>INDEX([1]非R能力!$H$9:$H$558,D1748)</f>
        <v>74359.2083312342</v>
      </c>
      <c r="U1748" s="3">
        <f>IF(E1748="小怪",0,IF(INDEX([1]非R能力!$FK$9:$FK$558,C1748)=0,0,10))</f>
        <v>0</v>
      </c>
      <c r="V1748" s="3">
        <f>IF(E1748="小怪",0,IF(INDEX([1]非R能力!$FH$9:$FH$558,C1748)=0,0,5000))</f>
        <v>0</v>
      </c>
      <c r="W1748" s="3">
        <f>HLOOKUP(W$5,[2]人物技能基础!$O$3:$Q$553,$C1748+1,0)</f>
        <v>3.637142857142857</v>
      </c>
      <c r="X1748" s="3">
        <f>HLOOKUP(X$5,[2]人物技能基础!$O$3:$Q$553,$C1748+1,0)</f>
        <v>2.0186428571428574</v>
      </c>
      <c r="Y1748" s="3">
        <f>HLOOKUP(Y$5,[2]人物技能基础!$O$3:$Q$553,$C1748+1,0)</f>
        <v>99.964285714285708</v>
      </c>
      <c r="Z1748" s="3">
        <f t="shared" si="163"/>
        <v>1976818</v>
      </c>
      <c r="AA1748" s="3">
        <f t="shared" si="164"/>
        <v>36132</v>
      </c>
      <c r="AB1748" s="3">
        <f t="shared" si="165"/>
        <v>0</v>
      </c>
      <c r="AC1748" s="3">
        <f t="shared" si="166"/>
        <v>73368</v>
      </c>
      <c r="AD1748" s="3">
        <f t="shared" si="167"/>
        <v>56616</v>
      </c>
    </row>
    <row r="1749" spans="1:30" x14ac:dyDescent="0.15">
      <c r="A1749" s="3">
        <v>1744</v>
      </c>
      <c r="B1749" s="3" t="str">
        <f t="shared" si="162"/>
        <v>关卡1744小怪</v>
      </c>
      <c r="C1749" s="3">
        <f>INDEX([3]关卡!$J$19:$J$2018,A1749)</f>
        <v>550</v>
      </c>
      <c r="D1749" s="3">
        <f>INDEX([3]关卡!$N$19:$N$2018,A1749)</f>
        <v>550</v>
      </c>
      <c r="E1749" s="3" t="s">
        <v>24</v>
      </c>
      <c r="F1749" s="3" t="s">
        <v>26</v>
      </c>
      <c r="G1749" s="3">
        <v>3</v>
      </c>
      <c r="H1749" s="3">
        <v>0</v>
      </c>
      <c r="I1749" s="3">
        <v>0</v>
      </c>
      <c r="J1749" s="4">
        <v>1</v>
      </c>
      <c r="K1749" s="4">
        <v>1</v>
      </c>
      <c r="L1749" s="4">
        <v>2</v>
      </c>
      <c r="M1749" s="3">
        <v>15</v>
      </c>
      <c r="N1749" s="3">
        <v>2</v>
      </c>
      <c r="O1749" s="3">
        <f>HLOOKUP(O$5,[1]非R能力!$B$8:$F$558,$C1749+1,0)</f>
        <v>2674530.2363424227</v>
      </c>
      <c r="P1749" s="3">
        <f>HLOOKUP(P$5,[1]非R能力!$B$8:$F$558,$C1749+1,0)</f>
        <v>371147.94865448773</v>
      </c>
      <c r="Q1749" s="3">
        <f>HLOOKUP(Q$5,[1]非R能力!$B$8:$F$558,$C1749+1,0)</f>
        <v>180663.03073300805</v>
      </c>
      <c r="R1749" s="3">
        <f>HLOOKUP(R$5,[1]非R能力!$B$8:$F$558,$C1749+1,0)</f>
        <v>56616.730527455926</v>
      </c>
      <c r="S1749" s="3">
        <f>HLOOKUP(S$5,[1]非R能力!$B$8:$F$558,$C1749+1,0)</f>
        <v>73368.568621644255</v>
      </c>
      <c r="T1749" s="3">
        <f>INDEX([1]非R能力!$H$9:$H$558,D1749)</f>
        <v>74359.2083312342</v>
      </c>
      <c r="U1749" s="3">
        <f>IF(E1749="小怪",0,IF(INDEX([1]非R能力!$FK$9:$FK$558,C1749)=0,0,10))</f>
        <v>0</v>
      </c>
      <c r="V1749" s="3">
        <f>IF(E1749="小怪",0,IF(INDEX([1]非R能力!$FH$9:$FH$558,C1749)=0,0,5000))</f>
        <v>0</v>
      </c>
      <c r="W1749" s="3">
        <f>HLOOKUP(W$5,[2]人物技能基础!$O$3:$Q$553,$C1749+1,0)</f>
        <v>3.637142857142857</v>
      </c>
      <c r="X1749" s="3">
        <f>HLOOKUP(X$5,[2]人物技能基础!$O$3:$Q$553,$C1749+1,0)</f>
        <v>2.0186428571428574</v>
      </c>
      <c r="Y1749" s="3">
        <f>HLOOKUP(Y$5,[2]人物技能基础!$O$3:$Q$553,$C1749+1,0)</f>
        <v>99.964285714285708</v>
      </c>
      <c r="Z1749" s="3">
        <f t="shared" si="163"/>
        <v>1976818</v>
      </c>
      <c r="AA1749" s="3">
        <f t="shared" si="164"/>
        <v>36132</v>
      </c>
      <c r="AB1749" s="3">
        <f t="shared" si="165"/>
        <v>0</v>
      </c>
      <c r="AC1749" s="3">
        <f t="shared" si="166"/>
        <v>73368</v>
      </c>
      <c r="AD1749" s="3">
        <f t="shared" si="167"/>
        <v>56616</v>
      </c>
    </row>
    <row r="1750" spans="1:30" x14ac:dyDescent="0.15">
      <c r="A1750" s="3">
        <v>1745</v>
      </c>
      <c r="B1750" s="3" t="str">
        <f t="shared" si="162"/>
        <v>关卡1745小怪</v>
      </c>
      <c r="C1750" s="3">
        <f>INDEX([3]关卡!$J$19:$J$2018,A1750)</f>
        <v>550</v>
      </c>
      <c r="D1750" s="3">
        <f>INDEX([3]关卡!$N$19:$N$2018,A1750)</f>
        <v>550</v>
      </c>
      <c r="E1750" s="3" t="s">
        <v>24</v>
      </c>
      <c r="F1750" s="3" t="s">
        <v>26</v>
      </c>
      <c r="G1750" s="3">
        <v>3</v>
      </c>
      <c r="H1750" s="3">
        <v>0</v>
      </c>
      <c r="I1750" s="3">
        <v>0</v>
      </c>
      <c r="J1750" s="4">
        <v>1</v>
      </c>
      <c r="K1750" s="4">
        <v>1</v>
      </c>
      <c r="L1750" s="4">
        <v>2</v>
      </c>
      <c r="M1750" s="3">
        <v>15</v>
      </c>
      <c r="N1750" s="3">
        <v>2</v>
      </c>
      <c r="O1750" s="3">
        <f>HLOOKUP(O$5,[1]非R能力!$B$8:$F$558,$C1750+1,0)</f>
        <v>2674530.2363424227</v>
      </c>
      <c r="P1750" s="3">
        <f>HLOOKUP(P$5,[1]非R能力!$B$8:$F$558,$C1750+1,0)</f>
        <v>371147.94865448773</v>
      </c>
      <c r="Q1750" s="3">
        <f>HLOOKUP(Q$5,[1]非R能力!$B$8:$F$558,$C1750+1,0)</f>
        <v>180663.03073300805</v>
      </c>
      <c r="R1750" s="3">
        <f>HLOOKUP(R$5,[1]非R能力!$B$8:$F$558,$C1750+1,0)</f>
        <v>56616.730527455926</v>
      </c>
      <c r="S1750" s="3">
        <f>HLOOKUP(S$5,[1]非R能力!$B$8:$F$558,$C1750+1,0)</f>
        <v>73368.568621644255</v>
      </c>
      <c r="T1750" s="3">
        <f>INDEX([1]非R能力!$H$9:$H$558,D1750)</f>
        <v>74359.2083312342</v>
      </c>
      <c r="U1750" s="3">
        <f>IF(E1750="小怪",0,IF(INDEX([1]非R能力!$FK$9:$FK$558,C1750)=0,0,10))</f>
        <v>0</v>
      </c>
      <c r="V1750" s="3">
        <f>IF(E1750="小怪",0,IF(INDEX([1]非R能力!$FH$9:$FH$558,C1750)=0,0,5000))</f>
        <v>0</v>
      </c>
      <c r="W1750" s="3">
        <f>HLOOKUP(W$5,[2]人物技能基础!$O$3:$Q$553,$C1750+1,0)</f>
        <v>3.637142857142857</v>
      </c>
      <c r="X1750" s="3">
        <f>HLOOKUP(X$5,[2]人物技能基础!$O$3:$Q$553,$C1750+1,0)</f>
        <v>2.0186428571428574</v>
      </c>
      <c r="Y1750" s="3">
        <f>HLOOKUP(Y$5,[2]人物技能基础!$O$3:$Q$553,$C1750+1,0)</f>
        <v>99.964285714285708</v>
      </c>
      <c r="Z1750" s="3">
        <f t="shared" si="163"/>
        <v>1976818</v>
      </c>
      <c r="AA1750" s="3">
        <f t="shared" si="164"/>
        <v>36132</v>
      </c>
      <c r="AB1750" s="3">
        <f t="shared" si="165"/>
        <v>0</v>
      </c>
      <c r="AC1750" s="3">
        <f t="shared" si="166"/>
        <v>73368</v>
      </c>
      <c r="AD1750" s="3">
        <f t="shared" si="167"/>
        <v>56616</v>
      </c>
    </row>
    <row r="1751" spans="1:30" x14ac:dyDescent="0.15">
      <c r="A1751" s="3">
        <v>1746</v>
      </c>
      <c r="B1751" s="3" t="str">
        <f t="shared" si="162"/>
        <v>关卡1746小怪</v>
      </c>
      <c r="C1751" s="3">
        <f>INDEX([3]关卡!$J$19:$J$2018,A1751)</f>
        <v>550</v>
      </c>
      <c r="D1751" s="3">
        <f>INDEX([3]关卡!$N$19:$N$2018,A1751)</f>
        <v>550</v>
      </c>
      <c r="E1751" s="3" t="s">
        <v>24</v>
      </c>
      <c r="F1751" s="3" t="s">
        <v>26</v>
      </c>
      <c r="G1751" s="3">
        <v>3</v>
      </c>
      <c r="H1751" s="3">
        <v>0</v>
      </c>
      <c r="I1751" s="3">
        <v>0</v>
      </c>
      <c r="J1751" s="4">
        <v>1</v>
      </c>
      <c r="K1751" s="4">
        <v>1</v>
      </c>
      <c r="L1751" s="4">
        <v>2</v>
      </c>
      <c r="M1751" s="3">
        <v>15</v>
      </c>
      <c r="N1751" s="3">
        <v>2</v>
      </c>
      <c r="O1751" s="3">
        <f>HLOOKUP(O$5,[1]非R能力!$B$8:$F$558,$C1751+1,0)</f>
        <v>2674530.2363424227</v>
      </c>
      <c r="P1751" s="3">
        <f>HLOOKUP(P$5,[1]非R能力!$B$8:$F$558,$C1751+1,0)</f>
        <v>371147.94865448773</v>
      </c>
      <c r="Q1751" s="3">
        <f>HLOOKUP(Q$5,[1]非R能力!$B$8:$F$558,$C1751+1,0)</f>
        <v>180663.03073300805</v>
      </c>
      <c r="R1751" s="3">
        <f>HLOOKUP(R$5,[1]非R能力!$B$8:$F$558,$C1751+1,0)</f>
        <v>56616.730527455926</v>
      </c>
      <c r="S1751" s="3">
        <f>HLOOKUP(S$5,[1]非R能力!$B$8:$F$558,$C1751+1,0)</f>
        <v>73368.568621644255</v>
      </c>
      <c r="T1751" s="3">
        <f>INDEX([1]非R能力!$H$9:$H$558,D1751)</f>
        <v>74359.2083312342</v>
      </c>
      <c r="U1751" s="3">
        <f>IF(E1751="小怪",0,IF(INDEX([1]非R能力!$FK$9:$FK$558,C1751)=0,0,10))</f>
        <v>0</v>
      </c>
      <c r="V1751" s="3">
        <f>IF(E1751="小怪",0,IF(INDEX([1]非R能力!$FH$9:$FH$558,C1751)=0,0,5000))</f>
        <v>0</v>
      </c>
      <c r="W1751" s="3">
        <f>HLOOKUP(W$5,[2]人物技能基础!$O$3:$Q$553,$C1751+1,0)</f>
        <v>3.637142857142857</v>
      </c>
      <c r="X1751" s="3">
        <f>HLOOKUP(X$5,[2]人物技能基础!$O$3:$Q$553,$C1751+1,0)</f>
        <v>2.0186428571428574</v>
      </c>
      <c r="Y1751" s="3">
        <f>HLOOKUP(Y$5,[2]人物技能基础!$O$3:$Q$553,$C1751+1,0)</f>
        <v>99.964285714285708</v>
      </c>
      <c r="Z1751" s="3">
        <f t="shared" si="163"/>
        <v>1976818</v>
      </c>
      <c r="AA1751" s="3">
        <f t="shared" si="164"/>
        <v>36132</v>
      </c>
      <c r="AB1751" s="3">
        <f t="shared" si="165"/>
        <v>0</v>
      </c>
      <c r="AC1751" s="3">
        <f t="shared" si="166"/>
        <v>73368</v>
      </c>
      <c r="AD1751" s="3">
        <f t="shared" si="167"/>
        <v>56616</v>
      </c>
    </row>
    <row r="1752" spans="1:30" x14ac:dyDescent="0.15">
      <c r="A1752" s="3">
        <v>1747</v>
      </c>
      <c r="B1752" s="3" t="str">
        <f t="shared" si="162"/>
        <v>关卡1747小怪</v>
      </c>
      <c r="C1752" s="3">
        <f>INDEX([3]关卡!$J$19:$J$2018,A1752)</f>
        <v>550</v>
      </c>
      <c r="D1752" s="3">
        <f>INDEX([3]关卡!$N$19:$N$2018,A1752)</f>
        <v>550</v>
      </c>
      <c r="E1752" s="3" t="s">
        <v>24</v>
      </c>
      <c r="F1752" s="3" t="s">
        <v>26</v>
      </c>
      <c r="G1752" s="3">
        <v>3</v>
      </c>
      <c r="H1752" s="3">
        <v>0</v>
      </c>
      <c r="I1752" s="3">
        <v>0</v>
      </c>
      <c r="J1752" s="4">
        <v>1</v>
      </c>
      <c r="K1752" s="4">
        <v>1</v>
      </c>
      <c r="L1752" s="4">
        <v>2</v>
      </c>
      <c r="M1752" s="3">
        <v>15</v>
      </c>
      <c r="N1752" s="3">
        <v>2</v>
      </c>
      <c r="O1752" s="3">
        <f>HLOOKUP(O$5,[1]非R能力!$B$8:$F$558,$C1752+1,0)</f>
        <v>2674530.2363424227</v>
      </c>
      <c r="P1752" s="3">
        <f>HLOOKUP(P$5,[1]非R能力!$B$8:$F$558,$C1752+1,0)</f>
        <v>371147.94865448773</v>
      </c>
      <c r="Q1752" s="3">
        <f>HLOOKUP(Q$5,[1]非R能力!$B$8:$F$558,$C1752+1,0)</f>
        <v>180663.03073300805</v>
      </c>
      <c r="R1752" s="3">
        <f>HLOOKUP(R$5,[1]非R能力!$B$8:$F$558,$C1752+1,0)</f>
        <v>56616.730527455926</v>
      </c>
      <c r="S1752" s="3">
        <f>HLOOKUP(S$5,[1]非R能力!$B$8:$F$558,$C1752+1,0)</f>
        <v>73368.568621644255</v>
      </c>
      <c r="T1752" s="3">
        <f>INDEX([1]非R能力!$H$9:$H$558,D1752)</f>
        <v>74359.2083312342</v>
      </c>
      <c r="U1752" s="3">
        <f>IF(E1752="小怪",0,IF(INDEX([1]非R能力!$FK$9:$FK$558,C1752)=0,0,10))</f>
        <v>0</v>
      </c>
      <c r="V1752" s="3">
        <f>IF(E1752="小怪",0,IF(INDEX([1]非R能力!$FH$9:$FH$558,C1752)=0,0,5000))</f>
        <v>0</v>
      </c>
      <c r="W1752" s="3">
        <f>HLOOKUP(W$5,[2]人物技能基础!$O$3:$Q$553,$C1752+1,0)</f>
        <v>3.637142857142857</v>
      </c>
      <c r="X1752" s="3">
        <f>HLOOKUP(X$5,[2]人物技能基础!$O$3:$Q$553,$C1752+1,0)</f>
        <v>2.0186428571428574</v>
      </c>
      <c r="Y1752" s="3">
        <f>HLOOKUP(Y$5,[2]人物技能基础!$O$3:$Q$553,$C1752+1,0)</f>
        <v>99.964285714285708</v>
      </c>
      <c r="Z1752" s="3">
        <f t="shared" si="163"/>
        <v>1976818</v>
      </c>
      <c r="AA1752" s="3">
        <f t="shared" si="164"/>
        <v>36132</v>
      </c>
      <c r="AB1752" s="3">
        <f t="shared" si="165"/>
        <v>0</v>
      </c>
      <c r="AC1752" s="3">
        <f t="shared" si="166"/>
        <v>73368</v>
      </c>
      <c r="AD1752" s="3">
        <f t="shared" si="167"/>
        <v>56616</v>
      </c>
    </row>
    <row r="1753" spans="1:30" x14ac:dyDescent="0.15">
      <c r="A1753" s="3">
        <v>1748</v>
      </c>
      <c r="B1753" s="3" t="str">
        <f t="shared" si="162"/>
        <v>关卡1748小怪</v>
      </c>
      <c r="C1753" s="3">
        <f>INDEX([3]关卡!$J$19:$J$2018,A1753)</f>
        <v>550</v>
      </c>
      <c r="D1753" s="3">
        <f>INDEX([3]关卡!$N$19:$N$2018,A1753)</f>
        <v>550</v>
      </c>
      <c r="E1753" s="3" t="s">
        <v>24</v>
      </c>
      <c r="F1753" s="3" t="s">
        <v>26</v>
      </c>
      <c r="G1753" s="3">
        <v>3</v>
      </c>
      <c r="H1753" s="3">
        <v>0</v>
      </c>
      <c r="I1753" s="3">
        <v>0</v>
      </c>
      <c r="J1753" s="4">
        <v>1</v>
      </c>
      <c r="K1753" s="4">
        <v>1</v>
      </c>
      <c r="L1753" s="4">
        <v>2</v>
      </c>
      <c r="M1753" s="3">
        <v>15</v>
      </c>
      <c r="N1753" s="3">
        <v>2</v>
      </c>
      <c r="O1753" s="3">
        <f>HLOOKUP(O$5,[1]非R能力!$B$8:$F$558,$C1753+1,0)</f>
        <v>2674530.2363424227</v>
      </c>
      <c r="P1753" s="3">
        <f>HLOOKUP(P$5,[1]非R能力!$B$8:$F$558,$C1753+1,0)</f>
        <v>371147.94865448773</v>
      </c>
      <c r="Q1753" s="3">
        <f>HLOOKUP(Q$5,[1]非R能力!$B$8:$F$558,$C1753+1,0)</f>
        <v>180663.03073300805</v>
      </c>
      <c r="R1753" s="3">
        <f>HLOOKUP(R$5,[1]非R能力!$B$8:$F$558,$C1753+1,0)</f>
        <v>56616.730527455926</v>
      </c>
      <c r="S1753" s="3">
        <f>HLOOKUP(S$5,[1]非R能力!$B$8:$F$558,$C1753+1,0)</f>
        <v>73368.568621644255</v>
      </c>
      <c r="T1753" s="3">
        <f>INDEX([1]非R能力!$H$9:$H$558,D1753)</f>
        <v>74359.2083312342</v>
      </c>
      <c r="U1753" s="3">
        <f>IF(E1753="小怪",0,IF(INDEX([1]非R能力!$FK$9:$FK$558,C1753)=0,0,10))</f>
        <v>0</v>
      </c>
      <c r="V1753" s="3">
        <f>IF(E1753="小怪",0,IF(INDEX([1]非R能力!$FH$9:$FH$558,C1753)=0,0,5000))</f>
        <v>0</v>
      </c>
      <c r="W1753" s="3">
        <f>HLOOKUP(W$5,[2]人物技能基础!$O$3:$Q$553,$C1753+1,0)</f>
        <v>3.637142857142857</v>
      </c>
      <c r="X1753" s="3">
        <f>HLOOKUP(X$5,[2]人物技能基础!$O$3:$Q$553,$C1753+1,0)</f>
        <v>2.0186428571428574</v>
      </c>
      <c r="Y1753" s="3">
        <f>HLOOKUP(Y$5,[2]人物技能基础!$O$3:$Q$553,$C1753+1,0)</f>
        <v>99.964285714285708</v>
      </c>
      <c r="Z1753" s="3">
        <f t="shared" si="163"/>
        <v>1976818</v>
      </c>
      <c r="AA1753" s="3">
        <f t="shared" si="164"/>
        <v>36132</v>
      </c>
      <c r="AB1753" s="3">
        <f t="shared" si="165"/>
        <v>0</v>
      </c>
      <c r="AC1753" s="3">
        <f t="shared" si="166"/>
        <v>73368</v>
      </c>
      <c r="AD1753" s="3">
        <f t="shared" si="167"/>
        <v>56616</v>
      </c>
    </row>
    <row r="1754" spans="1:30" x14ac:dyDescent="0.15">
      <c r="A1754" s="3">
        <v>1749</v>
      </c>
      <c r="B1754" s="3" t="str">
        <f t="shared" si="162"/>
        <v>关卡1749小怪</v>
      </c>
      <c r="C1754" s="3">
        <f>INDEX([3]关卡!$J$19:$J$2018,A1754)</f>
        <v>550</v>
      </c>
      <c r="D1754" s="3">
        <f>INDEX([3]关卡!$N$19:$N$2018,A1754)</f>
        <v>550</v>
      </c>
      <c r="E1754" s="3" t="s">
        <v>24</v>
      </c>
      <c r="F1754" s="3" t="s">
        <v>26</v>
      </c>
      <c r="G1754" s="3">
        <v>3</v>
      </c>
      <c r="H1754" s="3">
        <v>0</v>
      </c>
      <c r="I1754" s="3">
        <v>0</v>
      </c>
      <c r="J1754" s="4">
        <v>1</v>
      </c>
      <c r="K1754" s="4">
        <v>1</v>
      </c>
      <c r="L1754" s="4">
        <v>2</v>
      </c>
      <c r="M1754" s="3">
        <v>15</v>
      </c>
      <c r="N1754" s="3">
        <v>2</v>
      </c>
      <c r="O1754" s="3">
        <f>HLOOKUP(O$5,[1]非R能力!$B$8:$F$558,$C1754+1,0)</f>
        <v>2674530.2363424227</v>
      </c>
      <c r="P1754" s="3">
        <f>HLOOKUP(P$5,[1]非R能力!$B$8:$F$558,$C1754+1,0)</f>
        <v>371147.94865448773</v>
      </c>
      <c r="Q1754" s="3">
        <f>HLOOKUP(Q$5,[1]非R能力!$B$8:$F$558,$C1754+1,0)</f>
        <v>180663.03073300805</v>
      </c>
      <c r="R1754" s="3">
        <f>HLOOKUP(R$5,[1]非R能力!$B$8:$F$558,$C1754+1,0)</f>
        <v>56616.730527455926</v>
      </c>
      <c r="S1754" s="3">
        <f>HLOOKUP(S$5,[1]非R能力!$B$8:$F$558,$C1754+1,0)</f>
        <v>73368.568621644255</v>
      </c>
      <c r="T1754" s="3">
        <f>INDEX([1]非R能力!$H$9:$H$558,D1754)</f>
        <v>74359.2083312342</v>
      </c>
      <c r="U1754" s="3">
        <f>IF(E1754="小怪",0,IF(INDEX([1]非R能力!$FK$9:$FK$558,C1754)=0,0,10))</f>
        <v>0</v>
      </c>
      <c r="V1754" s="3">
        <f>IF(E1754="小怪",0,IF(INDEX([1]非R能力!$FH$9:$FH$558,C1754)=0,0,5000))</f>
        <v>0</v>
      </c>
      <c r="W1754" s="3">
        <f>HLOOKUP(W$5,[2]人物技能基础!$O$3:$Q$553,$C1754+1,0)</f>
        <v>3.637142857142857</v>
      </c>
      <c r="X1754" s="3">
        <f>HLOOKUP(X$5,[2]人物技能基础!$O$3:$Q$553,$C1754+1,0)</f>
        <v>2.0186428571428574</v>
      </c>
      <c r="Y1754" s="3">
        <f>HLOOKUP(Y$5,[2]人物技能基础!$O$3:$Q$553,$C1754+1,0)</f>
        <v>99.964285714285708</v>
      </c>
      <c r="Z1754" s="3">
        <f t="shared" si="163"/>
        <v>1976818</v>
      </c>
      <c r="AA1754" s="3">
        <f t="shared" si="164"/>
        <v>36132</v>
      </c>
      <c r="AB1754" s="3">
        <f t="shared" si="165"/>
        <v>0</v>
      </c>
      <c r="AC1754" s="3">
        <f t="shared" si="166"/>
        <v>73368</v>
      </c>
      <c r="AD1754" s="3">
        <f t="shared" si="167"/>
        <v>56616</v>
      </c>
    </row>
    <row r="1755" spans="1:30" x14ac:dyDescent="0.15">
      <c r="A1755" s="3">
        <v>1750</v>
      </c>
      <c r="B1755" s="3" t="str">
        <f t="shared" si="162"/>
        <v>关卡1750小怪</v>
      </c>
      <c r="C1755" s="3">
        <f>INDEX([3]关卡!$J$19:$J$2018,A1755)</f>
        <v>550</v>
      </c>
      <c r="D1755" s="3">
        <f>INDEX([3]关卡!$N$19:$N$2018,A1755)</f>
        <v>550</v>
      </c>
      <c r="E1755" s="3" t="s">
        <v>24</v>
      </c>
      <c r="F1755" s="3" t="s">
        <v>26</v>
      </c>
      <c r="G1755" s="3">
        <v>3</v>
      </c>
      <c r="H1755" s="3">
        <v>0</v>
      </c>
      <c r="I1755" s="3">
        <v>0</v>
      </c>
      <c r="J1755" s="4">
        <v>1</v>
      </c>
      <c r="K1755" s="4">
        <v>1</v>
      </c>
      <c r="L1755" s="4">
        <v>2</v>
      </c>
      <c r="M1755" s="3">
        <v>15</v>
      </c>
      <c r="N1755" s="3">
        <v>2</v>
      </c>
      <c r="O1755" s="3">
        <f>HLOOKUP(O$5,[1]非R能力!$B$8:$F$558,$C1755+1,0)</f>
        <v>2674530.2363424227</v>
      </c>
      <c r="P1755" s="3">
        <f>HLOOKUP(P$5,[1]非R能力!$B$8:$F$558,$C1755+1,0)</f>
        <v>371147.94865448773</v>
      </c>
      <c r="Q1755" s="3">
        <f>HLOOKUP(Q$5,[1]非R能力!$B$8:$F$558,$C1755+1,0)</f>
        <v>180663.03073300805</v>
      </c>
      <c r="R1755" s="3">
        <f>HLOOKUP(R$5,[1]非R能力!$B$8:$F$558,$C1755+1,0)</f>
        <v>56616.730527455926</v>
      </c>
      <c r="S1755" s="3">
        <f>HLOOKUP(S$5,[1]非R能力!$B$8:$F$558,$C1755+1,0)</f>
        <v>73368.568621644255</v>
      </c>
      <c r="T1755" s="3">
        <f>INDEX([1]非R能力!$H$9:$H$558,D1755)</f>
        <v>74359.2083312342</v>
      </c>
      <c r="U1755" s="3">
        <f>IF(E1755="小怪",0,IF(INDEX([1]非R能力!$FK$9:$FK$558,C1755)=0,0,10))</f>
        <v>0</v>
      </c>
      <c r="V1755" s="3">
        <f>IF(E1755="小怪",0,IF(INDEX([1]非R能力!$FH$9:$FH$558,C1755)=0,0,5000))</f>
        <v>0</v>
      </c>
      <c r="W1755" s="3">
        <f>HLOOKUP(W$5,[2]人物技能基础!$O$3:$Q$553,$C1755+1,0)</f>
        <v>3.637142857142857</v>
      </c>
      <c r="X1755" s="3">
        <f>HLOOKUP(X$5,[2]人物技能基础!$O$3:$Q$553,$C1755+1,0)</f>
        <v>2.0186428571428574</v>
      </c>
      <c r="Y1755" s="3">
        <f>HLOOKUP(Y$5,[2]人物技能基础!$O$3:$Q$553,$C1755+1,0)</f>
        <v>99.964285714285708</v>
      </c>
      <c r="Z1755" s="3">
        <f t="shared" si="163"/>
        <v>1976818</v>
      </c>
      <c r="AA1755" s="3">
        <f t="shared" si="164"/>
        <v>36132</v>
      </c>
      <c r="AB1755" s="3">
        <f t="shared" si="165"/>
        <v>0</v>
      </c>
      <c r="AC1755" s="3">
        <f t="shared" si="166"/>
        <v>73368</v>
      </c>
      <c r="AD1755" s="3">
        <f t="shared" si="167"/>
        <v>56616</v>
      </c>
    </row>
    <row r="1756" spans="1:30" x14ac:dyDescent="0.15">
      <c r="A1756" s="3">
        <v>1751</v>
      </c>
      <c r="B1756" s="3" t="str">
        <f t="shared" si="162"/>
        <v>关卡1751小怪</v>
      </c>
      <c r="C1756" s="3">
        <f>INDEX([3]关卡!$J$19:$J$2018,A1756)</f>
        <v>550</v>
      </c>
      <c r="D1756" s="3">
        <f>INDEX([3]关卡!$N$19:$N$2018,A1756)</f>
        <v>550</v>
      </c>
      <c r="E1756" s="3" t="s">
        <v>24</v>
      </c>
      <c r="F1756" s="3" t="s">
        <v>26</v>
      </c>
      <c r="G1756" s="3">
        <v>3</v>
      </c>
      <c r="H1756" s="3">
        <v>0</v>
      </c>
      <c r="I1756" s="3">
        <v>0</v>
      </c>
      <c r="J1756" s="4">
        <v>1</v>
      </c>
      <c r="K1756" s="4">
        <v>1</v>
      </c>
      <c r="L1756" s="4">
        <v>2</v>
      </c>
      <c r="M1756" s="3">
        <v>15</v>
      </c>
      <c r="N1756" s="3">
        <v>2</v>
      </c>
      <c r="O1756" s="3">
        <f>HLOOKUP(O$5,[1]非R能力!$B$8:$F$558,$C1756+1,0)</f>
        <v>2674530.2363424227</v>
      </c>
      <c r="P1756" s="3">
        <f>HLOOKUP(P$5,[1]非R能力!$B$8:$F$558,$C1756+1,0)</f>
        <v>371147.94865448773</v>
      </c>
      <c r="Q1756" s="3">
        <f>HLOOKUP(Q$5,[1]非R能力!$B$8:$F$558,$C1756+1,0)</f>
        <v>180663.03073300805</v>
      </c>
      <c r="R1756" s="3">
        <f>HLOOKUP(R$5,[1]非R能力!$B$8:$F$558,$C1756+1,0)</f>
        <v>56616.730527455926</v>
      </c>
      <c r="S1756" s="3">
        <f>HLOOKUP(S$5,[1]非R能力!$B$8:$F$558,$C1756+1,0)</f>
        <v>73368.568621644255</v>
      </c>
      <c r="T1756" s="3">
        <f>INDEX([1]非R能力!$H$9:$H$558,D1756)</f>
        <v>74359.2083312342</v>
      </c>
      <c r="U1756" s="3">
        <f>IF(E1756="小怪",0,IF(INDEX([1]非R能力!$FK$9:$FK$558,C1756)=0,0,10))</f>
        <v>0</v>
      </c>
      <c r="V1756" s="3">
        <f>IF(E1756="小怪",0,IF(INDEX([1]非R能力!$FH$9:$FH$558,C1756)=0,0,5000))</f>
        <v>0</v>
      </c>
      <c r="W1756" s="3">
        <f>HLOOKUP(W$5,[2]人物技能基础!$O$3:$Q$553,$C1756+1,0)</f>
        <v>3.637142857142857</v>
      </c>
      <c r="X1756" s="3">
        <f>HLOOKUP(X$5,[2]人物技能基础!$O$3:$Q$553,$C1756+1,0)</f>
        <v>2.0186428571428574</v>
      </c>
      <c r="Y1756" s="3">
        <f>HLOOKUP(Y$5,[2]人物技能基础!$O$3:$Q$553,$C1756+1,0)</f>
        <v>99.964285714285708</v>
      </c>
      <c r="Z1756" s="3">
        <f t="shared" si="163"/>
        <v>1976818</v>
      </c>
      <c r="AA1756" s="3">
        <f t="shared" si="164"/>
        <v>36132</v>
      </c>
      <c r="AB1756" s="3">
        <f t="shared" si="165"/>
        <v>0</v>
      </c>
      <c r="AC1756" s="3">
        <f t="shared" si="166"/>
        <v>73368</v>
      </c>
      <c r="AD1756" s="3">
        <f t="shared" si="167"/>
        <v>56616</v>
      </c>
    </row>
    <row r="1757" spans="1:30" x14ac:dyDescent="0.15">
      <c r="A1757" s="3">
        <v>1752</v>
      </c>
      <c r="B1757" s="3" t="str">
        <f t="shared" si="162"/>
        <v>关卡1752小怪</v>
      </c>
      <c r="C1757" s="3">
        <f>INDEX([3]关卡!$J$19:$J$2018,A1757)</f>
        <v>550</v>
      </c>
      <c r="D1757" s="3">
        <f>INDEX([3]关卡!$N$19:$N$2018,A1757)</f>
        <v>550</v>
      </c>
      <c r="E1757" s="3" t="s">
        <v>24</v>
      </c>
      <c r="F1757" s="3" t="s">
        <v>26</v>
      </c>
      <c r="G1757" s="3">
        <v>3</v>
      </c>
      <c r="H1757" s="3">
        <v>0</v>
      </c>
      <c r="I1757" s="3">
        <v>0</v>
      </c>
      <c r="J1757" s="4">
        <v>1</v>
      </c>
      <c r="K1757" s="4">
        <v>1</v>
      </c>
      <c r="L1757" s="4">
        <v>2</v>
      </c>
      <c r="M1757" s="3">
        <v>15</v>
      </c>
      <c r="N1757" s="3">
        <v>2</v>
      </c>
      <c r="O1757" s="3">
        <f>HLOOKUP(O$5,[1]非R能力!$B$8:$F$558,$C1757+1,0)</f>
        <v>2674530.2363424227</v>
      </c>
      <c r="P1757" s="3">
        <f>HLOOKUP(P$5,[1]非R能力!$B$8:$F$558,$C1757+1,0)</f>
        <v>371147.94865448773</v>
      </c>
      <c r="Q1757" s="3">
        <f>HLOOKUP(Q$5,[1]非R能力!$B$8:$F$558,$C1757+1,0)</f>
        <v>180663.03073300805</v>
      </c>
      <c r="R1757" s="3">
        <f>HLOOKUP(R$5,[1]非R能力!$B$8:$F$558,$C1757+1,0)</f>
        <v>56616.730527455926</v>
      </c>
      <c r="S1757" s="3">
        <f>HLOOKUP(S$5,[1]非R能力!$B$8:$F$558,$C1757+1,0)</f>
        <v>73368.568621644255</v>
      </c>
      <c r="T1757" s="3">
        <f>INDEX([1]非R能力!$H$9:$H$558,D1757)</f>
        <v>74359.2083312342</v>
      </c>
      <c r="U1757" s="3">
        <f>IF(E1757="小怪",0,IF(INDEX([1]非R能力!$FK$9:$FK$558,C1757)=0,0,10))</f>
        <v>0</v>
      </c>
      <c r="V1757" s="3">
        <f>IF(E1757="小怪",0,IF(INDEX([1]非R能力!$FH$9:$FH$558,C1757)=0,0,5000))</f>
        <v>0</v>
      </c>
      <c r="W1757" s="3">
        <f>HLOOKUP(W$5,[2]人物技能基础!$O$3:$Q$553,$C1757+1,0)</f>
        <v>3.637142857142857</v>
      </c>
      <c r="X1757" s="3">
        <f>HLOOKUP(X$5,[2]人物技能基础!$O$3:$Q$553,$C1757+1,0)</f>
        <v>2.0186428571428574</v>
      </c>
      <c r="Y1757" s="3">
        <f>HLOOKUP(Y$5,[2]人物技能基础!$O$3:$Q$553,$C1757+1,0)</f>
        <v>99.964285714285708</v>
      </c>
      <c r="Z1757" s="3">
        <f t="shared" si="163"/>
        <v>1976818</v>
      </c>
      <c r="AA1757" s="3">
        <f t="shared" si="164"/>
        <v>36132</v>
      </c>
      <c r="AB1757" s="3">
        <f t="shared" si="165"/>
        <v>0</v>
      </c>
      <c r="AC1757" s="3">
        <f t="shared" si="166"/>
        <v>73368</v>
      </c>
      <c r="AD1757" s="3">
        <f t="shared" si="167"/>
        <v>56616</v>
      </c>
    </row>
    <row r="1758" spans="1:30" x14ac:dyDescent="0.15">
      <c r="A1758" s="3">
        <v>1753</v>
      </c>
      <c r="B1758" s="3" t="str">
        <f t="shared" si="162"/>
        <v>关卡1753小怪</v>
      </c>
      <c r="C1758" s="3">
        <f>INDEX([3]关卡!$J$19:$J$2018,A1758)</f>
        <v>550</v>
      </c>
      <c r="D1758" s="3">
        <f>INDEX([3]关卡!$N$19:$N$2018,A1758)</f>
        <v>550</v>
      </c>
      <c r="E1758" s="3" t="s">
        <v>24</v>
      </c>
      <c r="F1758" s="3" t="s">
        <v>26</v>
      </c>
      <c r="G1758" s="3">
        <v>3</v>
      </c>
      <c r="H1758" s="3">
        <v>0</v>
      </c>
      <c r="I1758" s="3">
        <v>0</v>
      </c>
      <c r="J1758" s="4">
        <v>1</v>
      </c>
      <c r="K1758" s="4">
        <v>1</v>
      </c>
      <c r="L1758" s="4">
        <v>2</v>
      </c>
      <c r="M1758" s="3">
        <v>15</v>
      </c>
      <c r="N1758" s="3">
        <v>2</v>
      </c>
      <c r="O1758" s="3">
        <f>HLOOKUP(O$5,[1]非R能力!$B$8:$F$558,$C1758+1,0)</f>
        <v>2674530.2363424227</v>
      </c>
      <c r="P1758" s="3">
        <f>HLOOKUP(P$5,[1]非R能力!$B$8:$F$558,$C1758+1,0)</f>
        <v>371147.94865448773</v>
      </c>
      <c r="Q1758" s="3">
        <f>HLOOKUP(Q$5,[1]非R能力!$B$8:$F$558,$C1758+1,0)</f>
        <v>180663.03073300805</v>
      </c>
      <c r="R1758" s="3">
        <f>HLOOKUP(R$5,[1]非R能力!$B$8:$F$558,$C1758+1,0)</f>
        <v>56616.730527455926</v>
      </c>
      <c r="S1758" s="3">
        <f>HLOOKUP(S$5,[1]非R能力!$B$8:$F$558,$C1758+1,0)</f>
        <v>73368.568621644255</v>
      </c>
      <c r="T1758" s="3">
        <f>INDEX([1]非R能力!$H$9:$H$558,D1758)</f>
        <v>74359.2083312342</v>
      </c>
      <c r="U1758" s="3">
        <f>IF(E1758="小怪",0,IF(INDEX([1]非R能力!$FK$9:$FK$558,C1758)=0,0,10))</f>
        <v>0</v>
      </c>
      <c r="V1758" s="3">
        <f>IF(E1758="小怪",0,IF(INDEX([1]非R能力!$FH$9:$FH$558,C1758)=0,0,5000))</f>
        <v>0</v>
      </c>
      <c r="W1758" s="3">
        <f>HLOOKUP(W$5,[2]人物技能基础!$O$3:$Q$553,$C1758+1,0)</f>
        <v>3.637142857142857</v>
      </c>
      <c r="X1758" s="3">
        <f>HLOOKUP(X$5,[2]人物技能基础!$O$3:$Q$553,$C1758+1,0)</f>
        <v>2.0186428571428574</v>
      </c>
      <c r="Y1758" s="3">
        <f>HLOOKUP(Y$5,[2]人物技能基础!$O$3:$Q$553,$C1758+1,0)</f>
        <v>99.964285714285708</v>
      </c>
      <c r="Z1758" s="3">
        <f t="shared" si="163"/>
        <v>1976818</v>
      </c>
      <c r="AA1758" s="3">
        <f t="shared" si="164"/>
        <v>36132</v>
      </c>
      <c r="AB1758" s="3">
        <f t="shared" si="165"/>
        <v>0</v>
      </c>
      <c r="AC1758" s="3">
        <f t="shared" si="166"/>
        <v>73368</v>
      </c>
      <c r="AD1758" s="3">
        <f t="shared" si="167"/>
        <v>56616</v>
      </c>
    </row>
    <row r="1759" spans="1:30" x14ac:dyDescent="0.15">
      <c r="A1759" s="3">
        <v>1754</v>
      </c>
      <c r="B1759" s="3" t="str">
        <f t="shared" si="162"/>
        <v>关卡1754小怪</v>
      </c>
      <c r="C1759" s="3">
        <f>INDEX([3]关卡!$J$19:$J$2018,A1759)</f>
        <v>550</v>
      </c>
      <c r="D1759" s="3">
        <f>INDEX([3]关卡!$N$19:$N$2018,A1759)</f>
        <v>550</v>
      </c>
      <c r="E1759" s="3" t="s">
        <v>24</v>
      </c>
      <c r="F1759" s="3" t="s">
        <v>26</v>
      </c>
      <c r="G1759" s="3">
        <v>3</v>
      </c>
      <c r="H1759" s="3">
        <v>0</v>
      </c>
      <c r="I1759" s="3">
        <v>0</v>
      </c>
      <c r="J1759" s="4">
        <v>1</v>
      </c>
      <c r="K1759" s="4">
        <v>1</v>
      </c>
      <c r="L1759" s="4">
        <v>2</v>
      </c>
      <c r="M1759" s="3">
        <v>15</v>
      </c>
      <c r="N1759" s="3">
        <v>2</v>
      </c>
      <c r="O1759" s="3">
        <f>HLOOKUP(O$5,[1]非R能力!$B$8:$F$558,$C1759+1,0)</f>
        <v>2674530.2363424227</v>
      </c>
      <c r="P1759" s="3">
        <f>HLOOKUP(P$5,[1]非R能力!$B$8:$F$558,$C1759+1,0)</f>
        <v>371147.94865448773</v>
      </c>
      <c r="Q1759" s="3">
        <f>HLOOKUP(Q$5,[1]非R能力!$B$8:$F$558,$C1759+1,0)</f>
        <v>180663.03073300805</v>
      </c>
      <c r="R1759" s="3">
        <f>HLOOKUP(R$5,[1]非R能力!$B$8:$F$558,$C1759+1,0)</f>
        <v>56616.730527455926</v>
      </c>
      <c r="S1759" s="3">
        <f>HLOOKUP(S$5,[1]非R能力!$B$8:$F$558,$C1759+1,0)</f>
        <v>73368.568621644255</v>
      </c>
      <c r="T1759" s="3">
        <f>INDEX([1]非R能力!$H$9:$H$558,D1759)</f>
        <v>74359.2083312342</v>
      </c>
      <c r="U1759" s="3">
        <f>IF(E1759="小怪",0,IF(INDEX([1]非R能力!$FK$9:$FK$558,C1759)=0,0,10))</f>
        <v>0</v>
      </c>
      <c r="V1759" s="3">
        <f>IF(E1759="小怪",0,IF(INDEX([1]非R能力!$FH$9:$FH$558,C1759)=0,0,5000))</f>
        <v>0</v>
      </c>
      <c r="W1759" s="3">
        <f>HLOOKUP(W$5,[2]人物技能基础!$O$3:$Q$553,$C1759+1,0)</f>
        <v>3.637142857142857</v>
      </c>
      <c r="X1759" s="3">
        <f>HLOOKUP(X$5,[2]人物技能基础!$O$3:$Q$553,$C1759+1,0)</f>
        <v>2.0186428571428574</v>
      </c>
      <c r="Y1759" s="3">
        <f>HLOOKUP(Y$5,[2]人物技能基础!$O$3:$Q$553,$C1759+1,0)</f>
        <v>99.964285714285708</v>
      </c>
      <c r="Z1759" s="3">
        <f t="shared" si="163"/>
        <v>1976818</v>
      </c>
      <c r="AA1759" s="3">
        <f t="shared" si="164"/>
        <v>36132</v>
      </c>
      <c r="AB1759" s="3">
        <f t="shared" si="165"/>
        <v>0</v>
      </c>
      <c r="AC1759" s="3">
        <f t="shared" si="166"/>
        <v>73368</v>
      </c>
      <c r="AD1759" s="3">
        <f t="shared" si="167"/>
        <v>56616</v>
      </c>
    </row>
    <row r="1760" spans="1:30" x14ac:dyDescent="0.15">
      <c r="A1760" s="3">
        <v>1755</v>
      </c>
      <c r="B1760" s="3" t="str">
        <f t="shared" si="162"/>
        <v>关卡1755小怪</v>
      </c>
      <c r="C1760" s="3">
        <f>INDEX([3]关卡!$J$19:$J$2018,A1760)</f>
        <v>550</v>
      </c>
      <c r="D1760" s="3">
        <f>INDEX([3]关卡!$N$19:$N$2018,A1760)</f>
        <v>550</v>
      </c>
      <c r="E1760" s="3" t="s">
        <v>24</v>
      </c>
      <c r="F1760" s="3" t="s">
        <v>26</v>
      </c>
      <c r="G1760" s="3">
        <v>3</v>
      </c>
      <c r="H1760" s="3">
        <v>0</v>
      </c>
      <c r="I1760" s="3">
        <v>0</v>
      </c>
      <c r="J1760" s="4">
        <v>1</v>
      </c>
      <c r="K1760" s="4">
        <v>1</v>
      </c>
      <c r="L1760" s="4">
        <v>2</v>
      </c>
      <c r="M1760" s="3">
        <v>15</v>
      </c>
      <c r="N1760" s="3">
        <v>2</v>
      </c>
      <c r="O1760" s="3">
        <f>HLOOKUP(O$5,[1]非R能力!$B$8:$F$558,$C1760+1,0)</f>
        <v>2674530.2363424227</v>
      </c>
      <c r="P1760" s="3">
        <f>HLOOKUP(P$5,[1]非R能力!$B$8:$F$558,$C1760+1,0)</f>
        <v>371147.94865448773</v>
      </c>
      <c r="Q1760" s="3">
        <f>HLOOKUP(Q$5,[1]非R能力!$B$8:$F$558,$C1760+1,0)</f>
        <v>180663.03073300805</v>
      </c>
      <c r="R1760" s="3">
        <f>HLOOKUP(R$5,[1]非R能力!$B$8:$F$558,$C1760+1,0)</f>
        <v>56616.730527455926</v>
      </c>
      <c r="S1760" s="3">
        <f>HLOOKUP(S$5,[1]非R能力!$B$8:$F$558,$C1760+1,0)</f>
        <v>73368.568621644255</v>
      </c>
      <c r="T1760" s="3">
        <f>INDEX([1]非R能力!$H$9:$H$558,D1760)</f>
        <v>74359.2083312342</v>
      </c>
      <c r="U1760" s="3">
        <f>IF(E1760="小怪",0,IF(INDEX([1]非R能力!$FK$9:$FK$558,C1760)=0,0,10))</f>
        <v>0</v>
      </c>
      <c r="V1760" s="3">
        <f>IF(E1760="小怪",0,IF(INDEX([1]非R能力!$FH$9:$FH$558,C1760)=0,0,5000))</f>
        <v>0</v>
      </c>
      <c r="W1760" s="3">
        <f>HLOOKUP(W$5,[2]人物技能基础!$O$3:$Q$553,$C1760+1,0)</f>
        <v>3.637142857142857</v>
      </c>
      <c r="X1760" s="3">
        <f>HLOOKUP(X$5,[2]人物技能基础!$O$3:$Q$553,$C1760+1,0)</f>
        <v>2.0186428571428574</v>
      </c>
      <c r="Y1760" s="3">
        <f>HLOOKUP(Y$5,[2]人物技能基础!$O$3:$Q$553,$C1760+1,0)</f>
        <v>99.964285714285708</v>
      </c>
      <c r="Z1760" s="3">
        <f t="shared" si="163"/>
        <v>1976818</v>
      </c>
      <c r="AA1760" s="3">
        <f t="shared" si="164"/>
        <v>36132</v>
      </c>
      <c r="AB1760" s="3">
        <f t="shared" si="165"/>
        <v>0</v>
      </c>
      <c r="AC1760" s="3">
        <f t="shared" si="166"/>
        <v>73368</v>
      </c>
      <c r="AD1760" s="3">
        <f t="shared" si="167"/>
        <v>56616</v>
      </c>
    </row>
    <row r="1761" spans="1:30" x14ac:dyDescent="0.15">
      <c r="A1761" s="3">
        <v>1756</v>
      </c>
      <c r="B1761" s="3" t="str">
        <f t="shared" si="162"/>
        <v>关卡1756小怪</v>
      </c>
      <c r="C1761" s="3">
        <f>INDEX([3]关卡!$J$19:$J$2018,A1761)</f>
        <v>550</v>
      </c>
      <c r="D1761" s="3">
        <f>INDEX([3]关卡!$N$19:$N$2018,A1761)</f>
        <v>550</v>
      </c>
      <c r="E1761" s="3" t="s">
        <v>24</v>
      </c>
      <c r="F1761" s="3" t="s">
        <v>26</v>
      </c>
      <c r="G1761" s="3">
        <v>3</v>
      </c>
      <c r="H1761" s="3">
        <v>0</v>
      </c>
      <c r="I1761" s="3">
        <v>0</v>
      </c>
      <c r="J1761" s="4">
        <v>1</v>
      </c>
      <c r="K1761" s="4">
        <v>1</v>
      </c>
      <c r="L1761" s="4">
        <v>2</v>
      </c>
      <c r="M1761" s="3">
        <v>15</v>
      </c>
      <c r="N1761" s="3">
        <v>2</v>
      </c>
      <c r="O1761" s="3">
        <f>HLOOKUP(O$5,[1]非R能力!$B$8:$F$558,$C1761+1,0)</f>
        <v>2674530.2363424227</v>
      </c>
      <c r="P1761" s="3">
        <f>HLOOKUP(P$5,[1]非R能力!$B$8:$F$558,$C1761+1,0)</f>
        <v>371147.94865448773</v>
      </c>
      <c r="Q1761" s="3">
        <f>HLOOKUP(Q$5,[1]非R能力!$B$8:$F$558,$C1761+1,0)</f>
        <v>180663.03073300805</v>
      </c>
      <c r="R1761" s="3">
        <f>HLOOKUP(R$5,[1]非R能力!$B$8:$F$558,$C1761+1,0)</f>
        <v>56616.730527455926</v>
      </c>
      <c r="S1761" s="3">
        <f>HLOOKUP(S$5,[1]非R能力!$B$8:$F$558,$C1761+1,0)</f>
        <v>73368.568621644255</v>
      </c>
      <c r="T1761" s="3">
        <f>INDEX([1]非R能力!$H$9:$H$558,D1761)</f>
        <v>74359.2083312342</v>
      </c>
      <c r="U1761" s="3">
        <f>IF(E1761="小怪",0,IF(INDEX([1]非R能力!$FK$9:$FK$558,C1761)=0,0,10))</f>
        <v>0</v>
      </c>
      <c r="V1761" s="3">
        <f>IF(E1761="小怪",0,IF(INDEX([1]非R能力!$FH$9:$FH$558,C1761)=0,0,5000))</f>
        <v>0</v>
      </c>
      <c r="W1761" s="3">
        <f>HLOOKUP(W$5,[2]人物技能基础!$O$3:$Q$553,$C1761+1,0)</f>
        <v>3.637142857142857</v>
      </c>
      <c r="X1761" s="3">
        <f>HLOOKUP(X$5,[2]人物技能基础!$O$3:$Q$553,$C1761+1,0)</f>
        <v>2.0186428571428574</v>
      </c>
      <c r="Y1761" s="3">
        <f>HLOOKUP(Y$5,[2]人物技能基础!$O$3:$Q$553,$C1761+1,0)</f>
        <v>99.964285714285708</v>
      </c>
      <c r="Z1761" s="3">
        <f t="shared" si="163"/>
        <v>1976818</v>
      </c>
      <c r="AA1761" s="3">
        <f t="shared" si="164"/>
        <v>36132</v>
      </c>
      <c r="AB1761" s="3">
        <f t="shared" si="165"/>
        <v>0</v>
      </c>
      <c r="AC1761" s="3">
        <f t="shared" si="166"/>
        <v>73368</v>
      </c>
      <c r="AD1761" s="3">
        <f t="shared" si="167"/>
        <v>56616</v>
      </c>
    </row>
    <row r="1762" spans="1:30" x14ac:dyDescent="0.15">
      <c r="A1762" s="3">
        <v>1757</v>
      </c>
      <c r="B1762" s="3" t="str">
        <f t="shared" si="162"/>
        <v>关卡1757小怪</v>
      </c>
      <c r="C1762" s="3">
        <f>INDEX([3]关卡!$J$19:$J$2018,A1762)</f>
        <v>550</v>
      </c>
      <c r="D1762" s="3">
        <f>INDEX([3]关卡!$N$19:$N$2018,A1762)</f>
        <v>550</v>
      </c>
      <c r="E1762" s="3" t="s">
        <v>24</v>
      </c>
      <c r="F1762" s="3" t="s">
        <v>26</v>
      </c>
      <c r="G1762" s="3">
        <v>3</v>
      </c>
      <c r="H1762" s="3">
        <v>0</v>
      </c>
      <c r="I1762" s="3">
        <v>0</v>
      </c>
      <c r="J1762" s="4">
        <v>1</v>
      </c>
      <c r="K1762" s="4">
        <v>1</v>
      </c>
      <c r="L1762" s="4">
        <v>2</v>
      </c>
      <c r="M1762" s="3">
        <v>15</v>
      </c>
      <c r="N1762" s="3">
        <v>2</v>
      </c>
      <c r="O1762" s="3">
        <f>HLOOKUP(O$5,[1]非R能力!$B$8:$F$558,$C1762+1,0)</f>
        <v>2674530.2363424227</v>
      </c>
      <c r="P1762" s="3">
        <f>HLOOKUP(P$5,[1]非R能力!$B$8:$F$558,$C1762+1,0)</f>
        <v>371147.94865448773</v>
      </c>
      <c r="Q1762" s="3">
        <f>HLOOKUP(Q$5,[1]非R能力!$B$8:$F$558,$C1762+1,0)</f>
        <v>180663.03073300805</v>
      </c>
      <c r="R1762" s="3">
        <f>HLOOKUP(R$5,[1]非R能力!$B$8:$F$558,$C1762+1,0)</f>
        <v>56616.730527455926</v>
      </c>
      <c r="S1762" s="3">
        <f>HLOOKUP(S$5,[1]非R能力!$B$8:$F$558,$C1762+1,0)</f>
        <v>73368.568621644255</v>
      </c>
      <c r="T1762" s="3">
        <f>INDEX([1]非R能力!$H$9:$H$558,D1762)</f>
        <v>74359.2083312342</v>
      </c>
      <c r="U1762" s="3">
        <f>IF(E1762="小怪",0,IF(INDEX([1]非R能力!$FK$9:$FK$558,C1762)=0,0,10))</f>
        <v>0</v>
      </c>
      <c r="V1762" s="3">
        <f>IF(E1762="小怪",0,IF(INDEX([1]非R能力!$FH$9:$FH$558,C1762)=0,0,5000))</f>
        <v>0</v>
      </c>
      <c r="W1762" s="3">
        <f>HLOOKUP(W$5,[2]人物技能基础!$O$3:$Q$553,$C1762+1,0)</f>
        <v>3.637142857142857</v>
      </c>
      <c r="X1762" s="3">
        <f>HLOOKUP(X$5,[2]人物技能基础!$O$3:$Q$553,$C1762+1,0)</f>
        <v>2.0186428571428574</v>
      </c>
      <c r="Y1762" s="3">
        <f>HLOOKUP(Y$5,[2]人物技能基础!$O$3:$Q$553,$C1762+1,0)</f>
        <v>99.964285714285708</v>
      </c>
      <c r="Z1762" s="3">
        <f t="shared" si="163"/>
        <v>1976818</v>
      </c>
      <c r="AA1762" s="3">
        <f t="shared" si="164"/>
        <v>36132</v>
      </c>
      <c r="AB1762" s="3">
        <f t="shared" si="165"/>
        <v>0</v>
      </c>
      <c r="AC1762" s="3">
        <f t="shared" si="166"/>
        <v>73368</v>
      </c>
      <c r="AD1762" s="3">
        <f t="shared" si="167"/>
        <v>56616</v>
      </c>
    </row>
    <row r="1763" spans="1:30" x14ac:dyDescent="0.15">
      <c r="A1763" s="3">
        <v>1758</v>
      </c>
      <c r="B1763" s="3" t="str">
        <f t="shared" si="162"/>
        <v>关卡1758小怪</v>
      </c>
      <c r="C1763" s="3">
        <f>INDEX([3]关卡!$J$19:$J$2018,A1763)</f>
        <v>550</v>
      </c>
      <c r="D1763" s="3">
        <f>INDEX([3]关卡!$N$19:$N$2018,A1763)</f>
        <v>550</v>
      </c>
      <c r="E1763" s="3" t="s">
        <v>24</v>
      </c>
      <c r="F1763" s="3" t="s">
        <v>26</v>
      </c>
      <c r="G1763" s="3">
        <v>3</v>
      </c>
      <c r="H1763" s="3">
        <v>0</v>
      </c>
      <c r="I1763" s="3">
        <v>0</v>
      </c>
      <c r="J1763" s="4">
        <v>1</v>
      </c>
      <c r="K1763" s="4">
        <v>1</v>
      </c>
      <c r="L1763" s="4">
        <v>2</v>
      </c>
      <c r="M1763" s="3">
        <v>15</v>
      </c>
      <c r="N1763" s="3">
        <v>2</v>
      </c>
      <c r="O1763" s="3">
        <f>HLOOKUP(O$5,[1]非R能力!$B$8:$F$558,$C1763+1,0)</f>
        <v>2674530.2363424227</v>
      </c>
      <c r="P1763" s="3">
        <f>HLOOKUP(P$5,[1]非R能力!$B$8:$F$558,$C1763+1,0)</f>
        <v>371147.94865448773</v>
      </c>
      <c r="Q1763" s="3">
        <f>HLOOKUP(Q$5,[1]非R能力!$B$8:$F$558,$C1763+1,0)</f>
        <v>180663.03073300805</v>
      </c>
      <c r="R1763" s="3">
        <f>HLOOKUP(R$5,[1]非R能力!$B$8:$F$558,$C1763+1,0)</f>
        <v>56616.730527455926</v>
      </c>
      <c r="S1763" s="3">
        <f>HLOOKUP(S$5,[1]非R能力!$B$8:$F$558,$C1763+1,0)</f>
        <v>73368.568621644255</v>
      </c>
      <c r="T1763" s="3">
        <f>INDEX([1]非R能力!$H$9:$H$558,D1763)</f>
        <v>74359.2083312342</v>
      </c>
      <c r="U1763" s="3">
        <f>IF(E1763="小怪",0,IF(INDEX([1]非R能力!$FK$9:$FK$558,C1763)=0,0,10))</f>
        <v>0</v>
      </c>
      <c r="V1763" s="3">
        <f>IF(E1763="小怪",0,IF(INDEX([1]非R能力!$FH$9:$FH$558,C1763)=0,0,5000))</f>
        <v>0</v>
      </c>
      <c r="W1763" s="3">
        <f>HLOOKUP(W$5,[2]人物技能基础!$O$3:$Q$553,$C1763+1,0)</f>
        <v>3.637142857142857</v>
      </c>
      <c r="X1763" s="3">
        <f>HLOOKUP(X$5,[2]人物技能基础!$O$3:$Q$553,$C1763+1,0)</f>
        <v>2.0186428571428574</v>
      </c>
      <c r="Y1763" s="3">
        <f>HLOOKUP(Y$5,[2]人物技能基础!$O$3:$Q$553,$C1763+1,0)</f>
        <v>99.964285714285708</v>
      </c>
      <c r="Z1763" s="3">
        <f t="shared" si="163"/>
        <v>1976818</v>
      </c>
      <c r="AA1763" s="3">
        <f t="shared" si="164"/>
        <v>36132</v>
      </c>
      <c r="AB1763" s="3">
        <f t="shared" si="165"/>
        <v>0</v>
      </c>
      <c r="AC1763" s="3">
        <f t="shared" si="166"/>
        <v>73368</v>
      </c>
      <c r="AD1763" s="3">
        <f t="shared" si="167"/>
        <v>56616</v>
      </c>
    </row>
    <row r="1764" spans="1:30" x14ac:dyDescent="0.15">
      <c r="A1764" s="3">
        <v>1759</v>
      </c>
      <c r="B1764" s="3" t="str">
        <f t="shared" si="162"/>
        <v>关卡1759小怪</v>
      </c>
      <c r="C1764" s="3">
        <f>INDEX([3]关卡!$J$19:$J$2018,A1764)</f>
        <v>550</v>
      </c>
      <c r="D1764" s="3">
        <f>INDEX([3]关卡!$N$19:$N$2018,A1764)</f>
        <v>550</v>
      </c>
      <c r="E1764" s="3" t="s">
        <v>24</v>
      </c>
      <c r="F1764" s="3" t="s">
        <v>26</v>
      </c>
      <c r="G1764" s="3">
        <v>3</v>
      </c>
      <c r="H1764" s="3">
        <v>0</v>
      </c>
      <c r="I1764" s="3">
        <v>0</v>
      </c>
      <c r="J1764" s="4">
        <v>1</v>
      </c>
      <c r="K1764" s="4">
        <v>1</v>
      </c>
      <c r="L1764" s="4">
        <v>2</v>
      </c>
      <c r="M1764" s="3">
        <v>15</v>
      </c>
      <c r="N1764" s="3">
        <v>2</v>
      </c>
      <c r="O1764" s="3">
        <f>HLOOKUP(O$5,[1]非R能力!$B$8:$F$558,$C1764+1,0)</f>
        <v>2674530.2363424227</v>
      </c>
      <c r="P1764" s="3">
        <f>HLOOKUP(P$5,[1]非R能力!$B$8:$F$558,$C1764+1,0)</f>
        <v>371147.94865448773</v>
      </c>
      <c r="Q1764" s="3">
        <f>HLOOKUP(Q$5,[1]非R能力!$B$8:$F$558,$C1764+1,0)</f>
        <v>180663.03073300805</v>
      </c>
      <c r="R1764" s="3">
        <f>HLOOKUP(R$5,[1]非R能力!$B$8:$F$558,$C1764+1,0)</f>
        <v>56616.730527455926</v>
      </c>
      <c r="S1764" s="3">
        <f>HLOOKUP(S$5,[1]非R能力!$B$8:$F$558,$C1764+1,0)</f>
        <v>73368.568621644255</v>
      </c>
      <c r="T1764" s="3">
        <f>INDEX([1]非R能力!$H$9:$H$558,D1764)</f>
        <v>74359.2083312342</v>
      </c>
      <c r="U1764" s="3">
        <f>IF(E1764="小怪",0,IF(INDEX([1]非R能力!$FK$9:$FK$558,C1764)=0,0,10))</f>
        <v>0</v>
      </c>
      <c r="V1764" s="3">
        <f>IF(E1764="小怪",0,IF(INDEX([1]非R能力!$FH$9:$FH$558,C1764)=0,0,5000))</f>
        <v>0</v>
      </c>
      <c r="W1764" s="3">
        <f>HLOOKUP(W$5,[2]人物技能基础!$O$3:$Q$553,$C1764+1,0)</f>
        <v>3.637142857142857</v>
      </c>
      <c r="X1764" s="3">
        <f>HLOOKUP(X$5,[2]人物技能基础!$O$3:$Q$553,$C1764+1,0)</f>
        <v>2.0186428571428574</v>
      </c>
      <c r="Y1764" s="3">
        <f>HLOOKUP(Y$5,[2]人物技能基础!$O$3:$Q$553,$C1764+1,0)</f>
        <v>99.964285714285708</v>
      </c>
      <c r="Z1764" s="3">
        <f t="shared" si="163"/>
        <v>1976818</v>
      </c>
      <c r="AA1764" s="3">
        <f t="shared" si="164"/>
        <v>36132</v>
      </c>
      <c r="AB1764" s="3">
        <f t="shared" si="165"/>
        <v>0</v>
      </c>
      <c r="AC1764" s="3">
        <f t="shared" si="166"/>
        <v>73368</v>
      </c>
      <c r="AD1764" s="3">
        <f t="shared" si="167"/>
        <v>56616</v>
      </c>
    </row>
    <row r="1765" spans="1:30" x14ac:dyDescent="0.15">
      <c r="A1765" s="3">
        <v>1760</v>
      </c>
      <c r="B1765" s="3" t="str">
        <f t="shared" si="162"/>
        <v>关卡1760小怪</v>
      </c>
      <c r="C1765" s="3">
        <f>INDEX([3]关卡!$J$19:$J$2018,A1765)</f>
        <v>550</v>
      </c>
      <c r="D1765" s="3">
        <f>INDEX([3]关卡!$N$19:$N$2018,A1765)</f>
        <v>550</v>
      </c>
      <c r="E1765" s="3" t="s">
        <v>24</v>
      </c>
      <c r="F1765" s="3" t="s">
        <v>26</v>
      </c>
      <c r="G1765" s="3">
        <v>3</v>
      </c>
      <c r="H1765" s="3">
        <v>0</v>
      </c>
      <c r="I1765" s="3">
        <v>0</v>
      </c>
      <c r="J1765" s="4">
        <v>1</v>
      </c>
      <c r="K1765" s="4">
        <v>1</v>
      </c>
      <c r="L1765" s="4">
        <v>2</v>
      </c>
      <c r="M1765" s="3">
        <v>15</v>
      </c>
      <c r="N1765" s="3">
        <v>2</v>
      </c>
      <c r="O1765" s="3">
        <f>HLOOKUP(O$5,[1]非R能力!$B$8:$F$558,$C1765+1,0)</f>
        <v>2674530.2363424227</v>
      </c>
      <c r="P1765" s="3">
        <f>HLOOKUP(P$5,[1]非R能力!$B$8:$F$558,$C1765+1,0)</f>
        <v>371147.94865448773</v>
      </c>
      <c r="Q1765" s="3">
        <f>HLOOKUP(Q$5,[1]非R能力!$B$8:$F$558,$C1765+1,0)</f>
        <v>180663.03073300805</v>
      </c>
      <c r="R1765" s="3">
        <f>HLOOKUP(R$5,[1]非R能力!$B$8:$F$558,$C1765+1,0)</f>
        <v>56616.730527455926</v>
      </c>
      <c r="S1765" s="3">
        <f>HLOOKUP(S$5,[1]非R能力!$B$8:$F$558,$C1765+1,0)</f>
        <v>73368.568621644255</v>
      </c>
      <c r="T1765" s="3">
        <f>INDEX([1]非R能力!$H$9:$H$558,D1765)</f>
        <v>74359.2083312342</v>
      </c>
      <c r="U1765" s="3">
        <f>IF(E1765="小怪",0,IF(INDEX([1]非R能力!$FK$9:$FK$558,C1765)=0,0,10))</f>
        <v>0</v>
      </c>
      <c r="V1765" s="3">
        <f>IF(E1765="小怪",0,IF(INDEX([1]非R能力!$FH$9:$FH$558,C1765)=0,0,5000))</f>
        <v>0</v>
      </c>
      <c r="W1765" s="3">
        <f>HLOOKUP(W$5,[2]人物技能基础!$O$3:$Q$553,$C1765+1,0)</f>
        <v>3.637142857142857</v>
      </c>
      <c r="X1765" s="3">
        <f>HLOOKUP(X$5,[2]人物技能基础!$O$3:$Q$553,$C1765+1,0)</f>
        <v>2.0186428571428574</v>
      </c>
      <c r="Y1765" s="3">
        <f>HLOOKUP(Y$5,[2]人物技能基础!$O$3:$Q$553,$C1765+1,0)</f>
        <v>99.964285714285708</v>
      </c>
      <c r="Z1765" s="3">
        <f t="shared" si="163"/>
        <v>1976818</v>
      </c>
      <c r="AA1765" s="3">
        <f t="shared" si="164"/>
        <v>36132</v>
      </c>
      <c r="AB1765" s="3">
        <f t="shared" si="165"/>
        <v>0</v>
      </c>
      <c r="AC1765" s="3">
        <f t="shared" si="166"/>
        <v>73368</v>
      </c>
      <c r="AD1765" s="3">
        <f t="shared" si="167"/>
        <v>56616</v>
      </c>
    </row>
    <row r="1766" spans="1:30" x14ac:dyDescent="0.15">
      <c r="A1766" s="3">
        <v>1761</v>
      </c>
      <c r="B1766" s="3" t="str">
        <f t="shared" si="162"/>
        <v>关卡1761小怪</v>
      </c>
      <c r="C1766" s="3">
        <f>INDEX([3]关卡!$J$19:$J$2018,A1766)</f>
        <v>550</v>
      </c>
      <c r="D1766" s="3">
        <f>INDEX([3]关卡!$N$19:$N$2018,A1766)</f>
        <v>550</v>
      </c>
      <c r="E1766" s="3" t="s">
        <v>24</v>
      </c>
      <c r="F1766" s="3" t="s">
        <v>26</v>
      </c>
      <c r="G1766" s="3">
        <v>3</v>
      </c>
      <c r="H1766" s="3">
        <v>0</v>
      </c>
      <c r="I1766" s="3">
        <v>0</v>
      </c>
      <c r="J1766" s="4">
        <v>1</v>
      </c>
      <c r="K1766" s="4">
        <v>1</v>
      </c>
      <c r="L1766" s="4">
        <v>2</v>
      </c>
      <c r="M1766" s="3">
        <v>15</v>
      </c>
      <c r="N1766" s="3">
        <v>2</v>
      </c>
      <c r="O1766" s="3">
        <f>HLOOKUP(O$5,[1]非R能力!$B$8:$F$558,$C1766+1,0)</f>
        <v>2674530.2363424227</v>
      </c>
      <c r="P1766" s="3">
        <f>HLOOKUP(P$5,[1]非R能力!$B$8:$F$558,$C1766+1,0)</f>
        <v>371147.94865448773</v>
      </c>
      <c r="Q1766" s="3">
        <f>HLOOKUP(Q$5,[1]非R能力!$B$8:$F$558,$C1766+1,0)</f>
        <v>180663.03073300805</v>
      </c>
      <c r="R1766" s="3">
        <f>HLOOKUP(R$5,[1]非R能力!$B$8:$F$558,$C1766+1,0)</f>
        <v>56616.730527455926</v>
      </c>
      <c r="S1766" s="3">
        <f>HLOOKUP(S$5,[1]非R能力!$B$8:$F$558,$C1766+1,0)</f>
        <v>73368.568621644255</v>
      </c>
      <c r="T1766" s="3">
        <f>INDEX([1]非R能力!$H$9:$H$558,D1766)</f>
        <v>74359.2083312342</v>
      </c>
      <c r="U1766" s="3">
        <f>IF(E1766="小怪",0,IF(INDEX([1]非R能力!$FK$9:$FK$558,C1766)=0,0,10))</f>
        <v>0</v>
      </c>
      <c r="V1766" s="3">
        <f>IF(E1766="小怪",0,IF(INDEX([1]非R能力!$FH$9:$FH$558,C1766)=0,0,5000))</f>
        <v>0</v>
      </c>
      <c r="W1766" s="3">
        <f>HLOOKUP(W$5,[2]人物技能基础!$O$3:$Q$553,$C1766+1,0)</f>
        <v>3.637142857142857</v>
      </c>
      <c r="X1766" s="3">
        <f>HLOOKUP(X$5,[2]人物技能基础!$O$3:$Q$553,$C1766+1,0)</f>
        <v>2.0186428571428574</v>
      </c>
      <c r="Y1766" s="3">
        <f>HLOOKUP(Y$5,[2]人物技能基础!$O$3:$Q$553,$C1766+1,0)</f>
        <v>99.964285714285708</v>
      </c>
      <c r="Z1766" s="3">
        <f t="shared" si="163"/>
        <v>1976818</v>
      </c>
      <c r="AA1766" s="3">
        <f t="shared" si="164"/>
        <v>36132</v>
      </c>
      <c r="AB1766" s="3">
        <f t="shared" si="165"/>
        <v>0</v>
      </c>
      <c r="AC1766" s="3">
        <f t="shared" si="166"/>
        <v>73368</v>
      </c>
      <c r="AD1766" s="3">
        <f t="shared" si="167"/>
        <v>56616</v>
      </c>
    </row>
    <row r="1767" spans="1:30" x14ac:dyDescent="0.15">
      <c r="A1767" s="3">
        <v>1762</v>
      </c>
      <c r="B1767" s="3" t="str">
        <f t="shared" si="162"/>
        <v>关卡1762小怪</v>
      </c>
      <c r="C1767" s="3">
        <f>INDEX([3]关卡!$J$19:$J$2018,A1767)</f>
        <v>550</v>
      </c>
      <c r="D1767" s="3">
        <f>INDEX([3]关卡!$N$19:$N$2018,A1767)</f>
        <v>550</v>
      </c>
      <c r="E1767" s="3" t="s">
        <v>24</v>
      </c>
      <c r="F1767" s="3" t="s">
        <v>26</v>
      </c>
      <c r="G1767" s="3">
        <v>3</v>
      </c>
      <c r="H1767" s="3">
        <v>0</v>
      </c>
      <c r="I1767" s="3">
        <v>0</v>
      </c>
      <c r="J1767" s="4">
        <v>1</v>
      </c>
      <c r="K1767" s="4">
        <v>1</v>
      </c>
      <c r="L1767" s="4">
        <v>2</v>
      </c>
      <c r="M1767" s="3">
        <v>15</v>
      </c>
      <c r="N1767" s="3">
        <v>2</v>
      </c>
      <c r="O1767" s="3">
        <f>HLOOKUP(O$5,[1]非R能力!$B$8:$F$558,$C1767+1,0)</f>
        <v>2674530.2363424227</v>
      </c>
      <c r="P1767" s="3">
        <f>HLOOKUP(P$5,[1]非R能力!$B$8:$F$558,$C1767+1,0)</f>
        <v>371147.94865448773</v>
      </c>
      <c r="Q1767" s="3">
        <f>HLOOKUP(Q$5,[1]非R能力!$B$8:$F$558,$C1767+1,0)</f>
        <v>180663.03073300805</v>
      </c>
      <c r="R1767" s="3">
        <f>HLOOKUP(R$5,[1]非R能力!$B$8:$F$558,$C1767+1,0)</f>
        <v>56616.730527455926</v>
      </c>
      <c r="S1767" s="3">
        <f>HLOOKUP(S$5,[1]非R能力!$B$8:$F$558,$C1767+1,0)</f>
        <v>73368.568621644255</v>
      </c>
      <c r="T1767" s="3">
        <f>INDEX([1]非R能力!$H$9:$H$558,D1767)</f>
        <v>74359.2083312342</v>
      </c>
      <c r="U1767" s="3">
        <f>IF(E1767="小怪",0,IF(INDEX([1]非R能力!$FK$9:$FK$558,C1767)=0,0,10))</f>
        <v>0</v>
      </c>
      <c r="V1767" s="3">
        <f>IF(E1767="小怪",0,IF(INDEX([1]非R能力!$FH$9:$FH$558,C1767)=0,0,5000))</f>
        <v>0</v>
      </c>
      <c r="W1767" s="3">
        <f>HLOOKUP(W$5,[2]人物技能基础!$O$3:$Q$553,$C1767+1,0)</f>
        <v>3.637142857142857</v>
      </c>
      <c r="X1767" s="3">
        <f>HLOOKUP(X$5,[2]人物技能基础!$O$3:$Q$553,$C1767+1,0)</f>
        <v>2.0186428571428574</v>
      </c>
      <c r="Y1767" s="3">
        <f>HLOOKUP(Y$5,[2]人物技能基础!$O$3:$Q$553,$C1767+1,0)</f>
        <v>99.964285714285708</v>
      </c>
      <c r="Z1767" s="3">
        <f t="shared" si="163"/>
        <v>1976818</v>
      </c>
      <c r="AA1767" s="3">
        <f t="shared" si="164"/>
        <v>36132</v>
      </c>
      <c r="AB1767" s="3">
        <f t="shared" si="165"/>
        <v>0</v>
      </c>
      <c r="AC1767" s="3">
        <f t="shared" si="166"/>
        <v>73368</v>
      </c>
      <c r="AD1767" s="3">
        <f t="shared" si="167"/>
        <v>56616</v>
      </c>
    </row>
    <row r="1768" spans="1:30" x14ac:dyDescent="0.15">
      <c r="A1768" s="3">
        <v>1763</v>
      </c>
      <c r="B1768" s="3" t="str">
        <f t="shared" si="162"/>
        <v>关卡1763小怪</v>
      </c>
      <c r="C1768" s="3">
        <f>INDEX([3]关卡!$J$19:$J$2018,A1768)</f>
        <v>550</v>
      </c>
      <c r="D1768" s="3">
        <f>INDEX([3]关卡!$N$19:$N$2018,A1768)</f>
        <v>550</v>
      </c>
      <c r="E1768" s="3" t="s">
        <v>24</v>
      </c>
      <c r="F1768" s="3" t="s">
        <v>26</v>
      </c>
      <c r="G1768" s="3">
        <v>3</v>
      </c>
      <c r="H1768" s="3">
        <v>0</v>
      </c>
      <c r="I1768" s="3">
        <v>0</v>
      </c>
      <c r="J1768" s="4">
        <v>1</v>
      </c>
      <c r="K1768" s="4">
        <v>1</v>
      </c>
      <c r="L1768" s="4">
        <v>2</v>
      </c>
      <c r="M1768" s="3">
        <v>15</v>
      </c>
      <c r="N1768" s="3">
        <v>2</v>
      </c>
      <c r="O1768" s="3">
        <f>HLOOKUP(O$5,[1]非R能力!$B$8:$F$558,$C1768+1,0)</f>
        <v>2674530.2363424227</v>
      </c>
      <c r="P1768" s="3">
        <f>HLOOKUP(P$5,[1]非R能力!$B$8:$F$558,$C1768+1,0)</f>
        <v>371147.94865448773</v>
      </c>
      <c r="Q1768" s="3">
        <f>HLOOKUP(Q$5,[1]非R能力!$B$8:$F$558,$C1768+1,0)</f>
        <v>180663.03073300805</v>
      </c>
      <c r="R1768" s="3">
        <f>HLOOKUP(R$5,[1]非R能力!$B$8:$F$558,$C1768+1,0)</f>
        <v>56616.730527455926</v>
      </c>
      <c r="S1768" s="3">
        <f>HLOOKUP(S$5,[1]非R能力!$B$8:$F$558,$C1768+1,0)</f>
        <v>73368.568621644255</v>
      </c>
      <c r="T1768" s="3">
        <f>INDEX([1]非R能力!$H$9:$H$558,D1768)</f>
        <v>74359.2083312342</v>
      </c>
      <c r="U1768" s="3">
        <f>IF(E1768="小怪",0,IF(INDEX([1]非R能力!$FK$9:$FK$558,C1768)=0,0,10))</f>
        <v>0</v>
      </c>
      <c r="V1768" s="3">
        <f>IF(E1768="小怪",0,IF(INDEX([1]非R能力!$FH$9:$FH$558,C1768)=0,0,5000))</f>
        <v>0</v>
      </c>
      <c r="W1768" s="3">
        <f>HLOOKUP(W$5,[2]人物技能基础!$O$3:$Q$553,$C1768+1,0)</f>
        <v>3.637142857142857</v>
      </c>
      <c r="X1768" s="3">
        <f>HLOOKUP(X$5,[2]人物技能基础!$O$3:$Q$553,$C1768+1,0)</f>
        <v>2.0186428571428574</v>
      </c>
      <c r="Y1768" s="3">
        <f>HLOOKUP(Y$5,[2]人物技能基础!$O$3:$Q$553,$C1768+1,0)</f>
        <v>99.964285714285708</v>
      </c>
      <c r="Z1768" s="3">
        <f t="shared" si="163"/>
        <v>1976818</v>
      </c>
      <c r="AA1768" s="3">
        <f t="shared" si="164"/>
        <v>36132</v>
      </c>
      <c r="AB1768" s="3">
        <f t="shared" si="165"/>
        <v>0</v>
      </c>
      <c r="AC1768" s="3">
        <f t="shared" si="166"/>
        <v>73368</v>
      </c>
      <c r="AD1768" s="3">
        <f t="shared" si="167"/>
        <v>56616</v>
      </c>
    </row>
    <row r="1769" spans="1:30" x14ac:dyDescent="0.15">
      <c r="A1769" s="3">
        <v>1764</v>
      </c>
      <c r="B1769" s="3" t="str">
        <f t="shared" si="162"/>
        <v>关卡1764小怪</v>
      </c>
      <c r="C1769" s="3">
        <f>INDEX([3]关卡!$J$19:$J$2018,A1769)</f>
        <v>550</v>
      </c>
      <c r="D1769" s="3">
        <f>INDEX([3]关卡!$N$19:$N$2018,A1769)</f>
        <v>550</v>
      </c>
      <c r="E1769" s="3" t="s">
        <v>24</v>
      </c>
      <c r="F1769" s="3" t="s">
        <v>26</v>
      </c>
      <c r="G1769" s="3">
        <v>3</v>
      </c>
      <c r="H1769" s="3">
        <v>0</v>
      </c>
      <c r="I1769" s="3">
        <v>0</v>
      </c>
      <c r="J1769" s="4">
        <v>1</v>
      </c>
      <c r="K1769" s="4">
        <v>1</v>
      </c>
      <c r="L1769" s="4">
        <v>2</v>
      </c>
      <c r="M1769" s="3">
        <v>15</v>
      </c>
      <c r="N1769" s="3">
        <v>2</v>
      </c>
      <c r="O1769" s="3">
        <f>HLOOKUP(O$5,[1]非R能力!$B$8:$F$558,$C1769+1,0)</f>
        <v>2674530.2363424227</v>
      </c>
      <c r="P1769" s="3">
        <f>HLOOKUP(P$5,[1]非R能力!$B$8:$F$558,$C1769+1,0)</f>
        <v>371147.94865448773</v>
      </c>
      <c r="Q1769" s="3">
        <f>HLOOKUP(Q$5,[1]非R能力!$B$8:$F$558,$C1769+1,0)</f>
        <v>180663.03073300805</v>
      </c>
      <c r="R1769" s="3">
        <f>HLOOKUP(R$5,[1]非R能力!$B$8:$F$558,$C1769+1,0)</f>
        <v>56616.730527455926</v>
      </c>
      <c r="S1769" s="3">
        <f>HLOOKUP(S$5,[1]非R能力!$B$8:$F$558,$C1769+1,0)</f>
        <v>73368.568621644255</v>
      </c>
      <c r="T1769" s="3">
        <f>INDEX([1]非R能力!$H$9:$H$558,D1769)</f>
        <v>74359.2083312342</v>
      </c>
      <c r="U1769" s="3">
        <f>IF(E1769="小怪",0,IF(INDEX([1]非R能力!$FK$9:$FK$558,C1769)=0,0,10))</f>
        <v>0</v>
      </c>
      <c r="V1769" s="3">
        <f>IF(E1769="小怪",0,IF(INDEX([1]非R能力!$FH$9:$FH$558,C1769)=0,0,5000))</f>
        <v>0</v>
      </c>
      <c r="W1769" s="3">
        <f>HLOOKUP(W$5,[2]人物技能基础!$O$3:$Q$553,$C1769+1,0)</f>
        <v>3.637142857142857</v>
      </c>
      <c r="X1769" s="3">
        <f>HLOOKUP(X$5,[2]人物技能基础!$O$3:$Q$553,$C1769+1,0)</f>
        <v>2.0186428571428574</v>
      </c>
      <c r="Y1769" s="3">
        <f>HLOOKUP(Y$5,[2]人物技能基础!$O$3:$Q$553,$C1769+1,0)</f>
        <v>99.964285714285708</v>
      </c>
      <c r="Z1769" s="3">
        <f t="shared" si="163"/>
        <v>1976818</v>
      </c>
      <c r="AA1769" s="3">
        <f t="shared" si="164"/>
        <v>36132</v>
      </c>
      <c r="AB1769" s="3">
        <f t="shared" si="165"/>
        <v>0</v>
      </c>
      <c r="AC1769" s="3">
        <f t="shared" si="166"/>
        <v>73368</v>
      </c>
      <c r="AD1769" s="3">
        <f t="shared" si="167"/>
        <v>56616</v>
      </c>
    </row>
    <row r="1770" spans="1:30" x14ac:dyDescent="0.15">
      <c r="A1770" s="3">
        <v>1765</v>
      </c>
      <c r="B1770" s="3" t="str">
        <f t="shared" si="162"/>
        <v>关卡1765小怪</v>
      </c>
      <c r="C1770" s="3">
        <f>INDEX([3]关卡!$J$19:$J$2018,A1770)</f>
        <v>550</v>
      </c>
      <c r="D1770" s="3">
        <f>INDEX([3]关卡!$N$19:$N$2018,A1770)</f>
        <v>550</v>
      </c>
      <c r="E1770" s="3" t="s">
        <v>24</v>
      </c>
      <c r="F1770" s="3" t="s">
        <v>26</v>
      </c>
      <c r="G1770" s="3">
        <v>3</v>
      </c>
      <c r="H1770" s="3">
        <v>0</v>
      </c>
      <c r="I1770" s="3">
        <v>0</v>
      </c>
      <c r="J1770" s="4">
        <v>1</v>
      </c>
      <c r="K1770" s="4">
        <v>1</v>
      </c>
      <c r="L1770" s="4">
        <v>2</v>
      </c>
      <c r="M1770" s="3">
        <v>15</v>
      </c>
      <c r="N1770" s="3">
        <v>2</v>
      </c>
      <c r="O1770" s="3">
        <f>HLOOKUP(O$5,[1]非R能力!$B$8:$F$558,$C1770+1,0)</f>
        <v>2674530.2363424227</v>
      </c>
      <c r="P1770" s="3">
        <f>HLOOKUP(P$5,[1]非R能力!$B$8:$F$558,$C1770+1,0)</f>
        <v>371147.94865448773</v>
      </c>
      <c r="Q1770" s="3">
        <f>HLOOKUP(Q$5,[1]非R能力!$B$8:$F$558,$C1770+1,0)</f>
        <v>180663.03073300805</v>
      </c>
      <c r="R1770" s="3">
        <f>HLOOKUP(R$5,[1]非R能力!$B$8:$F$558,$C1770+1,0)</f>
        <v>56616.730527455926</v>
      </c>
      <c r="S1770" s="3">
        <f>HLOOKUP(S$5,[1]非R能力!$B$8:$F$558,$C1770+1,0)</f>
        <v>73368.568621644255</v>
      </c>
      <c r="T1770" s="3">
        <f>INDEX([1]非R能力!$H$9:$H$558,D1770)</f>
        <v>74359.2083312342</v>
      </c>
      <c r="U1770" s="3">
        <f>IF(E1770="小怪",0,IF(INDEX([1]非R能力!$FK$9:$FK$558,C1770)=0,0,10))</f>
        <v>0</v>
      </c>
      <c r="V1770" s="3">
        <f>IF(E1770="小怪",0,IF(INDEX([1]非R能力!$FH$9:$FH$558,C1770)=0,0,5000))</f>
        <v>0</v>
      </c>
      <c r="W1770" s="3">
        <f>HLOOKUP(W$5,[2]人物技能基础!$O$3:$Q$553,$C1770+1,0)</f>
        <v>3.637142857142857</v>
      </c>
      <c r="X1770" s="3">
        <f>HLOOKUP(X$5,[2]人物技能基础!$O$3:$Q$553,$C1770+1,0)</f>
        <v>2.0186428571428574</v>
      </c>
      <c r="Y1770" s="3">
        <f>HLOOKUP(Y$5,[2]人物技能基础!$O$3:$Q$553,$C1770+1,0)</f>
        <v>99.964285714285708</v>
      </c>
      <c r="Z1770" s="3">
        <f t="shared" si="163"/>
        <v>1976818</v>
      </c>
      <c r="AA1770" s="3">
        <f t="shared" si="164"/>
        <v>36132</v>
      </c>
      <c r="AB1770" s="3">
        <f t="shared" si="165"/>
        <v>0</v>
      </c>
      <c r="AC1770" s="3">
        <f t="shared" si="166"/>
        <v>73368</v>
      </c>
      <c r="AD1770" s="3">
        <f t="shared" si="167"/>
        <v>56616</v>
      </c>
    </row>
    <row r="1771" spans="1:30" x14ac:dyDescent="0.15">
      <c r="A1771" s="3">
        <v>1766</v>
      </c>
      <c r="B1771" s="3" t="str">
        <f t="shared" si="162"/>
        <v>关卡1766小怪</v>
      </c>
      <c r="C1771" s="3">
        <f>INDEX([3]关卡!$J$19:$J$2018,A1771)</f>
        <v>550</v>
      </c>
      <c r="D1771" s="3">
        <f>INDEX([3]关卡!$N$19:$N$2018,A1771)</f>
        <v>550</v>
      </c>
      <c r="E1771" s="3" t="s">
        <v>24</v>
      </c>
      <c r="F1771" s="3" t="s">
        <v>26</v>
      </c>
      <c r="G1771" s="3">
        <v>3</v>
      </c>
      <c r="H1771" s="3">
        <v>0</v>
      </c>
      <c r="I1771" s="3">
        <v>0</v>
      </c>
      <c r="J1771" s="4">
        <v>1</v>
      </c>
      <c r="K1771" s="4">
        <v>1</v>
      </c>
      <c r="L1771" s="4">
        <v>2</v>
      </c>
      <c r="M1771" s="3">
        <v>15</v>
      </c>
      <c r="N1771" s="3">
        <v>2</v>
      </c>
      <c r="O1771" s="3">
        <f>HLOOKUP(O$5,[1]非R能力!$B$8:$F$558,$C1771+1,0)</f>
        <v>2674530.2363424227</v>
      </c>
      <c r="P1771" s="3">
        <f>HLOOKUP(P$5,[1]非R能力!$B$8:$F$558,$C1771+1,0)</f>
        <v>371147.94865448773</v>
      </c>
      <c r="Q1771" s="3">
        <f>HLOOKUP(Q$5,[1]非R能力!$B$8:$F$558,$C1771+1,0)</f>
        <v>180663.03073300805</v>
      </c>
      <c r="R1771" s="3">
        <f>HLOOKUP(R$5,[1]非R能力!$B$8:$F$558,$C1771+1,0)</f>
        <v>56616.730527455926</v>
      </c>
      <c r="S1771" s="3">
        <f>HLOOKUP(S$5,[1]非R能力!$B$8:$F$558,$C1771+1,0)</f>
        <v>73368.568621644255</v>
      </c>
      <c r="T1771" s="3">
        <f>INDEX([1]非R能力!$H$9:$H$558,D1771)</f>
        <v>74359.2083312342</v>
      </c>
      <c r="U1771" s="3">
        <f>IF(E1771="小怪",0,IF(INDEX([1]非R能力!$FK$9:$FK$558,C1771)=0,0,10))</f>
        <v>0</v>
      </c>
      <c r="V1771" s="3">
        <f>IF(E1771="小怪",0,IF(INDEX([1]非R能力!$FH$9:$FH$558,C1771)=0,0,5000))</f>
        <v>0</v>
      </c>
      <c r="W1771" s="3">
        <f>HLOOKUP(W$5,[2]人物技能基础!$O$3:$Q$553,$C1771+1,0)</f>
        <v>3.637142857142857</v>
      </c>
      <c r="X1771" s="3">
        <f>HLOOKUP(X$5,[2]人物技能基础!$O$3:$Q$553,$C1771+1,0)</f>
        <v>2.0186428571428574</v>
      </c>
      <c r="Y1771" s="3">
        <f>HLOOKUP(Y$5,[2]人物技能基础!$O$3:$Q$553,$C1771+1,0)</f>
        <v>99.964285714285708</v>
      </c>
      <c r="Z1771" s="3">
        <f t="shared" si="163"/>
        <v>1976818</v>
      </c>
      <c r="AA1771" s="3">
        <f t="shared" si="164"/>
        <v>36132</v>
      </c>
      <c r="AB1771" s="3">
        <f t="shared" si="165"/>
        <v>0</v>
      </c>
      <c r="AC1771" s="3">
        <f t="shared" si="166"/>
        <v>73368</v>
      </c>
      <c r="AD1771" s="3">
        <f t="shared" si="167"/>
        <v>56616</v>
      </c>
    </row>
    <row r="1772" spans="1:30" x14ac:dyDescent="0.15">
      <c r="A1772" s="3">
        <v>1767</v>
      </c>
      <c r="B1772" s="3" t="str">
        <f t="shared" si="162"/>
        <v>关卡1767小怪</v>
      </c>
      <c r="C1772" s="3">
        <f>INDEX([3]关卡!$J$19:$J$2018,A1772)</f>
        <v>550</v>
      </c>
      <c r="D1772" s="3">
        <f>INDEX([3]关卡!$N$19:$N$2018,A1772)</f>
        <v>550</v>
      </c>
      <c r="E1772" s="3" t="s">
        <v>24</v>
      </c>
      <c r="F1772" s="3" t="s">
        <v>26</v>
      </c>
      <c r="G1772" s="3">
        <v>3</v>
      </c>
      <c r="H1772" s="3">
        <v>0</v>
      </c>
      <c r="I1772" s="3">
        <v>0</v>
      </c>
      <c r="J1772" s="4">
        <v>1</v>
      </c>
      <c r="K1772" s="4">
        <v>1</v>
      </c>
      <c r="L1772" s="4">
        <v>2</v>
      </c>
      <c r="M1772" s="3">
        <v>15</v>
      </c>
      <c r="N1772" s="3">
        <v>2</v>
      </c>
      <c r="O1772" s="3">
        <f>HLOOKUP(O$5,[1]非R能力!$B$8:$F$558,$C1772+1,0)</f>
        <v>2674530.2363424227</v>
      </c>
      <c r="P1772" s="3">
        <f>HLOOKUP(P$5,[1]非R能力!$B$8:$F$558,$C1772+1,0)</f>
        <v>371147.94865448773</v>
      </c>
      <c r="Q1772" s="3">
        <f>HLOOKUP(Q$5,[1]非R能力!$B$8:$F$558,$C1772+1,0)</f>
        <v>180663.03073300805</v>
      </c>
      <c r="R1772" s="3">
        <f>HLOOKUP(R$5,[1]非R能力!$B$8:$F$558,$C1772+1,0)</f>
        <v>56616.730527455926</v>
      </c>
      <c r="S1772" s="3">
        <f>HLOOKUP(S$5,[1]非R能力!$B$8:$F$558,$C1772+1,0)</f>
        <v>73368.568621644255</v>
      </c>
      <c r="T1772" s="3">
        <f>INDEX([1]非R能力!$H$9:$H$558,D1772)</f>
        <v>74359.2083312342</v>
      </c>
      <c r="U1772" s="3">
        <f>IF(E1772="小怪",0,IF(INDEX([1]非R能力!$FK$9:$FK$558,C1772)=0,0,10))</f>
        <v>0</v>
      </c>
      <c r="V1772" s="3">
        <f>IF(E1772="小怪",0,IF(INDEX([1]非R能力!$FH$9:$FH$558,C1772)=0,0,5000))</f>
        <v>0</v>
      </c>
      <c r="W1772" s="3">
        <f>HLOOKUP(W$5,[2]人物技能基础!$O$3:$Q$553,$C1772+1,0)</f>
        <v>3.637142857142857</v>
      </c>
      <c r="X1772" s="3">
        <f>HLOOKUP(X$5,[2]人物技能基础!$O$3:$Q$553,$C1772+1,0)</f>
        <v>2.0186428571428574</v>
      </c>
      <c r="Y1772" s="3">
        <f>HLOOKUP(Y$5,[2]人物技能基础!$O$3:$Q$553,$C1772+1,0)</f>
        <v>99.964285714285708</v>
      </c>
      <c r="Z1772" s="3">
        <f t="shared" si="163"/>
        <v>1976818</v>
      </c>
      <c r="AA1772" s="3">
        <f t="shared" si="164"/>
        <v>36132</v>
      </c>
      <c r="AB1772" s="3">
        <f t="shared" si="165"/>
        <v>0</v>
      </c>
      <c r="AC1772" s="3">
        <f t="shared" si="166"/>
        <v>73368</v>
      </c>
      <c r="AD1772" s="3">
        <f t="shared" si="167"/>
        <v>56616</v>
      </c>
    </row>
    <row r="1773" spans="1:30" x14ac:dyDescent="0.15">
      <c r="A1773" s="3">
        <v>1768</v>
      </c>
      <c r="B1773" s="3" t="str">
        <f t="shared" si="162"/>
        <v>关卡1768小怪</v>
      </c>
      <c r="C1773" s="3">
        <f>INDEX([3]关卡!$J$19:$J$2018,A1773)</f>
        <v>550</v>
      </c>
      <c r="D1773" s="3">
        <f>INDEX([3]关卡!$N$19:$N$2018,A1773)</f>
        <v>550</v>
      </c>
      <c r="E1773" s="3" t="s">
        <v>24</v>
      </c>
      <c r="F1773" s="3" t="s">
        <v>26</v>
      </c>
      <c r="G1773" s="3">
        <v>3</v>
      </c>
      <c r="H1773" s="3">
        <v>0</v>
      </c>
      <c r="I1773" s="3">
        <v>0</v>
      </c>
      <c r="J1773" s="4">
        <v>1</v>
      </c>
      <c r="K1773" s="4">
        <v>1</v>
      </c>
      <c r="L1773" s="4">
        <v>2</v>
      </c>
      <c r="M1773" s="3">
        <v>15</v>
      </c>
      <c r="N1773" s="3">
        <v>2</v>
      </c>
      <c r="O1773" s="3">
        <f>HLOOKUP(O$5,[1]非R能力!$B$8:$F$558,$C1773+1,0)</f>
        <v>2674530.2363424227</v>
      </c>
      <c r="P1773" s="3">
        <f>HLOOKUP(P$5,[1]非R能力!$B$8:$F$558,$C1773+1,0)</f>
        <v>371147.94865448773</v>
      </c>
      <c r="Q1773" s="3">
        <f>HLOOKUP(Q$5,[1]非R能力!$B$8:$F$558,$C1773+1,0)</f>
        <v>180663.03073300805</v>
      </c>
      <c r="R1773" s="3">
        <f>HLOOKUP(R$5,[1]非R能力!$B$8:$F$558,$C1773+1,0)</f>
        <v>56616.730527455926</v>
      </c>
      <c r="S1773" s="3">
        <f>HLOOKUP(S$5,[1]非R能力!$B$8:$F$558,$C1773+1,0)</f>
        <v>73368.568621644255</v>
      </c>
      <c r="T1773" s="3">
        <f>INDEX([1]非R能力!$H$9:$H$558,D1773)</f>
        <v>74359.2083312342</v>
      </c>
      <c r="U1773" s="3">
        <f>IF(E1773="小怪",0,IF(INDEX([1]非R能力!$FK$9:$FK$558,C1773)=0,0,10))</f>
        <v>0</v>
      </c>
      <c r="V1773" s="3">
        <f>IF(E1773="小怪",0,IF(INDEX([1]非R能力!$FH$9:$FH$558,C1773)=0,0,5000))</f>
        <v>0</v>
      </c>
      <c r="W1773" s="3">
        <f>HLOOKUP(W$5,[2]人物技能基础!$O$3:$Q$553,$C1773+1,0)</f>
        <v>3.637142857142857</v>
      </c>
      <c r="X1773" s="3">
        <f>HLOOKUP(X$5,[2]人物技能基础!$O$3:$Q$553,$C1773+1,0)</f>
        <v>2.0186428571428574</v>
      </c>
      <c r="Y1773" s="3">
        <f>HLOOKUP(Y$5,[2]人物技能基础!$O$3:$Q$553,$C1773+1,0)</f>
        <v>99.964285714285708</v>
      </c>
      <c r="Z1773" s="3">
        <f t="shared" si="163"/>
        <v>1976818</v>
      </c>
      <c r="AA1773" s="3">
        <f t="shared" si="164"/>
        <v>36132</v>
      </c>
      <c r="AB1773" s="3">
        <f t="shared" si="165"/>
        <v>0</v>
      </c>
      <c r="AC1773" s="3">
        <f t="shared" si="166"/>
        <v>73368</v>
      </c>
      <c r="AD1773" s="3">
        <f t="shared" si="167"/>
        <v>56616</v>
      </c>
    </row>
    <row r="1774" spans="1:30" x14ac:dyDescent="0.15">
      <c r="A1774" s="3">
        <v>1769</v>
      </c>
      <c r="B1774" s="3" t="str">
        <f t="shared" si="162"/>
        <v>关卡1769小怪</v>
      </c>
      <c r="C1774" s="3">
        <f>INDEX([3]关卡!$J$19:$J$2018,A1774)</f>
        <v>550</v>
      </c>
      <c r="D1774" s="3">
        <f>INDEX([3]关卡!$N$19:$N$2018,A1774)</f>
        <v>550</v>
      </c>
      <c r="E1774" s="3" t="s">
        <v>24</v>
      </c>
      <c r="F1774" s="3" t="s">
        <v>26</v>
      </c>
      <c r="G1774" s="3">
        <v>3</v>
      </c>
      <c r="H1774" s="3">
        <v>0</v>
      </c>
      <c r="I1774" s="3">
        <v>0</v>
      </c>
      <c r="J1774" s="4">
        <v>1</v>
      </c>
      <c r="K1774" s="4">
        <v>1</v>
      </c>
      <c r="L1774" s="4">
        <v>2</v>
      </c>
      <c r="M1774" s="3">
        <v>15</v>
      </c>
      <c r="N1774" s="3">
        <v>2</v>
      </c>
      <c r="O1774" s="3">
        <f>HLOOKUP(O$5,[1]非R能力!$B$8:$F$558,$C1774+1,0)</f>
        <v>2674530.2363424227</v>
      </c>
      <c r="P1774" s="3">
        <f>HLOOKUP(P$5,[1]非R能力!$B$8:$F$558,$C1774+1,0)</f>
        <v>371147.94865448773</v>
      </c>
      <c r="Q1774" s="3">
        <f>HLOOKUP(Q$5,[1]非R能力!$B$8:$F$558,$C1774+1,0)</f>
        <v>180663.03073300805</v>
      </c>
      <c r="R1774" s="3">
        <f>HLOOKUP(R$5,[1]非R能力!$B$8:$F$558,$C1774+1,0)</f>
        <v>56616.730527455926</v>
      </c>
      <c r="S1774" s="3">
        <f>HLOOKUP(S$5,[1]非R能力!$B$8:$F$558,$C1774+1,0)</f>
        <v>73368.568621644255</v>
      </c>
      <c r="T1774" s="3">
        <f>INDEX([1]非R能力!$H$9:$H$558,D1774)</f>
        <v>74359.2083312342</v>
      </c>
      <c r="U1774" s="3">
        <f>IF(E1774="小怪",0,IF(INDEX([1]非R能力!$FK$9:$FK$558,C1774)=0,0,10))</f>
        <v>0</v>
      </c>
      <c r="V1774" s="3">
        <f>IF(E1774="小怪",0,IF(INDEX([1]非R能力!$FH$9:$FH$558,C1774)=0,0,5000))</f>
        <v>0</v>
      </c>
      <c r="W1774" s="3">
        <f>HLOOKUP(W$5,[2]人物技能基础!$O$3:$Q$553,$C1774+1,0)</f>
        <v>3.637142857142857</v>
      </c>
      <c r="X1774" s="3">
        <f>HLOOKUP(X$5,[2]人物技能基础!$O$3:$Q$553,$C1774+1,0)</f>
        <v>2.0186428571428574</v>
      </c>
      <c r="Y1774" s="3">
        <f>HLOOKUP(Y$5,[2]人物技能基础!$O$3:$Q$553,$C1774+1,0)</f>
        <v>99.964285714285708</v>
      </c>
      <c r="Z1774" s="3">
        <f t="shared" si="163"/>
        <v>1976818</v>
      </c>
      <c r="AA1774" s="3">
        <f t="shared" si="164"/>
        <v>36132</v>
      </c>
      <c r="AB1774" s="3">
        <f t="shared" si="165"/>
        <v>0</v>
      </c>
      <c r="AC1774" s="3">
        <f t="shared" si="166"/>
        <v>73368</v>
      </c>
      <c r="AD1774" s="3">
        <f t="shared" si="167"/>
        <v>56616</v>
      </c>
    </row>
    <row r="1775" spans="1:30" x14ac:dyDescent="0.15">
      <c r="A1775" s="3">
        <v>1770</v>
      </c>
      <c r="B1775" s="3" t="str">
        <f t="shared" si="162"/>
        <v>关卡1770小怪</v>
      </c>
      <c r="C1775" s="3">
        <f>INDEX([3]关卡!$J$19:$J$2018,A1775)</f>
        <v>550</v>
      </c>
      <c r="D1775" s="3">
        <f>INDEX([3]关卡!$N$19:$N$2018,A1775)</f>
        <v>550</v>
      </c>
      <c r="E1775" s="3" t="s">
        <v>24</v>
      </c>
      <c r="F1775" s="3" t="s">
        <v>26</v>
      </c>
      <c r="G1775" s="3">
        <v>3</v>
      </c>
      <c r="H1775" s="3">
        <v>0</v>
      </c>
      <c r="I1775" s="3">
        <v>0</v>
      </c>
      <c r="J1775" s="4">
        <v>1</v>
      </c>
      <c r="K1775" s="4">
        <v>1</v>
      </c>
      <c r="L1775" s="4">
        <v>2</v>
      </c>
      <c r="M1775" s="3">
        <v>15</v>
      </c>
      <c r="N1775" s="3">
        <v>2</v>
      </c>
      <c r="O1775" s="3">
        <f>HLOOKUP(O$5,[1]非R能力!$B$8:$F$558,$C1775+1,0)</f>
        <v>2674530.2363424227</v>
      </c>
      <c r="P1775" s="3">
        <f>HLOOKUP(P$5,[1]非R能力!$B$8:$F$558,$C1775+1,0)</f>
        <v>371147.94865448773</v>
      </c>
      <c r="Q1775" s="3">
        <f>HLOOKUP(Q$5,[1]非R能力!$B$8:$F$558,$C1775+1,0)</f>
        <v>180663.03073300805</v>
      </c>
      <c r="R1775" s="3">
        <f>HLOOKUP(R$5,[1]非R能力!$B$8:$F$558,$C1775+1,0)</f>
        <v>56616.730527455926</v>
      </c>
      <c r="S1775" s="3">
        <f>HLOOKUP(S$5,[1]非R能力!$B$8:$F$558,$C1775+1,0)</f>
        <v>73368.568621644255</v>
      </c>
      <c r="T1775" s="3">
        <f>INDEX([1]非R能力!$H$9:$H$558,D1775)</f>
        <v>74359.2083312342</v>
      </c>
      <c r="U1775" s="3">
        <f>IF(E1775="小怪",0,IF(INDEX([1]非R能力!$FK$9:$FK$558,C1775)=0,0,10))</f>
        <v>0</v>
      </c>
      <c r="V1775" s="3">
        <f>IF(E1775="小怪",0,IF(INDEX([1]非R能力!$FH$9:$FH$558,C1775)=0,0,5000))</f>
        <v>0</v>
      </c>
      <c r="W1775" s="3">
        <f>HLOOKUP(W$5,[2]人物技能基础!$O$3:$Q$553,$C1775+1,0)</f>
        <v>3.637142857142857</v>
      </c>
      <c r="X1775" s="3">
        <f>HLOOKUP(X$5,[2]人物技能基础!$O$3:$Q$553,$C1775+1,0)</f>
        <v>2.0186428571428574</v>
      </c>
      <c r="Y1775" s="3">
        <f>HLOOKUP(Y$5,[2]人物技能基础!$O$3:$Q$553,$C1775+1,0)</f>
        <v>99.964285714285708</v>
      </c>
      <c r="Z1775" s="3">
        <f t="shared" si="163"/>
        <v>1976818</v>
      </c>
      <c r="AA1775" s="3">
        <f t="shared" si="164"/>
        <v>36132</v>
      </c>
      <c r="AB1775" s="3">
        <f t="shared" si="165"/>
        <v>0</v>
      </c>
      <c r="AC1775" s="3">
        <f t="shared" si="166"/>
        <v>73368</v>
      </c>
      <c r="AD1775" s="3">
        <f t="shared" si="167"/>
        <v>56616</v>
      </c>
    </row>
    <row r="1776" spans="1:30" x14ac:dyDescent="0.15">
      <c r="A1776" s="3">
        <v>1771</v>
      </c>
      <c r="B1776" s="3" t="str">
        <f t="shared" si="162"/>
        <v>关卡1771小怪</v>
      </c>
      <c r="C1776" s="3">
        <f>INDEX([3]关卡!$J$19:$J$2018,A1776)</f>
        <v>550</v>
      </c>
      <c r="D1776" s="3">
        <f>INDEX([3]关卡!$N$19:$N$2018,A1776)</f>
        <v>550</v>
      </c>
      <c r="E1776" s="3" t="s">
        <v>24</v>
      </c>
      <c r="F1776" s="3" t="s">
        <v>26</v>
      </c>
      <c r="G1776" s="3">
        <v>3</v>
      </c>
      <c r="H1776" s="3">
        <v>0</v>
      </c>
      <c r="I1776" s="3">
        <v>0</v>
      </c>
      <c r="J1776" s="4">
        <v>1</v>
      </c>
      <c r="K1776" s="4">
        <v>1</v>
      </c>
      <c r="L1776" s="4">
        <v>2</v>
      </c>
      <c r="M1776" s="3">
        <v>15</v>
      </c>
      <c r="N1776" s="3">
        <v>2</v>
      </c>
      <c r="O1776" s="3">
        <f>HLOOKUP(O$5,[1]非R能力!$B$8:$F$558,$C1776+1,0)</f>
        <v>2674530.2363424227</v>
      </c>
      <c r="P1776" s="3">
        <f>HLOOKUP(P$5,[1]非R能力!$B$8:$F$558,$C1776+1,0)</f>
        <v>371147.94865448773</v>
      </c>
      <c r="Q1776" s="3">
        <f>HLOOKUP(Q$5,[1]非R能力!$B$8:$F$558,$C1776+1,0)</f>
        <v>180663.03073300805</v>
      </c>
      <c r="R1776" s="3">
        <f>HLOOKUP(R$5,[1]非R能力!$B$8:$F$558,$C1776+1,0)</f>
        <v>56616.730527455926</v>
      </c>
      <c r="S1776" s="3">
        <f>HLOOKUP(S$5,[1]非R能力!$B$8:$F$558,$C1776+1,0)</f>
        <v>73368.568621644255</v>
      </c>
      <c r="T1776" s="3">
        <f>INDEX([1]非R能力!$H$9:$H$558,D1776)</f>
        <v>74359.2083312342</v>
      </c>
      <c r="U1776" s="3">
        <f>IF(E1776="小怪",0,IF(INDEX([1]非R能力!$FK$9:$FK$558,C1776)=0,0,10))</f>
        <v>0</v>
      </c>
      <c r="V1776" s="3">
        <f>IF(E1776="小怪",0,IF(INDEX([1]非R能力!$FH$9:$FH$558,C1776)=0,0,5000))</f>
        <v>0</v>
      </c>
      <c r="W1776" s="3">
        <f>HLOOKUP(W$5,[2]人物技能基础!$O$3:$Q$553,$C1776+1,0)</f>
        <v>3.637142857142857</v>
      </c>
      <c r="X1776" s="3">
        <f>HLOOKUP(X$5,[2]人物技能基础!$O$3:$Q$553,$C1776+1,0)</f>
        <v>2.0186428571428574</v>
      </c>
      <c r="Y1776" s="3">
        <f>HLOOKUP(Y$5,[2]人物技能基础!$O$3:$Q$553,$C1776+1,0)</f>
        <v>99.964285714285708</v>
      </c>
      <c r="Z1776" s="3">
        <f t="shared" si="163"/>
        <v>1976818</v>
      </c>
      <c r="AA1776" s="3">
        <f t="shared" si="164"/>
        <v>36132</v>
      </c>
      <c r="AB1776" s="3">
        <f t="shared" si="165"/>
        <v>0</v>
      </c>
      <c r="AC1776" s="3">
        <f t="shared" si="166"/>
        <v>73368</v>
      </c>
      <c r="AD1776" s="3">
        <f t="shared" si="167"/>
        <v>56616</v>
      </c>
    </row>
    <row r="1777" spans="1:30" x14ac:dyDescent="0.15">
      <c r="A1777" s="3">
        <v>1772</v>
      </c>
      <c r="B1777" s="3" t="str">
        <f t="shared" si="162"/>
        <v>关卡1772小怪</v>
      </c>
      <c r="C1777" s="3">
        <f>INDEX([3]关卡!$J$19:$J$2018,A1777)</f>
        <v>550</v>
      </c>
      <c r="D1777" s="3">
        <f>INDEX([3]关卡!$N$19:$N$2018,A1777)</f>
        <v>550</v>
      </c>
      <c r="E1777" s="3" t="s">
        <v>24</v>
      </c>
      <c r="F1777" s="3" t="s">
        <v>26</v>
      </c>
      <c r="G1777" s="3">
        <v>3</v>
      </c>
      <c r="H1777" s="3">
        <v>0</v>
      </c>
      <c r="I1777" s="3">
        <v>0</v>
      </c>
      <c r="J1777" s="4">
        <v>1</v>
      </c>
      <c r="K1777" s="4">
        <v>1</v>
      </c>
      <c r="L1777" s="4">
        <v>2</v>
      </c>
      <c r="M1777" s="3">
        <v>15</v>
      </c>
      <c r="N1777" s="3">
        <v>2</v>
      </c>
      <c r="O1777" s="3">
        <f>HLOOKUP(O$5,[1]非R能力!$B$8:$F$558,$C1777+1,0)</f>
        <v>2674530.2363424227</v>
      </c>
      <c r="P1777" s="3">
        <f>HLOOKUP(P$5,[1]非R能力!$B$8:$F$558,$C1777+1,0)</f>
        <v>371147.94865448773</v>
      </c>
      <c r="Q1777" s="3">
        <f>HLOOKUP(Q$5,[1]非R能力!$B$8:$F$558,$C1777+1,0)</f>
        <v>180663.03073300805</v>
      </c>
      <c r="R1777" s="3">
        <f>HLOOKUP(R$5,[1]非R能力!$B$8:$F$558,$C1777+1,0)</f>
        <v>56616.730527455926</v>
      </c>
      <c r="S1777" s="3">
        <f>HLOOKUP(S$5,[1]非R能力!$B$8:$F$558,$C1777+1,0)</f>
        <v>73368.568621644255</v>
      </c>
      <c r="T1777" s="3">
        <f>INDEX([1]非R能力!$H$9:$H$558,D1777)</f>
        <v>74359.2083312342</v>
      </c>
      <c r="U1777" s="3">
        <f>IF(E1777="小怪",0,IF(INDEX([1]非R能力!$FK$9:$FK$558,C1777)=0,0,10))</f>
        <v>0</v>
      </c>
      <c r="V1777" s="3">
        <f>IF(E1777="小怪",0,IF(INDEX([1]非R能力!$FH$9:$FH$558,C1777)=0,0,5000))</f>
        <v>0</v>
      </c>
      <c r="W1777" s="3">
        <f>HLOOKUP(W$5,[2]人物技能基础!$O$3:$Q$553,$C1777+1,0)</f>
        <v>3.637142857142857</v>
      </c>
      <c r="X1777" s="3">
        <f>HLOOKUP(X$5,[2]人物技能基础!$O$3:$Q$553,$C1777+1,0)</f>
        <v>2.0186428571428574</v>
      </c>
      <c r="Y1777" s="3">
        <f>HLOOKUP(Y$5,[2]人物技能基础!$O$3:$Q$553,$C1777+1,0)</f>
        <v>99.964285714285708</v>
      </c>
      <c r="Z1777" s="3">
        <f t="shared" si="163"/>
        <v>1976818</v>
      </c>
      <c r="AA1777" s="3">
        <f t="shared" si="164"/>
        <v>36132</v>
      </c>
      <c r="AB1777" s="3">
        <f t="shared" si="165"/>
        <v>0</v>
      </c>
      <c r="AC1777" s="3">
        <f t="shared" si="166"/>
        <v>73368</v>
      </c>
      <c r="AD1777" s="3">
        <f t="shared" si="167"/>
        <v>56616</v>
      </c>
    </row>
    <row r="1778" spans="1:30" x14ac:dyDescent="0.15">
      <c r="A1778" s="3">
        <v>1773</v>
      </c>
      <c r="B1778" s="3" t="str">
        <f t="shared" si="162"/>
        <v>关卡1773小怪</v>
      </c>
      <c r="C1778" s="3">
        <f>INDEX([3]关卡!$J$19:$J$2018,A1778)</f>
        <v>550</v>
      </c>
      <c r="D1778" s="3">
        <f>INDEX([3]关卡!$N$19:$N$2018,A1778)</f>
        <v>550</v>
      </c>
      <c r="E1778" s="3" t="s">
        <v>24</v>
      </c>
      <c r="F1778" s="3" t="s">
        <v>26</v>
      </c>
      <c r="G1778" s="3">
        <v>3</v>
      </c>
      <c r="H1778" s="3">
        <v>0</v>
      </c>
      <c r="I1778" s="3">
        <v>0</v>
      </c>
      <c r="J1778" s="4">
        <v>1</v>
      </c>
      <c r="K1778" s="4">
        <v>1</v>
      </c>
      <c r="L1778" s="4">
        <v>2</v>
      </c>
      <c r="M1778" s="3">
        <v>15</v>
      </c>
      <c r="N1778" s="3">
        <v>2</v>
      </c>
      <c r="O1778" s="3">
        <f>HLOOKUP(O$5,[1]非R能力!$B$8:$F$558,$C1778+1,0)</f>
        <v>2674530.2363424227</v>
      </c>
      <c r="P1778" s="3">
        <f>HLOOKUP(P$5,[1]非R能力!$B$8:$F$558,$C1778+1,0)</f>
        <v>371147.94865448773</v>
      </c>
      <c r="Q1778" s="3">
        <f>HLOOKUP(Q$5,[1]非R能力!$B$8:$F$558,$C1778+1,0)</f>
        <v>180663.03073300805</v>
      </c>
      <c r="R1778" s="3">
        <f>HLOOKUP(R$5,[1]非R能力!$B$8:$F$558,$C1778+1,0)</f>
        <v>56616.730527455926</v>
      </c>
      <c r="S1778" s="3">
        <f>HLOOKUP(S$5,[1]非R能力!$B$8:$F$558,$C1778+1,0)</f>
        <v>73368.568621644255</v>
      </c>
      <c r="T1778" s="3">
        <f>INDEX([1]非R能力!$H$9:$H$558,D1778)</f>
        <v>74359.2083312342</v>
      </c>
      <c r="U1778" s="3">
        <f>IF(E1778="小怪",0,IF(INDEX([1]非R能力!$FK$9:$FK$558,C1778)=0,0,10))</f>
        <v>0</v>
      </c>
      <c r="V1778" s="3">
        <f>IF(E1778="小怪",0,IF(INDEX([1]非R能力!$FH$9:$FH$558,C1778)=0,0,5000))</f>
        <v>0</v>
      </c>
      <c r="W1778" s="3">
        <f>HLOOKUP(W$5,[2]人物技能基础!$O$3:$Q$553,$C1778+1,0)</f>
        <v>3.637142857142857</v>
      </c>
      <c r="X1778" s="3">
        <f>HLOOKUP(X$5,[2]人物技能基础!$O$3:$Q$553,$C1778+1,0)</f>
        <v>2.0186428571428574</v>
      </c>
      <c r="Y1778" s="3">
        <f>HLOOKUP(Y$5,[2]人物技能基础!$O$3:$Q$553,$C1778+1,0)</f>
        <v>99.964285714285708</v>
      </c>
      <c r="Z1778" s="3">
        <f t="shared" si="163"/>
        <v>1976818</v>
      </c>
      <c r="AA1778" s="3">
        <f t="shared" si="164"/>
        <v>36132</v>
      </c>
      <c r="AB1778" s="3">
        <f t="shared" si="165"/>
        <v>0</v>
      </c>
      <c r="AC1778" s="3">
        <f t="shared" si="166"/>
        <v>73368</v>
      </c>
      <c r="AD1778" s="3">
        <f t="shared" si="167"/>
        <v>56616</v>
      </c>
    </row>
    <row r="1779" spans="1:30" x14ac:dyDescent="0.15">
      <c r="A1779" s="3">
        <v>1774</v>
      </c>
      <c r="B1779" s="3" t="str">
        <f t="shared" si="162"/>
        <v>关卡1774小怪</v>
      </c>
      <c r="C1779" s="3">
        <f>INDEX([3]关卡!$J$19:$J$2018,A1779)</f>
        <v>550</v>
      </c>
      <c r="D1779" s="3">
        <f>INDEX([3]关卡!$N$19:$N$2018,A1779)</f>
        <v>550</v>
      </c>
      <c r="E1779" s="3" t="s">
        <v>24</v>
      </c>
      <c r="F1779" s="3" t="s">
        <v>26</v>
      </c>
      <c r="G1779" s="3">
        <v>3</v>
      </c>
      <c r="H1779" s="3">
        <v>0</v>
      </c>
      <c r="I1779" s="3">
        <v>0</v>
      </c>
      <c r="J1779" s="4">
        <v>1</v>
      </c>
      <c r="K1779" s="4">
        <v>1</v>
      </c>
      <c r="L1779" s="4">
        <v>2</v>
      </c>
      <c r="M1779" s="3">
        <v>15</v>
      </c>
      <c r="N1779" s="3">
        <v>2</v>
      </c>
      <c r="O1779" s="3">
        <f>HLOOKUP(O$5,[1]非R能力!$B$8:$F$558,$C1779+1,0)</f>
        <v>2674530.2363424227</v>
      </c>
      <c r="P1779" s="3">
        <f>HLOOKUP(P$5,[1]非R能力!$B$8:$F$558,$C1779+1,0)</f>
        <v>371147.94865448773</v>
      </c>
      <c r="Q1779" s="3">
        <f>HLOOKUP(Q$5,[1]非R能力!$B$8:$F$558,$C1779+1,0)</f>
        <v>180663.03073300805</v>
      </c>
      <c r="R1779" s="3">
        <f>HLOOKUP(R$5,[1]非R能力!$B$8:$F$558,$C1779+1,0)</f>
        <v>56616.730527455926</v>
      </c>
      <c r="S1779" s="3">
        <f>HLOOKUP(S$5,[1]非R能力!$B$8:$F$558,$C1779+1,0)</f>
        <v>73368.568621644255</v>
      </c>
      <c r="T1779" s="3">
        <f>INDEX([1]非R能力!$H$9:$H$558,D1779)</f>
        <v>74359.2083312342</v>
      </c>
      <c r="U1779" s="3">
        <f>IF(E1779="小怪",0,IF(INDEX([1]非R能力!$FK$9:$FK$558,C1779)=0,0,10))</f>
        <v>0</v>
      </c>
      <c r="V1779" s="3">
        <f>IF(E1779="小怪",0,IF(INDEX([1]非R能力!$FH$9:$FH$558,C1779)=0,0,5000))</f>
        <v>0</v>
      </c>
      <c r="W1779" s="3">
        <f>HLOOKUP(W$5,[2]人物技能基础!$O$3:$Q$553,$C1779+1,0)</f>
        <v>3.637142857142857</v>
      </c>
      <c r="X1779" s="3">
        <f>HLOOKUP(X$5,[2]人物技能基础!$O$3:$Q$553,$C1779+1,0)</f>
        <v>2.0186428571428574</v>
      </c>
      <c r="Y1779" s="3">
        <f>HLOOKUP(Y$5,[2]人物技能基础!$O$3:$Q$553,$C1779+1,0)</f>
        <v>99.964285714285708</v>
      </c>
      <c r="Z1779" s="3">
        <f t="shared" si="163"/>
        <v>1976818</v>
      </c>
      <c r="AA1779" s="3">
        <f t="shared" si="164"/>
        <v>36132</v>
      </c>
      <c r="AB1779" s="3">
        <f t="shared" si="165"/>
        <v>0</v>
      </c>
      <c r="AC1779" s="3">
        <f t="shared" si="166"/>
        <v>73368</v>
      </c>
      <c r="AD1779" s="3">
        <f t="shared" si="167"/>
        <v>56616</v>
      </c>
    </row>
    <row r="1780" spans="1:30" x14ac:dyDescent="0.15">
      <c r="A1780" s="3">
        <v>1775</v>
      </c>
      <c r="B1780" s="3" t="str">
        <f t="shared" si="162"/>
        <v>关卡1775小怪</v>
      </c>
      <c r="C1780" s="3">
        <f>INDEX([3]关卡!$J$19:$J$2018,A1780)</f>
        <v>550</v>
      </c>
      <c r="D1780" s="3">
        <f>INDEX([3]关卡!$N$19:$N$2018,A1780)</f>
        <v>550</v>
      </c>
      <c r="E1780" s="3" t="s">
        <v>24</v>
      </c>
      <c r="F1780" s="3" t="s">
        <v>26</v>
      </c>
      <c r="G1780" s="3">
        <v>3</v>
      </c>
      <c r="H1780" s="3">
        <v>0</v>
      </c>
      <c r="I1780" s="3">
        <v>0</v>
      </c>
      <c r="J1780" s="4">
        <v>1</v>
      </c>
      <c r="K1780" s="4">
        <v>1</v>
      </c>
      <c r="L1780" s="4">
        <v>2</v>
      </c>
      <c r="M1780" s="3">
        <v>15</v>
      </c>
      <c r="N1780" s="3">
        <v>2</v>
      </c>
      <c r="O1780" s="3">
        <f>HLOOKUP(O$5,[1]非R能力!$B$8:$F$558,$C1780+1,0)</f>
        <v>2674530.2363424227</v>
      </c>
      <c r="P1780" s="3">
        <f>HLOOKUP(P$5,[1]非R能力!$B$8:$F$558,$C1780+1,0)</f>
        <v>371147.94865448773</v>
      </c>
      <c r="Q1780" s="3">
        <f>HLOOKUP(Q$5,[1]非R能力!$B$8:$F$558,$C1780+1,0)</f>
        <v>180663.03073300805</v>
      </c>
      <c r="R1780" s="3">
        <f>HLOOKUP(R$5,[1]非R能力!$B$8:$F$558,$C1780+1,0)</f>
        <v>56616.730527455926</v>
      </c>
      <c r="S1780" s="3">
        <f>HLOOKUP(S$5,[1]非R能力!$B$8:$F$558,$C1780+1,0)</f>
        <v>73368.568621644255</v>
      </c>
      <c r="T1780" s="3">
        <f>INDEX([1]非R能力!$H$9:$H$558,D1780)</f>
        <v>74359.2083312342</v>
      </c>
      <c r="U1780" s="3">
        <f>IF(E1780="小怪",0,IF(INDEX([1]非R能力!$FK$9:$FK$558,C1780)=0,0,10))</f>
        <v>0</v>
      </c>
      <c r="V1780" s="3">
        <f>IF(E1780="小怪",0,IF(INDEX([1]非R能力!$FH$9:$FH$558,C1780)=0,0,5000))</f>
        <v>0</v>
      </c>
      <c r="W1780" s="3">
        <f>HLOOKUP(W$5,[2]人物技能基础!$O$3:$Q$553,$C1780+1,0)</f>
        <v>3.637142857142857</v>
      </c>
      <c r="X1780" s="3">
        <f>HLOOKUP(X$5,[2]人物技能基础!$O$3:$Q$553,$C1780+1,0)</f>
        <v>2.0186428571428574</v>
      </c>
      <c r="Y1780" s="3">
        <f>HLOOKUP(Y$5,[2]人物技能基础!$O$3:$Q$553,$C1780+1,0)</f>
        <v>99.964285714285708</v>
      </c>
      <c r="Z1780" s="3">
        <f t="shared" si="163"/>
        <v>1976818</v>
      </c>
      <c r="AA1780" s="3">
        <f t="shared" si="164"/>
        <v>36132</v>
      </c>
      <c r="AB1780" s="3">
        <f t="shared" si="165"/>
        <v>0</v>
      </c>
      <c r="AC1780" s="3">
        <f t="shared" si="166"/>
        <v>73368</v>
      </c>
      <c r="AD1780" s="3">
        <f t="shared" si="167"/>
        <v>56616</v>
      </c>
    </row>
    <row r="1781" spans="1:30" x14ac:dyDescent="0.15">
      <c r="A1781" s="3">
        <v>1776</v>
      </c>
      <c r="B1781" s="3" t="str">
        <f t="shared" si="162"/>
        <v>关卡1776小怪</v>
      </c>
      <c r="C1781" s="3">
        <f>INDEX([3]关卡!$J$19:$J$2018,A1781)</f>
        <v>550</v>
      </c>
      <c r="D1781" s="3">
        <f>INDEX([3]关卡!$N$19:$N$2018,A1781)</f>
        <v>550</v>
      </c>
      <c r="E1781" s="3" t="s">
        <v>24</v>
      </c>
      <c r="F1781" s="3" t="s">
        <v>26</v>
      </c>
      <c r="G1781" s="3">
        <v>3</v>
      </c>
      <c r="H1781" s="3">
        <v>0</v>
      </c>
      <c r="I1781" s="3">
        <v>0</v>
      </c>
      <c r="J1781" s="4">
        <v>1</v>
      </c>
      <c r="K1781" s="4">
        <v>1</v>
      </c>
      <c r="L1781" s="4">
        <v>2</v>
      </c>
      <c r="M1781" s="3">
        <v>15</v>
      </c>
      <c r="N1781" s="3">
        <v>2</v>
      </c>
      <c r="O1781" s="3">
        <f>HLOOKUP(O$5,[1]非R能力!$B$8:$F$558,$C1781+1,0)</f>
        <v>2674530.2363424227</v>
      </c>
      <c r="P1781" s="3">
        <f>HLOOKUP(P$5,[1]非R能力!$B$8:$F$558,$C1781+1,0)</f>
        <v>371147.94865448773</v>
      </c>
      <c r="Q1781" s="3">
        <f>HLOOKUP(Q$5,[1]非R能力!$B$8:$F$558,$C1781+1,0)</f>
        <v>180663.03073300805</v>
      </c>
      <c r="R1781" s="3">
        <f>HLOOKUP(R$5,[1]非R能力!$B$8:$F$558,$C1781+1,0)</f>
        <v>56616.730527455926</v>
      </c>
      <c r="S1781" s="3">
        <f>HLOOKUP(S$5,[1]非R能力!$B$8:$F$558,$C1781+1,0)</f>
        <v>73368.568621644255</v>
      </c>
      <c r="T1781" s="3">
        <f>INDEX([1]非R能力!$H$9:$H$558,D1781)</f>
        <v>74359.2083312342</v>
      </c>
      <c r="U1781" s="3">
        <f>IF(E1781="小怪",0,IF(INDEX([1]非R能力!$FK$9:$FK$558,C1781)=0,0,10))</f>
        <v>0</v>
      </c>
      <c r="V1781" s="3">
        <f>IF(E1781="小怪",0,IF(INDEX([1]非R能力!$FH$9:$FH$558,C1781)=0,0,5000))</f>
        <v>0</v>
      </c>
      <c r="W1781" s="3">
        <f>HLOOKUP(W$5,[2]人物技能基础!$O$3:$Q$553,$C1781+1,0)</f>
        <v>3.637142857142857</v>
      </c>
      <c r="X1781" s="3">
        <f>HLOOKUP(X$5,[2]人物技能基础!$O$3:$Q$553,$C1781+1,0)</f>
        <v>2.0186428571428574</v>
      </c>
      <c r="Y1781" s="3">
        <f>HLOOKUP(Y$5,[2]人物技能基础!$O$3:$Q$553,$C1781+1,0)</f>
        <v>99.964285714285708</v>
      </c>
      <c r="Z1781" s="3">
        <f t="shared" si="163"/>
        <v>1976818</v>
      </c>
      <c r="AA1781" s="3">
        <f t="shared" si="164"/>
        <v>36132</v>
      </c>
      <c r="AB1781" s="3">
        <f t="shared" si="165"/>
        <v>0</v>
      </c>
      <c r="AC1781" s="3">
        <f t="shared" si="166"/>
        <v>73368</v>
      </c>
      <c r="AD1781" s="3">
        <f t="shared" si="167"/>
        <v>56616</v>
      </c>
    </row>
    <row r="1782" spans="1:30" x14ac:dyDescent="0.15">
      <c r="A1782" s="3">
        <v>1777</v>
      </c>
      <c r="B1782" s="3" t="str">
        <f t="shared" si="162"/>
        <v>关卡1777小怪</v>
      </c>
      <c r="C1782" s="3">
        <f>INDEX([3]关卡!$J$19:$J$2018,A1782)</f>
        <v>550</v>
      </c>
      <c r="D1782" s="3">
        <f>INDEX([3]关卡!$N$19:$N$2018,A1782)</f>
        <v>550</v>
      </c>
      <c r="E1782" s="3" t="s">
        <v>24</v>
      </c>
      <c r="F1782" s="3" t="s">
        <v>26</v>
      </c>
      <c r="G1782" s="3">
        <v>3</v>
      </c>
      <c r="H1782" s="3">
        <v>0</v>
      </c>
      <c r="I1782" s="3">
        <v>0</v>
      </c>
      <c r="J1782" s="4">
        <v>1</v>
      </c>
      <c r="K1782" s="4">
        <v>1</v>
      </c>
      <c r="L1782" s="4">
        <v>2</v>
      </c>
      <c r="M1782" s="3">
        <v>15</v>
      </c>
      <c r="N1782" s="3">
        <v>2</v>
      </c>
      <c r="O1782" s="3">
        <f>HLOOKUP(O$5,[1]非R能力!$B$8:$F$558,$C1782+1,0)</f>
        <v>2674530.2363424227</v>
      </c>
      <c r="P1782" s="3">
        <f>HLOOKUP(P$5,[1]非R能力!$B$8:$F$558,$C1782+1,0)</f>
        <v>371147.94865448773</v>
      </c>
      <c r="Q1782" s="3">
        <f>HLOOKUP(Q$5,[1]非R能力!$B$8:$F$558,$C1782+1,0)</f>
        <v>180663.03073300805</v>
      </c>
      <c r="R1782" s="3">
        <f>HLOOKUP(R$5,[1]非R能力!$B$8:$F$558,$C1782+1,0)</f>
        <v>56616.730527455926</v>
      </c>
      <c r="S1782" s="3">
        <f>HLOOKUP(S$5,[1]非R能力!$B$8:$F$558,$C1782+1,0)</f>
        <v>73368.568621644255</v>
      </c>
      <c r="T1782" s="3">
        <f>INDEX([1]非R能力!$H$9:$H$558,D1782)</f>
        <v>74359.2083312342</v>
      </c>
      <c r="U1782" s="3">
        <f>IF(E1782="小怪",0,IF(INDEX([1]非R能力!$FK$9:$FK$558,C1782)=0,0,10))</f>
        <v>0</v>
      </c>
      <c r="V1782" s="3">
        <f>IF(E1782="小怪",0,IF(INDEX([1]非R能力!$FH$9:$FH$558,C1782)=0,0,5000))</f>
        <v>0</v>
      </c>
      <c r="W1782" s="3">
        <f>HLOOKUP(W$5,[2]人物技能基础!$O$3:$Q$553,$C1782+1,0)</f>
        <v>3.637142857142857</v>
      </c>
      <c r="X1782" s="3">
        <f>HLOOKUP(X$5,[2]人物技能基础!$O$3:$Q$553,$C1782+1,0)</f>
        <v>2.0186428571428574</v>
      </c>
      <c r="Y1782" s="3">
        <f>HLOOKUP(Y$5,[2]人物技能基础!$O$3:$Q$553,$C1782+1,0)</f>
        <v>99.964285714285708</v>
      </c>
      <c r="Z1782" s="3">
        <f t="shared" si="163"/>
        <v>1976818</v>
      </c>
      <c r="AA1782" s="3">
        <f t="shared" si="164"/>
        <v>36132</v>
      </c>
      <c r="AB1782" s="3">
        <f t="shared" si="165"/>
        <v>0</v>
      </c>
      <c r="AC1782" s="3">
        <f t="shared" si="166"/>
        <v>73368</v>
      </c>
      <c r="AD1782" s="3">
        <f t="shared" si="167"/>
        <v>56616</v>
      </c>
    </row>
    <row r="1783" spans="1:30" x14ac:dyDescent="0.15">
      <c r="A1783" s="3">
        <v>1778</v>
      </c>
      <c r="B1783" s="3" t="str">
        <f t="shared" si="162"/>
        <v>关卡1778小怪</v>
      </c>
      <c r="C1783" s="3">
        <f>INDEX([3]关卡!$J$19:$J$2018,A1783)</f>
        <v>550</v>
      </c>
      <c r="D1783" s="3">
        <f>INDEX([3]关卡!$N$19:$N$2018,A1783)</f>
        <v>550</v>
      </c>
      <c r="E1783" s="3" t="s">
        <v>24</v>
      </c>
      <c r="F1783" s="3" t="s">
        <v>26</v>
      </c>
      <c r="G1783" s="3">
        <v>3</v>
      </c>
      <c r="H1783" s="3">
        <v>0</v>
      </c>
      <c r="I1783" s="3">
        <v>0</v>
      </c>
      <c r="J1783" s="4">
        <v>1</v>
      </c>
      <c r="K1783" s="4">
        <v>1</v>
      </c>
      <c r="L1783" s="4">
        <v>2</v>
      </c>
      <c r="M1783" s="3">
        <v>15</v>
      </c>
      <c r="N1783" s="3">
        <v>2</v>
      </c>
      <c r="O1783" s="3">
        <f>HLOOKUP(O$5,[1]非R能力!$B$8:$F$558,$C1783+1,0)</f>
        <v>2674530.2363424227</v>
      </c>
      <c r="P1783" s="3">
        <f>HLOOKUP(P$5,[1]非R能力!$B$8:$F$558,$C1783+1,0)</f>
        <v>371147.94865448773</v>
      </c>
      <c r="Q1783" s="3">
        <f>HLOOKUP(Q$5,[1]非R能力!$B$8:$F$558,$C1783+1,0)</f>
        <v>180663.03073300805</v>
      </c>
      <c r="R1783" s="3">
        <f>HLOOKUP(R$5,[1]非R能力!$B$8:$F$558,$C1783+1,0)</f>
        <v>56616.730527455926</v>
      </c>
      <c r="S1783" s="3">
        <f>HLOOKUP(S$5,[1]非R能力!$B$8:$F$558,$C1783+1,0)</f>
        <v>73368.568621644255</v>
      </c>
      <c r="T1783" s="3">
        <f>INDEX([1]非R能力!$H$9:$H$558,D1783)</f>
        <v>74359.2083312342</v>
      </c>
      <c r="U1783" s="3">
        <f>IF(E1783="小怪",0,IF(INDEX([1]非R能力!$FK$9:$FK$558,C1783)=0,0,10))</f>
        <v>0</v>
      </c>
      <c r="V1783" s="3">
        <f>IF(E1783="小怪",0,IF(INDEX([1]非R能力!$FH$9:$FH$558,C1783)=0,0,5000))</f>
        <v>0</v>
      </c>
      <c r="W1783" s="3">
        <f>HLOOKUP(W$5,[2]人物技能基础!$O$3:$Q$553,$C1783+1,0)</f>
        <v>3.637142857142857</v>
      </c>
      <c r="X1783" s="3">
        <f>HLOOKUP(X$5,[2]人物技能基础!$O$3:$Q$553,$C1783+1,0)</f>
        <v>2.0186428571428574</v>
      </c>
      <c r="Y1783" s="3">
        <f>HLOOKUP(Y$5,[2]人物技能基础!$O$3:$Q$553,$C1783+1,0)</f>
        <v>99.964285714285708</v>
      </c>
      <c r="Z1783" s="3">
        <f t="shared" si="163"/>
        <v>1976818</v>
      </c>
      <c r="AA1783" s="3">
        <f t="shared" si="164"/>
        <v>36132</v>
      </c>
      <c r="AB1783" s="3">
        <f t="shared" si="165"/>
        <v>0</v>
      </c>
      <c r="AC1783" s="3">
        <f t="shared" si="166"/>
        <v>73368</v>
      </c>
      <c r="AD1783" s="3">
        <f t="shared" si="167"/>
        <v>56616</v>
      </c>
    </row>
    <row r="1784" spans="1:30" x14ac:dyDescent="0.15">
      <c r="A1784" s="3">
        <v>1779</v>
      </c>
      <c r="B1784" s="3" t="str">
        <f t="shared" si="162"/>
        <v>关卡1779小怪</v>
      </c>
      <c r="C1784" s="3">
        <f>INDEX([3]关卡!$J$19:$J$2018,A1784)</f>
        <v>550</v>
      </c>
      <c r="D1784" s="3">
        <f>INDEX([3]关卡!$N$19:$N$2018,A1784)</f>
        <v>550</v>
      </c>
      <c r="E1784" s="3" t="s">
        <v>24</v>
      </c>
      <c r="F1784" s="3" t="s">
        <v>26</v>
      </c>
      <c r="G1784" s="3">
        <v>3</v>
      </c>
      <c r="H1784" s="3">
        <v>0</v>
      </c>
      <c r="I1784" s="3">
        <v>0</v>
      </c>
      <c r="J1784" s="4">
        <v>1</v>
      </c>
      <c r="K1784" s="4">
        <v>1</v>
      </c>
      <c r="L1784" s="4">
        <v>2</v>
      </c>
      <c r="M1784" s="3">
        <v>15</v>
      </c>
      <c r="N1784" s="3">
        <v>2</v>
      </c>
      <c r="O1784" s="3">
        <f>HLOOKUP(O$5,[1]非R能力!$B$8:$F$558,$C1784+1,0)</f>
        <v>2674530.2363424227</v>
      </c>
      <c r="P1784" s="3">
        <f>HLOOKUP(P$5,[1]非R能力!$B$8:$F$558,$C1784+1,0)</f>
        <v>371147.94865448773</v>
      </c>
      <c r="Q1784" s="3">
        <f>HLOOKUP(Q$5,[1]非R能力!$B$8:$F$558,$C1784+1,0)</f>
        <v>180663.03073300805</v>
      </c>
      <c r="R1784" s="3">
        <f>HLOOKUP(R$5,[1]非R能力!$B$8:$F$558,$C1784+1,0)</f>
        <v>56616.730527455926</v>
      </c>
      <c r="S1784" s="3">
        <f>HLOOKUP(S$5,[1]非R能力!$B$8:$F$558,$C1784+1,0)</f>
        <v>73368.568621644255</v>
      </c>
      <c r="T1784" s="3">
        <f>INDEX([1]非R能力!$H$9:$H$558,D1784)</f>
        <v>74359.2083312342</v>
      </c>
      <c r="U1784" s="3">
        <f>IF(E1784="小怪",0,IF(INDEX([1]非R能力!$FK$9:$FK$558,C1784)=0,0,10))</f>
        <v>0</v>
      </c>
      <c r="V1784" s="3">
        <f>IF(E1784="小怪",0,IF(INDEX([1]非R能力!$FH$9:$FH$558,C1784)=0,0,5000))</f>
        <v>0</v>
      </c>
      <c r="W1784" s="3">
        <f>HLOOKUP(W$5,[2]人物技能基础!$O$3:$Q$553,$C1784+1,0)</f>
        <v>3.637142857142857</v>
      </c>
      <c r="X1784" s="3">
        <f>HLOOKUP(X$5,[2]人物技能基础!$O$3:$Q$553,$C1784+1,0)</f>
        <v>2.0186428571428574</v>
      </c>
      <c r="Y1784" s="3">
        <f>HLOOKUP(Y$5,[2]人物技能基础!$O$3:$Q$553,$C1784+1,0)</f>
        <v>99.964285714285708</v>
      </c>
      <c r="Z1784" s="3">
        <f t="shared" si="163"/>
        <v>1976818</v>
      </c>
      <c r="AA1784" s="3">
        <f t="shared" si="164"/>
        <v>36132</v>
      </c>
      <c r="AB1784" s="3">
        <f t="shared" si="165"/>
        <v>0</v>
      </c>
      <c r="AC1784" s="3">
        <f t="shared" si="166"/>
        <v>73368</v>
      </c>
      <c r="AD1784" s="3">
        <f t="shared" si="167"/>
        <v>56616</v>
      </c>
    </row>
    <row r="1785" spans="1:30" x14ac:dyDescent="0.15">
      <c r="A1785" s="3">
        <v>1780</v>
      </c>
      <c r="B1785" s="3" t="str">
        <f t="shared" si="162"/>
        <v>关卡1780小怪</v>
      </c>
      <c r="C1785" s="3">
        <f>INDEX([3]关卡!$J$19:$J$2018,A1785)</f>
        <v>550</v>
      </c>
      <c r="D1785" s="3">
        <f>INDEX([3]关卡!$N$19:$N$2018,A1785)</f>
        <v>550</v>
      </c>
      <c r="E1785" s="3" t="s">
        <v>24</v>
      </c>
      <c r="F1785" s="3" t="s">
        <v>26</v>
      </c>
      <c r="G1785" s="3">
        <v>3</v>
      </c>
      <c r="H1785" s="3">
        <v>0</v>
      </c>
      <c r="I1785" s="3">
        <v>0</v>
      </c>
      <c r="J1785" s="4">
        <v>1</v>
      </c>
      <c r="K1785" s="4">
        <v>1</v>
      </c>
      <c r="L1785" s="4">
        <v>2</v>
      </c>
      <c r="M1785" s="3">
        <v>15</v>
      </c>
      <c r="N1785" s="3">
        <v>2</v>
      </c>
      <c r="O1785" s="3">
        <f>HLOOKUP(O$5,[1]非R能力!$B$8:$F$558,$C1785+1,0)</f>
        <v>2674530.2363424227</v>
      </c>
      <c r="P1785" s="3">
        <f>HLOOKUP(P$5,[1]非R能力!$B$8:$F$558,$C1785+1,0)</f>
        <v>371147.94865448773</v>
      </c>
      <c r="Q1785" s="3">
        <f>HLOOKUP(Q$5,[1]非R能力!$B$8:$F$558,$C1785+1,0)</f>
        <v>180663.03073300805</v>
      </c>
      <c r="R1785" s="3">
        <f>HLOOKUP(R$5,[1]非R能力!$B$8:$F$558,$C1785+1,0)</f>
        <v>56616.730527455926</v>
      </c>
      <c r="S1785" s="3">
        <f>HLOOKUP(S$5,[1]非R能力!$B$8:$F$558,$C1785+1,0)</f>
        <v>73368.568621644255</v>
      </c>
      <c r="T1785" s="3">
        <f>INDEX([1]非R能力!$H$9:$H$558,D1785)</f>
        <v>74359.2083312342</v>
      </c>
      <c r="U1785" s="3">
        <f>IF(E1785="小怪",0,IF(INDEX([1]非R能力!$FK$9:$FK$558,C1785)=0,0,10))</f>
        <v>0</v>
      </c>
      <c r="V1785" s="3">
        <f>IF(E1785="小怪",0,IF(INDEX([1]非R能力!$FH$9:$FH$558,C1785)=0,0,5000))</f>
        <v>0</v>
      </c>
      <c r="W1785" s="3">
        <f>HLOOKUP(W$5,[2]人物技能基础!$O$3:$Q$553,$C1785+1,0)</f>
        <v>3.637142857142857</v>
      </c>
      <c r="X1785" s="3">
        <f>HLOOKUP(X$5,[2]人物技能基础!$O$3:$Q$553,$C1785+1,0)</f>
        <v>2.0186428571428574</v>
      </c>
      <c r="Y1785" s="3">
        <f>HLOOKUP(Y$5,[2]人物技能基础!$O$3:$Q$553,$C1785+1,0)</f>
        <v>99.964285714285708</v>
      </c>
      <c r="Z1785" s="3">
        <f t="shared" si="163"/>
        <v>1976818</v>
      </c>
      <c r="AA1785" s="3">
        <f t="shared" si="164"/>
        <v>36132</v>
      </c>
      <c r="AB1785" s="3">
        <f t="shared" si="165"/>
        <v>0</v>
      </c>
      <c r="AC1785" s="3">
        <f t="shared" si="166"/>
        <v>73368</v>
      </c>
      <c r="AD1785" s="3">
        <f t="shared" si="167"/>
        <v>56616</v>
      </c>
    </row>
    <row r="1786" spans="1:30" x14ac:dyDescent="0.15">
      <c r="A1786" s="3">
        <v>1781</v>
      </c>
      <c r="B1786" s="3" t="str">
        <f t="shared" si="162"/>
        <v>关卡1781小怪</v>
      </c>
      <c r="C1786" s="3">
        <f>INDEX([3]关卡!$J$19:$J$2018,A1786)</f>
        <v>550</v>
      </c>
      <c r="D1786" s="3">
        <f>INDEX([3]关卡!$N$19:$N$2018,A1786)</f>
        <v>550</v>
      </c>
      <c r="E1786" s="3" t="s">
        <v>24</v>
      </c>
      <c r="F1786" s="3" t="s">
        <v>26</v>
      </c>
      <c r="G1786" s="3">
        <v>3</v>
      </c>
      <c r="H1786" s="3">
        <v>0</v>
      </c>
      <c r="I1786" s="3">
        <v>0</v>
      </c>
      <c r="J1786" s="4">
        <v>1</v>
      </c>
      <c r="K1786" s="4">
        <v>1</v>
      </c>
      <c r="L1786" s="4">
        <v>2</v>
      </c>
      <c r="M1786" s="3">
        <v>15</v>
      </c>
      <c r="N1786" s="3">
        <v>2</v>
      </c>
      <c r="O1786" s="3">
        <f>HLOOKUP(O$5,[1]非R能力!$B$8:$F$558,$C1786+1,0)</f>
        <v>2674530.2363424227</v>
      </c>
      <c r="P1786" s="3">
        <f>HLOOKUP(P$5,[1]非R能力!$B$8:$F$558,$C1786+1,0)</f>
        <v>371147.94865448773</v>
      </c>
      <c r="Q1786" s="3">
        <f>HLOOKUP(Q$5,[1]非R能力!$B$8:$F$558,$C1786+1,0)</f>
        <v>180663.03073300805</v>
      </c>
      <c r="R1786" s="3">
        <f>HLOOKUP(R$5,[1]非R能力!$B$8:$F$558,$C1786+1,0)</f>
        <v>56616.730527455926</v>
      </c>
      <c r="S1786" s="3">
        <f>HLOOKUP(S$5,[1]非R能力!$B$8:$F$558,$C1786+1,0)</f>
        <v>73368.568621644255</v>
      </c>
      <c r="T1786" s="3">
        <f>INDEX([1]非R能力!$H$9:$H$558,D1786)</f>
        <v>74359.2083312342</v>
      </c>
      <c r="U1786" s="3">
        <f>IF(E1786="小怪",0,IF(INDEX([1]非R能力!$FK$9:$FK$558,C1786)=0,0,10))</f>
        <v>0</v>
      </c>
      <c r="V1786" s="3">
        <f>IF(E1786="小怪",0,IF(INDEX([1]非R能力!$FH$9:$FH$558,C1786)=0,0,5000))</f>
        <v>0</v>
      </c>
      <c r="W1786" s="3">
        <f>HLOOKUP(W$5,[2]人物技能基础!$O$3:$Q$553,$C1786+1,0)</f>
        <v>3.637142857142857</v>
      </c>
      <c r="X1786" s="3">
        <f>HLOOKUP(X$5,[2]人物技能基础!$O$3:$Q$553,$C1786+1,0)</f>
        <v>2.0186428571428574</v>
      </c>
      <c r="Y1786" s="3">
        <f>HLOOKUP(Y$5,[2]人物技能基础!$O$3:$Q$553,$C1786+1,0)</f>
        <v>99.964285714285708</v>
      </c>
      <c r="Z1786" s="3">
        <f t="shared" si="163"/>
        <v>1976818</v>
      </c>
      <c r="AA1786" s="3">
        <f t="shared" si="164"/>
        <v>36132</v>
      </c>
      <c r="AB1786" s="3">
        <f t="shared" si="165"/>
        <v>0</v>
      </c>
      <c r="AC1786" s="3">
        <f t="shared" si="166"/>
        <v>73368</v>
      </c>
      <c r="AD1786" s="3">
        <f t="shared" si="167"/>
        <v>56616</v>
      </c>
    </row>
    <row r="1787" spans="1:30" x14ac:dyDescent="0.15">
      <c r="A1787" s="3">
        <v>1782</v>
      </c>
      <c r="B1787" s="3" t="str">
        <f t="shared" si="162"/>
        <v>关卡1782小怪</v>
      </c>
      <c r="C1787" s="3">
        <f>INDEX([3]关卡!$J$19:$J$2018,A1787)</f>
        <v>550</v>
      </c>
      <c r="D1787" s="3">
        <f>INDEX([3]关卡!$N$19:$N$2018,A1787)</f>
        <v>550</v>
      </c>
      <c r="E1787" s="3" t="s">
        <v>24</v>
      </c>
      <c r="F1787" s="3" t="s">
        <v>26</v>
      </c>
      <c r="G1787" s="3">
        <v>3</v>
      </c>
      <c r="H1787" s="3">
        <v>0</v>
      </c>
      <c r="I1787" s="3">
        <v>0</v>
      </c>
      <c r="J1787" s="4">
        <v>1</v>
      </c>
      <c r="K1787" s="4">
        <v>1</v>
      </c>
      <c r="L1787" s="4">
        <v>2</v>
      </c>
      <c r="M1787" s="3">
        <v>15</v>
      </c>
      <c r="N1787" s="3">
        <v>2</v>
      </c>
      <c r="O1787" s="3">
        <f>HLOOKUP(O$5,[1]非R能力!$B$8:$F$558,$C1787+1,0)</f>
        <v>2674530.2363424227</v>
      </c>
      <c r="P1787" s="3">
        <f>HLOOKUP(P$5,[1]非R能力!$B$8:$F$558,$C1787+1,0)</f>
        <v>371147.94865448773</v>
      </c>
      <c r="Q1787" s="3">
        <f>HLOOKUP(Q$5,[1]非R能力!$B$8:$F$558,$C1787+1,0)</f>
        <v>180663.03073300805</v>
      </c>
      <c r="R1787" s="3">
        <f>HLOOKUP(R$5,[1]非R能力!$B$8:$F$558,$C1787+1,0)</f>
        <v>56616.730527455926</v>
      </c>
      <c r="S1787" s="3">
        <f>HLOOKUP(S$5,[1]非R能力!$B$8:$F$558,$C1787+1,0)</f>
        <v>73368.568621644255</v>
      </c>
      <c r="T1787" s="3">
        <f>INDEX([1]非R能力!$H$9:$H$558,D1787)</f>
        <v>74359.2083312342</v>
      </c>
      <c r="U1787" s="3">
        <f>IF(E1787="小怪",0,IF(INDEX([1]非R能力!$FK$9:$FK$558,C1787)=0,0,10))</f>
        <v>0</v>
      </c>
      <c r="V1787" s="3">
        <f>IF(E1787="小怪",0,IF(INDEX([1]非R能力!$FH$9:$FH$558,C1787)=0,0,5000))</f>
        <v>0</v>
      </c>
      <c r="W1787" s="3">
        <f>HLOOKUP(W$5,[2]人物技能基础!$O$3:$Q$553,$C1787+1,0)</f>
        <v>3.637142857142857</v>
      </c>
      <c r="X1787" s="3">
        <f>HLOOKUP(X$5,[2]人物技能基础!$O$3:$Q$553,$C1787+1,0)</f>
        <v>2.0186428571428574</v>
      </c>
      <c r="Y1787" s="3">
        <f>HLOOKUP(Y$5,[2]人物技能基础!$O$3:$Q$553,$C1787+1,0)</f>
        <v>99.964285714285708</v>
      </c>
      <c r="Z1787" s="3">
        <f t="shared" si="163"/>
        <v>1976818</v>
      </c>
      <c r="AA1787" s="3">
        <f t="shared" si="164"/>
        <v>36132</v>
      </c>
      <c r="AB1787" s="3">
        <f t="shared" si="165"/>
        <v>0</v>
      </c>
      <c r="AC1787" s="3">
        <f t="shared" si="166"/>
        <v>73368</v>
      </c>
      <c r="AD1787" s="3">
        <f t="shared" si="167"/>
        <v>56616</v>
      </c>
    </row>
    <row r="1788" spans="1:30" x14ac:dyDescent="0.15">
      <c r="A1788" s="3">
        <v>1783</v>
      </c>
      <c r="B1788" s="3" t="str">
        <f t="shared" si="162"/>
        <v>关卡1783小怪</v>
      </c>
      <c r="C1788" s="3">
        <f>INDEX([3]关卡!$J$19:$J$2018,A1788)</f>
        <v>550</v>
      </c>
      <c r="D1788" s="3">
        <f>INDEX([3]关卡!$N$19:$N$2018,A1788)</f>
        <v>550</v>
      </c>
      <c r="E1788" s="3" t="s">
        <v>24</v>
      </c>
      <c r="F1788" s="3" t="s">
        <v>26</v>
      </c>
      <c r="G1788" s="3">
        <v>3</v>
      </c>
      <c r="H1788" s="3">
        <v>0</v>
      </c>
      <c r="I1788" s="3">
        <v>0</v>
      </c>
      <c r="J1788" s="4">
        <v>1</v>
      </c>
      <c r="K1788" s="4">
        <v>1</v>
      </c>
      <c r="L1788" s="4">
        <v>2</v>
      </c>
      <c r="M1788" s="3">
        <v>15</v>
      </c>
      <c r="N1788" s="3">
        <v>2</v>
      </c>
      <c r="O1788" s="3">
        <f>HLOOKUP(O$5,[1]非R能力!$B$8:$F$558,$C1788+1,0)</f>
        <v>2674530.2363424227</v>
      </c>
      <c r="P1788" s="3">
        <f>HLOOKUP(P$5,[1]非R能力!$B$8:$F$558,$C1788+1,0)</f>
        <v>371147.94865448773</v>
      </c>
      <c r="Q1788" s="3">
        <f>HLOOKUP(Q$5,[1]非R能力!$B$8:$F$558,$C1788+1,0)</f>
        <v>180663.03073300805</v>
      </c>
      <c r="R1788" s="3">
        <f>HLOOKUP(R$5,[1]非R能力!$B$8:$F$558,$C1788+1,0)</f>
        <v>56616.730527455926</v>
      </c>
      <c r="S1788" s="3">
        <f>HLOOKUP(S$5,[1]非R能力!$B$8:$F$558,$C1788+1,0)</f>
        <v>73368.568621644255</v>
      </c>
      <c r="T1788" s="3">
        <f>INDEX([1]非R能力!$H$9:$H$558,D1788)</f>
        <v>74359.2083312342</v>
      </c>
      <c r="U1788" s="3">
        <f>IF(E1788="小怪",0,IF(INDEX([1]非R能力!$FK$9:$FK$558,C1788)=0,0,10))</f>
        <v>0</v>
      </c>
      <c r="V1788" s="3">
        <f>IF(E1788="小怪",0,IF(INDEX([1]非R能力!$FH$9:$FH$558,C1788)=0,0,5000))</f>
        <v>0</v>
      </c>
      <c r="W1788" s="3">
        <f>HLOOKUP(W$5,[2]人物技能基础!$O$3:$Q$553,$C1788+1,0)</f>
        <v>3.637142857142857</v>
      </c>
      <c r="X1788" s="3">
        <f>HLOOKUP(X$5,[2]人物技能基础!$O$3:$Q$553,$C1788+1,0)</f>
        <v>2.0186428571428574</v>
      </c>
      <c r="Y1788" s="3">
        <f>HLOOKUP(Y$5,[2]人物技能基础!$O$3:$Q$553,$C1788+1,0)</f>
        <v>99.964285714285708</v>
      </c>
      <c r="Z1788" s="3">
        <f t="shared" si="163"/>
        <v>1976818</v>
      </c>
      <c r="AA1788" s="3">
        <f t="shared" si="164"/>
        <v>36132</v>
      </c>
      <c r="AB1788" s="3">
        <f t="shared" si="165"/>
        <v>0</v>
      </c>
      <c r="AC1788" s="3">
        <f t="shared" si="166"/>
        <v>73368</v>
      </c>
      <c r="AD1788" s="3">
        <f t="shared" si="167"/>
        <v>56616</v>
      </c>
    </row>
    <row r="1789" spans="1:30" x14ac:dyDescent="0.15">
      <c r="A1789" s="3">
        <v>1784</v>
      </c>
      <c r="B1789" s="3" t="str">
        <f t="shared" si="162"/>
        <v>关卡1784小怪</v>
      </c>
      <c r="C1789" s="3">
        <f>INDEX([3]关卡!$J$19:$J$2018,A1789)</f>
        <v>550</v>
      </c>
      <c r="D1789" s="3">
        <f>INDEX([3]关卡!$N$19:$N$2018,A1789)</f>
        <v>550</v>
      </c>
      <c r="E1789" s="3" t="s">
        <v>24</v>
      </c>
      <c r="F1789" s="3" t="s">
        <v>26</v>
      </c>
      <c r="G1789" s="3">
        <v>3</v>
      </c>
      <c r="H1789" s="3">
        <v>0</v>
      </c>
      <c r="I1789" s="3">
        <v>0</v>
      </c>
      <c r="J1789" s="4">
        <v>1</v>
      </c>
      <c r="K1789" s="4">
        <v>1</v>
      </c>
      <c r="L1789" s="4">
        <v>2</v>
      </c>
      <c r="M1789" s="3">
        <v>15</v>
      </c>
      <c r="N1789" s="3">
        <v>2</v>
      </c>
      <c r="O1789" s="3">
        <f>HLOOKUP(O$5,[1]非R能力!$B$8:$F$558,$C1789+1,0)</f>
        <v>2674530.2363424227</v>
      </c>
      <c r="P1789" s="3">
        <f>HLOOKUP(P$5,[1]非R能力!$B$8:$F$558,$C1789+1,0)</f>
        <v>371147.94865448773</v>
      </c>
      <c r="Q1789" s="3">
        <f>HLOOKUP(Q$5,[1]非R能力!$B$8:$F$558,$C1789+1,0)</f>
        <v>180663.03073300805</v>
      </c>
      <c r="R1789" s="3">
        <f>HLOOKUP(R$5,[1]非R能力!$B$8:$F$558,$C1789+1,0)</f>
        <v>56616.730527455926</v>
      </c>
      <c r="S1789" s="3">
        <f>HLOOKUP(S$5,[1]非R能力!$B$8:$F$558,$C1789+1,0)</f>
        <v>73368.568621644255</v>
      </c>
      <c r="T1789" s="3">
        <f>INDEX([1]非R能力!$H$9:$H$558,D1789)</f>
        <v>74359.2083312342</v>
      </c>
      <c r="U1789" s="3">
        <f>IF(E1789="小怪",0,IF(INDEX([1]非R能力!$FK$9:$FK$558,C1789)=0,0,10))</f>
        <v>0</v>
      </c>
      <c r="V1789" s="3">
        <f>IF(E1789="小怪",0,IF(INDEX([1]非R能力!$FH$9:$FH$558,C1789)=0,0,5000))</f>
        <v>0</v>
      </c>
      <c r="W1789" s="3">
        <f>HLOOKUP(W$5,[2]人物技能基础!$O$3:$Q$553,$C1789+1,0)</f>
        <v>3.637142857142857</v>
      </c>
      <c r="X1789" s="3">
        <f>HLOOKUP(X$5,[2]人物技能基础!$O$3:$Q$553,$C1789+1,0)</f>
        <v>2.0186428571428574</v>
      </c>
      <c r="Y1789" s="3">
        <f>HLOOKUP(Y$5,[2]人物技能基础!$O$3:$Q$553,$C1789+1,0)</f>
        <v>99.964285714285708</v>
      </c>
      <c r="Z1789" s="3">
        <f t="shared" si="163"/>
        <v>1976818</v>
      </c>
      <c r="AA1789" s="3">
        <f t="shared" si="164"/>
        <v>36132</v>
      </c>
      <c r="AB1789" s="3">
        <f t="shared" si="165"/>
        <v>0</v>
      </c>
      <c r="AC1789" s="3">
        <f t="shared" si="166"/>
        <v>73368</v>
      </c>
      <c r="AD1789" s="3">
        <f t="shared" si="167"/>
        <v>56616</v>
      </c>
    </row>
    <row r="1790" spans="1:30" x14ac:dyDescent="0.15">
      <c r="A1790" s="3">
        <v>1785</v>
      </c>
      <c r="B1790" s="3" t="str">
        <f t="shared" si="162"/>
        <v>关卡1785小怪</v>
      </c>
      <c r="C1790" s="3">
        <f>INDEX([3]关卡!$J$19:$J$2018,A1790)</f>
        <v>550</v>
      </c>
      <c r="D1790" s="3">
        <f>INDEX([3]关卡!$N$19:$N$2018,A1790)</f>
        <v>550</v>
      </c>
      <c r="E1790" s="3" t="s">
        <v>24</v>
      </c>
      <c r="F1790" s="3" t="s">
        <v>26</v>
      </c>
      <c r="G1790" s="3">
        <v>3</v>
      </c>
      <c r="H1790" s="3">
        <v>0</v>
      </c>
      <c r="I1790" s="3">
        <v>0</v>
      </c>
      <c r="J1790" s="4">
        <v>1</v>
      </c>
      <c r="K1790" s="4">
        <v>1</v>
      </c>
      <c r="L1790" s="4">
        <v>2</v>
      </c>
      <c r="M1790" s="3">
        <v>15</v>
      </c>
      <c r="N1790" s="3">
        <v>2</v>
      </c>
      <c r="O1790" s="3">
        <f>HLOOKUP(O$5,[1]非R能力!$B$8:$F$558,$C1790+1,0)</f>
        <v>2674530.2363424227</v>
      </c>
      <c r="P1790" s="3">
        <f>HLOOKUP(P$5,[1]非R能力!$B$8:$F$558,$C1790+1,0)</f>
        <v>371147.94865448773</v>
      </c>
      <c r="Q1790" s="3">
        <f>HLOOKUP(Q$5,[1]非R能力!$B$8:$F$558,$C1790+1,0)</f>
        <v>180663.03073300805</v>
      </c>
      <c r="R1790" s="3">
        <f>HLOOKUP(R$5,[1]非R能力!$B$8:$F$558,$C1790+1,0)</f>
        <v>56616.730527455926</v>
      </c>
      <c r="S1790" s="3">
        <f>HLOOKUP(S$5,[1]非R能力!$B$8:$F$558,$C1790+1,0)</f>
        <v>73368.568621644255</v>
      </c>
      <c r="T1790" s="3">
        <f>INDEX([1]非R能力!$H$9:$H$558,D1790)</f>
        <v>74359.2083312342</v>
      </c>
      <c r="U1790" s="3">
        <f>IF(E1790="小怪",0,IF(INDEX([1]非R能力!$FK$9:$FK$558,C1790)=0,0,10))</f>
        <v>0</v>
      </c>
      <c r="V1790" s="3">
        <f>IF(E1790="小怪",0,IF(INDEX([1]非R能力!$FH$9:$FH$558,C1790)=0,0,5000))</f>
        <v>0</v>
      </c>
      <c r="W1790" s="3">
        <f>HLOOKUP(W$5,[2]人物技能基础!$O$3:$Q$553,$C1790+1,0)</f>
        <v>3.637142857142857</v>
      </c>
      <c r="X1790" s="3">
        <f>HLOOKUP(X$5,[2]人物技能基础!$O$3:$Q$553,$C1790+1,0)</f>
        <v>2.0186428571428574</v>
      </c>
      <c r="Y1790" s="3">
        <f>HLOOKUP(Y$5,[2]人物技能基础!$O$3:$Q$553,$C1790+1,0)</f>
        <v>99.964285714285708</v>
      </c>
      <c r="Z1790" s="3">
        <f t="shared" si="163"/>
        <v>1976818</v>
      </c>
      <c r="AA1790" s="3">
        <f t="shared" si="164"/>
        <v>36132</v>
      </c>
      <c r="AB1790" s="3">
        <f t="shared" si="165"/>
        <v>0</v>
      </c>
      <c r="AC1790" s="3">
        <f t="shared" si="166"/>
        <v>73368</v>
      </c>
      <c r="AD1790" s="3">
        <f t="shared" si="167"/>
        <v>56616</v>
      </c>
    </row>
    <row r="1791" spans="1:30" x14ac:dyDescent="0.15">
      <c r="A1791" s="3">
        <v>1786</v>
      </c>
      <c r="B1791" s="3" t="str">
        <f t="shared" si="162"/>
        <v>关卡1786小怪</v>
      </c>
      <c r="C1791" s="3">
        <f>INDEX([3]关卡!$J$19:$J$2018,A1791)</f>
        <v>550</v>
      </c>
      <c r="D1791" s="3">
        <f>INDEX([3]关卡!$N$19:$N$2018,A1791)</f>
        <v>550</v>
      </c>
      <c r="E1791" s="3" t="s">
        <v>24</v>
      </c>
      <c r="F1791" s="3" t="s">
        <v>26</v>
      </c>
      <c r="G1791" s="3">
        <v>3</v>
      </c>
      <c r="H1791" s="3">
        <v>0</v>
      </c>
      <c r="I1791" s="3">
        <v>0</v>
      </c>
      <c r="J1791" s="4">
        <v>1</v>
      </c>
      <c r="K1791" s="4">
        <v>1</v>
      </c>
      <c r="L1791" s="4">
        <v>2</v>
      </c>
      <c r="M1791" s="3">
        <v>15</v>
      </c>
      <c r="N1791" s="3">
        <v>2</v>
      </c>
      <c r="O1791" s="3">
        <f>HLOOKUP(O$5,[1]非R能力!$B$8:$F$558,$C1791+1,0)</f>
        <v>2674530.2363424227</v>
      </c>
      <c r="P1791" s="3">
        <f>HLOOKUP(P$5,[1]非R能力!$B$8:$F$558,$C1791+1,0)</f>
        <v>371147.94865448773</v>
      </c>
      <c r="Q1791" s="3">
        <f>HLOOKUP(Q$5,[1]非R能力!$B$8:$F$558,$C1791+1,0)</f>
        <v>180663.03073300805</v>
      </c>
      <c r="R1791" s="3">
        <f>HLOOKUP(R$5,[1]非R能力!$B$8:$F$558,$C1791+1,0)</f>
        <v>56616.730527455926</v>
      </c>
      <c r="S1791" s="3">
        <f>HLOOKUP(S$5,[1]非R能力!$B$8:$F$558,$C1791+1,0)</f>
        <v>73368.568621644255</v>
      </c>
      <c r="T1791" s="3">
        <f>INDEX([1]非R能力!$H$9:$H$558,D1791)</f>
        <v>74359.2083312342</v>
      </c>
      <c r="U1791" s="3">
        <f>IF(E1791="小怪",0,IF(INDEX([1]非R能力!$FK$9:$FK$558,C1791)=0,0,10))</f>
        <v>0</v>
      </c>
      <c r="V1791" s="3">
        <f>IF(E1791="小怪",0,IF(INDEX([1]非R能力!$FH$9:$FH$558,C1791)=0,0,5000))</f>
        <v>0</v>
      </c>
      <c r="W1791" s="3">
        <f>HLOOKUP(W$5,[2]人物技能基础!$O$3:$Q$553,$C1791+1,0)</f>
        <v>3.637142857142857</v>
      </c>
      <c r="X1791" s="3">
        <f>HLOOKUP(X$5,[2]人物技能基础!$O$3:$Q$553,$C1791+1,0)</f>
        <v>2.0186428571428574</v>
      </c>
      <c r="Y1791" s="3">
        <f>HLOOKUP(Y$5,[2]人物技能基础!$O$3:$Q$553,$C1791+1,0)</f>
        <v>99.964285714285708</v>
      </c>
      <c r="Z1791" s="3">
        <f t="shared" si="163"/>
        <v>1976818</v>
      </c>
      <c r="AA1791" s="3">
        <f t="shared" si="164"/>
        <v>36132</v>
      </c>
      <c r="AB1791" s="3">
        <f t="shared" si="165"/>
        <v>0</v>
      </c>
      <c r="AC1791" s="3">
        <f t="shared" si="166"/>
        <v>73368</v>
      </c>
      <c r="AD1791" s="3">
        <f t="shared" si="167"/>
        <v>56616</v>
      </c>
    </row>
    <row r="1792" spans="1:30" x14ac:dyDescent="0.15">
      <c r="A1792" s="3">
        <v>1787</v>
      </c>
      <c r="B1792" s="3" t="str">
        <f t="shared" si="162"/>
        <v>关卡1787小怪</v>
      </c>
      <c r="C1792" s="3">
        <f>INDEX([3]关卡!$J$19:$J$2018,A1792)</f>
        <v>550</v>
      </c>
      <c r="D1792" s="3">
        <f>INDEX([3]关卡!$N$19:$N$2018,A1792)</f>
        <v>550</v>
      </c>
      <c r="E1792" s="3" t="s">
        <v>24</v>
      </c>
      <c r="F1792" s="3" t="s">
        <v>26</v>
      </c>
      <c r="G1792" s="3">
        <v>3</v>
      </c>
      <c r="H1792" s="3">
        <v>0</v>
      </c>
      <c r="I1792" s="3">
        <v>0</v>
      </c>
      <c r="J1792" s="4">
        <v>1</v>
      </c>
      <c r="K1792" s="4">
        <v>1</v>
      </c>
      <c r="L1792" s="4">
        <v>2</v>
      </c>
      <c r="M1792" s="3">
        <v>15</v>
      </c>
      <c r="N1792" s="3">
        <v>2</v>
      </c>
      <c r="O1792" s="3">
        <f>HLOOKUP(O$5,[1]非R能力!$B$8:$F$558,$C1792+1,0)</f>
        <v>2674530.2363424227</v>
      </c>
      <c r="P1792" s="3">
        <f>HLOOKUP(P$5,[1]非R能力!$B$8:$F$558,$C1792+1,0)</f>
        <v>371147.94865448773</v>
      </c>
      <c r="Q1792" s="3">
        <f>HLOOKUP(Q$5,[1]非R能力!$B$8:$F$558,$C1792+1,0)</f>
        <v>180663.03073300805</v>
      </c>
      <c r="R1792" s="3">
        <f>HLOOKUP(R$5,[1]非R能力!$B$8:$F$558,$C1792+1,0)</f>
        <v>56616.730527455926</v>
      </c>
      <c r="S1792" s="3">
        <f>HLOOKUP(S$5,[1]非R能力!$B$8:$F$558,$C1792+1,0)</f>
        <v>73368.568621644255</v>
      </c>
      <c r="T1792" s="3">
        <f>INDEX([1]非R能力!$H$9:$H$558,D1792)</f>
        <v>74359.2083312342</v>
      </c>
      <c r="U1792" s="3">
        <f>IF(E1792="小怪",0,IF(INDEX([1]非R能力!$FK$9:$FK$558,C1792)=0,0,10))</f>
        <v>0</v>
      </c>
      <c r="V1792" s="3">
        <f>IF(E1792="小怪",0,IF(INDEX([1]非R能力!$FH$9:$FH$558,C1792)=0,0,5000))</f>
        <v>0</v>
      </c>
      <c r="W1792" s="3">
        <f>HLOOKUP(W$5,[2]人物技能基础!$O$3:$Q$553,$C1792+1,0)</f>
        <v>3.637142857142857</v>
      </c>
      <c r="X1792" s="3">
        <f>HLOOKUP(X$5,[2]人物技能基础!$O$3:$Q$553,$C1792+1,0)</f>
        <v>2.0186428571428574</v>
      </c>
      <c r="Y1792" s="3">
        <f>HLOOKUP(Y$5,[2]人物技能基础!$O$3:$Q$553,$C1792+1,0)</f>
        <v>99.964285714285708</v>
      </c>
      <c r="Z1792" s="3">
        <f t="shared" si="163"/>
        <v>1976818</v>
      </c>
      <c r="AA1792" s="3">
        <f t="shared" si="164"/>
        <v>36132</v>
      </c>
      <c r="AB1792" s="3">
        <f t="shared" si="165"/>
        <v>0</v>
      </c>
      <c r="AC1792" s="3">
        <f t="shared" si="166"/>
        <v>73368</v>
      </c>
      <c r="AD1792" s="3">
        <f t="shared" si="167"/>
        <v>56616</v>
      </c>
    </row>
    <row r="1793" spans="1:30" x14ac:dyDescent="0.15">
      <c r="A1793" s="3">
        <v>1788</v>
      </c>
      <c r="B1793" s="3" t="str">
        <f t="shared" si="162"/>
        <v>关卡1788小怪</v>
      </c>
      <c r="C1793" s="3">
        <f>INDEX([3]关卡!$J$19:$J$2018,A1793)</f>
        <v>550</v>
      </c>
      <c r="D1793" s="3">
        <f>INDEX([3]关卡!$N$19:$N$2018,A1793)</f>
        <v>550</v>
      </c>
      <c r="E1793" s="3" t="s">
        <v>24</v>
      </c>
      <c r="F1793" s="3" t="s">
        <v>26</v>
      </c>
      <c r="G1793" s="3">
        <v>3</v>
      </c>
      <c r="H1793" s="3">
        <v>0</v>
      </c>
      <c r="I1793" s="3">
        <v>0</v>
      </c>
      <c r="J1793" s="4">
        <v>1</v>
      </c>
      <c r="K1793" s="4">
        <v>1</v>
      </c>
      <c r="L1793" s="4">
        <v>2</v>
      </c>
      <c r="M1793" s="3">
        <v>15</v>
      </c>
      <c r="N1793" s="3">
        <v>2</v>
      </c>
      <c r="O1793" s="3">
        <f>HLOOKUP(O$5,[1]非R能力!$B$8:$F$558,$C1793+1,0)</f>
        <v>2674530.2363424227</v>
      </c>
      <c r="P1793" s="3">
        <f>HLOOKUP(P$5,[1]非R能力!$B$8:$F$558,$C1793+1,0)</f>
        <v>371147.94865448773</v>
      </c>
      <c r="Q1793" s="3">
        <f>HLOOKUP(Q$5,[1]非R能力!$B$8:$F$558,$C1793+1,0)</f>
        <v>180663.03073300805</v>
      </c>
      <c r="R1793" s="3">
        <f>HLOOKUP(R$5,[1]非R能力!$B$8:$F$558,$C1793+1,0)</f>
        <v>56616.730527455926</v>
      </c>
      <c r="S1793" s="3">
        <f>HLOOKUP(S$5,[1]非R能力!$B$8:$F$558,$C1793+1,0)</f>
        <v>73368.568621644255</v>
      </c>
      <c r="T1793" s="3">
        <f>INDEX([1]非R能力!$H$9:$H$558,D1793)</f>
        <v>74359.2083312342</v>
      </c>
      <c r="U1793" s="3">
        <f>IF(E1793="小怪",0,IF(INDEX([1]非R能力!$FK$9:$FK$558,C1793)=0,0,10))</f>
        <v>0</v>
      </c>
      <c r="V1793" s="3">
        <f>IF(E1793="小怪",0,IF(INDEX([1]非R能力!$FH$9:$FH$558,C1793)=0,0,5000))</f>
        <v>0</v>
      </c>
      <c r="W1793" s="3">
        <f>HLOOKUP(W$5,[2]人物技能基础!$O$3:$Q$553,$C1793+1,0)</f>
        <v>3.637142857142857</v>
      </c>
      <c r="X1793" s="3">
        <f>HLOOKUP(X$5,[2]人物技能基础!$O$3:$Q$553,$C1793+1,0)</f>
        <v>2.0186428571428574</v>
      </c>
      <c r="Y1793" s="3">
        <f>HLOOKUP(Y$5,[2]人物技能基础!$O$3:$Q$553,$C1793+1,0)</f>
        <v>99.964285714285708</v>
      </c>
      <c r="Z1793" s="3">
        <f t="shared" si="163"/>
        <v>1976818</v>
      </c>
      <c r="AA1793" s="3">
        <f t="shared" si="164"/>
        <v>36132</v>
      </c>
      <c r="AB1793" s="3">
        <f t="shared" si="165"/>
        <v>0</v>
      </c>
      <c r="AC1793" s="3">
        <f t="shared" si="166"/>
        <v>73368</v>
      </c>
      <c r="AD1793" s="3">
        <f t="shared" si="167"/>
        <v>56616</v>
      </c>
    </row>
    <row r="1794" spans="1:30" x14ac:dyDescent="0.15">
      <c r="A1794" s="3">
        <v>1789</v>
      </c>
      <c r="B1794" s="3" t="str">
        <f t="shared" si="162"/>
        <v>关卡1789小怪</v>
      </c>
      <c r="C1794" s="3">
        <f>INDEX([3]关卡!$J$19:$J$2018,A1794)</f>
        <v>550</v>
      </c>
      <c r="D1794" s="3">
        <f>INDEX([3]关卡!$N$19:$N$2018,A1794)</f>
        <v>550</v>
      </c>
      <c r="E1794" s="3" t="s">
        <v>24</v>
      </c>
      <c r="F1794" s="3" t="s">
        <v>26</v>
      </c>
      <c r="G1794" s="3">
        <v>3</v>
      </c>
      <c r="H1794" s="3">
        <v>0</v>
      </c>
      <c r="I1794" s="3">
        <v>0</v>
      </c>
      <c r="J1794" s="4">
        <v>1</v>
      </c>
      <c r="K1794" s="4">
        <v>1</v>
      </c>
      <c r="L1794" s="4">
        <v>2</v>
      </c>
      <c r="M1794" s="3">
        <v>15</v>
      </c>
      <c r="N1794" s="3">
        <v>2</v>
      </c>
      <c r="O1794" s="3">
        <f>HLOOKUP(O$5,[1]非R能力!$B$8:$F$558,$C1794+1,0)</f>
        <v>2674530.2363424227</v>
      </c>
      <c r="P1794" s="3">
        <f>HLOOKUP(P$5,[1]非R能力!$B$8:$F$558,$C1794+1,0)</f>
        <v>371147.94865448773</v>
      </c>
      <c r="Q1794" s="3">
        <f>HLOOKUP(Q$5,[1]非R能力!$B$8:$F$558,$C1794+1,0)</f>
        <v>180663.03073300805</v>
      </c>
      <c r="R1794" s="3">
        <f>HLOOKUP(R$5,[1]非R能力!$B$8:$F$558,$C1794+1,0)</f>
        <v>56616.730527455926</v>
      </c>
      <c r="S1794" s="3">
        <f>HLOOKUP(S$5,[1]非R能力!$B$8:$F$558,$C1794+1,0)</f>
        <v>73368.568621644255</v>
      </c>
      <c r="T1794" s="3">
        <f>INDEX([1]非R能力!$H$9:$H$558,D1794)</f>
        <v>74359.2083312342</v>
      </c>
      <c r="U1794" s="3">
        <f>IF(E1794="小怪",0,IF(INDEX([1]非R能力!$FK$9:$FK$558,C1794)=0,0,10))</f>
        <v>0</v>
      </c>
      <c r="V1794" s="3">
        <f>IF(E1794="小怪",0,IF(INDEX([1]非R能力!$FH$9:$FH$558,C1794)=0,0,5000))</f>
        <v>0</v>
      </c>
      <c r="W1794" s="3">
        <f>HLOOKUP(W$5,[2]人物技能基础!$O$3:$Q$553,$C1794+1,0)</f>
        <v>3.637142857142857</v>
      </c>
      <c r="X1794" s="3">
        <f>HLOOKUP(X$5,[2]人物技能基础!$O$3:$Q$553,$C1794+1,0)</f>
        <v>2.0186428571428574</v>
      </c>
      <c r="Y1794" s="3">
        <f>HLOOKUP(Y$5,[2]人物技能基础!$O$3:$Q$553,$C1794+1,0)</f>
        <v>99.964285714285708</v>
      </c>
      <c r="Z1794" s="3">
        <f t="shared" si="163"/>
        <v>1976818</v>
      </c>
      <c r="AA1794" s="3">
        <f t="shared" si="164"/>
        <v>36132</v>
      </c>
      <c r="AB1794" s="3">
        <f t="shared" si="165"/>
        <v>0</v>
      </c>
      <c r="AC1794" s="3">
        <f t="shared" si="166"/>
        <v>73368</v>
      </c>
      <c r="AD1794" s="3">
        <f t="shared" si="167"/>
        <v>56616</v>
      </c>
    </row>
    <row r="1795" spans="1:30" x14ac:dyDescent="0.15">
      <c r="A1795" s="3">
        <v>1790</v>
      </c>
      <c r="B1795" s="3" t="str">
        <f t="shared" si="162"/>
        <v>关卡1790小怪</v>
      </c>
      <c r="C1795" s="3">
        <f>INDEX([3]关卡!$J$19:$J$2018,A1795)</f>
        <v>550</v>
      </c>
      <c r="D1795" s="3">
        <f>INDEX([3]关卡!$N$19:$N$2018,A1795)</f>
        <v>550</v>
      </c>
      <c r="E1795" s="3" t="s">
        <v>24</v>
      </c>
      <c r="F1795" s="3" t="s">
        <v>26</v>
      </c>
      <c r="G1795" s="3">
        <v>3</v>
      </c>
      <c r="H1795" s="3">
        <v>0</v>
      </c>
      <c r="I1795" s="3">
        <v>0</v>
      </c>
      <c r="J1795" s="4">
        <v>1</v>
      </c>
      <c r="K1795" s="4">
        <v>1</v>
      </c>
      <c r="L1795" s="4">
        <v>2</v>
      </c>
      <c r="M1795" s="3">
        <v>15</v>
      </c>
      <c r="N1795" s="3">
        <v>2</v>
      </c>
      <c r="O1795" s="3">
        <f>HLOOKUP(O$5,[1]非R能力!$B$8:$F$558,$C1795+1,0)</f>
        <v>2674530.2363424227</v>
      </c>
      <c r="P1795" s="3">
        <f>HLOOKUP(P$5,[1]非R能力!$B$8:$F$558,$C1795+1,0)</f>
        <v>371147.94865448773</v>
      </c>
      <c r="Q1795" s="3">
        <f>HLOOKUP(Q$5,[1]非R能力!$B$8:$F$558,$C1795+1,0)</f>
        <v>180663.03073300805</v>
      </c>
      <c r="R1795" s="3">
        <f>HLOOKUP(R$5,[1]非R能力!$B$8:$F$558,$C1795+1,0)</f>
        <v>56616.730527455926</v>
      </c>
      <c r="S1795" s="3">
        <f>HLOOKUP(S$5,[1]非R能力!$B$8:$F$558,$C1795+1,0)</f>
        <v>73368.568621644255</v>
      </c>
      <c r="T1795" s="3">
        <f>INDEX([1]非R能力!$H$9:$H$558,D1795)</f>
        <v>74359.2083312342</v>
      </c>
      <c r="U1795" s="3">
        <f>IF(E1795="小怪",0,IF(INDEX([1]非R能力!$FK$9:$FK$558,C1795)=0,0,10))</f>
        <v>0</v>
      </c>
      <c r="V1795" s="3">
        <f>IF(E1795="小怪",0,IF(INDEX([1]非R能力!$FH$9:$FH$558,C1795)=0,0,5000))</f>
        <v>0</v>
      </c>
      <c r="W1795" s="3">
        <f>HLOOKUP(W$5,[2]人物技能基础!$O$3:$Q$553,$C1795+1,0)</f>
        <v>3.637142857142857</v>
      </c>
      <c r="X1795" s="3">
        <f>HLOOKUP(X$5,[2]人物技能基础!$O$3:$Q$553,$C1795+1,0)</f>
        <v>2.0186428571428574</v>
      </c>
      <c r="Y1795" s="3">
        <f>HLOOKUP(Y$5,[2]人物技能基础!$O$3:$Q$553,$C1795+1,0)</f>
        <v>99.964285714285708</v>
      </c>
      <c r="Z1795" s="3">
        <f t="shared" si="163"/>
        <v>1976818</v>
      </c>
      <c r="AA1795" s="3">
        <f t="shared" si="164"/>
        <v>36132</v>
      </c>
      <c r="AB1795" s="3">
        <f t="shared" si="165"/>
        <v>0</v>
      </c>
      <c r="AC1795" s="3">
        <f t="shared" si="166"/>
        <v>73368</v>
      </c>
      <c r="AD1795" s="3">
        <f t="shared" si="167"/>
        <v>56616</v>
      </c>
    </row>
    <row r="1796" spans="1:30" x14ac:dyDescent="0.15">
      <c r="A1796" s="3">
        <v>1791</v>
      </c>
      <c r="B1796" s="3" t="str">
        <f t="shared" si="162"/>
        <v>关卡1791小怪</v>
      </c>
      <c r="C1796" s="3">
        <f>INDEX([3]关卡!$J$19:$J$2018,A1796)</f>
        <v>550</v>
      </c>
      <c r="D1796" s="3">
        <f>INDEX([3]关卡!$N$19:$N$2018,A1796)</f>
        <v>550</v>
      </c>
      <c r="E1796" s="3" t="s">
        <v>24</v>
      </c>
      <c r="F1796" s="3" t="s">
        <v>26</v>
      </c>
      <c r="G1796" s="3">
        <v>3</v>
      </c>
      <c r="H1796" s="3">
        <v>0</v>
      </c>
      <c r="I1796" s="3">
        <v>0</v>
      </c>
      <c r="J1796" s="4">
        <v>1</v>
      </c>
      <c r="K1796" s="4">
        <v>1</v>
      </c>
      <c r="L1796" s="4">
        <v>2</v>
      </c>
      <c r="M1796" s="3">
        <v>15</v>
      </c>
      <c r="N1796" s="3">
        <v>2</v>
      </c>
      <c r="O1796" s="3">
        <f>HLOOKUP(O$5,[1]非R能力!$B$8:$F$558,$C1796+1,0)</f>
        <v>2674530.2363424227</v>
      </c>
      <c r="P1796" s="3">
        <f>HLOOKUP(P$5,[1]非R能力!$B$8:$F$558,$C1796+1,0)</f>
        <v>371147.94865448773</v>
      </c>
      <c r="Q1796" s="3">
        <f>HLOOKUP(Q$5,[1]非R能力!$B$8:$F$558,$C1796+1,0)</f>
        <v>180663.03073300805</v>
      </c>
      <c r="R1796" s="3">
        <f>HLOOKUP(R$5,[1]非R能力!$B$8:$F$558,$C1796+1,0)</f>
        <v>56616.730527455926</v>
      </c>
      <c r="S1796" s="3">
        <f>HLOOKUP(S$5,[1]非R能力!$B$8:$F$558,$C1796+1,0)</f>
        <v>73368.568621644255</v>
      </c>
      <c r="T1796" s="3">
        <f>INDEX([1]非R能力!$H$9:$H$558,D1796)</f>
        <v>74359.2083312342</v>
      </c>
      <c r="U1796" s="3">
        <f>IF(E1796="小怪",0,IF(INDEX([1]非R能力!$FK$9:$FK$558,C1796)=0,0,10))</f>
        <v>0</v>
      </c>
      <c r="V1796" s="3">
        <f>IF(E1796="小怪",0,IF(INDEX([1]非R能力!$FH$9:$FH$558,C1796)=0,0,5000))</f>
        <v>0</v>
      </c>
      <c r="W1796" s="3">
        <f>HLOOKUP(W$5,[2]人物技能基础!$O$3:$Q$553,$C1796+1,0)</f>
        <v>3.637142857142857</v>
      </c>
      <c r="X1796" s="3">
        <f>HLOOKUP(X$5,[2]人物技能基础!$O$3:$Q$553,$C1796+1,0)</f>
        <v>2.0186428571428574</v>
      </c>
      <c r="Y1796" s="3">
        <f>HLOOKUP(Y$5,[2]人物技能基础!$O$3:$Q$553,$C1796+1,0)</f>
        <v>99.964285714285708</v>
      </c>
      <c r="Z1796" s="3">
        <f t="shared" si="163"/>
        <v>1976818</v>
      </c>
      <c r="AA1796" s="3">
        <f t="shared" si="164"/>
        <v>36132</v>
      </c>
      <c r="AB1796" s="3">
        <f t="shared" si="165"/>
        <v>0</v>
      </c>
      <c r="AC1796" s="3">
        <f t="shared" si="166"/>
        <v>73368</v>
      </c>
      <c r="AD1796" s="3">
        <f t="shared" si="167"/>
        <v>56616</v>
      </c>
    </row>
    <row r="1797" spans="1:30" x14ac:dyDescent="0.15">
      <c r="A1797" s="3">
        <v>1792</v>
      </c>
      <c r="B1797" s="3" t="str">
        <f t="shared" si="162"/>
        <v>关卡1792小怪</v>
      </c>
      <c r="C1797" s="3">
        <f>INDEX([3]关卡!$J$19:$J$2018,A1797)</f>
        <v>550</v>
      </c>
      <c r="D1797" s="3">
        <f>INDEX([3]关卡!$N$19:$N$2018,A1797)</f>
        <v>550</v>
      </c>
      <c r="E1797" s="3" t="s">
        <v>24</v>
      </c>
      <c r="F1797" s="3" t="s">
        <v>26</v>
      </c>
      <c r="G1797" s="3">
        <v>3</v>
      </c>
      <c r="H1797" s="3">
        <v>0</v>
      </c>
      <c r="I1797" s="3">
        <v>0</v>
      </c>
      <c r="J1797" s="4">
        <v>1</v>
      </c>
      <c r="K1797" s="4">
        <v>1</v>
      </c>
      <c r="L1797" s="4">
        <v>2</v>
      </c>
      <c r="M1797" s="3">
        <v>15</v>
      </c>
      <c r="N1797" s="3">
        <v>2</v>
      </c>
      <c r="O1797" s="3">
        <f>HLOOKUP(O$5,[1]非R能力!$B$8:$F$558,$C1797+1,0)</f>
        <v>2674530.2363424227</v>
      </c>
      <c r="P1797" s="3">
        <f>HLOOKUP(P$5,[1]非R能力!$B$8:$F$558,$C1797+1,0)</f>
        <v>371147.94865448773</v>
      </c>
      <c r="Q1797" s="3">
        <f>HLOOKUP(Q$5,[1]非R能力!$B$8:$F$558,$C1797+1,0)</f>
        <v>180663.03073300805</v>
      </c>
      <c r="R1797" s="3">
        <f>HLOOKUP(R$5,[1]非R能力!$B$8:$F$558,$C1797+1,0)</f>
        <v>56616.730527455926</v>
      </c>
      <c r="S1797" s="3">
        <f>HLOOKUP(S$5,[1]非R能力!$B$8:$F$558,$C1797+1,0)</f>
        <v>73368.568621644255</v>
      </c>
      <c r="T1797" s="3">
        <f>INDEX([1]非R能力!$H$9:$H$558,D1797)</f>
        <v>74359.2083312342</v>
      </c>
      <c r="U1797" s="3">
        <f>IF(E1797="小怪",0,IF(INDEX([1]非R能力!$FK$9:$FK$558,C1797)=0,0,10))</f>
        <v>0</v>
      </c>
      <c r="V1797" s="3">
        <f>IF(E1797="小怪",0,IF(INDEX([1]非R能力!$FH$9:$FH$558,C1797)=0,0,5000))</f>
        <v>0</v>
      </c>
      <c r="W1797" s="3">
        <f>HLOOKUP(W$5,[2]人物技能基础!$O$3:$Q$553,$C1797+1,0)</f>
        <v>3.637142857142857</v>
      </c>
      <c r="X1797" s="3">
        <f>HLOOKUP(X$5,[2]人物技能基础!$O$3:$Q$553,$C1797+1,0)</f>
        <v>2.0186428571428574</v>
      </c>
      <c r="Y1797" s="3">
        <f>HLOOKUP(Y$5,[2]人物技能基础!$O$3:$Q$553,$C1797+1,0)</f>
        <v>99.964285714285708</v>
      </c>
      <c r="Z1797" s="3">
        <f t="shared" si="163"/>
        <v>1976818</v>
      </c>
      <c r="AA1797" s="3">
        <f t="shared" si="164"/>
        <v>36132</v>
      </c>
      <c r="AB1797" s="3">
        <f t="shared" si="165"/>
        <v>0</v>
      </c>
      <c r="AC1797" s="3">
        <f t="shared" si="166"/>
        <v>73368</v>
      </c>
      <c r="AD1797" s="3">
        <f t="shared" si="167"/>
        <v>56616</v>
      </c>
    </row>
    <row r="1798" spans="1:30" x14ac:dyDescent="0.15">
      <c r="A1798" s="3">
        <v>1793</v>
      </c>
      <c r="B1798" s="3" t="str">
        <f t="shared" si="162"/>
        <v>关卡1793小怪</v>
      </c>
      <c r="C1798" s="3">
        <f>INDEX([3]关卡!$J$19:$J$2018,A1798)</f>
        <v>550</v>
      </c>
      <c r="D1798" s="3">
        <f>INDEX([3]关卡!$N$19:$N$2018,A1798)</f>
        <v>550</v>
      </c>
      <c r="E1798" s="3" t="s">
        <v>24</v>
      </c>
      <c r="F1798" s="3" t="s">
        <v>26</v>
      </c>
      <c r="G1798" s="3">
        <v>3</v>
      </c>
      <c r="H1798" s="3">
        <v>0</v>
      </c>
      <c r="I1798" s="3">
        <v>0</v>
      </c>
      <c r="J1798" s="4">
        <v>1</v>
      </c>
      <c r="K1798" s="4">
        <v>1</v>
      </c>
      <c r="L1798" s="4">
        <v>2</v>
      </c>
      <c r="M1798" s="3">
        <v>15</v>
      </c>
      <c r="N1798" s="3">
        <v>2</v>
      </c>
      <c r="O1798" s="3">
        <f>HLOOKUP(O$5,[1]非R能力!$B$8:$F$558,$C1798+1,0)</f>
        <v>2674530.2363424227</v>
      </c>
      <c r="P1798" s="3">
        <f>HLOOKUP(P$5,[1]非R能力!$B$8:$F$558,$C1798+1,0)</f>
        <v>371147.94865448773</v>
      </c>
      <c r="Q1798" s="3">
        <f>HLOOKUP(Q$5,[1]非R能力!$B$8:$F$558,$C1798+1,0)</f>
        <v>180663.03073300805</v>
      </c>
      <c r="R1798" s="3">
        <f>HLOOKUP(R$5,[1]非R能力!$B$8:$F$558,$C1798+1,0)</f>
        <v>56616.730527455926</v>
      </c>
      <c r="S1798" s="3">
        <f>HLOOKUP(S$5,[1]非R能力!$B$8:$F$558,$C1798+1,0)</f>
        <v>73368.568621644255</v>
      </c>
      <c r="T1798" s="3">
        <f>INDEX([1]非R能力!$H$9:$H$558,D1798)</f>
        <v>74359.2083312342</v>
      </c>
      <c r="U1798" s="3">
        <f>IF(E1798="小怪",0,IF(INDEX([1]非R能力!$FK$9:$FK$558,C1798)=0,0,10))</f>
        <v>0</v>
      </c>
      <c r="V1798" s="3">
        <f>IF(E1798="小怪",0,IF(INDEX([1]非R能力!$FH$9:$FH$558,C1798)=0,0,5000))</f>
        <v>0</v>
      </c>
      <c r="W1798" s="3">
        <f>HLOOKUP(W$5,[2]人物技能基础!$O$3:$Q$553,$C1798+1,0)</f>
        <v>3.637142857142857</v>
      </c>
      <c r="X1798" s="3">
        <f>HLOOKUP(X$5,[2]人物技能基础!$O$3:$Q$553,$C1798+1,0)</f>
        <v>2.0186428571428574</v>
      </c>
      <c r="Y1798" s="3">
        <f>HLOOKUP(Y$5,[2]人物技能基础!$O$3:$Q$553,$C1798+1,0)</f>
        <v>99.964285714285708</v>
      </c>
      <c r="Z1798" s="3">
        <f t="shared" si="163"/>
        <v>1976818</v>
      </c>
      <c r="AA1798" s="3">
        <f t="shared" si="164"/>
        <v>36132</v>
      </c>
      <c r="AB1798" s="3">
        <f t="shared" si="165"/>
        <v>0</v>
      </c>
      <c r="AC1798" s="3">
        <f t="shared" si="166"/>
        <v>73368</v>
      </c>
      <c r="AD1798" s="3">
        <f t="shared" si="167"/>
        <v>56616</v>
      </c>
    </row>
    <row r="1799" spans="1:30" x14ac:dyDescent="0.15">
      <c r="A1799" s="3">
        <v>1794</v>
      </c>
      <c r="B1799" s="3" t="str">
        <f t="shared" ref="B1799:B1862" si="168">"关卡"&amp;A1799&amp;E1799</f>
        <v>关卡1794小怪</v>
      </c>
      <c r="C1799" s="3">
        <f>INDEX([3]关卡!$J$19:$J$2018,A1799)</f>
        <v>550</v>
      </c>
      <c r="D1799" s="3">
        <f>INDEX([3]关卡!$N$19:$N$2018,A1799)</f>
        <v>550</v>
      </c>
      <c r="E1799" s="3" t="s">
        <v>24</v>
      </c>
      <c r="F1799" s="3" t="s">
        <v>26</v>
      </c>
      <c r="G1799" s="3">
        <v>3</v>
      </c>
      <c r="H1799" s="3">
        <v>0</v>
      </c>
      <c r="I1799" s="3">
        <v>0</v>
      </c>
      <c r="J1799" s="4">
        <v>1</v>
      </c>
      <c r="K1799" s="4">
        <v>1</v>
      </c>
      <c r="L1799" s="4">
        <v>2</v>
      </c>
      <c r="M1799" s="3">
        <v>15</v>
      </c>
      <c r="N1799" s="3">
        <v>2</v>
      </c>
      <c r="O1799" s="3">
        <f>HLOOKUP(O$5,[1]非R能力!$B$8:$F$558,$C1799+1,0)</f>
        <v>2674530.2363424227</v>
      </c>
      <c r="P1799" s="3">
        <f>HLOOKUP(P$5,[1]非R能力!$B$8:$F$558,$C1799+1,0)</f>
        <v>371147.94865448773</v>
      </c>
      <c r="Q1799" s="3">
        <f>HLOOKUP(Q$5,[1]非R能力!$B$8:$F$558,$C1799+1,0)</f>
        <v>180663.03073300805</v>
      </c>
      <c r="R1799" s="3">
        <f>HLOOKUP(R$5,[1]非R能力!$B$8:$F$558,$C1799+1,0)</f>
        <v>56616.730527455926</v>
      </c>
      <c r="S1799" s="3">
        <f>HLOOKUP(S$5,[1]非R能力!$B$8:$F$558,$C1799+1,0)</f>
        <v>73368.568621644255</v>
      </c>
      <c r="T1799" s="3">
        <f>INDEX([1]非R能力!$H$9:$H$558,D1799)</f>
        <v>74359.2083312342</v>
      </c>
      <c r="U1799" s="3">
        <f>IF(E1799="小怪",0,IF(INDEX([1]非R能力!$FK$9:$FK$558,C1799)=0,0,10))</f>
        <v>0</v>
      </c>
      <c r="V1799" s="3">
        <f>IF(E1799="小怪",0,IF(INDEX([1]非R能力!$FH$9:$FH$558,C1799)=0,0,5000))</f>
        <v>0</v>
      </c>
      <c r="W1799" s="3">
        <f>HLOOKUP(W$5,[2]人物技能基础!$O$3:$Q$553,$C1799+1,0)</f>
        <v>3.637142857142857</v>
      </c>
      <c r="X1799" s="3">
        <f>HLOOKUP(X$5,[2]人物技能基础!$O$3:$Q$553,$C1799+1,0)</f>
        <v>2.0186428571428574</v>
      </c>
      <c r="Y1799" s="3">
        <f>HLOOKUP(Y$5,[2]人物技能基础!$O$3:$Q$553,$C1799+1,0)</f>
        <v>99.964285714285708</v>
      </c>
      <c r="Z1799" s="3">
        <f t="shared" ref="Z1799:Z1862" si="169">INT(((P1799-AB1799)*X1799+(Y1799+T1799))*G1799*J1799*$D$2)</f>
        <v>1976818</v>
      </c>
      <c r="AA1799" s="3">
        <f t="shared" ref="AA1799:AA1862" si="170">IF(H1799=0,IF(U1799=0,INT(Q1799/5),IF(V1799=0,INT(Q1799/5),INT((V1799/U1799)/(1/N1799*M1799)/L1799+Q1799))),INT((IF(U1799=0,0,V1799/U1799/(1/N1799*M1799))+O1799/H1799)/L1799+Q1799))</f>
        <v>36132</v>
      </c>
      <c r="AB1799" s="3">
        <f t="shared" ref="AB1799:AB1862" si="171">INT(P1799*I1799)</f>
        <v>0</v>
      </c>
      <c r="AC1799" s="3">
        <f t="shared" ref="AC1799:AC1862" si="172">INT(K1799*S1799)</f>
        <v>73368</v>
      </c>
      <c r="AD1799" s="3">
        <f t="shared" ref="AD1799:AD1862" si="173">INT(R1799/J1799)</f>
        <v>56616</v>
      </c>
    </row>
    <row r="1800" spans="1:30" x14ac:dyDescent="0.15">
      <c r="A1800" s="3">
        <v>1795</v>
      </c>
      <c r="B1800" s="3" t="str">
        <f t="shared" si="168"/>
        <v>关卡1795小怪</v>
      </c>
      <c r="C1800" s="3">
        <f>INDEX([3]关卡!$J$19:$J$2018,A1800)</f>
        <v>550</v>
      </c>
      <c r="D1800" s="3">
        <f>INDEX([3]关卡!$N$19:$N$2018,A1800)</f>
        <v>550</v>
      </c>
      <c r="E1800" s="3" t="s">
        <v>24</v>
      </c>
      <c r="F1800" s="3" t="s">
        <v>26</v>
      </c>
      <c r="G1800" s="3">
        <v>3</v>
      </c>
      <c r="H1800" s="3">
        <v>0</v>
      </c>
      <c r="I1800" s="3">
        <v>0</v>
      </c>
      <c r="J1800" s="4">
        <v>1</v>
      </c>
      <c r="K1800" s="4">
        <v>1</v>
      </c>
      <c r="L1800" s="4">
        <v>2</v>
      </c>
      <c r="M1800" s="3">
        <v>15</v>
      </c>
      <c r="N1800" s="3">
        <v>2</v>
      </c>
      <c r="O1800" s="3">
        <f>HLOOKUP(O$5,[1]非R能力!$B$8:$F$558,$C1800+1,0)</f>
        <v>2674530.2363424227</v>
      </c>
      <c r="P1800" s="3">
        <f>HLOOKUP(P$5,[1]非R能力!$B$8:$F$558,$C1800+1,0)</f>
        <v>371147.94865448773</v>
      </c>
      <c r="Q1800" s="3">
        <f>HLOOKUP(Q$5,[1]非R能力!$B$8:$F$558,$C1800+1,0)</f>
        <v>180663.03073300805</v>
      </c>
      <c r="R1800" s="3">
        <f>HLOOKUP(R$5,[1]非R能力!$B$8:$F$558,$C1800+1,0)</f>
        <v>56616.730527455926</v>
      </c>
      <c r="S1800" s="3">
        <f>HLOOKUP(S$5,[1]非R能力!$B$8:$F$558,$C1800+1,0)</f>
        <v>73368.568621644255</v>
      </c>
      <c r="T1800" s="3">
        <f>INDEX([1]非R能力!$H$9:$H$558,D1800)</f>
        <v>74359.2083312342</v>
      </c>
      <c r="U1800" s="3">
        <f>IF(E1800="小怪",0,IF(INDEX([1]非R能力!$FK$9:$FK$558,C1800)=0,0,10))</f>
        <v>0</v>
      </c>
      <c r="V1800" s="3">
        <f>IF(E1800="小怪",0,IF(INDEX([1]非R能力!$FH$9:$FH$558,C1800)=0,0,5000))</f>
        <v>0</v>
      </c>
      <c r="W1800" s="3">
        <f>HLOOKUP(W$5,[2]人物技能基础!$O$3:$Q$553,$C1800+1,0)</f>
        <v>3.637142857142857</v>
      </c>
      <c r="X1800" s="3">
        <f>HLOOKUP(X$5,[2]人物技能基础!$O$3:$Q$553,$C1800+1,0)</f>
        <v>2.0186428571428574</v>
      </c>
      <c r="Y1800" s="3">
        <f>HLOOKUP(Y$5,[2]人物技能基础!$O$3:$Q$553,$C1800+1,0)</f>
        <v>99.964285714285708</v>
      </c>
      <c r="Z1800" s="3">
        <f t="shared" si="169"/>
        <v>1976818</v>
      </c>
      <c r="AA1800" s="3">
        <f t="shared" si="170"/>
        <v>36132</v>
      </c>
      <c r="AB1800" s="3">
        <f t="shared" si="171"/>
        <v>0</v>
      </c>
      <c r="AC1800" s="3">
        <f t="shared" si="172"/>
        <v>73368</v>
      </c>
      <c r="AD1800" s="3">
        <f t="shared" si="173"/>
        <v>56616</v>
      </c>
    </row>
    <row r="1801" spans="1:30" x14ac:dyDescent="0.15">
      <c r="A1801" s="3">
        <v>1796</v>
      </c>
      <c r="B1801" s="3" t="str">
        <f t="shared" si="168"/>
        <v>关卡1796小怪</v>
      </c>
      <c r="C1801" s="3">
        <f>INDEX([3]关卡!$J$19:$J$2018,A1801)</f>
        <v>550</v>
      </c>
      <c r="D1801" s="3">
        <f>INDEX([3]关卡!$N$19:$N$2018,A1801)</f>
        <v>550</v>
      </c>
      <c r="E1801" s="3" t="s">
        <v>24</v>
      </c>
      <c r="F1801" s="3" t="s">
        <v>26</v>
      </c>
      <c r="G1801" s="3">
        <v>3</v>
      </c>
      <c r="H1801" s="3">
        <v>0</v>
      </c>
      <c r="I1801" s="3">
        <v>0</v>
      </c>
      <c r="J1801" s="4">
        <v>1</v>
      </c>
      <c r="K1801" s="4">
        <v>1</v>
      </c>
      <c r="L1801" s="4">
        <v>2</v>
      </c>
      <c r="M1801" s="3">
        <v>15</v>
      </c>
      <c r="N1801" s="3">
        <v>2</v>
      </c>
      <c r="O1801" s="3">
        <f>HLOOKUP(O$5,[1]非R能力!$B$8:$F$558,$C1801+1,0)</f>
        <v>2674530.2363424227</v>
      </c>
      <c r="P1801" s="3">
        <f>HLOOKUP(P$5,[1]非R能力!$B$8:$F$558,$C1801+1,0)</f>
        <v>371147.94865448773</v>
      </c>
      <c r="Q1801" s="3">
        <f>HLOOKUP(Q$5,[1]非R能力!$B$8:$F$558,$C1801+1,0)</f>
        <v>180663.03073300805</v>
      </c>
      <c r="R1801" s="3">
        <f>HLOOKUP(R$5,[1]非R能力!$B$8:$F$558,$C1801+1,0)</f>
        <v>56616.730527455926</v>
      </c>
      <c r="S1801" s="3">
        <f>HLOOKUP(S$5,[1]非R能力!$B$8:$F$558,$C1801+1,0)</f>
        <v>73368.568621644255</v>
      </c>
      <c r="T1801" s="3">
        <f>INDEX([1]非R能力!$H$9:$H$558,D1801)</f>
        <v>74359.2083312342</v>
      </c>
      <c r="U1801" s="3">
        <f>IF(E1801="小怪",0,IF(INDEX([1]非R能力!$FK$9:$FK$558,C1801)=0,0,10))</f>
        <v>0</v>
      </c>
      <c r="V1801" s="3">
        <f>IF(E1801="小怪",0,IF(INDEX([1]非R能力!$FH$9:$FH$558,C1801)=0,0,5000))</f>
        <v>0</v>
      </c>
      <c r="W1801" s="3">
        <f>HLOOKUP(W$5,[2]人物技能基础!$O$3:$Q$553,$C1801+1,0)</f>
        <v>3.637142857142857</v>
      </c>
      <c r="X1801" s="3">
        <f>HLOOKUP(X$5,[2]人物技能基础!$O$3:$Q$553,$C1801+1,0)</f>
        <v>2.0186428571428574</v>
      </c>
      <c r="Y1801" s="3">
        <f>HLOOKUP(Y$5,[2]人物技能基础!$O$3:$Q$553,$C1801+1,0)</f>
        <v>99.964285714285708</v>
      </c>
      <c r="Z1801" s="3">
        <f t="shared" si="169"/>
        <v>1976818</v>
      </c>
      <c r="AA1801" s="3">
        <f t="shared" si="170"/>
        <v>36132</v>
      </c>
      <c r="AB1801" s="3">
        <f t="shared" si="171"/>
        <v>0</v>
      </c>
      <c r="AC1801" s="3">
        <f t="shared" si="172"/>
        <v>73368</v>
      </c>
      <c r="AD1801" s="3">
        <f t="shared" si="173"/>
        <v>56616</v>
      </c>
    </row>
    <row r="1802" spans="1:30" x14ac:dyDescent="0.15">
      <c r="A1802" s="3">
        <v>1797</v>
      </c>
      <c r="B1802" s="3" t="str">
        <f t="shared" si="168"/>
        <v>关卡1797小怪</v>
      </c>
      <c r="C1802" s="3">
        <f>INDEX([3]关卡!$J$19:$J$2018,A1802)</f>
        <v>550</v>
      </c>
      <c r="D1802" s="3">
        <f>INDEX([3]关卡!$N$19:$N$2018,A1802)</f>
        <v>550</v>
      </c>
      <c r="E1802" s="3" t="s">
        <v>24</v>
      </c>
      <c r="F1802" s="3" t="s">
        <v>26</v>
      </c>
      <c r="G1802" s="3">
        <v>3</v>
      </c>
      <c r="H1802" s="3">
        <v>0</v>
      </c>
      <c r="I1802" s="3">
        <v>0</v>
      </c>
      <c r="J1802" s="4">
        <v>1</v>
      </c>
      <c r="K1802" s="4">
        <v>1</v>
      </c>
      <c r="L1802" s="4">
        <v>2</v>
      </c>
      <c r="M1802" s="3">
        <v>15</v>
      </c>
      <c r="N1802" s="3">
        <v>2</v>
      </c>
      <c r="O1802" s="3">
        <f>HLOOKUP(O$5,[1]非R能力!$B$8:$F$558,$C1802+1,0)</f>
        <v>2674530.2363424227</v>
      </c>
      <c r="P1802" s="3">
        <f>HLOOKUP(P$5,[1]非R能力!$B$8:$F$558,$C1802+1,0)</f>
        <v>371147.94865448773</v>
      </c>
      <c r="Q1802" s="3">
        <f>HLOOKUP(Q$5,[1]非R能力!$B$8:$F$558,$C1802+1,0)</f>
        <v>180663.03073300805</v>
      </c>
      <c r="R1802" s="3">
        <f>HLOOKUP(R$5,[1]非R能力!$B$8:$F$558,$C1802+1,0)</f>
        <v>56616.730527455926</v>
      </c>
      <c r="S1802" s="3">
        <f>HLOOKUP(S$5,[1]非R能力!$B$8:$F$558,$C1802+1,0)</f>
        <v>73368.568621644255</v>
      </c>
      <c r="T1802" s="3">
        <f>INDEX([1]非R能力!$H$9:$H$558,D1802)</f>
        <v>74359.2083312342</v>
      </c>
      <c r="U1802" s="3">
        <f>IF(E1802="小怪",0,IF(INDEX([1]非R能力!$FK$9:$FK$558,C1802)=0,0,10))</f>
        <v>0</v>
      </c>
      <c r="V1802" s="3">
        <f>IF(E1802="小怪",0,IF(INDEX([1]非R能力!$FH$9:$FH$558,C1802)=0,0,5000))</f>
        <v>0</v>
      </c>
      <c r="W1802" s="3">
        <f>HLOOKUP(W$5,[2]人物技能基础!$O$3:$Q$553,$C1802+1,0)</f>
        <v>3.637142857142857</v>
      </c>
      <c r="X1802" s="3">
        <f>HLOOKUP(X$5,[2]人物技能基础!$O$3:$Q$553,$C1802+1,0)</f>
        <v>2.0186428571428574</v>
      </c>
      <c r="Y1802" s="3">
        <f>HLOOKUP(Y$5,[2]人物技能基础!$O$3:$Q$553,$C1802+1,0)</f>
        <v>99.964285714285708</v>
      </c>
      <c r="Z1802" s="3">
        <f t="shared" si="169"/>
        <v>1976818</v>
      </c>
      <c r="AA1802" s="3">
        <f t="shared" si="170"/>
        <v>36132</v>
      </c>
      <c r="AB1802" s="3">
        <f t="shared" si="171"/>
        <v>0</v>
      </c>
      <c r="AC1802" s="3">
        <f t="shared" si="172"/>
        <v>73368</v>
      </c>
      <c r="AD1802" s="3">
        <f t="shared" si="173"/>
        <v>56616</v>
      </c>
    </row>
    <row r="1803" spans="1:30" x14ac:dyDescent="0.15">
      <c r="A1803" s="3">
        <v>1798</v>
      </c>
      <c r="B1803" s="3" t="str">
        <f t="shared" si="168"/>
        <v>关卡1798小怪</v>
      </c>
      <c r="C1803" s="3">
        <f>INDEX([3]关卡!$J$19:$J$2018,A1803)</f>
        <v>550</v>
      </c>
      <c r="D1803" s="3">
        <f>INDEX([3]关卡!$N$19:$N$2018,A1803)</f>
        <v>550</v>
      </c>
      <c r="E1803" s="3" t="s">
        <v>24</v>
      </c>
      <c r="F1803" s="3" t="s">
        <v>26</v>
      </c>
      <c r="G1803" s="3">
        <v>3</v>
      </c>
      <c r="H1803" s="3">
        <v>0</v>
      </c>
      <c r="I1803" s="3">
        <v>0</v>
      </c>
      <c r="J1803" s="4">
        <v>1</v>
      </c>
      <c r="K1803" s="4">
        <v>1</v>
      </c>
      <c r="L1803" s="4">
        <v>2</v>
      </c>
      <c r="M1803" s="3">
        <v>15</v>
      </c>
      <c r="N1803" s="3">
        <v>2</v>
      </c>
      <c r="O1803" s="3">
        <f>HLOOKUP(O$5,[1]非R能力!$B$8:$F$558,$C1803+1,0)</f>
        <v>2674530.2363424227</v>
      </c>
      <c r="P1803" s="3">
        <f>HLOOKUP(P$5,[1]非R能力!$B$8:$F$558,$C1803+1,0)</f>
        <v>371147.94865448773</v>
      </c>
      <c r="Q1803" s="3">
        <f>HLOOKUP(Q$5,[1]非R能力!$B$8:$F$558,$C1803+1,0)</f>
        <v>180663.03073300805</v>
      </c>
      <c r="R1803" s="3">
        <f>HLOOKUP(R$5,[1]非R能力!$B$8:$F$558,$C1803+1,0)</f>
        <v>56616.730527455926</v>
      </c>
      <c r="S1803" s="3">
        <f>HLOOKUP(S$5,[1]非R能力!$B$8:$F$558,$C1803+1,0)</f>
        <v>73368.568621644255</v>
      </c>
      <c r="T1803" s="3">
        <f>INDEX([1]非R能力!$H$9:$H$558,D1803)</f>
        <v>74359.2083312342</v>
      </c>
      <c r="U1803" s="3">
        <f>IF(E1803="小怪",0,IF(INDEX([1]非R能力!$FK$9:$FK$558,C1803)=0,0,10))</f>
        <v>0</v>
      </c>
      <c r="V1803" s="3">
        <f>IF(E1803="小怪",0,IF(INDEX([1]非R能力!$FH$9:$FH$558,C1803)=0,0,5000))</f>
        <v>0</v>
      </c>
      <c r="W1803" s="3">
        <f>HLOOKUP(W$5,[2]人物技能基础!$O$3:$Q$553,$C1803+1,0)</f>
        <v>3.637142857142857</v>
      </c>
      <c r="X1803" s="3">
        <f>HLOOKUP(X$5,[2]人物技能基础!$O$3:$Q$553,$C1803+1,0)</f>
        <v>2.0186428571428574</v>
      </c>
      <c r="Y1803" s="3">
        <f>HLOOKUP(Y$5,[2]人物技能基础!$O$3:$Q$553,$C1803+1,0)</f>
        <v>99.964285714285708</v>
      </c>
      <c r="Z1803" s="3">
        <f t="shared" si="169"/>
        <v>1976818</v>
      </c>
      <c r="AA1803" s="3">
        <f t="shared" si="170"/>
        <v>36132</v>
      </c>
      <c r="AB1803" s="3">
        <f t="shared" si="171"/>
        <v>0</v>
      </c>
      <c r="AC1803" s="3">
        <f t="shared" si="172"/>
        <v>73368</v>
      </c>
      <c r="AD1803" s="3">
        <f t="shared" si="173"/>
        <v>56616</v>
      </c>
    </row>
    <row r="1804" spans="1:30" x14ac:dyDescent="0.15">
      <c r="A1804" s="3">
        <v>1799</v>
      </c>
      <c r="B1804" s="3" t="str">
        <f t="shared" si="168"/>
        <v>关卡1799小怪</v>
      </c>
      <c r="C1804" s="3">
        <f>INDEX([3]关卡!$J$19:$J$2018,A1804)</f>
        <v>550</v>
      </c>
      <c r="D1804" s="3">
        <f>INDEX([3]关卡!$N$19:$N$2018,A1804)</f>
        <v>550</v>
      </c>
      <c r="E1804" s="3" t="s">
        <v>24</v>
      </c>
      <c r="F1804" s="3" t="s">
        <v>26</v>
      </c>
      <c r="G1804" s="3">
        <v>3</v>
      </c>
      <c r="H1804" s="3">
        <v>0</v>
      </c>
      <c r="I1804" s="3">
        <v>0</v>
      </c>
      <c r="J1804" s="4">
        <v>1</v>
      </c>
      <c r="K1804" s="4">
        <v>1</v>
      </c>
      <c r="L1804" s="4">
        <v>2</v>
      </c>
      <c r="M1804" s="3">
        <v>15</v>
      </c>
      <c r="N1804" s="3">
        <v>2</v>
      </c>
      <c r="O1804" s="3">
        <f>HLOOKUP(O$5,[1]非R能力!$B$8:$F$558,$C1804+1,0)</f>
        <v>2674530.2363424227</v>
      </c>
      <c r="P1804" s="3">
        <f>HLOOKUP(P$5,[1]非R能力!$B$8:$F$558,$C1804+1,0)</f>
        <v>371147.94865448773</v>
      </c>
      <c r="Q1804" s="3">
        <f>HLOOKUP(Q$5,[1]非R能力!$B$8:$F$558,$C1804+1,0)</f>
        <v>180663.03073300805</v>
      </c>
      <c r="R1804" s="3">
        <f>HLOOKUP(R$5,[1]非R能力!$B$8:$F$558,$C1804+1,0)</f>
        <v>56616.730527455926</v>
      </c>
      <c r="S1804" s="3">
        <f>HLOOKUP(S$5,[1]非R能力!$B$8:$F$558,$C1804+1,0)</f>
        <v>73368.568621644255</v>
      </c>
      <c r="T1804" s="3">
        <f>INDEX([1]非R能力!$H$9:$H$558,D1804)</f>
        <v>74359.2083312342</v>
      </c>
      <c r="U1804" s="3">
        <f>IF(E1804="小怪",0,IF(INDEX([1]非R能力!$FK$9:$FK$558,C1804)=0,0,10))</f>
        <v>0</v>
      </c>
      <c r="V1804" s="3">
        <f>IF(E1804="小怪",0,IF(INDEX([1]非R能力!$FH$9:$FH$558,C1804)=0,0,5000))</f>
        <v>0</v>
      </c>
      <c r="W1804" s="3">
        <f>HLOOKUP(W$5,[2]人物技能基础!$O$3:$Q$553,$C1804+1,0)</f>
        <v>3.637142857142857</v>
      </c>
      <c r="X1804" s="3">
        <f>HLOOKUP(X$5,[2]人物技能基础!$O$3:$Q$553,$C1804+1,0)</f>
        <v>2.0186428571428574</v>
      </c>
      <c r="Y1804" s="3">
        <f>HLOOKUP(Y$5,[2]人物技能基础!$O$3:$Q$553,$C1804+1,0)</f>
        <v>99.964285714285708</v>
      </c>
      <c r="Z1804" s="3">
        <f t="shared" si="169"/>
        <v>1976818</v>
      </c>
      <c r="AA1804" s="3">
        <f t="shared" si="170"/>
        <v>36132</v>
      </c>
      <c r="AB1804" s="3">
        <f t="shared" si="171"/>
        <v>0</v>
      </c>
      <c r="AC1804" s="3">
        <f t="shared" si="172"/>
        <v>73368</v>
      </c>
      <c r="AD1804" s="3">
        <f t="shared" si="173"/>
        <v>56616</v>
      </c>
    </row>
    <row r="1805" spans="1:30" x14ac:dyDescent="0.15">
      <c r="A1805" s="3">
        <v>1800</v>
      </c>
      <c r="B1805" s="3" t="str">
        <f t="shared" si="168"/>
        <v>关卡1800小怪</v>
      </c>
      <c r="C1805" s="3">
        <f>INDEX([3]关卡!$J$19:$J$2018,A1805)</f>
        <v>550</v>
      </c>
      <c r="D1805" s="3">
        <f>INDEX([3]关卡!$N$19:$N$2018,A1805)</f>
        <v>550</v>
      </c>
      <c r="E1805" s="3" t="s">
        <v>24</v>
      </c>
      <c r="F1805" s="3" t="s">
        <v>26</v>
      </c>
      <c r="G1805" s="3">
        <v>3</v>
      </c>
      <c r="H1805" s="3">
        <v>0</v>
      </c>
      <c r="I1805" s="3">
        <v>0</v>
      </c>
      <c r="J1805" s="4">
        <v>1</v>
      </c>
      <c r="K1805" s="4">
        <v>1</v>
      </c>
      <c r="L1805" s="4">
        <v>2</v>
      </c>
      <c r="M1805" s="3">
        <v>15</v>
      </c>
      <c r="N1805" s="3">
        <v>2</v>
      </c>
      <c r="O1805" s="3">
        <f>HLOOKUP(O$5,[1]非R能力!$B$8:$F$558,$C1805+1,0)</f>
        <v>2674530.2363424227</v>
      </c>
      <c r="P1805" s="3">
        <f>HLOOKUP(P$5,[1]非R能力!$B$8:$F$558,$C1805+1,0)</f>
        <v>371147.94865448773</v>
      </c>
      <c r="Q1805" s="3">
        <f>HLOOKUP(Q$5,[1]非R能力!$B$8:$F$558,$C1805+1,0)</f>
        <v>180663.03073300805</v>
      </c>
      <c r="R1805" s="3">
        <f>HLOOKUP(R$5,[1]非R能力!$B$8:$F$558,$C1805+1,0)</f>
        <v>56616.730527455926</v>
      </c>
      <c r="S1805" s="3">
        <f>HLOOKUP(S$5,[1]非R能力!$B$8:$F$558,$C1805+1,0)</f>
        <v>73368.568621644255</v>
      </c>
      <c r="T1805" s="3">
        <f>INDEX([1]非R能力!$H$9:$H$558,D1805)</f>
        <v>74359.2083312342</v>
      </c>
      <c r="U1805" s="3">
        <f>IF(E1805="小怪",0,IF(INDEX([1]非R能力!$FK$9:$FK$558,C1805)=0,0,10))</f>
        <v>0</v>
      </c>
      <c r="V1805" s="3">
        <f>IF(E1805="小怪",0,IF(INDEX([1]非R能力!$FH$9:$FH$558,C1805)=0,0,5000))</f>
        <v>0</v>
      </c>
      <c r="W1805" s="3">
        <f>HLOOKUP(W$5,[2]人物技能基础!$O$3:$Q$553,$C1805+1,0)</f>
        <v>3.637142857142857</v>
      </c>
      <c r="X1805" s="3">
        <f>HLOOKUP(X$5,[2]人物技能基础!$O$3:$Q$553,$C1805+1,0)</f>
        <v>2.0186428571428574</v>
      </c>
      <c r="Y1805" s="3">
        <f>HLOOKUP(Y$5,[2]人物技能基础!$O$3:$Q$553,$C1805+1,0)</f>
        <v>99.964285714285708</v>
      </c>
      <c r="Z1805" s="3">
        <f t="shared" si="169"/>
        <v>1976818</v>
      </c>
      <c r="AA1805" s="3">
        <f t="shared" si="170"/>
        <v>36132</v>
      </c>
      <c r="AB1805" s="3">
        <f t="shared" si="171"/>
        <v>0</v>
      </c>
      <c r="AC1805" s="3">
        <f t="shared" si="172"/>
        <v>73368</v>
      </c>
      <c r="AD1805" s="3">
        <f t="shared" si="173"/>
        <v>56616</v>
      </c>
    </row>
    <row r="1806" spans="1:30" x14ac:dyDescent="0.15">
      <c r="A1806" s="3">
        <v>1801</v>
      </c>
      <c r="B1806" s="3" t="str">
        <f t="shared" si="168"/>
        <v>关卡1801小怪</v>
      </c>
      <c r="C1806" s="3">
        <f>INDEX([3]关卡!$J$19:$J$2018,A1806)</f>
        <v>550</v>
      </c>
      <c r="D1806" s="3">
        <f>INDEX([3]关卡!$N$19:$N$2018,A1806)</f>
        <v>550</v>
      </c>
      <c r="E1806" s="3" t="s">
        <v>24</v>
      </c>
      <c r="F1806" s="3" t="s">
        <v>26</v>
      </c>
      <c r="G1806" s="3">
        <v>3</v>
      </c>
      <c r="H1806" s="3">
        <v>0</v>
      </c>
      <c r="I1806" s="3">
        <v>0</v>
      </c>
      <c r="J1806" s="4">
        <v>1</v>
      </c>
      <c r="K1806" s="4">
        <v>1</v>
      </c>
      <c r="L1806" s="4">
        <v>2</v>
      </c>
      <c r="M1806" s="3">
        <v>15</v>
      </c>
      <c r="N1806" s="3">
        <v>2</v>
      </c>
      <c r="O1806" s="3">
        <f>HLOOKUP(O$5,[1]非R能力!$B$8:$F$558,$C1806+1,0)</f>
        <v>2674530.2363424227</v>
      </c>
      <c r="P1806" s="3">
        <f>HLOOKUP(P$5,[1]非R能力!$B$8:$F$558,$C1806+1,0)</f>
        <v>371147.94865448773</v>
      </c>
      <c r="Q1806" s="3">
        <f>HLOOKUP(Q$5,[1]非R能力!$B$8:$F$558,$C1806+1,0)</f>
        <v>180663.03073300805</v>
      </c>
      <c r="R1806" s="3">
        <f>HLOOKUP(R$5,[1]非R能力!$B$8:$F$558,$C1806+1,0)</f>
        <v>56616.730527455926</v>
      </c>
      <c r="S1806" s="3">
        <f>HLOOKUP(S$5,[1]非R能力!$B$8:$F$558,$C1806+1,0)</f>
        <v>73368.568621644255</v>
      </c>
      <c r="T1806" s="3">
        <f>INDEX([1]非R能力!$H$9:$H$558,D1806)</f>
        <v>74359.2083312342</v>
      </c>
      <c r="U1806" s="3">
        <f>IF(E1806="小怪",0,IF(INDEX([1]非R能力!$FK$9:$FK$558,C1806)=0,0,10))</f>
        <v>0</v>
      </c>
      <c r="V1806" s="3">
        <f>IF(E1806="小怪",0,IF(INDEX([1]非R能力!$FH$9:$FH$558,C1806)=0,0,5000))</f>
        <v>0</v>
      </c>
      <c r="W1806" s="3">
        <f>HLOOKUP(W$5,[2]人物技能基础!$O$3:$Q$553,$C1806+1,0)</f>
        <v>3.637142857142857</v>
      </c>
      <c r="X1806" s="3">
        <f>HLOOKUP(X$5,[2]人物技能基础!$O$3:$Q$553,$C1806+1,0)</f>
        <v>2.0186428571428574</v>
      </c>
      <c r="Y1806" s="3">
        <f>HLOOKUP(Y$5,[2]人物技能基础!$O$3:$Q$553,$C1806+1,0)</f>
        <v>99.964285714285708</v>
      </c>
      <c r="Z1806" s="3">
        <f t="shared" si="169"/>
        <v>1976818</v>
      </c>
      <c r="AA1806" s="3">
        <f t="shared" si="170"/>
        <v>36132</v>
      </c>
      <c r="AB1806" s="3">
        <f t="shared" si="171"/>
        <v>0</v>
      </c>
      <c r="AC1806" s="3">
        <f t="shared" si="172"/>
        <v>73368</v>
      </c>
      <c r="AD1806" s="3">
        <f t="shared" si="173"/>
        <v>56616</v>
      </c>
    </row>
    <row r="1807" spans="1:30" x14ac:dyDescent="0.15">
      <c r="A1807" s="3">
        <v>1802</v>
      </c>
      <c r="B1807" s="3" t="str">
        <f t="shared" si="168"/>
        <v>关卡1802小怪</v>
      </c>
      <c r="C1807" s="3">
        <f>INDEX([3]关卡!$J$19:$J$2018,A1807)</f>
        <v>550</v>
      </c>
      <c r="D1807" s="3">
        <f>INDEX([3]关卡!$N$19:$N$2018,A1807)</f>
        <v>550</v>
      </c>
      <c r="E1807" s="3" t="s">
        <v>24</v>
      </c>
      <c r="F1807" s="3" t="s">
        <v>26</v>
      </c>
      <c r="G1807" s="3">
        <v>3</v>
      </c>
      <c r="H1807" s="3">
        <v>0</v>
      </c>
      <c r="I1807" s="3">
        <v>0</v>
      </c>
      <c r="J1807" s="4">
        <v>1</v>
      </c>
      <c r="K1807" s="4">
        <v>1</v>
      </c>
      <c r="L1807" s="4">
        <v>2</v>
      </c>
      <c r="M1807" s="3">
        <v>15</v>
      </c>
      <c r="N1807" s="3">
        <v>2</v>
      </c>
      <c r="O1807" s="3">
        <f>HLOOKUP(O$5,[1]非R能力!$B$8:$F$558,$C1807+1,0)</f>
        <v>2674530.2363424227</v>
      </c>
      <c r="P1807" s="3">
        <f>HLOOKUP(P$5,[1]非R能力!$B$8:$F$558,$C1807+1,0)</f>
        <v>371147.94865448773</v>
      </c>
      <c r="Q1807" s="3">
        <f>HLOOKUP(Q$5,[1]非R能力!$B$8:$F$558,$C1807+1,0)</f>
        <v>180663.03073300805</v>
      </c>
      <c r="R1807" s="3">
        <f>HLOOKUP(R$5,[1]非R能力!$B$8:$F$558,$C1807+1,0)</f>
        <v>56616.730527455926</v>
      </c>
      <c r="S1807" s="3">
        <f>HLOOKUP(S$5,[1]非R能力!$B$8:$F$558,$C1807+1,0)</f>
        <v>73368.568621644255</v>
      </c>
      <c r="T1807" s="3">
        <f>INDEX([1]非R能力!$H$9:$H$558,D1807)</f>
        <v>74359.2083312342</v>
      </c>
      <c r="U1807" s="3">
        <f>IF(E1807="小怪",0,IF(INDEX([1]非R能力!$FK$9:$FK$558,C1807)=0,0,10))</f>
        <v>0</v>
      </c>
      <c r="V1807" s="3">
        <f>IF(E1807="小怪",0,IF(INDEX([1]非R能力!$FH$9:$FH$558,C1807)=0,0,5000))</f>
        <v>0</v>
      </c>
      <c r="W1807" s="3">
        <f>HLOOKUP(W$5,[2]人物技能基础!$O$3:$Q$553,$C1807+1,0)</f>
        <v>3.637142857142857</v>
      </c>
      <c r="X1807" s="3">
        <f>HLOOKUP(X$5,[2]人物技能基础!$O$3:$Q$553,$C1807+1,0)</f>
        <v>2.0186428571428574</v>
      </c>
      <c r="Y1807" s="3">
        <f>HLOOKUP(Y$5,[2]人物技能基础!$O$3:$Q$553,$C1807+1,0)</f>
        <v>99.964285714285708</v>
      </c>
      <c r="Z1807" s="3">
        <f t="shared" si="169"/>
        <v>1976818</v>
      </c>
      <c r="AA1807" s="3">
        <f t="shared" si="170"/>
        <v>36132</v>
      </c>
      <c r="AB1807" s="3">
        <f t="shared" si="171"/>
        <v>0</v>
      </c>
      <c r="AC1807" s="3">
        <f t="shared" si="172"/>
        <v>73368</v>
      </c>
      <c r="AD1807" s="3">
        <f t="shared" si="173"/>
        <v>56616</v>
      </c>
    </row>
    <row r="1808" spans="1:30" x14ac:dyDescent="0.15">
      <c r="A1808" s="3">
        <v>1803</v>
      </c>
      <c r="B1808" s="3" t="str">
        <f t="shared" si="168"/>
        <v>关卡1803小怪</v>
      </c>
      <c r="C1808" s="3">
        <f>INDEX([3]关卡!$J$19:$J$2018,A1808)</f>
        <v>550</v>
      </c>
      <c r="D1808" s="3">
        <f>INDEX([3]关卡!$N$19:$N$2018,A1808)</f>
        <v>550</v>
      </c>
      <c r="E1808" s="3" t="s">
        <v>24</v>
      </c>
      <c r="F1808" s="3" t="s">
        <v>26</v>
      </c>
      <c r="G1808" s="3">
        <v>3</v>
      </c>
      <c r="H1808" s="3">
        <v>0</v>
      </c>
      <c r="I1808" s="3">
        <v>0</v>
      </c>
      <c r="J1808" s="4">
        <v>1</v>
      </c>
      <c r="K1808" s="4">
        <v>1</v>
      </c>
      <c r="L1808" s="4">
        <v>2</v>
      </c>
      <c r="M1808" s="3">
        <v>15</v>
      </c>
      <c r="N1808" s="3">
        <v>2</v>
      </c>
      <c r="O1808" s="3">
        <f>HLOOKUP(O$5,[1]非R能力!$B$8:$F$558,$C1808+1,0)</f>
        <v>2674530.2363424227</v>
      </c>
      <c r="P1808" s="3">
        <f>HLOOKUP(P$5,[1]非R能力!$B$8:$F$558,$C1808+1,0)</f>
        <v>371147.94865448773</v>
      </c>
      <c r="Q1808" s="3">
        <f>HLOOKUP(Q$5,[1]非R能力!$B$8:$F$558,$C1808+1,0)</f>
        <v>180663.03073300805</v>
      </c>
      <c r="R1808" s="3">
        <f>HLOOKUP(R$5,[1]非R能力!$B$8:$F$558,$C1808+1,0)</f>
        <v>56616.730527455926</v>
      </c>
      <c r="S1808" s="3">
        <f>HLOOKUP(S$5,[1]非R能力!$B$8:$F$558,$C1808+1,0)</f>
        <v>73368.568621644255</v>
      </c>
      <c r="T1808" s="3">
        <f>INDEX([1]非R能力!$H$9:$H$558,D1808)</f>
        <v>74359.2083312342</v>
      </c>
      <c r="U1808" s="3">
        <f>IF(E1808="小怪",0,IF(INDEX([1]非R能力!$FK$9:$FK$558,C1808)=0,0,10))</f>
        <v>0</v>
      </c>
      <c r="V1808" s="3">
        <f>IF(E1808="小怪",0,IF(INDEX([1]非R能力!$FH$9:$FH$558,C1808)=0,0,5000))</f>
        <v>0</v>
      </c>
      <c r="W1808" s="3">
        <f>HLOOKUP(W$5,[2]人物技能基础!$O$3:$Q$553,$C1808+1,0)</f>
        <v>3.637142857142857</v>
      </c>
      <c r="X1808" s="3">
        <f>HLOOKUP(X$5,[2]人物技能基础!$O$3:$Q$553,$C1808+1,0)</f>
        <v>2.0186428571428574</v>
      </c>
      <c r="Y1808" s="3">
        <f>HLOOKUP(Y$5,[2]人物技能基础!$O$3:$Q$553,$C1808+1,0)</f>
        <v>99.964285714285708</v>
      </c>
      <c r="Z1808" s="3">
        <f t="shared" si="169"/>
        <v>1976818</v>
      </c>
      <c r="AA1808" s="3">
        <f t="shared" si="170"/>
        <v>36132</v>
      </c>
      <c r="AB1808" s="3">
        <f t="shared" si="171"/>
        <v>0</v>
      </c>
      <c r="AC1808" s="3">
        <f t="shared" si="172"/>
        <v>73368</v>
      </c>
      <c r="AD1808" s="3">
        <f t="shared" si="173"/>
        <v>56616</v>
      </c>
    </row>
    <row r="1809" spans="1:30" x14ac:dyDescent="0.15">
      <c r="A1809" s="3">
        <v>1804</v>
      </c>
      <c r="B1809" s="3" t="str">
        <f t="shared" si="168"/>
        <v>关卡1804小怪</v>
      </c>
      <c r="C1809" s="3">
        <f>INDEX([3]关卡!$J$19:$J$2018,A1809)</f>
        <v>550</v>
      </c>
      <c r="D1809" s="3">
        <f>INDEX([3]关卡!$N$19:$N$2018,A1809)</f>
        <v>550</v>
      </c>
      <c r="E1809" s="3" t="s">
        <v>24</v>
      </c>
      <c r="F1809" s="3" t="s">
        <v>26</v>
      </c>
      <c r="G1809" s="3">
        <v>3</v>
      </c>
      <c r="H1809" s="3">
        <v>0</v>
      </c>
      <c r="I1809" s="3">
        <v>0</v>
      </c>
      <c r="J1809" s="4">
        <v>1</v>
      </c>
      <c r="K1809" s="4">
        <v>1</v>
      </c>
      <c r="L1809" s="4">
        <v>2</v>
      </c>
      <c r="M1809" s="3">
        <v>15</v>
      </c>
      <c r="N1809" s="3">
        <v>2</v>
      </c>
      <c r="O1809" s="3">
        <f>HLOOKUP(O$5,[1]非R能力!$B$8:$F$558,$C1809+1,0)</f>
        <v>2674530.2363424227</v>
      </c>
      <c r="P1809" s="3">
        <f>HLOOKUP(P$5,[1]非R能力!$B$8:$F$558,$C1809+1,0)</f>
        <v>371147.94865448773</v>
      </c>
      <c r="Q1809" s="3">
        <f>HLOOKUP(Q$5,[1]非R能力!$B$8:$F$558,$C1809+1,0)</f>
        <v>180663.03073300805</v>
      </c>
      <c r="R1809" s="3">
        <f>HLOOKUP(R$5,[1]非R能力!$B$8:$F$558,$C1809+1,0)</f>
        <v>56616.730527455926</v>
      </c>
      <c r="S1809" s="3">
        <f>HLOOKUP(S$5,[1]非R能力!$B$8:$F$558,$C1809+1,0)</f>
        <v>73368.568621644255</v>
      </c>
      <c r="T1809" s="3">
        <f>INDEX([1]非R能力!$H$9:$H$558,D1809)</f>
        <v>74359.2083312342</v>
      </c>
      <c r="U1809" s="3">
        <f>IF(E1809="小怪",0,IF(INDEX([1]非R能力!$FK$9:$FK$558,C1809)=0,0,10))</f>
        <v>0</v>
      </c>
      <c r="V1809" s="3">
        <f>IF(E1809="小怪",0,IF(INDEX([1]非R能力!$FH$9:$FH$558,C1809)=0,0,5000))</f>
        <v>0</v>
      </c>
      <c r="W1809" s="3">
        <f>HLOOKUP(W$5,[2]人物技能基础!$O$3:$Q$553,$C1809+1,0)</f>
        <v>3.637142857142857</v>
      </c>
      <c r="X1809" s="3">
        <f>HLOOKUP(X$5,[2]人物技能基础!$O$3:$Q$553,$C1809+1,0)</f>
        <v>2.0186428571428574</v>
      </c>
      <c r="Y1809" s="3">
        <f>HLOOKUP(Y$5,[2]人物技能基础!$O$3:$Q$553,$C1809+1,0)</f>
        <v>99.964285714285708</v>
      </c>
      <c r="Z1809" s="3">
        <f t="shared" si="169"/>
        <v>1976818</v>
      </c>
      <c r="AA1809" s="3">
        <f t="shared" si="170"/>
        <v>36132</v>
      </c>
      <c r="AB1809" s="3">
        <f t="shared" si="171"/>
        <v>0</v>
      </c>
      <c r="AC1809" s="3">
        <f t="shared" si="172"/>
        <v>73368</v>
      </c>
      <c r="AD1809" s="3">
        <f t="shared" si="173"/>
        <v>56616</v>
      </c>
    </row>
    <row r="1810" spans="1:30" x14ac:dyDescent="0.15">
      <c r="A1810" s="3">
        <v>1805</v>
      </c>
      <c r="B1810" s="3" t="str">
        <f t="shared" si="168"/>
        <v>关卡1805小怪</v>
      </c>
      <c r="C1810" s="3">
        <f>INDEX([3]关卡!$J$19:$J$2018,A1810)</f>
        <v>550</v>
      </c>
      <c r="D1810" s="3">
        <f>INDEX([3]关卡!$N$19:$N$2018,A1810)</f>
        <v>550</v>
      </c>
      <c r="E1810" s="3" t="s">
        <v>24</v>
      </c>
      <c r="F1810" s="3" t="s">
        <v>26</v>
      </c>
      <c r="G1810" s="3">
        <v>3</v>
      </c>
      <c r="H1810" s="3">
        <v>0</v>
      </c>
      <c r="I1810" s="3">
        <v>0</v>
      </c>
      <c r="J1810" s="4">
        <v>1</v>
      </c>
      <c r="K1810" s="4">
        <v>1</v>
      </c>
      <c r="L1810" s="4">
        <v>2</v>
      </c>
      <c r="M1810" s="3">
        <v>15</v>
      </c>
      <c r="N1810" s="3">
        <v>2</v>
      </c>
      <c r="O1810" s="3">
        <f>HLOOKUP(O$5,[1]非R能力!$B$8:$F$558,$C1810+1,0)</f>
        <v>2674530.2363424227</v>
      </c>
      <c r="P1810" s="3">
        <f>HLOOKUP(P$5,[1]非R能力!$B$8:$F$558,$C1810+1,0)</f>
        <v>371147.94865448773</v>
      </c>
      <c r="Q1810" s="3">
        <f>HLOOKUP(Q$5,[1]非R能力!$B$8:$F$558,$C1810+1,0)</f>
        <v>180663.03073300805</v>
      </c>
      <c r="R1810" s="3">
        <f>HLOOKUP(R$5,[1]非R能力!$B$8:$F$558,$C1810+1,0)</f>
        <v>56616.730527455926</v>
      </c>
      <c r="S1810" s="3">
        <f>HLOOKUP(S$5,[1]非R能力!$B$8:$F$558,$C1810+1,0)</f>
        <v>73368.568621644255</v>
      </c>
      <c r="T1810" s="3">
        <f>INDEX([1]非R能力!$H$9:$H$558,D1810)</f>
        <v>74359.2083312342</v>
      </c>
      <c r="U1810" s="3">
        <f>IF(E1810="小怪",0,IF(INDEX([1]非R能力!$FK$9:$FK$558,C1810)=0,0,10))</f>
        <v>0</v>
      </c>
      <c r="V1810" s="3">
        <f>IF(E1810="小怪",0,IF(INDEX([1]非R能力!$FH$9:$FH$558,C1810)=0,0,5000))</f>
        <v>0</v>
      </c>
      <c r="W1810" s="3">
        <f>HLOOKUP(W$5,[2]人物技能基础!$O$3:$Q$553,$C1810+1,0)</f>
        <v>3.637142857142857</v>
      </c>
      <c r="X1810" s="3">
        <f>HLOOKUP(X$5,[2]人物技能基础!$O$3:$Q$553,$C1810+1,0)</f>
        <v>2.0186428571428574</v>
      </c>
      <c r="Y1810" s="3">
        <f>HLOOKUP(Y$5,[2]人物技能基础!$O$3:$Q$553,$C1810+1,0)</f>
        <v>99.964285714285708</v>
      </c>
      <c r="Z1810" s="3">
        <f t="shared" si="169"/>
        <v>1976818</v>
      </c>
      <c r="AA1810" s="3">
        <f t="shared" si="170"/>
        <v>36132</v>
      </c>
      <c r="AB1810" s="3">
        <f t="shared" si="171"/>
        <v>0</v>
      </c>
      <c r="AC1810" s="3">
        <f t="shared" si="172"/>
        <v>73368</v>
      </c>
      <c r="AD1810" s="3">
        <f t="shared" si="173"/>
        <v>56616</v>
      </c>
    </row>
    <row r="1811" spans="1:30" x14ac:dyDescent="0.15">
      <c r="A1811" s="3">
        <v>1806</v>
      </c>
      <c r="B1811" s="3" t="str">
        <f t="shared" si="168"/>
        <v>关卡1806小怪</v>
      </c>
      <c r="C1811" s="3">
        <f>INDEX([3]关卡!$J$19:$J$2018,A1811)</f>
        <v>550</v>
      </c>
      <c r="D1811" s="3">
        <f>INDEX([3]关卡!$N$19:$N$2018,A1811)</f>
        <v>550</v>
      </c>
      <c r="E1811" s="3" t="s">
        <v>24</v>
      </c>
      <c r="F1811" s="3" t="s">
        <v>26</v>
      </c>
      <c r="G1811" s="3">
        <v>3</v>
      </c>
      <c r="H1811" s="3">
        <v>0</v>
      </c>
      <c r="I1811" s="3">
        <v>0</v>
      </c>
      <c r="J1811" s="4">
        <v>1</v>
      </c>
      <c r="K1811" s="4">
        <v>1</v>
      </c>
      <c r="L1811" s="4">
        <v>2</v>
      </c>
      <c r="M1811" s="3">
        <v>15</v>
      </c>
      <c r="N1811" s="3">
        <v>2</v>
      </c>
      <c r="O1811" s="3">
        <f>HLOOKUP(O$5,[1]非R能力!$B$8:$F$558,$C1811+1,0)</f>
        <v>2674530.2363424227</v>
      </c>
      <c r="P1811" s="3">
        <f>HLOOKUP(P$5,[1]非R能力!$B$8:$F$558,$C1811+1,0)</f>
        <v>371147.94865448773</v>
      </c>
      <c r="Q1811" s="3">
        <f>HLOOKUP(Q$5,[1]非R能力!$B$8:$F$558,$C1811+1,0)</f>
        <v>180663.03073300805</v>
      </c>
      <c r="R1811" s="3">
        <f>HLOOKUP(R$5,[1]非R能力!$B$8:$F$558,$C1811+1,0)</f>
        <v>56616.730527455926</v>
      </c>
      <c r="S1811" s="3">
        <f>HLOOKUP(S$5,[1]非R能力!$B$8:$F$558,$C1811+1,0)</f>
        <v>73368.568621644255</v>
      </c>
      <c r="T1811" s="3">
        <f>INDEX([1]非R能力!$H$9:$H$558,D1811)</f>
        <v>74359.2083312342</v>
      </c>
      <c r="U1811" s="3">
        <f>IF(E1811="小怪",0,IF(INDEX([1]非R能力!$FK$9:$FK$558,C1811)=0,0,10))</f>
        <v>0</v>
      </c>
      <c r="V1811" s="3">
        <f>IF(E1811="小怪",0,IF(INDEX([1]非R能力!$FH$9:$FH$558,C1811)=0,0,5000))</f>
        <v>0</v>
      </c>
      <c r="W1811" s="3">
        <f>HLOOKUP(W$5,[2]人物技能基础!$O$3:$Q$553,$C1811+1,0)</f>
        <v>3.637142857142857</v>
      </c>
      <c r="X1811" s="3">
        <f>HLOOKUP(X$5,[2]人物技能基础!$O$3:$Q$553,$C1811+1,0)</f>
        <v>2.0186428571428574</v>
      </c>
      <c r="Y1811" s="3">
        <f>HLOOKUP(Y$5,[2]人物技能基础!$O$3:$Q$553,$C1811+1,0)</f>
        <v>99.964285714285708</v>
      </c>
      <c r="Z1811" s="3">
        <f t="shared" si="169"/>
        <v>1976818</v>
      </c>
      <c r="AA1811" s="3">
        <f t="shared" si="170"/>
        <v>36132</v>
      </c>
      <c r="AB1811" s="3">
        <f t="shared" si="171"/>
        <v>0</v>
      </c>
      <c r="AC1811" s="3">
        <f t="shared" si="172"/>
        <v>73368</v>
      </c>
      <c r="AD1811" s="3">
        <f t="shared" si="173"/>
        <v>56616</v>
      </c>
    </row>
    <row r="1812" spans="1:30" x14ac:dyDescent="0.15">
      <c r="A1812" s="3">
        <v>1807</v>
      </c>
      <c r="B1812" s="3" t="str">
        <f t="shared" si="168"/>
        <v>关卡1807小怪</v>
      </c>
      <c r="C1812" s="3">
        <f>INDEX([3]关卡!$J$19:$J$2018,A1812)</f>
        <v>550</v>
      </c>
      <c r="D1812" s="3">
        <f>INDEX([3]关卡!$N$19:$N$2018,A1812)</f>
        <v>550</v>
      </c>
      <c r="E1812" s="3" t="s">
        <v>24</v>
      </c>
      <c r="F1812" s="3" t="s">
        <v>26</v>
      </c>
      <c r="G1812" s="3">
        <v>3</v>
      </c>
      <c r="H1812" s="3">
        <v>0</v>
      </c>
      <c r="I1812" s="3">
        <v>0</v>
      </c>
      <c r="J1812" s="4">
        <v>1</v>
      </c>
      <c r="K1812" s="4">
        <v>1</v>
      </c>
      <c r="L1812" s="4">
        <v>2</v>
      </c>
      <c r="M1812" s="3">
        <v>15</v>
      </c>
      <c r="N1812" s="3">
        <v>2</v>
      </c>
      <c r="O1812" s="3">
        <f>HLOOKUP(O$5,[1]非R能力!$B$8:$F$558,$C1812+1,0)</f>
        <v>2674530.2363424227</v>
      </c>
      <c r="P1812" s="3">
        <f>HLOOKUP(P$5,[1]非R能力!$B$8:$F$558,$C1812+1,0)</f>
        <v>371147.94865448773</v>
      </c>
      <c r="Q1812" s="3">
        <f>HLOOKUP(Q$5,[1]非R能力!$B$8:$F$558,$C1812+1,0)</f>
        <v>180663.03073300805</v>
      </c>
      <c r="R1812" s="3">
        <f>HLOOKUP(R$5,[1]非R能力!$B$8:$F$558,$C1812+1,0)</f>
        <v>56616.730527455926</v>
      </c>
      <c r="S1812" s="3">
        <f>HLOOKUP(S$5,[1]非R能力!$B$8:$F$558,$C1812+1,0)</f>
        <v>73368.568621644255</v>
      </c>
      <c r="T1812" s="3">
        <f>INDEX([1]非R能力!$H$9:$H$558,D1812)</f>
        <v>74359.2083312342</v>
      </c>
      <c r="U1812" s="3">
        <f>IF(E1812="小怪",0,IF(INDEX([1]非R能力!$FK$9:$FK$558,C1812)=0,0,10))</f>
        <v>0</v>
      </c>
      <c r="V1812" s="3">
        <f>IF(E1812="小怪",0,IF(INDEX([1]非R能力!$FH$9:$FH$558,C1812)=0,0,5000))</f>
        <v>0</v>
      </c>
      <c r="W1812" s="3">
        <f>HLOOKUP(W$5,[2]人物技能基础!$O$3:$Q$553,$C1812+1,0)</f>
        <v>3.637142857142857</v>
      </c>
      <c r="X1812" s="3">
        <f>HLOOKUP(X$5,[2]人物技能基础!$O$3:$Q$553,$C1812+1,0)</f>
        <v>2.0186428571428574</v>
      </c>
      <c r="Y1812" s="3">
        <f>HLOOKUP(Y$5,[2]人物技能基础!$O$3:$Q$553,$C1812+1,0)</f>
        <v>99.964285714285708</v>
      </c>
      <c r="Z1812" s="3">
        <f t="shared" si="169"/>
        <v>1976818</v>
      </c>
      <c r="AA1812" s="3">
        <f t="shared" si="170"/>
        <v>36132</v>
      </c>
      <c r="AB1812" s="3">
        <f t="shared" si="171"/>
        <v>0</v>
      </c>
      <c r="AC1812" s="3">
        <f t="shared" si="172"/>
        <v>73368</v>
      </c>
      <c r="AD1812" s="3">
        <f t="shared" si="173"/>
        <v>56616</v>
      </c>
    </row>
    <row r="1813" spans="1:30" x14ac:dyDescent="0.15">
      <c r="A1813" s="3">
        <v>1808</v>
      </c>
      <c r="B1813" s="3" t="str">
        <f t="shared" si="168"/>
        <v>关卡1808小怪</v>
      </c>
      <c r="C1813" s="3">
        <f>INDEX([3]关卡!$J$19:$J$2018,A1813)</f>
        <v>550</v>
      </c>
      <c r="D1813" s="3">
        <f>INDEX([3]关卡!$N$19:$N$2018,A1813)</f>
        <v>550</v>
      </c>
      <c r="E1813" s="3" t="s">
        <v>24</v>
      </c>
      <c r="F1813" s="3" t="s">
        <v>26</v>
      </c>
      <c r="G1813" s="3">
        <v>3</v>
      </c>
      <c r="H1813" s="3">
        <v>0</v>
      </c>
      <c r="I1813" s="3">
        <v>0</v>
      </c>
      <c r="J1813" s="4">
        <v>1</v>
      </c>
      <c r="K1813" s="4">
        <v>1</v>
      </c>
      <c r="L1813" s="4">
        <v>2</v>
      </c>
      <c r="M1813" s="3">
        <v>15</v>
      </c>
      <c r="N1813" s="3">
        <v>2</v>
      </c>
      <c r="O1813" s="3">
        <f>HLOOKUP(O$5,[1]非R能力!$B$8:$F$558,$C1813+1,0)</f>
        <v>2674530.2363424227</v>
      </c>
      <c r="P1813" s="3">
        <f>HLOOKUP(P$5,[1]非R能力!$B$8:$F$558,$C1813+1,0)</f>
        <v>371147.94865448773</v>
      </c>
      <c r="Q1813" s="3">
        <f>HLOOKUP(Q$5,[1]非R能力!$B$8:$F$558,$C1813+1,0)</f>
        <v>180663.03073300805</v>
      </c>
      <c r="R1813" s="3">
        <f>HLOOKUP(R$5,[1]非R能力!$B$8:$F$558,$C1813+1,0)</f>
        <v>56616.730527455926</v>
      </c>
      <c r="S1813" s="3">
        <f>HLOOKUP(S$5,[1]非R能力!$B$8:$F$558,$C1813+1,0)</f>
        <v>73368.568621644255</v>
      </c>
      <c r="T1813" s="3">
        <f>INDEX([1]非R能力!$H$9:$H$558,D1813)</f>
        <v>74359.2083312342</v>
      </c>
      <c r="U1813" s="3">
        <f>IF(E1813="小怪",0,IF(INDEX([1]非R能力!$FK$9:$FK$558,C1813)=0,0,10))</f>
        <v>0</v>
      </c>
      <c r="V1813" s="3">
        <f>IF(E1813="小怪",0,IF(INDEX([1]非R能力!$FH$9:$FH$558,C1813)=0,0,5000))</f>
        <v>0</v>
      </c>
      <c r="W1813" s="3">
        <f>HLOOKUP(W$5,[2]人物技能基础!$O$3:$Q$553,$C1813+1,0)</f>
        <v>3.637142857142857</v>
      </c>
      <c r="X1813" s="3">
        <f>HLOOKUP(X$5,[2]人物技能基础!$O$3:$Q$553,$C1813+1,0)</f>
        <v>2.0186428571428574</v>
      </c>
      <c r="Y1813" s="3">
        <f>HLOOKUP(Y$5,[2]人物技能基础!$O$3:$Q$553,$C1813+1,0)</f>
        <v>99.964285714285708</v>
      </c>
      <c r="Z1813" s="3">
        <f t="shared" si="169"/>
        <v>1976818</v>
      </c>
      <c r="AA1813" s="3">
        <f t="shared" si="170"/>
        <v>36132</v>
      </c>
      <c r="AB1813" s="3">
        <f t="shared" si="171"/>
        <v>0</v>
      </c>
      <c r="AC1813" s="3">
        <f t="shared" si="172"/>
        <v>73368</v>
      </c>
      <c r="AD1813" s="3">
        <f t="shared" si="173"/>
        <v>56616</v>
      </c>
    </row>
    <row r="1814" spans="1:30" x14ac:dyDescent="0.15">
      <c r="A1814" s="3">
        <v>1809</v>
      </c>
      <c r="B1814" s="3" t="str">
        <f t="shared" si="168"/>
        <v>关卡1809小怪</v>
      </c>
      <c r="C1814" s="3">
        <f>INDEX([3]关卡!$J$19:$J$2018,A1814)</f>
        <v>550</v>
      </c>
      <c r="D1814" s="3">
        <f>INDEX([3]关卡!$N$19:$N$2018,A1814)</f>
        <v>550</v>
      </c>
      <c r="E1814" s="3" t="s">
        <v>24</v>
      </c>
      <c r="F1814" s="3" t="s">
        <v>26</v>
      </c>
      <c r="G1814" s="3">
        <v>3</v>
      </c>
      <c r="H1814" s="3">
        <v>0</v>
      </c>
      <c r="I1814" s="3">
        <v>0</v>
      </c>
      <c r="J1814" s="4">
        <v>1</v>
      </c>
      <c r="K1814" s="4">
        <v>1</v>
      </c>
      <c r="L1814" s="4">
        <v>2</v>
      </c>
      <c r="M1814" s="3">
        <v>15</v>
      </c>
      <c r="N1814" s="3">
        <v>2</v>
      </c>
      <c r="O1814" s="3">
        <f>HLOOKUP(O$5,[1]非R能力!$B$8:$F$558,$C1814+1,0)</f>
        <v>2674530.2363424227</v>
      </c>
      <c r="P1814" s="3">
        <f>HLOOKUP(P$5,[1]非R能力!$B$8:$F$558,$C1814+1,0)</f>
        <v>371147.94865448773</v>
      </c>
      <c r="Q1814" s="3">
        <f>HLOOKUP(Q$5,[1]非R能力!$B$8:$F$558,$C1814+1,0)</f>
        <v>180663.03073300805</v>
      </c>
      <c r="R1814" s="3">
        <f>HLOOKUP(R$5,[1]非R能力!$B$8:$F$558,$C1814+1,0)</f>
        <v>56616.730527455926</v>
      </c>
      <c r="S1814" s="3">
        <f>HLOOKUP(S$5,[1]非R能力!$B$8:$F$558,$C1814+1,0)</f>
        <v>73368.568621644255</v>
      </c>
      <c r="T1814" s="3">
        <f>INDEX([1]非R能力!$H$9:$H$558,D1814)</f>
        <v>74359.2083312342</v>
      </c>
      <c r="U1814" s="3">
        <f>IF(E1814="小怪",0,IF(INDEX([1]非R能力!$FK$9:$FK$558,C1814)=0,0,10))</f>
        <v>0</v>
      </c>
      <c r="V1814" s="3">
        <f>IF(E1814="小怪",0,IF(INDEX([1]非R能力!$FH$9:$FH$558,C1814)=0,0,5000))</f>
        <v>0</v>
      </c>
      <c r="W1814" s="3">
        <f>HLOOKUP(W$5,[2]人物技能基础!$O$3:$Q$553,$C1814+1,0)</f>
        <v>3.637142857142857</v>
      </c>
      <c r="X1814" s="3">
        <f>HLOOKUP(X$5,[2]人物技能基础!$O$3:$Q$553,$C1814+1,0)</f>
        <v>2.0186428571428574</v>
      </c>
      <c r="Y1814" s="3">
        <f>HLOOKUP(Y$5,[2]人物技能基础!$O$3:$Q$553,$C1814+1,0)</f>
        <v>99.964285714285708</v>
      </c>
      <c r="Z1814" s="3">
        <f t="shared" si="169"/>
        <v>1976818</v>
      </c>
      <c r="AA1814" s="3">
        <f t="shared" si="170"/>
        <v>36132</v>
      </c>
      <c r="AB1814" s="3">
        <f t="shared" si="171"/>
        <v>0</v>
      </c>
      <c r="AC1814" s="3">
        <f t="shared" si="172"/>
        <v>73368</v>
      </c>
      <c r="AD1814" s="3">
        <f t="shared" si="173"/>
        <v>56616</v>
      </c>
    </row>
    <row r="1815" spans="1:30" x14ac:dyDescent="0.15">
      <c r="A1815" s="3">
        <v>1810</v>
      </c>
      <c r="B1815" s="3" t="str">
        <f t="shared" si="168"/>
        <v>关卡1810小怪</v>
      </c>
      <c r="C1815" s="3">
        <f>INDEX([3]关卡!$J$19:$J$2018,A1815)</f>
        <v>550</v>
      </c>
      <c r="D1815" s="3">
        <f>INDEX([3]关卡!$N$19:$N$2018,A1815)</f>
        <v>550</v>
      </c>
      <c r="E1815" s="3" t="s">
        <v>24</v>
      </c>
      <c r="F1815" s="3" t="s">
        <v>26</v>
      </c>
      <c r="G1815" s="3">
        <v>3</v>
      </c>
      <c r="H1815" s="3">
        <v>0</v>
      </c>
      <c r="I1815" s="3">
        <v>0</v>
      </c>
      <c r="J1815" s="4">
        <v>1</v>
      </c>
      <c r="K1815" s="4">
        <v>1</v>
      </c>
      <c r="L1815" s="4">
        <v>2</v>
      </c>
      <c r="M1815" s="3">
        <v>15</v>
      </c>
      <c r="N1815" s="3">
        <v>2</v>
      </c>
      <c r="O1815" s="3">
        <f>HLOOKUP(O$5,[1]非R能力!$B$8:$F$558,$C1815+1,0)</f>
        <v>2674530.2363424227</v>
      </c>
      <c r="P1815" s="3">
        <f>HLOOKUP(P$5,[1]非R能力!$B$8:$F$558,$C1815+1,0)</f>
        <v>371147.94865448773</v>
      </c>
      <c r="Q1815" s="3">
        <f>HLOOKUP(Q$5,[1]非R能力!$B$8:$F$558,$C1815+1,0)</f>
        <v>180663.03073300805</v>
      </c>
      <c r="R1815" s="3">
        <f>HLOOKUP(R$5,[1]非R能力!$B$8:$F$558,$C1815+1,0)</f>
        <v>56616.730527455926</v>
      </c>
      <c r="S1815" s="3">
        <f>HLOOKUP(S$5,[1]非R能力!$B$8:$F$558,$C1815+1,0)</f>
        <v>73368.568621644255</v>
      </c>
      <c r="T1815" s="3">
        <f>INDEX([1]非R能力!$H$9:$H$558,D1815)</f>
        <v>74359.2083312342</v>
      </c>
      <c r="U1815" s="3">
        <f>IF(E1815="小怪",0,IF(INDEX([1]非R能力!$FK$9:$FK$558,C1815)=0,0,10))</f>
        <v>0</v>
      </c>
      <c r="V1815" s="3">
        <f>IF(E1815="小怪",0,IF(INDEX([1]非R能力!$FH$9:$FH$558,C1815)=0,0,5000))</f>
        <v>0</v>
      </c>
      <c r="W1815" s="3">
        <f>HLOOKUP(W$5,[2]人物技能基础!$O$3:$Q$553,$C1815+1,0)</f>
        <v>3.637142857142857</v>
      </c>
      <c r="X1815" s="3">
        <f>HLOOKUP(X$5,[2]人物技能基础!$O$3:$Q$553,$C1815+1,0)</f>
        <v>2.0186428571428574</v>
      </c>
      <c r="Y1815" s="3">
        <f>HLOOKUP(Y$5,[2]人物技能基础!$O$3:$Q$553,$C1815+1,0)</f>
        <v>99.964285714285708</v>
      </c>
      <c r="Z1815" s="3">
        <f t="shared" si="169"/>
        <v>1976818</v>
      </c>
      <c r="AA1815" s="3">
        <f t="shared" si="170"/>
        <v>36132</v>
      </c>
      <c r="AB1815" s="3">
        <f t="shared" si="171"/>
        <v>0</v>
      </c>
      <c r="AC1815" s="3">
        <f t="shared" si="172"/>
        <v>73368</v>
      </c>
      <c r="AD1815" s="3">
        <f t="shared" si="173"/>
        <v>56616</v>
      </c>
    </row>
    <row r="1816" spans="1:30" x14ac:dyDescent="0.15">
      <c r="A1816" s="3">
        <v>1811</v>
      </c>
      <c r="B1816" s="3" t="str">
        <f t="shared" si="168"/>
        <v>关卡1811小怪</v>
      </c>
      <c r="C1816" s="3">
        <f>INDEX([3]关卡!$J$19:$J$2018,A1816)</f>
        <v>550</v>
      </c>
      <c r="D1816" s="3">
        <f>INDEX([3]关卡!$N$19:$N$2018,A1816)</f>
        <v>550</v>
      </c>
      <c r="E1816" s="3" t="s">
        <v>24</v>
      </c>
      <c r="F1816" s="3" t="s">
        <v>26</v>
      </c>
      <c r="G1816" s="3">
        <v>3</v>
      </c>
      <c r="H1816" s="3">
        <v>0</v>
      </c>
      <c r="I1816" s="3">
        <v>0</v>
      </c>
      <c r="J1816" s="4">
        <v>1</v>
      </c>
      <c r="K1816" s="4">
        <v>1</v>
      </c>
      <c r="L1816" s="4">
        <v>2</v>
      </c>
      <c r="M1816" s="3">
        <v>15</v>
      </c>
      <c r="N1816" s="3">
        <v>2</v>
      </c>
      <c r="O1816" s="3">
        <f>HLOOKUP(O$5,[1]非R能力!$B$8:$F$558,$C1816+1,0)</f>
        <v>2674530.2363424227</v>
      </c>
      <c r="P1816" s="3">
        <f>HLOOKUP(P$5,[1]非R能力!$B$8:$F$558,$C1816+1,0)</f>
        <v>371147.94865448773</v>
      </c>
      <c r="Q1816" s="3">
        <f>HLOOKUP(Q$5,[1]非R能力!$B$8:$F$558,$C1816+1,0)</f>
        <v>180663.03073300805</v>
      </c>
      <c r="R1816" s="3">
        <f>HLOOKUP(R$5,[1]非R能力!$B$8:$F$558,$C1816+1,0)</f>
        <v>56616.730527455926</v>
      </c>
      <c r="S1816" s="3">
        <f>HLOOKUP(S$5,[1]非R能力!$B$8:$F$558,$C1816+1,0)</f>
        <v>73368.568621644255</v>
      </c>
      <c r="T1816" s="3">
        <f>INDEX([1]非R能力!$H$9:$H$558,D1816)</f>
        <v>74359.2083312342</v>
      </c>
      <c r="U1816" s="3">
        <f>IF(E1816="小怪",0,IF(INDEX([1]非R能力!$FK$9:$FK$558,C1816)=0,0,10))</f>
        <v>0</v>
      </c>
      <c r="V1816" s="3">
        <f>IF(E1816="小怪",0,IF(INDEX([1]非R能力!$FH$9:$FH$558,C1816)=0,0,5000))</f>
        <v>0</v>
      </c>
      <c r="W1816" s="3">
        <f>HLOOKUP(W$5,[2]人物技能基础!$O$3:$Q$553,$C1816+1,0)</f>
        <v>3.637142857142857</v>
      </c>
      <c r="X1816" s="3">
        <f>HLOOKUP(X$5,[2]人物技能基础!$O$3:$Q$553,$C1816+1,0)</f>
        <v>2.0186428571428574</v>
      </c>
      <c r="Y1816" s="3">
        <f>HLOOKUP(Y$5,[2]人物技能基础!$O$3:$Q$553,$C1816+1,0)</f>
        <v>99.964285714285708</v>
      </c>
      <c r="Z1816" s="3">
        <f t="shared" si="169"/>
        <v>1976818</v>
      </c>
      <c r="AA1816" s="3">
        <f t="shared" si="170"/>
        <v>36132</v>
      </c>
      <c r="AB1816" s="3">
        <f t="shared" si="171"/>
        <v>0</v>
      </c>
      <c r="AC1816" s="3">
        <f t="shared" si="172"/>
        <v>73368</v>
      </c>
      <c r="AD1816" s="3">
        <f t="shared" si="173"/>
        <v>56616</v>
      </c>
    </row>
    <row r="1817" spans="1:30" x14ac:dyDescent="0.15">
      <c r="A1817" s="3">
        <v>1812</v>
      </c>
      <c r="B1817" s="3" t="str">
        <f t="shared" si="168"/>
        <v>关卡1812小怪</v>
      </c>
      <c r="C1817" s="3">
        <f>INDEX([3]关卡!$J$19:$J$2018,A1817)</f>
        <v>550</v>
      </c>
      <c r="D1817" s="3">
        <f>INDEX([3]关卡!$N$19:$N$2018,A1817)</f>
        <v>550</v>
      </c>
      <c r="E1817" s="3" t="s">
        <v>24</v>
      </c>
      <c r="F1817" s="3" t="s">
        <v>26</v>
      </c>
      <c r="G1817" s="3">
        <v>3</v>
      </c>
      <c r="H1817" s="3">
        <v>0</v>
      </c>
      <c r="I1817" s="3">
        <v>0</v>
      </c>
      <c r="J1817" s="4">
        <v>1</v>
      </c>
      <c r="K1817" s="4">
        <v>1</v>
      </c>
      <c r="L1817" s="4">
        <v>2</v>
      </c>
      <c r="M1817" s="3">
        <v>15</v>
      </c>
      <c r="N1817" s="3">
        <v>2</v>
      </c>
      <c r="O1817" s="3">
        <f>HLOOKUP(O$5,[1]非R能力!$B$8:$F$558,$C1817+1,0)</f>
        <v>2674530.2363424227</v>
      </c>
      <c r="P1817" s="3">
        <f>HLOOKUP(P$5,[1]非R能力!$B$8:$F$558,$C1817+1,0)</f>
        <v>371147.94865448773</v>
      </c>
      <c r="Q1817" s="3">
        <f>HLOOKUP(Q$5,[1]非R能力!$B$8:$F$558,$C1817+1,0)</f>
        <v>180663.03073300805</v>
      </c>
      <c r="R1817" s="3">
        <f>HLOOKUP(R$5,[1]非R能力!$B$8:$F$558,$C1817+1,0)</f>
        <v>56616.730527455926</v>
      </c>
      <c r="S1817" s="3">
        <f>HLOOKUP(S$5,[1]非R能力!$B$8:$F$558,$C1817+1,0)</f>
        <v>73368.568621644255</v>
      </c>
      <c r="T1817" s="3">
        <f>INDEX([1]非R能力!$H$9:$H$558,D1817)</f>
        <v>74359.2083312342</v>
      </c>
      <c r="U1817" s="3">
        <f>IF(E1817="小怪",0,IF(INDEX([1]非R能力!$FK$9:$FK$558,C1817)=0,0,10))</f>
        <v>0</v>
      </c>
      <c r="V1817" s="3">
        <f>IF(E1817="小怪",0,IF(INDEX([1]非R能力!$FH$9:$FH$558,C1817)=0,0,5000))</f>
        <v>0</v>
      </c>
      <c r="W1817" s="3">
        <f>HLOOKUP(W$5,[2]人物技能基础!$O$3:$Q$553,$C1817+1,0)</f>
        <v>3.637142857142857</v>
      </c>
      <c r="X1817" s="3">
        <f>HLOOKUP(X$5,[2]人物技能基础!$O$3:$Q$553,$C1817+1,0)</f>
        <v>2.0186428571428574</v>
      </c>
      <c r="Y1817" s="3">
        <f>HLOOKUP(Y$5,[2]人物技能基础!$O$3:$Q$553,$C1817+1,0)</f>
        <v>99.964285714285708</v>
      </c>
      <c r="Z1817" s="3">
        <f t="shared" si="169"/>
        <v>1976818</v>
      </c>
      <c r="AA1817" s="3">
        <f t="shared" si="170"/>
        <v>36132</v>
      </c>
      <c r="AB1817" s="3">
        <f t="shared" si="171"/>
        <v>0</v>
      </c>
      <c r="AC1817" s="3">
        <f t="shared" si="172"/>
        <v>73368</v>
      </c>
      <c r="AD1817" s="3">
        <f t="shared" si="173"/>
        <v>56616</v>
      </c>
    </row>
    <row r="1818" spans="1:30" x14ac:dyDescent="0.15">
      <c r="A1818" s="3">
        <v>1813</v>
      </c>
      <c r="B1818" s="3" t="str">
        <f t="shared" si="168"/>
        <v>关卡1813小怪</v>
      </c>
      <c r="C1818" s="3">
        <f>INDEX([3]关卡!$J$19:$J$2018,A1818)</f>
        <v>550</v>
      </c>
      <c r="D1818" s="3">
        <f>INDEX([3]关卡!$N$19:$N$2018,A1818)</f>
        <v>550</v>
      </c>
      <c r="E1818" s="3" t="s">
        <v>24</v>
      </c>
      <c r="F1818" s="3" t="s">
        <v>26</v>
      </c>
      <c r="G1818" s="3">
        <v>3</v>
      </c>
      <c r="H1818" s="3">
        <v>0</v>
      </c>
      <c r="I1818" s="3">
        <v>0</v>
      </c>
      <c r="J1818" s="4">
        <v>1</v>
      </c>
      <c r="K1818" s="4">
        <v>1</v>
      </c>
      <c r="L1818" s="4">
        <v>2</v>
      </c>
      <c r="M1818" s="3">
        <v>15</v>
      </c>
      <c r="N1818" s="3">
        <v>2</v>
      </c>
      <c r="O1818" s="3">
        <f>HLOOKUP(O$5,[1]非R能力!$B$8:$F$558,$C1818+1,0)</f>
        <v>2674530.2363424227</v>
      </c>
      <c r="P1818" s="3">
        <f>HLOOKUP(P$5,[1]非R能力!$B$8:$F$558,$C1818+1,0)</f>
        <v>371147.94865448773</v>
      </c>
      <c r="Q1818" s="3">
        <f>HLOOKUP(Q$5,[1]非R能力!$B$8:$F$558,$C1818+1,0)</f>
        <v>180663.03073300805</v>
      </c>
      <c r="R1818" s="3">
        <f>HLOOKUP(R$5,[1]非R能力!$B$8:$F$558,$C1818+1,0)</f>
        <v>56616.730527455926</v>
      </c>
      <c r="S1818" s="3">
        <f>HLOOKUP(S$5,[1]非R能力!$B$8:$F$558,$C1818+1,0)</f>
        <v>73368.568621644255</v>
      </c>
      <c r="T1818" s="3">
        <f>INDEX([1]非R能力!$H$9:$H$558,D1818)</f>
        <v>74359.2083312342</v>
      </c>
      <c r="U1818" s="3">
        <f>IF(E1818="小怪",0,IF(INDEX([1]非R能力!$FK$9:$FK$558,C1818)=0,0,10))</f>
        <v>0</v>
      </c>
      <c r="V1818" s="3">
        <f>IF(E1818="小怪",0,IF(INDEX([1]非R能力!$FH$9:$FH$558,C1818)=0,0,5000))</f>
        <v>0</v>
      </c>
      <c r="W1818" s="3">
        <f>HLOOKUP(W$5,[2]人物技能基础!$O$3:$Q$553,$C1818+1,0)</f>
        <v>3.637142857142857</v>
      </c>
      <c r="X1818" s="3">
        <f>HLOOKUP(X$5,[2]人物技能基础!$O$3:$Q$553,$C1818+1,0)</f>
        <v>2.0186428571428574</v>
      </c>
      <c r="Y1818" s="3">
        <f>HLOOKUP(Y$5,[2]人物技能基础!$O$3:$Q$553,$C1818+1,0)</f>
        <v>99.964285714285708</v>
      </c>
      <c r="Z1818" s="3">
        <f t="shared" si="169"/>
        <v>1976818</v>
      </c>
      <c r="AA1818" s="3">
        <f t="shared" si="170"/>
        <v>36132</v>
      </c>
      <c r="AB1818" s="3">
        <f t="shared" si="171"/>
        <v>0</v>
      </c>
      <c r="AC1818" s="3">
        <f t="shared" si="172"/>
        <v>73368</v>
      </c>
      <c r="AD1818" s="3">
        <f t="shared" si="173"/>
        <v>56616</v>
      </c>
    </row>
    <row r="1819" spans="1:30" x14ac:dyDescent="0.15">
      <c r="A1819" s="3">
        <v>1814</v>
      </c>
      <c r="B1819" s="3" t="str">
        <f t="shared" si="168"/>
        <v>关卡1814小怪</v>
      </c>
      <c r="C1819" s="3">
        <f>INDEX([3]关卡!$J$19:$J$2018,A1819)</f>
        <v>550</v>
      </c>
      <c r="D1819" s="3">
        <f>INDEX([3]关卡!$N$19:$N$2018,A1819)</f>
        <v>550</v>
      </c>
      <c r="E1819" s="3" t="s">
        <v>24</v>
      </c>
      <c r="F1819" s="3" t="s">
        <v>26</v>
      </c>
      <c r="G1819" s="3">
        <v>3</v>
      </c>
      <c r="H1819" s="3">
        <v>0</v>
      </c>
      <c r="I1819" s="3">
        <v>0</v>
      </c>
      <c r="J1819" s="4">
        <v>1</v>
      </c>
      <c r="K1819" s="4">
        <v>1</v>
      </c>
      <c r="L1819" s="4">
        <v>2</v>
      </c>
      <c r="M1819" s="3">
        <v>15</v>
      </c>
      <c r="N1819" s="3">
        <v>2</v>
      </c>
      <c r="O1819" s="3">
        <f>HLOOKUP(O$5,[1]非R能力!$B$8:$F$558,$C1819+1,0)</f>
        <v>2674530.2363424227</v>
      </c>
      <c r="P1819" s="3">
        <f>HLOOKUP(P$5,[1]非R能力!$B$8:$F$558,$C1819+1,0)</f>
        <v>371147.94865448773</v>
      </c>
      <c r="Q1819" s="3">
        <f>HLOOKUP(Q$5,[1]非R能力!$B$8:$F$558,$C1819+1,0)</f>
        <v>180663.03073300805</v>
      </c>
      <c r="R1819" s="3">
        <f>HLOOKUP(R$5,[1]非R能力!$B$8:$F$558,$C1819+1,0)</f>
        <v>56616.730527455926</v>
      </c>
      <c r="S1819" s="3">
        <f>HLOOKUP(S$5,[1]非R能力!$B$8:$F$558,$C1819+1,0)</f>
        <v>73368.568621644255</v>
      </c>
      <c r="T1819" s="3">
        <f>INDEX([1]非R能力!$H$9:$H$558,D1819)</f>
        <v>74359.2083312342</v>
      </c>
      <c r="U1819" s="3">
        <f>IF(E1819="小怪",0,IF(INDEX([1]非R能力!$FK$9:$FK$558,C1819)=0,0,10))</f>
        <v>0</v>
      </c>
      <c r="V1819" s="3">
        <f>IF(E1819="小怪",0,IF(INDEX([1]非R能力!$FH$9:$FH$558,C1819)=0,0,5000))</f>
        <v>0</v>
      </c>
      <c r="W1819" s="3">
        <f>HLOOKUP(W$5,[2]人物技能基础!$O$3:$Q$553,$C1819+1,0)</f>
        <v>3.637142857142857</v>
      </c>
      <c r="X1819" s="3">
        <f>HLOOKUP(X$5,[2]人物技能基础!$O$3:$Q$553,$C1819+1,0)</f>
        <v>2.0186428571428574</v>
      </c>
      <c r="Y1819" s="3">
        <f>HLOOKUP(Y$5,[2]人物技能基础!$O$3:$Q$553,$C1819+1,0)</f>
        <v>99.964285714285708</v>
      </c>
      <c r="Z1819" s="3">
        <f t="shared" si="169"/>
        <v>1976818</v>
      </c>
      <c r="AA1819" s="3">
        <f t="shared" si="170"/>
        <v>36132</v>
      </c>
      <c r="AB1819" s="3">
        <f t="shared" si="171"/>
        <v>0</v>
      </c>
      <c r="AC1819" s="3">
        <f t="shared" si="172"/>
        <v>73368</v>
      </c>
      <c r="AD1819" s="3">
        <f t="shared" si="173"/>
        <v>56616</v>
      </c>
    </row>
    <row r="1820" spans="1:30" x14ac:dyDescent="0.15">
      <c r="A1820" s="3">
        <v>1815</v>
      </c>
      <c r="B1820" s="3" t="str">
        <f t="shared" si="168"/>
        <v>关卡1815小怪</v>
      </c>
      <c r="C1820" s="3">
        <f>INDEX([3]关卡!$J$19:$J$2018,A1820)</f>
        <v>550</v>
      </c>
      <c r="D1820" s="3">
        <f>INDEX([3]关卡!$N$19:$N$2018,A1820)</f>
        <v>550</v>
      </c>
      <c r="E1820" s="3" t="s">
        <v>24</v>
      </c>
      <c r="F1820" s="3" t="s">
        <v>26</v>
      </c>
      <c r="G1820" s="3">
        <v>3</v>
      </c>
      <c r="H1820" s="3">
        <v>0</v>
      </c>
      <c r="I1820" s="3">
        <v>0</v>
      </c>
      <c r="J1820" s="4">
        <v>1</v>
      </c>
      <c r="K1820" s="4">
        <v>1</v>
      </c>
      <c r="L1820" s="4">
        <v>2</v>
      </c>
      <c r="M1820" s="3">
        <v>15</v>
      </c>
      <c r="N1820" s="3">
        <v>2</v>
      </c>
      <c r="O1820" s="3">
        <f>HLOOKUP(O$5,[1]非R能力!$B$8:$F$558,$C1820+1,0)</f>
        <v>2674530.2363424227</v>
      </c>
      <c r="P1820" s="3">
        <f>HLOOKUP(P$5,[1]非R能力!$B$8:$F$558,$C1820+1,0)</f>
        <v>371147.94865448773</v>
      </c>
      <c r="Q1820" s="3">
        <f>HLOOKUP(Q$5,[1]非R能力!$B$8:$F$558,$C1820+1,0)</f>
        <v>180663.03073300805</v>
      </c>
      <c r="R1820" s="3">
        <f>HLOOKUP(R$5,[1]非R能力!$B$8:$F$558,$C1820+1,0)</f>
        <v>56616.730527455926</v>
      </c>
      <c r="S1820" s="3">
        <f>HLOOKUP(S$5,[1]非R能力!$B$8:$F$558,$C1820+1,0)</f>
        <v>73368.568621644255</v>
      </c>
      <c r="T1820" s="3">
        <f>INDEX([1]非R能力!$H$9:$H$558,D1820)</f>
        <v>74359.2083312342</v>
      </c>
      <c r="U1820" s="3">
        <f>IF(E1820="小怪",0,IF(INDEX([1]非R能力!$FK$9:$FK$558,C1820)=0,0,10))</f>
        <v>0</v>
      </c>
      <c r="V1820" s="3">
        <f>IF(E1820="小怪",0,IF(INDEX([1]非R能力!$FH$9:$FH$558,C1820)=0,0,5000))</f>
        <v>0</v>
      </c>
      <c r="W1820" s="3">
        <f>HLOOKUP(W$5,[2]人物技能基础!$O$3:$Q$553,$C1820+1,0)</f>
        <v>3.637142857142857</v>
      </c>
      <c r="X1820" s="3">
        <f>HLOOKUP(X$5,[2]人物技能基础!$O$3:$Q$553,$C1820+1,0)</f>
        <v>2.0186428571428574</v>
      </c>
      <c r="Y1820" s="3">
        <f>HLOOKUP(Y$5,[2]人物技能基础!$O$3:$Q$553,$C1820+1,0)</f>
        <v>99.964285714285708</v>
      </c>
      <c r="Z1820" s="3">
        <f t="shared" si="169"/>
        <v>1976818</v>
      </c>
      <c r="AA1820" s="3">
        <f t="shared" si="170"/>
        <v>36132</v>
      </c>
      <c r="AB1820" s="3">
        <f t="shared" si="171"/>
        <v>0</v>
      </c>
      <c r="AC1820" s="3">
        <f t="shared" si="172"/>
        <v>73368</v>
      </c>
      <c r="AD1820" s="3">
        <f t="shared" si="173"/>
        <v>56616</v>
      </c>
    </row>
    <row r="1821" spans="1:30" x14ac:dyDescent="0.15">
      <c r="A1821" s="3">
        <v>1816</v>
      </c>
      <c r="B1821" s="3" t="str">
        <f t="shared" si="168"/>
        <v>关卡1816小怪</v>
      </c>
      <c r="C1821" s="3">
        <f>INDEX([3]关卡!$J$19:$J$2018,A1821)</f>
        <v>550</v>
      </c>
      <c r="D1821" s="3">
        <f>INDEX([3]关卡!$N$19:$N$2018,A1821)</f>
        <v>550</v>
      </c>
      <c r="E1821" s="3" t="s">
        <v>24</v>
      </c>
      <c r="F1821" s="3" t="s">
        <v>26</v>
      </c>
      <c r="G1821" s="3">
        <v>3</v>
      </c>
      <c r="H1821" s="3">
        <v>0</v>
      </c>
      <c r="I1821" s="3">
        <v>0</v>
      </c>
      <c r="J1821" s="4">
        <v>1</v>
      </c>
      <c r="K1821" s="4">
        <v>1</v>
      </c>
      <c r="L1821" s="4">
        <v>2</v>
      </c>
      <c r="M1821" s="3">
        <v>15</v>
      </c>
      <c r="N1821" s="3">
        <v>2</v>
      </c>
      <c r="O1821" s="3">
        <f>HLOOKUP(O$5,[1]非R能力!$B$8:$F$558,$C1821+1,0)</f>
        <v>2674530.2363424227</v>
      </c>
      <c r="P1821" s="3">
        <f>HLOOKUP(P$5,[1]非R能力!$B$8:$F$558,$C1821+1,0)</f>
        <v>371147.94865448773</v>
      </c>
      <c r="Q1821" s="3">
        <f>HLOOKUP(Q$5,[1]非R能力!$B$8:$F$558,$C1821+1,0)</f>
        <v>180663.03073300805</v>
      </c>
      <c r="R1821" s="3">
        <f>HLOOKUP(R$5,[1]非R能力!$B$8:$F$558,$C1821+1,0)</f>
        <v>56616.730527455926</v>
      </c>
      <c r="S1821" s="3">
        <f>HLOOKUP(S$5,[1]非R能力!$B$8:$F$558,$C1821+1,0)</f>
        <v>73368.568621644255</v>
      </c>
      <c r="T1821" s="3">
        <f>INDEX([1]非R能力!$H$9:$H$558,D1821)</f>
        <v>74359.2083312342</v>
      </c>
      <c r="U1821" s="3">
        <f>IF(E1821="小怪",0,IF(INDEX([1]非R能力!$FK$9:$FK$558,C1821)=0,0,10))</f>
        <v>0</v>
      </c>
      <c r="V1821" s="3">
        <f>IF(E1821="小怪",0,IF(INDEX([1]非R能力!$FH$9:$FH$558,C1821)=0,0,5000))</f>
        <v>0</v>
      </c>
      <c r="W1821" s="3">
        <f>HLOOKUP(W$5,[2]人物技能基础!$O$3:$Q$553,$C1821+1,0)</f>
        <v>3.637142857142857</v>
      </c>
      <c r="X1821" s="3">
        <f>HLOOKUP(X$5,[2]人物技能基础!$O$3:$Q$553,$C1821+1,0)</f>
        <v>2.0186428571428574</v>
      </c>
      <c r="Y1821" s="3">
        <f>HLOOKUP(Y$5,[2]人物技能基础!$O$3:$Q$553,$C1821+1,0)</f>
        <v>99.964285714285708</v>
      </c>
      <c r="Z1821" s="3">
        <f t="shared" si="169"/>
        <v>1976818</v>
      </c>
      <c r="AA1821" s="3">
        <f t="shared" si="170"/>
        <v>36132</v>
      </c>
      <c r="AB1821" s="3">
        <f t="shared" si="171"/>
        <v>0</v>
      </c>
      <c r="AC1821" s="3">
        <f t="shared" si="172"/>
        <v>73368</v>
      </c>
      <c r="AD1821" s="3">
        <f t="shared" si="173"/>
        <v>56616</v>
      </c>
    </row>
    <row r="1822" spans="1:30" x14ac:dyDescent="0.15">
      <c r="A1822" s="3">
        <v>1817</v>
      </c>
      <c r="B1822" s="3" t="str">
        <f t="shared" si="168"/>
        <v>关卡1817小怪</v>
      </c>
      <c r="C1822" s="3">
        <f>INDEX([3]关卡!$J$19:$J$2018,A1822)</f>
        <v>550</v>
      </c>
      <c r="D1822" s="3">
        <f>INDEX([3]关卡!$N$19:$N$2018,A1822)</f>
        <v>550</v>
      </c>
      <c r="E1822" s="3" t="s">
        <v>24</v>
      </c>
      <c r="F1822" s="3" t="s">
        <v>26</v>
      </c>
      <c r="G1822" s="3">
        <v>3</v>
      </c>
      <c r="H1822" s="3">
        <v>0</v>
      </c>
      <c r="I1822" s="3">
        <v>0</v>
      </c>
      <c r="J1822" s="4">
        <v>1</v>
      </c>
      <c r="K1822" s="4">
        <v>1</v>
      </c>
      <c r="L1822" s="4">
        <v>2</v>
      </c>
      <c r="M1822" s="3">
        <v>15</v>
      </c>
      <c r="N1822" s="3">
        <v>2</v>
      </c>
      <c r="O1822" s="3">
        <f>HLOOKUP(O$5,[1]非R能力!$B$8:$F$558,$C1822+1,0)</f>
        <v>2674530.2363424227</v>
      </c>
      <c r="P1822" s="3">
        <f>HLOOKUP(P$5,[1]非R能力!$B$8:$F$558,$C1822+1,0)</f>
        <v>371147.94865448773</v>
      </c>
      <c r="Q1822" s="3">
        <f>HLOOKUP(Q$5,[1]非R能力!$B$8:$F$558,$C1822+1,0)</f>
        <v>180663.03073300805</v>
      </c>
      <c r="R1822" s="3">
        <f>HLOOKUP(R$5,[1]非R能力!$B$8:$F$558,$C1822+1,0)</f>
        <v>56616.730527455926</v>
      </c>
      <c r="S1822" s="3">
        <f>HLOOKUP(S$5,[1]非R能力!$B$8:$F$558,$C1822+1,0)</f>
        <v>73368.568621644255</v>
      </c>
      <c r="T1822" s="3">
        <f>INDEX([1]非R能力!$H$9:$H$558,D1822)</f>
        <v>74359.2083312342</v>
      </c>
      <c r="U1822" s="3">
        <f>IF(E1822="小怪",0,IF(INDEX([1]非R能力!$FK$9:$FK$558,C1822)=0,0,10))</f>
        <v>0</v>
      </c>
      <c r="V1822" s="3">
        <f>IF(E1822="小怪",0,IF(INDEX([1]非R能力!$FH$9:$FH$558,C1822)=0,0,5000))</f>
        <v>0</v>
      </c>
      <c r="W1822" s="3">
        <f>HLOOKUP(W$5,[2]人物技能基础!$O$3:$Q$553,$C1822+1,0)</f>
        <v>3.637142857142857</v>
      </c>
      <c r="X1822" s="3">
        <f>HLOOKUP(X$5,[2]人物技能基础!$O$3:$Q$553,$C1822+1,0)</f>
        <v>2.0186428571428574</v>
      </c>
      <c r="Y1822" s="3">
        <f>HLOOKUP(Y$5,[2]人物技能基础!$O$3:$Q$553,$C1822+1,0)</f>
        <v>99.964285714285708</v>
      </c>
      <c r="Z1822" s="3">
        <f t="shared" si="169"/>
        <v>1976818</v>
      </c>
      <c r="AA1822" s="3">
        <f t="shared" si="170"/>
        <v>36132</v>
      </c>
      <c r="AB1822" s="3">
        <f t="shared" si="171"/>
        <v>0</v>
      </c>
      <c r="AC1822" s="3">
        <f t="shared" si="172"/>
        <v>73368</v>
      </c>
      <c r="AD1822" s="3">
        <f t="shared" si="173"/>
        <v>56616</v>
      </c>
    </row>
    <row r="1823" spans="1:30" x14ac:dyDescent="0.15">
      <c r="A1823" s="3">
        <v>1818</v>
      </c>
      <c r="B1823" s="3" t="str">
        <f t="shared" si="168"/>
        <v>关卡1818小怪</v>
      </c>
      <c r="C1823" s="3">
        <f>INDEX([3]关卡!$J$19:$J$2018,A1823)</f>
        <v>550</v>
      </c>
      <c r="D1823" s="3">
        <f>INDEX([3]关卡!$N$19:$N$2018,A1823)</f>
        <v>550</v>
      </c>
      <c r="E1823" s="3" t="s">
        <v>24</v>
      </c>
      <c r="F1823" s="3" t="s">
        <v>26</v>
      </c>
      <c r="G1823" s="3">
        <v>3</v>
      </c>
      <c r="H1823" s="3">
        <v>0</v>
      </c>
      <c r="I1823" s="3">
        <v>0</v>
      </c>
      <c r="J1823" s="4">
        <v>1</v>
      </c>
      <c r="K1823" s="4">
        <v>1</v>
      </c>
      <c r="L1823" s="4">
        <v>2</v>
      </c>
      <c r="M1823" s="3">
        <v>15</v>
      </c>
      <c r="N1823" s="3">
        <v>2</v>
      </c>
      <c r="O1823" s="3">
        <f>HLOOKUP(O$5,[1]非R能力!$B$8:$F$558,$C1823+1,0)</f>
        <v>2674530.2363424227</v>
      </c>
      <c r="P1823" s="3">
        <f>HLOOKUP(P$5,[1]非R能力!$B$8:$F$558,$C1823+1,0)</f>
        <v>371147.94865448773</v>
      </c>
      <c r="Q1823" s="3">
        <f>HLOOKUP(Q$5,[1]非R能力!$B$8:$F$558,$C1823+1,0)</f>
        <v>180663.03073300805</v>
      </c>
      <c r="R1823" s="3">
        <f>HLOOKUP(R$5,[1]非R能力!$B$8:$F$558,$C1823+1,0)</f>
        <v>56616.730527455926</v>
      </c>
      <c r="S1823" s="3">
        <f>HLOOKUP(S$5,[1]非R能力!$B$8:$F$558,$C1823+1,0)</f>
        <v>73368.568621644255</v>
      </c>
      <c r="T1823" s="3">
        <f>INDEX([1]非R能力!$H$9:$H$558,D1823)</f>
        <v>74359.2083312342</v>
      </c>
      <c r="U1823" s="3">
        <f>IF(E1823="小怪",0,IF(INDEX([1]非R能力!$FK$9:$FK$558,C1823)=0,0,10))</f>
        <v>0</v>
      </c>
      <c r="V1823" s="3">
        <f>IF(E1823="小怪",0,IF(INDEX([1]非R能力!$FH$9:$FH$558,C1823)=0,0,5000))</f>
        <v>0</v>
      </c>
      <c r="W1823" s="3">
        <f>HLOOKUP(W$5,[2]人物技能基础!$O$3:$Q$553,$C1823+1,0)</f>
        <v>3.637142857142857</v>
      </c>
      <c r="X1823" s="3">
        <f>HLOOKUP(X$5,[2]人物技能基础!$O$3:$Q$553,$C1823+1,0)</f>
        <v>2.0186428571428574</v>
      </c>
      <c r="Y1823" s="3">
        <f>HLOOKUP(Y$5,[2]人物技能基础!$O$3:$Q$553,$C1823+1,0)</f>
        <v>99.964285714285708</v>
      </c>
      <c r="Z1823" s="3">
        <f t="shared" si="169"/>
        <v>1976818</v>
      </c>
      <c r="AA1823" s="3">
        <f t="shared" si="170"/>
        <v>36132</v>
      </c>
      <c r="AB1823" s="3">
        <f t="shared" si="171"/>
        <v>0</v>
      </c>
      <c r="AC1823" s="3">
        <f t="shared" si="172"/>
        <v>73368</v>
      </c>
      <c r="AD1823" s="3">
        <f t="shared" si="173"/>
        <v>56616</v>
      </c>
    </row>
    <row r="1824" spans="1:30" x14ac:dyDescent="0.15">
      <c r="A1824" s="3">
        <v>1819</v>
      </c>
      <c r="B1824" s="3" t="str">
        <f t="shared" si="168"/>
        <v>关卡1819小怪</v>
      </c>
      <c r="C1824" s="3">
        <f>INDEX([3]关卡!$J$19:$J$2018,A1824)</f>
        <v>550</v>
      </c>
      <c r="D1824" s="3">
        <f>INDEX([3]关卡!$N$19:$N$2018,A1824)</f>
        <v>550</v>
      </c>
      <c r="E1824" s="3" t="s">
        <v>24</v>
      </c>
      <c r="F1824" s="3" t="s">
        <v>26</v>
      </c>
      <c r="G1824" s="3">
        <v>3</v>
      </c>
      <c r="H1824" s="3">
        <v>0</v>
      </c>
      <c r="I1824" s="3">
        <v>0</v>
      </c>
      <c r="J1824" s="4">
        <v>1</v>
      </c>
      <c r="K1824" s="4">
        <v>1</v>
      </c>
      <c r="L1824" s="4">
        <v>2</v>
      </c>
      <c r="M1824" s="3">
        <v>15</v>
      </c>
      <c r="N1824" s="3">
        <v>2</v>
      </c>
      <c r="O1824" s="3">
        <f>HLOOKUP(O$5,[1]非R能力!$B$8:$F$558,$C1824+1,0)</f>
        <v>2674530.2363424227</v>
      </c>
      <c r="P1824" s="3">
        <f>HLOOKUP(P$5,[1]非R能力!$B$8:$F$558,$C1824+1,0)</f>
        <v>371147.94865448773</v>
      </c>
      <c r="Q1824" s="3">
        <f>HLOOKUP(Q$5,[1]非R能力!$B$8:$F$558,$C1824+1,0)</f>
        <v>180663.03073300805</v>
      </c>
      <c r="R1824" s="3">
        <f>HLOOKUP(R$5,[1]非R能力!$B$8:$F$558,$C1824+1,0)</f>
        <v>56616.730527455926</v>
      </c>
      <c r="S1824" s="3">
        <f>HLOOKUP(S$5,[1]非R能力!$B$8:$F$558,$C1824+1,0)</f>
        <v>73368.568621644255</v>
      </c>
      <c r="T1824" s="3">
        <f>INDEX([1]非R能力!$H$9:$H$558,D1824)</f>
        <v>74359.2083312342</v>
      </c>
      <c r="U1824" s="3">
        <f>IF(E1824="小怪",0,IF(INDEX([1]非R能力!$FK$9:$FK$558,C1824)=0,0,10))</f>
        <v>0</v>
      </c>
      <c r="V1824" s="3">
        <f>IF(E1824="小怪",0,IF(INDEX([1]非R能力!$FH$9:$FH$558,C1824)=0,0,5000))</f>
        <v>0</v>
      </c>
      <c r="W1824" s="3">
        <f>HLOOKUP(W$5,[2]人物技能基础!$O$3:$Q$553,$C1824+1,0)</f>
        <v>3.637142857142857</v>
      </c>
      <c r="X1824" s="3">
        <f>HLOOKUP(X$5,[2]人物技能基础!$O$3:$Q$553,$C1824+1,0)</f>
        <v>2.0186428571428574</v>
      </c>
      <c r="Y1824" s="3">
        <f>HLOOKUP(Y$5,[2]人物技能基础!$O$3:$Q$553,$C1824+1,0)</f>
        <v>99.964285714285708</v>
      </c>
      <c r="Z1824" s="3">
        <f t="shared" si="169"/>
        <v>1976818</v>
      </c>
      <c r="AA1824" s="3">
        <f t="shared" si="170"/>
        <v>36132</v>
      </c>
      <c r="AB1824" s="3">
        <f t="shared" si="171"/>
        <v>0</v>
      </c>
      <c r="AC1824" s="3">
        <f t="shared" si="172"/>
        <v>73368</v>
      </c>
      <c r="AD1824" s="3">
        <f t="shared" si="173"/>
        <v>56616</v>
      </c>
    </row>
    <row r="1825" spans="1:30" x14ac:dyDescent="0.15">
      <c r="A1825" s="3">
        <v>1820</v>
      </c>
      <c r="B1825" s="3" t="str">
        <f t="shared" si="168"/>
        <v>关卡1820小怪</v>
      </c>
      <c r="C1825" s="3">
        <f>INDEX([3]关卡!$J$19:$J$2018,A1825)</f>
        <v>550</v>
      </c>
      <c r="D1825" s="3">
        <f>INDEX([3]关卡!$N$19:$N$2018,A1825)</f>
        <v>550</v>
      </c>
      <c r="E1825" s="3" t="s">
        <v>24</v>
      </c>
      <c r="F1825" s="3" t="s">
        <v>26</v>
      </c>
      <c r="G1825" s="3">
        <v>3</v>
      </c>
      <c r="H1825" s="3">
        <v>0</v>
      </c>
      <c r="I1825" s="3">
        <v>0</v>
      </c>
      <c r="J1825" s="4">
        <v>1</v>
      </c>
      <c r="K1825" s="4">
        <v>1</v>
      </c>
      <c r="L1825" s="4">
        <v>2</v>
      </c>
      <c r="M1825" s="3">
        <v>15</v>
      </c>
      <c r="N1825" s="3">
        <v>2</v>
      </c>
      <c r="O1825" s="3">
        <f>HLOOKUP(O$5,[1]非R能力!$B$8:$F$558,$C1825+1,0)</f>
        <v>2674530.2363424227</v>
      </c>
      <c r="P1825" s="3">
        <f>HLOOKUP(P$5,[1]非R能力!$B$8:$F$558,$C1825+1,0)</f>
        <v>371147.94865448773</v>
      </c>
      <c r="Q1825" s="3">
        <f>HLOOKUP(Q$5,[1]非R能力!$B$8:$F$558,$C1825+1,0)</f>
        <v>180663.03073300805</v>
      </c>
      <c r="R1825" s="3">
        <f>HLOOKUP(R$5,[1]非R能力!$B$8:$F$558,$C1825+1,0)</f>
        <v>56616.730527455926</v>
      </c>
      <c r="S1825" s="3">
        <f>HLOOKUP(S$5,[1]非R能力!$B$8:$F$558,$C1825+1,0)</f>
        <v>73368.568621644255</v>
      </c>
      <c r="T1825" s="3">
        <f>INDEX([1]非R能力!$H$9:$H$558,D1825)</f>
        <v>74359.2083312342</v>
      </c>
      <c r="U1825" s="3">
        <f>IF(E1825="小怪",0,IF(INDEX([1]非R能力!$FK$9:$FK$558,C1825)=0,0,10))</f>
        <v>0</v>
      </c>
      <c r="V1825" s="3">
        <f>IF(E1825="小怪",0,IF(INDEX([1]非R能力!$FH$9:$FH$558,C1825)=0,0,5000))</f>
        <v>0</v>
      </c>
      <c r="W1825" s="3">
        <f>HLOOKUP(W$5,[2]人物技能基础!$O$3:$Q$553,$C1825+1,0)</f>
        <v>3.637142857142857</v>
      </c>
      <c r="X1825" s="3">
        <f>HLOOKUP(X$5,[2]人物技能基础!$O$3:$Q$553,$C1825+1,0)</f>
        <v>2.0186428571428574</v>
      </c>
      <c r="Y1825" s="3">
        <f>HLOOKUP(Y$5,[2]人物技能基础!$O$3:$Q$553,$C1825+1,0)</f>
        <v>99.964285714285708</v>
      </c>
      <c r="Z1825" s="3">
        <f t="shared" si="169"/>
        <v>1976818</v>
      </c>
      <c r="AA1825" s="3">
        <f t="shared" si="170"/>
        <v>36132</v>
      </c>
      <c r="AB1825" s="3">
        <f t="shared" si="171"/>
        <v>0</v>
      </c>
      <c r="AC1825" s="3">
        <f t="shared" si="172"/>
        <v>73368</v>
      </c>
      <c r="AD1825" s="3">
        <f t="shared" si="173"/>
        <v>56616</v>
      </c>
    </row>
    <row r="1826" spans="1:30" x14ac:dyDescent="0.15">
      <c r="A1826" s="3">
        <v>1821</v>
      </c>
      <c r="B1826" s="3" t="str">
        <f t="shared" si="168"/>
        <v>关卡1821小怪</v>
      </c>
      <c r="C1826" s="3">
        <f>INDEX([3]关卡!$J$19:$J$2018,A1826)</f>
        <v>550</v>
      </c>
      <c r="D1826" s="3">
        <f>INDEX([3]关卡!$N$19:$N$2018,A1826)</f>
        <v>550</v>
      </c>
      <c r="E1826" s="3" t="s">
        <v>24</v>
      </c>
      <c r="F1826" s="3" t="s">
        <v>26</v>
      </c>
      <c r="G1826" s="3">
        <v>3</v>
      </c>
      <c r="H1826" s="3">
        <v>0</v>
      </c>
      <c r="I1826" s="3">
        <v>0</v>
      </c>
      <c r="J1826" s="4">
        <v>1</v>
      </c>
      <c r="K1826" s="4">
        <v>1</v>
      </c>
      <c r="L1826" s="4">
        <v>2</v>
      </c>
      <c r="M1826" s="3">
        <v>15</v>
      </c>
      <c r="N1826" s="3">
        <v>2</v>
      </c>
      <c r="O1826" s="3">
        <f>HLOOKUP(O$5,[1]非R能力!$B$8:$F$558,$C1826+1,0)</f>
        <v>2674530.2363424227</v>
      </c>
      <c r="P1826" s="3">
        <f>HLOOKUP(P$5,[1]非R能力!$B$8:$F$558,$C1826+1,0)</f>
        <v>371147.94865448773</v>
      </c>
      <c r="Q1826" s="3">
        <f>HLOOKUP(Q$5,[1]非R能力!$B$8:$F$558,$C1826+1,0)</f>
        <v>180663.03073300805</v>
      </c>
      <c r="R1826" s="3">
        <f>HLOOKUP(R$5,[1]非R能力!$B$8:$F$558,$C1826+1,0)</f>
        <v>56616.730527455926</v>
      </c>
      <c r="S1826" s="3">
        <f>HLOOKUP(S$5,[1]非R能力!$B$8:$F$558,$C1826+1,0)</f>
        <v>73368.568621644255</v>
      </c>
      <c r="T1826" s="3">
        <f>INDEX([1]非R能力!$H$9:$H$558,D1826)</f>
        <v>74359.2083312342</v>
      </c>
      <c r="U1826" s="3">
        <f>IF(E1826="小怪",0,IF(INDEX([1]非R能力!$FK$9:$FK$558,C1826)=0,0,10))</f>
        <v>0</v>
      </c>
      <c r="V1826" s="3">
        <f>IF(E1826="小怪",0,IF(INDEX([1]非R能力!$FH$9:$FH$558,C1826)=0,0,5000))</f>
        <v>0</v>
      </c>
      <c r="W1826" s="3">
        <f>HLOOKUP(W$5,[2]人物技能基础!$O$3:$Q$553,$C1826+1,0)</f>
        <v>3.637142857142857</v>
      </c>
      <c r="X1826" s="3">
        <f>HLOOKUP(X$5,[2]人物技能基础!$O$3:$Q$553,$C1826+1,0)</f>
        <v>2.0186428571428574</v>
      </c>
      <c r="Y1826" s="3">
        <f>HLOOKUP(Y$5,[2]人物技能基础!$O$3:$Q$553,$C1826+1,0)</f>
        <v>99.964285714285708</v>
      </c>
      <c r="Z1826" s="3">
        <f t="shared" si="169"/>
        <v>1976818</v>
      </c>
      <c r="AA1826" s="3">
        <f t="shared" si="170"/>
        <v>36132</v>
      </c>
      <c r="AB1826" s="3">
        <f t="shared" si="171"/>
        <v>0</v>
      </c>
      <c r="AC1826" s="3">
        <f t="shared" si="172"/>
        <v>73368</v>
      </c>
      <c r="AD1826" s="3">
        <f t="shared" si="173"/>
        <v>56616</v>
      </c>
    </row>
    <row r="1827" spans="1:30" x14ac:dyDescent="0.15">
      <c r="A1827" s="3">
        <v>1822</v>
      </c>
      <c r="B1827" s="3" t="str">
        <f t="shared" si="168"/>
        <v>关卡1822小怪</v>
      </c>
      <c r="C1827" s="3">
        <f>INDEX([3]关卡!$J$19:$J$2018,A1827)</f>
        <v>550</v>
      </c>
      <c r="D1827" s="3">
        <f>INDEX([3]关卡!$N$19:$N$2018,A1827)</f>
        <v>550</v>
      </c>
      <c r="E1827" s="3" t="s">
        <v>24</v>
      </c>
      <c r="F1827" s="3" t="s">
        <v>26</v>
      </c>
      <c r="G1827" s="3">
        <v>3</v>
      </c>
      <c r="H1827" s="3">
        <v>0</v>
      </c>
      <c r="I1827" s="3">
        <v>0</v>
      </c>
      <c r="J1827" s="4">
        <v>1</v>
      </c>
      <c r="K1827" s="4">
        <v>1</v>
      </c>
      <c r="L1827" s="4">
        <v>2</v>
      </c>
      <c r="M1827" s="3">
        <v>15</v>
      </c>
      <c r="N1827" s="3">
        <v>2</v>
      </c>
      <c r="O1827" s="3">
        <f>HLOOKUP(O$5,[1]非R能力!$B$8:$F$558,$C1827+1,0)</f>
        <v>2674530.2363424227</v>
      </c>
      <c r="P1827" s="3">
        <f>HLOOKUP(P$5,[1]非R能力!$B$8:$F$558,$C1827+1,0)</f>
        <v>371147.94865448773</v>
      </c>
      <c r="Q1827" s="3">
        <f>HLOOKUP(Q$5,[1]非R能力!$B$8:$F$558,$C1827+1,0)</f>
        <v>180663.03073300805</v>
      </c>
      <c r="R1827" s="3">
        <f>HLOOKUP(R$5,[1]非R能力!$B$8:$F$558,$C1827+1,0)</f>
        <v>56616.730527455926</v>
      </c>
      <c r="S1827" s="3">
        <f>HLOOKUP(S$5,[1]非R能力!$B$8:$F$558,$C1827+1,0)</f>
        <v>73368.568621644255</v>
      </c>
      <c r="T1827" s="3">
        <f>INDEX([1]非R能力!$H$9:$H$558,D1827)</f>
        <v>74359.2083312342</v>
      </c>
      <c r="U1827" s="3">
        <f>IF(E1827="小怪",0,IF(INDEX([1]非R能力!$FK$9:$FK$558,C1827)=0,0,10))</f>
        <v>0</v>
      </c>
      <c r="V1827" s="3">
        <f>IF(E1827="小怪",0,IF(INDEX([1]非R能力!$FH$9:$FH$558,C1827)=0,0,5000))</f>
        <v>0</v>
      </c>
      <c r="W1827" s="3">
        <f>HLOOKUP(W$5,[2]人物技能基础!$O$3:$Q$553,$C1827+1,0)</f>
        <v>3.637142857142857</v>
      </c>
      <c r="X1827" s="3">
        <f>HLOOKUP(X$5,[2]人物技能基础!$O$3:$Q$553,$C1827+1,0)</f>
        <v>2.0186428571428574</v>
      </c>
      <c r="Y1827" s="3">
        <f>HLOOKUP(Y$5,[2]人物技能基础!$O$3:$Q$553,$C1827+1,0)</f>
        <v>99.964285714285708</v>
      </c>
      <c r="Z1827" s="3">
        <f t="shared" si="169"/>
        <v>1976818</v>
      </c>
      <c r="AA1827" s="3">
        <f t="shared" si="170"/>
        <v>36132</v>
      </c>
      <c r="AB1827" s="3">
        <f t="shared" si="171"/>
        <v>0</v>
      </c>
      <c r="AC1827" s="3">
        <f t="shared" si="172"/>
        <v>73368</v>
      </c>
      <c r="AD1827" s="3">
        <f t="shared" si="173"/>
        <v>56616</v>
      </c>
    </row>
    <row r="1828" spans="1:30" x14ac:dyDescent="0.15">
      <c r="A1828" s="3">
        <v>1823</v>
      </c>
      <c r="B1828" s="3" t="str">
        <f t="shared" si="168"/>
        <v>关卡1823小怪</v>
      </c>
      <c r="C1828" s="3">
        <f>INDEX([3]关卡!$J$19:$J$2018,A1828)</f>
        <v>550</v>
      </c>
      <c r="D1828" s="3">
        <f>INDEX([3]关卡!$N$19:$N$2018,A1828)</f>
        <v>550</v>
      </c>
      <c r="E1828" s="3" t="s">
        <v>24</v>
      </c>
      <c r="F1828" s="3" t="s">
        <v>26</v>
      </c>
      <c r="G1828" s="3">
        <v>3</v>
      </c>
      <c r="H1828" s="3">
        <v>0</v>
      </c>
      <c r="I1828" s="3">
        <v>0</v>
      </c>
      <c r="J1828" s="4">
        <v>1</v>
      </c>
      <c r="K1828" s="4">
        <v>1</v>
      </c>
      <c r="L1828" s="4">
        <v>2</v>
      </c>
      <c r="M1828" s="3">
        <v>15</v>
      </c>
      <c r="N1828" s="3">
        <v>2</v>
      </c>
      <c r="O1828" s="3">
        <f>HLOOKUP(O$5,[1]非R能力!$B$8:$F$558,$C1828+1,0)</f>
        <v>2674530.2363424227</v>
      </c>
      <c r="P1828" s="3">
        <f>HLOOKUP(P$5,[1]非R能力!$B$8:$F$558,$C1828+1,0)</f>
        <v>371147.94865448773</v>
      </c>
      <c r="Q1828" s="3">
        <f>HLOOKUP(Q$5,[1]非R能力!$B$8:$F$558,$C1828+1,0)</f>
        <v>180663.03073300805</v>
      </c>
      <c r="R1828" s="3">
        <f>HLOOKUP(R$5,[1]非R能力!$B$8:$F$558,$C1828+1,0)</f>
        <v>56616.730527455926</v>
      </c>
      <c r="S1828" s="3">
        <f>HLOOKUP(S$5,[1]非R能力!$B$8:$F$558,$C1828+1,0)</f>
        <v>73368.568621644255</v>
      </c>
      <c r="T1828" s="3">
        <f>INDEX([1]非R能力!$H$9:$H$558,D1828)</f>
        <v>74359.2083312342</v>
      </c>
      <c r="U1828" s="3">
        <f>IF(E1828="小怪",0,IF(INDEX([1]非R能力!$FK$9:$FK$558,C1828)=0,0,10))</f>
        <v>0</v>
      </c>
      <c r="V1828" s="3">
        <f>IF(E1828="小怪",0,IF(INDEX([1]非R能力!$FH$9:$FH$558,C1828)=0,0,5000))</f>
        <v>0</v>
      </c>
      <c r="W1828" s="3">
        <f>HLOOKUP(W$5,[2]人物技能基础!$O$3:$Q$553,$C1828+1,0)</f>
        <v>3.637142857142857</v>
      </c>
      <c r="X1828" s="3">
        <f>HLOOKUP(X$5,[2]人物技能基础!$O$3:$Q$553,$C1828+1,0)</f>
        <v>2.0186428571428574</v>
      </c>
      <c r="Y1828" s="3">
        <f>HLOOKUP(Y$5,[2]人物技能基础!$O$3:$Q$553,$C1828+1,0)</f>
        <v>99.964285714285708</v>
      </c>
      <c r="Z1828" s="3">
        <f t="shared" si="169"/>
        <v>1976818</v>
      </c>
      <c r="AA1828" s="3">
        <f t="shared" si="170"/>
        <v>36132</v>
      </c>
      <c r="AB1828" s="3">
        <f t="shared" si="171"/>
        <v>0</v>
      </c>
      <c r="AC1828" s="3">
        <f t="shared" si="172"/>
        <v>73368</v>
      </c>
      <c r="AD1828" s="3">
        <f t="shared" si="173"/>
        <v>56616</v>
      </c>
    </row>
    <row r="1829" spans="1:30" x14ac:dyDescent="0.15">
      <c r="A1829" s="3">
        <v>1824</v>
      </c>
      <c r="B1829" s="3" t="str">
        <f t="shared" si="168"/>
        <v>关卡1824小怪</v>
      </c>
      <c r="C1829" s="3">
        <f>INDEX([3]关卡!$J$19:$J$2018,A1829)</f>
        <v>550</v>
      </c>
      <c r="D1829" s="3">
        <f>INDEX([3]关卡!$N$19:$N$2018,A1829)</f>
        <v>550</v>
      </c>
      <c r="E1829" s="3" t="s">
        <v>24</v>
      </c>
      <c r="F1829" s="3" t="s">
        <v>26</v>
      </c>
      <c r="G1829" s="3">
        <v>3</v>
      </c>
      <c r="H1829" s="3">
        <v>0</v>
      </c>
      <c r="I1829" s="3">
        <v>0</v>
      </c>
      <c r="J1829" s="4">
        <v>1</v>
      </c>
      <c r="K1829" s="4">
        <v>1</v>
      </c>
      <c r="L1829" s="4">
        <v>2</v>
      </c>
      <c r="M1829" s="3">
        <v>15</v>
      </c>
      <c r="N1829" s="3">
        <v>2</v>
      </c>
      <c r="O1829" s="3">
        <f>HLOOKUP(O$5,[1]非R能力!$B$8:$F$558,$C1829+1,0)</f>
        <v>2674530.2363424227</v>
      </c>
      <c r="P1829" s="3">
        <f>HLOOKUP(P$5,[1]非R能力!$B$8:$F$558,$C1829+1,0)</f>
        <v>371147.94865448773</v>
      </c>
      <c r="Q1829" s="3">
        <f>HLOOKUP(Q$5,[1]非R能力!$B$8:$F$558,$C1829+1,0)</f>
        <v>180663.03073300805</v>
      </c>
      <c r="R1829" s="3">
        <f>HLOOKUP(R$5,[1]非R能力!$B$8:$F$558,$C1829+1,0)</f>
        <v>56616.730527455926</v>
      </c>
      <c r="S1829" s="3">
        <f>HLOOKUP(S$5,[1]非R能力!$B$8:$F$558,$C1829+1,0)</f>
        <v>73368.568621644255</v>
      </c>
      <c r="T1829" s="3">
        <f>INDEX([1]非R能力!$H$9:$H$558,D1829)</f>
        <v>74359.2083312342</v>
      </c>
      <c r="U1829" s="3">
        <f>IF(E1829="小怪",0,IF(INDEX([1]非R能力!$FK$9:$FK$558,C1829)=0,0,10))</f>
        <v>0</v>
      </c>
      <c r="V1829" s="3">
        <f>IF(E1829="小怪",0,IF(INDEX([1]非R能力!$FH$9:$FH$558,C1829)=0,0,5000))</f>
        <v>0</v>
      </c>
      <c r="W1829" s="3">
        <f>HLOOKUP(W$5,[2]人物技能基础!$O$3:$Q$553,$C1829+1,0)</f>
        <v>3.637142857142857</v>
      </c>
      <c r="X1829" s="3">
        <f>HLOOKUP(X$5,[2]人物技能基础!$O$3:$Q$553,$C1829+1,0)</f>
        <v>2.0186428571428574</v>
      </c>
      <c r="Y1829" s="3">
        <f>HLOOKUP(Y$5,[2]人物技能基础!$O$3:$Q$553,$C1829+1,0)</f>
        <v>99.964285714285708</v>
      </c>
      <c r="Z1829" s="3">
        <f t="shared" si="169"/>
        <v>1976818</v>
      </c>
      <c r="AA1829" s="3">
        <f t="shared" si="170"/>
        <v>36132</v>
      </c>
      <c r="AB1829" s="3">
        <f t="shared" si="171"/>
        <v>0</v>
      </c>
      <c r="AC1829" s="3">
        <f t="shared" si="172"/>
        <v>73368</v>
      </c>
      <c r="AD1829" s="3">
        <f t="shared" si="173"/>
        <v>56616</v>
      </c>
    </row>
    <row r="1830" spans="1:30" x14ac:dyDescent="0.15">
      <c r="A1830" s="3">
        <v>1825</v>
      </c>
      <c r="B1830" s="3" t="str">
        <f t="shared" si="168"/>
        <v>关卡1825小怪</v>
      </c>
      <c r="C1830" s="3">
        <f>INDEX([3]关卡!$J$19:$J$2018,A1830)</f>
        <v>550</v>
      </c>
      <c r="D1830" s="3">
        <f>INDEX([3]关卡!$N$19:$N$2018,A1830)</f>
        <v>550</v>
      </c>
      <c r="E1830" s="3" t="s">
        <v>24</v>
      </c>
      <c r="F1830" s="3" t="s">
        <v>26</v>
      </c>
      <c r="G1830" s="3">
        <v>3</v>
      </c>
      <c r="H1830" s="3">
        <v>0</v>
      </c>
      <c r="I1830" s="3">
        <v>0</v>
      </c>
      <c r="J1830" s="4">
        <v>1</v>
      </c>
      <c r="K1830" s="4">
        <v>1</v>
      </c>
      <c r="L1830" s="4">
        <v>2</v>
      </c>
      <c r="M1830" s="3">
        <v>15</v>
      </c>
      <c r="N1830" s="3">
        <v>2</v>
      </c>
      <c r="O1830" s="3">
        <f>HLOOKUP(O$5,[1]非R能力!$B$8:$F$558,$C1830+1,0)</f>
        <v>2674530.2363424227</v>
      </c>
      <c r="P1830" s="3">
        <f>HLOOKUP(P$5,[1]非R能力!$B$8:$F$558,$C1830+1,0)</f>
        <v>371147.94865448773</v>
      </c>
      <c r="Q1830" s="3">
        <f>HLOOKUP(Q$5,[1]非R能力!$B$8:$F$558,$C1830+1,0)</f>
        <v>180663.03073300805</v>
      </c>
      <c r="R1830" s="3">
        <f>HLOOKUP(R$5,[1]非R能力!$B$8:$F$558,$C1830+1,0)</f>
        <v>56616.730527455926</v>
      </c>
      <c r="S1830" s="3">
        <f>HLOOKUP(S$5,[1]非R能力!$B$8:$F$558,$C1830+1,0)</f>
        <v>73368.568621644255</v>
      </c>
      <c r="T1830" s="3">
        <f>INDEX([1]非R能力!$H$9:$H$558,D1830)</f>
        <v>74359.2083312342</v>
      </c>
      <c r="U1830" s="3">
        <f>IF(E1830="小怪",0,IF(INDEX([1]非R能力!$FK$9:$FK$558,C1830)=0,0,10))</f>
        <v>0</v>
      </c>
      <c r="V1830" s="3">
        <f>IF(E1830="小怪",0,IF(INDEX([1]非R能力!$FH$9:$FH$558,C1830)=0,0,5000))</f>
        <v>0</v>
      </c>
      <c r="W1830" s="3">
        <f>HLOOKUP(W$5,[2]人物技能基础!$O$3:$Q$553,$C1830+1,0)</f>
        <v>3.637142857142857</v>
      </c>
      <c r="X1830" s="3">
        <f>HLOOKUP(X$5,[2]人物技能基础!$O$3:$Q$553,$C1830+1,0)</f>
        <v>2.0186428571428574</v>
      </c>
      <c r="Y1830" s="3">
        <f>HLOOKUP(Y$5,[2]人物技能基础!$O$3:$Q$553,$C1830+1,0)</f>
        <v>99.964285714285708</v>
      </c>
      <c r="Z1830" s="3">
        <f t="shared" si="169"/>
        <v>1976818</v>
      </c>
      <c r="AA1830" s="3">
        <f t="shared" si="170"/>
        <v>36132</v>
      </c>
      <c r="AB1830" s="3">
        <f t="shared" si="171"/>
        <v>0</v>
      </c>
      <c r="AC1830" s="3">
        <f t="shared" si="172"/>
        <v>73368</v>
      </c>
      <c r="AD1830" s="3">
        <f t="shared" si="173"/>
        <v>56616</v>
      </c>
    </row>
    <row r="1831" spans="1:30" x14ac:dyDescent="0.15">
      <c r="A1831" s="3">
        <v>1826</v>
      </c>
      <c r="B1831" s="3" t="str">
        <f t="shared" si="168"/>
        <v>关卡1826小怪</v>
      </c>
      <c r="C1831" s="3">
        <f>INDEX([3]关卡!$J$19:$J$2018,A1831)</f>
        <v>550</v>
      </c>
      <c r="D1831" s="3">
        <f>INDEX([3]关卡!$N$19:$N$2018,A1831)</f>
        <v>550</v>
      </c>
      <c r="E1831" s="3" t="s">
        <v>24</v>
      </c>
      <c r="F1831" s="3" t="s">
        <v>26</v>
      </c>
      <c r="G1831" s="3">
        <v>3</v>
      </c>
      <c r="H1831" s="3">
        <v>0</v>
      </c>
      <c r="I1831" s="3">
        <v>0</v>
      </c>
      <c r="J1831" s="4">
        <v>1</v>
      </c>
      <c r="K1831" s="4">
        <v>1</v>
      </c>
      <c r="L1831" s="4">
        <v>2</v>
      </c>
      <c r="M1831" s="3">
        <v>15</v>
      </c>
      <c r="N1831" s="3">
        <v>2</v>
      </c>
      <c r="O1831" s="3">
        <f>HLOOKUP(O$5,[1]非R能力!$B$8:$F$558,$C1831+1,0)</f>
        <v>2674530.2363424227</v>
      </c>
      <c r="P1831" s="3">
        <f>HLOOKUP(P$5,[1]非R能力!$B$8:$F$558,$C1831+1,0)</f>
        <v>371147.94865448773</v>
      </c>
      <c r="Q1831" s="3">
        <f>HLOOKUP(Q$5,[1]非R能力!$B$8:$F$558,$C1831+1,0)</f>
        <v>180663.03073300805</v>
      </c>
      <c r="R1831" s="3">
        <f>HLOOKUP(R$5,[1]非R能力!$B$8:$F$558,$C1831+1,0)</f>
        <v>56616.730527455926</v>
      </c>
      <c r="S1831" s="3">
        <f>HLOOKUP(S$5,[1]非R能力!$B$8:$F$558,$C1831+1,0)</f>
        <v>73368.568621644255</v>
      </c>
      <c r="T1831" s="3">
        <f>INDEX([1]非R能力!$H$9:$H$558,D1831)</f>
        <v>74359.2083312342</v>
      </c>
      <c r="U1831" s="3">
        <f>IF(E1831="小怪",0,IF(INDEX([1]非R能力!$FK$9:$FK$558,C1831)=0,0,10))</f>
        <v>0</v>
      </c>
      <c r="V1831" s="3">
        <f>IF(E1831="小怪",0,IF(INDEX([1]非R能力!$FH$9:$FH$558,C1831)=0,0,5000))</f>
        <v>0</v>
      </c>
      <c r="W1831" s="3">
        <f>HLOOKUP(W$5,[2]人物技能基础!$O$3:$Q$553,$C1831+1,0)</f>
        <v>3.637142857142857</v>
      </c>
      <c r="X1831" s="3">
        <f>HLOOKUP(X$5,[2]人物技能基础!$O$3:$Q$553,$C1831+1,0)</f>
        <v>2.0186428571428574</v>
      </c>
      <c r="Y1831" s="3">
        <f>HLOOKUP(Y$5,[2]人物技能基础!$O$3:$Q$553,$C1831+1,0)</f>
        <v>99.964285714285708</v>
      </c>
      <c r="Z1831" s="3">
        <f t="shared" si="169"/>
        <v>1976818</v>
      </c>
      <c r="AA1831" s="3">
        <f t="shared" si="170"/>
        <v>36132</v>
      </c>
      <c r="AB1831" s="3">
        <f t="shared" si="171"/>
        <v>0</v>
      </c>
      <c r="AC1831" s="3">
        <f t="shared" si="172"/>
        <v>73368</v>
      </c>
      <c r="AD1831" s="3">
        <f t="shared" si="173"/>
        <v>56616</v>
      </c>
    </row>
    <row r="1832" spans="1:30" x14ac:dyDescent="0.15">
      <c r="A1832" s="3">
        <v>1827</v>
      </c>
      <c r="B1832" s="3" t="str">
        <f t="shared" si="168"/>
        <v>关卡1827小怪</v>
      </c>
      <c r="C1832" s="3">
        <f>INDEX([3]关卡!$J$19:$J$2018,A1832)</f>
        <v>550</v>
      </c>
      <c r="D1832" s="3">
        <f>INDEX([3]关卡!$N$19:$N$2018,A1832)</f>
        <v>550</v>
      </c>
      <c r="E1832" s="3" t="s">
        <v>24</v>
      </c>
      <c r="F1832" s="3" t="s">
        <v>26</v>
      </c>
      <c r="G1832" s="3">
        <v>3</v>
      </c>
      <c r="H1832" s="3">
        <v>0</v>
      </c>
      <c r="I1832" s="3">
        <v>0</v>
      </c>
      <c r="J1832" s="4">
        <v>1</v>
      </c>
      <c r="K1832" s="4">
        <v>1</v>
      </c>
      <c r="L1832" s="4">
        <v>2</v>
      </c>
      <c r="M1832" s="3">
        <v>15</v>
      </c>
      <c r="N1832" s="3">
        <v>2</v>
      </c>
      <c r="O1832" s="3">
        <f>HLOOKUP(O$5,[1]非R能力!$B$8:$F$558,$C1832+1,0)</f>
        <v>2674530.2363424227</v>
      </c>
      <c r="P1832" s="3">
        <f>HLOOKUP(P$5,[1]非R能力!$B$8:$F$558,$C1832+1,0)</f>
        <v>371147.94865448773</v>
      </c>
      <c r="Q1832" s="3">
        <f>HLOOKUP(Q$5,[1]非R能力!$B$8:$F$558,$C1832+1,0)</f>
        <v>180663.03073300805</v>
      </c>
      <c r="R1832" s="3">
        <f>HLOOKUP(R$5,[1]非R能力!$B$8:$F$558,$C1832+1,0)</f>
        <v>56616.730527455926</v>
      </c>
      <c r="S1832" s="3">
        <f>HLOOKUP(S$5,[1]非R能力!$B$8:$F$558,$C1832+1,0)</f>
        <v>73368.568621644255</v>
      </c>
      <c r="T1832" s="3">
        <f>INDEX([1]非R能力!$H$9:$H$558,D1832)</f>
        <v>74359.2083312342</v>
      </c>
      <c r="U1832" s="3">
        <f>IF(E1832="小怪",0,IF(INDEX([1]非R能力!$FK$9:$FK$558,C1832)=0,0,10))</f>
        <v>0</v>
      </c>
      <c r="V1832" s="3">
        <f>IF(E1832="小怪",0,IF(INDEX([1]非R能力!$FH$9:$FH$558,C1832)=0,0,5000))</f>
        <v>0</v>
      </c>
      <c r="W1832" s="3">
        <f>HLOOKUP(W$5,[2]人物技能基础!$O$3:$Q$553,$C1832+1,0)</f>
        <v>3.637142857142857</v>
      </c>
      <c r="X1832" s="3">
        <f>HLOOKUP(X$5,[2]人物技能基础!$O$3:$Q$553,$C1832+1,0)</f>
        <v>2.0186428571428574</v>
      </c>
      <c r="Y1832" s="3">
        <f>HLOOKUP(Y$5,[2]人物技能基础!$O$3:$Q$553,$C1832+1,0)</f>
        <v>99.964285714285708</v>
      </c>
      <c r="Z1832" s="3">
        <f t="shared" si="169"/>
        <v>1976818</v>
      </c>
      <c r="AA1832" s="3">
        <f t="shared" si="170"/>
        <v>36132</v>
      </c>
      <c r="AB1832" s="3">
        <f t="shared" si="171"/>
        <v>0</v>
      </c>
      <c r="AC1832" s="3">
        <f t="shared" si="172"/>
        <v>73368</v>
      </c>
      <c r="AD1832" s="3">
        <f t="shared" si="173"/>
        <v>56616</v>
      </c>
    </row>
    <row r="1833" spans="1:30" x14ac:dyDescent="0.15">
      <c r="A1833" s="3">
        <v>1828</v>
      </c>
      <c r="B1833" s="3" t="str">
        <f t="shared" si="168"/>
        <v>关卡1828小怪</v>
      </c>
      <c r="C1833" s="3">
        <f>INDEX([3]关卡!$J$19:$J$2018,A1833)</f>
        <v>550</v>
      </c>
      <c r="D1833" s="3">
        <f>INDEX([3]关卡!$N$19:$N$2018,A1833)</f>
        <v>550</v>
      </c>
      <c r="E1833" s="3" t="s">
        <v>24</v>
      </c>
      <c r="F1833" s="3" t="s">
        <v>26</v>
      </c>
      <c r="G1833" s="3">
        <v>3</v>
      </c>
      <c r="H1833" s="3">
        <v>0</v>
      </c>
      <c r="I1833" s="3">
        <v>0</v>
      </c>
      <c r="J1833" s="4">
        <v>1</v>
      </c>
      <c r="K1833" s="4">
        <v>1</v>
      </c>
      <c r="L1833" s="4">
        <v>2</v>
      </c>
      <c r="M1833" s="3">
        <v>15</v>
      </c>
      <c r="N1833" s="3">
        <v>2</v>
      </c>
      <c r="O1833" s="3">
        <f>HLOOKUP(O$5,[1]非R能力!$B$8:$F$558,$C1833+1,0)</f>
        <v>2674530.2363424227</v>
      </c>
      <c r="P1833" s="3">
        <f>HLOOKUP(P$5,[1]非R能力!$B$8:$F$558,$C1833+1,0)</f>
        <v>371147.94865448773</v>
      </c>
      <c r="Q1833" s="3">
        <f>HLOOKUP(Q$5,[1]非R能力!$B$8:$F$558,$C1833+1,0)</f>
        <v>180663.03073300805</v>
      </c>
      <c r="R1833" s="3">
        <f>HLOOKUP(R$5,[1]非R能力!$B$8:$F$558,$C1833+1,0)</f>
        <v>56616.730527455926</v>
      </c>
      <c r="S1833" s="3">
        <f>HLOOKUP(S$5,[1]非R能力!$B$8:$F$558,$C1833+1,0)</f>
        <v>73368.568621644255</v>
      </c>
      <c r="T1833" s="3">
        <f>INDEX([1]非R能力!$H$9:$H$558,D1833)</f>
        <v>74359.2083312342</v>
      </c>
      <c r="U1833" s="3">
        <f>IF(E1833="小怪",0,IF(INDEX([1]非R能力!$FK$9:$FK$558,C1833)=0,0,10))</f>
        <v>0</v>
      </c>
      <c r="V1833" s="3">
        <f>IF(E1833="小怪",0,IF(INDEX([1]非R能力!$FH$9:$FH$558,C1833)=0,0,5000))</f>
        <v>0</v>
      </c>
      <c r="W1833" s="3">
        <f>HLOOKUP(W$5,[2]人物技能基础!$O$3:$Q$553,$C1833+1,0)</f>
        <v>3.637142857142857</v>
      </c>
      <c r="X1833" s="3">
        <f>HLOOKUP(X$5,[2]人物技能基础!$O$3:$Q$553,$C1833+1,0)</f>
        <v>2.0186428571428574</v>
      </c>
      <c r="Y1833" s="3">
        <f>HLOOKUP(Y$5,[2]人物技能基础!$O$3:$Q$553,$C1833+1,0)</f>
        <v>99.964285714285708</v>
      </c>
      <c r="Z1833" s="3">
        <f t="shared" si="169"/>
        <v>1976818</v>
      </c>
      <c r="AA1833" s="3">
        <f t="shared" si="170"/>
        <v>36132</v>
      </c>
      <c r="AB1833" s="3">
        <f t="shared" si="171"/>
        <v>0</v>
      </c>
      <c r="AC1833" s="3">
        <f t="shared" si="172"/>
        <v>73368</v>
      </c>
      <c r="AD1833" s="3">
        <f t="shared" si="173"/>
        <v>56616</v>
      </c>
    </row>
    <row r="1834" spans="1:30" x14ac:dyDescent="0.15">
      <c r="A1834" s="3">
        <v>1829</v>
      </c>
      <c r="B1834" s="3" t="str">
        <f t="shared" si="168"/>
        <v>关卡1829小怪</v>
      </c>
      <c r="C1834" s="3">
        <f>INDEX([3]关卡!$J$19:$J$2018,A1834)</f>
        <v>550</v>
      </c>
      <c r="D1834" s="3">
        <f>INDEX([3]关卡!$N$19:$N$2018,A1834)</f>
        <v>550</v>
      </c>
      <c r="E1834" s="3" t="s">
        <v>24</v>
      </c>
      <c r="F1834" s="3" t="s">
        <v>26</v>
      </c>
      <c r="G1834" s="3">
        <v>3</v>
      </c>
      <c r="H1834" s="3">
        <v>0</v>
      </c>
      <c r="I1834" s="3">
        <v>0</v>
      </c>
      <c r="J1834" s="4">
        <v>1</v>
      </c>
      <c r="K1834" s="4">
        <v>1</v>
      </c>
      <c r="L1834" s="4">
        <v>2</v>
      </c>
      <c r="M1834" s="3">
        <v>15</v>
      </c>
      <c r="N1834" s="3">
        <v>2</v>
      </c>
      <c r="O1834" s="3">
        <f>HLOOKUP(O$5,[1]非R能力!$B$8:$F$558,$C1834+1,0)</f>
        <v>2674530.2363424227</v>
      </c>
      <c r="P1834" s="3">
        <f>HLOOKUP(P$5,[1]非R能力!$B$8:$F$558,$C1834+1,0)</f>
        <v>371147.94865448773</v>
      </c>
      <c r="Q1834" s="3">
        <f>HLOOKUP(Q$5,[1]非R能力!$B$8:$F$558,$C1834+1,0)</f>
        <v>180663.03073300805</v>
      </c>
      <c r="R1834" s="3">
        <f>HLOOKUP(R$5,[1]非R能力!$B$8:$F$558,$C1834+1,0)</f>
        <v>56616.730527455926</v>
      </c>
      <c r="S1834" s="3">
        <f>HLOOKUP(S$5,[1]非R能力!$B$8:$F$558,$C1834+1,0)</f>
        <v>73368.568621644255</v>
      </c>
      <c r="T1834" s="3">
        <f>INDEX([1]非R能力!$H$9:$H$558,D1834)</f>
        <v>74359.2083312342</v>
      </c>
      <c r="U1834" s="3">
        <f>IF(E1834="小怪",0,IF(INDEX([1]非R能力!$FK$9:$FK$558,C1834)=0,0,10))</f>
        <v>0</v>
      </c>
      <c r="V1834" s="3">
        <f>IF(E1834="小怪",0,IF(INDEX([1]非R能力!$FH$9:$FH$558,C1834)=0,0,5000))</f>
        <v>0</v>
      </c>
      <c r="W1834" s="3">
        <f>HLOOKUP(W$5,[2]人物技能基础!$O$3:$Q$553,$C1834+1,0)</f>
        <v>3.637142857142857</v>
      </c>
      <c r="X1834" s="3">
        <f>HLOOKUP(X$5,[2]人物技能基础!$O$3:$Q$553,$C1834+1,0)</f>
        <v>2.0186428571428574</v>
      </c>
      <c r="Y1834" s="3">
        <f>HLOOKUP(Y$5,[2]人物技能基础!$O$3:$Q$553,$C1834+1,0)</f>
        <v>99.964285714285708</v>
      </c>
      <c r="Z1834" s="3">
        <f t="shared" si="169"/>
        <v>1976818</v>
      </c>
      <c r="AA1834" s="3">
        <f t="shared" si="170"/>
        <v>36132</v>
      </c>
      <c r="AB1834" s="3">
        <f t="shared" si="171"/>
        <v>0</v>
      </c>
      <c r="AC1834" s="3">
        <f t="shared" si="172"/>
        <v>73368</v>
      </c>
      <c r="AD1834" s="3">
        <f t="shared" si="173"/>
        <v>56616</v>
      </c>
    </row>
    <row r="1835" spans="1:30" x14ac:dyDescent="0.15">
      <c r="A1835" s="3">
        <v>1830</v>
      </c>
      <c r="B1835" s="3" t="str">
        <f t="shared" si="168"/>
        <v>关卡1830小怪</v>
      </c>
      <c r="C1835" s="3">
        <f>INDEX([3]关卡!$J$19:$J$2018,A1835)</f>
        <v>550</v>
      </c>
      <c r="D1835" s="3">
        <f>INDEX([3]关卡!$N$19:$N$2018,A1835)</f>
        <v>550</v>
      </c>
      <c r="E1835" s="3" t="s">
        <v>24</v>
      </c>
      <c r="F1835" s="3" t="s">
        <v>26</v>
      </c>
      <c r="G1835" s="3">
        <v>3</v>
      </c>
      <c r="H1835" s="3">
        <v>0</v>
      </c>
      <c r="I1835" s="3">
        <v>0</v>
      </c>
      <c r="J1835" s="4">
        <v>1</v>
      </c>
      <c r="K1835" s="4">
        <v>1</v>
      </c>
      <c r="L1835" s="4">
        <v>2</v>
      </c>
      <c r="M1835" s="3">
        <v>15</v>
      </c>
      <c r="N1835" s="3">
        <v>2</v>
      </c>
      <c r="O1835" s="3">
        <f>HLOOKUP(O$5,[1]非R能力!$B$8:$F$558,$C1835+1,0)</f>
        <v>2674530.2363424227</v>
      </c>
      <c r="P1835" s="3">
        <f>HLOOKUP(P$5,[1]非R能力!$B$8:$F$558,$C1835+1,0)</f>
        <v>371147.94865448773</v>
      </c>
      <c r="Q1835" s="3">
        <f>HLOOKUP(Q$5,[1]非R能力!$B$8:$F$558,$C1835+1,0)</f>
        <v>180663.03073300805</v>
      </c>
      <c r="R1835" s="3">
        <f>HLOOKUP(R$5,[1]非R能力!$B$8:$F$558,$C1835+1,0)</f>
        <v>56616.730527455926</v>
      </c>
      <c r="S1835" s="3">
        <f>HLOOKUP(S$5,[1]非R能力!$B$8:$F$558,$C1835+1,0)</f>
        <v>73368.568621644255</v>
      </c>
      <c r="T1835" s="3">
        <f>INDEX([1]非R能力!$H$9:$H$558,D1835)</f>
        <v>74359.2083312342</v>
      </c>
      <c r="U1835" s="3">
        <f>IF(E1835="小怪",0,IF(INDEX([1]非R能力!$FK$9:$FK$558,C1835)=0,0,10))</f>
        <v>0</v>
      </c>
      <c r="V1835" s="3">
        <f>IF(E1835="小怪",0,IF(INDEX([1]非R能力!$FH$9:$FH$558,C1835)=0,0,5000))</f>
        <v>0</v>
      </c>
      <c r="W1835" s="3">
        <f>HLOOKUP(W$5,[2]人物技能基础!$O$3:$Q$553,$C1835+1,0)</f>
        <v>3.637142857142857</v>
      </c>
      <c r="X1835" s="3">
        <f>HLOOKUP(X$5,[2]人物技能基础!$O$3:$Q$553,$C1835+1,0)</f>
        <v>2.0186428571428574</v>
      </c>
      <c r="Y1835" s="3">
        <f>HLOOKUP(Y$5,[2]人物技能基础!$O$3:$Q$553,$C1835+1,0)</f>
        <v>99.964285714285708</v>
      </c>
      <c r="Z1835" s="3">
        <f t="shared" si="169"/>
        <v>1976818</v>
      </c>
      <c r="AA1835" s="3">
        <f t="shared" si="170"/>
        <v>36132</v>
      </c>
      <c r="AB1835" s="3">
        <f t="shared" si="171"/>
        <v>0</v>
      </c>
      <c r="AC1835" s="3">
        <f t="shared" si="172"/>
        <v>73368</v>
      </c>
      <c r="AD1835" s="3">
        <f t="shared" si="173"/>
        <v>56616</v>
      </c>
    </row>
    <row r="1836" spans="1:30" x14ac:dyDescent="0.15">
      <c r="A1836" s="3">
        <v>1831</v>
      </c>
      <c r="B1836" s="3" t="str">
        <f t="shared" si="168"/>
        <v>关卡1831小怪</v>
      </c>
      <c r="C1836" s="3">
        <f>INDEX([3]关卡!$J$19:$J$2018,A1836)</f>
        <v>550</v>
      </c>
      <c r="D1836" s="3">
        <f>INDEX([3]关卡!$N$19:$N$2018,A1836)</f>
        <v>550</v>
      </c>
      <c r="E1836" s="3" t="s">
        <v>24</v>
      </c>
      <c r="F1836" s="3" t="s">
        <v>26</v>
      </c>
      <c r="G1836" s="3">
        <v>3</v>
      </c>
      <c r="H1836" s="3">
        <v>0</v>
      </c>
      <c r="I1836" s="3">
        <v>0</v>
      </c>
      <c r="J1836" s="4">
        <v>1</v>
      </c>
      <c r="K1836" s="4">
        <v>1</v>
      </c>
      <c r="L1836" s="4">
        <v>2</v>
      </c>
      <c r="M1836" s="3">
        <v>15</v>
      </c>
      <c r="N1836" s="3">
        <v>2</v>
      </c>
      <c r="O1836" s="3">
        <f>HLOOKUP(O$5,[1]非R能力!$B$8:$F$558,$C1836+1,0)</f>
        <v>2674530.2363424227</v>
      </c>
      <c r="P1836" s="3">
        <f>HLOOKUP(P$5,[1]非R能力!$B$8:$F$558,$C1836+1,0)</f>
        <v>371147.94865448773</v>
      </c>
      <c r="Q1836" s="3">
        <f>HLOOKUP(Q$5,[1]非R能力!$B$8:$F$558,$C1836+1,0)</f>
        <v>180663.03073300805</v>
      </c>
      <c r="R1836" s="3">
        <f>HLOOKUP(R$5,[1]非R能力!$B$8:$F$558,$C1836+1,0)</f>
        <v>56616.730527455926</v>
      </c>
      <c r="S1836" s="3">
        <f>HLOOKUP(S$5,[1]非R能力!$B$8:$F$558,$C1836+1,0)</f>
        <v>73368.568621644255</v>
      </c>
      <c r="T1836" s="3">
        <f>INDEX([1]非R能力!$H$9:$H$558,D1836)</f>
        <v>74359.2083312342</v>
      </c>
      <c r="U1836" s="3">
        <f>IF(E1836="小怪",0,IF(INDEX([1]非R能力!$FK$9:$FK$558,C1836)=0,0,10))</f>
        <v>0</v>
      </c>
      <c r="V1836" s="3">
        <f>IF(E1836="小怪",0,IF(INDEX([1]非R能力!$FH$9:$FH$558,C1836)=0,0,5000))</f>
        <v>0</v>
      </c>
      <c r="W1836" s="3">
        <f>HLOOKUP(W$5,[2]人物技能基础!$O$3:$Q$553,$C1836+1,0)</f>
        <v>3.637142857142857</v>
      </c>
      <c r="X1836" s="3">
        <f>HLOOKUP(X$5,[2]人物技能基础!$O$3:$Q$553,$C1836+1,0)</f>
        <v>2.0186428571428574</v>
      </c>
      <c r="Y1836" s="3">
        <f>HLOOKUP(Y$5,[2]人物技能基础!$O$3:$Q$553,$C1836+1,0)</f>
        <v>99.964285714285708</v>
      </c>
      <c r="Z1836" s="3">
        <f t="shared" si="169"/>
        <v>1976818</v>
      </c>
      <c r="AA1836" s="3">
        <f t="shared" si="170"/>
        <v>36132</v>
      </c>
      <c r="AB1836" s="3">
        <f t="shared" si="171"/>
        <v>0</v>
      </c>
      <c r="AC1836" s="3">
        <f t="shared" si="172"/>
        <v>73368</v>
      </c>
      <c r="AD1836" s="3">
        <f t="shared" si="173"/>
        <v>56616</v>
      </c>
    </row>
    <row r="1837" spans="1:30" x14ac:dyDescent="0.15">
      <c r="A1837" s="3">
        <v>1832</v>
      </c>
      <c r="B1837" s="3" t="str">
        <f t="shared" si="168"/>
        <v>关卡1832小怪</v>
      </c>
      <c r="C1837" s="3">
        <f>INDEX([3]关卡!$J$19:$J$2018,A1837)</f>
        <v>550</v>
      </c>
      <c r="D1837" s="3">
        <f>INDEX([3]关卡!$N$19:$N$2018,A1837)</f>
        <v>550</v>
      </c>
      <c r="E1837" s="3" t="s">
        <v>24</v>
      </c>
      <c r="F1837" s="3" t="s">
        <v>26</v>
      </c>
      <c r="G1837" s="3">
        <v>3</v>
      </c>
      <c r="H1837" s="3">
        <v>0</v>
      </c>
      <c r="I1837" s="3">
        <v>0</v>
      </c>
      <c r="J1837" s="4">
        <v>1</v>
      </c>
      <c r="K1837" s="4">
        <v>1</v>
      </c>
      <c r="L1837" s="4">
        <v>2</v>
      </c>
      <c r="M1837" s="3">
        <v>15</v>
      </c>
      <c r="N1837" s="3">
        <v>2</v>
      </c>
      <c r="O1837" s="3">
        <f>HLOOKUP(O$5,[1]非R能力!$B$8:$F$558,$C1837+1,0)</f>
        <v>2674530.2363424227</v>
      </c>
      <c r="P1837" s="3">
        <f>HLOOKUP(P$5,[1]非R能力!$B$8:$F$558,$C1837+1,0)</f>
        <v>371147.94865448773</v>
      </c>
      <c r="Q1837" s="3">
        <f>HLOOKUP(Q$5,[1]非R能力!$B$8:$F$558,$C1837+1,0)</f>
        <v>180663.03073300805</v>
      </c>
      <c r="R1837" s="3">
        <f>HLOOKUP(R$5,[1]非R能力!$B$8:$F$558,$C1837+1,0)</f>
        <v>56616.730527455926</v>
      </c>
      <c r="S1837" s="3">
        <f>HLOOKUP(S$5,[1]非R能力!$B$8:$F$558,$C1837+1,0)</f>
        <v>73368.568621644255</v>
      </c>
      <c r="T1837" s="3">
        <f>INDEX([1]非R能力!$H$9:$H$558,D1837)</f>
        <v>74359.2083312342</v>
      </c>
      <c r="U1837" s="3">
        <f>IF(E1837="小怪",0,IF(INDEX([1]非R能力!$FK$9:$FK$558,C1837)=0,0,10))</f>
        <v>0</v>
      </c>
      <c r="V1837" s="3">
        <f>IF(E1837="小怪",0,IF(INDEX([1]非R能力!$FH$9:$FH$558,C1837)=0,0,5000))</f>
        <v>0</v>
      </c>
      <c r="W1837" s="3">
        <f>HLOOKUP(W$5,[2]人物技能基础!$O$3:$Q$553,$C1837+1,0)</f>
        <v>3.637142857142857</v>
      </c>
      <c r="X1837" s="3">
        <f>HLOOKUP(X$5,[2]人物技能基础!$O$3:$Q$553,$C1837+1,0)</f>
        <v>2.0186428571428574</v>
      </c>
      <c r="Y1837" s="3">
        <f>HLOOKUP(Y$5,[2]人物技能基础!$O$3:$Q$553,$C1837+1,0)</f>
        <v>99.964285714285708</v>
      </c>
      <c r="Z1837" s="3">
        <f t="shared" si="169"/>
        <v>1976818</v>
      </c>
      <c r="AA1837" s="3">
        <f t="shared" si="170"/>
        <v>36132</v>
      </c>
      <c r="AB1837" s="3">
        <f t="shared" si="171"/>
        <v>0</v>
      </c>
      <c r="AC1837" s="3">
        <f t="shared" si="172"/>
        <v>73368</v>
      </c>
      <c r="AD1837" s="3">
        <f t="shared" si="173"/>
        <v>56616</v>
      </c>
    </row>
    <row r="1838" spans="1:30" x14ac:dyDescent="0.15">
      <c r="A1838" s="3">
        <v>1833</v>
      </c>
      <c r="B1838" s="3" t="str">
        <f t="shared" si="168"/>
        <v>关卡1833小怪</v>
      </c>
      <c r="C1838" s="3">
        <f>INDEX([3]关卡!$J$19:$J$2018,A1838)</f>
        <v>550</v>
      </c>
      <c r="D1838" s="3">
        <f>INDEX([3]关卡!$N$19:$N$2018,A1838)</f>
        <v>550</v>
      </c>
      <c r="E1838" s="3" t="s">
        <v>24</v>
      </c>
      <c r="F1838" s="3" t="s">
        <v>26</v>
      </c>
      <c r="G1838" s="3">
        <v>3</v>
      </c>
      <c r="H1838" s="3">
        <v>0</v>
      </c>
      <c r="I1838" s="3">
        <v>0</v>
      </c>
      <c r="J1838" s="4">
        <v>1</v>
      </c>
      <c r="K1838" s="4">
        <v>1</v>
      </c>
      <c r="L1838" s="4">
        <v>2</v>
      </c>
      <c r="M1838" s="3">
        <v>15</v>
      </c>
      <c r="N1838" s="3">
        <v>2</v>
      </c>
      <c r="O1838" s="3">
        <f>HLOOKUP(O$5,[1]非R能力!$B$8:$F$558,$C1838+1,0)</f>
        <v>2674530.2363424227</v>
      </c>
      <c r="P1838" s="3">
        <f>HLOOKUP(P$5,[1]非R能力!$B$8:$F$558,$C1838+1,0)</f>
        <v>371147.94865448773</v>
      </c>
      <c r="Q1838" s="3">
        <f>HLOOKUP(Q$5,[1]非R能力!$B$8:$F$558,$C1838+1,0)</f>
        <v>180663.03073300805</v>
      </c>
      <c r="R1838" s="3">
        <f>HLOOKUP(R$5,[1]非R能力!$B$8:$F$558,$C1838+1,0)</f>
        <v>56616.730527455926</v>
      </c>
      <c r="S1838" s="3">
        <f>HLOOKUP(S$5,[1]非R能力!$B$8:$F$558,$C1838+1,0)</f>
        <v>73368.568621644255</v>
      </c>
      <c r="T1838" s="3">
        <f>INDEX([1]非R能力!$H$9:$H$558,D1838)</f>
        <v>74359.2083312342</v>
      </c>
      <c r="U1838" s="3">
        <f>IF(E1838="小怪",0,IF(INDEX([1]非R能力!$FK$9:$FK$558,C1838)=0,0,10))</f>
        <v>0</v>
      </c>
      <c r="V1838" s="3">
        <f>IF(E1838="小怪",0,IF(INDEX([1]非R能力!$FH$9:$FH$558,C1838)=0,0,5000))</f>
        <v>0</v>
      </c>
      <c r="W1838" s="3">
        <f>HLOOKUP(W$5,[2]人物技能基础!$O$3:$Q$553,$C1838+1,0)</f>
        <v>3.637142857142857</v>
      </c>
      <c r="X1838" s="3">
        <f>HLOOKUP(X$5,[2]人物技能基础!$O$3:$Q$553,$C1838+1,0)</f>
        <v>2.0186428571428574</v>
      </c>
      <c r="Y1838" s="3">
        <f>HLOOKUP(Y$5,[2]人物技能基础!$O$3:$Q$553,$C1838+1,0)</f>
        <v>99.964285714285708</v>
      </c>
      <c r="Z1838" s="3">
        <f t="shared" si="169"/>
        <v>1976818</v>
      </c>
      <c r="AA1838" s="3">
        <f t="shared" si="170"/>
        <v>36132</v>
      </c>
      <c r="AB1838" s="3">
        <f t="shared" si="171"/>
        <v>0</v>
      </c>
      <c r="AC1838" s="3">
        <f t="shared" si="172"/>
        <v>73368</v>
      </c>
      <c r="AD1838" s="3">
        <f t="shared" si="173"/>
        <v>56616</v>
      </c>
    </row>
    <row r="1839" spans="1:30" x14ac:dyDescent="0.15">
      <c r="A1839" s="3">
        <v>1834</v>
      </c>
      <c r="B1839" s="3" t="str">
        <f t="shared" si="168"/>
        <v>关卡1834小怪</v>
      </c>
      <c r="C1839" s="3">
        <f>INDEX([3]关卡!$J$19:$J$2018,A1839)</f>
        <v>550</v>
      </c>
      <c r="D1839" s="3">
        <f>INDEX([3]关卡!$N$19:$N$2018,A1839)</f>
        <v>550</v>
      </c>
      <c r="E1839" s="3" t="s">
        <v>24</v>
      </c>
      <c r="F1839" s="3" t="s">
        <v>26</v>
      </c>
      <c r="G1839" s="3">
        <v>3</v>
      </c>
      <c r="H1839" s="3">
        <v>0</v>
      </c>
      <c r="I1839" s="3">
        <v>0</v>
      </c>
      <c r="J1839" s="4">
        <v>1</v>
      </c>
      <c r="K1839" s="4">
        <v>1</v>
      </c>
      <c r="L1839" s="4">
        <v>2</v>
      </c>
      <c r="M1839" s="3">
        <v>15</v>
      </c>
      <c r="N1839" s="3">
        <v>2</v>
      </c>
      <c r="O1839" s="3">
        <f>HLOOKUP(O$5,[1]非R能力!$B$8:$F$558,$C1839+1,0)</f>
        <v>2674530.2363424227</v>
      </c>
      <c r="P1839" s="3">
        <f>HLOOKUP(P$5,[1]非R能力!$B$8:$F$558,$C1839+1,0)</f>
        <v>371147.94865448773</v>
      </c>
      <c r="Q1839" s="3">
        <f>HLOOKUP(Q$5,[1]非R能力!$B$8:$F$558,$C1839+1,0)</f>
        <v>180663.03073300805</v>
      </c>
      <c r="R1839" s="3">
        <f>HLOOKUP(R$5,[1]非R能力!$B$8:$F$558,$C1839+1,0)</f>
        <v>56616.730527455926</v>
      </c>
      <c r="S1839" s="3">
        <f>HLOOKUP(S$5,[1]非R能力!$B$8:$F$558,$C1839+1,0)</f>
        <v>73368.568621644255</v>
      </c>
      <c r="T1839" s="3">
        <f>INDEX([1]非R能力!$H$9:$H$558,D1839)</f>
        <v>74359.2083312342</v>
      </c>
      <c r="U1839" s="3">
        <f>IF(E1839="小怪",0,IF(INDEX([1]非R能力!$FK$9:$FK$558,C1839)=0,0,10))</f>
        <v>0</v>
      </c>
      <c r="V1839" s="3">
        <f>IF(E1839="小怪",0,IF(INDEX([1]非R能力!$FH$9:$FH$558,C1839)=0,0,5000))</f>
        <v>0</v>
      </c>
      <c r="W1839" s="3">
        <f>HLOOKUP(W$5,[2]人物技能基础!$O$3:$Q$553,$C1839+1,0)</f>
        <v>3.637142857142857</v>
      </c>
      <c r="X1839" s="3">
        <f>HLOOKUP(X$5,[2]人物技能基础!$O$3:$Q$553,$C1839+1,0)</f>
        <v>2.0186428571428574</v>
      </c>
      <c r="Y1839" s="3">
        <f>HLOOKUP(Y$5,[2]人物技能基础!$O$3:$Q$553,$C1839+1,0)</f>
        <v>99.964285714285708</v>
      </c>
      <c r="Z1839" s="3">
        <f t="shared" si="169"/>
        <v>1976818</v>
      </c>
      <c r="AA1839" s="3">
        <f t="shared" si="170"/>
        <v>36132</v>
      </c>
      <c r="AB1839" s="3">
        <f t="shared" si="171"/>
        <v>0</v>
      </c>
      <c r="AC1839" s="3">
        <f t="shared" si="172"/>
        <v>73368</v>
      </c>
      <c r="AD1839" s="3">
        <f t="shared" si="173"/>
        <v>56616</v>
      </c>
    </row>
    <row r="1840" spans="1:30" x14ac:dyDescent="0.15">
      <c r="A1840" s="3">
        <v>1835</v>
      </c>
      <c r="B1840" s="3" t="str">
        <f t="shared" si="168"/>
        <v>关卡1835小怪</v>
      </c>
      <c r="C1840" s="3">
        <f>INDEX([3]关卡!$J$19:$J$2018,A1840)</f>
        <v>550</v>
      </c>
      <c r="D1840" s="3">
        <f>INDEX([3]关卡!$N$19:$N$2018,A1840)</f>
        <v>550</v>
      </c>
      <c r="E1840" s="3" t="s">
        <v>24</v>
      </c>
      <c r="F1840" s="3" t="s">
        <v>26</v>
      </c>
      <c r="G1840" s="3">
        <v>3</v>
      </c>
      <c r="H1840" s="3">
        <v>0</v>
      </c>
      <c r="I1840" s="3">
        <v>0</v>
      </c>
      <c r="J1840" s="4">
        <v>1</v>
      </c>
      <c r="K1840" s="4">
        <v>1</v>
      </c>
      <c r="L1840" s="4">
        <v>2</v>
      </c>
      <c r="M1840" s="3">
        <v>15</v>
      </c>
      <c r="N1840" s="3">
        <v>2</v>
      </c>
      <c r="O1840" s="3">
        <f>HLOOKUP(O$5,[1]非R能力!$B$8:$F$558,$C1840+1,0)</f>
        <v>2674530.2363424227</v>
      </c>
      <c r="P1840" s="3">
        <f>HLOOKUP(P$5,[1]非R能力!$B$8:$F$558,$C1840+1,0)</f>
        <v>371147.94865448773</v>
      </c>
      <c r="Q1840" s="3">
        <f>HLOOKUP(Q$5,[1]非R能力!$B$8:$F$558,$C1840+1,0)</f>
        <v>180663.03073300805</v>
      </c>
      <c r="R1840" s="3">
        <f>HLOOKUP(R$5,[1]非R能力!$B$8:$F$558,$C1840+1,0)</f>
        <v>56616.730527455926</v>
      </c>
      <c r="S1840" s="3">
        <f>HLOOKUP(S$5,[1]非R能力!$B$8:$F$558,$C1840+1,0)</f>
        <v>73368.568621644255</v>
      </c>
      <c r="T1840" s="3">
        <f>INDEX([1]非R能力!$H$9:$H$558,D1840)</f>
        <v>74359.2083312342</v>
      </c>
      <c r="U1840" s="3">
        <f>IF(E1840="小怪",0,IF(INDEX([1]非R能力!$FK$9:$FK$558,C1840)=0,0,10))</f>
        <v>0</v>
      </c>
      <c r="V1840" s="3">
        <f>IF(E1840="小怪",0,IF(INDEX([1]非R能力!$FH$9:$FH$558,C1840)=0,0,5000))</f>
        <v>0</v>
      </c>
      <c r="W1840" s="3">
        <f>HLOOKUP(W$5,[2]人物技能基础!$O$3:$Q$553,$C1840+1,0)</f>
        <v>3.637142857142857</v>
      </c>
      <c r="X1840" s="3">
        <f>HLOOKUP(X$5,[2]人物技能基础!$O$3:$Q$553,$C1840+1,0)</f>
        <v>2.0186428571428574</v>
      </c>
      <c r="Y1840" s="3">
        <f>HLOOKUP(Y$5,[2]人物技能基础!$O$3:$Q$553,$C1840+1,0)</f>
        <v>99.964285714285708</v>
      </c>
      <c r="Z1840" s="3">
        <f t="shared" si="169"/>
        <v>1976818</v>
      </c>
      <c r="AA1840" s="3">
        <f t="shared" si="170"/>
        <v>36132</v>
      </c>
      <c r="AB1840" s="3">
        <f t="shared" si="171"/>
        <v>0</v>
      </c>
      <c r="AC1840" s="3">
        <f t="shared" si="172"/>
        <v>73368</v>
      </c>
      <c r="AD1840" s="3">
        <f t="shared" si="173"/>
        <v>56616</v>
      </c>
    </row>
    <row r="1841" spans="1:30" x14ac:dyDescent="0.15">
      <c r="A1841" s="3">
        <v>1836</v>
      </c>
      <c r="B1841" s="3" t="str">
        <f t="shared" si="168"/>
        <v>关卡1836小怪</v>
      </c>
      <c r="C1841" s="3">
        <f>INDEX([3]关卡!$J$19:$J$2018,A1841)</f>
        <v>550</v>
      </c>
      <c r="D1841" s="3">
        <f>INDEX([3]关卡!$N$19:$N$2018,A1841)</f>
        <v>550</v>
      </c>
      <c r="E1841" s="3" t="s">
        <v>24</v>
      </c>
      <c r="F1841" s="3" t="s">
        <v>26</v>
      </c>
      <c r="G1841" s="3">
        <v>3</v>
      </c>
      <c r="H1841" s="3">
        <v>0</v>
      </c>
      <c r="I1841" s="3">
        <v>0</v>
      </c>
      <c r="J1841" s="4">
        <v>1</v>
      </c>
      <c r="K1841" s="4">
        <v>1</v>
      </c>
      <c r="L1841" s="4">
        <v>2</v>
      </c>
      <c r="M1841" s="3">
        <v>15</v>
      </c>
      <c r="N1841" s="3">
        <v>2</v>
      </c>
      <c r="O1841" s="3">
        <f>HLOOKUP(O$5,[1]非R能力!$B$8:$F$558,$C1841+1,0)</f>
        <v>2674530.2363424227</v>
      </c>
      <c r="P1841" s="3">
        <f>HLOOKUP(P$5,[1]非R能力!$B$8:$F$558,$C1841+1,0)</f>
        <v>371147.94865448773</v>
      </c>
      <c r="Q1841" s="3">
        <f>HLOOKUP(Q$5,[1]非R能力!$B$8:$F$558,$C1841+1,0)</f>
        <v>180663.03073300805</v>
      </c>
      <c r="R1841" s="3">
        <f>HLOOKUP(R$5,[1]非R能力!$B$8:$F$558,$C1841+1,0)</f>
        <v>56616.730527455926</v>
      </c>
      <c r="S1841" s="3">
        <f>HLOOKUP(S$5,[1]非R能力!$B$8:$F$558,$C1841+1,0)</f>
        <v>73368.568621644255</v>
      </c>
      <c r="T1841" s="3">
        <f>INDEX([1]非R能力!$H$9:$H$558,D1841)</f>
        <v>74359.2083312342</v>
      </c>
      <c r="U1841" s="3">
        <f>IF(E1841="小怪",0,IF(INDEX([1]非R能力!$FK$9:$FK$558,C1841)=0,0,10))</f>
        <v>0</v>
      </c>
      <c r="V1841" s="3">
        <f>IF(E1841="小怪",0,IF(INDEX([1]非R能力!$FH$9:$FH$558,C1841)=0,0,5000))</f>
        <v>0</v>
      </c>
      <c r="W1841" s="3">
        <f>HLOOKUP(W$5,[2]人物技能基础!$O$3:$Q$553,$C1841+1,0)</f>
        <v>3.637142857142857</v>
      </c>
      <c r="X1841" s="3">
        <f>HLOOKUP(X$5,[2]人物技能基础!$O$3:$Q$553,$C1841+1,0)</f>
        <v>2.0186428571428574</v>
      </c>
      <c r="Y1841" s="3">
        <f>HLOOKUP(Y$5,[2]人物技能基础!$O$3:$Q$553,$C1841+1,0)</f>
        <v>99.964285714285708</v>
      </c>
      <c r="Z1841" s="3">
        <f t="shared" si="169"/>
        <v>1976818</v>
      </c>
      <c r="AA1841" s="3">
        <f t="shared" si="170"/>
        <v>36132</v>
      </c>
      <c r="AB1841" s="3">
        <f t="shared" si="171"/>
        <v>0</v>
      </c>
      <c r="AC1841" s="3">
        <f t="shared" si="172"/>
        <v>73368</v>
      </c>
      <c r="AD1841" s="3">
        <f t="shared" si="173"/>
        <v>56616</v>
      </c>
    </row>
    <row r="1842" spans="1:30" x14ac:dyDescent="0.15">
      <c r="A1842" s="3">
        <v>1837</v>
      </c>
      <c r="B1842" s="3" t="str">
        <f t="shared" si="168"/>
        <v>关卡1837小怪</v>
      </c>
      <c r="C1842" s="3">
        <f>INDEX([3]关卡!$J$19:$J$2018,A1842)</f>
        <v>550</v>
      </c>
      <c r="D1842" s="3">
        <f>INDEX([3]关卡!$N$19:$N$2018,A1842)</f>
        <v>550</v>
      </c>
      <c r="E1842" s="3" t="s">
        <v>24</v>
      </c>
      <c r="F1842" s="3" t="s">
        <v>26</v>
      </c>
      <c r="G1842" s="3">
        <v>3</v>
      </c>
      <c r="H1842" s="3">
        <v>0</v>
      </c>
      <c r="I1842" s="3">
        <v>0</v>
      </c>
      <c r="J1842" s="4">
        <v>1</v>
      </c>
      <c r="K1842" s="4">
        <v>1</v>
      </c>
      <c r="L1842" s="4">
        <v>2</v>
      </c>
      <c r="M1842" s="3">
        <v>15</v>
      </c>
      <c r="N1842" s="3">
        <v>2</v>
      </c>
      <c r="O1842" s="3">
        <f>HLOOKUP(O$5,[1]非R能力!$B$8:$F$558,$C1842+1,0)</f>
        <v>2674530.2363424227</v>
      </c>
      <c r="P1842" s="3">
        <f>HLOOKUP(P$5,[1]非R能力!$B$8:$F$558,$C1842+1,0)</f>
        <v>371147.94865448773</v>
      </c>
      <c r="Q1842" s="3">
        <f>HLOOKUP(Q$5,[1]非R能力!$B$8:$F$558,$C1842+1,0)</f>
        <v>180663.03073300805</v>
      </c>
      <c r="R1842" s="3">
        <f>HLOOKUP(R$5,[1]非R能力!$B$8:$F$558,$C1842+1,0)</f>
        <v>56616.730527455926</v>
      </c>
      <c r="S1842" s="3">
        <f>HLOOKUP(S$5,[1]非R能力!$B$8:$F$558,$C1842+1,0)</f>
        <v>73368.568621644255</v>
      </c>
      <c r="T1842" s="3">
        <f>INDEX([1]非R能力!$H$9:$H$558,D1842)</f>
        <v>74359.2083312342</v>
      </c>
      <c r="U1842" s="3">
        <f>IF(E1842="小怪",0,IF(INDEX([1]非R能力!$FK$9:$FK$558,C1842)=0,0,10))</f>
        <v>0</v>
      </c>
      <c r="V1842" s="3">
        <f>IF(E1842="小怪",0,IF(INDEX([1]非R能力!$FH$9:$FH$558,C1842)=0,0,5000))</f>
        <v>0</v>
      </c>
      <c r="W1842" s="3">
        <f>HLOOKUP(W$5,[2]人物技能基础!$O$3:$Q$553,$C1842+1,0)</f>
        <v>3.637142857142857</v>
      </c>
      <c r="X1842" s="3">
        <f>HLOOKUP(X$5,[2]人物技能基础!$O$3:$Q$553,$C1842+1,0)</f>
        <v>2.0186428571428574</v>
      </c>
      <c r="Y1842" s="3">
        <f>HLOOKUP(Y$5,[2]人物技能基础!$O$3:$Q$553,$C1842+1,0)</f>
        <v>99.964285714285708</v>
      </c>
      <c r="Z1842" s="3">
        <f t="shared" si="169"/>
        <v>1976818</v>
      </c>
      <c r="AA1842" s="3">
        <f t="shared" si="170"/>
        <v>36132</v>
      </c>
      <c r="AB1842" s="3">
        <f t="shared" si="171"/>
        <v>0</v>
      </c>
      <c r="AC1842" s="3">
        <f t="shared" si="172"/>
        <v>73368</v>
      </c>
      <c r="AD1842" s="3">
        <f t="shared" si="173"/>
        <v>56616</v>
      </c>
    </row>
    <row r="1843" spans="1:30" x14ac:dyDescent="0.15">
      <c r="A1843" s="3">
        <v>1838</v>
      </c>
      <c r="B1843" s="3" t="str">
        <f t="shared" si="168"/>
        <v>关卡1838小怪</v>
      </c>
      <c r="C1843" s="3">
        <f>INDEX([3]关卡!$J$19:$J$2018,A1843)</f>
        <v>550</v>
      </c>
      <c r="D1843" s="3">
        <f>INDEX([3]关卡!$N$19:$N$2018,A1843)</f>
        <v>550</v>
      </c>
      <c r="E1843" s="3" t="s">
        <v>24</v>
      </c>
      <c r="F1843" s="3" t="s">
        <v>26</v>
      </c>
      <c r="G1843" s="3">
        <v>3</v>
      </c>
      <c r="H1843" s="3">
        <v>0</v>
      </c>
      <c r="I1843" s="3">
        <v>0</v>
      </c>
      <c r="J1843" s="4">
        <v>1</v>
      </c>
      <c r="K1843" s="4">
        <v>1</v>
      </c>
      <c r="L1843" s="4">
        <v>2</v>
      </c>
      <c r="M1843" s="3">
        <v>15</v>
      </c>
      <c r="N1843" s="3">
        <v>2</v>
      </c>
      <c r="O1843" s="3">
        <f>HLOOKUP(O$5,[1]非R能力!$B$8:$F$558,$C1843+1,0)</f>
        <v>2674530.2363424227</v>
      </c>
      <c r="P1843" s="3">
        <f>HLOOKUP(P$5,[1]非R能力!$B$8:$F$558,$C1843+1,0)</f>
        <v>371147.94865448773</v>
      </c>
      <c r="Q1843" s="3">
        <f>HLOOKUP(Q$5,[1]非R能力!$B$8:$F$558,$C1843+1,0)</f>
        <v>180663.03073300805</v>
      </c>
      <c r="R1843" s="3">
        <f>HLOOKUP(R$5,[1]非R能力!$B$8:$F$558,$C1843+1,0)</f>
        <v>56616.730527455926</v>
      </c>
      <c r="S1843" s="3">
        <f>HLOOKUP(S$5,[1]非R能力!$B$8:$F$558,$C1843+1,0)</f>
        <v>73368.568621644255</v>
      </c>
      <c r="T1843" s="3">
        <f>INDEX([1]非R能力!$H$9:$H$558,D1843)</f>
        <v>74359.2083312342</v>
      </c>
      <c r="U1843" s="3">
        <f>IF(E1843="小怪",0,IF(INDEX([1]非R能力!$FK$9:$FK$558,C1843)=0,0,10))</f>
        <v>0</v>
      </c>
      <c r="V1843" s="3">
        <f>IF(E1843="小怪",0,IF(INDEX([1]非R能力!$FH$9:$FH$558,C1843)=0,0,5000))</f>
        <v>0</v>
      </c>
      <c r="W1843" s="3">
        <f>HLOOKUP(W$5,[2]人物技能基础!$O$3:$Q$553,$C1843+1,0)</f>
        <v>3.637142857142857</v>
      </c>
      <c r="X1843" s="3">
        <f>HLOOKUP(X$5,[2]人物技能基础!$O$3:$Q$553,$C1843+1,0)</f>
        <v>2.0186428571428574</v>
      </c>
      <c r="Y1843" s="3">
        <f>HLOOKUP(Y$5,[2]人物技能基础!$O$3:$Q$553,$C1843+1,0)</f>
        <v>99.964285714285708</v>
      </c>
      <c r="Z1843" s="3">
        <f t="shared" si="169"/>
        <v>1976818</v>
      </c>
      <c r="AA1843" s="3">
        <f t="shared" si="170"/>
        <v>36132</v>
      </c>
      <c r="AB1843" s="3">
        <f t="shared" si="171"/>
        <v>0</v>
      </c>
      <c r="AC1843" s="3">
        <f t="shared" si="172"/>
        <v>73368</v>
      </c>
      <c r="AD1843" s="3">
        <f t="shared" si="173"/>
        <v>56616</v>
      </c>
    </row>
    <row r="1844" spans="1:30" x14ac:dyDescent="0.15">
      <c r="A1844" s="3">
        <v>1839</v>
      </c>
      <c r="B1844" s="3" t="str">
        <f t="shared" si="168"/>
        <v>关卡1839小怪</v>
      </c>
      <c r="C1844" s="3">
        <f>INDEX([3]关卡!$J$19:$J$2018,A1844)</f>
        <v>550</v>
      </c>
      <c r="D1844" s="3">
        <f>INDEX([3]关卡!$N$19:$N$2018,A1844)</f>
        <v>550</v>
      </c>
      <c r="E1844" s="3" t="s">
        <v>24</v>
      </c>
      <c r="F1844" s="3" t="s">
        <v>26</v>
      </c>
      <c r="G1844" s="3">
        <v>3</v>
      </c>
      <c r="H1844" s="3">
        <v>0</v>
      </c>
      <c r="I1844" s="3">
        <v>0</v>
      </c>
      <c r="J1844" s="4">
        <v>1</v>
      </c>
      <c r="K1844" s="4">
        <v>1</v>
      </c>
      <c r="L1844" s="4">
        <v>2</v>
      </c>
      <c r="M1844" s="3">
        <v>15</v>
      </c>
      <c r="N1844" s="3">
        <v>2</v>
      </c>
      <c r="O1844" s="3">
        <f>HLOOKUP(O$5,[1]非R能力!$B$8:$F$558,$C1844+1,0)</f>
        <v>2674530.2363424227</v>
      </c>
      <c r="P1844" s="3">
        <f>HLOOKUP(P$5,[1]非R能力!$B$8:$F$558,$C1844+1,0)</f>
        <v>371147.94865448773</v>
      </c>
      <c r="Q1844" s="3">
        <f>HLOOKUP(Q$5,[1]非R能力!$B$8:$F$558,$C1844+1,0)</f>
        <v>180663.03073300805</v>
      </c>
      <c r="R1844" s="3">
        <f>HLOOKUP(R$5,[1]非R能力!$B$8:$F$558,$C1844+1,0)</f>
        <v>56616.730527455926</v>
      </c>
      <c r="S1844" s="3">
        <f>HLOOKUP(S$5,[1]非R能力!$B$8:$F$558,$C1844+1,0)</f>
        <v>73368.568621644255</v>
      </c>
      <c r="T1844" s="3">
        <f>INDEX([1]非R能力!$H$9:$H$558,D1844)</f>
        <v>74359.2083312342</v>
      </c>
      <c r="U1844" s="3">
        <f>IF(E1844="小怪",0,IF(INDEX([1]非R能力!$FK$9:$FK$558,C1844)=0,0,10))</f>
        <v>0</v>
      </c>
      <c r="V1844" s="3">
        <f>IF(E1844="小怪",0,IF(INDEX([1]非R能力!$FH$9:$FH$558,C1844)=0,0,5000))</f>
        <v>0</v>
      </c>
      <c r="W1844" s="3">
        <f>HLOOKUP(W$5,[2]人物技能基础!$O$3:$Q$553,$C1844+1,0)</f>
        <v>3.637142857142857</v>
      </c>
      <c r="X1844" s="3">
        <f>HLOOKUP(X$5,[2]人物技能基础!$O$3:$Q$553,$C1844+1,0)</f>
        <v>2.0186428571428574</v>
      </c>
      <c r="Y1844" s="3">
        <f>HLOOKUP(Y$5,[2]人物技能基础!$O$3:$Q$553,$C1844+1,0)</f>
        <v>99.964285714285708</v>
      </c>
      <c r="Z1844" s="3">
        <f t="shared" si="169"/>
        <v>1976818</v>
      </c>
      <c r="AA1844" s="3">
        <f t="shared" si="170"/>
        <v>36132</v>
      </c>
      <c r="AB1844" s="3">
        <f t="shared" si="171"/>
        <v>0</v>
      </c>
      <c r="AC1844" s="3">
        <f t="shared" si="172"/>
        <v>73368</v>
      </c>
      <c r="AD1844" s="3">
        <f t="shared" si="173"/>
        <v>56616</v>
      </c>
    </row>
    <row r="1845" spans="1:30" x14ac:dyDescent="0.15">
      <c r="A1845" s="3">
        <v>1840</v>
      </c>
      <c r="B1845" s="3" t="str">
        <f t="shared" si="168"/>
        <v>关卡1840小怪</v>
      </c>
      <c r="C1845" s="3">
        <f>INDEX([3]关卡!$J$19:$J$2018,A1845)</f>
        <v>550</v>
      </c>
      <c r="D1845" s="3">
        <f>INDEX([3]关卡!$N$19:$N$2018,A1845)</f>
        <v>550</v>
      </c>
      <c r="E1845" s="3" t="s">
        <v>24</v>
      </c>
      <c r="F1845" s="3" t="s">
        <v>26</v>
      </c>
      <c r="G1845" s="3">
        <v>3</v>
      </c>
      <c r="H1845" s="3">
        <v>0</v>
      </c>
      <c r="I1845" s="3">
        <v>0</v>
      </c>
      <c r="J1845" s="4">
        <v>1</v>
      </c>
      <c r="K1845" s="4">
        <v>1</v>
      </c>
      <c r="L1845" s="4">
        <v>2</v>
      </c>
      <c r="M1845" s="3">
        <v>15</v>
      </c>
      <c r="N1845" s="3">
        <v>2</v>
      </c>
      <c r="O1845" s="3">
        <f>HLOOKUP(O$5,[1]非R能力!$B$8:$F$558,$C1845+1,0)</f>
        <v>2674530.2363424227</v>
      </c>
      <c r="P1845" s="3">
        <f>HLOOKUP(P$5,[1]非R能力!$B$8:$F$558,$C1845+1,0)</f>
        <v>371147.94865448773</v>
      </c>
      <c r="Q1845" s="3">
        <f>HLOOKUP(Q$5,[1]非R能力!$B$8:$F$558,$C1845+1,0)</f>
        <v>180663.03073300805</v>
      </c>
      <c r="R1845" s="3">
        <f>HLOOKUP(R$5,[1]非R能力!$B$8:$F$558,$C1845+1,0)</f>
        <v>56616.730527455926</v>
      </c>
      <c r="S1845" s="3">
        <f>HLOOKUP(S$5,[1]非R能力!$B$8:$F$558,$C1845+1,0)</f>
        <v>73368.568621644255</v>
      </c>
      <c r="T1845" s="3">
        <f>INDEX([1]非R能力!$H$9:$H$558,D1845)</f>
        <v>74359.2083312342</v>
      </c>
      <c r="U1845" s="3">
        <f>IF(E1845="小怪",0,IF(INDEX([1]非R能力!$FK$9:$FK$558,C1845)=0,0,10))</f>
        <v>0</v>
      </c>
      <c r="V1845" s="3">
        <f>IF(E1845="小怪",0,IF(INDEX([1]非R能力!$FH$9:$FH$558,C1845)=0,0,5000))</f>
        <v>0</v>
      </c>
      <c r="W1845" s="3">
        <f>HLOOKUP(W$5,[2]人物技能基础!$O$3:$Q$553,$C1845+1,0)</f>
        <v>3.637142857142857</v>
      </c>
      <c r="X1845" s="3">
        <f>HLOOKUP(X$5,[2]人物技能基础!$O$3:$Q$553,$C1845+1,0)</f>
        <v>2.0186428571428574</v>
      </c>
      <c r="Y1845" s="3">
        <f>HLOOKUP(Y$5,[2]人物技能基础!$O$3:$Q$553,$C1845+1,0)</f>
        <v>99.964285714285708</v>
      </c>
      <c r="Z1845" s="3">
        <f t="shared" si="169"/>
        <v>1976818</v>
      </c>
      <c r="AA1845" s="3">
        <f t="shared" si="170"/>
        <v>36132</v>
      </c>
      <c r="AB1845" s="3">
        <f t="shared" si="171"/>
        <v>0</v>
      </c>
      <c r="AC1845" s="3">
        <f t="shared" si="172"/>
        <v>73368</v>
      </c>
      <c r="AD1845" s="3">
        <f t="shared" si="173"/>
        <v>56616</v>
      </c>
    </row>
    <row r="1846" spans="1:30" x14ac:dyDescent="0.15">
      <c r="A1846" s="3">
        <v>1841</v>
      </c>
      <c r="B1846" s="3" t="str">
        <f t="shared" si="168"/>
        <v>关卡1841小怪</v>
      </c>
      <c r="C1846" s="3">
        <f>INDEX([3]关卡!$J$19:$J$2018,A1846)</f>
        <v>550</v>
      </c>
      <c r="D1846" s="3">
        <f>INDEX([3]关卡!$N$19:$N$2018,A1846)</f>
        <v>550</v>
      </c>
      <c r="E1846" s="3" t="s">
        <v>24</v>
      </c>
      <c r="F1846" s="3" t="s">
        <v>26</v>
      </c>
      <c r="G1846" s="3">
        <v>3</v>
      </c>
      <c r="H1846" s="3">
        <v>0</v>
      </c>
      <c r="I1846" s="3">
        <v>0</v>
      </c>
      <c r="J1846" s="4">
        <v>1</v>
      </c>
      <c r="K1846" s="4">
        <v>1</v>
      </c>
      <c r="L1846" s="4">
        <v>2</v>
      </c>
      <c r="M1846" s="3">
        <v>15</v>
      </c>
      <c r="N1846" s="3">
        <v>2</v>
      </c>
      <c r="O1846" s="3">
        <f>HLOOKUP(O$5,[1]非R能力!$B$8:$F$558,$C1846+1,0)</f>
        <v>2674530.2363424227</v>
      </c>
      <c r="P1846" s="3">
        <f>HLOOKUP(P$5,[1]非R能力!$B$8:$F$558,$C1846+1,0)</f>
        <v>371147.94865448773</v>
      </c>
      <c r="Q1846" s="3">
        <f>HLOOKUP(Q$5,[1]非R能力!$B$8:$F$558,$C1846+1,0)</f>
        <v>180663.03073300805</v>
      </c>
      <c r="R1846" s="3">
        <f>HLOOKUP(R$5,[1]非R能力!$B$8:$F$558,$C1846+1,0)</f>
        <v>56616.730527455926</v>
      </c>
      <c r="S1846" s="3">
        <f>HLOOKUP(S$5,[1]非R能力!$B$8:$F$558,$C1846+1,0)</f>
        <v>73368.568621644255</v>
      </c>
      <c r="T1846" s="3">
        <f>INDEX([1]非R能力!$H$9:$H$558,D1846)</f>
        <v>74359.2083312342</v>
      </c>
      <c r="U1846" s="3">
        <f>IF(E1846="小怪",0,IF(INDEX([1]非R能力!$FK$9:$FK$558,C1846)=0,0,10))</f>
        <v>0</v>
      </c>
      <c r="V1846" s="3">
        <f>IF(E1846="小怪",0,IF(INDEX([1]非R能力!$FH$9:$FH$558,C1846)=0,0,5000))</f>
        <v>0</v>
      </c>
      <c r="W1846" s="3">
        <f>HLOOKUP(W$5,[2]人物技能基础!$O$3:$Q$553,$C1846+1,0)</f>
        <v>3.637142857142857</v>
      </c>
      <c r="X1846" s="3">
        <f>HLOOKUP(X$5,[2]人物技能基础!$O$3:$Q$553,$C1846+1,0)</f>
        <v>2.0186428571428574</v>
      </c>
      <c r="Y1846" s="3">
        <f>HLOOKUP(Y$5,[2]人物技能基础!$O$3:$Q$553,$C1846+1,0)</f>
        <v>99.964285714285708</v>
      </c>
      <c r="Z1846" s="3">
        <f t="shared" si="169"/>
        <v>1976818</v>
      </c>
      <c r="AA1846" s="3">
        <f t="shared" si="170"/>
        <v>36132</v>
      </c>
      <c r="AB1846" s="3">
        <f t="shared" si="171"/>
        <v>0</v>
      </c>
      <c r="AC1846" s="3">
        <f t="shared" si="172"/>
        <v>73368</v>
      </c>
      <c r="AD1846" s="3">
        <f t="shared" si="173"/>
        <v>56616</v>
      </c>
    </row>
    <row r="1847" spans="1:30" x14ac:dyDescent="0.15">
      <c r="A1847" s="3">
        <v>1842</v>
      </c>
      <c r="B1847" s="3" t="str">
        <f t="shared" si="168"/>
        <v>关卡1842小怪</v>
      </c>
      <c r="C1847" s="3">
        <f>INDEX([3]关卡!$J$19:$J$2018,A1847)</f>
        <v>550</v>
      </c>
      <c r="D1847" s="3">
        <f>INDEX([3]关卡!$N$19:$N$2018,A1847)</f>
        <v>550</v>
      </c>
      <c r="E1847" s="3" t="s">
        <v>24</v>
      </c>
      <c r="F1847" s="3" t="s">
        <v>26</v>
      </c>
      <c r="G1847" s="3">
        <v>3</v>
      </c>
      <c r="H1847" s="3">
        <v>0</v>
      </c>
      <c r="I1847" s="3">
        <v>0</v>
      </c>
      <c r="J1847" s="4">
        <v>1</v>
      </c>
      <c r="K1847" s="4">
        <v>1</v>
      </c>
      <c r="L1847" s="4">
        <v>2</v>
      </c>
      <c r="M1847" s="3">
        <v>15</v>
      </c>
      <c r="N1847" s="3">
        <v>2</v>
      </c>
      <c r="O1847" s="3">
        <f>HLOOKUP(O$5,[1]非R能力!$B$8:$F$558,$C1847+1,0)</f>
        <v>2674530.2363424227</v>
      </c>
      <c r="P1847" s="3">
        <f>HLOOKUP(P$5,[1]非R能力!$B$8:$F$558,$C1847+1,0)</f>
        <v>371147.94865448773</v>
      </c>
      <c r="Q1847" s="3">
        <f>HLOOKUP(Q$5,[1]非R能力!$B$8:$F$558,$C1847+1,0)</f>
        <v>180663.03073300805</v>
      </c>
      <c r="R1847" s="3">
        <f>HLOOKUP(R$5,[1]非R能力!$B$8:$F$558,$C1847+1,0)</f>
        <v>56616.730527455926</v>
      </c>
      <c r="S1847" s="3">
        <f>HLOOKUP(S$5,[1]非R能力!$B$8:$F$558,$C1847+1,0)</f>
        <v>73368.568621644255</v>
      </c>
      <c r="T1847" s="3">
        <f>INDEX([1]非R能力!$H$9:$H$558,D1847)</f>
        <v>74359.2083312342</v>
      </c>
      <c r="U1847" s="3">
        <f>IF(E1847="小怪",0,IF(INDEX([1]非R能力!$FK$9:$FK$558,C1847)=0,0,10))</f>
        <v>0</v>
      </c>
      <c r="V1847" s="3">
        <f>IF(E1847="小怪",0,IF(INDEX([1]非R能力!$FH$9:$FH$558,C1847)=0,0,5000))</f>
        <v>0</v>
      </c>
      <c r="W1847" s="3">
        <f>HLOOKUP(W$5,[2]人物技能基础!$O$3:$Q$553,$C1847+1,0)</f>
        <v>3.637142857142857</v>
      </c>
      <c r="X1847" s="3">
        <f>HLOOKUP(X$5,[2]人物技能基础!$O$3:$Q$553,$C1847+1,0)</f>
        <v>2.0186428571428574</v>
      </c>
      <c r="Y1847" s="3">
        <f>HLOOKUP(Y$5,[2]人物技能基础!$O$3:$Q$553,$C1847+1,0)</f>
        <v>99.964285714285708</v>
      </c>
      <c r="Z1847" s="3">
        <f t="shared" si="169"/>
        <v>1976818</v>
      </c>
      <c r="AA1847" s="3">
        <f t="shared" si="170"/>
        <v>36132</v>
      </c>
      <c r="AB1847" s="3">
        <f t="shared" si="171"/>
        <v>0</v>
      </c>
      <c r="AC1847" s="3">
        <f t="shared" si="172"/>
        <v>73368</v>
      </c>
      <c r="AD1847" s="3">
        <f t="shared" si="173"/>
        <v>56616</v>
      </c>
    </row>
    <row r="1848" spans="1:30" x14ac:dyDescent="0.15">
      <c r="A1848" s="3">
        <v>1843</v>
      </c>
      <c r="B1848" s="3" t="str">
        <f t="shared" si="168"/>
        <v>关卡1843小怪</v>
      </c>
      <c r="C1848" s="3">
        <f>INDEX([3]关卡!$J$19:$J$2018,A1848)</f>
        <v>550</v>
      </c>
      <c r="D1848" s="3">
        <f>INDEX([3]关卡!$N$19:$N$2018,A1848)</f>
        <v>550</v>
      </c>
      <c r="E1848" s="3" t="s">
        <v>24</v>
      </c>
      <c r="F1848" s="3" t="s">
        <v>26</v>
      </c>
      <c r="G1848" s="3">
        <v>3</v>
      </c>
      <c r="H1848" s="3">
        <v>0</v>
      </c>
      <c r="I1848" s="3">
        <v>0</v>
      </c>
      <c r="J1848" s="4">
        <v>1</v>
      </c>
      <c r="K1848" s="4">
        <v>1</v>
      </c>
      <c r="L1848" s="4">
        <v>2</v>
      </c>
      <c r="M1848" s="3">
        <v>15</v>
      </c>
      <c r="N1848" s="3">
        <v>2</v>
      </c>
      <c r="O1848" s="3">
        <f>HLOOKUP(O$5,[1]非R能力!$B$8:$F$558,$C1848+1,0)</f>
        <v>2674530.2363424227</v>
      </c>
      <c r="P1848" s="3">
        <f>HLOOKUP(P$5,[1]非R能力!$B$8:$F$558,$C1848+1,0)</f>
        <v>371147.94865448773</v>
      </c>
      <c r="Q1848" s="3">
        <f>HLOOKUP(Q$5,[1]非R能力!$B$8:$F$558,$C1848+1,0)</f>
        <v>180663.03073300805</v>
      </c>
      <c r="R1848" s="3">
        <f>HLOOKUP(R$5,[1]非R能力!$B$8:$F$558,$C1848+1,0)</f>
        <v>56616.730527455926</v>
      </c>
      <c r="S1848" s="3">
        <f>HLOOKUP(S$5,[1]非R能力!$B$8:$F$558,$C1848+1,0)</f>
        <v>73368.568621644255</v>
      </c>
      <c r="T1848" s="3">
        <f>INDEX([1]非R能力!$H$9:$H$558,D1848)</f>
        <v>74359.2083312342</v>
      </c>
      <c r="U1848" s="3">
        <f>IF(E1848="小怪",0,IF(INDEX([1]非R能力!$FK$9:$FK$558,C1848)=0,0,10))</f>
        <v>0</v>
      </c>
      <c r="V1848" s="3">
        <f>IF(E1848="小怪",0,IF(INDEX([1]非R能力!$FH$9:$FH$558,C1848)=0,0,5000))</f>
        <v>0</v>
      </c>
      <c r="W1848" s="3">
        <f>HLOOKUP(W$5,[2]人物技能基础!$O$3:$Q$553,$C1848+1,0)</f>
        <v>3.637142857142857</v>
      </c>
      <c r="X1848" s="3">
        <f>HLOOKUP(X$5,[2]人物技能基础!$O$3:$Q$553,$C1848+1,0)</f>
        <v>2.0186428571428574</v>
      </c>
      <c r="Y1848" s="3">
        <f>HLOOKUP(Y$5,[2]人物技能基础!$O$3:$Q$553,$C1848+1,0)</f>
        <v>99.964285714285708</v>
      </c>
      <c r="Z1848" s="3">
        <f t="shared" si="169"/>
        <v>1976818</v>
      </c>
      <c r="AA1848" s="3">
        <f t="shared" si="170"/>
        <v>36132</v>
      </c>
      <c r="AB1848" s="3">
        <f t="shared" si="171"/>
        <v>0</v>
      </c>
      <c r="AC1848" s="3">
        <f t="shared" si="172"/>
        <v>73368</v>
      </c>
      <c r="AD1848" s="3">
        <f t="shared" si="173"/>
        <v>56616</v>
      </c>
    </row>
    <row r="1849" spans="1:30" x14ac:dyDescent="0.15">
      <c r="A1849" s="3">
        <v>1844</v>
      </c>
      <c r="B1849" s="3" t="str">
        <f t="shared" si="168"/>
        <v>关卡1844小怪</v>
      </c>
      <c r="C1849" s="3">
        <f>INDEX([3]关卡!$J$19:$J$2018,A1849)</f>
        <v>550</v>
      </c>
      <c r="D1849" s="3">
        <f>INDEX([3]关卡!$N$19:$N$2018,A1849)</f>
        <v>550</v>
      </c>
      <c r="E1849" s="3" t="s">
        <v>24</v>
      </c>
      <c r="F1849" s="3" t="s">
        <v>26</v>
      </c>
      <c r="G1849" s="3">
        <v>3</v>
      </c>
      <c r="H1849" s="3">
        <v>0</v>
      </c>
      <c r="I1849" s="3">
        <v>0</v>
      </c>
      <c r="J1849" s="4">
        <v>1</v>
      </c>
      <c r="K1849" s="4">
        <v>1</v>
      </c>
      <c r="L1849" s="4">
        <v>2</v>
      </c>
      <c r="M1849" s="3">
        <v>15</v>
      </c>
      <c r="N1849" s="3">
        <v>2</v>
      </c>
      <c r="O1849" s="3">
        <f>HLOOKUP(O$5,[1]非R能力!$B$8:$F$558,$C1849+1,0)</f>
        <v>2674530.2363424227</v>
      </c>
      <c r="P1849" s="3">
        <f>HLOOKUP(P$5,[1]非R能力!$B$8:$F$558,$C1849+1,0)</f>
        <v>371147.94865448773</v>
      </c>
      <c r="Q1849" s="3">
        <f>HLOOKUP(Q$5,[1]非R能力!$B$8:$F$558,$C1849+1,0)</f>
        <v>180663.03073300805</v>
      </c>
      <c r="R1849" s="3">
        <f>HLOOKUP(R$5,[1]非R能力!$B$8:$F$558,$C1849+1,0)</f>
        <v>56616.730527455926</v>
      </c>
      <c r="S1849" s="3">
        <f>HLOOKUP(S$5,[1]非R能力!$B$8:$F$558,$C1849+1,0)</f>
        <v>73368.568621644255</v>
      </c>
      <c r="T1849" s="3">
        <f>INDEX([1]非R能力!$H$9:$H$558,D1849)</f>
        <v>74359.2083312342</v>
      </c>
      <c r="U1849" s="3">
        <f>IF(E1849="小怪",0,IF(INDEX([1]非R能力!$FK$9:$FK$558,C1849)=0,0,10))</f>
        <v>0</v>
      </c>
      <c r="V1849" s="3">
        <f>IF(E1849="小怪",0,IF(INDEX([1]非R能力!$FH$9:$FH$558,C1849)=0,0,5000))</f>
        <v>0</v>
      </c>
      <c r="W1849" s="3">
        <f>HLOOKUP(W$5,[2]人物技能基础!$O$3:$Q$553,$C1849+1,0)</f>
        <v>3.637142857142857</v>
      </c>
      <c r="X1849" s="3">
        <f>HLOOKUP(X$5,[2]人物技能基础!$O$3:$Q$553,$C1849+1,0)</f>
        <v>2.0186428571428574</v>
      </c>
      <c r="Y1849" s="3">
        <f>HLOOKUP(Y$5,[2]人物技能基础!$O$3:$Q$553,$C1849+1,0)</f>
        <v>99.964285714285708</v>
      </c>
      <c r="Z1849" s="3">
        <f t="shared" si="169"/>
        <v>1976818</v>
      </c>
      <c r="AA1849" s="3">
        <f t="shared" si="170"/>
        <v>36132</v>
      </c>
      <c r="AB1849" s="3">
        <f t="shared" si="171"/>
        <v>0</v>
      </c>
      <c r="AC1849" s="3">
        <f t="shared" si="172"/>
        <v>73368</v>
      </c>
      <c r="AD1849" s="3">
        <f t="shared" si="173"/>
        <v>56616</v>
      </c>
    </row>
    <row r="1850" spans="1:30" x14ac:dyDescent="0.15">
      <c r="A1850" s="3">
        <v>1845</v>
      </c>
      <c r="B1850" s="3" t="str">
        <f t="shared" si="168"/>
        <v>关卡1845小怪</v>
      </c>
      <c r="C1850" s="3">
        <f>INDEX([3]关卡!$J$19:$J$2018,A1850)</f>
        <v>550</v>
      </c>
      <c r="D1850" s="3">
        <f>INDEX([3]关卡!$N$19:$N$2018,A1850)</f>
        <v>550</v>
      </c>
      <c r="E1850" s="3" t="s">
        <v>24</v>
      </c>
      <c r="F1850" s="3" t="s">
        <v>26</v>
      </c>
      <c r="G1850" s="3">
        <v>3</v>
      </c>
      <c r="H1850" s="3">
        <v>0</v>
      </c>
      <c r="I1850" s="3">
        <v>0</v>
      </c>
      <c r="J1850" s="4">
        <v>1</v>
      </c>
      <c r="K1850" s="4">
        <v>1</v>
      </c>
      <c r="L1850" s="4">
        <v>2</v>
      </c>
      <c r="M1850" s="3">
        <v>15</v>
      </c>
      <c r="N1850" s="3">
        <v>2</v>
      </c>
      <c r="O1850" s="3">
        <f>HLOOKUP(O$5,[1]非R能力!$B$8:$F$558,$C1850+1,0)</f>
        <v>2674530.2363424227</v>
      </c>
      <c r="P1850" s="3">
        <f>HLOOKUP(P$5,[1]非R能力!$B$8:$F$558,$C1850+1,0)</f>
        <v>371147.94865448773</v>
      </c>
      <c r="Q1850" s="3">
        <f>HLOOKUP(Q$5,[1]非R能力!$B$8:$F$558,$C1850+1,0)</f>
        <v>180663.03073300805</v>
      </c>
      <c r="R1850" s="3">
        <f>HLOOKUP(R$5,[1]非R能力!$B$8:$F$558,$C1850+1,0)</f>
        <v>56616.730527455926</v>
      </c>
      <c r="S1850" s="3">
        <f>HLOOKUP(S$5,[1]非R能力!$B$8:$F$558,$C1850+1,0)</f>
        <v>73368.568621644255</v>
      </c>
      <c r="T1850" s="3">
        <f>INDEX([1]非R能力!$H$9:$H$558,D1850)</f>
        <v>74359.2083312342</v>
      </c>
      <c r="U1850" s="3">
        <f>IF(E1850="小怪",0,IF(INDEX([1]非R能力!$FK$9:$FK$558,C1850)=0,0,10))</f>
        <v>0</v>
      </c>
      <c r="V1850" s="3">
        <f>IF(E1850="小怪",0,IF(INDEX([1]非R能力!$FH$9:$FH$558,C1850)=0,0,5000))</f>
        <v>0</v>
      </c>
      <c r="W1850" s="3">
        <f>HLOOKUP(W$5,[2]人物技能基础!$O$3:$Q$553,$C1850+1,0)</f>
        <v>3.637142857142857</v>
      </c>
      <c r="X1850" s="3">
        <f>HLOOKUP(X$5,[2]人物技能基础!$O$3:$Q$553,$C1850+1,0)</f>
        <v>2.0186428571428574</v>
      </c>
      <c r="Y1850" s="3">
        <f>HLOOKUP(Y$5,[2]人物技能基础!$O$3:$Q$553,$C1850+1,0)</f>
        <v>99.964285714285708</v>
      </c>
      <c r="Z1850" s="3">
        <f t="shared" si="169"/>
        <v>1976818</v>
      </c>
      <c r="AA1850" s="3">
        <f t="shared" si="170"/>
        <v>36132</v>
      </c>
      <c r="AB1850" s="3">
        <f t="shared" si="171"/>
        <v>0</v>
      </c>
      <c r="AC1850" s="3">
        <f t="shared" si="172"/>
        <v>73368</v>
      </c>
      <c r="AD1850" s="3">
        <f t="shared" si="173"/>
        <v>56616</v>
      </c>
    </row>
    <row r="1851" spans="1:30" x14ac:dyDescent="0.15">
      <c r="A1851" s="3">
        <v>1846</v>
      </c>
      <c r="B1851" s="3" t="str">
        <f t="shared" si="168"/>
        <v>关卡1846小怪</v>
      </c>
      <c r="C1851" s="3">
        <f>INDEX([3]关卡!$J$19:$J$2018,A1851)</f>
        <v>550</v>
      </c>
      <c r="D1851" s="3">
        <f>INDEX([3]关卡!$N$19:$N$2018,A1851)</f>
        <v>550</v>
      </c>
      <c r="E1851" s="3" t="s">
        <v>24</v>
      </c>
      <c r="F1851" s="3" t="s">
        <v>26</v>
      </c>
      <c r="G1851" s="3">
        <v>3</v>
      </c>
      <c r="H1851" s="3">
        <v>0</v>
      </c>
      <c r="I1851" s="3">
        <v>0</v>
      </c>
      <c r="J1851" s="4">
        <v>1</v>
      </c>
      <c r="K1851" s="4">
        <v>1</v>
      </c>
      <c r="L1851" s="4">
        <v>2</v>
      </c>
      <c r="M1851" s="3">
        <v>15</v>
      </c>
      <c r="N1851" s="3">
        <v>2</v>
      </c>
      <c r="O1851" s="3">
        <f>HLOOKUP(O$5,[1]非R能力!$B$8:$F$558,$C1851+1,0)</f>
        <v>2674530.2363424227</v>
      </c>
      <c r="P1851" s="3">
        <f>HLOOKUP(P$5,[1]非R能力!$B$8:$F$558,$C1851+1,0)</f>
        <v>371147.94865448773</v>
      </c>
      <c r="Q1851" s="3">
        <f>HLOOKUP(Q$5,[1]非R能力!$B$8:$F$558,$C1851+1,0)</f>
        <v>180663.03073300805</v>
      </c>
      <c r="R1851" s="3">
        <f>HLOOKUP(R$5,[1]非R能力!$B$8:$F$558,$C1851+1,0)</f>
        <v>56616.730527455926</v>
      </c>
      <c r="S1851" s="3">
        <f>HLOOKUP(S$5,[1]非R能力!$B$8:$F$558,$C1851+1,0)</f>
        <v>73368.568621644255</v>
      </c>
      <c r="T1851" s="3">
        <f>INDEX([1]非R能力!$H$9:$H$558,D1851)</f>
        <v>74359.2083312342</v>
      </c>
      <c r="U1851" s="3">
        <f>IF(E1851="小怪",0,IF(INDEX([1]非R能力!$FK$9:$FK$558,C1851)=0,0,10))</f>
        <v>0</v>
      </c>
      <c r="V1851" s="3">
        <f>IF(E1851="小怪",0,IF(INDEX([1]非R能力!$FH$9:$FH$558,C1851)=0,0,5000))</f>
        <v>0</v>
      </c>
      <c r="W1851" s="3">
        <f>HLOOKUP(W$5,[2]人物技能基础!$O$3:$Q$553,$C1851+1,0)</f>
        <v>3.637142857142857</v>
      </c>
      <c r="X1851" s="3">
        <f>HLOOKUP(X$5,[2]人物技能基础!$O$3:$Q$553,$C1851+1,0)</f>
        <v>2.0186428571428574</v>
      </c>
      <c r="Y1851" s="3">
        <f>HLOOKUP(Y$5,[2]人物技能基础!$O$3:$Q$553,$C1851+1,0)</f>
        <v>99.964285714285708</v>
      </c>
      <c r="Z1851" s="3">
        <f t="shared" si="169"/>
        <v>1976818</v>
      </c>
      <c r="AA1851" s="3">
        <f t="shared" si="170"/>
        <v>36132</v>
      </c>
      <c r="AB1851" s="3">
        <f t="shared" si="171"/>
        <v>0</v>
      </c>
      <c r="AC1851" s="3">
        <f t="shared" si="172"/>
        <v>73368</v>
      </c>
      <c r="AD1851" s="3">
        <f t="shared" si="173"/>
        <v>56616</v>
      </c>
    </row>
    <row r="1852" spans="1:30" x14ac:dyDescent="0.15">
      <c r="A1852" s="3">
        <v>1847</v>
      </c>
      <c r="B1852" s="3" t="str">
        <f t="shared" si="168"/>
        <v>关卡1847小怪</v>
      </c>
      <c r="C1852" s="3">
        <f>INDEX([3]关卡!$J$19:$J$2018,A1852)</f>
        <v>550</v>
      </c>
      <c r="D1852" s="3">
        <f>INDEX([3]关卡!$N$19:$N$2018,A1852)</f>
        <v>550</v>
      </c>
      <c r="E1852" s="3" t="s">
        <v>24</v>
      </c>
      <c r="F1852" s="3" t="s">
        <v>26</v>
      </c>
      <c r="G1852" s="3">
        <v>3</v>
      </c>
      <c r="H1852" s="3">
        <v>0</v>
      </c>
      <c r="I1852" s="3">
        <v>0</v>
      </c>
      <c r="J1852" s="4">
        <v>1</v>
      </c>
      <c r="K1852" s="4">
        <v>1</v>
      </c>
      <c r="L1852" s="4">
        <v>2</v>
      </c>
      <c r="M1852" s="3">
        <v>15</v>
      </c>
      <c r="N1852" s="3">
        <v>2</v>
      </c>
      <c r="O1852" s="3">
        <f>HLOOKUP(O$5,[1]非R能力!$B$8:$F$558,$C1852+1,0)</f>
        <v>2674530.2363424227</v>
      </c>
      <c r="P1852" s="3">
        <f>HLOOKUP(P$5,[1]非R能力!$B$8:$F$558,$C1852+1,0)</f>
        <v>371147.94865448773</v>
      </c>
      <c r="Q1852" s="3">
        <f>HLOOKUP(Q$5,[1]非R能力!$B$8:$F$558,$C1852+1,0)</f>
        <v>180663.03073300805</v>
      </c>
      <c r="R1852" s="3">
        <f>HLOOKUP(R$5,[1]非R能力!$B$8:$F$558,$C1852+1,0)</f>
        <v>56616.730527455926</v>
      </c>
      <c r="S1852" s="3">
        <f>HLOOKUP(S$5,[1]非R能力!$B$8:$F$558,$C1852+1,0)</f>
        <v>73368.568621644255</v>
      </c>
      <c r="T1852" s="3">
        <f>INDEX([1]非R能力!$H$9:$H$558,D1852)</f>
        <v>74359.2083312342</v>
      </c>
      <c r="U1852" s="3">
        <f>IF(E1852="小怪",0,IF(INDEX([1]非R能力!$FK$9:$FK$558,C1852)=0,0,10))</f>
        <v>0</v>
      </c>
      <c r="V1852" s="3">
        <f>IF(E1852="小怪",0,IF(INDEX([1]非R能力!$FH$9:$FH$558,C1852)=0,0,5000))</f>
        <v>0</v>
      </c>
      <c r="W1852" s="3">
        <f>HLOOKUP(W$5,[2]人物技能基础!$O$3:$Q$553,$C1852+1,0)</f>
        <v>3.637142857142857</v>
      </c>
      <c r="X1852" s="3">
        <f>HLOOKUP(X$5,[2]人物技能基础!$O$3:$Q$553,$C1852+1,0)</f>
        <v>2.0186428571428574</v>
      </c>
      <c r="Y1852" s="3">
        <f>HLOOKUP(Y$5,[2]人物技能基础!$O$3:$Q$553,$C1852+1,0)</f>
        <v>99.964285714285708</v>
      </c>
      <c r="Z1852" s="3">
        <f t="shared" si="169"/>
        <v>1976818</v>
      </c>
      <c r="AA1852" s="3">
        <f t="shared" si="170"/>
        <v>36132</v>
      </c>
      <c r="AB1852" s="3">
        <f t="shared" si="171"/>
        <v>0</v>
      </c>
      <c r="AC1852" s="3">
        <f t="shared" si="172"/>
        <v>73368</v>
      </c>
      <c r="AD1852" s="3">
        <f t="shared" si="173"/>
        <v>56616</v>
      </c>
    </row>
    <row r="1853" spans="1:30" x14ac:dyDescent="0.15">
      <c r="A1853" s="3">
        <v>1848</v>
      </c>
      <c r="B1853" s="3" t="str">
        <f t="shared" si="168"/>
        <v>关卡1848小怪</v>
      </c>
      <c r="C1853" s="3">
        <f>INDEX([3]关卡!$J$19:$J$2018,A1853)</f>
        <v>550</v>
      </c>
      <c r="D1853" s="3">
        <f>INDEX([3]关卡!$N$19:$N$2018,A1853)</f>
        <v>550</v>
      </c>
      <c r="E1853" s="3" t="s">
        <v>24</v>
      </c>
      <c r="F1853" s="3" t="s">
        <v>26</v>
      </c>
      <c r="G1853" s="3">
        <v>3</v>
      </c>
      <c r="H1853" s="3">
        <v>0</v>
      </c>
      <c r="I1853" s="3">
        <v>0</v>
      </c>
      <c r="J1853" s="4">
        <v>1</v>
      </c>
      <c r="K1853" s="4">
        <v>1</v>
      </c>
      <c r="L1853" s="4">
        <v>2</v>
      </c>
      <c r="M1853" s="3">
        <v>15</v>
      </c>
      <c r="N1853" s="3">
        <v>2</v>
      </c>
      <c r="O1853" s="3">
        <f>HLOOKUP(O$5,[1]非R能力!$B$8:$F$558,$C1853+1,0)</f>
        <v>2674530.2363424227</v>
      </c>
      <c r="P1853" s="3">
        <f>HLOOKUP(P$5,[1]非R能力!$B$8:$F$558,$C1853+1,0)</f>
        <v>371147.94865448773</v>
      </c>
      <c r="Q1853" s="3">
        <f>HLOOKUP(Q$5,[1]非R能力!$B$8:$F$558,$C1853+1,0)</f>
        <v>180663.03073300805</v>
      </c>
      <c r="R1853" s="3">
        <f>HLOOKUP(R$5,[1]非R能力!$B$8:$F$558,$C1853+1,0)</f>
        <v>56616.730527455926</v>
      </c>
      <c r="S1853" s="3">
        <f>HLOOKUP(S$5,[1]非R能力!$B$8:$F$558,$C1853+1,0)</f>
        <v>73368.568621644255</v>
      </c>
      <c r="T1853" s="3">
        <f>INDEX([1]非R能力!$H$9:$H$558,D1853)</f>
        <v>74359.2083312342</v>
      </c>
      <c r="U1853" s="3">
        <f>IF(E1853="小怪",0,IF(INDEX([1]非R能力!$FK$9:$FK$558,C1853)=0,0,10))</f>
        <v>0</v>
      </c>
      <c r="V1853" s="3">
        <f>IF(E1853="小怪",0,IF(INDEX([1]非R能力!$FH$9:$FH$558,C1853)=0,0,5000))</f>
        <v>0</v>
      </c>
      <c r="W1853" s="3">
        <f>HLOOKUP(W$5,[2]人物技能基础!$O$3:$Q$553,$C1853+1,0)</f>
        <v>3.637142857142857</v>
      </c>
      <c r="X1853" s="3">
        <f>HLOOKUP(X$5,[2]人物技能基础!$O$3:$Q$553,$C1853+1,0)</f>
        <v>2.0186428571428574</v>
      </c>
      <c r="Y1853" s="3">
        <f>HLOOKUP(Y$5,[2]人物技能基础!$O$3:$Q$553,$C1853+1,0)</f>
        <v>99.964285714285708</v>
      </c>
      <c r="Z1853" s="3">
        <f t="shared" si="169"/>
        <v>1976818</v>
      </c>
      <c r="AA1853" s="3">
        <f t="shared" si="170"/>
        <v>36132</v>
      </c>
      <c r="AB1853" s="3">
        <f t="shared" si="171"/>
        <v>0</v>
      </c>
      <c r="AC1853" s="3">
        <f t="shared" si="172"/>
        <v>73368</v>
      </c>
      <c r="AD1853" s="3">
        <f t="shared" si="173"/>
        <v>56616</v>
      </c>
    </row>
    <row r="1854" spans="1:30" x14ac:dyDescent="0.15">
      <c r="A1854" s="3">
        <v>1849</v>
      </c>
      <c r="B1854" s="3" t="str">
        <f t="shared" si="168"/>
        <v>关卡1849小怪</v>
      </c>
      <c r="C1854" s="3">
        <f>INDEX([3]关卡!$J$19:$J$2018,A1854)</f>
        <v>550</v>
      </c>
      <c r="D1854" s="3">
        <f>INDEX([3]关卡!$N$19:$N$2018,A1854)</f>
        <v>550</v>
      </c>
      <c r="E1854" s="3" t="s">
        <v>24</v>
      </c>
      <c r="F1854" s="3" t="s">
        <v>26</v>
      </c>
      <c r="G1854" s="3">
        <v>3</v>
      </c>
      <c r="H1854" s="3">
        <v>0</v>
      </c>
      <c r="I1854" s="3">
        <v>0</v>
      </c>
      <c r="J1854" s="4">
        <v>1</v>
      </c>
      <c r="K1854" s="4">
        <v>1</v>
      </c>
      <c r="L1854" s="4">
        <v>2</v>
      </c>
      <c r="M1854" s="3">
        <v>15</v>
      </c>
      <c r="N1854" s="3">
        <v>2</v>
      </c>
      <c r="O1854" s="3">
        <f>HLOOKUP(O$5,[1]非R能力!$B$8:$F$558,$C1854+1,0)</f>
        <v>2674530.2363424227</v>
      </c>
      <c r="P1854" s="3">
        <f>HLOOKUP(P$5,[1]非R能力!$B$8:$F$558,$C1854+1,0)</f>
        <v>371147.94865448773</v>
      </c>
      <c r="Q1854" s="3">
        <f>HLOOKUP(Q$5,[1]非R能力!$B$8:$F$558,$C1854+1,0)</f>
        <v>180663.03073300805</v>
      </c>
      <c r="R1854" s="3">
        <f>HLOOKUP(R$5,[1]非R能力!$B$8:$F$558,$C1854+1,0)</f>
        <v>56616.730527455926</v>
      </c>
      <c r="S1854" s="3">
        <f>HLOOKUP(S$5,[1]非R能力!$B$8:$F$558,$C1854+1,0)</f>
        <v>73368.568621644255</v>
      </c>
      <c r="T1854" s="3">
        <f>INDEX([1]非R能力!$H$9:$H$558,D1854)</f>
        <v>74359.2083312342</v>
      </c>
      <c r="U1854" s="3">
        <f>IF(E1854="小怪",0,IF(INDEX([1]非R能力!$FK$9:$FK$558,C1854)=0,0,10))</f>
        <v>0</v>
      </c>
      <c r="V1854" s="3">
        <f>IF(E1854="小怪",0,IF(INDEX([1]非R能力!$FH$9:$FH$558,C1854)=0,0,5000))</f>
        <v>0</v>
      </c>
      <c r="W1854" s="3">
        <f>HLOOKUP(W$5,[2]人物技能基础!$O$3:$Q$553,$C1854+1,0)</f>
        <v>3.637142857142857</v>
      </c>
      <c r="X1854" s="3">
        <f>HLOOKUP(X$5,[2]人物技能基础!$O$3:$Q$553,$C1854+1,0)</f>
        <v>2.0186428571428574</v>
      </c>
      <c r="Y1854" s="3">
        <f>HLOOKUP(Y$5,[2]人物技能基础!$O$3:$Q$553,$C1854+1,0)</f>
        <v>99.964285714285708</v>
      </c>
      <c r="Z1854" s="3">
        <f t="shared" si="169"/>
        <v>1976818</v>
      </c>
      <c r="AA1854" s="3">
        <f t="shared" si="170"/>
        <v>36132</v>
      </c>
      <c r="AB1854" s="3">
        <f t="shared" si="171"/>
        <v>0</v>
      </c>
      <c r="AC1854" s="3">
        <f t="shared" si="172"/>
        <v>73368</v>
      </c>
      <c r="AD1854" s="3">
        <f t="shared" si="173"/>
        <v>56616</v>
      </c>
    </row>
    <row r="1855" spans="1:30" x14ac:dyDescent="0.15">
      <c r="A1855" s="3">
        <v>1850</v>
      </c>
      <c r="B1855" s="3" t="str">
        <f t="shared" si="168"/>
        <v>关卡1850小怪</v>
      </c>
      <c r="C1855" s="3">
        <f>INDEX([3]关卡!$J$19:$J$2018,A1855)</f>
        <v>550</v>
      </c>
      <c r="D1855" s="3">
        <f>INDEX([3]关卡!$N$19:$N$2018,A1855)</f>
        <v>550</v>
      </c>
      <c r="E1855" s="3" t="s">
        <v>24</v>
      </c>
      <c r="F1855" s="3" t="s">
        <v>26</v>
      </c>
      <c r="G1855" s="3">
        <v>3</v>
      </c>
      <c r="H1855" s="3">
        <v>0</v>
      </c>
      <c r="I1855" s="3">
        <v>0</v>
      </c>
      <c r="J1855" s="4">
        <v>1</v>
      </c>
      <c r="K1855" s="4">
        <v>1</v>
      </c>
      <c r="L1855" s="4">
        <v>2</v>
      </c>
      <c r="M1855" s="3">
        <v>15</v>
      </c>
      <c r="N1855" s="3">
        <v>2</v>
      </c>
      <c r="O1855" s="3">
        <f>HLOOKUP(O$5,[1]非R能力!$B$8:$F$558,$C1855+1,0)</f>
        <v>2674530.2363424227</v>
      </c>
      <c r="P1855" s="3">
        <f>HLOOKUP(P$5,[1]非R能力!$B$8:$F$558,$C1855+1,0)</f>
        <v>371147.94865448773</v>
      </c>
      <c r="Q1855" s="3">
        <f>HLOOKUP(Q$5,[1]非R能力!$B$8:$F$558,$C1855+1,0)</f>
        <v>180663.03073300805</v>
      </c>
      <c r="R1855" s="3">
        <f>HLOOKUP(R$5,[1]非R能力!$B$8:$F$558,$C1855+1,0)</f>
        <v>56616.730527455926</v>
      </c>
      <c r="S1855" s="3">
        <f>HLOOKUP(S$5,[1]非R能力!$B$8:$F$558,$C1855+1,0)</f>
        <v>73368.568621644255</v>
      </c>
      <c r="T1855" s="3">
        <f>INDEX([1]非R能力!$H$9:$H$558,D1855)</f>
        <v>74359.2083312342</v>
      </c>
      <c r="U1855" s="3">
        <f>IF(E1855="小怪",0,IF(INDEX([1]非R能力!$FK$9:$FK$558,C1855)=0,0,10))</f>
        <v>0</v>
      </c>
      <c r="V1855" s="3">
        <f>IF(E1855="小怪",0,IF(INDEX([1]非R能力!$FH$9:$FH$558,C1855)=0,0,5000))</f>
        <v>0</v>
      </c>
      <c r="W1855" s="3">
        <f>HLOOKUP(W$5,[2]人物技能基础!$O$3:$Q$553,$C1855+1,0)</f>
        <v>3.637142857142857</v>
      </c>
      <c r="X1855" s="3">
        <f>HLOOKUP(X$5,[2]人物技能基础!$O$3:$Q$553,$C1855+1,0)</f>
        <v>2.0186428571428574</v>
      </c>
      <c r="Y1855" s="3">
        <f>HLOOKUP(Y$5,[2]人物技能基础!$O$3:$Q$553,$C1855+1,0)</f>
        <v>99.964285714285708</v>
      </c>
      <c r="Z1855" s="3">
        <f t="shared" si="169"/>
        <v>1976818</v>
      </c>
      <c r="AA1855" s="3">
        <f t="shared" si="170"/>
        <v>36132</v>
      </c>
      <c r="AB1855" s="3">
        <f t="shared" si="171"/>
        <v>0</v>
      </c>
      <c r="AC1855" s="3">
        <f t="shared" si="172"/>
        <v>73368</v>
      </c>
      <c r="AD1855" s="3">
        <f t="shared" si="173"/>
        <v>56616</v>
      </c>
    </row>
    <row r="1856" spans="1:30" x14ac:dyDescent="0.15">
      <c r="A1856" s="3">
        <v>1851</v>
      </c>
      <c r="B1856" s="3" t="str">
        <f t="shared" si="168"/>
        <v>关卡1851小怪</v>
      </c>
      <c r="C1856" s="3">
        <f>INDEX([3]关卡!$J$19:$J$2018,A1856)</f>
        <v>550</v>
      </c>
      <c r="D1856" s="3">
        <f>INDEX([3]关卡!$N$19:$N$2018,A1856)</f>
        <v>550</v>
      </c>
      <c r="E1856" s="3" t="s">
        <v>24</v>
      </c>
      <c r="F1856" s="3" t="s">
        <v>26</v>
      </c>
      <c r="G1856" s="3">
        <v>3</v>
      </c>
      <c r="H1856" s="3">
        <v>0</v>
      </c>
      <c r="I1856" s="3">
        <v>0</v>
      </c>
      <c r="J1856" s="4">
        <v>1</v>
      </c>
      <c r="K1856" s="4">
        <v>1</v>
      </c>
      <c r="L1856" s="4">
        <v>2</v>
      </c>
      <c r="M1856" s="3">
        <v>15</v>
      </c>
      <c r="N1856" s="3">
        <v>2</v>
      </c>
      <c r="O1856" s="3">
        <f>HLOOKUP(O$5,[1]非R能力!$B$8:$F$558,$C1856+1,0)</f>
        <v>2674530.2363424227</v>
      </c>
      <c r="P1856" s="3">
        <f>HLOOKUP(P$5,[1]非R能力!$B$8:$F$558,$C1856+1,0)</f>
        <v>371147.94865448773</v>
      </c>
      <c r="Q1856" s="3">
        <f>HLOOKUP(Q$5,[1]非R能力!$B$8:$F$558,$C1856+1,0)</f>
        <v>180663.03073300805</v>
      </c>
      <c r="R1856" s="3">
        <f>HLOOKUP(R$5,[1]非R能力!$B$8:$F$558,$C1856+1,0)</f>
        <v>56616.730527455926</v>
      </c>
      <c r="S1856" s="3">
        <f>HLOOKUP(S$5,[1]非R能力!$B$8:$F$558,$C1856+1,0)</f>
        <v>73368.568621644255</v>
      </c>
      <c r="T1856" s="3">
        <f>INDEX([1]非R能力!$H$9:$H$558,D1856)</f>
        <v>74359.2083312342</v>
      </c>
      <c r="U1856" s="3">
        <f>IF(E1856="小怪",0,IF(INDEX([1]非R能力!$FK$9:$FK$558,C1856)=0,0,10))</f>
        <v>0</v>
      </c>
      <c r="V1856" s="3">
        <f>IF(E1856="小怪",0,IF(INDEX([1]非R能力!$FH$9:$FH$558,C1856)=0,0,5000))</f>
        <v>0</v>
      </c>
      <c r="W1856" s="3">
        <f>HLOOKUP(W$5,[2]人物技能基础!$O$3:$Q$553,$C1856+1,0)</f>
        <v>3.637142857142857</v>
      </c>
      <c r="X1856" s="3">
        <f>HLOOKUP(X$5,[2]人物技能基础!$O$3:$Q$553,$C1856+1,0)</f>
        <v>2.0186428571428574</v>
      </c>
      <c r="Y1856" s="3">
        <f>HLOOKUP(Y$5,[2]人物技能基础!$O$3:$Q$553,$C1856+1,0)</f>
        <v>99.964285714285708</v>
      </c>
      <c r="Z1856" s="3">
        <f t="shared" si="169"/>
        <v>1976818</v>
      </c>
      <c r="AA1856" s="3">
        <f t="shared" si="170"/>
        <v>36132</v>
      </c>
      <c r="AB1856" s="3">
        <f t="shared" si="171"/>
        <v>0</v>
      </c>
      <c r="AC1856" s="3">
        <f t="shared" si="172"/>
        <v>73368</v>
      </c>
      <c r="AD1856" s="3">
        <f t="shared" si="173"/>
        <v>56616</v>
      </c>
    </row>
    <row r="1857" spans="1:30" x14ac:dyDescent="0.15">
      <c r="A1857" s="3">
        <v>1852</v>
      </c>
      <c r="B1857" s="3" t="str">
        <f t="shared" si="168"/>
        <v>关卡1852小怪</v>
      </c>
      <c r="C1857" s="3">
        <f>INDEX([3]关卡!$J$19:$J$2018,A1857)</f>
        <v>550</v>
      </c>
      <c r="D1857" s="3">
        <f>INDEX([3]关卡!$N$19:$N$2018,A1857)</f>
        <v>550</v>
      </c>
      <c r="E1857" s="3" t="s">
        <v>24</v>
      </c>
      <c r="F1857" s="3" t="s">
        <v>26</v>
      </c>
      <c r="G1857" s="3">
        <v>3</v>
      </c>
      <c r="H1857" s="3">
        <v>0</v>
      </c>
      <c r="I1857" s="3">
        <v>0</v>
      </c>
      <c r="J1857" s="4">
        <v>1</v>
      </c>
      <c r="K1857" s="4">
        <v>1</v>
      </c>
      <c r="L1857" s="4">
        <v>2</v>
      </c>
      <c r="M1857" s="3">
        <v>15</v>
      </c>
      <c r="N1857" s="3">
        <v>2</v>
      </c>
      <c r="O1857" s="3">
        <f>HLOOKUP(O$5,[1]非R能力!$B$8:$F$558,$C1857+1,0)</f>
        <v>2674530.2363424227</v>
      </c>
      <c r="P1857" s="3">
        <f>HLOOKUP(P$5,[1]非R能力!$B$8:$F$558,$C1857+1,0)</f>
        <v>371147.94865448773</v>
      </c>
      <c r="Q1857" s="3">
        <f>HLOOKUP(Q$5,[1]非R能力!$B$8:$F$558,$C1857+1,0)</f>
        <v>180663.03073300805</v>
      </c>
      <c r="R1857" s="3">
        <f>HLOOKUP(R$5,[1]非R能力!$B$8:$F$558,$C1857+1,0)</f>
        <v>56616.730527455926</v>
      </c>
      <c r="S1857" s="3">
        <f>HLOOKUP(S$5,[1]非R能力!$B$8:$F$558,$C1857+1,0)</f>
        <v>73368.568621644255</v>
      </c>
      <c r="T1857" s="3">
        <f>INDEX([1]非R能力!$H$9:$H$558,D1857)</f>
        <v>74359.2083312342</v>
      </c>
      <c r="U1857" s="3">
        <f>IF(E1857="小怪",0,IF(INDEX([1]非R能力!$FK$9:$FK$558,C1857)=0,0,10))</f>
        <v>0</v>
      </c>
      <c r="V1857" s="3">
        <f>IF(E1857="小怪",0,IF(INDEX([1]非R能力!$FH$9:$FH$558,C1857)=0,0,5000))</f>
        <v>0</v>
      </c>
      <c r="W1857" s="3">
        <f>HLOOKUP(W$5,[2]人物技能基础!$O$3:$Q$553,$C1857+1,0)</f>
        <v>3.637142857142857</v>
      </c>
      <c r="X1857" s="3">
        <f>HLOOKUP(X$5,[2]人物技能基础!$O$3:$Q$553,$C1857+1,0)</f>
        <v>2.0186428571428574</v>
      </c>
      <c r="Y1857" s="3">
        <f>HLOOKUP(Y$5,[2]人物技能基础!$O$3:$Q$553,$C1857+1,0)</f>
        <v>99.964285714285708</v>
      </c>
      <c r="Z1857" s="3">
        <f t="shared" si="169"/>
        <v>1976818</v>
      </c>
      <c r="AA1857" s="3">
        <f t="shared" si="170"/>
        <v>36132</v>
      </c>
      <c r="AB1857" s="3">
        <f t="shared" si="171"/>
        <v>0</v>
      </c>
      <c r="AC1857" s="3">
        <f t="shared" si="172"/>
        <v>73368</v>
      </c>
      <c r="AD1857" s="3">
        <f t="shared" si="173"/>
        <v>56616</v>
      </c>
    </row>
    <row r="1858" spans="1:30" x14ac:dyDescent="0.15">
      <c r="A1858" s="3">
        <v>1853</v>
      </c>
      <c r="B1858" s="3" t="str">
        <f t="shared" si="168"/>
        <v>关卡1853小怪</v>
      </c>
      <c r="C1858" s="3">
        <f>INDEX([3]关卡!$J$19:$J$2018,A1858)</f>
        <v>550</v>
      </c>
      <c r="D1858" s="3">
        <f>INDEX([3]关卡!$N$19:$N$2018,A1858)</f>
        <v>550</v>
      </c>
      <c r="E1858" s="3" t="s">
        <v>24</v>
      </c>
      <c r="F1858" s="3" t="s">
        <v>26</v>
      </c>
      <c r="G1858" s="3">
        <v>3</v>
      </c>
      <c r="H1858" s="3">
        <v>0</v>
      </c>
      <c r="I1858" s="3">
        <v>0</v>
      </c>
      <c r="J1858" s="4">
        <v>1</v>
      </c>
      <c r="K1858" s="4">
        <v>1</v>
      </c>
      <c r="L1858" s="4">
        <v>2</v>
      </c>
      <c r="M1858" s="3">
        <v>15</v>
      </c>
      <c r="N1858" s="3">
        <v>2</v>
      </c>
      <c r="O1858" s="3">
        <f>HLOOKUP(O$5,[1]非R能力!$B$8:$F$558,$C1858+1,0)</f>
        <v>2674530.2363424227</v>
      </c>
      <c r="P1858" s="3">
        <f>HLOOKUP(P$5,[1]非R能力!$B$8:$F$558,$C1858+1,0)</f>
        <v>371147.94865448773</v>
      </c>
      <c r="Q1858" s="3">
        <f>HLOOKUP(Q$5,[1]非R能力!$B$8:$F$558,$C1858+1,0)</f>
        <v>180663.03073300805</v>
      </c>
      <c r="R1858" s="3">
        <f>HLOOKUP(R$5,[1]非R能力!$B$8:$F$558,$C1858+1,0)</f>
        <v>56616.730527455926</v>
      </c>
      <c r="S1858" s="3">
        <f>HLOOKUP(S$5,[1]非R能力!$B$8:$F$558,$C1858+1,0)</f>
        <v>73368.568621644255</v>
      </c>
      <c r="T1858" s="3">
        <f>INDEX([1]非R能力!$H$9:$H$558,D1858)</f>
        <v>74359.2083312342</v>
      </c>
      <c r="U1858" s="3">
        <f>IF(E1858="小怪",0,IF(INDEX([1]非R能力!$FK$9:$FK$558,C1858)=0,0,10))</f>
        <v>0</v>
      </c>
      <c r="V1858" s="3">
        <f>IF(E1858="小怪",0,IF(INDEX([1]非R能力!$FH$9:$FH$558,C1858)=0,0,5000))</f>
        <v>0</v>
      </c>
      <c r="W1858" s="3">
        <f>HLOOKUP(W$5,[2]人物技能基础!$O$3:$Q$553,$C1858+1,0)</f>
        <v>3.637142857142857</v>
      </c>
      <c r="X1858" s="3">
        <f>HLOOKUP(X$5,[2]人物技能基础!$O$3:$Q$553,$C1858+1,0)</f>
        <v>2.0186428571428574</v>
      </c>
      <c r="Y1858" s="3">
        <f>HLOOKUP(Y$5,[2]人物技能基础!$O$3:$Q$553,$C1858+1,0)</f>
        <v>99.964285714285708</v>
      </c>
      <c r="Z1858" s="3">
        <f t="shared" si="169"/>
        <v>1976818</v>
      </c>
      <c r="AA1858" s="3">
        <f t="shared" si="170"/>
        <v>36132</v>
      </c>
      <c r="AB1858" s="3">
        <f t="shared" si="171"/>
        <v>0</v>
      </c>
      <c r="AC1858" s="3">
        <f t="shared" si="172"/>
        <v>73368</v>
      </c>
      <c r="AD1858" s="3">
        <f t="shared" si="173"/>
        <v>56616</v>
      </c>
    </row>
    <row r="1859" spans="1:30" x14ac:dyDescent="0.15">
      <c r="A1859" s="3">
        <v>1854</v>
      </c>
      <c r="B1859" s="3" t="str">
        <f t="shared" si="168"/>
        <v>关卡1854小怪</v>
      </c>
      <c r="C1859" s="3">
        <f>INDEX([3]关卡!$J$19:$J$2018,A1859)</f>
        <v>550</v>
      </c>
      <c r="D1859" s="3">
        <f>INDEX([3]关卡!$N$19:$N$2018,A1859)</f>
        <v>550</v>
      </c>
      <c r="E1859" s="3" t="s">
        <v>24</v>
      </c>
      <c r="F1859" s="3" t="s">
        <v>26</v>
      </c>
      <c r="G1859" s="3">
        <v>3</v>
      </c>
      <c r="H1859" s="3">
        <v>0</v>
      </c>
      <c r="I1859" s="3">
        <v>0</v>
      </c>
      <c r="J1859" s="4">
        <v>1</v>
      </c>
      <c r="K1859" s="4">
        <v>1</v>
      </c>
      <c r="L1859" s="4">
        <v>2</v>
      </c>
      <c r="M1859" s="3">
        <v>15</v>
      </c>
      <c r="N1859" s="3">
        <v>2</v>
      </c>
      <c r="O1859" s="3">
        <f>HLOOKUP(O$5,[1]非R能力!$B$8:$F$558,$C1859+1,0)</f>
        <v>2674530.2363424227</v>
      </c>
      <c r="P1859" s="3">
        <f>HLOOKUP(P$5,[1]非R能力!$B$8:$F$558,$C1859+1,0)</f>
        <v>371147.94865448773</v>
      </c>
      <c r="Q1859" s="3">
        <f>HLOOKUP(Q$5,[1]非R能力!$B$8:$F$558,$C1859+1,0)</f>
        <v>180663.03073300805</v>
      </c>
      <c r="R1859" s="3">
        <f>HLOOKUP(R$5,[1]非R能力!$B$8:$F$558,$C1859+1,0)</f>
        <v>56616.730527455926</v>
      </c>
      <c r="S1859" s="3">
        <f>HLOOKUP(S$5,[1]非R能力!$B$8:$F$558,$C1859+1,0)</f>
        <v>73368.568621644255</v>
      </c>
      <c r="T1859" s="3">
        <f>INDEX([1]非R能力!$H$9:$H$558,D1859)</f>
        <v>74359.2083312342</v>
      </c>
      <c r="U1859" s="3">
        <f>IF(E1859="小怪",0,IF(INDEX([1]非R能力!$FK$9:$FK$558,C1859)=0,0,10))</f>
        <v>0</v>
      </c>
      <c r="V1859" s="3">
        <f>IF(E1859="小怪",0,IF(INDEX([1]非R能力!$FH$9:$FH$558,C1859)=0,0,5000))</f>
        <v>0</v>
      </c>
      <c r="W1859" s="3">
        <f>HLOOKUP(W$5,[2]人物技能基础!$O$3:$Q$553,$C1859+1,0)</f>
        <v>3.637142857142857</v>
      </c>
      <c r="X1859" s="3">
        <f>HLOOKUP(X$5,[2]人物技能基础!$O$3:$Q$553,$C1859+1,0)</f>
        <v>2.0186428571428574</v>
      </c>
      <c r="Y1859" s="3">
        <f>HLOOKUP(Y$5,[2]人物技能基础!$O$3:$Q$553,$C1859+1,0)</f>
        <v>99.964285714285708</v>
      </c>
      <c r="Z1859" s="3">
        <f t="shared" si="169"/>
        <v>1976818</v>
      </c>
      <c r="AA1859" s="3">
        <f t="shared" si="170"/>
        <v>36132</v>
      </c>
      <c r="AB1859" s="3">
        <f t="shared" si="171"/>
        <v>0</v>
      </c>
      <c r="AC1859" s="3">
        <f t="shared" si="172"/>
        <v>73368</v>
      </c>
      <c r="AD1859" s="3">
        <f t="shared" si="173"/>
        <v>56616</v>
      </c>
    </row>
    <row r="1860" spans="1:30" x14ac:dyDescent="0.15">
      <c r="A1860" s="3">
        <v>1855</v>
      </c>
      <c r="B1860" s="3" t="str">
        <f t="shared" si="168"/>
        <v>关卡1855小怪</v>
      </c>
      <c r="C1860" s="3">
        <f>INDEX([3]关卡!$J$19:$J$2018,A1860)</f>
        <v>550</v>
      </c>
      <c r="D1860" s="3">
        <f>INDEX([3]关卡!$N$19:$N$2018,A1860)</f>
        <v>550</v>
      </c>
      <c r="E1860" s="3" t="s">
        <v>24</v>
      </c>
      <c r="F1860" s="3" t="s">
        <v>26</v>
      </c>
      <c r="G1860" s="3">
        <v>3</v>
      </c>
      <c r="H1860" s="3">
        <v>0</v>
      </c>
      <c r="I1860" s="3">
        <v>0</v>
      </c>
      <c r="J1860" s="4">
        <v>1</v>
      </c>
      <c r="K1860" s="4">
        <v>1</v>
      </c>
      <c r="L1860" s="4">
        <v>2</v>
      </c>
      <c r="M1860" s="3">
        <v>15</v>
      </c>
      <c r="N1860" s="3">
        <v>2</v>
      </c>
      <c r="O1860" s="3">
        <f>HLOOKUP(O$5,[1]非R能力!$B$8:$F$558,$C1860+1,0)</f>
        <v>2674530.2363424227</v>
      </c>
      <c r="P1860" s="3">
        <f>HLOOKUP(P$5,[1]非R能力!$B$8:$F$558,$C1860+1,0)</f>
        <v>371147.94865448773</v>
      </c>
      <c r="Q1860" s="3">
        <f>HLOOKUP(Q$5,[1]非R能力!$B$8:$F$558,$C1860+1,0)</f>
        <v>180663.03073300805</v>
      </c>
      <c r="R1860" s="3">
        <f>HLOOKUP(R$5,[1]非R能力!$B$8:$F$558,$C1860+1,0)</f>
        <v>56616.730527455926</v>
      </c>
      <c r="S1860" s="3">
        <f>HLOOKUP(S$5,[1]非R能力!$B$8:$F$558,$C1860+1,0)</f>
        <v>73368.568621644255</v>
      </c>
      <c r="T1860" s="3">
        <f>INDEX([1]非R能力!$H$9:$H$558,D1860)</f>
        <v>74359.2083312342</v>
      </c>
      <c r="U1860" s="3">
        <f>IF(E1860="小怪",0,IF(INDEX([1]非R能力!$FK$9:$FK$558,C1860)=0,0,10))</f>
        <v>0</v>
      </c>
      <c r="V1860" s="3">
        <f>IF(E1860="小怪",0,IF(INDEX([1]非R能力!$FH$9:$FH$558,C1860)=0,0,5000))</f>
        <v>0</v>
      </c>
      <c r="W1860" s="3">
        <f>HLOOKUP(W$5,[2]人物技能基础!$O$3:$Q$553,$C1860+1,0)</f>
        <v>3.637142857142857</v>
      </c>
      <c r="X1860" s="3">
        <f>HLOOKUP(X$5,[2]人物技能基础!$O$3:$Q$553,$C1860+1,0)</f>
        <v>2.0186428571428574</v>
      </c>
      <c r="Y1860" s="3">
        <f>HLOOKUP(Y$5,[2]人物技能基础!$O$3:$Q$553,$C1860+1,0)</f>
        <v>99.964285714285708</v>
      </c>
      <c r="Z1860" s="3">
        <f t="shared" si="169"/>
        <v>1976818</v>
      </c>
      <c r="AA1860" s="3">
        <f t="shared" si="170"/>
        <v>36132</v>
      </c>
      <c r="AB1860" s="3">
        <f t="shared" si="171"/>
        <v>0</v>
      </c>
      <c r="AC1860" s="3">
        <f t="shared" si="172"/>
        <v>73368</v>
      </c>
      <c r="AD1860" s="3">
        <f t="shared" si="173"/>
        <v>56616</v>
      </c>
    </row>
    <row r="1861" spans="1:30" x14ac:dyDescent="0.15">
      <c r="A1861" s="3">
        <v>1856</v>
      </c>
      <c r="B1861" s="3" t="str">
        <f t="shared" si="168"/>
        <v>关卡1856小怪</v>
      </c>
      <c r="C1861" s="3">
        <f>INDEX([3]关卡!$J$19:$J$2018,A1861)</f>
        <v>550</v>
      </c>
      <c r="D1861" s="3">
        <f>INDEX([3]关卡!$N$19:$N$2018,A1861)</f>
        <v>550</v>
      </c>
      <c r="E1861" s="3" t="s">
        <v>24</v>
      </c>
      <c r="F1861" s="3" t="s">
        <v>26</v>
      </c>
      <c r="G1861" s="3">
        <v>3</v>
      </c>
      <c r="H1861" s="3">
        <v>0</v>
      </c>
      <c r="I1861" s="3">
        <v>0</v>
      </c>
      <c r="J1861" s="4">
        <v>1</v>
      </c>
      <c r="K1861" s="4">
        <v>1</v>
      </c>
      <c r="L1861" s="4">
        <v>2</v>
      </c>
      <c r="M1861" s="3">
        <v>15</v>
      </c>
      <c r="N1861" s="3">
        <v>2</v>
      </c>
      <c r="O1861" s="3">
        <f>HLOOKUP(O$5,[1]非R能力!$B$8:$F$558,$C1861+1,0)</f>
        <v>2674530.2363424227</v>
      </c>
      <c r="P1861" s="3">
        <f>HLOOKUP(P$5,[1]非R能力!$B$8:$F$558,$C1861+1,0)</f>
        <v>371147.94865448773</v>
      </c>
      <c r="Q1861" s="3">
        <f>HLOOKUP(Q$5,[1]非R能力!$B$8:$F$558,$C1861+1,0)</f>
        <v>180663.03073300805</v>
      </c>
      <c r="R1861" s="3">
        <f>HLOOKUP(R$5,[1]非R能力!$B$8:$F$558,$C1861+1,0)</f>
        <v>56616.730527455926</v>
      </c>
      <c r="S1861" s="3">
        <f>HLOOKUP(S$5,[1]非R能力!$B$8:$F$558,$C1861+1,0)</f>
        <v>73368.568621644255</v>
      </c>
      <c r="T1861" s="3">
        <f>INDEX([1]非R能力!$H$9:$H$558,D1861)</f>
        <v>74359.2083312342</v>
      </c>
      <c r="U1861" s="3">
        <f>IF(E1861="小怪",0,IF(INDEX([1]非R能力!$FK$9:$FK$558,C1861)=0,0,10))</f>
        <v>0</v>
      </c>
      <c r="V1861" s="3">
        <f>IF(E1861="小怪",0,IF(INDEX([1]非R能力!$FH$9:$FH$558,C1861)=0,0,5000))</f>
        <v>0</v>
      </c>
      <c r="W1861" s="3">
        <f>HLOOKUP(W$5,[2]人物技能基础!$O$3:$Q$553,$C1861+1,0)</f>
        <v>3.637142857142857</v>
      </c>
      <c r="X1861" s="3">
        <f>HLOOKUP(X$5,[2]人物技能基础!$O$3:$Q$553,$C1861+1,0)</f>
        <v>2.0186428571428574</v>
      </c>
      <c r="Y1861" s="3">
        <f>HLOOKUP(Y$5,[2]人物技能基础!$O$3:$Q$553,$C1861+1,0)</f>
        <v>99.964285714285708</v>
      </c>
      <c r="Z1861" s="3">
        <f t="shared" si="169"/>
        <v>1976818</v>
      </c>
      <c r="AA1861" s="3">
        <f t="shared" si="170"/>
        <v>36132</v>
      </c>
      <c r="AB1861" s="3">
        <f t="shared" si="171"/>
        <v>0</v>
      </c>
      <c r="AC1861" s="3">
        <f t="shared" si="172"/>
        <v>73368</v>
      </c>
      <c r="AD1861" s="3">
        <f t="shared" si="173"/>
        <v>56616</v>
      </c>
    </row>
    <row r="1862" spans="1:30" x14ac:dyDescent="0.15">
      <c r="A1862" s="3">
        <v>1857</v>
      </c>
      <c r="B1862" s="3" t="str">
        <f t="shared" si="168"/>
        <v>关卡1857小怪</v>
      </c>
      <c r="C1862" s="3">
        <f>INDEX([3]关卡!$J$19:$J$2018,A1862)</f>
        <v>550</v>
      </c>
      <c r="D1862" s="3">
        <f>INDEX([3]关卡!$N$19:$N$2018,A1862)</f>
        <v>550</v>
      </c>
      <c r="E1862" s="3" t="s">
        <v>24</v>
      </c>
      <c r="F1862" s="3" t="s">
        <v>26</v>
      </c>
      <c r="G1862" s="3">
        <v>3</v>
      </c>
      <c r="H1862" s="3">
        <v>0</v>
      </c>
      <c r="I1862" s="3">
        <v>0</v>
      </c>
      <c r="J1862" s="4">
        <v>1</v>
      </c>
      <c r="K1862" s="4">
        <v>1</v>
      </c>
      <c r="L1862" s="4">
        <v>2</v>
      </c>
      <c r="M1862" s="3">
        <v>15</v>
      </c>
      <c r="N1862" s="3">
        <v>2</v>
      </c>
      <c r="O1862" s="3">
        <f>HLOOKUP(O$5,[1]非R能力!$B$8:$F$558,$C1862+1,0)</f>
        <v>2674530.2363424227</v>
      </c>
      <c r="P1862" s="3">
        <f>HLOOKUP(P$5,[1]非R能力!$B$8:$F$558,$C1862+1,0)</f>
        <v>371147.94865448773</v>
      </c>
      <c r="Q1862" s="3">
        <f>HLOOKUP(Q$5,[1]非R能力!$B$8:$F$558,$C1862+1,0)</f>
        <v>180663.03073300805</v>
      </c>
      <c r="R1862" s="3">
        <f>HLOOKUP(R$5,[1]非R能力!$B$8:$F$558,$C1862+1,0)</f>
        <v>56616.730527455926</v>
      </c>
      <c r="S1862" s="3">
        <f>HLOOKUP(S$5,[1]非R能力!$B$8:$F$558,$C1862+1,0)</f>
        <v>73368.568621644255</v>
      </c>
      <c r="T1862" s="3">
        <f>INDEX([1]非R能力!$H$9:$H$558,D1862)</f>
        <v>74359.2083312342</v>
      </c>
      <c r="U1862" s="3">
        <f>IF(E1862="小怪",0,IF(INDEX([1]非R能力!$FK$9:$FK$558,C1862)=0,0,10))</f>
        <v>0</v>
      </c>
      <c r="V1862" s="3">
        <f>IF(E1862="小怪",0,IF(INDEX([1]非R能力!$FH$9:$FH$558,C1862)=0,0,5000))</f>
        <v>0</v>
      </c>
      <c r="W1862" s="3">
        <f>HLOOKUP(W$5,[2]人物技能基础!$O$3:$Q$553,$C1862+1,0)</f>
        <v>3.637142857142857</v>
      </c>
      <c r="X1862" s="3">
        <f>HLOOKUP(X$5,[2]人物技能基础!$O$3:$Q$553,$C1862+1,0)</f>
        <v>2.0186428571428574</v>
      </c>
      <c r="Y1862" s="3">
        <f>HLOOKUP(Y$5,[2]人物技能基础!$O$3:$Q$553,$C1862+1,0)</f>
        <v>99.964285714285708</v>
      </c>
      <c r="Z1862" s="3">
        <f t="shared" si="169"/>
        <v>1976818</v>
      </c>
      <c r="AA1862" s="3">
        <f t="shared" si="170"/>
        <v>36132</v>
      </c>
      <c r="AB1862" s="3">
        <f t="shared" si="171"/>
        <v>0</v>
      </c>
      <c r="AC1862" s="3">
        <f t="shared" si="172"/>
        <v>73368</v>
      </c>
      <c r="AD1862" s="3">
        <f t="shared" si="173"/>
        <v>56616</v>
      </c>
    </row>
    <row r="1863" spans="1:30" x14ac:dyDescent="0.15">
      <c r="A1863" s="3">
        <v>1858</v>
      </c>
      <c r="B1863" s="3" t="str">
        <f t="shared" ref="B1863:B1926" si="174">"关卡"&amp;A1863&amp;E1863</f>
        <v>关卡1858小怪</v>
      </c>
      <c r="C1863" s="3">
        <f>INDEX([3]关卡!$J$19:$J$2018,A1863)</f>
        <v>550</v>
      </c>
      <c r="D1863" s="3">
        <f>INDEX([3]关卡!$N$19:$N$2018,A1863)</f>
        <v>550</v>
      </c>
      <c r="E1863" s="3" t="s">
        <v>24</v>
      </c>
      <c r="F1863" s="3" t="s">
        <v>26</v>
      </c>
      <c r="G1863" s="3">
        <v>3</v>
      </c>
      <c r="H1863" s="3">
        <v>0</v>
      </c>
      <c r="I1863" s="3">
        <v>0</v>
      </c>
      <c r="J1863" s="4">
        <v>1</v>
      </c>
      <c r="K1863" s="4">
        <v>1</v>
      </c>
      <c r="L1863" s="4">
        <v>2</v>
      </c>
      <c r="M1863" s="3">
        <v>15</v>
      </c>
      <c r="N1863" s="3">
        <v>2</v>
      </c>
      <c r="O1863" s="3">
        <f>HLOOKUP(O$5,[1]非R能力!$B$8:$F$558,$C1863+1,0)</f>
        <v>2674530.2363424227</v>
      </c>
      <c r="P1863" s="3">
        <f>HLOOKUP(P$5,[1]非R能力!$B$8:$F$558,$C1863+1,0)</f>
        <v>371147.94865448773</v>
      </c>
      <c r="Q1863" s="3">
        <f>HLOOKUP(Q$5,[1]非R能力!$B$8:$F$558,$C1863+1,0)</f>
        <v>180663.03073300805</v>
      </c>
      <c r="R1863" s="3">
        <f>HLOOKUP(R$5,[1]非R能力!$B$8:$F$558,$C1863+1,0)</f>
        <v>56616.730527455926</v>
      </c>
      <c r="S1863" s="3">
        <f>HLOOKUP(S$5,[1]非R能力!$B$8:$F$558,$C1863+1,0)</f>
        <v>73368.568621644255</v>
      </c>
      <c r="T1863" s="3">
        <f>INDEX([1]非R能力!$H$9:$H$558,D1863)</f>
        <v>74359.2083312342</v>
      </c>
      <c r="U1863" s="3">
        <f>IF(E1863="小怪",0,IF(INDEX([1]非R能力!$FK$9:$FK$558,C1863)=0,0,10))</f>
        <v>0</v>
      </c>
      <c r="V1863" s="3">
        <f>IF(E1863="小怪",0,IF(INDEX([1]非R能力!$FH$9:$FH$558,C1863)=0,0,5000))</f>
        <v>0</v>
      </c>
      <c r="W1863" s="3">
        <f>HLOOKUP(W$5,[2]人物技能基础!$O$3:$Q$553,$C1863+1,0)</f>
        <v>3.637142857142857</v>
      </c>
      <c r="X1863" s="3">
        <f>HLOOKUP(X$5,[2]人物技能基础!$O$3:$Q$553,$C1863+1,0)</f>
        <v>2.0186428571428574</v>
      </c>
      <c r="Y1863" s="3">
        <f>HLOOKUP(Y$5,[2]人物技能基础!$O$3:$Q$553,$C1863+1,0)</f>
        <v>99.964285714285708</v>
      </c>
      <c r="Z1863" s="3">
        <f t="shared" ref="Z1863:Z1926" si="175">INT(((P1863-AB1863)*X1863+(Y1863+T1863))*G1863*J1863*$D$2)</f>
        <v>1976818</v>
      </c>
      <c r="AA1863" s="3">
        <f t="shared" ref="AA1863:AA1926" si="176">IF(H1863=0,IF(U1863=0,INT(Q1863/5),IF(V1863=0,INT(Q1863/5),INT((V1863/U1863)/(1/N1863*M1863)/L1863+Q1863))),INT((IF(U1863=0,0,V1863/U1863/(1/N1863*M1863))+O1863/H1863)/L1863+Q1863))</f>
        <v>36132</v>
      </c>
      <c r="AB1863" s="3">
        <f t="shared" ref="AB1863:AB1926" si="177">INT(P1863*I1863)</f>
        <v>0</v>
      </c>
      <c r="AC1863" s="3">
        <f t="shared" ref="AC1863:AC1926" si="178">INT(K1863*S1863)</f>
        <v>73368</v>
      </c>
      <c r="AD1863" s="3">
        <f t="shared" ref="AD1863:AD1926" si="179">INT(R1863/J1863)</f>
        <v>56616</v>
      </c>
    </row>
    <row r="1864" spans="1:30" x14ac:dyDescent="0.15">
      <c r="A1864" s="3">
        <v>1859</v>
      </c>
      <c r="B1864" s="3" t="str">
        <f t="shared" si="174"/>
        <v>关卡1859小怪</v>
      </c>
      <c r="C1864" s="3">
        <f>INDEX([3]关卡!$J$19:$J$2018,A1864)</f>
        <v>550</v>
      </c>
      <c r="D1864" s="3">
        <f>INDEX([3]关卡!$N$19:$N$2018,A1864)</f>
        <v>550</v>
      </c>
      <c r="E1864" s="3" t="s">
        <v>24</v>
      </c>
      <c r="F1864" s="3" t="s">
        <v>26</v>
      </c>
      <c r="G1864" s="3">
        <v>3</v>
      </c>
      <c r="H1864" s="3">
        <v>0</v>
      </c>
      <c r="I1864" s="3">
        <v>0</v>
      </c>
      <c r="J1864" s="4">
        <v>1</v>
      </c>
      <c r="K1864" s="4">
        <v>1</v>
      </c>
      <c r="L1864" s="4">
        <v>2</v>
      </c>
      <c r="M1864" s="3">
        <v>15</v>
      </c>
      <c r="N1864" s="3">
        <v>2</v>
      </c>
      <c r="O1864" s="3">
        <f>HLOOKUP(O$5,[1]非R能力!$B$8:$F$558,$C1864+1,0)</f>
        <v>2674530.2363424227</v>
      </c>
      <c r="P1864" s="3">
        <f>HLOOKUP(P$5,[1]非R能力!$B$8:$F$558,$C1864+1,0)</f>
        <v>371147.94865448773</v>
      </c>
      <c r="Q1864" s="3">
        <f>HLOOKUP(Q$5,[1]非R能力!$B$8:$F$558,$C1864+1,0)</f>
        <v>180663.03073300805</v>
      </c>
      <c r="R1864" s="3">
        <f>HLOOKUP(R$5,[1]非R能力!$B$8:$F$558,$C1864+1,0)</f>
        <v>56616.730527455926</v>
      </c>
      <c r="S1864" s="3">
        <f>HLOOKUP(S$5,[1]非R能力!$B$8:$F$558,$C1864+1,0)</f>
        <v>73368.568621644255</v>
      </c>
      <c r="T1864" s="3">
        <f>INDEX([1]非R能力!$H$9:$H$558,D1864)</f>
        <v>74359.2083312342</v>
      </c>
      <c r="U1864" s="3">
        <f>IF(E1864="小怪",0,IF(INDEX([1]非R能力!$FK$9:$FK$558,C1864)=0,0,10))</f>
        <v>0</v>
      </c>
      <c r="V1864" s="3">
        <f>IF(E1864="小怪",0,IF(INDEX([1]非R能力!$FH$9:$FH$558,C1864)=0,0,5000))</f>
        <v>0</v>
      </c>
      <c r="W1864" s="3">
        <f>HLOOKUP(W$5,[2]人物技能基础!$O$3:$Q$553,$C1864+1,0)</f>
        <v>3.637142857142857</v>
      </c>
      <c r="X1864" s="3">
        <f>HLOOKUP(X$5,[2]人物技能基础!$O$3:$Q$553,$C1864+1,0)</f>
        <v>2.0186428571428574</v>
      </c>
      <c r="Y1864" s="3">
        <f>HLOOKUP(Y$5,[2]人物技能基础!$O$3:$Q$553,$C1864+1,0)</f>
        <v>99.964285714285708</v>
      </c>
      <c r="Z1864" s="3">
        <f t="shared" si="175"/>
        <v>1976818</v>
      </c>
      <c r="AA1864" s="3">
        <f t="shared" si="176"/>
        <v>36132</v>
      </c>
      <c r="AB1864" s="3">
        <f t="shared" si="177"/>
        <v>0</v>
      </c>
      <c r="AC1864" s="3">
        <f t="shared" si="178"/>
        <v>73368</v>
      </c>
      <c r="AD1864" s="3">
        <f t="shared" si="179"/>
        <v>56616</v>
      </c>
    </row>
    <row r="1865" spans="1:30" x14ac:dyDescent="0.15">
      <c r="A1865" s="3">
        <v>1860</v>
      </c>
      <c r="B1865" s="3" t="str">
        <f t="shared" si="174"/>
        <v>关卡1860小怪</v>
      </c>
      <c r="C1865" s="3">
        <f>INDEX([3]关卡!$J$19:$J$2018,A1865)</f>
        <v>550</v>
      </c>
      <c r="D1865" s="3">
        <f>INDEX([3]关卡!$N$19:$N$2018,A1865)</f>
        <v>550</v>
      </c>
      <c r="E1865" s="3" t="s">
        <v>24</v>
      </c>
      <c r="F1865" s="3" t="s">
        <v>26</v>
      </c>
      <c r="G1865" s="3">
        <v>3</v>
      </c>
      <c r="H1865" s="3">
        <v>0</v>
      </c>
      <c r="I1865" s="3">
        <v>0</v>
      </c>
      <c r="J1865" s="4">
        <v>1</v>
      </c>
      <c r="K1865" s="4">
        <v>1</v>
      </c>
      <c r="L1865" s="4">
        <v>2</v>
      </c>
      <c r="M1865" s="3">
        <v>15</v>
      </c>
      <c r="N1865" s="3">
        <v>2</v>
      </c>
      <c r="O1865" s="3">
        <f>HLOOKUP(O$5,[1]非R能力!$B$8:$F$558,$C1865+1,0)</f>
        <v>2674530.2363424227</v>
      </c>
      <c r="P1865" s="3">
        <f>HLOOKUP(P$5,[1]非R能力!$B$8:$F$558,$C1865+1,0)</f>
        <v>371147.94865448773</v>
      </c>
      <c r="Q1865" s="3">
        <f>HLOOKUP(Q$5,[1]非R能力!$B$8:$F$558,$C1865+1,0)</f>
        <v>180663.03073300805</v>
      </c>
      <c r="R1865" s="3">
        <f>HLOOKUP(R$5,[1]非R能力!$B$8:$F$558,$C1865+1,0)</f>
        <v>56616.730527455926</v>
      </c>
      <c r="S1865" s="3">
        <f>HLOOKUP(S$5,[1]非R能力!$B$8:$F$558,$C1865+1,0)</f>
        <v>73368.568621644255</v>
      </c>
      <c r="T1865" s="3">
        <f>INDEX([1]非R能力!$H$9:$H$558,D1865)</f>
        <v>74359.2083312342</v>
      </c>
      <c r="U1865" s="3">
        <f>IF(E1865="小怪",0,IF(INDEX([1]非R能力!$FK$9:$FK$558,C1865)=0,0,10))</f>
        <v>0</v>
      </c>
      <c r="V1865" s="3">
        <f>IF(E1865="小怪",0,IF(INDEX([1]非R能力!$FH$9:$FH$558,C1865)=0,0,5000))</f>
        <v>0</v>
      </c>
      <c r="W1865" s="3">
        <f>HLOOKUP(W$5,[2]人物技能基础!$O$3:$Q$553,$C1865+1,0)</f>
        <v>3.637142857142857</v>
      </c>
      <c r="X1865" s="3">
        <f>HLOOKUP(X$5,[2]人物技能基础!$O$3:$Q$553,$C1865+1,0)</f>
        <v>2.0186428571428574</v>
      </c>
      <c r="Y1865" s="3">
        <f>HLOOKUP(Y$5,[2]人物技能基础!$O$3:$Q$553,$C1865+1,0)</f>
        <v>99.964285714285708</v>
      </c>
      <c r="Z1865" s="3">
        <f t="shared" si="175"/>
        <v>1976818</v>
      </c>
      <c r="AA1865" s="3">
        <f t="shared" si="176"/>
        <v>36132</v>
      </c>
      <c r="AB1865" s="3">
        <f t="shared" si="177"/>
        <v>0</v>
      </c>
      <c r="AC1865" s="3">
        <f t="shared" si="178"/>
        <v>73368</v>
      </c>
      <c r="AD1865" s="3">
        <f t="shared" si="179"/>
        <v>56616</v>
      </c>
    </row>
    <row r="1866" spans="1:30" x14ac:dyDescent="0.15">
      <c r="A1866" s="3">
        <v>1861</v>
      </c>
      <c r="B1866" s="3" t="str">
        <f t="shared" si="174"/>
        <v>关卡1861小怪</v>
      </c>
      <c r="C1866" s="3">
        <f>INDEX([3]关卡!$J$19:$J$2018,A1866)</f>
        <v>550</v>
      </c>
      <c r="D1866" s="3">
        <f>INDEX([3]关卡!$N$19:$N$2018,A1866)</f>
        <v>550</v>
      </c>
      <c r="E1866" s="3" t="s">
        <v>24</v>
      </c>
      <c r="F1866" s="3" t="s">
        <v>26</v>
      </c>
      <c r="G1866" s="3">
        <v>3</v>
      </c>
      <c r="H1866" s="3">
        <v>0</v>
      </c>
      <c r="I1866" s="3">
        <v>0</v>
      </c>
      <c r="J1866" s="4">
        <v>1</v>
      </c>
      <c r="K1866" s="4">
        <v>1</v>
      </c>
      <c r="L1866" s="4">
        <v>2</v>
      </c>
      <c r="M1866" s="3">
        <v>15</v>
      </c>
      <c r="N1866" s="3">
        <v>2</v>
      </c>
      <c r="O1866" s="3">
        <f>HLOOKUP(O$5,[1]非R能力!$B$8:$F$558,$C1866+1,0)</f>
        <v>2674530.2363424227</v>
      </c>
      <c r="P1866" s="3">
        <f>HLOOKUP(P$5,[1]非R能力!$B$8:$F$558,$C1866+1,0)</f>
        <v>371147.94865448773</v>
      </c>
      <c r="Q1866" s="3">
        <f>HLOOKUP(Q$5,[1]非R能力!$B$8:$F$558,$C1866+1,0)</f>
        <v>180663.03073300805</v>
      </c>
      <c r="R1866" s="3">
        <f>HLOOKUP(R$5,[1]非R能力!$B$8:$F$558,$C1866+1,0)</f>
        <v>56616.730527455926</v>
      </c>
      <c r="S1866" s="3">
        <f>HLOOKUP(S$5,[1]非R能力!$B$8:$F$558,$C1866+1,0)</f>
        <v>73368.568621644255</v>
      </c>
      <c r="T1866" s="3">
        <f>INDEX([1]非R能力!$H$9:$H$558,D1866)</f>
        <v>74359.2083312342</v>
      </c>
      <c r="U1866" s="3">
        <f>IF(E1866="小怪",0,IF(INDEX([1]非R能力!$FK$9:$FK$558,C1866)=0,0,10))</f>
        <v>0</v>
      </c>
      <c r="V1866" s="3">
        <f>IF(E1866="小怪",0,IF(INDEX([1]非R能力!$FH$9:$FH$558,C1866)=0,0,5000))</f>
        <v>0</v>
      </c>
      <c r="W1866" s="3">
        <f>HLOOKUP(W$5,[2]人物技能基础!$O$3:$Q$553,$C1866+1,0)</f>
        <v>3.637142857142857</v>
      </c>
      <c r="X1866" s="3">
        <f>HLOOKUP(X$5,[2]人物技能基础!$O$3:$Q$553,$C1866+1,0)</f>
        <v>2.0186428571428574</v>
      </c>
      <c r="Y1866" s="3">
        <f>HLOOKUP(Y$5,[2]人物技能基础!$O$3:$Q$553,$C1866+1,0)</f>
        <v>99.964285714285708</v>
      </c>
      <c r="Z1866" s="3">
        <f t="shared" si="175"/>
        <v>1976818</v>
      </c>
      <c r="AA1866" s="3">
        <f t="shared" si="176"/>
        <v>36132</v>
      </c>
      <c r="AB1866" s="3">
        <f t="shared" si="177"/>
        <v>0</v>
      </c>
      <c r="AC1866" s="3">
        <f t="shared" si="178"/>
        <v>73368</v>
      </c>
      <c r="AD1866" s="3">
        <f t="shared" si="179"/>
        <v>56616</v>
      </c>
    </row>
    <row r="1867" spans="1:30" x14ac:dyDescent="0.15">
      <c r="A1867" s="3">
        <v>1862</v>
      </c>
      <c r="B1867" s="3" t="str">
        <f t="shared" si="174"/>
        <v>关卡1862小怪</v>
      </c>
      <c r="C1867" s="3">
        <f>INDEX([3]关卡!$J$19:$J$2018,A1867)</f>
        <v>550</v>
      </c>
      <c r="D1867" s="3">
        <f>INDEX([3]关卡!$N$19:$N$2018,A1867)</f>
        <v>550</v>
      </c>
      <c r="E1867" s="3" t="s">
        <v>24</v>
      </c>
      <c r="F1867" s="3" t="s">
        <v>26</v>
      </c>
      <c r="G1867" s="3">
        <v>3</v>
      </c>
      <c r="H1867" s="3">
        <v>0</v>
      </c>
      <c r="I1867" s="3">
        <v>0</v>
      </c>
      <c r="J1867" s="4">
        <v>1</v>
      </c>
      <c r="K1867" s="4">
        <v>1</v>
      </c>
      <c r="L1867" s="4">
        <v>2</v>
      </c>
      <c r="M1867" s="3">
        <v>15</v>
      </c>
      <c r="N1867" s="3">
        <v>2</v>
      </c>
      <c r="O1867" s="3">
        <f>HLOOKUP(O$5,[1]非R能力!$B$8:$F$558,$C1867+1,0)</f>
        <v>2674530.2363424227</v>
      </c>
      <c r="P1867" s="3">
        <f>HLOOKUP(P$5,[1]非R能力!$B$8:$F$558,$C1867+1,0)</f>
        <v>371147.94865448773</v>
      </c>
      <c r="Q1867" s="3">
        <f>HLOOKUP(Q$5,[1]非R能力!$B$8:$F$558,$C1867+1,0)</f>
        <v>180663.03073300805</v>
      </c>
      <c r="R1867" s="3">
        <f>HLOOKUP(R$5,[1]非R能力!$B$8:$F$558,$C1867+1,0)</f>
        <v>56616.730527455926</v>
      </c>
      <c r="S1867" s="3">
        <f>HLOOKUP(S$5,[1]非R能力!$B$8:$F$558,$C1867+1,0)</f>
        <v>73368.568621644255</v>
      </c>
      <c r="T1867" s="3">
        <f>INDEX([1]非R能力!$H$9:$H$558,D1867)</f>
        <v>74359.2083312342</v>
      </c>
      <c r="U1867" s="3">
        <f>IF(E1867="小怪",0,IF(INDEX([1]非R能力!$FK$9:$FK$558,C1867)=0,0,10))</f>
        <v>0</v>
      </c>
      <c r="V1867" s="3">
        <f>IF(E1867="小怪",0,IF(INDEX([1]非R能力!$FH$9:$FH$558,C1867)=0,0,5000))</f>
        <v>0</v>
      </c>
      <c r="W1867" s="3">
        <f>HLOOKUP(W$5,[2]人物技能基础!$O$3:$Q$553,$C1867+1,0)</f>
        <v>3.637142857142857</v>
      </c>
      <c r="X1867" s="3">
        <f>HLOOKUP(X$5,[2]人物技能基础!$O$3:$Q$553,$C1867+1,0)</f>
        <v>2.0186428571428574</v>
      </c>
      <c r="Y1867" s="3">
        <f>HLOOKUP(Y$5,[2]人物技能基础!$O$3:$Q$553,$C1867+1,0)</f>
        <v>99.964285714285708</v>
      </c>
      <c r="Z1867" s="3">
        <f t="shared" si="175"/>
        <v>1976818</v>
      </c>
      <c r="AA1867" s="3">
        <f t="shared" si="176"/>
        <v>36132</v>
      </c>
      <c r="AB1867" s="3">
        <f t="shared" si="177"/>
        <v>0</v>
      </c>
      <c r="AC1867" s="3">
        <f t="shared" si="178"/>
        <v>73368</v>
      </c>
      <c r="AD1867" s="3">
        <f t="shared" si="179"/>
        <v>56616</v>
      </c>
    </row>
    <row r="1868" spans="1:30" x14ac:dyDescent="0.15">
      <c r="A1868" s="3">
        <v>1863</v>
      </c>
      <c r="B1868" s="3" t="str">
        <f t="shared" si="174"/>
        <v>关卡1863小怪</v>
      </c>
      <c r="C1868" s="3">
        <f>INDEX([3]关卡!$J$19:$J$2018,A1868)</f>
        <v>550</v>
      </c>
      <c r="D1868" s="3">
        <f>INDEX([3]关卡!$N$19:$N$2018,A1868)</f>
        <v>550</v>
      </c>
      <c r="E1868" s="3" t="s">
        <v>24</v>
      </c>
      <c r="F1868" s="3" t="s">
        <v>26</v>
      </c>
      <c r="G1868" s="3">
        <v>3</v>
      </c>
      <c r="H1868" s="3">
        <v>0</v>
      </c>
      <c r="I1868" s="3">
        <v>0</v>
      </c>
      <c r="J1868" s="4">
        <v>1</v>
      </c>
      <c r="K1868" s="4">
        <v>1</v>
      </c>
      <c r="L1868" s="4">
        <v>2</v>
      </c>
      <c r="M1868" s="3">
        <v>15</v>
      </c>
      <c r="N1868" s="3">
        <v>2</v>
      </c>
      <c r="O1868" s="3">
        <f>HLOOKUP(O$5,[1]非R能力!$B$8:$F$558,$C1868+1,0)</f>
        <v>2674530.2363424227</v>
      </c>
      <c r="P1868" s="3">
        <f>HLOOKUP(P$5,[1]非R能力!$B$8:$F$558,$C1868+1,0)</f>
        <v>371147.94865448773</v>
      </c>
      <c r="Q1868" s="3">
        <f>HLOOKUP(Q$5,[1]非R能力!$B$8:$F$558,$C1868+1,0)</f>
        <v>180663.03073300805</v>
      </c>
      <c r="R1868" s="3">
        <f>HLOOKUP(R$5,[1]非R能力!$B$8:$F$558,$C1868+1,0)</f>
        <v>56616.730527455926</v>
      </c>
      <c r="S1868" s="3">
        <f>HLOOKUP(S$5,[1]非R能力!$B$8:$F$558,$C1868+1,0)</f>
        <v>73368.568621644255</v>
      </c>
      <c r="T1868" s="3">
        <f>INDEX([1]非R能力!$H$9:$H$558,D1868)</f>
        <v>74359.2083312342</v>
      </c>
      <c r="U1868" s="3">
        <f>IF(E1868="小怪",0,IF(INDEX([1]非R能力!$FK$9:$FK$558,C1868)=0,0,10))</f>
        <v>0</v>
      </c>
      <c r="V1868" s="3">
        <f>IF(E1868="小怪",0,IF(INDEX([1]非R能力!$FH$9:$FH$558,C1868)=0,0,5000))</f>
        <v>0</v>
      </c>
      <c r="W1868" s="3">
        <f>HLOOKUP(W$5,[2]人物技能基础!$O$3:$Q$553,$C1868+1,0)</f>
        <v>3.637142857142857</v>
      </c>
      <c r="X1868" s="3">
        <f>HLOOKUP(X$5,[2]人物技能基础!$O$3:$Q$553,$C1868+1,0)</f>
        <v>2.0186428571428574</v>
      </c>
      <c r="Y1868" s="3">
        <f>HLOOKUP(Y$5,[2]人物技能基础!$O$3:$Q$553,$C1868+1,0)</f>
        <v>99.964285714285708</v>
      </c>
      <c r="Z1868" s="3">
        <f t="shared" si="175"/>
        <v>1976818</v>
      </c>
      <c r="AA1868" s="3">
        <f t="shared" si="176"/>
        <v>36132</v>
      </c>
      <c r="AB1868" s="3">
        <f t="shared" si="177"/>
        <v>0</v>
      </c>
      <c r="AC1868" s="3">
        <f t="shared" si="178"/>
        <v>73368</v>
      </c>
      <c r="AD1868" s="3">
        <f t="shared" si="179"/>
        <v>56616</v>
      </c>
    </row>
    <row r="1869" spans="1:30" x14ac:dyDescent="0.15">
      <c r="A1869" s="3">
        <v>1864</v>
      </c>
      <c r="B1869" s="3" t="str">
        <f t="shared" si="174"/>
        <v>关卡1864小怪</v>
      </c>
      <c r="C1869" s="3">
        <f>INDEX([3]关卡!$J$19:$J$2018,A1869)</f>
        <v>550</v>
      </c>
      <c r="D1869" s="3">
        <f>INDEX([3]关卡!$N$19:$N$2018,A1869)</f>
        <v>550</v>
      </c>
      <c r="E1869" s="3" t="s">
        <v>24</v>
      </c>
      <c r="F1869" s="3" t="s">
        <v>26</v>
      </c>
      <c r="G1869" s="3">
        <v>3</v>
      </c>
      <c r="H1869" s="3">
        <v>0</v>
      </c>
      <c r="I1869" s="3">
        <v>0</v>
      </c>
      <c r="J1869" s="4">
        <v>1</v>
      </c>
      <c r="K1869" s="4">
        <v>1</v>
      </c>
      <c r="L1869" s="4">
        <v>2</v>
      </c>
      <c r="M1869" s="3">
        <v>15</v>
      </c>
      <c r="N1869" s="3">
        <v>2</v>
      </c>
      <c r="O1869" s="3">
        <f>HLOOKUP(O$5,[1]非R能力!$B$8:$F$558,$C1869+1,0)</f>
        <v>2674530.2363424227</v>
      </c>
      <c r="P1869" s="3">
        <f>HLOOKUP(P$5,[1]非R能力!$B$8:$F$558,$C1869+1,0)</f>
        <v>371147.94865448773</v>
      </c>
      <c r="Q1869" s="3">
        <f>HLOOKUP(Q$5,[1]非R能力!$B$8:$F$558,$C1869+1,0)</f>
        <v>180663.03073300805</v>
      </c>
      <c r="R1869" s="3">
        <f>HLOOKUP(R$5,[1]非R能力!$B$8:$F$558,$C1869+1,0)</f>
        <v>56616.730527455926</v>
      </c>
      <c r="S1869" s="3">
        <f>HLOOKUP(S$5,[1]非R能力!$B$8:$F$558,$C1869+1,0)</f>
        <v>73368.568621644255</v>
      </c>
      <c r="T1869" s="3">
        <f>INDEX([1]非R能力!$H$9:$H$558,D1869)</f>
        <v>74359.2083312342</v>
      </c>
      <c r="U1869" s="3">
        <f>IF(E1869="小怪",0,IF(INDEX([1]非R能力!$FK$9:$FK$558,C1869)=0,0,10))</f>
        <v>0</v>
      </c>
      <c r="V1869" s="3">
        <f>IF(E1869="小怪",0,IF(INDEX([1]非R能力!$FH$9:$FH$558,C1869)=0,0,5000))</f>
        <v>0</v>
      </c>
      <c r="W1869" s="3">
        <f>HLOOKUP(W$5,[2]人物技能基础!$O$3:$Q$553,$C1869+1,0)</f>
        <v>3.637142857142857</v>
      </c>
      <c r="X1869" s="3">
        <f>HLOOKUP(X$5,[2]人物技能基础!$O$3:$Q$553,$C1869+1,0)</f>
        <v>2.0186428571428574</v>
      </c>
      <c r="Y1869" s="3">
        <f>HLOOKUP(Y$5,[2]人物技能基础!$O$3:$Q$553,$C1869+1,0)</f>
        <v>99.964285714285708</v>
      </c>
      <c r="Z1869" s="3">
        <f t="shared" si="175"/>
        <v>1976818</v>
      </c>
      <c r="AA1869" s="3">
        <f t="shared" si="176"/>
        <v>36132</v>
      </c>
      <c r="AB1869" s="3">
        <f t="shared" si="177"/>
        <v>0</v>
      </c>
      <c r="AC1869" s="3">
        <f t="shared" si="178"/>
        <v>73368</v>
      </c>
      <c r="AD1869" s="3">
        <f t="shared" si="179"/>
        <v>56616</v>
      </c>
    </row>
    <row r="1870" spans="1:30" x14ac:dyDescent="0.15">
      <c r="A1870" s="3">
        <v>1865</v>
      </c>
      <c r="B1870" s="3" t="str">
        <f t="shared" si="174"/>
        <v>关卡1865小怪</v>
      </c>
      <c r="C1870" s="3">
        <f>INDEX([3]关卡!$J$19:$J$2018,A1870)</f>
        <v>550</v>
      </c>
      <c r="D1870" s="3">
        <f>INDEX([3]关卡!$N$19:$N$2018,A1870)</f>
        <v>550</v>
      </c>
      <c r="E1870" s="3" t="s">
        <v>24</v>
      </c>
      <c r="F1870" s="3" t="s">
        <v>26</v>
      </c>
      <c r="G1870" s="3">
        <v>3</v>
      </c>
      <c r="H1870" s="3">
        <v>0</v>
      </c>
      <c r="I1870" s="3">
        <v>0</v>
      </c>
      <c r="J1870" s="4">
        <v>1</v>
      </c>
      <c r="K1870" s="4">
        <v>1</v>
      </c>
      <c r="L1870" s="4">
        <v>2</v>
      </c>
      <c r="M1870" s="3">
        <v>15</v>
      </c>
      <c r="N1870" s="3">
        <v>2</v>
      </c>
      <c r="O1870" s="3">
        <f>HLOOKUP(O$5,[1]非R能力!$B$8:$F$558,$C1870+1,0)</f>
        <v>2674530.2363424227</v>
      </c>
      <c r="P1870" s="3">
        <f>HLOOKUP(P$5,[1]非R能力!$B$8:$F$558,$C1870+1,0)</f>
        <v>371147.94865448773</v>
      </c>
      <c r="Q1870" s="3">
        <f>HLOOKUP(Q$5,[1]非R能力!$B$8:$F$558,$C1870+1,0)</f>
        <v>180663.03073300805</v>
      </c>
      <c r="R1870" s="3">
        <f>HLOOKUP(R$5,[1]非R能力!$B$8:$F$558,$C1870+1,0)</f>
        <v>56616.730527455926</v>
      </c>
      <c r="S1870" s="3">
        <f>HLOOKUP(S$5,[1]非R能力!$B$8:$F$558,$C1870+1,0)</f>
        <v>73368.568621644255</v>
      </c>
      <c r="T1870" s="3">
        <f>INDEX([1]非R能力!$H$9:$H$558,D1870)</f>
        <v>74359.2083312342</v>
      </c>
      <c r="U1870" s="3">
        <f>IF(E1870="小怪",0,IF(INDEX([1]非R能力!$FK$9:$FK$558,C1870)=0,0,10))</f>
        <v>0</v>
      </c>
      <c r="V1870" s="3">
        <f>IF(E1870="小怪",0,IF(INDEX([1]非R能力!$FH$9:$FH$558,C1870)=0,0,5000))</f>
        <v>0</v>
      </c>
      <c r="W1870" s="3">
        <f>HLOOKUP(W$5,[2]人物技能基础!$O$3:$Q$553,$C1870+1,0)</f>
        <v>3.637142857142857</v>
      </c>
      <c r="X1870" s="3">
        <f>HLOOKUP(X$5,[2]人物技能基础!$O$3:$Q$553,$C1870+1,0)</f>
        <v>2.0186428571428574</v>
      </c>
      <c r="Y1870" s="3">
        <f>HLOOKUP(Y$5,[2]人物技能基础!$O$3:$Q$553,$C1870+1,0)</f>
        <v>99.964285714285708</v>
      </c>
      <c r="Z1870" s="3">
        <f t="shared" si="175"/>
        <v>1976818</v>
      </c>
      <c r="AA1870" s="3">
        <f t="shared" si="176"/>
        <v>36132</v>
      </c>
      <c r="AB1870" s="3">
        <f t="shared" si="177"/>
        <v>0</v>
      </c>
      <c r="AC1870" s="3">
        <f t="shared" si="178"/>
        <v>73368</v>
      </c>
      <c r="AD1870" s="3">
        <f t="shared" si="179"/>
        <v>56616</v>
      </c>
    </row>
    <row r="1871" spans="1:30" x14ac:dyDescent="0.15">
      <c r="A1871" s="3">
        <v>1866</v>
      </c>
      <c r="B1871" s="3" t="str">
        <f t="shared" si="174"/>
        <v>关卡1866小怪</v>
      </c>
      <c r="C1871" s="3">
        <f>INDEX([3]关卡!$J$19:$J$2018,A1871)</f>
        <v>550</v>
      </c>
      <c r="D1871" s="3">
        <f>INDEX([3]关卡!$N$19:$N$2018,A1871)</f>
        <v>550</v>
      </c>
      <c r="E1871" s="3" t="s">
        <v>24</v>
      </c>
      <c r="F1871" s="3" t="s">
        <v>26</v>
      </c>
      <c r="G1871" s="3">
        <v>3</v>
      </c>
      <c r="H1871" s="3">
        <v>0</v>
      </c>
      <c r="I1871" s="3">
        <v>0</v>
      </c>
      <c r="J1871" s="4">
        <v>1</v>
      </c>
      <c r="K1871" s="4">
        <v>1</v>
      </c>
      <c r="L1871" s="4">
        <v>2</v>
      </c>
      <c r="M1871" s="3">
        <v>15</v>
      </c>
      <c r="N1871" s="3">
        <v>2</v>
      </c>
      <c r="O1871" s="3">
        <f>HLOOKUP(O$5,[1]非R能力!$B$8:$F$558,$C1871+1,0)</f>
        <v>2674530.2363424227</v>
      </c>
      <c r="P1871" s="3">
        <f>HLOOKUP(P$5,[1]非R能力!$B$8:$F$558,$C1871+1,0)</f>
        <v>371147.94865448773</v>
      </c>
      <c r="Q1871" s="3">
        <f>HLOOKUP(Q$5,[1]非R能力!$B$8:$F$558,$C1871+1,0)</f>
        <v>180663.03073300805</v>
      </c>
      <c r="R1871" s="3">
        <f>HLOOKUP(R$5,[1]非R能力!$B$8:$F$558,$C1871+1,0)</f>
        <v>56616.730527455926</v>
      </c>
      <c r="S1871" s="3">
        <f>HLOOKUP(S$5,[1]非R能力!$B$8:$F$558,$C1871+1,0)</f>
        <v>73368.568621644255</v>
      </c>
      <c r="T1871" s="3">
        <f>INDEX([1]非R能力!$H$9:$H$558,D1871)</f>
        <v>74359.2083312342</v>
      </c>
      <c r="U1871" s="3">
        <f>IF(E1871="小怪",0,IF(INDEX([1]非R能力!$FK$9:$FK$558,C1871)=0,0,10))</f>
        <v>0</v>
      </c>
      <c r="V1871" s="3">
        <f>IF(E1871="小怪",0,IF(INDEX([1]非R能力!$FH$9:$FH$558,C1871)=0,0,5000))</f>
        <v>0</v>
      </c>
      <c r="W1871" s="3">
        <f>HLOOKUP(W$5,[2]人物技能基础!$O$3:$Q$553,$C1871+1,0)</f>
        <v>3.637142857142857</v>
      </c>
      <c r="X1871" s="3">
        <f>HLOOKUP(X$5,[2]人物技能基础!$O$3:$Q$553,$C1871+1,0)</f>
        <v>2.0186428571428574</v>
      </c>
      <c r="Y1871" s="3">
        <f>HLOOKUP(Y$5,[2]人物技能基础!$O$3:$Q$553,$C1871+1,0)</f>
        <v>99.964285714285708</v>
      </c>
      <c r="Z1871" s="3">
        <f t="shared" si="175"/>
        <v>1976818</v>
      </c>
      <c r="AA1871" s="3">
        <f t="shared" si="176"/>
        <v>36132</v>
      </c>
      <c r="AB1871" s="3">
        <f t="shared" si="177"/>
        <v>0</v>
      </c>
      <c r="AC1871" s="3">
        <f t="shared" si="178"/>
        <v>73368</v>
      </c>
      <c r="AD1871" s="3">
        <f t="shared" si="179"/>
        <v>56616</v>
      </c>
    </row>
    <row r="1872" spans="1:30" x14ac:dyDescent="0.15">
      <c r="A1872" s="3">
        <v>1867</v>
      </c>
      <c r="B1872" s="3" t="str">
        <f t="shared" si="174"/>
        <v>关卡1867小怪</v>
      </c>
      <c r="C1872" s="3">
        <f>INDEX([3]关卡!$J$19:$J$2018,A1872)</f>
        <v>550</v>
      </c>
      <c r="D1872" s="3">
        <f>INDEX([3]关卡!$N$19:$N$2018,A1872)</f>
        <v>550</v>
      </c>
      <c r="E1872" s="3" t="s">
        <v>24</v>
      </c>
      <c r="F1872" s="3" t="s">
        <v>26</v>
      </c>
      <c r="G1872" s="3">
        <v>3</v>
      </c>
      <c r="H1872" s="3">
        <v>0</v>
      </c>
      <c r="I1872" s="3">
        <v>0</v>
      </c>
      <c r="J1872" s="4">
        <v>1</v>
      </c>
      <c r="K1872" s="4">
        <v>1</v>
      </c>
      <c r="L1872" s="4">
        <v>2</v>
      </c>
      <c r="M1872" s="3">
        <v>15</v>
      </c>
      <c r="N1872" s="3">
        <v>2</v>
      </c>
      <c r="O1872" s="3">
        <f>HLOOKUP(O$5,[1]非R能力!$B$8:$F$558,$C1872+1,0)</f>
        <v>2674530.2363424227</v>
      </c>
      <c r="P1872" s="3">
        <f>HLOOKUP(P$5,[1]非R能力!$B$8:$F$558,$C1872+1,0)</f>
        <v>371147.94865448773</v>
      </c>
      <c r="Q1872" s="3">
        <f>HLOOKUP(Q$5,[1]非R能力!$B$8:$F$558,$C1872+1,0)</f>
        <v>180663.03073300805</v>
      </c>
      <c r="R1872" s="3">
        <f>HLOOKUP(R$5,[1]非R能力!$B$8:$F$558,$C1872+1,0)</f>
        <v>56616.730527455926</v>
      </c>
      <c r="S1872" s="3">
        <f>HLOOKUP(S$5,[1]非R能力!$B$8:$F$558,$C1872+1,0)</f>
        <v>73368.568621644255</v>
      </c>
      <c r="T1872" s="3">
        <f>INDEX([1]非R能力!$H$9:$H$558,D1872)</f>
        <v>74359.2083312342</v>
      </c>
      <c r="U1872" s="3">
        <f>IF(E1872="小怪",0,IF(INDEX([1]非R能力!$FK$9:$FK$558,C1872)=0,0,10))</f>
        <v>0</v>
      </c>
      <c r="V1872" s="3">
        <f>IF(E1872="小怪",0,IF(INDEX([1]非R能力!$FH$9:$FH$558,C1872)=0,0,5000))</f>
        <v>0</v>
      </c>
      <c r="W1872" s="3">
        <f>HLOOKUP(W$5,[2]人物技能基础!$O$3:$Q$553,$C1872+1,0)</f>
        <v>3.637142857142857</v>
      </c>
      <c r="X1872" s="3">
        <f>HLOOKUP(X$5,[2]人物技能基础!$O$3:$Q$553,$C1872+1,0)</f>
        <v>2.0186428571428574</v>
      </c>
      <c r="Y1872" s="3">
        <f>HLOOKUP(Y$5,[2]人物技能基础!$O$3:$Q$553,$C1872+1,0)</f>
        <v>99.964285714285708</v>
      </c>
      <c r="Z1872" s="3">
        <f t="shared" si="175"/>
        <v>1976818</v>
      </c>
      <c r="AA1872" s="3">
        <f t="shared" si="176"/>
        <v>36132</v>
      </c>
      <c r="AB1872" s="3">
        <f t="shared" si="177"/>
        <v>0</v>
      </c>
      <c r="AC1872" s="3">
        <f t="shared" si="178"/>
        <v>73368</v>
      </c>
      <c r="AD1872" s="3">
        <f t="shared" si="179"/>
        <v>56616</v>
      </c>
    </row>
    <row r="1873" spans="1:30" x14ac:dyDescent="0.15">
      <c r="A1873" s="3">
        <v>1868</v>
      </c>
      <c r="B1873" s="3" t="str">
        <f t="shared" si="174"/>
        <v>关卡1868小怪</v>
      </c>
      <c r="C1873" s="3">
        <f>INDEX([3]关卡!$J$19:$J$2018,A1873)</f>
        <v>550</v>
      </c>
      <c r="D1873" s="3">
        <f>INDEX([3]关卡!$N$19:$N$2018,A1873)</f>
        <v>550</v>
      </c>
      <c r="E1873" s="3" t="s">
        <v>24</v>
      </c>
      <c r="F1873" s="3" t="s">
        <v>26</v>
      </c>
      <c r="G1873" s="3">
        <v>3</v>
      </c>
      <c r="H1873" s="3">
        <v>0</v>
      </c>
      <c r="I1873" s="3">
        <v>0</v>
      </c>
      <c r="J1873" s="4">
        <v>1</v>
      </c>
      <c r="K1873" s="4">
        <v>1</v>
      </c>
      <c r="L1873" s="4">
        <v>2</v>
      </c>
      <c r="M1873" s="3">
        <v>15</v>
      </c>
      <c r="N1873" s="3">
        <v>2</v>
      </c>
      <c r="O1873" s="3">
        <f>HLOOKUP(O$5,[1]非R能力!$B$8:$F$558,$C1873+1,0)</f>
        <v>2674530.2363424227</v>
      </c>
      <c r="P1873" s="3">
        <f>HLOOKUP(P$5,[1]非R能力!$B$8:$F$558,$C1873+1,0)</f>
        <v>371147.94865448773</v>
      </c>
      <c r="Q1873" s="3">
        <f>HLOOKUP(Q$5,[1]非R能力!$B$8:$F$558,$C1873+1,0)</f>
        <v>180663.03073300805</v>
      </c>
      <c r="R1873" s="3">
        <f>HLOOKUP(R$5,[1]非R能力!$B$8:$F$558,$C1873+1,0)</f>
        <v>56616.730527455926</v>
      </c>
      <c r="S1873" s="3">
        <f>HLOOKUP(S$5,[1]非R能力!$B$8:$F$558,$C1873+1,0)</f>
        <v>73368.568621644255</v>
      </c>
      <c r="T1873" s="3">
        <f>INDEX([1]非R能力!$H$9:$H$558,D1873)</f>
        <v>74359.2083312342</v>
      </c>
      <c r="U1873" s="3">
        <f>IF(E1873="小怪",0,IF(INDEX([1]非R能力!$FK$9:$FK$558,C1873)=0,0,10))</f>
        <v>0</v>
      </c>
      <c r="V1873" s="3">
        <f>IF(E1873="小怪",0,IF(INDEX([1]非R能力!$FH$9:$FH$558,C1873)=0,0,5000))</f>
        <v>0</v>
      </c>
      <c r="W1873" s="3">
        <f>HLOOKUP(W$5,[2]人物技能基础!$O$3:$Q$553,$C1873+1,0)</f>
        <v>3.637142857142857</v>
      </c>
      <c r="X1873" s="3">
        <f>HLOOKUP(X$5,[2]人物技能基础!$O$3:$Q$553,$C1873+1,0)</f>
        <v>2.0186428571428574</v>
      </c>
      <c r="Y1873" s="3">
        <f>HLOOKUP(Y$5,[2]人物技能基础!$O$3:$Q$553,$C1873+1,0)</f>
        <v>99.964285714285708</v>
      </c>
      <c r="Z1873" s="3">
        <f t="shared" si="175"/>
        <v>1976818</v>
      </c>
      <c r="AA1873" s="3">
        <f t="shared" si="176"/>
        <v>36132</v>
      </c>
      <c r="AB1873" s="3">
        <f t="shared" si="177"/>
        <v>0</v>
      </c>
      <c r="AC1873" s="3">
        <f t="shared" si="178"/>
        <v>73368</v>
      </c>
      <c r="AD1873" s="3">
        <f t="shared" si="179"/>
        <v>56616</v>
      </c>
    </row>
    <row r="1874" spans="1:30" x14ac:dyDescent="0.15">
      <c r="A1874" s="3">
        <v>1869</v>
      </c>
      <c r="B1874" s="3" t="str">
        <f t="shared" si="174"/>
        <v>关卡1869小怪</v>
      </c>
      <c r="C1874" s="3">
        <f>INDEX([3]关卡!$J$19:$J$2018,A1874)</f>
        <v>550</v>
      </c>
      <c r="D1874" s="3">
        <f>INDEX([3]关卡!$N$19:$N$2018,A1874)</f>
        <v>550</v>
      </c>
      <c r="E1874" s="3" t="s">
        <v>24</v>
      </c>
      <c r="F1874" s="3" t="s">
        <v>26</v>
      </c>
      <c r="G1874" s="3">
        <v>3</v>
      </c>
      <c r="H1874" s="3">
        <v>0</v>
      </c>
      <c r="I1874" s="3">
        <v>0</v>
      </c>
      <c r="J1874" s="4">
        <v>1</v>
      </c>
      <c r="K1874" s="4">
        <v>1</v>
      </c>
      <c r="L1874" s="4">
        <v>2</v>
      </c>
      <c r="M1874" s="3">
        <v>15</v>
      </c>
      <c r="N1874" s="3">
        <v>2</v>
      </c>
      <c r="O1874" s="3">
        <f>HLOOKUP(O$5,[1]非R能力!$B$8:$F$558,$C1874+1,0)</f>
        <v>2674530.2363424227</v>
      </c>
      <c r="P1874" s="3">
        <f>HLOOKUP(P$5,[1]非R能力!$B$8:$F$558,$C1874+1,0)</f>
        <v>371147.94865448773</v>
      </c>
      <c r="Q1874" s="3">
        <f>HLOOKUP(Q$5,[1]非R能力!$B$8:$F$558,$C1874+1,0)</f>
        <v>180663.03073300805</v>
      </c>
      <c r="R1874" s="3">
        <f>HLOOKUP(R$5,[1]非R能力!$B$8:$F$558,$C1874+1,0)</f>
        <v>56616.730527455926</v>
      </c>
      <c r="S1874" s="3">
        <f>HLOOKUP(S$5,[1]非R能力!$B$8:$F$558,$C1874+1,0)</f>
        <v>73368.568621644255</v>
      </c>
      <c r="T1874" s="3">
        <f>INDEX([1]非R能力!$H$9:$H$558,D1874)</f>
        <v>74359.2083312342</v>
      </c>
      <c r="U1874" s="3">
        <f>IF(E1874="小怪",0,IF(INDEX([1]非R能力!$FK$9:$FK$558,C1874)=0,0,10))</f>
        <v>0</v>
      </c>
      <c r="V1874" s="3">
        <f>IF(E1874="小怪",0,IF(INDEX([1]非R能力!$FH$9:$FH$558,C1874)=0,0,5000))</f>
        <v>0</v>
      </c>
      <c r="W1874" s="3">
        <f>HLOOKUP(W$5,[2]人物技能基础!$O$3:$Q$553,$C1874+1,0)</f>
        <v>3.637142857142857</v>
      </c>
      <c r="X1874" s="3">
        <f>HLOOKUP(X$5,[2]人物技能基础!$O$3:$Q$553,$C1874+1,0)</f>
        <v>2.0186428571428574</v>
      </c>
      <c r="Y1874" s="3">
        <f>HLOOKUP(Y$5,[2]人物技能基础!$O$3:$Q$553,$C1874+1,0)</f>
        <v>99.964285714285708</v>
      </c>
      <c r="Z1874" s="3">
        <f t="shared" si="175"/>
        <v>1976818</v>
      </c>
      <c r="AA1874" s="3">
        <f t="shared" si="176"/>
        <v>36132</v>
      </c>
      <c r="AB1874" s="3">
        <f t="shared" si="177"/>
        <v>0</v>
      </c>
      <c r="AC1874" s="3">
        <f t="shared" si="178"/>
        <v>73368</v>
      </c>
      <c r="AD1874" s="3">
        <f t="shared" si="179"/>
        <v>56616</v>
      </c>
    </row>
    <row r="1875" spans="1:30" x14ac:dyDescent="0.15">
      <c r="A1875" s="3">
        <v>1870</v>
      </c>
      <c r="B1875" s="3" t="str">
        <f t="shared" si="174"/>
        <v>关卡1870小怪</v>
      </c>
      <c r="C1875" s="3">
        <f>INDEX([3]关卡!$J$19:$J$2018,A1875)</f>
        <v>550</v>
      </c>
      <c r="D1875" s="3">
        <f>INDEX([3]关卡!$N$19:$N$2018,A1875)</f>
        <v>550</v>
      </c>
      <c r="E1875" s="3" t="s">
        <v>24</v>
      </c>
      <c r="F1875" s="3" t="s">
        <v>26</v>
      </c>
      <c r="G1875" s="3">
        <v>3</v>
      </c>
      <c r="H1875" s="3">
        <v>0</v>
      </c>
      <c r="I1875" s="3">
        <v>0</v>
      </c>
      <c r="J1875" s="4">
        <v>1</v>
      </c>
      <c r="K1875" s="4">
        <v>1</v>
      </c>
      <c r="L1875" s="4">
        <v>2</v>
      </c>
      <c r="M1875" s="3">
        <v>15</v>
      </c>
      <c r="N1875" s="3">
        <v>2</v>
      </c>
      <c r="O1875" s="3">
        <f>HLOOKUP(O$5,[1]非R能力!$B$8:$F$558,$C1875+1,0)</f>
        <v>2674530.2363424227</v>
      </c>
      <c r="P1875" s="3">
        <f>HLOOKUP(P$5,[1]非R能力!$B$8:$F$558,$C1875+1,0)</f>
        <v>371147.94865448773</v>
      </c>
      <c r="Q1875" s="3">
        <f>HLOOKUP(Q$5,[1]非R能力!$B$8:$F$558,$C1875+1,0)</f>
        <v>180663.03073300805</v>
      </c>
      <c r="R1875" s="3">
        <f>HLOOKUP(R$5,[1]非R能力!$B$8:$F$558,$C1875+1,0)</f>
        <v>56616.730527455926</v>
      </c>
      <c r="S1875" s="3">
        <f>HLOOKUP(S$5,[1]非R能力!$B$8:$F$558,$C1875+1,0)</f>
        <v>73368.568621644255</v>
      </c>
      <c r="T1875" s="3">
        <f>INDEX([1]非R能力!$H$9:$H$558,D1875)</f>
        <v>74359.2083312342</v>
      </c>
      <c r="U1875" s="3">
        <f>IF(E1875="小怪",0,IF(INDEX([1]非R能力!$FK$9:$FK$558,C1875)=0,0,10))</f>
        <v>0</v>
      </c>
      <c r="V1875" s="3">
        <f>IF(E1875="小怪",0,IF(INDEX([1]非R能力!$FH$9:$FH$558,C1875)=0,0,5000))</f>
        <v>0</v>
      </c>
      <c r="W1875" s="3">
        <f>HLOOKUP(W$5,[2]人物技能基础!$O$3:$Q$553,$C1875+1,0)</f>
        <v>3.637142857142857</v>
      </c>
      <c r="X1875" s="3">
        <f>HLOOKUP(X$5,[2]人物技能基础!$O$3:$Q$553,$C1875+1,0)</f>
        <v>2.0186428571428574</v>
      </c>
      <c r="Y1875" s="3">
        <f>HLOOKUP(Y$5,[2]人物技能基础!$O$3:$Q$553,$C1875+1,0)</f>
        <v>99.964285714285708</v>
      </c>
      <c r="Z1875" s="3">
        <f t="shared" si="175"/>
        <v>1976818</v>
      </c>
      <c r="AA1875" s="3">
        <f t="shared" si="176"/>
        <v>36132</v>
      </c>
      <c r="AB1875" s="3">
        <f t="shared" si="177"/>
        <v>0</v>
      </c>
      <c r="AC1875" s="3">
        <f t="shared" si="178"/>
        <v>73368</v>
      </c>
      <c r="AD1875" s="3">
        <f t="shared" si="179"/>
        <v>56616</v>
      </c>
    </row>
    <row r="1876" spans="1:30" x14ac:dyDescent="0.15">
      <c r="A1876" s="3">
        <v>1871</v>
      </c>
      <c r="B1876" s="3" t="str">
        <f t="shared" si="174"/>
        <v>关卡1871小怪</v>
      </c>
      <c r="C1876" s="3">
        <f>INDEX([3]关卡!$J$19:$J$2018,A1876)</f>
        <v>550</v>
      </c>
      <c r="D1876" s="3">
        <f>INDEX([3]关卡!$N$19:$N$2018,A1876)</f>
        <v>550</v>
      </c>
      <c r="E1876" s="3" t="s">
        <v>24</v>
      </c>
      <c r="F1876" s="3" t="s">
        <v>26</v>
      </c>
      <c r="G1876" s="3">
        <v>3</v>
      </c>
      <c r="H1876" s="3">
        <v>0</v>
      </c>
      <c r="I1876" s="3">
        <v>0</v>
      </c>
      <c r="J1876" s="4">
        <v>1</v>
      </c>
      <c r="K1876" s="4">
        <v>1</v>
      </c>
      <c r="L1876" s="4">
        <v>2</v>
      </c>
      <c r="M1876" s="3">
        <v>15</v>
      </c>
      <c r="N1876" s="3">
        <v>2</v>
      </c>
      <c r="O1876" s="3">
        <f>HLOOKUP(O$5,[1]非R能力!$B$8:$F$558,$C1876+1,0)</f>
        <v>2674530.2363424227</v>
      </c>
      <c r="P1876" s="3">
        <f>HLOOKUP(P$5,[1]非R能力!$B$8:$F$558,$C1876+1,0)</f>
        <v>371147.94865448773</v>
      </c>
      <c r="Q1876" s="3">
        <f>HLOOKUP(Q$5,[1]非R能力!$B$8:$F$558,$C1876+1,0)</f>
        <v>180663.03073300805</v>
      </c>
      <c r="R1876" s="3">
        <f>HLOOKUP(R$5,[1]非R能力!$B$8:$F$558,$C1876+1,0)</f>
        <v>56616.730527455926</v>
      </c>
      <c r="S1876" s="3">
        <f>HLOOKUP(S$5,[1]非R能力!$B$8:$F$558,$C1876+1,0)</f>
        <v>73368.568621644255</v>
      </c>
      <c r="T1876" s="3">
        <f>INDEX([1]非R能力!$H$9:$H$558,D1876)</f>
        <v>74359.2083312342</v>
      </c>
      <c r="U1876" s="3">
        <f>IF(E1876="小怪",0,IF(INDEX([1]非R能力!$FK$9:$FK$558,C1876)=0,0,10))</f>
        <v>0</v>
      </c>
      <c r="V1876" s="3">
        <f>IF(E1876="小怪",0,IF(INDEX([1]非R能力!$FH$9:$FH$558,C1876)=0,0,5000))</f>
        <v>0</v>
      </c>
      <c r="W1876" s="3">
        <f>HLOOKUP(W$5,[2]人物技能基础!$O$3:$Q$553,$C1876+1,0)</f>
        <v>3.637142857142857</v>
      </c>
      <c r="X1876" s="3">
        <f>HLOOKUP(X$5,[2]人物技能基础!$O$3:$Q$553,$C1876+1,0)</f>
        <v>2.0186428571428574</v>
      </c>
      <c r="Y1876" s="3">
        <f>HLOOKUP(Y$5,[2]人物技能基础!$O$3:$Q$553,$C1876+1,0)</f>
        <v>99.964285714285708</v>
      </c>
      <c r="Z1876" s="3">
        <f t="shared" si="175"/>
        <v>1976818</v>
      </c>
      <c r="AA1876" s="3">
        <f t="shared" si="176"/>
        <v>36132</v>
      </c>
      <c r="AB1876" s="3">
        <f t="shared" si="177"/>
        <v>0</v>
      </c>
      <c r="AC1876" s="3">
        <f t="shared" si="178"/>
        <v>73368</v>
      </c>
      <c r="AD1876" s="3">
        <f t="shared" si="179"/>
        <v>56616</v>
      </c>
    </row>
    <row r="1877" spans="1:30" x14ac:dyDescent="0.15">
      <c r="A1877" s="3">
        <v>1872</v>
      </c>
      <c r="B1877" s="3" t="str">
        <f t="shared" si="174"/>
        <v>关卡1872小怪</v>
      </c>
      <c r="C1877" s="3">
        <f>INDEX([3]关卡!$J$19:$J$2018,A1877)</f>
        <v>550</v>
      </c>
      <c r="D1877" s="3">
        <f>INDEX([3]关卡!$N$19:$N$2018,A1877)</f>
        <v>550</v>
      </c>
      <c r="E1877" s="3" t="s">
        <v>24</v>
      </c>
      <c r="F1877" s="3" t="s">
        <v>26</v>
      </c>
      <c r="G1877" s="3">
        <v>3</v>
      </c>
      <c r="H1877" s="3">
        <v>0</v>
      </c>
      <c r="I1877" s="3">
        <v>0</v>
      </c>
      <c r="J1877" s="4">
        <v>1</v>
      </c>
      <c r="K1877" s="4">
        <v>1</v>
      </c>
      <c r="L1877" s="4">
        <v>2</v>
      </c>
      <c r="M1877" s="3">
        <v>15</v>
      </c>
      <c r="N1877" s="3">
        <v>2</v>
      </c>
      <c r="O1877" s="3">
        <f>HLOOKUP(O$5,[1]非R能力!$B$8:$F$558,$C1877+1,0)</f>
        <v>2674530.2363424227</v>
      </c>
      <c r="P1877" s="3">
        <f>HLOOKUP(P$5,[1]非R能力!$B$8:$F$558,$C1877+1,0)</f>
        <v>371147.94865448773</v>
      </c>
      <c r="Q1877" s="3">
        <f>HLOOKUP(Q$5,[1]非R能力!$B$8:$F$558,$C1877+1,0)</f>
        <v>180663.03073300805</v>
      </c>
      <c r="R1877" s="3">
        <f>HLOOKUP(R$5,[1]非R能力!$B$8:$F$558,$C1877+1,0)</f>
        <v>56616.730527455926</v>
      </c>
      <c r="S1877" s="3">
        <f>HLOOKUP(S$5,[1]非R能力!$B$8:$F$558,$C1877+1,0)</f>
        <v>73368.568621644255</v>
      </c>
      <c r="T1877" s="3">
        <f>INDEX([1]非R能力!$H$9:$H$558,D1877)</f>
        <v>74359.2083312342</v>
      </c>
      <c r="U1877" s="3">
        <f>IF(E1877="小怪",0,IF(INDEX([1]非R能力!$FK$9:$FK$558,C1877)=0,0,10))</f>
        <v>0</v>
      </c>
      <c r="V1877" s="3">
        <f>IF(E1877="小怪",0,IF(INDEX([1]非R能力!$FH$9:$FH$558,C1877)=0,0,5000))</f>
        <v>0</v>
      </c>
      <c r="W1877" s="3">
        <f>HLOOKUP(W$5,[2]人物技能基础!$O$3:$Q$553,$C1877+1,0)</f>
        <v>3.637142857142857</v>
      </c>
      <c r="X1877" s="3">
        <f>HLOOKUP(X$5,[2]人物技能基础!$O$3:$Q$553,$C1877+1,0)</f>
        <v>2.0186428571428574</v>
      </c>
      <c r="Y1877" s="3">
        <f>HLOOKUP(Y$5,[2]人物技能基础!$O$3:$Q$553,$C1877+1,0)</f>
        <v>99.964285714285708</v>
      </c>
      <c r="Z1877" s="3">
        <f t="shared" si="175"/>
        <v>1976818</v>
      </c>
      <c r="AA1877" s="3">
        <f t="shared" si="176"/>
        <v>36132</v>
      </c>
      <c r="AB1877" s="3">
        <f t="shared" si="177"/>
        <v>0</v>
      </c>
      <c r="AC1877" s="3">
        <f t="shared" si="178"/>
        <v>73368</v>
      </c>
      <c r="AD1877" s="3">
        <f t="shared" si="179"/>
        <v>56616</v>
      </c>
    </row>
    <row r="1878" spans="1:30" x14ac:dyDescent="0.15">
      <c r="A1878" s="3">
        <v>1873</v>
      </c>
      <c r="B1878" s="3" t="str">
        <f t="shared" si="174"/>
        <v>关卡1873小怪</v>
      </c>
      <c r="C1878" s="3">
        <f>INDEX([3]关卡!$J$19:$J$2018,A1878)</f>
        <v>550</v>
      </c>
      <c r="D1878" s="3">
        <f>INDEX([3]关卡!$N$19:$N$2018,A1878)</f>
        <v>550</v>
      </c>
      <c r="E1878" s="3" t="s">
        <v>24</v>
      </c>
      <c r="F1878" s="3" t="s">
        <v>26</v>
      </c>
      <c r="G1878" s="3">
        <v>3</v>
      </c>
      <c r="H1878" s="3">
        <v>0</v>
      </c>
      <c r="I1878" s="3">
        <v>0</v>
      </c>
      <c r="J1878" s="4">
        <v>1</v>
      </c>
      <c r="K1878" s="4">
        <v>1</v>
      </c>
      <c r="L1878" s="4">
        <v>2</v>
      </c>
      <c r="M1878" s="3">
        <v>15</v>
      </c>
      <c r="N1878" s="3">
        <v>2</v>
      </c>
      <c r="O1878" s="3">
        <f>HLOOKUP(O$5,[1]非R能力!$B$8:$F$558,$C1878+1,0)</f>
        <v>2674530.2363424227</v>
      </c>
      <c r="P1878" s="3">
        <f>HLOOKUP(P$5,[1]非R能力!$B$8:$F$558,$C1878+1,0)</f>
        <v>371147.94865448773</v>
      </c>
      <c r="Q1878" s="3">
        <f>HLOOKUP(Q$5,[1]非R能力!$B$8:$F$558,$C1878+1,0)</f>
        <v>180663.03073300805</v>
      </c>
      <c r="R1878" s="3">
        <f>HLOOKUP(R$5,[1]非R能力!$B$8:$F$558,$C1878+1,0)</f>
        <v>56616.730527455926</v>
      </c>
      <c r="S1878" s="3">
        <f>HLOOKUP(S$5,[1]非R能力!$B$8:$F$558,$C1878+1,0)</f>
        <v>73368.568621644255</v>
      </c>
      <c r="T1878" s="3">
        <f>INDEX([1]非R能力!$H$9:$H$558,D1878)</f>
        <v>74359.2083312342</v>
      </c>
      <c r="U1878" s="3">
        <f>IF(E1878="小怪",0,IF(INDEX([1]非R能力!$FK$9:$FK$558,C1878)=0,0,10))</f>
        <v>0</v>
      </c>
      <c r="V1878" s="3">
        <f>IF(E1878="小怪",0,IF(INDEX([1]非R能力!$FH$9:$FH$558,C1878)=0,0,5000))</f>
        <v>0</v>
      </c>
      <c r="W1878" s="3">
        <f>HLOOKUP(W$5,[2]人物技能基础!$O$3:$Q$553,$C1878+1,0)</f>
        <v>3.637142857142857</v>
      </c>
      <c r="X1878" s="3">
        <f>HLOOKUP(X$5,[2]人物技能基础!$O$3:$Q$553,$C1878+1,0)</f>
        <v>2.0186428571428574</v>
      </c>
      <c r="Y1878" s="3">
        <f>HLOOKUP(Y$5,[2]人物技能基础!$O$3:$Q$553,$C1878+1,0)</f>
        <v>99.964285714285708</v>
      </c>
      <c r="Z1878" s="3">
        <f t="shared" si="175"/>
        <v>1976818</v>
      </c>
      <c r="AA1878" s="3">
        <f t="shared" si="176"/>
        <v>36132</v>
      </c>
      <c r="AB1878" s="3">
        <f t="shared" si="177"/>
        <v>0</v>
      </c>
      <c r="AC1878" s="3">
        <f t="shared" si="178"/>
        <v>73368</v>
      </c>
      <c r="AD1878" s="3">
        <f t="shared" si="179"/>
        <v>56616</v>
      </c>
    </row>
    <row r="1879" spans="1:30" x14ac:dyDescent="0.15">
      <c r="A1879" s="3">
        <v>1874</v>
      </c>
      <c r="B1879" s="3" t="str">
        <f t="shared" si="174"/>
        <v>关卡1874小怪</v>
      </c>
      <c r="C1879" s="3">
        <f>INDEX([3]关卡!$J$19:$J$2018,A1879)</f>
        <v>550</v>
      </c>
      <c r="D1879" s="3">
        <f>INDEX([3]关卡!$N$19:$N$2018,A1879)</f>
        <v>550</v>
      </c>
      <c r="E1879" s="3" t="s">
        <v>24</v>
      </c>
      <c r="F1879" s="3" t="s">
        <v>26</v>
      </c>
      <c r="G1879" s="3">
        <v>3</v>
      </c>
      <c r="H1879" s="3">
        <v>0</v>
      </c>
      <c r="I1879" s="3">
        <v>0</v>
      </c>
      <c r="J1879" s="4">
        <v>1</v>
      </c>
      <c r="K1879" s="4">
        <v>1</v>
      </c>
      <c r="L1879" s="4">
        <v>2</v>
      </c>
      <c r="M1879" s="3">
        <v>15</v>
      </c>
      <c r="N1879" s="3">
        <v>2</v>
      </c>
      <c r="O1879" s="3">
        <f>HLOOKUP(O$5,[1]非R能力!$B$8:$F$558,$C1879+1,0)</f>
        <v>2674530.2363424227</v>
      </c>
      <c r="P1879" s="3">
        <f>HLOOKUP(P$5,[1]非R能力!$B$8:$F$558,$C1879+1,0)</f>
        <v>371147.94865448773</v>
      </c>
      <c r="Q1879" s="3">
        <f>HLOOKUP(Q$5,[1]非R能力!$B$8:$F$558,$C1879+1,0)</f>
        <v>180663.03073300805</v>
      </c>
      <c r="R1879" s="3">
        <f>HLOOKUP(R$5,[1]非R能力!$B$8:$F$558,$C1879+1,0)</f>
        <v>56616.730527455926</v>
      </c>
      <c r="S1879" s="3">
        <f>HLOOKUP(S$5,[1]非R能力!$B$8:$F$558,$C1879+1,0)</f>
        <v>73368.568621644255</v>
      </c>
      <c r="T1879" s="3">
        <f>INDEX([1]非R能力!$H$9:$H$558,D1879)</f>
        <v>74359.2083312342</v>
      </c>
      <c r="U1879" s="3">
        <f>IF(E1879="小怪",0,IF(INDEX([1]非R能力!$FK$9:$FK$558,C1879)=0,0,10))</f>
        <v>0</v>
      </c>
      <c r="V1879" s="3">
        <f>IF(E1879="小怪",0,IF(INDEX([1]非R能力!$FH$9:$FH$558,C1879)=0,0,5000))</f>
        <v>0</v>
      </c>
      <c r="W1879" s="3">
        <f>HLOOKUP(W$5,[2]人物技能基础!$O$3:$Q$553,$C1879+1,0)</f>
        <v>3.637142857142857</v>
      </c>
      <c r="X1879" s="3">
        <f>HLOOKUP(X$5,[2]人物技能基础!$O$3:$Q$553,$C1879+1,0)</f>
        <v>2.0186428571428574</v>
      </c>
      <c r="Y1879" s="3">
        <f>HLOOKUP(Y$5,[2]人物技能基础!$O$3:$Q$553,$C1879+1,0)</f>
        <v>99.964285714285708</v>
      </c>
      <c r="Z1879" s="3">
        <f t="shared" si="175"/>
        <v>1976818</v>
      </c>
      <c r="AA1879" s="3">
        <f t="shared" si="176"/>
        <v>36132</v>
      </c>
      <c r="AB1879" s="3">
        <f t="shared" si="177"/>
        <v>0</v>
      </c>
      <c r="AC1879" s="3">
        <f t="shared" si="178"/>
        <v>73368</v>
      </c>
      <c r="AD1879" s="3">
        <f t="shared" si="179"/>
        <v>56616</v>
      </c>
    </row>
    <row r="1880" spans="1:30" x14ac:dyDescent="0.15">
      <c r="A1880" s="3">
        <v>1875</v>
      </c>
      <c r="B1880" s="3" t="str">
        <f t="shared" si="174"/>
        <v>关卡1875小怪</v>
      </c>
      <c r="C1880" s="3">
        <f>INDEX([3]关卡!$J$19:$J$2018,A1880)</f>
        <v>550</v>
      </c>
      <c r="D1880" s="3">
        <f>INDEX([3]关卡!$N$19:$N$2018,A1880)</f>
        <v>550</v>
      </c>
      <c r="E1880" s="3" t="s">
        <v>24</v>
      </c>
      <c r="F1880" s="3" t="s">
        <v>26</v>
      </c>
      <c r="G1880" s="3">
        <v>3</v>
      </c>
      <c r="H1880" s="3">
        <v>0</v>
      </c>
      <c r="I1880" s="3">
        <v>0</v>
      </c>
      <c r="J1880" s="4">
        <v>1</v>
      </c>
      <c r="K1880" s="4">
        <v>1</v>
      </c>
      <c r="L1880" s="4">
        <v>2</v>
      </c>
      <c r="M1880" s="3">
        <v>15</v>
      </c>
      <c r="N1880" s="3">
        <v>2</v>
      </c>
      <c r="O1880" s="3">
        <f>HLOOKUP(O$5,[1]非R能力!$B$8:$F$558,$C1880+1,0)</f>
        <v>2674530.2363424227</v>
      </c>
      <c r="P1880" s="3">
        <f>HLOOKUP(P$5,[1]非R能力!$B$8:$F$558,$C1880+1,0)</f>
        <v>371147.94865448773</v>
      </c>
      <c r="Q1880" s="3">
        <f>HLOOKUP(Q$5,[1]非R能力!$B$8:$F$558,$C1880+1,0)</f>
        <v>180663.03073300805</v>
      </c>
      <c r="R1880" s="3">
        <f>HLOOKUP(R$5,[1]非R能力!$B$8:$F$558,$C1880+1,0)</f>
        <v>56616.730527455926</v>
      </c>
      <c r="S1880" s="3">
        <f>HLOOKUP(S$5,[1]非R能力!$B$8:$F$558,$C1880+1,0)</f>
        <v>73368.568621644255</v>
      </c>
      <c r="T1880" s="3">
        <f>INDEX([1]非R能力!$H$9:$H$558,D1880)</f>
        <v>74359.2083312342</v>
      </c>
      <c r="U1880" s="3">
        <f>IF(E1880="小怪",0,IF(INDEX([1]非R能力!$FK$9:$FK$558,C1880)=0,0,10))</f>
        <v>0</v>
      </c>
      <c r="V1880" s="3">
        <f>IF(E1880="小怪",0,IF(INDEX([1]非R能力!$FH$9:$FH$558,C1880)=0,0,5000))</f>
        <v>0</v>
      </c>
      <c r="W1880" s="3">
        <f>HLOOKUP(W$5,[2]人物技能基础!$O$3:$Q$553,$C1880+1,0)</f>
        <v>3.637142857142857</v>
      </c>
      <c r="X1880" s="3">
        <f>HLOOKUP(X$5,[2]人物技能基础!$O$3:$Q$553,$C1880+1,0)</f>
        <v>2.0186428571428574</v>
      </c>
      <c r="Y1880" s="3">
        <f>HLOOKUP(Y$5,[2]人物技能基础!$O$3:$Q$553,$C1880+1,0)</f>
        <v>99.964285714285708</v>
      </c>
      <c r="Z1880" s="3">
        <f t="shared" si="175"/>
        <v>1976818</v>
      </c>
      <c r="AA1880" s="3">
        <f t="shared" si="176"/>
        <v>36132</v>
      </c>
      <c r="AB1880" s="3">
        <f t="shared" si="177"/>
        <v>0</v>
      </c>
      <c r="AC1880" s="3">
        <f t="shared" si="178"/>
        <v>73368</v>
      </c>
      <c r="AD1880" s="3">
        <f t="shared" si="179"/>
        <v>56616</v>
      </c>
    </row>
    <row r="1881" spans="1:30" x14ac:dyDescent="0.15">
      <c r="A1881" s="3">
        <v>1876</v>
      </c>
      <c r="B1881" s="3" t="str">
        <f t="shared" si="174"/>
        <v>关卡1876小怪</v>
      </c>
      <c r="C1881" s="3">
        <f>INDEX([3]关卡!$J$19:$J$2018,A1881)</f>
        <v>550</v>
      </c>
      <c r="D1881" s="3">
        <f>INDEX([3]关卡!$N$19:$N$2018,A1881)</f>
        <v>550</v>
      </c>
      <c r="E1881" s="3" t="s">
        <v>24</v>
      </c>
      <c r="F1881" s="3" t="s">
        <v>26</v>
      </c>
      <c r="G1881" s="3">
        <v>3</v>
      </c>
      <c r="H1881" s="3">
        <v>0</v>
      </c>
      <c r="I1881" s="3">
        <v>0</v>
      </c>
      <c r="J1881" s="4">
        <v>1</v>
      </c>
      <c r="K1881" s="4">
        <v>1</v>
      </c>
      <c r="L1881" s="4">
        <v>2</v>
      </c>
      <c r="M1881" s="3">
        <v>15</v>
      </c>
      <c r="N1881" s="3">
        <v>2</v>
      </c>
      <c r="O1881" s="3">
        <f>HLOOKUP(O$5,[1]非R能力!$B$8:$F$558,$C1881+1,0)</f>
        <v>2674530.2363424227</v>
      </c>
      <c r="P1881" s="3">
        <f>HLOOKUP(P$5,[1]非R能力!$B$8:$F$558,$C1881+1,0)</f>
        <v>371147.94865448773</v>
      </c>
      <c r="Q1881" s="3">
        <f>HLOOKUP(Q$5,[1]非R能力!$B$8:$F$558,$C1881+1,0)</f>
        <v>180663.03073300805</v>
      </c>
      <c r="R1881" s="3">
        <f>HLOOKUP(R$5,[1]非R能力!$B$8:$F$558,$C1881+1,0)</f>
        <v>56616.730527455926</v>
      </c>
      <c r="S1881" s="3">
        <f>HLOOKUP(S$5,[1]非R能力!$B$8:$F$558,$C1881+1,0)</f>
        <v>73368.568621644255</v>
      </c>
      <c r="T1881" s="3">
        <f>INDEX([1]非R能力!$H$9:$H$558,D1881)</f>
        <v>74359.2083312342</v>
      </c>
      <c r="U1881" s="3">
        <f>IF(E1881="小怪",0,IF(INDEX([1]非R能力!$FK$9:$FK$558,C1881)=0,0,10))</f>
        <v>0</v>
      </c>
      <c r="V1881" s="3">
        <f>IF(E1881="小怪",0,IF(INDEX([1]非R能力!$FH$9:$FH$558,C1881)=0,0,5000))</f>
        <v>0</v>
      </c>
      <c r="W1881" s="3">
        <f>HLOOKUP(W$5,[2]人物技能基础!$O$3:$Q$553,$C1881+1,0)</f>
        <v>3.637142857142857</v>
      </c>
      <c r="X1881" s="3">
        <f>HLOOKUP(X$5,[2]人物技能基础!$O$3:$Q$553,$C1881+1,0)</f>
        <v>2.0186428571428574</v>
      </c>
      <c r="Y1881" s="3">
        <f>HLOOKUP(Y$5,[2]人物技能基础!$O$3:$Q$553,$C1881+1,0)</f>
        <v>99.964285714285708</v>
      </c>
      <c r="Z1881" s="3">
        <f t="shared" si="175"/>
        <v>1976818</v>
      </c>
      <c r="AA1881" s="3">
        <f t="shared" si="176"/>
        <v>36132</v>
      </c>
      <c r="AB1881" s="3">
        <f t="shared" si="177"/>
        <v>0</v>
      </c>
      <c r="AC1881" s="3">
        <f t="shared" si="178"/>
        <v>73368</v>
      </c>
      <c r="AD1881" s="3">
        <f t="shared" si="179"/>
        <v>56616</v>
      </c>
    </row>
    <row r="1882" spans="1:30" x14ac:dyDescent="0.15">
      <c r="A1882" s="3">
        <v>1877</v>
      </c>
      <c r="B1882" s="3" t="str">
        <f t="shared" si="174"/>
        <v>关卡1877小怪</v>
      </c>
      <c r="C1882" s="3">
        <f>INDEX([3]关卡!$J$19:$J$2018,A1882)</f>
        <v>550</v>
      </c>
      <c r="D1882" s="3">
        <f>INDEX([3]关卡!$N$19:$N$2018,A1882)</f>
        <v>550</v>
      </c>
      <c r="E1882" s="3" t="s">
        <v>24</v>
      </c>
      <c r="F1882" s="3" t="s">
        <v>26</v>
      </c>
      <c r="G1882" s="3">
        <v>3</v>
      </c>
      <c r="H1882" s="3">
        <v>0</v>
      </c>
      <c r="I1882" s="3">
        <v>0</v>
      </c>
      <c r="J1882" s="4">
        <v>1</v>
      </c>
      <c r="K1882" s="4">
        <v>1</v>
      </c>
      <c r="L1882" s="4">
        <v>2</v>
      </c>
      <c r="M1882" s="3">
        <v>15</v>
      </c>
      <c r="N1882" s="3">
        <v>2</v>
      </c>
      <c r="O1882" s="3">
        <f>HLOOKUP(O$5,[1]非R能力!$B$8:$F$558,$C1882+1,0)</f>
        <v>2674530.2363424227</v>
      </c>
      <c r="P1882" s="3">
        <f>HLOOKUP(P$5,[1]非R能力!$B$8:$F$558,$C1882+1,0)</f>
        <v>371147.94865448773</v>
      </c>
      <c r="Q1882" s="3">
        <f>HLOOKUP(Q$5,[1]非R能力!$B$8:$F$558,$C1882+1,0)</f>
        <v>180663.03073300805</v>
      </c>
      <c r="R1882" s="3">
        <f>HLOOKUP(R$5,[1]非R能力!$B$8:$F$558,$C1882+1,0)</f>
        <v>56616.730527455926</v>
      </c>
      <c r="S1882" s="3">
        <f>HLOOKUP(S$5,[1]非R能力!$B$8:$F$558,$C1882+1,0)</f>
        <v>73368.568621644255</v>
      </c>
      <c r="T1882" s="3">
        <f>INDEX([1]非R能力!$H$9:$H$558,D1882)</f>
        <v>74359.2083312342</v>
      </c>
      <c r="U1882" s="3">
        <f>IF(E1882="小怪",0,IF(INDEX([1]非R能力!$FK$9:$FK$558,C1882)=0,0,10))</f>
        <v>0</v>
      </c>
      <c r="V1882" s="3">
        <f>IF(E1882="小怪",0,IF(INDEX([1]非R能力!$FH$9:$FH$558,C1882)=0,0,5000))</f>
        <v>0</v>
      </c>
      <c r="W1882" s="3">
        <f>HLOOKUP(W$5,[2]人物技能基础!$O$3:$Q$553,$C1882+1,0)</f>
        <v>3.637142857142857</v>
      </c>
      <c r="X1882" s="3">
        <f>HLOOKUP(X$5,[2]人物技能基础!$O$3:$Q$553,$C1882+1,0)</f>
        <v>2.0186428571428574</v>
      </c>
      <c r="Y1882" s="3">
        <f>HLOOKUP(Y$5,[2]人物技能基础!$O$3:$Q$553,$C1882+1,0)</f>
        <v>99.964285714285708</v>
      </c>
      <c r="Z1882" s="3">
        <f t="shared" si="175"/>
        <v>1976818</v>
      </c>
      <c r="AA1882" s="3">
        <f t="shared" si="176"/>
        <v>36132</v>
      </c>
      <c r="AB1882" s="3">
        <f t="shared" si="177"/>
        <v>0</v>
      </c>
      <c r="AC1882" s="3">
        <f t="shared" si="178"/>
        <v>73368</v>
      </c>
      <c r="AD1882" s="3">
        <f t="shared" si="179"/>
        <v>56616</v>
      </c>
    </row>
    <row r="1883" spans="1:30" x14ac:dyDescent="0.15">
      <c r="A1883" s="3">
        <v>1878</v>
      </c>
      <c r="B1883" s="3" t="str">
        <f t="shared" si="174"/>
        <v>关卡1878小怪</v>
      </c>
      <c r="C1883" s="3">
        <f>INDEX([3]关卡!$J$19:$J$2018,A1883)</f>
        <v>550</v>
      </c>
      <c r="D1883" s="3">
        <f>INDEX([3]关卡!$N$19:$N$2018,A1883)</f>
        <v>550</v>
      </c>
      <c r="E1883" s="3" t="s">
        <v>24</v>
      </c>
      <c r="F1883" s="3" t="s">
        <v>26</v>
      </c>
      <c r="G1883" s="3">
        <v>3</v>
      </c>
      <c r="H1883" s="3">
        <v>0</v>
      </c>
      <c r="I1883" s="3">
        <v>0</v>
      </c>
      <c r="J1883" s="4">
        <v>1</v>
      </c>
      <c r="K1883" s="4">
        <v>1</v>
      </c>
      <c r="L1883" s="4">
        <v>2</v>
      </c>
      <c r="M1883" s="3">
        <v>15</v>
      </c>
      <c r="N1883" s="3">
        <v>2</v>
      </c>
      <c r="O1883" s="3">
        <f>HLOOKUP(O$5,[1]非R能力!$B$8:$F$558,$C1883+1,0)</f>
        <v>2674530.2363424227</v>
      </c>
      <c r="P1883" s="3">
        <f>HLOOKUP(P$5,[1]非R能力!$B$8:$F$558,$C1883+1,0)</f>
        <v>371147.94865448773</v>
      </c>
      <c r="Q1883" s="3">
        <f>HLOOKUP(Q$5,[1]非R能力!$B$8:$F$558,$C1883+1,0)</f>
        <v>180663.03073300805</v>
      </c>
      <c r="R1883" s="3">
        <f>HLOOKUP(R$5,[1]非R能力!$B$8:$F$558,$C1883+1,0)</f>
        <v>56616.730527455926</v>
      </c>
      <c r="S1883" s="3">
        <f>HLOOKUP(S$5,[1]非R能力!$B$8:$F$558,$C1883+1,0)</f>
        <v>73368.568621644255</v>
      </c>
      <c r="T1883" s="3">
        <f>INDEX([1]非R能力!$H$9:$H$558,D1883)</f>
        <v>74359.2083312342</v>
      </c>
      <c r="U1883" s="3">
        <f>IF(E1883="小怪",0,IF(INDEX([1]非R能力!$FK$9:$FK$558,C1883)=0,0,10))</f>
        <v>0</v>
      </c>
      <c r="V1883" s="3">
        <f>IF(E1883="小怪",0,IF(INDEX([1]非R能力!$FH$9:$FH$558,C1883)=0,0,5000))</f>
        <v>0</v>
      </c>
      <c r="W1883" s="3">
        <f>HLOOKUP(W$5,[2]人物技能基础!$O$3:$Q$553,$C1883+1,0)</f>
        <v>3.637142857142857</v>
      </c>
      <c r="X1883" s="3">
        <f>HLOOKUP(X$5,[2]人物技能基础!$O$3:$Q$553,$C1883+1,0)</f>
        <v>2.0186428571428574</v>
      </c>
      <c r="Y1883" s="3">
        <f>HLOOKUP(Y$5,[2]人物技能基础!$O$3:$Q$553,$C1883+1,0)</f>
        <v>99.964285714285708</v>
      </c>
      <c r="Z1883" s="3">
        <f t="shared" si="175"/>
        <v>1976818</v>
      </c>
      <c r="AA1883" s="3">
        <f t="shared" si="176"/>
        <v>36132</v>
      </c>
      <c r="AB1883" s="3">
        <f t="shared" si="177"/>
        <v>0</v>
      </c>
      <c r="AC1883" s="3">
        <f t="shared" si="178"/>
        <v>73368</v>
      </c>
      <c r="AD1883" s="3">
        <f t="shared" si="179"/>
        <v>56616</v>
      </c>
    </row>
    <row r="1884" spans="1:30" x14ac:dyDescent="0.15">
      <c r="A1884" s="3">
        <v>1879</v>
      </c>
      <c r="B1884" s="3" t="str">
        <f t="shared" si="174"/>
        <v>关卡1879小怪</v>
      </c>
      <c r="C1884" s="3">
        <f>INDEX([3]关卡!$J$19:$J$2018,A1884)</f>
        <v>550</v>
      </c>
      <c r="D1884" s="3">
        <f>INDEX([3]关卡!$N$19:$N$2018,A1884)</f>
        <v>550</v>
      </c>
      <c r="E1884" s="3" t="s">
        <v>24</v>
      </c>
      <c r="F1884" s="3" t="s">
        <v>26</v>
      </c>
      <c r="G1884" s="3">
        <v>3</v>
      </c>
      <c r="H1884" s="3">
        <v>0</v>
      </c>
      <c r="I1884" s="3">
        <v>0</v>
      </c>
      <c r="J1884" s="4">
        <v>1</v>
      </c>
      <c r="K1884" s="4">
        <v>1</v>
      </c>
      <c r="L1884" s="4">
        <v>2</v>
      </c>
      <c r="M1884" s="3">
        <v>15</v>
      </c>
      <c r="N1884" s="3">
        <v>2</v>
      </c>
      <c r="O1884" s="3">
        <f>HLOOKUP(O$5,[1]非R能力!$B$8:$F$558,$C1884+1,0)</f>
        <v>2674530.2363424227</v>
      </c>
      <c r="P1884" s="3">
        <f>HLOOKUP(P$5,[1]非R能力!$B$8:$F$558,$C1884+1,0)</f>
        <v>371147.94865448773</v>
      </c>
      <c r="Q1884" s="3">
        <f>HLOOKUP(Q$5,[1]非R能力!$B$8:$F$558,$C1884+1,0)</f>
        <v>180663.03073300805</v>
      </c>
      <c r="R1884" s="3">
        <f>HLOOKUP(R$5,[1]非R能力!$B$8:$F$558,$C1884+1,0)</f>
        <v>56616.730527455926</v>
      </c>
      <c r="S1884" s="3">
        <f>HLOOKUP(S$5,[1]非R能力!$B$8:$F$558,$C1884+1,0)</f>
        <v>73368.568621644255</v>
      </c>
      <c r="T1884" s="3">
        <f>INDEX([1]非R能力!$H$9:$H$558,D1884)</f>
        <v>74359.2083312342</v>
      </c>
      <c r="U1884" s="3">
        <f>IF(E1884="小怪",0,IF(INDEX([1]非R能力!$FK$9:$FK$558,C1884)=0,0,10))</f>
        <v>0</v>
      </c>
      <c r="V1884" s="3">
        <f>IF(E1884="小怪",0,IF(INDEX([1]非R能力!$FH$9:$FH$558,C1884)=0,0,5000))</f>
        <v>0</v>
      </c>
      <c r="W1884" s="3">
        <f>HLOOKUP(W$5,[2]人物技能基础!$O$3:$Q$553,$C1884+1,0)</f>
        <v>3.637142857142857</v>
      </c>
      <c r="X1884" s="3">
        <f>HLOOKUP(X$5,[2]人物技能基础!$O$3:$Q$553,$C1884+1,0)</f>
        <v>2.0186428571428574</v>
      </c>
      <c r="Y1884" s="3">
        <f>HLOOKUP(Y$5,[2]人物技能基础!$O$3:$Q$553,$C1884+1,0)</f>
        <v>99.964285714285708</v>
      </c>
      <c r="Z1884" s="3">
        <f t="shared" si="175"/>
        <v>1976818</v>
      </c>
      <c r="AA1884" s="3">
        <f t="shared" si="176"/>
        <v>36132</v>
      </c>
      <c r="AB1884" s="3">
        <f t="shared" si="177"/>
        <v>0</v>
      </c>
      <c r="AC1884" s="3">
        <f t="shared" si="178"/>
        <v>73368</v>
      </c>
      <c r="AD1884" s="3">
        <f t="shared" si="179"/>
        <v>56616</v>
      </c>
    </row>
    <row r="1885" spans="1:30" x14ac:dyDescent="0.15">
      <c r="A1885" s="3">
        <v>1880</v>
      </c>
      <c r="B1885" s="3" t="str">
        <f t="shared" si="174"/>
        <v>关卡1880小怪</v>
      </c>
      <c r="C1885" s="3">
        <f>INDEX([3]关卡!$J$19:$J$2018,A1885)</f>
        <v>550</v>
      </c>
      <c r="D1885" s="3">
        <f>INDEX([3]关卡!$N$19:$N$2018,A1885)</f>
        <v>550</v>
      </c>
      <c r="E1885" s="3" t="s">
        <v>24</v>
      </c>
      <c r="F1885" s="3" t="s">
        <v>26</v>
      </c>
      <c r="G1885" s="3">
        <v>3</v>
      </c>
      <c r="H1885" s="3">
        <v>0</v>
      </c>
      <c r="I1885" s="3">
        <v>0</v>
      </c>
      <c r="J1885" s="4">
        <v>1</v>
      </c>
      <c r="K1885" s="4">
        <v>1</v>
      </c>
      <c r="L1885" s="4">
        <v>2</v>
      </c>
      <c r="M1885" s="3">
        <v>15</v>
      </c>
      <c r="N1885" s="3">
        <v>2</v>
      </c>
      <c r="O1885" s="3">
        <f>HLOOKUP(O$5,[1]非R能力!$B$8:$F$558,$C1885+1,0)</f>
        <v>2674530.2363424227</v>
      </c>
      <c r="P1885" s="3">
        <f>HLOOKUP(P$5,[1]非R能力!$B$8:$F$558,$C1885+1,0)</f>
        <v>371147.94865448773</v>
      </c>
      <c r="Q1885" s="3">
        <f>HLOOKUP(Q$5,[1]非R能力!$B$8:$F$558,$C1885+1,0)</f>
        <v>180663.03073300805</v>
      </c>
      <c r="R1885" s="3">
        <f>HLOOKUP(R$5,[1]非R能力!$B$8:$F$558,$C1885+1,0)</f>
        <v>56616.730527455926</v>
      </c>
      <c r="S1885" s="3">
        <f>HLOOKUP(S$5,[1]非R能力!$B$8:$F$558,$C1885+1,0)</f>
        <v>73368.568621644255</v>
      </c>
      <c r="T1885" s="3">
        <f>INDEX([1]非R能力!$H$9:$H$558,D1885)</f>
        <v>74359.2083312342</v>
      </c>
      <c r="U1885" s="3">
        <f>IF(E1885="小怪",0,IF(INDEX([1]非R能力!$FK$9:$FK$558,C1885)=0,0,10))</f>
        <v>0</v>
      </c>
      <c r="V1885" s="3">
        <f>IF(E1885="小怪",0,IF(INDEX([1]非R能力!$FH$9:$FH$558,C1885)=0,0,5000))</f>
        <v>0</v>
      </c>
      <c r="W1885" s="3">
        <f>HLOOKUP(W$5,[2]人物技能基础!$O$3:$Q$553,$C1885+1,0)</f>
        <v>3.637142857142857</v>
      </c>
      <c r="X1885" s="3">
        <f>HLOOKUP(X$5,[2]人物技能基础!$O$3:$Q$553,$C1885+1,0)</f>
        <v>2.0186428571428574</v>
      </c>
      <c r="Y1885" s="3">
        <f>HLOOKUP(Y$5,[2]人物技能基础!$O$3:$Q$553,$C1885+1,0)</f>
        <v>99.964285714285708</v>
      </c>
      <c r="Z1885" s="3">
        <f t="shared" si="175"/>
        <v>1976818</v>
      </c>
      <c r="AA1885" s="3">
        <f t="shared" si="176"/>
        <v>36132</v>
      </c>
      <c r="AB1885" s="3">
        <f t="shared" si="177"/>
        <v>0</v>
      </c>
      <c r="AC1885" s="3">
        <f t="shared" si="178"/>
        <v>73368</v>
      </c>
      <c r="AD1885" s="3">
        <f t="shared" si="179"/>
        <v>56616</v>
      </c>
    </row>
    <row r="1886" spans="1:30" x14ac:dyDescent="0.15">
      <c r="A1886" s="3">
        <v>1881</v>
      </c>
      <c r="B1886" s="3" t="str">
        <f t="shared" si="174"/>
        <v>关卡1881小怪</v>
      </c>
      <c r="C1886" s="3">
        <f>INDEX([3]关卡!$J$19:$J$2018,A1886)</f>
        <v>550</v>
      </c>
      <c r="D1886" s="3">
        <f>INDEX([3]关卡!$N$19:$N$2018,A1886)</f>
        <v>550</v>
      </c>
      <c r="E1886" s="3" t="s">
        <v>24</v>
      </c>
      <c r="F1886" s="3" t="s">
        <v>26</v>
      </c>
      <c r="G1886" s="3">
        <v>3</v>
      </c>
      <c r="H1886" s="3">
        <v>0</v>
      </c>
      <c r="I1886" s="3">
        <v>0</v>
      </c>
      <c r="J1886" s="4">
        <v>1</v>
      </c>
      <c r="K1886" s="4">
        <v>1</v>
      </c>
      <c r="L1886" s="4">
        <v>2</v>
      </c>
      <c r="M1886" s="3">
        <v>15</v>
      </c>
      <c r="N1886" s="3">
        <v>2</v>
      </c>
      <c r="O1886" s="3">
        <f>HLOOKUP(O$5,[1]非R能力!$B$8:$F$558,$C1886+1,0)</f>
        <v>2674530.2363424227</v>
      </c>
      <c r="P1886" s="3">
        <f>HLOOKUP(P$5,[1]非R能力!$B$8:$F$558,$C1886+1,0)</f>
        <v>371147.94865448773</v>
      </c>
      <c r="Q1886" s="3">
        <f>HLOOKUP(Q$5,[1]非R能力!$B$8:$F$558,$C1886+1,0)</f>
        <v>180663.03073300805</v>
      </c>
      <c r="R1886" s="3">
        <f>HLOOKUP(R$5,[1]非R能力!$B$8:$F$558,$C1886+1,0)</f>
        <v>56616.730527455926</v>
      </c>
      <c r="S1886" s="3">
        <f>HLOOKUP(S$5,[1]非R能力!$B$8:$F$558,$C1886+1,0)</f>
        <v>73368.568621644255</v>
      </c>
      <c r="T1886" s="3">
        <f>INDEX([1]非R能力!$H$9:$H$558,D1886)</f>
        <v>74359.2083312342</v>
      </c>
      <c r="U1886" s="3">
        <f>IF(E1886="小怪",0,IF(INDEX([1]非R能力!$FK$9:$FK$558,C1886)=0,0,10))</f>
        <v>0</v>
      </c>
      <c r="V1886" s="3">
        <f>IF(E1886="小怪",0,IF(INDEX([1]非R能力!$FH$9:$FH$558,C1886)=0,0,5000))</f>
        <v>0</v>
      </c>
      <c r="W1886" s="3">
        <f>HLOOKUP(W$5,[2]人物技能基础!$O$3:$Q$553,$C1886+1,0)</f>
        <v>3.637142857142857</v>
      </c>
      <c r="X1886" s="3">
        <f>HLOOKUP(X$5,[2]人物技能基础!$O$3:$Q$553,$C1886+1,0)</f>
        <v>2.0186428571428574</v>
      </c>
      <c r="Y1886" s="3">
        <f>HLOOKUP(Y$5,[2]人物技能基础!$O$3:$Q$553,$C1886+1,0)</f>
        <v>99.964285714285708</v>
      </c>
      <c r="Z1886" s="3">
        <f t="shared" si="175"/>
        <v>1976818</v>
      </c>
      <c r="AA1886" s="3">
        <f t="shared" si="176"/>
        <v>36132</v>
      </c>
      <c r="AB1886" s="3">
        <f t="shared" si="177"/>
        <v>0</v>
      </c>
      <c r="AC1886" s="3">
        <f t="shared" si="178"/>
        <v>73368</v>
      </c>
      <c r="AD1886" s="3">
        <f t="shared" si="179"/>
        <v>56616</v>
      </c>
    </row>
    <row r="1887" spans="1:30" x14ac:dyDescent="0.15">
      <c r="A1887" s="3">
        <v>1882</v>
      </c>
      <c r="B1887" s="3" t="str">
        <f t="shared" si="174"/>
        <v>关卡1882小怪</v>
      </c>
      <c r="C1887" s="3">
        <f>INDEX([3]关卡!$J$19:$J$2018,A1887)</f>
        <v>550</v>
      </c>
      <c r="D1887" s="3">
        <f>INDEX([3]关卡!$N$19:$N$2018,A1887)</f>
        <v>550</v>
      </c>
      <c r="E1887" s="3" t="s">
        <v>24</v>
      </c>
      <c r="F1887" s="3" t="s">
        <v>26</v>
      </c>
      <c r="G1887" s="3">
        <v>3</v>
      </c>
      <c r="H1887" s="3">
        <v>0</v>
      </c>
      <c r="I1887" s="3">
        <v>0</v>
      </c>
      <c r="J1887" s="4">
        <v>1</v>
      </c>
      <c r="K1887" s="4">
        <v>1</v>
      </c>
      <c r="L1887" s="4">
        <v>2</v>
      </c>
      <c r="M1887" s="3">
        <v>15</v>
      </c>
      <c r="N1887" s="3">
        <v>2</v>
      </c>
      <c r="O1887" s="3">
        <f>HLOOKUP(O$5,[1]非R能力!$B$8:$F$558,$C1887+1,0)</f>
        <v>2674530.2363424227</v>
      </c>
      <c r="P1887" s="3">
        <f>HLOOKUP(P$5,[1]非R能力!$B$8:$F$558,$C1887+1,0)</f>
        <v>371147.94865448773</v>
      </c>
      <c r="Q1887" s="3">
        <f>HLOOKUP(Q$5,[1]非R能力!$B$8:$F$558,$C1887+1,0)</f>
        <v>180663.03073300805</v>
      </c>
      <c r="R1887" s="3">
        <f>HLOOKUP(R$5,[1]非R能力!$B$8:$F$558,$C1887+1,0)</f>
        <v>56616.730527455926</v>
      </c>
      <c r="S1887" s="3">
        <f>HLOOKUP(S$5,[1]非R能力!$B$8:$F$558,$C1887+1,0)</f>
        <v>73368.568621644255</v>
      </c>
      <c r="T1887" s="3">
        <f>INDEX([1]非R能力!$H$9:$H$558,D1887)</f>
        <v>74359.2083312342</v>
      </c>
      <c r="U1887" s="3">
        <f>IF(E1887="小怪",0,IF(INDEX([1]非R能力!$FK$9:$FK$558,C1887)=0,0,10))</f>
        <v>0</v>
      </c>
      <c r="V1887" s="3">
        <f>IF(E1887="小怪",0,IF(INDEX([1]非R能力!$FH$9:$FH$558,C1887)=0,0,5000))</f>
        <v>0</v>
      </c>
      <c r="W1887" s="3">
        <f>HLOOKUP(W$5,[2]人物技能基础!$O$3:$Q$553,$C1887+1,0)</f>
        <v>3.637142857142857</v>
      </c>
      <c r="X1887" s="3">
        <f>HLOOKUP(X$5,[2]人物技能基础!$O$3:$Q$553,$C1887+1,0)</f>
        <v>2.0186428571428574</v>
      </c>
      <c r="Y1887" s="3">
        <f>HLOOKUP(Y$5,[2]人物技能基础!$O$3:$Q$553,$C1887+1,0)</f>
        <v>99.964285714285708</v>
      </c>
      <c r="Z1887" s="3">
        <f t="shared" si="175"/>
        <v>1976818</v>
      </c>
      <c r="AA1887" s="3">
        <f t="shared" si="176"/>
        <v>36132</v>
      </c>
      <c r="AB1887" s="3">
        <f t="shared" si="177"/>
        <v>0</v>
      </c>
      <c r="AC1887" s="3">
        <f t="shared" si="178"/>
        <v>73368</v>
      </c>
      <c r="AD1887" s="3">
        <f t="shared" si="179"/>
        <v>56616</v>
      </c>
    </row>
    <row r="1888" spans="1:30" x14ac:dyDescent="0.15">
      <c r="A1888" s="3">
        <v>1883</v>
      </c>
      <c r="B1888" s="3" t="str">
        <f t="shared" si="174"/>
        <v>关卡1883小怪</v>
      </c>
      <c r="C1888" s="3">
        <f>INDEX([3]关卡!$J$19:$J$2018,A1888)</f>
        <v>550</v>
      </c>
      <c r="D1888" s="3">
        <f>INDEX([3]关卡!$N$19:$N$2018,A1888)</f>
        <v>550</v>
      </c>
      <c r="E1888" s="3" t="s">
        <v>24</v>
      </c>
      <c r="F1888" s="3" t="s">
        <v>26</v>
      </c>
      <c r="G1888" s="3">
        <v>3</v>
      </c>
      <c r="H1888" s="3">
        <v>0</v>
      </c>
      <c r="I1888" s="3">
        <v>0</v>
      </c>
      <c r="J1888" s="4">
        <v>1</v>
      </c>
      <c r="K1888" s="4">
        <v>1</v>
      </c>
      <c r="L1888" s="4">
        <v>2</v>
      </c>
      <c r="M1888" s="3">
        <v>15</v>
      </c>
      <c r="N1888" s="3">
        <v>2</v>
      </c>
      <c r="O1888" s="3">
        <f>HLOOKUP(O$5,[1]非R能力!$B$8:$F$558,$C1888+1,0)</f>
        <v>2674530.2363424227</v>
      </c>
      <c r="P1888" s="3">
        <f>HLOOKUP(P$5,[1]非R能力!$B$8:$F$558,$C1888+1,0)</f>
        <v>371147.94865448773</v>
      </c>
      <c r="Q1888" s="3">
        <f>HLOOKUP(Q$5,[1]非R能力!$B$8:$F$558,$C1888+1,0)</f>
        <v>180663.03073300805</v>
      </c>
      <c r="R1888" s="3">
        <f>HLOOKUP(R$5,[1]非R能力!$B$8:$F$558,$C1888+1,0)</f>
        <v>56616.730527455926</v>
      </c>
      <c r="S1888" s="3">
        <f>HLOOKUP(S$5,[1]非R能力!$B$8:$F$558,$C1888+1,0)</f>
        <v>73368.568621644255</v>
      </c>
      <c r="T1888" s="3">
        <f>INDEX([1]非R能力!$H$9:$H$558,D1888)</f>
        <v>74359.2083312342</v>
      </c>
      <c r="U1888" s="3">
        <f>IF(E1888="小怪",0,IF(INDEX([1]非R能力!$FK$9:$FK$558,C1888)=0,0,10))</f>
        <v>0</v>
      </c>
      <c r="V1888" s="3">
        <f>IF(E1888="小怪",0,IF(INDEX([1]非R能力!$FH$9:$FH$558,C1888)=0,0,5000))</f>
        <v>0</v>
      </c>
      <c r="W1888" s="3">
        <f>HLOOKUP(W$5,[2]人物技能基础!$O$3:$Q$553,$C1888+1,0)</f>
        <v>3.637142857142857</v>
      </c>
      <c r="X1888" s="3">
        <f>HLOOKUP(X$5,[2]人物技能基础!$O$3:$Q$553,$C1888+1,0)</f>
        <v>2.0186428571428574</v>
      </c>
      <c r="Y1888" s="3">
        <f>HLOOKUP(Y$5,[2]人物技能基础!$O$3:$Q$553,$C1888+1,0)</f>
        <v>99.964285714285708</v>
      </c>
      <c r="Z1888" s="3">
        <f t="shared" si="175"/>
        <v>1976818</v>
      </c>
      <c r="AA1888" s="3">
        <f t="shared" si="176"/>
        <v>36132</v>
      </c>
      <c r="AB1888" s="3">
        <f t="shared" si="177"/>
        <v>0</v>
      </c>
      <c r="AC1888" s="3">
        <f t="shared" si="178"/>
        <v>73368</v>
      </c>
      <c r="AD1888" s="3">
        <f t="shared" si="179"/>
        <v>56616</v>
      </c>
    </row>
    <row r="1889" spans="1:30" x14ac:dyDescent="0.15">
      <c r="A1889" s="3">
        <v>1884</v>
      </c>
      <c r="B1889" s="3" t="str">
        <f t="shared" si="174"/>
        <v>关卡1884小怪</v>
      </c>
      <c r="C1889" s="3">
        <f>INDEX([3]关卡!$J$19:$J$2018,A1889)</f>
        <v>550</v>
      </c>
      <c r="D1889" s="3">
        <f>INDEX([3]关卡!$N$19:$N$2018,A1889)</f>
        <v>550</v>
      </c>
      <c r="E1889" s="3" t="s">
        <v>24</v>
      </c>
      <c r="F1889" s="3" t="s">
        <v>26</v>
      </c>
      <c r="G1889" s="3">
        <v>3</v>
      </c>
      <c r="H1889" s="3">
        <v>0</v>
      </c>
      <c r="I1889" s="3">
        <v>0</v>
      </c>
      <c r="J1889" s="4">
        <v>1</v>
      </c>
      <c r="K1889" s="4">
        <v>1</v>
      </c>
      <c r="L1889" s="4">
        <v>2</v>
      </c>
      <c r="M1889" s="3">
        <v>15</v>
      </c>
      <c r="N1889" s="3">
        <v>2</v>
      </c>
      <c r="O1889" s="3">
        <f>HLOOKUP(O$5,[1]非R能力!$B$8:$F$558,$C1889+1,0)</f>
        <v>2674530.2363424227</v>
      </c>
      <c r="P1889" s="3">
        <f>HLOOKUP(P$5,[1]非R能力!$B$8:$F$558,$C1889+1,0)</f>
        <v>371147.94865448773</v>
      </c>
      <c r="Q1889" s="3">
        <f>HLOOKUP(Q$5,[1]非R能力!$B$8:$F$558,$C1889+1,0)</f>
        <v>180663.03073300805</v>
      </c>
      <c r="R1889" s="3">
        <f>HLOOKUP(R$5,[1]非R能力!$B$8:$F$558,$C1889+1,0)</f>
        <v>56616.730527455926</v>
      </c>
      <c r="S1889" s="3">
        <f>HLOOKUP(S$5,[1]非R能力!$B$8:$F$558,$C1889+1,0)</f>
        <v>73368.568621644255</v>
      </c>
      <c r="T1889" s="3">
        <f>INDEX([1]非R能力!$H$9:$H$558,D1889)</f>
        <v>74359.2083312342</v>
      </c>
      <c r="U1889" s="3">
        <f>IF(E1889="小怪",0,IF(INDEX([1]非R能力!$FK$9:$FK$558,C1889)=0,0,10))</f>
        <v>0</v>
      </c>
      <c r="V1889" s="3">
        <f>IF(E1889="小怪",0,IF(INDEX([1]非R能力!$FH$9:$FH$558,C1889)=0,0,5000))</f>
        <v>0</v>
      </c>
      <c r="W1889" s="3">
        <f>HLOOKUP(W$5,[2]人物技能基础!$O$3:$Q$553,$C1889+1,0)</f>
        <v>3.637142857142857</v>
      </c>
      <c r="X1889" s="3">
        <f>HLOOKUP(X$5,[2]人物技能基础!$O$3:$Q$553,$C1889+1,0)</f>
        <v>2.0186428571428574</v>
      </c>
      <c r="Y1889" s="3">
        <f>HLOOKUP(Y$5,[2]人物技能基础!$O$3:$Q$553,$C1889+1,0)</f>
        <v>99.964285714285708</v>
      </c>
      <c r="Z1889" s="3">
        <f t="shared" si="175"/>
        <v>1976818</v>
      </c>
      <c r="AA1889" s="3">
        <f t="shared" si="176"/>
        <v>36132</v>
      </c>
      <c r="AB1889" s="3">
        <f t="shared" si="177"/>
        <v>0</v>
      </c>
      <c r="AC1889" s="3">
        <f t="shared" si="178"/>
        <v>73368</v>
      </c>
      <c r="AD1889" s="3">
        <f t="shared" si="179"/>
        <v>56616</v>
      </c>
    </row>
    <row r="1890" spans="1:30" x14ac:dyDescent="0.15">
      <c r="A1890" s="3">
        <v>1885</v>
      </c>
      <c r="B1890" s="3" t="str">
        <f t="shared" si="174"/>
        <v>关卡1885小怪</v>
      </c>
      <c r="C1890" s="3">
        <f>INDEX([3]关卡!$J$19:$J$2018,A1890)</f>
        <v>550</v>
      </c>
      <c r="D1890" s="3">
        <f>INDEX([3]关卡!$N$19:$N$2018,A1890)</f>
        <v>550</v>
      </c>
      <c r="E1890" s="3" t="s">
        <v>24</v>
      </c>
      <c r="F1890" s="3" t="s">
        <v>26</v>
      </c>
      <c r="G1890" s="3">
        <v>3</v>
      </c>
      <c r="H1890" s="3">
        <v>0</v>
      </c>
      <c r="I1890" s="3">
        <v>0</v>
      </c>
      <c r="J1890" s="4">
        <v>1</v>
      </c>
      <c r="K1890" s="4">
        <v>1</v>
      </c>
      <c r="L1890" s="4">
        <v>2</v>
      </c>
      <c r="M1890" s="3">
        <v>15</v>
      </c>
      <c r="N1890" s="3">
        <v>2</v>
      </c>
      <c r="O1890" s="3">
        <f>HLOOKUP(O$5,[1]非R能力!$B$8:$F$558,$C1890+1,0)</f>
        <v>2674530.2363424227</v>
      </c>
      <c r="P1890" s="3">
        <f>HLOOKUP(P$5,[1]非R能力!$B$8:$F$558,$C1890+1,0)</f>
        <v>371147.94865448773</v>
      </c>
      <c r="Q1890" s="3">
        <f>HLOOKUP(Q$5,[1]非R能力!$B$8:$F$558,$C1890+1,0)</f>
        <v>180663.03073300805</v>
      </c>
      <c r="R1890" s="3">
        <f>HLOOKUP(R$5,[1]非R能力!$B$8:$F$558,$C1890+1,0)</f>
        <v>56616.730527455926</v>
      </c>
      <c r="S1890" s="3">
        <f>HLOOKUP(S$5,[1]非R能力!$B$8:$F$558,$C1890+1,0)</f>
        <v>73368.568621644255</v>
      </c>
      <c r="T1890" s="3">
        <f>INDEX([1]非R能力!$H$9:$H$558,D1890)</f>
        <v>74359.2083312342</v>
      </c>
      <c r="U1890" s="3">
        <f>IF(E1890="小怪",0,IF(INDEX([1]非R能力!$FK$9:$FK$558,C1890)=0,0,10))</f>
        <v>0</v>
      </c>
      <c r="V1890" s="3">
        <f>IF(E1890="小怪",0,IF(INDEX([1]非R能力!$FH$9:$FH$558,C1890)=0,0,5000))</f>
        <v>0</v>
      </c>
      <c r="W1890" s="3">
        <f>HLOOKUP(W$5,[2]人物技能基础!$O$3:$Q$553,$C1890+1,0)</f>
        <v>3.637142857142857</v>
      </c>
      <c r="X1890" s="3">
        <f>HLOOKUP(X$5,[2]人物技能基础!$O$3:$Q$553,$C1890+1,0)</f>
        <v>2.0186428571428574</v>
      </c>
      <c r="Y1890" s="3">
        <f>HLOOKUP(Y$5,[2]人物技能基础!$O$3:$Q$553,$C1890+1,0)</f>
        <v>99.964285714285708</v>
      </c>
      <c r="Z1890" s="3">
        <f t="shared" si="175"/>
        <v>1976818</v>
      </c>
      <c r="AA1890" s="3">
        <f t="shared" si="176"/>
        <v>36132</v>
      </c>
      <c r="AB1890" s="3">
        <f t="shared" si="177"/>
        <v>0</v>
      </c>
      <c r="AC1890" s="3">
        <f t="shared" si="178"/>
        <v>73368</v>
      </c>
      <c r="AD1890" s="3">
        <f t="shared" si="179"/>
        <v>56616</v>
      </c>
    </row>
    <row r="1891" spans="1:30" x14ac:dyDescent="0.15">
      <c r="A1891" s="3">
        <v>1886</v>
      </c>
      <c r="B1891" s="3" t="str">
        <f t="shared" si="174"/>
        <v>关卡1886小怪</v>
      </c>
      <c r="C1891" s="3">
        <f>INDEX([3]关卡!$J$19:$J$2018,A1891)</f>
        <v>550</v>
      </c>
      <c r="D1891" s="3">
        <f>INDEX([3]关卡!$N$19:$N$2018,A1891)</f>
        <v>550</v>
      </c>
      <c r="E1891" s="3" t="s">
        <v>24</v>
      </c>
      <c r="F1891" s="3" t="s">
        <v>26</v>
      </c>
      <c r="G1891" s="3">
        <v>3</v>
      </c>
      <c r="H1891" s="3">
        <v>0</v>
      </c>
      <c r="I1891" s="3">
        <v>0</v>
      </c>
      <c r="J1891" s="4">
        <v>1</v>
      </c>
      <c r="K1891" s="4">
        <v>1</v>
      </c>
      <c r="L1891" s="4">
        <v>2</v>
      </c>
      <c r="M1891" s="3">
        <v>15</v>
      </c>
      <c r="N1891" s="3">
        <v>2</v>
      </c>
      <c r="O1891" s="3">
        <f>HLOOKUP(O$5,[1]非R能力!$B$8:$F$558,$C1891+1,0)</f>
        <v>2674530.2363424227</v>
      </c>
      <c r="P1891" s="3">
        <f>HLOOKUP(P$5,[1]非R能力!$B$8:$F$558,$C1891+1,0)</f>
        <v>371147.94865448773</v>
      </c>
      <c r="Q1891" s="3">
        <f>HLOOKUP(Q$5,[1]非R能力!$B$8:$F$558,$C1891+1,0)</f>
        <v>180663.03073300805</v>
      </c>
      <c r="R1891" s="3">
        <f>HLOOKUP(R$5,[1]非R能力!$B$8:$F$558,$C1891+1,0)</f>
        <v>56616.730527455926</v>
      </c>
      <c r="S1891" s="3">
        <f>HLOOKUP(S$5,[1]非R能力!$B$8:$F$558,$C1891+1,0)</f>
        <v>73368.568621644255</v>
      </c>
      <c r="T1891" s="3">
        <f>INDEX([1]非R能力!$H$9:$H$558,D1891)</f>
        <v>74359.2083312342</v>
      </c>
      <c r="U1891" s="3">
        <f>IF(E1891="小怪",0,IF(INDEX([1]非R能力!$FK$9:$FK$558,C1891)=0,0,10))</f>
        <v>0</v>
      </c>
      <c r="V1891" s="3">
        <f>IF(E1891="小怪",0,IF(INDEX([1]非R能力!$FH$9:$FH$558,C1891)=0,0,5000))</f>
        <v>0</v>
      </c>
      <c r="W1891" s="3">
        <f>HLOOKUP(W$5,[2]人物技能基础!$O$3:$Q$553,$C1891+1,0)</f>
        <v>3.637142857142857</v>
      </c>
      <c r="X1891" s="3">
        <f>HLOOKUP(X$5,[2]人物技能基础!$O$3:$Q$553,$C1891+1,0)</f>
        <v>2.0186428571428574</v>
      </c>
      <c r="Y1891" s="3">
        <f>HLOOKUP(Y$5,[2]人物技能基础!$O$3:$Q$553,$C1891+1,0)</f>
        <v>99.964285714285708</v>
      </c>
      <c r="Z1891" s="3">
        <f t="shared" si="175"/>
        <v>1976818</v>
      </c>
      <c r="AA1891" s="3">
        <f t="shared" si="176"/>
        <v>36132</v>
      </c>
      <c r="AB1891" s="3">
        <f t="shared" si="177"/>
        <v>0</v>
      </c>
      <c r="AC1891" s="3">
        <f t="shared" si="178"/>
        <v>73368</v>
      </c>
      <c r="AD1891" s="3">
        <f t="shared" si="179"/>
        <v>56616</v>
      </c>
    </row>
    <row r="1892" spans="1:30" x14ac:dyDescent="0.15">
      <c r="A1892" s="3">
        <v>1887</v>
      </c>
      <c r="B1892" s="3" t="str">
        <f t="shared" si="174"/>
        <v>关卡1887小怪</v>
      </c>
      <c r="C1892" s="3">
        <f>INDEX([3]关卡!$J$19:$J$2018,A1892)</f>
        <v>550</v>
      </c>
      <c r="D1892" s="3">
        <f>INDEX([3]关卡!$N$19:$N$2018,A1892)</f>
        <v>550</v>
      </c>
      <c r="E1892" s="3" t="s">
        <v>24</v>
      </c>
      <c r="F1892" s="3" t="s">
        <v>26</v>
      </c>
      <c r="G1892" s="3">
        <v>3</v>
      </c>
      <c r="H1892" s="3">
        <v>0</v>
      </c>
      <c r="I1892" s="3">
        <v>0</v>
      </c>
      <c r="J1892" s="4">
        <v>1</v>
      </c>
      <c r="K1892" s="4">
        <v>1</v>
      </c>
      <c r="L1892" s="4">
        <v>2</v>
      </c>
      <c r="M1892" s="3">
        <v>15</v>
      </c>
      <c r="N1892" s="3">
        <v>2</v>
      </c>
      <c r="O1892" s="3">
        <f>HLOOKUP(O$5,[1]非R能力!$B$8:$F$558,$C1892+1,0)</f>
        <v>2674530.2363424227</v>
      </c>
      <c r="P1892" s="3">
        <f>HLOOKUP(P$5,[1]非R能力!$B$8:$F$558,$C1892+1,0)</f>
        <v>371147.94865448773</v>
      </c>
      <c r="Q1892" s="3">
        <f>HLOOKUP(Q$5,[1]非R能力!$B$8:$F$558,$C1892+1,0)</f>
        <v>180663.03073300805</v>
      </c>
      <c r="R1892" s="3">
        <f>HLOOKUP(R$5,[1]非R能力!$B$8:$F$558,$C1892+1,0)</f>
        <v>56616.730527455926</v>
      </c>
      <c r="S1892" s="3">
        <f>HLOOKUP(S$5,[1]非R能力!$B$8:$F$558,$C1892+1,0)</f>
        <v>73368.568621644255</v>
      </c>
      <c r="T1892" s="3">
        <f>INDEX([1]非R能力!$H$9:$H$558,D1892)</f>
        <v>74359.2083312342</v>
      </c>
      <c r="U1892" s="3">
        <f>IF(E1892="小怪",0,IF(INDEX([1]非R能力!$FK$9:$FK$558,C1892)=0,0,10))</f>
        <v>0</v>
      </c>
      <c r="V1892" s="3">
        <f>IF(E1892="小怪",0,IF(INDEX([1]非R能力!$FH$9:$FH$558,C1892)=0,0,5000))</f>
        <v>0</v>
      </c>
      <c r="W1892" s="3">
        <f>HLOOKUP(W$5,[2]人物技能基础!$O$3:$Q$553,$C1892+1,0)</f>
        <v>3.637142857142857</v>
      </c>
      <c r="X1892" s="3">
        <f>HLOOKUP(X$5,[2]人物技能基础!$O$3:$Q$553,$C1892+1,0)</f>
        <v>2.0186428571428574</v>
      </c>
      <c r="Y1892" s="3">
        <f>HLOOKUP(Y$5,[2]人物技能基础!$O$3:$Q$553,$C1892+1,0)</f>
        <v>99.964285714285708</v>
      </c>
      <c r="Z1892" s="3">
        <f t="shared" si="175"/>
        <v>1976818</v>
      </c>
      <c r="AA1892" s="3">
        <f t="shared" si="176"/>
        <v>36132</v>
      </c>
      <c r="AB1892" s="3">
        <f t="shared" si="177"/>
        <v>0</v>
      </c>
      <c r="AC1892" s="3">
        <f t="shared" si="178"/>
        <v>73368</v>
      </c>
      <c r="AD1892" s="3">
        <f t="shared" si="179"/>
        <v>56616</v>
      </c>
    </row>
    <row r="1893" spans="1:30" x14ac:dyDescent="0.15">
      <c r="A1893" s="3">
        <v>1888</v>
      </c>
      <c r="B1893" s="3" t="str">
        <f t="shared" si="174"/>
        <v>关卡1888小怪</v>
      </c>
      <c r="C1893" s="3">
        <f>INDEX([3]关卡!$J$19:$J$2018,A1893)</f>
        <v>550</v>
      </c>
      <c r="D1893" s="3">
        <f>INDEX([3]关卡!$N$19:$N$2018,A1893)</f>
        <v>550</v>
      </c>
      <c r="E1893" s="3" t="s">
        <v>24</v>
      </c>
      <c r="F1893" s="3" t="s">
        <v>26</v>
      </c>
      <c r="G1893" s="3">
        <v>3</v>
      </c>
      <c r="H1893" s="3">
        <v>0</v>
      </c>
      <c r="I1893" s="3">
        <v>0</v>
      </c>
      <c r="J1893" s="4">
        <v>1</v>
      </c>
      <c r="K1893" s="4">
        <v>1</v>
      </c>
      <c r="L1893" s="4">
        <v>2</v>
      </c>
      <c r="M1893" s="3">
        <v>15</v>
      </c>
      <c r="N1893" s="3">
        <v>2</v>
      </c>
      <c r="O1893" s="3">
        <f>HLOOKUP(O$5,[1]非R能力!$B$8:$F$558,$C1893+1,0)</f>
        <v>2674530.2363424227</v>
      </c>
      <c r="P1893" s="3">
        <f>HLOOKUP(P$5,[1]非R能力!$B$8:$F$558,$C1893+1,0)</f>
        <v>371147.94865448773</v>
      </c>
      <c r="Q1893" s="3">
        <f>HLOOKUP(Q$5,[1]非R能力!$B$8:$F$558,$C1893+1,0)</f>
        <v>180663.03073300805</v>
      </c>
      <c r="R1893" s="3">
        <f>HLOOKUP(R$5,[1]非R能力!$B$8:$F$558,$C1893+1,0)</f>
        <v>56616.730527455926</v>
      </c>
      <c r="S1893" s="3">
        <f>HLOOKUP(S$5,[1]非R能力!$B$8:$F$558,$C1893+1,0)</f>
        <v>73368.568621644255</v>
      </c>
      <c r="T1893" s="3">
        <f>INDEX([1]非R能力!$H$9:$H$558,D1893)</f>
        <v>74359.2083312342</v>
      </c>
      <c r="U1893" s="3">
        <f>IF(E1893="小怪",0,IF(INDEX([1]非R能力!$FK$9:$FK$558,C1893)=0,0,10))</f>
        <v>0</v>
      </c>
      <c r="V1893" s="3">
        <f>IF(E1893="小怪",0,IF(INDEX([1]非R能力!$FH$9:$FH$558,C1893)=0,0,5000))</f>
        <v>0</v>
      </c>
      <c r="W1893" s="3">
        <f>HLOOKUP(W$5,[2]人物技能基础!$O$3:$Q$553,$C1893+1,0)</f>
        <v>3.637142857142857</v>
      </c>
      <c r="X1893" s="3">
        <f>HLOOKUP(X$5,[2]人物技能基础!$O$3:$Q$553,$C1893+1,0)</f>
        <v>2.0186428571428574</v>
      </c>
      <c r="Y1893" s="3">
        <f>HLOOKUP(Y$5,[2]人物技能基础!$O$3:$Q$553,$C1893+1,0)</f>
        <v>99.964285714285708</v>
      </c>
      <c r="Z1893" s="3">
        <f t="shared" si="175"/>
        <v>1976818</v>
      </c>
      <c r="AA1893" s="3">
        <f t="shared" si="176"/>
        <v>36132</v>
      </c>
      <c r="AB1893" s="3">
        <f t="shared" si="177"/>
        <v>0</v>
      </c>
      <c r="AC1893" s="3">
        <f t="shared" si="178"/>
        <v>73368</v>
      </c>
      <c r="AD1893" s="3">
        <f t="shared" si="179"/>
        <v>56616</v>
      </c>
    </row>
    <row r="1894" spans="1:30" x14ac:dyDescent="0.15">
      <c r="A1894" s="3">
        <v>1889</v>
      </c>
      <c r="B1894" s="3" t="str">
        <f t="shared" si="174"/>
        <v>关卡1889小怪</v>
      </c>
      <c r="C1894" s="3">
        <f>INDEX([3]关卡!$J$19:$J$2018,A1894)</f>
        <v>550</v>
      </c>
      <c r="D1894" s="3">
        <f>INDEX([3]关卡!$N$19:$N$2018,A1894)</f>
        <v>550</v>
      </c>
      <c r="E1894" s="3" t="s">
        <v>24</v>
      </c>
      <c r="F1894" s="3" t="s">
        <v>26</v>
      </c>
      <c r="G1894" s="3">
        <v>3</v>
      </c>
      <c r="H1894" s="3">
        <v>0</v>
      </c>
      <c r="I1894" s="3">
        <v>0</v>
      </c>
      <c r="J1894" s="4">
        <v>1</v>
      </c>
      <c r="K1894" s="4">
        <v>1</v>
      </c>
      <c r="L1894" s="4">
        <v>2</v>
      </c>
      <c r="M1894" s="3">
        <v>15</v>
      </c>
      <c r="N1894" s="3">
        <v>2</v>
      </c>
      <c r="O1894" s="3">
        <f>HLOOKUP(O$5,[1]非R能力!$B$8:$F$558,$C1894+1,0)</f>
        <v>2674530.2363424227</v>
      </c>
      <c r="P1894" s="3">
        <f>HLOOKUP(P$5,[1]非R能力!$B$8:$F$558,$C1894+1,0)</f>
        <v>371147.94865448773</v>
      </c>
      <c r="Q1894" s="3">
        <f>HLOOKUP(Q$5,[1]非R能力!$B$8:$F$558,$C1894+1,0)</f>
        <v>180663.03073300805</v>
      </c>
      <c r="R1894" s="3">
        <f>HLOOKUP(R$5,[1]非R能力!$B$8:$F$558,$C1894+1,0)</f>
        <v>56616.730527455926</v>
      </c>
      <c r="S1894" s="3">
        <f>HLOOKUP(S$5,[1]非R能力!$B$8:$F$558,$C1894+1,0)</f>
        <v>73368.568621644255</v>
      </c>
      <c r="T1894" s="3">
        <f>INDEX([1]非R能力!$H$9:$H$558,D1894)</f>
        <v>74359.2083312342</v>
      </c>
      <c r="U1894" s="3">
        <f>IF(E1894="小怪",0,IF(INDEX([1]非R能力!$FK$9:$FK$558,C1894)=0,0,10))</f>
        <v>0</v>
      </c>
      <c r="V1894" s="3">
        <f>IF(E1894="小怪",0,IF(INDEX([1]非R能力!$FH$9:$FH$558,C1894)=0,0,5000))</f>
        <v>0</v>
      </c>
      <c r="W1894" s="3">
        <f>HLOOKUP(W$5,[2]人物技能基础!$O$3:$Q$553,$C1894+1,0)</f>
        <v>3.637142857142857</v>
      </c>
      <c r="X1894" s="3">
        <f>HLOOKUP(X$5,[2]人物技能基础!$O$3:$Q$553,$C1894+1,0)</f>
        <v>2.0186428571428574</v>
      </c>
      <c r="Y1894" s="3">
        <f>HLOOKUP(Y$5,[2]人物技能基础!$O$3:$Q$553,$C1894+1,0)</f>
        <v>99.964285714285708</v>
      </c>
      <c r="Z1894" s="3">
        <f t="shared" si="175"/>
        <v>1976818</v>
      </c>
      <c r="AA1894" s="3">
        <f t="shared" si="176"/>
        <v>36132</v>
      </c>
      <c r="AB1894" s="3">
        <f t="shared" si="177"/>
        <v>0</v>
      </c>
      <c r="AC1894" s="3">
        <f t="shared" si="178"/>
        <v>73368</v>
      </c>
      <c r="AD1894" s="3">
        <f t="shared" si="179"/>
        <v>56616</v>
      </c>
    </row>
    <row r="1895" spans="1:30" x14ac:dyDescent="0.15">
      <c r="A1895" s="3">
        <v>1890</v>
      </c>
      <c r="B1895" s="3" t="str">
        <f t="shared" si="174"/>
        <v>关卡1890小怪</v>
      </c>
      <c r="C1895" s="3">
        <f>INDEX([3]关卡!$J$19:$J$2018,A1895)</f>
        <v>550</v>
      </c>
      <c r="D1895" s="3">
        <f>INDEX([3]关卡!$N$19:$N$2018,A1895)</f>
        <v>550</v>
      </c>
      <c r="E1895" s="3" t="s">
        <v>24</v>
      </c>
      <c r="F1895" s="3" t="s">
        <v>26</v>
      </c>
      <c r="G1895" s="3">
        <v>3</v>
      </c>
      <c r="H1895" s="3">
        <v>0</v>
      </c>
      <c r="I1895" s="3">
        <v>0</v>
      </c>
      <c r="J1895" s="4">
        <v>1</v>
      </c>
      <c r="K1895" s="4">
        <v>1</v>
      </c>
      <c r="L1895" s="4">
        <v>2</v>
      </c>
      <c r="M1895" s="3">
        <v>15</v>
      </c>
      <c r="N1895" s="3">
        <v>2</v>
      </c>
      <c r="O1895" s="3">
        <f>HLOOKUP(O$5,[1]非R能力!$B$8:$F$558,$C1895+1,0)</f>
        <v>2674530.2363424227</v>
      </c>
      <c r="P1895" s="3">
        <f>HLOOKUP(P$5,[1]非R能力!$B$8:$F$558,$C1895+1,0)</f>
        <v>371147.94865448773</v>
      </c>
      <c r="Q1895" s="3">
        <f>HLOOKUP(Q$5,[1]非R能力!$B$8:$F$558,$C1895+1,0)</f>
        <v>180663.03073300805</v>
      </c>
      <c r="R1895" s="3">
        <f>HLOOKUP(R$5,[1]非R能力!$B$8:$F$558,$C1895+1,0)</f>
        <v>56616.730527455926</v>
      </c>
      <c r="S1895" s="3">
        <f>HLOOKUP(S$5,[1]非R能力!$B$8:$F$558,$C1895+1,0)</f>
        <v>73368.568621644255</v>
      </c>
      <c r="T1895" s="3">
        <f>INDEX([1]非R能力!$H$9:$H$558,D1895)</f>
        <v>74359.2083312342</v>
      </c>
      <c r="U1895" s="3">
        <f>IF(E1895="小怪",0,IF(INDEX([1]非R能力!$FK$9:$FK$558,C1895)=0,0,10))</f>
        <v>0</v>
      </c>
      <c r="V1895" s="3">
        <f>IF(E1895="小怪",0,IF(INDEX([1]非R能力!$FH$9:$FH$558,C1895)=0,0,5000))</f>
        <v>0</v>
      </c>
      <c r="W1895" s="3">
        <f>HLOOKUP(W$5,[2]人物技能基础!$O$3:$Q$553,$C1895+1,0)</f>
        <v>3.637142857142857</v>
      </c>
      <c r="X1895" s="3">
        <f>HLOOKUP(X$5,[2]人物技能基础!$O$3:$Q$553,$C1895+1,0)</f>
        <v>2.0186428571428574</v>
      </c>
      <c r="Y1895" s="3">
        <f>HLOOKUP(Y$5,[2]人物技能基础!$O$3:$Q$553,$C1895+1,0)</f>
        <v>99.964285714285708</v>
      </c>
      <c r="Z1895" s="3">
        <f t="shared" si="175"/>
        <v>1976818</v>
      </c>
      <c r="AA1895" s="3">
        <f t="shared" si="176"/>
        <v>36132</v>
      </c>
      <c r="AB1895" s="3">
        <f t="shared" si="177"/>
        <v>0</v>
      </c>
      <c r="AC1895" s="3">
        <f t="shared" si="178"/>
        <v>73368</v>
      </c>
      <c r="AD1895" s="3">
        <f t="shared" si="179"/>
        <v>56616</v>
      </c>
    </row>
    <row r="1896" spans="1:30" x14ac:dyDescent="0.15">
      <c r="A1896" s="3">
        <v>1891</v>
      </c>
      <c r="B1896" s="3" t="str">
        <f t="shared" si="174"/>
        <v>关卡1891小怪</v>
      </c>
      <c r="C1896" s="3">
        <f>INDEX([3]关卡!$J$19:$J$2018,A1896)</f>
        <v>550</v>
      </c>
      <c r="D1896" s="3">
        <f>INDEX([3]关卡!$N$19:$N$2018,A1896)</f>
        <v>550</v>
      </c>
      <c r="E1896" s="3" t="s">
        <v>24</v>
      </c>
      <c r="F1896" s="3" t="s">
        <v>26</v>
      </c>
      <c r="G1896" s="3">
        <v>3</v>
      </c>
      <c r="H1896" s="3">
        <v>0</v>
      </c>
      <c r="I1896" s="3">
        <v>0</v>
      </c>
      <c r="J1896" s="4">
        <v>1</v>
      </c>
      <c r="K1896" s="4">
        <v>1</v>
      </c>
      <c r="L1896" s="4">
        <v>2</v>
      </c>
      <c r="M1896" s="3">
        <v>15</v>
      </c>
      <c r="N1896" s="3">
        <v>2</v>
      </c>
      <c r="O1896" s="3">
        <f>HLOOKUP(O$5,[1]非R能力!$B$8:$F$558,$C1896+1,0)</f>
        <v>2674530.2363424227</v>
      </c>
      <c r="P1896" s="3">
        <f>HLOOKUP(P$5,[1]非R能力!$B$8:$F$558,$C1896+1,0)</f>
        <v>371147.94865448773</v>
      </c>
      <c r="Q1896" s="3">
        <f>HLOOKUP(Q$5,[1]非R能力!$B$8:$F$558,$C1896+1,0)</f>
        <v>180663.03073300805</v>
      </c>
      <c r="R1896" s="3">
        <f>HLOOKUP(R$5,[1]非R能力!$B$8:$F$558,$C1896+1,0)</f>
        <v>56616.730527455926</v>
      </c>
      <c r="S1896" s="3">
        <f>HLOOKUP(S$5,[1]非R能力!$B$8:$F$558,$C1896+1,0)</f>
        <v>73368.568621644255</v>
      </c>
      <c r="T1896" s="3">
        <f>INDEX([1]非R能力!$H$9:$H$558,D1896)</f>
        <v>74359.2083312342</v>
      </c>
      <c r="U1896" s="3">
        <f>IF(E1896="小怪",0,IF(INDEX([1]非R能力!$FK$9:$FK$558,C1896)=0,0,10))</f>
        <v>0</v>
      </c>
      <c r="V1896" s="3">
        <f>IF(E1896="小怪",0,IF(INDEX([1]非R能力!$FH$9:$FH$558,C1896)=0,0,5000))</f>
        <v>0</v>
      </c>
      <c r="W1896" s="3">
        <f>HLOOKUP(W$5,[2]人物技能基础!$O$3:$Q$553,$C1896+1,0)</f>
        <v>3.637142857142857</v>
      </c>
      <c r="X1896" s="3">
        <f>HLOOKUP(X$5,[2]人物技能基础!$O$3:$Q$553,$C1896+1,0)</f>
        <v>2.0186428571428574</v>
      </c>
      <c r="Y1896" s="3">
        <f>HLOOKUP(Y$5,[2]人物技能基础!$O$3:$Q$553,$C1896+1,0)</f>
        <v>99.964285714285708</v>
      </c>
      <c r="Z1896" s="3">
        <f t="shared" si="175"/>
        <v>1976818</v>
      </c>
      <c r="AA1896" s="3">
        <f t="shared" si="176"/>
        <v>36132</v>
      </c>
      <c r="AB1896" s="3">
        <f t="shared" si="177"/>
        <v>0</v>
      </c>
      <c r="AC1896" s="3">
        <f t="shared" si="178"/>
        <v>73368</v>
      </c>
      <c r="AD1896" s="3">
        <f t="shared" si="179"/>
        <v>56616</v>
      </c>
    </row>
    <row r="1897" spans="1:30" x14ac:dyDescent="0.15">
      <c r="A1897" s="3">
        <v>1892</v>
      </c>
      <c r="B1897" s="3" t="str">
        <f t="shared" si="174"/>
        <v>关卡1892小怪</v>
      </c>
      <c r="C1897" s="3">
        <f>INDEX([3]关卡!$J$19:$J$2018,A1897)</f>
        <v>550</v>
      </c>
      <c r="D1897" s="3">
        <f>INDEX([3]关卡!$N$19:$N$2018,A1897)</f>
        <v>550</v>
      </c>
      <c r="E1897" s="3" t="s">
        <v>24</v>
      </c>
      <c r="F1897" s="3" t="s">
        <v>26</v>
      </c>
      <c r="G1897" s="3">
        <v>3</v>
      </c>
      <c r="H1897" s="3">
        <v>0</v>
      </c>
      <c r="I1897" s="3">
        <v>0</v>
      </c>
      <c r="J1897" s="4">
        <v>1</v>
      </c>
      <c r="K1897" s="4">
        <v>1</v>
      </c>
      <c r="L1897" s="4">
        <v>2</v>
      </c>
      <c r="M1897" s="3">
        <v>15</v>
      </c>
      <c r="N1897" s="3">
        <v>2</v>
      </c>
      <c r="O1897" s="3">
        <f>HLOOKUP(O$5,[1]非R能力!$B$8:$F$558,$C1897+1,0)</f>
        <v>2674530.2363424227</v>
      </c>
      <c r="P1897" s="3">
        <f>HLOOKUP(P$5,[1]非R能力!$B$8:$F$558,$C1897+1,0)</f>
        <v>371147.94865448773</v>
      </c>
      <c r="Q1897" s="3">
        <f>HLOOKUP(Q$5,[1]非R能力!$B$8:$F$558,$C1897+1,0)</f>
        <v>180663.03073300805</v>
      </c>
      <c r="R1897" s="3">
        <f>HLOOKUP(R$5,[1]非R能力!$B$8:$F$558,$C1897+1,0)</f>
        <v>56616.730527455926</v>
      </c>
      <c r="S1897" s="3">
        <f>HLOOKUP(S$5,[1]非R能力!$B$8:$F$558,$C1897+1,0)</f>
        <v>73368.568621644255</v>
      </c>
      <c r="T1897" s="3">
        <f>INDEX([1]非R能力!$H$9:$H$558,D1897)</f>
        <v>74359.2083312342</v>
      </c>
      <c r="U1897" s="3">
        <f>IF(E1897="小怪",0,IF(INDEX([1]非R能力!$FK$9:$FK$558,C1897)=0,0,10))</f>
        <v>0</v>
      </c>
      <c r="V1897" s="3">
        <f>IF(E1897="小怪",0,IF(INDEX([1]非R能力!$FH$9:$FH$558,C1897)=0,0,5000))</f>
        <v>0</v>
      </c>
      <c r="W1897" s="3">
        <f>HLOOKUP(W$5,[2]人物技能基础!$O$3:$Q$553,$C1897+1,0)</f>
        <v>3.637142857142857</v>
      </c>
      <c r="X1897" s="3">
        <f>HLOOKUP(X$5,[2]人物技能基础!$O$3:$Q$553,$C1897+1,0)</f>
        <v>2.0186428571428574</v>
      </c>
      <c r="Y1897" s="3">
        <f>HLOOKUP(Y$5,[2]人物技能基础!$O$3:$Q$553,$C1897+1,0)</f>
        <v>99.964285714285708</v>
      </c>
      <c r="Z1897" s="3">
        <f t="shared" si="175"/>
        <v>1976818</v>
      </c>
      <c r="AA1897" s="3">
        <f t="shared" si="176"/>
        <v>36132</v>
      </c>
      <c r="AB1897" s="3">
        <f t="shared" si="177"/>
        <v>0</v>
      </c>
      <c r="AC1897" s="3">
        <f t="shared" si="178"/>
        <v>73368</v>
      </c>
      <c r="AD1897" s="3">
        <f t="shared" si="179"/>
        <v>56616</v>
      </c>
    </row>
    <row r="1898" spans="1:30" x14ac:dyDescent="0.15">
      <c r="A1898" s="3">
        <v>1893</v>
      </c>
      <c r="B1898" s="3" t="str">
        <f t="shared" si="174"/>
        <v>关卡1893小怪</v>
      </c>
      <c r="C1898" s="3">
        <f>INDEX([3]关卡!$J$19:$J$2018,A1898)</f>
        <v>550</v>
      </c>
      <c r="D1898" s="3">
        <f>INDEX([3]关卡!$N$19:$N$2018,A1898)</f>
        <v>550</v>
      </c>
      <c r="E1898" s="3" t="s">
        <v>24</v>
      </c>
      <c r="F1898" s="3" t="s">
        <v>26</v>
      </c>
      <c r="G1898" s="3">
        <v>3</v>
      </c>
      <c r="H1898" s="3">
        <v>0</v>
      </c>
      <c r="I1898" s="3">
        <v>0</v>
      </c>
      <c r="J1898" s="4">
        <v>1</v>
      </c>
      <c r="K1898" s="4">
        <v>1</v>
      </c>
      <c r="L1898" s="4">
        <v>2</v>
      </c>
      <c r="M1898" s="3">
        <v>15</v>
      </c>
      <c r="N1898" s="3">
        <v>2</v>
      </c>
      <c r="O1898" s="3">
        <f>HLOOKUP(O$5,[1]非R能力!$B$8:$F$558,$C1898+1,0)</f>
        <v>2674530.2363424227</v>
      </c>
      <c r="P1898" s="3">
        <f>HLOOKUP(P$5,[1]非R能力!$B$8:$F$558,$C1898+1,0)</f>
        <v>371147.94865448773</v>
      </c>
      <c r="Q1898" s="3">
        <f>HLOOKUP(Q$5,[1]非R能力!$B$8:$F$558,$C1898+1,0)</f>
        <v>180663.03073300805</v>
      </c>
      <c r="R1898" s="3">
        <f>HLOOKUP(R$5,[1]非R能力!$B$8:$F$558,$C1898+1,0)</f>
        <v>56616.730527455926</v>
      </c>
      <c r="S1898" s="3">
        <f>HLOOKUP(S$5,[1]非R能力!$B$8:$F$558,$C1898+1,0)</f>
        <v>73368.568621644255</v>
      </c>
      <c r="T1898" s="3">
        <f>INDEX([1]非R能力!$H$9:$H$558,D1898)</f>
        <v>74359.2083312342</v>
      </c>
      <c r="U1898" s="3">
        <f>IF(E1898="小怪",0,IF(INDEX([1]非R能力!$FK$9:$FK$558,C1898)=0,0,10))</f>
        <v>0</v>
      </c>
      <c r="V1898" s="3">
        <f>IF(E1898="小怪",0,IF(INDEX([1]非R能力!$FH$9:$FH$558,C1898)=0,0,5000))</f>
        <v>0</v>
      </c>
      <c r="W1898" s="3">
        <f>HLOOKUP(W$5,[2]人物技能基础!$O$3:$Q$553,$C1898+1,0)</f>
        <v>3.637142857142857</v>
      </c>
      <c r="X1898" s="3">
        <f>HLOOKUP(X$5,[2]人物技能基础!$O$3:$Q$553,$C1898+1,0)</f>
        <v>2.0186428571428574</v>
      </c>
      <c r="Y1898" s="3">
        <f>HLOOKUP(Y$5,[2]人物技能基础!$O$3:$Q$553,$C1898+1,0)</f>
        <v>99.964285714285708</v>
      </c>
      <c r="Z1898" s="3">
        <f t="shared" si="175"/>
        <v>1976818</v>
      </c>
      <c r="AA1898" s="3">
        <f t="shared" si="176"/>
        <v>36132</v>
      </c>
      <c r="AB1898" s="3">
        <f t="shared" si="177"/>
        <v>0</v>
      </c>
      <c r="AC1898" s="3">
        <f t="shared" si="178"/>
        <v>73368</v>
      </c>
      <c r="AD1898" s="3">
        <f t="shared" si="179"/>
        <v>56616</v>
      </c>
    </row>
    <row r="1899" spans="1:30" x14ac:dyDescent="0.15">
      <c r="A1899" s="3">
        <v>1894</v>
      </c>
      <c r="B1899" s="3" t="str">
        <f t="shared" si="174"/>
        <v>关卡1894小怪</v>
      </c>
      <c r="C1899" s="3">
        <f>INDEX([3]关卡!$J$19:$J$2018,A1899)</f>
        <v>550</v>
      </c>
      <c r="D1899" s="3">
        <f>INDEX([3]关卡!$N$19:$N$2018,A1899)</f>
        <v>550</v>
      </c>
      <c r="E1899" s="3" t="s">
        <v>24</v>
      </c>
      <c r="F1899" s="3" t="s">
        <v>26</v>
      </c>
      <c r="G1899" s="3">
        <v>3</v>
      </c>
      <c r="H1899" s="3">
        <v>0</v>
      </c>
      <c r="I1899" s="3">
        <v>0</v>
      </c>
      <c r="J1899" s="4">
        <v>1</v>
      </c>
      <c r="K1899" s="4">
        <v>1</v>
      </c>
      <c r="L1899" s="4">
        <v>2</v>
      </c>
      <c r="M1899" s="3">
        <v>15</v>
      </c>
      <c r="N1899" s="3">
        <v>2</v>
      </c>
      <c r="O1899" s="3">
        <f>HLOOKUP(O$5,[1]非R能力!$B$8:$F$558,$C1899+1,0)</f>
        <v>2674530.2363424227</v>
      </c>
      <c r="P1899" s="3">
        <f>HLOOKUP(P$5,[1]非R能力!$B$8:$F$558,$C1899+1,0)</f>
        <v>371147.94865448773</v>
      </c>
      <c r="Q1899" s="3">
        <f>HLOOKUP(Q$5,[1]非R能力!$B$8:$F$558,$C1899+1,0)</f>
        <v>180663.03073300805</v>
      </c>
      <c r="R1899" s="3">
        <f>HLOOKUP(R$5,[1]非R能力!$B$8:$F$558,$C1899+1,0)</f>
        <v>56616.730527455926</v>
      </c>
      <c r="S1899" s="3">
        <f>HLOOKUP(S$5,[1]非R能力!$B$8:$F$558,$C1899+1,0)</f>
        <v>73368.568621644255</v>
      </c>
      <c r="T1899" s="3">
        <f>INDEX([1]非R能力!$H$9:$H$558,D1899)</f>
        <v>74359.2083312342</v>
      </c>
      <c r="U1899" s="3">
        <f>IF(E1899="小怪",0,IF(INDEX([1]非R能力!$FK$9:$FK$558,C1899)=0,0,10))</f>
        <v>0</v>
      </c>
      <c r="V1899" s="3">
        <f>IF(E1899="小怪",0,IF(INDEX([1]非R能力!$FH$9:$FH$558,C1899)=0,0,5000))</f>
        <v>0</v>
      </c>
      <c r="W1899" s="3">
        <f>HLOOKUP(W$5,[2]人物技能基础!$O$3:$Q$553,$C1899+1,0)</f>
        <v>3.637142857142857</v>
      </c>
      <c r="X1899" s="3">
        <f>HLOOKUP(X$5,[2]人物技能基础!$O$3:$Q$553,$C1899+1,0)</f>
        <v>2.0186428571428574</v>
      </c>
      <c r="Y1899" s="3">
        <f>HLOOKUP(Y$5,[2]人物技能基础!$O$3:$Q$553,$C1899+1,0)</f>
        <v>99.964285714285708</v>
      </c>
      <c r="Z1899" s="3">
        <f t="shared" si="175"/>
        <v>1976818</v>
      </c>
      <c r="AA1899" s="3">
        <f t="shared" si="176"/>
        <v>36132</v>
      </c>
      <c r="AB1899" s="3">
        <f t="shared" si="177"/>
        <v>0</v>
      </c>
      <c r="AC1899" s="3">
        <f t="shared" si="178"/>
        <v>73368</v>
      </c>
      <c r="AD1899" s="3">
        <f t="shared" si="179"/>
        <v>56616</v>
      </c>
    </row>
    <row r="1900" spans="1:30" x14ac:dyDescent="0.15">
      <c r="A1900" s="3">
        <v>1895</v>
      </c>
      <c r="B1900" s="3" t="str">
        <f t="shared" si="174"/>
        <v>关卡1895小怪</v>
      </c>
      <c r="C1900" s="3">
        <f>INDEX([3]关卡!$J$19:$J$2018,A1900)</f>
        <v>550</v>
      </c>
      <c r="D1900" s="3">
        <f>INDEX([3]关卡!$N$19:$N$2018,A1900)</f>
        <v>550</v>
      </c>
      <c r="E1900" s="3" t="s">
        <v>24</v>
      </c>
      <c r="F1900" s="3" t="s">
        <v>26</v>
      </c>
      <c r="G1900" s="3">
        <v>3</v>
      </c>
      <c r="H1900" s="3">
        <v>0</v>
      </c>
      <c r="I1900" s="3">
        <v>0</v>
      </c>
      <c r="J1900" s="4">
        <v>1</v>
      </c>
      <c r="K1900" s="4">
        <v>1</v>
      </c>
      <c r="L1900" s="4">
        <v>2</v>
      </c>
      <c r="M1900" s="3">
        <v>15</v>
      </c>
      <c r="N1900" s="3">
        <v>2</v>
      </c>
      <c r="O1900" s="3">
        <f>HLOOKUP(O$5,[1]非R能力!$B$8:$F$558,$C1900+1,0)</f>
        <v>2674530.2363424227</v>
      </c>
      <c r="P1900" s="3">
        <f>HLOOKUP(P$5,[1]非R能力!$B$8:$F$558,$C1900+1,0)</f>
        <v>371147.94865448773</v>
      </c>
      <c r="Q1900" s="3">
        <f>HLOOKUP(Q$5,[1]非R能力!$B$8:$F$558,$C1900+1,0)</f>
        <v>180663.03073300805</v>
      </c>
      <c r="R1900" s="3">
        <f>HLOOKUP(R$5,[1]非R能力!$B$8:$F$558,$C1900+1,0)</f>
        <v>56616.730527455926</v>
      </c>
      <c r="S1900" s="3">
        <f>HLOOKUP(S$5,[1]非R能力!$B$8:$F$558,$C1900+1,0)</f>
        <v>73368.568621644255</v>
      </c>
      <c r="T1900" s="3">
        <f>INDEX([1]非R能力!$H$9:$H$558,D1900)</f>
        <v>74359.2083312342</v>
      </c>
      <c r="U1900" s="3">
        <f>IF(E1900="小怪",0,IF(INDEX([1]非R能力!$FK$9:$FK$558,C1900)=0,0,10))</f>
        <v>0</v>
      </c>
      <c r="V1900" s="3">
        <f>IF(E1900="小怪",0,IF(INDEX([1]非R能力!$FH$9:$FH$558,C1900)=0,0,5000))</f>
        <v>0</v>
      </c>
      <c r="W1900" s="3">
        <f>HLOOKUP(W$5,[2]人物技能基础!$O$3:$Q$553,$C1900+1,0)</f>
        <v>3.637142857142857</v>
      </c>
      <c r="X1900" s="3">
        <f>HLOOKUP(X$5,[2]人物技能基础!$O$3:$Q$553,$C1900+1,0)</f>
        <v>2.0186428571428574</v>
      </c>
      <c r="Y1900" s="3">
        <f>HLOOKUP(Y$5,[2]人物技能基础!$O$3:$Q$553,$C1900+1,0)</f>
        <v>99.964285714285708</v>
      </c>
      <c r="Z1900" s="3">
        <f t="shared" si="175"/>
        <v>1976818</v>
      </c>
      <c r="AA1900" s="3">
        <f t="shared" si="176"/>
        <v>36132</v>
      </c>
      <c r="AB1900" s="3">
        <f t="shared" si="177"/>
        <v>0</v>
      </c>
      <c r="AC1900" s="3">
        <f t="shared" si="178"/>
        <v>73368</v>
      </c>
      <c r="AD1900" s="3">
        <f t="shared" si="179"/>
        <v>56616</v>
      </c>
    </row>
    <row r="1901" spans="1:30" x14ac:dyDescent="0.15">
      <c r="A1901" s="3">
        <v>1896</v>
      </c>
      <c r="B1901" s="3" t="str">
        <f t="shared" si="174"/>
        <v>关卡1896小怪</v>
      </c>
      <c r="C1901" s="3">
        <f>INDEX([3]关卡!$J$19:$J$2018,A1901)</f>
        <v>550</v>
      </c>
      <c r="D1901" s="3">
        <f>INDEX([3]关卡!$N$19:$N$2018,A1901)</f>
        <v>550</v>
      </c>
      <c r="E1901" s="3" t="s">
        <v>24</v>
      </c>
      <c r="F1901" s="3" t="s">
        <v>26</v>
      </c>
      <c r="G1901" s="3">
        <v>3</v>
      </c>
      <c r="H1901" s="3">
        <v>0</v>
      </c>
      <c r="I1901" s="3">
        <v>0</v>
      </c>
      <c r="J1901" s="4">
        <v>1</v>
      </c>
      <c r="K1901" s="4">
        <v>1</v>
      </c>
      <c r="L1901" s="4">
        <v>2</v>
      </c>
      <c r="M1901" s="3">
        <v>15</v>
      </c>
      <c r="N1901" s="3">
        <v>2</v>
      </c>
      <c r="O1901" s="3">
        <f>HLOOKUP(O$5,[1]非R能力!$B$8:$F$558,$C1901+1,0)</f>
        <v>2674530.2363424227</v>
      </c>
      <c r="P1901" s="3">
        <f>HLOOKUP(P$5,[1]非R能力!$B$8:$F$558,$C1901+1,0)</f>
        <v>371147.94865448773</v>
      </c>
      <c r="Q1901" s="3">
        <f>HLOOKUP(Q$5,[1]非R能力!$B$8:$F$558,$C1901+1,0)</f>
        <v>180663.03073300805</v>
      </c>
      <c r="R1901" s="3">
        <f>HLOOKUP(R$5,[1]非R能力!$B$8:$F$558,$C1901+1,0)</f>
        <v>56616.730527455926</v>
      </c>
      <c r="S1901" s="3">
        <f>HLOOKUP(S$5,[1]非R能力!$B$8:$F$558,$C1901+1,0)</f>
        <v>73368.568621644255</v>
      </c>
      <c r="T1901" s="3">
        <f>INDEX([1]非R能力!$H$9:$H$558,D1901)</f>
        <v>74359.2083312342</v>
      </c>
      <c r="U1901" s="3">
        <f>IF(E1901="小怪",0,IF(INDEX([1]非R能力!$FK$9:$FK$558,C1901)=0,0,10))</f>
        <v>0</v>
      </c>
      <c r="V1901" s="3">
        <f>IF(E1901="小怪",0,IF(INDEX([1]非R能力!$FH$9:$FH$558,C1901)=0,0,5000))</f>
        <v>0</v>
      </c>
      <c r="W1901" s="3">
        <f>HLOOKUP(W$5,[2]人物技能基础!$O$3:$Q$553,$C1901+1,0)</f>
        <v>3.637142857142857</v>
      </c>
      <c r="X1901" s="3">
        <f>HLOOKUP(X$5,[2]人物技能基础!$O$3:$Q$553,$C1901+1,0)</f>
        <v>2.0186428571428574</v>
      </c>
      <c r="Y1901" s="3">
        <f>HLOOKUP(Y$5,[2]人物技能基础!$O$3:$Q$553,$C1901+1,0)</f>
        <v>99.964285714285708</v>
      </c>
      <c r="Z1901" s="3">
        <f t="shared" si="175"/>
        <v>1976818</v>
      </c>
      <c r="AA1901" s="3">
        <f t="shared" si="176"/>
        <v>36132</v>
      </c>
      <c r="AB1901" s="3">
        <f t="shared" si="177"/>
        <v>0</v>
      </c>
      <c r="AC1901" s="3">
        <f t="shared" si="178"/>
        <v>73368</v>
      </c>
      <c r="AD1901" s="3">
        <f t="shared" si="179"/>
        <v>56616</v>
      </c>
    </row>
    <row r="1902" spans="1:30" x14ac:dyDescent="0.15">
      <c r="A1902" s="3">
        <v>1897</v>
      </c>
      <c r="B1902" s="3" t="str">
        <f t="shared" si="174"/>
        <v>关卡1897小怪</v>
      </c>
      <c r="C1902" s="3">
        <f>INDEX([3]关卡!$J$19:$J$2018,A1902)</f>
        <v>550</v>
      </c>
      <c r="D1902" s="3">
        <f>INDEX([3]关卡!$N$19:$N$2018,A1902)</f>
        <v>550</v>
      </c>
      <c r="E1902" s="3" t="s">
        <v>24</v>
      </c>
      <c r="F1902" s="3" t="s">
        <v>26</v>
      </c>
      <c r="G1902" s="3">
        <v>3</v>
      </c>
      <c r="H1902" s="3">
        <v>0</v>
      </c>
      <c r="I1902" s="3">
        <v>0</v>
      </c>
      <c r="J1902" s="4">
        <v>1</v>
      </c>
      <c r="K1902" s="4">
        <v>1</v>
      </c>
      <c r="L1902" s="4">
        <v>2</v>
      </c>
      <c r="M1902" s="3">
        <v>15</v>
      </c>
      <c r="N1902" s="3">
        <v>2</v>
      </c>
      <c r="O1902" s="3">
        <f>HLOOKUP(O$5,[1]非R能力!$B$8:$F$558,$C1902+1,0)</f>
        <v>2674530.2363424227</v>
      </c>
      <c r="P1902" s="3">
        <f>HLOOKUP(P$5,[1]非R能力!$B$8:$F$558,$C1902+1,0)</f>
        <v>371147.94865448773</v>
      </c>
      <c r="Q1902" s="3">
        <f>HLOOKUP(Q$5,[1]非R能力!$B$8:$F$558,$C1902+1,0)</f>
        <v>180663.03073300805</v>
      </c>
      <c r="R1902" s="3">
        <f>HLOOKUP(R$5,[1]非R能力!$B$8:$F$558,$C1902+1,0)</f>
        <v>56616.730527455926</v>
      </c>
      <c r="S1902" s="3">
        <f>HLOOKUP(S$5,[1]非R能力!$B$8:$F$558,$C1902+1,0)</f>
        <v>73368.568621644255</v>
      </c>
      <c r="T1902" s="3">
        <f>INDEX([1]非R能力!$H$9:$H$558,D1902)</f>
        <v>74359.2083312342</v>
      </c>
      <c r="U1902" s="3">
        <f>IF(E1902="小怪",0,IF(INDEX([1]非R能力!$FK$9:$FK$558,C1902)=0,0,10))</f>
        <v>0</v>
      </c>
      <c r="V1902" s="3">
        <f>IF(E1902="小怪",0,IF(INDEX([1]非R能力!$FH$9:$FH$558,C1902)=0,0,5000))</f>
        <v>0</v>
      </c>
      <c r="W1902" s="3">
        <f>HLOOKUP(W$5,[2]人物技能基础!$O$3:$Q$553,$C1902+1,0)</f>
        <v>3.637142857142857</v>
      </c>
      <c r="X1902" s="3">
        <f>HLOOKUP(X$5,[2]人物技能基础!$O$3:$Q$553,$C1902+1,0)</f>
        <v>2.0186428571428574</v>
      </c>
      <c r="Y1902" s="3">
        <f>HLOOKUP(Y$5,[2]人物技能基础!$O$3:$Q$553,$C1902+1,0)</f>
        <v>99.964285714285708</v>
      </c>
      <c r="Z1902" s="3">
        <f t="shared" si="175"/>
        <v>1976818</v>
      </c>
      <c r="AA1902" s="3">
        <f t="shared" si="176"/>
        <v>36132</v>
      </c>
      <c r="AB1902" s="3">
        <f t="shared" si="177"/>
        <v>0</v>
      </c>
      <c r="AC1902" s="3">
        <f t="shared" si="178"/>
        <v>73368</v>
      </c>
      <c r="AD1902" s="3">
        <f t="shared" si="179"/>
        <v>56616</v>
      </c>
    </row>
    <row r="1903" spans="1:30" x14ac:dyDescent="0.15">
      <c r="A1903" s="3">
        <v>1898</v>
      </c>
      <c r="B1903" s="3" t="str">
        <f t="shared" si="174"/>
        <v>关卡1898小怪</v>
      </c>
      <c r="C1903" s="3">
        <f>INDEX([3]关卡!$J$19:$J$2018,A1903)</f>
        <v>550</v>
      </c>
      <c r="D1903" s="3">
        <f>INDEX([3]关卡!$N$19:$N$2018,A1903)</f>
        <v>550</v>
      </c>
      <c r="E1903" s="3" t="s">
        <v>24</v>
      </c>
      <c r="F1903" s="3" t="s">
        <v>26</v>
      </c>
      <c r="G1903" s="3">
        <v>3</v>
      </c>
      <c r="H1903" s="3">
        <v>0</v>
      </c>
      <c r="I1903" s="3">
        <v>0</v>
      </c>
      <c r="J1903" s="4">
        <v>1</v>
      </c>
      <c r="K1903" s="4">
        <v>1</v>
      </c>
      <c r="L1903" s="4">
        <v>2</v>
      </c>
      <c r="M1903" s="3">
        <v>15</v>
      </c>
      <c r="N1903" s="3">
        <v>2</v>
      </c>
      <c r="O1903" s="3">
        <f>HLOOKUP(O$5,[1]非R能力!$B$8:$F$558,$C1903+1,0)</f>
        <v>2674530.2363424227</v>
      </c>
      <c r="P1903" s="3">
        <f>HLOOKUP(P$5,[1]非R能力!$B$8:$F$558,$C1903+1,0)</f>
        <v>371147.94865448773</v>
      </c>
      <c r="Q1903" s="3">
        <f>HLOOKUP(Q$5,[1]非R能力!$B$8:$F$558,$C1903+1,0)</f>
        <v>180663.03073300805</v>
      </c>
      <c r="R1903" s="3">
        <f>HLOOKUP(R$5,[1]非R能力!$B$8:$F$558,$C1903+1,0)</f>
        <v>56616.730527455926</v>
      </c>
      <c r="S1903" s="3">
        <f>HLOOKUP(S$5,[1]非R能力!$B$8:$F$558,$C1903+1,0)</f>
        <v>73368.568621644255</v>
      </c>
      <c r="T1903" s="3">
        <f>INDEX([1]非R能力!$H$9:$H$558,D1903)</f>
        <v>74359.2083312342</v>
      </c>
      <c r="U1903" s="3">
        <f>IF(E1903="小怪",0,IF(INDEX([1]非R能力!$FK$9:$FK$558,C1903)=0,0,10))</f>
        <v>0</v>
      </c>
      <c r="V1903" s="3">
        <f>IF(E1903="小怪",0,IF(INDEX([1]非R能力!$FH$9:$FH$558,C1903)=0,0,5000))</f>
        <v>0</v>
      </c>
      <c r="W1903" s="3">
        <f>HLOOKUP(W$5,[2]人物技能基础!$O$3:$Q$553,$C1903+1,0)</f>
        <v>3.637142857142857</v>
      </c>
      <c r="X1903" s="3">
        <f>HLOOKUP(X$5,[2]人物技能基础!$O$3:$Q$553,$C1903+1,0)</f>
        <v>2.0186428571428574</v>
      </c>
      <c r="Y1903" s="3">
        <f>HLOOKUP(Y$5,[2]人物技能基础!$O$3:$Q$553,$C1903+1,0)</f>
        <v>99.964285714285708</v>
      </c>
      <c r="Z1903" s="3">
        <f t="shared" si="175"/>
        <v>1976818</v>
      </c>
      <c r="AA1903" s="3">
        <f t="shared" si="176"/>
        <v>36132</v>
      </c>
      <c r="AB1903" s="3">
        <f t="shared" si="177"/>
        <v>0</v>
      </c>
      <c r="AC1903" s="3">
        <f t="shared" si="178"/>
        <v>73368</v>
      </c>
      <c r="AD1903" s="3">
        <f t="shared" si="179"/>
        <v>56616</v>
      </c>
    </row>
    <row r="1904" spans="1:30" x14ac:dyDescent="0.15">
      <c r="A1904" s="3">
        <v>1899</v>
      </c>
      <c r="B1904" s="3" t="str">
        <f t="shared" si="174"/>
        <v>关卡1899小怪</v>
      </c>
      <c r="C1904" s="3">
        <f>INDEX([3]关卡!$J$19:$J$2018,A1904)</f>
        <v>550</v>
      </c>
      <c r="D1904" s="3">
        <f>INDEX([3]关卡!$N$19:$N$2018,A1904)</f>
        <v>550</v>
      </c>
      <c r="E1904" s="3" t="s">
        <v>24</v>
      </c>
      <c r="F1904" s="3" t="s">
        <v>26</v>
      </c>
      <c r="G1904" s="3">
        <v>3</v>
      </c>
      <c r="H1904" s="3">
        <v>0</v>
      </c>
      <c r="I1904" s="3">
        <v>0</v>
      </c>
      <c r="J1904" s="4">
        <v>1</v>
      </c>
      <c r="K1904" s="4">
        <v>1</v>
      </c>
      <c r="L1904" s="4">
        <v>2</v>
      </c>
      <c r="M1904" s="3">
        <v>15</v>
      </c>
      <c r="N1904" s="3">
        <v>2</v>
      </c>
      <c r="O1904" s="3">
        <f>HLOOKUP(O$5,[1]非R能力!$B$8:$F$558,$C1904+1,0)</f>
        <v>2674530.2363424227</v>
      </c>
      <c r="P1904" s="3">
        <f>HLOOKUP(P$5,[1]非R能力!$B$8:$F$558,$C1904+1,0)</f>
        <v>371147.94865448773</v>
      </c>
      <c r="Q1904" s="3">
        <f>HLOOKUP(Q$5,[1]非R能力!$B$8:$F$558,$C1904+1,0)</f>
        <v>180663.03073300805</v>
      </c>
      <c r="R1904" s="3">
        <f>HLOOKUP(R$5,[1]非R能力!$B$8:$F$558,$C1904+1,0)</f>
        <v>56616.730527455926</v>
      </c>
      <c r="S1904" s="3">
        <f>HLOOKUP(S$5,[1]非R能力!$B$8:$F$558,$C1904+1,0)</f>
        <v>73368.568621644255</v>
      </c>
      <c r="T1904" s="3">
        <f>INDEX([1]非R能力!$H$9:$H$558,D1904)</f>
        <v>74359.2083312342</v>
      </c>
      <c r="U1904" s="3">
        <f>IF(E1904="小怪",0,IF(INDEX([1]非R能力!$FK$9:$FK$558,C1904)=0,0,10))</f>
        <v>0</v>
      </c>
      <c r="V1904" s="3">
        <f>IF(E1904="小怪",0,IF(INDEX([1]非R能力!$FH$9:$FH$558,C1904)=0,0,5000))</f>
        <v>0</v>
      </c>
      <c r="W1904" s="3">
        <f>HLOOKUP(W$5,[2]人物技能基础!$O$3:$Q$553,$C1904+1,0)</f>
        <v>3.637142857142857</v>
      </c>
      <c r="X1904" s="3">
        <f>HLOOKUP(X$5,[2]人物技能基础!$O$3:$Q$553,$C1904+1,0)</f>
        <v>2.0186428571428574</v>
      </c>
      <c r="Y1904" s="3">
        <f>HLOOKUP(Y$5,[2]人物技能基础!$O$3:$Q$553,$C1904+1,0)</f>
        <v>99.964285714285708</v>
      </c>
      <c r="Z1904" s="3">
        <f t="shared" si="175"/>
        <v>1976818</v>
      </c>
      <c r="AA1904" s="3">
        <f t="shared" si="176"/>
        <v>36132</v>
      </c>
      <c r="AB1904" s="3">
        <f t="shared" si="177"/>
        <v>0</v>
      </c>
      <c r="AC1904" s="3">
        <f t="shared" si="178"/>
        <v>73368</v>
      </c>
      <c r="AD1904" s="3">
        <f t="shared" si="179"/>
        <v>56616</v>
      </c>
    </row>
    <row r="1905" spans="1:30" x14ac:dyDescent="0.15">
      <c r="A1905" s="3">
        <v>1900</v>
      </c>
      <c r="B1905" s="3" t="str">
        <f t="shared" si="174"/>
        <v>关卡1900小怪</v>
      </c>
      <c r="C1905" s="3">
        <f>INDEX([3]关卡!$J$19:$J$2018,A1905)</f>
        <v>550</v>
      </c>
      <c r="D1905" s="3">
        <f>INDEX([3]关卡!$N$19:$N$2018,A1905)</f>
        <v>550</v>
      </c>
      <c r="E1905" s="3" t="s">
        <v>24</v>
      </c>
      <c r="F1905" s="3" t="s">
        <v>26</v>
      </c>
      <c r="G1905" s="3">
        <v>3</v>
      </c>
      <c r="H1905" s="3">
        <v>0</v>
      </c>
      <c r="I1905" s="3">
        <v>0</v>
      </c>
      <c r="J1905" s="4">
        <v>1</v>
      </c>
      <c r="K1905" s="4">
        <v>1</v>
      </c>
      <c r="L1905" s="4">
        <v>2</v>
      </c>
      <c r="M1905" s="3">
        <v>15</v>
      </c>
      <c r="N1905" s="3">
        <v>2</v>
      </c>
      <c r="O1905" s="3">
        <f>HLOOKUP(O$5,[1]非R能力!$B$8:$F$558,$C1905+1,0)</f>
        <v>2674530.2363424227</v>
      </c>
      <c r="P1905" s="3">
        <f>HLOOKUP(P$5,[1]非R能力!$B$8:$F$558,$C1905+1,0)</f>
        <v>371147.94865448773</v>
      </c>
      <c r="Q1905" s="3">
        <f>HLOOKUP(Q$5,[1]非R能力!$B$8:$F$558,$C1905+1,0)</f>
        <v>180663.03073300805</v>
      </c>
      <c r="R1905" s="3">
        <f>HLOOKUP(R$5,[1]非R能力!$B$8:$F$558,$C1905+1,0)</f>
        <v>56616.730527455926</v>
      </c>
      <c r="S1905" s="3">
        <f>HLOOKUP(S$5,[1]非R能力!$B$8:$F$558,$C1905+1,0)</f>
        <v>73368.568621644255</v>
      </c>
      <c r="T1905" s="3">
        <f>INDEX([1]非R能力!$H$9:$H$558,D1905)</f>
        <v>74359.2083312342</v>
      </c>
      <c r="U1905" s="3">
        <f>IF(E1905="小怪",0,IF(INDEX([1]非R能力!$FK$9:$FK$558,C1905)=0,0,10))</f>
        <v>0</v>
      </c>
      <c r="V1905" s="3">
        <f>IF(E1905="小怪",0,IF(INDEX([1]非R能力!$FH$9:$FH$558,C1905)=0,0,5000))</f>
        <v>0</v>
      </c>
      <c r="W1905" s="3">
        <f>HLOOKUP(W$5,[2]人物技能基础!$O$3:$Q$553,$C1905+1,0)</f>
        <v>3.637142857142857</v>
      </c>
      <c r="X1905" s="3">
        <f>HLOOKUP(X$5,[2]人物技能基础!$O$3:$Q$553,$C1905+1,0)</f>
        <v>2.0186428571428574</v>
      </c>
      <c r="Y1905" s="3">
        <f>HLOOKUP(Y$5,[2]人物技能基础!$O$3:$Q$553,$C1905+1,0)</f>
        <v>99.964285714285708</v>
      </c>
      <c r="Z1905" s="3">
        <f t="shared" si="175"/>
        <v>1976818</v>
      </c>
      <c r="AA1905" s="3">
        <f t="shared" si="176"/>
        <v>36132</v>
      </c>
      <c r="AB1905" s="3">
        <f t="shared" si="177"/>
        <v>0</v>
      </c>
      <c r="AC1905" s="3">
        <f t="shared" si="178"/>
        <v>73368</v>
      </c>
      <c r="AD1905" s="3">
        <f t="shared" si="179"/>
        <v>56616</v>
      </c>
    </row>
    <row r="1906" spans="1:30" x14ac:dyDescent="0.15">
      <c r="A1906" s="3">
        <v>1901</v>
      </c>
      <c r="B1906" s="3" t="str">
        <f t="shared" si="174"/>
        <v>关卡1901小怪</v>
      </c>
      <c r="C1906" s="3">
        <f>INDEX([3]关卡!$J$19:$J$2018,A1906)</f>
        <v>550</v>
      </c>
      <c r="D1906" s="3">
        <f>INDEX([3]关卡!$N$19:$N$2018,A1906)</f>
        <v>550</v>
      </c>
      <c r="E1906" s="3" t="s">
        <v>24</v>
      </c>
      <c r="F1906" s="3" t="s">
        <v>26</v>
      </c>
      <c r="G1906" s="3">
        <v>3</v>
      </c>
      <c r="H1906" s="3">
        <v>0</v>
      </c>
      <c r="I1906" s="3">
        <v>0</v>
      </c>
      <c r="J1906" s="4">
        <v>1</v>
      </c>
      <c r="K1906" s="4">
        <v>1</v>
      </c>
      <c r="L1906" s="4">
        <v>2</v>
      </c>
      <c r="M1906" s="3">
        <v>15</v>
      </c>
      <c r="N1906" s="3">
        <v>2</v>
      </c>
      <c r="O1906" s="3">
        <f>HLOOKUP(O$5,[1]非R能力!$B$8:$F$558,$C1906+1,0)</f>
        <v>2674530.2363424227</v>
      </c>
      <c r="P1906" s="3">
        <f>HLOOKUP(P$5,[1]非R能力!$B$8:$F$558,$C1906+1,0)</f>
        <v>371147.94865448773</v>
      </c>
      <c r="Q1906" s="3">
        <f>HLOOKUP(Q$5,[1]非R能力!$B$8:$F$558,$C1906+1,0)</f>
        <v>180663.03073300805</v>
      </c>
      <c r="R1906" s="3">
        <f>HLOOKUP(R$5,[1]非R能力!$B$8:$F$558,$C1906+1,0)</f>
        <v>56616.730527455926</v>
      </c>
      <c r="S1906" s="3">
        <f>HLOOKUP(S$5,[1]非R能力!$B$8:$F$558,$C1906+1,0)</f>
        <v>73368.568621644255</v>
      </c>
      <c r="T1906" s="3">
        <f>INDEX([1]非R能力!$H$9:$H$558,D1906)</f>
        <v>74359.2083312342</v>
      </c>
      <c r="U1906" s="3">
        <f>IF(E1906="小怪",0,IF(INDEX([1]非R能力!$FK$9:$FK$558,C1906)=0,0,10))</f>
        <v>0</v>
      </c>
      <c r="V1906" s="3">
        <f>IF(E1906="小怪",0,IF(INDEX([1]非R能力!$FH$9:$FH$558,C1906)=0,0,5000))</f>
        <v>0</v>
      </c>
      <c r="W1906" s="3">
        <f>HLOOKUP(W$5,[2]人物技能基础!$O$3:$Q$553,$C1906+1,0)</f>
        <v>3.637142857142857</v>
      </c>
      <c r="X1906" s="3">
        <f>HLOOKUP(X$5,[2]人物技能基础!$O$3:$Q$553,$C1906+1,0)</f>
        <v>2.0186428571428574</v>
      </c>
      <c r="Y1906" s="3">
        <f>HLOOKUP(Y$5,[2]人物技能基础!$O$3:$Q$553,$C1906+1,0)</f>
        <v>99.964285714285708</v>
      </c>
      <c r="Z1906" s="3">
        <f t="shared" si="175"/>
        <v>1976818</v>
      </c>
      <c r="AA1906" s="3">
        <f t="shared" si="176"/>
        <v>36132</v>
      </c>
      <c r="AB1906" s="3">
        <f t="shared" si="177"/>
        <v>0</v>
      </c>
      <c r="AC1906" s="3">
        <f t="shared" si="178"/>
        <v>73368</v>
      </c>
      <c r="AD1906" s="3">
        <f t="shared" si="179"/>
        <v>56616</v>
      </c>
    </row>
    <row r="1907" spans="1:30" x14ac:dyDescent="0.15">
      <c r="A1907" s="3">
        <v>1902</v>
      </c>
      <c r="B1907" s="3" t="str">
        <f t="shared" si="174"/>
        <v>关卡1902小怪</v>
      </c>
      <c r="C1907" s="3">
        <f>INDEX([3]关卡!$J$19:$J$2018,A1907)</f>
        <v>550</v>
      </c>
      <c r="D1907" s="3">
        <f>INDEX([3]关卡!$N$19:$N$2018,A1907)</f>
        <v>550</v>
      </c>
      <c r="E1907" s="3" t="s">
        <v>24</v>
      </c>
      <c r="F1907" s="3" t="s">
        <v>26</v>
      </c>
      <c r="G1907" s="3">
        <v>3</v>
      </c>
      <c r="H1907" s="3">
        <v>0</v>
      </c>
      <c r="I1907" s="3">
        <v>0</v>
      </c>
      <c r="J1907" s="4">
        <v>1</v>
      </c>
      <c r="K1907" s="4">
        <v>1</v>
      </c>
      <c r="L1907" s="4">
        <v>2</v>
      </c>
      <c r="M1907" s="3">
        <v>15</v>
      </c>
      <c r="N1907" s="3">
        <v>2</v>
      </c>
      <c r="O1907" s="3">
        <f>HLOOKUP(O$5,[1]非R能力!$B$8:$F$558,$C1907+1,0)</f>
        <v>2674530.2363424227</v>
      </c>
      <c r="P1907" s="3">
        <f>HLOOKUP(P$5,[1]非R能力!$B$8:$F$558,$C1907+1,0)</f>
        <v>371147.94865448773</v>
      </c>
      <c r="Q1907" s="3">
        <f>HLOOKUP(Q$5,[1]非R能力!$B$8:$F$558,$C1907+1,0)</f>
        <v>180663.03073300805</v>
      </c>
      <c r="R1907" s="3">
        <f>HLOOKUP(R$5,[1]非R能力!$B$8:$F$558,$C1907+1,0)</f>
        <v>56616.730527455926</v>
      </c>
      <c r="S1907" s="3">
        <f>HLOOKUP(S$5,[1]非R能力!$B$8:$F$558,$C1907+1,0)</f>
        <v>73368.568621644255</v>
      </c>
      <c r="T1907" s="3">
        <f>INDEX([1]非R能力!$H$9:$H$558,D1907)</f>
        <v>74359.2083312342</v>
      </c>
      <c r="U1907" s="3">
        <f>IF(E1907="小怪",0,IF(INDEX([1]非R能力!$FK$9:$FK$558,C1907)=0,0,10))</f>
        <v>0</v>
      </c>
      <c r="V1907" s="3">
        <f>IF(E1907="小怪",0,IF(INDEX([1]非R能力!$FH$9:$FH$558,C1907)=0,0,5000))</f>
        <v>0</v>
      </c>
      <c r="W1907" s="3">
        <f>HLOOKUP(W$5,[2]人物技能基础!$O$3:$Q$553,$C1907+1,0)</f>
        <v>3.637142857142857</v>
      </c>
      <c r="X1907" s="3">
        <f>HLOOKUP(X$5,[2]人物技能基础!$O$3:$Q$553,$C1907+1,0)</f>
        <v>2.0186428571428574</v>
      </c>
      <c r="Y1907" s="3">
        <f>HLOOKUP(Y$5,[2]人物技能基础!$O$3:$Q$553,$C1907+1,0)</f>
        <v>99.964285714285708</v>
      </c>
      <c r="Z1907" s="3">
        <f t="shared" si="175"/>
        <v>1976818</v>
      </c>
      <c r="AA1907" s="3">
        <f t="shared" si="176"/>
        <v>36132</v>
      </c>
      <c r="AB1907" s="3">
        <f t="shared" si="177"/>
        <v>0</v>
      </c>
      <c r="AC1907" s="3">
        <f t="shared" si="178"/>
        <v>73368</v>
      </c>
      <c r="AD1907" s="3">
        <f t="shared" si="179"/>
        <v>56616</v>
      </c>
    </row>
    <row r="1908" spans="1:30" x14ac:dyDescent="0.15">
      <c r="A1908" s="3">
        <v>1903</v>
      </c>
      <c r="B1908" s="3" t="str">
        <f t="shared" si="174"/>
        <v>关卡1903小怪</v>
      </c>
      <c r="C1908" s="3">
        <f>INDEX([3]关卡!$J$19:$J$2018,A1908)</f>
        <v>550</v>
      </c>
      <c r="D1908" s="3">
        <f>INDEX([3]关卡!$N$19:$N$2018,A1908)</f>
        <v>550</v>
      </c>
      <c r="E1908" s="3" t="s">
        <v>24</v>
      </c>
      <c r="F1908" s="3" t="s">
        <v>26</v>
      </c>
      <c r="G1908" s="3">
        <v>3</v>
      </c>
      <c r="H1908" s="3">
        <v>0</v>
      </c>
      <c r="I1908" s="3">
        <v>0</v>
      </c>
      <c r="J1908" s="4">
        <v>1</v>
      </c>
      <c r="K1908" s="4">
        <v>1</v>
      </c>
      <c r="L1908" s="4">
        <v>2</v>
      </c>
      <c r="M1908" s="3">
        <v>15</v>
      </c>
      <c r="N1908" s="3">
        <v>2</v>
      </c>
      <c r="O1908" s="3">
        <f>HLOOKUP(O$5,[1]非R能力!$B$8:$F$558,$C1908+1,0)</f>
        <v>2674530.2363424227</v>
      </c>
      <c r="P1908" s="3">
        <f>HLOOKUP(P$5,[1]非R能力!$B$8:$F$558,$C1908+1,0)</f>
        <v>371147.94865448773</v>
      </c>
      <c r="Q1908" s="3">
        <f>HLOOKUP(Q$5,[1]非R能力!$B$8:$F$558,$C1908+1,0)</f>
        <v>180663.03073300805</v>
      </c>
      <c r="R1908" s="3">
        <f>HLOOKUP(R$5,[1]非R能力!$B$8:$F$558,$C1908+1,0)</f>
        <v>56616.730527455926</v>
      </c>
      <c r="S1908" s="3">
        <f>HLOOKUP(S$5,[1]非R能力!$B$8:$F$558,$C1908+1,0)</f>
        <v>73368.568621644255</v>
      </c>
      <c r="T1908" s="3">
        <f>INDEX([1]非R能力!$H$9:$H$558,D1908)</f>
        <v>74359.2083312342</v>
      </c>
      <c r="U1908" s="3">
        <f>IF(E1908="小怪",0,IF(INDEX([1]非R能力!$FK$9:$FK$558,C1908)=0,0,10))</f>
        <v>0</v>
      </c>
      <c r="V1908" s="3">
        <f>IF(E1908="小怪",0,IF(INDEX([1]非R能力!$FH$9:$FH$558,C1908)=0,0,5000))</f>
        <v>0</v>
      </c>
      <c r="W1908" s="3">
        <f>HLOOKUP(W$5,[2]人物技能基础!$O$3:$Q$553,$C1908+1,0)</f>
        <v>3.637142857142857</v>
      </c>
      <c r="X1908" s="3">
        <f>HLOOKUP(X$5,[2]人物技能基础!$O$3:$Q$553,$C1908+1,0)</f>
        <v>2.0186428571428574</v>
      </c>
      <c r="Y1908" s="3">
        <f>HLOOKUP(Y$5,[2]人物技能基础!$O$3:$Q$553,$C1908+1,0)</f>
        <v>99.964285714285708</v>
      </c>
      <c r="Z1908" s="3">
        <f t="shared" si="175"/>
        <v>1976818</v>
      </c>
      <c r="AA1908" s="3">
        <f t="shared" si="176"/>
        <v>36132</v>
      </c>
      <c r="AB1908" s="3">
        <f t="shared" si="177"/>
        <v>0</v>
      </c>
      <c r="AC1908" s="3">
        <f t="shared" si="178"/>
        <v>73368</v>
      </c>
      <c r="AD1908" s="3">
        <f t="shared" si="179"/>
        <v>56616</v>
      </c>
    </row>
    <row r="1909" spans="1:30" x14ac:dyDescent="0.15">
      <c r="A1909" s="3">
        <v>1904</v>
      </c>
      <c r="B1909" s="3" t="str">
        <f t="shared" si="174"/>
        <v>关卡1904小怪</v>
      </c>
      <c r="C1909" s="3">
        <f>INDEX([3]关卡!$J$19:$J$2018,A1909)</f>
        <v>550</v>
      </c>
      <c r="D1909" s="3">
        <f>INDEX([3]关卡!$N$19:$N$2018,A1909)</f>
        <v>550</v>
      </c>
      <c r="E1909" s="3" t="s">
        <v>24</v>
      </c>
      <c r="F1909" s="3" t="s">
        <v>26</v>
      </c>
      <c r="G1909" s="3">
        <v>3</v>
      </c>
      <c r="H1909" s="3">
        <v>0</v>
      </c>
      <c r="I1909" s="3">
        <v>0</v>
      </c>
      <c r="J1909" s="4">
        <v>1</v>
      </c>
      <c r="K1909" s="4">
        <v>1</v>
      </c>
      <c r="L1909" s="4">
        <v>2</v>
      </c>
      <c r="M1909" s="3">
        <v>15</v>
      </c>
      <c r="N1909" s="3">
        <v>2</v>
      </c>
      <c r="O1909" s="3">
        <f>HLOOKUP(O$5,[1]非R能力!$B$8:$F$558,$C1909+1,0)</f>
        <v>2674530.2363424227</v>
      </c>
      <c r="P1909" s="3">
        <f>HLOOKUP(P$5,[1]非R能力!$B$8:$F$558,$C1909+1,0)</f>
        <v>371147.94865448773</v>
      </c>
      <c r="Q1909" s="3">
        <f>HLOOKUP(Q$5,[1]非R能力!$B$8:$F$558,$C1909+1,0)</f>
        <v>180663.03073300805</v>
      </c>
      <c r="R1909" s="3">
        <f>HLOOKUP(R$5,[1]非R能力!$B$8:$F$558,$C1909+1,0)</f>
        <v>56616.730527455926</v>
      </c>
      <c r="S1909" s="3">
        <f>HLOOKUP(S$5,[1]非R能力!$B$8:$F$558,$C1909+1,0)</f>
        <v>73368.568621644255</v>
      </c>
      <c r="T1909" s="3">
        <f>INDEX([1]非R能力!$H$9:$H$558,D1909)</f>
        <v>74359.2083312342</v>
      </c>
      <c r="U1909" s="3">
        <f>IF(E1909="小怪",0,IF(INDEX([1]非R能力!$FK$9:$FK$558,C1909)=0,0,10))</f>
        <v>0</v>
      </c>
      <c r="V1909" s="3">
        <f>IF(E1909="小怪",0,IF(INDEX([1]非R能力!$FH$9:$FH$558,C1909)=0,0,5000))</f>
        <v>0</v>
      </c>
      <c r="W1909" s="3">
        <f>HLOOKUP(W$5,[2]人物技能基础!$O$3:$Q$553,$C1909+1,0)</f>
        <v>3.637142857142857</v>
      </c>
      <c r="X1909" s="3">
        <f>HLOOKUP(X$5,[2]人物技能基础!$O$3:$Q$553,$C1909+1,0)</f>
        <v>2.0186428571428574</v>
      </c>
      <c r="Y1909" s="3">
        <f>HLOOKUP(Y$5,[2]人物技能基础!$O$3:$Q$553,$C1909+1,0)</f>
        <v>99.964285714285708</v>
      </c>
      <c r="Z1909" s="3">
        <f t="shared" si="175"/>
        <v>1976818</v>
      </c>
      <c r="AA1909" s="3">
        <f t="shared" si="176"/>
        <v>36132</v>
      </c>
      <c r="AB1909" s="3">
        <f t="shared" si="177"/>
        <v>0</v>
      </c>
      <c r="AC1909" s="3">
        <f t="shared" si="178"/>
        <v>73368</v>
      </c>
      <c r="AD1909" s="3">
        <f t="shared" si="179"/>
        <v>56616</v>
      </c>
    </row>
    <row r="1910" spans="1:30" x14ac:dyDescent="0.15">
      <c r="A1910" s="3">
        <v>1905</v>
      </c>
      <c r="B1910" s="3" t="str">
        <f t="shared" si="174"/>
        <v>关卡1905小怪</v>
      </c>
      <c r="C1910" s="3">
        <f>INDEX([3]关卡!$J$19:$J$2018,A1910)</f>
        <v>550</v>
      </c>
      <c r="D1910" s="3">
        <f>INDEX([3]关卡!$N$19:$N$2018,A1910)</f>
        <v>550</v>
      </c>
      <c r="E1910" s="3" t="s">
        <v>24</v>
      </c>
      <c r="F1910" s="3" t="s">
        <v>26</v>
      </c>
      <c r="G1910" s="3">
        <v>3</v>
      </c>
      <c r="H1910" s="3">
        <v>0</v>
      </c>
      <c r="I1910" s="3">
        <v>0</v>
      </c>
      <c r="J1910" s="4">
        <v>1</v>
      </c>
      <c r="K1910" s="4">
        <v>1</v>
      </c>
      <c r="L1910" s="4">
        <v>2</v>
      </c>
      <c r="M1910" s="3">
        <v>15</v>
      </c>
      <c r="N1910" s="3">
        <v>2</v>
      </c>
      <c r="O1910" s="3">
        <f>HLOOKUP(O$5,[1]非R能力!$B$8:$F$558,$C1910+1,0)</f>
        <v>2674530.2363424227</v>
      </c>
      <c r="P1910" s="3">
        <f>HLOOKUP(P$5,[1]非R能力!$B$8:$F$558,$C1910+1,0)</f>
        <v>371147.94865448773</v>
      </c>
      <c r="Q1910" s="3">
        <f>HLOOKUP(Q$5,[1]非R能力!$B$8:$F$558,$C1910+1,0)</f>
        <v>180663.03073300805</v>
      </c>
      <c r="R1910" s="3">
        <f>HLOOKUP(R$5,[1]非R能力!$B$8:$F$558,$C1910+1,0)</f>
        <v>56616.730527455926</v>
      </c>
      <c r="S1910" s="3">
        <f>HLOOKUP(S$5,[1]非R能力!$B$8:$F$558,$C1910+1,0)</f>
        <v>73368.568621644255</v>
      </c>
      <c r="T1910" s="3">
        <f>INDEX([1]非R能力!$H$9:$H$558,D1910)</f>
        <v>74359.2083312342</v>
      </c>
      <c r="U1910" s="3">
        <f>IF(E1910="小怪",0,IF(INDEX([1]非R能力!$FK$9:$FK$558,C1910)=0,0,10))</f>
        <v>0</v>
      </c>
      <c r="V1910" s="3">
        <f>IF(E1910="小怪",0,IF(INDEX([1]非R能力!$FH$9:$FH$558,C1910)=0,0,5000))</f>
        <v>0</v>
      </c>
      <c r="W1910" s="3">
        <f>HLOOKUP(W$5,[2]人物技能基础!$O$3:$Q$553,$C1910+1,0)</f>
        <v>3.637142857142857</v>
      </c>
      <c r="X1910" s="3">
        <f>HLOOKUP(X$5,[2]人物技能基础!$O$3:$Q$553,$C1910+1,0)</f>
        <v>2.0186428571428574</v>
      </c>
      <c r="Y1910" s="3">
        <f>HLOOKUP(Y$5,[2]人物技能基础!$O$3:$Q$553,$C1910+1,0)</f>
        <v>99.964285714285708</v>
      </c>
      <c r="Z1910" s="3">
        <f t="shared" si="175"/>
        <v>1976818</v>
      </c>
      <c r="AA1910" s="3">
        <f t="shared" si="176"/>
        <v>36132</v>
      </c>
      <c r="AB1910" s="3">
        <f t="shared" si="177"/>
        <v>0</v>
      </c>
      <c r="AC1910" s="3">
        <f t="shared" si="178"/>
        <v>73368</v>
      </c>
      <c r="AD1910" s="3">
        <f t="shared" si="179"/>
        <v>56616</v>
      </c>
    </row>
    <row r="1911" spans="1:30" x14ac:dyDescent="0.15">
      <c r="A1911" s="3">
        <v>1906</v>
      </c>
      <c r="B1911" s="3" t="str">
        <f t="shared" si="174"/>
        <v>关卡1906小怪</v>
      </c>
      <c r="C1911" s="3">
        <f>INDEX([3]关卡!$J$19:$J$2018,A1911)</f>
        <v>550</v>
      </c>
      <c r="D1911" s="3">
        <f>INDEX([3]关卡!$N$19:$N$2018,A1911)</f>
        <v>550</v>
      </c>
      <c r="E1911" s="3" t="s">
        <v>24</v>
      </c>
      <c r="F1911" s="3" t="s">
        <v>26</v>
      </c>
      <c r="G1911" s="3">
        <v>3</v>
      </c>
      <c r="H1911" s="3">
        <v>0</v>
      </c>
      <c r="I1911" s="3">
        <v>0</v>
      </c>
      <c r="J1911" s="4">
        <v>1</v>
      </c>
      <c r="K1911" s="4">
        <v>1</v>
      </c>
      <c r="L1911" s="4">
        <v>2</v>
      </c>
      <c r="M1911" s="3">
        <v>15</v>
      </c>
      <c r="N1911" s="3">
        <v>2</v>
      </c>
      <c r="O1911" s="3">
        <f>HLOOKUP(O$5,[1]非R能力!$B$8:$F$558,$C1911+1,0)</f>
        <v>2674530.2363424227</v>
      </c>
      <c r="P1911" s="3">
        <f>HLOOKUP(P$5,[1]非R能力!$B$8:$F$558,$C1911+1,0)</f>
        <v>371147.94865448773</v>
      </c>
      <c r="Q1911" s="3">
        <f>HLOOKUP(Q$5,[1]非R能力!$B$8:$F$558,$C1911+1,0)</f>
        <v>180663.03073300805</v>
      </c>
      <c r="R1911" s="3">
        <f>HLOOKUP(R$5,[1]非R能力!$B$8:$F$558,$C1911+1,0)</f>
        <v>56616.730527455926</v>
      </c>
      <c r="S1911" s="3">
        <f>HLOOKUP(S$5,[1]非R能力!$B$8:$F$558,$C1911+1,0)</f>
        <v>73368.568621644255</v>
      </c>
      <c r="T1911" s="3">
        <f>INDEX([1]非R能力!$H$9:$H$558,D1911)</f>
        <v>74359.2083312342</v>
      </c>
      <c r="U1911" s="3">
        <f>IF(E1911="小怪",0,IF(INDEX([1]非R能力!$FK$9:$FK$558,C1911)=0,0,10))</f>
        <v>0</v>
      </c>
      <c r="V1911" s="3">
        <f>IF(E1911="小怪",0,IF(INDEX([1]非R能力!$FH$9:$FH$558,C1911)=0,0,5000))</f>
        <v>0</v>
      </c>
      <c r="W1911" s="3">
        <f>HLOOKUP(W$5,[2]人物技能基础!$O$3:$Q$553,$C1911+1,0)</f>
        <v>3.637142857142857</v>
      </c>
      <c r="X1911" s="3">
        <f>HLOOKUP(X$5,[2]人物技能基础!$O$3:$Q$553,$C1911+1,0)</f>
        <v>2.0186428571428574</v>
      </c>
      <c r="Y1911" s="3">
        <f>HLOOKUP(Y$5,[2]人物技能基础!$O$3:$Q$553,$C1911+1,0)</f>
        <v>99.964285714285708</v>
      </c>
      <c r="Z1911" s="3">
        <f t="shared" si="175"/>
        <v>1976818</v>
      </c>
      <c r="AA1911" s="3">
        <f t="shared" si="176"/>
        <v>36132</v>
      </c>
      <c r="AB1911" s="3">
        <f t="shared" si="177"/>
        <v>0</v>
      </c>
      <c r="AC1911" s="3">
        <f t="shared" si="178"/>
        <v>73368</v>
      </c>
      <c r="AD1911" s="3">
        <f t="shared" si="179"/>
        <v>56616</v>
      </c>
    </row>
    <row r="1912" spans="1:30" x14ac:dyDescent="0.15">
      <c r="A1912" s="3">
        <v>1907</v>
      </c>
      <c r="B1912" s="3" t="str">
        <f t="shared" si="174"/>
        <v>关卡1907小怪</v>
      </c>
      <c r="C1912" s="3">
        <f>INDEX([3]关卡!$J$19:$J$2018,A1912)</f>
        <v>550</v>
      </c>
      <c r="D1912" s="3">
        <f>INDEX([3]关卡!$N$19:$N$2018,A1912)</f>
        <v>550</v>
      </c>
      <c r="E1912" s="3" t="s">
        <v>24</v>
      </c>
      <c r="F1912" s="3" t="s">
        <v>26</v>
      </c>
      <c r="G1912" s="3">
        <v>3</v>
      </c>
      <c r="H1912" s="3">
        <v>0</v>
      </c>
      <c r="I1912" s="3">
        <v>0</v>
      </c>
      <c r="J1912" s="4">
        <v>1</v>
      </c>
      <c r="K1912" s="4">
        <v>1</v>
      </c>
      <c r="L1912" s="4">
        <v>2</v>
      </c>
      <c r="M1912" s="3">
        <v>15</v>
      </c>
      <c r="N1912" s="3">
        <v>2</v>
      </c>
      <c r="O1912" s="3">
        <f>HLOOKUP(O$5,[1]非R能力!$B$8:$F$558,$C1912+1,0)</f>
        <v>2674530.2363424227</v>
      </c>
      <c r="P1912" s="3">
        <f>HLOOKUP(P$5,[1]非R能力!$B$8:$F$558,$C1912+1,0)</f>
        <v>371147.94865448773</v>
      </c>
      <c r="Q1912" s="3">
        <f>HLOOKUP(Q$5,[1]非R能力!$B$8:$F$558,$C1912+1,0)</f>
        <v>180663.03073300805</v>
      </c>
      <c r="R1912" s="3">
        <f>HLOOKUP(R$5,[1]非R能力!$B$8:$F$558,$C1912+1,0)</f>
        <v>56616.730527455926</v>
      </c>
      <c r="S1912" s="3">
        <f>HLOOKUP(S$5,[1]非R能力!$B$8:$F$558,$C1912+1,0)</f>
        <v>73368.568621644255</v>
      </c>
      <c r="T1912" s="3">
        <f>INDEX([1]非R能力!$H$9:$H$558,D1912)</f>
        <v>74359.2083312342</v>
      </c>
      <c r="U1912" s="3">
        <f>IF(E1912="小怪",0,IF(INDEX([1]非R能力!$FK$9:$FK$558,C1912)=0,0,10))</f>
        <v>0</v>
      </c>
      <c r="V1912" s="3">
        <f>IF(E1912="小怪",0,IF(INDEX([1]非R能力!$FH$9:$FH$558,C1912)=0,0,5000))</f>
        <v>0</v>
      </c>
      <c r="W1912" s="3">
        <f>HLOOKUP(W$5,[2]人物技能基础!$O$3:$Q$553,$C1912+1,0)</f>
        <v>3.637142857142857</v>
      </c>
      <c r="X1912" s="3">
        <f>HLOOKUP(X$5,[2]人物技能基础!$O$3:$Q$553,$C1912+1,0)</f>
        <v>2.0186428571428574</v>
      </c>
      <c r="Y1912" s="3">
        <f>HLOOKUP(Y$5,[2]人物技能基础!$O$3:$Q$553,$C1912+1,0)</f>
        <v>99.964285714285708</v>
      </c>
      <c r="Z1912" s="3">
        <f t="shared" si="175"/>
        <v>1976818</v>
      </c>
      <c r="AA1912" s="3">
        <f t="shared" si="176"/>
        <v>36132</v>
      </c>
      <c r="AB1912" s="3">
        <f t="shared" si="177"/>
        <v>0</v>
      </c>
      <c r="AC1912" s="3">
        <f t="shared" si="178"/>
        <v>73368</v>
      </c>
      <c r="AD1912" s="3">
        <f t="shared" si="179"/>
        <v>56616</v>
      </c>
    </row>
    <row r="1913" spans="1:30" x14ac:dyDescent="0.15">
      <c r="A1913" s="3">
        <v>1908</v>
      </c>
      <c r="B1913" s="3" t="str">
        <f t="shared" si="174"/>
        <v>关卡1908小怪</v>
      </c>
      <c r="C1913" s="3">
        <f>INDEX([3]关卡!$J$19:$J$2018,A1913)</f>
        <v>550</v>
      </c>
      <c r="D1913" s="3">
        <f>INDEX([3]关卡!$N$19:$N$2018,A1913)</f>
        <v>550</v>
      </c>
      <c r="E1913" s="3" t="s">
        <v>24</v>
      </c>
      <c r="F1913" s="3" t="s">
        <v>26</v>
      </c>
      <c r="G1913" s="3">
        <v>3</v>
      </c>
      <c r="H1913" s="3">
        <v>0</v>
      </c>
      <c r="I1913" s="3">
        <v>0</v>
      </c>
      <c r="J1913" s="4">
        <v>1</v>
      </c>
      <c r="K1913" s="4">
        <v>1</v>
      </c>
      <c r="L1913" s="4">
        <v>2</v>
      </c>
      <c r="M1913" s="3">
        <v>15</v>
      </c>
      <c r="N1913" s="3">
        <v>2</v>
      </c>
      <c r="O1913" s="3">
        <f>HLOOKUP(O$5,[1]非R能力!$B$8:$F$558,$C1913+1,0)</f>
        <v>2674530.2363424227</v>
      </c>
      <c r="P1913" s="3">
        <f>HLOOKUP(P$5,[1]非R能力!$B$8:$F$558,$C1913+1,0)</f>
        <v>371147.94865448773</v>
      </c>
      <c r="Q1913" s="3">
        <f>HLOOKUP(Q$5,[1]非R能力!$B$8:$F$558,$C1913+1,0)</f>
        <v>180663.03073300805</v>
      </c>
      <c r="R1913" s="3">
        <f>HLOOKUP(R$5,[1]非R能力!$B$8:$F$558,$C1913+1,0)</f>
        <v>56616.730527455926</v>
      </c>
      <c r="S1913" s="3">
        <f>HLOOKUP(S$5,[1]非R能力!$B$8:$F$558,$C1913+1,0)</f>
        <v>73368.568621644255</v>
      </c>
      <c r="T1913" s="3">
        <f>INDEX([1]非R能力!$H$9:$H$558,D1913)</f>
        <v>74359.2083312342</v>
      </c>
      <c r="U1913" s="3">
        <f>IF(E1913="小怪",0,IF(INDEX([1]非R能力!$FK$9:$FK$558,C1913)=0,0,10))</f>
        <v>0</v>
      </c>
      <c r="V1913" s="3">
        <f>IF(E1913="小怪",0,IF(INDEX([1]非R能力!$FH$9:$FH$558,C1913)=0,0,5000))</f>
        <v>0</v>
      </c>
      <c r="W1913" s="3">
        <f>HLOOKUP(W$5,[2]人物技能基础!$O$3:$Q$553,$C1913+1,0)</f>
        <v>3.637142857142857</v>
      </c>
      <c r="X1913" s="3">
        <f>HLOOKUP(X$5,[2]人物技能基础!$O$3:$Q$553,$C1913+1,0)</f>
        <v>2.0186428571428574</v>
      </c>
      <c r="Y1913" s="3">
        <f>HLOOKUP(Y$5,[2]人物技能基础!$O$3:$Q$553,$C1913+1,0)</f>
        <v>99.964285714285708</v>
      </c>
      <c r="Z1913" s="3">
        <f t="shared" si="175"/>
        <v>1976818</v>
      </c>
      <c r="AA1913" s="3">
        <f t="shared" si="176"/>
        <v>36132</v>
      </c>
      <c r="AB1913" s="3">
        <f t="shared" si="177"/>
        <v>0</v>
      </c>
      <c r="AC1913" s="3">
        <f t="shared" si="178"/>
        <v>73368</v>
      </c>
      <c r="AD1913" s="3">
        <f t="shared" si="179"/>
        <v>56616</v>
      </c>
    </row>
    <row r="1914" spans="1:30" x14ac:dyDescent="0.15">
      <c r="A1914" s="3">
        <v>1909</v>
      </c>
      <c r="B1914" s="3" t="str">
        <f t="shared" si="174"/>
        <v>关卡1909小怪</v>
      </c>
      <c r="C1914" s="3">
        <f>INDEX([3]关卡!$J$19:$J$2018,A1914)</f>
        <v>550</v>
      </c>
      <c r="D1914" s="3">
        <f>INDEX([3]关卡!$N$19:$N$2018,A1914)</f>
        <v>550</v>
      </c>
      <c r="E1914" s="3" t="s">
        <v>24</v>
      </c>
      <c r="F1914" s="3" t="s">
        <v>26</v>
      </c>
      <c r="G1914" s="3">
        <v>3</v>
      </c>
      <c r="H1914" s="3">
        <v>0</v>
      </c>
      <c r="I1914" s="3">
        <v>0</v>
      </c>
      <c r="J1914" s="4">
        <v>1</v>
      </c>
      <c r="K1914" s="4">
        <v>1</v>
      </c>
      <c r="L1914" s="4">
        <v>2</v>
      </c>
      <c r="M1914" s="3">
        <v>15</v>
      </c>
      <c r="N1914" s="3">
        <v>2</v>
      </c>
      <c r="O1914" s="3">
        <f>HLOOKUP(O$5,[1]非R能力!$B$8:$F$558,$C1914+1,0)</f>
        <v>2674530.2363424227</v>
      </c>
      <c r="P1914" s="3">
        <f>HLOOKUP(P$5,[1]非R能力!$B$8:$F$558,$C1914+1,0)</f>
        <v>371147.94865448773</v>
      </c>
      <c r="Q1914" s="3">
        <f>HLOOKUP(Q$5,[1]非R能力!$B$8:$F$558,$C1914+1,0)</f>
        <v>180663.03073300805</v>
      </c>
      <c r="R1914" s="3">
        <f>HLOOKUP(R$5,[1]非R能力!$B$8:$F$558,$C1914+1,0)</f>
        <v>56616.730527455926</v>
      </c>
      <c r="S1914" s="3">
        <f>HLOOKUP(S$5,[1]非R能力!$B$8:$F$558,$C1914+1,0)</f>
        <v>73368.568621644255</v>
      </c>
      <c r="T1914" s="3">
        <f>INDEX([1]非R能力!$H$9:$H$558,D1914)</f>
        <v>74359.2083312342</v>
      </c>
      <c r="U1914" s="3">
        <f>IF(E1914="小怪",0,IF(INDEX([1]非R能力!$FK$9:$FK$558,C1914)=0,0,10))</f>
        <v>0</v>
      </c>
      <c r="V1914" s="3">
        <f>IF(E1914="小怪",0,IF(INDEX([1]非R能力!$FH$9:$FH$558,C1914)=0,0,5000))</f>
        <v>0</v>
      </c>
      <c r="W1914" s="3">
        <f>HLOOKUP(W$5,[2]人物技能基础!$O$3:$Q$553,$C1914+1,0)</f>
        <v>3.637142857142857</v>
      </c>
      <c r="X1914" s="3">
        <f>HLOOKUP(X$5,[2]人物技能基础!$O$3:$Q$553,$C1914+1,0)</f>
        <v>2.0186428571428574</v>
      </c>
      <c r="Y1914" s="3">
        <f>HLOOKUP(Y$5,[2]人物技能基础!$O$3:$Q$553,$C1914+1,0)</f>
        <v>99.964285714285708</v>
      </c>
      <c r="Z1914" s="3">
        <f t="shared" si="175"/>
        <v>1976818</v>
      </c>
      <c r="AA1914" s="3">
        <f t="shared" si="176"/>
        <v>36132</v>
      </c>
      <c r="AB1914" s="3">
        <f t="shared" si="177"/>
        <v>0</v>
      </c>
      <c r="AC1914" s="3">
        <f t="shared" si="178"/>
        <v>73368</v>
      </c>
      <c r="AD1914" s="3">
        <f t="shared" si="179"/>
        <v>56616</v>
      </c>
    </row>
    <row r="1915" spans="1:30" x14ac:dyDescent="0.15">
      <c r="A1915" s="3">
        <v>1910</v>
      </c>
      <c r="B1915" s="3" t="str">
        <f t="shared" si="174"/>
        <v>关卡1910小怪</v>
      </c>
      <c r="C1915" s="3">
        <f>INDEX([3]关卡!$J$19:$J$2018,A1915)</f>
        <v>550</v>
      </c>
      <c r="D1915" s="3">
        <f>INDEX([3]关卡!$N$19:$N$2018,A1915)</f>
        <v>550</v>
      </c>
      <c r="E1915" s="3" t="s">
        <v>24</v>
      </c>
      <c r="F1915" s="3" t="s">
        <v>26</v>
      </c>
      <c r="G1915" s="3">
        <v>3</v>
      </c>
      <c r="H1915" s="3">
        <v>0</v>
      </c>
      <c r="I1915" s="3">
        <v>0</v>
      </c>
      <c r="J1915" s="4">
        <v>1</v>
      </c>
      <c r="K1915" s="4">
        <v>1</v>
      </c>
      <c r="L1915" s="4">
        <v>2</v>
      </c>
      <c r="M1915" s="3">
        <v>15</v>
      </c>
      <c r="N1915" s="3">
        <v>2</v>
      </c>
      <c r="O1915" s="3">
        <f>HLOOKUP(O$5,[1]非R能力!$B$8:$F$558,$C1915+1,0)</f>
        <v>2674530.2363424227</v>
      </c>
      <c r="P1915" s="3">
        <f>HLOOKUP(P$5,[1]非R能力!$B$8:$F$558,$C1915+1,0)</f>
        <v>371147.94865448773</v>
      </c>
      <c r="Q1915" s="3">
        <f>HLOOKUP(Q$5,[1]非R能力!$B$8:$F$558,$C1915+1,0)</f>
        <v>180663.03073300805</v>
      </c>
      <c r="R1915" s="3">
        <f>HLOOKUP(R$5,[1]非R能力!$B$8:$F$558,$C1915+1,0)</f>
        <v>56616.730527455926</v>
      </c>
      <c r="S1915" s="3">
        <f>HLOOKUP(S$5,[1]非R能力!$B$8:$F$558,$C1915+1,0)</f>
        <v>73368.568621644255</v>
      </c>
      <c r="T1915" s="3">
        <f>INDEX([1]非R能力!$H$9:$H$558,D1915)</f>
        <v>74359.2083312342</v>
      </c>
      <c r="U1915" s="3">
        <f>IF(E1915="小怪",0,IF(INDEX([1]非R能力!$FK$9:$FK$558,C1915)=0,0,10))</f>
        <v>0</v>
      </c>
      <c r="V1915" s="3">
        <f>IF(E1915="小怪",0,IF(INDEX([1]非R能力!$FH$9:$FH$558,C1915)=0,0,5000))</f>
        <v>0</v>
      </c>
      <c r="W1915" s="3">
        <f>HLOOKUP(W$5,[2]人物技能基础!$O$3:$Q$553,$C1915+1,0)</f>
        <v>3.637142857142857</v>
      </c>
      <c r="X1915" s="3">
        <f>HLOOKUP(X$5,[2]人物技能基础!$O$3:$Q$553,$C1915+1,0)</f>
        <v>2.0186428571428574</v>
      </c>
      <c r="Y1915" s="3">
        <f>HLOOKUP(Y$5,[2]人物技能基础!$O$3:$Q$553,$C1915+1,0)</f>
        <v>99.964285714285708</v>
      </c>
      <c r="Z1915" s="3">
        <f t="shared" si="175"/>
        <v>1976818</v>
      </c>
      <c r="AA1915" s="3">
        <f t="shared" si="176"/>
        <v>36132</v>
      </c>
      <c r="AB1915" s="3">
        <f t="shared" si="177"/>
        <v>0</v>
      </c>
      <c r="AC1915" s="3">
        <f t="shared" si="178"/>
        <v>73368</v>
      </c>
      <c r="AD1915" s="3">
        <f t="shared" si="179"/>
        <v>56616</v>
      </c>
    </row>
    <row r="1916" spans="1:30" x14ac:dyDescent="0.15">
      <c r="A1916" s="3">
        <v>1911</v>
      </c>
      <c r="B1916" s="3" t="str">
        <f t="shared" si="174"/>
        <v>关卡1911小怪</v>
      </c>
      <c r="C1916" s="3">
        <f>INDEX([3]关卡!$J$19:$J$2018,A1916)</f>
        <v>550</v>
      </c>
      <c r="D1916" s="3">
        <f>INDEX([3]关卡!$N$19:$N$2018,A1916)</f>
        <v>550</v>
      </c>
      <c r="E1916" s="3" t="s">
        <v>24</v>
      </c>
      <c r="F1916" s="3" t="s">
        <v>26</v>
      </c>
      <c r="G1916" s="3">
        <v>3</v>
      </c>
      <c r="H1916" s="3">
        <v>0</v>
      </c>
      <c r="I1916" s="3">
        <v>0</v>
      </c>
      <c r="J1916" s="4">
        <v>1</v>
      </c>
      <c r="K1916" s="4">
        <v>1</v>
      </c>
      <c r="L1916" s="4">
        <v>2</v>
      </c>
      <c r="M1916" s="3">
        <v>15</v>
      </c>
      <c r="N1916" s="3">
        <v>2</v>
      </c>
      <c r="O1916" s="3">
        <f>HLOOKUP(O$5,[1]非R能力!$B$8:$F$558,$C1916+1,0)</f>
        <v>2674530.2363424227</v>
      </c>
      <c r="P1916" s="3">
        <f>HLOOKUP(P$5,[1]非R能力!$B$8:$F$558,$C1916+1,0)</f>
        <v>371147.94865448773</v>
      </c>
      <c r="Q1916" s="3">
        <f>HLOOKUP(Q$5,[1]非R能力!$B$8:$F$558,$C1916+1,0)</f>
        <v>180663.03073300805</v>
      </c>
      <c r="R1916" s="3">
        <f>HLOOKUP(R$5,[1]非R能力!$B$8:$F$558,$C1916+1,0)</f>
        <v>56616.730527455926</v>
      </c>
      <c r="S1916" s="3">
        <f>HLOOKUP(S$5,[1]非R能力!$B$8:$F$558,$C1916+1,0)</f>
        <v>73368.568621644255</v>
      </c>
      <c r="T1916" s="3">
        <f>INDEX([1]非R能力!$H$9:$H$558,D1916)</f>
        <v>74359.2083312342</v>
      </c>
      <c r="U1916" s="3">
        <f>IF(E1916="小怪",0,IF(INDEX([1]非R能力!$FK$9:$FK$558,C1916)=0,0,10))</f>
        <v>0</v>
      </c>
      <c r="V1916" s="3">
        <f>IF(E1916="小怪",0,IF(INDEX([1]非R能力!$FH$9:$FH$558,C1916)=0,0,5000))</f>
        <v>0</v>
      </c>
      <c r="W1916" s="3">
        <f>HLOOKUP(W$5,[2]人物技能基础!$O$3:$Q$553,$C1916+1,0)</f>
        <v>3.637142857142857</v>
      </c>
      <c r="X1916" s="3">
        <f>HLOOKUP(X$5,[2]人物技能基础!$O$3:$Q$553,$C1916+1,0)</f>
        <v>2.0186428571428574</v>
      </c>
      <c r="Y1916" s="3">
        <f>HLOOKUP(Y$5,[2]人物技能基础!$O$3:$Q$553,$C1916+1,0)</f>
        <v>99.964285714285708</v>
      </c>
      <c r="Z1916" s="3">
        <f t="shared" si="175"/>
        <v>1976818</v>
      </c>
      <c r="AA1916" s="3">
        <f t="shared" si="176"/>
        <v>36132</v>
      </c>
      <c r="AB1916" s="3">
        <f t="shared" si="177"/>
        <v>0</v>
      </c>
      <c r="AC1916" s="3">
        <f t="shared" si="178"/>
        <v>73368</v>
      </c>
      <c r="AD1916" s="3">
        <f t="shared" si="179"/>
        <v>56616</v>
      </c>
    </row>
    <row r="1917" spans="1:30" x14ac:dyDescent="0.15">
      <c r="A1917" s="3">
        <v>1912</v>
      </c>
      <c r="B1917" s="3" t="str">
        <f t="shared" si="174"/>
        <v>关卡1912小怪</v>
      </c>
      <c r="C1917" s="3">
        <f>INDEX([3]关卡!$J$19:$J$2018,A1917)</f>
        <v>550</v>
      </c>
      <c r="D1917" s="3">
        <f>INDEX([3]关卡!$N$19:$N$2018,A1917)</f>
        <v>550</v>
      </c>
      <c r="E1917" s="3" t="s">
        <v>24</v>
      </c>
      <c r="F1917" s="3" t="s">
        <v>26</v>
      </c>
      <c r="G1917" s="3">
        <v>3</v>
      </c>
      <c r="H1917" s="3">
        <v>0</v>
      </c>
      <c r="I1917" s="3">
        <v>0</v>
      </c>
      <c r="J1917" s="4">
        <v>1</v>
      </c>
      <c r="K1917" s="4">
        <v>1</v>
      </c>
      <c r="L1917" s="4">
        <v>2</v>
      </c>
      <c r="M1917" s="3">
        <v>15</v>
      </c>
      <c r="N1917" s="3">
        <v>2</v>
      </c>
      <c r="O1917" s="3">
        <f>HLOOKUP(O$5,[1]非R能力!$B$8:$F$558,$C1917+1,0)</f>
        <v>2674530.2363424227</v>
      </c>
      <c r="P1917" s="3">
        <f>HLOOKUP(P$5,[1]非R能力!$B$8:$F$558,$C1917+1,0)</f>
        <v>371147.94865448773</v>
      </c>
      <c r="Q1917" s="3">
        <f>HLOOKUP(Q$5,[1]非R能力!$B$8:$F$558,$C1917+1,0)</f>
        <v>180663.03073300805</v>
      </c>
      <c r="R1917" s="3">
        <f>HLOOKUP(R$5,[1]非R能力!$B$8:$F$558,$C1917+1,0)</f>
        <v>56616.730527455926</v>
      </c>
      <c r="S1917" s="3">
        <f>HLOOKUP(S$5,[1]非R能力!$B$8:$F$558,$C1917+1,0)</f>
        <v>73368.568621644255</v>
      </c>
      <c r="T1917" s="3">
        <f>INDEX([1]非R能力!$H$9:$H$558,D1917)</f>
        <v>74359.2083312342</v>
      </c>
      <c r="U1917" s="3">
        <f>IF(E1917="小怪",0,IF(INDEX([1]非R能力!$FK$9:$FK$558,C1917)=0,0,10))</f>
        <v>0</v>
      </c>
      <c r="V1917" s="3">
        <f>IF(E1917="小怪",0,IF(INDEX([1]非R能力!$FH$9:$FH$558,C1917)=0,0,5000))</f>
        <v>0</v>
      </c>
      <c r="W1917" s="3">
        <f>HLOOKUP(W$5,[2]人物技能基础!$O$3:$Q$553,$C1917+1,0)</f>
        <v>3.637142857142857</v>
      </c>
      <c r="X1917" s="3">
        <f>HLOOKUP(X$5,[2]人物技能基础!$O$3:$Q$553,$C1917+1,0)</f>
        <v>2.0186428571428574</v>
      </c>
      <c r="Y1917" s="3">
        <f>HLOOKUP(Y$5,[2]人物技能基础!$O$3:$Q$553,$C1917+1,0)</f>
        <v>99.964285714285708</v>
      </c>
      <c r="Z1917" s="3">
        <f t="shared" si="175"/>
        <v>1976818</v>
      </c>
      <c r="AA1917" s="3">
        <f t="shared" si="176"/>
        <v>36132</v>
      </c>
      <c r="AB1917" s="3">
        <f t="shared" si="177"/>
        <v>0</v>
      </c>
      <c r="AC1917" s="3">
        <f t="shared" si="178"/>
        <v>73368</v>
      </c>
      <c r="AD1917" s="3">
        <f t="shared" si="179"/>
        <v>56616</v>
      </c>
    </row>
    <row r="1918" spans="1:30" x14ac:dyDescent="0.15">
      <c r="A1918" s="3">
        <v>1913</v>
      </c>
      <c r="B1918" s="3" t="str">
        <f t="shared" si="174"/>
        <v>关卡1913小怪</v>
      </c>
      <c r="C1918" s="3">
        <f>INDEX([3]关卡!$J$19:$J$2018,A1918)</f>
        <v>550</v>
      </c>
      <c r="D1918" s="3">
        <f>INDEX([3]关卡!$N$19:$N$2018,A1918)</f>
        <v>550</v>
      </c>
      <c r="E1918" s="3" t="s">
        <v>24</v>
      </c>
      <c r="F1918" s="3" t="s">
        <v>26</v>
      </c>
      <c r="G1918" s="3">
        <v>3</v>
      </c>
      <c r="H1918" s="3">
        <v>0</v>
      </c>
      <c r="I1918" s="3">
        <v>0</v>
      </c>
      <c r="J1918" s="4">
        <v>1</v>
      </c>
      <c r="K1918" s="4">
        <v>1</v>
      </c>
      <c r="L1918" s="4">
        <v>2</v>
      </c>
      <c r="M1918" s="3">
        <v>15</v>
      </c>
      <c r="N1918" s="3">
        <v>2</v>
      </c>
      <c r="O1918" s="3">
        <f>HLOOKUP(O$5,[1]非R能力!$B$8:$F$558,$C1918+1,0)</f>
        <v>2674530.2363424227</v>
      </c>
      <c r="P1918" s="3">
        <f>HLOOKUP(P$5,[1]非R能力!$B$8:$F$558,$C1918+1,0)</f>
        <v>371147.94865448773</v>
      </c>
      <c r="Q1918" s="3">
        <f>HLOOKUP(Q$5,[1]非R能力!$B$8:$F$558,$C1918+1,0)</f>
        <v>180663.03073300805</v>
      </c>
      <c r="R1918" s="3">
        <f>HLOOKUP(R$5,[1]非R能力!$B$8:$F$558,$C1918+1,0)</f>
        <v>56616.730527455926</v>
      </c>
      <c r="S1918" s="3">
        <f>HLOOKUP(S$5,[1]非R能力!$B$8:$F$558,$C1918+1,0)</f>
        <v>73368.568621644255</v>
      </c>
      <c r="T1918" s="3">
        <f>INDEX([1]非R能力!$H$9:$H$558,D1918)</f>
        <v>74359.2083312342</v>
      </c>
      <c r="U1918" s="3">
        <f>IF(E1918="小怪",0,IF(INDEX([1]非R能力!$FK$9:$FK$558,C1918)=0,0,10))</f>
        <v>0</v>
      </c>
      <c r="V1918" s="3">
        <f>IF(E1918="小怪",0,IF(INDEX([1]非R能力!$FH$9:$FH$558,C1918)=0,0,5000))</f>
        <v>0</v>
      </c>
      <c r="W1918" s="3">
        <f>HLOOKUP(W$5,[2]人物技能基础!$O$3:$Q$553,$C1918+1,0)</f>
        <v>3.637142857142857</v>
      </c>
      <c r="X1918" s="3">
        <f>HLOOKUP(X$5,[2]人物技能基础!$O$3:$Q$553,$C1918+1,0)</f>
        <v>2.0186428571428574</v>
      </c>
      <c r="Y1918" s="3">
        <f>HLOOKUP(Y$5,[2]人物技能基础!$O$3:$Q$553,$C1918+1,0)</f>
        <v>99.964285714285708</v>
      </c>
      <c r="Z1918" s="3">
        <f t="shared" si="175"/>
        <v>1976818</v>
      </c>
      <c r="AA1918" s="3">
        <f t="shared" si="176"/>
        <v>36132</v>
      </c>
      <c r="AB1918" s="3">
        <f t="shared" si="177"/>
        <v>0</v>
      </c>
      <c r="AC1918" s="3">
        <f t="shared" si="178"/>
        <v>73368</v>
      </c>
      <c r="AD1918" s="3">
        <f t="shared" si="179"/>
        <v>56616</v>
      </c>
    </row>
    <row r="1919" spans="1:30" x14ac:dyDescent="0.15">
      <c r="A1919" s="3">
        <v>1914</v>
      </c>
      <c r="B1919" s="3" t="str">
        <f t="shared" si="174"/>
        <v>关卡1914小怪</v>
      </c>
      <c r="C1919" s="3">
        <f>INDEX([3]关卡!$J$19:$J$2018,A1919)</f>
        <v>550</v>
      </c>
      <c r="D1919" s="3">
        <f>INDEX([3]关卡!$N$19:$N$2018,A1919)</f>
        <v>550</v>
      </c>
      <c r="E1919" s="3" t="s">
        <v>24</v>
      </c>
      <c r="F1919" s="3" t="s">
        <v>26</v>
      </c>
      <c r="G1919" s="3">
        <v>3</v>
      </c>
      <c r="H1919" s="3">
        <v>0</v>
      </c>
      <c r="I1919" s="3">
        <v>0</v>
      </c>
      <c r="J1919" s="4">
        <v>1</v>
      </c>
      <c r="K1919" s="4">
        <v>1</v>
      </c>
      <c r="L1919" s="4">
        <v>2</v>
      </c>
      <c r="M1919" s="3">
        <v>15</v>
      </c>
      <c r="N1919" s="3">
        <v>2</v>
      </c>
      <c r="O1919" s="3">
        <f>HLOOKUP(O$5,[1]非R能力!$B$8:$F$558,$C1919+1,0)</f>
        <v>2674530.2363424227</v>
      </c>
      <c r="P1919" s="3">
        <f>HLOOKUP(P$5,[1]非R能力!$B$8:$F$558,$C1919+1,0)</f>
        <v>371147.94865448773</v>
      </c>
      <c r="Q1919" s="3">
        <f>HLOOKUP(Q$5,[1]非R能力!$B$8:$F$558,$C1919+1,0)</f>
        <v>180663.03073300805</v>
      </c>
      <c r="R1919" s="3">
        <f>HLOOKUP(R$5,[1]非R能力!$B$8:$F$558,$C1919+1,0)</f>
        <v>56616.730527455926</v>
      </c>
      <c r="S1919" s="3">
        <f>HLOOKUP(S$5,[1]非R能力!$B$8:$F$558,$C1919+1,0)</f>
        <v>73368.568621644255</v>
      </c>
      <c r="T1919" s="3">
        <f>INDEX([1]非R能力!$H$9:$H$558,D1919)</f>
        <v>74359.2083312342</v>
      </c>
      <c r="U1919" s="3">
        <f>IF(E1919="小怪",0,IF(INDEX([1]非R能力!$FK$9:$FK$558,C1919)=0,0,10))</f>
        <v>0</v>
      </c>
      <c r="V1919" s="3">
        <f>IF(E1919="小怪",0,IF(INDEX([1]非R能力!$FH$9:$FH$558,C1919)=0,0,5000))</f>
        <v>0</v>
      </c>
      <c r="W1919" s="3">
        <f>HLOOKUP(W$5,[2]人物技能基础!$O$3:$Q$553,$C1919+1,0)</f>
        <v>3.637142857142857</v>
      </c>
      <c r="X1919" s="3">
        <f>HLOOKUP(X$5,[2]人物技能基础!$O$3:$Q$553,$C1919+1,0)</f>
        <v>2.0186428571428574</v>
      </c>
      <c r="Y1919" s="3">
        <f>HLOOKUP(Y$5,[2]人物技能基础!$O$3:$Q$553,$C1919+1,0)</f>
        <v>99.964285714285708</v>
      </c>
      <c r="Z1919" s="3">
        <f t="shared" si="175"/>
        <v>1976818</v>
      </c>
      <c r="AA1919" s="3">
        <f t="shared" si="176"/>
        <v>36132</v>
      </c>
      <c r="AB1919" s="3">
        <f t="shared" si="177"/>
        <v>0</v>
      </c>
      <c r="AC1919" s="3">
        <f t="shared" si="178"/>
        <v>73368</v>
      </c>
      <c r="AD1919" s="3">
        <f t="shared" si="179"/>
        <v>56616</v>
      </c>
    </row>
    <row r="1920" spans="1:30" x14ac:dyDescent="0.15">
      <c r="A1920" s="3">
        <v>1915</v>
      </c>
      <c r="B1920" s="3" t="str">
        <f t="shared" si="174"/>
        <v>关卡1915小怪</v>
      </c>
      <c r="C1920" s="3">
        <f>INDEX([3]关卡!$J$19:$J$2018,A1920)</f>
        <v>550</v>
      </c>
      <c r="D1920" s="3">
        <f>INDEX([3]关卡!$N$19:$N$2018,A1920)</f>
        <v>550</v>
      </c>
      <c r="E1920" s="3" t="s">
        <v>24</v>
      </c>
      <c r="F1920" s="3" t="s">
        <v>26</v>
      </c>
      <c r="G1920" s="3">
        <v>3</v>
      </c>
      <c r="H1920" s="3">
        <v>0</v>
      </c>
      <c r="I1920" s="3">
        <v>0</v>
      </c>
      <c r="J1920" s="4">
        <v>1</v>
      </c>
      <c r="K1920" s="4">
        <v>1</v>
      </c>
      <c r="L1920" s="4">
        <v>2</v>
      </c>
      <c r="M1920" s="3">
        <v>15</v>
      </c>
      <c r="N1920" s="3">
        <v>2</v>
      </c>
      <c r="O1920" s="3">
        <f>HLOOKUP(O$5,[1]非R能力!$B$8:$F$558,$C1920+1,0)</f>
        <v>2674530.2363424227</v>
      </c>
      <c r="P1920" s="3">
        <f>HLOOKUP(P$5,[1]非R能力!$B$8:$F$558,$C1920+1,0)</f>
        <v>371147.94865448773</v>
      </c>
      <c r="Q1920" s="3">
        <f>HLOOKUP(Q$5,[1]非R能力!$B$8:$F$558,$C1920+1,0)</f>
        <v>180663.03073300805</v>
      </c>
      <c r="R1920" s="3">
        <f>HLOOKUP(R$5,[1]非R能力!$B$8:$F$558,$C1920+1,0)</f>
        <v>56616.730527455926</v>
      </c>
      <c r="S1920" s="3">
        <f>HLOOKUP(S$5,[1]非R能力!$B$8:$F$558,$C1920+1,0)</f>
        <v>73368.568621644255</v>
      </c>
      <c r="T1920" s="3">
        <f>INDEX([1]非R能力!$H$9:$H$558,D1920)</f>
        <v>74359.2083312342</v>
      </c>
      <c r="U1920" s="3">
        <f>IF(E1920="小怪",0,IF(INDEX([1]非R能力!$FK$9:$FK$558,C1920)=0,0,10))</f>
        <v>0</v>
      </c>
      <c r="V1920" s="3">
        <f>IF(E1920="小怪",0,IF(INDEX([1]非R能力!$FH$9:$FH$558,C1920)=0,0,5000))</f>
        <v>0</v>
      </c>
      <c r="W1920" s="3">
        <f>HLOOKUP(W$5,[2]人物技能基础!$O$3:$Q$553,$C1920+1,0)</f>
        <v>3.637142857142857</v>
      </c>
      <c r="X1920" s="3">
        <f>HLOOKUP(X$5,[2]人物技能基础!$O$3:$Q$553,$C1920+1,0)</f>
        <v>2.0186428571428574</v>
      </c>
      <c r="Y1920" s="3">
        <f>HLOOKUP(Y$5,[2]人物技能基础!$O$3:$Q$553,$C1920+1,0)</f>
        <v>99.964285714285708</v>
      </c>
      <c r="Z1920" s="3">
        <f t="shared" si="175"/>
        <v>1976818</v>
      </c>
      <c r="AA1920" s="3">
        <f t="shared" si="176"/>
        <v>36132</v>
      </c>
      <c r="AB1920" s="3">
        <f t="shared" si="177"/>
        <v>0</v>
      </c>
      <c r="AC1920" s="3">
        <f t="shared" si="178"/>
        <v>73368</v>
      </c>
      <c r="AD1920" s="3">
        <f t="shared" si="179"/>
        <v>56616</v>
      </c>
    </row>
    <row r="1921" spans="1:30" x14ac:dyDescent="0.15">
      <c r="A1921" s="3">
        <v>1916</v>
      </c>
      <c r="B1921" s="3" t="str">
        <f t="shared" si="174"/>
        <v>关卡1916小怪</v>
      </c>
      <c r="C1921" s="3">
        <f>INDEX([3]关卡!$J$19:$J$2018,A1921)</f>
        <v>550</v>
      </c>
      <c r="D1921" s="3">
        <f>INDEX([3]关卡!$N$19:$N$2018,A1921)</f>
        <v>550</v>
      </c>
      <c r="E1921" s="3" t="s">
        <v>24</v>
      </c>
      <c r="F1921" s="3" t="s">
        <v>26</v>
      </c>
      <c r="G1921" s="3">
        <v>3</v>
      </c>
      <c r="H1921" s="3">
        <v>0</v>
      </c>
      <c r="I1921" s="3">
        <v>0</v>
      </c>
      <c r="J1921" s="4">
        <v>1</v>
      </c>
      <c r="K1921" s="4">
        <v>1</v>
      </c>
      <c r="L1921" s="4">
        <v>2</v>
      </c>
      <c r="M1921" s="3">
        <v>15</v>
      </c>
      <c r="N1921" s="3">
        <v>2</v>
      </c>
      <c r="O1921" s="3">
        <f>HLOOKUP(O$5,[1]非R能力!$B$8:$F$558,$C1921+1,0)</f>
        <v>2674530.2363424227</v>
      </c>
      <c r="P1921" s="3">
        <f>HLOOKUP(P$5,[1]非R能力!$B$8:$F$558,$C1921+1,0)</f>
        <v>371147.94865448773</v>
      </c>
      <c r="Q1921" s="3">
        <f>HLOOKUP(Q$5,[1]非R能力!$B$8:$F$558,$C1921+1,0)</f>
        <v>180663.03073300805</v>
      </c>
      <c r="R1921" s="3">
        <f>HLOOKUP(R$5,[1]非R能力!$B$8:$F$558,$C1921+1,0)</f>
        <v>56616.730527455926</v>
      </c>
      <c r="S1921" s="3">
        <f>HLOOKUP(S$5,[1]非R能力!$B$8:$F$558,$C1921+1,0)</f>
        <v>73368.568621644255</v>
      </c>
      <c r="T1921" s="3">
        <f>INDEX([1]非R能力!$H$9:$H$558,D1921)</f>
        <v>74359.2083312342</v>
      </c>
      <c r="U1921" s="3">
        <f>IF(E1921="小怪",0,IF(INDEX([1]非R能力!$FK$9:$FK$558,C1921)=0,0,10))</f>
        <v>0</v>
      </c>
      <c r="V1921" s="3">
        <f>IF(E1921="小怪",0,IF(INDEX([1]非R能力!$FH$9:$FH$558,C1921)=0,0,5000))</f>
        <v>0</v>
      </c>
      <c r="W1921" s="3">
        <f>HLOOKUP(W$5,[2]人物技能基础!$O$3:$Q$553,$C1921+1,0)</f>
        <v>3.637142857142857</v>
      </c>
      <c r="X1921" s="3">
        <f>HLOOKUP(X$5,[2]人物技能基础!$O$3:$Q$553,$C1921+1,0)</f>
        <v>2.0186428571428574</v>
      </c>
      <c r="Y1921" s="3">
        <f>HLOOKUP(Y$5,[2]人物技能基础!$O$3:$Q$553,$C1921+1,0)</f>
        <v>99.964285714285708</v>
      </c>
      <c r="Z1921" s="3">
        <f t="shared" si="175"/>
        <v>1976818</v>
      </c>
      <c r="AA1921" s="3">
        <f t="shared" si="176"/>
        <v>36132</v>
      </c>
      <c r="AB1921" s="3">
        <f t="shared" si="177"/>
        <v>0</v>
      </c>
      <c r="AC1921" s="3">
        <f t="shared" si="178"/>
        <v>73368</v>
      </c>
      <c r="AD1921" s="3">
        <f t="shared" si="179"/>
        <v>56616</v>
      </c>
    </row>
    <row r="1922" spans="1:30" x14ac:dyDescent="0.15">
      <c r="A1922" s="3">
        <v>1917</v>
      </c>
      <c r="B1922" s="3" t="str">
        <f t="shared" si="174"/>
        <v>关卡1917小怪</v>
      </c>
      <c r="C1922" s="3">
        <f>INDEX([3]关卡!$J$19:$J$2018,A1922)</f>
        <v>550</v>
      </c>
      <c r="D1922" s="3">
        <f>INDEX([3]关卡!$N$19:$N$2018,A1922)</f>
        <v>550</v>
      </c>
      <c r="E1922" s="3" t="s">
        <v>24</v>
      </c>
      <c r="F1922" s="3" t="s">
        <v>26</v>
      </c>
      <c r="G1922" s="3">
        <v>3</v>
      </c>
      <c r="H1922" s="3">
        <v>0</v>
      </c>
      <c r="I1922" s="3">
        <v>0</v>
      </c>
      <c r="J1922" s="4">
        <v>1</v>
      </c>
      <c r="K1922" s="4">
        <v>1</v>
      </c>
      <c r="L1922" s="4">
        <v>2</v>
      </c>
      <c r="M1922" s="3">
        <v>15</v>
      </c>
      <c r="N1922" s="3">
        <v>2</v>
      </c>
      <c r="O1922" s="3">
        <f>HLOOKUP(O$5,[1]非R能力!$B$8:$F$558,$C1922+1,0)</f>
        <v>2674530.2363424227</v>
      </c>
      <c r="P1922" s="3">
        <f>HLOOKUP(P$5,[1]非R能力!$B$8:$F$558,$C1922+1,0)</f>
        <v>371147.94865448773</v>
      </c>
      <c r="Q1922" s="3">
        <f>HLOOKUP(Q$5,[1]非R能力!$B$8:$F$558,$C1922+1,0)</f>
        <v>180663.03073300805</v>
      </c>
      <c r="R1922" s="3">
        <f>HLOOKUP(R$5,[1]非R能力!$B$8:$F$558,$C1922+1,0)</f>
        <v>56616.730527455926</v>
      </c>
      <c r="S1922" s="3">
        <f>HLOOKUP(S$5,[1]非R能力!$B$8:$F$558,$C1922+1,0)</f>
        <v>73368.568621644255</v>
      </c>
      <c r="T1922" s="3">
        <f>INDEX([1]非R能力!$H$9:$H$558,D1922)</f>
        <v>74359.2083312342</v>
      </c>
      <c r="U1922" s="3">
        <f>IF(E1922="小怪",0,IF(INDEX([1]非R能力!$FK$9:$FK$558,C1922)=0,0,10))</f>
        <v>0</v>
      </c>
      <c r="V1922" s="3">
        <f>IF(E1922="小怪",0,IF(INDEX([1]非R能力!$FH$9:$FH$558,C1922)=0,0,5000))</f>
        <v>0</v>
      </c>
      <c r="W1922" s="3">
        <f>HLOOKUP(W$5,[2]人物技能基础!$O$3:$Q$553,$C1922+1,0)</f>
        <v>3.637142857142857</v>
      </c>
      <c r="X1922" s="3">
        <f>HLOOKUP(X$5,[2]人物技能基础!$O$3:$Q$553,$C1922+1,0)</f>
        <v>2.0186428571428574</v>
      </c>
      <c r="Y1922" s="3">
        <f>HLOOKUP(Y$5,[2]人物技能基础!$O$3:$Q$553,$C1922+1,0)</f>
        <v>99.964285714285708</v>
      </c>
      <c r="Z1922" s="3">
        <f t="shared" si="175"/>
        <v>1976818</v>
      </c>
      <c r="AA1922" s="3">
        <f t="shared" si="176"/>
        <v>36132</v>
      </c>
      <c r="AB1922" s="3">
        <f t="shared" si="177"/>
        <v>0</v>
      </c>
      <c r="AC1922" s="3">
        <f t="shared" si="178"/>
        <v>73368</v>
      </c>
      <c r="AD1922" s="3">
        <f t="shared" si="179"/>
        <v>56616</v>
      </c>
    </row>
    <row r="1923" spans="1:30" x14ac:dyDescent="0.15">
      <c r="A1923" s="3">
        <v>1918</v>
      </c>
      <c r="B1923" s="3" t="str">
        <f t="shared" si="174"/>
        <v>关卡1918小怪</v>
      </c>
      <c r="C1923" s="3">
        <f>INDEX([3]关卡!$J$19:$J$2018,A1923)</f>
        <v>550</v>
      </c>
      <c r="D1923" s="3">
        <f>INDEX([3]关卡!$N$19:$N$2018,A1923)</f>
        <v>550</v>
      </c>
      <c r="E1923" s="3" t="s">
        <v>24</v>
      </c>
      <c r="F1923" s="3" t="s">
        <v>26</v>
      </c>
      <c r="G1923" s="3">
        <v>3</v>
      </c>
      <c r="H1923" s="3">
        <v>0</v>
      </c>
      <c r="I1923" s="3">
        <v>0</v>
      </c>
      <c r="J1923" s="4">
        <v>1</v>
      </c>
      <c r="K1923" s="4">
        <v>1</v>
      </c>
      <c r="L1923" s="4">
        <v>2</v>
      </c>
      <c r="M1923" s="3">
        <v>15</v>
      </c>
      <c r="N1923" s="3">
        <v>2</v>
      </c>
      <c r="O1923" s="3">
        <f>HLOOKUP(O$5,[1]非R能力!$B$8:$F$558,$C1923+1,0)</f>
        <v>2674530.2363424227</v>
      </c>
      <c r="P1923" s="3">
        <f>HLOOKUP(P$5,[1]非R能力!$B$8:$F$558,$C1923+1,0)</f>
        <v>371147.94865448773</v>
      </c>
      <c r="Q1923" s="3">
        <f>HLOOKUP(Q$5,[1]非R能力!$B$8:$F$558,$C1923+1,0)</f>
        <v>180663.03073300805</v>
      </c>
      <c r="R1923" s="3">
        <f>HLOOKUP(R$5,[1]非R能力!$B$8:$F$558,$C1923+1,0)</f>
        <v>56616.730527455926</v>
      </c>
      <c r="S1923" s="3">
        <f>HLOOKUP(S$5,[1]非R能力!$B$8:$F$558,$C1923+1,0)</f>
        <v>73368.568621644255</v>
      </c>
      <c r="T1923" s="3">
        <f>INDEX([1]非R能力!$H$9:$H$558,D1923)</f>
        <v>74359.2083312342</v>
      </c>
      <c r="U1923" s="3">
        <f>IF(E1923="小怪",0,IF(INDEX([1]非R能力!$FK$9:$FK$558,C1923)=0,0,10))</f>
        <v>0</v>
      </c>
      <c r="V1923" s="3">
        <f>IF(E1923="小怪",0,IF(INDEX([1]非R能力!$FH$9:$FH$558,C1923)=0,0,5000))</f>
        <v>0</v>
      </c>
      <c r="W1923" s="3">
        <f>HLOOKUP(W$5,[2]人物技能基础!$O$3:$Q$553,$C1923+1,0)</f>
        <v>3.637142857142857</v>
      </c>
      <c r="X1923" s="3">
        <f>HLOOKUP(X$5,[2]人物技能基础!$O$3:$Q$553,$C1923+1,0)</f>
        <v>2.0186428571428574</v>
      </c>
      <c r="Y1923" s="3">
        <f>HLOOKUP(Y$5,[2]人物技能基础!$O$3:$Q$553,$C1923+1,0)</f>
        <v>99.964285714285708</v>
      </c>
      <c r="Z1923" s="3">
        <f t="shared" si="175"/>
        <v>1976818</v>
      </c>
      <c r="AA1923" s="3">
        <f t="shared" si="176"/>
        <v>36132</v>
      </c>
      <c r="AB1923" s="3">
        <f t="shared" si="177"/>
        <v>0</v>
      </c>
      <c r="AC1923" s="3">
        <f t="shared" si="178"/>
        <v>73368</v>
      </c>
      <c r="AD1923" s="3">
        <f t="shared" si="179"/>
        <v>56616</v>
      </c>
    </row>
    <row r="1924" spans="1:30" x14ac:dyDescent="0.15">
      <c r="A1924" s="3">
        <v>1919</v>
      </c>
      <c r="B1924" s="3" t="str">
        <f t="shared" si="174"/>
        <v>关卡1919小怪</v>
      </c>
      <c r="C1924" s="3">
        <f>INDEX([3]关卡!$J$19:$J$2018,A1924)</f>
        <v>550</v>
      </c>
      <c r="D1924" s="3">
        <f>INDEX([3]关卡!$N$19:$N$2018,A1924)</f>
        <v>550</v>
      </c>
      <c r="E1924" s="3" t="s">
        <v>24</v>
      </c>
      <c r="F1924" s="3" t="s">
        <v>26</v>
      </c>
      <c r="G1924" s="3">
        <v>3</v>
      </c>
      <c r="H1924" s="3">
        <v>0</v>
      </c>
      <c r="I1924" s="3">
        <v>0</v>
      </c>
      <c r="J1924" s="4">
        <v>1</v>
      </c>
      <c r="K1924" s="4">
        <v>1</v>
      </c>
      <c r="L1924" s="4">
        <v>2</v>
      </c>
      <c r="M1924" s="3">
        <v>15</v>
      </c>
      <c r="N1924" s="3">
        <v>2</v>
      </c>
      <c r="O1924" s="3">
        <f>HLOOKUP(O$5,[1]非R能力!$B$8:$F$558,$C1924+1,0)</f>
        <v>2674530.2363424227</v>
      </c>
      <c r="P1924" s="3">
        <f>HLOOKUP(P$5,[1]非R能力!$B$8:$F$558,$C1924+1,0)</f>
        <v>371147.94865448773</v>
      </c>
      <c r="Q1924" s="3">
        <f>HLOOKUP(Q$5,[1]非R能力!$B$8:$F$558,$C1924+1,0)</f>
        <v>180663.03073300805</v>
      </c>
      <c r="R1924" s="3">
        <f>HLOOKUP(R$5,[1]非R能力!$B$8:$F$558,$C1924+1,0)</f>
        <v>56616.730527455926</v>
      </c>
      <c r="S1924" s="3">
        <f>HLOOKUP(S$5,[1]非R能力!$B$8:$F$558,$C1924+1,0)</f>
        <v>73368.568621644255</v>
      </c>
      <c r="T1924" s="3">
        <f>INDEX([1]非R能力!$H$9:$H$558,D1924)</f>
        <v>74359.2083312342</v>
      </c>
      <c r="U1924" s="3">
        <f>IF(E1924="小怪",0,IF(INDEX([1]非R能力!$FK$9:$FK$558,C1924)=0,0,10))</f>
        <v>0</v>
      </c>
      <c r="V1924" s="3">
        <f>IF(E1924="小怪",0,IF(INDEX([1]非R能力!$FH$9:$FH$558,C1924)=0,0,5000))</f>
        <v>0</v>
      </c>
      <c r="W1924" s="3">
        <f>HLOOKUP(W$5,[2]人物技能基础!$O$3:$Q$553,$C1924+1,0)</f>
        <v>3.637142857142857</v>
      </c>
      <c r="X1924" s="3">
        <f>HLOOKUP(X$5,[2]人物技能基础!$O$3:$Q$553,$C1924+1,0)</f>
        <v>2.0186428571428574</v>
      </c>
      <c r="Y1924" s="3">
        <f>HLOOKUP(Y$5,[2]人物技能基础!$O$3:$Q$553,$C1924+1,0)</f>
        <v>99.964285714285708</v>
      </c>
      <c r="Z1924" s="3">
        <f t="shared" si="175"/>
        <v>1976818</v>
      </c>
      <c r="AA1924" s="3">
        <f t="shared" si="176"/>
        <v>36132</v>
      </c>
      <c r="AB1924" s="3">
        <f t="shared" si="177"/>
        <v>0</v>
      </c>
      <c r="AC1924" s="3">
        <f t="shared" si="178"/>
        <v>73368</v>
      </c>
      <c r="AD1924" s="3">
        <f t="shared" si="179"/>
        <v>56616</v>
      </c>
    </row>
    <row r="1925" spans="1:30" x14ac:dyDescent="0.15">
      <c r="A1925" s="3">
        <v>1920</v>
      </c>
      <c r="B1925" s="3" t="str">
        <f t="shared" si="174"/>
        <v>关卡1920小怪</v>
      </c>
      <c r="C1925" s="3">
        <f>INDEX([3]关卡!$J$19:$J$2018,A1925)</f>
        <v>550</v>
      </c>
      <c r="D1925" s="3">
        <f>INDEX([3]关卡!$N$19:$N$2018,A1925)</f>
        <v>550</v>
      </c>
      <c r="E1925" s="3" t="s">
        <v>24</v>
      </c>
      <c r="F1925" s="3" t="s">
        <v>26</v>
      </c>
      <c r="G1925" s="3">
        <v>3</v>
      </c>
      <c r="H1925" s="3">
        <v>0</v>
      </c>
      <c r="I1925" s="3">
        <v>0</v>
      </c>
      <c r="J1925" s="4">
        <v>1</v>
      </c>
      <c r="K1925" s="4">
        <v>1</v>
      </c>
      <c r="L1925" s="4">
        <v>2</v>
      </c>
      <c r="M1925" s="3">
        <v>15</v>
      </c>
      <c r="N1925" s="3">
        <v>2</v>
      </c>
      <c r="O1925" s="3">
        <f>HLOOKUP(O$5,[1]非R能力!$B$8:$F$558,$C1925+1,0)</f>
        <v>2674530.2363424227</v>
      </c>
      <c r="P1925" s="3">
        <f>HLOOKUP(P$5,[1]非R能力!$B$8:$F$558,$C1925+1,0)</f>
        <v>371147.94865448773</v>
      </c>
      <c r="Q1925" s="3">
        <f>HLOOKUP(Q$5,[1]非R能力!$B$8:$F$558,$C1925+1,0)</f>
        <v>180663.03073300805</v>
      </c>
      <c r="R1925" s="3">
        <f>HLOOKUP(R$5,[1]非R能力!$B$8:$F$558,$C1925+1,0)</f>
        <v>56616.730527455926</v>
      </c>
      <c r="S1925" s="3">
        <f>HLOOKUP(S$5,[1]非R能力!$B$8:$F$558,$C1925+1,0)</f>
        <v>73368.568621644255</v>
      </c>
      <c r="T1925" s="3">
        <f>INDEX([1]非R能力!$H$9:$H$558,D1925)</f>
        <v>74359.2083312342</v>
      </c>
      <c r="U1925" s="3">
        <f>IF(E1925="小怪",0,IF(INDEX([1]非R能力!$FK$9:$FK$558,C1925)=0,0,10))</f>
        <v>0</v>
      </c>
      <c r="V1925" s="3">
        <f>IF(E1925="小怪",0,IF(INDEX([1]非R能力!$FH$9:$FH$558,C1925)=0,0,5000))</f>
        <v>0</v>
      </c>
      <c r="W1925" s="3">
        <f>HLOOKUP(W$5,[2]人物技能基础!$O$3:$Q$553,$C1925+1,0)</f>
        <v>3.637142857142857</v>
      </c>
      <c r="X1925" s="3">
        <f>HLOOKUP(X$5,[2]人物技能基础!$O$3:$Q$553,$C1925+1,0)</f>
        <v>2.0186428571428574</v>
      </c>
      <c r="Y1925" s="3">
        <f>HLOOKUP(Y$5,[2]人物技能基础!$O$3:$Q$553,$C1925+1,0)</f>
        <v>99.964285714285708</v>
      </c>
      <c r="Z1925" s="3">
        <f t="shared" si="175"/>
        <v>1976818</v>
      </c>
      <c r="AA1925" s="3">
        <f t="shared" si="176"/>
        <v>36132</v>
      </c>
      <c r="AB1925" s="3">
        <f t="shared" si="177"/>
        <v>0</v>
      </c>
      <c r="AC1925" s="3">
        <f t="shared" si="178"/>
        <v>73368</v>
      </c>
      <c r="AD1925" s="3">
        <f t="shared" si="179"/>
        <v>56616</v>
      </c>
    </row>
    <row r="1926" spans="1:30" x14ac:dyDescent="0.15">
      <c r="A1926" s="3">
        <v>1921</v>
      </c>
      <c r="B1926" s="3" t="str">
        <f t="shared" si="174"/>
        <v>关卡1921小怪</v>
      </c>
      <c r="C1926" s="3">
        <f>INDEX([3]关卡!$J$19:$J$2018,A1926)</f>
        <v>550</v>
      </c>
      <c r="D1926" s="3">
        <f>INDEX([3]关卡!$N$19:$N$2018,A1926)</f>
        <v>550</v>
      </c>
      <c r="E1926" s="3" t="s">
        <v>24</v>
      </c>
      <c r="F1926" s="3" t="s">
        <v>26</v>
      </c>
      <c r="G1926" s="3">
        <v>3</v>
      </c>
      <c r="H1926" s="3">
        <v>0</v>
      </c>
      <c r="I1926" s="3">
        <v>0</v>
      </c>
      <c r="J1926" s="4">
        <v>1</v>
      </c>
      <c r="K1926" s="4">
        <v>1</v>
      </c>
      <c r="L1926" s="4">
        <v>2</v>
      </c>
      <c r="M1926" s="3">
        <v>15</v>
      </c>
      <c r="N1926" s="3">
        <v>2</v>
      </c>
      <c r="O1926" s="3">
        <f>HLOOKUP(O$5,[1]非R能力!$B$8:$F$558,$C1926+1,0)</f>
        <v>2674530.2363424227</v>
      </c>
      <c r="P1926" s="3">
        <f>HLOOKUP(P$5,[1]非R能力!$B$8:$F$558,$C1926+1,0)</f>
        <v>371147.94865448773</v>
      </c>
      <c r="Q1926" s="3">
        <f>HLOOKUP(Q$5,[1]非R能力!$B$8:$F$558,$C1926+1,0)</f>
        <v>180663.03073300805</v>
      </c>
      <c r="R1926" s="3">
        <f>HLOOKUP(R$5,[1]非R能力!$B$8:$F$558,$C1926+1,0)</f>
        <v>56616.730527455926</v>
      </c>
      <c r="S1926" s="3">
        <f>HLOOKUP(S$5,[1]非R能力!$B$8:$F$558,$C1926+1,0)</f>
        <v>73368.568621644255</v>
      </c>
      <c r="T1926" s="3">
        <f>INDEX([1]非R能力!$H$9:$H$558,D1926)</f>
        <v>74359.2083312342</v>
      </c>
      <c r="U1926" s="3">
        <f>IF(E1926="小怪",0,IF(INDEX([1]非R能力!$FK$9:$FK$558,C1926)=0,0,10))</f>
        <v>0</v>
      </c>
      <c r="V1926" s="3">
        <f>IF(E1926="小怪",0,IF(INDEX([1]非R能力!$FH$9:$FH$558,C1926)=0,0,5000))</f>
        <v>0</v>
      </c>
      <c r="W1926" s="3">
        <f>HLOOKUP(W$5,[2]人物技能基础!$O$3:$Q$553,$C1926+1,0)</f>
        <v>3.637142857142857</v>
      </c>
      <c r="X1926" s="3">
        <f>HLOOKUP(X$5,[2]人物技能基础!$O$3:$Q$553,$C1926+1,0)</f>
        <v>2.0186428571428574</v>
      </c>
      <c r="Y1926" s="3">
        <f>HLOOKUP(Y$5,[2]人物技能基础!$O$3:$Q$553,$C1926+1,0)</f>
        <v>99.964285714285708</v>
      </c>
      <c r="Z1926" s="3">
        <f t="shared" si="175"/>
        <v>1976818</v>
      </c>
      <c r="AA1926" s="3">
        <f t="shared" si="176"/>
        <v>36132</v>
      </c>
      <c r="AB1926" s="3">
        <f t="shared" si="177"/>
        <v>0</v>
      </c>
      <c r="AC1926" s="3">
        <f t="shared" si="178"/>
        <v>73368</v>
      </c>
      <c r="AD1926" s="3">
        <f t="shared" si="179"/>
        <v>56616</v>
      </c>
    </row>
    <row r="1927" spans="1:30" x14ac:dyDescent="0.15">
      <c r="A1927" s="3">
        <v>1922</v>
      </c>
      <c r="B1927" s="3" t="str">
        <f t="shared" ref="B1927:B1990" si="180">"关卡"&amp;A1927&amp;E1927</f>
        <v>关卡1922小怪</v>
      </c>
      <c r="C1927" s="3">
        <f>INDEX([3]关卡!$J$19:$J$2018,A1927)</f>
        <v>550</v>
      </c>
      <c r="D1927" s="3">
        <f>INDEX([3]关卡!$N$19:$N$2018,A1927)</f>
        <v>550</v>
      </c>
      <c r="E1927" s="3" t="s">
        <v>24</v>
      </c>
      <c r="F1927" s="3" t="s">
        <v>26</v>
      </c>
      <c r="G1927" s="3">
        <v>3</v>
      </c>
      <c r="H1927" s="3">
        <v>0</v>
      </c>
      <c r="I1927" s="3">
        <v>0</v>
      </c>
      <c r="J1927" s="4">
        <v>1</v>
      </c>
      <c r="K1927" s="4">
        <v>1</v>
      </c>
      <c r="L1927" s="4">
        <v>2</v>
      </c>
      <c r="M1927" s="3">
        <v>15</v>
      </c>
      <c r="N1927" s="3">
        <v>2</v>
      </c>
      <c r="O1927" s="3">
        <f>HLOOKUP(O$5,[1]非R能力!$B$8:$F$558,$C1927+1,0)</f>
        <v>2674530.2363424227</v>
      </c>
      <c r="P1927" s="3">
        <f>HLOOKUP(P$5,[1]非R能力!$B$8:$F$558,$C1927+1,0)</f>
        <v>371147.94865448773</v>
      </c>
      <c r="Q1927" s="3">
        <f>HLOOKUP(Q$5,[1]非R能力!$B$8:$F$558,$C1927+1,0)</f>
        <v>180663.03073300805</v>
      </c>
      <c r="R1927" s="3">
        <f>HLOOKUP(R$5,[1]非R能力!$B$8:$F$558,$C1927+1,0)</f>
        <v>56616.730527455926</v>
      </c>
      <c r="S1927" s="3">
        <f>HLOOKUP(S$5,[1]非R能力!$B$8:$F$558,$C1927+1,0)</f>
        <v>73368.568621644255</v>
      </c>
      <c r="T1927" s="3">
        <f>INDEX([1]非R能力!$H$9:$H$558,D1927)</f>
        <v>74359.2083312342</v>
      </c>
      <c r="U1927" s="3">
        <f>IF(E1927="小怪",0,IF(INDEX([1]非R能力!$FK$9:$FK$558,C1927)=0,0,10))</f>
        <v>0</v>
      </c>
      <c r="V1927" s="3">
        <f>IF(E1927="小怪",0,IF(INDEX([1]非R能力!$FH$9:$FH$558,C1927)=0,0,5000))</f>
        <v>0</v>
      </c>
      <c r="W1927" s="3">
        <f>HLOOKUP(W$5,[2]人物技能基础!$O$3:$Q$553,$C1927+1,0)</f>
        <v>3.637142857142857</v>
      </c>
      <c r="X1927" s="3">
        <f>HLOOKUP(X$5,[2]人物技能基础!$O$3:$Q$553,$C1927+1,0)</f>
        <v>2.0186428571428574</v>
      </c>
      <c r="Y1927" s="3">
        <f>HLOOKUP(Y$5,[2]人物技能基础!$O$3:$Q$553,$C1927+1,0)</f>
        <v>99.964285714285708</v>
      </c>
      <c r="Z1927" s="3">
        <f t="shared" ref="Z1927:Z1990" si="181">INT(((P1927-AB1927)*X1927+(Y1927+T1927))*G1927*J1927*$D$2)</f>
        <v>1976818</v>
      </c>
      <c r="AA1927" s="3">
        <f t="shared" ref="AA1927:AA1990" si="182">IF(H1927=0,IF(U1927=0,INT(Q1927/5),IF(V1927=0,INT(Q1927/5),INT((V1927/U1927)/(1/N1927*M1927)/L1927+Q1927))),INT((IF(U1927=0,0,V1927/U1927/(1/N1927*M1927))+O1927/H1927)/L1927+Q1927))</f>
        <v>36132</v>
      </c>
      <c r="AB1927" s="3">
        <f t="shared" ref="AB1927:AB1990" si="183">INT(P1927*I1927)</f>
        <v>0</v>
      </c>
      <c r="AC1927" s="3">
        <f t="shared" ref="AC1927:AC1990" si="184">INT(K1927*S1927)</f>
        <v>73368</v>
      </c>
      <c r="AD1927" s="3">
        <f t="shared" ref="AD1927:AD1990" si="185">INT(R1927/J1927)</f>
        <v>56616</v>
      </c>
    </row>
    <row r="1928" spans="1:30" x14ac:dyDescent="0.15">
      <c r="A1928" s="3">
        <v>1923</v>
      </c>
      <c r="B1928" s="3" t="str">
        <f t="shared" si="180"/>
        <v>关卡1923小怪</v>
      </c>
      <c r="C1928" s="3">
        <f>INDEX([3]关卡!$J$19:$J$2018,A1928)</f>
        <v>550</v>
      </c>
      <c r="D1928" s="3">
        <f>INDEX([3]关卡!$N$19:$N$2018,A1928)</f>
        <v>550</v>
      </c>
      <c r="E1928" s="3" t="s">
        <v>24</v>
      </c>
      <c r="F1928" s="3" t="s">
        <v>26</v>
      </c>
      <c r="G1928" s="3">
        <v>3</v>
      </c>
      <c r="H1928" s="3">
        <v>0</v>
      </c>
      <c r="I1928" s="3">
        <v>0</v>
      </c>
      <c r="J1928" s="4">
        <v>1</v>
      </c>
      <c r="K1928" s="4">
        <v>1</v>
      </c>
      <c r="L1928" s="4">
        <v>2</v>
      </c>
      <c r="M1928" s="3">
        <v>15</v>
      </c>
      <c r="N1928" s="3">
        <v>2</v>
      </c>
      <c r="O1928" s="3">
        <f>HLOOKUP(O$5,[1]非R能力!$B$8:$F$558,$C1928+1,0)</f>
        <v>2674530.2363424227</v>
      </c>
      <c r="P1928" s="3">
        <f>HLOOKUP(P$5,[1]非R能力!$B$8:$F$558,$C1928+1,0)</f>
        <v>371147.94865448773</v>
      </c>
      <c r="Q1928" s="3">
        <f>HLOOKUP(Q$5,[1]非R能力!$B$8:$F$558,$C1928+1,0)</f>
        <v>180663.03073300805</v>
      </c>
      <c r="R1928" s="3">
        <f>HLOOKUP(R$5,[1]非R能力!$B$8:$F$558,$C1928+1,0)</f>
        <v>56616.730527455926</v>
      </c>
      <c r="S1928" s="3">
        <f>HLOOKUP(S$5,[1]非R能力!$B$8:$F$558,$C1928+1,0)</f>
        <v>73368.568621644255</v>
      </c>
      <c r="T1928" s="3">
        <f>INDEX([1]非R能力!$H$9:$H$558,D1928)</f>
        <v>74359.2083312342</v>
      </c>
      <c r="U1928" s="3">
        <f>IF(E1928="小怪",0,IF(INDEX([1]非R能力!$FK$9:$FK$558,C1928)=0,0,10))</f>
        <v>0</v>
      </c>
      <c r="V1928" s="3">
        <f>IF(E1928="小怪",0,IF(INDEX([1]非R能力!$FH$9:$FH$558,C1928)=0,0,5000))</f>
        <v>0</v>
      </c>
      <c r="W1928" s="3">
        <f>HLOOKUP(W$5,[2]人物技能基础!$O$3:$Q$553,$C1928+1,0)</f>
        <v>3.637142857142857</v>
      </c>
      <c r="X1928" s="3">
        <f>HLOOKUP(X$5,[2]人物技能基础!$O$3:$Q$553,$C1928+1,0)</f>
        <v>2.0186428571428574</v>
      </c>
      <c r="Y1928" s="3">
        <f>HLOOKUP(Y$5,[2]人物技能基础!$O$3:$Q$553,$C1928+1,0)</f>
        <v>99.964285714285708</v>
      </c>
      <c r="Z1928" s="3">
        <f t="shared" si="181"/>
        <v>1976818</v>
      </c>
      <c r="AA1928" s="3">
        <f t="shared" si="182"/>
        <v>36132</v>
      </c>
      <c r="AB1928" s="3">
        <f t="shared" si="183"/>
        <v>0</v>
      </c>
      <c r="AC1928" s="3">
        <f t="shared" si="184"/>
        <v>73368</v>
      </c>
      <c r="AD1928" s="3">
        <f t="shared" si="185"/>
        <v>56616</v>
      </c>
    </row>
    <row r="1929" spans="1:30" x14ac:dyDescent="0.15">
      <c r="A1929" s="3">
        <v>1924</v>
      </c>
      <c r="B1929" s="3" t="str">
        <f t="shared" si="180"/>
        <v>关卡1924小怪</v>
      </c>
      <c r="C1929" s="3">
        <f>INDEX([3]关卡!$J$19:$J$2018,A1929)</f>
        <v>550</v>
      </c>
      <c r="D1929" s="3">
        <f>INDEX([3]关卡!$N$19:$N$2018,A1929)</f>
        <v>550</v>
      </c>
      <c r="E1929" s="3" t="s">
        <v>24</v>
      </c>
      <c r="F1929" s="3" t="s">
        <v>26</v>
      </c>
      <c r="G1929" s="3">
        <v>3</v>
      </c>
      <c r="H1929" s="3">
        <v>0</v>
      </c>
      <c r="I1929" s="3">
        <v>0</v>
      </c>
      <c r="J1929" s="4">
        <v>1</v>
      </c>
      <c r="K1929" s="4">
        <v>1</v>
      </c>
      <c r="L1929" s="4">
        <v>2</v>
      </c>
      <c r="M1929" s="3">
        <v>15</v>
      </c>
      <c r="N1929" s="3">
        <v>2</v>
      </c>
      <c r="O1929" s="3">
        <f>HLOOKUP(O$5,[1]非R能力!$B$8:$F$558,$C1929+1,0)</f>
        <v>2674530.2363424227</v>
      </c>
      <c r="P1929" s="3">
        <f>HLOOKUP(P$5,[1]非R能力!$B$8:$F$558,$C1929+1,0)</f>
        <v>371147.94865448773</v>
      </c>
      <c r="Q1929" s="3">
        <f>HLOOKUP(Q$5,[1]非R能力!$B$8:$F$558,$C1929+1,0)</f>
        <v>180663.03073300805</v>
      </c>
      <c r="R1929" s="3">
        <f>HLOOKUP(R$5,[1]非R能力!$B$8:$F$558,$C1929+1,0)</f>
        <v>56616.730527455926</v>
      </c>
      <c r="S1929" s="3">
        <f>HLOOKUP(S$5,[1]非R能力!$B$8:$F$558,$C1929+1,0)</f>
        <v>73368.568621644255</v>
      </c>
      <c r="T1929" s="3">
        <f>INDEX([1]非R能力!$H$9:$H$558,D1929)</f>
        <v>74359.2083312342</v>
      </c>
      <c r="U1929" s="3">
        <f>IF(E1929="小怪",0,IF(INDEX([1]非R能力!$FK$9:$FK$558,C1929)=0,0,10))</f>
        <v>0</v>
      </c>
      <c r="V1929" s="3">
        <f>IF(E1929="小怪",0,IF(INDEX([1]非R能力!$FH$9:$FH$558,C1929)=0,0,5000))</f>
        <v>0</v>
      </c>
      <c r="W1929" s="3">
        <f>HLOOKUP(W$5,[2]人物技能基础!$O$3:$Q$553,$C1929+1,0)</f>
        <v>3.637142857142857</v>
      </c>
      <c r="X1929" s="3">
        <f>HLOOKUP(X$5,[2]人物技能基础!$O$3:$Q$553,$C1929+1,0)</f>
        <v>2.0186428571428574</v>
      </c>
      <c r="Y1929" s="3">
        <f>HLOOKUP(Y$5,[2]人物技能基础!$O$3:$Q$553,$C1929+1,0)</f>
        <v>99.964285714285708</v>
      </c>
      <c r="Z1929" s="3">
        <f t="shared" si="181"/>
        <v>1976818</v>
      </c>
      <c r="AA1929" s="3">
        <f t="shared" si="182"/>
        <v>36132</v>
      </c>
      <c r="AB1929" s="3">
        <f t="shared" si="183"/>
        <v>0</v>
      </c>
      <c r="AC1929" s="3">
        <f t="shared" si="184"/>
        <v>73368</v>
      </c>
      <c r="AD1929" s="3">
        <f t="shared" si="185"/>
        <v>56616</v>
      </c>
    </row>
    <row r="1930" spans="1:30" x14ac:dyDescent="0.15">
      <c r="A1930" s="3">
        <v>1925</v>
      </c>
      <c r="B1930" s="3" t="str">
        <f t="shared" si="180"/>
        <v>关卡1925小怪</v>
      </c>
      <c r="C1930" s="3">
        <f>INDEX([3]关卡!$J$19:$J$2018,A1930)</f>
        <v>550</v>
      </c>
      <c r="D1930" s="3">
        <f>INDEX([3]关卡!$N$19:$N$2018,A1930)</f>
        <v>550</v>
      </c>
      <c r="E1930" s="3" t="s">
        <v>24</v>
      </c>
      <c r="F1930" s="3" t="s">
        <v>26</v>
      </c>
      <c r="G1930" s="3">
        <v>3</v>
      </c>
      <c r="H1930" s="3">
        <v>0</v>
      </c>
      <c r="I1930" s="3">
        <v>0</v>
      </c>
      <c r="J1930" s="4">
        <v>1</v>
      </c>
      <c r="K1930" s="4">
        <v>1</v>
      </c>
      <c r="L1930" s="4">
        <v>2</v>
      </c>
      <c r="M1930" s="3">
        <v>15</v>
      </c>
      <c r="N1930" s="3">
        <v>2</v>
      </c>
      <c r="O1930" s="3">
        <f>HLOOKUP(O$5,[1]非R能力!$B$8:$F$558,$C1930+1,0)</f>
        <v>2674530.2363424227</v>
      </c>
      <c r="P1930" s="3">
        <f>HLOOKUP(P$5,[1]非R能力!$B$8:$F$558,$C1930+1,0)</f>
        <v>371147.94865448773</v>
      </c>
      <c r="Q1930" s="3">
        <f>HLOOKUP(Q$5,[1]非R能力!$B$8:$F$558,$C1930+1,0)</f>
        <v>180663.03073300805</v>
      </c>
      <c r="R1930" s="3">
        <f>HLOOKUP(R$5,[1]非R能力!$B$8:$F$558,$C1930+1,0)</f>
        <v>56616.730527455926</v>
      </c>
      <c r="S1930" s="3">
        <f>HLOOKUP(S$5,[1]非R能力!$B$8:$F$558,$C1930+1,0)</f>
        <v>73368.568621644255</v>
      </c>
      <c r="T1930" s="3">
        <f>INDEX([1]非R能力!$H$9:$H$558,D1930)</f>
        <v>74359.2083312342</v>
      </c>
      <c r="U1930" s="3">
        <f>IF(E1930="小怪",0,IF(INDEX([1]非R能力!$FK$9:$FK$558,C1930)=0,0,10))</f>
        <v>0</v>
      </c>
      <c r="V1930" s="3">
        <f>IF(E1930="小怪",0,IF(INDEX([1]非R能力!$FH$9:$FH$558,C1930)=0,0,5000))</f>
        <v>0</v>
      </c>
      <c r="W1930" s="3">
        <f>HLOOKUP(W$5,[2]人物技能基础!$O$3:$Q$553,$C1930+1,0)</f>
        <v>3.637142857142857</v>
      </c>
      <c r="X1930" s="3">
        <f>HLOOKUP(X$5,[2]人物技能基础!$O$3:$Q$553,$C1930+1,0)</f>
        <v>2.0186428571428574</v>
      </c>
      <c r="Y1930" s="3">
        <f>HLOOKUP(Y$5,[2]人物技能基础!$O$3:$Q$553,$C1930+1,0)</f>
        <v>99.964285714285708</v>
      </c>
      <c r="Z1930" s="3">
        <f t="shared" si="181"/>
        <v>1976818</v>
      </c>
      <c r="AA1930" s="3">
        <f t="shared" si="182"/>
        <v>36132</v>
      </c>
      <c r="AB1930" s="3">
        <f t="shared" si="183"/>
        <v>0</v>
      </c>
      <c r="AC1930" s="3">
        <f t="shared" si="184"/>
        <v>73368</v>
      </c>
      <c r="AD1930" s="3">
        <f t="shared" si="185"/>
        <v>56616</v>
      </c>
    </row>
    <row r="1931" spans="1:30" x14ac:dyDescent="0.15">
      <c r="A1931" s="3">
        <v>1926</v>
      </c>
      <c r="B1931" s="3" t="str">
        <f t="shared" si="180"/>
        <v>关卡1926小怪</v>
      </c>
      <c r="C1931" s="3">
        <f>INDEX([3]关卡!$J$19:$J$2018,A1931)</f>
        <v>550</v>
      </c>
      <c r="D1931" s="3">
        <f>INDEX([3]关卡!$N$19:$N$2018,A1931)</f>
        <v>550</v>
      </c>
      <c r="E1931" s="3" t="s">
        <v>24</v>
      </c>
      <c r="F1931" s="3" t="s">
        <v>26</v>
      </c>
      <c r="G1931" s="3">
        <v>3</v>
      </c>
      <c r="H1931" s="3">
        <v>0</v>
      </c>
      <c r="I1931" s="3">
        <v>0</v>
      </c>
      <c r="J1931" s="4">
        <v>1</v>
      </c>
      <c r="K1931" s="4">
        <v>1</v>
      </c>
      <c r="L1931" s="4">
        <v>2</v>
      </c>
      <c r="M1931" s="3">
        <v>15</v>
      </c>
      <c r="N1931" s="3">
        <v>2</v>
      </c>
      <c r="O1931" s="3">
        <f>HLOOKUP(O$5,[1]非R能力!$B$8:$F$558,$C1931+1,0)</f>
        <v>2674530.2363424227</v>
      </c>
      <c r="P1931" s="3">
        <f>HLOOKUP(P$5,[1]非R能力!$B$8:$F$558,$C1931+1,0)</f>
        <v>371147.94865448773</v>
      </c>
      <c r="Q1931" s="3">
        <f>HLOOKUP(Q$5,[1]非R能力!$B$8:$F$558,$C1931+1,0)</f>
        <v>180663.03073300805</v>
      </c>
      <c r="R1931" s="3">
        <f>HLOOKUP(R$5,[1]非R能力!$B$8:$F$558,$C1931+1,0)</f>
        <v>56616.730527455926</v>
      </c>
      <c r="S1931" s="3">
        <f>HLOOKUP(S$5,[1]非R能力!$B$8:$F$558,$C1931+1,0)</f>
        <v>73368.568621644255</v>
      </c>
      <c r="T1931" s="3">
        <f>INDEX([1]非R能力!$H$9:$H$558,D1931)</f>
        <v>74359.2083312342</v>
      </c>
      <c r="U1931" s="3">
        <f>IF(E1931="小怪",0,IF(INDEX([1]非R能力!$FK$9:$FK$558,C1931)=0,0,10))</f>
        <v>0</v>
      </c>
      <c r="V1931" s="3">
        <f>IF(E1931="小怪",0,IF(INDEX([1]非R能力!$FH$9:$FH$558,C1931)=0,0,5000))</f>
        <v>0</v>
      </c>
      <c r="W1931" s="3">
        <f>HLOOKUP(W$5,[2]人物技能基础!$O$3:$Q$553,$C1931+1,0)</f>
        <v>3.637142857142857</v>
      </c>
      <c r="X1931" s="3">
        <f>HLOOKUP(X$5,[2]人物技能基础!$O$3:$Q$553,$C1931+1,0)</f>
        <v>2.0186428571428574</v>
      </c>
      <c r="Y1931" s="3">
        <f>HLOOKUP(Y$5,[2]人物技能基础!$O$3:$Q$553,$C1931+1,0)</f>
        <v>99.964285714285708</v>
      </c>
      <c r="Z1931" s="3">
        <f t="shared" si="181"/>
        <v>1976818</v>
      </c>
      <c r="AA1931" s="3">
        <f t="shared" si="182"/>
        <v>36132</v>
      </c>
      <c r="AB1931" s="3">
        <f t="shared" si="183"/>
        <v>0</v>
      </c>
      <c r="AC1931" s="3">
        <f t="shared" si="184"/>
        <v>73368</v>
      </c>
      <c r="AD1931" s="3">
        <f t="shared" si="185"/>
        <v>56616</v>
      </c>
    </row>
    <row r="1932" spans="1:30" x14ac:dyDescent="0.15">
      <c r="A1932" s="3">
        <v>1927</v>
      </c>
      <c r="B1932" s="3" t="str">
        <f t="shared" si="180"/>
        <v>关卡1927小怪</v>
      </c>
      <c r="C1932" s="3">
        <f>INDEX([3]关卡!$J$19:$J$2018,A1932)</f>
        <v>550</v>
      </c>
      <c r="D1932" s="3">
        <f>INDEX([3]关卡!$N$19:$N$2018,A1932)</f>
        <v>550</v>
      </c>
      <c r="E1932" s="3" t="s">
        <v>24</v>
      </c>
      <c r="F1932" s="3" t="s">
        <v>26</v>
      </c>
      <c r="G1932" s="3">
        <v>3</v>
      </c>
      <c r="H1932" s="3">
        <v>0</v>
      </c>
      <c r="I1932" s="3">
        <v>0</v>
      </c>
      <c r="J1932" s="4">
        <v>1</v>
      </c>
      <c r="K1932" s="4">
        <v>1</v>
      </c>
      <c r="L1932" s="4">
        <v>2</v>
      </c>
      <c r="M1932" s="3">
        <v>15</v>
      </c>
      <c r="N1932" s="3">
        <v>2</v>
      </c>
      <c r="O1932" s="3">
        <f>HLOOKUP(O$5,[1]非R能力!$B$8:$F$558,$C1932+1,0)</f>
        <v>2674530.2363424227</v>
      </c>
      <c r="P1932" s="3">
        <f>HLOOKUP(P$5,[1]非R能力!$B$8:$F$558,$C1932+1,0)</f>
        <v>371147.94865448773</v>
      </c>
      <c r="Q1932" s="3">
        <f>HLOOKUP(Q$5,[1]非R能力!$B$8:$F$558,$C1932+1,0)</f>
        <v>180663.03073300805</v>
      </c>
      <c r="R1932" s="3">
        <f>HLOOKUP(R$5,[1]非R能力!$B$8:$F$558,$C1932+1,0)</f>
        <v>56616.730527455926</v>
      </c>
      <c r="S1932" s="3">
        <f>HLOOKUP(S$5,[1]非R能力!$B$8:$F$558,$C1932+1,0)</f>
        <v>73368.568621644255</v>
      </c>
      <c r="T1932" s="3">
        <f>INDEX([1]非R能力!$H$9:$H$558,D1932)</f>
        <v>74359.2083312342</v>
      </c>
      <c r="U1932" s="3">
        <f>IF(E1932="小怪",0,IF(INDEX([1]非R能力!$FK$9:$FK$558,C1932)=0,0,10))</f>
        <v>0</v>
      </c>
      <c r="V1932" s="3">
        <f>IF(E1932="小怪",0,IF(INDEX([1]非R能力!$FH$9:$FH$558,C1932)=0,0,5000))</f>
        <v>0</v>
      </c>
      <c r="W1932" s="3">
        <f>HLOOKUP(W$5,[2]人物技能基础!$O$3:$Q$553,$C1932+1,0)</f>
        <v>3.637142857142857</v>
      </c>
      <c r="X1932" s="3">
        <f>HLOOKUP(X$5,[2]人物技能基础!$O$3:$Q$553,$C1932+1,0)</f>
        <v>2.0186428571428574</v>
      </c>
      <c r="Y1932" s="3">
        <f>HLOOKUP(Y$5,[2]人物技能基础!$O$3:$Q$553,$C1932+1,0)</f>
        <v>99.964285714285708</v>
      </c>
      <c r="Z1932" s="3">
        <f t="shared" si="181"/>
        <v>1976818</v>
      </c>
      <c r="AA1932" s="3">
        <f t="shared" si="182"/>
        <v>36132</v>
      </c>
      <c r="AB1932" s="3">
        <f t="shared" si="183"/>
        <v>0</v>
      </c>
      <c r="AC1932" s="3">
        <f t="shared" si="184"/>
        <v>73368</v>
      </c>
      <c r="AD1932" s="3">
        <f t="shared" si="185"/>
        <v>56616</v>
      </c>
    </row>
    <row r="1933" spans="1:30" x14ac:dyDescent="0.15">
      <c r="A1933" s="3">
        <v>1928</v>
      </c>
      <c r="B1933" s="3" t="str">
        <f t="shared" si="180"/>
        <v>关卡1928小怪</v>
      </c>
      <c r="C1933" s="3">
        <f>INDEX([3]关卡!$J$19:$J$2018,A1933)</f>
        <v>550</v>
      </c>
      <c r="D1933" s="3">
        <f>INDEX([3]关卡!$N$19:$N$2018,A1933)</f>
        <v>550</v>
      </c>
      <c r="E1933" s="3" t="s">
        <v>24</v>
      </c>
      <c r="F1933" s="3" t="s">
        <v>26</v>
      </c>
      <c r="G1933" s="3">
        <v>3</v>
      </c>
      <c r="H1933" s="3">
        <v>0</v>
      </c>
      <c r="I1933" s="3">
        <v>0</v>
      </c>
      <c r="J1933" s="4">
        <v>1</v>
      </c>
      <c r="K1933" s="4">
        <v>1</v>
      </c>
      <c r="L1933" s="4">
        <v>2</v>
      </c>
      <c r="M1933" s="3">
        <v>15</v>
      </c>
      <c r="N1933" s="3">
        <v>2</v>
      </c>
      <c r="O1933" s="3">
        <f>HLOOKUP(O$5,[1]非R能力!$B$8:$F$558,$C1933+1,0)</f>
        <v>2674530.2363424227</v>
      </c>
      <c r="P1933" s="3">
        <f>HLOOKUP(P$5,[1]非R能力!$B$8:$F$558,$C1933+1,0)</f>
        <v>371147.94865448773</v>
      </c>
      <c r="Q1933" s="3">
        <f>HLOOKUP(Q$5,[1]非R能力!$B$8:$F$558,$C1933+1,0)</f>
        <v>180663.03073300805</v>
      </c>
      <c r="R1933" s="3">
        <f>HLOOKUP(R$5,[1]非R能力!$B$8:$F$558,$C1933+1,0)</f>
        <v>56616.730527455926</v>
      </c>
      <c r="S1933" s="3">
        <f>HLOOKUP(S$5,[1]非R能力!$B$8:$F$558,$C1933+1,0)</f>
        <v>73368.568621644255</v>
      </c>
      <c r="T1933" s="3">
        <f>INDEX([1]非R能力!$H$9:$H$558,D1933)</f>
        <v>74359.2083312342</v>
      </c>
      <c r="U1933" s="3">
        <f>IF(E1933="小怪",0,IF(INDEX([1]非R能力!$FK$9:$FK$558,C1933)=0,0,10))</f>
        <v>0</v>
      </c>
      <c r="V1933" s="3">
        <f>IF(E1933="小怪",0,IF(INDEX([1]非R能力!$FH$9:$FH$558,C1933)=0,0,5000))</f>
        <v>0</v>
      </c>
      <c r="W1933" s="3">
        <f>HLOOKUP(W$5,[2]人物技能基础!$O$3:$Q$553,$C1933+1,0)</f>
        <v>3.637142857142857</v>
      </c>
      <c r="X1933" s="3">
        <f>HLOOKUP(X$5,[2]人物技能基础!$O$3:$Q$553,$C1933+1,0)</f>
        <v>2.0186428571428574</v>
      </c>
      <c r="Y1933" s="3">
        <f>HLOOKUP(Y$5,[2]人物技能基础!$O$3:$Q$553,$C1933+1,0)</f>
        <v>99.964285714285708</v>
      </c>
      <c r="Z1933" s="3">
        <f t="shared" si="181"/>
        <v>1976818</v>
      </c>
      <c r="AA1933" s="3">
        <f t="shared" si="182"/>
        <v>36132</v>
      </c>
      <c r="AB1933" s="3">
        <f t="shared" si="183"/>
        <v>0</v>
      </c>
      <c r="AC1933" s="3">
        <f t="shared" si="184"/>
        <v>73368</v>
      </c>
      <c r="AD1933" s="3">
        <f t="shared" si="185"/>
        <v>56616</v>
      </c>
    </row>
    <row r="1934" spans="1:30" x14ac:dyDescent="0.15">
      <c r="A1934" s="3">
        <v>1929</v>
      </c>
      <c r="B1934" s="3" t="str">
        <f t="shared" si="180"/>
        <v>关卡1929小怪</v>
      </c>
      <c r="C1934" s="3">
        <f>INDEX([3]关卡!$J$19:$J$2018,A1934)</f>
        <v>550</v>
      </c>
      <c r="D1934" s="3">
        <f>INDEX([3]关卡!$N$19:$N$2018,A1934)</f>
        <v>550</v>
      </c>
      <c r="E1934" s="3" t="s">
        <v>24</v>
      </c>
      <c r="F1934" s="3" t="s">
        <v>26</v>
      </c>
      <c r="G1934" s="3">
        <v>3</v>
      </c>
      <c r="H1934" s="3">
        <v>0</v>
      </c>
      <c r="I1934" s="3">
        <v>0</v>
      </c>
      <c r="J1934" s="4">
        <v>1</v>
      </c>
      <c r="K1934" s="4">
        <v>1</v>
      </c>
      <c r="L1934" s="4">
        <v>2</v>
      </c>
      <c r="M1934" s="3">
        <v>15</v>
      </c>
      <c r="N1934" s="3">
        <v>2</v>
      </c>
      <c r="O1934" s="3">
        <f>HLOOKUP(O$5,[1]非R能力!$B$8:$F$558,$C1934+1,0)</f>
        <v>2674530.2363424227</v>
      </c>
      <c r="P1934" s="3">
        <f>HLOOKUP(P$5,[1]非R能力!$B$8:$F$558,$C1934+1,0)</f>
        <v>371147.94865448773</v>
      </c>
      <c r="Q1934" s="3">
        <f>HLOOKUP(Q$5,[1]非R能力!$B$8:$F$558,$C1934+1,0)</f>
        <v>180663.03073300805</v>
      </c>
      <c r="R1934" s="3">
        <f>HLOOKUP(R$5,[1]非R能力!$B$8:$F$558,$C1934+1,0)</f>
        <v>56616.730527455926</v>
      </c>
      <c r="S1934" s="3">
        <f>HLOOKUP(S$5,[1]非R能力!$B$8:$F$558,$C1934+1,0)</f>
        <v>73368.568621644255</v>
      </c>
      <c r="T1934" s="3">
        <f>INDEX([1]非R能力!$H$9:$H$558,D1934)</f>
        <v>74359.2083312342</v>
      </c>
      <c r="U1934" s="3">
        <f>IF(E1934="小怪",0,IF(INDEX([1]非R能力!$FK$9:$FK$558,C1934)=0,0,10))</f>
        <v>0</v>
      </c>
      <c r="V1934" s="3">
        <f>IF(E1934="小怪",0,IF(INDEX([1]非R能力!$FH$9:$FH$558,C1934)=0,0,5000))</f>
        <v>0</v>
      </c>
      <c r="W1934" s="3">
        <f>HLOOKUP(W$5,[2]人物技能基础!$O$3:$Q$553,$C1934+1,0)</f>
        <v>3.637142857142857</v>
      </c>
      <c r="X1934" s="3">
        <f>HLOOKUP(X$5,[2]人物技能基础!$O$3:$Q$553,$C1934+1,0)</f>
        <v>2.0186428571428574</v>
      </c>
      <c r="Y1934" s="3">
        <f>HLOOKUP(Y$5,[2]人物技能基础!$O$3:$Q$553,$C1934+1,0)</f>
        <v>99.964285714285708</v>
      </c>
      <c r="Z1934" s="3">
        <f t="shared" si="181"/>
        <v>1976818</v>
      </c>
      <c r="AA1934" s="3">
        <f t="shared" si="182"/>
        <v>36132</v>
      </c>
      <c r="AB1934" s="3">
        <f t="shared" si="183"/>
        <v>0</v>
      </c>
      <c r="AC1934" s="3">
        <f t="shared" si="184"/>
        <v>73368</v>
      </c>
      <c r="AD1934" s="3">
        <f t="shared" si="185"/>
        <v>56616</v>
      </c>
    </row>
    <row r="1935" spans="1:30" x14ac:dyDescent="0.15">
      <c r="A1935" s="3">
        <v>1930</v>
      </c>
      <c r="B1935" s="3" t="str">
        <f t="shared" si="180"/>
        <v>关卡1930小怪</v>
      </c>
      <c r="C1935" s="3">
        <f>INDEX([3]关卡!$J$19:$J$2018,A1935)</f>
        <v>550</v>
      </c>
      <c r="D1935" s="3">
        <f>INDEX([3]关卡!$N$19:$N$2018,A1935)</f>
        <v>550</v>
      </c>
      <c r="E1935" s="3" t="s">
        <v>24</v>
      </c>
      <c r="F1935" s="3" t="s">
        <v>26</v>
      </c>
      <c r="G1935" s="3">
        <v>3</v>
      </c>
      <c r="H1935" s="3">
        <v>0</v>
      </c>
      <c r="I1935" s="3">
        <v>0</v>
      </c>
      <c r="J1935" s="4">
        <v>1</v>
      </c>
      <c r="K1935" s="4">
        <v>1</v>
      </c>
      <c r="L1935" s="4">
        <v>2</v>
      </c>
      <c r="M1935" s="3">
        <v>15</v>
      </c>
      <c r="N1935" s="3">
        <v>2</v>
      </c>
      <c r="O1935" s="3">
        <f>HLOOKUP(O$5,[1]非R能力!$B$8:$F$558,$C1935+1,0)</f>
        <v>2674530.2363424227</v>
      </c>
      <c r="P1935" s="3">
        <f>HLOOKUP(P$5,[1]非R能力!$B$8:$F$558,$C1935+1,0)</f>
        <v>371147.94865448773</v>
      </c>
      <c r="Q1935" s="3">
        <f>HLOOKUP(Q$5,[1]非R能力!$B$8:$F$558,$C1935+1,0)</f>
        <v>180663.03073300805</v>
      </c>
      <c r="R1935" s="3">
        <f>HLOOKUP(R$5,[1]非R能力!$B$8:$F$558,$C1935+1,0)</f>
        <v>56616.730527455926</v>
      </c>
      <c r="S1935" s="3">
        <f>HLOOKUP(S$5,[1]非R能力!$B$8:$F$558,$C1935+1,0)</f>
        <v>73368.568621644255</v>
      </c>
      <c r="T1935" s="3">
        <f>INDEX([1]非R能力!$H$9:$H$558,D1935)</f>
        <v>74359.2083312342</v>
      </c>
      <c r="U1935" s="3">
        <f>IF(E1935="小怪",0,IF(INDEX([1]非R能力!$FK$9:$FK$558,C1935)=0,0,10))</f>
        <v>0</v>
      </c>
      <c r="V1935" s="3">
        <f>IF(E1935="小怪",0,IF(INDEX([1]非R能力!$FH$9:$FH$558,C1935)=0,0,5000))</f>
        <v>0</v>
      </c>
      <c r="W1935" s="3">
        <f>HLOOKUP(W$5,[2]人物技能基础!$O$3:$Q$553,$C1935+1,0)</f>
        <v>3.637142857142857</v>
      </c>
      <c r="X1935" s="3">
        <f>HLOOKUP(X$5,[2]人物技能基础!$O$3:$Q$553,$C1935+1,0)</f>
        <v>2.0186428571428574</v>
      </c>
      <c r="Y1935" s="3">
        <f>HLOOKUP(Y$5,[2]人物技能基础!$O$3:$Q$553,$C1935+1,0)</f>
        <v>99.964285714285708</v>
      </c>
      <c r="Z1935" s="3">
        <f t="shared" si="181"/>
        <v>1976818</v>
      </c>
      <c r="AA1935" s="3">
        <f t="shared" si="182"/>
        <v>36132</v>
      </c>
      <c r="AB1935" s="3">
        <f t="shared" si="183"/>
        <v>0</v>
      </c>
      <c r="AC1935" s="3">
        <f t="shared" si="184"/>
        <v>73368</v>
      </c>
      <c r="AD1935" s="3">
        <f t="shared" si="185"/>
        <v>56616</v>
      </c>
    </row>
    <row r="1936" spans="1:30" x14ac:dyDescent="0.15">
      <c r="A1936" s="3">
        <v>1931</v>
      </c>
      <c r="B1936" s="3" t="str">
        <f t="shared" si="180"/>
        <v>关卡1931小怪</v>
      </c>
      <c r="C1936" s="3">
        <f>INDEX([3]关卡!$J$19:$J$2018,A1936)</f>
        <v>550</v>
      </c>
      <c r="D1936" s="3">
        <f>INDEX([3]关卡!$N$19:$N$2018,A1936)</f>
        <v>550</v>
      </c>
      <c r="E1936" s="3" t="s">
        <v>24</v>
      </c>
      <c r="F1936" s="3" t="s">
        <v>26</v>
      </c>
      <c r="G1936" s="3">
        <v>3</v>
      </c>
      <c r="H1936" s="3">
        <v>0</v>
      </c>
      <c r="I1936" s="3">
        <v>0</v>
      </c>
      <c r="J1936" s="4">
        <v>1</v>
      </c>
      <c r="K1936" s="4">
        <v>1</v>
      </c>
      <c r="L1936" s="4">
        <v>2</v>
      </c>
      <c r="M1936" s="3">
        <v>15</v>
      </c>
      <c r="N1936" s="3">
        <v>2</v>
      </c>
      <c r="O1936" s="3">
        <f>HLOOKUP(O$5,[1]非R能力!$B$8:$F$558,$C1936+1,0)</f>
        <v>2674530.2363424227</v>
      </c>
      <c r="P1936" s="3">
        <f>HLOOKUP(P$5,[1]非R能力!$B$8:$F$558,$C1936+1,0)</f>
        <v>371147.94865448773</v>
      </c>
      <c r="Q1936" s="3">
        <f>HLOOKUP(Q$5,[1]非R能力!$B$8:$F$558,$C1936+1,0)</f>
        <v>180663.03073300805</v>
      </c>
      <c r="R1936" s="3">
        <f>HLOOKUP(R$5,[1]非R能力!$B$8:$F$558,$C1936+1,0)</f>
        <v>56616.730527455926</v>
      </c>
      <c r="S1936" s="3">
        <f>HLOOKUP(S$5,[1]非R能力!$B$8:$F$558,$C1936+1,0)</f>
        <v>73368.568621644255</v>
      </c>
      <c r="T1936" s="3">
        <f>INDEX([1]非R能力!$H$9:$H$558,D1936)</f>
        <v>74359.2083312342</v>
      </c>
      <c r="U1936" s="3">
        <f>IF(E1936="小怪",0,IF(INDEX([1]非R能力!$FK$9:$FK$558,C1936)=0,0,10))</f>
        <v>0</v>
      </c>
      <c r="V1936" s="3">
        <f>IF(E1936="小怪",0,IF(INDEX([1]非R能力!$FH$9:$FH$558,C1936)=0,0,5000))</f>
        <v>0</v>
      </c>
      <c r="W1936" s="3">
        <f>HLOOKUP(W$5,[2]人物技能基础!$O$3:$Q$553,$C1936+1,0)</f>
        <v>3.637142857142857</v>
      </c>
      <c r="X1936" s="3">
        <f>HLOOKUP(X$5,[2]人物技能基础!$O$3:$Q$553,$C1936+1,0)</f>
        <v>2.0186428571428574</v>
      </c>
      <c r="Y1936" s="3">
        <f>HLOOKUP(Y$5,[2]人物技能基础!$O$3:$Q$553,$C1936+1,0)</f>
        <v>99.964285714285708</v>
      </c>
      <c r="Z1936" s="3">
        <f t="shared" si="181"/>
        <v>1976818</v>
      </c>
      <c r="AA1936" s="3">
        <f t="shared" si="182"/>
        <v>36132</v>
      </c>
      <c r="AB1936" s="3">
        <f t="shared" si="183"/>
        <v>0</v>
      </c>
      <c r="AC1936" s="3">
        <f t="shared" si="184"/>
        <v>73368</v>
      </c>
      <c r="AD1936" s="3">
        <f t="shared" si="185"/>
        <v>56616</v>
      </c>
    </row>
    <row r="1937" spans="1:30" x14ac:dyDescent="0.15">
      <c r="A1937" s="3">
        <v>1932</v>
      </c>
      <c r="B1937" s="3" t="str">
        <f t="shared" si="180"/>
        <v>关卡1932小怪</v>
      </c>
      <c r="C1937" s="3">
        <f>INDEX([3]关卡!$J$19:$J$2018,A1937)</f>
        <v>550</v>
      </c>
      <c r="D1937" s="3">
        <f>INDEX([3]关卡!$N$19:$N$2018,A1937)</f>
        <v>550</v>
      </c>
      <c r="E1937" s="3" t="s">
        <v>24</v>
      </c>
      <c r="F1937" s="3" t="s">
        <v>26</v>
      </c>
      <c r="G1937" s="3">
        <v>3</v>
      </c>
      <c r="H1937" s="3">
        <v>0</v>
      </c>
      <c r="I1937" s="3">
        <v>0</v>
      </c>
      <c r="J1937" s="4">
        <v>1</v>
      </c>
      <c r="K1937" s="4">
        <v>1</v>
      </c>
      <c r="L1937" s="4">
        <v>2</v>
      </c>
      <c r="M1937" s="3">
        <v>15</v>
      </c>
      <c r="N1937" s="3">
        <v>2</v>
      </c>
      <c r="O1937" s="3">
        <f>HLOOKUP(O$5,[1]非R能力!$B$8:$F$558,$C1937+1,0)</f>
        <v>2674530.2363424227</v>
      </c>
      <c r="P1937" s="3">
        <f>HLOOKUP(P$5,[1]非R能力!$B$8:$F$558,$C1937+1,0)</f>
        <v>371147.94865448773</v>
      </c>
      <c r="Q1937" s="3">
        <f>HLOOKUP(Q$5,[1]非R能力!$B$8:$F$558,$C1937+1,0)</f>
        <v>180663.03073300805</v>
      </c>
      <c r="R1937" s="3">
        <f>HLOOKUP(R$5,[1]非R能力!$B$8:$F$558,$C1937+1,0)</f>
        <v>56616.730527455926</v>
      </c>
      <c r="S1937" s="3">
        <f>HLOOKUP(S$5,[1]非R能力!$B$8:$F$558,$C1937+1,0)</f>
        <v>73368.568621644255</v>
      </c>
      <c r="T1937" s="3">
        <f>INDEX([1]非R能力!$H$9:$H$558,D1937)</f>
        <v>74359.2083312342</v>
      </c>
      <c r="U1937" s="3">
        <f>IF(E1937="小怪",0,IF(INDEX([1]非R能力!$FK$9:$FK$558,C1937)=0,0,10))</f>
        <v>0</v>
      </c>
      <c r="V1937" s="3">
        <f>IF(E1937="小怪",0,IF(INDEX([1]非R能力!$FH$9:$FH$558,C1937)=0,0,5000))</f>
        <v>0</v>
      </c>
      <c r="W1937" s="3">
        <f>HLOOKUP(W$5,[2]人物技能基础!$O$3:$Q$553,$C1937+1,0)</f>
        <v>3.637142857142857</v>
      </c>
      <c r="X1937" s="3">
        <f>HLOOKUP(X$5,[2]人物技能基础!$O$3:$Q$553,$C1937+1,0)</f>
        <v>2.0186428571428574</v>
      </c>
      <c r="Y1937" s="3">
        <f>HLOOKUP(Y$5,[2]人物技能基础!$O$3:$Q$553,$C1937+1,0)</f>
        <v>99.964285714285708</v>
      </c>
      <c r="Z1937" s="3">
        <f t="shared" si="181"/>
        <v>1976818</v>
      </c>
      <c r="AA1937" s="3">
        <f t="shared" si="182"/>
        <v>36132</v>
      </c>
      <c r="AB1937" s="3">
        <f t="shared" si="183"/>
        <v>0</v>
      </c>
      <c r="AC1937" s="3">
        <f t="shared" si="184"/>
        <v>73368</v>
      </c>
      <c r="AD1937" s="3">
        <f t="shared" si="185"/>
        <v>56616</v>
      </c>
    </row>
    <row r="1938" spans="1:30" x14ac:dyDescent="0.15">
      <c r="A1938" s="3">
        <v>1933</v>
      </c>
      <c r="B1938" s="3" t="str">
        <f t="shared" si="180"/>
        <v>关卡1933小怪</v>
      </c>
      <c r="C1938" s="3">
        <f>INDEX([3]关卡!$J$19:$J$2018,A1938)</f>
        <v>550</v>
      </c>
      <c r="D1938" s="3">
        <f>INDEX([3]关卡!$N$19:$N$2018,A1938)</f>
        <v>550</v>
      </c>
      <c r="E1938" s="3" t="s">
        <v>24</v>
      </c>
      <c r="F1938" s="3" t="s">
        <v>26</v>
      </c>
      <c r="G1938" s="3">
        <v>3</v>
      </c>
      <c r="H1938" s="3">
        <v>0</v>
      </c>
      <c r="I1938" s="3">
        <v>0</v>
      </c>
      <c r="J1938" s="4">
        <v>1</v>
      </c>
      <c r="K1938" s="4">
        <v>1</v>
      </c>
      <c r="L1938" s="4">
        <v>2</v>
      </c>
      <c r="M1938" s="3">
        <v>15</v>
      </c>
      <c r="N1938" s="3">
        <v>2</v>
      </c>
      <c r="O1938" s="3">
        <f>HLOOKUP(O$5,[1]非R能力!$B$8:$F$558,$C1938+1,0)</f>
        <v>2674530.2363424227</v>
      </c>
      <c r="P1938" s="3">
        <f>HLOOKUP(P$5,[1]非R能力!$B$8:$F$558,$C1938+1,0)</f>
        <v>371147.94865448773</v>
      </c>
      <c r="Q1938" s="3">
        <f>HLOOKUP(Q$5,[1]非R能力!$B$8:$F$558,$C1938+1,0)</f>
        <v>180663.03073300805</v>
      </c>
      <c r="R1938" s="3">
        <f>HLOOKUP(R$5,[1]非R能力!$B$8:$F$558,$C1938+1,0)</f>
        <v>56616.730527455926</v>
      </c>
      <c r="S1938" s="3">
        <f>HLOOKUP(S$5,[1]非R能力!$B$8:$F$558,$C1938+1,0)</f>
        <v>73368.568621644255</v>
      </c>
      <c r="T1938" s="3">
        <f>INDEX([1]非R能力!$H$9:$H$558,D1938)</f>
        <v>74359.2083312342</v>
      </c>
      <c r="U1938" s="3">
        <f>IF(E1938="小怪",0,IF(INDEX([1]非R能力!$FK$9:$FK$558,C1938)=0,0,10))</f>
        <v>0</v>
      </c>
      <c r="V1938" s="3">
        <f>IF(E1938="小怪",0,IF(INDEX([1]非R能力!$FH$9:$FH$558,C1938)=0,0,5000))</f>
        <v>0</v>
      </c>
      <c r="W1938" s="3">
        <f>HLOOKUP(W$5,[2]人物技能基础!$O$3:$Q$553,$C1938+1,0)</f>
        <v>3.637142857142857</v>
      </c>
      <c r="X1938" s="3">
        <f>HLOOKUP(X$5,[2]人物技能基础!$O$3:$Q$553,$C1938+1,0)</f>
        <v>2.0186428571428574</v>
      </c>
      <c r="Y1938" s="3">
        <f>HLOOKUP(Y$5,[2]人物技能基础!$O$3:$Q$553,$C1938+1,0)</f>
        <v>99.964285714285708</v>
      </c>
      <c r="Z1938" s="3">
        <f t="shared" si="181"/>
        <v>1976818</v>
      </c>
      <c r="AA1938" s="3">
        <f t="shared" si="182"/>
        <v>36132</v>
      </c>
      <c r="AB1938" s="3">
        <f t="shared" si="183"/>
        <v>0</v>
      </c>
      <c r="AC1938" s="3">
        <f t="shared" si="184"/>
        <v>73368</v>
      </c>
      <c r="AD1938" s="3">
        <f t="shared" si="185"/>
        <v>56616</v>
      </c>
    </row>
    <row r="1939" spans="1:30" x14ac:dyDescent="0.15">
      <c r="A1939" s="3">
        <v>1934</v>
      </c>
      <c r="B1939" s="3" t="str">
        <f t="shared" si="180"/>
        <v>关卡1934小怪</v>
      </c>
      <c r="C1939" s="3">
        <f>INDEX([3]关卡!$J$19:$J$2018,A1939)</f>
        <v>550</v>
      </c>
      <c r="D1939" s="3">
        <f>INDEX([3]关卡!$N$19:$N$2018,A1939)</f>
        <v>550</v>
      </c>
      <c r="E1939" s="3" t="s">
        <v>24</v>
      </c>
      <c r="F1939" s="3" t="s">
        <v>26</v>
      </c>
      <c r="G1939" s="3">
        <v>3</v>
      </c>
      <c r="H1939" s="3">
        <v>0</v>
      </c>
      <c r="I1939" s="3">
        <v>0</v>
      </c>
      <c r="J1939" s="4">
        <v>1</v>
      </c>
      <c r="K1939" s="4">
        <v>1</v>
      </c>
      <c r="L1939" s="4">
        <v>2</v>
      </c>
      <c r="M1939" s="3">
        <v>15</v>
      </c>
      <c r="N1939" s="3">
        <v>2</v>
      </c>
      <c r="O1939" s="3">
        <f>HLOOKUP(O$5,[1]非R能力!$B$8:$F$558,$C1939+1,0)</f>
        <v>2674530.2363424227</v>
      </c>
      <c r="P1939" s="3">
        <f>HLOOKUP(P$5,[1]非R能力!$B$8:$F$558,$C1939+1,0)</f>
        <v>371147.94865448773</v>
      </c>
      <c r="Q1939" s="3">
        <f>HLOOKUP(Q$5,[1]非R能力!$B$8:$F$558,$C1939+1,0)</f>
        <v>180663.03073300805</v>
      </c>
      <c r="R1939" s="3">
        <f>HLOOKUP(R$5,[1]非R能力!$B$8:$F$558,$C1939+1,0)</f>
        <v>56616.730527455926</v>
      </c>
      <c r="S1939" s="3">
        <f>HLOOKUP(S$5,[1]非R能力!$B$8:$F$558,$C1939+1,0)</f>
        <v>73368.568621644255</v>
      </c>
      <c r="T1939" s="3">
        <f>INDEX([1]非R能力!$H$9:$H$558,D1939)</f>
        <v>74359.2083312342</v>
      </c>
      <c r="U1939" s="3">
        <f>IF(E1939="小怪",0,IF(INDEX([1]非R能力!$FK$9:$FK$558,C1939)=0,0,10))</f>
        <v>0</v>
      </c>
      <c r="V1939" s="3">
        <f>IF(E1939="小怪",0,IF(INDEX([1]非R能力!$FH$9:$FH$558,C1939)=0,0,5000))</f>
        <v>0</v>
      </c>
      <c r="W1939" s="3">
        <f>HLOOKUP(W$5,[2]人物技能基础!$O$3:$Q$553,$C1939+1,0)</f>
        <v>3.637142857142857</v>
      </c>
      <c r="X1939" s="3">
        <f>HLOOKUP(X$5,[2]人物技能基础!$O$3:$Q$553,$C1939+1,0)</f>
        <v>2.0186428571428574</v>
      </c>
      <c r="Y1939" s="3">
        <f>HLOOKUP(Y$5,[2]人物技能基础!$O$3:$Q$553,$C1939+1,0)</f>
        <v>99.964285714285708</v>
      </c>
      <c r="Z1939" s="3">
        <f t="shared" si="181"/>
        <v>1976818</v>
      </c>
      <c r="AA1939" s="3">
        <f t="shared" si="182"/>
        <v>36132</v>
      </c>
      <c r="AB1939" s="3">
        <f t="shared" si="183"/>
        <v>0</v>
      </c>
      <c r="AC1939" s="3">
        <f t="shared" si="184"/>
        <v>73368</v>
      </c>
      <c r="AD1939" s="3">
        <f t="shared" si="185"/>
        <v>56616</v>
      </c>
    </row>
    <row r="1940" spans="1:30" x14ac:dyDescent="0.15">
      <c r="A1940" s="3">
        <v>1935</v>
      </c>
      <c r="B1940" s="3" t="str">
        <f t="shared" si="180"/>
        <v>关卡1935小怪</v>
      </c>
      <c r="C1940" s="3">
        <f>INDEX([3]关卡!$J$19:$J$2018,A1940)</f>
        <v>550</v>
      </c>
      <c r="D1940" s="3">
        <f>INDEX([3]关卡!$N$19:$N$2018,A1940)</f>
        <v>550</v>
      </c>
      <c r="E1940" s="3" t="s">
        <v>24</v>
      </c>
      <c r="F1940" s="3" t="s">
        <v>26</v>
      </c>
      <c r="G1940" s="3">
        <v>3</v>
      </c>
      <c r="H1940" s="3">
        <v>0</v>
      </c>
      <c r="I1940" s="3">
        <v>0</v>
      </c>
      <c r="J1940" s="4">
        <v>1</v>
      </c>
      <c r="K1940" s="4">
        <v>1</v>
      </c>
      <c r="L1940" s="4">
        <v>2</v>
      </c>
      <c r="M1940" s="3">
        <v>15</v>
      </c>
      <c r="N1940" s="3">
        <v>2</v>
      </c>
      <c r="O1940" s="3">
        <f>HLOOKUP(O$5,[1]非R能力!$B$8:$F$558,$C1940+1,0)</f>
        <v>2674530.2363424227</v>
      </c>
      <c r="P1940" s="3">
        <f>HLOOKUP(P$5,[1]非R能力!$B$8:$F$558,$C1940+1,0)</f>
        <v>371147.94865448773</v>
      </c>
      <c r="Q1940" s="3">
        <f>HLOOKUP(Q$5,[1]非R能力!$B$8:$F$558,$C1940+1,0)</f>
        <v>180663.03073300805</v>
      </c>
      <c r="R1940" s="3">
        <f>HLOOKUP(R$5,[1]非R能力!$B$8:$F$558,$C1940+1,0)</f>
        <v>56616.730527455926</v>
      </c>
      <c r="S1940" s="3">
        <f>HLOOKUP(S$5,[1]非R能力!$B$8:$F$558,$C1940+1,0)</f>
        <v>73368.568621644255</v>
      </c>
      <c r="T1940" s="3">
        <f>INDEX([1]非R能力!$H$9:$H$558,D1940)</f>
        <v>74359.2083312342</v>
      </c>
      <c r="U1940" s="3">
        <f>IF(E1940="小怪",0,IF(INDEX([1]非R能力!$FK$9:$FK$558,C1940)=0,0,10))</f>
        <v>0</v>
      </c>
      <c r="V1940" s="3">
        <f>IF(E1940="小怪",0,IF(INDEX([1]非R能力!$FH$9:$FH$558,C1940)=0,0,5000))</f>
        <v>0</v>
      </c>
      <c r="W1940" s="3">
        <f>HLOOKUP(W$5,[2]人物技能基础!$O$3:$Q$553,$C1940+1,0)</f>
        <v>3.637142857142857</v>
      </c>
      <c r="X1940" s="3">
        <f>HLOOKUP(X$5,[2]人物技能基础!$O$3:$Q$553,$C1940+1,0)</f>
        <v>2.0186428571428574</v>
      </c>
      <c r="Y1940" s="3">
        <f>HLOOKUP(Y$5,[2]人物技能基础!$O$3:$Q$553,$C1940+1,0)</f>
        <v>99.964285714285708</v>
      </c>
      <c r="Z1940" s="3">
        <f t="shared" si="181"/>
        <v>1976818</v>
      </c>
      <c r="AA1940" s="3">
        <f t="shared" si="182"/>
        <v>36132</v>
      </c>
      <c r="AB1940" s="3">
        <f t="shared" si="183"/>
        <v>0</v>
      </c>
      <c r="AC1940" s="3">
        <f t="shared" si="184"/>
        <v>73368</v>
      </c>
      <c r="AD1940" s="3">
        <f t="shared" si="185"/>
        <v>56616</v>
      </c>
    </row>
    <row r="1941" spans="1:30" x14ac:dyDescent="0.15">
      <c r="A1941" s="3">
        <v>1936</v>
      </c>
      <c r="B1941" s="3" t="str">
        <f t="shared" si="180"/>
        <v>关卡1936小怪</v>
      </c>
      <c r="C1941" s="3">
        <f>INDEX([3]关卡!$J$19:$J$2018,A1941)</f>
        <v>550</v>
      </c>
      <c r="D1941" s="3">
        <f>INDEX([3]关卡!$N$19:$N$2018,A1941)</f>
        <v>550</v>
      </c>
      <c r="E1941" s="3" t="s">
        <v>24</v>
      </c>
      <c r="F1941" s="3" t="s">
        <v>26</v>
      </c>
      <c r="G1941" s="3">
        <v>3</v>
      </c>
      <c r="H1941" s="3">
        <v>0</v>
      </c>
      <c r="I1941" s="3">
        <v>0</v>
      </c>
      <c r="J1941" s="4">
        <v>1</v>
      </c>
      <c r="K1941" s="4">
        <v>1</v>
      </c>
      <c r="L1941" s="4">
        <v>2</v>
      </c>
      <c r="M1941" s="3">
        <v>15</v>
      </c>
      <c r="N1941" s="3">
        <v>2</v>
      </c>
      <c r="O1941" s="3">
        <f>HLOOKUP(O$5,[1]非R能力!$B$8:$F$558,$C1941+1,0)</f>
        <v>2674530.2363424227</v>
      </c>
      <c r="P1941" s="3">
        <f>HLOOKUP(P$5,[1]非R能力!$B$8:$F$558,$C1941+1,0)</f>
        <v>371147.94865448773</v>
      </c>
      <c r="Q1941" s="3">
        <f>HLOOKUP(Q$5,[1]非R能力!$B$8:$F$558,$C1941+1,0)</f>
        <v>180663.03073300805</v>
      </c>
      <c r="R1941" s="3">
        <f>HLOOKUP(R$5,[1]非R能力!$B$8:$F$558,$C1941+1,0)</f>
        <v>56616.730527455926</v>
      </c>
      <c r="S1941" s="3">
        <f>HLOOKUP(S$5,[1]非R能力!$B$8:$F$558,$C1941+1,0)</f>
        <v>73368.568621644255</v>
      </c>
      <c r="T1941" s="3">
        <f>INDEX([1]非R能力!$H$9:$H$558,D1941)</f>
        <v>74359.2083312342</v>
      </c>
      <c r="U1941" s="3">
        <f>IF(E1941="小怪",0,IF(INDEX([1]非R能力!$FK$9:$FK$558,C1941)=0,0,10))</f>
        <v>0</v>
      </c>
      <c r="V1941" s="3">
        <f>IF(E1941="小怪",0,IF(INDEX([1]非R能力!$FH$9:$FH$558,C1941)=0,0,5000))</f>
        <v>0</v>
      </c>
      <c r="W1941" s="3">
        <f>HLOOKUP(W$5,[2]人物技能基础!$O$3:$Q$553,$C1941+1,0)</f>
        <v>3.637142857142857</v>
      </c>
      <c r="X1941" s="3">
        <f>HLOOKUP(X$5,[2]人物技能基础!$O$3:$Q$553,$C1941+1,0)</f>
        <v>2.0186428571428574</v>
      </c>
      <c r="Y1941" s="3">
        <f>HLOOKUP(Y$5,[2]人物技能基础!$O$3:$Q$553,$C1941+1,0)</f>
        <v>99.964285714285708</v>
      </c>
      <c r="Z1941" s="3">
        <f t="shared" si="181"/>
        <v>1976818</v>
      </c>
      <c r="AA1941" s="3">
        <f t="shared" si="182"/>
        <v>36132</v>
      </c>
      <c r="AB1941" s="3">
        <f t="shared" si="183"/>
        <v>0</v>
      </c>
      <c r="AC1941" s="3">
        <f t="shared" si="184"/>
        <v>73368</v>
      </c>
      <c r="AD1941" s="3">
        <f t="shared" si="185"/>
        <v>56616</v>
      </c>
    </row>
    <row r="1942" spans="1:30" x14ac:dyDescent="0.15">
      <c r="A1942" s="3">
        <v>1937</v>
      </c>
      <c r="B1942" s="3" t="str">
        <f t="shared" si="180"/>
        <v>关卡1937小怪</v>
      </c>
      <c r="C1942" s="3">
        <f>INDEX([3]关卡!$J$19:$J$2018,A1942)</f>
        <v>550</v>
      </c>
      <c r="D1942" s="3">
        <f>INDEX([3]关卡!$N$19:$N$2018,A1942)</f>
        <v>550</v>
      </c>
      <c r="E1942" s="3" t="s">
        <v>24</v>
      </c>
      <c r="F1942" s="3" t="s">
        <v>26</v>
      </c>
      <c r="G1942" s="3">
        <v>3</v>
      </c>
      <c r="H1942" s="3">
        <v>0</v>
      </c>
      <c r="I1942" s="3">
        <v>0</v>
      </c>
      <c r="J1942" s="4">
        <v>1</v>
      </c>
      <c r="K1942" s="4">
        <v>1</v>
      </c>
      <c r="L1942" s="4">
        <v>2</v>
      </c>
      <c r="M1942" s="3">
        <v>15</v>
      </c>
      <c r="N1942" s="3">
        <v>2</v>
      </c>
      <c r="O1942" s="3">
        <f>HLOOKUP(O$5,[1]非R能力!$B$8:$F$558,$C1942+1,0)</f>
        <v>2674530.2363424227</v>
      </c>
      <c r="P1942" s="3">
        <f>HLOOKUP(P$5,[1]非R能力!$B$8:$F$558,$C1942+1,0)</f>
        <v>371147.94865448773</v>
      </c>
      <c r="Q1942" s="3">
        <f>HLOOKUP(Q$5,[1]非R能力!$B$8:$F$558,$C1942+1,0)</f>
        <v>180663.03073300805</v>
      </c>
      <c r="R1942" s="3">
        <f>HLOOKUP(R$5,[1]非R能力!$B$8:$F$558,$C1942+1,0)</f>
        <v>56616.730527455926</v>
      </c>
      <c r="S1942" s="3">
        <f>HLOOKUP(S$5,[1]非R能力!$B$8:$F$558,$C1942+1,0)</f>
        <v>73368.568621644255</v>
      </c>
      <c r="T1942" s="3">
        <f>INDEX([1]非R能力!$H$9:$H$558,D1942)</f>
        <v>74359.2083312342</v>
      </c>
      <c r="U1942" s="3">
        <f>IF(E1942="小怪",0,IF(INDEX([1]非R能力!$FK$9:$FK$558,C1942)=0,0,10))</f>
        <v>0</v>
      </c>
      <c r="V1942" s="3">
        <f>IF(E1942="小怪",0,IF(INDEX([1]非R能力!$FH$9:$FH$558,C1942)=0,0,5000))</f>
        <v>0</v>
      </c>
      <c r="W1942" s="3">
        <f>HLOOKUP(W$5,[2]人物技能基础!$O$3:$Q$553,$C1942+1,0)</f>
        <v>3.637142857142857</v>
      </c>
      <c r="X1942" s="3">
        <f>HLOOKUP(X$5,[2]人物技能基础!$O$3:$Q$553,$C1942+1,0)</f>
        <v>2.0186428571428574</v>
      </c>
      <c r="Y1942" s="3">
        <f>HLOOKUP(Y$5,[2]人物技能基础!$O$3:$Q$553,$C1942+1,0)</f>
        <v>99.964285714285708</v>
      </c>
      <c r="Z1942" s="3">
        <f t="shared" si="181"/>
        <v>1976818</v>
      </c>
      <c r="AA1942" s="3">
        <f t="shared" si="182"/>
        <v>36132</v>
      </c>
      <c r="AB1942" s="3">
        <f t="shared" si="183"/>
        <v>0</v>
      </c>
      <c r="AC1942" s="3">
        <f t="shared" si="184"/>
        <v>73368</v>
      </c>
      <c r="AD1942" s="3">
        <f t="shared" si="185"/>
        <v>56616</v>
      </c>
    </row>
    <row r="1943" spans="1:30" x14ac:dyDescent="0.15">
      <c r="A1943" s="3">
        <v>1938</v>
      </c>
      <c r="B1943" s="3" t="str">
        <f t="shared" si="180"/>
        <v>关卡1938小怪</v>
      </c>
      <c r="C1943" s="3">
        <f>INDEX([3]关卡!$J$19:$J$2018,A1943)</f>
        <v>550</v>
      </c>
      <c r="D1943" s="3">
        <f>INDEX([3]关卡!$N$19:$N$2018,A1943)</f>
        <v>550</v>
      </c>
      <c r="E1943" s="3" t="s">
        <v>24</v>
      </c>
      <c r="F1943" s="3" t="s">
        <v>26</v>
      </c>
      <c r="G1943" s="3">
        <v>3</v>
      </c>
      <c r="H1943" s="3">
        <v>0</v>
      </c>
      <c r="I1943" s="3">
        <v>0</v>
      </c>
      <c r="J1943" s="4">
        <v>1</v>
      </c>
      <c r="K1943" s="4">
        <v>1</v>
      </c>
      <c r="L1943" s="4">
        <v>2</v>
      </c>
      <c r="M1943" s="3">
        <v>15</v>
      </c>
      <c r="N1943" s="3">
        <v>2</v>
      </c>
      <c r="O1943" s="3">
        <f>HLOOKUP(O$5,[1]非R能力!$B$8:$F$558,$C1943+1,0)</f>
        <v>2674530.2363424227</v>
      </c>
      <c r="P1943" s="3">
        <f>HLOOKUP(P$5,[1]非R能力!$B$8:$F$558,$C1943+1,0)</f>
        <v>371147.94865448773</v>
      </c>
      <c r="Q1943" s="3">
        <f>HLOOKUP(Q$5,[1]非R能力!$B$8:$F$558,$C1943+1,0)</f>
        <v>180663.03073300805</v>
      </c>
      <c r="R1943" s="3">
        <f>HLOOKUP(R$5,[1]非R能力!$B$8:$F$558,$C1943+1,0)</f>
        <v>56616.730527455926</v>
      </c>
      <c r="S1943" s="3">
        <f>HLOOKUP(S$5,[1]非R能力!$B$8:$F$558,$C1943+1,0)</f>
        <v>73368.568621644255</v>
      </c>
      <c r="T1943" s="3">
        <f>INDEX([1]非R能力!$H$9:$H$558,D1943)</f>
        <v>74359.2083312342</v>
      </c>
      <c r="U1943" s="3">
        <f>IF(E1943="小怪",0,IF(INDEX([1]非R能力!$FK$9:$FK$558,C1943)=0,0,10))</f>
        <v>0</v>
      </c>
      <c r="V1943" s="3">
        <f>IF(E1943="小怪",0,IF(INDEX([1]非R能力!$FH$9:$FH$558,C1943)=0,0,5000))</f>
        <v>0</v>
      </c>
      <c r="W1943" s="3">
        <f>HLOOKUP(W$5,[2]人物技能基础!$O$3:$Q$553,$C1943+1,0)</f>
        <v>3.637142857142857</v>
      </c>
      <c r="X1943" s="3">
        <f>HLOOKUP(X$5,[2]人物技能基础!$O$3:$Q$553,$C1943+1,0)</f>
        <v>2.0186428571428574</v>
      </c>
      <c r="Y1943" s="3">
        <f>HLOOKUP(Y$5,[2]人物技能基础!$O$3:$Q$553,$C1943+1,0)</f>
        <v>99.964285714285708</v>
      </c>
      <c r="Z1943" s="3">
        <f t="shared" si="181"/>
        <v>1976818</v>
      </c>
      <c r="AA1943" s="3">
        <f t="shared" si="182"/>
        <v>36132</v>
      </c>
      <c r="AB1943" s="3">
        <f t="shared" si="183"/>
        <v>0</v>
      </c>
      <c r="AC1943" s="3">
        <f t="shared" si="184"/>
        <v>73368</v>
      </c>
      <c r="AD1943" s="3">
        <f t="shared" si="185"/>
        <v>56616</v>
      </c>
    </row>
    <row r="1944" spans="1:30" x14ac:dyDescent="0.15">
      <c r="A1944" s="3">
        <v>1939</v>
      </c>
      <c r="B1944" s="3" t="str">
        <f t="shared" si="180"/>
        <v>关卡1939小怪</v>
      </c>
      <c r="C1944" s="3">
        <f>INDEX([3]关卡!$J$19:$J$2018,A1944)</f>
        <v>550</v>
      </c>
      <c r="D1944" s="3">
        <f>INDEX([3]关卡!$N$19:$N$2018,A1944)</f>
        <v>550</v>
      </c>
      <c r="E1944" s="3" t="s">
        <v>24</v>
      </c>
      <c r="F1944" s="3" t="s">
        <v>26</v>
      </c>
      <c r="G1944" s="3">
        <v>3</v>
      </c>
      <c r="H1944" s="3">
        <v>0</v>
      </c>
      <c r="I1944" s="3">
        <v>0</v>
      </c>
      <c r="J1944" s="4">
        <v>1</v>
      </c>
      <c r="K1944" s="4">
        <v>1</v>
      </c>
      <c r="L1944" s="4">
        <v>2</v>
      </c>
      <c r="M1944" s="3">
        <v>15</v>
      </c>
      <c r="N1944" s="3">
        <v>2</v>
      </c>
      <c r="O1944" s="3">
        <f>HLOOKUP(O$5,[1]非R能力!$B$8:$F$558,$C1944+1,0)</f>
        <v>2674530.2363424227</v>
      </c>
      <c r="P1944" s="3">
        <f>HLOOKUP(P$5,[1]非R能力!$B$8:$F$558,$C1944+1,0)</f>
        <v>371147.94865448773</v>
      </c>
      <c r="Q1944" s="3">
        <f>HLOOKUP(Q$5,[1]非R能力!$B$8:$F$558,$C1944+1,0)</f>
        <v>180663.03073300805</v>
      </c>
      <c r="R1944" s="3">
        <f>HLOOKUP(R$5,[1]非R能力!$B$8:$F$558,$C1944+1,0)</f>
        <v>56616.730527455926</v>
      </c>
      <c r="S1944" s="3">
        <f>HLOOKUP(S$5,[1]非R能力!$B$8:$F$558,$C1944+1,0)</f>
        <v>73368.568621644255</v>
      </c>
      <c r="T1944" s="3">
        <f>INDEX([1]非R能力!$H$9:$H$558,D1944)</f>
        <v>74359.2083312342</v>
      </c>
      <c r="U1944" s="3">
        <f>IF(E1944="小怪",0,IF(INDEX([1]非R能力!$FK$9:$FK$558,C1944)=0,0,10))</f>
        <v>0</v>
      </c>
      <c r="V1944" s="3">
        <f>IF(E1944="小怪",0,IF(INDEX([1]非R能力!$FH$9:$FH$558,C1944)=0,0,5000))</f>
        <v>0</v>
      </c>
      <c r="W1944" s="3">
        <f>HLOOKUP(W$5,[2]人物技能基础!$O$3:$Q$553,$C1944+1,0)</f>
        <v>3.637142857142857</v>
      </c>
      <c r="X1944" s="3">
        <f>HLOOKUP(X$5,[2]人物技能基础!$O$3:$Q$553,$C1944+1,0)</f>
        <v>2.0186428571428574</v>
      </c>
      <c r="Y1944" s="3">
        <f>HLOOKUP(Y$5,[2]人物技能基础!$O$3:$Q$553,$C1944+1,0)</f>
        <v>99.964285714285708</v>
      </c>
      <c r="Z1944" s="3">
        <f t="shared" si="181"/>
        <v>1976818</v>
      </c>
      <c r="AA1944" s="3">
        <f t="shared" si="182"/>
        <v>36132</v>
      </c>
      <c r="AB1944" s="3">
        <f t="shared" si="183"/>
        <v>0</v>
      </c>
      <c r="AC1944" s="3">
        <f t="shared" si="184"/>
        <v>73368</v>
      </c>
      <c r="AD1944" s="3">
        <f t="shared" si="185"/>
        <v>56616</v>
      </c>
    </row>
    <row r="1945" spans="1:30" x14ac:dyDescent="0.15">
      <c r="A1945" s="3">
        <v>1940</v>
      </c>
      <c r="B1945" s="3" t="str">
        <f t="shared" si="180"/>
        <v>关卡1940小怪</v>
      </c>
      <c r="C1945" s="3">
        <f>INDEX([3]关卡!$J$19:$J$2018,A1945)</f>
        <v>550</v>
      </c>
      <c r="D1945" s="3">
        <f>INDEX([3]关卡!$N$19:$N$2018,A1945)</f>
        <v>550</v>
      </c>
      <c r="E1945" s="3" t="s">
        <v>24</v>
      </c>
      <c r="F1945" s="3" t="s">
        <v>26</v>
      </c>
      <c r="G1945" s="3">
        <v>3</v>
      </c>
      <c r="H1945" s="3">
        <v>0</v>
      </c>
      <c r="I1945" s="3">
        <v>0</v>
      </c>
      <c r="J1945" s="4">
        <v>1</v>
      </c>
      <c r="K1945" s="4">
        <v>1</v>
      </c>
      <c r="L1945" s="4">
        <v>2</v>
      </c>
      <c r="M1945" s="3">
        <v>15</v>
      </c>
      <c r="N1945" s="3">
        <v>2</v>
      </c>
      <c r="O1945" s="3">
        <f>HLOOKUP(O$5,[1]非R能力!$B$8:$F$558,$C1945+1,0)</f>
        <v>2674530.2363424227</v>
      </c>
      <c r="P1945" s="3">
        <f>HLOOKUP(P$5,[1]非R能力!$B$8:$F$558,$C1945+1,0)</f>
        <v>371147.94865448773</v>
      </c>
      <c r="Q1945" s="3">
        <f>HLOOKUP(Q$5,[1]非R能力!$B$8:$F$558,$C1945+1,0)</f>
        <v>180663.03073300805</v>
      </c>
      <c r="R1945" s="3">
        <f>HLOOKUP(R$5,[1]非R能力!$B$8:$F$558,$C1945+1,0)</f>
        <v>56616.730527455926</v>
      </c>
      <c r="S1945" s="3">
        <f>HLOOKUP(S$5,[1]非R能力!$B$8:$F$558,$C1945+1,0)</f>
        <v>73368.568621644255</v>
      </c>
      <c r="T1945" s="3">
        <f>INDEX([1]非R能力!$H$9:$H$558,D1945)</f>
        <v>74359.2083312342</v>
      </c>
      <c r="U1945" s="3">
        <f>IF(E1945="小怪",0,IF(INDEX([1]非R能力!$FK$9:$FK$558,C1945)=0,0,10))</f>
        <v>0</v>
      </c>
      <c r="V1945" s="3">
        <f>IF(E1945="小怪",0,IF(INDEX([1]非R能力!$FH$9:$FH$558,C1945)=0,0,5000))</f>
        <v>0</v>
      </c>
      <c r="W1945" s="3">
        <f>HLOOKUP(W$5,[2]人物技能基础!$O$3:$Q$553,$C1945+1,0)</f>
        <v>3.637142857142857</v>
      </c>
      <c r="X1945" s="3">
        <f>HLOOKUP(X$5,[2]人物技能基础!$O$3:$Q$553,$C1945+1,0)</f>
        <v>2.0186428571428574</v>
      </c>
      <c r="Y1945" s="3">
        <f>HLOOKUP(Y$5,[2]人物技能基础!$O$3:$Q$553,$C1945+1,0)</f>
        <v>99.964285714285708</v>
      </c>
      <c r="Z1945" s="3">
        <f t="shared" si="181"/>
        <v>1976818</v>
      </c>
      <c r="AA1945" s="3">
        <f t="shared" si="182"/>
        <v>36132</v>
      </c>
      <c r="AB1945" s="3">
        <f t="shared" si="183"/>
        <v>0</v>
      </c>
      <c r="AC1945" s="3">
        <f t="shared" si="184"/>
        <v>73368</v>
      </c>
      <c r="AD1945" s="3">
        <f t="shared" si="185"/>
        <v>56616</v>
      </c>
    </row>
    <row r="1946" spans="1:30" x14ac:dyDescent="0.15">
      <c r="A1946" s="3">
        <v>1941</v>
      </c>
      <c r="B1946" s="3" t="str">
        <f t="shared" si="180"/>
        <v>关卡1941小怪</v>
      </c>
      <c r="C1946" s="3">
        <f>INDEX([3]关卡!$J$19:$J$2018,A1946)</f>
        <v>550</v>
      </c>
      <c r="D1946" s="3">
        <f>INDEX([3]关卡!$N$19:$N$2018,A1946)</f>
        <v>550</v>
      </c>
      <c r="E1946" s="3" t="s">
        <v>24</v>
      </c>
      <c r="F1946" s="3" t="s">
        <v>26</v>
      </c>
      <c r="G1946" s="3">
        <v>3</v>
      </c>
      <c r="H1946" s="3">
        <v>0</v>
      </c>
      <c r="I1946" s="3">
        <v>0</v>
      </c>
      <c r="J1946" s="4">
        <v>1</v>
      </c>
      <c r="K1946" s="4">
        <v>1</v>
      </c>
      <c r="L1946" s="4">
        <v>2</v>
      </c>
      <c r="M1946" s="3">
        <v>15</v>
      </c>
      <c r="N1946" s="3">
        <v>2</v>
      </c>
      <c r="O1946" s="3">
        <f>HLOOKUP(O$5,[1]非R能力!$B$8:$F$558,$C1946+1,0)</f>
        <v>2674530.2363424227</v>
      </c>
      <c r="P1946" s="3">
        <f>HLOOKUP(P$5,[1]非R能力!$B$8:$F$558,$C1946+1,0)</f>
        <v>371147.94865448773</v>
      </c>
      <c r="Q1946" s="3">
        <f>HLOOKUP(Q$5,[1]非R能力!$B$8:$F$558,$C1946+1,0)</f>
        <v>180663.03073300805</v>
      </c>
      <c r="R1946" s="3">
        <f>HLOOKUP(R$5,[1]非R能力!$B$8:$F$558,$C1946+1,0)</f>
        <v>56616.730527455926</v>
      </c>
      <c r="S1946" s="3">
        <f>HLOOKUP(S$5,[1]非R能力!$B$8:$F$558,$C1946+1,0)</f>
        <v>73368.568621644255</v>
      </c>
      <c r="T1946" s="3">
        <f>INDEX([1]非R能力!$H$9:$H$558,D1946)</f>
        <v>74359.2083312342</v>
      </c>
      <c r="U1946" s="3">
        <f>IF(E1946="小怪",0,IF(INDEX([1]非R能力!$FK$9:$FK$558,C1946)=0,0,10))</f>
        <v>0</v>
      </c>
      <c r="V1946" s="3">
        <f>IF(E1946="小怪",0,IF(INDEX([1]非R能力!$FH$9:$FH$558,C1946)=0,0,5000))</f>
        <v>0</v>
      </c>
      <c r="W1946" s="3">
        <f>HLOOKUP(W$5,[2]人物技能基础!$O$3:$Q$553,$C1946+1,0)</f>
        <v>3.637142857142857</v>
      </c>
      <c r="X1946" s="3">
        <f>HLOOKUP(X$5,[2]人物技能基础!$O$3:$Q$553,$C1946+1,0)</f>
        <v>2.0186428571428574</v>
      </c>
      <c r="Y1946" s="3">
        <f>HLOOKUP(Y$5,[2]人物技能基础!$O$3:$Q$553,$C1946+1,0)</f>
        <v>99.964285714285708</v>
      </c>
      <c r="Z1946" s="3">
        <f t="shared" si="181"/>
        <v>1976818</v>
      </c>
      <c r="AA1946" s="3">
        <f t="shared" si="182"/>
        <v>36132</v>
      </c>
      <c r="AB1946" s="3">
        <f t="shared" si="183"/>
        <v>0</v>
      </c>
      <c r="AC1946" s="3">
        <f t="shared" si="184"/>
        <v>73368</v>
      </c>
      <c r="AD1946" s="3">
        <f t="shared" si="185"/>
        <v>56616</v>
      </c>
    </row>
    <row r="1947" spans="1:30" x14ac:dyDescent="0.15">
      <c r="A1947" s="3">
        <v>1942</v>
      </c>
      <c r="B1947" s="3" t="str">
        <f t="shared" si="180"/>
        <v>关卡1942小怪</v>
      </c>
      <c r="C1947" s="3">
        <f>INDEX([3]关卡!$J$19:$J$2018,A1947)</f>
        <v>550</v>
      </c>
      <c r="D1947" s="3">
        <f>INDEX([3]关卡!$N$19:$N$2018,A1947)</f>
        <v>550</v>
      </c>
      <c r="E1947" s="3" t="s">
        <v>24</v>
      </c>
      <c r="F1947" s="3" t="s">
        <v>26</v>
      </c>
      <c r="G1947" s="3">
        <v>3</v>
      </c>
      <c r="H1947" s="3">
        <v>0</v>
      </c>
      <c r="I1947" s="3">
        <v>0</v>
      </c>
      <c r="J1947" s="4">
        <v>1</v>
      </c>
      <c r="K1947" s="4">
        <v>1</v>
      </c>
      <c r="L1947" s="4">
        <v>2</v>
      </c>
      <c r="M1947" s="3">
        <v>15</v>
      </c>
      <c r="N1947" s="3">
        <v>2</v>
      </c>
      <c r="O1947" s="3">
        <f>HLOOKUP(O$5,[1]非R能力!$B$8:$F$558,$C1947+1,0)</f>
        <v>2674530.2363424227</v>
      </c>
      <c r="P1947" s="3">
        <f>HLOOKUP(P$5,[1]非R能力!$B$8:$F$558,$C1947+1,0)</f>
        <v>371147.94865448773</v>
      </c>
      <c r="Q1947" s="3">
        <f>HLOOKUP(Q$5,[1]非R能力!$B$8:$F$558,$C1947+1,0)</f>
        <v>180663.03073300805</v>
      </c>
      <c r="R1947" s="3">
        <f>HLOOKUP(R$5,[1]非R能力!$B$8:$F$558,$C1947+1,0)</f>
        <v>56616.730527455926</v>
      </c>
      <c r="S1947" s="3">
        <f>HLOOKUP(S$5,[1]非R能力!$B$8:$F$558,$C1947+1,0)</f>
        <v>73368.568621644255</v>
      </c>
      <c r="T1947" s="3">
        <f>INDEX([1]非R能力!$H$9:$H$558,D1947)</f>
        <v>74359.2083312342</v>
      </c>
      <c r="U1947" s="3">
        <f>IF(E1947="小怪",0,IF(INDEX([1]非R能力!$FK$9:$FK$558,C1947)=0,0,10))</f>
        <v>0</v>
      </c>
      <c r="V1947" s="3">
        <f>IF(E1947="小怪",0,IF(INDEX([1]非R能力!$FH$9:$FH$558,C1947)=0,0,5000))</f>
        <v>0</v>
      </c>
      <c r="W1947" s="3">
        <f>HLOOKUP(W$5,[2]人物技能基础!$O$3:$Q$553,$C1947+1,0)</f>
        <v>3.637142857142857</v>
      </c>
      <c r="X1947" s="3">
        <f>HLOOKUP(X$5,[2]人物技能基础!$O$3:$Q$553,$C1947+1,0)</f>
        <v>2.0186428571428574</v>
      </c>
      <c r="Y1947" s="3">
        <f>HLOOKUP(Y$5,[2]人物技能基础!$O$3:$Q$553,$C1947+1,0)</f>
        <v>99.964285714285708</v>
      </c>
      <c r="Z1947" s="3">
        <f t="shared" si="181"/>
        <v>1976818</v>
      </c>
      <c r="AA1947" s="3">
        <f t="shared" si="182"/>
        <v>36132</v>
      </c>
      <c r="AB1947" s="3">
        <f t="shared" si="183"/>
        <v>0</v>
      </c>
      <c r="AC1947" s="3">
        <f t="shared" si="184"/>
        <v>73368</v>
      </c>
      <c r="AD1947" s="3">
        <f t="shared" si="185"/>
        <v>56616</v>
      </c>
    </row>
    <row r="1948" spans="1:30" x14ac:dyDescent="0.15">
      <c r="A1948" s="3">
        <v>1943</v>
      </c>
      <c r="B1948" s="3" t="str">
        <f t="shared" si="180"/>
        <v>关卡1943小怪</v>
      </c>
      <c r="C1948" s="3">
        <f>INDEX([3]关卡!$J$19:$J$2018,A1948)</f>
        <v>550</v>
      </c>
      <c r="D1948" s="3">
        <f>INDEX([3]关卡!$N$19:$N$2018,A1948)</f>
        <v>550</v>
      </c>
      <c r="E1948" s="3" t="s">
        <v>24</v>
      </c>
      <c r="F1948" s="3" t="s">
        <v>26</v>
      </c>
      <c r="G1948" s="3">
        <v>3</v>
      </c>
      <c r="H1948" s="3">
        <v>0</v>
      </c>
      <c r="I1948" s="3">
        <v>0</v>
      </c>
      <c r="J1948" s="4">
        <v>1</v>
      </c>
      <c r="K1948" s="4">
        <v>1</v>
      </c>
      <c r="L1948" s="4">
        <v>2</v>
      </c>
      <c r="M1948" s="3">
        <v>15</v>
      </c>
      <c r="N1948" s="3">
        <v>2</v>
      </c>
      <c r="O1948" s="3">
        <f>HLOOKUP(O$5,[1]非R能力!$B$8:$F$558,$C1948+1,0)</f>
        <v>2674530.2363424227</v>
      </c>
      <c r="P1948" s="3">
        <f>HLOOKUP(P$5,[1]非R能力!$B$8:$F$558,$C1948+1,0)</f>
        <v>371147.94865448773</v>
      </c>
      <c r="Q1948" s="3">
        <f>HLOOKUP(Q$5,[1]非R能力!$B$8:$F$558,$C1948+1,0)</f>
        <v>180663.03073300805</v>
      </c>
      <c r="R1948" s="3">
        <f>HLOOKUP(R$5,[1]非R能力!$B$8:$F$558,$C1948+1,0)</f>
        <v>56616.730527455926</v>
      </c>
      <c r="S1948" s="3">
        <f>HLOOKUP(S$5,[1]非R能力!$B$8:$F$558,$C1948+1,0)</f>
        <v>73368.568621644255</v>
      </c>
      <c r="T1948" s="3">
        <f>INDEX([1]非R能力!$H$9:$H$558,D1948)</f>
        <v>74359.2083312342</v>
      </c>
      <c r="U1948" s="3">
        <f>IF(E1948="小怪",0,IF(INDEX([1]非R能力!$FK$9:$FK$558,C1948)=0,0,10))</f>
        <v>0</v>
      </c>
      <c r="V1948" s="3">
        <f>IF(E1948="小怪",0,IF(INDEX([1]非R能力!$FH$9:$FH$558,C1948)=0,0,5000))</f>
        <v>0</v>
      </c>
      <c r="W1948" s="3">
        <f>HLOOKUP(W$5,[2]人物技能基础!$O$3:$Q$553,$C1948+1,0)</f>
        <v>3.637142857142857</v>
      </c>
      <c r="X1948" s="3">
        <f>HLOOKUP(X$5,[2]人物技能基础!$O$3:$Q$553,$C1948+1,0)</f>
        <v>2.0186428571428574</v>
      </c>
      <c r="Y1948" s="3">
        <f>HLOOKUP(Y$5,[2]人物技能基础!$O$3:$Q$553,$C1948+1,0)</f>
        <v>99.964285714285708</v>
      </c>
      <c r="Z1948" s="3">
        <f t="shared" si="181"/>
        <v>1976818</v>
      </c>
      <c r="AA1948" s="3">
        <f t="shared" si="182"/>
        <v>36132</v>
      </c>
      <c r="AB1948" s="3">
        <f t="shared" si="183"/>
        <v>0</v>
      </c>
      <c r="AC1948" s="3">
        <f t="shared" si="184"/>
        <v>73368</v>
      </c>
      <c r="AD1948" s="3">
        <f t="shared" si="185"/>
        <v>56616</v>
      </c>
    </row>
    <row r="1949" spans="1:30" x14ac:dyDescent="0.15">
      <c r="A1949" s="3">
        <v>1944</v>
      </c>
      <c r="B1949" s="3" t="str">
        <f t="shared" si="180"/>
        <v>关卡1944小怪</v>
      </c>
      <c r="C1949" s="3">
        <f>INDEX([3]关卡!$J$19:$J$2018,A1949)</f>
        <v>550</v>
      </c>
      <c r="D1949" s="3">
        <f>INDEX([3]关卡!$N$19:$N$2018,A1949)</f>
        <v>550</v>
      </c>
      <c r="E1949" s="3" t="s">
        <v>24</v>
      </c>
      <c r="F1949" s="3" t="s">
        <v>26</v>
      </c>
      <c r="G1949" s="3">
        <v>3</v>
      </c>
      <c r="H1949" s="3">
        <v>0</v>
      </c>
      <c r="I1949" s="3">
        <v>0</v>
      </c>
      <c r="J1949" s="4">
        <v>1</v>
      </c>
      <c r="K1949" s="4">
        <v>1</v>
      </c>
      <c r="L1949" s="4">
        <v>2</v>
      </c>
      <c r="M1949" s="3">
        <v>15</v>
      </c>
      <c r="N1949" s="3">
        <v>2</v>
      </c>
      <c r="O1949" s="3">
        <f>HLOOKUP(O$5,[1]非R能力!$B$8:$F$558,$C1949+1,0)</f>
        <v>2674530.2363424227</v>
      </c>
      <c r="P1949" s="3">
        <f>HLOOKUP(P$5,[1]非R能力!$B$8:$F$558,$C1949+1,0)</f>
        <v>371147.94865448773</v>
      </c>
      <c r="Q1949" s="3">
        <f>HLOOKUP(Q$5,[1]非R能力!$B$8:$F$558,$C1949+1,0)</f>
        <v>180663.03073300805</v>
      </c>
      <c r="R1949" s="3">
        <f>HLOOKUP(R$5,[1]非R能力!$B$8:$F$558,$C1949+1,0)</f>
        <v>56616.730527455926</v>
      </c>
      <c r="S1949" s="3">
        <f>HLOOKUP(S$5,[1]非R能力!$B$8:$F$558,$C1949+1,0)</f>
        <v>73368.568621644255</v>
      </c>
      <c r="T1949" s="3">
        <f>INDEX([1]非R能力!$H$9:$H$558,D1949)</f>
        <v>74359.2083312342</v>
      </c>
      <c r="U1949" s="3">
        <f>IF(E1949="小怪",0,IF(INDEX([1]非R能力!$FK$9:$FK$558,C1949)=0,0,10))</f>
        <v>0</v>
      </c>
      <c r="V1949" s="3">
        <f>IF(E1949="小怪",0,IF(INDEX([1]非R能力!$FH$9:$FH$558,C1949)=0,0,5000))</f>
        <v>0</v>
      </c>
      <c r="W1949" s="3">
        <f>HLOOKUP(W$5,[2]人物技能基础!$O$3:$Q$553,$C1949+1,0)</f>
        <v>3.637142857142857</v>
      </c>
      <c r="X1949" s="3">
        <f>HLOOKUP(X$5,[2]人物技能基础!$O$3:$Q$553,$C1949+1,0)</f>
        <v>2.0186428571428574</v>
      </c>
      <c r="Y1949" s="3">
        <f>HLOOKUP(Y$5,[2]人物技能基础!$O$3:$Q$553,$C1949+1,0)</f>
        <v>99.964285714285708</v>
      </c>
      <c r="Z1949" s="3">
        <f t="shared" si="181"/>
        <v>1976818</v>
      </c>
      <c r="AA1949" s="3">
        <f t="shared" si="182"/>
        <v>36132</v>
      </c>
      <c r="AB1949" s="3">
        <f t="shared" si="183"/>
        <v>0</v>
      </c>
      <c r="AC1949" s="3">
        <f t="shared" si="184"/>
        <v>73368</v>
      </c>
      <c r="AD1949" s="3">
        <f t="shared" si="185"/>
        <v>56616</v>
      </c>
    </row>
    <row r="1950" spans="1:30" x14ac:dyDescent="0.15">
      <c r="A1950" s="3">
        <v>1945</v>
      </c>
      <c r="B1950" s="3" t="str">
        <f t="shared" si="180"/>
        <v>关卡1945小怪</v>
      </c>
      <c r="C1950" s="3">
        <f>INDEX([3]关卡!$J$19:$J$2018,A1950)</f>
        <v>550</v>
      </c>
      <c r="D1950" s="3">
        <f>INDEX([3]关卡!$N$19:$N$2018,A1950)</f>
        <v>550</v>
      </c>
      <c r="E1950" s="3" t="s">
        <v>24</v>
      </c>
      <c r="F1950" s="3" t="s">
        <v>26</v>
      </c>
      <c r="G1950" s="3">
        <v>3</v>
      </c>
      <c r="H1950" s="3">
        <v>0</v>
      </c>
      <c r="I1950" s="3">
        <v>0</v>
      </c>
      <c r="J1950" s="4">
        <v>1</v>
      </c>
      <c r="K1950" s="4">
        <v>1</v>
      </c>
      <c r="L1950" s="4">
        <v>2</v>
      </c>
      <c r="M1950" s="3">
        <v>15</v>
      </c>
      <c r="N1950" s="3">
        <v>2</v>
      </c>
      <c r="O1950" s="3">
        <f>HLOOKUP(O$5,[1]非R能力!$B$8:$F$558,$C1950+1,0)</f>
        <v>2674530.2363424227</v>
      </c>
      <c r="P1950" s="3">
        <f>HLOOKUP(P$5,[1]非R能力!$B$8:$F$558,$C1950+1,0)</f>
        <v>371147.94865448773</v>
      </c>
      <c r="Q1950" s="3">
        <f>HLOOKUP(Q$5,[1]非R能力!$B$8:$F$558,$C1950+1,0)</f>
        <v>180663.03073300805</v>
      </c>
      <c r="R1950" s="3">
        <f>HLOOKUP(R$5,[1]非R能力!$B$8:$F$558,$C1950+1,0)</f>
        <v>56616.730527455926</v>
      </c>
      <c r="S1950" s="3">
        <f>HLOOKUP(S$5,[1]非R能力!$B$8:$F$558,$C1950+1,0)</f>
        <v>73368.568621644255</v>
      </c>
      <c r="T1950" s="3">
        <f>INDEX([1]非R能力!$H$9:$H$558,D1950)</f>
        <v>74359.2083312342</v>
      </c>
      <c r="U1950" s="3">
        <f>IF(E1950="小怪",0,IF(INDEX([1]非R能力!$FK$9:$FK$558,C1950)=0,0,10))</f>
        <v>0</v>
      </c>
      <c r="V1950" s="3">
        <f>IF(E1950="小怪",0,IF(INDEX([1]非R能力!$FH$9:$FH$558,C1950)=0,0,5000))</f>
        <v>0</v>
      </c>
      <c r="W1950" s="3">
        <f>HLOOKUP(W$5,[2]人物技能基础!$O$3:$Q$553,$C1950+1,0)</f>
        <v>3.637142857142857</v>
      </c>
      <c r="X1950" s="3">
        <f>HLOOKUP(X$5,[2]人物技能基础!$O$3:$Q$553,$C1950+1,0)</f>
        <v>2.0186428571428574</v>
      </c>
      <c r="Y1950" s="3">
        <f>HLOOKUP(Y$5,[2]人物技能基础!$O$3:$Q$553,$C1950+1,0)</f>
        <v>99.964285714285708</v>
      </c>
      <c r="Z1950" s="3">
        <f t="shared" si="181"/>
        <v>1976818</v>
      </c>
      <c r="AA1950" s="3">
        <f t="shared" si="182"/>
        <v>36132</v>
      </c>
      <c r="AB1950" s="3">
        <f t="shared" si="183"/>
        <v>0</v>
      </c>
      <c r="AC1950" s="3">
        <f t="shared" si="184"/>
        <v>73368</v>
      </c>
      <c r="AD1950" s="3">
        <f t="shared" si="185"/>
        <v>56616</v>
      </c>
    </row>
    <row r="1951" spans="1:30" x14ac:dyDescent="0.15">
      <c r="A1951" s="3">
        <v>1946</v>
      </c>
      <c r="B1951" s="3" t="str">
        <f t="shared" si="180"/>
        <v>关卡1946小怪</v>
      </c>
      <c r="C1951" s="3">
        <f>INDEX([3]关卡!$J$19:$J$2018,A1951)</f>
        <v>550</v>
      </c>
      <c r="D1951" s="3">
        <f>INDEX([3]关卡!$N$19:$N$2018,A1951)</f>
        <v>550</v>
      </c>
      <c r="E1951" s="3" t="s">
        <v>24</v>
      </c>
      <c r="F1951" s="3" t="s">
        <v>26</v>
      </c>
      <c r="G1951" s="3">
        <v>3</v>
      </c>
      <c r="H1951" s="3">
        <v>0</v>
      </c>
      <c r="I1951" s="3">
        <v>0</v>
      </c>
      <c r="J1951" s="4">
        <v>1</v>
      </c>
      <c r="K1951" s="4">
        <v>1</v>
      </c>
      <c r="L1951" s="4">
        <v>2</v>
      </c>
      <c r="M1951" s="3">
        <v>15</v>
      </c>
      <c r="N1951" s="3">
        <v>2</v>
      </c>
      <c r="O1951" s="3">
        <f>HLOOKUP(O$5,[1]非R能力!$B$8:$F$558,$C1951+1,0)</f>
        <v>2674530.2363424227</v>
      </c>
      <c r="P1951" s="3">
        <f>HLOOKUP(P$5,[1]非R能力!$B$8:$F$558,$C1951+1,0)</f>
        <v>371147.94865448773</v>
      </c>
      <c r="Q1951" s="3">
        <f>HLOOKUP(Q$5,[1]非R能力!$B$8:$F$558,$C1951+1,0)</f>
        <v>180663.03073300805</v>
      </c>
      <c r="R1951" s="3">
        <f>HLOOKUP(R$5,[1]非R能力!$B$8:$F$558,$C1951+1,0)</f>
        <v>56616.730527455926</v>
      </c>
      <c r="S1951" s="3">
        <f>HLOOKUP(S$5,[1]非R能力!$B$8:$F$558,$C1951+1,0)</f>
        <v>73368.568621644255</v>
      </c>
      <c r="T1951" s="3">
        <f>INDEX([1]非R能力!$H$9:$H$558,D1951)</f>
        <v>74359.2083312342</v>
      </c>
      <c r="U1951" s="3">
        <f>IF(E1951="小怪",0,IF(INDEX([1]非R能力!$FK$9:$FK$558,C1951)=0,0,10))</f>
        <v>0</v>
      </c>
      <c r="V1951" s="3">
        <f>IF(E1951="小怪",0,IF(INDEX([1]非R能力!$FH$9:$FH$558,C1951)=0,0,5000))</f>
        <v>0</v>
      </c>
      <c r="W1951" s="3">
        <f>HLOOKUP(W$5,[2]人物技能基础!$O$3:$Q$553,$C1951+1,0)</f>
        <v>3.637142857142857</v>
      </c>
      <c r="X1951" s="3">
        <f>HLOOKUP(X$5,[2]人物技能基础!$O$3:$Q$553,$C1951+1,0)</f>
        <v>2.0186428571428574</v>
      </c>
      <c r="Y1951" s="3">
        <f>HLOOKUP(Y$5,[2]人物技能基础!$O$3:$Q$553,$C1951+1,0)</f>
        <v>99.964285714285708</v>
      </c>
      <c r="Z1951" s="3">
        <f t="shared" si="181"/>
        <v>1976818</v>
      </c>
      <c r="AA1951" s="3">
        <f t="shared" si="182"/>
        <v>36132</v>
      </c>
      <c r="AB1951" s="3">
        <f t="shared" si="183"/>
        <v>0</v>
      </c>
      <c r="AC1951" s="3">
        <f t="shared" si="184"/>
        <v>73368</v>
      </c>
      <c r="AD1951" s="3">
        <f t="shared" si="185"/>
        <v>56616</v>
      </c>
    </row>
    <row r="1952" spans="1:30" x14ac:dyDescent="0.15">
      <c r="A1952" s="3">
        <v>1947</v>
      </c>
      <c r="B1952" s="3" t="str">
        <f t="shared" si="180"/>
        <v>关卡1947小怪</v>
      </c>
      <c r="C1952" s="3">
        <f>INDEX([3]关卡!$J$19:$J$2018,A1952)</f>
        <v>550</v>
      </c>
      <c r="D1952" s="3">
        <f>INDEX([3]关卡!$N$19:$N$2018,A1952)</f>
        <v>550</v>
      </c>
      <c r="E1952" s="3" t="s">
        <v>24</v>
      </c>
      <c r="F1952" s="3" t="s">
        <v>26</v>
      </c>
      <c r="G1952" s="3">
        <v>3</v>
      </c>
      <c r="H1952" s="3">
        <v>0</v>
      </c>
      <c r="I1952" s="3">
        <v>0</v>
      </c>
      <c r="J1952" s="4">
        <v>1</v>
      </c>
      <c r="K1952" s="4">
        <v>1</v>
      </c>
      <c r="L1952" s="4">
        <v>2</v>
      </c>
      <c r="M1952" s="3">
        <v>15</v>
      </c>
      <c r="N1952" s="3">
        <v>2</v>
      </c>
      <c r="O1952" s="3">
        <f>HLOOKUP(O$5,[1]非R能力!$B$8:$F$558,$C1952+1,0)</f>
        <v>2674530.2363424227</v>
      </c>
      <c r="P1952" s="3">
        <f>HLOOKUP(P$5,[1]非R能力!$B$8:$F$558,$C1952+1,0)</f>
        <v>371147.94865448773</v>
      </c>
      <c r="Q1952" s="3">
        <f>HLOOKUP(Q$5,[1]非R能力!$B$8:$F$558,$C1952+1,0)</f>
        <v>180663.03073300805</v>
      </c>
      <c r="R1952" s="3">
        <f>HLOOKUP(R$5,[1]非R能力!$B$8:$F$558,$C1952+1,0)</f>
        <v>56616.730527455926</v>
      </c>
      <c r="S1952" s="3">
        <f>HLOOKUP(S$5,[1]非R能力!$B$8:$F$558,$C1952+1,0)</f>
        <v>73368.568621644255</v>
      </c>
      <c r="T1952" s="3">
        <f>INDEX([1]非R能力!$H$9:$H$558,D1952)</f>
        <v>74359.2083312342</v>
      </c>
      <c r="U1952" s="3">
        <f>IF(E1952="小怪",0,IF(INDEX([1]非R能力!$FK$9:$FK$558,C1952)=0,0,10))</f>
        <v>0</v>
      </c>
      <c r="V1952" s="3">
        <f>IF(E1952="小怪",0,IF(INDEX([1]非R能力!$FH$9:$FH$558,C1952)=0,0,5000))</f>
        <v>0</v>
      </c>
      <c r="W1952" s="3">
        <f>HLOOKUP(W$5,[2]人物技能基础!$O$3:$Q$553,$C1952+1,0)</f>
        <v>3.637142857142857</v>
      </c>
      <c r="X1952" s="3">
        <f>HLOOKUP(X$5,[2]人物技能基础!$O$3:$Q$553,$C1952+1,0)</f>
        <v>2.0186428571428574</v>
      </c>
      <c r="Y1952" s="3">
        <f>HLOOKUP(Y$5,[2]人物技能基础!$O$3:$Q$553,$C1952+1,0)</f>
        <v>99.964285714285708</v>
      </c>
      <c r="Z1952" s="3">
        <f t="shared" si="181"/>
        <v>1976818</v>
      </c>
      <c r="AA1952" s="3">
        <f t="shared" si="182"/>
        <v>36132</v>
      </c>
      <c r="AB1952" s="3">
        <f t="shared" si="183"/>
        <v>0</v>
      </c>
      <c r="AC1952" s="3">
        <f t="shared" si="184"/>
        <v>73368</v>
      </c>
      <c r="AD1952" s="3">
        <f t="shared" si="185"/>
        <v>56616</v>
      </c>
    </row>
    <row r="1953" spans="1:30" x14ac:dyDescent="0.15">
      <c r="A1953" s="3">
        <v>1948</v>
      </c>
      <c r="B1953" s="3" t="str">
        <f t="shared" si="180"/>
        <v>关卡1948小怪</v>
      </c>
      <c r="C1953" s="3">
        <f>INDEX([3]关卡!$J$19:$J$2018,A1953)</f>
        <v>550</v>
      </c>
      <c r="D1953" s="3">
        <f>INDEX([3]关卡!$N$19:$N$2018,A1953)</f>
        <v>550</v>
      </c>
      <c r="E1953" s="3" t="s">
        <v>24</v>
      </c>
      <c r="F1953" s="3" t="s">
        <v>26</v>
      </c>
      <c r="G1953" s="3">
        <v>3</v>
      </c>
      <c r="H1953" s="3">
        <v>0</v>
      </c>
      <c r="I1953" s="3">
        <v>0</v>
      </c>
      <c r="J1953" s="4">
        <v>1</v>
      </c>
      <c r="K1953" s="4">
        <v>1</v>
      </c>
      <c r="L1953" s="4">
        <v>2</v>
      </c>
      <c r="M1953" s="3">
        <v>15</v>
      </c>
      <c r="N1953" s="3">
        <v>2</v>
      </c>
      <c r="O1953" s="3">
        <f>HLOOKUP(O$5,[1]非R能力!$B$8:$F$558,$C1953+1,0)</f>
        <v>2674530.2363424227</v>
      </c>
      <c r="P1953" s="3">
        <f>HLOOKUP(P$5,[1]非R能力!$B$8:$F$558,$C1953+1,0)</f>
        <v>371147.94865448773</v>
      </c>
      <c r="Q1953" s="3">
        <f>HLOOKUP(Q$5,[1]非R能力!$B$8:$F$558,$C1953+1,0)</f>
        <v>180663.03073300805</v>
      </c>
      <c r="R1953" s="3">
        <f>HLOOKUP(R$5,[1]非R能力!$B$8:$F$558,$C1953+1,0)</f>
        <v>56616.730527455926</v>
      </c>
      <c r="S1953" s="3">
        <f>HLOOKUP(S$5,[1]非R能力!$B$8:$F$558,$C1953+1,0)</f>
        <v>73368.568621644255</v>
      </c>
      <c r="T1953" s="3">
        <f>INDEX([1]非R能力!$H$9:$H$558,D1953)</f>
        <v>74359.2083312342</v>
      </c>
      <c r="U1953" s="3">
        <f>IF(E1953="小怪",0,IF(INDEX([1]非R能力!$FK$9:$FK$558,C1953)=0,0,10))</f>
        <v>0</v>
      </c>
      <c r="V1953" s="3">
        <f>IF(E1953="小怪",0,IF(INDEX([1]非R能力!$FH$9:$FH$558,C1953)=0,0,5000))</f>
        <v>0</v>
      </c>
      <c r="W1953" s="3">
        <f>HLOOKUP(W$5,[2]人物技能基础!$O$3:$Q$553,$C1953+1,0)</f>
        <v>3.637142857142857</v>
      </c>
      <c r="X1953" s="3">
        <f>HLOOKUP(X$5,[2]人物技能基础!$O$3:$Q$553,$C1953+1,0)</f>
        <v>2.0186428571428574</v>
      </c>
      <c r="Y1953" s="3">
        <f>HLOOKUP(Y$5,[2]人物技能基础!$O$3:$Q$553,$C1953+1,0)</f>
        <v>99.964285714285708</v>
      </c>
      <c r="Z1953" s="3">
        <f t="shared" si="181"/>
        <v>1976818</v>
      </c>
      <c r="AA1953" s="3">
        <f t="shared" si="182"/>
        <v>36132</v>
      </c>
      <c r="AB1953" s="3">
        <f t="shared" si="183"/>
        <v>0</v>
      </c>
      <c r="AC1953" s="3">
        <f t="shared" si="184"/>
        <v>73368</v>
      </c>
      <c r="AD1953" s="3">
        <f t="shared" si="185"/>
        <v>56616</v>
      </c>
    </row>
    <row r="1954" spans="1:30" x14ac:dyDescent="0.15">
      <c r="A1954" s="3">
        <v>1949</v>
      </c>
      <c r="B1954" s="3" t="str">
        <f t="shared" si="180"/>
        <v>关卡1949小怪</v>
      </c>
      <c r="C1954" s="3">
        <f>INDEX([3]关卡!$J$19:$J$2018,A1954)</f>
        <v>550</v>
      </c>
      <c r="D1954" s="3">
        <f>INDEX([3]关卡!$N$19:$N$2018,A1954)</f>
        <v>550</v>
      </c>
      <c r="E1954" s="3" t="s">
        <v>24</v>
      </c>
      <c r="F1954" s="3" t="s">
        <v>26</v>
      </c>
      <c r="G1954" s="3">
        <v>3</v>
      </c>
      <c r="H1954" s="3">
        <v>0</v>
      </c>
      <c r="I1954" s="3">
        <v>0</v>
      </c>
      <c r="J1954" s="4">
        <v>1</v>
      </c>
      <c r="K1954" s="4">
        <v>1</v>
      </c>
      <c r="L1954" s="4">
        <v>2</v>
      </c>
      <c r="M1954" s="3">
        <v>15</v>
      </c>
      <c r="N1954" s="3">
        <v>2</v>
      </c>
      <c r="O1954" s="3">
        <f>HLOOKUP(O$5,[1]非R能力!$B$8:$F$558,$C1954+1,0)</f>
        <v>2674530.2363424227</v>
      </c>
      <c r="P1954" s="3">
        <f>HLOOKUP(P$5,[1]非R能力!$B$8:$F$558,$C1954+1,0)</f>
        <v>371147.94865448773</v>
      </c>
      <c r="Q1954" s="3">
        <f>HLOOKUP(Q$5,[1]非R能力!$B$8:$F$558,$C1954+1,0)</f>
        <v>180663.03073300805</v>
      </c>
      <c r="R1954" s="3">
        <f>HLOOKUP(R$5,[1]非R能力!$B$8:$F$558,$C1954+1,0)</f>
        <v>56616.730527455926</v>
      </c>
      <c r="S1954" s="3">
        <f>HLOOKUP(S$5,[1]非R能力!$B$8:$F$558,$C1954+1,0)</f>
        <v>73368.568621644255</v>
      </c>
      <c r="T1954" s="3">
        <f>INDEX([1]非R能力!$H$9:$H$558,D1954)</f>
        <v>74359.2083312342</v>
      </c>
      <c r="U1954" s="3">
        <f>IF(E1954="小怪",0,IF(INDEX([1]非R能力!$FK$9:$FK$558,C1954)=0,0,10))</f>
        <v>0</v>
      </c>
      <c r="V1954" s="3">
        <f>IF(E1954="小怪",0,IF(INDEX([1]非R能力!$FH$9:$FH$558,C1954)=0,0,5000))</f>
        <v>0</v>
      </c>
      <c r="W1954" s="3">
        <f>HLOOKUP(W$5,[2]人物技能基础!$O$3:$Q$553,$C1954+1,0)</f>
        <v>3.637142857142857</v>
      </c>
      <c r="X1954" s="3">
        <f>HLOOKUP(X$5,[2]人物技能基础!$O$3:$Q$553,$C1954+1,0)</f>
        <v>2.0186428571428574</v>
      </c>
      <c r="Y1954" s="3">
        <f>HLOOKUP(Y$5,[2]人物技能基础!$O$3:$Q$553,$C1954+1,0)</f>
        <v>99.964285714285708</v>
      </c>
      <c r="Z1954" s="3">
        <f t="shared" si="181"/>
        <v>1976818</v>
      </c>
      <c r="AA1954" s="3">
        <f t="shared" si="182"/>
        <v>36132</v>
      </c>
      <c r="AB1954" s="3">
        <f t="shared" si="183"/>
        <v>0</v>
      </c>
      <c r="AC1954" s="3">
        <f t="shared" si="184"/>
        <v>73368</v>
      </c>
      <c r="AD1954" s="3">
        <f t="shared" si="185"/>
        <v>56616</v>
      </c>
    </row>
    <row r="1955" spans="1:30" x14ac:dyDescent="0.15">
      <c r="A1955" s="3">
        <v>1950</v>
      </c>
      <c r="B1955" s="3" t="str">
        <f t="shared" si="180"/>
        <v>关卡1950小怪</v>
      </c>
      <c r="C1955" s="3">
        <f>INDEX([3]关卡!$J$19:$J$2018,A1955)</f>
        <v>550</v>
      </c>
      <c r="D1955" s="3">
        <f>INDEX([3]关卡!$N$19:$N$2018,A1955)</f>
        <v>550</v>
      </c>
      <c r="E1955" s="3" t="s">
        <v>24</v>
      </c>
      <c r="F1955" s="3" t="s">
        <v>26</v>
      </c>
      <c r="G1955" s="3">
        <v>3</v>
      </c>
      <c r="H1955" s="3">
        <v>0</v>
      </c>
      <c r="I1955" s="3">
        <v>0</v>
      </c>
      <c r="J1955" s="4">
        <v>1</v>
      </c>
      <c r="K1955" s="4">
        <v>1</v>
      </c>
      <c r="L1955" s="4">
        <v>2</v>
      </c>
      <c r="M1955" s="3">
        <v>15</v>
      </c>
      <c r="N1955" s="3">
        <v>2</v>
      </c>
      <c r="O1955" s="3">
        <f>HLOOKUP(O$5,[1]非R能力!$B$8:$F$558,$C1955+1,0)</f>
        <v>2674530.2363424227</v>
      </c>
      <c r="P1955" s="3">
        <f>HLOOKUP(P$5,[1]非R能力!$B$8:$F$558,$C1955+1,0)</f>
        <v>371147.94865448773</v>
      </c>
      <c r="Q1955" s="3">
        <f>HLOOKUP(Q$5,[1]非R能力!$B$8:$F$558,$C1955+1,0)</f>
        <v>180663.03073300805</v>
      </c>
      <c r="R1955" s="3">
        <f>HLOOKUP(R$5,[1]非R能力!$B$8:$F$558,$C1955+1,0)</f>
        <v>56616.730527455926</v>
      </c>
      <c r="S1955" s="3">
        <f>HLOOKUP(S$5,[1]非R能力!$B$8:$F$558,$C1955+1,0)</f>
        <v>73368.568621644255</v>
      </c>
      <c r="T1955" s="3">
        <f>INDEX([1]非R能力!$H$9:$H$558,D1955)</f>
        <v>74359.2083312342</v>
      </c>
      <c r="U1955" s="3">
        <f>IF(E1955="小怪",0,IF(INDEX([1]非R能力!$FK$9:$FK$558,C1955)=0,0,10))</f>
        <v>0</v>
      </c>
      <c r="V1955" s="3">
        <f>IF(E1955="小怪",0,IF(INDEX([1]非R能力!$FH$9:$FH$558,C1955)=0,0,5000))</f>
        <v>0</v>
      </c>
      <c r="W1955" s="3">
        <f>HLOOKUP(W$5,[2]人物技能基础!$O$3:$Q$553,$C1955+1,0)</f>
        <v>3.637142857142857</v>
      </c>
      <c r="X1955" s="3">
        <f>HLOOKUP(X$5,[2]人物技能基础!$O$3:$Q$553,$C1955+1,0)</f>
        <v>2.0186428571428574</v>
      </c>
      <c r="Y1955" s="3">
        <f>HLOOKUP(Y$5,[2]人物技能基础!$O$3:$Q$553,$C1955+1,0)</f>
        <v>99.964285714285708</v>
      </c>
      <c r="Z1955" s="3">
        <f t="shared" si="181"/>
        <v>1976818</v>
      </c>
      <c r="AA1955" s="3">
        <f t="shared" si="182"/>
        <v>36132</v>
      </c>
      <c r="AB1955" s="3">
        <f t="shared" si="183"/>
        <v>0</v>
      </c>
      <c r="AC1955" s="3">
        <f t="shared" si="184"/>
        <v>73368</v>
      </c>
      <c r="AD1955" s="3">
        <f t="shared" si="185"/>
        <v>56616</v>
      </c>
    </row>
    <row r="1956" spans="1:30" x14ac:dyDescent="0.15">
      <c r="A1956" s="3">
        <v>1951</v>
      </c>
      <c r="B1956" s="3" t="str">
        <f t="shared" si="180"/>
        <v>关卡1951小怪</v>
      </c>
      <c r="C1956" s="3">
        <f>INDEX([3]关卡!$J$19:$J$2018,A1956)</f>
        <v>550</v>
      </c>
      <c r="D1956" s="3">
        <f>INDEX([3]关卡!$N$19:$N$2018,A1956)</f>
        <v>550</v>
      </c>
      <c r="E1956" s="3" t="s">
        <v>24</v>
      </c>
      <c r="F1956" s="3" t="s">
        <v>26</v>
      </c>
      <c r="G1956" s="3">
        <v>3</v>
      </c>
      <c r="H1956" s="3">
        <v>0</v>
      </c>
      <c r="I1956" s="3">
        <v>0</v>
      </c>
      <c r="J1956" s="4">
        <v>1</v>
      </c>
      <c r="K1956" s="4">
        <v>1</v>
      </c>
      <c r="L1956" s="4">
        <v>2</v>
      </c>
      <c r="M1956" s="3">
        <v>15</v>
      </c>
      <c r="N1956" s="3">
        <v>2</v>
      </c>
      <c r="O1956" s="3">
        <f>HLOOKUP(O$5,[1]非R能力!$B$8:$F$558,$C1956+1,0)</f>
        <v>2674530.2363424227</v>
      </c>
      <c r="P1956" s="3">
        <f>HLOOKUP(P$5,[1]非R能力!$B$8:$F$558,$C1956+1,0)</f>
        <v>371147.94865448773</v>
      </c>
      <c r="Q1956" s="3">
        <f>HLOOKUP(Q$5,[1]非R能力!$B$8:$F$558,$C1956+1,0)</f>
        <v>180663.03073300805</v>
      </c>
      <c r="R1956" s="3">
        <f>HLOOKUP(R$5,[1]非R能力!$B$8:$F$558,$C1956+1,0)</f>
        <v>56616.730527455926</v>
      </c>
      <c r="S1956" s="3">
        <f>HLOOKUP(S$5,[1]非R能力!$B$8:$F$558,$C1956+1,0)</f>
        <v>73368.568621644255</v>
      </c>
      <c r="T1956" s="3">
        <f>INDEX([1]非R能力!$H$9:$H$558,D1956)</f>
        <v>74359.2083312342</v>
      </c>
      <c r="U1956" s="3">
        <f>IF(E1956="小怪",0,IF(INDEX([1]非R能力!$FK$9:$FK$558,C1956)=0,0,10))</f>
        <v>0</v>
      </c>
      <c r="V1956" s="3">
        <f>IF(E1956="小怪",0,IF(INDEX([1]非R能力!$FH$9:$FH$558,C1956)=0,0,5000))</f>
        <v>0</v>
      </c>
      <c r="W1956" s="3">
        <f>HLOOKUP(W$5,[2]人物技能基础!$O$3:$Q$553,$C1956+1,0)</f>
        <v>3.637142857142857</v>
      </c>
      <c r="X1956" s="3">
        <f>HLOOKUP(X$5,[2]人物技能基础!$O$3:$Q$553,$C1956+1,0)</f>
        <v>2.0186428571428574</v>
      </c>
      <c r="Y1956" s="3">
        <f>HLOOKUP(Y$5,[2]人物技能基础!$O$3:$Q$553,$C1956+1,0)</f>
        <v>99.964285714285708</v>
      </c>
      <c r="Z1956" s="3">
        <f t="shared" si="181"/>
        <v>1976818</v>
      </c>
      <c r="AA1956" s="3">
        <f t="shared" si="182"/>
        <v>36132</v>
      </c>
      <c r="AB1956" s="3">
        <f t="shared" si="183"/>
        <v>0</v>
      </c>
      <c r="AC1956" s="3">
        <f t="shared" si="184"/>
        <v>73368</v>
      </c>
      <c r="AD1956" s="3">
        <f t="shared" si="185"/>
        <v>56616</v>
      </c>
    </row>
    <row r="1957" spans="1:30" x14ac:dyDescent="0.15">
      <c r="A1957" s="3">
        <v>1952</v>
      </c>
      <c r="B1957" s="3" t="str">
        <f t="shared" si="180"/>
        <v>关卡1952小怪</v>
      </c>
      <c r="C1957" s="3">
        <f>INDEX([3]关卡!$J$19:$J$2018,A1957)</f>
        <v>550</v>
      </c>
      <c r="D1957" s="3">
        <f>INDEX([3]关卡!$N$19:$N$2018,A1957)</f>
        <v>550</v>
      </c>
      <c r="E1957" s="3" t="s">
        <v>24</v>
      </c>
      <c r="F1957" s="3" t="s">
        <v>26</v>
      </c>
      <c r="G1957" s="3">
        <v>3</v>
      </c>
      <c r="H1957" s="3">
        <v>0</v>
      </c>
      <c r="I1957" s="3">
        <v>0</v>
      </c>
      <c r="J1957" s="4">
        <v>1</v>
      </c>
      <c r="K1957" s="4">
        <v>1</v>
      </c>
      <c r="L1957" s="4">
        <v>2</v>
      </c>
      <c r="M1957" s="3">
        <v>15</v>
      </c>
      <c r="N1957" s="3">
        <v>2</v>
      </c>
      <c r="O1957" s="3">
        <f>HLOOKUP(O$5,[1]非R能力!$B$8:$F$558,$C1957+1,0)</f>
        <v>2674530.2363424227</v>
      </c>
      <c r="P1957" s="3">
        <f>HLOOKUP(P$5,[1]非R能力!$B$8:$F$558,$C1957+1,0)</f>
        <v>371147.94865448773</v>
      </c>
      <c r="Q1957" s="3">
        <f>HLOOKUP(Q$5,[1]非R能力!$B$8:$F$558,$C1957+1,0)</f>
        <v>180663.03073300805</v>
      </c>
      <c r="R1957" s="3">
        <f>HLOOKUP(R$5,[1]非R能力!$B$8:$F$558,$C1957+1,0)</f>
        <v>56616.730527455926</v>
      </c>
      <c r="S1957" s="3">
        <f>HLOOKUP(S$5,[1]非R能力!$B$8:$F$558,$C1957+1,0)</f>
        <v>73368.568621644255</v>
      </c>
      <c r="T1957" s="3">
        <f>INDEX([1]非R能力!$H$9:$H$558,D1957)</f>
        <v>74359.2083312342</v>
      </c>
      <c r="U1957" s="3">
        <f>IF(E1957="小怪",0,IF(INDEX([1]非R能力!$FK$9:$FK$558,C1957)=0,0,10))</f>
        <v>0</v>
      </c>
      <c r="V1957" s="3">
        <f>IF(E1957="小怪",0,IF(INDEX([1]非R能力!$FH$9:$FH$558,C1957)=0,0,5000))</f>
        <v>0</v>
      </c>
      <c r="W1957" s="3">
        <f>HLOOKUP(W$5,[2]人物技能基础!$O$3:$Q$553,$C1957+1,0)</f>
        <v>3.637142857142857</v>
      </c>
      <c r="X1957" s="3">
        <f>HLOOKUP(X$5,[2]人物技能基础!$O$3:$Q$553,$C1957+1,0)</f>
        <v>2.0186428571428574</v>
      </c>
      <c r="Y1957" s="3">
        <f>HLOOKUP(Y$5,[2]人物技能基础!$O$3:$Q$553,$C1957+1,0)</f>
        <v>99.964285714285708</v>
      </c>
      <c r="Z1957" s="3">
        <f t="shared" si="181"/>
        <v>1976818</v>
      </c>
      <c r="AA1957" s="3">
        <f t="shared" si="182"/>
        <v>36132</v>
      </c>
      <c r="AB1957" s="3">
        <f t="shared" si="183"/>
        <v>0</v>
      </c>
      <c r="AC1957" s="3">
        <f t="shared" si="184"/>
        <v>73368</v>
      </c>
      <c r="AD1957" s="3">
        <f t="shared" si="185"/>
        <v>56616</v>
      </c>
    </row>
    <row r="1958" spans="1:30" x14ac:dyDescent="0.15">
      <c r="A1958" s="3">
        <v>1953</v>
      </c>
      <c r="B1958" s="3" t="str">
        <f t="shared" si="180"/>
        <v>关卡1953小怪</v>
      </c>
      <c r="C1958" s="3">
        <f>INDEX([3]关卡!$J$19:$J$2018,A1958)</f>
        <v>550</v>
      </c>
      <c r="D1958" s="3">
        <f>INDEX([3]关卡!$N$19:$N$2018,A1958)</f>
        <v>550</v>
      </c>
      <c r="E1958" s="3" t="s">
        <v>24</v>
      </c>
      <c r="F1958" s="3" t="s">
        <v>26</v>
      </c>
      <c r="G1958" s="3">
        <v>3</v>
      </c>
      <c r="H1958" s="3">
        <v>0</v>
      </c>
      <c r="I1958" s="3">
        <v>0</v>
      </c>
      <c r="J1958" s="4">
        <v>1</v>
      </c>
      <c r="K1958" s="4">
        <v>1</v>
      </c>
      <c r="L1958" s="4">
        <v>2</v>
      </c>
      <c r="M1958" s="3">
        <v>15</v>
      </c>
      <c r="N1958" s="3">
        <v>2</v>
      </c>
      <c r="O1958" s="3">
        <f>HLOOKUP(O$5,[1]非R能力!$B$8:$F$558,$C1958+1,0)</f>
        <v>2674530.2363424227</v>
      </c>
      <c r="P1958" s="3">
        <f>HLOOKUP(P$5,[1]非R能力!$B$8:$F$558,$C1958+1,0)</f>
        <v>371147.94865448773</v>
      </c>
      <c r="Q1958" s="3">
        <f>HLOOKUP(Q$5,[1]非R能力!$B$8:$F$558,$C1958+1,0)</f>
        <v>180663.03073300805</v>
      </c>
      <c r="R1958" s="3">
        <f>HLOOKUP(R$5,[1]非R能力!$B$8:$F$558,$C1958+1,0)</f>
        <v>56616.730527455926</v>
      </c>
      <c r="S1958" s="3">
        <f>HLOOKUP(S$5,[1]非R能力!$B$8:$F$558,$C1958+1,0)</f>
        <v>73368.568621644255</v>
      </c>
      <c r="T1958" s="3">
        <f>INDEX([1]非R能力!$H$9:$H$558,D1958)</f>
        <v>74359.2083312342</v>
      </c>
      <c r="U1958" s="3">
        <f>IF(E1958="小怪",0,IF(INDEX([1]非R能力!$FK$9:$FK$558,C1958)=0,0,10))</f>
        <v>0</v>
      </c>
      <c r="V1958" s="3">
        <f>IF(E1958="小怪",0,IF(INDEX([1]非R能力!$FH$9:$FH$558,C1958)=0,0,5000))</f>
        <v>0</v>
      </c>
      <c r="W1958" s="3">
        <f>HLOOKUP(W$5,[2]人物技能基础!$O$3:$Q$553,$C1958+1,0)</f>
        <v>3.637142857142857</v>
      </c>
      <c r="X1958" s="3">
        <f>HLOOKUP(X$5,[2]人物技能基础!$O$3:$Q$553,$C1958+1,0)</f>
        <v>2.0186428571428574</v>
      </c>
      <c r="Y1958" s="3">
        <f>HLOOKUP(Y$5,[2]人物技能基础!$O$3:$Q$553,$C1958+1,0)</f>
        <v>99.964285714285708</v>
      </c>
      <c r="Z1958" s="3">
        <f t="shared" si="181"/>
        <v>1976818</v>
      </c>
      <c r="AA1958" s="3">
        <f t="shared" si="182"/>
        <v>36132</v>
      </c>
      <c r="AB1958" s="3">
        <f t="shared" si="183"/>
        <v>0</v>
      </c>
      <c r="AC1958" s="3">
        <f t="shared" si="184"/>
        <v>73368</v>
      </c>
      <c r="AD1958" s="3">
        <f t="shared" si="185"/>
        <v>56616</v>
      </c>
    </row>
    <row r="1959" spans="1:30" x14ac:dyDescent="0.15">
      <c r="A1959" s="3">
        <v>1954</v>
      </c>
      <c r="B1959" s="3" t="str">
        <f t="shared" si="180"/>
        <v>关卡1954小怪</v>
      </c>
      <c r="C1959" s="3">
        <f>INDEX([3]关卡!$J$19:$J$2018,A1959)</f>
        <v>550</v>
      </c>
      <c r="D1959" s="3">
        <f>INDEX([3]关卡!$N$19:$N$2018,A1959)</f>
        <v>550</v>
      </c>
      <c r="E1959" s="3" t="s">
        <v>24</v>
      </c>
      <c r="F1959" s="3" t="s">
        <v>26</v>
      </c>
      <c r="G1959" s="3">
        <v>3</v>
      </c>
      <c r="H1959" s="3">
        <v>0</v>
      </c>
      <c r="I1959" s="3">
        <v>0</v>
      </c>
      <c r="J1959" s="4">
        <v>1</v>
      </c>
      <c r="K1959" s="4">
        <v>1</v>
      </c>
      <c r="L1959" s="4">
        <v>2</v>
      </c>
      <c r="M1959" s="3">
        <v>15</v>
      </c>
      <c r="N1959" s="3">
        <v>2</v>
      </c>
      <c r="O1959" s="3">
        <f>HLOOKUP(O$5,[1]非R能力!$B$8:$F$558,$C1959+1,0)</f>
        <v>2674530.2363424227</v>
      </c>
      <c r="P1959" s="3">
        <f>HLOOKUP(P$5,[1]非R能力!$B$8:$F$558,$C1959+1,0)</f>
        <v>371147.94865448773</v>
      </c>
      <c r="Q1959" s="3">
        <f>HLOOKUP(Q$5,[1]非R能力!$B$8:$F$558,$C1959+1,0)</f>
        <v>180663.03073300805</v>
      </c>
      <c r="R1959" s="3">
        <f>HLOOKUP(R$5,[1]非R能力!$B$8:$F$558,$C1959+1,0)</f>
        <v>56616.730527455926</v>
      </c>
      <c r="S1959" s="3">
        <f>HLOOKUP(S$5,[1]非R能力!$B$8:$F$558,$C1959+1,0)</f>
        <v>73368.568621644255</v>
      </c>
      <c r="T1959" s="3">
        <f>INDEX([1]非R能力!$H$9:$H$558,D1959)</f>
        <v>74359.2083312342</v>
      </c>
      <c r="U1959" s="3">
        <f>IF(E1959="小怪",0,IF(INDEX([1]非R能力!$FK$9:$FK$558,C1959)=0,0,10))</f>
        <v>0</v>
      </c>
      <c r="V1959" s="3">
        <f>IF(E1959="小怪",0,IF(INDEX([1]非R能力!$FH$9:$FH$558,C1959)=0,0,5000))</f>
        <v>0</v>
      </c>
      <c r="W1959" s="3">
        <f>HLOOKUP(W$5,[2]人物技能基础!$O$3:$Q$553,$C1959+1,0)</f>
        <v>3.637142857142857</v>
      </c>
      <c r="X1959" s="3">
        <f>HLOOKUP(X$5,[2]人物技能基础!$O$3:$Q$553,$C1959+1,0)</f>
        <v>2.0186428571428574</v>
      </c>
      <c r="Y1959" s="3">
        <f>HLOOKUP(Y$5,[2]人物技能基础!$O$3:$Q$553,$C1959+1,0)</f>
        <v>99.964285714285708</v>
      </c>
      <c r="Z1959" s="3">
        <f t="shared" si="181"/>
        <v>1976818</v>
      </c>
      <c r="AA1959" s="3">
        <f t="shared" si="182"/>
        <v>36132</v>
      </c>
      <c r="AB1959" s="3">
        <f t="shared" si="183"/>
        <v>0</v>
      </c>
      <c r="AC1959" s="3">
        <f t="shared" si="184"/>
        <v>73368</v>
      </c>
      <c r="AD1959" s="3">
        <f t="shared" si="185"/>
        <v>56616</v>
      </c>
    </row>
    <row r="1960" spans="1:30" x14ac:dyDescent="0.15">
      <c r="A1960" s="3">
        <v>1955</v>
      </c>
      <c r="B1960" s="3" t="str">
        <f t="shared" si="180"/>
        <v>关卡1955小怪</v>
      </c>
      <c r="C1960" s="3">
        <f>INDEX([3]关卡!$J$19:$J$2018,A1960)</f>
        <v>550</v>
      </c>
      <c r="D1960" s="3">
        <f>INDEX([3]关卡!$N$19:$N$2018,A1960)</f>
        <v>550</v>
      </c>
      <c r="E1960" s="3" t="s">
        <v>24</v>
      </c>
      <c r="F1960" s="3" t="s">
        <v>26</v>
      </c>
      <c r="G1960" s="3">
        <v>3</v>
      </c>
      <c r="H1960" s="3">
        <v>0</v>
      </c>
      <c r="I1960" s="3">
        <v>0</v>
      </c>
      <c r="J1960" s="4">
        <v>1</v>
      </c>
      <c r="K1960" s="4">
        <v>1</v>
      </c>
      <c r="L1960" s="4">
        <v>2</v>
      </c>
      <c r="M1960" s="3">
        <v>15</v>
      </c>
      <c r="N1960" s="3">
        <v>2</v>
      </c>
      <c r="O1960" s="3">
        <f>HLOOKUP(O$5,[1]非R能力!$B$8:$F$558,$C1960+1,0)</f>
        <v>2674530.2363424227</v>
      </c>
      <c r="P1960" s="3">
        <f>HLOOKUP(P$5,[1]非R能力!$B$8:$F$558,$C1960+1,0)</f>
        <v>371147.94865448773</v>
      </c>
      <c r="Q1960" s="3">
        <f>HLOOKUP(Q$5,[1]非R能力!$B$8:$F$558,$C1960+1,0)</f>
        <v>180663.03073300805</v>
      </c>
      <c r="R1960" s="3">
        <f>HLOOKUP(R$5,[1]非R能力!$B$8:$F$558,$C1960+1,0)</f>
        <v>56616.730527455926</v>
      </c>
      <c r="S1960" s="3">
        <f>HLOOKUP(S$5,[1]非R能力!$B$8:$F$558,$C1960+1,0)</f>
        <v>73368.568621644255</v>
      </c>
      <c r="T1960" s="3">
        <f>INDEX([1]非R能力!$H$9:$H$558,D1960)</f>
        <v>74359.2083312342</v>
      </c>
      <c r="U1960" s="3">
        <f>IF(E1960="小怪",0,IF(INDEX([1]非R能力!$FK$9:$FK$558,C1960)=0,0,10))</f>
        <v>0</v>
      </c>
      <c r="V1960" s="3">
        <f>IF(E1960="小怪",0,IF(INDEX([1]非R能力!$FH$9:$FH$558,C1960)=0,0,5000))</f>
        <v>0</v>
      </c>
      <c r="W1960" s="3">
        <f>HLOOKUP(W$5,[2]人物技能基础!$O$3:$Q$553,$C1960+1,0)</f>
        <v>3.637142857142857</v>
      </c>
      <c r="X1960" s="3">
        <f>HLOOKUP(X$5,[2]人物技能基础!$O$3:$Q$553,$C1960+1,0)</f>
        <v>2.0186428571428574</v>
      </c>
      <c r="Y1960" s="3">
        <f>HLOOKUP(Y$5,[2]人物技能基础!$O$3:$Q$553,$C1960+1,0)</f>
        <v>99.964285714285708</v>
      </c>
      <c r="Z1960" s="3">
        <f t="shared" si="181"/>
        <v>1976818</v>
      </c>
      <c r="AA1960" s="3">
        <f t="shared" si="182"/>
        <v>36132</v>
      </c>
      <c r="AB1960" s="3">
        <f t="shared" si="183"/>
        <v>0</v>
      </c>
      <c r="AC1960" s="3">
        <f t="shared" si="184"/>
        <v>73368</v>
      </c>
      <c r="AD1960" s="3">
        <f t="shared" si="185"/>
        <v>56616</v>
      </c>
    </row>
    <row r="1961" spans="1:30" x14ac:dyDescent="0.15">
      <c r="A1961" s="3">
        <v>1956</v>
      </c>
      <c r="B1961" s="3" t="str">
        <f t="shared" si="180"/>
        <v>关卡1956小怪</v>
      </c>
      <c r="C1961" s="3">
        <f>INDEX([3]关卡!$J$19:$J$2018,A1961)</f>
        <v>550</v>
      </c>
      <c r="D1961" s="3">
        <f>INDEX([3]关卡!$N$19:$N$2018,A1961)</f>
        <v>550</v>
      </c>
      <c r="E1961" s="3" t="s">
        <v>24</v>
      </c>
      <c r="F1961" s="3" t="s">
        <v>26</v>
      </c>
      <c r="G1961" s="3">
        <v>3</v>
      </c>
      <c r="H1961" s="3">
        <v>0</v>
      </c>
      <c r="I1961" s="3">
        <v>0</v>
      </c>
      <c r="J1961" s="4">
        <v>1</v>
      </c>
      <c r="K1961" s="4">
        <v>1</v>
      </c>
      <c r="L1961" s="4">
        <v>2</v>
      </c>
      <c r="M1961" s="3">
        <v>15</v>
      </c>
      <c r="N1961" s="3">
        <v>2</v>
      </c>
      <c r="O1961" s="3">
        <f>HLOOKUP(O$5,[1]非R能力!$B$8:$F$558,$C1961+1,0)</f>
        <v>2674530.2363424227</v>
      </c>
      <c r="P1961" s="3">
        <f>HLOOKUP(P$5,[1]非R能力!$B$8:$F$558,$C1961+1,0)</f>
        <v>371147.94865448773</v>
      </c>
      <c r="Q1961" s="3">
        <f>HLOOKUP(Q$5,[1]非R能力!$B$8:$F$558,$C1961+1,0)</f>
        <v>180663.03073300805</v>
      </c>
      <c r="R1961" s="3">
        <f>HLOOKUP(R$5,[1]非R能力!$B$8:$F$558,$C1961+1,0)</f>
        <v>56616.730527455926</v>
      </c>
      <c r="S1961" s="3">
        <f>HLOOKUP(S$5,[1]非R能力!$B$8:$F$558,$C1961+1,0)</f>
        <v>73368.568621644255</v>
      </c>
      <c r="T1961" s="3">
        <f>INDEX([1]非R能力!$H$9:$H$558,D1961)</f>
        <v>74359.2083312342</v>
      </c>
      <c r="U1961" s="3">
        <f>IF(E1961="小怪",0,IF(INDEX([1]非R能力!$FK$9:$FK$558,C1961)=0,0,10))</f>
        <v>0</v>
      </c>
      <c r="V1961" s="3">
        <f>IF(E1961="小怪",0,IF(INDEX([1]非R能力!$FH$9:$FH$558,C1961)=0,0,5000))</f>
        <v>0</v>
      </c>
      <c r="W1961" s="3">
        <f>HLOOKUP(W$5,[2]人物技能基础!$O$3:$Q$553,$C1961+1,0)</f>
        <v>3.637142857142857</v>
      </c>
      <c r="X1961" s="3">
        <f>HLOOKUP(X$5,[2]人物技能基础!$O$3:$Q$553,$C1961+1,0)</f>
        <v>2.0186428571428574</v>
      </c>
      <c r="Y1961" s="3">
        <f>HLOOKUP(Y$5,[2]人物技能基础!$O$3:$Q$553,$C1961+1,0)</f>
        <v>99.964285714285708</v>
      </c>
      <c r="Z1961" s="3">
        <f t="shared" si="181"/>
        <v>1976818</v>
      </c>
      <c r="AA1961" s="3">
        <f t="shared" si="182"/>
        <v>36132</v>
      </c>
      <c r="AB1961" s="3">
        <f t="shared" si="183"/>
        <v>0</v>
      </c>
      <c r="AC1961" s="3">
        <f t="shared" si="184"/>
        <v>73368</v>
      </c>
      <c r="AD1961" s="3">
        <f t="shared" si="185"/>
        <v>56616</v>
      </c>
    </row>
    <row r="1962" spans="1:30" x14ac:dyDescent="0.15">
      <c r="A1962" s="3">
        <v>1957</v>
      </c>
      <c r="B1962" s="3" t="str">
        <f t="shared" si="180"/>
        <v>关卡1957小怪</v>
      </c>
      <c r="C1962" s="3">
        <f>INDEX([3]关卡!$J$19:$J$2018,A1962)</f>
        <v>550</v>
      </c>
      <c r="D1962" s="3">
        <f>INDEX([3]关卡!$N$19:$N$2018,A1962)</f>
        <v>550</v>
      </c>
      <c r="E1962" s="3" t="s">
        <v>24</v>
      </c>
      <c r="F1962" s="3" t="s">
        <v>26</v>
      </c>
      <c r="G1962" s="3">
        <v>3</v>
      </c>
      <c r="H1962" s="3">
        <v>0</v>
      </c>
      <c r="I1962" s="3">
        <v>0</v>
      </c>
      <c r="J1962" s="4">
        <v>1</v>
      </c>
      <c r="K1962" s="4">
        <v>1</v>
      </c>
      <c r="L1962" s="4">
        <v>2</v>
      </c>
      <c r="M1962" s="3">
        <v>15</v>
      </c>
      <c r="N1962" s="3">
        <v>2</v>
      </c>
      <c r="O1962" s="3">
        <f>HLOOKUP(O$5,[1]非R能力!$B$8:$F$558,$C1962+1,0)</f>
        <v>2674530.2363424227</v>
      </c>
      <c r="P1962" s="3">
        <f>HLOOKUP(P$5,[1]非R能力!$B$8:$F$558,$C1962+1,0)</f>
        <v>371147.94865448773</v>
      </c>
      <c r="Q1962" s="3">
        <f>HLOOKUP(Q$5,[1]非R能力!$B$8:$F$558,$C1962+1,0)</f>
        <v>180663.03073300805</v>
      </c>
      <c r="R1962" s="3">
        <f>HLOOKUP(R$5,[1]非R能力!$B$8:$F$558,$C1962+1,0)</f>
        <v>56616.730527455926</v>
      </c>
      <c r="S1962" s="3">
        <f>HLOOKUP(S$5,[1]非R能力!$B$8:$F$558,$C1962+1,0)</f>
        <v>73368.568621644255</v>
      </c>
      <c r="T1962" s="3">
        <f>INDEX([1]非R能力!$H$9:$H$558,D1962)</f>
        <v>74359.2083312342</v>
      </c>
      <c r="U1962" s="3">
        <f>IF(E1962="小怪",0,IF(INDEX([1]非R能力!$FK$9:$FK$558,C1962)=0,0,10))</f>
        <v>0</v>
      </c>
      <c r="V1962" s="3">
        <f>IF(E1962="小怪",0,IF(INDEX([1]非R能力!$FH$9:$FH$558,C1962)=0,0,5000))</f>
        <v>0</v>
      </c>
      <c r="W1962" s="3">
        <f>HLOOKUP(W$5,[2]人物技能基础!$O$3:$Q$553,$C1962+1,0)</f>
        <v>3.637142857142857</v>
      </c>
      <c r="X1962" s="3">
        <f>HLOOKUP(X$5,[2]人物技能基础!$O$3:$Q$553,$C1962+1,0)</f>
        <v>2.0186428571428574</v>
      </c>
      <c r="Y1962" s="3">
        <f>HLOOKUP(Y$5,[2]人物技能基础!$O$3:$Q$553,$C1962+1,0)</f>
        <v>99.964285714285708</v>
      </c>
      <c r="Z1962" s="3">
        <f t="shared" si="181"/>
        <v>1976818</v>
      </c>
      <c r="AA1962" s="3">
        <f t="shared" si="182"/>
        <v>36132</v>
      </c>
      <c r="AB1962" s="3">
        <f t="shared" si="183"/>
        <v>0</v>
      </c>
      <c r="AC1962" s="3">
        <f t="shared" si="184"/>
        <v>73368</v>
      </c>
      <c r="AD1962" s="3">
        <f t="shared" si="185"/>
        <v>56616</v>
      </c>
    </row>
    <row r="1963" spans="1:30" x14ac:dyDescent="0.15">
      <c r="A1963" s="3">
        <v>1958</v>
      </c>
      <c r="B1963" s="3" t="str">
        <f t="shared" si="180"/>
        <v>关卡1958小怪</v>
      </c>
      <c r="C1963" s="3">
        <f>INDEX([3]关卡!$J$19:$J$2018,A1963)</f>
        <v>550</v>
      </c>
      <c r="D1963" s="3">
        <f>INDEX([3]关卡!$N$19:$N$2018,A1963)</f>
        <v>550</v>
      </c>
      <c r="E1963" s="3" t="s">
        <v>24</v>
      </c>
      <c r="F1963" s="3" t="s">
        <v>26</v>
      </c>
      <c r="G1963" s="3">
        <v>3</v>
      </c>
      <c r="H1963" s="3">
        <v>0</v>
      </c>
      <c r="I1963" s="3">
        <v>0</v>
      </c>
      <c r="J1963" s="4">
        <v>1</v>
      </c>
      <c r="K1963" s="4">
        <v>1</v>
      </c>
      <c r="L1963" s="4">
        <v>2</v>
      </c>
      <c r="M1963" s="3">
        <v>15</v>
      </c>
      <c r="N1963" s="3">
        <v>2</v>
      </c>
      <c r="O1963" s="3">
        <f>HLOOKUP(O$5,[1]非R能力!$B$8:$F$558,$C1963+1,0)</f>
        <v>2674530.2363424227</v>
      </c>
      <c r="P1963" s="3">
        <f>HLOOKUP(P$5,[1]非R能力!$B$8:$F$558,$C1963+1,0)</f>
        <v>371147.94865448773</v>
      </c>
      <c r="Q1963" s="3">
        <f>HLOOKUP(Q$5,[1]非R能力!$B$8:$F$558,$C1963+1,0)</f>
        <v>180663.03073300805</v>
      </c>
      <c r="R1963" s="3">
        <f>HLOOKUP(R$5,[1]非R能力!$B$8:$F$558,$C1963+1,0)</f>
        <v>56616.730527455926</v>
      </c>
      <c r="S1963" s="3">
        <f>HLOOKUP(S$5,[1]非R能力!$B$8:$F$558,$C1963+1,0)</f>
        <v>73368.568621644255</v>
      </c>
      <c r="T1963" s="3">
        <f>INDEX([1]非R能力!$H$9:$H$558,D1963)</f>
        <v>74359.2083312342</v>
      </c>
      <c r="U1963" s="3">
        <f>IF(E1963="小怪",0,IF(INDEX([1]非R能力!$FK$9:$FK$558,C1963)=0,0,10))</f>
        <v>0</v>
      </c>
      <c r="V1963" s="3">
        <f>IF(E1963="小怪",0,IF(INDEX([1]非R能力!$FH$9:$FH$558,C1963)=0,0,5000))</f>
        <v>0</v>
      </c>
      <c r="W1963" s="3">
        <f>HLOOKUP(W$5,[2]人物技能基础!$O$3:$Q$553,$C1963+1,0)</f>
        <v>3.637142857142857</v>
      </c>
      <c r="X1963" s="3">
        <f>HLOOKUP(X$5,[2]人物技能基础!$O$3:$Q$553,$C1963+1,0)</f>
        <v>2.0186428571428574</v>
      </c>
      <c r="Y1963" s="3">
        <f>HLOOKUP(Y$5,[2]人物技能基础!$O$3:$Q$553,$C1963+1,0)</f>
        <v>99.964285714285708</v>
      </c>
      <c r="Z1963" s="3">
        <f t="shared" si="181"/>
        <v>1976818</v>
      </c>
      <c r="AA1963" s="3">
        <f t="shared" si="182"/>
        <v>36132</v>
      </c>
      <c r="AB1963" s="3">
        <f t="shared" si="183"/>
        <v>0</v>
      </c>
      <c r="AC1963" s="3">
        <f t="shared" si="184"/>
        <v>73368</v>
      </c>
      <c r="AD1963" s="3">
        <f t="shared" si="185"/>
        <v>56616</v>
      </c>
    </row>
    <row r="1964" spans="1:30" x14ac:dyDescent="0.15">
      <c r="A1964" s="3">
        <v>1959</v>
      </c>
      <c r="B1964" s="3" t="str">
        <f t="shared" si="180"/>
        <v>关卡1959小怪</v>
      </c>
      <c r="C1964" s="3">
        <f>INDEX([3]关卡!$J$19:$J$2018,A1964)</f>
        <v>550</v>
      </c>
      <c r="D1964" s="3">
        <f>INDEX([3]关卡!$N$19:$N$2018,A1964)</f>
        <v>550</v>
      </c>
      <c r="E1964" s="3" t="s">
        <v>24</v>
      </c>
      <c r="F1964" s="3" t="s">
        <v>26</v>
      </c>
      <c r="G1964" s="3">
        <v>3</v>
      </c>
      <c r="H1964" s="3">
        <v>0</v>
      </c>
      <c r="I1964" s="3">
        <v>0</v>
      </c>
      <c r="J1964" s="4">
        <v>1</v>
      </c>
      <c r="K1964" s="4">
        <v>1</v>
      </c>
      <c r="L1964" s="4">
        <v>2</v>
      </c>
      <c r="M1964" s="3">
        <v>15</v>
      </c>
      <c r="N1964" s="3">
        <v>2</v>
      </c>
      <c r="O1964" s="3">
        <f>HLOOKUP(O$5,[1]非R能力!$B$8:$F$558,$C1964+1,0)</f>
        <v>2674530.2363424227</v>
      </c>
      <c r="P1964" s="3">
        <f>HLOOKUP(P$5,[1]非R能力!$B$8:$F$558,$C1964+1,0)</f>
        <v>371147.94865448773</v>
      </c>
      <c r="Q1964" s="3">
        <f>HLOOKUP(Q$5,[1]非R能力!$B$8:$F$558,$C1964+1,0)</f>
        <v>180663.03073300805</v>
      </c>
      <c r="R1964" s="3">
        <f>HLOOKUP(R$5,[1]非R能力!$B$8:$F$558,$C1964+1,0)</f>
        <v>56616.730527455926</v>
      </c>
      <c r="S1964" s="3">
        <f>HLOOKUP(S$5,[1]非R能力!$B$8:$F$558,$C1964+1,0)</f>
        <v>73368.568621644255</v>
      </c>
      <c r="T1964" s="3">
        <f>INDEX([1]非R能力!$H$9:$H$558,D1964)</f>
        <v>74359.2083312342</v>
      </c>
      <c r="U1964" s="3">
        <f>IF(E1964="小怪",0,IF(INDEX([1]非R能力!$FK$9:$FK$558,C1964)=0,0,10))</f>
        <v>0</v>
      </c>
      <c r="V1964" s="3">
        <f>IF(E1964="小怪",0,IF(INDEX([1]非R能力!$FH$9:$FH$558,C1964)=0,0,5000))</f>
        <v>0</v>
      </c>
      <c r="W1964" s="3">
        <f>HLOOKUP(W$5,[2]人物技能基础!$O$3:$Q$553,$C1964+1,0)</f>
        <v>3.637142857142857</v>
      </c>
      <c r="X1964" s="3">
        <f>HLOOKUP(X$5,[2]人物技能基础!$O$3:$Q$553,$C1964+1,0)</f>
        <v>2.0186428571428574</v>
      </c>
      <c r="Y1964" s="3">
        <f>HLOOKUP(Y$5,[2]人物技能基础!$O$3:$Q$553,$C1964+1,0)</f>
        <v>99.964285714285708</v>
      </c>
      <c r="Z1964" s="3">
        <f t="shared" si="181"/>
        <v>1976818</v>
      </c>
      <c r="AA1964" s="3">
        <f t="shared" si="182"/>
        <v>36132</v>
      </c>
      <c r="AB1964" s="3">
        <f t="shared" si="183"/>
        <v>0</v>
      </c>
      <c r="AC1964" s="3">
        <f t="shared" si="184"/>
        <v>73368</v>
      </c>
      <c r="AD1964" s="3">
        <f t="shared" si="185"/>
        <v>56616</v>
      </c>
    </row>
    <row r="1965" spans="1:30" x14ac:dyDescent="0.15">
      <c r="A1965" s="3">
        <v>1960</v>
      </c>
      <c r="B1965" s="3" t="str">
        <f t="shared" si="180"/>
        <v>关卡1960小怪</v>
      </c>
      <c r="C1965" s="3">
        <f>INDEX([3]关卡!$J$19:$J$2018,A1965)</f>
        <v>550</v>
      </c>
      <c r="D1965" s="3">
        <f>INDEX([3]关卡!$N$19:$N$2018,A1965)</f>
        <v>550</v>
      </c>
      <c r="E1965" s="3" t="s">
        <v>24</v>
      </c>
      <c r="F1965" s="3" t="s">
        <v>26</v>
      </c>
      <c r="G1965" s="3">
        <v>3</v>
      </c>
      <c r="H1965" s="3">
        <v>0</v>
      </c>
      <c r="I1965" s="3">
        <v>0</v>
      </c>
      <c r="J1965" s="4">
        <v>1</v>
      </c>
      <c r="K1965" s="4">
        <v>1</v>
      </c>
      <c r="L1965" s="4">
        <v>2</v>
      </c>
      <c r="M1965" s="3">
        <v>15</v>
      </c>
      <c r="N1965" s="3">
        <v>2</v>
      </c>
      <c r="O1965" s="3">
        <f>HLOOKUP(O$5,[1]非R能力!$B$8:$F$558,$C1965+1,0)</f>
        <v>2674530.2363424227</v>
      </c>
      <c r="P1965" s="3">
        <f>HLOOKUP(P$5,[1]非R能力!$B$8:$F$558,$C1965+1,0)</f>
        <v>371147.94865448773</v>
      </c>
      <c r="Q1965" s="3">
        <f>HLOOKUP(Q$5,[1]非R能力!$B$8:$F$558,$C1965+1,0)</f>
        <v>180663.03073300805</v>
      </c>
      <c r="R1965" s="3">
        <f>HLOOKUP(R$5,[1]非R能力!$B$8:$F$558,$C1965+1,0)</f>
        <v>56616.730527455926</v>
      </c>
      <c r="S1965" s="3">
        <f>HLOOKUP(S$5,[1]非R能力!$B$8:$F$558,$C1965+1,0)</f>
        <v>73368.568621644255</v>
      </c>
      <c r="T1965" s="3">
        <f>INDEX([1]非R能力!$H$9:$H$558,D1965)</f>
        <v>74359.2083312342</v>
      </c>
      <c r="U1965" s="3">
        <f>IF(E1965="小怪",0,IF(INDEX([1]非R能力!$FK$9:$FK$558,C1965)=0,0,10))</f>
        <v>0</v>
      </c>
      <c r="V1965" s="3">
        <f>IF(E1965="小怪",0,IF(INDEX([1]非R能力!$FH$9:$FH$558,C1965)=0,0,5000))</f>
        <v>0</v>
      </c>
      <c r="W1965" s="3">
        <f>HLOOKUP(W$5,[2]人物技能基础!$O$3:$Q$553,$C1965+1,0)</f>
        <v>3.637142857142857</v>
      </c>
      <c r="X1965" s="3">
        <f>HLOOKUP(X$5,[2]人物技能基础!$O$3:$Q$553,$C1965+1,0)</f>
        <v>2.0186428571428574</v>
      </c>
      <c r="Y1965" s="3">
        <f>HLOOKUP(Y$5,[2]人物技能基础!$O$3:$Q$553,$C1965+1,0)</f>
        <v>99.964285714285708</v>
      </c>
      <c r="Z1965" s="3">
        <f t="shared" si="181"/>
        <v>1976818</v>
      </c>
      <c r="AA1965" s="3">
        <f t="shared" si="182"/>
        <v>36132</v>
      </c>
      <c r="AB1965" s="3">
        <f t="shared" si="183"/>
        <v>0</v>
      </c>
      <c r="AC1965" s="3">
        <f t="shared" si="184"/>
        <v>73368</v>
      </c>
      <c r="AD1965" s="3">
        <f t="shared" si="185"/>
        <v>56616</v>
      </c>
    </row>
    <row r="1966" spans="1:30" x14ac:dyDescent="0.15">
      <c r="A1966" s="3">
        <v>1961</v>
      </c>
      <c r="B1966" s="3" t="str">
        <f t="shared" si="180"/>
        <v>关卡1961小怪</v>
      </c>
      <c r="C1966" s="3">
        <f>INDEX([3]关卡!$J$19:$J$2018,A1966)</f>
        <v>550</v>
      </c>
      <c r="D1966" s="3">
        <f>INDEX([3]关卡!$N$19:$N$2018,A1966)</f>
        <v>550</v>
      </c>
      <c r="E1966" s="3" t="s">
        <v>24</v>
      </c>
      <c r="F1966" s="3" t="s">
        <v>26</v>
      </c>
      <c r="G1966" s="3">
        <v>3</v>
      </c>
      <c r="H1966" s="3">
        <v>0</v>
      </c>
      <c r="I1966" s="3">
        <v>0</v>
      </c>
      <c r="J1966" s="4">
        <v>1</v>
      </c>
      <c r="K1966" s="4">
        <v>1</v>
      </c>
      <c r="L1966" s="4">
        <v>2</v>
      </c>
      <c r="M1966" s="3">
        <v>15</v>
      </c>
      <c r="N1966" s="3">
        <v>2</v>
      </c>
      <c r="O1966" s="3">
        <f>HLOOKUP(O$5,[1]非R能力!$B$8:$F$558,$C1966+1,0)</f>
        <v>2674530.2363424227</v>
      </c>
      <c r="P1966" s="3">
        <f>HLOOKUP(P$5,[1]非R能力!$B$8:$F$558,$C1966+1,0)</f>
        <v>371147.94865448773</v>
      </c>
      <c r="Q1966" s="3">
        <f>HLOOKUP(Q$5,[1]非R能力!$B$8:$F$558,$C1966+1,0)</f>
        <v>180663.03073300805</v>
      </c>
      <c r="R1966" s="3">
        <f>HLOOKUP(R$5,[1]非R能力!$B$8:$F$558,$C1966+1,0)</f>
        <v>56616.730527455926</v>
      </c>
      <c r="S1966" s="3">
        <f>HLOOKUP(S$5,[1]非R能力!$B$8:$F$558,$C1966+1,0)</f>
        <v>73368.568621644255</v>
      </c>
      <c r="T1966" s="3">
        <f>INDEX([1]非R能力!$H$9:$H$558,D1966)</f>
        <v>74359.2083312342</v>
      </c>
      <c r="U1966" s="3">
        <f>IF(E1966="小怪",0,IF(INDEX([1]非R能力!$FK$9:$FK$558,C1966)=0,0,10))</f>
        <v>0</v>
      </c>
      <c r="V1966" s="3">
        <f>IF(E1966="小怪",0,IF(INDEX([1]非R能力!$FH$9:$FH$558,C1966)=0,0,5000))</f>
        <v>0</v>
      </c>
      <c r="W1966" s="3">
        <f>HLOOKUP(W$5,[2]人物技能基础!$O$3:$Q$553,$C1966+1,0)</f>
        <v>3.637142857142857</v>
      </c>
      <c r="X1966" s="3">
        <f>HLOOKUP(X$5,[2]人物技能基础!$O$3:$Q$553,$C1966+1,0)</f>
        <v>2.0186428571428574</v>
      </c>
      <c r="Y1966" s="3">
        <f>HLOOKUP(Y$5,[2]人物技能基础!$O$3:$Q$553,$C1966+1,0)</f>
        <v>99.964285714285708</v>
      </c>
      <c r="Z1966" s="3">
        <f t="shared" si="181"/>
        <v>1976818</v>
      </c>
      <c r="AA1966" s="3">
        <f t="shared" si="182"/>
        <v>36132</v>
      </c>
      <c r="AB1966" s="3">
        <f t="shared" si="183"/>
        <v>0</v>
      </c>
      <c r="AC1966" s="3">
        <f t="shared" si="184"/>
        <v>73368</v>
      </c>
      <c r="AD1966" s="3">
        <f t="shared" si="185"/>
        <v>56616</v>
      </c>
    </row>
    <row r="1967" spans="1:30" x14ac:dyDescent="0.15">
      <c r="A1967" s="3">
        <v>1962</v>
      </c>
      <c r="B1967" s="3" t="str">
        <f t="shared" si="180"/>
        <v>关卡1962小怪</v>
      </c>
      <c r="C1967" s="3">
        <f>INDEX([3]关卡!$J$19:$J$2018,A1967)</f>
        <v>550</v>
      </c>
      <c r="D1967" s="3">
        <f>INDEX([3]关卡!$N$19:$N$2018,A1967)</f>
        <v>550</v>
      </c>
      <c r="E1967" s="3" t="s">
        <v>24</v>
      </c>
      <c r="F1967" s="3" t="s">
        <v>26</v>
      </c>
      <c r="G1967" s="3">
        <v>3</v>
      </c>
      <c r="H1967" s="3">
        <v>0</v>
      </c>
      <c r="I1967" s="3">
        <v>0</v>
      </c>
      <c r="J1967" s="4">
        <v>1</v>
      </c>
      <c r="K1967" s="4">
        <v>1</v>
      </c>
      <c r="L1967" s="4">
        <v>2</v>
      </c>
      <c r="M1967" s="3">
        <v>15</v>
      </c>
      <c r="N1967" s="3">
        <v>2</v>
      </c>
      <c r="O1967" s="3">
        <f>HLOOKUP(O$5,[1]非R能力!$B$8:$F$558,$C1967+1,0)</f>
        <v>2674530.2363424227</v>
      </c>
      <c r="P1967" s="3">
        <f>HLOOKUP(P$5,[1]非R能力!$B$8:$F$558,$C1967+1,0)</f>
        <v>371147.94865448773</v>
      </c>
      <c r="Q1967" s="3">
        <f>HLOOKUP(Q$5,[1]非R能力!$B$8:$F$558,$C1967+1,0)</f>
        <v>180663.03073300805</v>
      </c>
      <c r="R1967" s="3">
        <f>HLOOKUP(R$5,[1]非R能力!$B$8:$F$558,$C1967+1,0)</f>
        <v>56616.730527455926</v>
      </c>
      <c r="S1967" s="3">
        <f>HLOOKUP(S$5,[1]非R能力!$B$8:$F$558,$C1967+1,0)</f>
        <v>73368.568621644255</v>
      </c>
      <c r="T1967" s="3">
        <f>INDEX([1]非R能力!$H$9:$H$558,D1967)</f>
        <v>74359.2083312342</v>
      </c>
      <c r="U1967" s="3">
        <f>IF(E1967="小怪",0,IF(INDEX([1]非R能力!$FK$9:$FK$558,C1967)=0,0,10))</f>
        <v>0</v>
      </c>
      <c r="V1967" s="3">
        <f>IF(E1967="小怪",0,IF(INDEX([1]非R能力!$FH$9:$FH$558,C1967)=0,0,5000))</f>
        <v>0</v>
      </c>
      <c r="W1967" s="3">
        <f>HLOOKUP(W$5,[2]人物技能基础!$O$3:$Q$553,$C1967+1,0)</f>
        <v>3.637142857142857</v>
      </c>
      <c r="X1967" s="3">
        <f>HLOOKUP(X$5,[2]人物技能基础!$O$3:$Q$553,$C1967+1,0)</f>
        <v>2.0186428571428574</v>
      </c>
      <c r="Y1967" s="3">
        <f>HLOOKUP(Y$5,[2]人物技能基础!$O$3:$Q$553,$C1967+1,0)</f>
        <v>99.964285714285708</v>
      </c>
      <c r="Z1967" s="3">
        <f t="shared" si="181"/>
        <v>1976818</v>
      </c>
      <c r="AA1967" s="3">
        <f t="shared" si="182"/>
        <v>36132</v>
      </c>
      <c r="AB1967" s="3">
        <f t="shared" si="183"/>
        <v>0</v>
      </c>
      <c r="AC1967" s="3">
        <f t="shared" si="184"/>
        <v>73368</v>
      </c>
      <c r="AD1967" s="3">
        <f t="shared" si="185"/>
        <v>56616</v>
      </c>
    </row>
    <row r="1968" spans="1:30" x14ac:dyDescent="0.15">
      <c r="A1968" s="3">
        <v>1963</v>
      </c>
      <c r="B1968" s="3" t="str">
        <f t="shared" si="180"/>
        <v>关卡1963小怪</v>
      </c>
      <c r="C1968" s="3">
        <f>INDEX([3]关卡!$J$19:$J$2018,A1968)</f>
        <v>550</v>
      </c>
      <c r="D1968" s="3">
        <f>INDEX([3]关卡!$N$19:$N$2018,A1968)</f>
        <v>550</v>
      </c>
      <c r="E1968" s="3" t="s">
        <v>24</v>
      </c>
      <c r="F1968" s="3" t="s">
        <v>26</v>
      </c>
      <c r="G1968" s="3">
        <v>3</v>
      </c>
      <c r="H1968" s="3">
        <v>0</v>
      </c>
      <c r="I1968" s="3">
        <v>0</v>
      </c>
      <c r="J1968" s="4">
        <v>1</v>
      </c>
      <c r="K1968" s="4">
        <v>1</v>
      </c>
      <c r="L1968" s="4">
        <v>2</v>
      </c>
      <c r="M1968" s="3">
        <v>15</v>
      </c>
      <c r="N1968" s="3">
        <v>2</v>
      </c>
      <c r="O1968" s="3">
        <f>HLOOKUP(O$5,[1]非R能力!$B$8:$F$558,$C1968+1,0)</f>
        <v>2674530.2363424227</v>
      </c>
      <c r="P1968" s="3">
        <f>HLOOKUP(P$5,[1]非R能力!$B$8:$F$558,$C1968+1,0)</f>
        <v>371147.94865448773</v>
      </c>
      <c r="Q1968" s="3">
        <f>HLOOKUP(Q$5,[1]非R能力!$B$8:$F$558,$C1968+1,0)</f>
        <v>180663.03073300805</v>
      </c>
      <c r="R1968" s="3">
        <f>HLOOKUP(R$5,[1]非R能力!$B$8:$F$558,$C1968+1,0)</f>
        <v>56616.730527455926</v>
      </c>
      <c r="S1968" s="3">
        <f>HLOOKUP(S$5,[1]非R能力!$B$8:$F$558,$C1968+1,0)</f>
        <v>73368.568621644255</v>
      </c>
      <c r="T1968" s="3">
        <f>INDEX([1]非R能力!$H$9:$H$558,D1968)</f>
        <v>74359.2083312342</v>
      </c>
      <c r="U1968" s="3">
        <f>IF(E1968="小怪",0,IF(INDEX([1]非R能力!$FK$9:$FK$558,C1968)=0,0,10))</f>
        <v>0</v>
      </c>
      <c r="V1968" s="3">
        <f>IF(E1968="小怪",0,IF(INDEX([1]非R能力!$FH$9:$FH$558,C1968)=0,0,5000))</f>
        <v>0</v>
      </c>
      <c r="W1968" s="3">
        <f>HLOOKUP(W$5,[2]人物技能基础!$O$3:$Q$553,$C1968+1,0)</f>
        <v>3.637142857142857</v>
      </c>
      <c r="X1968" s="3">
        <f>HLOOKUP(X$5,[2]人物技能基础!$O$3:$Q$553,$C1968+1,0)</f>
        <v>2.0186428571428574</v>
      </c>
      <c r="Y1968" s="3">
        <f>HLOOKUP(Y$5,[2]人物技能基础!$O$3:$Q$553,$C1968+1,0)</f>
        <v>99.964285714285708</v>
      </c>
      <c r="Z1968" s="3">
        <f t="shared" si="181"/>
        <v>1976818</v>
      </c>
      <c r="AA1968" s="3">
        <f t="shared" si="182"/>
        <v>36132</v>
      </c>
      <c r="AB1968" s="3">
        <f t="shared" si="183"/>
        <v>0</v>
      </c>
      <c r="AC1968" s="3">
        <f t="shared" si="184"/>
        <v>73368</v>
      </c>
      <c r="AD1968" s="3">
        <f t="shared" si="185"/>
        <v>56616</v>
      </c>
    </row>
    <row r="1969" spans="1:30" x14ac:dyDescent="0.15">
      <c r="A1969" s="3">
        <v>1964</v>
      </c>
      <c r="B1969" s="3" t="str">
        <f t="shared" si="180"/>
        <v>关卡1964小怪</v>
      </c>
      <c r="C1969" s="3">
        <f>INDEX([3]关卡!$J$19:$J$2018,A1969)</f>
        <v>550</v>
      </c>
      <c r="D1969" s="3">
        <f>INDEX([3]关卡!$N$19:$N$2018,A1969)</f>
        <v>550</v>
      </c>
      <c r="E1969" s="3" t="s">
        <v>24</v>
      </c>
      <c r="F1969" s="3" t="s">
        <v>26</v>
      </c>
      <c r="G1969" s="3">
        <v>3</v>
      </c>
      <c r="H1969" s="3">
        <v>0</v>
      </c>
      <c r="I1969" s="3">
        <v>0</v>
      </c>
      <c r="J1969" s="4">
        <v>1</v>
      </c>
      <c r="K1969" s="4">
        <v>1</v>
      </c>
      <c r="L1969" s="4">
        <v>2</v>
      </c>
      <c r="M1969" s="3">
        <v>15</v>
      </c>
      <c r="N1969" s="3">
        <v>2</v>
      </c>
      <c r="O1969" s="3">
        <f>HLOOKUP(O$5,[1]非R能力!$B$8:$F$558,$C1969+1,0)</f>
        <v>2674530.2363424227</v>
      </c>
      <c r="P1969" s="3">
        <f>HLOOKUP(P$5,[1]非R能力!$B$8:$F$558,$C1969+1,0)</f>
        <v>371147.94865448773</v>
      </c>
      <c r="Q1969" s="3">
        <f>HLOOKUP(Q$5,[1]非R能力!$B$8:$F$558,$C1969+1,0)</f>
        <v>180663.03073300805</v>
      </c>
      <c r="R1969" s="3">
        <f>HLOOKUP(R$5,[1]非R能力!$B$8:$F$558,$C1969+1,0)</f>
        <v>56616.730527455926</v>
      </c>
      <c r="S1969" s="3">
        <f>HLOOKUP(S$5,[1]非R能力!$B$8:$F$558,$C1969+1,0)</f>
        <v>73368.568621644255</v>
      </c>
      <c r="T1969" s="3">
        <f>INDEX([1]非R能力!$H$9:$H$558,D1969)</f>
        <v>74359.2083312342</v>
      </c>
      <c r="U1969" s="3">
        <f>IF(E1969="小怪",0,IF(INDEX([1]非R能力!$FK$9:$FK$558,C1969)=0,0,10))</f>
        <v>0</v>
      </c>
      <c r="V1969" s="3">
        <f>IF(E1969="小怪",0,IF(INDEX([1]非R能力!$FH$9:$FH$558,C1969)=0,0,5000))</f>
        <v>0</v>
      </c>
      <c r="W1969" s="3">
        <f>HLOOKUP(W$5,[2]人物技能基础!$O$3:$Q$553,$C1969+1,0)</f>
        <v>3.637142857142857</v>
      </c>
      <c r="X1969" s="3">
        <f>HLOOKUP(X$5,[2]人物技能基础!$O$3:$Q$553,$C1969+1,0)</f>
        <v>2.0186428571428574</v>
      </c>
      <c r="Y1969" s="3">
        <f>HLOOKUP(Y$5,[2]人物技能基础!$O$3:$Q$553,$C1969+1,0)</f>
        <v>99.964285714285708</v>
      </c>
      <c r="Z1969" s="3">
        <f t="shared" si="181"/>
        <v>1976818</v>
      </c>
      <c r="AA1969" s="3">
        <f t="shared" si="182"/>
        <v>36132</v>
      </c>
      <c r="AB1969" s="3">
        <f t="shared" si="183"/>
        <v>0</v>
      </c>
      <c r="AC1969" s="3">
        <f t="shared" si="184"/>
        <v>73368</v>
      </c>
      <c r="AD1969" s="3">
        <f t="shared" si="185"/>
        <v>56616</v>
      </c>
    </row>
    <row r="1970" spans="1:30" x14ac:dyDescent="0.15">
      <c r="A1970" s="3">
        <v>1965</v>
      </c>
      <c r="B1970" s="3" t="str">
        <f t="shared" si="180"/>
        <v>关卡1965小怪</v>
      </c>
      <c r="C1970" s="3">
        <f>INDEX([3]关卡!$J$19:$J$2018,A1970)</f>
        <v>550</v>
      </c>
      <c r="D1970" s="3">
        <f>INDEX([3]关卡!$N$19:$N$2018,A1970)</f>
        <v>550</v>
      </c>
      <c r="E1970" s="3" t="s">
        <v>24</v>
      </c>
      <c r="F1970" s="3" t="s">
        <v>26</v>
      </c>
      <c r="G1970" s="3">
        <v>3</v>
      </c>
      <c r="H1970" s="3">
        <v>0</v>
      </c>
      <c r="I1970" s="3">
        <v>0</v>
      </c>
      <c r="J1970" s="4">
        <v>1</v>
      </c>
      <c r="K1970" s="4">
        <v>1</v>
      </c>
      <c r="L1970" s="4">
        <v>2</v>
      </c>
      <c r="M1970" s="3">
        <v>15</v>
      </c>
      <c r="N1970" s="3">
        <v>2</v>
      </c>
      <c r="O1970" s="3">
        <f>HLOOKUP(O$5,[1]非R能力!$B$8:$F$558,$C1970+1,0)</f>
        <v>2674530.2363424227</v>
      </c>
      <c r="P1970" s="3">
        <f>HLOOKUP(P$5,[1]非R能力!$B$8:$F$558,$C1970+1,0)</f>
        <v>371147.94865448773</v>
      </c>
      <c r="Q1970" s="3">
        <f>HLOOKUP(Q$5,[1]非R能力!$B$8:$F$558,$C1970+1,0)</f>
        <v>180663.03073300805</v>
      </c>
      <c r="R1970" s="3">
        <f>HLOOKUP(R$5,[1]非R能力!$B$8:$F$558,$C1970+1,0)</f>
        <v>56616.730527455926</v>
      </c>
      <c r="S1970" s="3">
        <f>HLOOKUP(S$5,[1]非R能力!$B$8:$F$558,$C1970+1,0)</f>
        <v>73368.568621644255</v>
      </c>
      <c r="T1970" s="3">
        <f>INDEX([1]非R能力!$H$9:$H$558,D1970)</f>
        <v>74359.2083312342</v>
      </c>
      <c r="U1970" s="3">
        <f>IF(E1970="小怪",0,IF(INDEX([1]非R能力!$FK$9:$FK$558,C1970)=0,0,10))</f>
        <v>0</v>
      </c>
      <c r="V1970" s="3">
        <f>IF(E1970="小怪",0,IF(INDEX([1]非R能力!$FH$9:$FH$558,C1970)=0,0,5000))</f>
        <v>0</v>
      </c>
      <c r="W1970" s="3">
        <f>HLOOKUP(W$5,[2]人物技能基础!$O$3:$Q$553,$C1970+1,0)</f>
        <v>3.637142857142857</v>
      </c>
      <c r="X1970" s="3">
        <f>HLOOKUP(X$5,[2]人物技能基础!$O$3:$Q$553,$C1970+1,0)</f>
        <v>2.0186428571428574</v>
      </c>
      <c r="Y1970" s="3">
        <f>HLOOKUP(Y$5,[2]人物技能基础!$O$3:$Q$553,$C1970+1,0)</f>
        <v>99.964285714285708</v>
      </c>
      <c r="Z1970" s="3">
        <f t="shared" si="181"/>
        <v>1976818</v>
      </c>
      <c r="AA1970" s="3">
        <f t="shared" si="182"/>
        <v>36132</v>
      </c>
      <c r="AB1970" s="3">
        <f t="shared" si="183"/>
        <v>0</v>
      </c>
      <c r="AC1970" s="3">
        <f t="shared" si="184"/>
        <v>73368</v>
      </c>
      <c r="AD1970" s="3">
        <f t="shared" si="185"/>
        <v>56616</v>
      </c>
    </row>
    <row r="1971" spans="1:30" x14ac:dyDescent="0.15">
      <c r="A1971" s="3">
        <v>1966</v>
      </c>
      <c r="B1971" s="3" t="str">
        <f t="shared" si="180"/>
        <v>关卡1966小怪</v>
      </c>
      <c r="C1971" s="3">
        <f>INDEX([3]关卡!$J$19:$J$2018,A1971)</f>
        <v>550</v>
      </c>
      <c r="D1971" s="3">
        <f>INDEX([3]关卡!$N$19:$N$2018,A1971)</f>
        <v>550</v>
      </c>
      <c r="E1971" s="3" t="s">
        <v>24</v>
      </c>
      <c r="F1971" s="3" t="s">
        <v>26</v>
      </c>
      <c r="G1971" s="3">
        <v>3</v>
      </c>
      <c r="H1971" s="3">
        <v>0</v>
      </c>
      <c r="I1971" s="3">
        <v>0</v>
      </c>
      <c r="J1971" s="4">
        <v>1</v>
      </c>
      <c r="K1971" s="4">
        <v>1</v>
      </c>
      <c r="L1971" s="4">
        <v>2</v>
      </c>
      <c r="M1971" s="3">
        <v>15</v>
      </c>
      <c r="N1971" s="3">
        <v>2</v>
      </c>
      <c r="O1971" s="3">
        <f>HLOOKUP(O$5,[1]非R能力!$B$8:$F$558,$C1971+1,0)</f>
        <v>2674530.2363424227</v>
      </c>
      <c r="P1971" s="3">
        <f>HLOOKUP(P$5,[1]非R能力!$B$8:$F$558,$C1971+1,0)</f>
        <v>371147.94865448773</v>
      </c>
      <c r="Q1971" s="3">
        <f>HLOOKUP(Q$5,[1]非R能力!$B$8:$F$558,$C1971+1,0)</f>
        <v>180663.03073300805</v>
      </c>
      <c r="R1971" s="3">
        <f>HLOOKUP(R$5,[1]非R能力!$B$8:$F$558,$C1971+1,0)</f>
        <v>56616.730527455926</v>
      </c>
      <c r="S1971" s="3">
        <f>HLOOKUP(S$5,[1]非R能力!$B$8:$F$558,$C1971+1,0)</f>
        <v>73368.568621644255</v>
      </c>
      <c r="T1971" s="3">
        <f>INDEX([1]非R能力!$H$9:$H$558,D1971)</f>
        <v>74359.2083312342</v>
      </c>
      <c r="U1971" s="3">
        <f>IF(E1971="小怪",0,IF(INDEX([1]非R能力!$FK$9:$FK$558,C1971)=0,0,10))</f>
        <v>0</v>
      </c>
      <c r="V1971" s="3">
        <f>IF(E1971="小怪",0,IF(INDEX([1]非R能力!$FH$9:$FH$558,C1971)=0,0,5000))</f>
        <v>0</v>
      </c>
      <c r="W1971" s="3">
        <f>HLOOKUP(W$5,[2]人物技能基础!$O$3:$Q$553,$C1971+1,0)</f>
        <v>3.637142857142857</v>
      </c>
      <c r="X1971" s="3">
        <f>HLOOKUP(X$5,[2]人物技能基础!$O$3:$Q$553,$C1971+1,0)</f>
        <v>2.0186428571428574</v>
      </c>
      <c r="Y1971" s="3">
        <f>HLOOKUP(Y$5,[2]人物技能基础!$O$3:$Q$553,$C1971+1,0)</f>
        <v>99.964285714285708</v>
      </c>
      <c r="Z1971" s="3">
        <f t="shared" si="181"/>
        <v>1976818</v>
      </c>
      <c r="AA1971" s="3">
        <f t="shared" si="182"/>
        <v>36132</v>
      </c>
      <c r="AB1971" s="3">
        <f t="shared" si="183"/>
        <v>0</v>
      </c>
      <c r="AC1971" s="3">
        <f t="shared" si="184"/>
        <v>73368</v>
      </c>
      <c r="AD1971" s="3">
        <f t="shared" si="185"/>
        <v>56616</v>
      </c>
    </row>
    <row r="1972" spans="1:30" x14ac:dyDescent="0.15">
      <c r="A1972" s="3">
        <v>1967</v>
      </c>
      <c r="B1972" s="3" t="str">
        <f t="shared" si="180"/>
        <v>关卡1967小怪</v>
      </c>
      <c r="C1972" s="3">
        <f>INDEX([3]关卡!$J$19:$J$2018,A1972)</f>
        <v>550</v>
      </c>
      <c r="D1972" s="3">
        <f>INDEX([3]关卡!$N$19:$N$2018,A1972)</f>
        <v>550</v>
      </c>
      <c r="E1972" s="3" t="s">
        <v>24</v>
      </c>
      <c r="F1972" s="3" t="s">
        <v>26</v>
      </c>
      <c r="G1972" s="3">
        <v>3</v>
      </c>
      <c r="H1972" s="3">
        <v>0</v>
      </c>
      <c r="I1972" s="3">
        <v>0</v>
      </c>
      <c r="J1972" s="4">
        <v>1</v>
      </c>
      <c r="K1972" s="4">
        <v>1</v>
      </c>
      <c r="L1972" s="4">
        <v>2</v>
      </c>
      <c r="M1972" s="3">
        <v>15</v>
      </c>
      <c r="N1972" s="3">
        <v>2</v>
      </c>
      <c r="O1972" s="3">
        <f>HLOOKUP(O$5,[1]非R能力!$B$8:$F$558,$C1972+1,0)</f>
        <v>2674530.2363424227</v>
      </c>
      <c r="P1972" s="3">
        <f>HLOOKUP(P$5,[1]非R能力!$B$8:$F$558,$C1972+1,0)</f>
        <v>371147.94865448773</v>
      </c>
      <c r="Q1972" s="3">
        <f>HLOOKUP(Q$5,[1]非R能力!$B$8:$F$558,$C1972+1,0)</f>
        <v>180663.03073300805</v>
      </c>
      <c r="R1972" s="3">
        <f>HLOOKUP(R$5,[1]非R能力!$B$8:$F$558,$C1972+1,0)</f>
        <v>56616.730527455926</v>
      </c>
      <c r="S1972" s="3">
        <f>HLOOKUP(S$5,[1]非R能力!$B$8:$F$558,$C1972+1,0)</f>
        <v>73368.568621644255</v>
      </c>
      <c r="T1972" s="3">
        <f>INDEX([1]非R能力!$H$9:$H$558,D1972)</f>
        <v>74359.2083312342</v>
      </c>
      <c r="U1972" s="3">
        <f>IF(E1972="小怪",0,IF(INDEX([1]非R能力!$FK$9:$FK$558,C1972)=0,0,10))</f>
        <v>0</v>
      </c>
      <c r="V1972" s="3">
        <f>IF(E1972="小怪",0,IF(INDEX([1]非R能力!$FH$9:$FH$558,C1972)=0,0,5000))</f>
        <v>0</v>
      </c>
      <c r="W1972" s="3">
        <f>HLOOKUP(W$5,[2]人物技能基础!$O$3:$Q$553,$C1972+1,0)</f>
        <v>3.637142857142857</v>
      </c>
      <c r="X1972" s="3">
        <f>HLOOKUP(X$5,[2]人物技能基础!$O$3:$Q$553,$C1972+1,0)</f>
        <v>2.0186428571428574</v>
      </c>
      <c r="Y1972" s="3">
        <f>HLOOKUP(Y$5,[2]人物技能基础!$O$3:$Q$553,$C1972+1,0)</f>
        <v>99.964285714285708</v>
      </c>
      <c r="Z1972" s="3">
        <f t="shared" si="181"/>
        <v>1976818</v>
      </c>
      <c r="AA1972" s="3">
        <f t="shared" si="182"/>
        <v>36132</v>
      </c>
      <c r="AB1972" s="3">
        <f t="shared" si="183"/>
        <v>0</v>
      </c>
      <c r="AC1972" s="3">
        <f t="shared" si="184"/>
        <v>73368</v>
      </c>
      <c r="AD1972" s="3">
        <f t="shared" si="185"/>
        <v>56616</v>
      </c>
    </row>
    <row r="1973" spans="1:30" x14ac:dyDescent="0.15">
      <c r="A1973" s="3">
        <v>1968</v>
      </c>
      <c r="B1973" s="3" t="str">
        <f t="shared" si="180"/>
        <v>关卡1968小怪</v>
      </c>
      <c r="C1973" s="3">
        <f>INDEX([3]关卡!$J$19:$J$2018,A1973)</f>
        <v>550</v>
      </c>
      <c r="D1973" s="3">
        <f>INDEX([3]关卡!$N$19:$N$2018,A1973)</f>
        <v>550</v>
      </c>
      <c r="E1973" s="3" t="s">
        <v>24</v>
      </c>
      <c r="F1973" s="3" t="s">
        <v>26</v>
      </c>
      <c r="G1973" s="3">
        <v>3</v>
      </c>
      <c r="H1973" s="3">
        <v>0</v>
      </c>
      <c r="I1973" s="3">
        <v>0</v>
      </c>
      <c r="J1973" s="4">
        <v>1</v>
      </c>
      <c r="K1973" s="4">
        <v>1</v>
      </c>
      <c r="L1973" s="4">
        <v>2</v>
      </c>
      <c r="M1973" s="3">
        <v>15</v>
      </c>
      <c r="N1973" s="3">
        <v>2</v>
      </c>
      <c r="O1973" s="3">
        <f>HLOOKUP(O$5,[1]非R能力!$B$8:$F$558,$C1973+1,0)</f>
        <v>2674530.2363424227</v>
      </c>
      <c r="P1973" s="3">
        <f>HLOOKUP(P$5,[1]非R能力!$B$8:$F$558,$C1973+1,0)</f>
        <v>371147.94865448773</v>
      </c>
      <c r="Q1973" s="3">
        <f>HLOOKUP(Q$5,[1]非R能力!$B$8:$F$558,$C1973+1,0)</f>
        <v>180663.03073300805</v>
      </c>
      <c r="R1973" s="3">
        <f>HLOOKUP(R$5,[1]非R能力!$B$8:$F$558,$C1973+1,0)</f>
        <v>56616.730527455926</v>
      </c>
      <c r="S1973" s="3">
        <f>HLOOKUP(S$5,[1]非R能力!$B$8:$F$558,$C1973+1,0)</f>
        <v>73368.568621644255</v>
      </c>
      <c r="T1973" s="3">
        <f>INDEX([1]非R能力!$H$9:$H$558,D1973)</f>
        <v>74359.2083312342</v>
      </c>
      <c r="U1973" s="3">
        <f>IF(E1973="小怪",0,IF(INDEX([1]非R能力!$FK$9:$FK$558,C1973)=0,0,10))</f>
        <v>0</v>
      </c>
      <c r="V1973" s="3">
        <f>IF(E1973="小怪",0,IF(INDEX([1]非R能力!$FH$9:$FH$558,C1973)=0,0,5000))</f>
        <v>0</v>
      </c>
      <c r="W1973" s="3">
        <f>HLOOKUP(W$5,[2]人物技能基础!$O$3:$Q$553,$C1973+1,0)</f>
        <v>3.637142857142857</v>
      </c>
      <c r="X1973" s="3">
        <f>HLOOKUP(X$5,[2]人物技能基础!$O$3:$Q$553,$C1973+1,0)</f>
        <v>2.0186428571428574</v>
      </c>
      <c r="Y1973" s="3">
        <f>HLOOKUP(Y$5,[2]人物技能基础!$O$3:$Q$553,$C1973+1,0)</f>
        <v>99.964285714285708</v>
      </c>
      <c r="Z1973" s="3">
        <f t="shared" si="181"/>
        <v>1976818</v>
      </c>
      <c r="AA1973" s="3">
        <f t="shared" si="182"/>
        <v>36132</v>
      </c>
      <c r="AB1973" s="3">
        <f t="shared" si="183"/>
        <v>0</v>
      </c>
      <c r="AC1973" s="3">
        <f t="shared" si="184"/>
        <v>73368</v>
      </c>
      <c r="AD1973" s="3">
        <f t="shared" si="185"/>
        <v>56616</v>
      </c>
    </row>
    <row r="1974" spans="1:30" x14ac:dyDescent="0.15">
      <c r="A1974" s="3">
        <v>1969</v>
      </c>
      <c r="B1974" s="3" t="str">
        <f t="shared" si="180"/>
        <v>关卡1969小怪</v>
      </c>
      <c r="C1974" s="3">
        <f>INDEX([3]关卡!$J$19:$J$2018,A1974)</f>
        <v>550</v>
      </c>
      <c r="D1974" s="3">
        <f>INDEX([3]关卡!$N$19:$N$2018,A1974)</f>
        <v>550</v>
      </c>
      <c r="E1974" s="3" t="s">
        <v>24</v>
      </c>
      <c r="F1974" s="3" t="s">
        <v>26</v>
      </c>
      <c r="G1974" s="3">
        <v>3</v>
      </c>
      <c r="H1974" s="3">
        <v>0</v>
      </c>
      <c r="I1974" s="3">
        <v>0</v>
      </c>
      <c r="J1974" s="4">
        <v>1</v>
      </c>
      <c r="K1974" s="4">
        <v>1</v>
      </c>
      <c r="L1974" s="4">
        <v>2</v>
      </c>
      <c r="M1974" s="3">
        <v>15</v>
      </c>
      <c r="N1974" s="3">
        <v>2</v>
      </c>
      <c r="O1974" s="3">
        <f>HLOOKUP(O$5,[1]非R能力!$B$8:$F$558,$C1974+1,0)</f>
        <v>2674530.2363424227</v>
      </c>
      <c r="P1974" s="3">
        <f>HLOOKUP(P$5,[1]非R能力!$B$8:$F$558,$C1974+1,0)</f>
        <v>371147.94865448773</v>
      </c>
      <c r="Q1974" s="3">
        <f>HLOOKUP(Q$5,[1]非R能力!$B$8:$F$558,$C1974+1,0)</f>
        <v>180663.03073300805</v>
      </c>
      <c r="R1974" s="3">
        <f>HLOOKUP(R$5,[1]非R能力!$B$8:$F$558,$C1974+1,0)</f>
        <v>56616.730527455926</v>
      </c>
      <c r="S1974" s="3">
        <f>HLOOKUP(S$5,[1]非R能力!$B$8:$F$558,$C1974+1,0)</f>
        <v>73368.568621644255</v>
      </c>
      <c r="T1974" s="3">
        <f>INDEX([1]非R能力!$H$9:$H$558,D1974)</f>
        <v>74359.2083312342</v>
      </c>
      <c r="U1974" s="3">
        <f>IF(E1974="小怪",0,IF(INDEX([1]非R能力!$FK$9:$FK$558,C1974)=0,0,10))</f>
        <v>0</v>
      </c>
      <c r="V1974" s="3">
        <f>IF(E1974="小怪",0,IF(INDEX([1]非R能力!$FH$9:$FH$558,C1974)=0,0,5000))</f>
        <v>0</v>
      </c>
      <c r="W1974" s="3">
        <f>HLOOKUP(W$5,[2]人物技能基础!$O$3:$Q$553,$C1974+1,0)</f>
        <v>3.637142857142857</v>
      </c>
      <c r="X1974" s="3">
        <f>HLOOKUP(X$5,[2]人物技能基础!$O$3:$Q$553,$C1974+1,0)</f>
        <v>2.0186428571428574</v>
      </c>
      <c r="Y1974" s="3">
        <f>HLOOKUP(Y$5,[2]人物技能基础!$O$3:$Q$553,$C1974+1,0)</f>
        <v>99.964285714285708</v>
      </c>
      <c r="Z1974" s="3">
        <f t="shared" si="181"/>
        <v>1976818</v>
      </c>
      <c r="AA1974" s="3">
        <f t="shared" si="182"/>
        <v>36132</v>
      </c>
      <c r="AB1974" s="3">
        <f t="shared" si="183"/>
        <v>0</v>
      </c>
      <c r="AC1974" s="3">
        <f t="shared" si="184"/>
        <v>73368</v>
      </c>
      <c r="AD1974" s="3">
        <f t="shared" si="185"/>
        <v>56616</v>
      </c>
    </row>
    <row r="1975" spans="1:30" x14ac:dyDescent="0.15">
      <c r="A1975" s="3">
        <v>1970</v>
      </c>
      <c r="B1975" s="3" t="str">
        <f t="shared" si="180"/>
        <v>关卡1970小怪</v>
      </c>
      <c r="C1975" s="3">
        <f>INDEX([3]关卡!$J$19:$J$2018,A1975)</f>
        <v>550</v>
      </c>
      <c r="D1975" s="3">
        <f>INDEX([3]关卡!$N$19:$N$2018,A1975)</f>
        <v>550</v>
      </c>
      <c r="E1975" s="3" t="s">
        <v>24</v>
      </c>
      <c r="F1975" s="3" t="s">
        <v>26</v>
      </c>
      <c r="G1975" s="3">
        <v>3</v>
      </c>
      <c r="H1975" s="3">
        <v>0</v>
      </c>
      <c r="I1975" s="3">
        <v>0</v>
      </c>
      <c r="J1975" s="4">
        <v>1</v>
      </c>
      <c r="K1975" s="4">
        <v>1</v>
      </c>
      <c r="L1975" s="4">
        <v>2</v>
      </c>
      <c r="M1975" s="3">
        <v>15</v>
      </c>
      <c r="N1975" s="3">
        <v>2</v>
      </c>
      <c r="O1975" s="3">
        <f>HLOOKUP(O$5,[1]非R能力!$B$8:$F$558,$C1975+1,0)</f>
        <v>2674530.2363424227</v>
      </c>
      <c r="P1975" s="3">
        <f>HLOOKUP(P$5,[1]非R能力!$B$8:$F$558,$C1975+1,0)</f>
        <v>371147.94865448773</v>
      </c>
      <c r="Q1975" s="3">
        <f>HLOOKUP(Q$5,[1]非R能力!$B$8:$F$558,$C1975+1,0)</f>
        <v>180663.03073300805</v>
      </c>
      <c r="R1975" s="3">
        <f>HLOOKUP(R$5,[1]非R能力!$B$8:$F$558,$C1975+1,0)</f>
        <v>56616.730527455926</v>
      </c>
      <c r="S1975" s="3">
        <f>HLOOKUP(S$5,[1]非R能力!$B$8:$F$558,$C1975+1,0)</f>
        <v>73368.568621644255</v>
      </c>
      <c r="T1975" s="3">
        <f>INDEX([1]非R能力!$H$9:$H$558,D1975)</f>
        <v>74359.2083312342</v>
      </c>
      <c r="U1975" s="3">
        <f>IF(E1975="小怪",0,IF(INDEX([1]非R能力!$FK$9:$FK$558,C1975)=0,0,10))</f>
        <v>0</v>
      </c>
      <c r="V1975" s="3">
        <f>IF(E1975="小怪",0,IF(INDEX([1]非R能力!$FH$9:$FH$558,C1975)=0,0,5000))</f>
        <v>0</v>
      </c>
      <c r="W1975" s="3">
        <f>HLOOKUP(W$5,[2]人物技能基础!$O$3:$Q$553,$C1975+1,0)</f>
        <v>3.637142857142857</v>
      </c>
      <c r="X1975" s="3">
        <f>HLOOKUP(X$5,[2]人物技能基础!$O$3:$Q$553,$C1975+1,0)</f>
        <v>2.0186428571428574</v>
      </c>
      <c r="Y1975" s="3">
        <f>HLOOKUP(Y$5,[2]人物技能基础!$O$3:$Q$553,$C1975+1,0)</f>
        <v>99.964285714285708</v>
      </c>
      <c r="Z1975" s="3">
        <f t="shared" si="181"/>
        <v>1976818</v>
      </c>
      <c r="AA1975" s="3">
        <f t="shared" si="182"/>
        <v>36132</v>
      </c>
      <c r="AB1975" s="3">
        <f t="shared" si="183"/>
        <v>0</v>
      </c>
      <c r="AC1975" s="3">
        <f t="shared" si="184"/>
        <v>73368</v>
      </c>
      <c r="AD1975" s="3">
        <f t="shared" si="185"/>
        <v>56616</v>
      </c>
    </row>
    <row r="1976" spans="1:30" x14ac:dyDescent="0.15">
      <c r="A1976" s="3">
        <v>1971</v>
      </c>
      <c r="B1976" s="3" t="str">
        <f t="shared" si="180"/>
        <v>关卡1971小怪</v>
      </c>
      <c r="C1976" s="3">
        <f>INDEX([3]关卡!$J$19:$J$2018,A1976)</f>
        <v>550</v>
      </c>
      <c r="D1976" s="3">
        <f>INDEX([3]关卡!$N$19:$N$2018,A1976)</f>
        <v>550</v>
      </c>
      <c r="E1976" s="3" t="s">
        <v>24</v>
      </c>
      <c r="F1976" s="3" t="s">
        <v>26</v>
      </c>
      <c r="G1976" s="3">
        <v>3</v>
      </c>
      <c r="H1976" s="3">
        <v>0</v>
      </c>
      <c r="I1976" s="3">
        <v>0</v>
      </c>
      <c r="J1976" s="4">
        <v>1</v>
      </c>
      <c r="K1976" s="4">
        <v>1</v>
      </c>
      <c r="L1976" s="4">
        <v>2</v>
      </c>
      <c r="M1976" s="3">
        <v>15</v>
      </c>
      <c r="N1976" s="3">
        <v>2</v>
      </c>
      <c r="O1976" s="3">
        <f>HLOOKUP(O$5,[1]非R能力!$B$8:$F$558,$C1976+1,0)</f>
        <v>2674530.2363424227</v>
      </c>
      <c r="P1976" s="3">
        <f>HLOOKUP(P$5,[1]非R能力!$B$8:$F$558,$C1976+1,0)</f>
        <v>371147.94865448773</v>
      </c>
      <c r="Q1976" s="3">
        <f>HLOOKUP(Q$5,[1]非R能力!$B$8:$F$558,$C1976+1,0)</f>
        <v>180663.03073300805</v>
      </c>
      <c r="R1976" s="3">
        <f>HLOOKUP(R$5,[1]非R能力!$B$8:$F$558,$C1976+1,0)</f>
        <v>56616.730527455926</v>
      </c>
      <c r="S1976" s="3">
        <f>HLOOKUP(S$5,[1]非R能力!$B$8:$F$558,$C1976+1,0)</f>
        <v>73368.568621644255</v>
      </c>
      <c r="T1976" s="3">
        <f>INDEX([1]非R能力!$H$9:$H$558,D1976)</f>
        <v>74359.2083312342</v>
      </c>
      <c r="U1976" s="3">
        <f>IF(E1976="小怪",0,IF(INDEX([1]非R能力!$FK$9:$FK$558,C1976)=0,0,10))</f>
        <v>0</v>
      </c>
      <c r="V1976" s="3">
        <f>IF(E1976="小怪",0,IF(INDEX([1]非R能力!$FH$9:$FH$558,C1976)=0,0,5000))</f>
        <v>0</v>
      </c>
      <c r="W1976" s="3">
        <f>HLOOKUP(W$5,[2]人物技能基础!$O$3:$Q$553,$C1976+1,0)</f>
        <v>3.637142857142857</v>
      </c>
      <c r="X1976" s="3">
        <f>HLOOKUP(X$5,[2]人物技能基础!$O$3:$Q$553,$C1976+1,0)</f>
        <v>2.0186428571428574</v>
      </c>
      <c r="Y1976" s="3">
        <f>HLOOKUP(Y$5,[2]人物技能基础!$O$3:$Q$553,$C1976+1,0)</f>
        <v>99.964285714285708</v>
      </c>
      <c r="Z1976" s="3">
        <f t="shared" si="181"/>
        <v>1976818</v>
      </c>
      <c r="AA1976" s="3">
        <f t="shared" si="182"/>
        <v>36132</v>
      </c>
      <c r="AB1976" s="3">
        <f t="shared" si="183"/>
        <v>0</v>
      </c>
      <c r="AC1976" s="3">
        <f t="shared" si="184"/>
        <v>73368</v>
      </c>
      <c r="AD1976" s="3">
        <f t="shared" si="185"/>
        <v>56616</v>
      </c>
    </row>
    <row r="1977" spans="1:30" x14ac:dyDescent="0.15">
      <c r="A1977" s="3">
        <v>1972</v>
      </c>
      <c r="B1977" s="3" t="str">
        <f t="shared" si="180"/>
        <v>关卡1972小怪</v>
      </c>
      <c r="C1977" s="3">
        <f>INDEX([3]关卡!$J$19:$J$2018,A1977)</f>
        <v>550</v>
      </c>
      <c r="D1977" s="3">
        <f>INDEX([3]关卡!$N$19:$N$2018,A1977)</f>
        <v>550</v>
      </c>
      <c r="E1977" s="3" t="s">
        <v>24</v>
      </c>
      <c r="F1977" s="3" t="s">
        <v>26</v>
      </c>
      <c r="G1977" s="3">
        <v>3</v>
      </c>
      <c r="H1977" s="3">
        <v>0</v>
      </c>
      <c r="I1977" s="3">
        <v>0</v>
      </c>
      <c r="J1977" s="4">
        <v>1</v>
      </c>
      <c r="K1977" s="4">
        <v>1</v>
      </c>
      <c r="L1977" s="4">
        <v>2</v>
      </c>
      <c r="M1977" s="3">
        <v>15</v>
      </c>
      <c r="N1977" s="3">
        <v>2</v>
      </c>
      <c r="O1977" s="3">
        <f>HLOOKUP(O$5,[1]非R能力!$B$8:$F$558,$C1977+1,0)</f>
        <v>2674530.2363424227</v>
      </c>
      <c r="P1977" s="3">
        <f>HLOOKUP(P$5,[1]非R能力!$B$8:$F$558,$C1977+1,0)</f>
        <v>371147.94865448773</v>
      </c>
      <c r="Q1977" s="3">
        <f>HLOOKUP(Q$5,[1]非R能力!$B$8:$F$558,$C1977+1,0)</f>
        <v>180663.03073300805</v>
      </c>
      <c r="R1977" s="3">
        <f>HLOOKUP(R$5,[1]非R能力!$B$8:$F$558,$C1977+1,0)</f>
        <v>56616.730527455926</v>
      </c>
      <c r="S1977" s="3">
        <f>HLOOKUP(S$5,[1]非R能力!$B$8:$F$558,$C1977+1,0)</f>
        <v>73368.568621644255</v>
      </c>
      <c r="T1977" s="3">
        <f>INDEX([1]非R能力!$H$9:$H$558,D1977)</f>
        <v>74359.2083312342</v>
      </c>
      <c r="U1977" s="3">
        <f>IF(E1977="小怪",0,IF(INDEX([1]非R能力!$FK$9:$FK$558,C1977)=0,0,10))</f>
        <v>0</v>
      </c>
      <c r="V1977" s="3">
        <f>IF(E1977="小怪",0,IF(INDEX([1]非R能力!$FH$9:$FH$558,C1977)=0,0,5000))</f>
        <v>0</v>
      </c>
      <c r="W1977" s="3">
        <f>HLOOKUP(W$5,[2]人物技能基础!$O$3:$Q$553,$C1977+1,0)</f>
        <v>3.637142857142857</v>
      </c>
      <c r="X1977" s="3">
        <f>HLOOKUP(X$5,[2]人物技能基础!$O$3:$Q$553,$C1977+1,0)</f>
        <v>2.0186428571428574</v>
      </c>
      <c r="Y1977" s="3">
        <f>HLOOKUP(Y$5,[2]人物技能基础!$O$3:$Q$553,$C1977+1,0)</f>
        <v>99.964285714285708</v>
      </c>
      <c r="Z1977" s="3">
        <f t="shared" si="181"/>
        <v>1976818</v>
      </c>
      <c r="AA1977" s="3">
        <f t="shared" si="182"/>
        <v>36132</v>
      </c>
      <c r="AB1977" s="3">
        <f t="shared" si="183"/>
        <v>0</v>
      </c>
      <c r="AC1977" s="3">
        <f t="shared" si="184"/>
        <v>73368</v>
      </c>
      <c r="AD1977" s="3">
        <f t="shared" si="185"/>
        <v>56616</v>
      </c>
    </row>
    <row r="1978" spans="1:30" x14ac:dyDescent="0.15">
      <c r="A1978" s="3">
        <v>1973</v>
      </c>
      <c r="B1978" s="3" t="str">
        <f t="shared" si="180"/>
        <v>关卡1973小怪</v>
      </c>
      <c r="C1978" s="3">
        <f>INDEX([3]关卡!$J$19:$J$2018,A1978)</f>
        <v>550</v>
      </c>
      <c r="D1978" s="3">
        <f>INDEX([3]关卡!$N$19:$N$2018,A1978)</f>
        <v>550</v>
      </c>
      <c r="E1978" s="3" t="s">
        <v>24</v>
      </c>
      <c r="F1978" s="3" t="s">
        <v>26</v>
      </c>
      <c r="G1978" s="3">
        <v>3</v>
      </c>
      <c r="H1978" s="3">
        <v>0</v>
      </c>
      <c r="I1978" s="3">
        <v>0</v>
      </c>
      <c r="J1978" s="4">
        <v>1</v>
      </c>
      <c r="K1978" s="4">
        <v>1</v>
      </c>
      <c r="L1978" s="4">
        <v>2</v>
      </c>
      <c r="M1978" s="3">
        <v>15</v>
      </c>
      <c r="N1978" s="3">
        <v>2</v>
      </c>
      <c r="O1978" s="3">
        <f>HLOOKUP(O$5,[1]非R能力!$B$8:$F$558,$C1978+1,0)</f>
        <v>2674530.2363424227</v>
      </c>
      <c r="P1978" s="3">
        <f>HLOOKUP(P$5,[1]非R能力!$B$8:$F$558,$C1978+1,0)</f>
        <v>371147.94865448773</v>
      </c>
      <c r="Q1978" s="3">
        <f>HLOOKUP(Q$5,[1]非R能力!$B$8:$F$558,$C1978+1,0)</f>
        <v>180663.03073300805</v>
      </c>
      <c r="R1978" s="3">
        <f>HLOOKUP(R$5,[1]非R能力!$B$8:$F$558,$C1978+1,0)</f>
        <v>56616.730527455926</v>
      </c>
      <c r="S1978" s="3">
        <f>HLOOKUP(S$5,[1]非R能力!$B$8:$F$558,$C1978+1,0)</f>
        <v>73368.568621644255</v>
      </c>
      <c r="T1978" s="3">
        <f>INDEX([1]非R能力!$H$9:$H$558,D1978)</f>
        <v>74359.2083312342</v>
      </c>
      <c r="U1978" s="3">
        <f>IF(E1978="小怪",0,IF(INDEX([1]非R能力!$FK$9:$FK$558,C1978)=0,0,10))</f>
        <v>0</v>
      </c>
      <c r="V1978" s="3">
        <f>IF(E1978="小怪",0,IF(INDEX([1]非R能力!$FH$9:$FH$558,C1978)=0,0,5000))</f>
        <v>0</v>
      </c>
      <c r="W1978" s="3">
        <f>HLOOKUP(W$5,[2]人物技能基础!$O$3:$Q$553,$C1978+1,0)</f>
        <v>3.637142857142857</v>
      </c>
      <c r="X1978" s="3">
        <f>HLOOKUP(X$5,[2]人物技能基础!$O$3:$Q$553,$C1978+1,0)</f>
        <v>2.0186428571428574</v>
      </c>
      <c r="Y1978" s="3">
        <f>HLOOKUP(Y$5,[2]人物技能基础!$O$3:$Q$553,$C1978+1,0)</f>
        <v>99.964285714285708</v>
      </c>
      <c r="Z1978" s="3">
        <f t="shared" si="181"/>
        <v>1976818</v>
      </c>
      <c r="AA1978" s="3">
        <f t="shared" si="182"/>
        <v>36132</v>
      </c>
      <c r="AB1978" s="3">
        <f t="shared" si="183"/>
        <v>0</v>
      </c>
      <c r="AC1978" s="3">
        <f t="shared" si="184"/>
        <v>73368</v>
      </c>
      <c r="AD1978" s="3">
        <f t="shared" si="185"/>
        <v>56616</v>
      </c>
    </row>
    <row r="1979" spans="1:30" x14ac:dyDescent="0.15">
      <c r="A1979" s="3">
        <v>1974</v>
      </c>
      <c r="B1979" s="3" t="str">
        <f t="shared" si="180"/>
        <v>关卡1974小怪</v>
      </c>
      <c r="C1979" s="3">
        <f>INDEX([3]关卡!$J$19:$J$2018,A1979)</f>
        <v>550</v>
      </c>
      <c r="D1979" s="3">
        <f>INDEX([3]关卡!$N$19:$N$2018,A1979)</f>
        <v>550</v>
      </c>
      <c r="E1979" s="3" t="s">
        <v>24</v>
      </c>
      <c r="F1979" s="3" t="s">
        <v>26</v>
      </c>
      <c r="G1979" s="3">
        <v>3</v>
      </c>
      <c r="H1979" s="3">
        <v>0</v>
      </c>
      <c r="I1979" s="3">
        <v>0</v>
      </c>
      <c r="J1979" s="4">
        <v>1</v>
      </c>
      <c r="K1979" s="4">
        <v>1</v>
      </c>
      <c r="L1979" s="4">
        <v>2</v>
      </c>
      <c r="M1979" s="3">
        <v>15</v>
      </c>
      <c r="N1979" s="3">
        <v>2</v>
      </c>
      <c r="O1979" s="3">
        <f>HLOOKUP(O$5,[1]非R能力!$B$8:$F$558,$C1979+1,0)</f>
        <v>2674530.2363424227</v>
      </c>
      <c r="P1979" s="3">
        <f>HLOOKUP(P$5,[1]非R能力!$B$8:$F$558,$C1979+1,0)</f>
        <v>371147.94865448773</v>
      </c>
      <c r="Q1979" s="3">
        <f>HLOOKUP(Q$5,[1]非R能力!$B$8:$F$558,$C1979+1,0)</f>
        <v>180663.03073300805</v>
      </c>
      <c r="R1979" s="3">
        <f>HLOOKUP(R$5,[1]非R能力!$B$8:$F$558,$C1979+1,0)</f>
        <v>56616.730527455926</v>
      </c>
      <c r="S1979" s="3">
        <f>HLOOKUP(S$5,[1]非R能力!$B$8:$F$558,$C1979+1,0)</f>
        <v>73368.568621644255</v>
      </c>
      <c r="T1979" s="3">
        <f>INDEX([1]非R能力!$H$9:$H$558,D1979)</f>
        <v>74359.2083312342</v>
      </c>
      <c r="U1979" s="3">
        <f>IF(E1979="小怪",0,IF(INDEX([1]非R能力!$FK$9:$FK$558,C1979)=0,0,10))</f>
        <v>0</v>
      </c>
      <c r="V1979" s="3">
        <f>IF(E1979="小怪",0,IF(INDEX([1]非R能力!$FH$9:$FH$558,C1979)=0,0,5000))</f>
        <v>0</v>
      </c>
      <c r="W1979" s="3">
        <f>HLOOKUP(W$5,[2]人物技能基础!$O$3:$Q$553,$C1979+1,0)</f>
        <v>3.637142857142857</v>
      </c>
      <c r="X1979" s="3">
        <f>HLOOKUP(X$5,[2]人物技能基础!$O$3:$Q$553,$C1979+1,0)</f>
        <v>2.0186428571428574</v>
      </c>
      <c r="Y1979" s="3">
        <f>HLOOKUP(Y$5,[2]人物技能基础!$O$3:$Q$553,$C1979+1,0)</f>
        <v>99.964285714285708</v>
      </c>
      <c r="Z1979" s="3">
        <f t="shared" si="181"/>
        <v>1976818</v>
      </c>
      <c r="AA1979" s="3">
        <f t="shared" si="182"/>
        <v>36132</v>
      </c>
      <c r="AB1979" s="3">
        <f t="shared" si="183"/>
        <v>0</v>
      </c>
      <c r="AC1979" s="3">
        <f t="shared" si="184"/>
        <v>73368</v>
      </c>
      <c r="AD1979" s="3">
        <f t="shared" si="185"/>
        <v>56616</v>
      </c>
    </row>
    <row r="1980" spans="1:30" x14ac:dyDescent="0.15">
      <c r="A1980" s="3">
        <v>1975</v>
      </c>
      <c r="B1980" s="3" t="str">
        <f t="shared" si="180"/>
        <v>关卡1975小怪</v>
      </c>
      <c r="C1980" s="3">
        <f>INDEX([3]关卡!$J$19:$J$2018,A1980)</f>
        <v>550</v>
      </c>
      <c r="D1980" s="3">
        <f>INDEX([3]关卡!$N$19:$N$2018,A1980)</f>
        <v>550</v>
      </c>
      <c r="E1980" s="3" t="s">
        <v>24</v>
      </c>
      <c r="F1980" s="3" t="s">
        <v>26</v>
      </c>
      <c r="G1980" s="3">
        <v>3</v>
      </c>
      <c r="H1980" s="3">
        <v>0</v>
      </c>
      <c r="I1980" s="3">
        <v>0</v>
      </c>
      <c r="J1980" s="4">
        <v>1</v>
      </c>
      <c r="K1980" s="4">
        <v>1</v>
      </c>
      <c r="L1980" s="4">
        <v>2</v>
      </c>
      <c r="M1980" s="3">
        <v>15</v>
      </c>
      <c r="N1980" s="3">
        <v>2</v>
      </c>
      <c r="O1980" s="3">
        <f>HLOOKUP(O$5,[1]非R能力!$B$8:$F$558,$C1980+1,0)</f>
        <v>2674530.2363424227</v>
      </c>
      <c r="P1980" s="3">
        <f>HLOOKUP(P$5,[1]非R能力!$B$8:$F$558,$C1980+1,0)</f>
        <v>371147.94865448773</v>
      </c>
      <c r="Q1980" s="3">
        <f>HLOOKUP(Q$5,[1]非R能力!$B$8:$F$558,$C1980+1,0)</f>
        <v>180663.03073300805</v>
      </c>
      <c r="R1980" s="3">
        <f>HLOOKUP(R$5,[1]非R能力!$B$8:$F$558,$C1980+1,0)</f>
        <v>56616.730527455926</v>
      </c>
      <c r="S1980" s="3">
        <f>HLOOKUP(S$5,[1]非R能力!$B$8:$F$558,$C1980+1,0)</f>
        <v>73368.568621644255</v>
      </c>
      <c r="T1980" s="3">
        <f>INDEX([1]非R能力!$H$9:$H$558,D1980)</f>
        <v>74359.2083312342</v>
      </c>
      <c r="U1980" s="3">
        <f>IF(E1980="小怪",0,IF(INDEX([1]非R能力!$FK$9:$FK$558,C1980)=0,0,10))</f>
        <v>0</v>
      </c>
      <c r="V1980" s="3">
        <f>IF(E1980="小怪",0,IF(INDEX([1]非R能力!$FH$9:$FH$558,C1980)=0,0,5000))</f>
        <v>0</v>
      </c>
      <c r="W1980" s="3">
        <f>HLOOKUP(W$5,[2]人物技能基础!$O$3:$Q$553,$C1980+1,0)</f>
        <v>3.637142857142857</v>
      </c>
      <c r="X1980" s="3">
        <f>HLOOKUP(X$5,[2]人物技能基础!$O$3:$Q$553,$C1980+1,0)</f>
        <v>2.0186428571428574</v>
      </c>
      <c r="Y1980" s="3">
        <f>HLOOKUP(Y$5,[2]人物技能基础!$O$3:$Q$553,$C1980+1,0)</f>
        <v>99.964285714285708</v>
      </c>
      <c r="Z1980" s="3">
        <f t="shared" si="181"/>
        <v>1976818</v>
      </c>
      <c r="AA1980" s="3">
        <f t="shared" si="182"/>
        <v>36132</v>
      </c>
      <c r="AB1980" s="3">
        <f t="shared" si="183"/>
        <v>0</v>
      </c>
      <c r="AC1980" s="3">
        <f t="shared" si="184"/>
        <v>73368</v>
      </c>
      <c r="AD1980" s="3">
        <f t="shared" si="185"/>
        <v>56616</v>
      </c>
    </row>
    <row r="1981" spans="1:30" x14ac:dyDescent="0.15">
      <c r="A1981" s="3">
        <v>1976</v>
      </c>
      <c r="B1981" s="3" t="str">
        <f t="shared" si="180"/>
        <v>关卡1976小怪</v>
      </c>
      <c r="C1981" s="3">
        <f>INDEX([3]关卡!$J$19:$J$2018,A1981)</f>
        <v>550</v>
      </c>
      <c r="D1981" s="3">
        <f>INDEX([3]关卡!$N$19:$N$2018,A1981)</f>
        <v>550</v>
      </c>
      <c r="E1981" s="3" t="s">
        <v>24</v>
      </c>
      <c r="F1981" s="3" t="s">
        <v>26</v>
      </c>
      <c r="G1981" s="3">
        <v>3</v>
      </c>
      <c r="H1981" s="3">
        <v>0</v>
      </c>
      <c r="I1981" s="3">
        <v>0</v>
      </c>
      <c r="J1981" s="4">
        <v>1</v>
      </c>
      <c r="K1981" s="4">
        <v>1</v>
      </c>
      <c r="L1981" s="4">
        <v>2</v>
      </c>
      <c r="M1981" s="3">
        <v>15</v>
      </c>
      <c r="N1981" s="3">
        <v>2</v>
      </c>
      <c r="O1981" s="3">
        <f>HLOOKUP(O$5,[1]非R能力!$B$8:$F$558,$C1981+1,0)</f>
        <v>2674530.2363424227</v>
      </c>
      <c r="P1981" s="3">
        <f>HLOOKUP(P$5,[1]非R能力!$B$8:$F$558,$C1981+1,0)</f>
        <v>371147.94865448773</v>
      </c>
      <c r="Q1981" s="3">
        <f>HLOOKUP(Q$5,[1]非R能力!$B$8:$F$558,$C1981+1,0)</f>
        <v>180663.03073300805</v>
      </c>
      <c r="R1981" s="3">
        <f>HLOOKUP(R$5,[1]非R能力!$B$8:$F$558,$C1981+1,0)</f>
        <v>56616.730527455926</v>
      </c>
      <c r="S1981" s="3">
        <f>HLOOKUP(S$5,[1]非R能力!$B$8:$F$558,$C1981+1,0)</f>
        <v>73368.568621644255</v>
      </c>
      <c r="T1981" s="3">
        <f>INDEX([1]非R能力!$H$9:$H$558,D1981)</f>
        <v>74359.2083312342</v>
      </c>
      <c r="U1981" s="3">
        <f>IF(E1981="小怪",0,IF(INDEX([1]非R能力!$FK$9:$FK$558,C1981)=0,0,10))</f>
        <v>0</v>
      </c>
      <c r="V1981" s="3">
        <f>IF(E1981="小怪",0,IF(INDEX([1]非R能力!$FH$9:$FH$558,C1981)=0,0,5000))</f>
        <v>0</v>
      </c>
      <c r="W1981" s="3">
        <f>HLOOKUP(W$5,[2]人物技能基础!$O$3:$Q$553,$C1981+1,0)</f>
        <v>3.637142857142857</v>
      </c>
      <c r="X1981" s="3">
        <f>HLOOKUP(X$5,[2]人物技能基础!$O$3:$Q$553,$C1981+1,0)</f>
        <v>2.0186428571428574</v>
      </c>
      <c r="Y1981" s="3">
        <f>HLOOKUP(Y$5,[2]人物技能基础!$O$3:$Q$553,$C1981+1,0)</f>
        <v>99.964285714285708</v>
      </c>
      <c r="Z1981" s="3">
        <f t="shared" si="181"/>
        <v>1976818</v>
      </c>
      <c r="AA1981" s="3">
        <f t="shared" si="182"/>
        <v>36132</v>
      </c>
      <c r="AB1981" s="3">
        <f t="shared" si="183"/>
        <v>0</v>
      </c>
      <c r="AC1981" s="3">
        <f t="shared" si="184"/>
        <v>73368</v>
      </c>
      <c r="AD1981" s="3">
        <f t="shared" si="185"/>
        <v>56616</v>
      </c>
    </row>
    <row r="1982" spans="1:30" x14ac:dyDescent="0.15">
      <c r="A1982" s="3">
        <v>1977</v>
      </c>
      <c r="B1982" s="3" t="str">
        <f t="shared" si="180"/>
        <v>关卡1977小怪</v>
      </c>
      <c r="C1982" s="3">
        <f>INDEX([3]关卡!$J$19:$J$2018,A1982)</f>
        <v>550</v>
      </c>
      <c r="D1982" s="3">
        <f>INDEX([3]关卡!$N$19:$N$2018,A1982)</f>
        <v>550</v>
      </c>
      <c r="E1982" s="3" t="s">
        <v>24</v>
      </c>
      <c r="F1982" s="3" t="s">
        <v>26</v>
      </c>
      <c r="G1982" s="3">
        <v>3</v>
      </c>
      <c r="H1982" s="3">
        <v>0</v>
      </c>
      <c r="I1982" s="3">
        <v>0</v>
      </c>
      <c r="J1982" s="4">
        <v>1</v>
      </c>
      <c r="K1982" s="4">
        <v>1</v>
      </c>
      <c r="L1982" s="4">
        <v>2</v>
      </c>
      <c r="M1982" s="3">
        <v>15</v>
      </c>
      <c r="N1982" s="3">
        <v>2</v>
      </c>
      <c r="O1982" s="3">
        <f>HLOOKUP(O$5,[1]非R能力!$B$8:$F$558,$C1982+1,0)</f>
        <v>2674530.2363424227</v>
      </c>
      <c r="P1982" s="3">
        <f>HLOOKUP(P$5,[1]非R能力!$B$8:$F$558,$C1982+1,0)</f>
        <v>371147.94865448773</v>
      </c>
      <c r="Q1982" s="3">
        <f>HLOOKUP(Q$5,[1]非R能力!$B$8:$F$558,$C1982+1,0)</f>
        <v>180663.03073300805</v>
      </c>
      <c r="R1982" s="3">
        <f>HLOOKUP(R$5,[1]非R能力!$B$8:$F$558,$C1982+1,0)</f>
        <v>56616.730527455926</v>
      </c>
      <c r="S1982" s="3">
        <f>HLOOKUP(S$5,[1]非R能力!$B$8:$F$558,$C1982+1,0)</f>
        <v>73368.568621644255</v>
      </c>
      <c r="T1982" s="3">
        <f>INDEX([1]非R能力!$H$9:$H$558,D1982)</f>
        <v>74359.2083312342</v>
      </c>
      <c r="U1982" s="3">
        <f>IF(E1982="小怪",0,IF(INDEX([1]非R能力!$FK$9:$FK$558,C1982)=0,0,10))</f>
        <v>0</v>
      </c>
      <c r="V1982" s="3">
        <f>IF(E1982="小怪",0,IF(INDEX([1]非R能力!$FH$9:$FH$558,C1982)=0,0,5000))</f>
        <v>0</v>
      </c>
      <c r="W1982" s="3">
        <f>HLOOKUP(W$5,[2]人物技能基础!$O$3:$Q$553,$C1982+1,0)</f>
        <v>3.637142857142857</v>
      </c>
      <c r="X1982" s="3">
        <f>HLOOKUP(X$5,[2]人物技能基础!$O$3:$Q$553,$C1982+1,0)</f>
        <v>2.0186428571428574</v>
      </c>
      <c r="Y1982" s="3">
        <f>HLOOKUP(Y$5,[2]人物技能基础!$O$3:$Q$553,$C1982+1,0)</f>
        <v>99.964285714285708</v>
      </c>
      <c r="Z1982" s="3">
        <f t="shared" si="181"/>
        <v>1976818</v>
      </c>
      <c r="AA1982" s="3">
        <f t="shared" si="182"/>
        <v>36132</v>
      </c>
      <c r="AB1982" s="3">
        <f t="shared" si="183"/>
        <v>0</v>
      </c>
      <c r="AC1982" s="3">
        <f t="shared" si="184"/>
        <v>73368</v>
      </c>
      <c r="AD1982" s="3">
        <f t="shared" si="185"/>
        <v>56616</v>
      </c>
    </row>
    <row r="1983" spans="1:30" x14ac:dyDescent="0.15">
      <c r="A1983" s="3">
        <v>1978</v>
      </c>
      <c r="B1983" s="3" t="str">
        <f t="shared" si="180"/>
        <v>关卡1978小怪</v>
      </c>
      <c r="C1983" s="3">
        <f>INDEX([3]关卡!$J$19:$J$2018,A1983)</f>
        <v>550</v>
      </c>
      <c r="D1983" s="3">
        <f>INDEX([3]关卡!$N$19:$N$2018,A1983)</f>
        <v>550</v>
      </c>
      <c r="E1983" s="3" t="s">
        <v>24</v>
      </c>
      <c r="F1983" s="3" t="s">
        <v>26</v>
      </c>
      <c r="G1983" s="3">
        <v>3</v>
      </c>
      <c r="H1983" s="3">
        <v>0</v>
      </c>
      <c r="I1983" s="3">
        <v>0</v>
      </c>
      <c r="J1983" s="4">
        <v>1</v>
      </c>
      <c r="K1983" s="4">
        <v>1</v>
      </c>
      <c r="L1983" s="4">
        <v>2</v>
      </c>
      <c r="M1983" s="3">
        <v>15</v>
      </c>
      <c r="N1983" s="3">
        <v>2</v>
      </c>
      <c r="O1983" s="3">
        <f>HLOOKUP(O$5,[1]非R能力!$B$8:$F$558,$C1983+1,0)</f>
        <v>2674530.2363424227</v>
      </c>
      <c r="P1983" s="3">
        <f>HLOOKUP(P$5,[1]非R能力!$B$8:$F$558,$C1983+1,0)</f>
        <v>371147.94865448773</v>
      </c>
      <c r="Q1983" s="3">
        <f>HLOOKUP(Q$5,[1]非R能力!$B$8:$F$558,$C1983+1,0)</f>
        <v>180663.03073300805</v>
      </c>
      <c r="R1983" s="3">
        <f>HLOOKUP(R$5,[1]非R能力!$B$8:$F$558,$C1983+1,0)</f>
        <v>56616.730527455926</v>
      </c>
      <c r="S1983" s="3">
        <f>HLOOKUP(S$5,[1]非R能力!$B$8:$F$558,$C1983+1,0)</f>
        <v>73368.568621644255</v>
      </c>
      <c r="T1983" s="3">
        <f>INDEX([1]非R能力!$H$9:$H$558,D1983)</f>
        <v>74359.2083312342</v>
      </c>
      <c r="U1983" s="3">
        <f>IF(E1983="小怪",0,IF(INDEX([1]非R能力!$FK$9:$FK$558,C1983)=0,0,10))</f>
        <v>0</v>
      </c>
      <c r="V1983" s="3">
        <f>IF(E1983="小怪",0,IF(INDEX([1]非R能力!$FH$9:$FH$558,C1983)=0,0,5000))</f>
        <v>0</v>
      </c>
      <c r="W1983" s="3">
        <f>HLOOKUP(W$5,[2]人物技能基础!$O$3:$Q$553,$C1983+1,0)</f>
        <v>3.637142857142857</v>
      </c>
      <c r="X1983" s="3">
        <f>HLOOKUP(X$5,[2]人物技能基础!$O$3:$Q$553,$C1983+1,0)</f>
        <v>2.0186428571428574</v>
      </c>
      <c r="Y1983" s="3">
        <f>HLOOKUP(Y$5,[2]人物技能基础!$O$3:$Q$553,$C1983+1,0)</f>
        <v>99.964285714285708</v>
      </c>
      <c r="Z1983" s="3">
        <f t="shared" si="181"/>
        <v>1976818</v>
      </c>
      <c r="AA1983" s="3">
        <f t="shared" si="182"/>
        <v>36132</v>
      </c>
      <c r="AB1983" s="3">
        <f t="shared" si="183"/>
        <v>0</v>
      </c>
      <c r="AC1983" s="3">
        <f t="shared" si="184"/>
        <v>73368</v>
      </c>
      <c r="AD1983" s="3">
        <f t="shared" si="185"/>
        <v>56616</v>
      </c>
    </row>
    <row r="1984" spans="1:30" x14ac:dyDescent="0.15">
      <c r="A1984" s="3">
        <v>1979</v>
      </c>
      <c r="B1984" s="3" t="str">
        <f t="shared" si="180"/>
        <v>关卡1979小怪</v>
      </c>
      <c r="C1984" s="3">
        <f>INDEX([3]关卡!$J$19:$J$2018,A1984)</f>
        <v>550</v>
      </c>
      <c r="D1984" s="3">
        <f>INDEX([3]关卡!$N$19:$N$2018,A1984)</f>
        <v>550</v>
      </c>
      <c r="E1984" s="3" t="s">
        <v>24</v>
      </c>
      <c r="F1984" s="3" t="s">
        <v>26</v>
      </c>
      <c r="G1984" s="3">
        <v>3</v>
      </c>
      <c r="H1984" s="3">
        <v>0</v>
      </c>
      <c r="I1984" s="3">
        <v>0</v>
      </c>
      <c r="J1984" s="4">
        <v>1</v>
      </c>
      <c r="K1984" s="4">
        <v>1</v>
      </c>
      <c r="L1984" s="4">
        <v>2</v>
      </c>
      <c r="M1984" s="3">
        <v>15</v>
      </c>
      <c r="N1984" s="3">
        <v>2</v>
      </c>
      <c r="O1984" s="3">
        <f>HLOOKUP(O$5,[1]非R能力!$B$8:$F$558,$C1984+1,0)</f>
        <v>2674530.2363424227</v>
      </c>
      <c r="P1984" s="3">
        <f>HLOOKUP(P$5,[1]非R能力!$B$8:$F$558,$C1984+1,0)</f>
        <v>371147.94865448773</v>
      </c>
      <c r="Q1984" s="3">
        <f>HLOOKUP(Q$5,[1]非R能力!$B$8:$F$558,$C1984+1,0)</f>
        <v>180663.03073300805</v>
      </c>
      <c r="R1984" s="3">
        <f>HLOOKUP(R$5,[1]非R能力!$B$8:$F$558,$C1984+1,0)</f>
        <v>56616.730527455926</v>
      </c>
      <c r="S1984" s="3">
        <f>HLOOKUP(S$5,[1]非R能力!$B$8:$F$558,$C1984+1,0)</f>
        <v>73368.568621644255</v>
      </c>
      <c r="T1984" s="3">
        <f>INDEX([1]非R能力!$H$9:$H$558,D1984)</f>
        <v>74359.2083312342</v>
      </c>
      <c r="U1984" s="3">
        <f>IF(E1984="小怪",0,IF(INDEX([1]非R能力!$FK$9:$FK$558,C1984)=0,0,10))</f>
        <v>0</v>
      </c>
      <c r="V1984" s="3">
        <f>IF(E1984="小怪",0,IF(INDEX([1]非R能力!$FH$9:$FH$558,C1984)=0,0,5000))</f>
        <v>0</v>
      </c>
      <c r="W1984" s="3">
        <f>HLOOKUP(W$5,[2]人物技能基础!$O$3:$Q$553,$C1984+1,0)</f>
        <v>3.637142857142857</v>
      </c>
      <c r="X1984" s="3">
        <f>HLOOKUP(X$5,[2]人物技能基础!$O$3:$Q$553,$C1984+1,0)</f>
        <v>2.0186428571428574</v>
      </c>
      <c r="Y1984" s="3">
        <f>HLOOKUP(Y$5,[2]人物技能基础!$O$3:$Q$553,$C1984+1,0)</f>
        <v>99.964285714285708</v>
      </c>
      <c r="Z1984" s="3">
        <f t="shared" si="181"/>
        <v>1976818</v>
      </c>
      <c r="AA1984" s="3">
        <f t="shared" si="182"/>
        <v>36132</v>
      </c>
      <c r="AB1984" s="3">
        <f t="shared" si="183"/>
        <v>0</v>
      </c>
      <c r="AC1984" s="3">
        <f t="shared" si="184"/>
        <v>73368</v>
      </c>
      <c r="AD1984" s="3">
        <f t="shared" si="185"/>
        <v>56616</v>
      </c>
    </row>
    <row r="1985" spans="1:30" x14ac:dyDescent="0.15">
      <c r="A1985" s="3">
        <v>1980</v>
      </c>
      <c r="B1985" s="3" t="str">
        <f t="shared" si="180"/>
        <v>关卡1980小怪</v>
      </c>
      <c r="C1985" s="3">
        <f>INDEX([3]关卡!$J$19:$J$2018,A1985)</f>
        <v>550</v>
      </c>
      <c r="D1985" s="3">
        <f>INDEX([3]关卡!$N$19:$N$2018,A1985)</f>
        <v>550</v>
      </c>
      <c r="E1985" s="3" t="s">
        <v>24</v>
      </c>
      <c r="F1985" s="3" t="s">
        <v>26</v>
      </c>
      <c r="G1985" s="3">
        <v>3</v>
      </c>
      <c r="H1985" s="3">
        <v>0</v>
      </c>
      <c r="I1985" s="3">
        <v>0</v>
      </c>
      <c r="J1985" s="4">
        <v>1</v>
      </c>
      <c r="K1985" s="4">
        <v>1</v>
      </c>
      <c r="L1985" s="4">
        <v>2</v>
      </c>
      <c r="M1985" s="3">
        <v>15</v>
      </c>
      <c r="N1985" s="3">
        <v>2</v>
      </c>
      <c r="O1985" s="3">
        <f>HLOOKUP(O$5,[1]非R能力!$B$8:$F$558,$C1985+1,0)</f>
        <v>2674530.2363424227</v>
      </c>
      <c r="P1985" s="3">
        <f>HLOOKUP(P$5,[1]非R能力!$B$8:$F$558,$C1985+1,0)</f>
        <v>371147.94865448773</v>
      </c>
      <c r="Q1985" s="3">
        <f>HLOOKUP(Q$5,[1]非R能力!$B$8:$F$558,$C1985+1,0)</f>
        <v>180663.03073300805</v>
      </c>
      <c r="R1985" s="3">
        <f>HLOOKUP(R$5,[1]非R能力!$B$8:$F$558,$C1985+1,0)</f>
        <v>56616.730527455926</v>
      </c>
      <c r="S1985" s="3">
        <f>HLOOKUP(S$5,[1]非R能力!$B$8:$F$558,$C1985+1,0)</f>
        <v>73368.568621644255</v>
      </c>
      <c r="T1985" s="3">
        <f>INDEX([1]非R能力!$H$9:$H$558,D1985)</f>
        <v>74359.2083312342</v>
      </c>
      <c r="U1985" s="3">
        <f>IF(E1985="小怪",0,IF(INDEX([1]非R能力!$FK$9:$FK$558,C1985)=0,0,10))</f>
        <v>0</v>
      </c>
      <c r="V1985" s="3">
        <f>IF(E1985="小怪",0,IF(INDEX([1]非R能力!$FH$9:$FH$558,C1985)=0,0,5000))</f>
        <v>0</v>
      </c>
      <c r="W1985" s="3">
        <f>HLOOKUP(W$5,[2]人物技能基础!$O$3:$Q$553,$C1985+1,0)</f>
        <v>3.637142857142857</v>
      </c>
      <c r="X1985" s="3">
        <f>HLOOKUP(X$5,[2]人物技能基础!$O$3:$Q$553,$C1985+1,0)</f>
        <v>2.0186428571428574</v>
      </c>
      <c r="Y1985" s="3">
        <f>HLOOKUP(Y$5,[2]人物技能基础!$O$3:$Q$553,$C1985+1,0)</f>
        <v>99.964285714285708</v>
      </c>
      <c r="Z1985" s="3">
        <f t="shared" si="181"/>
        <v>1976818</v>
      </c>
      <c r="AA1985" s="3">
        <f t="shared" si="182"/>
        <v>36132</v>
      </c>
      <c r="AB1985" s="3">
        <f t="shared" si="183"/>
        <v>0</v>
      </c>
      <c r="AC1985" s="3">
        <f t="shared" si="184"/>
        <v>73368</v>
      </c>
      <c r="AD1985" s="3">
        <f t="shared" si="185"/>
        <v>56616</v>
      </c>
    </row>
    <row r="1986" spans="1:30" x14ac:dyDescent="0.15">
      <c r="A1986" s="3">
        <v>1981</v>
      </c>
      <c r="B1986" s="3" t="str">
        <f t="shared" si="180"/>
        <v>关卡1981小怪</v>
      </c>
      <c r="C1986" s="3">
        <f>INDEX([3]关卡!$J$19:$J$2018,A1986)</f>
        <v>550</v>
      </c>
      <c r="D1986" s="3">
        <f>INDEX([3]关卡!$N$19:$N$2018,A1986)</f>
        <v>550</v>
      </c>
      <c r="E1986" s="3" t="s">
        <v>24</v>
      </c>
      <c r="F1986" s="3" t="s">
        <v>26</v>
      </c>
      <c r="G1986" s="3">
        <v>3</v>
      </c>
      <c r="H1986" s="3">
        <v>0</v>
      </c>
      <c r="I1986" s="3">
        <v>0</v>
      </c>
      <c r="J1986" s="4">
        <v>1</v>
      </c>
      <c r="K1986" s="4">
        <v>1</v>
      </c>
      <c r="L1986" s="4">
        <v>2</v>
      </c>
      <c r="M1986" s="3">
        <v>15</v>
      </c>
      <c r="N1986" s="3">
        <v>2</v>
      </c>
      <c r="O1986" s="3">
        <f>HLOOKUP(O$5,[1]非R能力!$B$8:$F$558,$C1986+1,0)</f>
        <v>2674530.2363424227</v>
      </c>
      <c r="P1986" s="3">
        <f>HLOOKUP(P$5,[1]非R能力!$B$8:$F$558,$C1986+1,0)</f>
        <v>371147.94865448773</v>
      </c>
      <c r="Q1986" s="3">
        <f>HLOOKUP(Q$5,[1]非R能力!$B$8:$F$558,$C1986+1,0)</f>
        <v>180663.03073300805</v>
      </c>
      <c r="R1986" s="3">
        <f>HLOOKUP(R$5,[1]非R能力!$B$8:$F$558,$C1986+1,0)</f>
        <v>56616.730527455926</v>
      </c>
      <c r="S1986" s="3">
        <f>HLOOKUP(S$5,[1]非R能力!$B$8:$F$558,$C1986+1,0)</f>
        <v>73368.568621644255</v>
      </c>
      <c r="T1986" s="3">
        <f>INDEX([1]非R能力!$H$9:$H$558,D1986)</f>
        <v>74359.2083312342</v>
      </c>
      <c r="U1986" s="3">
        <f>IF(E1986="小怪",0,IF(INDEX([1]非R能力!$FK$9:$FK$558,C1986)=0,0,10))</f>
        <v>0</v>
      </c>
      <c r="V1986" s="3">
        <f>IF(E1986="小怪",0,IF(INDEX([1]非R能力!$FH$9:$FH$558,C1986)=0,0,5000))</f>
        <v>0</v>
      </c>
      <c r="W1986" s="3">
        <f>HLOOKUP(W$5,[2]人物技能基础!$O$3:$Q$553,$C1986+1,0)</f>
        <v>3.637142857142857</v>
      </c>
      <c r="X1986" s="3">
        <f>HLOOKUP(X$5,[2]人物技能基础!$O$3:$Q$553,$C1986+1,0)</f>
        <v>2.0186428571428574</v>
      </c>
      <c r="Y1986" s="3">
        <f>HLOOKUP(Y$5,[2]人物技能基础!$O$3:$Q$553,$C1986+1,0)</f>
        <v>99.964285714285708</v>
      </c>
      <c r="Z1986" s="3">
        <f t="shared" si="181"/>
        <v>1976818</v>
      </c>
      <c r="AA1986" s="3">
        <f t="shared" si="182"/>
        <v>36132</v>
      </c>
      <c r="AB1986" s="3">
        <f t="shared" si="183"/>
        <v>0</v>
      </c>
      <c r="AC1986" s="3">
        <f t="shared" si="184"/>
        <v>73368</v>
      </c>
      <c r="AD1986" s="3">
        <f t="shared" si="185"/>
        <v>56616</v>
      </c>
    </row>
    <row r="1987" spans="1:30" x14ac:dyDescent="0.15">
      <c r="A1987" s="3">
        <v>1982</v>
      </c>
      <c r="B1987" s="3" t="str">
        <f t="shared" si="180"/>
        <v>关卡1982小怪</v>
      </c>
      <c r="C1987" s="3">
        <f>INDEX([3]关卡!$J$19:$J$2018,A1987)</f>
        <v>550</v>
      </c>
      <c r="D1987" s="3">
        <f>INDEX([3]关卡!$N$19:$N$2018,A1987)</f>
        <v>550</v>
      </c>
      <c r="E1987" s="3" t="s">
        <v>24</v>
      </c>
      <c r="F1987" s="3" t="s">
        <v>26</v>
      </c>
      <c r="G1987" s="3">
        <v>3</v>
      </c>
      <c r="H1987" s="3">
        <v>0</v>
      </c>
      <c r="I1987" s="3">
        <v>0</v>
      </c>
      <c r="J1987" s="4">
        <v>1</v>
      </c>
      <c r="K1987" s="4">
        <v>1</v>
      </c>
      <c r="L1987" s="4">
        <v>2</v>
      </c>
      <c r="M1987" s="3">
        <v>15</v>
      </c>
      <c r="N1987" s="3">
        <v>2</v>
      </c>
      <c r="O1987" s="3">
        <f>HLOOKUP(O$5,[1]非R能力!$B$8:$F$558,$C1987+1,0)</f>
        <v>2674530.2363424227</v>
      </c>
      <c r="P1987" s="3">
        <f>HLOOKUP(P$5,[1]非R能力!$B$8:$F$558,$C1987+1,0)</f>
        <v>371147.94865448773</v>
      </c>
      <c r="Q1987" s="3">
        <f>HLOOKUP(Q$5,[1]非R能力!$B$8:$F$558,$C1987+1,0)</f>
        <v>180663.03073300805</v>
      </c>
      <c r="R1987" s="3">
        <f>HLOOKUP(R$5,[1]非R能力!$B$8:$F$558,$C1987+1,0)</f>
        <v>56616.730527455926</v>
      </c>
      <c r="S1987" s="3">
        <f>HLOOKUP(S$5,[1]非R能力!$B$8:$F$558,$C1987+1,0)</f>
        <v>73368.568621644255</v>
      </c>
      <c r="T1987" s="3">
        <f>INDEX([1]非R能力!$H$9:$H$558,D1987)</f>
        <v>74359.2083312342</v>
      </c>
      <c r="U1987" s="3">
        <f>IF(E1987="小怪",0,IF(INDEX([1]非R能力!$FK$9:$FK$558,C1987)=0,0,10))</f>
        <v>0</v>
      </c>
      <c r="V1987" s="3">
        <f>IF(E1987="小怪",0,IF(INDEX([1]非R能力!$FH$9:$FH$558,C1987)=0,0,5000))</f>
        <v>0</v>
      </c>
      <c r="W1987" s="3">
        <f>HLOOKUP(W$5,[2]人物技能基础!$O$3:$Q$553,$C1987+1,0)</f>
        <v>3.637142857142857</v>
      </c>
      <c r="X1987" s="3">
        <f>HLOOKUP(X$5,[2]人物技能基础!$O$3:$Q$553,$C1987+1,0)</f>
        <v>2.0186428571428574</v>
      </c>
      <c r="Y1987" s="3">
        <f>HLOOKUP(Y$5,[2]人物技能基础!$O$3:$Q$553,$C1987+1,0)</f>
        <v>99.964285714285708</v>
      </c>
      <c r="Z1987" s="3">
        <f t="shared" si="181"/>
        <v>1976818</v>
      </c>
      <c r="AA1987" s="3">
        <f t="shared" si="182"/>
        <v>36132</v>
      </c>
      <c r="AB1987" s="3">
        <f t="shared" si="183"/>
        <v>0</v>
      </c>
      <c r="AC1987" s="3">
        <f t="shared" si="184"/>
        <v>73368</v>
      </c>
      <c r="AD1987" s="3">
        <f t="shared" si="185"/>
        <v>56616</v>
      </c>
    </row>
    <row r="1988" spans="1:30" x14ac:dyDescent="0.15">
      <c r="A1988" s="3">
        <v>1983</v>
      </c>
      <c r="B1988" s="3" t="str">
        <f t="shared" si="180"/>
        <v>关卡1983小怪</v>
      </c>
      <c r="C1988" s="3">
        <f>INDEX([3]关卡!$J$19:$J$2018,A1988)</f>
        <v>550</v>
      </c>
      <c r="D1988" s="3">
        <f>INDEX([3]关卡!$N$19:$N$2018,A1988)</f>
        <v>550</v>
      </c>
      <c r="E1988" s="3" t="s">
        <v>24</v>
      </c>
      <c r="F1988" s="3" t="s">
        <v>26</v>
      </c>
      <c r="G1988" s="3">
        <v>3</v>
      </c>
      <c r="H1988" s="3">
        <v>0</v>
      </c>
      <c r="I1988" s="3">
        <v>0</v>
      </c>
      <c r="J1988" s="4">
        <v>1</v>
      </c>
      <c r="K1988" s="4">
        <v>1</v>
      </c>
      <c r="L1988" s="4">
        <v>2</v>
      </c>
      <c r="M1988" s="3">
        <v>15</v>
      </c>
      <c r="N1988" s="3">
        <v>2</v>
      </c>
      <c r="O1988" s="3">
        <f>HLOOKUP(O$5,[1]非R能力!$B$8:$F$558,$C1988+1,0)</f>
        <v>2674530.2363424227</v>
      </c>
      <c r="P1988" s="3">
        <f>HLOOKUP(P$5,[1]非R能力!$B$8:$F$558,$C1988+1,0)</f>
        <v>371147.94865448773</v>
      </c>
      <c r="Q1988" s="3">
        <f>HLOOKUP(Q$5,[1]非R能力!$B$8:$F$558,$C1988+1,0)</f>
        <v>180663.03073300805</v>
      </c>
      <c r="R1988" s="3">
        <f>HLOOKUP(R$5,[1]非R能力!$B$8:$F$558,$C1988+1,0)</f>
        <v>56616.730527455926</v>
      </c>
      <c r="S1988" s="3">
        <f>HLOOKUP(S$5,[1]非R能力!$B$8:$F$558,$C1988+1,0)</f>
        <v>73368.568621644255</v>
      </c>
      <c r="T1988" s="3">
        <f>INDEX([1]非R能力!$H$9:$H$558,D1988)</f>
        <v>74359.2083312342</v>
      </c>
      <c r="U1988" s="3">
        <f>IF(E1988="小怪",0,IF(INDEX([1]非R能力!$FK$9:$FK$558,C1988)=0,0,10))</f>
        <v>0</v>
      </c>
      <c r="V1988" s="3">
        <f>IF(E1988="小怪",0,IF(INDEX([1]非R能力!$FH$9:$FH$558,C1988)=0,0,5000))</f>
        <v>0</v>
      </c>
      <c r="W1988" s="3">
        <f>HLOOKUP(W$5,[2]人物技能基础!$O$3:$Q$553,$C1988+1,0)</f>
        <v>3.637142857142857</v>
      </c>
      <c r="X1988" s="3">
        <f>HLOOKUP(X$5,[2]人物技能基础!$O$3:$Q$553,$C1988+1,0)</f>
        <v>2.0186428571428574</v>
      </c>
      <c r="Y1988" s="3">
        <f>HLOOKUP(Y$5,[2]人物技能基础!$O$3:$Q$553,$C1988+1,0)</f>
        <v>99.964285714285708</v>
      </c>
      <c r="Z1988" s="3">
        <f t="shared" si="181"/>
        <v>1976818</v>
      </c>
      <c r="AA1988" s="3">
        <f t="shared" si="182"/>
        <v>36132</v>
      </c>
      <c r="AB1988" s="3">
        <f t="shared" si="183"/>
        <v>0</v>
      </c>
      <c r="AC1988" s="3">
        <f t="shared" si="184"/>
        <v>73368</v>
      </c>
      <c r="AD1988" s="3">
        <f t="shared" si="185"/>
        <v>56616</v>
      </c>
    </row>
    <row r="1989" spans="1:30" x14ac:dyDescent="0.15">
      <c r="A1989" s="3">
        <v>1984</v>
      </c>
      <c r="B1989" s="3" t="str">
        <f t="shared" si="180"/>
        <v>关卡1984小怪</v>
      </c>
      <c r="C1989" s="3">
        <f>INDEX([3]关卡!$J$19:$J$2018,A1989)</f>
        <v>550</v>
      </c>
      <c r="D1989" s="3">
        <f>INDEX([3]关卡!$N$19:$N$2018,A1989)</f>
        <v>550</v>
      </c>
      <c r="E1989" s="3" t="s">
        <v>24</v>
      </c>
      <c r="F1989" s="3" t="s">
        <v>26</v>
      </c>
      <c r="G1989" s="3">
        <v>3</v>
      </c>
      <c r="H1989" s="3">
        <v>0</v>
      </c>
      <c r="I1989" s="3">
        <v>0</v>
      </c>
      <c r="J1989" s="4">
        <v>1</v>
      </c>
      <c r="K1989" s="4">
        <v>1</v>
      </c>
      <c r="L1989" s="4">
        <v>2</v>
      </c>
      <c r="M1989" s="3">
        <v>15</v>
      </c>
      <c r="N1989" s="3">
        <v>2</v>
      </c>
      <c r="O1989" s="3">
        <f>HLOOKUP(O$5,[1]非R能力!$B$8:$F$558,$C1989+1,0)</f>
        <v>2674530.2363424227</v>
      </c>
      <c r="P1989" s="3">
        <f>HLOOKUP(P$5,[1]非R能力!$B$8:$F$558,$C1989+1,0)</f>
        <v>371147.94865448773</v>
      </c>
      <c r="Q1989" s="3">
        <f>HLOOKUP(Q$5,[1]非R能力!$B$8:$F$558,$C1989+1,0)</f>
        <v>180663.03073300805</v>
      </c>
      <c r="R1989" s="3">
        <f>HLOOKUP(R$5,[1]非R能力!$B$8:$F$558,$C1989+1,0)</f>
        <v>56616.730527455926</v>
      </c>
      <c r="S1989" s="3">
        <f>HLOOKUP(S$5,[1]非R能力!$B$8:$F$558,$C1989+1,0)</f>
        <v>73368.568621644255</v>
      </c>
      <c r="T1989" s="3">
        <f>INDEX([1]非R能力!$H$9:$H$558,D1989)</f>
        <v>74359.2083312342</v>
      </c>
      <c r="U1989" s="3">
        <f>IF(E1989="小怪",0,IF(INDEX([1]非R能力!$FK$9:$FK$558,C1989)=0,0,10))</f>
        <v>0</v>
      </c>
      <c r="V1989" s="3">
        <f>IF(E1989="小怪",0,IF(INDEX([1]非R能力!$FH$9:$FH$558,C1989)=0,0,5000))</f>
        <v>0</v>
      </c>
      <c r="W1989" s="3">
        <f>HLOOKUP(W$5,[2]人物技能基础!$O$3:$Q$553,$C1989+1,0)</f>
        <v>3.637142857142857</v>
      </c>
      <c r="X1989" s="3">
        <f>HLOOKUP(X$5,[2]人物技能基础!$O$3:$Q$553,$C1989+1,0)</f>
        <v>2.0186428571428574</v>
      </c>
      <c r="Y1989" s="3">
        <f>HLOOKUP(Y$5,[2]人物技能基础!$O$3:$Q$553,$C1989+1,0)</f>
        <v>99.964285714285708</v>
      </c>
      <c r="Z1989" s="3">
        <f t="shared" si="181"/>
        <v>1976818</v>
      </c>
      <c r="AA1989" s="3">
        <f t="shared" si="182"/>
        <v>36132</v>
      </c>
      <c r="AB1989" s="3">
        <f t="shared" si="183"/>
        <v>0</v>
      </c>
      <c r="AC1989" s="3">
        <f t="shared" si="184"/>
        <v>73368</v>
      </c>
      <c r="AD1989" s="3">
        <f t="shared" si="185"/>
        <v>56616</v>
      </c>
    </row>
    <row r="1990" spans="1:30" x14ac:dyDescent="0.15">
      <c r="A1990" s="3">
        <v>1985</v>
      </c>
      <c r="B1990" s="3" t="str">
        <f t="shared" si="180"/>
        <v>关卡1985小怪</v>
      </c>
      <c r="C1990" s="3">
        <f>INDEX([3]关卡!$J$19:$J$2018,A1990)</f>
        <v>550</v>
      </c>
      <c r="D1990" s="3">
        <f>INDEX([3]关卡!$N$19:$N$2018,A1990)</f>
        <v>550</v>
      </c>
      <c r="E1990" s="3" t="s">
        <v>24</v>
      </c>
      <c r="F1990" s="3" t="s">
        <v>26</v>
      </c>
      <c r="G1990" s="3">
        <v>3</v>
      </c>
      <c r="H1990" s="3">
        <v>0</v>
      </c>
      <c r="I1990" s="3">
        <v>0</v>
      </c>
      <c r="J1990" s="4">
        <v>1</v>
      </c>
      <c r="K1990" s="4">
        <v>1</v>
      </c>
      <c r="L1990" s="4">
        <v>2</v>
      </c>
      <c r="M1990" s="3">
        <v>15</v>
      </c>
      <c r="N1990" s="3">
        <v>2</v>
      </c>
      <c r="O1990" s="3">
        <f>HLOOKUP(O$5,[1]非R能力!$B$8:$F$558,$C1990+1,0)</f>
        <v>2674530.2363424227</v>
      </c>
      <c r="P1990" s="3">
        <f>HLOOKUP(P$5,[1]非R能力!$B$8:$F$558,$C1990+1,0)</f>
        <v>371147.94865448773</v>
      </c>
      <c r="Q1990" s="3">
        <f>HLOOKUP(Q$5,[1]非R能力!$B$8:$F$558,$C1990+1,0)</f>
        <v>180663.03073300805</v>
      </c>
      <c r="R1990" s="3">
        <f>HLOOKUP(R$5,[1]非R能力!$B$8:$F$558,$C1990+1,0)</f>
        <v>56616.730527455926</v>
      </c>
      <c r="S1990" s="3">
        <f>HLOOKUP(S$5,[1]非R能力!$B$8:$F$558,$C1990+1,0)</f>
        <v>73368.568621644255</v>
      </c>
      <c r="T1990" s="3">
        <f>INDEX([1]非R能力!$H$9:$H$558,D1990)</f>
        <v>74359.2083312342</v>
      </c>
      <c r="U1990" s="3">
        <f>IF(E1990="小怪",0,IF(INDEX([1]非R能力!$FK$9:$FK$558,C1990)=0,0,10))</f>
        <v>0</v>
      </c>
      <c r="V1990" s="3">
        <f>IF(E1990="小怪",0,IF(INDEX([1]非R能力!$FH$9:$FH$558,C1990)=0,0,5000))</f>
        <v>0</v>
      </c>
      <c r="W1990" s="3">
        <f>HLOOKUP(W$5,[2]人物技能基础!$O$3:$Q$553,$C1990+1,0)</f>
        <v>3.637142857142857</v>
      </c>
      <c r="X1990" s="3">
        <f>HLOOKUP(X$5,[2]人物技能基础!$O$3:$Q$553,$C1990+1,0)</f>
        <v>2.0186428571428574</v>
      </c>
      <c r="Y1990" s="3">
        <f>HLOOKUP(Y$5,[2]人物技能基础!$O$3:$Q$553,$C1990+1,0)</f>
        <v>99.964285714285708</v>
      </c>
      <c r="Z1990" s="3">
        <f t="shared" si="181"/>
        <v>1976818</v>
      </c>
      <c r="AA1990" s="3">
        <f t="shared" si="182"/>
        <v>36132</v>
      </c>
      <c r="AB1990" s="3">
        <f t="shared" si="183"/>
        <v>0</v>
      </c>
      <c r="AC1990" s="3">
        <f t="shared" si="184"/>
        <v>73368</v>
      </c>
      <c r="AD1990" s="3">
        <f t="shared" si="185"/>
        <v>56616</v>
      </c>
    </row>
    <row r="1991" spans="1:30" x14ac:dyDescent="0.15">
      <c r="A1991" s="3">
        <v>1986</v>
      </c>
      <c r="B1991" s="3" t="str">
        <f t="shared" ref="B1991:B2054" si="186">"关卡"&amp;A1991&amp;E1991</f>
        <v>关卡1986小怪</v>
      </c>
      <c r="C1991" s="3">
        <f>INDEX([3]关卡!$J$19:$J$2018,A1991)</f>
        <v>550</v>
      </c>
      <c r="D1991" s="3">
        <f>INDEX([3]关卡!$N$19:$N$2018,A1991)</f>
        <v>550</v>
      </c>
      <c r="E1991" s="3" t="s">
        <v>24</v>
      </c>
      <c r="F1991" s="3" t="s">
        <v>26</v>
      </c>
      <c r="G1991" s="3">
        <v>3</v>
      </c>
      <c r="H1991" s="3">
        <v>0</v>
      </c>
      <c r="I1991" s="3">
        <v>0</v>
      </c>
      <c r="J1991" s="4">
        <v>1</v>
      </c>
      <c r="K1991" s="4">
        <v>1</v>
      </c>
      <c r="L1991" s="4">
        <v>2</v>
      </c>
      <c r="M1991" s="3">
        <v>15</v>
      </c>
      <c r="N1991" s="3">
        <v>2</v>
      </c>
      <c r="O1991" s="3">
        <f>HLOOKUP(O$5,[1]非R能力!$B$8:$F$558,$C1991+1,0)</f>
        <v>2674530.2363424227</v>
      </c>
      <c r="P1991" s="3">
        <f>HLOOKUP(P$5,[1]非R能力!$B$8:$F$558,$C1991+1,0)</f>
        <v>371147.94865448773</v>
      </c>
      <c r="Q1991" s="3">
        <f>HLOOKUP(Q$5,[1]非R能力!$B$8:$F$558,$C1991+1,0)</f>
        <v>180663.03073300805</v>
      </c>
      <c r="R1991" s="3">
        <f>HLOOKUP(R$5,[1]非R能力!$B$8:$F$558,$C1991+1,0)</f>
        <v>56616.730527455926</v>
      </c>
      <c r="S1991" s="3">
        <f>HLOOKUP(S$5,[1]非R能力!$B$8:$F$558,$C1991+1,0)</f>
        <v>73368.568621644255</v>
      </c>
      <c r="T1991" s="3">
        <f>INDEX([1]非R能力!$H$9:$H$558,D1991)</f>
        <v>74359.2083312342</v>
      </c>
      <c r="U1991" s="3">
        <f>IF(E1991="小怪",0,IF(INDEX([1]非R能力!$FK$9:$FK$558,C1991)=0,0,10))</f>
        <v>0</v>
      </c>
      <c r="V1991" s="3">
        <f>IF(E1991="小怪",0,IF(INDEX([1]非R能力!$FH$9:$FH$558,C1991)=0,0,5000))</f>
        <v>0</v>
      </c>
      <c r="W1991" s="3">
        <f>HLOOKUP(W$5,[2]人物技能基础!$O$3:$Q$553,$C1991+1,0)</f>
        <v>3.637142857142857</v>
      </c>
      <c r="X1991" s="3">
        <f>HLOOKUP(X$5,[2]人物技能基础!$O$3:$Q$553,$C1991+1,0)</f>
        <v>2.0186428571428574</v>
      </c>
      <c r="Y1991" s="3">
        <f>HLOOKUP(Y$5,[2]人物技能基础!$O$3:$Q$553,$C1991+1,0)</f>
        <v>99.964285714285708</v>
      </c>
      <c r="Z1991" s="3">
        <f t="shared" ref="Z1991:Z2054" si="187">INT(((P1991-AB1991)*X1991+(Y1991+T1991))*G1991*J1991*$D$2)</f>
        <v>1976818</v>
      </c>
      <c r="AA1991" s="3">
        <f t="shared" ref="AA1991:AA2054" si="188">IF(H1991=0,IF(U1991=0,INT(Q1991/5),IF(V1991=0,INT(Q1991/5),INT((V1991/U1991)/(1/N1991*M1991)/L1991+Q1991))),INT((IF(U1991=0,0,V1991/U1991/(1/N1991*M1991))+O1991/H1991)/L1991+Q1991))</f>
        <v>36132</v>
      </c>
      <c r="AB1991" s="3">
        <f t="shared" ref="AB1991:AB2054" si="189">INT(P1991*I1991)</f>
        <v>0</v>
      </c>
      <c r="AC1991" s="3">
        <f t="shared" ref="AC1991:AC2054" si="190">INT(K1991*S1991)</f>
        <v>73368</v>
      </c>
      <c r="AD1991" s="3">
        <f t="shared" ref="AD1991:AD2054" si="191">INT(R1991/J1991)</f>
        <v>56616</v>
      </c>
    </row>
    <row r="1992" spans="1:30" x14ac:dyDescent="0.15">
      <c r="A1992" s="3">
        <v>1987</v>
      </c>
      <c r="B1992" s="3" t="str">
        <f t="shared" si="186"/>
        <v>关卡1987小怪</v>
      </c>
      <c r="C1992" s="3">
        <f>INDEX([3]关卡!$J$19:$J$2018,A1992)</f>
        <v>550</v>
      </c>
      <c r="D1992" s="3">
        <f>INDEX([3]关卡!$N$19:$N$2018,A1992)</f>
        <v>550</v>
      </c>
      <c r="E1992" s="3" t="s">
        <v>24</v>
      </c>
      <c r="F1992" s="3" t="s">
        <v>26</v>
      </c>
      <c r="G1992" s="3">
        <v>3</v>
      </c>
      <c r="H1992" s="3">
        <v>0</v>
      </c>
      <c r="I1992" s="3">
        <v>0</v>
      </c>
      <c r="J1992" s="4">
        <v>1</v>
      </c>
      <c r="K1992" s="4">
        <v>1</v>
      </c>
      <c r="L1992" s="4">
        <v>2</v>
      </c>
      <c r="M1992" s="3">
        <v>15</v>
      </c>
      <c r="N1992" s="3">
        <v>2</v>
      </c>
      <c r="O1992" s="3">
        <f>HLOOKUP(O$5,[1]非R能力!$B$8:$F$558,$C1992+1,0)</f>
        <v>2674530.2363424227</v>
      </c>
      <c r="P1992" s="3">
        <f>HLOOKUP(P$5,[1]非R能力!$B$8:$F$558,$C1992+1,0)</f>
        <v>371147.94865448773</v>
      </c>
      <c r="Q1992" s="3">
        <f>HLOOKUP(Q$5,[1]非R能力!$B$8:$F$558,$C1992+1,0)</f>
        <v>180663.03073300805</v>
      </c>
      <c r="R1992" s="3">
        <f>HLOOKUP(R$5,[1]非R能力!$B$8:$F$558,$C1992+1,0)</f>
        <v>56616.730527455926</v>
      </c>
      <c r="S1992" s="3">
        <f>HLOOKUP(S$5,[1]非R能力!$B$8:$F$558,$C1992+1,0)</f>
        <v>73368.568621644255</v>
      </c>
      <c r="T1992" s="3">
        <f>INDEX([1]非R能力!$H$9:$H$558,D1992)</f>
        <v>74359.2083312342</v>
      </c>
      <c r="U1992" s="3">
        <f>IF(E1992="小怪",0,IF(INDEX([1]非R能力!$FK$9:$FK$558,C1992)=0,0,10))</f>
        <v>0</v>
      </c>
      <c r="V1992" s="3">
        <f>IF(E1992="小怪",0,IF(INDEX([1]非R能力!$FH$9:$FH$558,C1992)=0,0,5000))</f>
        <v>0</v>
      </c>
      <c r="W1992" s="3">
        <f>HLOOKUP(W$5,[2]人物技能基础!$O$3:$Q$553,$C1992+1,0)</f>
        <v>3.637142857142857</v>
      </c>
      <c r="X1992" s="3">
        <f>HLOOKUP(X$5,[2]人物技能基础!$O$3:$Q$553,$C1992+1,0)</f>
        <v>2.0186428571428574</v>
      </c>
      <c r="Y1992" s="3">
        <f>HLOOKUP(Y$5,[2]人物技能基础!$O$3:$Q$553,$C1992+1,0)</f>
        <v>99.964285714285708</v>
      </c>
      <c r="Z1992" s="3">
        <f t="shared" si="187"/>
        <v>1976818</v>
      </c>
      <c r="AA1992" s="3">
        <f t="shared" si="188"/>
        <v>36132</v>
      </c>
      <c r="AB1992" s="3">
        <f t="shared" si="189"/>
        <v>0</v>
      </c>
      <c r="AC1992" s="3">
        <f t="shared" si="190"/>
        <v>73368</v>
      </c>
      <c r="AD1992" s="3">
        <f t="shared" si="191"/>
        <v>56616</v>
      </c>
    </row>
    <row r="1993" spans="1:30" x14ac:dyDescent="0.15">
      <c r="A1993" s="3">
        <v>1988</v>
      </c>
      <c r="B1993" s="3" t="str">
        <f t="shared" si="186"/>
        <v>关卡1988小怪</v>
      </c>
      <c r="C1993" s="3">
        <f>INDEX([3]关卡!$J$19:$J$2018,A1993)</f>
        <v>550</v>
      </c>
      <c r="D1993" s="3">
        <f>INDEX([3]关卡!$N$19:$N$2018,A1993)</f>
        <v>550</v>
      </c>
      <c r="E1993" s="3" t="s">
        <v>24</v>
      </c>
      <c r="F1993" s="3" t="s">
        <v>26</v>
      </c>
      <c r="G1993" s="3">
        <v>3</v>
      </c>
      <c r="H1993" s="3">
        <v>0</v>
      </c>
      <c r="I1993" s="3">
        <v>0</v>
      </c>
      <c r="J1993" s="4">
        <v>1</v>
      </c>
      <c r="K1993" s="4">
        <v>1</v>
      </c>
      <c r="L1993" s="4">
        <v>2</v>
      </c>
      <c r="M1993" s="3">
        <v>15</v>
      </c>
      <c r="N1993" s="3">
        <v>2</v>
      </c>
      <c r="O1993" s="3">
        <f>HLOOKUP(O$5,[1]非R能力!$B$8:$F$558,$C1993+1,0)</f>
        <v>2674530.2363424227</v>
      </c>
      <c r="P1993" s="3">
        <f>HLOOKUP(P$5,[1]非R能力!$B$8:$F$558,$C1993+1,0)</f>
        <v>371147.94865448773</v>
      </c>
      <c r="Q1993" s="3">
        <f>HLOOKUP(Q$5,[1]非R能力!$B$8:$F$558,$C1993+1,0)</f>
        <v>180663.03073300805</v>
      </c>
      <c r="R1993" s="3">
        <f>HLOOKUP(R$5,[1]非R能力!$B$8:$F$558,$C1993+1,0)</f>
        <v>56616.730527455926</v>
      </c>
      <c r="S1993" s="3">
        <f>HLOOKUP(S$5,[1]非R能力!$B$8:$F$558,$C1993+1,0)</f>
        <v>73368.568621644255</v>
      </c>
      <c r="T1993" s="3">
        <f>INDEX([1]非R能力!$H$9:$H$558,D1993)</f>
        <v>74359.2083312342</v>
      </c>
      <c r="U1993" s="3">
        <f>IF(E1993="小怪",0,IF(INDEX([1]非R能力!$FK$9:$FK$558,C1993)=0,0,10))</f>
        <v>0</v>
      </c>
      <c r="V1993" s="3">
        <f>IF(E1993="小怪",0,IF(INDEX([1]非R能力!$FH$9:$FH$558,C1993)=0,0,5000))</f>
        <v>0</v>
      </c>
      <c r="W1993" s="3">
        <f>HLOOKUP(W$5,[2]人物技能基础!$O$3:$Q$553,$C1993+1,0)</f>
        <v>3.637142857142857</v>
      </c>
      <c r="X1993" s="3">
        <f>HLOOKUP(X$5,[2]人物技能基础!$O$3:$Q$553,$C1993+1,0)</f>
        <v>2.0186428571428574</v>
      </c>
      <c r="Y1993" s="3">
        <f>HLOOKUP(Y$5,[2]人物技能基础!$O$3:$Q$553,$C1993+1,0)</f>
        <v>99.964285714285708</v>
      </c>
      <c r="Z1993" s="3">
        <f t="shared" si="187"/>
        <v>1976818</v>
      </c>
      <c r="AA1993" s="3">
        <f t="shared" si="188"/>
        <v>36132</v>
      </c>
      <c r="AB1993" s="3">
        <f t="shared" si="189"/>
        <v>0</v>
      </c>
      <c r="AC1993" s="3">
        <f t="shared" si="190"/>
        <v>73368</v>
      </c>
      <c r="AD1993" s="3">
        <f t="shared" si="191"/>
        <v>56616</v>
      </c>
    </row>
    <row r="1994" spans="1:30" x14ac:dyDescent="0.15">
      <c r="A1994" s="3">
        <v>1989</v>
      </c>
      <c r="B1994" s="3" t="str">
        <f t="shared" si="186"/>
        <v>关卡1989小怪</v>
      </c>
      <c r="C1994" s="3">
        <f>INDEX([3]关卡!$J$19:$J$2018,A1994)</f>
        <v>550</v>
      </c>
      <c r="D1994" s="3">
        <f>INDEX([3]关卡!$N$19:$N$2018,A1994)</f>
        <v>550</v>
      </c>
      <c r="E1994" s="3" t="s">
        <v>24</v>
      </c>
      <c r="F1994" s="3" t="s">
        <v>26</v>
      </c>
      <c r="G1994" s="3">
        <v>3</v>
      </c>
      <c r="H1994" s="3">
        <v>0</v>
      </c>
      <c r="I1994" s="3">
        <v>0</v>
      </c>
      <c r="J1994" s="4">
        <v>1</v>
      </c>
      <c r="K1994" s="4">
        <v>1</v>
      </c>
      <c r="L1994" s="4">
        <v>2</v>
      </c>
      <c r="M1994" s="3">
        <v>15</v>
      </c>
      <c r="N1994" s="3">
        <v>2</v>
      </c>
      <c r="O1994" s="3">
        <f>HLOOKUP(O$5,[1]非R能力!$B$8:$F$558,$C1994+1,0)</f>
        <v>2674530.2363424227</v>
      </c>
      <c r="P1994" s="3">
        <f>HLOOKUP(P$5,[1]非R能力!$B$8:$F$558,$C1994+1,0)</f>
        <v>371147.94865448773</v>
      </c>
      <c r="Q1994" s="3">
        <f>HLOOKUP(Q$5,[1]非R能力!$B$8:$F$558,$C1994+1,0)</f>
        <v>180663.03073300805</v>
      </c>
      <c r="R1994" s="3">
        <f>HLOOKUP(R$5,[1]非R能力!$B$8:$F$558,$C1994+1,0)</f>
        <v>56616.730527455926</v>
      </c>
      <c r="S1994" s="3">
        <f>HLOOKUP(S$5,[1]非R能力!$B$8:$F$558,$C1994+1,0)</f>
        <v>73368.568621644255</v>
      </c>
      <c r="T1994" s="3">
        <f>INDEX([1]非R能力!$H$9:$H$558,D1994)</f>
        <v>74359.2083312342</v>
      </c>
      <c r="U1994" s="3">
        <f>IF(E1994="小怪",0,IF(INDEX([1]非R能力!$FK$9:$FK$558,C1994)=0,0,10))</f>
        <v>0</v>
      </c>
      <c r="V1994" s="3">
        <f>IF(E1994="小怪",0,IF(INDEX([1]非R能力!$FH$9:$FH$558,C1994)=0,0,5000))</f>
        <v>0</v>
      </c>
      <c r="W1994" s="3">
        <f>HLOOKUP(W$5,[2]人物技能基础!$O$3:$Q$553,$C1994+1,0)</f>
        <v>3.637142857142857</v>
      </c>
      <c r="X1994" s="3">
        <f>HLOOKUP(X$5,[2]人物技能基础!$O$3:$Q$553,$C1994+1,0)</f>
        <v>2.0186428571428574</v>
      </c>
      <c r="Y1994" s="3">
        <f>HLOOKUP(Y$5,[2]人物技能基础!$O$3:$Q$553,$C1994+1,0)</f>
        <v>99.964285714285708</v>
      </c>
      <c r="Z1994" s="3">
        <f t="shared" si="187"/>
        <v>1976818</v>
      </c>
      <c r="AA1994" s="3">
        <f t="shared" si="188"/>
        <v>36132</v>
      </c>
      <c r="AB1994" s="3">
        <f t="shared" si="189"/>
        <v>0</v>
      </c>
      <c r="AC1994" s="3">
        <f t="shared" si="190"/>
        <v>73368</v>
      </c>
      <c r="AD1994" s="3">
        <f t="shared" si="191"/>
        <v>56616</v>
      </c>
    </row>
    <row r="1995" spans="1:30" x14ac:dyDescent="0.15">
      <c r="A1995" s="3">
        <v>1990</v>
      </c>
      <c r="B1995" s="3" t="str">
        <f t="shared" si="186"/>
        <v>关卡1990小怪</v>
      </c>
      <c r="C1995" s="3">
        <f>INDEX([3]关卡!$J$19:$J$2018,A1995)</f>
        <v>550</v>
      </c>
      <c r="D1995" s="3">
        <f>INDEX([3]关卡!$N$19:$N$2018,A1995)</f>
        <v>550</v>
      </c>
      <c r="E1995" s="3" t="s">
        <v>24</v>
      </c>
      <c r="F1995" s="3" t="s">
        <v>26</v>
      </c>
      <c r="G1995" s="3">
        <v>3</v>
      </c>
      <c r="H1995" s="3">
        <v>0</v>
      </c>
      <c r="I1995" s="3">
        <v>0</v>
      </c>
      <c r="J1995" s="4">
        <v>1</v>
      </c>
      <c r="K1995" s="4">
        <v>1</v>
      </c>
      <c r="L1995" s="4">
        <v>2</v>
      </c>
      <c r="M1995" s="3">
        <v>15</v>
      </c>
      <c r="N1995" s="3">
        <v>2</v>
      </c>
      <c r="O1995" s="3">
        <f>HLOOKUP(O$5,[1]非R能力!$B$8:$F$558,$C1995+1,0)</f>
        <v>2674530.2363424227</v>
      </c>
      <c r="P1995" s="3">
        <f>HLOOKUP(P$5,[1]非R能力!$B$8:$F$558,$C1995+1,0)</f>
        <v>371147.94865448773</v>
      </c>
      <c r="Q1995" s="3">
        <f>HLOOKUP(Q$5,[1]非R能力!$B$8:$F$558,$C1995+1,0)</f>
        <v>180663.03073300805</v>
      </c>
      <c r="R1995" s="3">
        <f>HLOOKUP(R$5,[1]非R能力!$B$8:$F$558,$C1995+1,0)</f>
        <v>56616.730527455926</v>
      </c>
      <c r="S1995" s="3">
        <f>HLOOKUP(S$5,[1]非R能力!$B$8:$F$558,$C1995+1,0)</f>
        <v>73368.568621644255</v>
      </c>
      <c r="T1995" s="3">
        <f>INDEX([1]非R能力!$H$9:$H$558,D1995)</f>
        <v>74359.2083312342</v>
      </c>
      <c r="U1995" s="3">
        <f>IF(E1995="小怪",0,IF(INDEX([1]非R能力!$FK$9:$FK$558,C1995)=0,0,10))</f>
        <v>0</v>
      </c>
      <c r="V1995" s="3">
        <f>IF(E1995="小怪",0,IF(INDEX([1]非R能力!$FH$9:$FH$558,C1995)=0,0,5000))</f>
        <v>0</v>
      </c>
      <c r="W1995" s="3">
        <f>HLOOKUP(W$5,[2]人物技能基础!$O$3:$Q$553,$C1995+1,0)</f>
        <v>3.637142857142857</v>
      </c>
      <c r="X1995" s="3">
        <f>HLOOKUP(X$5,[2]人物技能基础!$O$3:$Q$553,$C1995+1,0)</f>
        <v>2.0186428571428574</v>
      </c>
      <c r="Y1995" s="3">
        <f>HLOOKUP(Y$5,[2]人物技能基础!$O$3:$Q$553,$C1995+1,0)</f>
        <v>99.964285714285708</v>
      </c>
      <c r="Z1995" s="3">
        <f t="shared" si="187"/>
        <v>1976818</v>
      </c>
      <c r="AA1995" s="3">
        <f t="shared" si="188"/>
        <v>36132</v>
      </c>
      <c r="AB1995" s="3">
        <f t="shared" si="189"/>
        <v>0</v>
      </c>
      <c r="AC1995" s="3">
        <f t="shared" si="190"/>
        <v>73368</v>
      </c>
      <c r="AD1995" s="3">
        <f t="shared" si="191"/>
        <v>56616</v>
      </c>
    </row>
    <row r="1996" spans="1:30" x14ac:dyDescent="0.15">
      <c r="A1996" s="3">
        <v>1991</v>
      </c>
      <c r="B1996" s="3" t="str">
        <f t="shared" si="186"/>
        <v>关卡1991小怪</v>
      </c>
      <c r="C1996" s="3">
        <f>INDEX([3]关卡!$J$19:$J$2018,A1996)</f>
        <v>550</v>
      </c>
      <c r="D1996" s="3">
        <f>INDEX([3]关卡!$N$19:$N$2018,A1996)</f>
        <v>550</v>
      </c>
      <c r="E1996" s="3" t="s">
        <v>24</v>
      </c>
      <c r="F1996" s="3" t="s">
        <v>26</v>
      </c>
      <c r="G1996" s="3">
        <v>3</v>
      </c>
      <c r="H1996" s="3">
        <v>0</v>
      </c>
      <c r="I1996" s="3">
        <v>0</v>
      </c>
      <c r="J1996" s="4">
        <v>1</v>
      </c>
      <c r="K1996" s="4">
        <v>1</v>
      </c>
      <c r="L1996" s="4">
        <v>2</v>
      </c>
      <c r="M1996" s="3">
        <v>15</v>
      </c>
      <c r="N1996" s="3">
        <v>2</v>
      </c>
      <c r="O1996" s="3">
        <f>HLOOKUP(O$5,[1]非R能力!$B$8:$F$558,$C1996+1,0)</f>
        <v>2674530.2363424227</v>
      </c>
      <c r="P1996" s="3">
        <f>HLOOKUP(P$5,[1]非R能力!$B$8:$F$558,$C1996+1,0)</f>
        <v>371147.94865448773</v>
      </c>
      <c r="Q1996" s="3">
        <f>HLOOKUP(Q$5,[1]非R能力!$B$8:$F$558,$C1996+1,0)</f>
        <v>180663.03073300805</v>
      </c>
      <c r="R1996" s="3">
        <f>HLOOKUP(R$5,[1]非R能力!$B$8:$F$558,$C1996+1,0)</f>
        <v>56616.730527455926</v>
      </c>
      <c r="S1996" s="3">
        <f>HLOOKUP(S$5,[1]非R能力!$B$8:$F$558,$C1996+1,0)</f>
        <v>73368.568621644255</v>
      </c>
      <c r="T1996" s="3">
        <f>INDEX([1]非R能力!$H$9:$H$558,D1996)</f>
        <v>74359.2083312342</v>
      </c>
      <c r="U1996" s="3">
        <f>IF(E1996="小怪",0,IF(INDEX([1]非R能力!$FK$9:$FK$558,C1996)=0,0,10))</f>
        <v>0</v>
      </c>
      <c r="V1996" s="3">
        <f>IF(E1996="小怪",0,IF(INDEX([1]非R能力!$FH$9:$FH$558,C1996)=0,0,5000))</f>
        <v>0</v>
      </c>
      <c r="W1996" s="3">
        <f>HLOOKUP(W$5,[2]人物技能基础!$O$3:$Q$553,$C1996+1,0)</f>
        <v>3.637142857142857</v>
      </c>
      <c r="X1996" s="3">
        <f>HLOOKUP(X$5,[2]人物技能基础!$O$3:$Q$553,$C1996+1,0)</f>
        <v>2.0186428571428574</v>
      </c>
      <c r="Y1996" s="3">
        <f>HLOOKUP(Y$5,[2]人物技能基础!$O$3:$Q$553,$C1996+1,0)</f>
        <v>99.964285714285708</v>
      </c>
      <c r="Z1996" s="3">
        <f t="shared" si="187"/>
        <v>1976818</v>
      </c>
      <c r="AA1996" s="3">
        <f t="shared" si="188"/>
        <v>36132</v>
      </c>
      <c r="AB1996" s="3">
        <f t="shared" si="189"/>
        <v>0</v>
      </c>
      <c r="AC1996" s="3">
        <f t="shared" si="190"/>
        <v>73368</v>
      </c>
      <c r="AD1996" s="3">
        <f t="shared" si="191"/>
        <v>56616</v>
      </c>
    </row>
    <row r="1997" spans="1:30" x14ac:dyDescent="0.15">
      <c r="A1997" s="3">
        <v>1992</v>
      </c>
      <c r="B1997" s="3" t="str">
        <f t="shared" si="186"/>
        <v>关卡1992小怪</v>
      </c>
      <c r="C1997" s="3">
        <f>INDEX([3]关卡!$J$19:$J$2018,A1997)</f>
        <v>550</v>
      </c>
      <c r="D1997" s="3">
        <f>INDEX([3]关卡!$N$19:$N$2018,A1997)</f>
        <v>550</v>
      </c>
      <c r="E1997" s="3" t="s">
        <v>24</v>
      </c>
      <c r="F1997" s="3" t="s">
        <v>26</v>
      </c>
      <c r="G1997" s="3">
        <v>3</v>
      </c>
      <c r="H1997" s="3">
        <v>0</v>
      </c>
      <c r="I1997" s="3">
        <v>0</v>
      </c>
      <c r="J1997" s="4">
        <v>1</v>
      </c>
      <c r="K1997" s="4">
        <v>1</v>
      </c>
      <c r="L1997" s="4">
        <v>2</v>
      </c>
      <c r="M1997" s="3">
        <v>15</v>
      </c>
      <c r="N1997" s="3">
        <v>2</v>
      </c>
      <c r="O1997" s="3">
        <f>HLOOKUP(O$5,[1]非R能力!$B$8:$F$558,$C1997+1,0)</f>
        <v>2674530.2363424227</v>
      </c>
      <c r="P1997" s="3">
        <f>HLOOKUP(P$5,[1]非R能力!$B$8:$F$558,$C1997+1,0)</f>
        <v>371147.94865448773</v>
      </c>
      <c r="Q1997" s="3">
        <f>HLOOKUP(Q$5,[1]非R能力!$B$8:$F$558,$C1997+1,0)</f>
        <v>180663.03073300805</v>
      </c>
      <c r="R1997" s="3">
        <f>HLOOKUP(R$5,[1]非R能力!$B$8:$F$558,$C1997+1,0)</f>
        <v>56616.730527455926</v>
      </c>
      <c r="S1997" s="3">
        <f>HLOOKUP(S$5,[1]非R能力!$B$8:$F$558,$C1997+1,0)</f>
        <v>73368.568621644255</v>
      </c>
      <c r="T1997" s="3">
        <f>INDEX([1]非R能力!$H$9:$H$558,D1997)</f>
        <v>74359.2083312342</v>
      </c>
      <c r="U1997" s="3">
        <f>IF(E1997="小怪",0,IF(INDEX([1]非R能力!$FK$9:$FK$558,C1997)=0,0,10))</f>
        <v>0</v>
      </c>
      <c r="V1997" s="3">
        <f>IF(E1997="小怪",0,IF(INDEX([1]非R能力!$FH$9:$FH$558,C1997)=0,0,5000))</f>
        <v>0</v>
      </c>
      <c r="W1997" s="3">
        <f>HLOOKUP(W$5,[2]人物技能基础!$O$3:$Q$553,$C1997+1,0)</f>
        <v>3.637142857142857</v>
      </c>
      <c r="X1997" s="3">
        <f>HLOOKUP(X$5,[2]人物技能基础!$O$3:$Q$553,$C1997+1,0)</f>
        <v>2.0186428571428574</v>
      </c>
      <c r="Y1997" s="3">
        <f>HLOOKUP(Y$5,[2]人物技能基础!$O$3:$Q$553,$C1997+1,0)</f>
        <v>99.964285714285708</v>
      </c>
      <c r="Z1997" s="3">
        <f t="shared" si="187"/>
        <v>1976818</v>
      </c>
      <c r="AA1997" s="3">
        <f t="shared" si="188"/>
        <v>36132</v>
      </c>
      <c r="AB1997" s="3">
        <f t="shared" si="189"/>
        <v>0</v>
      </c>
      <c r="AC1997" s="3">
        <f t="shared" si="190"/>
        <v>73368</v>
      </c>
      <c r="AD1997" s="3">
        <f t="shared" si="191"/>
        <v>56616</v>
      </c>
    </row>
    <row r="1998" spans="1:30" x14ac:dyDescent="0.15">
      <c r="A1998" s="3">
        <v>1993</v>
      </c>
      <c r="B1998" s="3" t="str">
        <f t="shared" si="186"/>
        <v>关卡1993小怪</v>
      </c>
      <c r="C1998" s="3">
        <f>INDEX([3]关卡!$J$19:$J$2018,A1998)</f>
        <v>550</v>
      </c>
      <c r="D1998" s="3">
        <f>INDEX([3]关卡!$N$19:$N$2018,A1998)</f>
        <v>550</v>
      </c>
      <c r="E1998" s="3" t="s">
        <v>24</v>
      </c>
      <c r="F1998" s="3" t="s">
        <v>26</v>
      </c>
      <c r="G1998" s="3">
        <v>3</v>
      </c>
      <c r="H1998" s="3">
        <v>0</v>
      </c>
      <c r="I1998" s="3">
        <v>0</v>
      </c>
      <c r="J1998" s="4">
        <v>1</v>
      </c>
      <c r="K1998" s="4">
        <v>1</v>
      </c>
      <c r="L1998" s="4">
        <v>2</v>
      </c>
      <c r="M1998" s="3">
        <v>15</v>
      </c>
      <c r="N1998" s="3">
        <v>2</v>
      </c>
      <c r="O1998" s="3">
        <f>HLOOKUP(O$5,[1]非R能力!$B$8:$F$558,$C1998+1,0)</f>
        <v>2674530.2363424227</v>
      </c>
      <c r="P1998" s="3">
        <f>HLOOKUP(P$5,[1]非R能力!$B$8:$F$558,$C1998+1,0)</f>
        <v>371147.94865448773</v>
      </c>
      <c r="Q1998" s="3">
        <f>HLOOKUP(Q$5,[1]非R能力!$B$8:$F$558,$C1998+1,0)</f>
        <v>180663.03073300805</v>
      </c>
      <c r="R1998" s="3">
        <f>HLOOKUP(R$5,[1]非R能力!$B$8:$F$558,$C1998+1,0)</f>
        <v>56616.730527455926</v>
      </c>
      <c r="S1998" s="3">
        <f>HLOOKUP(S$5,[1]非R能力!$B$8:$F$558,$C1998+1,0)</f>
        <v>73368.568621644255</v>
      </c>
      <c r="T1998" s="3">
        <f>INDEX([1]非R能力!$H$9:$H$558,D1998)</f>
        <v>74359.2083312342</v>
      </c>
      <c r="U1998" s="3">
        <f>IF(E1998="小怪",0,IF(INDEX([1]非R能力!$FK$9:$FK$558,C1998)=0,0,10))</f>
        <v>0</v>
      </c>
      <c r="V1998" s="3">
        <f>IF(E1998="小怪",0,IF(INDEX([1]非R能力!$FH$9:$FH$558,C1998)=0,0,5000))</f>
        <v>0</v>
      </c>
      <c r="W1998" s="3">
        <f>HLOOKUP(W$5,[2]人物技能基础!$O$3:$Q$553,$C1998+1,0)</f>
        <v>3.637142857142857</v>
      </c>
      <c r="X1998" s="3">
        <f>HLOOKUP(X$5,[2]人物技能基础!$O$3:$Q$553,$C1998+1,0)</f>
        <v>2.0186428571428574</v>
      </c>
      <c r="Y1998" s="3">
        <f>HLOOKUP(Y$5,[2]人物技能基础!$O$3:$Q$553,$C1998+1,0)</f>
        <v>99.964285714285708</v>
      </c>
      <c r="Z1998" s="3">
        <f t="shared" si="187"/>
        <v>1976818</v>
      </c>
      <c r="AA1998" s="3">
        <f t="shared" si="188"/>
        <v>36132</v>
      </c>
      <c r="AB1998" s="3">
        <f t="shared" si="189"/>
        <v>0</v>
      </c>
      <c r="AC1998" s="3">
        <f t="shared" si="190"/>
        <v>73368</v>
      </c>
      <c r="AD1998" s="3">
        <f t="shared" si="191"/>
        <v>56616</v>
      </c>
    </row>
    <row r="1999" spans="1:30" x14ac:dyDescent="0.15">
      <c r="A1999" s="3">
        <v>1994</v>
      </c>
      <c r="B1999" s="3" t="str">
        <f t="shared" si="186"/>
        <v>关卡1994小怪</v>
      </c>
      <c r="C1999" s="3">
        <f>INDEX([3]关卡!$J$19:$J$2018,A1999)</f>
        <v>550</v>
      </c>
      <c r="D1999" s="3">
        <f>INDEX([3]关卡!$N$19:$N$2018,A1999)</f>
        <v>550</v>
      </c>
      <c r="E1999" s="3" t="s">
        <v>24</v>
      </c>
      <c r="F1999" s="3" t="s">
        <v>26</v>
      </c>
      <c r="G1999" s="3">
        <v>3</v>
      </c>
      <c r="H1999" s="3">
        <v>0</v>
      </c>
      <c r="I1999" s="3">
        <v>0</v>
      </c>
      <c r="J1999" s="4">
        <v>1</v>
      </c>
      <c r="K1999" s="4">
        <v>1</v>
      </c>
      <c r="L1999" s="4">
        <v>2</v>
      </c>
      <c r="M1999" s="3">
        <v>15</v>
      </c>
      <c r="N1999" s="3">
        <v>2</v>
      </c>
      <c r="O1999" s="3">
        <f>HLOOKUP(O$5,[1]非R能力!$B$8:$F$558,$C1999+1,0)</f>
        <v>2674530.2363424227</v>
      </c>
      <c r="P1999" s="3">
        <f>HLOOKUP(P$5,[1]非R能力!$B$8:$F$558,$C1999+1,0)</f>
        <v>371147.94865448773</v>
      </c>
      <c r="Q1999" s="3">
        <f>HLOOKUP(Q$5,[1]非R能力!$B$8:$F$558,$C1999+1,0)</f>
        <v>180663.03073300805</v>
      </c>
      <c r="R1999" s="3">
        <f>HLOOKUP(R$5,[1]非R能力!$B$8:$F$558,$C1999+1,0)</f>
        <v>56616.730527455926</v>
      </c>
      <c r="S1999" s="3">
        <f>HLOOKUP(S$5,[1]非R能力!$B$8:$F$558,$C1999+1,0)</f>
        <v>73368.568621644255</v>
      </c>
      <c r="T1999" s="3">
        <f>INDEX([1]非R能力!$H$9:$H$558,D1999)</f>
        <v>74359.2083312342</v>
      </c>
      <c r="U1999" s="3">
        <f>IF(E1999="小怪",0,IF(INDEX([1]非R能力!$FK$9:$FK$558,C1999)=0,0,10))</f>
        <v>0</v>
      </c>
      <c r="V1999" s="3">
        <f>IF(E1999="小怪",0,IF(INDEX([1]非R能力!$FH$9:$FH$558,C1999)=0,0,5000))</f>
        <v>0</v>
      </c>
      <c r="W1999" s="3">
        <f>HLOOKUP(W$5,[2]人物技能基础!$O$3:$Q$553,$C1999+1,0)</f>
        <v>3.637142857142857</v>
      </c>
      <c r="X1999" s="3">
        <f>HLOOKUP(X$5,[2]人物技能基础!$O$3:$Q$553,$C1999+1,0)</f>
        <v>2.0186428571428574</v>
      </c>
      <c r="Y1999" s="3">
        <f>HLOOKUP(Y$5,[2]人物技能基础!$O$3:$Q$553,$C1999+1,0)</f>
        <v>99.964285714285708</v>
      </c>
      <c r="Z1999" s="3">
        <f t="shared" si="187"/>
        <v>1976818</v>
      </c>
      <c r="AA1999" s="3">
        <f t="shared" si="188"/>
        <v>36132</v>
      </c>
      <c r="AB1999" s="3">
        <f t="shared" si="189"/>
        <v>0</v>
      </c>
      <c r="AC1999" s="3">
        <f t="shared" si="190"/>
        <v>73368</v>
      </c>
      <c r="AD1999" s="3">
        <f t="shared" si="191"/>
        <v>56616</v>
      </c>
    </row>
    <row r="2000" spans="1:30" x14ac:dyDescent="0.15">
      <c r="A2000" s="3">
        <v>1995</v>
      </c>
      <c r="B2000" s="3" t="str">
        <f t="shared" si="186"/>
        <v>关卡1995小怪</v>
      </c>
      <c r="C2000" s="3">
        <f>INDEX([3]关卡!$J$19:$J$2018,A2000)</f>
        <v>550</v>
      </c>
      <c r="D2000" s="3">
        <f>INDEX([3]关卡!$N$19:$N$2018,A2000)</f>
        <v>550</v>
      </c>
      <c r="E2000" s="3" t="s">
        <v>24</v>
      </c>
      <c r="F2000" s="3" t="s">
        <v>26</v>
      </c>
      <c r="G2000" s="3">
        <v>3</v>
      </c>
      <c r="H2000" s="3">
        <v>0</v>
      </c>
      <c r="I2000" s="3">
        <v>0</v>
      </c>
      <c r="J2000" s="4">
        <v>1</v>
      </c>
      <c r="K2000" s="4">
        <v>1</v>
      </c>
      <c r="L2000" s="4">
        <v>2</v>
      </c>
      <c r="M2000" s="3">
        <v>15</v>
      </c>
      <c r="N2000" s="3">
        <v>2</v>
      </c>
      <c r="O2000" s="3">
        <f>HLOOKUP(O$5,[1]非R能力!$B$8:$F$558,$C2000+1,0)</f>
        <v>2674530.2363424227</v>
      </c>
      <c r="P2000" s="3">
        <f>HLOOKUP(P$5,[1]非R能力!$B$8:$F$558,$C2000+1,0)</f>
        <v>371147.94865448773</v>
      </c>
      <c r="Q2000" s="3">
        <f>HLOOKUP(Q$5,[1]非R能力!$B$8:$F$558,$C2000+1,0)</f>
        <v>180663.03073300805</v>
      </c>
      <c r="R2000" s="3">
        <f>HLOOKUP(R$5,[1]非R能力!$B$8:$F$558,$C2000+1,0)</f>
        <v>56616.730527455926</v>
      </c>
      <c r="S2000" s="3">
        <f>HLOOKUP(S$5,[1]非R能力!$B$8:$F$558,$C2000+1,0)</f>
        <v>73368.568621644255</v>
      </c>
      <c r="T2000" s="3">
        <f>INDEX([1]非R能力!$H$9:$H$558,D2000)</f>
        <v>74359.2083312342</v>
      </c>
      <c r="U2000" s="3">
        <f>IF(E2000="小怪",0,IF(INDEX([1]非R能力!$FK$9:$FK$558,C2000)=0,0,10))</f>
        <v>0</v>
      </c>
      <c r="V2000" s="3">
        <f>IF(E2000="小怪",0,IF(INDEX([1]非R能力!$FH$9:$FH$558,C2000)=0,0,5000))</f>
        <v>0</v>
      </c>
      <c r="W2000" s="3">
        <f>HLOOKUP(W$5,[2]人物技能基础!$O$3:$Q$553,$C2000+1,0)</f>
        <v>3.637142857142857</v>
      </c>
      <c r="X2000" s="3">
        <f>HLOOKUP(X$5,[2]人物技能基础!$O$3:$Q$553,$C2000+1,0)</f>
        <v>2.0186428571428574</v>
      </c>
      <c r="Y2000" s="3">
        <f>HLOOKUP(Y$5,[2]人物技能基础!$O$3:$Q$553,$C2000+1,0)</f>
        <v>99.964285714285708</v>
      </c>
      <c r="Z2000" s="3">
        <f t="shared" si="187"/>
        <v>1976818</v>
      </c>
      <c r="AA2000" s="3">
        <f t="shared" si="188"/>
        <v>36132</v>
      </c>
      <c r="AB2000" s="3">
        <f t="shared" si="189"/>
        <v>0</v>
      </c>
      <c r="AC2000" s="3">
        <f t="shared" si="190"/>
        <v>73368</v>
      </c>
      <c r="AD2000" s="3">
        <f t="shared" si="191"/>
        <v>56616</v>
      </c>
    </row>
    <row r="2001" spans="1:30" x14ac:dyDescent="0.15">
      <c r="A2001" s="3">
        <v>1996</v>
      </c>
      <c r="B2001" s="3" t="str">
        <f t="shared" si="186"/>
        <v>关卡1996小怪</v>
      </c>
      <c r="C2001" s="3">
        <f>INDEX([3]关卡!$J$19:$J$2018,A2001)</f>
        <v>550</v>
      </c>
      <c r="D2001" s="3">
        <f>INDEX([3]关卡!$N$19:$N$2018,A2001)</f>
        <v>550</v>
      </c>
      <c r="E2001" s="3" t="s">
        <v>24</v>
      </c>
      <c r="F2001" s="3" t="s">
        <v>26</v>
      </c>
      <c r="G2001" s="3">
        <v>3</v>
      </c>
      <c r="H2001" s="3">
        <v>0</v>
      </c>
      <c r="I2001" s="3">
        <v>0</v>
      </c>
      <c r="J2001" s="4">
        <v>1</v>
      </c>
      <c r="K2001" s="4">
        <v>1</v>
      </c>
      <c r="L2001" s="4">
        <v>2</v>
      </c>
      <c r="M2001" s="3">
        <v>15</v>
      </c>
      <c r="N2001" s="3">
        <v>2</v>
      </c>
      <c r="O2001" s="3">
        <f>HLOOKUP(O$5,[1]非R能力!$B$8:$F$558,$C2001+1,0)</f>
        <v>2674530.2363424227</v>
      </c>
      <c r="P2001" s="3">
        <f>HLOOKUP(P$5,[1]非R能力!$B$8:$F$558,$C2001+1,0)</f>
        <v>371147.94865448773</v>
      </c>
      <c r="Q2001" s="3">
        <f>HLOOKUP(Q$5,[1]非R能力!$B$8:$F$558,$C2001+1,0)</f>
        <v>180663.03073300805</v>
      </c>
      <c r="R2001" s="3">
        <f>HLOOKUP(R$5,[1]非R能力!$B$8:$F$558,$C2001+1,0)</f>
        <v>56616.730527455926</v>
      </c>
      <c r="S2001" s="3">
        <f>HLOOKUP(S$5,[1]非R能力!$B$8:$F$558,$C2001+1,0)</f>
        <v>73368.568621644255</v>
      </c>
      <c r="T2001" s="3">
        <f>INDEX([1]非R能力!$H$9:$H$558,D2001)</f>
        <v>74359.2083312342</v>
      </c>
      <c r="U2001" s="3">
        <f>IF(E2001="小怪",0,IF(INDEX([1]非R能力!$FK$9:$FK$558,C2001)=0,0,10))</f>
        <v>0</v>
      </c>
      <c r="V2001" s="3">
        <f>IF(E2001="小怪",0,IF(INDEX([1]非R能力!$FH$9:$FH$558,C2001)=0,0,5000))</f>
        <v>0</v>
      </c>
      <c r="W2001" s="3">
        <f>HLOOKUP(W$5,[2]人物技能基础!$O$3:$Q$553,$C2001+1,0)</f>
        <v>3.637142857142857</v>
      </c>
      <c r="X2001" s="3">
        <f>HLOOKUP(X$5,[2]人物技能基础!$O$3:$Q$553,$C2001+1,0)</f>
        <v>2.0186428571428574</v>
      </c>
      <c r="Y2001" s="3">
        <f>HLOOKUP(Y$5,[2]人物技能基础!$O$3:$Q$553,$C2001+1,0)</f>
        <v>99.964285714285708</v>
      </c>
      <c r="Z2001" s="3">
        <f t="shared" si="187"/>
        <v>1976818</v>
      </c>
      <c r="AA2001" s="3">
        <f t="shared" si="188"/>
        <v>36132</v>
      </c>
      <c r="AB2001" s="3">
        <f t="shared" si="189"/>
        <v>0</v>
      </c>
      <c r="AC2001" s="3">
        <f t="shared" si="190"/>
        <v>73368</v>
      </c>
      <c r="AD2001" s="3">
        <f t="shared" si="191"/>
        <v>56616</v>
      </c>
    </row>
    <row r="2002" spans="1:30" x14ac:dyDescent="0.15">
      <c r="A2002" s="3">
        <v>1997</v>
      </c>
      <c r="B2002" s="3" t="str">
        <f t="shared" si="186"/>
        <v>关卡1997小怪</v>
      </c>
      <c r="C2002" s="3">
        <f>INDEX([3]关卡!$J$19:$J$2018,A2002)</f>
        <v>550</v>
      </c>
      <c r="D2002" s="3">
        <f>INDEX([3]关卡!$N$19:$N$2018,A2002)</f>
        <v>550</v>
      </c>
      <c r="E2002" s="3" t="s">
        <v>24</v>
      </c>
      <c r="F2002" s="3" t="s">
        <v>26</v>
      </c>
      <c r="G2002" s="3">
        <v>3</v>
      </c>
      <c r="H2002" s="3">
        <v>0</v>
      </c>
      <c r="I2002" s="3">
        <v>0</v>
      </c>
      <c r="J2002" s="4">
        <v>1</v>
      </c>
      <c r="K2002" s="4">
        <v>1</v>
      </c>
      <c r="L2002" s="4">
        <v>2</v>
      </c>
      <c r="M2002" s="3">
        <v>15</v>
      </c>
      <c r="N2002" s="3">
        <v>2</v>
      </c>
      <c r="O2002" s="3">
        <f>HLOOKUP(O$5,[1]非R能力!$B$8:$F$558,$C2002+1,0)</f>
        <v>2674530.2363424227</v>
      </c>
      <c r="P2002" s="3">
        <f>HLOOKUP(P$5,[1]非R能力!$B$8:$F$558,$C2002+1,0)</f>
        <v>371147.94865448773</v>
      </c>
      <c r="Q2002" s="3">
        <f>HLOOKUP(Q$5,[1]非R能力!$B$8:$F$558,$C2002+1,0)</f>
        <v>180663.03073300805</v>
      </c>
      <c r="R2002" s="3">
        <f>HLOOKUP(R$5,[1]非R能力!$B$8:$F$558,$C2002+1,0)</f>
        <v>56616.730527455926</v>
      </c>
      <c r="S2002" s="3">
        <f>HLOOKUP(S$5,[1]非R能力!$B$8:$F$558,$C2002+1,0)</f>
        <v>73368.568621644255</v>
      </c>
      <c r="T2002" s="3">
        <f>INDEX([1]非R能力!$H$9:$H$558,D2002)</f>
        <v>74359.2083312342</v>
      </c>
      <c r="U2002" s="3">
        <f>IF(E2002="小怪",0,IF(INDEX([1]非R能力!$FK$9:$FK$558,C2002)=0,0,10))</f>
        <v>0</v>
      </c>
      <c r="V2002" s="3">
        <f>IF(E2002="小怪",0,IF(INDEX([1]非R能力!$FH$9:$FH$558,C2002)=0,0,5000))</f>
        <v>0</v>
      </c>
      <c r="W2002" s="3">
        <f>HLOOKUP(W$5,[2]人物技能基础!$O$3:$Q$553,$C2002+1,0)</f>
        <v>3.637142857142857</v>
      </c>
      <c r="X2002" s="3">
        <f>HLOOKUP(X$5,[2]人物技能基础!$O$3:$Q$553,$C2002+1,0)</f>
        <v>2.0186428571428574</v>
      </c>
      <c r="Y2002" s="3">
        <f>HLOOKUP(Y$5,[2]人物技能基础!$O$3:$Q$553,$C2002+1,0)</f>
        <v>99.964285714285708</v>
      </c>
      <c r="Z2002" s="3">
        <f t="shared" si="187"/>
        <v>1976818</v>
      </c>
      <c r="AA2002" s="3">
        <f t="shared" si="188"/>
        <v>36132</v>
      </c>
      <c r="AB2002" s="3">
        <f t="shared" si="189"/>
        <v>0</v>
      </c>
      <c r="AC2002" s="3">
        <f t="shared" si="190"/>
        <v>73368</v>
      </c>
      <c r="AD2002" s="3">
        <f t="shared" si="191"/>
        <v>56616</v>
      </c>
    </row>
    <row r="2003" spans="1:30" x14ac:dyDescent="0.15">
      <c r="A2003" s="3">
        <v>1998</v>
      </c>
      <c r="B2003" s="3" t="str">
        <f t="shared" si="186"/>
        <v>关卡1998小怪</v>
      </c>
      <c r="C2003" s="3">
        <f>INDEX([3]关卡!$J$19:$J$2018,A2003)</f>
        <v>550</v>
      </c>
      <c r="D2003" s="3">
        <f>INDEX([3]关卡!$N$19:$N$2018,A2003)</f>
        <v>550</v>
      </c>
      <c r="E2003" s="3" t="s">
        <v>24</v>
      </c>
      <c r="F2003" s="3" t="s">
        <v>26</v>
      </c>
      <c r="G2003" s="3">
        <v>3</v>
      </c>
      <c r="H2003" s="3">
        <v>0</v>
      </c>
      <c r="I2003" s="3">
        <v>0</v>
      </c>
      <c r="J2003" s="4">
        <v>1</v>
      </c>
      <c r="K2003" s="4">
        <v>1</v>
      </c>
      <c r="L2003" s="4">
        <v>2</v>
      </c>
      <c r="M2003" s="3">
        <v>15</v>
      </c>
      <c r="N2003" s="3">
        <v>2</v>
      </c>
      <c r="O2003" s="3">
        <f>HLOOKUP(O$5,[1]非R能力!$B$8:$F$558,$C2003+1,0)</f>
        <v>2674530.2363424227</v>
      </c>
      <c r="P2003" s="3">
        <f>HLOOKUP(P$5,[1]非R能力!$B$8:$F$558,$C2003+1,0)</f>
        <v>371147.94865448773</v>
      </c>
      <c r="Q2003" s="3">
        <f>HLOOKUP(Q$5,[1]非R能力!$B$8:$F$558,$C2003+1,0)</f>
        <v>180663.03073300805</v>
      </c>
      <c r="R2003" s="3">
        <f>HLOOKUP(R$5,[1]非R能力!$B$8:$F$558,$C2003+1,0)</f>
        <v>56616.730527455926</v>
      </c>
      <c r="S2003" s="3">
        <f>HLOOKUP(S$5,[1]非R能力!$B$8:$F$558,$C2003+1,0)</f>
        <v>73368.568621644255</v>
      </c>
      <c r="T2003" s="3">
        <f>INDEX([1]非R能力!$H$9:$H$558,D2003)</f>
        <v>74359.2083312342</v>
      </c>
      <c r="U2003" s="3">
        <f>IF(E2003="小怪",0,IF(INDEX([1]非R能力!$FK$9:$FK$558,C2003)=0,0,10))</f>
        <v>0</v>
      </c>
      <c r="V2003" s="3">
        <f>IF(E2003="小怪",0,IF(INDEX([1]非R能力!$FH$9:$FH$558,C2003)=0,0,5000))</f>
        <v>0</v>
      </c>
      <c r="W2003" s="3">
        <f>HLOOKUP(W$5,[2]人物技能基础!$O$3:$Q$553,$C2003+1,0)</f>
        <v>3.637142857142857</v>
      </c>
      <c r="X2003" s="3">
        <f>HLOOKUP(X$5,[2]人物技能基础!$O$3:$Q$553,$C2003+1,0)</f>
        <v>2.0186428571428574</v>
      </c>
      <c r="Y2003" s="3">
        <f>HLOOKUP(Y$5,[2]人物技能基础!$O$3:$Q$553,$C2003+1,0)</f>
        <v>99.964285714285708</v>
      </c>
      <c r="Z2003" s="3">
        <f t="shared" si="187"/>
        <v>1976818</v>
      </c>
      <c r="AA2003" s="3">
        <f t="shared" si="188"/>
        <v>36132</v>
      </c>
      <c r="AB2003" s="3">
        <f t="shared" si="189"/>
        <v>0</v>
      </c>
      <c r="AC2003" s="3">
        <f t="shared" si="190"/>
        <v>73368</v>
      </c>
      <c r="AD2003" s="3">
        <f t="shared" si="191"/>
        <v>56616</v>
      </c>
    </row>
    <row r="2004" spans="1:30" x14ac:dyDescent="0.15">
      <c r="A2004" s="3">
        <v>1999</v>
      </c>
      <c r="B2004" s="3" t="str">
        <f t="shared" si="186"/>
        <v>关卡1999小怪</v>
      </c>
      <c r="C2004" s="3">
        <f>INDEX([3]关卡!$J$19:$J$2018,A2004)</f>
        <v>550</v>
      </c>
      <c r="D2004" s="3">
        <f>INDEX([3]关卡!$N$19:$N$2018,A2004)</f>
        <v>550</v>
      </c>
      <c r="E2004" s="3" t="s">
        <v>24</v>
      </c>
      <c r="F2004" s="3" t="s">
        <v>26</v>
      </c>
      <c r="G2004" s="3">
        <v>3</v>
      </c>
      <c r="H2004" s="3">
        <v>0</v>
      </c>
      <c r="I2004" s="3">
        <v>0</v>
      </c>
      <c r="J2004" s="4">
        <v>1</v>
      </c>
      <c r="K2004" s="4">
        <v>1</v>
      </c>
      <c r="L2004" s="4">
        <v>2</v>
      </c>
      <c r="M2004" s="3">
        <v>15</v>
      </c>
      <c r="N2004" s="3">
        <v>2</v>
      </c>
      <c r="O2004" s="3">
        <f>HLOOKUP(O$5,[1]非R能力!$B$8:$F$558,$C2004+1,0)</f>
        <v>2674530.2363424227</v>
      </c>
      <c r="P2004" s="3">
        <f>HLOOKUP(P$5,[1]非R能力!$B$8:$F$558,$C2004+1,0)</f>
        <v>371147.94865448773</v>
      </c>
      <c r="Q2004" s="3">
        <f>HLOOKUP(Q$5,[1]非R能力!$B$8:$F$558,$C2004+1,0)</f>
        <v>180663.03073300805</v>
      </c>
      <c r="R2004" s="3">
        <f>HLOOKUP(R$5,[1]非R能力!$B$8:$F$558,$C2004+1,0)</f>
        <v>56616.730527455926</v>
      </c>
      <c r="S2004" s="3">
        <f>HLOOKUP(S$5,[1]非R能力!$B$8:$F$558,$C2004+1,0)</f>
        <v>73368.568621644255</v>
      </c>
      <c r="T2004" s="3">
        <f>INDEX([1]非R能力!$H$9:$H$558,D2004)</f>
        <v>74359.2083312342</v>
      </c>
      <c r="U2004" s="3">
        <f>IF(E2004="小怪",0,IF(INDEX([1]非R能力!$FK$9:$FK$558,C2004)=0,0,10))</f>
        <v>0</v>
      </c>
      <c r="V2004" s="3">
        <f>IF(E2004="小怪",0,IF(INDEX([1]非R能力!$FH$9:$FH$558,C2004)=0,0,5000))</f>
        <v>0</v>
      </c>
      <c r="W2004" s="3">
        <f>HLOOKUP(W$5,[2]人物技能基础!$O$3:$Q$553,$C2004+1,0)</f>
        <v>3.637142857142857</v>
      </c>
      <c r="X2004" s="3">
        <f>HLOOKUP(X$5,[2]人物技能基础!$O$3:$Q$553,$C2004+1,0)</f>
        <v>2.0186428571428574</v>
      </c>
      <c r="Y2004" s="3">
        <f>HLOOKUP(Y$5,[2]人物技能基础!$O$3:$Q$553,$C2004+1,0)</f>
        <v>99.964285714285708</v>
      </c>
      <c r="Z2004" s="3">
        <f t="shared" si="187"/>
        <v>1976818</v>
      </c>
      <c r="AA2004" s="3">
        <f t="shared" si="188"/>
        <v>36132</v>
      </c>
      <c r="AB2004" s="3">
        <f t="shared" si="189"/>
        <v>0</v>
      </c>
      <c r="AC2004" s="3">
        <f t="shared" si="190"/>
        <v>73368</v>
      </c>
      <c r="AD2004" s="3">
        <f t="shared" si="191"/>
        <v>56616</v>
      </c>
    </row>
    <row r="2005" spans="1:30" x14ac:dyDescent="0.15">
      <c r="A2005" s="3">
        <v>2000</v>
      </c>
      <c r="B2005" s="3" t="str">
        <f t="shared" si="186"/>
        <v>关卡2000小怪</v>
      </c>
      <c r="C2005" s="3">
        <f>INDEX([3]关卡!$J$19:$J$2018,A2005)</f>
        <v>550</v>
      </c>
      <c r="D2005" s="3">
        <f>INDEX([3]关卡!$N$19:$N$2018,A2005)</f>
        <v>550</v>
      </c>
      <c r="E2005" s="3" t="s">
        <v>24</v>
      </c>
      <c r="F2005" s="3" t="s">
        <v>26</v>
      </c>
      <c r="G2005" s="3">
        <v>3</v>
      </c>
      <c r="H2005" s="3">
        <v>0</v>
      </c>
      <c r="I2005" s="3">
        <v>0</v>
      </c>
      <c r="J2005" s="4">
        <v>1</v>
      </c>
      <c r="K2005" s="4">
        <v>1</v>
      </c>
      <c r="L2005" s="4">
        <v>2</v>
      </c>
      <c r="M2005" s="3">
        <v>15</v>
      </c>
      <c r="N2005" s="3">
        <v>2</v>
      </c>
      <c r="O2005" s="3">
        <f>HLOOKUP(O$5,[1]非R能力!$B$8:$F$558,$C2005+1,0)</f>
        <v>2674530.2363424227</v>
      </c>
      <c r="P2005" s="3">
        <f>HLOOKUP(P$5,[1]非R能力!$B$8:$F$558,$C2005+1,0)</f>
        <v>371147.94865448773</v>
      </c>
      <c r="Q2005" s="3">
        <f>HLOOKUP(Q$5,[1]非R能力!$B$8:$F$558,$C2005+1,0)</f>
        <v>180663.03073300805</v>
      </c>
      <c r="R2005" s="3">
        <f>HLOOKUP(R$5,[1]非R能力!$B$8:$F$558,$C2005+1,0)</f>
        <v>56616.730527455926</v>
      </c>
      <c r="S2005" s="3">
        <f>HLOOKUP(S$5,[1]非R能力!$B$8:$F$558,$C2005+1,0)</f>
        <v>73368.568621644255</v>
      </c>
      <c r="T2005" s="3">
        <f>INDEX([1]非R能力!$H$9:$H$558,D2005)</f>
        <v>74359.2083312342</v>
      </c>
      <c r="U2005" s="3">
        <f>IF(E2005="小怪",0,IF(INDEX([1]非R能力!$FK$9:$FK$558,C2005)=0,0,10))</f>
        <v>0</v>
      </c>
      <c r="V2005" s="3">
        <f>IF(E2005="小怪",0,IF(INDEX([1]非R能力!$FH$9:$FH$558,C2005)=0,0,5000))</f>
        <v>0</v>
      </c>
      <c r="W2005" s="3">
        <f>HLOOKUP(W$5,[2]人物技能基础!$O$3:$Q$553,$C2005+1,0)</f>
        <v>3.637142857142857</v>
      </c>
      <c r="X2005" s="3">
        <f>HLOOKUP(X$5,[2]人物技能基础!$O$3:$Q$553,$C2005+1,0)</f>
        <v>2.0186428571428574</v>
      </c>
      <c r="Y2005" s="3">
        <f>HLOOKUP(Y$5,[2]人物技能基础!$O$3:$Q$553,$C2005+1,0)</f>
        <v>99.964285714285708</v>
      </c>
      <c r="Z2005" s="3">
        <f t="shared" si="187"/>
        <v>1976818</v>
      </c>
      <c r="AA2005" s="3">
        <f t="shared" si="188"/>
        <v>36132</v>
      </c>
      <c r="AB2005" s="3">
        <f t="shared" si="189"/>
        <v>0</v>
      </c>
      <c r="AC2005" s="3">
        <f t="shared" si="190"/>
        <v>73368</v>
      </c>
      <c r="AD2005" s="3">
        <f t="shared" si="191"/>
        <v>56616</v>
      </c>
    </row>
    <row r="2006" spans="1:30" x14ac:dyDescent="0.15">
      <c r="A2006" s="3">
        <v>1</v>
      </c>
      <c r="B2006" s="3" t="str">
        <f t="shared" si="186"/>
        <v>关卡1boss</v>
      </c>
      <c r="C2006" s="3">
        <f>INDEX([3]关卡!$J$19:$J$2018,A2006)</f>
        <v>45</v>
      </c>
      <c r="D2006" s="3">
        <f>INDEX([3]关卡!$N$19:$N$2018,A2006)</f>
        <v>30</v>
      </c>
      <c r="E2006" s="3" t="s">
        <v>25</v>
      </c>
      <c r="F2006" s="3" t="s">
        <v>26</v>
      </c>
      <c r="G2006" s="3">
        <v>5</v>
      </c>
      <c r="H2006" s="3">
        <v>0</v>
      </c>
      <c r="I2006" s="3">
        <v>0.2</v>
      </c>
      <c r="J2006" s="4">
        <v>0.75</v>
      </c>
      <c r="K2006" s="4">
        <v>1</v>
      </c>
      <c r="L2006" s="4">
        <v>5</v>
      </c>
      <c r="M2006" s="3">
        <v>1</v>
      </c>
      <c r="N2006" s="3">
        <v>2</v>
      </c>
      <c r="O2006" s="3">
        <f>HLOOKUP(O$5,[1]非R能力!$B$8:$F$558,$C2006+1,0)</f>
        <v>5935</v>
      </c>
      <c r="P2006" s="3">
        <f>HLOOKUP(P$5,[1]非R能力!$B$8:$F$558,$C2006+1,0)</f>
        <v>1477.1111111111111</v>
      </c>
      <c r="Q2006" s="3">
        <f>HLOOKUP(Q$5,[1]非R能力!$B$8:$F$558,$C2006+1,0)</f>
        <v>1006.3333333333334</v>
      </c>
      <c r="R2006" s="3">
        <f>HLOOKUP(R$5,[1]非R能力!$B$8:$F$558,$C2006+1,0)</f>
        <v>307.33333333333337</v>
      </c>
      <c r="S2006" s="3">
        <f>HLOOKUP(S$5,[1]非R能力!$B$8:$F$558,$C2006+1,0)</f>
        <v>380.94871794871796</v>
      </c>
      <c r="T2006" s="3">
        <f>INDEX([1]非R能力!$H$9:$H$558,D2006)</f>
        <v>0</v>
      </c>
      <c r="U2006" s="3">
        <f>IF(E2006="小怪",0,IF(INDEX([1]非R能力!$FK$9:$FK$558,C2006)=0,0,10))</f>
        <v>0</v>
      </c>
      <c r="V2006" s="3">
        <f>IF(E2006="小怪",0,IF(INDEX([1]非R能力!$FH$9:$FH$558,C2006)=0,0,5000))</f>
        <v>0</v>
      </c>
      <c r="W2006" s="3">
        <f>HLOOKUP(W$5,[2]人物技能基础!$O$3:$Q$553,$C2006+1,0)</f>
        <v>3.38</v>
      </c>
      <c r="X2006" s="3">
        <f>HLOOKUP(X$5,[2]人物技能基础!$O$3:$Q$553,$C2006+1,0)</f>
        <v>1.8965000000000001</v>
      </c>
      <c r="Y2006" s="3">
        <f>HLOOKUP(Y$5,[2]人物技能基础!$O$3:$Q$553,$C2006+1,0)</f>
        <v>89.25</v>
      </c>
      <c r="Z2006" s="3">
        <f t="shared" si="187"/>
        <v>6993</v>
      </c>
      <c r="AA2006" s="3">
        <f t="shared" si="188"/>
        <v>201</v>
      </c>
      <c r="AB2006" s="3">
        <f t="shared" si="189"/>
        <v>295</v>
      </c>
      <c r="AC2006" s="3">
        <f t="shared" si="190"/>
        <v>380</v>
      </c>
      <c r="AD2006" s="3">
        <f t="shared" si="191"/>
        <v>409</v>
      </c>
    </row>
    <row r="2007" spans="1:30" x14ac:dyDescent="0.15">
      <c r="A2007" s="3">
        <v>2</v>
      </c>
      <c r="B2007" s="3" t="str">
        <f t="shared" si="186"/>
        <v>关卡2boss</v>
      </c>
      <c r="C2007" s="3">
        <f>INDEX([3]关卡!$J$19:$J$2018,A2007)</f>
        <v>47</v>
      </c>
      <c r="D2007" s="3">
        <f>INDEX([3]关卡!$N$19:$N$2018,A2007)</f>
        <v>32</v>
      </c>
      <c r="E2007" s="3" t="s">
        <v>25</v>
      </c>
      <c r="F2007" s="3" t="s">
        <v>26</v>
      </c>
      <c r="G2007" s="3">
        <v>6</v>
      </c>
      <c r="H2007" s="3">
        <v>0</v>
      </c>
      <c r="I2007" s="3">
        <v>0.2</v>
      </c>
      <c r="J2007" s="4">
        <v>0.75</v>
      </c>
      <c r="K2007" s="4">
        <v>1</v>
      </c>
      <c r="L2007" s="4">
        <v>5</v>
      </c>
      <c r="M2007" s="3">
        <v>1</v>
      </c>
      <c r="N2007" s="3">
        <v>2</v>
      </c>
      <c r="O2007" s="3">
        <f>HLOOKUP(O$5,[1]非R能力!$B$8:$F$558,$C2007+1,0)</f>
        <v>6327</v>
      </c>
      <c r="P2007" s="3">
        <f>HLOOKUP(P$5,[1]非R能力!$B$8:$F$558,$C2007+1,0)</f>
        <v>1533.5555555555557</v>
      </c>
      <c r="Q2007" s="3">
        <f>HLOOKUP(Q$5,[1]非R能力!$B$8:$F$558,$C2007+1,0)</f>
        <v>1031.3809523809523</v>
      </c>
      <c r="R2007" s="3">
        <f>HLOOKUP(R$5,[1]非R能力!$B$8:$F$558,$C2007+1,0)</f>
        <v>314.09523809523807</v>
      </c>
      <c r="S2007" s="3">
        <f>HLOOKUP(S$5,[1]非R能力!$B$8:$F$558,$C2007+1,0)</f>
        <v>399.97435897435901</v>
      </c>
      <c r="T2007" s="3">
        <f>INDEX([1]非R能力!$H$9:$H$558,D2007)</f>
        <v>0</v>
      </c>
      <c r="U2007" s="3">
        <f>IF(E2007="小怪",0,IF(INDEX([1]非R能力!$FK$9:$FK$558,C2007)=0,0,10))</f>
        <v>0</v>
      </c>
      <c r="V2007" s="3">
        <f>IF(E2007="小怪",0,IF(INDEX([1]非R能力!$FH$9:$FH$558,C2007)=0,0,5000))</f>
        <v>0</v>
      </c>
      <c r="W2007" s="3">
        <f>HLOOKUP(W$5,[2]人物技能基础!$O$3:$Q$553,$C2007+1,0)</f>
        <v>3.38</v>
      </c>
      <c r="X2007" s="3">
        <f>HLOOKUP(X$5,[2]人物技能基础!$O$3:$Q$553,$C2007+1,0)</f>
        <v>1.8965000000000001</v>
      </c>
      <c r="Y2007" s="3">
        <f>HLOOKUP(Y$5,[2]人物技能基础!$O$3:$Q$553,$C2007+1,0)</f>
        <v>89.25</v>
      </c>
      <c r="Z2007" s="3">
        <f t="shared" si="187"/>
        <v>8702</v>
      </c>
      <c r="AA2007" s="3">
        <f t="shared" si="188"/>
        <v>206</v>
      </c>
      <c r="AB2007" s="3">
        <f t="shared" si="189"/>
        <v>306</v>
      </c>
      <c r="AC2007" s="3">
        <f t="shared" si="190"/>
        <v>399</v>
      </c>
      <c r="AD2007" s="3">
        <f t="shared" si="191"/>
        <v>418</v>
      </c>
    </row>
    <row r="2008" spans="1:30" x14ac:dyDescent="0.15">
      <c r="A2008" s="3">
        <v>3</v>
      </c>
      <c r="B2008" s="3" t="str">
        <f t="shared" si="186"/>
        <v>关卡3boss</v>
      </c>
      <c r="C2008" s="3">
        <f>INDEX([3]关卡!$J$19:$J$2018,A2008)</f>
        <v>48</v>
      </c>
      <c r="D2008" s="3">
        <f>INDEX([3]关卡!$N$19:$N$2018,A2008)</f>
        <v>33</v>
      </c>
      <c r="E2008" s="3" t="s">
        <v>25</v>
      </c>
      <c r="F2008" s="3" t="s">
        <v>26</v>
      </c>
      <c r="G2008" s="3">
        <v>7</v>
      </c>
      <c r="H2008" s="3">
        <v>0</v>
      </c>
      <c r="I2008" s="3">
        <v>0.2</v>
      </c>
      <c r="J2008" s="4">
        <v>0.75</v>
      </c>
      <c r="K2008" s="4">
        <v>1</v>
      </c>
      <c r="L2008" s="4">
        <v>5</v>
      </c>
      <c r="M2008" s="3">
        <v>1</v>
      </c>
      <c r="N2008" s="3">
        <v>2</v>
      </c>
      <c r="O2008" s="3">
        <f>HLOOKUP(O$5,[1]非R能力!$B$8:$F$558,$C2008+1,0)</f>
        <v>6523</v>
      </c>
      <c r="P2008" s="3">
        <f>HLOOKUP(P$5,[1]非R能力!$B$8:$F$558,$C2008+1,0)</f>
        <v>1561.7777777777778</v>
      </c>
      <c r="Q2008" s="3">
        <f>HLOOKUP(Q$5,[1]非R能力!$B$8:$F$558,$C2008+1,0)</f>
        <v>1043.9047619047619</v>
      </c>
      <c r="R2008" s="3">
        <f>HLOOKUP(R$5,[1]非R能力!$B$8:$F$558,$C2008+1,0)</f>
        <v>317.47619047619048</v>
      </c>
      <c r="S2008" s="3">
        <f>HLOOKUP(S$5,[1]非R能力!$B$8:$F$558,$C2008+1,0)</f>
        <v>409.48717948717945</v>
      </c>
      <c r="T2008" s="3">
        <f>INDEX([1]非R能力!$H$9:$H$558,D2008)</f>
        <v>0</v>
      </c>
      <c r="U2008" s="3">
        <f>IF(E2008="小怪",0,IF(INDEX([1]非R能力!$FK$9:$FK$558,C2008)=0,0,10))</f>
        <v>0</v>
      </c>
      <c r="V2008" s="3">
        <f>IF(E2008="小怪",0,IF(INDEX([1]非R能力!$FH$9:$FH$558,C2008)=0,0,5000))</f>
        <v>0</v>
      </c>
      <c r="W2008" s="3">
        <f>HLOOKUP(W$5,[2]人物技能基础!$O$3:$Q$553,$C2008+1,0)</f>
        <v>3.38</v>
      </c>
      <c r="X2008" s="3">
        <f>HLOOKUP(X$5,[2]人物技能基础!$O$3:$Q$553,$C2008+1,0)</f>
        <v>1.8965000000000001</v>
      </c>
      <c r="Y2008" s="3">
        <f>HLOOKUP(Y$5,[2]人物技能基础!$O$3:$Q$553,$C2008+1,0)</f>
        <v>89.25</v>
      </c>
      <c r="Z2008" s="3">
        <f t="shared" si="187"/>
        <v>10329</v>
      </c>
      <c r="AA2008" s="3">
        <f t="shared" si="188"/>
        <v>208</v>
      </c>
      <c r="AB2008" s="3">
        <f t="shared" si="189"/>
        <v>312</v>
      </c>
      <c r="AC2008" s="3">
        <f t="shared" si="190"/>
        <v>409</v>
      </c>
      <c r="AD2008" s="3">
        <f t="shared" si="191"/>
        <v>423</v>
      </c>
    </row>
    <row r="2009" spans="1:30" x14ac:dyDescent="0.15">
      <c r="A2009" s="3">
        <v>4</v>
      </c>
      <c r="B2009" s="3" t="str">
        <f t="shared" si="186"/>
        <v>关卡4boss</v>
      </c>
      <c r="C2009" s="3">
        <f>INDEX([3]关卡!$J$19:$J$2018,A2009)</f>
        <v>60</v>
      </c>
      <c r="D2009" s="3">
        <f>INDEX([3]关卡!$N$19:$N$2018,A2009)</f>
        <v>52</v>
      </c>
      <c r="E2009" s="3" t="s">
        <v>25</v>
      </c>
      <c r="F2009" s="3" t="s">
        <v>26</v>
      </c>
      <c r="G2009" s="3">
        <v>8</v>
      </c>
      <c r="H2009" s="3">
        <v>0</v>
      </c>
      <c r="I2009" s="3">
        <v>0.2</v>
      </c>
      <c r="J2009" s="4">
        <v>0.75</v>
      </c>
      <c r="K2009" s="4">
        <v>1</v>
      </c>
      <c r="L2009" s="4">
        <v>5</v>
      </c>
      <c r="M2009" s="3">
        <v>1</v>
      </c>
      <c r="N2009" s="3">
        <v>2</v>
      </c>
      <c r="O2009" s="3">
        <f>HLOOKUP(O$5,[1]非R能力!$B$8:$F$558,$C2009+1,0)</f>
        <v>9797.2706766917308</v>
      </c>
      <c r="P2009" s="3">
        <f>HLOOKUP(P$5,[1]非R能力!$B$8:$F$558,$C2009+1,0)</f>
        <v>1941.8325358851675</v>
      </c>
      <c r="Q2009" s="3">
        <f>HLOOKUP(Q$5,[1]非R能力!$B$8:$F$558,$C2009+1,0)</f>
        <v>1342.2775119617227</v>
      </c>
      <c r="R2009" s="3">
        <f>HLOOKUP(R$5,[1]非R能力!$B$8:$F$558,$C2009+1,0)</f>
        <v>471.30769230769232</v>
      </c>
      <c r="S2009" s="3">
        <f>HLOOKUP(S$5,[1]非R能力!$B$8:$F$558,$C2009+1,0)</f>
        <v>653.14285714285711</v>
      </c>
      <c r="T2009" s="3">
        <f>INDEX([1]非R能力!$H$9:$H$558,D2009)</f>
        <v>0</v>
      </c>
      <c r="U2009" s="3">
        <f>IF(E2009="小怪",0,IF(INDEX([1]非R能力!$FK$9:$FK$558,C2009)=0,0,10))</f>
        <v>0</v>
      </c>
      <c r="V2009" s="3">
        <f>IF(E2009="小怪",0,IF(INDEX([1]非R能力!$FH$9:$FH$558,C2009)=0,0,5000))</f>
        <v>0</v>
      </c>
      <c r="W2009" s="3">
        <f>HLOOKUP(W$5,[2]人物技能基础!$O$3:$Q$553,$C2009+1,0)</f>
        <v>3.637142857142857</v>
      </c>
      <c r="X2009" s="3">
        <f>HLOOKUP(X$5,[2]人物技能基础!$O$3:$Q$553,$C2009+1,0)</f>
        <v>2.0186428571428574</v>
      </c>
      <c r="Y2009" s="3">
        <f>HLOOKUP(Y$5,[2]人物技能基础!$O$3:$Q$553,$C2009+1,0)</f>
        <v>99.964285714285708</v>
      </c>
      <c r="Z2009" s="3">
        <f t="shared" si="187"/>
        <v>15535</v>
      </c>
      <c r="AA2009" s="3">
        <f t="shared" si="188"/>
        <v>268</v>
      </c>
      <c r="AB2009" s="3">
        <f t="shared" si="189"/>
        <v>388</v>
      </c>
      <c r="AC2009" s="3">
        <f t="shared" si="190"/>
        <v>653</v>
      </c>
      <c r="AD2009" s="3">
        <f t="shared" si="191"/>
        <v>628</v>
      </c>
    </row>
    <row r="2010" spans="1:30" x14ac:dyDescent="0.15">
      <c r="A2010" s="3">
        <v>5</v>
      </c>
      <c r="B2010" s="3" t="str">
        <f t="shared" si="186"/>
        <v>关卡5boss</v>
      </c>
      <c r="C2010" s="3">
        <f>INDEX([3]关卡!$J$19:$J$2018,A2010)</f>
        <v>62</v>
      </c>
      <c r="D2010" s="3">
        <f>INDEX([3]关卡!$N$19:$N$2018,A2010)</f>
        <v>54</v>
      </c>
      <c r="E2010" s="3" t="s">
        <v>25</v>
      </c>
      <c r="F2010" s="3" t="s">
        <v>26</v>
      </c>
      <c r="G2010" s="3">
        <v>9</v>
      </c>
      <c r="H2010" s="3">
        <v>0</v>
      </c>
      <c r="I2010" s="3">
        <v>0.2</v>
      </c>
      <c r="J2010" s="4">
        <v>0.75</v>
      </c>
      <c r="K2010" s="4">
        <v>1</v>
      </c>
      <c r="L2010" s="4">
        <v>5</v>
      </c>
      <c r="M2010" s="3">
        <v>1</v>
      </c>
      <c r="N2010" s="3">
        <v>2</v>
      </c>
      <c r="O2010" s="3">
        <f>HLOOKUP(O$5,[1]非R能力!$B$8:$F$558,$C2010+1,0)</f>
        <v>10994.353383458647</v>
      </c>
      <c r="P2010" s="3">
        <f>HLOOKUP(P$5,[1]非R能力!$B$8:$F$558,$C2010+1,0)</f>
        <v>2023.1626794258373</v>
      </c>
      <c r="Q2010" s="3">
        <f>HLOOKUP(Q$5,[1]非R能力!$B$8:$F$558,$C2010+1,0)</f>
        <v>1435.2057416267944</v>
      </c>
      <c r="R2010" s="3">
        <f>HLOOKUP(R$5,[1]非R能力!$B$8:$F$558,$C2010+1,0)</f>
        <v>506.38461538461536</v>
      </c>
      <c r="S2010" s="3">
        <f>HLOOKUP(S$5,[1]非R能力!$B$8:$F$558,$C2010+1,0)</f>
        <v>695.71428571428578</v>
      </c>
      <c r="T2010" s="3">
        <f>INDEX([1]非R能力!$H$9:$H$558,D2010)</f>
        <v>0</v>
      </c>
      <c r="U2010" s="3">
        <f>IF(E2010="小怪",0,IF(INDEX([1]非R能力!$FK$9:$FK$558,C2010)=0,0,10))</f>
        <v>0</v>
      </c>
      <c r="V2010" s="3">
        <f>IF(E2010="小怪",0,IF(INDEX([1]非R能力!$FH$9:$FH$558,C2010)=0,0,5000))</f>
        <v>0</v>
      </c>
      <c r="W2010" s="3">
        <f>HLOOKUP(W$5,[2]人物技能基础!$O$3:$Q$553,$C2010+1,0)</f>
        <v>3.637142857142857</v>
      </c>
      <c r="X2010" s="3">
        <f>HLOOKUP(X$5,[2]人物技能基础!$O$3:$Q$553,$C2010+1,0)</f>
        <v>2.0186428571428574</v>
      </c>
      <c r="Y2010" s="3">
        <f>HLOOKUP(Y$5,[2]人物技能基础!$O$3:$Q$553,$C2010+1,0)</f>
        <v>99.964285714285708</v>
      </c>
      <c r="Z2010" s="3">
        <f t="shared" si="187"/>
        <v>18189</v>
      </c>
      <c r="AA2010" s="3">
        <f t="shared" si="188"/>
        <v>287</v>
      </c>
      <c r="AB2010" s="3">
        <f t="shared" si="189"/>
        <v>404</v>
      </c>
      <c r="AC2010" s="3">
        <f t="shared" si="190"/>
        <v>695</v>
      </c>
      <c r="AD2010" s="3">
        <f t="shared" si="191"/>
        <v>675</v>
      </c>
    </row>
    <row r="2011" spans="1:30" x14ac:dyDescent="0.15">
      <c r="A2011" s="3">
        <v>6</v>
      </c>
      <c r="B2011" s="3" t="str">
        <f t="shared" si="186"/>
        <v>关卡6boss</v>
      </c>
      <c r="C2011" s="3">
        <f>INDEX([3]关卡!$J$19:$J$2018,A2011)</f>
        <v>64</v>
      </c>
      <c r="D2011" s="3">
        <f>INDEX([3]关卡!$N$19:$N$2018,A2011)</f>
        <v>56</v>
      </c>
      <c r="E2011" s="3" t="s">
        <v>25</v>
      </c>
      <c r="F2011" s="3" t="s">
        <v>26</v>
      </c>
      <c r="G2011" s="3">
        <v>10</v>
      </c>
      <c r="H2011" s="3">
        <v>0</v>
      </c>
      <c r="I2011" s="3">
        <v>0.2</v>
      </c>
      <c r="J2011" s="4">
        <v>0.75</v>
      </c>
      <c r="K2011" s="4">
        <v>1</v>
      </c>
      <c r="L2011" s="4">
        <v>5</v>
      </c>
      <c r="M2011" s="3">
        <v>1</v>
      </c>
      <c r="N2011" s="3">
        <v>2</v>
      </c>
      <c r="O2011" s="3">
        <f>HLOOKUP(O$5,[1]非R能力!$B$8:$F$558,$C2011+1,0)</f>
        <v>11767.978947368421</v>
      </c>
      <c r="P2011" s="3">
        <f>HLOOKUP(P$5,[1]非R能力!$B$8:$F$558,$C2011+1,0)</f>
        <v>2104.492822966507</v>
      </c>
      <c r="Q2011" s="3">
        <f>HLOOKUP(Q$5,[1]非R能力!$B$8:$F$558,$C2011+1,0)</f>
        <v>1528.1339712918659</v>
      </c>
      <c r="R2011" s="3">
        <f>HLOOKUP(R$5,[1]非R能力!$B$8:$F$558,$C2011+1,0)</f>
        <v>541.46153846153845</v>
      </c>
      <c r="S2011" s="3">
        <f>HLOOKUP(S$5,[1]非R能力!$B$8:$F$558,$C2011+1,0)</f>
        <v>747.83333333333326</v>
      </c>
      <c r="T2011" s="3">
        <f>INDEX([1]非R能力!$H$9:$H$558,D2011)</f>
        <v>0</v>
      </c>
      <c r="U2011" s="3">
        <f>IF(E2011="小怪",0,IF(INDEX([1]非R能力!$FK$9:$FK$558,C2011)=0,0,10))</f>
        <v>0</v>
      </c>
      <c r="V2011" s="3">
        <f>IF(E2011="小怪",0,IF(INDEX([1]非R能力!$FH$9:$FH$558,C2011)=0,0,5000))</f>
        <v>0</v>
      </c>
      <c r="W2011" s="3">
        <f>HLOOKUP(W$5,[2]人物技能基础!$O$3:$Q$553,$C2011+1,0)</f>
        <v>3.637142857142857</v>
      </c>
      <c r="X2011" s="3">
        <f>HLOOKUP(X$5,[2]人物技能基础!$O$3:$Q$553,$C2011+1,0)</f>
        <v>2.0186428571428574</v>
      </c>
      <c r="Y2011" s="3">
        <f>HLOOKUP(Y$5,[2]人物技能基础!$O$3:$Q$553,$C2011+1,0)</f>
        <v>99.964285714285708</v>
      </c>
      <c r="Z2011" s="3">
        <f t="shared" si="187"/>
        <v>21002</v>
      </c>
      <c r="AA2011" s="3">
        <f t="shared" si="188"/>
        <v>305</v>
      </c>
      <c r="AB2011" s="3">
        <f t="shared" si="189"/>
        <v>420</v>
      </c>
      <c r="AC2011" s="3">
        <f t="shared" si="190"/>
        <v>747</v>
      </c>
      <c r="AD2011" s="3">
        <f t="shared" si="191"/>
        <v>721</v>
      </c>
    </row>
    <row r="2012" spans="1:30" x14ac:dyDescent="0.15">
      <c r="A2012" s="3">
        <v>7</v>
      </c>
      <c r="B2012" s="3" t="str">
        <f t="shared" si="186"/>
        <v>关卡7boss</v>
      </c>
      <c r="C2012" s="3">
        <f>INDEX([3]关卡!$J$19:$J$2018,A2012)</f>
        <v>66</v>
      </c>
      <c r="D2012" s="3">
        <f>INDEX([3]关卡!$N$19:$N$2018,A2012)</f>
        <v>59</v>
      </c>
      <c r="E2012" s="3" t="s">
        <v>25</v>
      </c>
      <c r="F2012" s="3" t="s">
        <v>26</v>
      </c>
      <c r="G2012" s="3">
        <v>12</v>
      </c>
      <c r="H2012" s="3">
        <v>0</v>
      </c>
      <c r="I2012" s="3">
        <v>0.2</v>
      </c>
      <c r="J2012" s="4">
        <v>0.75</v>
      </c>
      <c r="K2012" s="4">
        <v>1</v>
      </c>
      <c r="L2012" s="4">
        <v>5</v>
      </c>
      <c r="M2012" s="3">
        <v>1</v>
      </c>
      <c r="N2012" s="3">
        <v>2</v>
      </c>
      <c r="O2012" s="3">
        <f>HLOOKUP(O$5,[1]非R能力!$B$8:$F$558,$C2012+1,0)</f>
        <v>12130.372722572554</v>
      </c>
      <c r="P2012" s="3">
        <f>HLOOKUP(P$5,[1]非R能力!$B$8:$F$558,$C2012+1,0)</f>
        <v>2464.7267937361316</v>
      </c>
      <c r="Q2012" s="3">
        <f>HLOOKUP(Q$5,[1]非R能力!$B$8:$F$558,$C2012+1,0)</f>
        <v>1621.401794127813</v>
      </c>
      <c r="R2012" s="3">
        <f>HLOOKUP(R$5,[1]非R能力!$B$8:$F$558,$C2012+1,0)</f>
        <v>572.07589384997061</v>
      </c>
      <c r="S2012" s="3">
        <f>HLOOKUP(S$5,[1]非R能力!$B$8:$F$558,$C2012+1,0)</f>
        <v>809.70375590252502</v>
      </c>
      <c r="T2012" s="3">
        <f>INDEX([1]非R能力!$H$9:$H$558,D2012)</f>
        <v>0</v>
      </c>
      <c r="U2012" s="3">
        <f>IF(E2012="小怪",0,IF(INDEX([1]非R能力!$FK$9:$FK$558,C2012)=0,0,10))</f>
        <v>0</v>
      </c>
      <c r="V2012" s="3">
        <f>IF(E2012="小怪",0,IF(INDEX([1]非R能力!$FH$9:$FH$558,C2012)=0,0,5000))</f>
        <v>0</v>
      </c>
      <c r="W2012" s="3">
        <f>HLOOKUP(W$5,[2]人物技能基础!$O$3:$Q$553,$C2012+1,0)</f>
        <v>3.637142857142857</v>
      </c>
      <c r="X2012" s="3">
        <f>HLOOKUP(X$5,[2]人物技能基础!$O$3:$Q$553,$C2012+1,0)</f>
        <v>2.0186428571428574</v>
      </c>
      <c r="Y2012" s="3">
        <f>HLOOKUP(Y$5,[2]人物技能基础!$O$3:$Q$553,$C2012+1,0)</f>
        <v>99.964285714285708</v>
      </c>
      <c r="Z2012" s="3">
        <f t="shared" si="187"/>
        <v>29391</v>
      </c>
      <c r="AA2012" s="3">
        <f t="shared" si="188"/>
        <v>324</v>
      </c>
      <c r="AB2012" s="3">
        <f t="shared" si="189"/>
        <v>492</v>
      </c>
      <c r="AC2012" s="3">
        <f t="shared" si="190"/>
        <v>809</v>
      </c>
      <c r="AD2012" s="3">
        <f t="shared" si="191"/>
        <v>762</v>
      </c>
    </row>
    <row r="2013" spans="1:30" x14ac:dyDescent="0.15">
      <c r="A2013" s="3">
        <v>8</v>
      </c>
      <c r="B2013" s="3" t="str">
        <f t="shared" si="186"/>
        <v>关卡8boss</v>
      </c>
      <c r="C2013" s="3">
        <f>INDEX([3]关卡!$J$19:$J$2018,A2013)</f>
        <v>67</v>
      </c>
      <c r="D2013" s="3">
        <f>INDEX([3]关卡!$N$19:$N$2018,A2013)</f>
        <v>60</v>
      </c>
      <c r="E2013" s="3" t="s">
        <v>25</v>
      </c>
      <c r="F2013" s="3" t="s">
        <v>26</v>
      </c>
      <c r="G2013" s="3">
        <v>14</v>
      </c>
      <c r="H2013" s="3">
        <v>0</v>
      </c>
      <c r="I2013" s="3">
        <v>0.2</v>
      </c>
      <c r="J2013" s="4">
        <v>0.75</v>
      </c>
      <c r="K2013" s="4">
        <v>1</v>
      </c>
      <c r="L2013" s="4">
        <v>5</v>
      </c>
      <c r="M2013" s="3">
        <v>1</v>
      </c>
      <c r="N2013" s="3">
        <v>2</v>
      </c>
      <c r="O2013" s="3">
        <f>HLOOKUP(O$5,[1]非R能力!$B$8:$F$558,$C2013+1,0)</f>
        <v>12311.569610174618</v>
      </c>
      <c r="P2013" s="3">
        <f>HLOOKUP(P$5,[1]非R能力!$B$8:$F$558,$C2013+1,0)</f>
        <v>2783.6165063936714</v>
      </c>
      <c r="Q2013" s="3">
        <f>HLOOKUP(Q$5,[1]非R能力!$B$8:$F$558,$C2013+1,0)</f>
        <v>1668.0357055457862</v>
      </c>
      <c r="R2013" s="3">
        <f>HLOOKUP(R$5,[1]非R能力!$B$8:$F$558,$C2013+1,0)</f>
        <v>585.07537923649443</v>
      </c>
      <c r="S2013" s="3">
        <f>HLOOKUP(S$5,[1]非R能力!$B$8:$F$558,$C2013+1,0)</f>
        <v>840.6389671871209</v>
      </c>
      <c r="T2013" s="3">
        <f>INDEX([1]非R能力!$H$9:$H$558,D2013)</f>
        <v>0</v>
      </c>
      <c r="U2013" s="3">
        <f>IF(E2013="小怪",0,IF(INDEX([1]非R能力!$FK$9:$FK$558,C2013)=0,0,10))</f>
        <v>0</v>
      </c>
      <c r="V2013" s="3">
        <f>IF(E2013="小怪",0,IF(INDEX([1]非R能力!$FH$9:$FH$558,C2013)=0,0,5000))</f>
        <v>0</v>
      </c>
      <c r="W2013" s="3">
        <f>HLOOKUP(W$5,[2]人物技能基础!$O$3:$Q$553,$C2013+1,0)</f>
        <v>3.637142857142857</v>
      </c>
      <c r="X2013" s="3">
        <f>HLOOKUP(X$5,[2]人物技能基础!$O$3:$Q$553,$C2013+1,0)</f>
        <v>2.0186428571428574</v>
      </c>
      <c r="Y2013" s="3">
        <f>HLOOKUP(Y$5,[2]人物技能基础!$O$3:$Q$553,$C2013+1,0)</f>
        <v>99.964285714285708</v>
      </c>
      <c r="Z2013" s="3">
        <f t="shared" si="187"/>
        <v>38612</v>
      </c>
      <c r="AA2013" s="3">
        <f t="shared" si="188"/>
        <v>333</v>
      </c>
      <c r="AB2013" s="3">
        <f t="shared" si="189"/>
        <v>556</v>
      </c>
      <c r="AC2013" s="3">
        <f t="shared" si="190"/>
        <v>840</v>
      </c>
      <c r="AD2013" s="3">
        <f t="shared" si="191"/>
        <v>780</v>
      </c>
    </row>
    <row r="2014" spans="1:30" x14ac:dyDescent="0.15">
      <c r="A2014" s="3">
        <v>9</v>
      </c>
      <c r="B2014" s="3" t="str">
        <f t="shared" si="186"/>
        <v>关卡9boss</v>
      </c>
      <c r="C2014" s="3">
        <f>INDEX([3]关卡!$J$19:$J$2018,A2014)</f>
        <v>69</v>
      </c>
      <c r="D2014" s="3">
        <f>INDEX([3]关卡!$N$19:$N$2018,A2014)</f>
        <v>63</v>
      </c>
      <c r="E2014" s="3" t="s">
        <v>25</v>
      </c>
      <c r="F2014" s="3" t="s">
        <v>26</v>
      </c>
      <c r="G2014" s="3">
        <v>16</v>
      </c>
      <c r="H2014" s="3">
        <v>0</v>
      </c>
      <c r="I2014" s="3">
        <v>0.2</v>
      </c>
      <c r="J2014" s="4">
        <v>0.75</v>
      </c>
      <c r="K2014" s="4">
        <v>1</v>
      </c>
      <c r="L2014" s="4">
        <v>5</v>
      </c>
      <c r="M2014" s="3">
        <v>1</v>
      </c>
      <c r="N2014" s="3">
        <v>2</v>
      </c>
      <c r="O2014" s="3">
        <f>HLOOKUP(O$5,[1]非R能力!$B$8:$F$558,$C2014+1,0)</f>
        <v>12673.963385378749</v>
      </c>
      <c r="P2014" s="3">
        <f>HLOOKUP(P$5,[1]非R能力!$B$8:$F$558,$C2014+1,0)</f>
        <v>3166.3959317087501</v>
      </c>
      <c r="Q2014" s="3">
        <f>HLOOKUP(Q$5,[1]非R能力!$B$8:$F$558,$C2014+1,0)</f>
        <v>1761.303528381733</v>
      </c>
      <c r="R2014" s="3">
        <f>HLOOKUP(R$5,[1]非R能力!$B$8:$F$558,$C2014+1,0)</f>
        <v>611.07435000954194</v>
      </c>
      <c r="S2014" s="3">
        <f>HLOOKUP(S$5,[1]非R能力!$B$8:$F$558,$C2014+1,0)</f>
        <v>902.50938975631254</v>
      </c>
      <c r="T2014" s="3">
        <f>INDEX([1]非R能力!$H$9:$H$558,D2014)</f>
        <v>0</v>
      </c>
      <c r="U2014" s="3">
        <f>IF(E2014="小怪",0,IF(INDEX([1]非R能力!$FK$9:$FK$558,C2014)=0,0,10))</f>
        <v>0</v>
      </c>
      <c r="V2014" s="3">
        <f>IF(E2014="小怪",0,IF(INDEX([1]非R能力!$FH$9:$FH$558,C2014)=0,0,5000))</f>
        <v>0</v>
      </c>
      <c r="W2014" s="3">
        <f>HLOOKUP(W$5,[2]人物技能基础!$O$3:$Q$553,$C2014+1,0)</f>
        <v>3.637142857142857</v>
      </c>
      <c r="X2014" s="3">
        <f>HLOOKUP(X$5,[2]人物技能基础!$O$3:$Q$553,$C2014+1,0)</f>
        <v>2.0186428571428574</v>
      </c>
      <c r="Y2014" s="3">
        <f>HLOOKUP(Y$5,[2]人物技能基础!$O$3:$Q$553,$C2014+1,0)</f>
        <v>99.964285714285708</v>
      </c>
      <c r="Z2014" s="3">
        <f t="shared" si="187"/>
        <v>50054</v>
      </c>
      <c r="AA2014" s="3">
        <f t="shared" si="188"/>
        <v>352</v>
      </c>
      <c r="AB2014" s="3">
        <f t="shared" si="189"/>
        <v>633</v>
      </c>
      <c r="AC2014" s="3">
        <f t="shared" si="190"/>
        <v>902</v>
      </c>
      <c r="AD2014" s="3">
        <f t="shared" si="191"/>
        <v>814</v>
      </c>
    </row>
    <row r="2015" spans="1:30" x14ac:dyDescent="0.15">
      <c r="A2015" s="3">
        <v>10</v>
      </c>
      <c r="B2015" s="3" t="str">
        <f t="shared" si="186"/>
        <v>关卡10boss</v>
      </c>
      <c r="C2015" s="3">
        <f>INDEX([3]关卡!$J$19:$J$2018,A2015)</f>
        <v>70</v>
      </c>
      <c r="D2015" s="3">
        <f>INDEX([3]关卡!$N$19:$N$2018,A2015)</f>
        <v>64</v>
      </c>
      <c r="E2015" s="3" t="s">
        <v>25</v>
      </c>
      <c r="F2015" s="3" t="s">
        <v>26</v>
      </c>
      <c r="G2015" s="3">
        <v>18</v>
      </c>
      <c r="H2015" s="3">
        <v>0</v>
      </c>
      <c r="I2015" s="3">
        <v>0.2</v>
      </c>
      <c r="J2015" s="4">
        <v>0.75</v>
      </c>
      <c r="K2015" s="4">
        <v>1</v>
      </c>
      <c r="L2015" s="4">
        <v>5</v>
      </c>
      <c r="M2015" s="3">
        <v>1</v>
      </c>
      <c r="N2015" s="3">
        <v>2</v>
      </c>
      <c r="O2015" s="3">
        <f>HLOOKUP(O$5,[1]非R能力!$B$8:$F$558,$C2015+1,0)</f>
        <v>12949.4760624545</v>
      </c>
      <c r="P2015" s="3">
        <f>HLOOKUP(P$5,[1]非R能力!$B$8:$F$558,$C2015+1,0)</f>
        <v>3264.1862291616112</v>
      </c>
      <c r="Q2015" s="3">
        <f>HLOOKUP(Q$5,[1]非R能力!$B$8:$F$558,$C2015+1,0)</f>
        <v>1811.8672643611101</v>
      </c>
      <c r="R2015" s="3">
        <f>HLOOKUP(R$5,[1]非R能力!$B$8:$F$558,$C2015+1,0)</f>
        <v>624.07383539606587</v>
      </c>
      <c r="S2015" s="3">
        <f>HLOOKUP(S$5,[1]非R能力!$B$8:$F$558,$C2015+1,0)</f>
        <v>910.38904548535288</v>
      </c>
      <c r="T2015" s="3">
        <f>INDEX([1]非R能力!$H$9:$H$558,D2015)</f>
        <v>0</v>
      </c>
      <c r="U2015" s="3">
        <f>IF(E2015="小怪",0,IF(INDEX([1]非R能力!$FK$9:$FK$558,C2015)=0,0,10))</f>
        <v>0</v>
      </c>
      <c r="V2015" s="3">
        <f>IF(E2015="小怪",0,IF(INDEX([1]非R能力!$FH$9:$FH$558,C2015)=0,0,5000))</f>
        <v>0</v>
      </c>
      <c r="W2015" s="3">
        <f>HLOOKUP(W$5,[2]人物技能基础!$O$3:$Q$553,$C2015+1,0)</f>
        <v>3.637142857142857</v>
      </c>
      <c r="X2015" s="3">
        <f>HLOOKUP(X$5,[2]人物技能基础!$O$3:$Q$553,$C2015+1,0)</f>
        <v>2.0186428571428574</v>
      </c>
      <c r="Y2015" s="3">
        <f>HLOOKUP(Y$5,[2]人物技能基础!$O$3:$Q$553,$C2015+1,0)</f>
        <v>99.964285714285708</v>
      </c>
      <c r="Z2015" s="3">
        <f t="shared" si="187"/>
        <v>58028</v>
      </c>
      <c r="AA2015" s="3">
        <f t="shared" si="188"/>
        <v>362</v>
      </c>
      <c r="AB2015" s="3">
        <f t="shared" si="189"/>
        <v>652</v>
      </c>
      <c r="AC2015" s="3">
        <f t="shared" si="190"/>
        <v>910</v>
      </c>
      <c r="AD2015" s="3">
        <f t="shared" si="191"/>
        <v>832</v>
      </c>
    </row>
    <row r="2016" spans="1:30" x14ac:dyDescent="0.15">
      <c r="A2016" s="3">
        <v>11</v>
      </c>
      <c r="B2016" s="3" t="str">
        <f t="shared" si="186"/>
        <v>关卡11boss</v>
      </c>
      <c r="C2016" s="3">
        <f>INDEX([3]关卡!$J$19:$J$2018,A2016)</f>
        <v>72</v>
      </c>
      <c r="D2016" s="3">
        <f>INDEX([3]关卡!$N$19:$N$2018,A2016)</f>
        <v>67</v>
      </c>
      <c r="E2016" s="3" t="s">
        <v>25</v>
      </c>
      <c r="F2016" s="3" t="s">
        <v>26</v>
      </c>
      <c r="G2016" s="3">
        <v>20</v>
      </c>
      <c r="H2016" s="3">
        <v>60</v>
      </c>
      <c r="I2016" s="3">
        <v>0.2</v>
      </c>
      <c r="J2016" s="4">
        <v>0.75</v>
      </c>
      <c r="K2016" s="4">
        <v>1</v>
      </c>
      <c r="L2016" s="4">
        <v>5</v>
      </c>
      <c r="M2016" s="3">
        <v>1</v>
      </c>
      <c r="N2016" s="3">
        <v>2</v>
      </c>
      <c r="O2016" s="3">
        <f>HLOOKUP(O$5,[1]非R能力!$B$8:$F$558,$C2016+1,0)</f>
        <v>13500.501416606001</v>
      </c>
      <c r="P2016" s="3">
        <f>HLOOKUP(P$5,[1]非R能力!$B$8:$F$558,$C2016+1,0)</f>
        <v>3459.7668240673333</v>
      </c>
      <c r="Q2016" s="3">
        <f>HLOOKUP(Q$5,[1]非R能力!$B$8:$F$558,$C2016+1,0)</f>
        <v>1912.9947363198635</v>
      </c>
      <c r="R2016" s="3">
        <f>HLOOKUP(R$5,[1]非R能力!$B$8:$F$558,$C2016+1,0)</f>
        <v>650.07280616911351</v>
      </c>
      <c r="S2016" s="3">
        <f>HLOOKUP(S$5,[1]非R能力!$B$8:$F$558,$C2016+1,0)</f>
        <v>926.14835694343333</v>
      </c>
      <c r="T2016" s="3">
        <f>INDEX([1]非R能力!$H$9:$H$558,D2016)</f>
        <v>28.459063432672632</v>
      </c>
      <c r="U2016" s="3">
        <f>IF(E2016="小怪",0,IF(INDEX([1]非R能力!$FK$9:$FK$558,C2016)=0,0,10))</f>
        <v>0</v>
      </c>
      <c r="V2016" s="3">
        <f>IF(E2016="小怪",0,IF(INDEX([1]非R能力!$FH$9:$FH$558,C2016)=0,0,5000))</f>
        <v>0</v>
      </c>
      <c r="W2016" s="3">
        <f>HLOOKUP(W$5,[2]人物技能基础!$O$3:$Q$553,$C2016+1,0)</f>
        <v>3.637142857142857</v>
      </c>
      <c r="X2016" s="3">
        <f>HLOOKUP(X$5,[2]人物技能基础!$O$3:$Q$553,$C2016+1,0)</f>
        <v>2.0186428571428574</v>
      </c>
      <c r="Y2016" s="3">
        <f>HLOOKUP(Y$5,[2]人物技能基础!$O$3:$Q$553,$C2016+1,0)</f>
        <v>99.964285714285708</v>
      </c>
      <c r="Z2016" s="3">
        <f t="shared" si="187"/>
        <v>68610</v>
      </c>
      <c r="AA2016" s="3">
        <f t="shared" si="188"/>
        <v>1957</v>
      </c>
      <c r="AB2016" s="3">
        <f t="shared" si="189"/>
        <v>691</v>
      </c>
      <c r="AC2016" s="3">
        <f t="shared" si="190"/>
        <v>926</v>
      </c>
      <c r="AD2016" s="3">
        <f t="shared" si="191"/>
        <v>866</v>
      </c>
    </row>
    <row r="2017" spans="1:30" x14ac:dyDescent="0.15">
      <c r="A2017" s="3">
        <v>12</v>
      </c>
      <c r="B2017" s="3" t="str">
        <f t="shared" si="186"/>
        <v>关卡12boss</v>
      </c>
      <c r="C2017" s="3">
        <f>INDEX([3]关卡!$J$19:$J$2018,A2017)</f>
        <v>73</v>
      </c>
      <c r="D2017" s="3">
        <f>INDEX([3]关卡!$N$19:$N$2018,A2017)</f>
        <v>68</v>
      </c>
      <c r="E2017" s="3" t="s">
        <v>25</v>
      </c>
      <c r="F2017" s="3" t="s">
        <v>26</v>
      </c>
      <c r="G2017" s="3">
        <v>22</v>
      </c>
      <c r="H2017" s="3">
        <v>55</v>
      </c>
      <c r="I2017" s="3">
        <v>0.2</v>
      </c>
      <c r="J2017" s="4">
        <v>0.75</v>
      </c>
      <c r="K2017" s="4">
        <v>1</v>
      </c>
      <c r="L2017" s="4">
        <v>5</v>
      </c>
      <c r="M2017" s="3">
        <v>1</v>
      </c>
      <c r="N2017" s="3">
        <v>2</v>
      </c>
      <c r="O2017" s="3">
        <f>HLOOKUP(O$5,[1]非R能力!$B$8:$F$558,$C2017+1,0)</f>
        <v>13776.01409368175</v>
      </c>
      <c r="P2017" s="3">
        <f>HLOOKUP(P$5,[1]非R能力!$B$8:$F$558,$C2017+1,0)</f>
        <v>3557.5571215201944</v>
      </c>
      <c r="Q2017" s="3">
        <f>HLOOKUP(Q$5,[1]非R能力!$B$8:$F$558,$C2017+1,0)</f>
        <v>1963.5584722992407</v>
      </c>
      <c r="R2017" s="3">
        <f>HLOOKUP(R$5,[1]非R能力!$B$8:$F$558,$C2017+1,0)</f>
        <v>663.07229155563721</v>
      </c>
      <c r="S2017" s="3">
        <f>HLOOKUP(S$5,[1]非R能力!$B$8:$F$558,$C2017+1,0)</f>
        <v>934.02801267247355</v>
      </c>
      <c r="T2017" s="3">
        <f>INDEX([1]非R能力!$H$9:$H$558,D2017)</f>
        <v>28.459063432672632</v>
      </c>
      <c r="U2017" s="3">
        <f>IF(E2017="小怪",0,IF(INDEX([1]非R能力!$FK$9:$FK$558,C2017)=0,0,10))</f>
        <v>0</v>
      </c>
      <c r="V2017" s="3">
        <f>IF(E2017="小怪",0,IF(INDEX([1]非R能力!$FH$9:$FH$558,C2017)=0,0,5000))</f>
        <v>0</v>
      </c>
      <c r="W2017" s="3">
        <f>HLOOKUP(W$5,[2]人物技能基础!$O$3:$Q$553,$C2017+1,0)</f>
        <v>3.637142857142857</v>
      </c>
      <c r="X2017" s="3">
        <f>HLOOKUP(X$5,[2]人物技能基础!$O$3:$Q$553,$C2017+1,0)</f>
        <v>2.0186428571428574</v>
      </c>
      <c r="Y2017" s="3">
        <f>HLOOKUP(Y$5,[2]人物技能基础!$O$3:$Q$553,$C2017+1,0)</f>
        <v>99.964285714285708</v>
      </c>
      <c r="Z2017" s="3">
        <f t="shared" si="187"/>
        <v>77544</v>
      </c>
      <c r="AA2017" s="3">
        <f t="shared" si="188"/>
        <v>2013</v>
      </c>
      <c r="AB2017" s="3">
        <f t="shared" si="189"/>
        <v>711</v>
      </c>
      <c r="AC2017" s="3">
        <f t="shared" si="190"/>
        <v>934</v>
      </c>
      <c r="AD2017" s="3">
        <f t="shared" si="191"/>
        <v>884</v>
      </c>
    </row>
    <row r="2018" spans="1:30" x14ac:dyDescent="0.15">
      <c r="A2018" s="3">
        <v>13</v>
      </c>
      <c r="B2018" s="3" t="str">
        <f t="shared" si="186"/>
        <v>关卡13boss</v>
      </c>
      <c r="C2018" s="3">
        <f>INDEX([3]关卡!$J$19:$J$2018,A2018)</f>
        <v>74</v>
      </c>
      <c r="D2018" s="3">
        <f>INDEX([3]关卡!$N$19:$N$2018,A2018)</f>
        <v>70</v>
      </c>
      <c r="E2018" s="3" t="s">
        <v>25</v>
      </c>
      <c r="F2018" s="3" t="s">
        <v>26</v>
      </c>
      <c r="G2018" s="3">
        <v>24</v>
      </c>
      <c r="H2018" s="3">
        <v>50</v>
      </c>
      <c r="I2018" s="3">
        <v>0.2</v>
      </c>
      <c r="J2018" s="4">
        <v>0.75</v>
      </c>
      <c r="K2018" s="4">
        <v>1</v>
      </c>
      <c r="L2018" s="4">
        <v>5</v>
      </c>
      <c r="M2018" s="3">
        <v>1</v>
      </c>
      <c r="N2018" s="3">
        <v>2</v>
      </c>
      <c r="O2018" s="3">
        <f>HLOOKUP(O$5,[1]非R能力!$B$8:$F$558,$C2018+1,0)</f>
        <v>14051.5267707575</v>
      </c>
      <c r="P2018" s="3">
        <f>HLOOKUP(P$5,[1]非R能力!$B$8:$F$558,$C2018+1,0)</f>
        <v>3655.3474189730555</v>
      </c>
      <c r="Q2018" s="3">
        <f>HLOOKUP(Q$5,[1]非R能力!$B$8:$F$558,$C2018+1,0)</f>
        <v>2014.1222082786173</v>
      </c>
      <c r="R2018" s="3">
        <f>HLOOKUP(R$5,[1]非R能力!$B$8:$F$558,$C2018+1,0)</f>
        <v>676.07177694216114</v>
      </c>
      <c r="S2018" s="3">
        <f>HLOOKUP(S$5,[1]非R能力!$B$8:$F$558,$C2018+1,0)</f>
        <v>941.90766840151389</v>
      </c>
      <c r="T2018" s="3">
        <f>INDEX([1]非R能力!$H$9:$H$558,D2018)</f>
        <v>28.459063432672632</v>
      </c>
      <c r="U2018" s="3">
        <f>IF(E2018="小怪",0,IF(INDEX([1]非R能力!$FK$9:$FK$558,C2018)=0,0,10))</f>
        <v>0</v>
      </c>
      <c r="V2018" s="3">
        <f>IF(E2018="小怪",0,IF(INDEX([1]非R能力!$FH$9:$FH$558,C2018)=0,0,5000))</f>
        <v>0</v>
      </c>
      <c r="W2018" s="3">
        <f>HLOOKUP(W$5,[2]人物技能基础!$O$3:$Q$553,$C2018+1,0)</f>
        <v>3.637142857142857</v>
      </c>
      <c r="X2018" s="3">
        <f>HLOOKUP(X$5,[2]人物技能基础!$O$3:$Q$553,$C2018+1,0)</f>
        <v>2.0186428571428574</v>
      </c>
      <c r="Y2018" s="3">
        <f>HLOOKUP(Y$5,[2]人物技能基础!$O$3:$Q$553,$C2018+1,0)</f>
        <v>99.964285714285708</v>
      </c>
      <c r="Z2018" s="3">
        <f t="shared" si="187"/>
        <v>86855</v>
      </c>
      <c r="AA2018" s="3">
        <f t="shared" si="188"/>
        <v>2070</v>
      </c>
      <c r="AB2018" s="3">
        <f t="shared" si="189"/>
        <v>731</v>
      </c>
      <c r="AC2018" s="3">
        <f t="shared" si="190"/>
        <v>941</v>
      </c>
      <c r="AD2018" s="3">
        <f t="shared" si="191"/>
        <v>901</v>
      </c>
    </row>
    <row r="2019" spans="1:30" x14ac:dyDescent="0.15">
      <c r="A2019" s="3">
        <v>14</v>
      </c>
      <c r="B2019" s="3" t="str">
        <f t="shared" si="186"/>
        <v>关卡14boss</v>
      </c>
      <c r="C2019" s="3">
        <f>INDEX([3]关卡!$J$19:$J$2018,A2019)</f>
        <v>75</v>
      </c>
      <c r="D2019" s="3">
        <f>INDEX([3]关卡!$N$19:$N$2018,A2019)</f>
        <v>71</v>
      </c>
      <c r="E2019" s="3" t="s">
        <v>25</v>
      </c>
      <c r="F2019" s="3" t="s">
        <v>26</v>
      </c>
      <c r="G2019" s="3">
        <v>26</v>
      </c>
      <c r="H2019" s="3">
        <v>45</v>
      </c>
      <c r="I2019" s="3">
        <v>0.2</v>
      </c>
      <c r="J2019" s="4">
        <v>0.75</v>
      </c>
      <c r="K2019" s="4">
        <v>1</v>
      </c>
      <c r="L2019" s="4">
        <v>5</v>
      </c>
      <c r="M2019" s="3">
        <v>1</v>
      </c>
      <c r="N2019" s="3">
        <v>2</v>
      </c>
      <c r="O2019" s="3">
        <f>HLOOKUP(O$5,[1]非R能力!$B$8:$F$558,$C2019+1,0)</f>
        <v>14327.039447833249</v>
      </c>
      <c r="P2019" s="3">
        <f>HLOOKUP(P$5,[1]非R能力!$B$8:$F$558,$C2019+1,0)</f>
        <v>3753.1377164259166</v>
      </c>
      <c r="Q2019" s="3">
        <f>HLOOKUP(Q$5,[1]非R能力!$B$8:$F$558,$C2019+1,0)</f>
        <v>2064.6859442579944</v>
      </c>
      <c r="R2019" s="3">
        <f>HLOOKUP(R$5,[1]非R能力!$B$8:$F$558,$C2019+1,0)</f>
        <v>689.07126232868495</v>
      </c>
      <c r="S2019" s="3">
        <f>HLOOKUP(S$5,[1]非R能力!$B$8:$F$558,$C2019+1,0)</f>
        <v>949.78732413055411</v>
      </c>
      <c r="T2019" s="3">
        <f>INDEX([1]非R能力!$H$9:$H$558,D2019)</f>
        <v>28.459063432672632</v>
      </c>
      <c r="U2019" s="3">
        <f>IF(E2019="小怪",0,IF(INDEX([1]非R能力!$FK$9:$FK$558,C2019)=0,0,10))</f>
        <v>0</v>
      </c>
      <c r="V2019" s="3">
        <f>IF(E2019="小怪",0,IF(INDEX([1]非R能力!$FH$9:$FH$558,C2019)=0,0,5000))</f>
        <v>0</v>
      </c>
      <c r="W2019" s="3">
        <f>HLOOKUP(W$5,[2]人物技能基础!$O$3:$Q$553,$C2019+1,0)</f>
        <v>3.637142857142857</v>
      </c>
      <c r="X2019" s="3">
        <f>HLOOKUP(X$5,[2]人物技能基础!$O$3:$Q$553,$C2019+1,0)</f>
        <v>2.0186428571428574</v>
      </c>
      <c r="Y2019" s="3">
        <f>HLOOKUP(Y$5,[2]人物技能基础!$O$3:$Q$553,$C2019+1,0)</f>
        <v>99.964285714285708</v>
      </c>
      <c r="Z2019" s="3">
        <f t="shared" si="187"/>
        <v>96574</v>
      </c>
      <c r="AA2019" s="3">
        <f t="shared" si="188"/>
        <v>2128</v>
      </c>
      <c r="AB2019" s="3">
        <f t="shared" si="189"/>
        <v>750</v>
      </c>
      <c r="AC2019" s="3">
        <f t="shared" si="190"/>
        <v>949</v>
      </c>
      <c r="AD2019" s="3">
        <f t="shared" si="191"/>
        <v>918</v>
      </c>
    </row>
    <row r="2020" spans="1:30" x14ac:dyDescent="0.15">
      <c r="A2020" s="3">
        <v>15</v>
      </c>
      <c r="B2020" s="3" t="str">
        <f t="shared" si="186"/>
        <v>关卡15boss</v>
      </c>
      <c r="C2020" s="3">
        <f>INDEX([3]关卡!$J$19:$J$2018,A2020)</f>
        <v>76</v>
      </c>
      <c r="D2020" s="3">
        <f>INDEX([3]关卡!$N$19:$N$2018,A2020)</f>
        <v>73</v>
      </c>
      <c r="E2020" s="3" t="s">
        <v>25</v>
      </c>
      <c r="F2020" s="3" t="s">
        <v>26</v>
      </c>
      <c r="G2020" s="3">
        <v>28</v>
      </c>
      <c r="H2020" s="3">
        <v>40</v>
      </c>
      <c r="I2020" s="3">
        <v>0.2</v>
      </c>
      <c r="J2020" s="4">
        <v>0.75</v>
      </c>
      <c r="K2020" s="4">
        <v>1</v>
      </c>
      <c r="L2020" s="4">
        <v>5</v>
      </c>
      <c r="M2020" s="3">
        <v>1</v>
      </c>
      <c r="N2020" s="3">
        <v>2</v>
      </c>
      <c r="O2020" s="3">
        <f>HLOOKUP(O$5,[1]非R能力!$B$8:$F$558,$C2020+1,0)</f>
        <v>14602.552124909002</v>
      </c>
      <c r="P2020" s="3">
        <f>HLOOKUP(P$5,[1]非R能力!$B$8:$F$558,$C2020+1,0)</f>
        <v>3850.9280138787776</v>
      </c>
      <c r="Q2020" s="3">
        <f>HLOOKUP(Q$5,[1]非R能力!$B$8:$F$558,$C2020+1,0)</f>
        <v>2115.2496802373712</v>
      </c>
      <c r="R2020" s="3">
        <f>HLOOKUP(R$5,[1]非R能力!$B$8:$F$558,$C2020+1,0)</f>
        <v>702.07074771520865</v>
      </c>
      <c r="S2020" s="3">
        <f>HLOOKUP(S$5,[1]非R能力!$B$8:$F$558,$C2020+1,0)</f>
        <v>957.66697985959445</v>
      </c>
      <c r="T2020" s="3">
        <f>INDEX([1]非R能力!$H$9:$H$558,D2020)</f>
        <v>57.022274799546487</v>
      </c>
      <c r="U2020" s="3">
        <f>IF(E2020="小怪",0,IF(INDEX([1]非R能力!$FK$9:$FK$558,C2020)=0,0,10))</f>
        <v>0</v>
      </c>
      <c r="V2020" s="3">
        <f>IF(E2020="小怪",0,IF(INDEX([1]非R能力!$FH$9:$FH$558,C2020)=0,0,5000))</f>
        <v>0</v>
      </c>
      <c r="W2020" s="3">
        <f>HLOOKUP(W$5,[2]人物技能基础!$O$3:$Q$553,$C2020+1,0)</f>
        <v>3.637142857142857</v>
      </c>
      <c r="X2020" s="3">
        <f>HLOOKUP(X$5,[2]人物技能基础!$O$3:$Q$553,$C2020+1,0)</f>
        <v>2.0186428571428574</v>
      </c>
      <c r="Y2020" s="3">
        <f>HLOOKUP(Y$5,[2]人物技能基础!$O$3:$Q$553,$C2020+1,0)</f>
        <v>99.964285714285708</v>
      </c>
      <c r="Z2020" s="3">
        <f t="shared" si="187"/>
        <v>107121</v>
      </c>
      <c r="AA2020" s="3">
        <f t="shared" si="188"/>
        <v>2188</v>
      </c>
      <c r="AB2020" s="3">
        <f t="shared" si="189"/>
        <v>770</v>
      </c>
      <c r="AC2020" s="3">
        <f t="shared" si="190"/>
        <v>957</v>
      </c>
      <c r="AD2020" s="3">
        <f t="shared" si="191"/>
        <v>936</v>
      </c>
    </row>
    <row r="2021" spans="1:30" x14ac:dyDescent="0.15">
      <c r="A2021" s="3">
        <v>16</v>
      </c>
      <c r="B2021" s="3" t="str">
        <f t="shared" si="186"/>
        <v>关卡16boss</v>
      </c>
      <c r="C2021" s="3">
        <f>INDEX([3]关卡!$J$19:$J$2018,A2021)</f>
        <v>76</v>
      </c>
      <c r="D2021" s="3">
        <f>INDEX([3]关卡!$N$19:$N$2018,A2021)</f>
        <v>73</v>
      </c>
      <c r="E2021" s="3" t="s">
        <v>25</v>
      </c>
      <c r="F2021" s="3" t="s">
        <v>26</v>
      </c>
      <c r="G2021" s="3">
        <v>30</v>
      </c>
      <c r="H2021" s="3">
        <v>35</v>
      </c>
      <c r="I2021" s="3">
        <v>0.2</v>
      </c>
      <c r="J2021" s="4">
        <v>0.75</v>
      </c>
      <c r="K2021" s="4">
        <v>1</v>
      </c>
      <c r="L2021" s="4">
        <v>5</v>
      </c>
      <c r="M2021" s="3">
        <v>1</v>
      </c>
      <c r="N2021" s="3">
        <v>2</v>
      </c>
      <c r="O2021" s="3">
        <f>HLOOKUP(O$5,[1]非R能力!$B$8:$F$558,$C2021+1,0)</f>
        <v>14602.552124909002</v>
      </c>
      <c r="P2021" s="3">
        <f>HLOOKUP(P$5,[1]非R能力!$B$8:$F$558,$C2021+1,0)</f>
        <v>3850.9280138787776</v>
      </c>
      <c r="Q2021" s="3">
        <f>HLOOKUP(Q$5,[1]非R能力!$B$8:$F$558,$C2021+1,0)</f>
        <v>2115.2496802373712</v>
      </c>
      <c r="R2021" s="3">
        <f>HLOOKUP(R$5,[1]非R能力!$B$8:$F$558,$C2021+1,0)</f>
        <v>702.07074771520865</v>
      </c>
      <c r="S2021" s="3">
        <f>HLOOKUP(S$5,[1]非R能力!$B$8:$F$558,$C2021+1,0)</f>
        <v>957.66697985959445</v>
      </c>
      <c r="T2021" s="3">
        <f>INDEX([1]非R能力!$H$9:$H$558,D2021)</f>
        <v>57.022274799546487</v>
      </c>
      <c r="U2021" s="3">
        <f>IF(E2021="小怪",0,IF(INDEX([1]非R能力!$FK$9:$FK$558,C2021)=0,0,10))</f>
        <v>0</v>
      </c>
      <c r="V2021" s="3">
        <f>IF(E2021="小怪",0,IF(INDEX([1]非R能力!$FH$9:$FH$558,C2021)=0,0,5000))</f>
        <v>0</v>
      </c>
      <c r="W2021" s="3">
        <f>HLOOKUP(W$5,[2]人物技能基础!$O$3:$Q$553,$C2021+1,0)</f>
        <v>3.637142857142857</v>
      </c>
      <c r="X2021" s="3">
        <f>HLOOKUP(X$5,[2]人物技能基础!$O$3:$Q$553,$C2021+1,0)</f>
        <v>2.0186428571428574</v>
      </c>
      <c r="Y2021" s="3">
        <f>HLOOKUP(Y$5,[2]人物技能基础!$O$3:$Q$553,$C2021+1,0)</f>
        <v>99.964285714285708</v>
      </c>
      <c r="Z2021" s="3">
        <f t="shared" si="187"/>
        <v>114773</v>
      </c>
      <c r="AA2021" s="3">
        <f t="shared" si="188"/>
        <v>2198</v>
      </c>
      <c r="AB2021" s="3">
        <f t="shared" si="189"/>
        <v>770</v>
      </c>
      <c r="AC2021" s="3">
        <f t="shared" si="190"/>
        <v>957</v>
      </c>
      <c r="AD2021" s="3">
        <f t="shared" si="191"/>
        <v>936</v>
      </c>
    </row>
    <row r="2022" spans="1:30" x14ac:dyDescent="0.15">
      <c r="A2022" s="3">
        <v>17</v>
      </c>
      <c r="B2022" s="3" t="str">
        <f t="shared" si="186"/>
        <v>关卡17boss</v>
      </c>
      <c r="C2022" s="3">
        <f>INDEX([3]关卡!$J$19:$J$2018,A2022)</f>
        <v>77</v>
      </c>
      <c r="D2022" s="3">
        <f>INDEX([3]关卡!$N$19:$N$2018,A2022)</f>
        <v>74</v>
      </c>
      <c r="E2022" s="3" t="s">
        <v>25</v>
      </c>
      <c r="F2022" s="3" t="s">
        <v>26</v>
      </c>
      <c r="G2022" s="3">
        <v>30</v>
      </c>
      <c r="H2022" s="3">
        <v>30</v>
      </c>
      <c r="I2022" s="3">
        <v>0.2</v>
      </c>
      <c r="J2022" s="4">
        <v>0.75</v>
      </c>
      <c r="K2022" s="4">
        <v>1</v>
      </c>
      <c r="L2022" s="4">
        <v>5</v>
      </c>
      <c r="M2022" s="3">
        <v>1</v>
      </c>
      <c r="N2022" s="3">
        <v>2</v>
      </c>
      <c r="O2022" s="3">
        <f>HLOOKUP(O$5,[1]非R能力!$B$8:$F$558,$C2022+1,0)</f>
        <v>14878.06480198475</v>
      </c>
      <c r="P2022" s="3">
        <f>HLOOKUP(P$5,[1]非R能力!$B$8:$F$558,$C2022+1,0)</f>
        <v>3948.7183113316387</v>
      </c>
      <c r="Q2022" s="3">
        <f>HLOOKUP(Q$5,[1]非R能力!$B$8:$F$558,$C2022+1,0)</f>
        <v>2165.813416216748</v>
      </c>
      <c r="R2022" s="3">
        <f>HLOOKUP(R$5,[1]非R能力!$B$8:$F$558,$C2022+1,0)</f>
        <v>715.07023310173247</v>
      </c>
      <c r="S2022" s="3">
        <f>HLOOKUP(S$5,[1]非R能力!$B$8:$F$558,$C2022+1,0)</f>
        <v>965.54663558863467</v>
      </c>
      <c r="T2022" s="3">
        <f>INDEX([1]非R能力!$H$9:$H$558,D2022)</f>
        <v>57.022274799546487</v>
      </c>
      <c r="U2022" s="3">
        <f>IF(E2022="小怪",0,IF(INDEX([1]非R能力!$FK$9:$FK$558,C2022)=0,0,10))</f>
        <v>0</v>
      </c>
      <c r="V2022" s="3">
        <f>IF(E2022="小怪",0,IF(INDEX([1]非R能力!$FH$9:$FH$558,C2022)=0,0,5000))</f>
        <v>0</v>
      </c>
      <c r="W2022" s="3">
        <f>HLOOKUP(W$5,[2]人物技能基础!$O$3:$Q$553,$C2022+1,0)</f>
        <v>3.637142857142857</v>
      </c>
      <c r="X2022" s="3">
        <f>HLOOKUP(X$5,[2]人物技能基础!$O$3:$Q$553,$C2022+1,0)</f>
        <v>2.0186428571428574</v>
      </c>
      <c r="Y2022" s="3">
        <f>HLOOKUP(Y$5,[2]人物技能基础!$O$3:$Q$553,$C2022+1,0)</f>
        <v>99.964285714285708</v>
      </c>
      <c r="Z2022" s="3">
        <f t="shared" si="187"/>
        <v>117635</v>
      </c>
      <c r="AA2022" s="3">
        <f t="shared" si="188"/>
        <v>2265</v>
      </c>
      <c r="AB2022" s="3">
        <f t="shared" si="189"/>
        <v>789</v>
      </c>
      <c r="AC2022" s="3">
        <f t="shared" si="190"/>
        <v>965</v>
      </c>
      <c r="AD2022" s="3">
        <f t="shared" si="191"/>
        <v>953</v>
      </c>
    </row>
    <row r="2023" spans="1:30" x14ac:dyDescent="0.15">
      <c r="A2023" s="3">
        <v>18</v>
      </c>
      <c r="B2023" s="3" t="str">
        <f t="shared" si="186"/>
        <v>关卡18boss</v>
      </c>
      <c r="C2023" s="3">
        <f>INDEX([3]关卡!$J$19:$J$2018,A2023)</f>
        <v>78</v>
      </c>
      <c r="D2023" s="3">
        <f>INDEX([3]关卡!$N$19:$N$2018,A2023)</f>
        <v>76</v>
      </c>
      <c r="E2023" s="3" t="s">
        <v>25</v>
      </c>
      <c r="F2023" s="3" t="s">
        <v>26</v>
      </c>
      <c r="G2023" s="3">
        <v>30</v>
      </c>
      <c r="H2023" s="3">
        <v>30</v>
      </c>
      <c r="I2023" s="3">
        <v>0.2</v>
      </c>
      <c r="J2023" s="4">
        <v>0.75</v>
      </c>
      <c r="K2023" s="4">
        <v>1</v>
      </c>
      <c r="L2023" s="4">
        <v>5</v>
      </c>
      <c r="M2023" s="3">
        <v>1</v>
      </c>
      <c r="N2023" s="3">
        <v>2</v>
      </c>
      <c r="O2023" s="3">
        <f>HLOOKUP(O$5,[1]非R能力!$B$8:$F$558,$C2023+1,0)</f>
        <v>15153.577479060499</v>
      </c>
      <c r="P2023" s="3">
        <f>HLOOKUP(P$5,[1]非R能力!$B$8:$F$558,$C2023+1,0)</f>
        <v>4046.5086087845002</v>
      </c>
      <c r="Q2023" s="3">
        <f>HLOOKUP(Q$5,[1]非R能力!$B$8:$F$558,$C2023+1,0)</f>
        <v>2216.3771521961248</v>
      </c>
      <c r="R2023" s="3">
        <f>HLOOKUP(R$5,[1]非R能力!$B$8:$F$558,$C2023+1,0)</f>
        <v>728.06971848825629</v>
      </c>
      <c r="S2023" s="3">
        <f>HLOOKUP(S$5,[1]非R能力!$B$8:$F$558,$C2023+1,0)</f>
        <v>973.42629131767501</v>
      </c>
      <c r="T2023" s="3">
        <f>INDEX([1]非R能力!$H$9:$H$558,D2023)</f>
        <v>57.022274799546487</v>
      </c>
      <c r="U2023" s="3">
        <f>IF(E2023="小怪",0,IF(INDEX([1]非R能力!$FK$9:$FK$558,C2023)=0,0,10))</f>
        <v>0</v>
      </c>
      <c r="V2023" s="3">
        <f>IF(E2023="小怪",0,IF(INDEX([1]非R能力!$FH$9:$FH$558,C2023)=0,0,5000))</f>
        <v>0</v>
      </c>
      <c r="W2023" s="3">
        <f>HLOOKUP(W$5,[2]人物技能基础!$O$3:$Q$553,$C2023+1,0)</f>
        <v>3.637142857142857</v>
      </c>
      <c r="X2023" s="3">
        <f>HLOOKUP(X$5,[2]人物技能基础!$O$3:$Q$553,$C2023+1,0)</f>
        <v>2.0186428571428574</v>
      </c>
      <c r="Y2023" s="3">
        <f>HLOOKUP(Y$5,[2]人物技能基础!$O$3:$Q$553,$C2023+1,0)</f>
        <v>99.964285714285708</v>
      </c>
      <c r="Z2023" s="3">
        <f t="shared" si="187"/>
        <v>120462</v>
      </c>
      <c r="AA2023" s="3">
        <f t="shared" si="188"/>
        <v>2317</v>
      </c>
      <c r="AB2023" s="3">
        <f t="shared" si="189"/>
        <v>809</v>
      </c>
      <c r="AC2023" s="3">
        <f t="shared" si="190"/>
        <v>973</v>
      </c>
      <c r="AD2023" s="3">
        <f t="shared" si="191"/>
        <v>970</v>
      </c>
    </row>
    <row r="2024" spans="1:30" x14ac:dyDescent="0.15">
      <c r="A2024" s="3">
        <v>19</v>
      </c>
      <c r="B2024" s="3" t="str">
        <f t="shared" si="186"/>
        <v>关卡19boss</v>
      </c>
      <c r="C2024" s="3">
        <f>INDEX([3]关卡!$J$19:$J$2018,A2024)</f>
        <v>93</v>
      </c>
      <c r="D2024" s="3">
        <f>INDEX([3]关卡!$N$19:$N$2018,A2024)</f>
        <v>93</v>
      </c>
      <c r="E2024" s="3" t="s">
        <v>25</v>
      </c>
      <c r="F2024" s="3" t="s">
        <v>26</v>
      </c>
      <c r="G2024" s="3">
        <v>30</v>
      </c>
      <c r="H2024" s="3">
        <v>30</v>
      </c>
      <c r="I2024" s="3">
        <v>0.2</v>
      </c>
      <c r="J2024" s="4">
        <v>0.75</v>
      </c>
      <c r="K2024" s="4">
        <v>1</v>
      </c>
      <c r="L2024" s="4">
        <v>5</v>
      </c>
      <c r="M2024" s="3">
        <v>1</v>
      </c>
      <c r="N2024" s="3">
        <v>2</v>
      </c>
      <c r="O2024" s="3">
        <f>HLOOKUP(O$5,[1]非R能力!$B$8:$F$558,$C2024+1,0)</f>
        <v>29232.008325096165</v>
      </c>
      <c r="P2024" s="3">
        <f>HLOOKUP(P$5,[1]非R能力!$B$8:$F$558,$C2024+1,0)</f>
        <v>7406.1150511096175</v>
      </c>
      <c r="Q2024" s="3">
        <f>HLOOKUP(Q$5,[1]非R能力!$B$8:$F$558,$C2024+1,0)</f>
        <v>4079.2833943932214</v>
      </c>
      <c r="R2024" s="3">
        <f>HLOOKUP(R$5,[1]非R能力!$B$8:$F$558,$C2024+1,0)</f>
        <v>1192.1402529055429</v>
      </c>
      <c r="S2024" s="3">
        <f>HLOOKUP(S$5,[1]非R能力!$B$8:$F$558,$C2024+1,0)</f>
        <v>1643.8679604093488</v>
      </c>
      <c r="T2024" s="3">
        <f>INDEX([1]非R能力!$H$9:$H$558,D2024)</f>
        <v>85.690488495769429</v>
      </c>
      <c r="U2024" s="3">
        <f>IF(E2024="小怪",0,IF(INDEX([1]非R能力!$FK$9:$FK$558,C2024)=0,0,10))</f>
        <v>10</v>
      </c>
      <c r="V2024" s="3">
        <f>IF(E2024="小怪",0,IF(INDEX([1]非R能力!$FH$9:$FH$558,C2024)=0,0,5000))</f>
        <v>0</v>
      </c>
      <c r="W2024" s="3">
        <f>HLOOKUP(W$5,[2]人物技能基础!$O$3:$Q$553,$C2024+1,0)</f>
        <v>3.637142857142857</v>
      </c>
      <c r="X2024" s="3">
        <f>HLOOKUP(X$5,[2]人物技能基础!$O$3:$Q$553,$C2024+1,0)</f>
        <v>2.0186428571428574</v>
      </c>
      <c r="Y2024" s="3">
        <f>HLOOKUP(Y$5,[2]人物技能基础!$O$3:$Q$553,$C2024+1,0)</f>
        <v>99.964285714285708</v>
      </c>
      <c r="Z2024" s="3">
        <f t="shared" si="187"/>
        <v>218634</v>
      </c>
      <c r="AA2024" s="3">
        <f t="shared" si="188"/>
        <v>4274</v>
      </c>
      <c r="AB2024" s="3">
        <f t="shared" si="189"/>
        <v>1481</v>
      </c>
      <c r="AC2024" s="3">
        <f t="shared" si="190"/>
        <v>1643</v>
      </c>
      <c r="AD2024" s="3">
        <f t="shared" si="191"/>
        <v>1589</v>
      </c>
    </row>
    <row r="2025" spans="1:30" x14ac:dyDescent="0.15">
      <c r="A2025" s="3">
        <v>20</v>
      </c>
      <c r="B2025" s="3" t="str">
        <f t="shared" si="186"/>
        <v>关卡20boss</v>
      </c>
      <c r="C2025" s="3">
        <f>INDEX([3]关卡!$J$19:$J$2018,A2025)</f>
        <v>85</v>
      </c>
      <c r="D2025" s="3">
        <f>INDEX([3]关卡!$N$19:$N$2018,A2025)</f>
        <v>85</v>
      </c>
      <c r="E2025" s="3" t="s">
        <v>25</v>
      </c>
      <c r="F2025" s="3" t="s">
        <v>26</v>
      </c>
      <c r="G2025" s="3">
        <v>30</v>
      </c>
      <c r="H2025" s="3">
        <v>30</v>
      </c>
      <c r="I2025" s="3">
        <v>0.2</v>
      </c>
      <c r="J2025" s="4">
        <v>0.75</v>
      </c>
      <c r="K2025" s="4">
        <v>1</v>
      </c>
      <c r="L2025" s="4">
        <v>5</v>
      </c>
      <c r="M2025" s="3">
        <v>1</v>
      </c>
      <c r="N2025" s="3">
        <v>2</v>
      </c>
      <c r="O2025" s="3">
        <f>HLOOKUP(O$5,[1]非R能力!$B$8:$F$558,$C2025+1,0)</f>
        <v>23084.677057291487</v>
      </c>
      <c r="P2025" s="3">
        <f>HLOOKUP(P$5,[1]非R能力!$B$8:$F$558,$C2025+1,0)</f>
        <v>5832.4080545003962</v>
      </c>
      <c r="Q2025" s="3">
        <f>HLOOKUP(Q$5,[1]非R能力!$B$8:$F$558,$C2025+1,0)</f>
        <v>3127.3317779352992</v>
      </c>
      <c r="R2025" s="3">
        <f>HLOOKUP(R$5,[1]非R能力!$B$8:$F$558,$C2025+1,0)</f>
        <v>960.20929288830189</v>
      </c>
      <c r="S2025" s="3">
        <f>HLOOKUP(S$5,[1]非R能力!$B$8:$F$558,$C2025+1,0)</f>
        <v>1345.3544864774231</v>
      </c>
      <c r="T2025" s="3">
        <f>INDEX([1]非R能力!$H$9:$H$558,D2025)</f>
        <v>85.690488495769429</v>
      </c>
      <c r="U2025" s="3">
        <f>IF(E2025="小怪",0,IF(INDEX([1]非R能力!$FK$9:$FK$558,C2025)=0,0,10))</f>
        <v>10</v>
      </c>
      <c r="V2025" s="3">
        <f>IF(E2025="小怪",0,IF(INDEX([1]非R能力!$FH$9:$FH$558,C2025)=0,0,5000))</f>
        <v>0</v>
      </c>
      <c r="W2025" s="3">
        <f>HLOOKUP(W$5,[2]人物技能基础!$O$3:$Q$553,$C2025+1,0)</f>
        <v>3.637142857142857</v>
      </c>
      <c r="X2025" s="3">
        <f>HLOOKUP(X$5,[2]人物技能基础!$O$3:$Q$553,$C2025+1,0)</f>
        <v>2.0186428571428574</v>
      </c>
      <c r="Y2025" s="3">
        <f>HLOOKUP(Y$5,[2]人物技能基础!$O$3:$Q$553,$C2025+1,0)</f>
        <v>99.964285714285708</v>
      </c>
      <c r="Z2025" s="3">
        <f t="shared" si="187"/>
        <v>172898</v>
      </c>
      <c r="AA2025" s="3">
        <f t="shared" si="188"/>
        <v>3281</v>
      </c>
      <c r="AB2025" s="3">
        <f t="shared" si="189"/>
        <v>1166</v>
      </c>
      <c r="AC2025" s="3">
        <f t="shared" si="190"/>
        <v>1345</v>
      </c>
      <c r="AD2025" s="3">
        <f t="shared" si="191"/>
        <v>1280</v>
      </c>
    </row>
    <row r="2026" spans="1:30" x14ac:dyDescent="0.15">
      <c r="A2026" s="3">
        <v>21</v>
      </c>
      <c r="B2026" s="3" t="str">
        <f t="shared" si="186"/>
        <v>关卡21boss</v>
      </c>
      <c r="C2026" s="3">
        <f>INDEX([3]关卡!$J$19:$J$2018,A2026)</f>
        <v>86</v>
      </c>
      <c r="D2026" s="3">
        <f>INDEX([3]关卡!$N$19:$N$2018,A2026)</f>
        <v>86</v>
      </c>
      <c r="E2026" s="3" t="s">
        <v>25</v>
      </c>
      <c r="F2026" s="3" t="s">
        <v>26</v>
      </c>
      <c r="G2026" s="3">
        <v>30</v>
      </c>
      <c r="H2026" s="3">
        <v>30</v>
      </c>
      <c r="I2026" s="3">
        <v>0.2</v>
      </c>
      <c r="J2026" s="4">
        <v>0.75</v>
      </c>
      <c r="K2026" s="4">
        <v>1</v>
      </c>
      <c r="L2026" s="4">
        <v>5</v>
      </c>
      <c r="M2026" s="3">
        <v>1</v>
      </c>
      <c r="N2026" s="3">
        <v>2</v>
      </c>
      <c r="O2026" s="3">
        <f>HLOOKUP(O$5,[1]非R能力!$B$8:$F$558,$C2026+1,0)</f>
        <v>24475.23704389235</v>
      </c>
      <c r="P2026" s="3">
        <f>HLOOKUP(P$5,[1]非R能力!$B$8:$F$558,$C2026+1,0)</f>
        <v>6288.2962884286053</v>
      </c>
      <c r="Q2026" s="3">
        <f>HLOOKUP(Q$5,[1]非R能力!$B$8:$F$558,$C2026+1,0)</f>
        <v>3242.2643853382101</v>
      </c>
      <c r="R2026" s="3">
        <f>HLOOKUP(R$5,[1]非R能力!$B$8:$F$558,$C2026+1,0)</f>
        <v>1006.7300386984316</v>
      </c>
      <c r="S2026" s="3">
        <f>HLOOKUP(S$5,[1]非R能力!$B$8:$F$558,$C2026+1,0)</f>
        <v>1472.8431917422192</v>
      </c>
      <c r="T2026" s="3">
        <f>INDEX([1]非R能力!$H$9:$H$558,D2026)</f>
        <v>85.690488495769429</v>
      </c>
      <c r="U2026" s="3">
        <f>IF(E2026="小怪",0,IF(INDEX([1]非R能力!$FK$9:$FK$558,C2026)=0,0,10))</f>
        <v>10</v>
      </c>
      <c r="V2026" s="3">
        <f>IF(E2026="小怪",0,IF(INDEX([1]非R能力!$FH$9:$FH$558,C2026)=0,0,5000))</f>
        <v>0</v>
      </c>
      <c r="W2026" s="3">
        <f>HLOOKUP(W$5,[2]人物技能基础!$O$3:$Q$553,$C2026+1,0)</f>
        <v>3.637142857142857</v>
      </c>
      <c r="X2026" s="3">
        <f>HLOOKUP(X$5,[2]人物技能基础!$O$3:$Q$553,$C2026+1,0)</f>
        <v>2.0186428571428574</v>
      </c>
      <c r="Y2026" s="3">
        <f>HLOOKUP(Y$5,[2]人物技能基础!$O$3:$Q$553,$C2026+1,0)</f>
        <v>99.964285714285708</v>
      </c>
      <c r="Z2026" s="3">
        <f t="shared" si="187"/>
        <v>186156</v>
      </c>
      <c r="AA2026" s="3">
        <f t="shared" si="188"/>
        <v>3405</v>
      </c>
      <c r="AB2026" s="3">
        <f t="shared" si="189"/>
        <v>1257</v>
      </c>
      <c r="AC2026" s="3">
        <f t="shared" si="190"/>
        <v>1472</v>
      </c>
      <c r="AD2026" s="3">
        <f t="shared" si="191"/>
        <v>1342</v>
      </c>
    </row>
    <row r="2027" spans="1:30" x14ac:dyDescent="0.15">
      <c r="A2027" s="3">
        <v>22</v>
      </c>
      <c r="B2027" s="3" t="str">
        <f t="shared" si="186"/>
        <v>关卡22boss</v>
      </c>
      <c r="C2027" s="3">
        <f>INDEX([3]关卡!$J$19:$J$2018,A2027)</f>
        <v>87</v>
      </c>
      <c r="D2027" s="3">
        <f>INDEX([3]关卡!$N$19:$N$2018,A2027)</f>
        <v>87</v>
      </c>
      <c r="E2027" s="3" t="s">
        <v>25</v>
      </c>
      <c r="F2027" s="3" t="s">
        <v>26</v>
      </c>
      <c r="G2027" s="3">
        <v>30</v>
      </c>
      <c r="H2027" s="3">
        <v>30</v>
      </c>
      <c r="I2027" s="3">
        <v>0.2</v>
      </c>
      <c r="J2027" s="4">
        <v>0.75</v>
      </c>
      <c r="K2027" s="4">
        <v>1</v>
      </c>
      <c r="L2027" s="4">
        <v>5</v>
      </c>
      <c r="M2027" s="3">
        <v>1</v>
      </c>
      <c r="N2027" s="3">
        <v>2</v>
      </c>
      <c r="O2027" s="3">
        <f>HLOOKUP(O$5,[1]非R能力!$B$8:$F$558,$C2027+1,0)</f>
        <v>26027.309851613012</v>
      </c>
      <c r="P2027" s="3">
        <f>HLOOKUP(P$5,[1]非R能力!$B$8:$F$558,$C2027+1,0)</f>
        <v>6483.5662397650567</v>
      </c>
      <c r="Q2027" s="3">
        <f>HLOOKUP(Q$5,[1]非R能力!$B$8:$F$558,$C2027+1,0)</f>
        <v>3344.0008289130587</v>
      </c>
      <c r="R2027" s="3">
        <f>HLOOKUP(R$5,[1]非R能力!$B$8:$F$558,$C2027+1,0)</f>
        <v>1053.2530963183256</v>
      </c>
      <c r="S2027" s="3">
        <f>HLOOKUP(S$5,[1]非R能力!$B$8:$F$558,$C2027+1,0)</f>
        <v>1497.2686366223541</v>
      </c>
      <c r="T2027" s="3">
        <f>INDEX([1]非R能力!$H$9:$H$558,D2027)</f>
        <v>85.690488495769429</v>
      </c>
      <c r="U2027" s="3">
        <f>IF(E2027="小怪",0,IF(INDEX([1]非R能力!$FK$9:$FK$558,C2027)=0,0,10))</f>
        <v>10</v>
      </c>
      <c r="V2027" s="3">
        <f>IF(E2027="小怪",0,IF(INDEX([1]非R能力!$FH$9:$FH$558,C2027)=0,0,5000))</f>
        <v>0</v>
      </c>
      <c r="W2027" s="3">
        <f>HLOOKUP(W$5,[2]人物技能基础!$O$3:$Q$553,$C2027+1,0)</f>
        <v>3.637142857142857</v>
      </c>
      <c r="X2027" s="3">
        <f>HLOOKUP(X$5,[2]人物技能基础!$O$3:$Q$553,$C2027+1,0)</f>
        <v>2.0186428571428574</v>
      </c>
      <c r="Y2027" s="3">
        <f>HLOOKUP(Y$5,[2]人物技能基础!$O$3:$Q$553,$C2027+1,0)</f>
        <v>99.964285714285708</v>
      </c>
      <c r="Z2027" s="3">
        <f t="shared" si="187"/>
        <v>191834</v>
      </c>
      <c r="AA2027" s="3">
        <f t="shared" si="188"/>
        <v>3517</v>
      </c>
      <c r="AB2027" s="3">
        <f t="shared" si="189"/>
        <v>1296</v>
      </c>
      <c r="AC2027" s="3">
        <f t="shared" si="190"/>
        <v>1497</v>
      </c>
      <c r="AD2027" s="3">
        <f t="shared" si="191"/>
        <v>1404</v>
      </c>
    </row>
    <row r="2028" spans="1:30" x14ac:dyDescent="0.15">
      <c r="A2028" s="3">
        <v>23</v>
      </c>
      <c r="B2028" s="3" t="str">
        <f t="shared" si="186"/>
        <v>关卡23boss</v>
      </c>
      <c r="C2028" s="3">
        <f>INDEX([3]关卡!$J$19:$J$2018,A2028)</f>
        <v>88</v>
      </c>
      <c r="D2028" s="3">
        <f>INDEX([3]关卡!$N$19:$N$2018,A2028)</f>
        <v>88</v>
      </c>
      <c r="E2028" s="3" t="s">
        <v>25</v>
      </c>
      <c r="F2028" s="3" t="s">
        <v>26</v>
      </c>
      <c r="G2028" s="3">
        <v>30</v>
      </c>
      <c r="H2028" s="3">
        <v>30</v>
      </c>
      <c r="I2028" s="3">
        <v>0.2</v>
      </c>
      <c r="J2028" s="4">
        <v>0.75</v>
      </c>
      <c r="K2028" s="4">
        <v>1</v>
      </c>
      <c r="L2028" s="4">
        <v>5</v>
      </c>
      <c r="M2028" s="3">
        <v>1</v>
      </c>
      <c r="N2028" s="3">
        <v>2</v>
      </c>
      <c r="O2028" s="3">
        <f>HLOOKUP(O$5,[1]非R能力!$B$8:$F$558,$C2028+1,0)</f>
        <v>26791.305640707698</v>
      </c>
      <c r="P2028" s="3">
        <f>HLOOKUP(P$5,[1]非R能力!$B$8:$F$558,$C2028+1,0)</f>
        <v>6678.8464557726975</v>
      </c>
      <c r="Q2028" s="3">
        <f>HLOOKUP(Q$5,[1]非R能力!$B$8:$F$558,$C2028+1,0)</f>
        <v>3769.5999452598517</v>
      </c>
      <c r="R2028" s="3">
        <f>HLOOKUP(R$5,[1]非R能力!$B$8:$F$558,$C2028+1,0)</f>
        <v>1099.7784954309059</v>
      </c>
      <c r="S2028" s="3">
        <f>HLOOKUP(S$5,[1]非R能力!$B$8:$F$558,$C2028+1,0)</f>
        <v>1521.6952025521564</v>
      </c>
      <c r="T2028" s="3">
        <f>INDEX([1]非R能力!$H$9:$H$558,D2028)</f>
        <v>85.690488495769429</v>
      </c>
      <c r="U2028" s="3">
        <f>IF(E2028="小怪",0,IF(INDEX([1]非R能力!$FK$9:$FK$558,C2028)=0,0,10))</f>
        <v>10</v>
      </c>
      <c r="V2028" s="3">
        <f>IF(E2028="小怪",0,IF(INDEX([1]非R能力!$FH$9:$FH$558,C2028)=0,0,5000))</f>
        <v>0</v>
      </c>
      <c r="W2028" s="3">
        <f>HLOOKUP(W$5,[2]人物技能基础!$O$3:$Q$553,$C2028+1,0)</f>
        <v>3.637142857142857</v>
      </c>
      <c r="X2028" s="3">
        <f>HLOOKUP(X$5,[2]人物技能基础!$O$3:$Q$553,$C2028+1,0)</f>
        <v>2.0186428571428574</v>
      </c>
      <c r="Y2028" s="3">
        <f>HLOOKUP(Y$5,[2]人物技能基础!$O$3:$Q$553,$C2028+1,0)</f>
        <v>99.964285714285708</v>
      </c>
      <c r="Z2028" s="3">
        <f t="shared" si="187"/>
        <v>197513</v>
      </c>
      <c r="AA2028" s="3">
        <f t="shared" si="188"/>
        <v>3948</v>
      </c>
      <c r="AB2028" s="3">
        <f t="shared" si="189"/>
        <v>1335</v>
      </c>
      <c r="AC2028" s="3">
        <f t="shared" si="190"/>
        <v>1521</v>
      </c>
      <c r="AD2028" s="3">
        <f t="shared" si="191"/>
        <v>1466</v>
      </c>
    </row>
    <row r="2029" spans="1:30" x14ac:dyDescent="0.15">
      <c r="A2029" s="3">
        <v>24</v>
      </c>
      <c r="B2029" s="3" t="str">
        <f t="shared" si="186"/>
        <v>关卡24boss</v>
      </c>
      <c r="C2029" s="3">
        <f>INDEX([3]关卡!$J$19:$J$2018,A2029)</f>
        <v>89</v>
      </c>
      <c r="D2029" s="3">
        <f>INDEX([3]关卡!$N$19:$N$2018,A2029)</f>
        <v>89</v>
      </c>
      <c r="E2029" s="3" t="s">
        <v>25</v>
      </c>
      <c r="F2029" s="3" t="s">
        <v>26</v>
      </c>
      <c r="G2029" s="3">
        <v>30</v>
      </c>
      <c r="H2029" s="3">
        <v>30</v>
      </c>
      <c r="I2029" s="3">
        <v>0.2</v>
      </c>
      <c r="J2029" s="4">
        <v>0.75</v>
      </c>
      <c r="K2029" s="4">
        <v>1</v>
      </c>
      <c r="L2029" s="4">
        <v>5</v>
      </c>
      <c r="M2029" s="3">
        <v>1</v>
      </c>
      <c r="N2029" s="3">
        <v>2</v>
      </c>
      <c r="O2029" s="3">
        <f>HLOOKUP(O$5,[1]非R能力!$B$8:$F$558,$C2029+1,0)</f>
        <v>27256.818022954703</v>
      </c>
      <c r="P2029" s="3">
        <f>HLOOKUP(P$5,[1]非R能力!$B$8:$F$558,$C2029+1,0)</f>
        <v>6874.5761132617326</v>
      </c>
      <c r="Q2029" s="3">
        <f>HLOOKUP(Q$5,[1]非R能力!$B$8:$F$558,$C2029+1,0)</f>
        <v>3832.4977746750037</v>
      </c>
      <c r="R2029" s="3">
        <f>HLOOKUP(R$5,[1]非R能力!$B$8:$F$558,$C2029+1,0)</f>
        <v>1118.2450948397118</v>
      </c>
      <c r="S2029" s="3">
        <f>HLOOKUP(S$5,[1]非R能力!$B$8:$F$558,$C2029+1,0)</f>
        <v>1546.1229017450353</v>
      </c>
      <c r="T2029" s="3">
        <f>INDEX([1]非R能力!$H$9:$H$558,D2029)</f>
        <v>85.690488495769429</v>
      </c>
      <c r="U2029" s="3">
        <f>IF(E2029="小怪",0,IF(INDEX([1]非R能力!$FK$9:$FK$558,C2029)=0,0,10))</f>
        <v>10</v>
      </c>
      <c r="V2029" s="3">
        <f>IF(E2029="小怪",0,IF(INDEX([1]非R能力!$FH$9:$FH$558,C2029)=0,0,5000))</f>
        <v>0</v>
      </c>
      <c r="W2029" s="3">
        <f>HLOOKUP(W$5,[2]人物技能基础!$O$3:$Q$553,$C2029+1,0)</f>
        <v>3.637142857142857</v>
      </c>
      <c r="X2029" s="3">
        <f>HLOOKUP(X$5,[2]人物技能基础!$O$3:$Q$553,$C2029+1,0)</f>
        <v>2.0186428571428574</v>
      </c>
      <c r="Y2029" s="3">
        <f>HLOOKUP(Y$5,[2]人物技能基础!$O$3:$Q$553,$C2029+1,0)</f>
        <v>99.964285714285708</v>
      </c>
      <c r="Z2029" s="3">
        <f t="shared" si="187"/>
        <v>203208</v>
      </c>
      <c r="AA2029" s="3">
        <f t="shared" si="188"/>
        <v>4014</v>
      </c>
      <c r="AB2029" s="3">
        <f t="shared" si="189"/>
        <v>1374</v>
      </c>
      <c r="AC2029" s="3">
        <f t="shared" si="190"/>
        <v>1546</v>
      </c>
      <c r="AD2029" s="3">
        <f t="shared" si="191"/>
        <v>1490</v>
      </c>
    </row>
    <row r="2030" spans="1:30" x14ac:dyDescent="0.15">
      <c r="A2030" s="3">
        <v>25</v>
      </c>
      <c r="B2030" s="3" t="str">
        <f t="shared" si="186"/>
        <v>关卡25boss</v>
      </c>
      <c r="C2030" s="3">
        <f>INDEX([3]关卡!$J$19:$J$2018,A2030)</f>
        <v>90</v>
      </c>
      <c r="D2030" s="3">
        <f>INDEX([3]关卡!$N$19:$N$2018,A2030)</f>
        <v>90</v>
      </c>
      <c r="E2030" s="3" t="s">
        <v>25</v>
      </c>
      <c r="F2030" s="3" t="s">
        <v>26</v>
      </c>
      <c r="G2030" s="3">
        <v>30</v>
      </c>
      <c r="H2030" s="3">
        <v>30</v>
      </c>
      <c r="I2030" s="3">
        <v>0.2</v>
      </c>
      <c r="J2030" s="4">
        <v>0.75</v>
      </c>
      <c r="K2030" s="4">
        <v>1</v>
      </c>
      <c r="L2030" s="4">
        <v>5</v>
      </c>
      <c r="M2030" s="3">
        <v>1</v>
      </c>
      <c r="N2030" s="3">
        <v>2</v>
      </c>
      <c r="O2030" s="3">
        <f>HLOOKUP(O$5,[1]非R能力!$B$8:$F$558,$C2030+1,0)</f>
        <v>27722.363665781242</v>
      </c>
      <c r="P2030" s="3">
        <f>HLOOKUP(P$5,[1]非R能力!$B$8:$F$558,$C2030+1,0)</f>
        <v>7070.3163049952564</v>
      </c>
      <c r="Q2030" s="3">
        <f>HLOOKUP(Q$5,[1]非R能力!$B$8:$F$558,$C2030+1,0)</f>
        <v>3895.3993329367477</v>
      </c>
      <c r="R2030" s="3">
        <f>HLOOKUP(R$5,[1]非R能力!$B$8:$F$558,$C2030+1,0)</f>
        <v>1136.7127875515805</v>
      </c>
      <c r="S2030" s="3">
        <f>HLOOKUP(S$5,[1]非R能力!$B$8:$F$558,$C2030+1,0)</f>
        <v>1570.5517464143993</v>
      </c>
      <c r="T2030" s="3">
        <f>INDEX([1]非R能力!$H$9:$H$558,D2030)</f>
        <v>85.690488495769429</v>
      </c>
      <c r="U2030" s="3">
        <f>IF(E2030="小怪",0,IF(INDEX([1]非R能力!$FK$9:$FK$558,C2030)=0,0,10))</f>
        <v>10</v>
      </c>
      <c r="V2030" s="3">
        <f>IF(E2030="小怪",0,IF(INDEX([1]非R能力!$FH$9:$FH$558,C2030)=0,0,5000))</f>
        <v>0</v>
      </c>
      <c r="W2030" s="3">
        <f>HLOOKUP(W$5,[2]人物技能基础!$O$3:$Q$553,$C2030+1,0)</f>
        <v>3.637142857142857</v>
      </c>
      <c r="X2030" s="3">
        <f>HLOOKUP(X$5,[2]人物技能基础!$O$3:$Q$553,$C2030+1,0)</f>
        <v>2.0186428571428574</v>
      </c>
      <c r="Y2030" s="3">
        <f>HLOOKUP(Y$5,[2]人物技能基础!$O$3:$Q$553,$C2030+1,0)</f>
        <v>99.964285714285708</v>
      </c>
      <c r="Z2030" s="3">
        <f t="shared" si="187"/>
        <v>208867</v>
      </c>
      <c r="AA2030" s="3">
        <f t="shared" si="188"/>
        <v>4080</v>
      </c>
      <c r="AB2030" s="3">
        <f t="shared" si="189"/>
        <v>1414</v>
      </c>
      <c r="AC2030" s="3">
        <f t="shared" si="190"/>
        <v>1570</v>
      </c>
      <c r="AD2030" s="3">
        <f t="shared" si="191"/>
        <v>1515</v>
      </c>
    </row>
    <row r="2031" spans="1:30" x14ac:dyDescent="0.15">
      <c r="A2031" s="3">
        <v>26</v>
      </c>
      <c r="B2031" s="3" t="str">
        <f t="shared" si="186"/>
        <v>关卡26boss</v>
      </c>
      <c r="C2031" s="3">
        <f>INDEX([3]关卡!$J$19:$J$2018,A2031)</f>
        <v>91</v>
      </c>
      <c r="D2031" s="3">
        <f>INDEX([3]关卡!$N$19:$N$2018,A2031)</f>
        <v>91</v>
      </c>
      <c r="E2031" s="3" t="s">
        <v>25</v>
      </c>
      <c r="F2031" s="3" t="s">
        <v>26</v>
      </c>
      <c r="G2031" s="3">
        <v>30</v>
      </c>
      <c r="H2031" s="3">
        <v>30</v>
      </c>
      <c r="I2031" s="3">
        <v>0.2</v>
      </c>
      <c r="J2031" s="4">
        <v>0.75</v>
      </c>
      <c r="K2031" s="4">
        <v>1</v>
      </c>
      <c r="L2031" s="4">
        <v>5</v>
      </c>
      <c r="M2031" s="3">
        <v>1</v>
      </c>
      <c r="N2031" s="3">
        <v>2</v>
      </c>
      <c r="O2031" s="3">
        <f>HLOOKUP(O$5,[1]非R能力!$B$8:$F$558,$C2031+1,0)</f>
        <v>28264.257014184368</v>
      </c>
      <c r="P2031" s="3">
        <f>HLOOKUP(P$5,[1]非R能力!$B$8:$F$558,$C2031+1,0)</f>
        <v>7187.0859824558984</v>
      </c>
      <c r="Q2031" s="3">
        <f>HLOOKUP(Q$5,[1]非R能力!$B$8:$F$558,$C2031+1,0)</f>
        <v>3958.3078884512629</v>
      </c>
      <c r="R2031" s="3">
        <f>HLOOKUP(R$5,[1]非R能力!$B$8:$F$558,$C2031+1,0)</f>
        <v>1155.182527480514</v>
      </c>
      <c r="S2031" s="3">
        <f>HLOOKUP(S$5,[1]非R能力!$B$8:$F$558,$C2031+1,0)</f>
        <v>1594.9827688659959</v>
      </c>
      <c r="T2031" s="3">
        <f>INDEX([1]非R能力!$H$9:$H$558,D2031)</f>
        <v>85.690488495769429</v>
      </c>
      <c r="U2031" s="3">
        <f>IF(E2031="小怪",0,IF(INDEX([1]非R能力!$FK$9:$FK$558,C2031)=0,0,10))</f>
        <v>10</v>
      </c>
      <c r="V2031" s="3">
        <f>IF(E2031="小怪",0,IF(INDEX([1]非R能力!$FH$9:$FH$558,C2031)=0,0,5000))</f>
        <v>0</v>
      </c>
      <c r="W2031" s="3">
        <f>HLOOKUP(W$5,[2]人物技能基础!$O$3:$Q$553,$C2031+1,0)</f>
        <v>3.637142857142857</v>
      </c>
      <c r="X2031" s="3">
        <f>HLOOKUP(X$5,[2]人物技能基础!$O$3:$Q$553,$C2031+1,0)</f>
        <v>2.0186428571428574</v>
      </c>
      <c r="Y2031" s="3">
        <f>HLOOKUP(Y$5,[2]人物技能基础!$O$3:$Q$553,$C2031+1,0)</f>
        <v>99.964285714285708</v>
      </c>
      <c r="Z2031" s="3">
        <f t="shared" si="187"/>
        <v>212274</v>
      </c>
      <c r="AA2031" s="3">
        <f t="shared" si="188"/>
        <v>4146</v>
      </c>
      <c r="AB2031" s="3">
        <f t="shared" si="189"/>
        <v>1437</v>
      </c>
      <c r="AC2031" s="3">
        <f t="shared" si="190"/>
        <v>1594</v>
      </c>
      <c r="AD2031" s="3">
        <f t="shared" si="191"/>
        <v>1540</v>
      </c>
    </row>
    <row r="2032" spans="1:30" x14ac:dyDescent="0.15">
      <c r="A2032" s="3">
        <v>27</v>
      </c>
      <c r="B2032" s="3" t="str">
        <f t="shared" si="186"/>
        <v>关卡27boss</v>
      </c>
      <c r="C2032" s="3">
        <f>INDEX([3]关卡!$J$19:$J$2018,A2032)</f>
        <v>92</v>
      </c>
      <c r="D2032" s="3">
        <f>INDEX([3]关卡!$N$19:$N$2018,A2032)</f>
        <v>92</v>
      </c>
      <c r="E2032" s="3" t="s">
        <v>25</v>
      </c>
      <c r="F2032" s="3" t="s">
        <v>26</v>
      </c>
      <c r="G2032" s="3">
        <v>30</v>
      </c>
      <c r="H2032" s="3">
        <v>30</v>
      </c>
      <c r="I2032" s="3">
        <v>0.2</v>
      </c>
      <c r="J2032" s="4">
        <v>0.75</v>
      </c>
      <c r="K2032" s="4">
        <v>1</v>
      </c>
      <c r="L2032" s="4">
        <v>5</v>
      </c>
      <c r="M2032" s="3">
        <v>1</v>
      </c>
      <c r="N2032" s="3">
        <v>2</v>
      </c>
      <c r="O2032" s="3">
        <f>HLOOKUP(O$5,[1]非R能力!$B$8:$F$558,$C2032+1,0)</f>
        <v>28747.549269852283</v>
      </c>
      <c r="P2032" s="3">
        <f>HLOOKUP(P$5,[1]非R能力!$B$8:$F$558,$C2032+1,0)</f>
        <v>7296.5338716077422</v>
      </c>
      <c r="Q2032" s="3">
        <f>HLOOKUP(Q$5,[1]非R能力!$B$8:$F$558,$C2032+1,0)</f>
        <v>4018.7776880663605</v>
      </c>
      <c r="R2032" s="3">
        <f>HLOOKUP(R$5,[1]非R能力!$B$8:$F$558,$C2032+1,0)</f>
        <v>1173.6536640370005</v>
      </c>
      <c r="S2032" s="3">
        <f>HLOOKUP(S$5,[1]非R能力!$B$8:$F$558,$C2032+1,0)</f>
        <v>1619.4152626151215</v>
      </c>
      <c r="T2032" s="3">
        <f>INDEX([1]非R能力!$H$9:$H$558,D2032)</f>
        <v>85.690488495769429</v>
      </c>
      <c r="U2032" s="3">
        <f>IF(E2032="小怪",0,IF(INDEX([1]非R能力!$FK$9:$FK$558,C2032)=0,0,10))</f>
        <v>10</v>
      </c>
      <c r="V2032" s="3">
        <f>IF(E2032="小怪",0,IF(INDEX([1]非R能力!$FH$9:$FH$558,C2032)=0,0,5000))</f>
        <v>0</v>
      </c>
      <c r="W2032" s="3">
        <f>HLOOKUP(W$5,[2]人物技能基础!$O$3:$Q$553,$C2032+1,0)</f>
        <v>3.637142857142857</v>
      </c>
      <c r="X2032" s="3">
        <f>HLOOKUP(X$5,[2]人物技能基础!$O$3:$Q$553,$C2032+1,0)</f>
        <v>2.0186428571428574</v>
      </c>
      <c r="Y2032" s="3">
        <f>HLOOKUP(Y$5,[2]人物技能基础!$O$3:$Q$553,$C2032+1,0)</f>
        <v>99.964285714285708</v>
      </c>
      <c r="Z2032" s="3">
        <f t="shared" si="187"/>
        <v>215451</v>
      </c>
      <c r="AA2032" s="3">
        <f t="shared" si="188"/>
        <v>4210</v>
      </c>
      <c r="AB2032" s="3">
        <f t="shared" si="189"/>
        <v>1459</v>
      </c>
      <c r="AC2032" s="3">
        <f t="shared" si="190"/>
        <v>1619</v>
      </c>
      <c r="AD2032" s="3">
        <f t="shared" si="191"/>
        <v>1564</v>
      </c>
    </row>
    <row r="2033" spans="1:30" x14ac:dyDescent="0.15">
      <c r="A2033" s="3">
        <v>28</v>
      </c>
      <c r="B2033" s="3" t="str">
        <f t="shared" si="186"/>
        <v>关卡28boss</v>
      </c>
      <c r="C2033" s="3">
        <f>INDEX([3]关卡!$J$19:$J$2018,A2033)</f>
        <v>93</v>
      </c>
      <c r="D2033" s="3">
        <f>INDEX([3]关卡!$N$19:$N$2018,A2033)</f>
        <v>93</v>
      </c>
      <c r="E2033" s="3" t="s">
        <v>25</v>
      </c>
      <c r="F2033" s="3" t="s">
        <v>26</v>
      </c>
      <c r="G2033" s="3">
        <v>30</v>
      </c>
      <c r="H2033" s="3">
        <v>30</v>
      </c>
      <c r="I2033" s="3">
        <v>0.2</v>
      </c>
      <c r="J2033" s="4">
        <v>0.75</v>
      </c>
      <c r="K2033" s="4">
        <v>1</v>
      </c>
      <c r="L2033" s="4">
        <v>5</v>
      </c>
      <c r="M2033" s="3">
        <v>1</v>
      </c>
      <c r="N2033" s="3">
        <v>2</v>
      </c>
      <c r="O2033" s="3">
        <f>HLOOKUP(O$5,[1]非R能力!$B$8:$F$558,$C2033+1,0)</f>
        <v>29232.008325096165</v>
      </c>
      <c r="P2033" s="3">
        <f>HLOOKUP(P$5,[1]非R能力!$B$8:$F$558,$C2033+1,0)</f>
        <v>7406.1150511096175</v>
      </c>
      <c r="Q2033" s="3">
        <f>HLOOKUP(Q$5,[1]非R能力!$B$8:$F$558,$C2033+1,0)</f>
        <v>4079.2833943932214</v>
      </c>
      <c r="R2033" s="3">
        <f>HLOOKUP(R$5,[1]非R能力!$B$8:$F$558,$C2033+1,0)</f>
        <v>1192.1402529055429</v>
      </c>
      <c r="S2033" s="3">
        <f>HLOOKUP(S$5,[1]非R能力!$B$8:$F$558,$C2033+1,0)</f>
        <v>1643.8679604093488</v>
      </c>
      <c r="T2033" s="3">
        <f>INDEX([1]非R能力!$H$9:$H$558,D2033)</f>
        <v>85.690488495769429</v>
      </c>
      <c r="U2033" s="3">
        <f>IF(E2033="小怪",0,IF(INDEX([1]非R能力!$FK$9:$FK$558,C2033)=0,0,10))</f>
        <v>10</v>
      </c>
      <c r="V2033" s="3">
        <f>IF(E2033="小怪",0,IF(INDEX([1]非R能力!$FH$9:$FH$558,C2033)=0,0,5000))</f>
        <v>0</v>
      </c>
      <c r="W2033" s="3">
        <f>HLOOKUP(W$5,[2]人物技能基础!$O$3:$Q$553,$C2033+1,0)</f>
        <v>3.637142857142857</v>
      </c>
      <c r="X2033" s="3">
        <f>HLOOKUP(X$5,[2]人物技能基础!$O$3:$Q$553,$C2033+1,0)</f>
        <v>2.0186428571428574</v>
      </c>
      <c r="Y2033" s="3">
        <f>HLOOKUP(Y$5,[2]人物技能基础!$O$3:$Q$553,$C2033+1,0)</f>
        <v>99.964285714285708</v>
      </c>
      <c r="Z2033" s="3">
        <f t="shared" si="187"/>
        <v>218634</v>
      </c>
      <c r="AA2033" s="3">
        <f t="shared" si="188"/>
        <v>4274</v>
      </c>
      <c r="AB2033" s="3">
        <f t="shared" si="189"/>
        <v>1481</v>
      </c>
      <c r="AC2033" s="3">
        <f t="shared" si="190"/>
        <v>1643</v>
      </c>
      <c r="AD2033" s="3">
        <f t="shared" si="191"/>
        <v>1589</v>
      </c>
    </row>
    <row r="2034" spans="1:30" x14ac:dyDescent="0.15">
      <c r="A2034" s="3">
        <v>29</v>
      </c>
      <c r="B2034" s="3" t="str">
        <f t="shared" si="186"/>
        <v>关卡29boss</v>
      </c>
      <c r="C2034" s="3">
        <f>INDEX([3]关卡!$J$19:$J$2018,A2034)</f>
        <v>94</v>
      </c>
      <c r="D2034" s="3">
        <f>INDEX([3]关卡!$N$19:$N$2018,A2034)</f>
        <v>94</v>
      </c>
      <c r="E2034" s="3" t="s">
        <v>25</v>
      </c>
      <c r="F2034" s="3" t="s">
        <v>26</v>
      </c>
      <c r="G2034" s="3">
        <v>30</v>
      </c>
      <c r="H2034" s="3">
        <v>30</v>
      </c>
      <c r="I2034" s="3">
        <v>0.2</v>
      </c>
      <c r="J2034" s="4">
        <v>0.75</v>
      </c>
      <c r="K2034" s="4">
        <v>1</v>
      </c>
      <c r="L2034" s="4">
        <v>5</v>
      </c>
      <c r="M2034" s="3">
        <v>1</v>
      </c>
      <c r="N2034" s="3">
        <v>2</v>
      </c>
      <c r="O2034" s="3">
        <f>HLOOKUP(O$5,[1]非R能力!$B$8:$F$558,$C2034+1,0)</f>
        <v>29716.512355053248</v>
      </c>
      <c r="P2034" s="3">
        <f>HLOOKUP(P$5,[1]非R能力!$B$8:$F$558,$C2034+1,0)</f>
        <v>7515.7049366820756</v>
      </c>
      <c r="Q2034" s="3">
        <f>HLOOKUP(Q$5,[1]非R能力!$B$8:$F$558,$C2034+1,0)</f>
        <v>4139.7939035567279</v>
      </c>
      <c r="R2034" s="3">
        <f>HLOOKUP(R$5,[1]非R能力!$B$8:$F$558,$C2034+1,0)</f>
        <v>1210.6282862049225</v>
      </c>
      <c r="S2034" s="3">
        <f>HLOOKUP(S$5,[1]非R能力!$B$8:$F$558,$C2034+1,0)</f>
        <v>1668.3221791059152</v>
      </c>
      <c r="T2034" s="3">
        <f>INDEX([1]非R能力!$H$9:$H$558,D2034)</f>
        <v>85.690488495769429</v>
      </c>
      <c r="U2034" s="3">
        <f>IF(E2034="小怪",0,IF(INDEX([1]非R能力!$FK$9:$FK$558,C2034)=0,0,10))</f>
        <v>10</v>
      </c>
      <c r="V2034" s="3">
        <f>IF(E2034="小怪",0,IF(INDEX([1]非R能力!$FH$9:$FH$558,C2034)=0,0,5000))</f>
        <v>0</v>
      </c>
      <c r="W2034" s="3">
        <f>HLOOKUP(W$5,[2]人物技能基础!$O$3:$Q$553,$C2034+1,0)</f>
        <v>3.637142857142857</v>
      </c>
      <c r="X2034" s="3">
        <f>HLOOKUP(X$5,[2]人物技能基础!$O$3:$Q$553,$C2034+1,0)</f>
        <v>2.0186428571428574</v>
      </c>
      <c r="Y2034" s="3">
        <f>HLOOKUP(Y$5,[2]人物技能基础!$O$3:$Q$553,$C2034+1,0)</f>
        <v>99.964285714285708</v>
      </c>
      <c r="Z2034" s="3">
        <f t="shared" si="187"/>
        <v>221816</v>
      </c>
      <c r="AA2034" s="3">
        <f t="shared" si="188"/>
        <v>4337</v>
      </c>
      <c r="AB2034" s="3">
        <f t="shared" si="189"/>
        <v>1503</v>
      </c>
      <c r="AC2034" s="3">
        <f t="shared" si="190"/>
        <v>1668</v>
      </c>
      <c r="AD2034" s="3">
        <f t="shared" si="191"/>
        <v>1614</v>
      </c>
    </row>
    <row r="2035" spans="1:30" x14ac:dyDescent="0.15">
      <c r="A2035" s="3">
        <v>30</v>
      </c>
      <c r="B2035" s="3" t="str">
        <f t="shared" si="186"/>
        <v>关卡30boss</v>
      </c>
      <c r="C2035" s="3">
        <f>INDEX([3]关卡!$J$19:$J$2018,A2035)</f>
        <v>93</v>
      </c>
      <c r="D2035" s="3">
        <f>INDEX([3]关卡!$N$19:$N$2018,A2035)</f>
        <v>93</v>
      </c>
      <c r="E2035" s="3" t="s">
        <v>25</v>
      </c>
      <c r="F2035" s="3" t="s">
        <v>26</v>
      </c>
      <c r="G2035" s="3">
        <v>30</v>
      </c>
      <c r="H2035" s="3">
        <v>30</v>
      </c>
      <c r="I2035" s="3">
        <v>0.2</v>
      </c>
      <c r="J2035" s="4">
        <v>0.75</v>
      </c>
      <c r="K2035" s="4">
        <v>1</v>
      </c>
      <c r="L2035" s="4">
        <v>5</v>
      </c>
      <c r="M2035" s="3">
        <v>1</v>
      </c>
      <c r="N2035" s="3">
        <v>2</v>
      </c>
      <c r="O2035" s="3">
        <f>HLOOKUP(O$5,[1]非R能力!$B$8:$F$558,$C2035+1,0)</f>
        <v>29232.008325096165</v>
      </c>
      <c r="P2035" s="3">
        <f>HLOOKUP(P$5,[1]非R能力!$B$8:$F$558,$C2035+1,0)</f>
        <v>7406.1150511096175</v>
      </c>
      <c r="Q2035" s="3">
        <f>HLOOKUP(Q$5,[1]非R能力!$B$8:$F$558,$C2035+1,0)</f>
        <v>4079.2833943932214</v>
      </c>
      <c r="R2035" s="3">
        <f>HLOOKUP(R$5,[1]非R能力!$B$8:$F$558,$C2035+1,0)</f>
        <v>1192.1402529055429</v>
      </c>
      <c r="S2035" s="3">
        <f>HLOOKUP(S$5,[1]非R能力!$B$8:$F$558,$C2035+1,0)</f>
        <v>1643.8679604093488</v>
      </c>
      <c r="T2035" s="3">
        <f>INDEX([1]非R能力!$H$9:$H$558,D2035)</f>
        <v>85.690488495769429</v>
      </c>
      <c r="U2035" s="3">
        <f>IF(E2035="小怪",0,IF(INDEX([1]非R能力!$FK$9:$FK$558,C2035)=0,0,10))</f>
        <v>10</v>
      </c>
      <c r="V2035" s="3">
        <f>IF(E2035="小怪",0,IF(INDEX([1]非R能力!$FH$9:$FH$558,C2035)=0,0,5000))</f>
        <v>0</v>
      </c>
      <c r="W2035" s="3">
        <f>HLOOKUP(W$5,[2]人物技能基础!$O$3:$Q$553,$C2035+1,0)</f>
        <v>3.637142857142857</v>
      </c>
      <c r="X2035" s="3">
        <f>HLOOKUP(X$5,[2]人物技能基础!$O$3:$Q$553,$C2035+1,0)</f>
        <v>2.0186428571428574</v>
      </c>
      <c r="Y2035" s="3">
        <f>HLOOKUP(Y$5,[2]人物技能基础!$O$3:$Q$553,$C2035+1,0)</f>
        <v>99.964285714285708</v>
      </c>
      <c r="Z2035" s="3">
        <f t="shared" si="187"/>
        <v>218634</v>
      </c>
      <c r="AA2035" s="3">
        <f t="shared" si="188"/>
        <v>4274</v>
      </c>
      <c r="AB2035" s="3">
        <f t="shared" si="189"/>
        <v>1481</v>
      </c>
      <c r="AC2035" s="3">
        <f t="shared" si="190"/>
        <v>1643</v>
      </c>
      <c r="AD2035" s="3">
        <f t="shared" si="191"/>
        <v>1589</v>
      </c>
    </row>
    <row r="2036" spans="1:30" x14ac:dyDescent="0.15">
      <c r="A2036" s="3">
        <v>31</v>
      </c>
      <c r="B2036" s="3" t="str">
        <f t="shared" si="186"/>
        <v>关卡31boss</v>
      </c>
      <c r="C2036" s="3">
        <f>INDEX([3]关卡!$J$19:$J$2018,A2036)</f>
        <v>95</v>
      </c>
      <c r="D2036" s="3">
        <f>INDEX([3]关卡!$N$19:$N$2018,A2036)</f>
        <v>95</v>
      </c>
      <c r="E2036" s="3" t="s">
        <v>25</v>
      </c>
      <c r="F2036" s="3" t="s">
        <v>26</v>
      </c>
      <c r="G2036" s="3">
        <v>30</v>
      </c>
      <c r="H2036" s="3">
        <v>30</v>
      </c>
      <c r="I2036" s="3">
        <v>0.2</v>
      </c>
      <c r="J2036" s="4">
        <v>0.75</v>
      </c>
      <c r="K2036" s="4">
        <v>1</v>
      </c>
      <c r="L2036" s="4">
        <v>5</v>
      </c>
      <c r="M2036" s="3">
        <v>1</v>
      </c>
      <c r="N2036" s="3">
        <v>2</v>
      </c>
      <c r="O2036" s="3">
        <f>HLOOKUP(O$5,[1]非R能力!$B$8:$F$558,$C2036+1,0)</f>
        <v>30201.062110208462</v>
      </c>
      <c r="P2036" s="3">
        <f>HLOOKUP(P$5,[1]非R能力!$B$8:$F$558,$C2036+1,0)</f>
        <v>7625.3036679704464</v>
      </c>
      <c r="Q2036" s="3">
        <f>HLOOKUP(Q$5,[1]非R能力!$B$8:$F$558,$C2036+1,0)</f>
        <v>4200.3092926629542</v>
      </c>
      <c r="R2036" s="3">
        <f>HLOOKUP(R$5,[1]非R能力!$B$8:$F$558,$C2036+1,0)</f>
        <v>1229.117787495459</v>
      </c>
      <c r="S2036" s="3">
        <f>HLOOKUP(S$5,[1]非R能力!$B$8:$F$558,$C2036+1,0)</f>
        <v>1692.7779431503652</v>
      </c>
      <c r="T2036" s="3">
        <f>INDEX([1]非R能力!$H$9:$H$558,D2036)</f>
        <v>114.46456506321701</v>
      </c>
      <c r="U2036" s="3">
        <f>IF(E2036="小怪",0,IF(INDEX([1]非R能力!$FK$9:$FK$558,C2036)=0,0,10))</f>
        <v>10</v>
      </c>
      <c r="V2036" s="3">
        <f>IF(E2036="小怪",0,IF(INDEX([1]非R能力!$FH$9:$FH$558,C2036)=0,0,5000))</f>
        <v>0</v>
      </c>
      <c r="W2036" s="3">
        <f>HLOOKUP(W$5,[2]人物技能基础!$O$3:$Q$553,$C2036+1,0)</f>
        <v>3.637142857142857</v>
      </c>
      <c r="X2036" s="3">
        <f>HLOOKUP(X$5,[2]人物技能基础!$O$3:$Q$553,$C2036+1,0)</f>
        <v>2.0186428571428574</v>
      </c>
      <c r="Y2036" s="3">
        <f>HLOOKUP(Y$5,[2]人物技能基础!$O$3:$Q$553,$C2036+1,0)</f>
        <v>99.964285714285708</v>
      </c>
      <c r="Z2036" s="3">
        <f t="shared" si="187"/>
        <v>225517</v>
      </c>
      <c r="AA2036" s="3">
        <f t="shared" si="188"/>
        <v>4401</v>
      </c>
      <c r="AB2036" s="3">
        <f t="shared" si="189"/>
        <v>1525</v>
      </c>
      <c r="AC2036" s="3">
        <f t="shared" si="190"/>
        <v>1692</v>
      </c>
      <c r="AD2036" s="3">
        <f t="shared" si="191"/>
        <v>1638</v>
      </c>
    </row>
    <row r="2037" spans="1:30" x14ac:dyDescent="0.15">
      <c r="A2037" s="3">
        <v>32</v>
      </c>
      <c r="B2037" s="3" t="str">
        <f t="shared" si="186"/>
        <v>关卡32boss</v>
      </c>
      <c r="C2037" s="3">
        <f>INDEX([3]关卡!$J$19:$J$2018,A2037)</f>
        <v>97</v>
      </c>
      <c r="D2037" s="3">
        <f>INDEX([3]关卡!$N$19:$N$2018,A2037)</f>
        <v>97</v>
      </c>
      <c r="E2037" s="3" t="s">
        <v>25</v>
      </c>
      <c r="F2037" s="3" t="s">
        <v>26</v>
      </c>
      <c r="G2037" s="3">
        <v>30</v>
      </c>
      <c r="H2037" s="3">
        <v>30</v>
      </c>
      <c r="I2037" s="3">
        <v>0.2</v>
      </c>
      <c r="J2037" s="4">
        <v>0.75</v>
      </c>
      <c r="K2037" s="4">
        <v>1</v>
      </c>
      <c r="L2037" s="4">
        <v>5</v>
      </c>
      <c r="M2037" s="3">
        <v>1</v>
      </c>
      <c r="N2037" s="3">
        <v>2</v>
      </c>
      <c r="O2037" s="3">
        <f>HLOOKUP(O$5,[1]非R能力!$B$8:$F$558,$C2037+1,0)</f>
        <v>31167.249302848082</v>
      </c>
      <c r="P2037" s="3">
        <f>HLOOKUP(P$5,[1]非R能力!$B$8:$F$558,$C2037+1,0)</f>
        <v>7844.2230032778471</v>
      </c>
      <c r="Q2037" s="3">
        <f>HLOOKUP(Q$5,[1]非R能力!$B$8:$F$558,$C2037+1,0)</f>
        <v>4321.3041486281518</v>
      </c>
      <c r="R2037" s="3">
        <f>HLOOKUP(R$5,[1]非R能力!$B$8:$F$558,$C2037+1,0)</f>
        <v>1266.1012882912826</v>
      </c>
      <c r="S2037" s="3">
        <f>HLOOKUP(S$5,[1]非R能力!$B$8:$F$558,$C2037+1,0)</f>
        <v>1741.6942050650989</v>
      </c>
      <c r="T2037" s="3">
        <f>INDEX([1]非R能力!$H$9:$H$558,D2037)</f>
        <v>114.46456506321701</v>
      </c>
      <c r="U2037" s="3">
        <f>IF(E2037="小怪",0,IF(INDEX([1]非R能力!$FK$9:$FK$558,C2037)=0,0,10))</f>
        <v>10</v>
      </c>
      <c r="V2037" s="3">
        <f>IF(E2037="小怪",0,IF(INDEX([1]非R能力!$FH$9:$FH$558,C2037)=0,0,5000))</f>
        <v>5000</v>
      </c>
      <c r="W2037" s="3">
        <f>HLOOKUP(W$5,[2]人物技能基础!$O$3:$Q$553,$C2037+1,0)</f>
        <v>3.637142857142857</v>
      </c>
      <c r="X2037" s="3">
        <f>HLOOKUP(X$5,[2]人物技能基础!$O$3:$Q$553,$C2037+1,0)</f>
        <v>2.0186428571428574</v>
      </c>
      <c r="Y2037" s="3">
        <f>HLOOKUP(Y$5,[2]人物技能基础!$O$3:$Q$553,$C2037+1,0)</f>
        <v>99.964285714285708</v>
      </c>
      <c r="Z2037" s="3">
        <f t="shared" si="187"/>
        <v>231909</v>
      </c>
      <c r="AA2037" s="3">
        <f t="shared" si="188"/>
        <v>4729</v>
      </c>
      <c r="AB2037" s="3">
        <f t="shared" si="189"/>
        <v>1568</v>
      </c>
      <c r="AC2037" s="3">
        <f t="shared" si="190"/>
        <v>1741</v>
      </c>
      <c r="AD2037" s="3">
        <f t="shared" si="191"/>
        <v>1688</v>
      </c>
    </row>
    <row r="2038" spans="1:30" x14ac:dyDescent="0.15">
      <c r="A2038" s="3">
        <v>33</v>
      </c>
      <c r="B2038" s="3" t="str">
        <f t="shared" si="186"/>
        <v>关卡33boss</v>
      </c>
      <c r="C2038" s="3">
        <f>INDEX([3]关卡!$J$19:$J$2018,A2038)</f>
        <v>98</v>
      </c>
      <c r="D2038" s="3">
        <f>INDEX([3]关卡!$N$19:$N$2018,A2038)</f>
        <v>98</v>
      </c>
      <c r="E2038" s="3" t="s">
        <v>25</v>
      </c>
      <c r="F2038" s="3" t="s">
        <v>26</v>
      </c>
      <c r="G2038" s="3">
        <v>30</v>
      </c>
      <c r="H2038" s="3">
        <v>30</v>
      </c>
      <c r="I2038" s="3">
        <v>0.2</v>
      </c>
      <c r="J2038" s="4">
        <v>0.75</v>
      </c>
      <c r="K2038" s="4">
        <v>1</v>
      </c>
      <c r="L2038" s="4">
        <v>5</v>
      </c>
      <c r="M2038" s="3">
        <v>1</v>
      </c>
      <c r="N2038" s="3">
        <v>2</v>
      </c>
      <c r="O2038" s="3">
        <f>HLOOKUP(O$5,[1]非R能力!$B$8:$F$558,$C2038+1,0)</f>
        <v>31650.414336936374</v>
      </c>
      <c r="P2038" s="3">
        <f>HLOOKUP(P$5,[1]非R能力!$B$8:$F$558,$C2038+1,0)</f>
        <v>7953.6964855878987</v>
      </c>
      <c r="Q2038" s="3">
        <f>HLOOKUP(Q$5,[1]非R能力!$B$8:$F$558,$C2038+1,0)</f>
        <v>4381.8092028660003</v>
      </c>
      <c r="R2038" s="3">
        <f>HLOOKUP(R$5,[1]非R能力!$B$8:$F$558,$C2038+1,0)</f>
        <v>1284.5953349172084</v>
      </c>
      <c r="S2038" s="3">
        <f>HLOOKUP(S$5,[1]非R能力!$B$8:$F$558,$C2038+1,0)</f>
        <v>1766.1547518264726</v>
      </c>
      <c r="T2038" s="3">
        <f>INDEX([1]非R能力!$H$9:$H$558,D2038)</f>
        <v>114.46456506321701</v>
      </c>
      <c r="U2038" s="3">
        <f>IF(E2038="小怪",0,IF(INDEX([1]非R能力!$FK$9:$FK$558,C2038)=0,0,10))</f>
        <v>10</v>
      </c>
      <c r="V2038" s="3">
        <f>IF(E2038="小怪",0,IF(INDEX([1]非R能力!$FH$9:$FH$558,C2038)=0,0,5000))</f>
        <v>5000</v>
      </c>
      <c r="W2038" s="3">
        <f>HLOOKUP(W$5,[2]人物技能基础!$O$3:$Q$553,$C2038+1,0)</f>
        <v>3.637142857142857</v>
      </c>
      <c r="X2038" s="3">
        <f>HLOOKUP(X$5,[2]人物技能基础!$O$3:$Q$553,$C2038+1,0)</f>
        <v>2.0186428571428574</v>
      </c>
      <c r="Y2038" s="3">
        <f>HLOOKUP(Y$5,[2]人物技能基础!$O$3:$Q$553,$C2038+1,0)</f>
        <v>99.964285714285708</v>
      </c>
      <c r="Z2038" s="3">
        <f t="shared" si="187"/>
        <v>235088</v>
      </c>
      <c r="AA2038" s="3">
        <f t="shared" si="188"/>
        <v>4792</v>
      </c>
      <c r="AB2038" s="3">
        <f t="shared" si="189"/>
        <v>1590</v>
      </c>
      <c r="AC2038" s="3">
        <f t="shared" si="190"/>
        <v>1766</v>
      </c>
      <c r="AD2038" s="3">
        <f t="shared" si="191"/>
        <v>1712</v>
      </c>
    </row>
    <row r="2039" spans="1:30" x14ac:dyDescent="0.15">
      <c r="A2039" s="3">
        <v>34</v>
      </c>
      <c r="B2039" s="3" t="str">
        <f t="shared" si="186"/>
        <v>关卡34boss</v>
      </c>
      <c r="C2039" s="3">
        <f>INDEX([3]关卡!$J$19:$J$2018,A2039)</f>
        <v>100</v>
      </c>
      <c r="D2039" s="3">
        <f>INDEX([3]关卡!$N$19:$N$2018,A2039)</f>
        <v>100</v>
      </c>
      <c r="E2039" s="3" t="s">
        <v>25</v>
      </c>
      <c r="F2039" s="3" t="s">
        <v>26</v>
      </c>
      <c r="G2039" s="3">
        <v>30</v>
      </c>
      <c r="H2039" s="3">
        <v>30</v>
      </c>
      <c r="I2039" s="3">
        <v>0.2</v>
      </c>
      <c r="J2039" s="4">
        <v>0.75</v>
      </c>
      <c r="K2039" s="4">
        <v>1</v>
      </c>
      <c r="L2039" s="4">
        <v>5</v>
      </c>
      <c r="M2039" s="3">
        <v>1</v>
      </c>
      <c r="N2039" s="3">
        <v>2</v>
      </c>
      <c r="O2039" s="3">
        <f>HLOOKUP(O$5,[1]非R能力!$B$8:$F$558,$C2039+1,0)</f>
        <v>32616.891021232877</v>
      </c>
      <c r="P2039" s="3">
        <f>HLOOKUP(P$5,[1]非R能力!$B$8:$F$558,$C2039+1,0)</f>
        <v>8172.6717767734481</v>
      </c>
      <c r="Q2039" s="3">
        <f>HLOOKUP(Q$5,[1]非R能力!$B$8:$F$558,$C2039+1,0)</f>
        <v>4502.834949220266</v>
      </c>
      <c r="R2039" s="3">
        <f>HLOOKUP(R$5,[1]非R能力!$B$8:$F$558,$C2039+1,0)</f>
        <v>1321.5881384266886</v>
      </c>
      <c r="S2039" s="3">
        <f>HLOOKUP(S$5,[1]非R能力!$B$8:$F$558,$C2039+1,0)</f>
        <v>1815.0807991849581</v>
      </c>
      <c r="T2039" s="3">
        <f>INDEX([1]非R能力!$H$9:$H$558,D2039)</f>
        <v>114.46456506321701</v>
      </c>
      <c r="U2039" s="3">
        <f>IF(E2039="小怪",0,IF(INDEX([1]非R能力!$FK$9:$FK$558,C2039)=0,0,10))</f>
        <v>10</v>
      </c>
      <c r="V2039" s="3">
        <f>IF(E2039="小怪",0,IF(INDEX([1]非R能力!$FH$9:$FH$558,C2039)=0,0,5000))</f>
        <v>5000</v>
      </c>
      <c r="W2039" s="3">
        <f>HLOOKUP(W$5,[2]人物技能基础!$O$3:$Q$553,$C2039+1,0)</f>
        <v>3.637142857142857</v>
      </c>
      <c r="X2039" s="3">
        <f>HLOOKUP(X$5,[2]人物技能基础!$O$3:$Q$553,$C2039+1,0)</f>
        <v>2.0186428571428574</v>
      </c>
      <c r="Y2039" s="3">
        <f>HLOOKUP(Y$5,[2]人物技能基础!$O$3:$Q$553,$C2039+1,0)</f>
        <v>99.964285714285708</v>
      </c>
      <c r="Z2039" s="3">
        <f t="shared" si="187"/>
        <v>241446</v>
      </c>
      <c r="AA2039" s="3">
        <f t="shared" si="188"/>
        <v>4920</v>
      </c>
      <c r="AB2039" s="3">
        <f t="shared" si="189"/>
        <v>1634</v>
      </c>
      <c r="AC2039" s="3">
        <f t="shared" si="190"/>
        <v>1815</v>
      </c>
      <c r="AD2039" s="3">
        <f t="shared" si="191"/>
        <v>1762</v>
      </c>
    </row>
    <row r="2040" spans="1:30" x14ac:dyDescent="0.15">
      <c r="A2040" s="3">
        <v>35</v>
      </c>
      <c r="B2040" s="3" t="str">
        <f t="shared" si="186"/>
        <v>关卡35boss</v>
      </c>
      <c r="C2040" s="3">
        <f>INDEX([3]关卡!$J$19:$J$2018,A2040)</f>
        <v>101</v>
      </c>
      <c r="D2040" s="3">
        <f>INDEX([3]关卡!$N$19:$N$2018,A2040)</f>
        <v>101</v>
      </c>
      <c r="E2040" s="3" t="s">
        <v>25</v>
      </c>
      <c r="F2040" s="3" t="s">
        <v>26</v>
      </c>
      <c r="G2040" s="3">
        <v>30</v>
      </c>
      <c r="H2040" s="3">
        <v>30</v>
      </c>
      <c r="I2040" s="3">
        <v>0.2</v>
      </c>
      <c r="J2040" s="4">
        <v>0.75</v>
      </c>
      <c r="K2040" s="4">
        <v>1</v>
      </c>
      <c r="L2040" s="4">
        <v>5</v>
      </c>
      <c r="M2040" s="3">
        <v>1</v>
      </c>
      <c r="N2040" s="3">
        <v>2</v>
      </c>
      <c r="O2040" s="3">
        <f>HLOOKUP(O$5,[1]非R能力!$B$8:$F$558,$C2040+1,0)</f>
        <v>33100.204167674274</v>
      </c>
      <c r="P2040" s="3">
        <f>HLOOKUP(P$5,[1]非R能力!$B$8:$F$558,$C2040+1,0)</f>
        <v>8282.1738645500391</v>
      </c>
      <c r="Q2040" s="3">
        <f>HLOOKUP(Q$5,[1]非R能力!$B$8:$F$558,$C2040+1,0)</f>
        <v>4563.355795483908</v>
      </c>
      <c r="R2040" s="3">
        <f>HLOOKUP(R$5,[1]非R能力!$B$8:$F$558,$C2040+1,0)</f>
        <v>1340.0869424308819</v>
      </c>
      <c r="S2040" s="3">
        <f>HLOOKUP(S$5,[1]非R能力!$B$8:$F$558,$C2040+1,0)</f>
        <v>1839.5463486731605</v>
      </c>
      <c r="T2040" s="3">
        <f>INDEX([1]非R能力!$H$9:$H$558,D2040)</f>
        <v>114.46456506321701</v>
      </c>
      <c r="U2040" s="3">
        <f>IF(E2040="小怪",0,IF(INDEX([1]非R能力!$FK$9:$FK$558,C2040)=0,0,10))</f>
        <v>10</v>
      </c>
      <c r="V2040" s="3">
        <f>IF(E2040="小怪",0,IF(INDEX([1]非R能力!$FH$9:$FH$558,C2040)=0,0,5000))</f>
        <v>5000</v>
      </c>
      <c r="W2040" s="3">
        <f>HLOOKUP(W$5,[2]人物技能基础!$O$3:$Q$553,$C2040+1,0)</f>
        <v>3.637142857142857</v>
      </c>
      <c r="X2040" s="3">
        <f>HLOOKUP(X$5,[2]人物技能基础!$O$3:$Q$553,$C2040+1,0)</f>
        <v>2.0186428571428574</v>
      </c>
      <c r="Y2040" s="3">
        <f>HLOOKUP(Y$5,[2]人物技能基础!$O$3:$Q$553,$C2040+1,0)</f>
        <v>99.964285714285708</v>
      </c>
      <c r="Z2040" s="3">
        <f t="shared" si="187"/>
        <v>244625</v>
      </c>
      <c r="AA2040" s="3">
        <f t="shared" si="188"/>
        <v>4984</v>
      </c>
      <c r="AB2040" s="3">
        <f t="shared" si="189"/>
        <v>1656</v>
      </c>
      <c r="AC2040" s="3">
        <f t="shared" si="190"/>
        <v>1839</v>
      </c>
      <c r="AD2040" s="3">
        <f t="shared" si="191"/>
        <v>1786</v>
      </c>
    </row>
    <row r="2041" spans="1:30" x14ac:dyDescent="0.15">
      <c r="A2041" s="3">
        <v>36</v>
      </c>
      <c r="B2041" s="3" t="str">
        <f t="shared" si="186"/>
        <v>关卡36boss</v>
      </c>
      <c r="C2041" s="3">
        <f>INDEX([3]关卡!$J$19:$J$2018,A2041)</f>
        <v>103</v>
      </c>
      <c r="D2041" s="3">
        <f>INDEX([3]关卡!$N$19:$N$2018,A2041)</f>
        <v>103</v>
      </c>
      <c r="E2041" s="3" t="s">
        <v>25</v>
      </c>
      <c r="F2041" s="3" t="s">
        <v>26</v>
      </c>
      <c r="G2041" s="3">
        <v>30</v>
      </c>
      <c r="H2041" s="3">
        <v>30</v>
      </c>
      <c r="I2041" s="3">
        <v>0.2</v>
      </c>
      <c r="J2041" s="4">
        <v>0.75</v>
      </c>
      <c r="K2041" s="4">
        <v>1</v>
      </c>
      <c r="L2041" s="4">
        <v>5</v>
      </c>
      <c r="M2041" s="3">
        <v>1</v>
      </c>
      <c r="N2041" s="3">
        <v>2</v>
      </c>
      <c r="O2041" s="3">
        <f>HLOOKUP(O$5,[1]非R能力!$B$8:$F$558,$C2041+1,0)</f>
        <v>34066.983809726364</v>
      </c>
      <c r="P2041" s="3">
        <f>HLOOKUP(P$5,[1]非R能力!$B$8:$F$558,$C2041+1,0)</f>
        <v>8579.7525992553019</v>
      </c>
      <c r="Q2041" s="3">
        <f>HLOOKUP(Q$5,[1]非R能力!$B$8:$F$558,$C2041+1,0)</f>
        <v>4691.5355447537277</v>
      </c>
      <c r="R2041" s="3">
        <f>HLOOKUP(R$5,[1]非R能力!$B$8:$F$558,$C2041+1,0)</f>
        <v>1377.0894727397745</v>
      </c>
      <c r="S2041" s="3">
        <f>HLOOKUP(S$5,[1]非R能力!$B$8:$F$558,$C2041+1,0)</f>
        <v>1888.4826214952111</v>
      </c>
      <c r="T2041" s="3">
        <f>INDEX([1]非R能力!$H$9:$H$558,D2041)</f>
        <v>114.46456506321701</v>
      </c>
      <c r="U2041" s="3">
        <f>IF(E2041="小怪",0,IF(INDEX([1]非R能力!$FK$9:$FK$558,C2041)=0,0,10))</f>
        <v>10</v>
      </c>
      <c r="V2041" s="3">
        <f>IF(E2041="小怪",0,IF(INDEX([1]非R能力!$FH$9:$FH$558,C2041)=0,0,5000))</f>
        <v>5000</v>
      </c>
      <c r="W2041" s="3">
        <f>HLOOKUP(W$5,[2]人物技能基础!$O$3:$Q$553,$C2041+1,0)</f>
        <v>3.637142857142857</v>
      </c>
      <c r="X2041" s="3">
        <f>HLOOKUP(X$5,[2]人物技能基础!$O$3:$Q$553,$C2041+1,0)</f>
        <v>2.0186428571428574</v>
      </c>
      <c r="Y2041" s="3">
        <f>HLOOKUP(Y$5,[2]人物技能基础!$O$3:$Q$553,$C2041+1,0)</f>
        <v>99.964285714285708</v>
      </c>
      <c r="Z2041" s="3">
        <f t="shared" si="187"/>
        <v>253294</v>
      </c>
      <c r="AA2041" s="3">
        <f t="shared" si="188"/>
        <v>5118</v>
      </c>
      <c r="AB2041" s="3">
        <f t="shared" si="189"/>
        <v>1715</v>
      </c>
      <c r="AC2041" s="3">
        <f t="shared" si="190"/>
        <v>1888</v>
      </c>
      <c r="AD2041" s="3">
        <f t="shared" si="191"/>
        <v>1836</v>
      </c>
    </row>
    <row r="2042" spans="1:30" x14ac:dyDescent="0.15">
      <c r="A2042" s="3">
        <v>37</v>
      </c>
      <c r="B2042" s="3" t="str">
        <f t="shared" si="186"/>
        <v>关卡37boss</v>
      </c>
      <c r="C2042" s="3">
        <f>INDEX([3]关卡!$J$19:$J$2018,A2042)</f>
        <v>104</v>
      </c>
      <c r="D2042" s="3">
        <f>INDEX([3]关卡!$N$19:$N$2018,A2042)</f>
        <v>104</v>
      </c>
      <c r="E2042" s="3" t="s">
        <v>25</v>
      </c>
      <c r="F2042" s="3" t="s">
        <v>26</v>
      </c>
      <c r="G2042" s="3">
        <v>30</v>
      </c>
      <c r="H2042" s="3">
        <v>30</v>
      </c>
      <c r="I2042" s="3">
        <v>0.2</v>
      </c>
      <c r="J2042" s="4">
        <v>0.75</v>
      </c>
      <c r="K2042" s="4">
        <v>1</v>
      </c>
      <c r="L2042" s="4">
        <v>5</v>
      </c>
      <c r="M2042" s="3">
        <v>1</v>
      </c>
      <c r="N2042" s="3">
        <v>2</v>
      </c>
      <c r="O2042" s="3">
        <f>HLOOKUP(O$5,[1]非R能力!$B$8:$F$558,$C2042+1,0)</f>
        <v>34550.451801570227</v>
      </c>
      <c r="P2042" s="3">
        <f>HLOOKUP(P$5,[1]非R能力!$B$8:$F$558,$C2042+1,0)</f>
        <v>8767.8342138410098</v>
      </c>
      <c r="Q2042" s="3">
        <f>HLOOKUP(Q$5,[1]非R能力!$B$8:$F$558,$C2042+1,0)</f>
        <v>4759.1950270397438</v>
      </c>
      <c r="R2042" s="3">
        <f>HLOOKUP(R$5,[1]非R能力!$B$8:$F$558,$C2042+1,0)</f>
        <v>1395.5932461651134</v>
      </c>
      <c r="S2042" s="3">
        <f>HLOOKUP(S$5,[1]非R能力!$B$8:$F$558,$C2042+1,0)</f>
        <v>1912.9533937201493</v>
      </c>
      <c r="T2042" s="3">
        <f>INDEX([1]非R能力!$H$9:$H$558,D2042)</f>
        <v>114.46456506321701</v>
      </c>
      <c r="U2042" s="3">
        <f>IF(E2042="小怪",0,IF(INDEX([1]非R能力!$FK$9:$FK$558,C2042)=0,0,10))</f>
        <v>10</v>
      </c>
      <c r="V2042" s="3">
        <f>IF(E2042="小怪",0,IF(INDEX([1]非R能力!$FH$9:$FH$558,C2042)=0,0,5000))</f>
        <v>5000</v>
      </c>
      <c r="W2042" s="3">
        <f>HLOOKUP(W$5,[2]人物技能基础!$O$3:$Q$553,$C2042+1,0)</f>
        <v>3.637142857142857</v>
      </c>
      <c r="X2042" s="3">
        <f>HLOOKUP(X$5,[2]人物技能基础!$O$3:$Q$553,$C2042+1,0)</f>
        <v>2.0186428571428574</v>
      </c>
      <c r="Y2042" s="3">
        <f>HLOOKUP(Y$5,[2]人物技能基础!$O$3:$Q$553,$C2042+1,0)</f>
        <v>99.964285714285708</v>
      </c>
      <c r="Z2042" s="3">
        <f t="shared" si="187"/>
        <v>258747</v>
      </c>
      <c r="AA2042" s="3">
        <f t="shared" si="188"/>
        <v>5189</v>
      </c>
      <c r="AB2042" s="3">
        <f t="shared" si="189"/>
        <v>1753</v>
      </c>
      <c r="AC2042" s="3">
        <f t="shared" si="190"/>
        <v>1912</v>
      </c>
      <c r="AD2042" s="3">
        <f t="shared" si="191"/>
        <v>1860</v>
      </c>
    </row>
    <row r="2043" spans="1:30" x14ac:dyDescent="0.15">
      <c r="A2043" s="3">
        <v>38</v>
      </c>
      <c r="B2043" s="3" t="str">
        <f t="shared" si="186"/>
        <v>关卡38boss</v>
      </c>
      <c r="C2043" s="3">
        <f>INDEX([3]关卡!$J$19:$J$2018,A2043)</f>
        <v>105</v>
      </c>
      <c r="D2043" s="3">
        <f>INDEX([3]关卡!$N$19:$N$2018,A2043)</f>
        <v>105</v>
      </c>
      <c r="E2043" s="3" t="s">
        <v>25</v>
      </c>
      <c r="F2043" s="3" t="s">
        <v>26</v>
      </c>
      <c r="G2043" s="3">
        <v>30</v>
      </c>
      <c r="H2043" s="3">
        <v>30</v>
      </c>
      <c r="I2043" s="3">
        <v>0.2</v>
      </c>
      <c r="J2043" s="4">
        <v>0.75</v>
      </c>
      <c r="K2043" s="4">
        <v>1</v>
      </c>
      <c r="L2043" s="4">
        <v>5</v>
      </c>
      <c r="M2043" s="3">
        <v>1</v>
      </c>
      <c r="N2043" s="3">
        <v>2</v>
      </c>
      <c r="O2043" s="3">
        <f>HLOOKUP(O$5,[1]非R能力!$B$8:$F$558,$C2043+1,0)</f>
        <v>35033.972904781447</v>
      </c>
      <c r="P2043" s="3">
        <f>HLOOKUP(P$5,[1]非R能力!$B$8:$F$558,$C2043+1,0)</f>
        <v>8876.7378859796063</v>
      </c>
      <c r="Q2043" s="3">
        <f>HLOOKUP(Q$5,[1]非R能力!$B$8:$F$558,$C2043+1,0)</f>
        <v>4826.8605929233772</v>
      </c>
      <c r="R2043" s="3">
        <f>HLOOKUP(R$5,[1]非R能力!$B$8:$F$558,$C2043+1,0)</f>
        <v>1414.0987231848069</v>
      </c>
      <c r="S2043" s="3">
        <f>HLOOKUP(S$5,[1]非R能力!$B$8:$F$558,$C2043+1,0)</f>
        <v>1950.8518096673777</v>
      </c>
      <c r="T2043" s="3">
        <f>INDEX([1]非R能力!$H$9:$H$558,D2043)</f>
        <v>114.46456506321701</v>
      </c>
      <c r="U2043" s="3">
        <f>IF(E2043="小怪",0,IF(INDEX([1]非R能力!$FK$9:$FK$558,C2043)=0,0,10))</f>
        <v>10</v>
      </c>
      <c r="V2043" s="3">
        <f>IF(E2043="小怪",0,IF(INDEX([1]非R能力!$FH$9:$FH$558,C2043)=0,0,5000))</f>
        <v>5000</v>
      </c>
      <c r="W2043" s="3">
        <f>HLOOKUP(W$5,[2]人物技能基础!$O$3:$Q$553,$C2043+1,0)</f>
        <v>3.637142857142857</v>
      </c>
      <c r="X2043" s="3">
        <f>HLOOKUP(X$5,[2]人物技能基础!$O$3:$Q$553,$C2043+1,0)</f>
        <v>2.0186428571428574</v>
      </c>
      <c r="Y2043" s="3">
        <f>HLOOKUP(Y$5,[2]人物技能基础!$O$3:$Q$553,$C2043+1,0)</f>
        <v>99.964285714285708</v>
      </c>
      <c r="Z2043" s="3">
        <f t="shared" si="187"/>
        <v>261905</v>
      </c>
      <c r="AA2043" s="3">
        <f t="shared" si="188"/>
        <v>5260</v>
      </c>
      <c r="AB2043" s="3">
        <f t="shared" si="189"/>
        <v>1775</v>
      </c>
      <c r="AC2043" s="3">
        <f t="shared" si="190"/>
        <v>1950</v>
      </c>
      <c r="AD2043" s="3">
        <f t="shared" si="191"/>
        <v>1885</v>
      </c>
    </row>
    <row r="2044" spans="1:30" x14ac:dyDescent="0.15">
      <c r="A2044" s="3">
        <v>39</v>
      </c>
      <c r="B2044" s="3" t="str">
        <f t="shared" si="186"/>
        <v>关卡39boss</v>
      </c>
      <c r="C2044" s="3">
        <f>INDEX([3]关卡!$J$19:$J$2018,A2044)</f>
        <v>107</v>
      </c>
      <c r="D2044" s="3">
        <f>INDEX([3]关卡!$N$19:$N$2018,A2044)</f>
        <v>107</v>
      </c>
      <c r="E2044" s="3" t="s">
        <v>25</v>
      </c>
      <c r="F2044" s="3" t="s">
        <v>26</v>
      </c>
      <c r="G2044" s="3">
        <v>30</v>
      </c>
      <c r="H2044" s="3">
        <v>30</v>
      </c>
      <c r="I2044" s="3">
        <v>0.2</v>
      </c>
      <c r="J2044" s="4">
        <v>0.75</v>
      </c>
      <c r="K2044" s="4">
        <v>1</v>
      </c>
      <c r="L2044" s="4">
        <v>5</v>
      </c>
      <c r="M2044" s="3">
        <v>1</v>
      </c>
      <c r="N2044" s="3">
        <v>2</v>
      </c>
      <c r="O2044" s="3">
        <f>HLOOKUP(O$5,[1]非R能力!$B$8:$F$558,$C2044+1,0)</f>
        <v>36452.700964129945</v>
      </c>
      <c r="P2044" s="3">
        <f>HLOOKUP(P$5,[1]非R能力!$B$8:$F$558,$C2044+1,0)</f>
        <v>9138.0900177066196</v>
      </c>
      <c r="Q2044" s="3">
        <f>HLOOKUP(Q$5,[1]非R能力!$B$8:$F$558,$C2044+1,0)</f>
        <v>5011.6549198182711</v>
      </c>
      <c r="R2044" s="3">
        <f>HLOOKUP(R$5,[1]非R能力!$B$8:$F$558,$C2044+1,0)</f>
        <v>1453.0050838673908</v>
      </c>
      <c r="S2044" s="3">
        <f>HLOOKUP(S$5,[1]非R能力!$B$8:$F$558,$C2044+1,0)</f>
        <v>2026.6560614477339</v>
      </c>
      <c r="T2044" s="3">
        <f>INDEX([1]非R能力!$H$9:$H$558,D2044)</f>
        <v>143.34537119049247</v>
      </c>
      <c r="U2044" s="3">
        <f>IF(E2044="小怪",0,IF(INDEX([1]非R能力!$FK$9:$FK$558,C2044)=0,0,10))</f>
        <v>10</v>
      </c>
      <c r="V2044" s="3">
        <f>IF(E2044="小怪",0,IF(INDEX([1]非R能力!$FH$9:$FH$558,C2044)=0,0,5000))</f>
        <v>5000</v>
      </c>
      <c r="W2044" s="3">
        <f>HLOOKUP(W$5,[2]人物技能基础!$O$3:$Q$553,$C2044+1,0)</f>
        <v>3.637142857142857</v>
      </c>
      <c r="X2044" s="3">
        <f>HLOOKUP(X$5,[2]人物技能基础!$O$3:$Q$553,$C2044+1,0)</f>
        <v>2.0186428571428574</v>
      </c>
      <c r="Y2044" s="3">
        <f>HLOOKUP(Y$5,[2]人物技能基础!$O$3:$Q$553,$C2044+1,0)</f>
        <v>99.964285714285708</v>
      </c>
      <c r="Z2044" s="3">
        <f t="shared" si="187"/>
        <v>270032</v>
      </c>
      <c r="AA2044" s="3">
        <f t="shared" si="188"/>
        <v>5454</v>
      </c>
      <c r="AB2044" s="3">
        <f t="shared" si="189"/>
        <v>1827</v>
      </c>
      <c r="AC2044" s="3">
        <f t="shared" si="190"/>
        <v>2026</v>
      </c>
      <c r="AD2044" s="3">
        <f t="shared" si="191"/>
        <v>1937</v>
      </c>
    </row>
    <row r="2045" spans="1:30" x14ac:dyDescent="0.15">
      <c r="A2045" s="3">
        <v>40</v>
      </c>
      <c r="B2045" s="3" t="str">
        <f t="shared" si="186"/>
        <v>关卡40boss</v>
      </c>
      <c r="C2045" s="3">
        <f>INDEX([3]关卡!$J$19:$J$2018,A2045)</f>
        <v>108</v>
      </c>
      <c r="D2045" s="3">
        <f>INDEX([3]关卡!$N$19:$N$2018,A2045)</f>
        <v>108</v>
      </c>
      <c r="E2045" s="3" t="s">
        <v>25</v>
      </c>
      <c r="F2045" s="3" t="s">
        <v>26</v>
      </c>
      <c r="G2045" s="3">
        <v>30</v>
      </c>
      <c r="H2045" s="3">
        <v>30</v>
      </c>
      <c r="I2045" s="3">
        <v>0.2</v>
      </c>
      <c r="J2045" s="4">
        <v>0.75</v>
      </c>
      <c r="K2045" s="4">
        <v>1</v>
      </c>
      <c r="L2045" s="4">
        <v>5</v>
      </c>
      <c r="M2045" s="3">
        <v>1</v>
      </c>
      <c r="N2045" s="3">
        <v>2</v>
      </c>
      <c r="O2045" s="3">
        <f>HLOOKUP(O$5,[1]非R能力!$B$8:$F$558,$C2045+1,0)</f>
        <v>36962.860300011314</v>
      </c>
      <c r="P2045" s="3">
        <f>HLOOKUP(P$5,[1]非R能力!$B$8:$F$558,$C2045+1,0)</f>
        <v>9243.8647547093315</v>
      </c>
      <c r="Q2045" s="3">
        <f>HLOOKUP(Q$5,[1]非R能力!$B$8:$F$558,$C2045+1,0)</f>
        <v>5111.1236726388379</v>
      </c>
      <c r="R2045" s="3">
        <f>HLOOKUP(R$5,[1]非R能力!$B$8:$F$558,$C2045+1,0)</f>
        <v>1473.40613390474</v>
      </c>
      <c r="S2045" s="3">
        <f>HLOOKUP(S$5,[1]非R能力!$B$8:$F$558,$C2045+1,0)</f>
        <v>2064.5619730438834</v>
      </c>
      <c r="T2045" s="3">
        <f>INDEX([1]非R能力!$H$9:$H$558,D2045)</f>
        <v>143.34537119049247</v>
      </c>
      <c r="U2045" s="3">
        <f>IF(E2045="小怪",0,IF(INDEX([1]非R能力!$FK$9:$FK$558,C2045)=0,0,10))</f>
        <v>10</v>
      </c>
      <c r="V2045" s="3">
        <f>IF(E2045="小怪",0,IF(INDEX([1]非R能力!$FH$9:$FH$558,C2045)=0,0,5000))</f>
        <v>5000</v>
      </c>
      <c r="W2045" s="3">
        <f>HLOOKUP(W$5,[2]人物技能基础!$O$3:$Q$553,$C2045+1,0)</f>
        <v>3.637142857142857</v>
      </c>
      <c r="X2045" s="3">
        <f>HLOOKUP(X$5,[2]人物技能基础!$O$3:$Q$553,$C2045+1,0)</f>
        <v>2.0186428571428574</v>
      </c>
      <c r="Y2045" s="3">
        <f>HLOOKUP(Y$5,[2]人物技能基础!$O$3:$Q$553,$C2045+1,0)</f>
        <v>99.964285714285708</v>
      </c>
      <c r="Z2045" s="3">
        <f t="shared" si="187"/>
        <v>273112</v>
      </c>
      <c r="AA2045" s="3">
        <f t="shared" si="188"/>
        <v>5557</v>
      </c>
      <c r="AB2045" s="3">
        <f t="shared" si="189"/>
        <v>1848</v>
      </c>
      <c r="AC2045" s="3">
        <f t="shared" si="190"/>
        <v>2064</v>
      </c>
      <c r="AD2045" s="3">
        <f t="shared" si="191"/>
        <v>1964</v>
      </c>
    </row>
    <row r="2046" spans="1:30" x14ac:dyDescent="0.15">
      <c r="A2046" s="3">
        <v>41</v>
      </c>
      <c r="B2046" s="3" t="str">
        <f t="shared" si="186"/>
        <v>关卡41boss</v>
      </c>
      <c r="C2046" s="3">
        <f>INDEX([3]关卡!$J$19:$J$2018,A2046)</f>
        <v>109</v>
      </c>
      <c r="D2046" s="3">
        <f>INDEX([3]关卡!$N$19:$N$2018,A2046)</f>
        <v>109</v>
      </c>
      <c r="E2046" s="3" t="s">
        <v>25</v>
      </c>
      <c r="F2046" s="3" t="s">
        <v>26</v>
      </c>
      <c r="G2046" s="3">
        <v>30</v>
      </c>
      <c r="H2046" s="3">
        <v>30</v>
      </c>
      <c r="I2046" s="3">
        <v>0.2</v>
      </c>
      <c r="J2046" s="4">
        <v>0.75</v>
      </c>
      <c r="K2046" s="4">
        <v>1</v>
      </c>
      <c r="L2046" s="4">
        <v>5</v>
      </c>
      <c r="M2046" s="3">
        <v>1</v>
      </c>
      <c r="N2046" s="3">
        <v>2</v>
      </c>
      <c r="O2046" s="3">
        <f>HLOOKUP(O$5,[1]非R能力!$B$8:$F$558,$C2046+1,0)</f>
        <v>37480.935269501031</v>
      </c>
      <c r="P2046" s="3">
        <f>HLOOKUP(P$5,[1]非R能力!$B$8:$F$558,$C2046+1,0)</f>
        <v>9349.6501231280745</v>
      </c>
      <c r="Q2046" s="3">
        <f>HLOOKUP(Q$5,[1]非R能力!$B$8:$F$558,$C2046+1,0)</f>
        <v>5190.585736211021</v>
      </c>
      <c r="R2046" s="3">
        <f>HLOOKUP(R$5,[1]非R能力!$B$8:$F$558,$C2046+1,0)</f>
        <v>1493.8091034434176</v>
      </c>
      <c r="S2046" s="3">
        <f>HLOOKUP(S$5,[1]非R能力!$B$8:$F$558,$C2046+1,0)</f>
        <v>2102.4704589526955</v>
      </c>
      <c r="T2046" s="3">
        <f>INDEX([1]非R能力!$H$9:$H$558,D2046)</f>
        <v>172.33377971292671</v>
      </c>
      <c r="U2046" s="3">
        <f>IF(E2046="小怪",0,IF(INDEX([1]非R能力!$FK$9:$FK$558,C2046)=0,0,10))</f>
        <v>10</v>
      </c>
      <c r="V2046" s="3">
        <f>IF(E2046="小怪",0,IF(INDEX([1]非R能力!$FH$9:$FH$558,C2046)=0,0,5000))</f>
        <v>5000</v>
      </c>
      <c r="W2046" s="3">
        <f>HLOOKUP(W$5,[2]人物技能基础!$O$3:$Q$553,$C2046+1,0)</f>
        <v>3.637142857142857</v>
      </c>
      <c r="X2046" s="3">
        <f>HLOOKUP(X$5,[2]人物技能基础!$O$3:$Q$553,$C2046+1,0)</f>
        <v>2.0186428571428574</v>
      </c>
      <c r="Y2046" s="3">
        <f>HLOOKUP(Y$5,[2]人物技能基础!$O$3:$Q$553,$C2046+1,0)</f>
        <v>99.964285714285708</v>
      </c>
      <c r="Z2046" s="3">
        <f t="shared" si="187"/>
        <v>276715</v>
      </c>
      <c r="AA2046" s="3">
        <f t="shared" si="188"/>
        <v>5640</v>
      </c>
      <c r="AB2046" s="3">
        <f t="shared" si="189"/>
        <v>1869</v>
      </c>
      <c r="AC2046" s="3">
        <f t="shared" si="190"/>
        <v>2102</v>
      </c>
      <c r="AD2046" s="3">
        <f t="shared" si="191"/>
        <v>1991</v>
      </c>
    </row>
    <row r="2047" spans="1:30" x14ac:dyDescent="0.15">
      <c r="A2047" s="3">
        <v>42</v>
      </c>
      <c r="B2047" s="3" t="str">
        <f t="shared" si="186"/>
        <v>关卡42boss</v>
      </c>
      <c r="C2047" s="3">
        <f>INDEX([3]关卡!$J$19:$J$2018,A2047)</f>
        <v>111</v>
      </c>
      <c r="D2047" s="3">
        <f>INDEX([3]关卡!$N$19:$N$2018,A2047)</f>
        <v>111</v>
      </c>
      <c r="E2047" s="3" t="s">
        <v>25</v>
      </c>
      <c r="F2047" s="3" t="s">
        <v>26</v>
      </c>
      <c r="G2047" s="3">
        <v>30</v>
      </c>
      <c r="H2047" s="3">
        <v>30</v>
      </c>
      <c r="I2047" s="3">
        <v>0.2</v>
      </c>
      <c r="J2047" s="4">
        <v>0.75</v>
      </c>
      <c r="K2047" s="4">
        <v>1</v>
      </c>
      <c r="L2047" s="4">
        <v>5</v>
      </c>
      <c r="M2047" s="3">
        <v>1</v>
      </c>
      <c r="N2047" s="3">
        <v>2</v>
      </c>
      <c r="O2047" s="3">
        <f>HLOOKUP(O$5,[1]非R能力!$B$8:$F$558,$C2047+1,0)</f>
        <v>38411.230837992174</v>
      </c>
      <c r="P2047" s="3">
        <f>HLOOKUP(P$5,[1]非R能力!$B$8:$F$558,$C2047+1,0)</f>
        <v>9568.9042803239063</v>
      </c>
      <c r="Q2047" s="3">
        <f>HLOOKUP(Q$5,[1]非R能力!$B$8:$F$558,$C2047+1,0)</f>
        <v>5349.5622324072001</v>
      </c>
      <c r="R2047" s="3">
        <f>HLOOKUP(R$5,[1]非R能力!$B$8:$F$558,$C2047+1,0)</f>
        <v>1534.6296067186488</v>
      </c>
      <c r="S2047" s="3">
        <f>HLOOKUP(S$5,[1]非R能力!$B$8:$F$558,$C2047+1,0)</f>
        <v>2178.3049923908166</v>
      </c>
      <c r="T2047" s="3">
        <f>INDEX([1]非R能力!$H$9:$H$558,D2047)</f>
        <v>201.43066961257838</v>
      </c>
      <c r="U2047" s="3">
        <f>IF(E2047="小怪",0,IF(INDEX([1]非R能力!$FK$9:$FK$558,C2047)=0,0,10))</f>
        <v>10</v>
      </c>
      <c r="V2047" s="3">
        <f>IF(E2047="小怪",0,IF(INDEX([1]非R能力!$FH$9:$FH$558,C2047)=0,0,5000))</f>
        <v>5000</v>
      </c>
      <c r="W2047" s="3">
        <f>HLOOKUP(W$5,[2]人物技能基础!$O$3:$Q$553,$C2047+1,0)</f>
        <v>3.637142857142857</v>
      </c>
      <c r="X2047" s="3">
        <f>HLOOKUP(X$5,[2]人物技能基础!$O$3:$Q$553,$C2047+1,0)</f>
        <v>2.0186428571428574</v>
      </c>
      <c r="Y2047" s="3">
        <f>HLOOKUP(Y$5,[2]人物技能基础!$O$3:$Q$553,$C2047+1,0)</f>
        <v>99.964285714285708</v>
      </c>
      <c r="Z2047" s="3">
        <f t="shared" si="187"/>
        <v>283606</v>
      </c>
      <c r="AA2047" s="3">
        <f t="shared" si="188"/>
        <v>5805</v>
      </c>
      <c r="AB2047" s="3">
        <f t="shared" si="189"/>
        <v>1913</v>
      </c>
      <c r="AC2047" s="3">
        <f t="shared" si="190"/>
        <v>2178</v>
      </c>
      <c r="AD2047" s="3">
        <f t="shared" si="191"/>
        <v>2046</v>
      </c>
    </row>
    <row r="2048" spans="1:30" x14ac:dyDescent="0.15">
      <c r="A2048" s="3">
        <v>43</v>
      </c>
      <c r="B2048" s="3" t="str">
        <f t="shared" si="186"/>
        <v>关卡43boss</v>
      </c>
      <c r="C2048" s="3">
        <f>INDEX([3]关卡!$J$19:$J$2018,A2048)</f>
        <v>112</v>
      </c>
      <c r="D2048" s="3">
        <f>INDEX([3]关卡!$N$19:$N$2018,A2048)</f>
        <v>112</v>
      </c>
      <c r="E2048" s="3" t="s">
        <v>25</v>
      </c>
      <c r="F2048" s="3" t="s">
        <v>26</v>
      </c>
      <c r="G2048" s="3">
        <v>30</v>
      </c>
      <c r="H2048" s="3">
        <v>30</v>
      </c>
      <c r="I2048" s="3">
        <v>0.2</v>
      </c>
      <c r="J2048" s="4">
        <v>0.75</v>
      </c>
      <c r="K2048" s="4">
        <v>1</v>
      </c>
      <c r="L2048" s="4">
        <v>5</v>
      </c>
      <c r="M2048" s="3">
        <v>1</v>
      </c>
      <c r="N2048" s="3">
        <v>2</v>
      </c>
      <c r="O2048" s="3">
        <f>HLOOKUP(O$5,[1]非R能力!$B$8:$F$558,$C2048+1,0)</f>
        <v>38876.602660330871</v>
      </c>
      <c r="P2048" s="3">
        <f>HLOOKUP(P$5,[1]非R能力!$B$8:$F$558,$C2048+1,0)</f>
        <v>9679.2771998589506</v>
      </c>
      <c r="Q2048" s="3">
        <f>HLOOKUP(Q$5,[1]非R能力!$B$8:$F$558,$C2048+1,0)</f>
        <v>5429.0777667442926</v>
      </c>
      <c r="R2048" s="3">
        <f>HLOOKUP(R$5,[1]非R能力!$B$8:$F$558,$C2048+1,0)</f>
        <v>1555.0474232635459</v>
      </c>
      <c r="S2048" s="3">
        <f>HLOOKUP(S$5,[1]非R能力!$B$8:$F$558,$C2048+1,0)</f>
        <v>2216.2314524076901</v>
      </c>
      <c r="T2048" s="3">
        <f>INDEX([1]非R能力!$H$9:$H$558,D2048)</f>
        <v>230.63692601823374</v>
      </c>
      <c r="U2048" s="3">
        <f>IF(E2048="小怪",0,IF(INDEX([1]非R能力!$FK$9:$FK$558,C2048)=0,0,10))</f>
        <v>10</v>
      </c>
      <c r="V2048" s="3">
        <f>IF(E2048="小怪",0,IF(INDEX([1]非R能力!$FH$9:$FH$558,C2048)=0,0,5000))</f>
        <v>5000</v>
      </c>
      <c r="W2048" s="3">
        <f>HLOOKUP(W$5,[2]人物技能基础!$O$3:$Q$553,$C2048+1,0)</f>
        <v>3.637142857142857</v>
      </c>
      <c r="X2048" s="3">
        <f>HLOOKUP(X$5,[2]人物技能基础!$O$3:$Q$553,$C2048+1,0)</f>
        <v>2.0186428571428574</v>
      </c>
      <c r="Y2048" s="3">
        <f>HLOOKUP(Y$5,[2]人物技能基础!$O$3:$Q$553,$C2048+1,0)</f>
        <v>99.964285714285708</v>
      </c>
      <c r="Z2048" s="3">
        <f t="shared" si="187"/>
        <v>287343</v>
      </c>
      <c r="AA2048" s="3">
        <f t="shared" si="188"/>
        <v>5888</v>
      </c>
      <c r="AB2048" s="3">
        <f t="shared" si="189"/>
        <v>1935</v>
      </c>
      <c r="AC2048" s="3">
        <f t="shared" si="190"/>
        <v>2216</v>
      </c>
      <c r="AD2048" s="3">
        <f t="shared" si="191"/>
        <v>2073</v>
      </c>
    </row>
    <row r="2049" spans="1:30" x14ac:dyDescent="0.15">
      <c r="A2049" s="3">
        <v>44</v>
      </c>
      <c r="B2049" s="3" t="str">
        <f t="shared" si="186"/>
        <v>关卡44boss</v>
      </c>
      <c r="C2049" s="3">
        <f>INDEX([3]关卡!$J$19:$J$2018,A2049)</f>
        <v>113</v>
      </c>
      <c r="D2049" s="3">
        <f>INDEX([3]关卡!$N$19:$N$2018,A2049)</f>
        <v>113</v>
      </c>
      <c r="E2049" s="3" t="s">
        <v>25</v>
      </c>
      <c r="F2049" s="3" t="s">
        <v>26</v>
      </c>
      <c r="G2049" s="3">
        <v>30</v>
      </c>
      <c r="H2049" s="3">
        <v>30</v>
      </c>
      <c r="I2049" s="3">
        <v>0.2</v>
      </c>
      <c r="J2049" s="4">
        <v>0.75</v>
      </c>
      <c r="K2049" s="4">
        <v>1</v>
      </c>
      <c r="L2049" s="4">
        <v>5</v>
      </c>
      <c r="M2049" s="3">
        <v>1</v>
      </c>
      <c r="N2049" s="3">
        <v>2</v>
      </c>
      <c r="O2049" s="3">
        <f>HLOOKUP(O$5,[1]非R能力!$B$8:$F$558,$C2049+1,0)</f>
        <v>39342.038673225768</v>
      </c>
      <c r="P2049" s="3">
        <f>HLOOKUP(P$5,[1]非R能力!$B$8:$F$558,$C2049+1,0)</f>
        <v>9789.6628427818232</v>
      </c>
      <c r="Q2049" s="3">
        <f>HLOOKUP(Q$5,[1]非R能力!$B$8:$F$558,$C2049+1,0)</f>
        <v>5508.6018153953191</v>
      </c>
      <c r="R2049" s="3">
        <f>HLOOKUP(R$5,[1]非R能力!$B$8:$F$558,$C2049+1,0)</f>
        <v>1575.4674940625034</v>
      </c>
      <c r="S2049" s="3">
        <f>HLOOKUP(S$5,[1]非R能力!$B$8:$F$558,$C2049+1,0)</f>
        <v>2254.1609749878126</v>
      </c>
      <c r="T2049" s="3">
        <f>INDEX([1]非R能力!$H$9:$H$558,D2049)</f>
        <v>230.63692601823374</v>
      </c>
      <c r="U2049" s="3">
        <f>IF(E2049="小怪",0,IF(INDEX([1]非R能力!$FK$9:$FK$558,C2049)=0,0,10))</f>
        <v>10</v>
      </c>
      <c r="V2049" s="3">
        <f>IF(E2049="小怪",0,IF(INDEX([1]非R能力!$FH$9:$FH$558,C2049)=0,0,5000))</f>
        <v>5000</v>
      </c>
      <c r="W2049" s="3">
        <f>HLOOKUP(W$5,[2]人物技能基础!$O$3:$Q$553,$C2049+1,0)</f>
        <v>3.637142857142857</v>
      </c>
      <c r="X2049" s="3">
        <f>HLOOKUP(X$5,[2]人物技能基础!$O$3:$Q$553,$C2049+1,0)</f>
        <v>2.0186428571428574</v>
      </c>
      <c r="Y2049" s="3">
        <f>HLOOKUP(Y$5,[2]人物技能基础!$O$3:$Q$553,$C2049+1,0)</f>
        <v>99.964285714285708</v>
      </c>
      <c r="Z2049" s="3">
        <f t="shared" si="187"/>
        <v>290555</v>
      </c>
      <c r="AA2049" s="3">
        <f t="shared" si="188"/>
        <v>5970</v>
      </c>
      <c r="AB2049" s="3">
        <f t="shared" si="189"/>
        <v>1957</v>
      </c>
      <c r="AC2049" s="3">
        <f t="shared" si="190"/>
        <v>2254</v>
      </c>
      <c r="AD2049" s="3">
        <f t="shared" si="191"/>
        <v>2100</v>
      </c>
    </row>
    <row r="2050" spans="1:30" x14ac:dyDescent="0.15">
      <c r="A2050" s="3">
        <v>45</v>
      </c>
      <c r="B2050" s="3" t="str">
        <f t="shared" si="186"/>
        <v>关卡45boss</v>
      </c>
      <c r="C2050" s="3">
        <f>INDEX([3]关卡!$J$19:$J$2018,A2050)</f>
        <v>115</v>
      </c>
      <c r="D2050" s="3">
        <f>INDEX([3]关卡!$N$19:$N$2018,A2050)</f>
        <v>115</v>
      </c>
      <c r="E2050" s="3" t="s">
        <v>25</v>
      </c>
      <c r="F2050" s="3" t="s">
        <v>26</v>
      </c>
      <c r="G2050" s="3">
        <v>30</v>
      </c>
      <c r="H2050" s="3">
        <v>30</v>
      </c>
      <c r="I2050" s="3">
        <v>0.2</v>
      </c>
      <c r="J2050" s="4">
        <v>0.75</v>
      </c>
      <c r="K2050" s="4">
        <v>1</v>
      </c>
      <c r="L2050" s="4">
        <v>5</v>
      </c>
      <c r="M2050" s="3">
        <v>1</v>
      </c>
      <c r="N2050" s="3">
        <v>2</v>
      </c>
      <c r="O2050" s="3">
        <f>HLOOKUP(O$5,[1]非R能力!$B$8:$F$558,$C2050+1,0)</f>
        <v>40627.130830973474</v>
      </c>
      <c r="P2050" s="3">
        <f>HLOOKUP(P$5,[1]非R能力!$B$8:$F$558,$C2050+1,0)</f>
        <v>10015.552873240265</v>
      </c>
      <c r="Q2050" s="3">
        <f>HLOOKUP(Q$5,[1]非R能力!$B$8:$F$558,$C2050+1,0)</f>
        <v>5710.9609666912711</v>
      </c>
      <c r="R2050" s="3">
        <f>HLOOKUP(R$5,[1]非R能力!$B$8:$F$558,$C2050+1,0)</f>
        <v>1616.3145023113793</v>
      </c>
      <c r="S2050" s="3">
        <f>HLOOKUP(S$5,[1]非R能力!$B$8:$F$558,$C2050+1,0)</f>
        <v>2330.0293593638498</v>
      </c>
      <c r="T2050" s="3">
        <f>INDEX([1]非R能力!$H$9:$H$558,D2050)</f>
        <v>289.38110959633906</v>
      </c>
      <c r="U2050" s="3">
        <f>IF(E2050="小怪",0,IF(INDEX([1]非R能力!$FK$9:$FK$558,C2050)=0,0,10))</f>
        <v>10</v>
      </c>
      <c r="V2050" s="3">
        <f>IF(E2050="小怪",0,IF(INDEX([1]非R能力!$FH$9:$FH$558,C2050)=0,0,5000))</f>
        <v>5000</v>
      </c>
      <c r="W2050" s="3">
        <f>HLOOKUP(W$5,[2]人物技能基础!$O$3:$Q$553,$C2050+1,0)</f>
        <v>3.637142857142857</v>
      </c>
      <c r="X2050" s="3">
        <f>HLOOKUP(X$5,[2]人物技能基础!$O$3:$Q$553,$C2050+1,0)</f>
        <v>2.0186428571428574</v>
      </c>
      <c r="Y2050" s="3">
        <f>HLOOKUP(Y$5,[2]人物技能基础!$O$3:$Q$553,$C2050+1,0)</f>
        <v>99.964285714285708</v>
      </c>
      <c r="Z2050" s="3">
        <f t="shared" si="187"/>
        <v>298148</v>
      </c>
      <c r="AA2050" s="3">
        <f t="shared" si="188"/>
        <v>6181</v>
      </c>
      <c r="AB2050" s="3">
        <f t="shared" si="189"/>
        <v>2003</v>
      </c>
      <c r="AC2050" s="3">
        <f t="shared" si="190"/>
        <v>2330</v>
      </c>
      <c r="AD2050" s="3">
        <f t="shared" si="191"/>
        <v>2155</v>
      </c>
    </row>
    <row r="2051" spans="1:30" x14ac:dyDescent="0.15">
      <c r="A2051" s="3">
        <v>46</v>
      </c>
      <c r="B2051" s="3" t="str">
        <f t="shared" si="186"/>
        <v>关卡46boss</v>
      </c>
      <c r="C2051" s="3">
        <f>INDEX([3]关卡!$J$19:$J$2018,A2051)</f>
        <v>116</v>
      </c>
      <c r="D2051" s="3">
        <f>INDEX([3]关卡!$N$19:$N$2018,A2051)</f>
        <v>116</v>
      </c>
      <c r="E2051" s="3" t="s">
        <v>25</v>
      </c>
      <c r="F2051" s="3" t="s">
        <v>26</v>
      </c>
      <c r="G2051" s="3">
        <v>30</v>
      </c>
      <c r="H2051" s="3">
        <v>30</v>
      </c>
      <c r="I2051" s="3">
        <v>0.2</v>
      </c>
      <c r="J2051" s="4">
        <v>0.75</v>
      </c>
      <c r="K2051" s="4">
        <v>1</v>
      </c>
      <c r="L2051" s="4">
        <v>5</v>
      </c>
      <c r="M2051" s="3">
        <v>1</v>
      </c>
      <c r="N2051" s="3">
        <v>2</v>
      </c>
      <c r="O2051" s="3">
        <f>HLOOKUP(O$5,[1]非R能力!$B$8:$F$558,$C2051+1,0)</f>
        <v>41446.370118492952</v>
      </c>
      <c r="P2051" s="3">
        <f>HLOOKUP(P$5,[1]非R能力!$B$8:$F$558,$C2051+1,0)</f>
        <v>10131.67284157645</v>
      </c>
      <c r="Q2051" s="3">
        <f>HLOOKUP(Q$5,[1]非R能力!$B$8:$F$558,$C2051+1,0)</f>
        <v>5833.8188492774234</v>
      </c>
      <c r="R2051" s="3">
        <f>HLOOKUP(R$5,[1]非R能力!$B$8:$F$558,$C2051+1,0)</f>
        <v>1636.7414917056872</v>
      </c>
      <c r="S2051" s="3">
        <f>HLOOKUP(S$5,[1]非R能力!$B$8:$F$558,$C2051+1,0)</f>
        <v>2367.968296922787</v>
      </c>
      <c r="T2051" s="3">
        <f>INDEX([1]非R能力!$H$9:$H$558,D2051)</f>
        <v>318.92083775999998</v>
      </c>
      <c r="U2051" s="3">
        <f>IF(E2051="小怪",0,IF(INDEX([1]非R能力!$FK$9:$FK$558,C2051)=0,0,10))</f>
        <v>10</v>
      </c>
      <c r="V2051" s="3">
        <f>IF(E2051="小怪",0,IF(INDEX([1]非R能力!$FH$9:$FH$558,C2051)=0,0,5000))</f>
        <v>5000</v>
      </c>
      <c r="W2051" s="3">
        <f>HLOOKUP(W$5,[2]人物技能基础!$O$3:$Q$553,$C2051+1,0)</f>
        <v>3.637142857142857</v>
      </c>
      <c r="X2051" s="3">
        <f>HLOOKUP(X$5,[2]人物技能基础!$O$3:$Q$553,$C2051+1,0)</f>
        <v>2.0186428571428574</v>
      </c>
      <c r="Y2051" s="3">
        <f>HLOOKUP(Y$5,[2]人物技能基础!$O$3:$Q$553,$C2051+1,0)</f>
        <v>99.964285714285708</v>
      </c>
      <c r="Z2051" s="3">
        <f t="shared" si="187"/>
        <v>302064</v>
      </c>
      <c r="AA2051" s="3">
        <f t="shared" si="188"/>
        <v>6310</v>
      </c>
      <c r="AB2051" s="3">
        <f t="shared" si="189"/>
        <v>2026</v>
      </c>
      <c r="AC2051" s="3">
        <f t="shared" si="190"/>
        <v>2367</v>
      </c>
      <c r="AD2051" s="3">
        <f t="shared" si="191"/>
        <v>2182</v>
      </c>
    </row>
    <row r="2052" spans="1:30" x14ac:dyDescent="0.15">
      <c r="A2052" s="3">
        <v>47</v>
      </c>
      <c r="B2052" s="3" t="str">
        <f t="shared" si="186"/>
        <v>关卡47boss</v>
      </c>
      <c r="C2052" s="3">
        <f>INDEX([3]关卡!$J$19:$J$2018,A2052)</f>
        <v>117</v>
      </c>
      <c r="D2052" s="3">
        <f>INDEX([3]关卡!$N$19:$N$2018,A2052)</f>
        <v>117</v>
      </c>
      <c r="E2052" s="3" t="s">
        <v>25</v>
      </c>
      <c r="F2052" s="3" t="s">
        <v>26</v>
      </c>
      <c r="G2052" s="3">
        <v>30</v>
      </c>
      <c r="H2052" s="3">
        <v>30</v>
      </c>
      <c r="I2052" s="3">
        <v>0.2</v>
      </c>
      <c r="J2052" s="4">
        <v>0.75</v>
      </c>
      <c r="K2052" s="4">
        <v>1</v>
      </c>
      <c r="L2052" s="4">
        <v>5</v>
      </c>
      <c r="M2052" s="3">
        <v>1</v>
      </c>
      <c r="N2052" s="3">
        <v>2</v>
      </c>
      <c r="O2052" s="3">
        <f>HLOOKUP(O$5,[1]非R能力!$B$8:$F$558,$C2052+1,0)</f>
        <v>42268.844463920439</v>
      </c>
      <c r="P2052" s="3">
        <f>HLOOKUP(P$5,[1]非R能力!$B$8:$F$558,$C2052+1,0)</f>
        <v>10272.847591867852</v>
      </c>
      <c r="Q2052" s="3">
        <f>HLOOKUP(Q$5,[1]非R能力!$B$8:$F$558,$C2052+1,0)</f>
        <v>5956.7762178919647</v>
      </c>
      <c r="R2052" s="3">
        <f>HLOOKUP(R$5,[1]非R能力!$B$8:$F$558,$C2052+1,0)</f>
        <v>1671.8685049703299</v>
      </c>
      <c r="S2052" s="3">
        <f>HLOOKUP(S$5,[1]非R能力!$B$8:$F$558,$C2052+1,0)</f>
        <v>2405.9626334499385</v>
      </c>
      <c r="T2052" s="3">
        <f>INDEX([1]非R能力!$H$9:$H$558,D2052)</f>
        <v>348.57353441208664</v>
      </c>
      <c r="U2052" s="3">
        <f>IF(E2052="小怪",0,IF(INDEX([1]非R能力!$FK$9:$FK$558,C2052)=0,0,10))</f>
        <v>10</v>
      </c>
      <c r="V2052" s="3">
        <f>IF(E2052="小怪",0,IF(INDEX([1]非R能力!$FH$9:$FH$558,C2052)=0,0,5000))</f>
        <v>5000</v>
      </c>
      <c r="W2052" s="3">
        <f>HLOOKUP(W$5,[2]人物技能基础!$O$3:$Q$553,$C2052+1,0)</f>
        <v>3.637142857142857</v>
      </c>
      <c r="X2052" s="3">
        <f>HLOOKUP(X$5,[2]人物技能基础!$O$3:$Q$553,$C2052+1,0)</f>
        <v>2.0186428571428574</v>
      </c>
      <c r="Y2052" s="3">
        <f>HLOOKUP(Y$5,[2]人物技能基础!$O$3:$Q$553,$C2052+1,0)</f>
        <v>99.964285714285708</v>
      </c>
      <c r="Z2052" s="3">
        <f t="shared" si="187"/>
        <v>306710</v>
      </c>
      <c r="AA2052" s="3">
        <f t="shared" si="188"/>
        <v>6438</v>
      </c>
      <c r="AB2052" s="3">
        <f t="shared" si="189"/>
        <v>2054</v>
      </c>
      <c r="AC2052" s="3">
        <f t="shared" si="190"/>
        <v>2405</v>
      </c>
      <c r="AD2052" s="3">
        <f t="shared" si="191"/>
        <v>2229</v>
      </c>
    </row>
    <row r="2053" spans="1:30" x14ac:dyDescent="0.15">
      <c r="A2053" s="3">
        <v>48</v>
      </c>
      <c r="B2053" s="3" t="str">
        <f t="shared" si="186"/>
        <v>关卡48boss</v>
      </c>
      <c r="C2053" s="3">
        <f>INDEX([3]关卡!$J$19:$J$2018,A2053)</f>
        <v>119</v>
      </c>
      <c r="D2053" s="3">
        <f>INDEX([3]关卡!$N$19:$N$2018,A2053)</f>
        <v>119</v>
      </c>
      <c r="E2053" s="3" t="s">
        <v>25</v>
      </c>
      <c r="F2053" s="3" t="s">
        <v>26</v>
      </c>
      <c r="G2053" s="3">
        <v>30</v>
      </c>
      <c r="H2053" s="3">
        <v>30</v>
      </c>
      <c r="I2053" s="3">
        <v>0.2</v>
      </c>
      <c r="J2053" s="4">
        <v>0.75</v>
      </c>
      <c r="K2053" s="4">
        <v>1</v>
      </c>
      <c r="L2053" s="4">
        <v>5</v>
      </c>
      <c r="M2053" s="3">
        <v>1</v>
      </c>
      <c r="N2053" s="3">
        <v>2</v>
      </c>
      <c r="O2053" s="3">
        <f>HLOOKUP(O$5,[1]非R能力!$B$8:$F$558,$C2053+1,0)</f>
        <v>43914.106737386079</v>
      </c>
      <c r="P2053" s="3">
        <f>HLOOKUP(P$5,[1]非R能力!$B$8:$F$558,$C2053+1,0)</f>
        <v>10555.245205816211</v>
      </c>
      <c r="Q2053" s="3">
        <f>HLOOKUP(Q$5,[1]非R能力!$B$8:$F$558,$C2053+1,0)</f>
        <v>6202.7290760407905</v>
      </c>
      <c r="R2053" s="3">
        <f>HLOOKUP(R$5,[1]非R能力!$B$8:$F$558,$C2053+1,0)</f>
        <v>1742.1333842350898</v>
      </c>
      <c r="S2053" s="3">
        <f>HLOOKUP(S$5,[1]非R能力!$B$8:$F$558,$C2053+1,0)</f>
        <v>2481.9611105306076</v>
      </c>
      <c r="T2053" s="3">
        <f>INDEX([1]非R能力!$H$9:$H$558,D2053)</f>
        <v>378.34011541502355</v>
      </c>
      <c r="U2053" s="3">
        <f>IF(E2053="小怪",0,IF(INDEX([1]非R能力!$FK$9:$FK$558,C2053)=0,0,10))</f>
        <v>10</v>
      </c>
      <c r="V2053" s="3">
        <f>IF(E2053="小怪",0,IF(INDEX([1]非R能力!$FH$9:$FH$558,C2053)=0,0,5000))</f>
        <v>5000</v>
      </c>
      <c r="W2053" s="3">
        <f>HLOOKUP(W$5,[2]人物技能基础!$O$3:$Q$553,$C2053+1,0)</f>
        <v>3.637142857142857</v>
      </c>
      <c r="X2053" s="3">
        <f>HLOOKUP(X$5,[2]人物技能基础!$O$3:$Q$553,$C2053+1,0)</f>
        <v>2.0186428571428574</v>
      </c>
      <c r="Y2053" s="3">
        <f>HLOOKUP(Y$5,[2]人物技能基础!$O$3:$Q$553,$C2053+1,0)</f>
        <v>99.964285714285708</v>
      </c>
      <c r="Z2053" s="3">
        <f t="shared" si="187"/>
        <v>315435</v>
      </c>
      <c r="AA2053" s="3">
        <f t="shared" si="188"/>
        <v>6695</v>
      </c>
      <c r="AB2053" s="3">
        <f t="shared" si="189"/>
        <v>2111</v>
      </c>
      <c r="AC2053" s="3">
        <f t="shared" si="190"/>
        <v>2481</v>
      </c>
      <c r="AD2053" s="3">
        <f t="shared" si="191"/>
        <v>2322</v>
      </c>
    </row>
    <row r="2054" spans="1:30" x14ac:dyDescent="0.15">
      <c r="A2054" s="3">
        <v>49</v>
      </c>
      <c r="B2054" s="3" t="str">
        <f t="shared" si="186"/>
        <v>关卡49boss</v>
      </c>
      <c r="C2054" s="3">
        <f>INDEX([3]关卡!$J$19:$J$2018,A2054)</f>
        <v>120</v>
      </c>
      <c r="D2054" s="3">
        <f>INDEX([3]关卡!$N$19:$N$2018,A2054)</f>
        <v>120</v>
      </c>
      <c r="E2054" s="3" t="s">
        <v>25</v>
      </c>
      <c r="F2054" s="3" t="s">
        <v>26</v>
      </c>
      <c r="G2054" s="3">
        <v>30</v>
      </c>
      <c r="H2054" s="3">
        <v>30</v>
      </c>
      <c r="I2054" s="3">
        <v>0.2</v>
      </c>
      <c r="J2054" s="4">
        <v>0.75</v>
      </c>
      <c r="K2054" s="4">
        <v>1</v>
      </c>
      <c r="L2054" s="4">
        <v>5</v>
      </c>
      <c r="M2054" s="3">
        <v>1</v>
      </c>
      <c r="N2054" s="3">
        <v>2</v>
      </c>
      <c r="O2054" s="3">
        <f>HLOOKUP(O$5,[1]非R能力!$B$8:$F$558,$C2054+1,0)</f>
        <v>44736.897209480157</v>
      </c>
      <c r="P2054" s="3">
        <f>HLOOKUP(P$5,[1]非R能力!$B$8:$F$558,$C2054+1,0)</f>
        <v>10807.534360152533</v>
      </c>
      <c r="Q2054" s="3">
        <f>HLOOKUP(Q$5,[1]非R能力!$B$8:$F$558,$C2054+1,0)</f>
        <v>6322.2697732931192</v>
      </c>
      <c r="R2054" s="3">
        <f>HLOOKUP(R$5,[1]非R能力!$B$8:$F$558,$C2054+1,0)</f>
        <v>1777.2713396736594</v>
      </c>
      <c r="S2054" s="3">
        <f>HLOOKUP(S$5,[1]非R能力!$B$8:$F$558,$C2054+1,0)</f>
        <v>2519.9653269515579</v>
      </c>
      <c r="T2054" s="3">
        <f>INDEX([1]非R能力!$H$9:$H$558,D2054)</f>
        <v>408.22150277796328</v>
      </c>
      <c r="U2054" s="3">
        <f>IF(E2054="小怪",0,IF(INDEX([1]非R能力!$FK$9:$FK$558,C2054)=0,0,10))</f>
        <v>10</v>
      </c>
      <c r="V2054" s="3">
        <f>IF(E2054="小怪",0,IF(INDEX([1]非R能力!$FH$9:$FH$558,C2054)=0,0,5000))</f>
        <v>5000</v>
      </c>
      <c r="W2054" s="3">
        <f>HLOOKUP(W$5,[2]人物技能基础!$O$3:$Q$553,$C2054+1,0)</f>
        <v>3.637142857142857</v>
      </c>
      <c r="X2054" s="3">
        <f>HLOOKUP(X$5,[2]人物技能基础!$O$3:$Q$553,$C2054+1,0)</f>
        <v>2.0186428571428574</v>
      </c>
      <c r="Y2054" s="3">
        <f>HLOOKUP(Y$5,[2]人物技能基础!$O$3:$Q$553,$C2054+1,0)</f>
        <v>99.964285714285708</v>
      </c>
      <c r="Z2054" s="3">
        <f t="shared" si="187"/>
        <v>323324</v>
      </c>
      <c r="AA2054" s="3">
        <f t="shared" si="188"/>
        <v>6820</v>
      </c>
      <c r="AB2054" s="3">
        <f t="shared" si="189"/>
        <v>2161</v>
      </c>
      <c r="AC2054" s="3">
        <f t="shared" si="190"/>
        <v>2519</v>
      </c>
      <c r="AD2054" s="3">
        <f t="shared" si="191"/>
        <v>2369</v>
      </c>
    </row>
    <row r="2055" spans="1:30" x14ac:dyDescent="0.15">
      <c r="A2055" s="3">
        <v>50</v>
      </c>
      <c r="B2055" s="3" t="str">
        <f t="shared" ref="B2055:B2118" si="192">"关卡"&amp;A2055&amp;E2055</f>
        <v>关卡50boss</v>
      </c>
      <c r="C2055" s="3">
        <f>INDEX([3]关卡!$J$19:$J$2018,A2055)</f>
        <v>121</v>
      </c>
      <c r="D2055" s="3">
        <f>INDEX([3]关卡!$N$19:$N$2018,A2055)</f>
        <v>121</v>
      </c>
      <c r="E2055" s="3" t="s">
        <v>25</v>
      </c>
      <c r="F2055" s="3" t="s">
        <v>26</v>
      </c>
      <c r="G2055" s="3">
        <v>30</v>
      </c>
      <c r="H2055" s="3">
        <v>30</v>
      </c>
      <c r="I2055" s="3">
        <v>0.2</v>
      </c>
      <c r="J2055" s="4">
        <v>0.75</v>
      </c>
      <c r="K2055" s="4">
        <v>1</v>
      </c>
      <c r="L2055" s="4">
        <v>5</v>
      </c>
      <c r="M2055" s="3">
        <v>1</v>
      </c>
      <c r="N2055" s="3">
        <v>2</v>
      </c>
      <c r="O2055" s="3">
        <f>HLOOKUP(O$5,[1]非R能力!$B$8:$F$558,$C2055+1,0)</f>
        <v>45559.795601185702</v>
      </c>
      <c r="P2055" s="3">
        <f>HLOOKUP(P$5,[1]非R能力!$B$8:$F$558,$C2055+1,0)</f>
        <v>11059.849521465843</v>
      </c>
      <c r="Q2055" s="3">
        <f>HLOOKUP(Q$5,[1]非R能力!$B$8:$F$558,$C2055+1,0)</f>
        <v>6441.8232996935412</v>
      </c>
      <c r="R2055" s="3">
        <f>HLOOKUP(R$5,[1]非R能力!$B$8:$F$558,$C2055+1,0)</f>
        <v>1812.413031941991</v>
      </c>
      <c r="S2055" s="3">
        <f>HLOOKUP(S$5,[1]非R能力!$B$8:$F$558,$C2055+1,0)</f>
        <v>2557.9729125378776</v>
      </c>
      <c r="T2055" s="3">
        <f>INDEX([1]非R能力!$H$9:$H$558,D2055)</f>
        <v>468.33241535409888</v>
      </c>
      <c r="U2055" s="3">
        <f>IF(E2055="小怪",0,IF(INDEX([1]非R能力!$FK$9:$FK$558,C2055)=0,0,10))</f>
        <v>10</v>
      </c>
      <c r="V2055" s="3">
        <f>IF(E2055="小怪",0,IF(INDEX([1]非R能力!$FH$9:$FH$558,C2055)=0,0,5000))</f>
        <v>5000</v>
      </c>
      <c r="W2055" s="3">
        <f>HLOOKUP(W$5,[2]人物技能基础!$O$3:$Q$553,$C2055+1,0)</f>
        <v>3.637142857142857</v>
      </c>
      <c r="X2055" s="3">
        <f>HLOOKUP(X$5,[2]人物技能基础!$O$3:$Q$553,$C2055+1,0)</f>
        <v>2.0186428571428574</v>
      </c>
      <c r="Y2055" s="3">
        <f>HLOOKUP(Y$5,[2]人物技能基础!$O$3:$Q$553,$C2055+1,0)</f>
        <v>99.964285714285708</v>
      </c>
      <c r="Z2055" s="3">
        <f t="shared" ref="Z2055:Z2118" si="193">INT(((P2055-AB2055)*X2055+(Y2055+T2055))*G2055*J2055*$D$2)</f>
        <v>331757</v>
      </c>
      <c r="AA2055" s="3">
        <f t="shared" ref="AA2055:AA2118" si="194">IF(H2055=0,IF(U2055=0,INT(Q2055/5),IF(V2055=0,INT(Q2055/5),INT((V2055/U2055)/(1/N2055*M2055)/L2055+Q2055))),INT((IF(U2055=0,0,V2055/U2055/(1/N2055*M2055))+O2055/H2055)/L2055+Q2055))</f>
        <v>6945</v>
      </c>
      <c r="AB2055" s="3">
        <f t="shared" ref="AB2055:AB2118" si="195">INT(P2055*I2055)</f>
        <v>2211</v>
      </c>
      <c r="AC2055" s="3">
        <f t="shared" ref="AC2055:AC2118" si="196">INT(K2055*S2055)</f>
        <v>2557</v>
      </c>
      <c r="AD2055" s="3">
        <f t="shared" ref="AD2055:AD2118" si="197">INT(R2055/J2055)</f>
        <v>2416</v>
      </c>
    </row>
    <row r="2056" spans="1:30" x14ac:dyDescent="0.15">
      <c r="A2056" s="3">
        <v>51</v>
      </c>
      <c r="B2056" s="3" t="str">
        <f t="shared" si="192"/>
        <v>关卡51boss</v>
      </c>
      <c r="C2056" s="3">
        <f>INDEX([3]关卡!$J$19:$J$2018,A2056)</f>
        <v>122</v>
      </c>
      <c r="D2056" s="3">
        <f>INDEX([3]关卡!$N$19:$N$2018,A2056)</f>
        <v>122</v>
      </c>
      <c r="E2056" s="3" t="s">
        <v>25</v>
      </c>
      <c r="F2056" s="3" t="s">
        <v>26</v>
      </c>
      <c r="G2056" s="3">
        <v>30</v>
      </c>
      <c r="H2056" s="3">
        <v>30</v>
      </c>
      <c r="I2056" s="3">
        <v>0.2</v>
      </c>
      <c r="J2056" s="4">
        <v>0.75</v>
      </c>
      <c r="K2056" s="4">
        <v>1</v>
      </c>
      <c r="L2056" s="4">
        <v>5</v>
      </c>
      <c r="M2056" s="3">
        <v>1</v>
      </c>
      <c r="N2056" s="3">
        <v>2</v>
      </c>
      <c r="O2056" s="3">
        <f>HLOOKUP(O$5,[1]非R能力!$B$8:$F$558,$C2056+1,0)</f>
        <v>46382.803184530669</v>
      </c>
      <c r="P2056" s="3">
        <f>HLOOKUP(P$5,[1]非R能力!$B$8:$F$558,$C2056+1,0)</f>
        <v>11312.090882816525</v>
      </c>
      <c r="Q2056" s="3">
        <f>HLOOKUP(Q$5,[1]非R能力!$B$8:$F$558,$C2056+1,0)</f>
        <v>6561.3898073637238</v>
      </c>
      <c r="R2056" s="3">
        <f>HLOOKUP(R$5,[1]非R能力!$B$8:$F$558,$C2056+1,0)</f>
        <v>1847.5585057593103</v>
      </c>
      <c r="S2056" s="3">
        <f>HLOOKUP(S$5,[1]非R能力!$B$8:$F$558,$C2056+1,0)</f>
        <v>2595.983905223281</v>
      </c>
      <c r="T2056" s="3">
        <f>INDEX([1]非R能力!$H$9:$H$558,D2056)</f>
        <v>468.33241535409888</v>
      </c>
      <c r="U2056" s="3">
        <f>IF(E2056="小怪",0,IF(INDEX([1]非R能力!$FK$9:$FK$558,C2056)=0,0,10))</f>
        <v>10</v>
      </c>
      <c r="V2056" s="3">
        <f>IF(E2056="小怪",0,IF(INDEX([1]非R能力!$FH$9:$FH$558,C2056)=0,0,5000))</f>
        <v>5000</v>
      </c>
      <c r="W2056" s="3">
        <f>HLOOKUP(W$5,[2]人物技能基础!$O$3:$Q$553,$C2056+1,0)</f>
        <v>3.637142857142857</v>
      </c>
      <c r="X2056" s="3">
        <f>HLOOKUP(X$5,[2]人物技能基础!$O$3:$Q$553,$C2056+1,0)</f>
        <v>2.0186428571428574</v>
      </c>
      <c r="Y2056" s="3">
        <f>HLOOKUP(Y$5,[2]人物技能基础!$O$3:$Q$553,$C2056+1,0)</f>
        <v>99.964285714285708</v>
      </c>
      <c r="Z2056" s="3">
        <f t="shared" si="193"/>
        <v>339069</v>
      </c>
      <c r="AA2056" s="3">
        <f t="shared" si="194"/>
        <v>7070</v>
      </c>
      <c r="AB2056" s="3">
        <f t="shared" si="195"/>
        <v>2262</v>
      </c>
      <c r="AC2056" s="3">
        <f t="shared" si="196"/>
        <v>2595</v>
      </c>
      <c r="AD2056" s="3">
        <f t="shared" si="197"/>
        <v>2463</v>
      </c>
    </row>
    <row r="2057" spans="1:30" x14ac:dyDescent="0.15">
      <c r="A2057" s="3">
        <v>52</v>
      </c>
      <c r="B2057" s="3" t="str">
        <f t="shared" si="192"/>
        <v>关卡52boss</v>
      </c>
      <c r="C2057" s="3">
        <f>INDEX([3]关卡!$J$19:$J$2018,A2057)</f>
        <v>124</v>
      </c>
      <c r="D2057" s="3">
        <f>INDEX([3]关卡!$N$19:$N$2018,A2057)</f>
        <v>124</v>
      </c>
      <c r="E2057" s="3" t="s">
        <v>25</v>
      </c>
      <c r="F2057" s="3" t="s">
        <v>26</v>
      </c>
      <c r="G2057" s="3">
        <v>30</v>
      </c>
      <c r="H2057" s="3">
        <v>30</v>
      </c>
      <c r="I2057" s="3">
        <v>0.2</v>
      </c>
      <c r="J2057" s="4">
        <v>0.75</v>
      </c>
      <c r="K2057" s="4">
        <v>1</v>
      </c>
      <c r="L2057" s="4">
        <v>5</v>
      </c>
      <c r="M2057" s="3">
        <v>1</v>
      </c>
      <c r="N2057" s="3">
        <v>2</v>
      </c>
      <c r="O2057" s="3">
        <f>HLOOKUP(O$5,[1]非R能力!$B$8:$F$558,$C2057+1,0)</f>
        <v>48033.112199441312</v>
      </c>
      <c r="P2057" s="3">
        <f>HLOOKUP(P$5,[1]非R能力!$B$8:$F$558,$C2057+1,0)</f>
        <v>11816.677913080031</v>
      </c>
      <c r="Q2057" s="3">
        <f>HLOOKUP(Q$5,[1]非R能力!$B$8:$F$558,$C2057+1,0)</f>
        <v>6797.5622789145955</v>
      </c>
      <c r="R2057" s="3">
        <f>HLOOKUP(R$5,[1]非R能力!$B$8:$F$558,$C2057+1,0)</f>
        <v>1917.8609769178179</v>
      </c>
      <c r="S2057" s="3">
        <f>HLOOKUP(S$5,[1]非R能力!$B$8:$F$558,$C2057+1,0)</f>
        <v>2672.0162636262135</v>
      </c>
      <c r="T2057" s="3">
        <f>INDEX([1]非R能力!$H$9:$H$558,D2057)</f>
        <v>559.38323558397383</v>
      </c>
      <c r="U2057" s="3">
        <f>IF(E2057="小怪",0,IF(INDEX([1]非R能力!$FK$9:$FK$558,C2057)=0,0,10))</f>
        <v>10</v>
      </c>
      <c r="V2057" s="3">
        <f>IF(E2057="小怪",0,IF(INDEX([1]非R能力!$FH$9:$FH$558,C2057)=0,0,5000))</f>
        <v>5000</v>
      </c>
      <c r="W2057" s="3">
        <f>HLOOKUP(W$5,[2]人物技能基础!$O$3:$Q$553,$C2057+1,0)</f>
        <v>3.637142857142857</v>
      </c>
      <c r="X2057" s="3">
        <f>HLOOKUP(X$5,[2]人物技能基础!$O$3:$Q$553,$C2057+1,0)</f>
        <v>2.0186428571428574</v>
      </c>
      <c r="Y2057" s="3">
        <f>HLOOKUP(Y$5,[2]人物技能基础!$O$3:$Q$553,$C2057+1,0)</f>
        <v>99.964285714285708</v>
      </c>
      <c r="Z2057" s="3">
        <f t="shared" si="193"/>
        <v>355373</v>
      </c>
      <c r="AA2057" s="3">
        <f t="shared" si="194"/>
        <v>7317</v>
      </c>
      <c r="AB2057" s="3">
        <f t="shared" si="195"/>
        <v>2363</v>
      </c>
      <c r="AC2057" s="3">
        <f t="shared" si="196"/>
        <v>2672</v>
      </c>
      <c r="AD2057" s="3">
        <f t="shared" si="197"/>
        <v>2557</v>
      </c>
    </row>
    <row r="2058" spans="1:30" x14ac:dyDescent="0.15">
      <c r="A2058" s="3">
        <v>53</v>
      </c>
      <c r="B2058" s="3" t="str">
        <f t="shared" si="192"/>
        <v>关卡53boss</v>
      </c>
      <c r="C2058" s="3">
        <f>INDEX([3]关卡!$J$19:$J$2018,A2058)</f>
        <v>125</v>
      </c>
      <c r="D2058" s="3">
        <f>INDEX([3]关卡!$N$19:$N$2018,A2058)</f>
        <v>125</v>
      </c>
      <c r="E2058" s="3" t="s">
        <v>25</v>
      </c>
      <c r="F2058" s="3" t="s">
        <v>26</v>
      </c>
      <c r="G2058" s="3">
        <v>30</v>
      </c>
      <c r="H2058" s="3">
        <v>30</v>
      </c>
      <c r="I2058" s="3">
        <v>0.2</v>
      </c>
      <c r="J2058" s="4">
        <v>0.75</v>
      </c>
      <c r="K2058" s="4">
        <v>1</v>
      </c>
      <c r="L2058" s="4">
        <v>5</v>
      </c>
      <c r="M2058" s="3">
        <v>1</v>
      </c>
      <c r="N2058" s="3">
        <v>2</v>
      </c>
      <c r="O2058" s="3">
        <f>HLOOKUP(O$5,[1]非R能力!$B$8:$F$558,$C2058+1,0)</f>
        <v>48928.956887857617</v>
      </c>
      <c r="P2058" s="3">
        <f>HLOOKUP(P$5,[1]非R能力!$B$8:$F$558,$C2058+1,0)</f>
        <v>12077.824631586896</v>
      </c>
      <c r="Q2058" s="3">
        <f>HLOOKUP(Q$5,[1]非R能力!$B$8:$F$558,$C2058+1,0)</f>
        <v>6918.6058745921637</v>
      </c>
      <c r="R2058" s="3">
        <f>HLOOKUP(R$5,[1]非R能力!$B$8:$F$558,$C2058+1,0)</f>
        <v>1953.0180636974587</v>
      </c>
      <c r="S2058" s="3">
        <f>HLOOKUP(S$5,[1]非R能力!$B$8:$F$558,$C2058+1,0)</f>
        <v>2710.0377052111767</v>
      </c>
      <c r="T2058" s="3">
        <f>INDEX([1]非R能力!$H$9:$H$558,D2058)</f>
        <v>589.97316751588005</v>
      </c>
      <c r="U2058" s="3">
        <f>IF(E2058="小怪",0,IF(INDEX([1]非R能力!$FK$9:$FK$558,C2058)=0,0,10))</f>
        <v>10</v>
      </c>
      <c r="V2058" s="3">
        <f>IF(E2058="小怪",0,IF(INDEX([1]非R能力!$FH$9:$FH$558,C2058)=0,0,5000))</f>
        <v>5000</v>
      </c>
      <c r="W2058" s="3">
        <f>HLOOKUP(W$5,[2]人物技能基础!$O$3:$Q$553,$C2058+1,0)</f>
        <v>3.637142857142857</v>
      </c>
      <c r="X2058" s="3">
        <f>HLOOKUP(X$5,[2]人物技能基础!$O$3:$Q$553,$C2058+1,0)</f>
        <v>2.0186428571428574</v>
      </c>
      <c r="Y2058" s="3">
        <f>HLOOKUP(Y$5,[2]人物技能基础!$O$3:$Q$553,$C2058+1,0)</f>
        <v>99.964285714285708</v>
      </c>
      <c r="Z2058" s="3">
        <f t="shared" si="193"/>
        <v>363523</v>
      </c>
      <c r="AA2058" s="3">
        <f t="shared" si="194"/>
        <v>7444</v>
      </c>
      <c r="AB2058" s="3">
        <f t="shared" si="195"/>
        <v>2415</v>
      </c>
      <c r="AC2058" s="3">
        <f t="shared" si="196"/>
        <v>2710</v>
      </c>
      <c r="AD2058" s="3">
        <f t="shared" si="197"/>
        <v>2604</v>
      </c>
    </row>
    <row r="2059" spans="1:30" x14ac:dyDescent="0.15">
      <c r="A2059" s="3">
        <v>54</v>
      </c>
      <c r="B2059" s="3" t="str">
        <f t="shared" si="192"/>
        <v>关卡54boss</v>
      </c>
      <c r="C2059" s="3">
        <f>INDEX([3]关卡!$J$19:$J$2018,A2059)</f>
        <v>126</v>
      </c>
      <c r="D2059" s="3">
        <f>INDEX([3]关卡!$N$19:$N$2018,A2059)</f>
        <v>126</v>
      </c>
      <c r="E2059" s="3" t="s">
        <v>25</v>
      </c>
      <c r="F2059" s="3" t="s">
        <v>26</v>
      </c>
      <c r="G2059" s="3">
        <v>30</v>
      </c>
      <c r="H2059" s="3">
        <v>30</v>
      </c>
      <c r="I2059" s="3">
        <v>0.2</v>
      </c>
      <c r="J2059" s="4">
        <v>0.75</v>
      </c>
      <c r="K2059" s="4">
        <v>1</v>
      </c>
      <c r="L2059" s="4">
        <v>5</v>
      </c>
      <c r="M2059" s="3">
        <v>1</v>
      </c>
      <c r="N2059" s="3">
        <v>2</v>
      </c>
      <c r="O2059" s="3">
        <f>HLOOKUP(O$5,[1]非R能力!$B$8:$F$558,$C2059+1,0)</f>
        <v>49824.923761130216</v>
      </c>
      <c r="P2059" s="3">
        <f>HLOOKUP(P$5,[1]非R能力!$B$8:$F$558,$C2059+1,0)</f>
        <v>12338.999745290614</v>
      </c>
      <c r="Q2059" s="3">
        <f>HLOOKUP(Q$5,[1]非R能力!$B$8:$F$558,$C2059+1,0)</f>
        <v>7039.6631876540405</v>
      </c>
      <c r="R2059" s="3">
        <f>HLOOKUP(R$5,[1]非R能力!$B$8:$F$558,$C2059+1,0)</f>
        <v>1988.179110902993</v>
      </c>
      <c r="S2059" s="3">
        <f>HLOOKUP(S$5,[1]非R能力!$B$8:$F$558,$C2059+1,0)</f>
        <v>2748.062705630095</v>
      </c>
      <c r="T2059" s="3">
        <f>INDEX([1]非R能力!$H$9:$H$558,D2059)</f>
        <v>620.68453198023087</v>
      </c>
      <c r="U2059" s="3">
        <f>IF(E2059="小怪",0,IF(INDEX([1]非R能力!$FK$9:$FK$558,C2059)=0,0,10))</f>
        <v>10</v>
      </c>
      <c r="V2059" s="3">
        <f>IF(E2059="小怪",0,IF(INDEX([1]非R能力!$FH$9:$FH$558,C2059)=0,0,5000))</f>
        <v>5000</v>
      </c>
      <c r="W2059" s="3">
        <f>HLOOKUP(W$5,[2]人物技能基础!$O$3:$Q$553,$C2059+1,0)</f>
        <v>3.637142857142857</v>
      </c>
      <c r="X2059" s="3">
        <f>HLOOKUP(X$5,[2]人物技能基础!$O$3:$Q$553,$C2059+1,0)</f>
        <v>2.0186428571428574</v>
      </c>
      <c r="Y2059" s="3">
        <f>HLOOKUP(Y$5,[2]人物技能基础!$O$3:$Q$553,$C2059+1,0)</f>
        <v>99.964285714285708</v>
      </c>
      <c r="Z2059" s="3">
        <f t="shared" si="193"/>
        <v>371676</v>
      </c>
      <c r="AA2059" s="3">
        <f t="shared" si="194"/>
        <v>7571</v>
      </c>
      <c r="AB2059" s="3">
        <f t="shared" si="195"/>
        <v>2467</v>
      </c>
      <c r="AC2059" s="3">
        <f t="shared" si="196"/>
        <v>2748</v>
      </c>
      <c r="AD2059" s="3">
        <f t="shared" si="197"/>
        <v>2650</v>
      </c>
    </row>
    <row r="2060" spans="1:30" x14ac:dyDescent="0.15">
      <c r="A2060" s="3">
        <v>55</v>
      </c>
      <c r="B2060" s="3" t="str">
        <f t="shared" si="192"/>
        <v>关卡55boss</v>
      </c>
      <c r="C2060" s="3">
        <f>INDEX([3]关卡!$J$19:$J$2018,A2060)</f>
        <v>127</v>
      </c>
      <c r="D2060" s="3">
        <f>INDEX([3]关卡!$N$19:$N$2018,A2060)</f>
        <v>127</v>
      </c>
      <c r="E2060" s="3" t="s">
        <v>25</v>
      </c>
      <c r="F2060" s="3" t="s">
        <v>26</v>
      </c>
      <c r="G2060" s="3">
        <v>30</v>
      </c>
      <c r="H2060" s="3">
        <v>30</v>
      </c>
      <c r="I2060" s="3">
        <v>0.2</v>
      </c>
      <c r="J2060" s="4">
        <v>0.75</v>
      </c>
      <c r="K2060" s="4">
        <v>1</v>
      </c>
      <c r="L2060" s="4">
        <v>5</v>
      </c>
      <c r="M2060" s="3">
        <v>1</v>
      </c>
      <c r="N2060" s="3">
        <v>2</v>
      </c>
      <c r="O2060" s="3">
        <f>HLOOKUP(O$5,[1]非R能力!$B$8:$F$558,$C2060+1,0)</f>
        <v>50722.349974641184</v>
      </c>
      <c r="P2060" s="3">
        <f>HLOOKUP(P$5,[1]非R能力!$B$8:$F$558,$C2060+1,0)</f>
        <v>12600.322813129471</v>
      </c>
      <c r="Q2060" s="3">
        <f>HLOOKUP(Q$5,[1]非R能力!$B$8:$F$558,$C2060+1,0)</f>
        <v>7160.7423204963998</v>
      </c>
      <c r="R2060" s="3">
        <f>HLOOKUP(R$5,[1]非R能力!$B$8:$F$558,$C2060+1,0)</f>
        <v>2023.3441632536458</v>
      </c>
      <c r="S2060" s="3">
        <f>HLOOKUP(S$5,[1]非R能力!$B$8:$F$558,$C2060+1,0)</f>
        <v>2786.0913028166851</v>
      </c>
      <c r="T2060" s="3">
        <f>INDEX([1]非R能力!$H$9:$H$558,D2060)</f>
        <v>651.51830016000008</v>
      </c>
      <c r="U2060" s="3">
        <f>IF(E2060="小怪",0,IF(INDEX([1]非R能力!$FK$9:$FK$558,C2060)=0,0,10))</f>
        <v>10</v>
      </c>
      <c r="V2060" s="3">
        <f>IF(E2060="小怪",0,IF(INDEX([1]非R能力!$FH$9:$FH$558,C2060)=0,0,5000))</f>
        <v>5000</v>
      </c>
      <c r="W2060" s="3">
        <f>HLOOKUP(W$5,[2]人物技能基础!$O$3:$Q$553,$C2060+1,0)</f>
        <v>3.637142857142857</v>
      </c>
      <c r="X2060" s="3">
        <f>HLOOKUP(X$5,[2]人物技能基础!$O$3:$Q$553,$C2060+1,0)</f>
        <v>2.0186428571428574</v>
      </c>
      <c r="Y2060" s="3">
        <f>HLOOKUP(Y$5,[2]人物技能基础!$O$3:$Q$553,$C2060+1,0)</f>
        <v>99.964285714285708</v>
      </c>
      <c r="Z2060" s="3">
        <f t="shared" si="193"/>
        <v>379800</v>
      </c>
      <c r="AA2060" s="3">
        <f t="shared" si="194"/>
        <v>7698</v>
      </c>
      <c r="AB2060" s="3">
        <f t="shared" si="195"/>
        <v>2520</v>
      </c>
      <c r="AC2060" s="3">
        <f t="shared" si="196"/>
        <v>2786</v>
      </c>
      <c r="AD2060" s="3">
        <f t="shared" si="197"/>
        <v>2697</v>
      </c>
    </row>
    <row r="2061" spans="1:30" x14ac:dyDescent="0.15">
      <c r="A2061" s="3">
        <v>56</v>
      </c>
      <c r="B2061" s="3" t="str">
        <f t="shared" si="192"/>
        <v>关卡56boss</v>
      </c>
      <c r="C2061" s="3">
        <f>INDEX([3]关卡!$J$19:$J$2018,A2061)</f>
        <v>128</v>
      </c>
      <c r="D2061" s="3">
        <f>INDEX([3]关卡!$N$19:$N$2018,A2061)</f>
        <v>128</v>
      </c>
      <c r="E2061" s="3" t="s">
        <v>25</v>
      </c>
      <c r="F2061" s="3" t="s">
        <v>26</v>
      </c>
      <c r="G2061" s="3">
        <v>30</v>
      </c>
      <c r="H2061" s="3">
        <v>30</v>
      </c>
      <c r="I2061" s="3">
        <v>0.2</v>
      </c>
      <c r="J2061" s="4">
        <v>0.75</v>
      </c>
      <c r="K2061" s="4">
        <v>1</v>
      </c>
      <c r="L2061" s="4">
        <v>5</v>
      </c>
      <c r="M2061" s="3">
        <v>1</v>
      </c>
      <c r="N2061" s="3">
        <v>2</v>
      </c>
      <c r="O2061" s="3">
        <f>HLOOKUP(O$5,[1]非R能力!$B$8:$F$558,$C2061+1,0)</f>
        <v>51972.564413265907</v>
      </c>
      <c r="P2061" s="3">
        <f>HLOOKUP(P$5,[1]非R能力!$B$8:$F$558,$C2061+1,0)</f>
        <v>12905.743126025322</v>
      </c>
      <c r="Q2061" s="3">
        <f>HLOOKUP(Q$5,[1]非R能力!$B$8:$F$558,$C2061+1,0)</f>
        <v>7296.5248708056606</v>
      </c>
      <c r="R2061" s="3">
        <f>HLOOKUP(R$5,[1]非R能力!$B$8:$F$558,$C2061+1,0)</f>
        <v>2058.5132654686449</v>
      </c>
      <c r="S2061" s="3">
        <f>HLOOKUP(S$5,[1]非R能力!$B$8:$F$558,$C2061+1,0)</f>
        <v>2824.1235347046645</v>
      </c>
      <c r="T2061" s="3">
        <f>INDEX([1]非R能力!$H$9:$H$558,D2061)</f>
        <v>682.47544938488898</v>
      </c>
      <c r="U2061" s="3">
        <f>IF(E2061="小怪",0,IF(INDEX([1]非R能力!$FK$9:$FK$558,C2061)=0,0,10))</f>
        <v>10</v>
      </c>
      <c r="V2061" s="3">
        <f>IF(E2061="小怪",0,IF(INDEX([1]非R能力!$FH$9:$FH$558,C2061)=0,0,5000))</f>
        <v>5000</v>
      </c>
      <c r="W2061" s="3">
        <f>HLOOKUP(W$5,[2]人物技能基础!$O$3:$Q$553,$C2061+1,0)</f>
        <v>3.637142857142857</v>
      </c>
      <c r="X2061" s="3">
        <f>HLOOKUP(X$5,[2]人物技能基础!$O$3:$Q$553,$C2061+1,0)</f>
        <v>2.0186428571428574</v>
      </c>
      <c r="Y2061" s="3">
        <f>HLOOKUP(Y$5,[2]人物技能基础!$O$3:$Q$553,$C2061+1,0)</f>
        <v>99.964285714285708</v>
      </c>
      <c r="Z2061" s="3">
        <f t="shared" si="193"/>
        <v>389239</v>
      </c>
      <c r="AA2061" s="3">
        <f t="shared" si="194"/>
        <v>7843</v>
      </c>
      <c r="AB2061" s="3">
        <f t="shared" si="195"/>
        <v>2581</v>
      </c>
      <c r="AC2061" s="3">
        <f t="shared" si="196"/>
        <v>2824</v>
      </c>
      <c r="AD2061" s="3">
        <f t="shared" si="197"/>
        <v>2744</v>
      </c>
    </row>
    <row r="2062" spans="1:30" x14ac:dyDescent="0.15">
      <c r="A2062" s="3">
        <v>57</v>
      </c>
      <c r="B2062" s="3" t="str">
        <f t="shared" si="192"/>
        <v>关卡57boss</v>
      </c>
      <c r="C2062" s="3">
        <f>INDEX([3]关卡!$J$19:$J$2018,A2062)</f>
        <v>129</v>
      </c>
      <c r="D2062" s="3">
        <f>INDEX([3]关卡!$N$19:$N$2018,A2062)</f>
        <v>129</v>
      </c>
      <c r="E2062" s="3" t="s">
        <v>25</v>
      </c>
      <c r="F2062" s="3" t="s">
        <v>26</v>
      </c>
      <c r="G2062" s="3">
        <v>30</v>
      </c>
      <c r="H2062" s="3">
        <v>30</v>
      </c>
      <c r="I2062" s="3">
        <v>0.2</v>
      </c>
      <c r="J2062" s="4">
        <v>0.75</v>
      </c>
      <c r="K2062" s="4">
        <v>1</v>
      </c>
      <c r="L2062" s="4">
        <v>5</v>
      </c>
      <c r="M2062" s="3">
        <v>1</v>
      </c>
      <c r="N2062" s="3">
        <v>2</v>
      </c>
      <c r="O2062" s="3">
        <f>HLOOKUP(O$5,[1]非R能力!$B$8:$F$558,$C2062+1,0)</f>
        <v>52799.725404092103</v>
      </c>
      <c r="P2062" s="3">
        <f>HLOOKUP(P$5,[1]非R能力!$B$8:$F$558,$C2062+1,0)</f>
        <v>13158.31265843551</v>
      </c>
      <c r="Q2062" s="3">
        <f>HLOOKUP(Q$5,[1]非R能力!$B$8:$F$558,$C2062+1,0)</f>
        <v>7414.5279406113359</v>
      </c>
      <c r="R2062" s="3">
        <f>HLOOKUP(R$5,[1]非R能力!$B$8:$F$558,$C2062+1,0)</f>
        <v>2093.6864622672156</v>
      </c>
      <c r="S2062" s="3">
        <f>HLOOKUP(S$5,[1]非R能力!$B$8:$F$558,$C2062+1,0)</f>
        <v>2862.1594392277498</v>
      </c>
      <c r="T2062" s="3">
        <f>INDEX([1]非R能力!$H$9:$H$558,D2062)</f>
        <v>713.55696313132717</v>
      </c>
      <c r="U2062" s="3">
        <f>IF(E2062="小怪",0,IF(INDEX([1]非R能力!$FK$9:$FK$558,C2062)=0,0,10))</f>
        <v>10</v>
      </c>
      <c r="V2062" s="3">
        <f>IF(E2062="小怪",0,IF(INDEX([1]非R能力!$FH$9:$FH$558,C2062)=0,0,5000))</f>
        <v>5000</v>
      </c>
      <c r="W2062" s="3">
        <f>HLOOKUP(W$5,[2]人物技能基础!$O$3:$Q$553,$C2062+1,0)</f>
        <v>3.637142857142857</v>
      </c>
      <c r="X2062" s="3">
        <f>HLOOKUP(X$5,[2]人物技能基础!$O$3:$Q$553,$C2062+1,0)</f>
        <v>2.0186428571428574</v>
      </c>
      <c r="Y2062" s="3">
        <f>HLOOKUP(Y$5,[2]人物技能基础!$O$3:$Q$553,$C2062+1,0)</f>
        <v>99.964285714285708</v>
      </c>
      <c r="Z2062" s="3">
        <f t="shared" si="193"/>
        <v>397159</v>
      </c>
      <c r="AA2062" s="3">
        <f t="shared" si="194"/>
        <v>7966</v>
      </c>
      <c r="AB2062" s="3">
        <f t="shared" si="195"/>
        <v>2631</v>
      </c>
      <c r="AC2062" s="3">
        <f t="shared" si="196"/>
        <v>2862</v>
      </c>
      <c r="AD2062" s="3">
        <f t="shared" si="197"/>
        <v>2791</v>
      </c>
    </row>
    <row r="2063" spans="1:30" x14ac:dyDescent="0.15">
      <c r="A2063" s="3">
        <v>58</v>
      </c>
      <c r="B2063" s="3" t="str">
        <f t="shared" si="192"/>
        <v>关卡58boss</v>
      </c>
      <c r="C2063" s="3">
        <f>INDEX([3]关卡!$J$19:$J$2018,A2063)</f>
        <v>130</v>
      </c>
      <c r="D2063" s="3">
        <f>INDEX([3]关卡!$N$19:$N$2018,A2063)</f>
        <v>130</v>
      </c>
      <c r="E2063" s="3" t="s">
        <v>25</v>
      </c>
      <c r="F2063" s="3" t="s">
        <v>26</v>
      </c>
      <c r="G2063" s="3">
        <v>30</v>
      </c>
      <c r="H2063" s="3">
        <v>30</v>
      </c>
      <c r="I2063" s="3">
        <v>0.2</v>
      </c>
      <c r="J2063" s="4">
        <v>0.75</v>
      </c>
      <c r="K2063" s="4">
        <v>1</v>
      </c>
      <c r="L2063" s="4">
        <v>5</v>
      </c>
      <c r="M2063" s="3">
        <v>1</v>
      </c>
      <c r="N2063" s="3">
        <v>2</v>
      </c>
      <c r="O2063" s="3">
        <f>HLOOKUP(O$5,[1]非R能力!$B$8:$F$558,$C2063+1,0)</f>
        <v>53629.821859028394</v>
      </c>
      <c r="P2063" s="3">
        <f>HLOOKUP(P$5,[1]非R能力!$B$8:$F$558,$C2063+1,0)</f>
        <v>13426.181424023478</v>
      </c>
      <c r="Q2063" s="3">
        <f>HLOOKUP(Q$5,[1]非R能力!$B$8:$F$558,$C2063+1,0)</f>
        <v>7532.5609649337375</v>
      </c>
      <c r="R2063" s="3">
        <f>HLOOKUP(R$5,[1]非R能力!$B$8:$F$558,$C2063+1,0)</f>
        <v>2128.8637983685844</v>
      </c>
      <c r="S2063" s="3">
        <f>HLOOKUP(S$5,[1]非R能力!$B$8:$F$558,$C2063+1,0)</f>
        <v>2900.1990543196598</v>
      </c>
      <c r="T2063" s="3">
        <f>INDEX([1]非R能力!$H$9:$H$558,D2063)</f>
        <v>776.09704882820574</v>
      </c>
      <c r="U2063" s="3">
        <f>IF(E2063="小怪",0,IF(INDEX([1]非R能力!$FK$9:$FK$558,C2063)=0,0,10))</f>
        <v>10</v>
      </c>
      <c r="V2063" s="3">
        <f>IF(E2063="小怪",0,IF(INDEX([1]非R能力!$FH$9:$FH$558,C2063)=0,0,5000))</f>
        <v>5000</v>
      </c>
      <c r="W2063" s="3">
        <f>HLOOKUP(W$5,[2]人物技能基础!$O$3:$Q$553,$C2063+1,0)</f>
        <v>3.637142857142857</v>
      </c>
      <c r="X2063" s="3">
        <f>HLOOKUP(X$5,[2]人物技能基础!$O$3:$Q$553,$C2063+1,0)</f>
        <v>2.0186428571428574</v>
      </c>
      <c r="Y2063" s="3">
        <f>HLOOKUP(Y$5,[2]人物技能基础!$O$3:$Q$553,$C2063+1,0)</f>
        <v>99.964285714285708</v>
      </c>
      <c r="Z2063" s="3">
        <f t="shared" si="193"/>
        <v>406056</v>
      </c>
      <c r="AA2063" s="3">
        <f t="shared" si="194"/>
        <v>8090</v>
      </c>
      <c r="AB2063" s="3">
        <f t="shared" si="195"/>
        <v>2685</v>
      </c>
      <c r="AC2063" s="3">
        <f t="shared" si="196"/>
        <v>2900</v>
      </c>
      <c r="AD2063" s="3">
        <f t="shared" si="197"/>
        <v>2838</v>
      </c>
    </row>
    <row r="2064" spans="1:30" x14ac:dyDescent="0.15">
      <c r="A2064" s="3">
        <v>59</v>
      </c>
      <c r="B2064" s="3" t="str">
        <f t="shared" si="192"/>
        <v>关卡59boss</v>
      </c>
      <c r="C2064" s="3">
        <f>INDEX([3]关卡!$J$19:$J$2018,A2064)</f>
        <v>131</v>
      </c>
      <c r="D2064" s="3">
        <f>INDEX([3]关卡!$N$19:$N$2018,A2064)</f>
        <v>131</v>
      </c>
      <c r="E2064" s="3" t="s">
        <v>25</v>
      </c>
      <c r="F2064" s="3" t="s">
        <v>26</v>
      </c>
      <c r="G2064" s="3">
        <v>30</v>
      </c>
      <c r="H2064" s="3">
        <v>30</v>
      </c>
      <c r="I2064" s="3">
        <v>0.2</v>
      </c>
      <c r="J2064" s="4">
        <v>0.75</v>
      </c>
      <c r="K2064" s="4">
        <v>1</v>
      </c>
      <c r="L2064" s="4">
        <v>5</v>
      </c>
      <c r="M2064" s="3">
        <v>1</v>
      </c>
      <c r="N2064" s="3">
        <v>2</v>
      </c>
      <c r="O2064" s="3">
        <f>HLOOKUP(O$5,[1]非R能力!$B$8:$F$558,$C2064+1,0)</f>
        <v>54460.148976509277</v>
      </c>
      <c r="P2064" s="3">
        <f>HLOOKUP(P$5,[1]非R能力!$B$8:$F$558,$C2064+1,0)</f>
        <v>13693.974637649881</v>
      </c>
      <c r="Q2064" s="3">
        <f>HLOOKUP(Q$5,[1]非R能力!$B$8:$F$558,$C2064+1,0)</f>
        <v>7650.6207888351701</v>
      </c>
      <c r="R2064" s="3">
        <f>HLOOKUP(R$5,[1]非R能力!$B$8:$F$558,$C2064+1,0)</f>
        <v>2164.0488816261882</v>
      </c>
      <c r="S2064" s="3">
        <f>HLOOKUP(S$5,[1]非R能力!$B$8:$F$558,$C2064+1,0)</f>
        <v>2938.2462128611587</v>
      </c>
      <c r="T2064" s="3">
        <f>INDEX([1]非R能力!$H$9:$H$558,D2064)</f>
        <v>807.55761846514304</v>
      </c>
      <c r="U2064" s="3">
        <f>IF(E2064="小怪",0,IF(INDEX([1]非R能力!$FK$9:$FK$558,C2064)=0,0,10))</f>
        <v>10</v>
      </c>
      <c r="V2064" s="3">
        <f>IF(E2064="小怪",0,IF(INDEX([1]非R能力!$FH$9:$FH$558,C2064)=0,0,5000))</f>
        <v>5000</v>
      </c>
      <c r="W2064" s="3">
        <f>HLOOKUP(W$5,[2]人物技能基础!$O$3:$Q$553,$C2064+1,0)</f>
        <v>3.637142857142857</v>
      </c>
      <c r="X2064" s="3">
        <f>HLOOKUP(X$5,[2]人物技能基础!$O$3:$Q$553,$C2064+1,0)</f>
        <v>2.0186428571428574</v>
      </c>
      <c r="Y2064" s="3">
        <f>HLOOKUP(Y$5,[2]人物技能基础!$O$3:$Q$553,$C2064+1,0)</f>
        <v>99.964285714285708</v>
      </c>
      <c r="Z2064" s="3">
        <f t="shared" si="193"/>
        <v>414426</v>
      </c>
      <c r="AA2064" s="3">
        <f t="shared" si="194"/>
        <v>8213</v>
      </c>
      <c r="AB2064" s="3">
        <f t="shared" si="195"/>
        <v>2738</v>
      </c>
      <c r="AC2064" s="3">
        <f t="shared" si="196"/>
        <v>2938</v>
      </c>
      <c r="AD2064" s="3">
        <f t="shared" si="197"/>
        <v>2885</v>
      </c>
    </row>
    <row r="2065" spans="1:30" x14ac:dyDescent="0.15">
      <c r="A2065" s="3">
        <v>60</v>
      </c>
      <c r="B2065" s="3" t="str">
        <f t="shared" si="192"/>
        <v>关卡60boss</v>
      </c>
      <c r="C2065" s="3">
        <f>INDEX([3]关卡!$J$19:$J$2018,A2065)</f>
        <v>132</v>
      </c>
      <c r="D2065" s="3">
        <f>INDEX([3]关卡!$N$19:$N$2018,A2065)</f>
        <v>132</v>
      </c>
      <c r="E2065" s="3" t="s">
        <v>25</v>
      </c>
      <c r="F2065" s="3" t="s">
        <v>26</v>
      </c>
      <c r="G2065" s="3">
        <v>30</v>
      </c>
      <c r="H2065" s="3">
        <v>30</v>
      </c>
      <c r="I2065" s="3">
        <v>0.2</v>
      </c>
      <c r="J2065" s="4">
        <v>0.75</v>
      </c>
      <c r="K2065" s="4">
        <v>1</v>
      </c>
      <c r="L2065" s="4">
        <v>5</v>
      </c>
      <c r="M2065" s="3">
        <v>1</v>
      </c>
      <c r="N2065" s="3">
        <v>2</v>
      </c>
      <c r="O2065" s="3">
        <f>HLOOKUP(O$5,[1]非R能力!$B$8:$F$558,$C2065+1,0)</f>
        <v>55290.680882451212</v>
      </c>
      <c r="P2065" s="3">
        <f>HLOOKUP(P$5,[1]非R能力!$B$8:$F$558,$C2065+1,0)</f>
        <v>13985.457153680549</v>
      </c>
      <c r="Q2065" s="3">
        <f>HLOOKUP(Q$5,[1]非R能力!$B$8:$F$558,$C2065+1,0)</f>
        <v>7768.7044302863333</v>
      </c>
      <c r="R2065" s="3">
        <f>HLOOKUP(R$5,[1]非R能力!$B$8:$F$558,$C2065+1,0)</f>
        <v>2199.2408788182279</v>
      </c>
      <c r="S2065" s="3">
        <f>HLOOKUP(S$5,[1]非R能力!$B$8:$F$558,$C2065+1,0)</f>
        <v>2976.2999837951538</v>
      </c>
      <c r="T2065" s="3">
        <f>INDEX([1]非R能力!$H$9:$H$558,D2065)</f>
        <v>870.86485163271368</v>
      </c>
      <c r="U2065" s="3">
        <f>IF(E2065="小怪",0,IF(INDEX([1]非R能力!$FK$9:$FK$558,C2065)=0,0,10))</f>
        <v>10</v>
      </c>
      <c r="V2065" s="3">
        <f>IF(E2065="小怪",0,IF(INDEX([1]非R能力!$FH$9:$FH$558,C2065)=0,0,5000))</f>
        <v>5000</v>
      </c>
      <c r="W2065" s="3">
        <f>HLOOKUP(W$5,[2]人物技能基础!$O$3:$Q$553,$C2065+1,0)</f>
        <v>3.637142857142857</v>
      </c>
      <c r="X2065" s="3">
        <f>HLOOKUP(X$5,[2]人物技能基础!$O$3:$Q$553,$C2065+1,0)</f>
        <v>2.0186428571428574</v>
      </c>
      <c r="Y2065" s="3">
        <f>HLOOKUP(Y$5,[2]人物技能基础!$O$3:$Q$553,$C2065+1,0)</f>
        <v>99.964285714285708</v>
      </c>
      <c r="Z2065" s="3">
        <f t="shared" si="193"/>
        <v>424013</v>
      </c>
      <c r="AA2065" s="3">
        <f t="shared" si="194"/>
        <v>8337</v>
      </c>
      <c r="AB2065" s="3">
        <f t="shared" si="195"/>
        <v>2797</v>
      </c>
      <c r="AC2065" s="3">
        <f t="shared" si="196"/>
        <v>2976</v>
      </c>
      <c r="AD2065" s="3">
        <f t="shared" si="197"/>
        <v>2932</v>
      </c>
    </row>
    <row r="2066" spans="1:30" x14ac:dyDescent="0.15">
      <c r="A2066" s="3">
        <v>61</v>
      </c>
      <c r="B2066" s="3" t="str">
        <f t="shared" si="192"/>
        <v>关卡61boss</v>
      </c>
      <c r="C2066" s="3">
        <f>INDEX([3]关卡!$J$19:$J$2018,A2066)</f>
        <v>133</v>
      </c>
      <c r="D2066" s="3">
        <f>INDEX([3]关卡!$N$19:$N$2018,A2066)</f>
        <v>133</v>
      </c>
      <c r="E2066" s="3" t="s">
        <v>25</v>
      </c>
      <c r="F2066" s="3" t="s">
        <v>26</v>
      </c>
      <c r="G2066" s="3">
        <v>30</v>
      </c>
      <c r="H2066" s="3">
        <v>30</v>
      </c>
      <c r="I2066" s="3">
        <v>0.2</v>
      </c>
      <c r="J2066" s="4">
        <v>0.75</v>
      </c>
      <c r="K2066" s="4">
        <v>1</v>
      </c>
      <c r="L2066" s="4">
        <v>5</v>
      </c>
      <c r="M2066" s="3">
        <v>1</v>
      </c>
      <c r="N2066" s="3">
        <v>2</v>
      </c>
      <c r="O2066" s="3">
        <f>HLOOKUP(O$5,[1]非R能力!$B$8:$F$558,$C2066+1,0)</f>
        <v>56121.422382591365</v>
      </c>
      <c r="P2066" s="3">
        <f>HLOOKUP(P$5,[1]非R能力!$B$8:$F$558,$C2066+1,0)</f>
        <v>14276.991606110692</v>
      </c>
      <c r="Q2066" s="3">
        <f>HLOOKUP(Q$5,[1]非R能力!$B$8:$F$558,$C2066+1,0)</f>
        <v>7886.8124518866334</v>
      </c>
      <c r="R2066" s="3">
        <f>HLOOKUP(R$5,[1]非R能力!$B$8:$F$558,$C2066+1,0)</f>
        <v>2234.4399576418004</v>
      </c>
      <c r="S2066" s="3">
        <f>HLOOKUP(S$5,[1]非R能力!$B$8:$F$558,$C2066+1,0)</f>
        <v>3014.3605093730862</v>
      </c>
      <c r="T2066" s="3">
        <f>INDEX([1]非R能力!$H$9:$H$558,D2066)</f>
        <v>902.71354973020971</v>
      </c>
      <c r="U2066" s="3">
        <f>IF(E2066="小怪",0,IF(INDEX([1]非R能力!$FK$9:$FK$558,C2066)=0,0,10))</f>
        <v>10</v>
      </c>
      <c r="V2066" s="3">
        <f>IF(E2066="小怪",0,IF(INDEX([1]非R能力!$FH$9:$FH$558,C2066)=0,0,5000))</f>
        <v>5000</v>
      </c>
      <c r="W2066" s="3">
        <f>HLOOKUP(W$5,[2]人物技能基础!$O$3:$Q$553,$C2066+1,0)</f>
        <v>3.637142857142857</v>
      </c>
      <c r="X2066" s="3">
        <f>HLOOKUP(X$5,[2]人物技能基础!$O$3:$Q$553,$C2066+1,0)</f>
        <v>2.0186428571428574</v>
      </c>
      <c r="Y2066" s="3">
        <f>HLOOKUP(Y$5,[2]人物技能基础!$O$3:$Q$553,$C2066+1,0)</f>
        <v>99.964285714285708</v>
      </c>
      <c r="Z2066" s="3">
        <f t="shared" si="193"/>
        <v>433072</v>
      </c>
      <c r="AA2066" s="3">
        <f t="shared" si="194"/>
        <v>8460</v>
      </c>
      <c r="AB2066" s="3">
        <f t="shared" si="195"/>
        <v>2855</v>
      </c>
      <c r="AC2066" s="3">
        <f t="shared" si="196"/>
        <v>3014</v>
      </c>
      <c r="AD2066" s="3">
        <f t="shared" si="197"/>
        <v>2979</v>
      </c>
    </row>
    <row r="2067" spans="1:30" x14ac:dyDescent="0.15">
      <c r="A2067" s="3">
        <v>62</v>
      </c>
      <c r="B2067" s="3" t="str">
        <f t="shared" si="192"/>
        <v>关卡62boss</v>
      </c>
      <c r="C2067" s="3">
        <f>INDEX([3]关卡!$J$19:$J$2018,A2067)</f>
        <v>134</v>
      </c>
      <c r="D2067" s="3">
        <f>INDEX([3]关卡!$N$19:$N$2018,A2067)</f>
        <v>134</v>
      </c>
      <c r="E2067" s="3" t="s">
        <v>25</v>
      </c>
      <c r="F2067" s="3" t="s">
        <v>26</v>
      </c>
      <c r="G2067" s="3">
        <v>30</v>
      </c>
      <c r="H2067" s="3">
        <v>30</v>
      </c>
      <c r="I2067" s="3">
        <v>0.2</v>
      </c>
      <c r="J2067" s="4">
        <v>0.75</v>
      </c>
      <c r="K2067" s="4">
        <v>1</v>
      </c>
      <c r="L2067" s="4">
        <v>5</v>
      </c>
      <c r="M2067" s="3">
        <v>1</v>
      </c>
      <c r="N2067" s="3">
        <v>2</v>
      </c>
      <c r="O2067" s="3">
        <f>HLOOKUP(O$5,[1]非R能力!$B$8:$F$558,$C2067+1,0)</f>
        <v>56939.283481884988</v>
      </c>
      <c r="P2067" s="3">
        <f>HLOOKUP(P$5,[1]非R能力!$B$8:$F$558,$C2067+1,0)</f>
        <v>14566.880089885073</v>
      </c>
      <c r="Q2067" s="3">
        <f>HLOOKUP(Q$5,[1]非R能力!$B$8:$F$558,$C2067+1,0)</f>
        <v>8004.3369206155257</v>
      </c>
      <c r="R2067" s="3">
        <f>HLOOKUP(R$5,[1]非R能力!$B$8:$F$558,$C2067+1,0)</f>
        <v>2269.7030721110582</v>
      </c>
      <c r="S2067" s="3">
        <f>HLOOKUP(S$5,[1]非R能力!$B$8:$F$558,$C2067+1,0)</f>
        <v>3052.503616812573</v>
      </c>
      <c r="T2067" s="3">
        <f>INDEX([1]非R能力!$H$9:$H$558,D2067)</f>
        <v>966.80624147023843</v>
      </c>
      <c r="U2067" s="3">
        <f>IF(E2067="小怪",0,IF(INDEX([1]非R能力!$FK$9:$FK$558,C2067)=0,0,10))</f>
        <v>10</v>
      </c>
      <c r="V2067" s="3">
        <f>IF(E2067="小怪",0,IF(INDEX([1]非R能力!$FH$9:$FH$558,C2067)=0,0,5000))</f>
        <v>5000</v>
      </c>
      <c r="W2067" s="3">
        <f>HLOOKUP(W$5,[2]人物技能基础!$O$3:$Q$553,$C2067+1,0)</f>
        <v>3.637142857142857</v>
      </c>
      <c r="X2067" s="3">
        <f>HLOOKUP(X$5,[2]人物技能基础!$O$3:$Q$553,$C2067+1,0)</f>
        <v>2.0186428571428574</v>
      </c>
      <c r="Y2067" s="3">
        <f>HLOOKUP(Y$5,[2]人物技能基础!$O$3:$Q$553,$C2067+1,0)</f>
        <v>99.964285714285708</v>
      </c>
      <c r="Z2067" s="3">
        <f t="shared" si="193"/>
        <v>442652</v>
      </c>
      <c r="AA2067" s="3">
        <f t="shared" si="194"/>
        <v>8583</v>
      </c>
      <c r="AB2067" s="3">
        <f t="shared" si="195"/>
        <v>2913</v>
      </c>
      <c r="AC2067" s="3">
        <f t="shared" si="196"/>
        <v>3052</v>
      </c>
      <c r="AD2067" s="3">
        <f t="shared" si="197"/>
        <v>3026</v>
      </c>
    </row>
    <row r="2068" spans="1:30" x14ac:dyDescent="0.15">
      <c r="A2068" s="3">
        <v>63</v>
      </c>
      <c r="B2068" s="3" t="str">
        <f t="shared" si="192"/>
        <v>关卡63boss</v>
      </c>
      <c r="C2068" s="3">
        <f>INDEX([3]关卡!$J$19:$J$2018,A2068)</f>
        <v>135</v>
      </c>
      <c r="D2068" s="3">
        <f>INDEX([3]关卡!$N$19:$N$2018,A2068)</f>
        <v>135</v>
      </c>
      <c r="E2068" s="3" t="s">
        <v>25</v>
      </c>
      <c r="F2068" s="3" t="s">
        <v>26</v>
      </c>
      <c r="G2068" s="3">
        <v>30</v>
      </c>
      <c r="H2068" s="3">
        <v>30</v>
      </c>
      <c r="I2068" s="3">
        <v>0.2</v>
      </c>
      <c r="J2068" s="4">
        <v>0.75</v>
      </c>
      <c r="K2068" s="4">
        <v>1</v>
      </c>
      <c r="L2068" s="4">
        <v>5</v>
      </c>
      <c r="M2068" s="3">
        <v>1</v>
      </c>
      <c r="N2068" s="3">
        <v>2</v>
      </c>
      <c r="O2068" s="3">
        <f>HLOOKUP(O$5,[1]非R能力!$B$8:$F$558,$C2068+1,0)</f>
        <v>57757.362037344152</v>
      </c>
      <c r="P2068" s="3">
        <f>HLOOKUP(P$5,[1]非R能力!$B$8:$F$558,$C2068+1,0)</f>
        <v>14848.807890690714</v>
      </c>
      <c r="Q2068" s="3">
        <f>HLOOKUP(Q$5,[1]非R能力!$B$8:$F$558,$C2068+1,0)</f>
        <v>8121.8868278019781</v>
      </c>
      <c r="R2068" s="3">
        <f>HLOOKUP(R$5,[1]非R能力!$B$8:$F$558,$C2068+1,0)</f>
        <v>2304.9736098484245</v>
      </c>
      <c r="S2068" s="3">
        <f>HLOOKUP(S$5,[1]非R能力!$B$8:$F$558,$C2068+1,0)</f>
        <v>3090.6537699254141</v>
      </c>
      <c r="T2068" s="3">
        <f>INDEX([1]非R能力!$H$9:$H$558,D2068)</f>
        <v>999.05230656000015</v>
      </c>
      <c r="U2068" s="3">
        <f>IF(E2068="小怪",0,IF(INDEX([1]非R能力!$FK$9:$FK$558,C2068)=0,0,10))</f>
        <v>10</v>
      </c>
      <c r="V2068" s="3">
        <f>IF(E2068="小怪",0,IF(INDEX([1]非R能力!$FH$9:$FH$558,C2068)=0,0,5000))</f>
        <v>5000</v>
      </c>
      <c r="W2068" s="3">
        <f>HLOOKUP(W$5,[2]人物技能基础!$O$3:$Q$553,$C2068+1,0)</f>
        <v>3.637142857142857</v>
      </c>
      <c r="X2068" s="3">
        <f>HLOOKUP(X$5,[2]人物技能基础!$O$3:$Q$553,$C2068+1,0)</f>
        <v>2.0186428571428574</v>
      </c>
      <c r="Y2068" s="3">
        <f>HLOOKUP(Y$5,[2]人物技能基础!$O$3:$Q$553,$C2068+1,0)</f>
        <v>99.964285714285708</v>
      </c>
      <c r="Z2068" s="3">
        <f t="shared" si="193"/>
        <v>451441</v>
      </c>
      <c r="AA2068" s="3">
        <f t="shared" si="194"/>
        <v>8706</v>
      </c>
      <c r="AB2068" s="3">
        <f t="shared" si="195"/>
        <v>2969</v>
      </c>
      <c r="AC2068" s="3">
        <f t="shared" si="196"/>
        <v>3090</v>
      </c>
      <c r="AD2068" s="3">
        <f t="shared" si="197"/>
        <v>3073</v>
      </c>
    </row>
    <row r="2069" spans="1:30" x14ac:dyDescent="0.15">
      <c r="A2069" s="3">
        <v>64</v>
      </c>
      <c r="B2069" s="3" t="str">
        <f t="shared" si="192"/>
        <v>关卡64boss</v>
      </c>
      <c r="C2069" s="3">
        <f>INDEX([3]关卡!$J$19:$J$2018,A2069)</f>
        <v>136</v>
      </c>
      <c r="D2069" s="3">
        <f>INDEX([3]关卡!$N$19:$N$2018,A2069)</f>
        <v>136</v>
      </c>
      <c r="E2069" s="3" t="s">
        <v>25</v>
      </c>
      <c r="F2069" s="3" t="s">
        <v>26</v>
      </c>
      <c r="G2069" s="3">
        <v>30</v>
      </c>
      <c r="H2069" s="3">
        <v>30</v>
      </c>
      <c r="I2069" s="3">
        <v>0.2</v>
      </c>
      <c r="J2069" s="4">
        <v>0.75</v>
      </c>
      <c r="K2069" s="4">
        <v>1</v>
      </c>
      <c r="L2069" s="4">
        <v>5</v>
      </c>
      <c r="M2069" s="3">
        <v>1</v>
      </c>
      <c r="N2069" s="3">
        <v>2</v>
      </c>
      <c r="O2069" s="3">
        <f>HLOOKUP(O$5,[1]非R能力!$B$8:$F$558,$C2069+1,0)</f>
        <v>58577.004345153473</v>
      </c>
      <c r="P2069" s="3">
        <f>HLOOKUP(P$5,[1]非R能力!$B$8:$F$558,$C2069+1,0)</f>
        <v>15116.696989576671</v>
      </c>
      <c r="Q2069" s="3">
        <f>HLOOKUP(Q$5,[1]非R能力!$B$8:$F$558,$C2069+1,0)</f>
        <v>8240.2866497338273</v>
      </c>
      <c r="R2069" s="3">
        <f>HLOOKUP(R$5,[1]非R能力!$B$8:$F$558,$C2069+1,0)</f>
        <v>2340.2517388224041</v>
      </c>
      <c r="S2069" s="3">
        <f>HLOOKUP(S$5,[1]非R能力!$B$8:$F$558,$C2069+1,0)</f>
        <v>3128.8111112468141</v>
      </c>
      <c r="T2069" s="3">
        <f>INDEX([1]非R能力!$H$9:$H$558,D2069)</f>
        <v>1031.4329090056253</v>
      </c>
      <c r="U2069" s="3">
        <f>IF(E2069="小怪",0,IF(INDEX([1]非R能力!$FK$9:$FK$558,C2069)=0,0,10))</f>
        <v>10</v>
      </c>
      <c r="V2069" s="3">
        <f>IF(E2069="小怪",0,IF(INDEX([1]非R能力!$FH$9:$FH$558,C2069)=0,0,5000))</f>
        <v>5000</v>
      </c>
      <c r="W2069" s="3">
        <f>HLOOKUP(W$5,[2]人物技能基础!$O$3:$Q$553,$C2069+1,0)</f>
        <v>3.637142857142857</v>
      </c>
      <c r="X2069" s="3">
        <f>HLOOKUP(X$5,[2]人物技能基础!$O$3:$Q$553,$C2069+1,0)</f>
        <v>2.0186428571428574</v>
      </c>
      <c r="Y2069" s="3">
        <f>HLOOKUP(Y$5,[2]人物技能基础!$O$3:$Q$553,$C2069+1,0)</f>
        <v>99.964285714285708</v>
      </c>
      <c r="Z2069" s="3">
        <f t="shared" si="193"/>
        <v>459796</v>
      </c>
      <c r="AA2069" s="3">
        <f t="shared" si="194"/>
        <v>8830</v>
      </c>
      <c r="AB2069" s="3">
        <f t="shared" si="195"/>
        <v>3023</v>
      </c>
      <c r="AC2069" s="3">
        <f t="shared" si="196"/>
        <v>3128</v>
      </c>
      <c r="AD2069" s="3">
        <f t="shared" si="197"/>
        <v>3120</v>
      </c>
    </row>
    <row r="2070" spans="1:30" x14ac:dyDescent="0.15">
      <c r="A2070" s="3">
        <v>65</v>
      </c>
      <c r="B2070" s="3" t="str">
        <f t="shared" si="192"/>
        <v>关卡65boss</v>
      </c>
      <c r="C2070" s="3">
        <f>INDEX([3]关卡!$J$19:$J$2018,A2070)</f>
        <v>137</v>
      </c>
      <c r="D2070" s="3">
        <f>INDEX([3]关卡!$N$19:$N$2018,A2070)</f>
        <v>137</v>
      </c>
      <c r="E2070" s="3" t="s">
        <v>25</v>
      </c>
      <c r="F2070" s="3" t="s">
        <v>26</v>
      </c>
      <c r="G2070" s="3">
        <v>30</v>
      </c>
      <c r="H2070" s="3">
        <v>30</v>
      </c>
      <c r="I2070" s="3">
        <v>0.2</v>
      </c>
      <c r="J2070" s="4">
        <v>0.75</v>
      </c>
      <c r="K2070" s="4">
        <v>1</v>
      </c>
      <c r="L2070" s="4">
        <v>5</v>
      </c>
      <c r="M2070" s="3">
        <v>1</v>
      </c>
      <c r="N2070" s="3">
        <v>2</v>
      </c>
      <c r="O2070" s="3">
        <f>HLOOKUP(O$5,[1]非R能力!$B$8:$F$558,$C2070+1,0)</f>
        <v>59807.258415961842</v>
      </c>
      <c r="P2070" s="3">
        <f>HLOOKUP(P$5,[1]非R能力!$B$8:$F$558,$C2070+1,0)</f>
        <v>15384.640797971064</v>
      </c>
      <c r="Q2070" s="3">
        <f>HLOOKUP(Q$5,[1]非R能力!$B$8:$F$558,$C2070+1,0)</f>
        <v>8358.7131253163843</v>
      </c>
      <c r="R2070" s="3">
        <f>HLOOKUP(R$5,[1]非R能力!$B$8:$F$558,$C2070+1,0)</f>
        <v>2378.9080460945074</v>
      </c>
      <c r="S2070" s="3">
        <f>HLOOKUP(S$5,[1]非R能力!$B$8:$F$558,$C2070+1,0)</f>
        <v>3166.9757833119747</v>
      </c>
      <c r="T2070" s="3">
        <f>INDEX([1]非R能力!$H$9:$H$558,D2070)</f>
        <v>1096.6019364729295</v>
      </c>
      <c r="U2070" s="3">
        <f>IF(E2070="小怪",0,IF(INDEX([1]非R能力!$FK$9:$FK$558,C2070)=0,0,10))</f>
        <v>10</v>
      </c>
      <c r="V2070" s="3">
        <f>IF(E2070="小怪",0,IF(INDEX([1]非R能力!$FH$9:$FH$558,C2070)=0,0,5000))</f>
        <v>5000</v>
      </c>
      <c r="W2070" s="3">
        <f>HLOOKUP(W$5,[2]人物技能基础!$O$3:$Q$553,$C2070+1,0)</f>
        <v>3.637142857142857</v>
      </c>
      <c r="X2070" s="3">
        <f>HLOOKUP(X$5,[2]人物技能基础!$O$3:$Q$553,$C2070+1,0)</f>
        <v>2.0186428571428574</v>
      </c>
      <c r="Y2070" s="3">
        <f>HLOOKUP(Y$5,[2]人物技能基础!$O$3:$Q$553,$C2070+1,0)</f>
        <v>99.964285714285708</v>
      </c>
      <c r="Z2070" s="3">
        <f t="shared" si="193"/>
        <v>468779</v>
      </c>
      <c r="AA2070" s="3">
        <f t="shared" si="194"/>
        <v>8957</v>
      </c>
      <c r="AB2070" s="3">
        <f t="shared" si="195"/>
        <v>3076</v>
      </c>
      <c r="AC2070" s="3">
        <f t="shared" si="196"/>
        <v>3166</v>
      </c>
      <c r="AD2070" s="3">
        <f t="shared" si="197"/>
        <v>3171</v>
      </c>
    </row>
    <row r="2071" spans="1:30" x14ac:dyDescent="0.15">
      <c r="A2071" s="3">
        <v>66</v>
      </c>
      <c r="B2071" s="3" t="str">
        <f t="shared" si="192"/>
        <v>关卡66boss</v>
      </c>
      <c r="C2071" s="3">
        <f>INDEX([3]关卡!$J$19:$J$2018,A2071)</f>
        <v>138</v>
      </c>
      <c r="D2071" s="3">
        <f>INDEX([3]关卡!$N$19:$N$2018,A2071)</f>
        <v>138</v>
      </c>
      <c r="E2071" s="3" t="s">
        <v>25</v>
      </c>
      <c r="F2071" s="3" t="s">
        <v>26</v>
      </c>
      <c r="G2071" s="3">
        <v>30</v>
      </c>
      <c r="H2071" s="3">
        <v>30</v>
      </c>
      <c r="I2071" s="3">
        <v>0.2</v>
      </c>
      <c r="J2071" s="4">
        <v>0.75</v>
      </c>
      <c r="K2071" s="4">
        <v>1</v>
      </c>
      <c r="L2071" s="4">
        <v>5</v>
      </c>
      <c r="M2071" s="3">
        <v>1</v>
      </c>
      <c r="N2071" s="3">
        <v>2</v>
      </c>
      <c r="O2071" s="3">
        <f>HLOOKUP(O$5,[1]非R能力!$B$8:$F$558,$C2071+1,0)</f>
        <v>60717.49732373203</v>
      </c>
      <c r="P2071" s="3">
        <f>HLOOKUP(P$5,[1]非R能力!$B$8:$F$558,$C2071+1,0)</f>
        <v>15504.427238326582</v>
      </c>
      <c r="Q2071" s="3">
        <f>HLOOKUP(Q$5,[1]非R能力!$B$8:$F$558,$C2071+1,0)</f>
        <v>8428.1205283522868</v>
      </c>
      <c r="R2071" s="3">
        <f>HLOOKUP(R$5,[1]非R能力!$B$8:$F$558,$C2071+1,0)</f>
        <v>2401.1771037787012</v>
      </c>
      <c r="S2071" s="3">
        <f>HLOOKUP(S$5,[1]非R能力!$B$8:$F$558,$C2071+1,0)</f>
        <v>3191.7625343714394</v>
      </c>
      <c r="T2071" s="3">
        <f>INDEX([1]非R能力!$H$9:$H$558,D2071)</f>
        <v>1162.3218063563529</v>
      </c>
      <c r="U2071" s="3">
        <f>IF(E2071="小怪",0,IF(INDEX([1]非R能力!$FK$9:$FK$558,C2071)=0,0,10))</f>
        <v>10</v>
      </c>
      <c r="V2071" s="3">
        <f>IF(E2071="小怪",0,IF(INDEX([1]非R能力!$FH$9:$FH$558,C2071)=0,0,5000))</f>
        <v>5000</v>
      </c>
      <c r="W2071" s="3">
        <f>HLOOKUP(W$5,[2]人物技能基础!$O$3:$Q$553,$C2071+1,0)</f>
        <v>3.637142857142857</v>
      </c>
      <c r="X2071" s="3">
        <f>HLOOKUP(X$5,[2]人物技能基础!$O$3:$Q$553,$C2071+1,0)</f>
        <v>2.0186428571428574</v>
      </c>
      <c r="Y2071" s="3">
        <f>HLOOKUP(Y$5,[2]人物技能基础!$O$3:$Q$553,$C2071+1,0)</f>
        <v>99.964285714285708</v>
      </c>
      <c r="Z2071" s="3">
        <f t="shared" si="193"/>
        <v>473443</v>
      </c>
      <c r="AA2071" s="3">
        <f t="shared" si="194"/>
        <v>9032</v>
      </c>
      <c r="AB2071" s="3">
        <f t="shared" si="195"/>
        <v>3100</v>
      </c>
      <c r="AC2071" s="3">
        <f t="shared" si="196"/>
        <v>3191</v>
      </c>
      <c r="AD2071" s="3">
        <f t="shared" si="197"/>
        <v>3201</v>
      </c>
    </row>
    <row r="2072" spans="1:30" x14ac:dyDescent="0.15">
      <c r="A2072" s="3">
        <v>67</v>
      </c>
      <c r="B2072" s="3" t="str">
        <f t="shared" si="192"/>
        <v>关卡67boss</v>
      </c>
      <c r="C2072" s="3">
        <f>INDEX([3]关卡!$J$19:$J$2018,A2072)</f>
        <v>139</v>
      </c>
      <c r="D2072" s="3">
        <f>INDEX([3]关卡!$N$19:$N$2018,A2072)</f>
        <v>139</v>
      </c>
      <c r="E2072" s="3" t="s">
        <v>25</v>
      </c>
      <c r="F2072" s="3" t="s">
        <v>26</v>
      </c>
      <c r="G2072" s="3">
        <v>30</v>
      </c>
      <c r="H2072" s="3">
        <v>30</v>
      </c>
      <c r="I2072" s="3">
        <v>0.2</v>
      </c>
      <c r="J2072" s="4">
        <v>0.75</v>
      </c>
      <c r="K2072" s="4">
        <v>1</v>
      </c>
      <c r="L2072" s="4">
        <v>5</v>
      </c>
      <c r="M2072" s="3">
        <v>1</v>
      </c>
      <c r="N2072" s="3">
        <v>2</v>
      </c>
      <c r="O2072" s="3">
        <f>HLOOKUP(O$5,[1]非R能力!$B$8:$F$558,$C2072+1,0)</f>
        <v>61627.987036737482</v>
      </c>
      <c r="P2072" s="3">
        <f>HLOOKUP(P$5,[1]非R能力!$B$8:$F$558,$C2072+1,0)</f>
        <v>15624.252763044469</v>
      </c>
      <c r="Q2072" s="3">
        <f>HLOOKUP(Q$5,[1]非R能力!$B$8:$F$558,$C2072+1,0)</f>
        <v>8497.5496970350541</v>
      </c>
      <c r="R2072" s="3">
        <f>HLOOKUP(R$5,[1]非R能力!$B$8:$F$558,$C2072+1,0)</f>
        <v>2423.4526645332535</v>
      </c>
      <c r="S2072" s="3">
        <f>HLOOKUP(S$5,[1]非R能力!$B$8:$F$558,$C2072+1,0)</f>
        <v>3216.5556133872569</v>
      </c>
      <c r="T2072" s="3">
        <f>INDEX([1]非R能力!$H$9:$H$558,D2072)</f>
        <v>1228.6010994877399</v>
      </c>
      <c r="U2072" s="3">
        <f>IF(E2072="小怪",0,IF(INDEX([1]非R能力!$FK$9:$FK$558,C2072)=0,0,10))</f>
        <v>10</v>
      </c>
      <c r="V2072" s="3">
        <f>IF(E2072="小怪",0,IF(INDEX([1]非R能力!$FH$9:$FH$558,C2072)=0,0,5000))</f>
        <v>5000</v>
      </c>
      <c r="W2072" s="3">
        <f>HLOOKUP(W$5,[2]人物技能基础!$O$3:$Q$553,$C2072+1,0)</f>
        <v>3.637142857142857</v>
      </c>
      <c r="X2072" s="3">
        <f>HLOOKUP(X$5,[2]人物技能基础!$O$3:$Q$553,$C2072+1,0)</f>
        <v>2.0186428571428574</v>
      </c>
      <c r="Y2072" s="3">
        <f>HLOOKUP(Y$5,[2]人物技能基础!$O$3:$Q$553,$C2072+1,0)</f>
        <v>99.964285714285708</v>
      </c>
      <c r="Z2072" s="3">
        <f t="shared" si="193"/>
        <v>478118</v>
      </c>
      <c r="AA2072" s="3">
        <f t="shared" si="194"/>
        <v>9108</v>
      </c>
      <c r="AB2072" s="3">
        <f t="shared" si="195"/>
        <v>3124</v>
      </c>
      <c r="AC2072" s="3">
        <f t="shared" si="196"/>
        <v>3216</v>
      </c>
      <c r="AD2072" s="3">
        <f t="shared" si="197"/>
        <v>3231</v>
      </c>
    </row>
    <row r="2073" spans="1:30" x14ac:dyDescent="0.15">
      <c r="A2073" s="3">
        <v>68</v>
      </c>
      <c r="B2073" s="3" t="str">
        <f t="shared" si="192"/>
        <v>关卡68boss</v>
      </c>
      <c r="C2073" s="3">
        <f>INDEX([3]关卡!$J$19:$J$2018,A2073)</f>
        <v>140</v>
      </c>
      <c r="D2073" s="3">
        <f>INDEX([3]关卡!$N$19:$N$2018,A2073)</f>
        <v>140</v>
      </c>
      <c r="E2073" s="3" t="s">
        <v>25</v>
      </c>
      <c r="F2073" s="3" t="s">
        <v>26</v>
      </c>
      <c r="G2073" s="3">
        <v>30</v>
      </c>
      <c r="H2073" s="3">
        <v>30</v>
      </c>
      <c r="I2073" s="3">
        <v>0.2</v>
      </c>
      <c r="J2073" s="4">
        <v>0.75</v>
      </c>
      <c r="K2073" s="4">
        <v>1</v>
      </c>
      <c r="L2073" s="4">
        <v>5</v>
      </c>
      <c r="M2073" s="3">
        <v>1</v>
      </c>
      <c r="N2073" s="3">
        <v>2</v>
      </c>
      <c r="O2073" s="3">
        <f>HLOOKUP(O$5,[1]非R能力!$B$8:$F$558,$C2073+1,0)</f>
        <v>62395.684386425753</v>
      </c>
      <c r="P2073" s="3">
        <f>HLOOKUP(P$5,[1]非R能力!$B$8:$F$558,$C2073+1,0)</f>
        <v>15745.621241370151</v>
      </c>
      <c r="Q2073" s="3">
        <f>HLOOKUP(Q$5,[1]非R能力!$B$8:$F$558,$C2073+1,0)</f>
        <v>8567.5020610503962</v>
      </c>
      <c r="R2073" s="3">
        <f>HLOOKUP(R$5,[1]非R能力!$B$8:$F$558,$C2073+1,0)</f>
        <v>2445.7348340887288</v>
      </c>
      <c r="S2073" s="3">
        <f>HLOOKUP(S$5,[1]非R能力!$B$8:$F$558,$C2073+1,0)</f>
        <v>3241.3551127183528</v>
      </c>
      <c r="T2073" s="3">
        <f>INDEX([1]非R能力!$H$9:$H$558,D2073)</f>
        <v>1261.953238173305</v>
      </c>
      <c r="U2073" s="3">
        <f>IF(E2073="小怪",0,IF(INDEX([1]非R能力!$FK$9:$FK$558,C2073)=0,0,10))</f>
        <v>10</v>
      </c>
      <c r="V2073" s="3">
        <f>IF(E2073="小怪",0,IF(INDEX([1]非R能力!$FH$9:$FH$558,C2073)=0,0,5000))</f>
        <v>5000</v>
      </c>
      <c r="W2073" s="3">
        <f>HLOOKUP(W$5,[2]人物技能基础!$O$3:$Q$553,$C2073+1,0)</f>
        <v>3.637142857142857</v>
      </c>
      <c r="X2073" s="3">
        <f>HLOOKUP(X$5,[2]人物技能基础!$O$3:$Q$553,$C2073+1,0)</f>
        <v>2.0186428571428574</v>
      </c>
      <c r="Y2073" s="3">
        <f>HLOOKUP(Y$5,[2]人物技能基础!$O$3:$Q$553,$C2073+1,0)</f>
        <v>99.964285714285708</v>
      </c>
      <c r="Z2073" s="3">
        <f t="shared" si="193"/>
        <v>482219</v>
      </c>
      <c r="AA2073" s="3">
        <f t="shared" si="194"/>
        <v>9183</v>
      </c>
      <c r="AB2073" s="3">
        <f t="shared" si="195"/>
        <v>3149</v>
      </c>
      <c r="AC2073" s="3">
        <f t="shared" si="196"/>
        <v>3241</v>
      </c>
      <c r="AD2073" s="3">
        <f t="shared" si="197"/>
        <v>3260</v>
      </c>
    </row>
    <row r="2074" spans="1:30" x14ac:dyDescent="0.15">
      <c r="A2074" s="3">
        <v>69</v>
      </c>
      <c r="B2074" s="3" t="str">
        <f t="shared" si="192"/>
        <v>关卡69boss</v>
      </c>
      <c r="C2074" s="3">
        <f>INDEX([3]关卡!$J$19:$J$2018,A2074)</f>
        <v>141</v>
      </c>
      <c r="D2074" s="3">
        <f>INDEX([3]关卡!$N$19:$N$2018,A2074)</f>
        <v>141</v>
      </c>
      <c r="E2074" s="3" t="s">
        <v>25</v>
      </c>
      <c r="F2074" s="3" t="s">
        <v>26</v>
      </c>
      <c r="G2074" s="3">
        <v>30</v>
      </c>
      <c r="H2074" s="3">
        <v>30</v>
      </c>
      <c r="I2074" s="3">
        <v>0.2</v>
      </c>
      <c r="J2074" s="4">
        <v>0.75</v>
      </c>
      <c r="K2074" s="4">
        <v>1</v>
      </c>
      <c r="L2074" s="4">
        <v>5</v>
      </c>
      <c r="M2074" s="3">
        <v>1</v>
      </c>
      <c r="N2074" s="3">
        <v>2</v>
      </c>
      <c r="O2074" s="3">
        <f>HLOOKUP(O$5,[1]非R能力!$B$8:$F$558,$C2074+1,0)</f>
        <v>62966.977060706406</v>
      </c>
      <c r="P2074" s="3">
        <f>HLOOKUP(P$5,[1]非R能力!$B$8:$F$558,$C2074+1,0)</f>
        <v>15868.501690727569</v>
      </c>
      <c r="Q2074" s="3">
        <f>HLOOKUP(Q$5,[1]非R能力!$B$8:$F$558,$C2074+1,0)</f>
        <v>8637.3463237958968</v>
      </c>
      <c r="R2074" s="3">
        <f>HLOOKUP(R$5,[1]非R能力!$B$8:$F$558,$C2074+1,0)</f>
        <v>2468.0237181756943</v>
      </c>
      <c r="S2074" s="3">
        <f>HLOOKUP(S$5,[1]非R能力!$B$8:$F$558,$C2074+1,0)</f>
        <v>3266.1611247236501</v>
      </c>
      <c r="T2074" s="3">
        <f>INDEX([1]非R能力!$H$9:$H$558,D2074)</f>
        <v>1329.0879703718165</v>
      </c>
      <c r="U2074" s="3">
        <f>IF(E2074="小怪",0,IF(INDEX([1]非R能力!$FK$9:$FK$558,C2074)=0,0,10))</f>
        <v>10</v>
      </c>
      <c r="V2074" s="3">
        <f>IF(E2074="小怪",0,IF(INDEX([1]非R能力!$FH$9:$FH$558,C2074)=0,0,5000))</f>
        <v>5000</v>
      </c>
      <c r="W2074" s="3">
        <f>HLOOKUP(W$5,[2]人物技能基础!$O$3:$Q$553,$C2074+1,0)</f>
        <v>3.637142857142857</v>
      </c>
      <c r="X2074" s="3">
        <f>HLOOKUP(X$5,[2]人物技能基础!$O$3:$Q$553,$C2074+1,0)</f>
        <v>2.0186428571428574</v>
      </c>
      <c r="Y2074" s="3">
        <f>HLOOKUP(Y$5,[2]人物技能基础!$O$3:$Q$553,$C2074+1,0)</f>
        <v>99.964285714285708</v>
      </c>
      <c r="Z2074" s="3">
        <f t="shared" si="193"/>
        <v>487021</v>
      </c>
      <c r="AA2074" s="3">
        <f t="shared" si="194"/>
        <v>9257</v>
      </c>
      <c r="AB2074" s="3">
        <f t="shared" si="195"/>
        <v>3173</v>
      </c>
      <c r="AC2074" s="3">
        <f t="shared" si="196"/>
        <v>3266</v>
      </c>
      <c r="AD2074" s="3">
        <f t="shared" si="197"/>
        <v>3290</v>
      </c>
    </row>
    <row r="2075" spans="1:30" x14ac:dyDescent="0.15">
      <c r="A2075" s="3">
        <v>70</v>
      </c>
      <c r="B2075" s="3" t="str">
        <f t="shared" si="192"/>
        <v>关卡70boss</v>
      </c>
      <c r="C2075" s="3">
        <f>INDEX([3]关卡!$J$19:$J$2018,A2075)</f>
        <v>142</v>
      </c>
      <c r="D2075" s="3">
        <f>INDEX([3]关卡!$N$19:$N$2018,A2075)</f>
        <v>142</v>
      </c>
      <c r="E2075" s="3" t="s">
        <v>25</v>
      </c>
      <c r="F2075" s="3" t="s">
        <v>26</v>
      </c>
      <c r="G2075" s="3">
        <v>30</v>
      </c>
      <c r="H2075" s="3">
        <v>30</v>
      </c>
      <c r="I2075" s="3">
        <v>0.2</v>
      </c>
      <c r="J2075" s="4">
        <v>0.75</v>
      </c>
      <c r="K2075" s="4">
        <v>1</v>
      </c>
      <c r="L2075" s="4">
        <v>5</v>
      </c>
      <c r="M2075" s="3">
        <v>1</v>
      </c>
      <c r="N2075" s="3">
        <v>2</v>
      </c>
      <c r="O2075" s="3">
        <f>HLOOKUP(O$5,[1]非R能力!$B$8:$F$558,$C2075+1,0)</f>
        <v>63516.419108421083</v>
      </c>
      <c r="P2075" s="3">
        <f>HLOOKUP(P$5,[1]非R能力!$B$8:$F$558,$C2075+1,0)</f>
        <v>15991.423324034731</v>
      </c>
      <c r="Q2075" s="3">
        <f>HLOOKUP(Q$5,[1]非R能力!$B$8:$F$558,$C2075+1,0)</f>
        <v>8707.2133897665153</v>
      </c>
      <c r="R2075" s="3">
        <f>HLOOKUP(R$5,[1]非R能力!$B$8:$F$558,$C2075+1,0)</f>
        <v>2490.3194225247162</v>
      </c>
      <c r="S2075" s="3">
        <f>HLOOKUP(S$5,[1]非R能力!$B$8:$F$558,$C2075+1,0)</f>
        <v>3290.9737417620745</v>
      </c>
      <c r="T2075" s="3">
        <f>INDEX([1]非R能力!$H$9:$H$558,D2075)</f>
        <v>1396.8040081688409</v>
      </c>
      <c r="U2075" s="3">
        <f>IF(E2075="小怪",0,IF(INDEX([1]非R能力!$FK$9:$FK$558,C2075)=0,0,10))</f>
        <v>10</v>
      </c>
      <c r="V2075" s="3">
        <f>IF(E2075="小怪",0,IF(INDEX([1]非R能力!$FH$9:$FH$558,C2075)=0,0,5000))</f>
        <v>5000</v>
      </c>
      <c r="W2075" s="3">
        <f>HLOOKUP(W$5,[2]人物技能基础!$O$3:$Q$553,$C2075+1,0)</f>
        <v>3.637142857142857</v>
      </c>
      <c r="X2075" s="3">
        <f>HLOOKUP(X$5,[2]人物技能基础!$O$3:$Q$553,$C2075+1,0)</f>
        <v>2.0186428571428574</v>
      </c>
      <c r="Y2075" s="3">
        <f>HLOOKUP(Y$5,[2]人物技能基础!$O$3:$Q$553,$C2075+1,0)</f>
        <v>99.964285714285708</v>
      </c>
      <c r="Z2075" s="3">
        <f t="shared" si="193"/>
        <v>491798</v>
      </c>
      <c r="AA2075" s="3">
        <f t="shared" si="194"/>
        <v>9330</v>
      </c>
      <c r="AB2075" s="3">
        <f t="shared" si="195"/>
        <v>3198</v>
      </c>
      <c r="AC2075" s="3">
        <f t="shared" si="196"/>
        <v>3290</v>
      </c>
      <c r="AD2075" s="3">
        <f t="shared" si="197"/>
        <v>3320</v>
      </c>
    </row>
    <row r="2076" spans="1:30" x14ac:dyDescent="0.15">
      <c r="A2076" s="3">
        <v>71</v>
      </c>
      <c r="B2076" s="3" t="str">
        <f t="shared" si="192"/>
        <v>关卡71boss</v>
      </c>
      <c r="C2076" s="3">
        <f>INDEX([3]关卡!$J$19:$J$2018,A2076)</f>
        <v>143</v>
      </c>
      <c r="D2076" s="3">
        <f>INDEX([3]关卡!$N$19:$N$2018,A2076)</f>
        <v>143</v>
      </c>
      <c r="E2076" s="3" t="s">
        <v>25</v>
      </c>
      <c r="F2076" s="3" t="s">
        <v>26</v>
      </c>
      <c r="G2076" s="3">
        <v>30</v>
      </c>
      <c r="H2076" s="3">
        <v>30</v>
      </c>
      <c r="I2076" s="3">
        <v>0.2</v>
      </c>
      <c r="J2076" s="4">
        <v>0.75</v>
      </c>
      <c r="K2076" s="4">
        <v>1</v>
      </c>
      <c r="L2076" s="4">
        <v>5</v>
      </c>
      <c r="M2076" s="3">
        <v>1</v>
      </c>
      <c r="N2076" s="3">
        <v>2</v>
      </c>
      <c r="O2076" s="3">
        <f>HLOOKUP(O$5,[1]非R能力!$B$8:$F$558,$C2076+1,0)</f>
        <v>64080.113405085031</v>
      </c>
      <c r="P2076" s="3">
        <f>HLOOKUP(P$5,[1]非R能力!$B$8:$F$558,$C2076+1,0)</f>
        <v>16114.386723495891</v>
      </c>
      <c r="Q2076" s="3">
        <f>HLOOKUP(Q$5,[1]非R能力!$B$8:$F$558,$C2076+1,0)</f>
        <v>8777.1035900002516</v>
      </c>
      <c r="R2076" s="3">
        <f>HLOOKUP(R$5,[1]非R能力!$B$8:$F$558,$C2076+1,0)</f>
        <v>2512.6220528663612</v>
      </c>
      <c r="S2076" s="3">
        <f>HLOOKUP(S$5,[1]非R能力!$B$8:$F$558,$C2076+1,0)</f>
        <v>3315.7930561925482</v>
      </c>
      <c r="T2076" s="3">
        <f>INDEX([1]非R能力!$H$9:$H$558,D2076)</f>
        <v>1465.1102766129743</v>
      </c>
      <c r="U2076" s="3">
        <f>IF(E2076="小怪",0,IF(INDEX([1]非R能力!$FK$9:$FK$558,C2076)=0,0,10))</f>
        <v>10</v>
      </c>
      <c r="V2076" s="3">
        <f>IF(E2076="小怪",0,IF(INDEX([1]非R能力!$FH$9:$FH$558,C2076)=0,0,5000))</f>
        <v>5000</v>
      </c>
      <c r="W2076" s="3">
        <f>HLOOKUP(W$5,[2]人物技能基础!$O$3:$Q$553,$C2076+1,0)</f>
        <v>3.637142857142857</v>
      </c>
      <c r="X2076" s="3">
        <f>HLOOKUP(X$5,[2]人物技能基础!$O$3:$Q$553,$C2076+1,0)</f>
        <v>2.0186428571428574</v>
      </c>
      <c r="Y2076" s="3">
        <f>HLOOKUP(Y$5,[2]人物技能基础!$O$3:$Q$553,$C2076+1,0)</f>
        <v>99.964285714285708</v>
      </c>
      <c r="Z2076" s="3">
        <f t="shared" si="193"/>
        <v>496623</v>
      </c>
      <c r="AA2076" s="3">
        <f t="shared" si="194"/>
        <v>9404</v>
      </c>
      <c r="AB2076" s="3">
        <f t="shared" si="195"/>
        <v>3222</v>
      </c>
      <c r="AC2076" s="3">
        <f t="shared" si="196"/>
        <v>3315</v>
      </c>
      <c r="AD2076" s="3">
        <f t="shared" si="197"/>
        <v>3350</v>
      </c>
    </row>
    <row r="2077" spans="1:30" x14ac:dyDescent="0.15">
      <c r="A2077" s="3">
        <v>72</v>
      </c>
      <c r="B2077" s="3" t="str">
        <f t="shared" si="192"/>
        <v>关卡72boss</v>
      </c>
      <c r="C2077" s="3">
        <f>INDEX([3]关卡!$J$19:$J$2018,A2077)</f>
        <v>144</v>
      </c>
      <c r="D2077" s="3">
        <f>INDEX([3]关卡!$N$19:$N$2018,A2077)</f>
        <v>144</v>
      </c>
      <c r="E2077" s="3" t="s">
        <v>25</v>
      </c>
      <c r="F2077" s="3" t="s">
        <v>26</v>
      </c>
      <c r="G2077" s="3">
        <v>30</v>
      </c>
      <c r="H2077" s="3">
        <v>30</v>
      </c>
      <c r="I2077" s="3">
        <v>0.2</v>
      </c>
      <c r="J2077" s="4">
        <v>0.75</v>
      </c>
      <c r="K2077" s="4">
        <v>1</v>
      </c>
      <c r="L2077" s="4">
        <v>5</v>
      </c>
      <c r="M2077" s="3">
        <v>1</v>
      </c>
      <c r="N2077" s="3">
        <v>2</v>
      </c>
      <c r="O2077" s="3">
        <f>HLOOKUP(O$5,[1]非R能力!$B$8:$F$558,$C2077+1,0)</f>
        <v>64631.988606388542</v>
      </c>
      <c r="P2077" s="3">
        <f>HLOOKUP(P$5,[1]非R能力!$B$8:$F$558,$C2077+1,0)</f>
        <v>16237.39247131529</v>
      </c>
      <c r="Q2077" s="3">
        <f>HLOOKUP(Q$5,[1]非R能力!$B$8:$F$558,$C2077+1,0)</f>
        <v>8847.0172555351073</v>
      </c>
      <c r="R2077" s="3">
        <f>HLOOKUP(R$5,[1]非R能力!$B$8:$F$558,$C2077+1,0)</f>
        <v>2534.931714931196</v>
      </c>
      <c r="S2077" s="3">
        <f>HLOOKUP(S$5,[1]非R能力!$B$8:$F$558,$C2077+1,0)</f>
        <v>3340.6191603739981</v>
      </c>
      <c r="T2077" s="3">
        <f>INDEX([1]非R能力!$H$9:$H$558,D2077)</f>
        <v>1534.0157991004548</v>
      </c>
      <c r="U2077" s="3">
        <f>IF(E2077="小怪",0,IF(INDEX([1]非R能力!$FK$9:$FK$558,C2077)=0,0,10))</f>
        <v>10</v>
      </c>
      <c r="V2077" s="3">
        <f>IF(E2077="小怪",0,IF(INDEX([1]非R能力!$FH$9:$FH$558,C2077)=0,0,5000))</f>
        <v>5000</v>
      </c>
      <c r="W2077" s="3">
        <f>HLOOKUP(W$5,[2]人物技能基础!$O$3:$Q$553,$C2077+1,0)</f>
        <v>3.637142857142857</v>
      </c>
      <c r="X2077" s="3">
        <f>HLOOKUP(X$5,[2]人物技能基础!$O$3:$Q$553,$C2077+1,0)</f>
        <v>2.0186428571428574</v>
      </c>
      <c r="Y2077" s="3">
        <f>HLOOKUP(Y$5,[2]人物技能基础!$O$3:$Q$553,$C2077+1,0)</f>
        <v>99.964285714285708</v>
      </c>
      <c r="Z2077" s="3">
        <f t="shared" si="193"/>
        <v>501424</v>
      </c>
      <c r="AA2077" s="3">
        <f t="shared" si="194"/>
        <v>9477</v>
      </c>
      <c r="AB2077" s="3">
        <f t="shared" si="195"/>
        <v>3247</v>
      </c>
      <c r="AC2077" s="3">
        <f t="shared" si="196"/>
        <v>3340</v>
      </c>
      <c r="AD2077" s="3">
        <f t="shared" si="197"/>
        <v>3379</v>
      </c>
    </row>
    <row r="2078" spans="1:30" x14ac:dyDescent="0.15">
      <c r="A2078" s="3">
        <v>73</v>
      </c>
      <c r="B2078" s="3" t="str">
        <f t="shared" si="192"/>
        <v>关卡73boss</v>
      </c>
      <c r="C2078" s="3">
        <f>INDEX([3]关卡!$J$19:$J$2018,A2078)</f>
        <v>144</v>
      </c>
      <c r="D2078" s="3">
        <f>INDEX([3]关卡!$N$19:$N$2018,A2078)</f>
        <v>144</v>
      </c>
      <c r="E2078" s="3" t="s">
        <v>25</v>
      </c>
      <c r="F2078" s="3" t="s">
        <v>26</v>
      </c>
      <c r="G2078" s="3">
        <v>30</v>
      </c>
      <c r="H2078" s="3">
        <v>30</v>
      </c>
      <c r="I2078" s="3">
        <v>0.2</v>
      </c>
      <c r="J2078" s="4">
        <v>0.75</v>
      </c>
      <c r="K2078" s="4">
        <v>1</v>
      </c>
      <c r="L2078" s="4">
        <v>5</v>
      </c>
      <c r="M2078" s="3">
        <v>1</v>
      </c>
      <c r="N2078" s="3">
        <v>2</v>
      </c>
      <c r="O2078" s="3">
        <f>HLOOKUP(O$5,[1]非R能力!$B$8:$F$558,$C2078+1,0)</f>
        <v>64631.988606388542</v>
      </c>
      <c r="P2078" s="3">
        <f>HLOOKUP(P$5,[1]非R能力!$B$8:$F$558,$C2078+1,0)</f>
        <v>16237.39247131529</v>
      </c>
      <c r="Q2078" s="3">
        <f>HLOOKUP(Q$5,[1]非R能力!$B$8:$F$558,$C2078+1,0)</f>
        <v>8847.0172555351073</v>
      </c>
      <c r="R2078" s="3">
        <f>HLOOKUP(R$5,[1]非R能力!$B$8:$F$558,$C2078+1,0)</f>
        <v>2534.931714931196</v>
      </c>
      <c r="S2078" s="3">
        <f>HLOOKUP(S$5,[1]非R能力!$B$8:$F$558,$C2078+1,0)</f>
        <v>3340.6191603739981</v>
      </c>
      <c r="T2078" s="3">
        <f>INDEX([1]非R能力!$H$9:$H$558,D2078)</f>
        <v>1534.0157991004548</v>
      </c>
      <c r="U2078" s="3">
        <f>IF(E2078="小怪",0,IF(INDEX([1]非R能力!$FK$9:$FK$558,C2078)=0,0,10))</f>
        <v>10</v>
      </c>
      <c r="V2078" s="3">
        <f>IF(E2078="小怪",0,IF(INDEX([1]非R能力!$FH$9:$FH$558,C2078)=0,0,5000))</f>
        <v>5000</v>
      </c>
      <c r="W2078" s="3">
        <f>HLOOKUP(W$5,[2]人物技能基础!$O$3:$Q$553,$C2078+1,0)</f>
        <v>3.637142857142857</v>
      </c>
      <c r="X2078" s="3">
        <f>HLOOKUP(X$5,[2]人物技能基础!$O$3:$Q$553,$C2078+1,0)</f>
        <v>2.0186428571428574</v>
      </c>
      <c r="Y2078" s="3">
        <f>HLOOKUP(Y$5,[2]人物技能基础!$O$3:$Q$553,$C2078+1,0)</f>
        <v>99.964285714285708</v>
      </c>
      <c r="Z2078" s="3">
        <f t="shared" si="193"/>
        <v>501424</v>
      </c>
      <c r="AA2078" s="3">
        <f t="shared" si="194"/>
        <v>9477</v>
      </c>
      <c r="AB2078" s="3">
        <f t="shared" si="195"/>
        <v>3247</v>
      </c>
      <c r="AC2078" s="3">
        <f t="shared" si="196"/>
        <v>3340</v>
      </c>
      <c r="AD2078" s="3">
        <f t="shared" si="197"/>
        <v>3379</v>
      </c>
    </row>
    <row r="2079" spans="1:30" x14ac:dyDescent="0.15">
      <c r="A2079" s="3">
        <v>74</v>
      </c>
      <c r="B2079" s="3" t="str">
        <f t="shared" si="192"/>
        <v>关卡74boss</v>
      </c>
      <c r="C2079" s="3">
        <f>INDEX([3]关卡!$J$19:$J$2018,A2079)</f>
        <v>145</v>
      </c>
      <c r="D2079" s="3">
        <f>INDEX([3]关卡!$N$19:$N$2018,A2079)</f>
        <v>145</v>
      </c>
      <c r="E2079" s="3" t="s">
        <v>25</v>
      </c>
      <c r="F2079" s="3" t="s">
        <v>26</v>
      </c>
      <c r="G2079" s="3">
        <v>30</v>
      </c>
      <c r="H2079" s="3">
        <v>30</v>
      </c>
      <c r="I2079" s="3">
        <v>0.2</v>
      </c>
      <c r="J2079" s="4">
        <v>0.75</v>
      </c>
      <c r="K2079" s="4">
        <v>1</v>
      </c>
      <c r="L2079" s="4">
        <v>5</v>
      </c>
      <c r="M2079" s="3">
        <v>1</v>
      </c>
      <c r="N2079" s="3">
        <v>2</v>
      </c>
      <c r="O2079" s="3">
        <f>HLOOKUP(O$5,[1]非R能力!$B$8:$F$558,$C2079+1,0)</f>
        <v>65186.957424568172</v>
      </c>
      <c r="P2079" s="3">
        <f>HLOOKUP(P$5,[1]非R能力!$B$8:$F$558,$C2079+1,0)</f>
        <v>16359.956588694358</v>
      </c>
      <c r="Q2079" s="3">
        <f>HLOOKUP(Q$5,[1]非R能力!$B$8:$F$558,$C2079+1,0)</f>
        <v>8916.9658567424704</v>
      </c>
      <c r="R2079" s="3">
        <f>HLOOKUP(R$5,[1]非R能力!$B$8:$F$558,$C2079+1,0)</f>
        <v>2557.2485144497869</v>
      </c>
      <c r="S2079" s="3">
        <f>HLOOKUP(S$5,[1]非R能力!$B$8:$F$558,$C2079+1,0)</f>
        <v>3365.4521466653455</v>
      </c>
      <c r="T2079" s="3">
        <f>INDEX([1]非R能力!$H$9:$H$558,D2079)</f>
        <v>1603.5296973751629</v>
      </c>
      <c r="U2079" s="3">
        <f>IF(E2079="小怪",0,IF(INDEX([1]非R能力!$FK$9:$FK$558,C2079)=0,0,10))</f>
        <v>10</v>
      </c>
      <c r="V2079" s="3">
        <f>IF(E2079="小怪",0,IF(INDEX([1]非R能力!$FH$9:$FH$558,C2079)=0,0,5000))</f>
        <v>5000</v>
      </c>
      <c r="W2079" s="3">
        <f>HLOOKUP(W$5,[2]人物技能基础!$O$3:$Q$553,$C2079+1,0)</f>
        <v>3.637142857142857</v>
      </c>
      <c r="X2079" s="3">
        <f>HLOOKUP(X$5,[2]人物技能基础!$O$3:$Q$553,$C2079+1,0)</f>
        <v>2.0186428571428574</v>
      </c>
      <c r="Y2079" s="3">
        <f>HLOOKUP(Y$5,[2]人物技能基础!$O$3:$Q$553,$C2079+1,0)</f>
        <v>99.964285714285708</v>
      </c>
      <c r="Z2079" s="3">
        <f t="shared" si="193"/>
        <v>506257</v>
      </c>
      <c r="AA2079" s="3">
        <f t="shared" si="194"/>
        <v>9551</v>
      </c>
      <c r="AB2079" s="3">
        <f t="shared" si="195"/>
        <v>3271</v>
      </c>
      <c r="AC2079" s="3">
        <f t="shared" si="196"/>
        <v>3365</v>
      </c>
      <c r="AD2079" s="3">
        <f t="shared" si="197"/>
        <v>3409</v>
      </c>
    </row>
    <row r="2080" spans="1:30" x14ac:dyDescent="0.15">
      <c r="A2080" s="3">
        <v>75</v>
      </c>
      <c r="B2080" s="3" t="str">
        <f t="shared" si="192"/>
        <v>关卡75boss</v>
      </c>
      <c r="C2080" s="3">
        <f>INDEX([3]关卡!$J$19:$J$2018,A2080)</f>
        <v>146</v>
      </c>
      <c r="D2080" s="3">
        <f>INDEX([3]关卡!$N$19:$N$2018,A2080)</f>
        <v>146</v>
      </c>
      <c r="E2080" s="3" t="s">
        <v>25</v>
      </c>
      <c r="F2080" s="3" t="s">
        <v>26</v>
      </c>
      <c r="G2080" s="3">
        <v>30</v>
      </c>
      <c r="H2080" s="3">
        <v>30</v>
      </c>
      <c r="I2080" s="3">
        <v>0.2</v>
      </c>
      <c r="J2080" s="4">
        <v>0.75</v>
      </c>
      <c r="K2080" s="4">
        <v>1</v>
      </c>
      <c r="L2080" s="4">
        <v>5</v>
      </c>
      <c r="M2080" s="3">
        <v>1</v>
      </c>
      <c r="N2080" s="3">
        <v>2</v>
      </c>
      <c r="O2080" s="3">
        <f>HLOOKUP(O$5,[1]非R能力!$B$8:$F$558,$C2080+1,0)</f>
        <v>65747.475635961731</v>
      </c>
      <c r="P2080" s="3">
        <f>HLOOKUP(P$5,[1]非R能力!$B$8:$F$558,$C2080+1,0)</f>
        <v>16483.132763470658</v>
      </c>
      <c r="Q2080" s="3">
        <f>HLOOKUP(Q$5,[1]非R能力!$B$8:$F$558,$C2080+1,0)</f>
        <v>8987.0634832073883</v>
      </c>
      <c r="R2080" s="3">
        <f>HLOOKUP(R$5,[1]非R能力!$B$8:$F$558,$C2080+1,0)</f>
        <v>2579.6132287754272</v>
      </c>
      <c r="S2080" s="3">
        <f>HLOOKUP(S$5,[1]非R能力!$B$8:$F$558,$C2080+1,0)</f>
        <v>3390.346305752656</v>
      </c>
      <c r="T2080" s="3">
        <f>INDEX([1]非R能力!$H$9:$H$558,D2080)</f>
        <v>1673.6611915286228</v>
      </c>
      <c r="U2080" s="3">
        <f>IF(E2080="小怪",0,IF(INDEX([1]非R能力!$FK$9:$FK$558,C2080)=0,0,10))</f>
        <v>10</v>
      </c>
      <c r="V2080" s="3">
        <f>IF(E2080="小怪",0,IF(INDEX([1]非R能力!$FH$9:$FH$558,C2080)=0,0,5000))</f>
        <v>5000</v>
      </c>
      <c r="W2080" s="3">
        <f>HLOOKUP(W$5,[2]人物技能基础!$O$3:$Q$553,$C2080+1,0)</f>
        <v>3.637142857142857</v>
      </c>
      <c r="X2080" s="3">
        <f>HLOOKUP(X$5,[2]人物技能基础!$O$3:$Q$553,$C2080+1,0)</f>
        <v>2.0186428571428574</v>
      </c>
      <c r="Y2080" s="3">
        <f>HLOOKUP(Y$5,[2]人物技能基础!$O$3:$Q$553,$C2080+1,0)</f>
        <v>99.964285714285708</v>
      </c>
      <c r="Z2080" s="3">
        <f t="shared" si="193"/>
        <v>511087</v>
      </c>
      <c r="AA2080" s="3">
        <f t="shared" si="194"/>
        <v>9625</v>
      </c>
      <c r="AB2080" s="3">
        <f t="shared" si="195"/>
        <v>3296</v>
      </c>
      <c r="AC2080" s="3">
        <f t="shared" si="196"/>
        <v>3390</v>
      </c>
      <c r="AD2080" s="3">
        <f t="shared" si="197"/>
        <v>3439</v>
      </c>
    </row>
    <row r="2081" spans="1:30" x14ac:dyDescent="0.15">
      <c r="A2081" s="3">
        <v>76</v>
      </c>
      <c r="B2081" s="3" t="str">
        <f t="shared" si="192"/>
        <v>关卡76boss</v>
      </c>
      <c r="C2081" s="3">
        <f>INDEX([3]关卡!$J$19:$J$2018,A2081)</f>
        <v>147</v>
      </c>
      <c r="D2081" s="3">
        <f>INDEX([3]关卡!$N$19:$N$2018,A2081)</f>
        <v>147</v>
      </c>
      <c r="E2081" s="3" t="s">
        <v>25</v>
      </c>
      <c r="F2081" s="3" t="s">
        <v>26</v>
      </c>
      <c r="G2081" s="3">
        <v>30</v>
      </c>
      <c r="H2081" s="3">
        <v>30</v>
      </c>
      <c r="I2081" s="3">
        <v>0.2</v>
      </c>
      <c r="J2081" s="4">
        <v>0.75</v>
      </c>
      <c r="K2081" s="4">
        <v>1</v>
      </c>
      <c r="L2081" s="4">
        <v>5</v>
      </c>
      <c r="M2081" s="3">
        <v>1</v>
      </c>
      <c r="N2081" s="3">
        <v>2</v>
      </c>
      <c r="O2081" s="3">
        <f>HLOOKUP(O$5,[1]非R能力!$B$8:$F$558,$C2081+1,0)</f>
        <v>66296.180568007476</v>
      </c>
      <c r="P2081" s="3">
        <f>HLOOKUP(P$5,[1]非R能力!$B$8:$F$558,$C2081+1,0)</f>
        <v>16606.353044885458</v>
      </c>
      <c r="Q2081" s="3">
        <f>HLOOKUP(Q$5,[1]非R能力!$B$8:$F$558,$C2081+1,0)</f>
        <v>9092.6138568211118</v>
      </c>
      <c r="R2081" s="3">
        <f>HLOOKUP(R$5,[1]非R能力!$B$8:$F$558,$C2081+1,0)</f>
        <v>2601.9852980373867</v>
      </c>
      <c r="S2081" s="3">
        <f>HLOOKUP(S$5,[1]非R能力!$B$8:$F$558,$C2081+1,0)</f>
        <v>3415.2475379632479</v>
      </c>
      <c r="T2081" s="3">
        <f>INDEX([1]非R能力!$H$9:$H$558,D2081)</f>
        <v>1744.4196000000004</v>
      </c>
      <c r="U2081" s="3">
        <f>IF(E2081="小怪",0,IF(INDEX([1]非R能力!$FK$9:$FK$558,C2081)=0,0,10))</f>
        <v>10</v>
      </c>
      <c r="V2081" s="3">
        <f>IF(E2081="小怪",0,IF(INDEX([1]非R能力!$FH$9:$FH$558,C2081)=0,0,5000))</f>
        <v>5000</v>
      </c>
      <c r="W2081" s="3">
        <f>HLOOKUP(W$5,[2]人物技能基础!$O$3:$Q$553,$C2081+1,0)</f>
        <v>3.637142857142857</v>
      </c>
      <c r="X2081" s="3">
        <f>HLOOKUP(X$5,[2]人物技能基础!$O$3:$Q$553,$C2081+1,0)</f>
        <v>2.0186428571428574</v>
      </c>
      <c r="Y2081" s="3">
        <f>HLOOKUP(Y$5,[2]人物技能基础!$O$3:$Q$553,$C2081+1,0)</f>
        <v>99.964285714285708</v>
      </c>
      <c r="Z2081" s="3">
        <f t="shared" si="193"/>
        <v>515929</v>
      </c>
      <c r="AA2081" s="3">
        <f t="shared" si="194"/>
        <v>9734</v>
      </c>
      <c r="AB2081" s="3">
        <f t="shared" si="195"/>
        <v>3321</v>
      </c>
      <c r="AC2081" s="3">
        <f t="shared" si="196"/>
        <v>3415</v>
      </c>
      <c r="AD2081" s="3">
        <f t="shared" si="197"/>
        <v>3469</v>
      </c>
    </row>
    <row r="2082" spans="1:30" x14ac:dyDescent="0.15">
      <c r="A2082" s="3">
        <v>77</v>
      </c>
      <c r="B2082" s="3" t="str">
        <f t="shared" si="192"/>
        <v>关卡77boss</v>
      </c>
      <c r="C2082" s="3">
        <f>INDEX([3]关卡!$J$19:$J$2018,A2082)</f>
        <v>148</v>
      </c>
      <c r="D2082" s="3">
        <f>INDEX([3]关卡!$N$19:$N$2018,A2082)</f>
        <v>148</v>
      </c>
      <c r="E2082" s="3" t="s">
        <v>25</v>
      </c>
      <c r="F2082" s="3" t="s">
        <v>26</v>
      </c>
      <c r="G2082" s="3">
        <v>30</v>
      </c>
      <c r="H2082" s="3">
        <v>30</v>
      </c>
      <c r="I2082" s="3">
        <v>0.2</v>
      </c>
      <c r="J2082" s="4">
        <v>0.75</v>
      </c>
      <c r="K2082" s="4">
        <v>1</v>
      </c>
      <c r="L2082" s="4">
        <v>5</v>
      </c>
      <c r="M2082" s="3">
        <v>1</v>
      </c>
      <c r="N2082" s="3">
        <v>2</v>
      </c>
      <c r="O2082" s="3">
        <f>HLOOKUP(O$5,[1]非R能力!$B$8:$F$558,$C2082+1,0)</f>
        <v>66869.646946597088</v>
      </c>
      <c r="P2082" s="3">
        <f>HLOOKUP(P$5,[1]非R能力!$B$8:$F$558,$C2082+1,0)</f>
        <v>16729.618015544293</v>
      </c>
      <c r="Q2082" s="3">
        <f>HLOOKUP(Q$5,[1]非R能力!$B$8:$F$558,$C2082+1,0)</f>
        <v>9198.1943982502235</v>
      </c>
      <c r="R2082" s="3">
        <f>HLOOKUP(R$5,[1]非R能力!$B$8:$F$558,$C2082+1,0)</f>
        <v>2624.3648281604724</v>
      </c>
      <c r="S2082" s="3">
        <f>HLOOKUP(S$5,[1]非R能力!$B$8:$F$558,$C2082+1,0)</f>
        <v>3440.1559358591262</v>
      </c>
      <c r="T2082" s="3">
        <f>INDEX([1]非R能力!$H$9:$H$558,D2082)</f>
        <v>1815.8143395761058</v>
      </c>
      <c r="U2082" s="3">
        <f>IF(E2082="小怪",0,IF(INDEX([1]非R能力!$FK$9:$FK$558,C2082)=0,0,10))</f>
        <v>10</v>
      </c>
      <c r="V2082" s="3">
        <f>IF(E2082="小怪",0,IF(INDEX([1]非R能力!$FH$9:$FH$558,C2082)=0,0,5000))</f>
        <v>5000</v>
      </c>
      <c r="W2082" s="3">
        <f>HLOOKUP(W$5,[2]人物技能基础!$O$3:$Q$553,$C2082+1,0)</f>
        <v>3.637142857142857</v>
      </c>
      <c r="X2082" s="3">
        <f>HLOOKUP(X$5,[2]人物技能基础!$O$3:$Q$553,$C2082+1,0)</f>
        <v>2.0186428571428574</v>
      </c>
      <c r="Y2082" s="3">
        <f>HLOOKUP(Y$5,[2]人物技能基础!$O$3:$Q$553,$C2082+1,0)</f>
        <v>99.964285714285708</v>
      </c>
      <c r="Z2082" s="3">
        <f t="shared" si="193"/>
        <v>520821</v>
      </c>
      <c r="AA2082" s="3">
        <f t="shared" si="194"/>
        <v>9843</v>
      </c>
      <c r="AB2082" s="3">
        <f t="shared" si="195"/>
        <v>3345</v>
      </c>
      <c r="AC2082" s="3">
        <f t="shared" si="196"/>
        <v>3440</v>
      </c>
      <c r="AD2082" s="3">
        <f t="shared" si="197"/>
        <v>3499</v>
      </c>
    </row>
    <row r="2083" spans="1:30" x14ac:dyDescent="0.15">
      <c r="A2083" s="3">
        <v>78</v>
      </c>
      <c r="B2083" s="3" t="str">
        <f t="shared" si="192"/>
        <v>关卡78boss</v>
      </c>
      <c r="C2083" s="3">
        <f>INDEX([3]关卡!$J$19:$J$2018,A2083)</f>
        <v>149</v>
      </c>
      <c r="D2083" s="3">
        <f>INDEX([3]关卡!$N$19:$N$2018,A2083)</f>
        <v>149</v>
      </c>
      <c r="E2083" s="3" t="s">
        <v>25</v>
      </c>
      <c r="F2083" s="3" t="s">
        <v>26</v>
      </c>
      <c r="G2083" s="3">
        <v>30</v>
      </c>
      <c r="H2083" s="3">
        <v>30</v>
      </c>
      <c r="I2083" s="3">
        <v>0.2</v>
      </c>
      <c r="J2083" s="4">
        <v>0.75</v>
      </c>
      <c r="K2083" s="4">
        <v>1</v>
      </c>
      <c r="L2083" s="4">
        <v>5</v>
      </c>
      <c r="M2083" s="3">
        <v>1</v>
      </c>
      <c r="N2083" s="3">
        <v>2</v>
      </c>
      <c r="O2083" s="3">
        <f>HLOOKUP(O$5,[1]非R能力!$B$8:$F$558,$C2083+1,0)</f>
        <v>67429.299664007325</v>
      </c>
      <c r="P2083" s="3">
        <f>HLOOKUP(P$5,[1]非R能力!$B$8:$F$558,$C2083+1,0)</f>
        <v>16852.928258052652</v>
      </c>
      <c r="Q2083" s="3">
        <f>HLOOKUP(Q$5,[1]非R能力!$B$8:$F$558,$C2083+1,0)</f>
        <v>9303.8056083683477</v>
      </c>
      <c r="R2083" s="3">
        <f>HLOOKUP(R$5,[1]非R能力!$B$8:$F$558,$C2083+1,0)</f>
        <v>2646.7519250694891</v>
      </c>
      <c r="S2083" s="3">
        <f>HLOOKUP(S$5,[1]非R能力!$B$8:$F$558,$C2083+1,0)</f>
        <v>3465.0715920022981</v>
      </c>
      <c r="T2083" s="3">
        <f>INDEX([1]非R能力!$H$9:$H$558,D2083)</f>
        <v>1924.1204110101771</v>
      </c>
      <c r="U2083" s="3">
        <f>IF(E2083="小怪",0,IF(INDEX([1]非R能力!$FK$9:$FK$558,C2083)=0,0,10))</f>
        <v>10</v>
      </c>
      <c r="V2083" s="3">
        <f>IF(E2083="小怪",0,IF(INDEX([1]非R能力!$FH$9:$FH$558,C2083)=0,0,5000))</f>
        <v>5000</v>
      </c>
      <c r="W2083" s="3">
        <f>HLOOKUP(W$5,[2]人物技能基础!$O$3:$Q$553,$C2083+1,0)</f>
        <v>3.637142857142857</v>
      </c>
      <c r="X2083" s="3">
        <f>HLOOKUP(X$5,[2]人物技能基础!$O$3:$Q$553,$C2083+1,0)</f>
        <v>2.0186428571428574</v>
      </c>
      <c r="Y2083" s="3">
        <f>HLOOKUP(Y$5,[2]人物技能基础!$O$3:$Q$553,$C2083+1,0)</f>
        <v>99.964285714285708</v>
      </c>
      <c r="Z2083" s="3">
        <f t="shared" si="193"/>
        <v>526343</v>
      </c>
      <c r="AA2083" s="3">
        <f t="shared" si="194"/>
        <v>9953</v>
      </c>
      <c r="AB2083" s="3">
        <f t="shared" si="195"/>
        <v>3370</v>
      </c>
      <c r="AC2083" s="3">
        <f t="shared" si="196"/>
        <v>3465</v>
      </c>
      <c r="AD2083" s="3">
        <f t="shared" si="197"/>
        <v>3529</v>
      </c>
    </row>
    <row r="2084" spans="1:30" x14ac:dyDescent="0.15">
      <c r="A2084" s="3">
        <v>79</v>
      </c>
      <c r="B2084" s="3" t="str">
        <f t="shared" si="192"/>
        <v>关卡79boss</v>
      </c>
      <c r="C2084" s="3">
        <f>INDEX([3]关卡!$J$19:$J$2018,A2084)</f>
        <v>149</v>
      </c>
      <c r="D2084" s="3">
        <f>INDEX([3]关卡!$N$19:$N$2018,A2084)</f>
        <v>149</v>
      </c>
      <c r="E2084" s="3" t="s">
        <v>25</v>
      </c>
      <c r="F2084" s="3" t="s">
        <v>26</v>
      </c>
      <c r="G2084" s="3">
        <v>30</v>
      </c>
      <c r="H2084" s="3">
        <v>30</v>
      </c>
      <c r="I2084" s="3">
        <v>0.2</v>
      </c>
      <c r="J2084" s="4">
        <v>0.75</v>
      </c>
      <c r="K2084" s="4">
        <v>1</v>
      </c>
      <c r="L2084" s="4">
        <v>5</v>
      </c>
      <c r="M2084" s="3">
        <v>1</v>
      </c>
      <c r="N2084" s="3">
        <v>2</v>
      </c>
      <c r="O2084" s="3">
        <f>HLOOKUP(O$5,[1]非R能力!$B$8:$F$558,$C2084+1,0)</f>
        <v>67429.299664007325</v>
      </c>
      <c r="P2084" s="3">
        <f>HLOOKUP(P$5,[1]非R能力!$B$8:$F$558,$C2084+1,0)</f>
        <v>16852.928258052652</v>
      </c>
      <c r="Q2084" s="3">
        <f>HLOOKUP(Q$5,[1]非R能力!$B$8:$F$558,$C2084+1,0)</f>
        <v>9303.8056083683477</v>
      </c>
      <c r="R2084" s="3">
        <f>HLOOKUP(R$5,[1]非R能力!$B$8:$F$558,$C2084+1,0)</f>
        <v>2646.7519250694891</v>
      </c>
      <c r="S2084" s="3">
        <f>HLOOKUP(S$5,[1]非R能力!$B$8:$F$558,$C2084+1,0)</f>
        <v>3465.0715920022981</v>
      </c>
      <c r="T2084" s="3">
        <f>INDEX([1]非R能力!$H$9:$H$558,D2084)</f>
        <v>1924.1204110101771</v>
      </c>
      <c r="U2084" s="3">
        <f>IF(E2084="小怪",0,IF(INDEX([1]非R能力!$FK$9:$FK$558,C2084)=0,0,10))</f>
        <v>10</v>
      </c>
      <c r="V2084" s="3">
        <f>IF(E2084="小怪",0,IF(INDEX([1]非R能力!$FH$9:$FH$558,C2084)=0,0,5000))</f>
        <v>5000</v>
      </c>
      <c r="W2084" s="3">
        <f>HLOOKUP(W$5,[2]人物技能基础!$O$3:$Q$553,$C2084+1,0)</f>
        <v>3.637142857142857</v>
      </c>
      <c r="X2084" s="3">
        <f>HLOOKUP(X$5,[2]人物技能基础!$O$3:$Q$553,$C2084+1,0)</f>
        <v>2.0186428571428574</v>
      </c>
      <c r="Y2084" s="3">
        <f>HLOOKUP(Y$5,[2]人物技能基础!$O$3:$Q$553,$C2084+1,0)</f>
        <v>99.964285714285708</v>
      </c>
      <c r="Z2084" s="3">
        <f t="shared" si="193"/>
        <v>526343</v>
      </c>
      <c r="AA2084" s="3">
        <f t="shared" si="194"/>
        <v>9953</v>
      </c>
      <c r="AB2084" s="3">
        <f t="shared" si="195"/>
        <v>3370</v>
      </c>
      <c r="AC2084" s="3">
        <f t="shared" si="196"/>
        <v>3465</v>
      </c>
      <c r="AD2084" s="3">
        <f t="shared" si="197"/>
        <v>3529</v>
      </c>
    </row>
    <row r="2085" spans="1:30" x14ac:dyDescent="0.15">
      <c r="A2085" s="3">
        <v>80</v>
      </c>
      <c r="B2085" s="3" t="str">
        <f t="shared" si="192"/>
        <v>关卡80boss</v>
      </c>
      <c r="C2085" s="3">
        <f>INDEX([3]关卡!$J$19:$J$2018,A2085)</f>
        <v>150</v>
      </c>
      <c r="D2085" s="3">
        <f>INDEX([3]关卡!$N$19:$N$2018,A2085)</f>
        <v>150</v>
      </c>
      <c r="E2085" s="3" t="s">
        <v>25</v>
      </c>
      <c r="F2085" s="3" t="s">
        <v>26</v>
      </c>
      <c r="G2085" s="3">
        <v>30</v>
      </c>
      <c r="H2085" s="3">
        <v>30</v>
      </c>
      <c r="I2085" s="3">
        <v>0.2</v>
      </c>
      <c r="J2085" s="4">
        <v>0.75</v>
      </c>
      <c r="K2085" s="4">
        <v>1</v>
      </c>
      <c r="L2085" s="4">
        <v>5</v>
      </c>
      <c r="M2085" s="3">
        <v>1</v>
      </c>
      <c r="N2085" s="3">
        <v>2</v>
      </c>
      <c r="O2085" s="3">
        <f>HLOOKUP(O$5,[1]非R能力!$B$8:$F$558,$C2085+1,0)</f>
        <v>67988.499576821516</v>
      </c>
      <c r="P2085" s="3">
        <f>HLOOKUP(P$5,[1]非R能力!$B$8:$F$558,$C2085+1,0)</f>
        <v>16976.516464982211</v>
      </c>
      <c r="Q2085" s="3">
        <f>HLOOKUP(Q$5,[1]非R能力!$B$8:$F$558,$C2085+1,0)</f>
        <v>9393.373106521587</v>
      </c>
      <c r="R2085" s="3">
        <f>HLOOKUP(R$5,[1]非R能力!$B$8:$F$558,$C2085+1,0)</f>
        <v>2669.1466946892438</v>
      </c>
      <c r="S2085" s="3">
        <f>HLOOKUP(S$5,[1]非R能力!$B$8:$F$558,$C2085+1,0)</f>
        <v>3489.9945989547696</v>
      </c>
      <c r="T2085" s="3">
        <f>INDEX([1]非R能力!$H$9:$H$558,D2085)</f>
        <v>1997.1478221968011</v>
      </c>
      <c r="U2085" s="3">
        <f>IF(E2085="小怪",0,IF(INDEX([1]非R能力!$FK$9:$FK$558,C2085)=0,0,10))</f>
        <v>10</v>
      </c>
      <c r="V2085" s="3">
        <f>IF(E2085="小怪",0,IF(INDEX([1]非R能力!$FH$9:$FH$558,C2085)=0,0,5000))</f>
        <v>5000</v>
      </c>
      <c r="W2085" s="3">
        <f>HLOOKUP(W$5,[2]人物技能基础!$O$3:$Q$553,$C2085+1,0)</f>
        <v>3.637142857142857</v>
      </c>
      <c r="X2085" s="3">
        <f>HLOOKUP(X$5,[2]人物技能基础!$O$3:$Q$553,$C2085+1,0)</f>
        <v>2.0186428571428574</v>
      </c>
      <c r="Y2085" s="3">
        <f>HLOOKUP(Y$5,[2]人物技能基础!$O$3:$Q$553,$C2085+1,0)</f>
        <v>99.964285714285708</v>
      </c>
      <c r="Z2085" s="3">
        <f t="shared" si="193"/>
        <v>531240</v>
      </c>
      <c r="AA2085" s="3">
        <f t="shared" si="194"/>
        <v>10046</v>
      </c>
      <c r="AB2085" s="3">
        <f t="shared" si="195"/>
        <v>3395</v>
      </c>
      <c r="AC2085" s="3">
        <f t="shared" si="196"/>
        <v>3489</v>
      </c>
      <c r="AD2085" s="3">
        <f t="shared" si="197"/>
        <v>3558</v>
      </c>
    </row>
    <row r="2086" spans="1:30" x14ac:dyDescent="0.15">
      <c r="A2086" s="3">
        <v>81</v>
      </c>
      <c r="B2086" s="3" t="str">
        <f t="shared" si="192"/>
        <v>关卡81boss</v>
      </c>
      <c r="C2086" s="3">
        <f>INDEX([3]关卡!$J$19:$J$2018,A2086)</f>
        <v>151</v>
      </c>
      <c r="D2086" s="3">
        <f>INDEX([3]关卡!$N$19:$N$2018,A2086)</f>
        <v>151</v>
      </c>
      <c r="E2086" s="3" t="s">
        <v>25</v>
      </c>
      <c r="F2086" s="3" t="s">
        <v>26</v>
      </c>
      <c r="G2086" s="3">
        <v>30</v>
      </c>
      <c r="H2086" s="3">
        <v>30</v>
      </c>
      <c r="I2086" s="3">
        <v>0.2</v>
      </c>
      <c r="J2086" s="4">
        <v>0.75</v>
      </c>
      <c r="K2086" s="4">
        <v>1</v>
      </c>
      <c r="L2086" s="4">
        <v>5</v>
      </c>
      <c r="M2086" s="3">
        <v>1</v>
      </c>
      <c r="N2086" s="3">
        <v>2</v>
      </c>
      <c r="O2086" s="3">
        <f>HLOOKUP(O$5,[1]非R能力!$B$8:$F$558,$C2086+1,0)</f>
        <v>68547.398095422192</v>
      </c>
      <c r="P2086" s="3">
        <f>HLOOKUP(P$5,[1]非R能力!$B$8:$F$558,$C2086+1,0)</f>
        <v>17100.246387642408</v>
      </c>
      <c r="Q2086" s="3">
        <f>HLOOKUP(Q$5,[1]非R能力!$B$8:$F$558,$C2086+1,0)</f>
        <v>9465.1355805772946</v>
      </c>
      <c r="R2086" s="3">
        <f>HLOOKUP(R$5,[1]非R能力!$B$8:$F$558,$C2086+1,0)</f>
        <v>2691.5642338538355</v>
      </c>
      <c r="S2086" s="3">
        <f>HLOOKUP(S$5,[1]非R能力!$B$8:$F$558,$C2086+1,0)</f>
        <v>3514.9404101664227</v>
      </c>
      <c r="T2086" s="3">
        <f>INDEX([1]非R能力!$H$9:$H$558,D2086)</f>
        <v>2107.9483868315006</v>
      </c>
      <c r="U2086" s="3">
        <f>IF(E2086="小怪",0,IF(INDEX([1]非R能力!$FK$9:$FK$558,C2086)=0,0,10))</f>
        <v>10</v>
      </c>
      <c r="V2086" s="3">
        <f>IF(E2086="小怪",0,IF(INDEX([1]非R能力!$FH$9:$FH$558,C2086)=0,0,5000))</f>
        <v>5000</v>
      </c>
      <c r="W2086" s="3">
        <f>HLOOKUP(W$5,[2]人物技能基础!$O$3:$Q$553,$C2086+1,0)</f>
        <v>3.637142857142857</v>
      </c>
      <c r="X2086" s="3">
        <f>HLOOKUP(X$5,[2]人物技能基础!$O$3:$Q$553,$C2086+1,0)</f>
        <v>2.0186428571428574</v>
      </c>
      <c r="Y2086" s="3">
        <f>HLOOKUP(Y$5,[2]人物技能基础!$O$3:$Q$553,$C2086+1,0)</f>
        <v>99.964285714285708</v>
      </c>
      <c r="Z2086" s="3">
        <f t="shared" si="193"/>
        <v>536821</v>
      </c>
      <c r="AA2086" s="3">
        <f t="shared" si="194"/>
        <v>10122</v>
      </c>
      <c r="AB2086" s="3">
        <f t="shared" si="195"/>
        <v>3420</v>
      </c>
      <c r="AC2086" s="3">
        <f t="shared" si="196"/>
        <v>3514</v>
      </c>
      <c r="AD2086" s="3">
        <f t="shared" si="197"/>
        <v>3588</v>
      </c>
    </row>
    <row r="2087" spans="1:30" x14ac:dyDescent="0.15">
      <c r="A2087" s="3">
        <v>82</v>
      </c>
      <c r="B2087" s="3" t="str">
        <f t="shared" si="192"/>
        <v>关卡82boss</v>
      </c>
      <c r="C2087" s="3">
        <f>INDEX([3]关卡!$J$19:$J$2018,A2087)</f>
        <v>152</v>
      </c>
      <c r="D2087" s="3">
        <f>INDEX([3]关卡!$N$19:$N$2018,A2087)</f>
        <v>152</v>
      </c>
      <c r="E2087" s="3" t="s">
        <v>25</v>
      </c>
      <c r="F2087" s="3" t="s">
        <v>26</v>
      </c>
      <c r="G2087" s="3">
        <v>30</v>
      </c>
      <c r="H2087" s="3">
        <v>30</v>
      </c>
      <c r="I2087" s="3">
        <v>0.2</v>
      </c>
      <c r="J2087" s="4">
        <v>0.75</v>
      </c>
      <c r="K2087" s="4">
        <v>1</v>
      </c>
      <c r="L2087" s="4">
        <v>5</v>
      </c>
      <c r="M2087" s="3">
        <v>1</v>
      </c>
      <c r="N2087" s="3">
        <v>2</v>
      </c>
      <c r="O2087" s="3">
        <f>HLOOKUP(O$5,[1]非R能力!$B$8:$F$558,$C2087+1,0)</f>
        <v>69127.668974992295</v>
      </c>
      <c r="P2087" s="3">
        <f>HLOOKUP(P$5,[1]非R能力!$B$8:$F$558,$C2087+1,0)</f>
        <v>17226.541599807777</v>
      </c>
      <c r="Q2087" s="3">
        <f>HLOOKUP(Q$5,[1]非R能力!$B$8:$F$558,$C2087+1,0)</f>
        <v>9537.7663936212975</v>
      </c>
      <c r="R2087" s="3">
        <f>HLOOKUP(R$5,[1]非R能力!$B$8:$F$558,$C2087+1,0)</f>
        <v>2713.9913442117277</v>
      </c>
      <c r="S2087" s="3">
        <f>HLOOKUP(S$5,[1]非R能力!$B$8:$F$558,$C2087+1,0)</f>
        <v>3539.8954465157708</v>
      </c>
      <c r="T2087" s="3">
        <f>INDEX([1]非R能力!$H$9:$H$558,D2087)</f>
        <v>2182.6694759008919</v>
      </c>
      <c r="U2087" s="3">
        <f>IF(E2087="小怪",0,IF(INDEX([1]非R能力!$FK$9:$FK$558,C2087)=0,0,10))</f>
        <v>10</v>
      </c>
      <c r="V2087" s="3">
        <f>IF(E2087="小怪",0,IF(INDEX([1]非R能力!$FH$9:$FH$558,C2087)=0,0,5000))</f>
        <v>5000</v>
      </c>
      <c r="W2087" s="3">
        <f>HLOOKUP(W$5,[2]人物技能基础!$O$3:$Q$553,$C2087+1,0)</f>
        <v>3.637142857142857</v>
      </c>
      <c r="X2087" s="3">
        <f>HLOOKUP(X$5,[2]人物技能基础!$O$3:$Q$553,$C2087+1,0)</f>
        <v>2.0186428571428574</v>
      </c>
      <c r="Y2087" s="3">
        <f>HLOOKUP(Y$5,[2]人物技能基础!$O$3:$Q$553,$C2087+1,0)</f>
        <v>99.964285714285708</v>
      </c>
      <c r="Z2087" s="3">
        <f t="shared" si="193"/>
        <v>541847</v>
      </c>
      <c r="AA2087" s="3">
        <f t="shared" si="194"/>
        <v>10198</v>
      </c>
      <c r="AB2087" s="3">
        <f t="shared" si="195"/>
        <v>3445</v>
      </c>
      <c r="AC2087" s="3">
        <f t="shared" si="196"/>
        <v>3539</v>
      </c>
      <c r="AD2087" s="3">
        <f t="shared" si="197"/>
        <v>3618</v>
      </c>
    </row>
    <row r="2088" spans="1:30" x14ac:dyDescent="0.15">
      <c r="A2088" s="3">
        <v>83</v>
      </c>
      <c r="B2088" s="3" t="str">
        <f t="shared" si="192"/>
        <v>关卡83boss</v>
      </c>
      <c r="C2088" s="3">
        <f>INDEX([3]关卡!$J$19:$J$2018,A2088)</f>
        <v>153</v>
      </c>
      <c r="D2088" s="3">
        <f>INDEX([3]关卡!$N$19:$N$2018,A2088)</f>
        <v>153</v>
      </c>
      <c r="E2088" s="3" t="s">
        <v>25</v>
      </c>
      <c r="F2088" s="3" t="s">
        <v>26</v>
      </c>
      <c r="G2088" s="3">
        <v>30</v>
      </c>
      <c r="H2088" s="3">
        <v>30</v>
      </c>
      <c r="I2088" s="3">
        <v>0.2</v>
      </c>
      <c r="J2088" s="4">
        <v>0.75</v>
      </c>
      <c r="K2088" s="4">
        <v>1</v>
      </c>
      <c r="L2088" s="4">
        <v>5</v>
      </c>
      <c r="M2088" s="3">
        <v>1</v>
      </c>
      <c r="N2088" s="3">
        <v>2</v>
      </c>
      <c r="O2088" s="3">
        <f>HLOOKUP(O$5,[1]非R能力!$B$8:$F$558,$C2088+1,0)</f>
        <v>69995.986243835127</v>
      </c>
      <c r="P2088" s="3">
        <f>HLOOKUP(P$5,[1]非R能力!$B$8:$F$558,$C2088+1,0)</f>
        <v>17381.549992242064</v>
      </c>
      <c r="Q2088" s="3">
        <f>HLOOKUP(Q$5,[1]非R能力!$B$8:$F$558,$C2088+1,0)</f>
        <v>9615.2059690917886</v>
      </c>
      <c r="R2088" s="3">
        <f>HLOOKUP(R$5,[1]非R能力!$B$8:$F$558,$C2088+1,0)</f>
        <v>2739.0070624751838</v>
      </c>
      <c r="S2088" s="3">
        <f>HLOOKUP(S$5,[1]非R能力!$B$8:$F$558,$C2088+1,0)</f>
        <v>3568.2960029201658</v>
      </c>
      <c r="T2088" s="3">
        <f>INDEX([1]非R能力!$H$9:$H$558,D2088)</f>
        <v>2258.085462096371</v>
      </c>
      <c r="U2088" s="3">
        <f>IF(E2088="小怪",0,IF(INDEX([1]非R能力!$FK$9:$FK$558,C2088)=0,0,10))</f>
        <v>10</v>
      </c>
      <c r="V2088" s="3">
        <f>IF(E2088="小怪",0,IF(INDEX([1]非R能力!$FH$9:$FH$558,C2088)=0,0,5000))</f>
        <v>5000</v>
      </c>
      <c r="W2088" s="3">
        <f>HLOOKUP(W$5,[2]人物技能基础!$O$3:$Q$553,$C2088+1,0)</f>
        <v>3.637142857142857</v>
      </c>
      <c r="X2088" s="3">
        <f>HLOOKUP(X$5,[2]人物技能基础!$O$3:$Q$553,$C2088+1,0)</f>
        <v>2.0186428571428574</v>
      </c>
      <c r="Y2088" s="3">
        <f>HLOOKUP(Y$5,[2]人物技能基础!$O$3:$Q$553,$C2088+1,0)</f>
        <v>99.964285714285708</v>
      </c>
      <c r="Z2088" s="3">
        <f t="shared" si="193"/>
        <v>547711</v>
      </c>
      <c r="AA2088" s="3">
        <f t="shared" si="194"/>
        <v>10281</v>
      </c>
      <c r="AB2088" s="3">
        <f t="shared" si="195"/>
        <v>3476</v>
      </c>
      <c r="AC2088" s="3">
        <f t="shared" si="196"/>
        <v>3568</v>
      </c>
      <c r="AD2088" s="3">
        <f t="shared" si="197"/>
        <v>3652</v>
      </c>
    </row>
    <row r="2089" spans="1:30" x14ac:dyDescent="0.15">
      <c r="A2089" s="3">
        <v>84</v>
      </c>
      <c r="B2089" s="3" t="str">
        <f t="shared" si="192"/>
        <v>关卡84boss</v>
      </c>
      <c r="C2089" s="3">
        <f>INDEX([3]关卡!$J$19:$J$2018,A2089)</f>
        <v>153</v>
      </c>
      <c r="D2089" s="3">
        <f>INDEX([3]关卡!$N$19:$N$2018,A2089)</f>
        <v>153</v>
      </c>
      <c r="E2089" s="3" t="s">
        <v>25</v>
      </c>
      <c r="F2089" s="3" t="s">
        <v>26</v>
      </c>
      <c r="G2089" s="3">
        <v>30</v>
      </c>
      <c r="H2089" s="3">
        <v>30</v>
      </c>
      <c r="I2089" s="3">
        <v>0.2</v>
      </c>
      <c r="J2089" s="4">
        <v>0.75</v>
      </c>
      <c r="K2089" s="4">
        <v>1</v>
      </c>
      <c r="L2089" s="4">
        <v>5</v>
      </c>
      <c r="M2089" s="3">
        <v>1</v>
      </c>
      <c r="N2089" s="3">
        <v>2</v>
      </c>
      <c r="O2089" s="3">
        <f>HLOOKUP(O$5,[1]非R能力!$B$8:$F$558,$C2089+1,0)</f>
        <v>69995.986243835127</v>
      </c>
      <c r="P2089" s="3">
        <f>HLOOKUP(P$5,[1]非R能力!$B$8:$F$558,$C2089+1,0)</f>
        <v>17381.549992242064</v>
      </c>
      <c r="Q2089" s="3">
        <f>HLOOKUP(Q$5,[1]非R能力!$B$8:$F$558,$C2089+1,0)</f>
        <v>9615.2059690917886</v>
      </c>
      <c r="R2089" s="3">
        <f>HLOOKUP(R$5,[1]非R能力!$B$8:$F$558,$C2089+1,0)</f>
        <v>2739.0070624751838</v>
      </c>
      <c r="S2089" s="3">
        <f>HLOOKUP(S$5,[1]非R能力!$B$8:$F$558,$C2089+1,0)</f>
        <v>3568.2960029201658</v>
      </c>
      <c r="T2089" s="3">
        <f>INDEX([1]非R能力!$H$9:$H$558,D2089)</f>
        <v>2258.085462096371</v>
      </c>
      <c r="U2089" s="3">
        <f>IF(E2089="小怪",0,IF(INDEX([1]非R能力!$FK$9:$FK$558,C2089)=0,0,10))</f>
        <v>10</v>
      </c>
      <c r="V2089" s="3">
        <f>IF(E2089="小怪",0,IF(INDEX([1]非R能力!$FH$9:$FH$558,C2089)=0,0,5000))</f>
        <v>5000</v>
      </c>
      <c r="W2089" s="3">
        <f>HLOOKUP(W$5,[2]人物技能基础!$O$3:$Q$553,$C2089+1,0)</f>
        <v>3.637142857142857</v>
      </c>
      <c r="X2089" s="3">
        <f>HLOOKUP(X$5,[2]人物技能基础!$O$3:$Q$553,$C2089+1,0)</f>
        <v>2.0186428571428574</v>
      </c>
      <c r="Y2089" s="3">
        <f>HLOOKUP(Y$5,[2]人物技能基础!$O$3:$Q$553,$C2089+1,0)</f>
        <v>99.964285714285708</v>
      </c>
      <c r="Z2089" s="3">
        <f t="shared" si="193"/>
        <v>547711</v>
      </c>
      <c r="AA2089" s="3">
        <f t="shared" si="194"/>
        <v>10281</v>
      </c>
      <c r="AB2089" s="3">
        <f t="shared" si="195"/>
        <v>3476</v>
      </c>
      <c r="AC2089" s="3">
        <f t="shared" si="196"/>
        <v>3568</v>
      </c>
      <c r="AD2089" s="3">
        <f t="shared" si="197"/>
        <v>3652</v>
      </c>
    </row>
    <row r="2090" spans="1:30" x14ac:dyDescent="0.15">
      <c r="A2090" s="3">
        <v>85</v>
      </c>
      <c r="B2090" s="3" t="str">
        <f t="shared" si="192"/>
        <v>关卡85boss</v>
      </c>
      <c r="C2090" s="3">
        <f>INDEX([3]关卡!$J$19:$J$2018,A2090)</f>
        <v>154</v>
      </c>
      <c r="D2090" s="3">
        <f>INDEX([3]关卡!$N$19:$N$2018,A2090)</f>
        <v>154</v>
      </c>
      <c r="E2090" s="3" t="s">
        <v>25</v>
      </c>
      <c r="F2090" s="3" t="s">
        <v>26</v>
      </c>
      <c r="G2090" s="3">
        <v>30</v>
      </c>
      <c r="H2090" s="3">
        <v>30</v>
      </c>
      <c r="I2090" s="3">
        <v>0.2</v>
      </c>
      <c r="J2090" s="4">
        <v>0.75</v>
      </c>
      <c r="K2090" s="4">
        <v>1</v>
      </c>
      <c r="L2090" s="4">
        <v>5</v>
      </c>
      <c r="M2090" s="3">
        <v>1</v>
      </c>
      <c r="N2090" s="3">
        <v>2</v>
      </c>
      <c r="O2090" s="3">
        <f>HLOOKUP(O$5,[1]非R能力!$B$8:$F$558,$C2090+1,0)</f>
        <v>70607.66252167229</v>
      </c>
      <c r="P2090" s="3">
        <f>HLOOKUP(P$5,[1]非R能力!$B$8:$F$558,$C2090+1,0)</f>
        <v>17510.605713260662</v>
      </c>
      <c r="Q2090" s="3">
        <f>HLOOKUP(Q$5,[1]非R能力!$B$8:$F$558,$C2090+1,0)</f>
        <v>9688.3436563014402</v>
      </c>
      <c r="R2090" s="3">
        <f>HLOOKUP(R$5,[1]非R能力!$B$8:$F$558,$C2090+1,0)</f>
        <v>2761.6915317435396</v>
      </c>
      <c r="S2090" s="3">
        <f>HLOOKUP(S$5,[1]非R能力!$B$8:$F$558,$C2090+1,0)</f>
        <v>3593.58662510562</v>
      </c>
      <c r="T2090" s="3">
        <f>INDEX([1]非R能力!$H$9:$H$558,D2090)</f>
        <v>2372.5345055623634</v>
      </c>
      <c r="U2090" s="3">
        <f>IF(E2090="小怪",0,IF(INDEX([1]非R能力!$FK$9:$FK$558,C2090)=0,0,10))</f>
        <v>10</v>
      </c>
      <c r="V2090" s="3">
        <f>IF(E2090="小怪",0,IF(INDEX([1]非R能力!$FH$9:$FH$558,C2090)=0,0,5000))</f>
        <v>5000</v>
      </c>
      <c r="W2090" s="3">
        <f>HLOOKUP(W$5,[2]人物技能基础!$O$3:$Q$553,$C2090+1,0)</f>
        <v>3.637142857142857</v>
      </c>
      <c r="X2090" s="3">
        <f>HLOOKUP(X$5,[2]人物技能基础!$O$3:$Q$553,$C2090+1,0)</f>
        <v>2.0186428571428574</v>
      </c>
      <c r="Y2090" s="3">
        <f>HLOOKUP(Y$5,[2]人物技能基础!$O$3:$Q$553,$C2090+1,0)</f>
        <v>99.964285714285708</v>
      </c>
      <c r="Z2090" s="3">
        <f t="shared" si="193"/>
        <v>553515</v>
      </c>
      <c r="AA2090" s="3">
        <f t="shared" si="194"/>
        <v>10359</v>
      </c>
      <c r="AB2090" s="3">
        <f t="shared" si="195"/>
        <v>3502</v>
      </c>
      <c r="AC2090" s="3">
        <f t="shared" si="196"/>
        <v>3593</v>
      </c>
      <c r="AD2090" s="3">
        <f t="shared" si="197"/>
        <v>3682</v>
      </c>
    </row>
    <row r="2091" spans="1:30" x14ac:dyDescent="0.15">
      <c r="A2091" s="3">
        <v>86</v>
      </c>
      <c r="B2091" s="3" t="str">
        <f t="shared" si="192"/>
        <v>关卡86boss</v>
      </c>
      <c r="C2091" s="3">
        <f>INDEX([3]关卡!$J$19:$J$2018,A2091)</f>
        <v>155</v>
      </c>
      <c r="D2091" s="3">
        <f>INDEX([3]关卡!$N$19:$N$2018,A2091)</f>
        <v>155</v>
      </c>
      <c r="E2091" s="3" t="s">
        <v>25</v>
      </c>
      <c r="F2091" s="3" t="s">
        <v>26</v>
      </c>
      <c r="G2091" s="3">
        <v>30</v>
      </c>
      <c r="H2091" s="3">
        <v>30</v>
      </c>
      <c r="I2091" s="3">
        <v>0.2</v>
      </c>
      <c r="J2091" s="4">
        <v>0.75</v>
      </c>
      <c r="K2091" s="4">
        <v>1</v>
      </c>
      <c r="L2091" s="4">
        <v>5</v>
      </c>
      <c r="M2091" s="3">
        <v>1</v>
      </c>
      <c r="N2091" s="3">
        <v>2</v>
      </c>
      <c r="O2091" s="3">
        <f>HLOOKUP(O$5,[1]非R能力!$B$8:$F$558,$C2091+1,0)</f>
        <v>71222.844353218054</v>
      </c>
      <c r="P2091" s="3">
        <f>HLOOKUP(P$5,[1]非R能力!$B$8:$F$558,$C2091+1,0)</f>
        <v>17641.696363133429</v>
      </c>
      <c r="Q2091" s="3">
        <f>HLOOKUP(Q$5,[1]非R能力!$B$8:$F$558,$C2091+1,0)</f>
        <v>9761.5517299248095</v>
      </c>
      <c r="R2091" s="3">
        <f>HLOOKUP(R$5,[1]非R能力!$B$8:$F$558,$C2091+1,0)</f>
        <v>2784.3860462218991</v>
      </c>
      <c r="S2091" s="3">
        <f>HLOOKUP(S$5,[1]非R能力!$B$8:$F$558,$C2091+1,0)</f>
        <v>3618.8868952847874</v>
      </c>
      <c r="T2091" s="3">
        <f>INDEX([1]非R能力!$H$9:$H$558,D2091)</f>
        <v>2449.7321600473847</v>
      </c>
      <c r="U2091" s="3">
        <f>IF(E2091="小怪",0,IF(INDEX([1]非R能力!$FK$9:$FK$558,C2091)=0,0,10))</f>
        <v>10</v>
      </c>
      <c r="V2091" s="3">
        <f>IF(E2091="小怪",0,IF(INDEX([1]非R能力!$FH$9:$FH$558,C2091)=0,0,5000))</f>
        <v>5000</v>
      </c>
      <c r="W2091" s="3">
        <f>HLOOKUP(W$5,[2]人物技能基础!$O$3:$Q$553,$C2091+1,0)</f>
        <v>3.637142857142857</v>
      </c>
      <c r="X2091" s="3">
        <f>HLOOKUP(X$5,[2]人物技能基础!$O$3:$Q$553,$C2091+1,0)</f>
        <v>2.0186428571428574</v>
      </c>
      <c r="Y2091" s="3">
        <f>HLOOKUP(Y$5,[2]人物技能基础!$O$3:$Q$553,$C2091+1,0)</f>
        <v>99.964285714285708</v>
      </c>
      <c r="Z2091" s="3">
        <f t="shared" si="193"/>
        <v>558723</v>
      </c>
      <c r="AA2091" s="3">
        <f t="shared" si="194"/>
        <v>10436</v>
      </c>
      <c r="AB2091" s="3">
        <f t="shared" si="195"/>
        <v>3528</v>
      </c>
      <c r="AC2091" s="3">
        <f t="shared" si="196"/>
        <v>3618</v>
      </c>
      <c r="AD2091" s="3">
        <f t="shared" si="197"/>
        <v>3712</v>
      </c>
    </row>
    <row r="2092" spans="1:30" x14ac:dyDescent="0.15">
      <c r="A2092" s="3">
        <v>87</v>
      </c>
      <c r="B2092" s="3" t="str">
        <f t="shared" si="192"/>
        <v>关卡87boss</v>
      </c>
      <c r="C2092" s="3">
        <f>INDEX([3]关卡!$J$19:$J$2018,A2092)</f>
        <v>156</v>
      </c>
      <c r="D2092" s="3">
        <f>INDEX([3]关卡!$N$19:$N$2018,A2092)</f>
        <v>156</v>
      </c>
      <c r="E2092" s="3" t="s">
        <v>25</v>
      </c>
      <c r="F2092" s="3" t="s">
        <v>26</v>
      </c>
      <c r="G2092" s="3">
        <v>30</v>
      </c>
      <c r="H2092" s="3">
        <v>30</v>
      </c>
      <c r="I2092" s="3">
        <v>0.2</v>
      </c>
      <c r="J2092" s="4">
        <v>0.75</v>
      </c>
      <c r="K2092" s="4">
        <v>1</v>
      </c>
      <c r="L2092" s="4">
        <v>5</v>
      </c>
      <c r="M2092" s="3">
        <v>1</v>
      </c>
      <c r="N2092" s="3">
        <v>2</v>
      </c>
      <c r="O2092" s="3">
        <f>HLOOKUP(O$5,[1]非R能力!$B$8:$F$558,$C2092+1,0)</f>
        <v>71843.246519481749</v>
      </c>
      <c r="P2092" s="3">
        <f>HLOOKUP(P$5,[1]非R能力!$B$8:$F$558,$C2092+1,0)</f>
        <v>17773.392733174071</v>
      </c>
      <c r="Q2092" s="3">
        <f>HLOOKUP(Q$5,[1]非R能力!$B$8:$F$558,$C2092+1,0)</f>
        <v>9834.9302061289036</v>
      </c>
      <c r="R2092" s="3">
        <f>HLOOKUP(R$5,[1]非R能力!$B$8:$F$558,$C2092+1,0)</f>
        <v>2807.1519030359145</v>
      </c>
      <c r="S2092" s="3">
        <f>HLOOKUP(S$5,[1]非R能力!$B$8:$F$558,$C2092+1,0)</f>
        <v>3644.278416797149</v>
      </c>
      <c r="T2092" s="3">
        <f>INDEX([1]非R能力!$H$9:$H$558,D2092)</f>
        <v>2527.6605102005165</v>
      </c>
      <c r="U2092" s="3">
        <f>IF(E2092="小怪",0,IF(INDEX([1]非R能力!$FK$9:$FK$558,C2092)=0,0,10))</f>
        <v>10</v>
      </c>
      <c r="V2092" s="3">
        <f>IF(E2092="小怪",0,IF(INDEX([1]非R能力!$FH$9:$FH$558,C2092)=0,0,5000))</f>
        <v>5000</v>
      </c>
      <c r="W2092" s="3">
        <f>HLOOKUP(W$5,[2]人物技能基础!$O$3:$Q$553,$C2092+1,0)</f>
        <v>3.637142857142857</v>
      </c>
      <c r="X2092" s="3">
        <f>HLOOKUP(X$5,[2]人物技能基础!$O$3:$Q$553,$C2092+1,0)</f>
        <v>2.0186428571428574</v>
      </c>
      <c r="Y2092" s="3">
        <f>HLOOKUP(Y$5,[2]人物技能基础!$O$3:$Q$553,$C2092+1,0)</f>
        <v>99.964285714285708</v>
      </c>
      <c r="Z2092" s="3">
        <f t="shared" si="193"/>
        <v>563967</v>
      </c>
      <c r="AA2092" s="3">
        <f t="shared" si="194"/>
        <v>10513</v>
      </c>
      <c r="AB2092" s="3">
        <f t="shared" si="195"/>
        <v>3554</v>
      </c>
      <c r="AC2092" s="3">
        <f t="shared" si="196"/>
        <v>3644</v>
      </c>
      <c r="AD2092" s="3">
        <f t="shared" si="197"/>
        <v>3742</v>
      </c>
    </row>
    <row r="2093" spans="1:30" x14ac:dyDescent="0.15">
      <c r="A2093" s="3">
        <v>88</v>
      </c>
      <c r="B2093" s="3" t="str">
        <f t="shared" si="192"/>
        <v>关卡88boss</v>
      </c>
      <c r="C2093" s="3">
        <f>INDEX([3]关卡!$J$19:$J$2018,A2093)</f>
        <v>157</v>
      </c>
      <c r="D2093" s="3">
        <f>INDEX([3]关卡!$N$19:$N$2018,A2093)</f>
        <v>157</v>
      </c>
      <c r="E2093" s="3" t="s">
        <v>25</v>
      </c>
      <c r="F2093" s="3" t="s">
        <v>26</v>
      </c>
      <c r="G2093" s="3">
        <v>30</v>
      </c>
      <c r="H2093" s="3">
        <v>30</v>
      </c>
      <c r="I2093" s="3">
        <v>0.2</v>
      </c>
      <c r="J2093" s="4">
        <v>0.75</v>
      </c>
      <c r="K2093" s="4">
        <v>1</v>
      </c>
      <c r="L2093" s="4">
        <v>5</v>
      </c>
      <c r="M2093" s="3">
        <v>1</v>
      </c>
      <c r="N2093" s="3">
        <v>2</v>
      </c>
      <c r="O2093" s="3">
        <f>HLOOKUP(O$5,[1]非R能力!$B$8:$F$558,$C2093+1,0)</f>
        <v>72463.978886565645</v>
      </c>
      <c r="P2093" s="3">
        <f>HLOOKUP(P$5,[1]非R能力!$B$8:$F$558,$C2093+1,0)</f>
        <v>17905.152159702517</v>
      </c>
      <c r="Q2093" s="3">
        <f>HLOOKUP(Q$5,[1]非R能力!$B$8:$F$558,$C2093+1,0)</f>
        <v>9907.5491824768396</v>
      </c>
      <c r="R2093" s="3">
        <f>HLOOKUP(R$5,[1]非R能力!$B$8:$F$558,$C2093+1,0)</f>
        <v>2829.9281026110307</v>
      </c>
      <c r="S2093" s="3">
        <f>HLOOKUP(S$5,[1]非R能力!$B$8:$F$558,$C2093+1,0)</f>
        <v>3669.679848906876</v>
      </c>
      <c r="T2093" s="3">
        <f>INDEX([1]非R能力!$H$9:$H$558,D2093)</f>
        <v>2606.3300054588181</v>
      </c>
      <c r="U2093" s="3">
        <f>IF(E2093="小怪",0,IF(INDEX([1]非R能力!$FK$9:$FK$558,C2093)=0,0,10))</f>
        <v>10</v>
      </c>
      <c r="V2093" s="3">
        <f>IF(E2093="小怪",0,IF(INDEX([1]非R能力!$FH$9:$FH$558,C2093)=0,0,5000))</f>
        <v>5000</v>
      </c>
      <c r="W2093" s="3">
        <f>HLOOKUP(W$5,[2]人物技能基础!$O$3:$Q$553,$C2093+1,0)</f>
        <v>3.637142857142857</v>
      </c>
      <c r="X2093" s="3">
        <f>HLOOKUP(X$5,[2]人物技能基础!$O$3:$Q$553,$C2093+1,0)</f>
        <v>2.0186428571428574</v>
      </c>
      <c r="Y2093" s="3">
        <f>HLOOKUP(Y$5,[2]人物技能基础!$O$3:$Q$553,$C2093+1,0)</f>
        <v>99.964285714285708</v>
      </c>
      <c r="Z2093" s="3">
        <f t="shared" si="193"/>
        <v>569189</v>
      </c>
      <c r="AA2093" s="3">
        <f t="shared" si="194"/>
        <v>10590</v>
      </c>
      <c r="AB2093" s="3">
        <f t="shared" si="195"/>
        <v>3581</v>
      </c>
      <c r="AC2093" s="3">
        <f t="shared" si="196"/>
        <v>3669</v>
      </c>
      <c r="AD2093" s="3">
        <f t="shared" si="197"/>
        <v>3773</v>
      </c>
    </row>
    <row r="2094" spans="1:30" x14ac:dyDescent="0.15">
      <c r="A2094" s="3">
        <v>89</v>
      </c>
      <c r="B2094" s="3" t="str">
        <f t="shared" si="192"/>
        <v>关卡89boss</v>
      </c>
      <c r="C2094" s="3">
        <f>INDEX([3]关卡!$J$19:$J$2018,A2094)</f>
        <v>157</v>
      </c>
      <c r="D2094" s="3">
        <f>INDEX([3]关卡!$N$19:$N$2018,A2094)</f>
        <v>157</v>
      </c>
      <c r="E2094" s="3" t="s">
        <v>25</v>
      </c>
      <c r="F2094" s="3" t="s">
        <v>26</v>
      </c>
      <c r="G2094" s="3">
        <v>30</v>
      </c>
      <c r="H2094" s="3">
        <v>30</v>
      </c>
      <c r="I2094" s="3">
        <v>0.2</v>
      </c>
      <c r="J2094" s="4">
        <v>0.75</v>
      </c>
      <c r="K2094" s="4">
        <v>1</v>
      </c>
      <c r="L2094" s="4">
        <v>5</v>
      </c>
      <c r="M2094" s="3">
        <v>1</v>
      </c>
      <c r="N2094" s="3">
        <v>2</v>
      </c>
      <c r="O2094" s="3">
        <f>HLOOKUP(O$5,[1]非R能力!$B$8:$F$558,$C2094+1,0)</f>
        <v>72463.978886565645</v>
      </c>
      <c r="P2094" s="3">
        <f>HLOOKUP(P$5,[1]非R能力!$B$8:$F$558,$C2094+1,0)</f>
        <v>17905.152159702517</v>
      </c>
      <c r="Q2094" s="3">
        <f>HLOOKUP(Q$5,[1]非R能力!$B$8:$F$558,$C2094+1,0)</f>
        <v>9907.5491824768396</v>
      </c>
      <c r="R2094" s="3">
        <f>HLOOKUP(R$5,[1]非R能力!$B$8:$F$558,$C2094+1,0)</f>
        <v>2829.9281026110307</v>
      </c>
      <c r="S2094" s="3">
        <f>HLOOKUP(S$5,[1]非R能力!$B$8:$F$558,$C2094+1,0)</f>
        <v>3669.679848906876</v>
      </c>
      <c r="T2094" s="3">
        <f>INDEX([1]非R能力!$H$9:$H$558,D2094)</f>
        <v>2606.3300054588181</v>
      </c>
      <c r="U2094" s="3">
        <f>IF(E2094="小怪",0,IF(INDEX([1]非R能力!$FK$9:$FK$558,C2094)=0,0,10))</f>
        <v>10</v>
      </c>
      <c r="V2094" s="3">
        <f>IF(E2094="小怪",0,IF(INDEX([1]非R能力!$FH$9:$FH$558,C2094)=0,0,5000))</f>
        <v>5000</v>
      </c>
      <c r="W2094" s="3">
        <f>HLOOKUP(W$5,[2]人物技能基础!$O$3:$Q$553,$C2094+1,0)</f>
        <v>3.637142857142857</v>
      </c>
      <c r="X2094" s="3">
        <f>HLOOKUP(X$5,[2]人物技能基础!$O$3:$Q$553,$C2094+1,0)</f>
        <v>2.0186428571428574</v>
      </c>
      <c r="Y2094" s="3">
        <f>HLOOKUP(Y$5,[2]人物技能基础!$O$3:$Q$553,$C2094+1,0)</f>
        <v>99.964285714285708</v>
      </c>
      <c r="Z2094" s="3">
        <f t="shared" si="193"/>
        <v>569189</v>
      </c>
      <c r="AA2094" s="3">
        <f t="shared" si="194"/>
        <v>10590</v>
      </c>
      <c r="AB2094" s="3">
        <f t="shared" si="195"/>
        <v>3581</v>
      </c>
      <c r="AC2094" s="3">
        <f t="shared" si="196"/>
        <v>3669</v>
      </c>
      <c r="AD2094" s="3">
        <f t="shared" si="197"/>
        <v>3773</v>
      </c>
    </row>
    <row r="2095" spans="1:30" x14ac:dyDescent="0.15">
      <c r="A2095" s="3">
        <v>90</v>
      </c>
      <c r="B2095" s="3" t="str">
        <f t="shared" si="192"/>
        <v>关卡90boss</v>
      </c>
      <c r="C2095" s="3">
        <f>INDEX([3]关卡!$J$19:$J$2018,A2095)</f>
        <v>158</v>
      </c>
      <c r="D2095" s="3">
        <f>INDEX([3]关卡!$N$19:$N$2018,A2095)</f>
        <v>158</v>
      </c>
      <c r="E2095" s="3" t="s">
        <v>25</v>
      </c>
      <c r="F2095" s="3" t="s">
        <v>26</v>
      </c>
      <c r="G2095" s="3">
        <v>30</v>
      </c>
      <c r="H2095" s="3">
        <v>30</v>
      </c>
      <c r="I2095" s="3">
        <v>0.2</v>
      </c>
      <c r="J2095" s="4">
        <v>0.75</v>
      </c>
      <c r="K2095" s="4">
        <v>1</v>
      </c>
      <c r="L2095" s="4">
        <v>5</v>
      </c>
      <c r="M2095" s="3">
        <v>1</v>
      </c>
      <c r="N2095" s="3">
        <v>2</v>
      </c>
      <c r="O2095" s="3">
        <f>HLOOKUP(O$5,[1]非R能力!$B$8:$F$558,$C2095+1,0)</f>
        <v>73068.974825767611</v>
      </c>
      <c r="P2095" s="3">
        <f>HLOOKUP(P$5,[1]非R能力!$B$8:$F$558,$C2095+1,0)</f>
        <v>18036.975469780027</v>
      </c>
      <c r="Q2095" s="3">
        <f>HLOOKUP(Q$5,[1]非R能力!$B$8:$F$558,$C2095+1,0)</f>
        <v>9980.2034503936138</v>
      </c>
      <c r="R2095" s="3">
        <f>HLOOKUP(R$5,[1]非R能力!$B$8:$F$558,$C2095+1,0)</f>
        <v>2852.714788081094</v>
      </c>
      <c r="S2095" s="3">
        <f>HLOOKUP(S$5,[1]非R能力!$B$8:$F$558,$C2095+1,0)</f>
        <v>3695.0913170172689</v>
      </c>
      <c r="T2095" s="3">
        <f>INDEX([1]非R能力!$H$9:$H$558,D2095)</f>
        <v>2685.7511936069941</v>
      </c>
      <c r="U2095" s="3">
        <f>IF(E2095="小怪",0,IF(INDEX([1]非R能力!$FK$9:$FK$558,C2095)=0,0,10))</f>
        <v>10</v>
      </c>
      <c r="V2095" s="3">
        <f>IF(E2095="小怪",0,IF(INDEX([1]非R能力!$FH$9:$FH$558,C2095)=0,0,5000))</f>
        <v>5000</v>
      </c>
      <c r="W2095" s="3">
        <f>HLOOKUP(W$5,[2]人物技能基础!$O$3:$Q$553,$C2095+1,0)</f>
        <v>3.637142857142857</v>
      </c>
      <c r="X2095" s="3">
        <f>HLOOKUP(X$5,[2]人物技能基础!$O$3:$Q$553,$C2095+1,0)</f>
        <v>2.0186428571428574</v>
      </c>
      <c r="Y2095" s="3">
        <f>HLOOKUP(Y$5,[2]人物技能基础!$O$3:$Q$553,$C2095+1,0)</f>
        <v>99.964285714285708</v>
      </c>
      <c r="Z2095" s="3">
        <f t="shared" si="193"/>
        <v>574464</v>
      </c>
      <c r="AA2095" s="3">
        <f t="shared" si="194"/>
        <v>10667</v>
      </c>
      <c r="AB2095" s="3">
        <f t="shared" si="195"/>
        <v>3607</v>
      </c>
      <c r="AC2095" s="3">
        <f t="shared" si="196"/>
        <v>3695</v>
      </c>
      <c r="AD2095" s="3">
        <f t="shared" si="197"/>
        <v>3803</v>
      </c>
    </row>
    <row r="2096" spans="1:30" x14ac:dyDescent="0.15">
      <c r="A2096" s="3">
        <v>91</v>
      </c>
      <c r="B2096" s="3" t="str">
        <f t="shared" si="192"/>
        <v>关卡91boss</v>
      </c>
      <c r="C2096" s="3">
        <f>INDEX([3]关卡!$J$19:$J$2018,A2096)</f>
        <v>159</v>
      </c>
      <c r="D2096" s="3">
        <f>INDEX([3]关卡!$N$19:$N$2018,A2096)</f>
        <v>159</v>
      </c>
      <c r="E2096" s="3" t="s">
        <v>25</v>
      </c>
      <c r="F2096" s="3" t="s">
        <v>26</v>
      </c>
      <c r="G2096" s="3">
        <v>30</v>
      </c>
      <c r="H2096" s="3">
        <v>30</v>
      </c>
      <c r="I2096" s="3">
        <v>0.2</v>
      </c>
      <c r="J2096" s="4">
        <v>0.75</v>
      </c>
      <c r="K2096" s="4">
        <v>1</v>
      </c>
      <c r="L2096" s="4">
        <v>5</v>
      </c>
      <c r="M2096" s="3">
        <v>1</v>
      </c>
      <c r="N2096" s="3">
        <v>2</v>
      </c>
      <c r="O2096" s="3">
        <f>HLOOKUP(O$5,[1]非R能力!$B$8:$F$558,$C2096+1,0)</f>
        <v>73691.639752019211</v>
      </c>
      <c r="P2096" s="3">
        <f>HLOOKUP(P$5,[1]非R能力!$B$8:$F$558,$C2096+1,0)</f>
        <v>18165.570986335293</v>
      </c>
      <c r="Q2096" s="3">
        <f>HLOOKUP(Q$5,[1]非R能力!$B$8:$F$558,$C2096+1,0)</f>
        <v>10052.89771868292</v>
      </c>
      <c r="R2096" s="3">
        <f>HLOOKUP(R$5,[1]非R能力!$B$8:$F$558,$C2096+1,0)</f>
        <v>2875.5121025799463</v>
      </c>
      <c r="S2096" s="3">
        <f>HLOOKUP(S$5,[1]非R能力!$B$8:$F$558,$C2096+1,0)</f>
        <v>3720.5129465316313</v>
      </c>
      <c r="T2096" s="3">
        <f>INDEX([1]非R能力!$H$9:$H$558,D2096)</f>
        <v>2765.934720777389</v>
      </c>
      <c r="U2096" s="3">
        <f>IF(E2096="小怪",0,IF(INDEX([1]非R能力!$FK$9:$FK$558,C2096)=0,0,10))</f>
        <v>10</v>
      </c>
      <c r="V2096" s="3">
        <f>IF(E2096="小怪",0,IF(INDEX([1]非R能力!$FH$9:$FH$558,C2096)=0,0,5000))</f>
        <v>5000</v>
      </c>
      <c r="W2096" s="3">
        <f>HLOOKUP(W$5,[2]人物技能基础!$O$3:$Q$553,$C2096+1,0)</f>
        <v>3.637142857142857</v>
      </c>
      <c r="X2096" s="3">
        <f>HLOOKUP(X$5,[2]人物技能基础!$O$3:$Q$553,$C2096+1,0)</f>
        <v>2.0186428571428574</v>
      </c>
      <c r="Y2096" s="3">
        <f>HLOOKUP(Y$5,[2]人物技能基础!$O$3:$Q$553,$C2096+1,0)</f>
        <v>99.964285714285708</v>
      </c>
      <c r="Z2096" s="3">
        <f t="shared" si="193"/>
        <v>579635</v>
      </c>
      <c r="AA2096" s="3">
        <f t="shared" si="194"/>
        <v>10744</v>
      </c>
      <c r="AB2096" s="3">
        <f t="shared" si="195"/>
        <v>3633</v>
      </c>
      <c r="AC2096" s="3">
        <f t="shared" si="196"/>
        <v>3720</v>
      </c>
      <c r="AD2096" s="3">
        <f t="shared" si="197"/>
        <v>3834</v>
      </c>
    </row>
    <row r="2097" spans="1:30" x14ac:dyDescent="0.15">
      <c r="A2097" s="3">
        <v>92</v>
      </c>
      <c r="B2097" s="3" t="str">
        <f t="shared" si="192"/>
        <v>关卡92boss</v>
      </c>
      <c r="C2097" s="3">
        <f>INDEX([3]关卡!$J$19:$J$2018,A2097)</f>
        <v>160</v>
      </c>
      <c r="D2097" s="3">
        <f>INDEX([3]关卡!$N$19:$N$2018,A2097)</f>
        <v>160</v>
      </c>
      <c r="E2097" s="3" t="s">
        <v>25</v>
      </c>
      <c r="F2097" s="3" t="s">
        <v>26</v>
      </c>
      <c r="G2097" s="3">
        <v>30</v>
      </c>
      <c r="H2097" s="3">
        <v>30</v>
      </c>
      <c r="I2097" s="3">
        <v>0.2</v>
      </c>
      <c r="J2097" s="4">
        <v>0.75</v>
      </c>
      <c r="K2097" s="4">
        <v>1</v>
      </c>
      <c r="L2097" s="4">
        <v>5</v>
      </c>
      <c r="M2097" s="3">
        <v>1</v>
      </c>
      <c r="N2097" s="3">
        <v>2</v>
      </c>
      <c r="O2097" s="3">
        <f>HLOOKUP(O$5,[1]非R能力!$B$8:$F$558,$C2097+1,0)</f>
        <v>74174.821583219484</v>
      </c>
      <c r="P2097" s="3">
        <f>HLOOKUP(P$5,[1]非R能力!$B$8:$F$558,$C2097+1,0)</f>
        <v>18226.871220612695</v>
      </c>
      <c r="Q2097" s="3">
        <f>HLOOKUP(Q$5,[1]非R能力!$B$8:$F$558,$C2097+1,0)</f>
        <v>10082.833345373519</v>
      </c>
      <c r="R2097" s="3">
        <f>HLOOKUP(R$5,[1]非R能力!$B$8:$F$558,$C2097+1,0)</f>
        <v>2884.5168841437758</v>
      </c>
      <c r="S2097" s="3">
        <f>HLOOKUP(S$5,[1]非R能力!$B$8:$F$558,$C2097+1,0)</f>
        <v>3727.5390805735778</v>
      </c>
      <c r="T2097" s="3">
        <f>INDEX([1]非R能力!$H$9:$H$558,D2097)</f>
        <v>2806.3157153042121</v>
      </c>
      <c r="U2097" s="3">
        <f>IF(E2097="小怪",0,IF(INDEX([1]非R能力!$FK$9:$FK$558,C2097)=0,0,10))</f>
        <v>10</v>
      </c>
      <c r="V2097" s="3">
        <f>IF(E2097="小怪",0,IF(INDEX([1]非R能力!$FH$9:$FH$558,C2097)=0,0,5000))</f>
        <v>5000</v>
      </c>
      <c r="W2097" s="3">
        <f>HLOOKUP(W$5,[2]人物技能基础!$O$3:$Q$553,$C2097+1,0)</f>
        <v>3.637142857142857</v>
      </c>
      <c r="X2097" s="3">
        <f>HLOOKUP(X$5,[2]人物技能基础!$O$3:$Q$553,$C2097+1,0)</f>
        <v>2.0186428571428574</v>
      </c>
      <c r="Y2097" s="3">
        <f>HLOOKUP(Y$5,[2]人物技能基础!$O$3:$Q$553,$C2097+1,0)</f>
        <v>99.964285714285708</v>
      </c>
      <c r="Z2097" s="3">
        <f t="shared" si="193"/>
        <v>582153</v>
      </c>
      <c r="AA2097" s="3">
        <f t="shared" si="194"/>
        <v>10777</v>
      </c>
      <c r="AB2097" s="3">
        <f t="shared" si="195"/>
        <v>3645</v>
      </c>
      <c r="AC2097" s="3">
        <f t="shared" si="196"/>
        <v>3727</v>
      </c>
      <c r="AD2097" s="3">
        <f t="shared" si="197"/>
        <v>3846</v>
      </c>
    </row>
    <row r="2098" spans="1:30" x14ac:dyDescent="0.15">
      <c r="A2098" s="3">
        <v>93</v>
      </c>
      <c r="B2098" s="3" t="str">
        <f t="shared" si="192"/>
        <v>关卡93boss</v>
      </c>
      <c r="C2098" s="3">
        <f>INDEX([3]关卡!$J$19:$J$2018,A2098)</f>
        <v>160</v>
      </c>
      <c r="D2098" s="3">
        <f>INDEX([3]关卡!$N$19:$N$2018,A2098)</f>
        <v>160</v>
      </c>
      <c r="E2098" s="3" t="s">
        <v>25</v>
      </c>
      <c r="F2098" s="3" t="s">
        <v>26</v>
      </c>
      <c r="G2098" s="3">
        <v>30</v>
      </c>
      <c r="H2098" s="3">
        <v>30</v>
      </c>
      <c r="I2098" s="3">
        <v>0.2</v>
      </c>
      <c r="J2098" s="4">
        <v>0.75</v>
      </c>
      <c r="K2098" s="4">
        <v>1</v>
      </c>
      <c r="L2098" s="4">
        <v>5</v>
      </c>
      <c r="M2098" s="3">
        <v>1</v>
      </c>
      <c r="N2098" s="3">
        <v>2</v>
      </c>
      <c r="O2098" s="3">
        <f>HLOOKUP(O$5,[1]非R能力!$B$8:$F$558,$C2098+1,0)</f>
        <v>74174.821583219484</v>
      </c>
      <c r="P2098" s="3">
        <f>HLOOKUP(P$5,[1]非R能力!$B$8:$F$558,$C2098+1,0)</f>
        <v>18226.871220612695</v>
      </c>
      <c r="Q2098" s="3">
        <f>HLOOKUP(Q$5,[1]非R能力!$B$8:$F$558,$C2098+1,0)</f>
        <v>10082.833345373519</v>
      </c>
      <c r="R2098" s="3">
        <f>HLOOKUP(R$5,[1]非R能力!$B$8:$F$558,$C2098+1,0)</f>
        <v>2884.5168841437758</v>
      </c>
      <c r="S2098" s="3">
        <f>HLOOKUP(S$5,[1]非R能力!$B$8:$F$558,$C2098+1,0)</f>
        <v>3727.5390805735778</v>
      </c>
      <c r="T2098" s="3">
        <f>INDEX([1]非R能力!$H$9:$H$558,D2098)</f>
        <v>2806.3157153042121</v>
      </c>
      <c r="U2098" s="3">
        <f>IF(E2098="小怪",0,IF(INDEX([1]非R能力!$FK$9:$FK$558,C2098)=0,0,10))</f>
        <v>10</v>
      </c>
      <c r="V2098" s="3">
        <f>IF(E2098="小怪",0,IF(INDEX([1]非R能力!$FH$9:$FH$558,C2098)=0,0,5000))</f>
        <v>5000</v>
      </c>
      <c r="W2098" s="3">
        <f>HLOOKUP(W$5,[2]人物技能基础!$O$3:$Q$553,$C2098+1,0)</f>
        <v>3.637142857142857</v>
      </c>
      <c r="X2098" s="3">
        <f>HLOOKUP(X$5,[2]人物技能基础!$O$3:$Q$553,$C2098+1,0)</f>
        <v>2.0186428571428574</v>
      </c>
      <c r="Y2098" s="3">
        <f>HLOOKUP(Y$5,[2]人物技能基础!$O$3:$Q$553,$C2098+1,0)</f>
        <v>99.964285714285708</v>
      </c>
      <c r="Z2098" s="3">
        <f t="shared" si="193"/>
        <v>582153</v>
      </c>
      <c r="AA2098" s="3">
        <f t="shared" si="194"/>
        <v>10777</v>
      </c>
      <c r="AB2098" s="3">
        <f t="shared" si="195"/>
        <v>3645</v>
      </c>
      <c r="AC2098" s="3">
        <f t="shared" si="196"/>
        <v>3727</v>
      </c>
      <c r="AD2098" s="3">
        <f t="shared" si="197"/>
        <v>3846</v>
      </c>
    </row>
    <row r="2099" spans="1:30" x14ac:dyDescent="0.15">
      <c r="A2099" s="3">
        <v>94</v>
      </c>
      <c r="B2099" s="3" t="str">
        <f t="shared" si="192"/>
        <v>关卡94boss</v>
      </c>
      <c r="C2099" s="3">
        <f>INDEX([3]关卡!$J$19:$J$2018,A2099)</f>
        <v>161</v>
      </c>
      <c r="D2099" s="3">
        <f>INDEX([3]关卡!$N$19:$N$2018,A2099)</f>
        <v>161</v>
      </c>
      <c r="E2099" s="3" t="s">
        <v>25</v>
      </c>
      <c r="F2099" s="3" t="s">
        <v>26</v>
      </c>
      <c r="G2099" s="3">
        <v>30</v>
      </c>
      <c r="H2099" s="3">
        <v>30</v>
      </c>
      <c r="I2099" s="3">
        <v>0.2</v>
      </c>
      <c r="J2099" s="4">
        <v>0.75</v>
      </c>
      <c r="K2099" s="4">
        <v>1</v>
      </c>
      <c r="L2099" s="4">
        <v>5</v>
      </c>
      <c r="M2099" s="3">
        <v>1</v>
      </c>
      <c r="N2099" s="3">
        <v>2</v>
      </c>
      <c r="O2099" s="3">
        <f>HLOOKUP(O$5,[1]非R能力!$B$8:$F$558,$C2099+1,0)</f>
        <v>74672.610723504724</v>
      </c>
      <c r="P2099" s="3">
        <f>HLOOKUP(P$5,[1]非R能力!$B$8:$F$558,$C2099+1,0)</f>
        <v>18291.586071685168</v>
      </c>
      <c r="Q2099" s="3">
        <f>HLOOKUP(Q$5,[1]非R能力!$B$8:$F$558,$C2099+1,0)</f>
        <v>10113.137415329615</v>
      </c>
      <c r="R2099" s="3">
        <f>HLOOKUP(R$5,[1]非R能力!$B$8:$F$558,$C2099+1,0)</f>
        <v>2893.6830513513014</v>
      </c>
      <c r="S2099" s="3">
        <f>HLOOKUP(S$5,[1]非R能力!$B$8:$F$558,$C2099+1,0)</f>
        <v>3734.7769265205457</v>
      </c>
      <c r="T2099" s="3">
        <f>INDEX([1]非R能力!$H$9:$H$558,D2099)</f>
        <v>2928.631868452439</v>
      </c>
      <c r="U2099" s="3">
        <f>IF(E2099="小怪",0,IF(INDEX([1]非R能力!$FK$9:$FK$558,C2099)=0,0,10))</f>
        <v>10</v>
      </c>
      <c r="V2099" s="3">
        <f>IF(E2099="小怪",0,IF(INDEX([1]非R能力!$FH$9:$FH$558,C2099)=0,0,5000))</f>
        <v>5000</v>
      </c>
      <c r="W2099" s="3">
        <f>HLOOKUP(W$5,[2]人物技能基础!$O$3:$Q$553,$C2099+1,0)</f>
        <v>3.637142857142857</v>
      </c>
      <c r="X2099" s="3">
        <f>HLOOKUP(X$5,[2]人物技能基础!$O$3:$Q$553,$C2099+1,0)</f>
        <v>2.0186428571428574</v>
      </c>
      <c r="Y2099" s="3">
        <f>HLOOKUP(Y$5,[2]人物技能基础!$O$3:$Q$553,$C2099+1,0)</f>
        <v>99.964285714285708</v>
      </c>
      <c r="Z2099" s="3">
        <f t="shared" si="193"/>
        <v>586234</v>
      </c>
      <c r="AA2099" s="3">
        <f t="shared" si="194"/>
        <v>10810</v>
      </c>
      <c r="AB2099" s="3">
        <f t="shared" si="195"/>
        <v>3658</v>
      </c>
      <c r="AC2099" s="3">
        <f t="shared" si="196"/>
        <v>3734</v>
      </c>
      <c r="AD2099" s="3">
        <f t="shared" si="197"/>
        <v>3858</v>
      </c>
    </row>
    <row r="2100" spans="1:30" x14ac:dyDescent="0.15">
      <c r="A2100" s="3">
        <v>95</v>
      </c>
      <c r="B2100" s="3" t="str">
        <f t="shared" si="192"/>
        <v>关卡95boss</v>
      </c>
      <c r="C2100" s="3">
        <f>INDEX([3]关卡!$J$19:$J$2018,A2100)</f>
        <v>162</v>
      </c>
      <c r="D2100" s="3">
        <f>INDEX([3]关卡!$N$19:$N$2018,A2100)</f>
        <v>162</v>
      </c>
      <c r="E2100" s="3" t="s">
        <v>25</v>
      </c>
      <c r="F2100" s="3" t="s">
        <v>26</v>
      </c>
      <c r="G2100" s="3">
        <v>30</v>
      </c>
      <c r="H2100" s="3">
        <v>30</v>
      </c>
      <c r="I2100" s="3">
        <v>0.2</v>
      </c>
      <c r="J2100" s="4">
        <v>0.75</v>
      </c>
      <c r="K2100" s="4">
        <v>1</v>
      </c>
      <c r="L2100" s="4">
        <v>5</v>
      </c>
      <c r="M2100" s="3">
        <v>1</v>
      </c>
      <c r="N2100" s="3">
        <v>2</v>
      </c>
      <c r="O2100" s="3">
        <f>HLOOKUP(O$5,[1]非R能力!$B$8:$F$558,$C2100+1,0)</f>
        <v>75169.715382078342</v>
      </c>
      <c r="P2100" s="3">
        <f>HLOOKUP(P$5,[1]非R能力!$B$8:$F$558,$C2100+1,0)</f>
        <v>18356.353265006284</v>
      </c>
      <c r="Q2100" s="3">
        <f>HLOOKUP(Q$5,[1]非R能力!$B$8:$F$558,$C2100+1,0)</f>
        <v>10143.469240481989</v>
      </c>
      <c r="R2100" s="3">
        <f>HLOOKUP(R$5,[1]非R能力!$B$8:$F$558,$C2100+1,0)</f>
        <v>2902.8572672673913</v>
      </c>
      <c r="S2100" s="3">
        <f>HLOOKUP(S$5,[1]非R能力!$B$8:$F$558,$C2100+1,0)</f>
        <v>3742.0221604607104</v>
      </c>
      <c r="T2100" s="3">
        <f>INDEX([1]非R能力!$H$9:$H$558,D2100)</f>
        <v>3011.1672729600004</v>
      </c>
      <c r="U2100" s="3">
        <f>IF(E2100="小怪",0,IF(INDEX([1]非R能力!$FK$9:$FK$558,C2100)=0,0,10))</f>
        <v>10</v>
      </c>
      <c r="V2100" s="3">
        <f>IF(E2100="小怪",0,IF(INDEX([1]非R能力!$FH$9:$FH$558,C2100)=0,0,5000))</f>
        <v>5000</v>
      </c>
      <c r="W2100" s="3">
        <f>HLOOKUP(W$5,[2]人物技能基础!$O$3:$Q$553,$C2100+1,0)</f>
        <v>3.637142857142857</v>
      </c>
      <c r="X2100" s="3">
        <f>HLOOKUP(X$5,[2]人物技能基础!$O$3:$Q$553,$C2100+1,0)</f>
        <v>2.0186428571428574</v>
      </c>
      <c r="Y2100" s="3">
        <f>HLOOKUP(Y$5,[2]人物技能基础!$O$3:$Q$553,$C2100+1,0)</f>
        <v>99.964285714285708</v>
      </c>
      <c r="Z2100" s="3">
        <f t="shared" si="193"/>
        <v>589601</v>
      </c>
      <c r="AA2100" s="3">
        <f t="shared" si="194"/>
        <v>10844</v>
      </c>
      <c r="AB2100" s="3">
        <f t="shared" si="195"/>
        <v>3671</v>
      </c>
      <c r="AC2100" s="3">
        <f t="shared" si="196"/>
        <v>3742</v>
      </c>
      <c r="AD2100" s="3">
        <f t="shared" si="197"/>
        <v>3870</v>
      </c>
    </row>
    <row r="2101" spans="1:30" x14ac:dyDescent="0.15">
      <c r="A2101" s="3">
        <v>96</v>
      </c>
      <c r="B2101" s="3" t="str">
        <f t="shared" si="192"/>
        <v>关卡96boss</v>
      </c>
      <c r="C2101" s="3">
        <f>INDEX([3]关卡!$J$19:$J$2018,A2101)</f>
        <v>162</v>
      </c>
      <c r="D2101" s="3">
        <f>INDEX([3]关卡!$N$19:$N$2018,A2101)</f>
        <v>162</v>
      </c>
      <c r="E2101" s="3" t="s">
        <v>25</v>
      </c>
      <c r="F2101" s="3" t="s">
        <v>26</v>
      </c>
      <c r="G2101" s="3">
        <v>30</v>
      </c>
      <c r="H2101" s="3">
        <v>30</v>
      </c>
      <c r="I2101" s="3">
        <v>0.2</v>
      </c>
      <c r="J2101" s="4">
        <v>0.75</v>
      </c>
      <c r="K2101" s="4">
        <v>1</v>
      </c>
      <c r="L2101" s="4">
        <v>5</v>
      </c>
      <c r="M2101" s="3">
        <v>1</v>
      </c>
      <c r="N2101" s="3">
        <v>2</v>
      </c>
      <c r="O2101" s="3">
        <f>HLOOKUP(O$5,[1]非R能力!$B$8:$F$558,$C2101+1,0)</f>
        <v>75169.715382078342</v>
      </c>
      <c r="P2101" s="3">
        <f>HLOOKUP(P$5,[1]非R能力!$B$8:$F$558,$C2101+1,0)</f>
        <v>18356.353265006284</v>
      </c>
      <c r="Q2101" s="3">
        <f>HLOOKUP(Q$5,[1]非R能力!$B$8:$F$558,$C2101+1,0)</f>
        <v>10143.469240481989</v>
      </c>
      <c r="R2101" s="3">
        <f>HLOOKUP(R$5,[1]非R能力!$B$8:$F$558,$C2101+1,0)</f>
        <v>2902.8572672673913</v>
      </c>
      <c r="S2101" s="3">
        <f>HLOOKUP(S$5,[1]非R能力!$B$8:$F$558,$C2101+1,0)</f>
        <v>3742.0221604607104</v>
      </c>
      <c r="T2101" s="3">
        <f>INDEX([1]非R能力!$H$9:$H$558,D2101)</f>
        <v>3011.1672729600004</v>
      </c>
      <c r="U2101" s="3">
        <f>IF(E2101="小怪",0,IF(INDEX([1]非R能力!$FK$9:$FK$558,C2101)=0,0,10))</f>
        <v>10</v>
      </c>
      <c r="V2101" s="3">
        <f>IF(E2101="小怪",0,IF(INDEX([1]非R能力!$FH$9:$FH$558,C2101)=0,0,5000))</f>
        <v>5000</v>
      </c>
      <c r="W2101" s="3">
        <f>HLOOKUP(W$5,[2]人物技能基础!$O$3:$Q$553,$C2101+1,0)</f>
        <v>3.637142857142857</v>
      </c>
      <c r="X2101" s="3">
        <f>HLOOKUP(X$5,[2]人物技能基础!$O$3:$Q$553,$C2101+1,0)</f>
        <v>2.0186428571428574</v>
      </c>
      <c r="Y2101" s="3">
        <f>HLOOKUP(Y$5,[2]人物技能基础!$O$3:$Q$553,$C2101+1,0)</f>
        <v>99.964285714285708</v>
      </c>
      <c r="Z2101" s="3">
        <f t="shared" si="193"/>
        <v>589601</v>
      </c>
      <c r="AA2101" s="3">
        <f t="shared" si="194"/>
        <v>10844</v>
      </c>
      <c r="AB2101" s="3">
        <f t="shared" si="195"/>
        <v>3671</v>
      </c>
      <c r="AC2101" s="3">
        <f t="shared" si="196"/>
        <v>3742</v>
      </c>
      <c r="AD2101" s="3">
        <f t="shared" si="197"/>
        <v>3870</v>
      </c>
    </row>
    <row r="2102" spans="1:30" x14ac:dyDescent="0.15">
      <c r="A2102" s="3">
        <v>97</v>
      </c>
      <c r="B2102" s="3" t="str">
        <f t="shared" si="192"/>
        <v>关卡97boss</v>
      </c>
      <c r="C2102" s="3">
        <f>INDEX([3]关卡!$J$19:$J$2018,A2102)</f>
        <v>163</v>
      </c>
      <c r="D2102" s="3">
        <f>INDEX([3]关卡!$N$19:$N$2018,A2102)</f>
        <v>163</v>
      </c>
      <c r="E2102" s="3" t="s">
        <v>25</v>
      </c>
      <c r="F2102" s="3" t="s">
        <v>26</v>
      </c>
      <c r="G2102" s="3">
        <v>30</v>
      </c>
      <c r="H2102" s="3">
        <v>30</v>
      </c>
      <c r="I2102" s="3">
        <v>0.2</v>
      </c>
      <c r="J2102" s="4">
        <v>0.75</v>
      </c>
      <c r="K2102" s="4">
        <v>1</v>
      </c>
      <c r="L2102" s="4">
        <v>5</v>
      </c>
      <c r="M2102" s="3">
        <v>1</v>
      </c>
      <c r="N2102" s="3">
        <v>2</v>
      </c>
      <c r="O2102" s="3">
        <f>HLOOKUP(O$5,[1]非R能力!$B$8:$F$558,$C2102+1,0)</f>
        <v>75671.779671754761</v>
      </c>
      <c r="P2102" s="3">
        <f>HLOOKUP(P$5,[1]非R能力!$B$8:$F$558,$C2102+1,0)</f>
        <v>18421.535924063915</v>
      </c>
      <c r="Q2102" s="3">
        <f>HLOOKUP(Q$5,[1]非R能力!$B$8:$F$558,$C2102+1,0)</f>
        <v>10173.889460733308</v>
      </c>
      <c r="R2102" s="3">
        <f>HLOOKUP(R$5,[1]非R能力!$B$8:$F$558,$C2102+1,0)</f>
        <v>2912.0698716582442</v>
      </c>
      <c r="S2102" s="3">
        <f>HLOOKUP(S$5,[1]非R能力!$B$8:$F$558,$C2102+1,0)</f>
        <v>3749.3151583735994</v>
      </c>
      <c r="T2102" s="3">
        <f>INDEX([1]非R能力!$H$9:$H$558,D2102)</f>
        <v>3094.5085844955947</v>
      </c>
      <c r="U2102" s="3">
        <f>IF(E2102="小怪",0,IF(INDEX([1]非R能力!$FK$9:$FK$558,C2102)=0,0,10))</f>
        <v>10</v>
      </c>
      <c r="V2102" s="3">
        <f>IF(E2102="小怪",0,IF(INDEX([1]非R能力!$FH$9:$FH$558,C2102)=0,0,5000))</f>
        <v>5000</v>
      </c>
      <c r="W2102" s="3">
        <f>HLOOKUP(W$5,[2]人物技能基础!$O$3:$Q$553,$C2102+1,0)</f>
        <v>3.637142857142857</v>
      </c>
      <c r="X2102" s="3">
        <f>HLOOKUP(X$5,[2]人物技能基础!$O$3:$Q$553,$C2102+1,0)</f>
        <v>2.0186428571428574</v>
      </c>
      <c r="Y2102" s="3">
        <f>HLOOKUP(Y$5,[2]人物技能基础!$O$3:$Q$553,$C2102+1,0)</f>
        <v>99.964285714285708</v>
      </c>
      <c r="Z2102" s="3">
        <f t="shared" si="193"/>
        <v>592997</v>
      </c>
      <c r="AA2102" s="3">
        <f t="shared" si="194"/>
        <v>10878</v>
      </c>
      <c r="AB2102" s="3">
        <f t="shared" si="195"/>
        <v>3684</v>
      </c>
      <c r="AC2102" s="3">
        <f t="shared" si="196"/>
        <v>3749</v>
      </c>
      <c r="AD2102" s="3">
        <f t="shared" si="197"/>
        <v>3882</v>
      </c>
    </row>
    <row r="2103" spans="1:30" x14ac:dyDescent="0.15">
      <c r="A2103" s="3">
        <v>98</v>
      </c>
      <c r="B2103" s="3" t="str">
        <f t="shared" si="192"/>
        <v>关卡98boss</v>
      </c>
      <c r="C2103" s="3">
        <f>INDEX([3]关卡!$J$19:$J$2018,A2103)</f>
        <v>164</v>
      </c>
      <c r="D2103" s="3">
        <f>INDEX([3]关卡!$N$19:$N$2018,A2103)</f>
        <v>164</v>
      </c>
      <c r="E2103" s="3" t="s">
        <v>25</v>
      </c>
      <c r="F2103" s="3" t="s">
        <v>26</v>
      </c>
      <c r="G2103" s="3">
        <v>30</v>
      </c>
      <c r="H2103" s="3">
        <v>30</v>
      </c>
      <c r="I2103" s="3">
        <v>0.2</v>
      </c>
      <c r="J2103" s="4">
        <v>0.75</v>
      </c>
      <c r="K2103" s="4">
        <v>1</v>
      </c>
      <c r="L2103" s="4">
        <v>5</v>
      </c>
      <c r="M2103" s="3">
        <v>1</v>
      </c>
      <c r="N2103" s="3">
        <v>2</v>
      </c>
      <c r="O2103" s="3">
        <f>HLOOKUP(O$5,[1]非R能力!$B$8:$F$558,$C2103+1,0)</f>
        <v>76173.516948064338</v>
      </c>
      <c r="P2103" s="3">
        <f>HLOOKUP(P$5,[1]非R能力!$B$8:$F$558,$C2103+1,0)</f>
        <v>18486.810570230071</v>
      </c>
      <c r="Q2103" s="3">
        <f>HLOOKUP(Q$5,[1]非R能力!$B$8:$F$558,$C2103+1,0)</f>
        <v>10204.347512665108</v>
      </c>
      <c r="R2103" s="3">
        <f>HLOOKUP(R$5,[1]非R能力!$B$8:$F$558,$C2103+1,0)</f>
        <v>2921.2950052657925</v>
      </c>
      <c r="S2103" s="3">
        <f>HLOOKUP(S$5,[1]非R能力!$B$8:$F$558,$C2103+1,0)</f>
        <v>3756.6214298351238</v>
      </c>
      <c r="T2103" s="3">
        <f>INDEX([1]非R能力!$H$9:$H$558,D2103)</f>
        <v>3178.6669409297833</v>
      </c>
      <c r="U2103" s="3">
        <f>IF(E2103="小怪",0,IF(INDEX([1]非R能力!$FK$9:$FK$558,C2103)=0,0,10))</f>
        <v>10</v>
      </c>
      <c r="V2103" s="3">
        <f>IF(E2103="小怪",0,IF(INDEX([1]非R能力!$FH$9:$FH$558,C2103)=0,0,5000))</f>
        <v>5000</v>
      </c>
      <c r="W2103" s="3">
        <f>HLOOKUP(W$5,[2]人物技能基础!$O$3:$Q$553,$C2103+1,0)</f>
        <v>3.637142857142857</v>
      </c>
      <c r="X2103" s="3">
        <f>HLOOKUP(X$5,[2]人物技能基础!$O$3:$Q$553,$C2103+1,0)</f>
        <v>2.0186428571428574</v>
      </c>
      <c r="Y2103" s="3">
        <f>HLOOKUP(Y$5,[2]人物技能基础!$O$3:$Q$553,$C2103+1,0)</f>
        <v>99.964285714285708</v>
      </c>
      <c r="Z2103" s="3">
        <f t="shared" si="193"/>
        <v>596411</v>
      </c>
      <c r="AA2103" s="3">
        <f t="shared" si="194"/>
        <v>10912</v>
      </c>
      <c r="AB2103" s="3">
        <f t="shared" si="195"/>
        <v>3697</v>
      </c>
      <c r="AC2103" s="3">
        <f t="shared" si="196"/>
        <v>3756</v>
      </c>
      <c r="AD2103" s="3">
        <f t="shared" si="197"/>
        <v>3895</v>
      </c>
    </row>
    <row r="2104" spans="1:30" x14ac:dyDescent="0.15">
      <c r="A2104" s="3">
        <v>99</v>
      </c>
      <c r="B2104" s="3" t="str">
        <f t="shared" si="192"/>
        <v>关卡99boss</v>
      </c>
      <c r="C2104" s="3">
        <f>INDEX([3]关卡!$J$19:$J$2018,A2104)</f>
        <v>164</v>
      </c>
      <c r="D2104" s="3">
        <f>INDEX([3]关卡!$N$19:$N$2018,A2104)</f>
        <v>164</v>
      </c>
      <c r="E2104" s="3" t="s">
        <v>25</v>
      </c>
      <c r="F2104" s="3" t="s">
        <v>26</v>
      </c>
      <c r="G2104" s="3">
        <v>30</v>
      </c>
      <c r="H2104" s="3">
        <v>30</v>
      </c>
      <c r="I2104" s="3">
        <v>0.2</v>
      </c>
      <c r="J2104" s="4">
        <v>0.75</v>
      </c>
      <c r="K2104" s="4">
        <v>1</v>
      </c>
      <c r="L2104" s="4">
        <v>5</v>
      </c>
      <c r="M2104" s="3">
        <v>1</v>
      </c>
      <c r="N2104" s="3">
        <v>2</v>
      </c>
      <c r="O2104" s="3">
        <f>HLOOKUP(O$5,[1]非R能力!$B$8:$F$558,$C2104+1,0)</f>
        <v>76173.516948064338</v>
      </c>
      <c r="P2104" s="3">
        <f>HLOOKUP(P$5,[1]非R能力!$B$8:$F$558,$C2104+1,0)</f>
        <v>18486.810570230071</v>
      </c>
      <c r="Q2104" s="3">
        <f>HLOOKUP(Q$5,[1]非R能力!$B$8:$F$558,$C2104+1,0)</f>
        <v>10204.347512665108</v>
      </c>
      <c r="R2104" s="3">
        <f>HLOOKUP(R$5,[1]非R能力!$B$8:$F$558,$C2104+1,0)</f>
        <v>2921.2950052657925</v>
      </c>
      <c r="S2104" s="3">
        <f>HLOOKUP(S$5,[1]非R能力!$B$8:$F$558,$C2104+1,0)</f>
        <v>3756.6214298351238</v>
      </c>
      <c r="T2104" s="3">
        <f>INDEX([1]非R能力!$H$9:$H$558,D2104)</f>
        <v>3178.6669409297833</v>
      </c>
      <c r="U2104" s="3">
        <f>IF(E2104="小怪",0,IF(INDEX([1]非R能力!$FK$9:$FK$558,C2104)=0,0,10))</f>
        <v>10</v>
      </c>
      <c r="V2104" s="3">
        <f>IF(E2104="小怪",0,IF(INDEX([1]非R能力!$FH$9:$FH$558,C2104)=0,0,5000))</f>
        <v>5000</v>
      </c>
      <c r="W2104" s="3">
        <f>HLOOKUP(W$5,[2]人物技能基础!$O$3:$Q$553,$C2104+1,0)</f>
        <v>3.637142857142857</v>
      </c>
      <c r="X2104" s="3">
        <f>HLOOKUP(X$5,[2]人物技能基础!$O$3:$Q$553,$C2104+1,0)</f>
        <v>2.0186428571428574</v>
      </c>
      <c r="Y2104" s="3">
        <f>HLOOKUP(Y$5,[2]人物技能基础!$O$3:$Q$553,$C2104+1,0)</f>
        <v>99.964285714285708</v>
      </c>
      <c r="Z2104" s="3">
        <f t="shared" si="193"/>
        <v>596411</v>
      </c>
      <c r="AA2104" s="3">
        <f t="shared" si="194"/>
        <v>10912</v>
      </c>
      <c r="AB2104" s="3">
        <f t="shared" si="195"/>
        <v>3697</v>
      </c>
      <c r="AC2104" s="3">
        <f t="shared" si="196"/>
        <v>3756</v>
      </c>
      <c r="AD2104" s="3">
        <f t="shared" si="197"/>
        <v>3895</v>
      </c>
    </row>
    <row r="2105" spans="1:30" x14ac:dyDescent="0.15">
      <c r="A2105" s="3">
        <v>100</v>
      </c>
      <c r="B2105" s="3" t="str">
        <f t="shared" si="192"/>
        <v>关卡100boss</v>
      </c>
      <c r="C2105" s="3">
        <f>INDEX([3]关卡!$J$19:$J$2018,A2105)</f>
        <v>165</v>
      </c>
      <c r="D2105" s="3">
        <f>INDEX([3]关卡!$N$19:$N$2018,A2105)</f>
        <v>165</v>
      </c>
      <c r="E2105" s="3" t="s">
        <v>25</v>
      </c>
      <c r="F2105" s="3" t="s">
        <v>26</v>
      </c>
      <c r="G2105" s="3">
        <v>30</v>
      </c>
      <c r="H2105" s="3">
        <v>30</v>
      </c>
      <c r="I2105" s="3">
        <v>0.2</v>
      </c>
      <c r="J2105" s="4">
        <v>0.75</v>
      </c>
      <c r="K2105" s="4">
        <v>1</v>
      </c>
      <c r="L2105" s="4">
        <v>5</v>
      </c>
      <c r="M2105" s="3">
        <v>1</v>
      </c>
      <c r="N2105" s="3">
        <v>2</v>
      </c>
      <c r="O2105" s="3">
        <f>HLOOKUP(O$5,[1]非R能力!$B$8:$F$558,$C2105+1,0)</f>
        <v>76658.495197109572</v>
      </c>
      <c r="P2105" s="3">
        <f>HLOOKUP(P$5,[1]非R能力!$B$8:$F$558,$C2105+1,0)</f>
        <v>18552.138849502106</v>
      </c>
      <c r="Q2105" s="3">
        <f>HLOOKUP(Q$5,[1]非R能力!$B$8:$F$558,$C2105+1,0)</f>
        <v>10234.356786846836</v>
      </c>
      <c r="R2105" s="3">
        <f>HLOOKUP(R$5,[1]非R能力!$B$8:$F$558,$C2105+1,0)</f>
        <v>2930.5283646216167</v>
      </c>
      <c r="S2105" s="3">
        <f>HLOOKUP(S$5,[1]非R能力!$B$8:$F$558,$C2105+1,0)</f>
        <v>3763.93520139978</v>
      </c>
      <c r="T2105" s="3">
        <f>INDEX([1]非R能力!$H$9:$H$558,D2105)</f>
        <v>3263.6535784807702</v>
      </c>
      <c r="U2105" s="3">
        <f>IF(E2105="小怪",0,IF(INDEX([1]非R能力!$FK$9:$FK$558,C2105)=0,0,10))</f>
        <v>10</v>
      </c>
      <c r="V2105" s="3">
        <f>IF(E2105="小怪",0,IF(INDEX([1]非R能力!$FH$9:$FH$558,C2105)=0,0,5000))</f>
        <v>5000</v>
      </c>
      <c r="W2105" s="3">
        <f>HLOOKUP(W$5,[2]人物技能基础!$O$3:$Q$553,$C2105+1,0)</f>
        <v>3.637142857142857</v>
      </c>
      <c r="X2105" s="3">
        <f>HLOOKUP(X$5,[2]人物技能基础!$O$3:$Q$553,$C2105+1,0)</f>
        <v>2.0186428571428574</v>
      </c>
      <c r="Y2105" s="3">
        <f>HLOOKUP(Y$5,[2]人物技能基础!$O$3:$Q$553,$C2105+1,0)</f>
        <v>99.964285714285708</v>
      </c>
      <c r="Z2105" s="3">
        <f t="shared" si="193"/>
        <v>599842</v>
      </c>
      <c r="AA2105" s="3">
        <f t="shared" si="194"/>
        <v>10945</v>
      </c>
      <c r="AB2105" s="3">
        <f t="shared" si="195"/>
        <v>3710</v>
      </c>
      <c r="AC2105" s="3">
        <f t="shared" si="196"/>
        <v>3763</v>
      </c>
      <c r="AD2105" s="3">
        <f t="shared" si="197"/>
        <v>3907</v>
      </c>
    </row>
    <row r="2106" spans="1:30" x14ac:dyDescent="0.15">
      <c r="A2106" s="3">
        <v>101</v>
      </c>
      <c r="B2106" s="3" t="str">
        <f t="shared" si="192"/>
        <v>关卡101boss</v>
      </c>
      <c r="C2106" s="3">
        <f>INDEX([3]关卡!$J$19:$J$2018,A2106)</f>
        <v>166</v>
      </c>
      <c r="D2106" s="3">
        <f>INDEX([3]关卡!$N$19:$N$2018,A2106)</f>
        <v>166</v>
      </c>
      <c r="E2106" s="3" t="s">
        <v>25</v>
      </c>
      <c r="F2106" s="3" t="s">
        <v>26</v>
      </c>
      <c r="G2106" s="3">
        <v>30</v>
      </c>
      <c r="H2106" s="3">
        <v>30</v>
      </c>
      <c r="I2106" s="3">
        <v>0.2</v>
      </c>
      <c r="J2106" s="4">
        <v>0.75</v>
      </c>
      <c r="K2106" s="4">
        <v>1</v>
      </c>
      <c r="L2106" s="4">
        <v>5</v>
      </c>
      <c r="M2106" s="3">
        <v>1</v>
      </c>
      <c r="N2106" s="3">
        <v>2</v>
      </c>
      <c r="O2106" s="3">
        <f>HLOOKUP(O$5,[1]非R能力!$B$8:$F$558,$C2106+1,0)</f>
        <v>77162.910198831407</v>
      </c>
      <c r="P2106" s="3">
        <f>HLOOKUP(P$5,[1]非R能力!$B$8:$F$558,$C2106+1,0)</f>
        <v>18617.521163548507</v>
      </c>
      <c r="Q2106" s="3">
        <f>HLOOKUP(Q$5,[1]非R能力!$B$8:$F$558,$C2106+1,0)</f>
        <v>10264.394464159162</v>
      </c>
      <c r="R2106" s="3">
        <f>HLOOKUP(R$5,[1]非R能力!$B$8:$F$558,$C2106+1,0)</f>
        <v>2939.7700062702984</v>
      </c>
      <c r="S2106" s="3">
        <f>HLOOKUP(S$5,[1]非R能力!$B$8:$F$558,$C2106+1,0)</f>
        <v>3771.2565078565194</v>
      </c>
      <c r="T2106" s="3">
        <f>INDEX([1]非R能力!$H$9:$H$558,D2106)</f>
        <v>3349.4798317144023</v>
      </c>
      <c r="U2106" s="3">
        <f>IF(E2106="小怪",0,IF(INDEX([1]非R能力!$FK$9:$FK$558,C2106)=0,0,10))</f>
        <v>10</v>
      </c>
      <c r="V2106" s="3">
        <f>IF(E2106="小怪",0,IF(INDEX([1]非R能力!$FH$9:$FH$558,C2106)=0,0,5000))</f>
        <v>5000</v>
      </c>
      <c r="W2106" s="3">
        <f>HLOOKUP(W$5,[2]人物技能基础!$O$3:$Q$553,$C2106+1,0)</f>
        <v>3.637142857142857</v>
      </c>
      <c r="X2106" s="3">
        <f>HLOOKUP(X$5,[2]人物技能基础!$O$3:$Q$553,$C2106+1,0)</f>
        <v>2.0186428571428574</v>
      </c>
      <c r="Y2106" s="3">
        <f>HLOOKUP(Y$5,[2]人物技能基础!$O$3:$Q$553,$C2106+1,0)</f>
        <v>99.964285714285708</v>
      </c>
      <c r="Z2106" s="3">
        <f t="shared" si="193"/>
        <v>603290</v>
      </c>
      <c r="AA2106" s="3">
        <f t="shared" si="194"/>
        <v>10978</v>
      </c>
      <c r="AB2106" s="3">
        <f t="shared" si="195"/>
        <v>3723</v>
      </c>
      <c r="AC2106" s="3">
        <f t="shared" si="196"/>
        <v>3771</v>
      </c>
      <c r="AD2106" s="3">
        <f t="shared" si="197"/>
        <v>3919</v>
      </c>
    </row>
    <row r="2107" spans="1:30" x14ac:dyDescent="0.15">
      <c r="A2107" s="3">
        <v>102</v>
      </c>
      <c r="B2107" s="3" t="str">
        <f t="shared" si="192"/>
        <v>关卡102boss</v>
      </c>
      <c r="C2107" s="3">
        <f>INDEX([3]关卡!$J$19:$J$2018,A2107)</f>
        <v>166</v>
      </c>
      <c r="D2107" s="3">
        <f>INDEX([3]关卡!$N$19:$N$2018,A2107)</f>
        <v>166</v>
      </c>
      <c r="E2107" s="3" t="s">
        <v>25</v>
      </c>
      <c r="F2107" s="3" t="s">
        <v>26</v>
      </c>
      <c r="G2107" s="3">
        <v>30</v>
      </c>
      <c r="H2107" s="3">
        <v>30</v>
      </c>
      <c r="I2107" s="3">
        <v>0.2</v>
      </c>
      <c r="J2107" s="4">
        <v>0.75</v>
      </c>
      <c r="K2107" s="4">
        <v>1</v>
      </c>
      <c r="L2107" s="4">
        <v>5</v>
      </c>
      <c r="M2107" s="3">
        <v>1</v>
      </c>
      <c r="N2107" s="3">
        <v>2</v>
      </c>
      <c r="O2107" s="3">
        <f>HLOOKUP(O$5,[1]非R能力!$B$8:$F$558,$C2107+1,0)</f>
        <v>77162.910198831407</v>
      </c>
      <c r="P2107" s="3">
        <f>HLOOKUP(P$5,[1]非R能力!$B$8:$F$558,$C2107+1,0)</f>
        <v>18617.521163548507</v>
      </c>
      <c r="Q2107" s="3">
        <f>HLOOKUP(Q$5,[1]非R能力!$B$8:$F$558,$C2107+1,0)</f>
        <v>10264.394464159162</v>
      </c>
      <c r="R2107" s="3">
        <f>HLOOKUP(R$5,[1]非R能力!$B$8:$F$558,$C2107+1,0)</f>
        <v>2939.7700062702984</v>
      </c>
      <c r="S2107" s="3">
        <f>HLOOKUP(S$5,[1]非R能力!$B$8:$F$558,$C2107+1,0)</f>
        <v>3771.2565078565194</v>
      </c>
      <c r="T2107" s="3">
        <f>INDEX([1]非R能力!$H$9:$H$558,D2107)</f>
        <v>3349.4798317144023</v>
      </c>
      <c r="U2107" s="3">
        <f>IF(E2107="小怪",0,IF(INDEX([1]非R能力!$FK$9:$FK$558,C2107)=0,0,10))</f>
        <v>10</v>
      </c>
      <c r="V2107" s="3">
        <f>IF(E2107="小怪",0,IF(INDEX([1]非R能力!$FH$9:$FH$558,C2107)=0,0,5000))</f>
        <v>5000</v>
      </c>
      <c r="W2107" s="3">
        <f>HLOOKUP(W$5,[2]人物技能基础!$O$3:$Q$553,$C2107+1,0)</f>
        <v>3.637142857142857</v>
      </c>
      <c r="X2107" s="3">
        <f>HLOOKUP(X$5,[2]人物技能基础!$O$3:$Q$553,$C2107+1,0)</f>
        <v>2.0186428571428574</v>
      </c>
      <c r="Y2107" s="3">
        <f>HLOOKUP(Y$5,[2]人物技能基础!$O$3:$Q$553,$C2107+1,0)</f>
        <v>99.964285714285708</v>
      </c>
      <c r="Z2107" s="3">
        <f t="shared" si="193"/>
        <v>603290</v>
      </c>
      <c r="AA2107" s="3">
        <f t="shared" si="194"/>
        <v>10978</v>
      </c>
      <c r="AB2107" s="3">
        <f t="shared" si="195"/>
        <v>3723</v>
      </c>
      <c r="AC2107" s="3">
        <f t="shared" si="196"/>
        <v>3771</v>
      </c>
      <c r="AD2107" s="3">
        <f t="shared" si="197"/>
        <v>3919</v>
      </c>
    </row>
    <row r="2108" spans="1:30" x14ac:dyDescent="0.15">
      <c r="A2108" s="3">
        <v>103</v>
      </c>
      <c r="B2108" s="3" t="str">
        <f t="shared" si="192"/>
        <v>关卡103boss</v>
      </c>
      <c r="C2108" s="3">
        <f>INDEX([3]关卡!$J$19:$J$2018,A2108)</f>
        <v>167</v>
      </c>
      <c r="D2108" s="3">
        <f>INDEX([3]关卡!$N$19:$N$2018,A2108)</f>
        <v>167</v>
      </c>
      <c r="E2108" s="3" t="s">
        <v>25</v>
      </c>
      <c r="F2108" s="3" t="s">
        <v>26</v>
      </c>
      <c r="G2108" s="3">
        <v>30</v>
      </c>
      <c r="H2108" s="3">
        <v>30</v>
      </c>
      <c r="I2108" s="3">
        <v>0.2</v>
      </c>
      <c r="J2108" s="4">
        <v>0.75</v>
      </c>
      <c r="K2108" s="4">
        <v>1</v>
      </c>
      <c r="L2108" s="4">
        <v>5</v>
      </c>
      <c r="M2108" s="3">
        <v>1</v>
      </c>
      <c r="N2108" s="3">
        <v>2</v>
      </c>
      <c r="O2108" s="3">
        <f>HLOOKUP(O$5,[1]非R能力!$B$8:$F$558,$C2108+1,0)</f>
        <v>77700.67544298507</v>
      </c>
      <c r="P2108" s="3">
        <f>HLOOKUP(P$5,[1]非R能力!$B$8:$F$558,$C2108+1,0)</f>
        <v>18687.109521689235</v>
      </c>
      <c r="Q2108" s="3">
        <f>HLOOKUP(Q$5,[1]非R能力!$B$8:$F$558,$C2108+1,0)</f>
        <v>10295.780583537971</v>
      </c>
      <c r="R2108" s="3">
        <f>HLOOKUP(R$5,[1]非R能力!$B$8:$F$558,$C2108+1,0)</f>
        <v>2949.0199867564179</v>
      </c>
      <c r="S2108" s="3">
        <f>HLOOKUP(S$5,[1]非R能力!$B$8:$F$558,$C2108+1,0)</f>
        <v>3778.5853839942883</v>
      </c>
      <c r="T2108" s="3">
        <f>INDEX([1]非R能力!$H$9:$H$558,D2108)</f>
        <v>3436.1571335441681</v>
      </c>
      <c r="U2108" s="3">
        <f>IF(E2108="小怪",0,IF(INDEX([1]非R能力!$FK$9:$FK$558,C2108)=0,0,10))</f>
        <v>10</v>
      </c>
      <c r="V2108" s="3">
        <f>IF(E2108="小怪",0,IF(INDEX([1]非R能力!$FH$9:$FH$558,C2108)=0,0,5000))</f>
        <v>5000</v>
      </c>
      <c r="W2108" s="3">
        <f>HLOOKUP(W$5,[2]人物技能基础!$O$3:$Q$553,$C2108+1,0)</f>
        <v>3.637142857142857</v>
      </c>
      <c r="X2108" s="3">
        <f>HLOOKUP(X$5,[2]人物技能基础!$O$3:$Q$553,$C2108+1,0)</f>
        <v>2.0186428571428574</v>
      </c>
      <c r="Y2108" s="3">
        <f>HLOOKUP(Y$5,[2]人物技能基础!$O$3:$Q$553,$C2108+1,0)</f>
        <v>99.964285714285708</v>
      </c>
      <c r="Z2108" s="3">
        <f t="shared" si="193"/>
        <v>606870</v>
      </c>
      <c r="AA2108" s="3">
        <f t="shared" si="194"/>
        <v>11013</v>
      </c>
      <c r="AB2108" s="3">
        <f t="shared" si="195"/>
        <v>3737</v>
      </c>
      <c r="AC2108" s="3">
        <f t="shared" si="196"/>
        <v>3778</v>
      </c>
      <c r="AD2108" s="3">
        <f t="shared" si="197"/>
        <v>3932</v>
      </c>
    </row>
    <row r="2109" spans="1:30" x14ac:dyDescent="0.15">
      <c r="A2109" s="3">
        <v>104</v>
      </c>
      <c r="B2109" s="3" t="str">
        <f t="shared" si="192"/>
        <v>关卡104boss</v>
      </c>
      <c r="C2109" s="3">
        <f>INDEX([3]关卡!$J$19:$J$2018,A2109)</f>
        <v>168</v>
      </c>
      <c r="D2109" s="3">
        <f>INDEX([3]关卡!$N$19:$N$2018,A2109)</f>
        <v>168</v>
      </c>
      <c r="E2109" s="3" t="s">
        <v>25</v>
      </c>
      <c r="F2109" s="3" t="s">
        <v>26</v>
      </c>
      <c r="G2109" s="3">
        <v>30</v>
      </c>
      <c r="H2109" s="3">
        <v>30</v>
      </c>
      <c r="I2109" s="3">
        <v>0.2</v>
      </c>
      <c r="J2109" s="4">
        <v>0.75</v>
      </c>
      <c r="K2109" s="4">
        <v>1</v>
      </c>
      <c r="L2109" s="4">
        <v>5</v>
      </c>
      <c r="M2109" s="3">
        <v>1</v>
      </c>
      <c r="N2109" s="3">
        <v>2</v>
      </c>
      <c r="O2109" s="3">
        <f>HLOOKUP(O$5,[1]非R能力!$B$8:$F$558,$C2109+1,0)</f>
        <v>78239.800873437373</v>
      </c>
      <c r="P2109" s="3">
        <f>HLOOKUP(P$5,[1]非R能力!$B$8:$F$558,$C2109+1,0)</f>
        <v>18757.886118493756</v>
      </c>
      <c r="Q2109" s="3">
        <f>HLOOKUP(Q$5,[1]非R能力!$B$8:$F$558,$C2109+1,0)</f>
        <v>10327.195794066904</v>
      </c>
      <c r="R2109" s="3">
        <f>HLOOKUP(R$5,[1]非R能力!$B$8:$F$558,$C2109+1,0)</f>
        <v>2958.2783626245591</v>
      </c>
      <c r="S2109" s="3">
        <f>HLOOKUP(S$5,[1]非R能力!$B$8:$F$558,$C2109+1,0)</f>
        <v>3785.9218646020345</v>
      </c>
      <c r="T2109" s="3">
        <f>INDEX([1]非R能力!$H$9:$H$558,D2109)</f>
        <v>3523.6970152312006</v>
      </c>
      <c r="U2109" s="3">
        <f>IF(E2109="小怪",0,IF(INDEX([1]非R能力!$FK$9:$FK$558,C2109)=0,0,10))</f>
        <v>10</v>
      </c>
      <c r="V2109" s="3">
        <f>IF(E2109="小怪",0,IF(INDEX([1]非R能力!$FH$9:$FH$558,C2109)=0,0,5000))</f>
        <v>5000</v>
      </c>
      <c r="W2109" s="3">
        <f>HLOOKUP(W$5,[2]人物技能基础!$O$3:$Q$553,$C2109+1,0)</f>
        <v>3.637142857142857</v>
      </c>
      <c r="X2109" s="3">
        <f>HLOOKUP(X$5,[2]人物技能基础!$O$3:$Q$553,$C2109+1,0)</f>
        <v>2.0186428571428574</v>
      </c>
      <c r="Y2109" s="3">
        <f>HLOOKUP(Y$5,[2]人物技能基础!$O$3:$Q$553,$C2109+1,0)</f>
        <v>99.964285714285708</v>
      </c>
      <c r="Z2109" s="3">
        <f t="shared" si="193"/>
        <v>610509</v>
      </c>
      <c r="AA2109" s="3">
        <f t="shared" si="194"/>
        <v>11048</v>
      </c>
      <c r="AB2109" s="3">
        <f t="shared" si="195"/>
        <v>3751</v>
      </c>
      <c r="AC2109" s="3">
        <f t="shared" si="196"/>
        <v>3785</v>
      </c>
      <c r="AD2109" s="3">
        <f t="shared" si="197"/>
        <v>3944</v>
      </c>
    </row>
    <row r="2110" spans="1:30" x14ac:dyDescent="0.15">
      <c r="A2110" s="3">
        <v>105</v>
      </c>
      <c r="B2110" s="3" t="str">
        <f t="shared" si="192"/>
        <v>关卡105boss</v>
      </c>
      <c r="C2110" s="3">
        <f>INDEX([3]关卡!$J$19:$J$2018,A2110)</f>
        <v>168</v>
      </c>
      <c r="D2110" s="3">
        <f>INDEX([3]关卡!$N$19:$N$2018,A2110)</f>
        <v>168</v>
      </c>
      <c r="E2110" s="3" t="s">
        <v>25</v>
      </c>
      <c r="F2110" s="3" t="s">
        <v>26</v>
      </c>
      <c r="G2110" s="3">
        <v>30</v>
      </c>
      <c r="H2110" s="3">
        <v>30</v>
      </c>
      <c r="I2110" s="3">
        <v>0.2</v>
      </c>
      <c r="J2110" s="4">
        <v>0.75</v>
      </c>
      <c r="K2110" s="4">
        <v>1</v>
      </c>
      <c r="L2110" s="4">
        <v>5</v>
      </c>
      <c r="M2110" s="3">
        <v>1</v>
      </c>
      <c r="N2110" s="3">
        <v>2</v>
      </c>
      <c r="O2110" s="3">
        <f>HLOOKUP(O$5,[1]非R能力!$B$8:$F$558,$C2110+1,0)</f>
        <v>78239.800873437373</v>
      </c>
      <c r="P2110" s="3">
        <f>HLOOKUP(P$5,[1]非R能力!$B$8:$F$558,$C2110+1,0)</f>
        <v>18757.886118493756</v>
      </c>
      <c r="Q2110" s="3">
        <f>HLOOKUP(Q$5,[1]非R能力!$B$8:$F$558,$C2110+1,0)</f>
        <v>10327.195794066904</v>
      </c>
      <c r="R2110" s="3">
        <f>HLOOKUP(R$5,[1]非R能力!$B$8:$F$558,$C2110+1,0)</f>
        <v>2958.2783626245591</v>
      </c>
      <c r="S2110" s="3">
        <f>HLOOKUP(S$5,[1]非R能力!$B$8:$F$558,$C2110+1,0)</f>
        <v>3785.9218646020345</v>
      </c>
      <c r="T2110" s="3">
        <f>INDEX([1]非R能力!$H$9:$H$558,D2110)</f>
        <v>3523.6970152312006</v>
      </c>
      <c r="U2110" s="3">
        <f>IF(E2110="小怪",0,IF(INDEX([1]非R能力!$FK$9:$FK$558,C2110)=0,0,10))</f>
        <v>10</v>
      </c>
      <c r="V2110" s="3">
        <f>IF(E2110="小怪",0,IF(INDEX([1]非R能力!$FH$9:$FH$558,C2110)=0,0,5000))</f>
        <v>5000</v>
      </c>
      <c r="W2110" s="3">
        <f>HLOOKUP(W$5,[2]人物技能基础!$O$3:$Q$553,$C2110+1,0)</f>
        <v>3.637142857142857</v>
      </c>
      <c r="X2110" s="3">
        <f>HLOOKUP(X$5,[2]人物技能基础!$O$3:$Q$553,$C2110+1,0)</f>
        <v>2.0186428571428574</v>
      </c>
      <c r="Y2110" s="3">
        <f>HLOOKUP(Y$5,[2]人物技能基础!$O$3:$Q$553,$C2110+1,0)</f>
        <v>99.964285714285708</v>
      </c>
      <c r="Z2110" s="3">
        <f t="shared" si="193"/>
        <v>610509</v>
      </c>
      <c r="AA2110" s="3">
        <f t="shared" si="194"/>
        <v>11048</v>
      </c>
      <c r="AB2110" s="3">
        <f t="shared" si="195"/>
        <v>3751</v>
      </c>
      <c r="AC2110" s="3">
        <f t="shared" si="196"/>
        <v>3785</v>
      </c>
      <c r="AD2110" s="3">
        <f t="shared" si="197"/>
        <v>3944</v>
      </c>
    </row>
    <row r="2111" spans="1:30" x14ac:dyDescent="0.15">
      <c r="A2111" s="3">
        <v>106</v>
      </c>
      <c r="B2111" s="3" t="str">
        <f t="shared" si="192"/>
        <v>关卡106boss</v>
      </c>
      <c r="C2111" s="3">
        <f>INDEX([3]关卡!$J$19:$J$2018,A2111)</f>
        <v>169</v>
      </c>
      <c r="D2111" s="3">
        <f>INDEX([3]关卡!$N$19:$N$2018,A2111)</f>
        <v>169</v>
      </c>
      <c r="E2111" s="3" t="s">
        <v>25</v>
      </c>
      <c r="F2111" s="3" t="s">
        <v>26</v>
      </c>
      <c r="G2111" s="3">
        <v>30</v>
      </c>
      <c r="H2111" s="3">
        <v>30</v>
      </c>
      <c r="I2111" s="3">
        <v>0.2</v>
      </c>
      <c r="J2111" s="4">
        <v>0.75</v>
      </c>
      <c r="K2111" s="4">
        <v>1</v>
      </c>
      <c r="L2111" s="4">
        <v>5</v>
      </c>
      <c r="M2111" s="3">
        <v>1</v>
      </c>
      <c r="N2111" s="3">
        <v>2</v>
      </c>
      <c r="O2111" s="3">
        <f>HLOOKUP(O$5,[1]非R能力!$B$8:$F$558,$C2111+1,0)</f>
        <v>78779.285025786143</v>
      </c>
      <c r="P2111" s="3">
        <f>HLOOKUP(P$5,[1]非R能力!$B$8:$F$558,$C2111+1,0)</f>
        <v>18828.719273383209</v>
      </c>
      <c r="Q2111" s="3">
        <f>HLOOKUP(Q$5,[1]非R能力!$B$8:$F$558,$C2111+1,0)</f>
        <v>10358.640287387287</v>
      </c>
      <c r="R2111" s="3">
        <f>HLOOKUP(R$5,[1]非R能力!$B$8:$F$558,$C2111+1,0)</f>
        <v>2967.5451904193037</v>
      </c>
      <c r="S2111" s="3">
        <f>HLOOKUP(S$5,[1]非R能力!$B$8:$F$558,$C2111+1,0)</f>
        <v>3793.265984468705</v>
      </c>
      <c r="T2111" s="3">
        <f>INDEX([1]非R能力!$H$9:$H$558,D2111)</f>
        <v>3612.1111063842745</v>
      </c>
      <c r="U2111" s="3">
        <f>IF(E2111="小怪",0,IF(INDEX([1]非R能力!$FK$9:$FK$558,C2111)=0,0,10))</f>
        <v>10</v>
      </c>
      <c r="V2111" s="3">
        <f>IF(E2111="小怪",0,IF(INDEX([1]非R能力!$FH$9:$FH$558,C2111)=0,0,5000))</f>
        <v>5000</v>
      </c>
      <c r="W2111" s="3">
        <f>HLOOKUP(W$5,[2]人物技能基础!$O$3:$Q$553,$C2111+1,0)</f>
        <v>3.637142857142857</v>
      </c>
      <c r="X2111" s="3">
        <f>HLOOKUP(X$5,[2]人物技能基础!$O$3:$Q$553,$C2111+1,0)</f>
        <v>2.0186428571428574</v>
      </c>
      <c r="Y2111" s="3">
        <f>HLOOKUP(Y$5,[2]人物技能基础!$O$3:$Q$553,$C2111+1,0)</f>
        <v>99.964285714285708</v>
      </c>
      <c r="Z2111" s="3">
        <f t="shared" si="193"/>
        <v>614166</v>
      </c>
      <c r="AA2111" s="3">
        <f t="shared" si="194"/>
        <v>11083</v>
      </c>
      <c r="AB2111" s="3">
        <f t="shared" si="195"/>
        <v>3765</v>
      </c>
      <c r="AC2111" s="3">
        <f t="shared" si="196"/>
        <v>3793</v>
      </c>
      <c r="AD2111" s="3">
        <f t="shared" si="197"/>
        <v>3956</v>
      </c>
    </row>
    <row r="2112" spans="1:30" x14ac:dyDescent="0.15">
      <c r="A2112" s="3">
        <v>107</v>
      </c>
      <c r="B2112" s="3" t="str">
        <f t="shared" si="192"/>
        <v>关卡107boss</v>
      </c>
      <c r="C2112" s="3">
        <f>INDEX([3]关卡!$J$19:$J$2018,A2112)</f>
        <v>170</v>
      </c>
      <c r="D2112" s="3">
        <f>INDEX([3]关卡!$N$19:$N$2018,A2112)</f>
        <v>170</v>
      </c>
      <c r="E2112" s="3" t="s">
        <v>25</v>
      </c>
      <c r="F2112" s="3" t="s">
        <v>26</v>
      </c>
      <c r="G2112" s="3">
        <v>30</v>
      </c>
      <c r="H2112" s="3">
        <v>30</v>
      </c>
      <c r="I2112" s="3">
        <v>0.2</v>
      </c>
      <c r="J2112" s="4">
        <v>0.75</v>
      </c>
      <c r="K2112" s="4">
        <v>1</v>
      </c>
      <c r="L2112" s="4">
        <v>5</v>
      </c>
      <c r="M2112" s="3">
        <v>1</v>
      </c>
      <c r="N2112" s="3">
        <v>2</v>
      </c>
      <c r="O2112" s="3">
        <f>HLOOKUP(O$5,[1]非R能力!$B$8:$F$558,$C2112+1,0)</f>
        <v>79335.470159294855</v>
      </c>
      <c r="P2112" s="3">
        <f>HLOOKUP(P$5,[1]非R能力!$B$8:$F$558,$C2112+1,0)</f>
        <v>18902.178507093537</v>
      </c>
      <c r="Q2112" s="3">
        <f>HLOOKUP(Q$5,[1]非R能力!$B$8:$F$558,$C2112+1,0)</f>
        <v>10390.244967431787</v>
      </c>
      <c r="R2112" s="3">
        <f>HLOOKUP(R$5,[1]非R能力!$B$8:$F$558,$C2112+1,0)</f>
        <v>2986.2456524909394</v>
      </c>
      <c r="S2112" s="3">
        <f>HLOOKUP(S$5,[1]非R能力!$B$8:$F$558,$C2112+1,0)</f>
        <v>3800.7819998130453</v>
      </c>
      <c r="T2112" s="3">
        <f>INDEX([1]非R能力!$H$9:$H$558,D2112)</f>
        <v>3701.4111349598088</v>
      </c>
      <c r="U2112" s="3">
        <f>IF(E2112="小怪",0,IF(INDEX([1]非R能力!$FK$9:$FK$558,C2112)=0,0,10))</f>
        <v>10</v>
      </c>
      <c r="V2112" s="3">
        <f>IF(E2112="小怪",0,IF(INDEX([1]非R能力!$FH$9:$FH$558,C2112)=0,0,5000))</f>
        <v>5000</v>
      </c>
      <c r="W2112" s="3">
        <f>HLOOKUP(W$5,[2]人物技能基础!$O$3:$Q$553,$C2112+1,0)</f>
        <v>3.637142857142857</v>
      </c>
      <c r="X2112" s="3">
        <f>HLOOKUP(X$5,[2]人物技能基础!$O$3:$Q$553,$C2112+1,0)</f>
        <v>2.0186428571428574</v>
      </c>
      <c r="Y2112" s="3">
        <f>HLOOKUP(Y$5,[2]人物技能基础!$O$3:$Q$553,$C2112+1,0)</f>
        <v>99.964285714285708</v>
      </c>
      <c r="Z2112" s="3">
        <f t="shared" si="193"/>
        <v>617897</v>
      </c>
      <c r="AA2112" s="3">
        <f t="shared" si="194"/>
        <v>11119</v>
      </c>
      <c r="AB2112" s="3">
        <f t="shared" si="195"/>
        <v>3780</v>
      </c>
      <c r="AC2112" s="3">
        <f t="shared" si="196"/>
        <v>3800</v>
      </c>
      <c r="AD2112" s="3">
        <f t="shared" si="197"/>
        <v>3981</v>
      </c>
    </row>
    <row r="2113" spans="1:30" x14ac:dyDescent="0.15">
      <c r="A2113" s="3">
        <v>108</v>
      </c>
      <c r="B2113" s="3" t="str">
        <f t="shared" si="192"/>
        <v>关卡108boss</v>
      </c>
      <c r="C2113" s="3">
        <f>INDEX([3]关卡!$J$19:$J$2018,A2113)</f>
        <v>170</v>
      </c>
      <c r="D2113" s="3">
        <f>INDEX([3]关卡!$N$19:$N$2018,A2113)</f>
        <v>170</v>
      </c>
      <c r="E2113" s="3" t="s">
        <v>25</v>
      </c>
      <c r="F2113" s="3" t="s">
        <v>26</v>
      </c>
      <c r="G2113" s="3">
        <v>30</v>
      </c>
      <c r="H2113" s="3">
        <v>30</v>
      </c>
      <c r="I2113" s="3">
        <v>0.2</v>
      </c>
      <c r="J2113" s="4">
        <v>0.75</v>
      </c>
      <c r="K2113" s="4">
        <v>1</v>
      </c>
      <c r="L2113" s="4">
        <v>5</v>
      </c>
      <c r="M2113" s="3">
        <v>1</v>
      </c>
      <c r="N2113" s="3">
        <v>2</v>
      </c>
      <c r="O2113" s="3">
        <f>HLOOKUP(O$5,[1]非R能力!$B$8:$F$558,$C2113+1,0)</f>
        <v>79335.470159294855</v>
      </c>
      <c r="P2113" s="3">
        <f>HLOOKUP(P$5,[1]非R能力!$B$8:$F$558,$C2113+1,0)</f>
        <v>18902.178507093537</v>
      </c>
      <c r="Q2113" s="3">
        <f>HLOOKUP(Q$5,[1]非R能力!$B$8:$F$558,$C2113+1,0)</f>
        <v>10390.244967431787</v>
      </c>
      <c r="R2113" s="3">
        <f>HLOOKUP(R$5,[1]非R能力!$B$8:$F$558,$C2113+1,0)</f>
        <v>2986.2456524909394</v>
      </c>
      <c r="S2113" s="3">
        <f>HLOOKUP(S$5,[1]非R能力!$B$8:$F$558,$C2113+1,0)</f>
        <v>3800.7819998130453</v>
      </c>
      <c r="T2113" s="3">
        <f>INDEX([1]非R能力!$H$9:$H$558,D2113)</f>
        <v>3701.4111349598088</v>
      </c>
      <c r="U2113" s="3">
        <f>IF(E2113="小怪",0,IF(INDEX([1]非R能力!$FK$9:$FK$558,C2113)=0,0,10))</f>
        <v>10</v>
      </c>
      <c r="V2113" s="3">
        <f>IF(E2113="小怪",0,IF(INDEX([1]非R能力!$FH$9:$FH$558,C2113)=0,0,5000))</f>
        <v>5000</v>
      </c>
      <c r="W2113" s="3">
        <f>HLOOKUP(W$5,[2]人物技能基础!$O$3:$Q$553,$C2113+1,0)</f>
        <v>3.637142857142857</v>
      </c>
      <c r="X2113" s="3">
        <f>HLOOKUP(X$5,[2]人物技能基础!$O$3:$Q$553,$C2113+1,0)</f>
        <v>2.0186428571428574</v>
      </c>
      <c r="Y2113" s="3">
        <f>HLOOKUP(Y$5,[2]人物技能基础!$O$3:$Q$553,$C2113+1,0)</f>
        <v>99.964285714285708</v>
      </c>
      <c r="Z2113" s="3">
        <f t="shared" si="193"/>
        <v>617897</v>
      </c>
      <c r="AA2113" s="3">
        <f t="shared" si="194"/>
        <v>11119</v>
      </c>
      <c r="AB2113" s="3">
        <f t="shared" si="195"/>
        <v>3780</v>
      </c>
      <c r="AC2113" s="3">
        <f t="shared" si="196"/>
        <v>3800</v>
      </c>
      <c r="AD2113" s="3">
        <f t="shared" si="197"/>
        <v>3981</v>
      </c>
    </row>
    <row r="2114" spans="1:30" x14ac:dyDescent="0.15">
      <c r="A2114" s="3">
        <v>109</v>
      </c>
      <c r="B2114" s="3" t="str">
        <f t="shared" si="192"/>
        <v>关卡109boss</v>
      </c>
      <c r="C2114" s="3">
        <f>INDEX([3]关卡!$J$19:$J$2018,A2114)</f>
        <v>171</v>
      </c>
      <c r="D2114" s="3">
        <f>INDEX([3]关卡!$N$19:$N$2018,A2114)</f>
        <v>171</v>
      </c>
      <c r="E2114" s="3" t="s">
        <v>25</v>
      </c>
      <c r="F2114" s="3" t="s">
        <v>26</v>
      </c>
      <c r="G2114" s="3">
        <v>30</v>
      </c>
      <c r="H2114" s="3">
        <v>30</v>
      </c>
      <c r="I2114" s="3">
        <v>0.2</v>
      </c>
      <c r="J2114" s="4">
        <v>0.75</v>
      </c>
      <c r="K2114" s="4">
        <v>1</v>
      </c>
      <c r="L2114" s="4">
        <v>5</v>
      </c>
      <c r="M2114" s="3">
        <v>1</v>
      </c>
      <c r="N2114" s="3">
        <v>2</v>
      </c>
      <c r="O2114" s="3">
        <f>HLOOKUP(O$5,[1]非R能力!$B$8:$F$558,$C2114+1,0)</f>
        <v>79956.753894154434</v>
      </c>
      <c r="P2114" s="3">
        <f>HLOOKUP(P$5,[1]非R能力!$B$8:$F$558,$C2114+1,0)</f>
        <v>18982.502184429573</v>
      </c>
      <c r="Q2114" s="3">
        <f>HLOOKUP(Q$5,[1]非R能力!$B$8:$F$558,$C2114+1,0)</f>
        <v>10424.179327749318</v>
      </c>
      <c r="R2114" s="3">
        <f>HLOOKUP(R$5,[1]非R能力!$B$8:$F$558,$C2114+1,0)</f>
        <v>3005.0595384378603</v>
      </c>
      <c r="S2114" s="3">
        <f>HLOOKUP(S$5,[1]非R能力!$B$8:$F$558,$C2114+1,0)</f>
        <v>3808.4166857292025</v>
      </c>
      <c r="T2114" s="3">
        <f>INDEX([1]非R能力!$H$9:$H$558,D2114)</f>
        <v>3837.0482074222909</v>
      </c>
      <c r="U2114" s="3">
        <f>IF(E2114="小怪",0,IF(INDEX([1]非R能力!$FK$9:$FK$558,C2114)=0,0,10))</f>
        <v>10</v>
      </c>
      <c r="V2114" s="3">
        <f>IF(E2114="小怪",0,IF(INDEX([1]非R能力!$FH$9:$FH$558,C2114)=0,0,5000))</f>
        <v>5000</v>
      </c>
      <c r="W2114" s="3">
        <f>HLOOKUP(W$5,[2]人物技能基础!$O$3:$Q$553,$C2114+1,0)</f>
        <v>3.637142857142857</v>
      </c>
      <c r="X2114" s="3">
        <f>HLOOKUP(X$5,[2]人物技能基础!$O$3:$Q$553,$C2114+1,0)</f>
        <v>2.0186428571428574</v>
      </c>
      <c r="Y2114" s="3">
        <f>HLOOKUP(Y$5,[2]人物技能基础!$O$3:$Q$553,$C2114+1,0)</f>
        <v>99.964285714285708</v>
      </c>
      <c r="Z2114" s="3">
        <f t="shared" si="193"/>
        <v>622676</v>
      </c>
      <c r="AA2114" s="3">
        <f t="shared" si="194"/>
        <v>11157</v>
      </c>
      <c r="AB2114" s="3">
        <f t="shared" si="195"/>
        <v>3796</v>
      </c>
      <c r="AC2114" s="3">
        <f t="shared" si="196"/>
        <v>3808</v>
      </c>
      <c r="AD2114" s="3">
        <f t="shared" si="197"/>
        <v>4006</v>
      </c>
    </row>
    <row r="2115" spans="1:30" x14ac:dyDescent="0.15">
      <c r="A2115" s="3">
        <v>110</v>
      </c>
      <c r="B2115" s="3" t="str">
        <f t="shared" si="192"/>
        <v>关卡110boss</v>
      </c>
      <c r="C2115" s="3">
        <f>INDEX([3]关卡!$J$19:$J$2018,A2115)</f>
        <v>172</v>
      </c>
      <c r="D2115" s="3">
        <f>INDEX([3]关卡!$N$19:$N$2018,A2115)</f>
        <v>172</v>
      </c>
      <c r="E2115" s="3" t="s">
        <v>25</v>
      </c>
      <c r="F2115" s="3" t="s">
        <v>26</v>
      </c>
      <c r="G2115" s="3">
        <v>30</v>
      </c>
      <c r="H2115" s="3">
        <v>30</v>
      </c>
      <c r="I2115" s="3">
        <v>0.2</v>
      </c>
      <c r="J2115" s="4">
        <v>0.75</v>
      </c>
      <c r="K2115" s="4">
        <v>1</v>
      </c>
      <c r="L2115" s="4">
        <v>5</v>
      </c>
      <c r="M2115" s="3">
        <v>1</v>
      </c>
      <c r="N2115" s="3">
        <v>2</v>
      </c>
      <c r="O2115" s="3">
        <f>HLOOKUP(O$5,[1]非R能力!$B$8:$F$558,$C2115+1,0)</f>
        <v>80575.911534620333</v>
      </c>
      <c r="P2115" s="3">
        <f>HLOOKUP(P$5,[1]非R能力!$B$8:$F$558,$C2115+1,0)</f>
        <v>19064.7317403749</v>
      </c>
      <c r="Q2115" s="3">
        <f>HLOOKUP(Q$5,[1]非R能力!$B$8:$F$558,$C2115+1,0)</f>
        <v>10458.525140222684</v>
      </c>
      <c r="R2115" s="3">
        <f>HLOOKUP(R$5,[1]非R能力!$B$8:$F$558,$C2115+1,0)</f>
        <v>3021.4574980503985</v>
      </c>
      <c r="S2115" s="3">
        <f>HLOOKUP(S$5,[1]非R能力!$B$8:$F$558,$C2115+1,0)</f>
        <v>3816.3075569461325</v>
      </c>
      <c r="T2115" s="3">
        <f>INDEX([1]非R能力!$H$9:$H$558,D2115)</f>
        <v>3928.6150347697126</v>
      </c>
      <c r="U2115" s="3">
        <f>IF(E2115="小怪",0,IF(INDEX([1]非R能力!$FK$9:$FK$558,C2115)=0,0,10))</f>
        <v>10</v>
      </c>
      <c r="V2115" s="3">
        <f>IF(E2115="小怪",0,IF(INDEX([1]非R能力!$FH$9:$FH$558,C2115)=0,0,5000))</f>
        <v>5000</v>
      </c>
      <c r="W2115" s="3">
        <f>HLOOKUP(W$5,[2]人物技能基础!$O$3:$Q$553,$C2115+1,0)</f>
        <v>3.637142857142857</v>
      </c>
      <c r="X2115" s="3">
        <f>HLOOKUP(X$5,[2]人物技能基础!$O$3:$Q$553,$C2115+1,0)</f>
        <v>2.0186428571428574</v>
      </c>
      <c r="Y2115" s="3">
        <f>HLOOKUP(Y$5,[2]人物技能基础!$O$3:$Q$553,$C2115+1,0)</f>
        <v>99.964285714285708</v>
      </c>
      <c r="Z2115" s="3">
        <f t="shared" si="193"/>
        <v>626731</v>
      </c>
      <c r="AA2115" s="3">
        <f t="shared" si="194"/>
        <v>11195</v>
      </c>
      <c r="AB2115" s="3">
        <f t="shared" si="195"/>
        <v>3812</v>
      </c>
      <c r="AC2115" s="3">
        <f t="shared" si="196"/>
        <v>3816</v>
      </c>
      <c r="AD2115" s="3">
        <f t="shared" si="197"/>
        <v>4028</v>
      </c>
    </row>
    <row r="2116" spans="1:30" x14ac:dyDescent="0.15">
      <c r="A2116" s="3">
        <v>111</v>
      </c>
      <c r="B2116" s="3" t="str">
        <f t="shared" si="192"/>
        <v>关卡111boss</v>
      </c>
      <c r="C2116" s="3">
        <f>INDEX([3]关卡!$J$19:$J$2018,A2116)</f>
        <v>172</v>
      </c>
      <c r="D2116" s="3">
        <f>INDEX([3]关卡!$N$19:$N$2018,A2116)</f>
        <v>172</v>
      </c>
      <c r="E2116" s="3" t="s">
        <v>25</v>
      </c>
      <c r="F2116" s="3" t="s">
        <v>26</v>
      </c>
      <c r="G2116" s="3">
        <v>30</v>
      </c>
      <c r="H2116" s="3">
        <v>30</v>
      </c>
      <c r="I2116" s="3">
        <v>0.2</v>
      </c>
      <c r="J2116" s="4">
        <v>0.75</v>
      </c>
      <c r="K2116" s="4">
        <v>1</v>
      </c>
      <c r="L2116" s="4">
        <v>5</v>
      </c>
      <c r="M2116" s="3">
        <v>1</v>
      </c>
      <c r="N2116" s="3">
        <v>2</v>
      </c>
      <c r="O2116" s="3">
        <f>HLOOKUP(O$5,[1]非R能力!$B$8:$F$558,$C2116+1,0)</f>
        <v>80575.911534620333</v>
      </c>
      <c r="P2116" s="3">
        <f>HLOOKUP(P$5,[1]非R能力!$B$8:$F$558,$C2116+1,0)</f>
        <v>19064.7317403749</v>
      </c>
      <c r="Q2116" s="3">
        <f>HLOOKUP(Q$5,[1]非R能力!$B$8:$F$558,$C2116+1,0)</f>
        <v>10458.525140222684</v>
      </c>
      <c r="R2116" s="3">
        <f>HLOOKUP(R$5,[1]非R能力!$B$8:$F$558,$C2116+1,0)</f>
        <v>3021.4574980503985</v>
      </c>
      <c r="S2116" s="3">
        <f>HLOOKUP(S$5,[1]非R能力!$B$8:$F$558,$C2116+1,0)</f>
        <v>3816.3075569461325</v>
      </c>
      <c r="T2116" s="3">
        <f>INDEX([1]非R能力!$H$9:$H$558,D2116)</f>
        <v>3928.6150347697126</v>
      </c>
      <c r="U2116" s="3">
        <f>IF(E2116="小怪",0,IF(INDEX([1]非R能力!$FK$9:$FK$558,C2116)=0,0,10))</f>
        <v>10</v>
      </c>
      <c r="V2116" s="3">
        <f>IF(E2116="小怪",0,IF(INDEX([1]非R能力!$FH$9:$FH$558,C2116)=0,0,5000))</f>
        <v>5000</v>
      </c>
      <c r="W2116" s="3">
        <f>HLOOKUP(W$5,[2]人物技能基础!$O$3:$Q$553,$C2116+1,0)</f>
        <v>3.637142857142857</v>
      </c>
      <c r="X2116" s="3">
        <f>HLOOKUP(X$5,[2]人物技能基础!$O$3:$Q$553,$C2116+1,0)</f>
        <v>2.0186428571428574</v>
      </c>
      <c r="Y2116" s="3">
        <f>HLOOKUP(Y$5,[2]人物技能基础!$O$3:$Q$553,$C2116+1,0)</f>
        <v>99.964285714285708</v>
      </c>
      <c r="Z2116" s="3">
        <f t="shared" si="193"/>
        <v>626731</v>
      </c>
      <c r="AA2116" s="3">
        <f t="shared" si="194"/>
        <v>11195</v>
      </c>
      <c r="AB2116" s="3">
        <f t="shared" si="195"/>
        <v>3812</v>
      </c>
      <c r="AC2116" s="3">
        <f t="shared" si="196"/>
        <v>3816</v>
      </c>
      <c r="AD2116" s="3">
        <f t="shared" si="197"/>
        <v>4028</v>
      </c>
    </row>
    <row r="2117" spans="1:30" x14ac:dyDescent="0.15">
      <c r="A2117" s="3">
        <v>112</v>
      </c>
      <c r="B2117" s="3" t="str">
        <f t="shared" si="192"/>
        <v>关卡112boss</v>
      </c>
      <c r="C2117" s="3">
        <f>INDEX([3]关卡!$J$19:$J$2018,A2117)</f>
        <v>173</v>
      </c>
      <c r="D2117" s="3">
        <f>INDEX([3]关卡!$N$19:$N$2018,A2117)</f>
        <v>173</v>
      </c>
      <c r="E2117" s="3" t="s">
        <v>25</v>
      </c>
      <c r="F2117" s="3" t="s">
        <v>26</v>
      </c>
      <c r="G2117" s="3">
        <v>30</v>
      </c>
      <c r="H2117" s="3">
        <v>30</v>
      </c>
      <c r="I2117" s="3">
        <v>0.2</v>
      </c>
      <c r="J2117" s="4">
        <v>0.75</v>
      </c>
      <c r="K2117" s="4">
        <v>1</v>
      </c>
      <c r="L2117" s="4">
        <v>5</v>
      </c>
      <c r="M2117" s="3">
        <v>1</v>
      </c>
      <c r="N2117" s="3">
        <v>2</v>
      </c>
      <c r="O2117" s="3">
        <f>HLOOKUP(O$5,[1]非R能力!$B$8:$F$558,$C2117+1,0)</f>
        <v>81223.711981070548</v>
      </c>
      <c r="P2117" s="3">
        <f>HLOOKUP(P$5,[1]非R能力!$B$8:$F$558,$C2117+1,0)</f>
        <v>19147.827090735573</v>
      </c>
      <c r="Q2117" s="3">
        <f>HLOOKUP(Q$5,[1]非R能力!$B$8:$F$558,$C2117+1,0)</f>
        <v>10493.032266539294</v>
      </c>
      <c r="R2117" s="3">
        <f>HLOOKUP(R$5,[1]非R能力!$B$8:$F$558,$C2117+1,0)</f>
        <v>3037.8671972113461</v>
      </c>
      <c r="S2117" s="3">
        <f>HLOOKUP(S$5,[1]非R能力!$B$8:$F$558,$C2117+1,0)</f>
        <v>3824.2075273188798</v>
      </c>
      <c r="T2117" s="3">
        <f>INDEX([1]非R能力!$H$9:$H$558,D2117)</f>
        <v>4021.1096218747466</v>
      </c>
      <c r="U2117" s="3">
        <f>IF(E2117="小怪",0,IF(INDEX([1]非R能力!$FK$9:$FK$558,C2117)=0,0,10))</f>
        <v>10</v>
      </c>
      <c r="V2117" s="3">
        <f>IF(E2117="小怪",0,IF(INDEX([1]非R能力!$FH$9:$FH$558,C2117)=0,0,5000))</f>
        <v>5000</v>
      </c>
      <c r="W2117" s="3">
        <f>HLOOKUP(W$5,[2]人物技能基础!$O$3:$Q$553,$C2117+1,0)</f>
        <v>3.637142857142857</v>
      </c>
      <c r="X2117" s="3">
        <f>HLOOKUP(X$5,[2]人物技能基础!$O$3:$Q$553,$C2117+1,0)</f>
        <v>2.0186428571428574</v>
      </c>
      <c r="Y2117" s="3">
        <f>HLOOKUP(Y$5,[2]人物技能基础!$O$3:$Q$553,$C2117+1,0)</f>
        <v>99.964285714285708</v>
      </c>
      <c r="Z2117" s="3">
        <f t="shared" si="193"/>
        <v>630797</v>
      </c>
      <c r="AA2117" s="3">
        <f t="shared" si="194"/>
        <v>11234</v>
      </c>
      <c r="AB2117" s="3">
        <f t="shared" si="195"/>
        <v>3829</v>
      </c>
      <c r="AC2117" s="3">
        <f t="shared" si="196"/>
        <v>3824</v>
      </c>
      <c r="AD2117" s="3">
        <f t="shared" si="197"/>
        <v>4050</v>
      </c>
    </row>
    <row r="2118" spans="1:30" x14ac:dyDescent="0.15">
      <c r="A2118" s="3">
        <v>113</v>
      </c>
      <c r="B2118" s="3" t="str">
        <f t="shared" si="192"/>
        <v>关卡113boss</v>
      </c>
      <c r="C2118" s="3">
        <f>INDEX([3]关卡!$J$19:$J$2018,A2118)</f>
        <v>174</v>
      </c>
      <c r="D2118" s="3">
        <f>INDEX([3]关卡!$N$19:$N$2018,A2118)</f>
        <v>174</v>
      </c>
      <c r="E2118" s="3" t="s">
        <v>25</v>
      </c>
      <c r="F2118" s="3" t="s">
        <v>26</v>
      </c>
      <c r="G2118" s="3">
        <v>30</v>
      </c>
      <c r="H2118" s="3">
        <v>30</v>
      </c>
      <c r="I2118" s="3">
        <v>0.2</v>
      </c>
      <c r="J2118" s="4">
        <v>0.75</v>
      </c>
      <c r="K2118" s="4">
        <v>1</v>
      </c>
      <c r="L2118" s="4">
        <v>5</v>
      </c>
      <c r="M2118" s="3">
        <v>1</v>
      </c>
      <c r="N2118" s="3">
        <v>2</v>
      </c>
      <c r="O2118" s="3">
        <f>HLOOKUP(O$5,[1]非R能力!$B$8:$F$558,$C2118+1,0)</f>
        <v>81872.122650289151</v>
      </c>
      <c r="P2118" s="3">
        <f>HLOOKUP(P$5,[1]非R能力!$B$8:$F$558,$C2118+1,0)</f>
        <v>19230.998521694572</v>
      </c>
      <c r="Q2118" s="3">
        <f>HLOOKUP(Q$5,[1]非R能力!$B$8:$F$558,$C2118+1,0)</f>
        <v>10527.569186211982</v>
      </c>
      <c r="R2118" s="3">
        <f>HLOOKUP(R$5,[1]非R能力!$B$8:$F$558,$C2118+1,0)</f>
        <v>3054.2887176488175</v>
      </c>
      <c r="S2118" s="3">
        <f>HLOOKUP(S$5,[1]非R能力!$B$8:$F$558,$C2118+1,0)</f>
        <v>3832.1166272939281</v>
      </c>
      <c r="T2118" s="3">
        <f>INDEX([1]非R能力!$H$9:$H$558,D2118)</f>
        <v>4114.5441392582043</v>
      </c>
      <c r="U2118" s="3">
        <f>IF(E2118="小怪",0,IF(INDEX([1]非R能力!$FK$9:$FK$558,C2118)=0,0,10))</f>
        <v>10</v>
      </c>
      <c r="V2118" s="3">
        <f>IF(E2118="小怪",0,IF(INDEX([1]非R能力!$FH$9:$FH$558,C2118)=0,0,5000))</f>
        <v>5000</v>
      </c>
      <c r="W2118" s="3">
        <f>HLOOKUP(W$5,[2]人物技能基础!$O$3:$Q$553,$C2118+1,0)</f>
        <v>3.637142857142857</v>
      </c>
      <c r="X2118" s="3">
        <f>HLOOKUP(X$5,[2]人物技能基础!$O$3:$Q$553,$C2118+1,0)</f>
        <v>2.0186428571428574</v>
      </c>
      <c r="Y2118" s="3">
        <f>HLOOKUP(Y$5,[2]人物技能基础!$O$3:$Q$553,$C2118+1,0)</f>
        <v>99.964285714285708</v>
      </c>
      <c r="Z2118" s="3">
        <f t="shared" si="193"/>
        <v>634883</v>
      </c>
      <c r="AA2118" s="3">
        <f t="shared" si="194"/>
        <v>11273</v>
      </c>
      <c r="AB2118" s="3">
        <f t="shared" si="195"/>
        <v>3846</v>
      </c>
      <c r="AC2118" s="3">
        <f t="shared" si="196"/>
        <v>3832</v>
      </c>
      <c r="AD2118" s="3">
        <f t="shared" si="197"/>
        <v>4072</v>
      </c>
    </row>
    <row r="2119" spans="1:30" x14ac:dyDescent="0.15">
      <c r="A2119" s="3">
        <v>114</v>
      </c>
      <c r="B2119" s="3" t="str">
        <f t="shared" ref="B2119:B2182" si="198">"关卡"&amp;A2119&amp;E2119</f>
        <v>关卡114boss</v>
      </c>
      <c r="C2119" s="3">
        <f>INDEX([3]关卡!$J$19:$J$2018,A2119)</f>
        <v>174</v>
      </c>
      <c r="D2119" s="3">
        <f>INDEX([3]关卡!$N$19:$N$2018,A2119)</f>
        <v>174</v>
      </c>
      <c r="E2119" s="3" t="s">
        <v>25</v>
      </c>
      <c r="F2119" s="3" t="s">
        <v>26</v>
      </c>
      <c r="G2119" s="3">
        <v>30</v>
      </c>
      <c r="H2119" s="3">
        <v>30</v>
      </c>
      <c r="I2119" s="3">
        <v>0.2</v>
      </c>
      <c r="J2119" s="4">
        <v>0.75</v>
      </c>
      <c r="K2119" s="4">
        <v>1</v>
      </c>
      <c r="L2119" s="4">
        <v>5</v>
      </c>
      <c r="M2119" s="3">
        <v>1</v>
      </c>
      <c r="N2119" s="3">
        <v>2</v>
      </c>
      <c r="O2119" s="3">
        <f>HLOOKUP(O$5,[1]非R能力!$B$8:$F$558,$C2119+1,0)</f>
        <v>81872.122650289151</v>
      </c>
      <c r="P2119" s="3">
        <f>HLOOKUP(P$5,[1]非R能力!$B$8:$F$558,$C2119+1,0)</f>
        <v>19230.998521694572</v>
      </c>
      <c r="Q2119" s="3">
        <f>HLOOKUP(Q$5,[1]非R能力!$B$8:$F$558,$C2119+1,0)</f>
        <v>10527.569186211982</v>
      </c>
      <c r="R2119" s="3">
        <f>HLOOKUP(R$5,[1]非R能力!$B$8:$F$558,$C2119+1,0)</f>
        <v>3054.2887176488175</v>
      </c>
      <c r="S2119" s="3">
        <f>HLOOKUP(S$5,[1]非R能力!$B$8:$F$558,$C2119+1,0)</f>
        <v>3832.1166272939281</v>
      </c>
      <c r="T2119" s="3">
        <f>INDEX([1]非R能力!$H$9:$H$558,D2119)</f>
        <v>4114.5441392582043</v>
      </c>
      <c r="U2119" s="3">
        <f>IF(E2119="小怪",0,IF(INDEX([1]非R能力!$FK$9:$FK$558,C2119)=0,0,10))</f>
        <v>10</v>
      </c>
      <c r="V2119" s="3">
        <f>IF(E2119="小怪",0,IF(INDEX([1]非R能力!$FH$9:$FH$558,C2119)=0,0,5000))</f>
        <v>5000</v>
      </c>
      <c r="W2119" s="3">
        <f>HLOOKUP(W$5,[2]人物技能基础!$O$3:$Q$553,$C2119+1,0)</f>
        <v>3.637142857142857</v>
      </c>
      <c r="X2119" s="3">
        <f>HLOOKUP(X$5,[2]人物技能基础!$O$3:$Q$553,$C2119+1,0)</f>
        <v>2.0186428571428574</v>
      </c>
      <c r="Y2119" s="3">
        <f>HLOOKUP(Y$5,[2]人物技能基础!$O$3:$Q$553,$C2119+1,0)</f>
        <v>99.964285714285708</v>
      </c>
      <c r="Z2119" s="3">
        <f t="shared" ref="Z2119:Z2182" si="199">INT(((P2119-AB2119)*X2119+(Y2119+T2119))*G2119*J2119*$D$2)</f>
        <v>634883</v>
      </c>
      <c r="AA2119" s="3">
        <f t="shared" ref="AA2119:AA2182" si="200">IF(H2119=0,IF(U2119=0,INT(Q2119/5),IF(V2119=0,INT(Q2119/5),INT((V2119/U2119)/(1/N2119*M2119)/L2119+Q2119))),INT((IF(U2119=0,0,V2119/U2119/(1/N2119*M2119))+O2119/H2119)/L2119+Q2119))</f>
        <v>11273</v>
      </c>
      <c r="AB2119" s="3">
        <f t="shared" ref="AB2119:AB2182" si="201">INT(P2119*I2119)</f>
        <v>3846</v>
      </c>
      <c r="AC2119" s="3">
        <f t="shared" ref="AC2119:AC2182" si="202">INT(K2119*S2119)</f>
        <v>3832</v>
      </c>
      <c r="AD2119" s="3">
        <f t="shared" ref="AD2119:AD2182" si="203">INT(R2119/J2119)</f>
        <v>4072</v>
      </c>
    </row>
    <row r="2120" spans="1:30" x14ac:dyDescent="0.15">
      <c r="A2120" s="3">
        <v>115</v>
      </c>
      <c r="B2120" s="3" t="str">
        <f t="shared" si="198"/>
        <v>关卡115boss</v>
      </c>
      <c r="C2120" s="3">
        <f>INDEX([3]关卡!$J$19:$J$2018,A2120)</f>
        <v>175</v>
      </c>
      <c r="D2120" s="3">
        <f>INDEX([3]关卡!$N$19:$N$2018,A2120)</f>
        <v>175</v>
      </c>
      <c r="E2120" s="3" t="s">
        <v>25</v>
      </c>
      <c r="F2120" s="3" t="s">
        <v>26</v>
      </c>
      <c r="G2120" s="3">
        <v>30</v>
      </c>
      <c r="H2120" s="3">
        <v>30</v>
      </c>
      <c r="I2120" s="3">
        <v>0.2</v>
      </c>
      <c r="J2120" s="4">
        <v>0.75</v>
      </c>
      <c r="K2120" s="4">
        <v>1</v>
      </c>
      <c r="L2120" s="4">
        <v>5</v>
      </c>
      <c r="M2120" s="3">
        <v>1</v>
      </c>
      <c r="N2120" s="3">
        <v>2</v>
      </c>
      <c r="O2120" s="3">
        <f>HLOOKUP(O$5,[1]非R能力!$B$8:$F$558,$C2120+1,0)</f>
        <v>82518.596550714195</v>
      </c>
      <c r="P2120" s="3">
        <f>HLOOKUP(P$5,[1]非R能力!$B$8:$F$558,$C2120+1,0)</f>
        <v>19313.859023586218</v>
      </c>
      <c r="Q2120" s="3">
        <f>HLOOKUP(Q$5,[1]非R能力!$B$8:$F$558,$C2120+1,0)</f>
        <v>10564.161821841652</v>
      </c>
      <c r="R2120" s="3">
        <f>HLOOKUP(R$5,[1]非R能力!$B$8:$F$558,$C2120+1,0)</f>
        <v>3084.7144729099359</v>
      </c>
      <c r="S2120" s="3">
        <f>HLOOKUP(S$5,[1]非R能力!$B$8:$F$558,$C2120+1,0)</f>
        <v>3840.0944906791879</v>
      </c>
      <c r="T2120" s="3">
        <f>INDEX([1]非R能力!$H$9:$H$558,D2120)</f>
        <v>4208.9308557885388</v>
      </c>
      <c r="U2120" s="3">
        <f>IF(E2120="小怪",0,IF(INDEX([1]非R能力!$FK$9:$FK$558,C2120)=0,0,10))</f>
        <v>10</v>
      </c>
      <c r="V2120" s="3">
        <f>IF(E2120="小怪",0,IF(INDEX([1]非R能力!$FH$9:$FH$558,C2120)=0,0,5000))</f>
        <v>5000</v>
      </c>
      <c r="W2120" s="3">
        <f>HLOOKUP(W$5,[2]人物技能基础!$O$3:$Q$553,$C2120+1,0)</f>
        <v>3.637142857142857</v>
      </c>
      <c r="X2120" s="3">
        <f>HLOOKUP(X$5,[2]人物技能基础!$O$3:$Q$553,$C2120+1,0)</f>
        <v>2.0186428571428574</v>
      </c>
      <c r="Y2120" s="3">
        <f>HLOOKUP(Y$5,[2]人物技能基础!$O$3:$Q$553,$C2120+1,0)</f>
        <v>99.964285714285708</v>
      </c>
      <c r="Z2120" s="3">
        <f t="shared" si="199"/>
        <v>639012</v>
      </c>
      <c r="AA2120" s="3">
        <f t="shared" si="200"/>
        <v>11314</v>
      </c>
      <c r="AB2120" s="3">
        <f t="shared" si="201"/>
        <v>3862</v>
      </c>
      <c r="AC2120" s="3">
        <f t="shared" si="202"/>
        <v>3840</v>
      </c>
      <c r="AD2120" s="3">
        <f t="shared" si="203"/>
        <v>4112</v>
      </c>
    </row>
    <row r="2121" spans="1:30" x14ac:dyDescent="0.15">
      <c r="A2121" s="3">
        <v>116</v>
      </c>
      <c r="B2121" s="3" t="str">
        <f t="shared" si="198"/>
        <v>关卡116boss</v>
      </c>
      <c r="C2121" s="3">
        <f>INDEX([3]关卡!$J$19:$J$2018,A2121)</f>
        <v>176</v>
      </c>
      <c r="D2121" s="3">
        <f>INDEX([3]关卡!$N$19:$N$2018,A2121)</f>
        <v>176</v>
      </c>
      <c r="E2121" s="3" t="s">
        <v>25</v>
      </c>
      <c r="F2121" s="3" t="s">
        <v>26</v>
      </c>
      <c r="G2121" s="3">
        <v>30</v>
      </c>
      <c r="H2121" s="3">
        <v>30</v>
      </c>
      <c r="I2121" s="3">
        <v>0.2</v>
      </c>
      <c r="J2121" s="4">
        <v>0.75</v>
      </c>
      <c r="K2121" s="4">
        <v>1</v>
      </c>
      <c r="L2121" s="4">
        <v>5</v>
      </c>
      <c r="M2121" s="3">
        <v>1</v>
      </c>
      <c r="N2121" s="3">
        <v>2</v>
      </c>
      <c r="O2121" s="3">
        <f>HLOOKUP(O$5,[1]非R能力!$B$8:$F$558,$C2121+1,0)</f>
        <v>83165.687712551546</v>
      </c>
      <c r="P2121" s="3">
        <f>HLOOKUP(P$5,[1]非R能力!$B$8:$F$558,$C2121+1,0)</f>
        <v>19396.796312529812</v>
      </c>
      <c r="Q2121" s="3">
        <f>HLOOKUP(Q$5,[1]非R能力!$B$8:$F$558,$C2121+1,0)</f>
        <v>10600.785241275782</v>
      </c>
      <c r="R2121" s="3">
        <f>HLOOKUP(R$5,[1]非R能力!$B$8:$F$558,$C2121+1,0)</f>
        <v>3115.1567365524079</v>
      </c>
      <c r="S2121" s="3">
        <f>HLOOKUP(S$5,[1]非R能力!$B$8:$F$558,$C2121+1,0)</f>
        <v>3848.0815597413125</v>
      </c>
      <c r="T2121" s="3">
        <f>INDEX([1]非R能力!$H$9:$H$558,D2121)</f>
        <v>4304.2821386818505</v>
      </c>
      <c r="U2121" s="3">
        <f>IF(E2121="小怪",0,IF(INDEX([1]非R能力!$FK$9:$FK$558,C2121)=0,0,10))</f>
        <v>10</v>
      </c>
      <c r="V2121" s="3">
        <f>IF(E2121="小怪",0,IF(INDEX([1]非R能力!$FH$9:$FH$558,C2121)=0,0,5000))</f>
        <v>5000</v>
      </c>
      <c r="W2121" s="3">
        <f>HLOOKUP(W$5,[2]人物技能基础!$O$3:$Q$553,$C2121+1,0)</f>
        <v>3.637142857142857</v>
      </c>
      <c r="X2121" s="3">
        <f>HLOOKUP(X$5,[2]人物技能基础!$O$3:$Q$553,$C2121+1,0)</f>
        <v>2.0186428571428574</v>
      </c>
      <c r="Y2121" s="3">
        <f>HLOOKUP(Y$5,[2]人物技能基础!$O$3:$Q$553,$C2121+1,0)</f>
        <v>99.964285714285708</v>
      </c>
      <c r="Z2121" s="3">
        <f t="shared" si="199"/>
        <v>643124</v>
      </c>
      <c r="AA2121" s="3">
        <f t="shared" si="200"/>
        <v>11355</v>
      </c>
      <c r="AB2121" s="3">
        <f t="shared" si="201"/>
        <v>3879</v>
      </c>
      <c r="AC2121" s="3">
        <f t="shared" si="202"/>
        <v>3848</v>
      </c>
      <c r="AD2121" s="3">
        <f t="shared" si="203"/>
        <v>4153</v>
      </c>
    </row>
    <row r="2122" spans="1:30" x14ac:dyDescent="0.15">
      <c r="A2122" s="3">
        <v>117</v>
      </c>
      <c r="B2122" s="3" t="str">
        <f t="shared" si="198"/>
        <v>关卡117boss</v>
      </c>
      <c r="C2122" s="3">
        <f>INDEX([3]关卡!$J$19:$J$2018,A2122)</f>
        <v>176</v>
      </c>
      <c r="D2122" s="3">
        <f>INDEX([3]关卡!$N$19:$N$2018,A2122)</f>
        <v>176</v>
      </c>
      <c r="E2122" s="3" t="s">
        <v>25</v>
      </c>
      <c r="F2122" s="3" t="s">
        <v>26</v>
      </c>
      <c r="G2122" s="3">
        <v>30</v>
      </c>
      <c r="H2122" s="3">
        <v>30</v>
      </c>
      <c r="I2122" s="3">
        <v>0.2</v>
      </c>
      <c r="J2122" s="4">
        <v>0.75</v>
      </c>
      <c r="K2122" s="4">
        <v>1</v>
      </c>
      <c r="L2122" s="4">
        <v>5</v>
      </c>
      <c r="M2122" s="3">
        <v>1</v>
      </c>
      <c r="N2122" s="3">
        <v>2</v>
      </c>
      <c r="O2122" s="3">
        <f>HLOOKUP(O$5,[1]非R能力!$B$8:$F$558,$C2122+1,0)</f>
        <v>83165.687712551546</v>
      </c>
      <c r="P2122" s="3">
        <f>HLOOKUP(P$5,[1]非R能力!$B$8:$F$558,$C2122+1,0)</f>
        <v>19396.796312529812</v>
      </c>
      <c r="Q2122" s="3">
        <f>HLOOKUP(Q$5,[1]非R能力!$B$8:$F$558,$C2122+1,0)</f>
        <v>10600.785241275782</v>
      </c>
      <c r="R2122" s="3">
        <f>HLOOKUP(R$5,[1]非R能力!$B$8:$F$558,$C2122+1,0)</f>
        <v>3115.1567365524079</v>
      </c>
      <c r="S2122" s="3">
        <f>HLOOKUP(S$5,[1]非R能力!$B$8:$F$558,$C2122+1,0)</f>
        <v>3848.0815597413125</v>
      </c>
      <c r="T2122" s="3">
        <f>INDEX([1]非R能力!$H$9:$H$558,D2122)</f>
        <v>4304.2821386818505</v>
      </c>
      <c r="U2122" s="3">
        <f>IF(E2122="小怪",0,IF(INDEX([1]非R能力!$FK$9:$FK$558,C2122)=0,0,10))</f>
        <v>10</v>
      </c>
      <c r="V2122" s="3">
        <f>IF(E2122="小怪",0,IF(INDEX([1]非R能力!$FH$9:$FH$558,C2122)=0,0,5000))</f>
        <v>5000</v>
      </c>
      <c r="W2122" s="3">
        <f>HLOOKUP(W$5,[2]人物技能基础!$O$3:$Q$553,$C2122+1,0)</f>
        <v>3.637142857142857</v>
      </c>
      <c r="X2122" s="3">
        <f>HLOOKUP(X$5,[2]人物技能基础!$O$3:$Q$553,$C2122+1,0)</f>
        <v>2.0186428571428574</v>
      </c>
      <c r="Y2122" s="3">
        <f>HLOOKUP(Y$5,[2]人物技能基础!$O$3:$Q$553,$C2122+1,0)</f>
        <v>99.964285714285708</v>
      </c>
      <c r="Z2122" s="3">
        <f t="shared" si="199"/>
        <v>643124</v>
      </c>
      <c r="AA2122" s="3">
        <f t="shared" si="200"/>
        <v>11355</v>
      </c>
      <c r="AB2122" s="3">
        <f t="shared" si="201"/>
        <v>3879</v>
      </c>
      <c r="AC2122" s="3">
        <f t="shared" si="202"/>
        <v>3848</v>
      </c>
      <c r="AD2122" s="3">
        <f t="shared" si="203"/>
        <v>4153</v>
      </c>
    </row>
    <row r="2123" spans="1:30" x14ac:dyDescent="0.15">
      <c r="A2123" s="3">
        <v>118</v>
      </c>
      <c r="B2123" s="3" t="str">
        <f t="shared" si="198"/>
        <v>关卡118boss</v>
      </c>
      <c r="C2123" s="3">
        <f>INDEX([3]关卡!$J$19:$J$2018,A2123)</f>
        <v>177</v>
      </c>
      <c r="D2123" s="3">
        <f>INDEX([3]关卡!$N$19:$N$2018,A2123)</f>
        <v>177</v>
      </c>
      <c r="E2123" s="3" t="s">
        <v>25</v>
      </c>
      <c r="F2123" s="3" t="s">
        <v>26</v>
      </c>
      <c r="G2123" s="3">
        <v>30</v>
      </c>
      <c r="H2123" s="3">
        <v>30</v>
      </c>
      <c r="I2123" s="3">
        <v>0.2</v>
      </c>
      <c r="J2123" s="4">
        <v>0.75</v>
      </c>
      <c r="K2123" s="4">
        <v>1</v>
      </c>
      <c r="L2123" s="4">
        <v>5</v>
      </c>
      <c r="M2123" s="3">
        <v>1</v>
      </c>
      <c r="N2123" s="3">
        <v>2</v>
      </c>
      <c r="O2123" s="3">
        <f>HLOOKUP(O$5,[1]非R能力!$B$8:$F$558,$C2123+1,0)</f>
        <v>83792.24282230949</v>
      </c>
      <c r="P2123" s="3">
        <f>HLOOKUP(P$5,[1]非R能力!$B$8:$F$558,$C2123+1,0)</f>
        <v>19479.810802691314</v>
      </c>
      <c r="Q2123" s="3">
        <f>HLOOKUP(Q$5,[1]非R能力!$B$8:$F$558,$C2123+1,0)</f>
        <v>10637.439622596226</v>
      </c>
      <c r="R2123" s="3">
        <f>HLOOKUP(R$5,[1]非R能力!$B$8:$F$558,$C2123+1,0)</f>
        <v>3145.615661406177</v>
      </c>
      <c r="S2123" s="3">
        <f>HLOOKUP(S$5,[1]非R能力!$B$8:$F$558,$C2123+1,0)</f>
        <v>3856.0778652172639</v>
      </c>
      <c r="T2123" s="3">
        <f>INDEX([1]非R能力!$H$9:$H$558,D2123)</f>
        <v>4400.6104535018758</v>
      </c>
      <c r="U2123" s="3">
        <f>IF(E2123="小怪",0,IF(INDEX([1]非R能力!$FK$9:$FK$558,C2123)=0,0,10))</f>
        <v>10</v>
      </c>
      <c r="V2123" s="3">
        <f>IF(E2123="小怪",0,IF(INDEX([1]非R能力!$FH$9:$FH$558,C2123)=0,0,5000))</f>
        <v>5000</v>
      </c>
      <c r="W2123" s="3">
        <f>HLOOKUP(W$5,[2]人物技能基础!$O$3:$Q$553,$C2123+1,0)</f>
        <v>3.637142857142857</v>
      </c>
      <c r="X2123" s="3">
        <f>HLOOKUP(X$5,[2]人物技能基础!$O$3:$Q$553,$C2123+1,0)</f>
        <v>2.0186428571428574</v>
      </c>
      <c r="Y2123" s="3">
        <f>HLOOKUP(Y$5,[2]人物技能基础!$O$3:$Q$553,$C2123+1,0)</f>
        <v>99.964285714285708</v>
      </c>
      <c r="Z2123" s="3">
        <f t="shared" si="199"/>
        <v>647293</v>
      </c>
      <c r="AA2123" s="3">
        <f t="shared" si="200"/>
        <v>11396</v>
      </c>
      <c r="AB2123" s="3">
        <f t="shared" si="201"/>
        <v>3895</v>
      </c>
      <c r="AC2123" s="3">
        <f t="shared" si="202"/>
        <v>3856</v>
      </c>
      <c r="AD2123" s="3">
        <f t="shared" si="203"/>
        <v>4194</v>
      </c>
    </row>
    <row r="2124" spans="1:30" x14ac:dyDescent="0.15">
      <c r="A2124" s="3">
        <v>119</v>
      </c>
      <c r="B2124" s="3" t="str">
        <f t="shared" si="198"/>
        <v>关卡119boss</v>
      </c>
      <c r="C2124" s="3">
        <f>INDEX([3]关卡!$J$19:$J$2018,A2124)</f>
        <v>178</v>
      </c>
      <c r="D2124" s="3">
        <f>INDEX([3]关卡!$N$19:$N$2018,A2124)</f>
        <v>178</v>
      </c>
      <c r="E2124" s="3" t="s">
        <v>25</v>
      </c>
      <c r="F2124" s="3" t="s">
        <v>26</v>
      </c>
      <c r="G2124" s="3">
        <v>30</v>
      </c>
      <c r="H2124" s="3">
        <v>30</v>
      </c>
      <c r="I2124" s="3">
        <v>0.2</v>
      </c>
      <c r="J2124" s="4">
        <v>0.75</v>
      </c>
      <c r="K2124" s="4">
        <v>1</v>
      </c>
      <c r="L2124" s="4">
        <v>5</v>
      </c>
      <c r="M2124" s="3">
        <v>1</v>
      </c>
      <c r="N2124" s="3">
        <v>2</v>
      </c>
      <c r="O2124" s="3">
        <f>HLOOKUP(O$5,[1]非R能力!$B$8:$F$558,$C2124+1,0)</f>
        <v>84442.475062627258</v>
      </c>
      <c r="P2124" s="3">
        <f>HLOOKUP(P$5,[1]非R能力!$B$8:$F$558,$C2124+1,0)</f>
        <v>19562.997311744635</v>
      </c>
      <c r="Q2124" s="3">
        <f>HLOOKUP(Q$5,[1]非R能力!$B$8:$F$558,$C2124+1,0)</f>
        <v>10674.14539170502</v>
      </c>
      <c r="R2124" s="3">
        <f>HLOOKUP(R$5,[1]非R能力!$B$8:$F$558,$C2124+1,0)</f>
        <v>3176.0974941051131</v>
      </c>
      <c r="S2124" s="3">
        <f>HLOOKUP(S$5,[1]非R能力!$B$8:$F$558,$C2124+1,0)</f>
        <v>3864.0915518832812</v>
      </c>
      <c r="T2124" s="3">
        <f>INDEX([1]非R能力!$H$9:$H$558,D2124)</f>
        <v>4546.9623710425903</v>
      </c>
      <c r="U2124" s="3">
        <f>IF(E2124="小怪",0,IF(INDEX([1]非R能力!$FK$9:$FK$558,C2124)=0,0,10))</f>
        <v>10</v>
      </c>
      <c r="V2124" s="3">
        <f>IF(E2124="小怪",0,IF(INDEX([1]非R能力!$FH$9:$FH$558,C2124)=0,0,5000))</f>
        <v>5000</v>
      </c>
      <c r="W2124" s="3">
        <f>HLOOKUP(W$5,[2]人物技能基础!$O$3:$Q$553,$C2124+1,0)</f>
        <v>3.637142857142857</v>
      </c>
      <c r="X2124" s="3">
        <f>HLOOKUP(X$5,[2]人物技能基础!$O$3:$Q$553,$C2124+1,0)</f>
        <v>2.0186428571428574</v>
      </c>
      <c r="Y2124" s="3">
        <f>HLOOKUP(Y$5,[2]人物技能基础!$O$3:$Q$553,$C2124+1,0)</f>
        <v>99.964285714285708</v>
      </c>
      <c r="Z2124" s="3">
        <f t="shared" si="199"/>
        <v>652332</v>
      </c>
      <c r="AA2124" s="3">
        <f t="shared" si="200"/>
        <v>11437</v>
      </c>
      <c r="AB2124" s="3">
        <f t="shared" si="201"/>
        <v>3912</v>
      </c>
      <c r="AC2124" s="3">
        <f t="shared" si="202"/>
        <v>3864</v>
      </c>
      <c r="AD2124" s="3">
        <f t="shared" si="203"/>
        <v>4234</v>
      </c>
    </row>
    <row r="2125" spans="1:30" x14ac:dyDescent="0.15">
      <c r="A2125" s="3">
        <v>120</v>
      </c>
      <c r="B2125" s="3" t="str">
        <f t="shared" si="198"/>
        <v>关卡120boss</v>
      </c>
      <c r="C2125" s="3">
        <f>INDEX([3]关卡!$J$19:$J$2018,A2125)</f>
        <v>179</v>
      </c>
      <c r="D2125" s="3">
        <f>INDEX([3]关卡!$N$19:$N$2018,A2125)</f>
        <v>179</v>
      </c>
      <c r="E2125" s="3" t="s">
        <v>25</v>
      </c>
      <c r="F2125" s="3" t="s">
        <v>26</v>
      </c>
      <c r="G2125" s="3">
        <v>30</v>
      </c>
      <c r="H2125" s="3">
        <v>30</v>
      </c>
      <c r="I2125" s="3">
        <v>0.2</v>
      </c>
      <c r="J2125" s="4">
        <v>0.75</v>
      </c>
      <c r="K2125" s="4">
        <v>1</v>
      </c>
      <c r="L2125" s="4">
        <v>5</v>
      </c>
      <c r="M2125" s="3">
        <v>1</v>
      </c>
      <c r="N2125" s="3">
        <v>2</v>
      </c>
      <c r="O2125" s="3">
        <f>HLOOKUP(O$5,[1]非R能力!$B$8:$F$558,$C2125+1,0)</f>
        <v>85093.916901181408</v>
      </c>
      <c r="P2125" s="3">
        <f>HLOOKUP(P$5,[1]非R能力!$B$8:$F$558,$C2125+1,0)</f>
        <v>19646.319759777074</v>
      </c>
      <c r="Q2125" s="3">
        <f>HLOOKUP(Q$5,[1]非R能力!$B$8:$F$558,$C2125+1,0)</f>
        <v>10710.892131897268</v>
      </c>
      <c r="R2125" s="3">
        <f>HLOOKUP(R$5,[1]非R能力!$B$8:$F$558,$C2125+1,0)</f>
        <v>3206.6015047231522</v>
      </c>
      <c r="S2125" s="3">
        <f>HLOOKUP(S$5,[1]非R能力!$B$8:$F$558,$C2125+1,0)</f>
        <v>3872.1214742270963</v>
      </c>
      <c r="T2125" s="3">
        <f>INDEX([1]非R能力!$H$9:$H$558,D2125)</f>
        <v>4596.2485329152487</v>
      </c>
      <c r="U2125" s="3">
        <f>IF(E2125="小怪",0,IF(INDEX([1]非R能力!$FK$9:$FK$558,C2125)=0,0,10))</f>
        <v>10</v>
      </c>
      <c r="V2125" s="3">
        <f>IF(E2125="小怪",0,IF(INDEX([1]非R能力!$FH$9:$FH$558,C2125)=0,0,5000))</f>
        <v>5000</v>
      </c>
      <c r="W2125" s="3">
        <f>HLOOKUP(W$5,[2]人物技能基础!$O$3:$Q$553,$C2125+1,0)</f>
        <v>3.637142857142857</v>
      </c>
      <c r="X2125" s="3">
        <f>HLOOKUP(X$5,[2]人物技能基础!$O$3:$Q$553,$C2125+1,0)</f>
        <v>2.0186428571428574</v>
      </c>
      <c r="Y2125" s="3">
        <f>HLOOKUP(Y$5,[2]人物技能基础!$O$3:$Q$553,$C2125+1,0)</f>
        <v>99.964285714285708</v>
      </c>
      <c r="Z2125" s="3">
        <f t="shared" si="199"/>
        <v>655629</v>
      </c>
      <c r="AA2125" s="3">
        <f t="shared" si="200"/>
        <v>11478</v>
      </c>
      <c r="AB2125" s="3">
        <f t="shared" si="201"/>
        <v>3929</v>
      </c>
      <c r="AC2125" s="3">
        <f t="shared" si="202"/>
        <v>3872</v>
      </c>
      <c r="AD2125" s="3">
        <f t="shared" si="203"/>
        <v>4275</v>
      </c>
    </row>
    <row r="2126" spans="1:30" x14ac:dyDescent="0.15">
      <c r="A2126" s="3">
        <v>121</v>
      </c>
      <c r="B2126" s="3" t="str">
        <f t="shared" si="198"/>
        <v>关卡121boss</v>
      </c>
      <c r="C2126" s="3">
        <f>INDEX([3]关卡!$J$19:$J$2018,A2126)</f>
        <v>179</v>
      </c>
      <c r="D2126" s="3">
        <f>INDEX([3]关卡!$N$19:$N$2018,A2126)</f>
        <v>179</v>
      </c>
      <c r="E2126" s="3" t="s">
        <v>25</v>
      </c>
      <c r="F2126" s="3" t="s">
        <v>26</v>
      </c>
      <c r="G2126" s="3">
        <v>30</v>
      </c>
      <c r="H2126" s="3">
        <v>30</v>
      </c>
      <c r="I2126" s="3">
        <v>0.2</v>
      </c>
      <c r="J2126" s="4">
        <v>0.75</v>
      </c>
      <c r="K2126" s="4">
        <v>1</v>
      </c>
      <c r="L2126" s="4">
        <v>5</v>
      </c>
      <c r="M2126" s="3">
        <v>1</v>
      </c>
      <c r="N2126" s="3">
        <v>2</v>
      </c>
      <c r="O2126" s="3">
        <f>HLOOKUP(O$5,[1]非R能力!$B$8:$F$558,$C2126+1,0)</f>
        <v>85093.916901181408</v>
      </c>
      <c r="P2126" s="3">
        <f>HLOOKUP(P$5,[1]非R能力!$B$8:$F$558,$C2126+1,0)</f>
        <v>19646.319759777074</v>
      </c>
      <c r="Q2126" s="3">
        <f>HLOOKUP(Q$5,[1]非R能力!$B$8:$F$558,$C2126+1,0)</f>
        <v>10710.892131897268</v>
      </c>
      <c r="R2126" s="3">
        <f>HLOOKUP(R$5,[1]非R能力!$B$8:$F$558,$C2126+1,0)</f>
        <v>3206.6015047231522</v>
      </c>
      <c r="S2126" s="3">
        <f>HLOOKUP(S$5,[1]非R能力!$B$8:$F$558,$C2126+1,0)</f>
        <v>3872.1214742270963</v>
      </c>
      <c r="T2126" s="3">
        <f>INDEX([1]非R能力!$H$9:$H$558,D2126)</f>
        <v>4596.2485329152487</v>
      </c>
      <c r="U2126" s="3">
        <f>IF(E2126="小怪",0,IF(INDEX([1]非R能力!$FK$9:$FK$558,C2126)=0,0,10))</f>
        <v>10</v>
      </c>
      <c r="V2126" s="3">
        <f>IF(E2126="小怪",0,IF(INDEX([1]非R能力!$FH$9:$FH$558,C2126)=0,0,5000))</f>
        <v>5000</v>
      </c>
      <c r="W2126" s="3">
        <f>HLOOKUP(W$5,[2]人物技能基础!$O$3:$Q$553,$C2126+1,0)</f>
        <v>3.637142857142857</v>
      </c>
      <c r="X2126" s="3">
        <f>HLOOKUP(X$5,[2]人物技能基础!$O$3:$Q$553,$C2126+1,0)</f>
        <v>2.0186428571428574</v>
      </c>
      <c r="Y2126" s="3">
        <f>HLOOKUP(Y$5,[2]人物技能基础!$O$3:$Q$553,$C2126+1,0)</f>
        <v>99.964285714285708</v>
      </c>
      <c r="Z2126" s="3">
        <f t="shared" si="199"/>
        <v>655629</v>
      </c>
      <c r="AA2126" s="3">
        <f t="shared" si="200"/>
        <v>11478</v>
      </c>
      <c r="AB2126" s="3">
        <f t="shared" si="201"/>
        <v>3929</v>
      </c>
      <c r="AC2126" s="3">
        <f t="shared" si="202"/>
        <v>3872</v>
      </c>
      <c r="AD2126" s="3">
        <f t="shared" si="203"/>
        <v>4275</v>
      </c>
    </row>
    <row r="2127" spans="1:30" x14ac:dyDescent="0.15">
      <c r="A2127" s="3">
        <v>122</v>
      </c>
      <c r="B2127" s="3" t="str">
        <f t="shared" si="198"/>
        <v>关卡122boss</v>
      </c>
      <c r="C2127" s="3">
        <f>INDEX([3]关卡!$J$19:$J$2018,A2127)</f>
        <v>180</v>
      </c>
      <c r="D2127" s="3">
        <f>INDEX([3]关卡!$N$19:$N$2018,A2127)</f>
        <v>180</v>
      </c>
      <c r="E2127" s="3" t="s">
        <v>25</v>
      </c>
      <c r="F2127" s="3" t="s">
        <v>26</v>
      </c>
      <c r="G2127" s="3">
        <v>30</v>
      </c>
      <c r="H2127" s="3">
        <v>30</v>
      </c>
      <c r="I2127" s="3">
        <v>0.2</v>
      </c>
      <c r="J2127" s="4">
        <v>0.75</v>
      </c>
      <c r="K2127" s="4">
        <v>1</v>
      </c>
      <c r="L2127" s="4">
        <v>5</v>
      </c>
      <c r="M2127" s="3">
        <v>1</v>
      </c>
      <c r="N2127" s="3">
        <v>2</v>
      </c>
      <c r="O2127" s="3">
        <f>HLOOKUP(O$5,[1]非R能力!$B$8:$F$558,$C2127+1,0)</f>
        <v>85745.903412612199</v>
      </c>
      <c r="P2127" s="3">
        <f>HLOOKUP(P$5,[1]非R能力!$B$8:$F$558,$C2127+1,0)</f>
        <v>19729.720704072992</v>
      </c>
      <c r="Q2127" s="3">
        <f>HLOOKUP(Q$5,[1]非R能力!$B$8:$F$558,$C2127+1,0)</f>
        <v>10747.670378421604</v>
      </c>
      <c r="R2127" s="3">
        <f>HLOOKUP(R$5,[1]非R能力!$B$8:$F$558,$C2127+1,0)</f>
        <v>3237.1226389586973</v>
      </c>
      <c r="S2127" s="3">
        <f>HLOOKUP(S$5,[1]非R能力!$B$8:$F$558,$C2127+1,0)</f>
        <v>3889.207763009028</v>
      </c>
      <c r="T2127" s="3">
        <f>INDEX([1]非R能力!$H$9:$H$558,D2127)</f>
        <v>4695.5837203742922</v>
      </c>
      <c r="U2127" s="3">
        <f>IF(E2127="小怪",0,IF(INDEX([1]非R能力!$FK$9:$FK$558,C2127)=0,0,10))</f>
        <v>10</v>
      </c>
      <c r="V2127" s="3">
        <f>IF(E2127="小怪",0,IF(INDEX([1]非R能力!$FH$9:$FH$558,C2127)=0,0,5000))</f>
        <v>5000</v>
      </c>
      <c r="W2127" s="3">
        <f>HLOOKUP(W$5,[2]人物技能基础!$O$3:$Q$553,$C2127+1,0)</f>
        <v>3.637142857142857</v>
      </c>
      <c r="X2127" s="3">
        <f>HLOOKUP(X$5,[2]人物技能基础!$O$3:$Q$553,$C2127+1,0)</f>
        <v>2.0186428571428574</v>
      </c>
      <c r="Y2127" s="3">
        <f>HLOOKUP(Y$5,[2]人物技能基础!$O$3:$Q$553,$C2127+1,0)</f>
        <v>99.964285714285708</v>
      </c>
      <c r="Z2127" s="3">
        <f t="shared" si="199"/>
        <v>659866</v>
      </c>
      <c r="AA2127" s="3">
        <f t="shared" si="200"/>
        <v>11519</v>
      </c>
      <c r="AB2127" s="3">
        <f t="shared" si="201"/>
        <v>3945</v>
      </c>
      <c r="AC2127" s="3">
        <f t="shared" si="202"/>
        <v>3889</v>
      </c>
      <c r="AD2127" s="3">
        <f t="shared" si="203"/>
        <v>4316</v>
      </c>
    </row>
    <row r="2128" spans="1:30" x14ac:dyDescent="0.15">
      <c r="A2128" s="3">
        <v>123</v>
      </c>
      <c r="B2128" s="3" t="str">
        <f t="shared" si="198"/>
        <v>关卡123boss</v>
      </c>
      <c r="C2128" s="3">
        <f>INDEX([3]关卡!$J$19:$J$2018,A2128)</f>
        <v>180</v>
      </c>
      <c r="D2128" s="3">
        <f>INDEX([3]关卡!$N$19:$N$2018,A2128)</f>
        <v>180</v>
      </c>
      <c r="E2128" s="3" t="s">
        <v>25</v>
      </c>
      <c r="F2128" s="3" t="s">
        <v>26</v>
      </c>
      <c r="G2128" s="3">
        <v>30</v>
      </c>
      <c r="H2128" s="3">
        <v>30</v>
      </c>
      <c r="I2128" s="3">
        <v>0.2</v>
      </c>
      <c r="J2128" s="4">
        <v>0.75</v>
      </c>
      <c r="K2128" s="4">
        <v>1</v>
      </c>
      <c r="L2128" s="4">
        <v>5</v>
      </c>
      <c r="M2128" s="3">
        <v>1</v>
      </c>
      <c r="N2128" s="3">
        <v>2</v>
      </c>
      <c r="O2128" s="3">
        <f>HLOOKUP(O$5,[1]非R能力!$B$8:$F$558,$C2128+1,0)</f>
        <v>85745.903412612199</v>
      </c>
      <c r="P2128" s="3">
        <f>HLOOKUP(P$5,[1]非R能力!$B$8:$F$558,$C2128+1,0)</f>
        <v>19729.720704072992</v>
      </c>
      <c r="Q2128" s="3">
        <f>HLOOKUP(Q$5,[1]非R能力!$B$8:$F$558,$C2128+1,0)</f>
        <v>10747.670378421604</v>
      </c>
      <c r="R2128" s="3">
        <f>HLOOKUP(R$5,[1]非R能力!$B$8:$F$558,$C2128+1,0)</f>
        <v>3237.1226389586973</v>
      </c>
      <c r="S2128" s="3">
        <f>HLOOKUP(S$5,[1]非R能力!$B$8:$F$558,$C2128+1,0)</f>
        <v>3889.207763009028</v>
      </c>
      <c r="T2128" s="3">
        <f>INDEX([1]非R能力!$H$9:$H$558,D2128)</f>
        <v>4695.5837203742922</v>
      </c>
      <c r="U2128" s="3">
        <f>IF(E2128="小怪",0,IF(INDEX([1]非R能力!$FK$9:$FK$558,C2128)=0,0,10))</f>
        <v>10</v>
      </c>
      <c r="V2128" s="3">
        <f>IF(E2128="小怪",0,IF(INDEX([1]非R能力!$FH$9:$FH$558,C2128)=0,0,5000))</f>
        <v>5000</v>
      </c>
      <c r="W2128" s="3">
        <f>HLOOKUP(W$5,[2]人物技能基础!$O$3:$Q$553,$C2128+1,0)</f>
        <v>3.637142857142857</v>
      </c>
      <c r="X2128" s="3">
        <f>HLOOKUP(X$5,[2]人物技能基础!$O$3:$Q$553,$C2128+1,0)</f>
        <v>2.0186428571428574</v>
      </c>
      <c r="Y2128" s="3">
        <f>HLOOKUP(Y$5,[2]人物技能基础!$O$3:$Q$553,$C2128+1,0)</f>
        <v>99.964285714285708</v>
      </c>
      <c r="Z2128" s="3">
        <f t="shared" si="199"/>
        <v>659866</v>
      </c>
      <c r="AA2128" s="3">
        <f t="shared" si="200"/>
        <v>11519</v>
      </c>
      <c r="AB2128" s="3">
        <f t="shared" si="201"/>
        <v>3945</v>
      </c>
      <c r="AC2128" s="3">
        <f t="shared" si="202"/>
        <v>3889</v>
      </c>
      <c r="AD2128" s="3">
        <f t="shared" si="203"/>
        <v>4316</v>
      </c>
    </row>
    <row r="2129" spans="1:30" x14ac:dyDescent="0.15">
      <c r="A2129" s="3">
        <v>124</v>
      </c>
      <c r="B2129" s="3" t="str">
        <f t="shared" si="198"/>
        <v>关卡124boss</v>
      </c>
      <c r="C2129" s="3">
        <f>INDEX([3]关卡!$J$19:$J$2018,A2129)</f>
        <v>181</v>
      </c>
      <c r="D2129" s="3">
        <f>INDEX([3]关卡!$N$19:$N$2018,A2129)</f>
        <v>181</v>
      </c>
      <c r="E2129" s="3" t="s">
        <v>25</v>
      </c>
      <c r="F2129" s="3" t="s">
        <v>26</v>
      </c>
      <c r="G2129" s="3">
        <v>30</v>
      </c>
      <c r="H2129" s="3">
        <v>30</v>
      </c>
      <c r="I2129" s="3">
        <v>0.2</v>
      </c>
      <c r="J2129" s="4">
        <v>0.75</v>
      </c>
      <c r="K2129" s="4">
        <v>1</v>
      </c>
      <c r="L2129" s="4">
        <v>5</v>
      </c>
      <c r="M2129" s="3">
        <v>1</v>
      </c>
      <c r="N2129" s="3">
        <v>2</v>
      </c>
      <c r="O2129" s="3">
        <f>HLOOKUP(O$5,[1]非R能力!$B$8:$F$558,$C2129+1,0)</f>
        <v>86399.950863483478</v>
      </c>
      <c r="P2129" s="3">
        <f>HLOOKUP(P$5,[1]非R能力!$B$8:$F$558,$C2129+1,0)</f>
        <v>19813.241934673595</v>
      </c>
      <c r="Q2129" s="3">
        <f>HLOOKUP(Q$5,[1]非R能力!$B$8:$F$558,$C2129+1,0)</f>
        <v>10784.487205305264</v>
      </c>
      <c r="R2129" s="3">
        <f>HLOOKUP(R$5,[1]非R能力!$B$8:$F$558,$C2129+1,0)</f>
        <v>3267.6610497664533</v>
      </c>
      <c r="S2129" s="3">
        <f>HLOOKUP(S$5,[1]非R能力!$B$8:$F$558,$C2129+1,0)</f>
        <v>3906.3058303927223</v>
      </c>
      <c r="T2129" s="3">
        <f>INDEX([1]非R能力!$H$9:$H$558,D2129)</f>
        <v>4846.5178174869588</v>
      </c>
      <c r="U2129" s="3">
        <f>IF(E2129="小怪",0,IF(INDEX([1]非R能力!$FK$9:$FK$558,C2129)=0,0,10))</f>
        <v>10</v>
      </c>
      <c r="V2129" s="3">
        <f>IF(E2129="小怪",0,IF(INDEX([1]非R能力!$FH$9:$FH$558,C2129)=0,0,5000))</f>
        <v>5000</v>
      </c>
      <c r="W2129" s="3">
        <f>HLOOKUP(W$5,[2]人物技能基础!$O$3:$Q$553,$C2129+1,0)</f>
        <v>3.637142857142857</v>
      </c>
      <c r="X2129" s="3">
        <f>HLOOKUP(X$5,[2]人物技能基础!$O$3:$Q$553,$C2129+1,0)</f>
        <v>2.0186428571428574</v>
      </c>
      <c r="Y2129" s="3">
        <f>HLOOKUP(Y$5,[2]人物技能基础!$O$3:$Q$553,$C2129+1,0)</f>
        <v>99.964285714285708</v>
      </c>
      <c r="Z2129" s="3">
        <f t="shared" si="199"/>
        <v>665000</v>
      </c>
      <c r="AA2129" s="3">
        <f t="shared" si="200"/>
        <v>11560</v>
      </c>
      <c r="AB2129" s="3">
        <f t="shared" si="201"/>
        <v>3962</v>
      </c>
      <c r="AC2129" s="3">
        <f t="shared" si="202"/>
        <v>3906</v>
      </c>
      <c r="AD2129" s="3">
        <f t="shared" si="203"/>
        <v>4356</v>
      </c>
    </row>
    <row r="2130" spans="1:30" x14ac:dyDescent="0.15">
      <c r="A2130" s="3">
        <v>125</v>
      </c>
      <c r="B2130" s="3" t="str">
        <f t="shared" si="198"/>
        <v>关卡125boss</v>
      </c>
      <c r="C2130" s="3">
        <f>INDEX([3]关卡!$J$19:$J$2018,A2130)</f>
        <v>182</v>
      </c>
      <c r="D2130" s="3">
        <f>INDEX([3]关卡!$N$19:$N$2018,A2130)</f>
        <v>182</v>
      </c>
      <c r="E2130" s="3" t="s">
        <v>25</v>
      </c>
      <c r="F2130" s="3" t="s">
        <v>26</v>
      </c>
      <c r="G2130" s="3">
        <v>30</v>
      </c>
      <c r="H2130" s="3">
        <v>30</v>
      </c>
      <c r="I2130" s="3">
        <v>0.2</v>
      </c>
      <c r="J2130" s="4">
        <v>0.75</v>
      </c>
      <c r="K2130" s="4">
        <v>1</v>
      </c>
      <c r="L2130" s="4">
        <v>5</v>
      </c>
      <c r="M2130" s="3">
        <v>1</v>
      </c>
      <c r="N2130" s="3">
        <v>2</v>
      </c>
      <c r="O2130" s="3">
        <f>HLOOKUP(O$5,[1]非R能力!$B$8:$F$558,$C2130+1,0)</f>
        <v>87054.64122077178</v>
      </c>
      <c r="P2130" s="3">
        <f>HLOOKUP(P$5,[1]非R能力!$B$8:$F$558,$C2130+1,0)</f>
        <v>19896.842507302423</v>
      </c>
      <c r="Q2130" s="3">
        <f>HLOOKUP(Q$5,[1]非R能力!$B$8:$F$558,$C2130+1,0)</f>
        <v>10821.335897508381</v>
      </c>
      <c r="R2130" s="3">
        <f>HLOOKUP(R$5,[1]非R能力!$B$8:$F$558,$C2130+1,0)</f>
        <v>3298.149756219098</v>
      </c>
      <c r="S2130" s="3">
        <f>HLOOKUP(S$5,[1]非R能力!$B$8:$F$558,$C2130+1,0)</f>
        <v>3923.4157433081955</v>
      </c>
      <c r="T2130" s="3">
        <f>INDEX([1]非R能力!$H$9:$H$558,D2130)</f>
        <v>4948.4470247660674</v>
      </c>
      <c r="U2130" s="3">
        <f>IF(E2130="小怪",0,IF(INDEX([1]非R能力!$FK$9:$FK$558,C2130)=0,0,10))</f>
        <v>10</v>
      </c>
      <c r="V2130" s="3">
        <f>IF(E2130="小怪",0,IF(INDEX([1]非R能力!$FH$9:$FH$558,C2130)=0,0,5000))</f>
        <v>5000</v>
      </c>
      <c r="W2130" s="3">
        <f>HLOOKUP(W$5,[2]人物技能基础!$O$3:$Q$553,$C2130+1,0)</f>
        <v>3.637142857142857</v>
      </c>
      <c r="X2130" s="3">
        <f>HLOOKUP(X$5,[2]人物技能基础!$O$3:$Q$553,$C2130+1,0)</f>
        <v>2.0186428571428574</v>
      </c>
      <c r="Y2130" s="3">
        <f>HLOOKUP(Y$5,[2]人物技能基础!$O$3:$Q$553,$C2130+1,0)</f>
        <v>99.964285714285708</v>
      </c>
      <c r="Z2130" s="3">
        <f t="shared" si="199"/>
        <v>669255</v>
      </c>
      <c r="AA2130" s="3">
        <f t="shared" si="200"/>
        <v>11601</v>
      </c>
      <c r="AB2130" s="3">
        <f t="shared" si="201"/>
        <v>3979</v>
      </c>
      <c r="AC2130" s="3">
        <f t="shared" si="202"/>
        <v>3923</v>
      </c>
      <c r="AD2130" s="3">
        <f t="shared" si="203"/>
        <v>4397</v>
      </c>
    </row>
    <row r="2131" spans="1:30" x14ac:dyDescent="0.15">
      <c r="A2131" s="3">
        <v>126</v>
      </c>
      <c r="B2131" s="3" t="str">
        <f t="shared" si="198"/>
        <v>关卡126boss</v>
      </c>
      <c r="C2131" s="3">
        <f>INDEX([3]关卡!$J$19:$J$2018,A2131)</f>
        <v>182</v>
      </c>
      <c r="D2131" s="3">
        <f>INDEX([3]关卡!$N$19:$N$2018,A2131)</f>
        <v>182</v>
      </c>
      <c r="E2131" s="3" t="s">
        <v>25</v>
      </c>
      <c r="F2131" s="3" t="s">
        <v>26</v>
      </c>
      <c r="G2131" s="3">
        <v>30</v>
      </c>
      <c r="H2131" s="3">
        <v>30</v>
      </c>
      <c r="I2131" s="3">
        <v>0.2</v>
      </c>
      <c r="J2131" s="4">
        <v>0.75</v>
      </c>
      <c r="K2131" s="4">
        <v>1</v>
      </c>
      <c r="L2131" s="4">
        <v>5</v>
      </c>
      <c r="M2131" s="3">
        <v>1</v>
      </c>
      <c r="N2131" s="3">
        <v>2</v>
      </c>
      <c r="O2131" s="3">
        <f>HLOOKUP(O$5,[1]非R能力!$B$8:$F$558,$C2131+1,0)</f>
        <v>87054.64122077178</v>
      </c>
      <c r="P2131" s="3">
        <f>HLOOKUP(P$5,[1]非R能力!$B$8:$F$558,$C2131+1,0)</f>
        <v>19896.842507302423</v>
      </c>
      <c r="Q2131" s="3">
        <f>HLOOKUP(Q$5,[1]非R能力!$B$8:$F$558,$C2131+1,0)</f>
        <v>10821.335897508381</v>
      </c>
      <c r="R2131" s="3">
        <f>HLOOKUP(R$5,[1]非R能力!$B$8:$F$558,$C2131+1,0)</f>
        <v>3298.149756219098</v>
      </c>
      <c r="S2131" s="3">
        <f>HLOOKUP(S$5,[1]非R能力!$B$8:$F$558,$C2131+1,0)</f>
        <v>3923.4157433081955</v>
      </c>
      <c r="T2131" s="3">
        <f>INDEX([1]非R能力!$H$9:$H$558,D2131)</f>
        <v>4948.4470247660674</v>
      </c>
      <c r="U2131" s="3">
        <f>IF(E2131="小怪",0,IF(INDEX([1]非R能力!$FK$9:$FK$558,C2131)=0,0,10))</f>
        <v>10</v>
      </c>
      <c r="V2131" s="3">
        <f>IF(E2131="小怪",0,IF(INDEX([1]非R能力!$FH$9:$FH$558,C2131)=0,0,5000))</f>
        <v>5000</v>
      </c>
      <c r="W2131" s="3">
        <f>HLOOKUP(W$5,[2]人物技能基础!$O$3:$Q$553,$C2131+1,0)</f>
        <v>3.637142857142857</v>
      </c>
      <c r="X2131" s="3">
        <f>HLOOKUP(X$5,[2]人物技能基础!$O$3:$Q$553,$C2131+1,0)</f>
        <v>2.0186428571428574</v>
      </c>
      <c r="Y2131" s="3">
        <f>HLOOKUP(Y$5,[2]人物技能基础!$O$3:$Q$553,$C2131+1,0)</f>
        <v>99.964285714285708</v>
      </c>
      <c r="Z2131" s="3">
        <f t="shared" si="199"/>
        <v>669255</v>
      </c>
      <c r="AA2131" s="3">
        <f t="shared" si="200"/>
        <v>11601</v>
      </c>
      <c r="AB2131" s="3">
        <f t="shared" si="201"/>
        <v>3979</v>
      </c>
      <c r="AC2131" s="3">
        <f t="shared" si="202"/>
        <v>3923</v>
      </c>
      <c r="AD2131" s="3">
        <f t="shared" si="203"/>
        <v>4397</v>
      </c>
    </row>
    <row r="2132" spans="1:30" x14ac:dyDescent="0.15">
      <c r="A2132" s="3">
        <v>127</v>
      </c>
      <c r="B2132" s="3" t="str">
        <f t="shared" si="198"/>
        <v>关卡127boss</v>
      </c>
      <c r="C2132" s="3">
        <f>INDEX([3]关卡!$J$19:$J$2018,A2132)</f>
        <v>183</v>
      </c>
      <c r="D2132" s="3">
        <f>INDEX([3]关卡!$N$19:$N$2018,A2132)</f>
        <v>183</v>
      </c>
      <c r="E2132" s="3" t="s">
        <v>25</v>
      </c>
      <c r="F2132" s="3" t="s">
        <v>26</v>
      </c>
      <c r="G2132" s="3">
        <v>30</v>
      </c>
      <c r="H2132" s="3">
        <v>30</v>
      </c>
      <c r="I2132" s="3">
        <v>0.2</v>
      </c>
      <c r="J2132" s="4">
        <v>0.75</v>
      </c>
      <c r="K2132" s="4">
        <v>1</v>
      </c>
      <c r="L2132" s="4">
        <v>5</v>
      </c>
      <c r="M2132" s="3">
        <v>1</v>
      </c>
      <c r="N2132" s="3">
        <v>2</v>
      </c>
      <c r="O2132" s="3">
        <f>HLOOKUP(O$5,[1]非R能力!$B$8:$F$558,$C2132+1,0)</f>
        <v>87686.777660361928</v>
      </c>
      <c r="P2132" s="3">
        <f>HLOOKUP(P$5,[1]非R能力!$B$8:$F$558,$C2132+1,0)</f>
        <v>19981.745846147129</v>
      </c>
      <c r="Q2132" s="3">
        <f>HLOOKUP(Q$5,[1]非R能力!$B$8:$F$558,$C2132+1,0)</f>
        <v>10858.104724180577</v>
      </c>
      <c r="R2132" s="3">
        <f>HLOOKUP(R$5,[1]非R能力!$B$8:$F$558,$C2132+1,0)</f>
        <v>3328.6560219364064</v>
      </c>
      <c r="S2132" s="3">
        <f>HLOOKUP(S$5,[1]非R能力!$B$8:$F$558,$C2132+1,0)</f>
        <v>3940.5375687030792</v>
      </c>
      <c r="T2132" s="3">
        <f>INDEX([1]非R能力!$H$9:$H$558,D2132)</f>
        <v>5051.4366873600011</v>
      </c>
      <c r="U2132" s="3">
        <f>IF(E2132="小怪",0,IF(INDEX([1]非R能力!$FK$9:$FK$558,C2132)=0,0,10))</f>
        <v>10</v>
      </c>
      <c r="V2132" s="3">
        <f>IF(E2132="小怪",0,IF(INDEX([1]非R能力!$FH$9:$FH$558,C2132)=0,0,5000))</f>
        <v>5000</v>
      </c>
      <c r="W2132" s="3">
        <f>HLOOKUP(W$5,[2]人物技能基础!$O$3:$Q$553,$C2132+1,0)</f>
        <v>3.637142857142857</v>
      </c>
      <c r="X2132" s="3">
        <f>HLOOKUP(X$5,[2]人物技能基础!$O$3:$Q$553,$C2132+1,0)</f>
        <v>2.0186428571428574</v>
      </c>
      <c r="Y2132" s="3">
        <f>HLOOKUP(Y$5,[2]人物技能基础!$O$3:$Q$553,$C2132+1,0)</f>
        <v>99.964285714285708</v>
      </c>
      <c r="Z2132" s="3">
        <f t="shared" si="199"/>
        <v>673576</v>
      </c>
      <c r="AA2132" s="3">
        <f t="shared" si="200"/>
        <v>11642</v>
      </c>
      <c r="AB2132" s="3">
        <f t="shared" si="201"/>
        <v>3996</v>
      </c>
      <c r="AC2132" s="3">
        <f t="shared" si="202"/>
        <v>3940</v>
      </c>
      <c r="AD2132" s="3">
        <f t="shared" si="203"/>
        <v>4438</v>
      </c>
    </row>
    <row r="2133" spans="1:30" x14ac:dyDescent="0.15">
      <c r="A2133" s="3">
        <v>128</v>
      </c>
      <c r="B2133" s="3" t="str">
        <f t="shared" si="198"/>
        <v>关卡128boss</v>
      </c>
      <c r="C2133" s="3">
        <f>INDEX([3]关卡!$J$19:$J$2018,A2133)</f>
        <v>183</v>
      </c>
      <c r="D2133" s="3">
        <f>INDEX([3]关卡!$N$19:$N$2018,A2133)</f>
        <v>183</v>
      </c>
      <c r="E2133" s="3" t="s">
        <v>25</v>
      </c>
      <c r="F2133" s="3" t="s">
        <v>26</v>
      </c>
      <c r="G2133" s="3">
        <v>30</v>
      </c>
      <c r="H2133" s="3">
        <v>30</v>
      </c>
      <c r="I2133" s="3">
        <v>0.2</v>
      </c>
      <c r="J2133" s="4">
        <v>0.75</v>
      </c>
      <c r="K2133" s="4">
        <v>1</v>
      </c>
      <c r="L2133" s="4">
        <v>5</v>
      </c>
      <c r="M2133" s="3">
        <v>1</v>
      </c>
      <c r="N2133" s="3">
        <v>2</v>
      </c>
      <c r="O2133" s="3">
        <f>HLOOKUP(O$5,[1]非R能力!$B$8:$F$558,$C2133+1,0)</f>
        <v>87686.777660361928</v>
      </c>
      <c r="P2133" s="3">
        <f>HLOOKUP(P$5,[1]非R能力!$B$8:$F$558,$C2133+1,0)</f>
        <v>19981.745846147129</v>
      </c>
      <c r="Q2133" s="3">
        <f>HLOOKUP(Q$5,[1]非R能力!$B$8:$F$558,$C2133+1,0)</f>
        <v>10858.104724180577</v>
      </c>
      <c r="R2133" s="3">
        <f>HLOOKUP(R$5,[1]非R能力!$B$8:$F$558,$C2133+1,0)</f>
        <v>3328.6560219364064</v>
      </c>
      <c r="S2133" s="3">
        <f>HLOOKUP(S$5,[1]非R能力!$B$8:$F$558,$C2133+1,0)</f>
        <v>3940.5375687030792</v>
      </c>
      <c r="T2133" s="3">
        <f>INDEX([1]非R能力!$H$9:$H$558,D2133)</f>
        <v>5051.4366873600011</v>
      </c>
      <c r="U2133" s="3">
        <f>IF(E2133="小怪",0,IF(INDEX([1]非R能力!$FK$9:$FK$558,C2133)=0,0,10))</f>
        <v>10</v>
      </c>
      <c r="V2133" s="3">
        <f>IF(E2133="小怪",0,IF(INDEX([1]非R能力!$FH$9:$FH$558,C2133)=0,0,5000))</f>
        <v>5000</v>
      </c>
      <c r="W2133" s="3">
        <f>HLOOKUP(W$5,[2]人物技能基础!$O$3:$Q$553,$C2133+1,0)</f>
        <v>3.637142857142857</v>
      </c>
      <c r="X2133" s="3">
        <f>HLOOKUP(X$5,[2]人物技能基础!$O$3:$Q$553,$C2133+1,0)</f>
        <v>2.0186428571428574</v>
      </c>
      <c r="Y2133" s="3">
        <f>HLOOKUP(Y$5,[2]人物技能基础!$O$3:$Q$553,$C2133+1,0)</f>
        <v>99.964285714285708</v>
      </c>
      <c r="Z2133" s="3">
        <f t="shared" si="199"/>
        <v>673576</v>
      </c>
      <c r="AA2133" s="3">
        <f t="shared" si="200"/>
        <v>11642</v>
      </c>
      <c r="AB2133" s="3">
        <f t="shared" si="201"/>
        <v>3996</v>
      </c>
      <c r="AC2133" s="3">
        <f t="shared" si="202"/>
        <v>3940</v>
      </c>
      <c r="AD2133" s="3">
        <f t="shared" si="203"/>
        <v>4438</v>
      </c>
    </row>
    <row r="2134" spans="1:30" x14ac:dyDescent="0.15">
      <c r="A2134" s="3">
        <v>129</v>
      </c>
      <c r="B2134" s="3" t="str">
        <f t="shared" si="198"/>
        <v>关卡129boss</v>
      </c>
      <c r="C2134" s="3">
        <f>INDEX([3]关卡!$J$19:$J$2018,A2134)</f>
        <v>184</v>
      </c>
      <c r="D2134" s="3">
        <f>INDEX([3]关卡!$N$19:$N$2018,A2134)</f>
        <v>184</v>
      </c>
      <c r="E2134" s="3" t="s">
        <v>25</v>
      </c>
      <c r="F2134" s="3" t="s">
        <v>26</v>
      </c>
      <c r="G2134" s="3">
        <v>30</v>
      </c>
      <c r="H2134" s="3">
        <v>30</v>
      </c>
      <c r="I2134" s="3">
        <v>0.2</v>
      </c>
      <c r="J2134" s="4">
        <v>0.75</v>
      </c>
      <c r="K2134" s="4">
        <v>1</v>
      </c>
      <c r="L2134" s="4">
        <v>5</v>
      </c>
      <c r="M2134" s="3">
        <v>1</v>
      </c>
      <c r="N2134" s="3">
        <v>2</v>
      </c>
      <c r="O2134" s="3">
        <f>HLOOKUP(O$5,[1]非R能力!$B$8:$F$558,$C2134+1,0)</f>
        <v>88343.686963216693</v>
      </c>
      <c r="P2134" s="3">
        <f>HLOOKUP(P$5,[1]非R能力!$B$8:$F$558,$C2134+1,0)</f>
        <v>20066.827778693983</v>
      </c>
      <c r="Q2134" s="3">
        <f>HLOOKUP(Q$5,[1]非R能力!$B$8:$F$558,$C2134+1,0)</f>
        <v>10894.926686385814</v>
      </c>
      <c r="R2134" s="3">
        <f>HLOOKUP(R$5,[1]非R能力!$B$8:$F$558,$C2134+1,0)</f>
        <v>3359.186237633673</v>
      </c>
      <c r="S2134" s="3">
        <f>HLOOKUP(S$5,[1]非R能力!$B$8:$F$558,$C2134+1,0)</f>
        <v>3957.679677827266</v>
      </c>
      <c r="T2134" s="3">
        <f>INDEX([1]非R能力!$H$9:$H$558,D2134)</f>
        <v>5207.938443794822</v>
      </c>
      <c r="U2134" s="3">
        <f>IF(E2134="小怪",0,IF(INDEX([1]非R能力!$FK$9:$FK$558,C2134)=0,0,10))</f>
        <v>10</v>
      </c>
      <c r="V2134" s="3">
        <f>IF(E2134="小怪",0,IF(INDEX([1]非R能力!$FH$9:$FH$558,C2134)=0,0,5000))</f>
        <v>5000</v>
      </c>
      <c r="W2134" s="3">
        <f>HLOOKUP(W$5,[2]人物技能基础!$O$3:$Q$553,$C2134+1,0)</f>
        <v>3.637142857142857</v>
      </c>
      <c r="X2134" s="3">
        <f>HLOOKUP(X$5,[2]人物技能基础!$O$3:$Q$553,$C2134+1,0)</f>
        <v>2.0186428571428574</v>
      </c>
      <c r="Y2134" s="3">
        <f>HLOOKUP(Y$5,[2]人物技能基础!$O$3:$Q$553,$C2134+1,0)</f>
        <v>99.964285714285708</v>
      </c>
      <c r="Z2134" s="3">
        <f t="shared" si="199"/>
        <v>678867</v>
      </c>
      <c r="AA2134" s="3">
        <f t="shared" si="200"/>
        <v>11683</v>
      </c>
      <c r="AB2134" s="3">
        <f t="shared" si="201"/>
        <v>4013</v>
      </c>
      <c r="AC2134" s="3">
        <f t="shared" si="202"/>
        <v>3957</v>
      </c>
      <c r="AD2134" s="3">
        <f t="shared" si="203"/>
        <v>4478</v>
      </c>
    </row>
    <row r="2135" spans="1:30" x14ac:dyDescent="0.15">
      <c r="A2135" s="3">
        <v>130</v>
      </c>
      <c r="B2135" s="3" t="str">
        <f t="shared" si="198"/>
        <v>关卡130boss</v>
      </c>
      <c r="C2135" s="3">
        <f>INDEX([3]关卡!$J$19:$J$2018,A2135)</f>
        <v>184</v>
      </c>
      <c r="D2135" s="3">
        <f>INDEX([3]关卡!$N$19:$N$2018,A2135)</f>
        <v>184</v>
      </c>
      <c r="E2135" s="3" t="s">
        <v>25</v>
      </c>
      <c r="F2135" s="3" t="s">
        <v>26</v>
      </c>
      <c r="G2135" s="3">
        <v>30</v>
      </c>
      <c r="H2135" s="3">
        <v>30</v>
      </c>
      <c r="I2135" s="3">
        <v>0.2</v>
      </c>
      <c r="J2135" s="4">
        <v>0.75</v>
      </c>
      <c r="K2135" s="4">
        <v>1</v>
      </c>
      <c r="L2135" s="4">
        <v>5</v>
      </c>
      <c r="M2135" s="3">
        <v>1</v>
      </c>
      <c r="N2135" s="3">
        <v>2</v>
      </c>
      <c r="O2135" s="3">
        <f>HLOOKUP(O$5,[1]非R能力!$B$8:$F$558,$C2135+1,0)</f>
        <v>88343.686963216693</v>
      </c>
      <c r="P2135" s="3">
        <f>HLOOKUP(P$5,[1]非R能力!$B$8:$F$558,$C2135+1,0)</f>
        <v>20066.827778693983</v>
      </c>
      <c r="Q2135" s="3">
        <f>HLOOKUP(Q$5,[1]非R能力!$B$8:$F$558,$C2135+1,0)</f>
        <v>10894.926686385814</v>
      </c>
      <c r="R2135" s="3">
        <f>HLOOKUP(R$5,[1]非R能力!$B$8:$F$558,$C2135+1,0)</f>
        <v>3359.186237633673</v>
      </c>
      <c r="S2135" s="3">
        <f>HLOOKUP(S$5,[1]非R能力!$B$8:$F$558,$C2135+1,0)</f>
        <v>3957.679677827266</v>
      </c>
      <c r="T2135" s="3">
        <f>INDEX([1]非R能力!$H$9:$H$558,D2135)</f>
        <v>5207.938443794822</v>
      </c>
      <c r="U2135" s="3">
        <f>IF(E2135="小怪",0,IF(INDEX([1]非R能力!$FK$9:$FK$558,C2135)=0,0,10))</f>
        <v>10</v>
      </c>
      <c r="V2135" s="3">
        <f>IF(E2135="小怪",0,IF(INDEX([1]非R能力!$FH$9:$FH$558,C2135)=0,0,5000))</f>
        <v>5000</v>
      </c>
      <c r="W2135" s="3">
        <f>HLOOKUP(W$5,[2]人物技能基础!$O$3:$Q$553,$C2135+1,0)</f>
        <v>3.637142857142857</v>
      </c>
      <c r="X2135" s="3">
        <f>HLOOKUP(X$5,[2]人物技能基础!$O$3:$Q$553,$C2135+1,0)</f>
        <v>2.0186428571428574</v>
      </c>
      <c r="Y2135" s="3">
        <f>HLOOKUP(Y$5,[2]人物技能基础!$O$3:$Q$553,$C2135+1,0)</f>
        <v>99.964285714285708</v>
      </c>
      <c r="Z2135" s="3">
        <f t="shared" si="199"/>
        <v>678867</v>
      </c>
      <c r="AA2135" s="3">
        <f t="shared" si="200"/>
        <v>11683</v>
      </c>
      <c r="AB2135" s="3">
        <f t="shared" si="201"/>
        <v>4013</v>
      </c>
      <c r="AC2135" s="3">
        <f t="shared" si="202"/>
        <v>3957</v>
      </c>
      <c r="AD2135" s="3">
        <f t="shared" si="203"/>
        <v>4478</v>
      </c>
    </row>
    <row r="2136" spans="1:30" x14ac:dyDescent="0.15">
      <c r="A2136" s="3">
        <v>131</v>
      </c>
      <c r="B2136" s="3" t="str">
        <f t="shared" si="198"/>
        <v>关卡131boss</v>
      </c>
      <c r="C2136" s="3">
        <f>INDEX([3]关卡!$J$19:$J$2018,A2136)</f>
        <v>185</v>
      </c>
      <c r="D2136" s="3">
        <f>INDEX([3]关卡!$N$19:$N$2018,A2136)</f>
        <v>185</v>
      </c>
      <c r="E2136" s="3" t="s">
        <v>25</v>
      </c>
      <c r="F2136" s="3" t="s">
        <v>26</v>
      </c>
      <c r="G2136" s="3">
        <v>30</v>
      </c>
      <c r="H2136" s="3">
        <v>30</v>
      </c>
      <c r="I2136" s="3">
        <v>0.2</v>
      </c>
      <c r="J2136" s="4">
        <v>0.75</v>
      </c>
      <c r="K2136" s="4">
        <v>1</v>
      </c>
      <c r="L2136" s="4">
        <v>5</v>
      </c>
      <c r="M2136" s="3">
        <v>1</v>
      </c>
      <c r="N2136" s="3">
        <v>2</v>
      </c>
      <c r="O2136" s="3">
        <f>HLOOKUP(O$5,[1]非R能力!$B$8:$F$558,$C2136+1,0)</f>
        <v>89002.260832745451</v>
      </c>
      <c r="P2136" s="3">
        <f>HLOOKUP(P$5,[1]非R能力!$B$8:$F$558,$C2136+1,0)</f>
        <v>20186.092247757704</v>
      </c>
      <c r="Q2136" s="3">
        <f>HLOOKUP(Q$5,[1]非R能力!$B$8:$F$558,$C2136+1,0)</f>
        <v>10931.781016749548</v>
      </c>
      <c r="R2136" s="3">
        <f>HLOOKUP(R$5,[1]非R能力!$B$8:$F$558,$C2136+1,0)</f>
        <v>3389.73432014538</v>
      </c>
      <c r="S2136" s="3">
        <f>HLOOKUP(S$5,[1]非R能力!$B$8:$F$558,$C2136+1,0)</f>
        <v>4008.1629921931176</v>
      </c>
      <c r="T2136" s="3">
        <f>INDEX([1]非R能力!$H$9:$H$558,D2136)</f>
        <v>5260.6502895242247</v>
      </c>
      <c r="U2136" s="3">
        <f>IF(E2136="小怪",0,IF(INDEX([1]非R能力!$FK$9:$FK$558,C2136)=0,0,10))</f>
        <v>10</v>
      </c>
      <c r="V2136" s="3">
        <f>IF(E2136="小怪",0,IF(INDEX([1]非R能力!$FH$9:$FH$558,C2136)=0,0,5000))</f>
        <v>5000</v>
      </c>
      <c r="W2136" s="3">
        <f>HLOOKUP(W$5,[2]人物技能基础!$O$3:$Q$553,$C2136+1,0)</f>
        <v>3.637142857142857</v>
      </c>
      <c r="X2136" s="3">
        <f>HLOOKUP(X$5,[2]人物技能基础!$O$3:$Q$553,$C2136+1,0)</f>
        <v>2.0186428571428574</v>
      </c>
      <c r="Y2136" s="3">
        <f>HLOOKUP(Y$5,[2]人物技能基础!$O$3:$Q$553,$C2136+1,0)</f>
        <v>99.964285714285708</v>
      </c>
      <c r="Z2136" s="3">
        <f t="shared" si="199"/>
        <v>683277</v>
      </c>
      <c r="AA2136" s="3">
        <f t="shared" si="200"/>
        <v>11725</v>
      </c>
      <c r="AB2136" s="3">
        <f t="shared" si="201"/>
        <v>4037</v>
      </c>
      <c r="AC2136" s="3">
        <f t="shared" si="202"/>
        <v>4008</v>
      </c>
      <c r="AD2136" s="3">
        <f t="shared" si="203"/>
        <v>4519</v>
      </c>
    </row>
    <row r="2137" spans="1:30" x14ac:dyDescent="0.15">
      <c r="A2137" s="3">
        <v>132</v>
      </c>
      <c r="B2137" s="3" t="str">
        <f t="shared" si="198"/>
        <v>关卡132boss</v>
      </c>
      <c r="C2137" s="3">
        <f>INDEX([3]关卡!$J$19:$J$2018,A2137)</f>
        <v>186</v>
      </c>
      <c r="D2137" s="3">
        <f>INDEX([3]关卡!$N$19:$N$2018,A2137)</f>
        <v>186</v>
      </c>
      <c r="E2137" s="3" t="s">
        <v>25</v>
      </c>
      <c r="F2137" s="3" t="s">
        <v>26</v>
      </c>
      <c r="G2137" s="3">
        <v>30</v>
      </c>
      <c r="H2137" s="3">
        <v>30</v>
      </c>
      <c r="I2137" s="3">
        <v>0.2</v>
      </c>
      <c r="J2137" s="4">
        <v>0.75</v>
      </c>
      <c r="K2137" s="4">
        <v>1</v>
      </c>
      <c r="L2137" s="4">
        <v>5</v>
      </c>
      <c r="M2137" s="3">
        <v>1</v>
      </c>
      <c r="N2137" s="3">
        <v>2</v>
      </c>
      <c r="O2137" s="3">
        <f>HLOOKUP(O$5,[1]非R能力!$B$8:$F$558,$C2137+1,0)</f>
        <v>89672.619336052769</v>
      </c>
      <c r="P2137" s="3">
        <f>HLOOKUP(P$5,[1]非R能力!$B$8:$F$558,$C2137+1,0)</f>
        <v>20306.60343289443</v>
      </c>
      <c r="Q2137" s="3">
        <f>HLOOKUP(Q$5,[1]非R能力!$B$8:$F$558,$C2137+1,0)</f>
        <v>10968.895435709706</v>
      </c>
      <c r="R2137" s="3">
        <f>HLOOKUP(R$5,[1]非R能力!$B$8:$F$558,$C2137+1,0)</f>
        <v>3420.4137469931784</v>
      </c>
      <c r="S2137" s="3">
        <f>HLOOKUP(S$5,[1]非R能力!$B$8:$F$558,$C2137+1,0)</f>
        <v>4058.8186054457306</v>
      </c>
      <c r="T2137" s="3">
        <f>INDEX([1]非R能力!$H$9:$H$558,D2137)</f>
        <v>5366.9009304795691</v>
      </c>
      <c r="U2137" s="3">
        <f>IF(E2137="小怪",0,IF(INDEX([1]非R能力!$FK$9:$FK$558,C2137)=0,0,10))</f>
        <v>10</v>
      </c>
      <c r="V2137" s="3">
        <f>IF(E2137="小怪",0,IF(INDEX([1]非R能力!$FH$9:$FH$558,C2137)=0,0,5000))</f>
        <v>5000</v>
      </c>
      <c r="W2137" s="3">
        <f>HLOOKUP(W$5,[2]人物技能基础!$O$3:$Q$553,$C2137+1,0)</f>
        <v>3.637142857142857</v>
      </c>
      <c r="X2137" s="3">
        <f>HLOOKUP(X$5,[2]人物技能基础!$O$3:$Q$553,$C2137+1,0)</f>
        <v>2.0186428571428574</v>
      </c>
      <c r="Y2137" s="3">
        <f>HLOOKUP(Y$5,[2]人物技能基础!$O$3:$Q$553,$C2137+1,0)</f>
        <v>99.964285714285708</v>
      </c>
      <c r="Z2137" s="3">
        <f t="shared" si="199"/>
        <v>688696</v>
      </c>
      <c r="AA2137" s="3">
        <f t="shared" si="200"/>
        <v>11766</v>
      </c>
      <c r="AB2137" s="3">
        <f t="shared" si="201"/>
        <v>4061</v>
      </c>
      <c r="AC2137" s="3">
        <f t="shared" si="202"/>
        <v>4058</v>
      </c>
      <c r="AD2137" s="3">
        <f t="shared" si="203"/>
        <v>4560</v>
      </c>
    </row>
    <row r="2138" spans="1:30" x14ac:dyDescent="0.15">
      <c r="A2138" s="3">
        <v>133</v>
      </c>
      <c r="B2138" s="3" t="str">
        <f t="shared" si="198"/>
        <v>关卡133boss</v>
      </c>
      <c r="C2138" s="3">
        <f>INDEX([3]关卡!$J$19:$J$2018,A2138)</f>
        <v>186</v>
      </c>
      <c r="D2138" s="3">
        <f>INDEX([3]关卡!$N$19:$N$2018,A2138)</f>
        <v>186</v>
      </c>
      <c r="E2138" s="3" t="s">
        <v>25</v>
      </c>
      <c r="F2138" s="3" t="s">
        <v>26</v>
      </c>
      <c r="G2138" s="3">
        <v>30</v>
      </c>
      <c r="H2138" s="3">
        <v>30</v>
      </c>
      <c r="I2138" s="3">
        <v>0.2</v>
      </c>
      <c r="J2138" s="4">
        <v>0.75</v>
      </c>
      <c r="K2138" s="4">
        <v>1</v>
      </c>
      <c r="L2138" s="4">
        <v>5</v>
      </c>
      <c r="M2138" s="3">
        <v>1</v>
      </c>
      <c r="N2138" s="3">
        <v>2</v>
      </c>
      <c r="O2138" s="3">
        <f>HLOOKUP(O$5,[1]非R能力!$B$8:$F$558,$C2138+1,0)</f>
        <v>89672.619336052769</v>
      </c>
      <c r="P2138" s="3">
        <f>HLOOKUP(P$5,[1]非R能力!$B$8:$F$558,$C2138+1,0)</f>
        <v>20306.60343289443</v>
      </c>
      <c r="Q2138" s="3">
        <f>HLOOKUP(Q$5,[1]非R能力!$B$8:$F$558,$C2138+1,0)</f>
        <v>10968.895435709706</v>
      </c>
      <c r="R2138" s="3">
        <f>HLOOKUP(R$5,[1]非R能力!$B$8:$F$558,$C2138+1,0)</f>
        <v>3420.4137469931784</v>
      </c>
      <c r="S2138" s="3">
        <f>HLOOKUP(S$5,[1]非R能力!$B$8:$F$558,$C2138+1,0)</f>
        <v>4058.8186054457306</v>
      </c>
      <c r="T2138" s="3">
        <f>INDEX([1]非R能力!$H$9:$H$558,D2138)</f>
        <v>5366.9009304795691</v>
      </c>
      <c r="U2138" s="3">
        <f>IF(E2138="小怪",0,IF(INDEX([1]非R能力!$FK$9:$FK$558,C2138)=0,0,10))</f>
        <v>10</v>
      </c>
      <c r="V2138" s="3">
        <f>IF(E2138="小怪",0,IF(INDEX([1]非R能力!$FH$9:$FH$558,C2138)=0,0,5000))</f>
        <v>5000</v>
      </c>
      <c r="W2138" s="3">
        <f>HLOOKUP(W$5,[2]人物技能基础!$O$3:$Q$553,$C2138+1,0)</f>
        <v>3.637142857142857</v>
      </c>
      <c r="X2138" s="3">
        <f>HLOOKUP(X$5,[2]人物技能基础!$O$3:$Q$553,$C2138+1,0)</f>
        <v>2.0186428571428574</v>
      </c>
      <c r="Y2138" s="3">
        <f>HLOOKUP(Y$5,[2]人物技能基础!$O$3:$Q$553,$C2138+1,0)</f>
        <v>99.964285714285708</v>
      </c>
      <c r="Z2138" s="3">
        <f t="shared" si="199"/>
        <v>688696</v>
      </c>
      <c r="AA2138" s="3">
        <f t="shared" si="200"/>
        <v>11766</v>
      </c>
      <c r="AB2138" s="3">
        <f t="shared" si="201"/>
        <v>4061</v>
      </c>
      <c r="AC2138" s="3">
        <f t="shared" si="202"/>
        <v>4058</v>
      </c>
      <c r="AD2138" s="3">
        <f t="shared" si="203"/>
        <v>4560</v>
      </c>
    </row>
    <row r="2139" spans="1:30" x14ac:dyDescent="0.15">
      <c r="A2139" s="3">
        <v>134</v>
      </c>
      <c r="B2139" s="3" t="str">
        <f t="shared" si="198"/>
        <v>关卡134boss</v>
      </c>
      <c r="C2139" s="3">
        <f>INDEX([3]关卡!$J$19:$J$2018,A2139)</f>
        <v>187</v>
      </c>
      <c r="D2139" s="3">
        <f>INDEX([3]关卡!$N$19:$N$2018,A2139)</f>
        <v>187</v>
      </c>
      <c r="E2139" s="3" t="s">
        <v>25</v>
      </c>
      <c r="F2139" s="3" t="s">
        <v>26</v>
      </c>
      <c r="G2139" s="3">
        <v>30</v>
      </c>
      <c r="H2139" s="3">
        <v>30</v>
      </c>
      <c r="I2139" s="3">
        <v>0.2</v>
      </c>
      <c r="J2139" s="4">
        <v>0.75</v>
      </c>
      <c r="K2139" s="4">
        <v>1</v>
      </c>
      <c r="L2139" s="4">
        <v>5</v>
      </c>
      <c r="M2139" s="3">
        <v>1</v>
      </c>
      <c r="N2139" s="3">
        <v>2</v>
      </c>
      <c r="O2139" s="3">
        <f>HLOOKUP(O$5,[1]非R能力!$B$8:$F$558,$C2139+1,0)</f>
        <v>90345.094392431405</v>
      </c>
      <c r="P2139" s="3">
        <f>HLOOKUP(P$5,[1]非R能力!$B$8:$F$558,$C2139+1,0)</f>
        <v>20427.253010163688</v>
      </c>
      <c r="Q2139" s="3">
        <f>HLOOKUP(Q$5,[1]非R能力!$B$8:$F$558,$C2139+1,0)</f>
        <v>11006.049950376459</v>
      </c>
      <c r="R2139" s="3">
        <f>HLOOKUP(R$5,[1]非R能力!$B$8:$F$558,$C2139+1,0)</f>
        <v>3451.1113869129863</v>
      </c>
      <c r="S2139" s="3">
        <f>HLOOKUP(S$5,[1]非R能力!$B$8:$F$558,$C2139+1,0)</f>
        <v>4109.4959100132519</v>
      </c>
      <c r="T2139" s="3">
        <f>INDEX([1]非R能力!$H$9:$H$558,D2139)</f>
        <v>5474.2654295198408</v>
      </c>
      <c r="U2139" s="3">
        <f>IF(E2139="小怪",0,IF(INDEX([1]非R能力!$FK$9:$FK$558,C2139)=0,0,10))</f>
        <v>10</v>
      </c>
      <c r="V2139" s="3">
        <f>IF(E2139="小怪",0,IF(INDEX([1]非R能力!$FH$9:$FH$558,C2139)=0,0,5000))</f>
        <v>5000</v>
      </c>
      <c r="W2139" s="3">
        <f>HLOOKUP(W$5,[2]人物技能基础!$O$3:$Q$553,$C2139+1,0)</f>
        <v>3.637142857142857</v>
      </c>
      <c r="X2139" s="3">
        <f>HLOOKUP(X$5,[2]人物技能基础!$O$3:$Q$553,$C2139+1,0)</f>
        <v>2.0186428571428574</v>
      </c>
      <c r="Y2139" s="3">
        <f>HLOOKUP(Y$5,[2]人物技能基础!$O$3:$Q$553,$C2139+1,0)</f>
        <v>99.964285714285708</v>
      </c>
      <c r="Z2139" s="3">
        <f t="shared" si="199"/>
        <v>694141</v>
      </c>
      <c r="AA2139" s="3">
        <f t="shared" si="200"/>
        <v>11808</v>
      </c>
      <c r="AB2139" s="3">
        <f t="shared" si="201"/>
        <v>4085</v>
      </c>
      <c r="AC2139" s="3">
        <f t="shared" si="202"/>
        <v>4109</v>
      </c>
      <c r="AD2139" s="3">
        <f t="shared" si="203"/>
        <v>4601</v>
      </c>
    </row>
    <row r="2140" spans="1:30" x14ac:dyDescent="0.15">
      <c r="A2140" s="3">
        <v>135</v>
      </c>
      <c r="B2140" s="3" t="str">
        <f t="shared" si="198"/>
        <v>关卡135boss</v>
      </c>
      <c r="C2140" s="3">
        <f>INDEX([3]关卡!$J$19:$J$2018,A2140)</f>
        <v>187</v>
      </c>
      <c r="D2140" s="3">
        <f>INDEX([3]关卡!$N$19:$N$2018,A2140)</f>
        <v>187</v>
      </c>
      <c r="E2140" s="3" t="s">
        <v>25</v>
      </c>
      <c r="F2140" s="3" t="s">
        <v>26</v>
      </c>
      <c r="G2140" s="3">
        <v>30</v>
      </c>
      <c r="H2140" s="3">
        <v>30</v>
      </c>
      <c r="I2140" s="3">
        <v>0.2</v>
      </c>
      <c r="J2140" s="4">
        <v>0.75</v>
      </c>
      <c r="K2140" s="4">
        <v>1</v>
      </c>
      <c r="L2140" s="4">
        <v>5</v>
      </c>
      <c r="M2140" s="3">
        <v>1</v>
      </c>
      <c r="N2140" s="3">
        <v>2</v>
      </c>
      <c r="O2140" s="3">
        <f>HLOOKUP(O$5,[1]非R能力!$B$8:$F$558,$C2140+1,0)</f>
        <v>90345.094392431405</v>
      </c>
      <c r="P2140" s="3">
        <f>HLOOKUP(P$5,[1]非R能力!$B$8:$F$558,$C2140+1,0)</f>
        <v>20427.253010163688</v>
      </c>
      <c r="Q2140" s="3">
        <f>HLOOKUP(Q$5,[1]非R能力!$B$8:$F$558,$C2140+1,0)</f>
        <v>11006.049950376459</v>
      </c>
      <c r="R2140" s="3">
        <f>HLOOKUP(R$5,[1]非R能力!$B$8:$F$558,$C2140+1,0)</f>
        <v>3451.1113869129863</v>
      </c>
      <c r="S2140" s="3">
        <f>HLOOKUP(S$5,[1]非R能力!$B$8:$F$558,$C2140+1,0)</f>
        <v>4109.4959100132519</v>
      </c>
      <c r="T2140" s="3">
        <f>INDEX([1]非R能力!$H$9:$H$558,D2140)</f>
        <v>5474.2654295198408</v>
      </c>
      <c r="U2140" s="3">
        <f>IF(E2140="小怪",0,IF(INDEX([1]非R能力!$FK$9:$FK$558,C2140)=0,0,10))</f>
        <v>10</v>
      </c>
      <c r="V2140" s="3">
        <f>IF(E2140="小怪",0,IF(INDEX([1]非R能力!$FH$9:$FH$558,C2140)=0,0,5000))</f>
        <v>5000</v>
      </c>
      <c r="W2140" s="3">
        <f>HLOOKUP(W$5,[2]人物技能基础!$O$3:$Q$553,$C2140+1,0)</f>
        <v>3.637142857142857</v>
      </c>
      <c r="X2140" s="3">
        <f>HLOOKUP(X$5,[2]人物技能基础!$O$3:$Q$553,$C2140+1,0)</f>
        <v>2.0186428571428574</v>
      </c>
      <c r="Y2140" s="3">
        <f>HLOOKUP(Y$5,[2]人物技能基础!$O$3:$Q$553,$C2140+1,0)</f>
        <v>99.964285714285708</v>
      </c>
      <c r="Z2140" s="3">
        <f t="shared" si="199"/>
        <v>694141</v>
      </c>
      <c r="AA2140" s="3">
        <f t="shared" si="200"/>
        <v>11808</v>
      </c>
      <c r="AB2140" s="3">
        <f t="shared" si="201"/>
        <v>4085</v>
      </c>
      <c r="AC2140" s="3">
        <f t="shared" si="202"/>
        <v>4109</v>
      </c>
      <c r="AD2140" s="3">
        <f t="shared" si="203"/>
        <v>4601</v>
      </c>
    </row>
    <row r="2141" spans="1:30" x14ac:dyDescent="0.15">
      <c r="A2141" s="3">
        <v>136</v>
      </c>
      <c r="B2141" s="3" t="str">
        <f t="shared" si="198"/>
        <v>关卡136boss</v>
      </c>
      <c r="C2141" s="3">
        <f>INDEX([3]关卡!$J$19:$J$2018,A2141)</f>
        <v>188</v>
      </c>
      <c r="D2141" s="3">
        <f>INDEX([3]关卡!$N$19:$N$2018,A2141)</f>
        <v>188</v>
      </c>
      <c r="E2141" s="3" t="s">
        <v>25</v>
      </c>
      <c r="F2141" s="3" t="s">
        <v>26</v>
      </c>
      <c r="G2141" s="3">
        <v>30</v>
      </c>
      <c r="H2141" s="3">
        <v>30</v>
      </c>
      <c r="I2141" s="3">
        <v>0.2</v>
      </c>
      <c r="J2141" s="4">
        <v>0.75</v>
      </c>
      <c r="K2141" s="4">
        <v>1</v>
      </c>
      <c r="L2141" s="4">
        <v>5</v>
      </c>
      <c r="M2141" s="3">
        <v>1</v>
      </c>
      <c r="N2141" s="3">
        <v>2</v>
      </c>
      <c r="O2141" s="3">
        <f>HLOOKUP(O$5,[1]非R能力!$B$8:$F$558,$C2141+1,0)</f>
        <v>91018.243052872596</v>
      </c>
      <c r="P2141" s="3">
        <f>HLOOKUP(P$5,[1]非R能力!$B$8:$F$558,$C2141+1,0)</f>
        <v>20547.997859705069</v>
      </c>
      <c r="Q2141" s="3">
        <f>HLOOKUP(Q$5,[1]非R能力!$B$8:$F$558,$C2141+1,0)</f>
        <v>11043.23745281728</v>
      </c>
      <c r="R2141" s="3">
        <f>HLOOKUP(R$5,[1]非R能力!$B$8:$F$558,$C2141+1,0)</f>
        <v>3515.2620816707636</v>
      </c>
      <c r="S2141" s="3">
        <f>HLOOKUP(S$5,[1]非R能力!$B$8:$F$558,$C2141+1,0)</f>
        <v>4160.1951062639819</v>
      </c>
      <c r="T2141" s="3">
        <f>INDEX([1]非R能力!$H$9:$H$558,D2141)</f>
        <v>5582.7573832066782</v>
      </c>
      <c r="U2141" s="3">
        <f>IF(E2141="小怪",0,IF(INDEX([1]非R能力!$FK$9:$FK$558,C2141)=0,0,10))</f>
        <v>10</v>
      </c>
      <c r="V2141" s="3">
        <f>IF(E2141="小怪",0,IF(INDEX([1]非R能力!$FH$9:$FH$558,C2141)=0,0,5000))</f>
        <v>5000</v>
      </c>
      <c r="W2141" s="3">
        <f>HLOOKUP(W$5,[2]人物技能基础!$O$3:$Q$553,$C2141+1,0)</f>
        <v>3.637142857142857</v>
      </c>
      <c r="X2141" s="3">
        <f>HLOOKUP(X$5,[2]人物技能基础!$O$3:$Q$553,$C2141+1,0)</f>
        <v>2.0186428571428574</v>
      </c>
      <c r="Y2141" s="3">
        <f>HLOOKUP(Y$5,[2]人物技能基础!$O$3:$Q$553,$C2141+1,0)</f>
        <v>99.964285714285708</v>
      </c>
      <c r="Z2141" s="3">
        <f t="shared" si="199"/>
        <v>699609</v>
      </c>
      <c r="AA2141" s="3">
        <f t="shared" si="200"/>
        <v>11850</v>
      </c>
      <c r="AB2141" s="3">
        <f t="shared" si="201"/>
        <v>4109</v>
      </c>
      <c r="AC2141" s="3">
        <f t="shared" si="202"/>
        <v>4160</v>
      </c>
      <c r="AD2141" s="3">
        <f t="shared" si="203"/>
        <v>4687</v>
      </c>
    </row>
    <row r="2142" spans="1:30" x14ac:dyDescent="0.15">
      <c r="A2142" s="3">
        <v>137</v>
      </c>
      <c r="B2142" s="3" t="str">
        <f t="shared" si="198"/>
        <v>关卡137boss</v>
      </c>
      <c r="C2142" s="3">
        <f>INDEX([3]关卡!$J$19:$J$2018,A2142)</f>
        <v>189</v>
      </c>
      <c r="D2142" s="3">
        <f>INDEX([3]关卡!$N$19:$N$2018,A2142)</f>
        <v>189</v>
      </c>
      <c r="E2142" s="3" t="s">
        <v>25</v>
      </c>
      <c r="F2142" s="3" t="s">
        <v>26</v>
      </c>
      <c r="G2142" s="3">
        <v>30</v>
      </c>
      <c r="H2142" s="3">
        <v>30</v>
      </c>
      <c r="I2142" s="3">
        <v>0.2</v>
      </c>
      <c r="J2142" s="4">
        <v>0.75</v>
      </c>
      <c r="K2142" s="4">
        <v>1</v>
      </c>
      <c r="L2142" s="4">
        <v>5</v>
      </c>
      <c r="M2142" s="3">
        <v>1</v>
      </c>
      <c r="N2142" s="3">
        <v>2</v>
      </c>
      <c r="O2142" s="3">
        <f>HLOOKUP(O$5,[1]非R能力!$B$8:$F$558,$C2142+1,0)</f>
        <v>91703.90949879367</v>
      </c>
      <c r="P2142" s="3">
        <f>HLOOKUP(P$5,[1]非R能力!$B$8:$F$558,$C2142+1,0)</f>
        <v>20668.838584548892</v>
      </c>
      <c r="Q2142" s="3">
        <f>HLOOKUP(Q$5,[1]非R能力!$B$8:$F$558,$C2142+1,0)</f>
        <v>11080.458122233915</v>
      </c>
      <c r="R2142" s="3">
        <f>HLOOKUP(R$5,[1]非R能力!$B$8:$F$558,$C2142+1,0)</f>
        <v>3579.4435493699507</v>
      </c>
      <c r="S2142" s="3">
        <f>HLOOKUP(S$5,[1]非R能力!$B$8:$F$558,$C2142+1,0)</f>
        <v>4210.9163945838418</v>
      </c>
      <c r="T2142" s="3">
        <f>INDEX([1]非R能力!$H$9:$H$558,D2142)</f>
        <v>5692.3904864493534</v>
      </c>
      <c r="U2142" s="3">
        <f>IF(E2142="小怪",0,IF(INDEX([1]非R能力!$FK$9:$FK$558,C2142)=0,0,10))</f>
        <v>10</v>
      </c>
      <c r="V2142" s="3">
        <f>IF(E2142="小怪",0,IF(INDEX([1]非R能力!$FH$9:$FH$558,C2142)=0,0,5000))</f>
        <v>5000</v>
      </c>
      <c r="W2142" s="3">
        <f>HLOOKUP(W$5,[2]人物技能基础!$O$3:$Q$553,$C2142+1,0)</f>
        <v>3.637142857142857</v>
      </c>
      <c r="X2142" s="3">
        <f>HLOOKUP(X$5,[2]人物技能基础!$O$3:$Q$553,$C2142+1,0)</f>
        <v>2.0186428571428574</v>
      </c>
      <c r="Y2142" s="3">
        <f>HLOOKUP(Y$5,[2]人物技能基础!$O$3:$Q$553,$C2142+1,0)</f>
        <v>99.964285714285708</v>
      </c>
      <c r="Z2142" s="3">
        <f t="shared" si="199"/>
        <v>705101</v>
      </c>
      <c r="AA2142" s="3">
        <f t="shared" si="200"/>
        <v>11891</v>
      </c>
      <c r="AB2142" s="3">
        <f t="shared" si="201"/>
        <v>4133</v>
      </c>
      <c r="AC2142" s="3">
        <f t="shared" si="202"/>
        <v>4210</v>
      </c>
      <c r="AD2142" s="3">
        <f t="shared" si="203"/>
        <v>4772</v>
      </c>
    </row>
    <row r="2143" spans="1:30" x14ac:dyDescent="0.15">
      <c r="A2143" s="3">
        <v>138</v>
      </c>
      <c r="B2143" s="3" t="str">
        <f t="shared" si="198"/>
        <v>关卡138boss</v>
      </c>
      <c r="C2143" s="3">
        <f>INDEX([3]关卡!$J$19:$J$2018,A2143)</f>
        <v>189</v>
      </c>
      <c r="D2143" s="3">
        <f>INDEX([3]关卡!$N$19:$N$2018,A2143)</f>
        <v>189</v>
      </c>
      <c r="E2143" s="3" t="s">
        <v>25</v>
      </c>
      <c r="F2143" s="3" t="s">
        <v>26</v>
      </c>
      <c r="G2143" s="3">
        <v>30</v>
      </c>
      <c r="H2143" s="3">
        <v>30</v>
      </c>
      <c r="I2143" s="3">
        <v>0.2</v>
      </c>
      <c r="J2143" s="4">
        <v>0.75</v>
      </c>
      <c r="K2143" s="4">
        <v>1</v>
      </c>
      <c r="L2143" s="4">
        <v>5</v>
      </c>
      <c r="M2143" s="3">
        <v>1</v>
      </c>
      <c r="N2143" s="3">
        <v>2</v>
      </c>
      <c r="O2143" s="3">
        <f>HLOOKUP(O$5,[1]非R能力!$B$8:$F$558,$C2143+1,0)</f>
        <v>91703.90949879367</v>
      </c>
      <c r="P2143" s="3">
        <f>HLOOKUP(P$5,[1]非R能力!$B$8:$F$558,$C2143+1,0)</f>
        <v>20668.838584548892</v>
      </c>
      <c r="Q2143" s="3">
        <f>HLOOKUP(Q$5,[1]非R能力!$B$8:$F$558,$C2143+1,0)</f>
        <v>11080.458122233915</v>
      </c>
      <c r="R2143" s="3">
        <f>HLOOKUP(R$5,[1]非R能力!$B$8:$F$558,$C2143+1,0)</f>
        <v>3579.4435493699507</v>
      </c>
      <c r="S2143" s="3">
        <f>HLOOKUP(S$5,[1]非R能力!$B$8:$F$558,$C2143+1,0)</f>
        <v>4210.9163945838418</v>
      </c>
      <c r="T2143" s="3">
        <f>INDEX([1]非R能力!$H$9:$H$558,D2143)</f>
        <v>5692.3904864493534</v>
      </c>
      <c r="U2143" s="3">
        <f>IF(E2143="小怪",0,IF(INDEX([1]非R能力!$FK$9:$FK$558,C2143)=0,0,10))</f>
        <v>10</v>
      </c>
      <c r="V2143" s="3">
        <f>IF(E2143="小怪",0,IF(INDEX([1]非R能力!$FH$9:$FH$558,C2143)=0,0,5000))</f>
        <v>5000</v>
      </c>
      <c r="W2143" s="3">
        <f>HLOOKUP(W$5,[2]人物技能基础!$O$3:$Q$553,$C2143+1,0)</f>
        <v>3.637142857142857</v>
      </c>
      <c r="X2143" s="3">
        <f>HLOOKUP(X$5,[2]人物技能基础!$O$3:$Q$553,$C2143+1,0)</f>
        <v>2.0186428571428574</v>
      </c>
      <c r="Y2143" s="3">
        <f>HLOOKUP(Y$5,[2]人物技能基础!$O$3:$Q$553,$C2143+1,0)</f>
        <v>99.964285714285708</v>
      </c>
      <c r="Z2143" s="3">
        <f t="shared" si="199"/>
        <v>705101</v>
      </c>
      <c r="AA2143" s="3">
        <f t="shared" si="200"/>
        <v>11891</v>
      </c>
      <c r="AB2143" s="3">
        <f t="shared" si="201"/>
        <v>4133</v>
      </c>
      <c r="AC2143" s="3">
        <f t="shared" si="202"/>
        <v>4210</v>
      </c>
      <c r="AD2143" s="3">
        <f t="shared" si="203"/>
        <v>4772</v>
      </c>
    </row>
    <row r="2144" spans="1:30" x14ac:dyDescent="0.15">
      <c r="A2144" s="3">
        <v>139</v>
      </c>
      <c r="B2144" s="3" t="str">
        <f t="shared" si="198"/>
        <v>关卡139boss</v>
      </c>
      <c r="C2144" s="3">
        <f>INDEX([3]关卡!$J$19:$J$2018,A2144)</f>
        <v>190</v>
      </c>
      <c r="D2144" s="3">
        <f>INDEX([3]关卡!$N$19:$N$2018,A2144)</f>
        <v>190</v>
      </c>
      <c r="E2144" s="3" t="s">
        <v>25</v>
      </c>
      <c r="F2144" s="3" t="s">
        <v>26</v>
      </c>
      <c r="G2144" s="3">
        <v>30</v>
      </c>
      <c r="H2144" s="3">
        <v>30</v>
      </c>
      <c r="I2144" s="3">
        <v>0.2</v>
      </c>
      <c r="J2144" s="4">
        <v>0.75</v>
      </c>
      <c r="K2144" s="4">
        <v>1</v>
      </c>
      <c r="L2144" s="4">
        <v>5</v>
      </c>
      <c r="M2144" s="3">
        <v>1</v>
      </c>
      <c r="N2144" s="3">
        <v>2</v>
      </c>
      <c r="O2144" s="3">
        <f>HLOOKUP(O$5,[1]非R能力!$B$8:$F$558,$C2144+1,0)</f>
        <v>93090.30686775787</v>
      </c>
      <c r="P2144" s="3">
        <f>HLOOKUP(P$5,[1]非R能力!$B$8:$F$558,$C2144+1,0)</f>
        <v>20793.910027347571</v>
      </c>
      <c r="Q2144" s="3">
        <f>HLOOKUP(Q$5,[1]非R能力!$B$8:$F$558,$C2144+1,0)</f>
        <v>11142.090103772665</v>
      </c>
      <c r="R2144" s="3">
        <f>HLOOKUP(R$5,[1]非R能力!$B$8:$F$558,$C2144+1,0)</f>
        <v>3612.8613098473525</v>
      </c>
      <c r="S2144" s="3">
        <f>HLOOKUP(S$5,[1]非R能力!$B$8:$F$558,$C2144+1,0)</f>
        <v>4261.9462595773848</v>
      </c>
      <c r="T2144" s="3">
        <f>INDEX([1]非R能力!$H$9:$H$558,D2144)</f>
        <v>5747.6392757052117</v>
      </c>
      <c r="U2144" s="3">
        <f>IF(E2144="小怪",0,IF(INDEX([1]非R能力!$FK$9:$FK$558,C2144)=0,0,10))</f>
        <v>10</v>
      </c>
      <c r="V2144" s="3">
        <f>IF(E2144="小怪",0,IF(INDEX([1]非R能力!$FH$9:$FH$558,C2144)=0,0,5000))</f>
        <v>5000</v>
      </c>
      <c r="W2144" s="3">
        <f>HLOOKUP(W$5,[2]人物技能基础!$O$3:$Q$553,$C2144+1,0)</f>
        <v>3.637142857142857</v>
      </c>
      <c r="X2144" s="3">
        <f>HLOOKUP(X$5,[2]人物技能基础!$O$3:$Q$553,$C2144+1,0)</f>
        <v>2.0186428571428574</v>
      </c>
      <c r="Y2144" s="3">
        <f>HLOOKUP(Y$5,[2]人物技能基础!$O$3:$Q$553,$C2144+1,0)</f>
        <v>99.964285714285708</v>
      </c>
      <c r="Z2144" s="3">
        <f t="shared" si="199"/>
        <v>709732</v>
      </c>
      <c r="AA2144" s="3">
        <f t="shared" si="200"/>
        <v>11962</v>
      </c>
      <c r="AB2144" s="3">
        <f t="shared" si="201"/>
        <v>4158</v>
      </c>
      <c r="AC2144" s="3">
        <f t="shared" si="202"/>
        <v>4261</v>
      </c>
      <c r="AD2144" s="3">
        <f t="shared" si="203"/>
        <v>4817</v>
      </c>
    </row>
    <row r="2145" spans="1:30" x14ac:dyDescent="0.15">
      <c r="A2145" s="3">
        <v>140</v>
      </c>
      <c r="B2145" s="3" t="str">
        <f t="shared" si="198"/>
        <v>关卡140boss</v>
      </c>
      <c r="C2145" s="3">
        <f>INDEX([3]关卡!$J$19:$J$2018,A2145)</f>
        <v>190</v>
      </c>
      <c r="D2145" s="3">
        <f>INDEX([3]关卡!$N$19:$N$2018,A2145)</f>
        <v>190</v>
      </c>
      <c r="E2145" s="3" t="s">
        <v>25</v>
      </c>
      <c r="F2145" s="3" t="s">
        <v>26</v>
      </c>
      <c r="G2145" s="3">
        <v>30</v>
      </c>
      <c r="H2145" s="3">
        <v>30</v>
      </c>
      <c r="I2145" s="3">
        <v>0.2</v>
      </c>
      <c r="J2145" s="4">
        <v>0.75</v>
      </c>
      <c r="K2145" s="4">
        <v>1</v>
      </c>
      <c r="L2145" s="4">
        <v>5</v>
      </c>
      <c r="M2145" s="3">
        <v>1</v>
      </c>
      <c r="N2145" s="3">
        <v>2</v>
      </c>
      <c r="O2145" s="3">
        <f>HLOOKUP(O$5,[1]非R能力!$B$8:$F$558,$C2145+1,0)</f>
        <v>93090.30686775787</v>
      </c>
      <c r="P2145" s="3">
        <f>HLOOKUP(P$5,[1]非R能力!$B$8:$F$558,$C2145+1,0)</f>
        <v>20793.910027347571</v>
      </c>
      <c r="Q2145" s="3">
        <f>HLOOKUP(Q$5,[1]非R能力!$B$8:$F$558,$C2145+1,0)</f>
        <v>11142.090103772665</v>
      </c>
      <c r="R2145" s="3">
        <f>HLOOKUP(R$5,[1]非R能力!$B$8:$F$558,$C2145+1,0)</f>
        <v>3612.8613098473525</v>
      </c>
      <c r="S2145" s="3">
        <f>HLOOKUP(S$5,[1]非R能力!$B$8:$F$558,$C2145+1,0)</f>
        <v>4261.9462595773848</v>
      </c>
      <c r="T2145" s="3">
        <f>INDEX([1]非R能力!$H$9:$H$558,D2145)</f>
        <v>5747.6392757052117</v>
      </c>
      <c r="U2145" s="3">
        <f>IF(E2145="小怪",0,IF(INDEX([1]非R能力!$FK$9:$FK$558,C2145)=0,0,10))</f>
        <v>10</v>
      </c>
      <c r="V2145" s="3">
        <f>IF(E2145="小怪",0,IF(INDEX([1]非R能力!$FH$9:$FH$558,C2145)=0,0,5000))</f>
        <v>5000</v>
      </c>
      <c r="W2145" s="3">
        <f>HLOOKUP(W$5,[2]人物技能基础!$O$3:$Q$553,$C2145+1,0)</f>
        <v>3.637142857142857</v>
      </c>
      <c r="X2145" s="3">
        <f>HLOOKUP(X$5,[2]人物技能基础!$O$3:$Q$553,$C2145+1,0)</f>
        <v>2.0186428571428574</v>
      </c>
      <c r="Y2145" s="3">
        <f>HLOOKUP(Y$5,[2]人物技能基础!$O$3:$Q$553,$C2145+1,0)</f>
        <v>99.964285714285708</v>
      </c>
      <c r="Z2145" s="3">
        <f t="shared" si="199"/>
        <v>709732</v>
      </c>
      <c r="AA2145" s="3">
        <f t="shared" si="200"/>
        <v>11962</v>
      </c>
      <c r="AB2145" s="3">
        <f t="shared" si="201"/>
        <v>4158</v>
      </c>
      <c r="AC2145" s="3">
        <f t="shared" si="202"/>
        <v>4261</v>
      </c>
      <c r="AD2145" s="3">
        <f t="shared" si="203"/>
        <v>4817</v>
      </c>
    </row>
    <row r="2146" spans="1:30" x14ac:dyDescent="0.15">
      <c r="A2146" s="3">
        <v>141</v>
      </c>
      <c r="B2146" s="3" t="str">
        <f t="shared" si="198"/>
        <v>关卡141boss</v>
      </c>
      <c r="C2146" s="3">
        <f>INDEX([3]关卡!$J$19:$J$2018,A2146)</f>
        <v>191</v>
      </c>
      <c r="D2146" s="3">
        <f>INDEX([3]关卡!$N$19:$N$2018,A2146)</f>
        <v>191</v>
      </c>
      <c r="E2146" s="3" t="s">
        <v>25</v>
      </c>
      <c r="F2146" s="3" t="s">
        <v>26</v>
      </c>
      <c r="G2146" s="3">
        <v>30</v>
      </c>
      <c r="H2146" s="3">
        <v>30</v>
      </c>
      <c r="I2146" s="3">
        <v>0.2</v>
      </c>
      <c r="J2146" s="4">
        <v>0.75</v>
      </c>
      <c r="K2146" s="4">
        <v>1</v>
      </c>
      <c r="L2146" s="4">
        <v>5</v>
      </c>
      <c r="M2146" s="3">
        <v>1</v>
      </c>
      <c r="N2146" s="3">
        <v>2</v>
      </c>
      <c r="O2146" s="3">
        <f>HLOOKUP(O$5,[1]非R能力!$B$8:$F$558,$C2146+1,0)</f>
        <v>94628.05546423934</v>
      </c>
      <c r="P2146" s="3">
        <f>HLOOKUP(P$5,[1]非R能力!$B$8:$F$558,$C2146+1,0)</f>
        <v>20929.143498164227</v>
      </c>
      <c r="Q2146" s="3">
        <f>HLOOKUP(Q$5,[1]非R能力!$B$8:$F$558,$C2146+1,0)</f>
        <v>11209.897839284262</v>
      </c>
      <c r="R2146" s="3">
        <f>HLOOKUP(R$5,[1]非R能力!$B$8:$F$558,$C2146+1,0)</f>
        <v>3646.5521224461668</v>
      </c>
      <c r="S2146" s="3">
        <f>HLOOKUP(S$5,[1]非R能力!$B$8:$F$558,$C2146+1,0)</f>
        <v>4313.2555457111885</v>
      </c>
      <c r="T2146" s="3">
        <f>INDEX([1]非R能力!$H$9:$H$558,D2146)</f>
        <v>5859.0099963720077</v>
      </c>
      <c r="U2146" s="3">
        <f>IF(E2146="小怪",0,IF(INDEX([1]非R能力!$FK$9:$FK$558,C2146)=0,0,10))</f>
        <v>10</v>
      </c>
      <c r="V2146" s="3">
        <f>IF(E2146="小怪",0,IF(INDEX([1]非R能力!$FH$9:$FH$558,C2146)=0,0,5000))</f>
        <v>5000</v>
      </c>
      <c r="W2146" s="3">
        <f>HLOOKUP(W$5,[2]人物技能基础!$O$3:$Q$553,$C2146+1,0)</f>
        <v>3.637142857142857</v>
      </c>
      <c r="X2146" s="3">
        <f>HLOOKUP(X$5,[2]人物技能基础!$O$3:$Q$553,$C2146+1,0)</f>
        <v>2.0186428571428574</v>
      </c>
      <c r="Y2146" s="3">
        <f>HLOOKUP(Y$5,[2]人物技能基础!$O$3:$Q$553,$C2146+1,0)</f>
        <v>99.964285714285708</v>
      </c>
      <c r="Z2146" s="3">
        <f t="shared" si="199"/>
        <v>715669</v>
      </c>
      <c r="AA2146" s="3">
        <f t="shared" si="200"/>
        <v>12040</v>
      </c>
      <c r="AB2146" s="3">
        <f t="shared" si="201"/>
        <v>4185</v>
      </c>
      <c r="AC2146" s="3">
        <f t="shared" si="202"/>
        <v>4313</v>
      </c>
      <c r="AD2146" s="3">
        <f t="shared" si="203"/>
        <v>4862</v>
      </c>
    </row>
    <row r="2147" spans="1:30" x14ac:dyDescent="0.15">
      <c r="A2147" s="3">
        <v>142</v>
      </c>
      <c r="B2147" s="3" t="str">
        <f t="shared" si="198"/>
        <v>关卡142boss</v>
      </c>
      <c r="C2147" s="3">
        <f>INDEX([3]关卡!$J$19:$J$2018,A2147)</f>
        <v>192</v>
      </c>
      <c r="D2147" s="3">
        <f>INDEX([3]关卡!$N$19:$N$2018,A2147)</f>
        <v>192</v>
      </c>
      <c r="E2147" s="3" t="s">
        <v>25</v>
      </c>
      <c r="F2147" s="3" t="s">
        <v>26</v>
      </c>
      <c r="G2147" s="3">
        <v>30</v>
      </c>
      <c r="H2147" s="3">
        <v>30</v>
      </c>
      <c r="I2147" s="3">
        <v>0.2</v>
      </c>
      <c r="J2147" s="4">
        <v>0.75</v>
      </c>
      <c r="K2147" s="4">
        <v>1</v>
      </c>
      <c r="L2147" s="4">
        <v>5</v>
      </c>
      <c r="M2147" s="3">
        <v>1</v>
      </c>
      <c r="N2147" s="3">
        <v>2</v>
      </c>
      <c r="O2147" s="3">
        <f>HLOOKUP(O$5,[1]非R能力!$B$8:$F$558,$C2147+1,0)</f>
        <v>96204.217466641814</v>
      </c>
      <c r="P2147" s="3">
        <f>HLOOKUP(P$5,[1]非R能力!$B$8:$F$558,$C2147+1,0)</f>
        <v>21065.572949587433</v>
      </c>
      <c r="Q2147" s="3">
        <f>HLOOKUP(Q$5,[1]非R能力!$B$8:$F$558,$C2147+1,0)</f>
        <v>11279.488071054453</v>
      </c>
      <c r="R2147" s="3">
        <f>HLOOKUP(R$5,[1]非R能力!$B$8:$F$558,$C2147+1,0)</f>
        <v>3680.3567687315522</v>
      </c>
      <c r="S2147" s="3">
        <f>HLOOKUP(S$5,[1]非R能力!$B$8:$F$558,$C2147+1,0)</f>
        <v>4364.7125314173236</v>
      </c>
      <c r="T2147" s="3">
        <f>INDEX([1]非R能力!$H$9:$H$558,D2147)</f>
        <v>6028.2751178198205</v>
      </c>
      <c r="U2147" s="3">
        <f>IF(E2147="小怪",0,IF(INDEX([1]非R能力!$FK$9:$FK$558,C2147)=0,0,10))</f>
        <v>10</v>
      </c>
      <c r="V2147" s="3">
        <f>IF(E2147="小怪",0,IF(INDEX([1]非R能力!$FH$9:$FH$558,C2147)=0,0,5000))</f>
        <v>5000</v>
      </c>
      <c r="W2147" s="3">
        <f>HLOOKUP(W$5,[2]人物技能基础!$O$3:$Q$553,$C2147+1,0)</f>
        <v>3.637142857142857</v>
      </c>
      <c r="X2147" s="3">
        <f>HLOOKUP(X$5,[2]人物技能基础!$O$3:$Q$553,$C2147+1,0)</f>
        <v>2.0186428571428574</v>
      </c>
      <c r="Y2147" s="3">
        <f>HLOOKUP(Y$5,[2]人物技能基础!$O$3:$Q$553,$C2147+1,0)</f>
        <v>99.964285714285708</v>
      </c>
      <c r="Z2147" s="3">
        <f t="shared" si="199"/>
        <v>722656</v>
      </c>
      <c r="AA2147" s="3">
        <f t="shared" si="200"/>
        <v>12120</v>
      </c>
      <c r="AB2147" s="3">
        <f t="shared" si="201"/>
        <v>4213</v>
      </c>
      <c r="AC2147" s="3">
        <f t="shared" si="202"/>
        <v>4364</v>
      </c>
      <c r="AD2147" s="3">
        <f t="shared" si="203"/>
        <v>4907</v>
      </c>
    </row>
    <row r="2148" spans="1:30" x14ac:dyDescent="0.15">
      <c r="A2148" s="3">
        <v>143</v>
      </c>
      <c r="B2148" s="3" t="str">
        <f t="shared" si="198"/>
        <v>关卡143boss</v>
      </c>
      <c r="C2148" s="3">
        <f>INDEX([3]关卡!$J$19:$J$2018,A2148)</f>
        <v>192</v>
      </c>
      <c r="D2148" s="3">
        <f>INDEX([3]关卡!$N$19:$N$2018,A2148)</f>
        <v>192</v>
      </c>
      <c r="E2148" s="3" t="s">
        <v>25</v>
      </c>
      <c r="F2148" s="3" t="s">
        <v>26</v>
      </c>
      <c r="G2148" s="3">
        <v>30</v>
      </c>
      <c r="H2148" s="3">
        <v>30</v>
      </c>
      <c r="I2148" s="3">
        <v>0.2</v>
      </c>
      <c r="J2148" s="4">
        <v>0.75</v>
      </c>
      <c r="K2148" s="4">
        <v>1</v>
      </c>
      <c r="L2148" s="4">
        <v>5</v>
      </c>
      <c r="M2148" s="3">
        <v>1</v>
      </c>
      <c r="N2148" s="3">
        <v>2</v>
      </c>
      <c r="O2148" s="3">
        <f>HLOOKUP(O$5,[1]非R能力!$B$8:$F$558,$C2148+1,0)</f>
        <v>96204.217466641814</v>
      </c>
      <c r="P2148" s="3">
        <f>HLOOKUP(P$5,[1]非R能力!$B$8:$F$558,$C2148+1,0)</f>
        <v>21065.572949587433</v>
      </c>
      <c r="Q2148" s="3">
        <f>HLOOKUP(Q$5,[1]非R能力!$B$8:$F$558,$C2148+1,0)</f>
        <v>11279.488071054453</v>
      </c>
      <c r="R2148" s="3">
        <f>HLOOKUP(R$5,[1]非R能力!$B$8:$F$558,$C2148+1,0)</f>
        <v>3680.3567687315522</v>
      </c>
      <c r="S2148" s="3">
        <f>HLOOKUP(S$5,[1]非R能力!$B$8:$F$558,$C2148+1,0)</f>
        <v>4364.7125314173236</v>
      </c>
      <c r="T2148" s="3">
        <f>INDEX([1]非R能力!$H$9:$H$558,D2148)</f>
        <v>6028.2751178198205</v>
      </c>
      <c r="U2148" s="3">
        <f>IF(E2148="小怪",0,IF(INDEX([1]非R能力!$FK$9:$FK$558,C2148)=0,0,10))</f>
        <v>10</v>
      </c>
      <c r="V2148" s="3">
        <f>IF(E2148="小怪",0,IF(INDEX([1]非R能力!$FH$9:$FH$558,C2148)=0,0,5000))</f>
        <v>5000</v>
      </c>
      <c r="W2148" s="3">
        <f>HLOOKUP(W$5,[2]人物技能基础!$O$3:$Q$553,$C2148+1,0)</f>
        <v>3.637142857142857</v>
      </c>
      <c r="X2148" s="3">
        <f>HLOOKUP(X$5,[2]人物技能基础!$O$3:$Q$553,$C2148+1,0)</f>
        <v>2.0186428571428574</v>
      </c>
      <c r="Y2148" s="3">
        <f>HLOOKUP(Y$5,[2]人物技能基础!$O$3:$Q$553,$C2148+1,0)</f>
        <v>99.964285714285708</v>
      </c>
      <c r="Z2148" s="3">
        <f t="shared" si="199"/>
        <v>722656</v>
      </c>
      <c r="AA2148" s="3">
        <f t="shared" si="200"/>
        <v>12120</v>
      </c>
      <c r="AB2148" s="3">
        <f t="shared" si="201"/>
        <v>4213</v>
      </c>
      <c r="AC2148" s="3">
        <f t="shared" si="202"/>
        <v>4364</v>
      </c>
      <c r="AD2148" s="3">
        <f t="shared" si="203"/>
        <v>4907</v>
      </c>
    </row>
    <row r="2149" spans="1:30" x14ac:dyDescent="0.15">
      <c r="A2149" s="3">
        <v>144</v>
      </c>
      <c r="B2149" s="3" t="str">
        <f t="shared" si="198"/>
        <v>关卡144boss</v>
      </c>
      <c r="C2149" s="3">
        <f>INDEX([3]关卡!$J$19:$J$2018,A2149)</f>
        <v>193</v>
      </c>
      <c r="D2149" s="3">
        <f>INDEX([3]关卡!$N$19:$N$2018,A2149)</f>
        <v>193</v>
      </c>
      <c r="E2149" s="3" t="s">
        <v>25</v>
      </c>
      <c r="F2149" s="3" t="s">
        <v>26</v>
      </c>
      <c r="G2149" s="3">
        <v>30</v>
      </c>
      <c r="H2149" s="3">
        <v>30</v>
      </c>
      <c r="I2149" s="3">
        <v>0.2</v>
      </c>
      <c r="J2149" s="4">
        <v>0.75</v>
      </c>
      <c r="K2149" s="4">
        <v>1</v>
      </c>
      <c r="L2149" s="4">
        <v>5</v>
      </c>
      <c r="M2149" s="3">
        <v>1</v>
      </c>
      <c r="N2149" s="3">
        <v>2</v>
      </c>
      <c r="O2149" s="3">
        <f>HLOOKUP(O$5,[1]非R能力!$B$8:$F$558,$C2149+1,0)</f>
        <v>97782.603139595944</v>
      </c>
      <c r="P2149" s="3">
        <f>HLOOKUP(P$5,[1]非R能力!$B$8:$F$558,$C2149+1,0)</f>
        <v>21202.106768515336</v>
      </c>
      <c r="Q2149" s="3">
        <f>HLOOKUP(Q$5,[1]非R能力!$B$8:$F$558,$C2149+1,0)</f>
        <v>11349.126337328455</v>
      </c>
      <c r="R2149" s="3">
        <f>HLOOKUP(R$5,[1]非R能力!$B$8:$F$558,$C2149+1,0)</f>
        <v>3714.1833198478371</v>
      </c>
      <c r="S2149" s="3">
        <f>HLOOKUP(S$5,[1]非R能力!$B$8:$F$558,$C2149+1,0)</f>
        <v>4416.1948510720631</v>
      </c>
      <c r="T2149" s="3">
        <f>INDEX([1]非R能力!$H$9:$H$558,D2149)</f>
        <v>6142.6117353314776</v>
      </c>
      <c r="U2149" s="3">
        <f>IF(E2149="小怪",0,IF(INDEX([1]非R能力!$FK$9:$FK$558,C2149)=0,0,10))</f>
        <v>10</v>
      </c>
      <c r="V2149" s="3">
        <f>IF(E2149="小怪",0,IF(INDEX([1]非R能力!$FH$9:$FH$558,C2149)=0,0,5000))</f>
        <v>5000</v>
      </c>
      <c r="W2149" s="3">
        <f>HLOOKUP(W$5,[2]人物技能基础!$O$3:$Q$553,$C2149+1,0)</f>
        <v>3.637142857142857</v>
      </c>
      <c r="X2149" s="3">
        <f>HLOOKUP(X$5,[2]人物技能基础!$O$3:$Q$553,$C2149+1,0)</f>
        <v>2.0186428571428574</v>
      </c>
      <c r="Y2149" s="3">
        <f>HLOOKUP(Y$5,[2]人物技能基础!$O$3:$Q$553,$C2149+1,0)</f>
        <v>99.964285714285708</v>
      </c>
      <c r="Z2149" s="3">
        <f t="shared" si="199"/>
        <v>728694</v>
      </c>
      <c r="AA2149" s="3">
        <f t="shared" si="200"/>
        <v>12201</v>
      </c>
      <c r="AB2149" s="3">
        <f t="shared" si="201"/>
        <v>4240</v>
      </c>
      <c r="AC2149" s="3">
        <f t="shared" si="202"/>
        <v>4416</v>
      </c>
      <c r="AD2149" s="3">
        <f t="shared" si="203"/>
        <v>4952</v>
      </c>
    </row>
    <row r="2150" spans="1:30" x14ac:dyDescent="0.15">
      <c r="A2150" s="3">
        <v>145</v>
      </c>
      <c r="B2150" s="3" t="str">
        <f t="shared" si="198"/>
        <v>关卡145boss</v>
      </c>
      <c r="C2150" s="3">
        <f>INDEX([3]关卡!$J$19:$J$2018,A2150)</f>
        <v>194</v>
      </c>
      <c r="D2150" s="3">
        <f>INDEX([3]关卡!$N$19:$N$2018,A2150)</f>
        <v>194</v>
      </c>
      <c r="E2150" s="3" t="s">
        <v>25</v>
      </c>
      <c r="F2150" s="3" t="s">
        <v>26</v>
      </c>
      <c r="G2150" s="3">
        <v>30</v>
      </c>
      <c r="H2150" s="3">
        <v>30</v>
      </c>
      <c r="I2150" s="3">
        <v>0.2</v>
      </c>
      <c r="J2150" s="4">
        <v>0.75</v>
      </c>
      <c r="K2150" s="4">
        <v>1</v>
      </c>
      <c r="L2150" s="4">
        <v>5</v>
      </c>
      <c r="M2150" s="3">
        <v>1</v>
      </c>
      <c r="N2150" s="3">
        <v>2</v>
      </c>
      <c r="O2150" s="3">
        <f>HLOOKUP(O$5,[1]非R能力!$B$8:$F$558,$C2150+1,0)</f>
        <v>99286.74646338867</v>
      </c>
      <c r="P2150" s="3">
        <f>HLOOKUP(P$5,[1]非R能力!$B$8:$F$558,$C2150+1,0)</f>
        <v>21329.444366528012</v>
      </c>
      <c r="Q2150" s="3">
        <f>HLOOKUP(Q$5,[1]非R能力!$B$8:$F$558,$C2150+1,0)</f>
        <v>11415.787696320554</v>
      </c>
      <c r="R2150" s="3">
        <f>HLOOKUP(R$5,[1]非R能力!$B$8:$F$558,$C2150+1,0)</f>
        <v>3747.3592048317937</v>
      </c>
      <c r="S2150" s="3">
        <f>HLOOKUP(S$5,[1]非R能力!$B$8:$F$558,$C2150+1,0)</f>
        <v>4467.5462943059383</v>
      </c>
      <c r="T2150" s="3">
        <f>INDEX([1]非R能力!$H$9:$H$558,D2150)</f>
        <v>6316.391933037361</v>
      </c>
      <c r="U2150" s="3">
        <f>IF(E2150="小怪",0,IF(INDEX([1]非R能力!$FK$9:$FK$558,C2150)=0,0,10))</f>
        <v>10</v>
      </c>
      <c r="V2150" s="3">
        <f>IF(E2150="小怪",0,IF(INDEX([1]非R能力!$FH$9:$FH$558,C2150)=0,0,5000))</f>
        <v>5000</v>
      </c>
      <c r="W2150" s="3">
        <f>HLOOKUP(W$5,[2]人物技能基础!$O$3:$Q$553,$C2150+1,0)</f>
        <v>3.637142857142857</v>
      </c>
      <c r="X2150" s="3">
        <f>HLOOKUP(X$5,[2]人物技能基础!$O$3:$Q$553,$C2150+1,0)</f>
        <v>2.0186428571428574</v>
      </c>
      <c r="Y2150" s="3">
        <f>HLOOKUP(Y$5,[2]人物技能基础!$O$3:$Q$553,$C2150+1,0)</f>
        <v>99.964285714285708</v>
      </c>
      <c r="Z2150" s="3">
        <f t="shared" si="199"/>
        <v>735540</v>
      </c>
      <c r="AA2150" s="3">
        <f t="shared" si="200"/>
        <v>12277</v>
      </c>
      <c r="AB2150" s="3">
        <f t="shared" si="201"/>
        <v>4265</v>
      </c>
      <c r="AC2150" s="3">
        <f t="shared" si="202"/>
        <v>4467</v>
      </c>
      <c r="AD2150" s="3">
        <f t="shared" si="203"/>
        <v>4996</v>
      </c>
    </row>
    <row r="2151" spans="1:30" x14ac:dyDescent="0.15">
      <c r="A2151" s="3">
        <v>146</v>
      </c>
      <c r="B2151" s="3" t="str">
        <f t="shared" si="198"/>
        <v>关卡146boss</v>
      </c>
      <c r="C2151" s="3">
        <f>INDEX([3]关卡!$J$19:$J$2018,A2151)</f>
        <v>194</v>
      </c>
      <c r="D2151" s="3">
        <f>INDEX([3]关卡!$N$19:$N$2018,A2151)</f>
        <v>194</v>
      </c>
      <c r="E2151" s="3" t="s">
        <v>25</v>
      </c>
      <c r="F2151" s="3" t="s">
        <v>26</v>
      </c>
      <c r="G2151" s="3">
        <v>30</v>
      </c>
      <c r="H2151" s="3">
        <v>30</v>
      </c>
      <c r="I2151" s="3">
        <v>0.2</v>
      </c>
      <c r="J2151" s="4">
        <v>0.75</v>
      </c>
      <c r="K2151" s="4">
        <v>1</v>
      </c>
      <c r="L2151" s="4">
        <v>5</v>
      </c>
      <c r="M2151" s="3">
        <v>1</v>
      </c>
      <c r="N2151" s="3">
        <v>2</v>
      </c>
      <c r="O2151" s="3">
        <f>HLOOKUP(O$5,[1]非R能力!$B$8:$F$558,$C2151+1,0)</f>
        <v>99286.74646338867</v>
      </c>
      <c r="P2151" s="3">
        <f>HLOOKUP(P$5,[1]非R能力!$B$8:$F$558,$C2151+1,0)</f>
        <v>21329.444366528012</v>
      </c>
      <c r="Q2151" s="3">
        <f>HLOOKUP(Q$5,[1]非R能力!$B$8:$F$558,$C2151+1,0)</f>
        <v>11415.787696320554</v>
      </c>
      <c r="R2151" s="3">
        <f>HLOOKUP(R$5,[1]非R能力!$B$8:$F$558,$C2151+1,0)</f>
        <v>3747.3592048317937</v>
      </c>
      <c r="S2151" s="3">
        <f>HLOOKUP(S$5,[1]非R能力!$B$8:$F$558,$C2151+1,0)</f>
        <v>4467.5462943059383</v>
      </c>
      <c r="T2151" s="3">
        <f>INDEX([1]非R能力!$H$9:$H$558,D2151)</f>
        <v>6316.391933037361</v>
      </c>
      <c r="U2151" s="3">
        <f>IF(E2151="小怪",0,IF(INDEX([1]非R能力!$FK$9:$FK$558,C2151)=0,0,10))</f>
        <v>10</v>
      </c>
      <c r="V2151" s="3">
        <f>IF(E2151="小怪",0,IF(INDEX([1]非R能力!$FH$9:$FH$558,C2151)=0,0,5000))</f>
        <v>5000</v>
      </c>
      <c r="W2151" s="3">
        <f>HLOOKUP(W$5,[2]人物技能基础!$O$3:$Q$553,$C2151+1,0)</f>
        <v>3.637142857142857</v>
      </c>
      <c r="X2151" s="3">
        <f>HLOOKUP(X$5,[2]人物技能基础!$O$3:$Q$553,$C2151+1,0)</f>
        <v>2.0186428571428574</v>
      </c>
      <c r="Y2151" s="3">
        <f>HLOOKUP(Y$5,[2]人物技能基础!$O$3:$Q$553,$C2151+1,0)</f>
        <v>99.964285714285708</v>
      </c>
      <c r="Z2151" s="3">
        <f t="shared" si="199"/>
        <v>735540</v>
      </c>
      <c r="AA2151" s="3">
        <f t="shared" si="200"/>
        <v>12277</v>
      </c>
      <c r="AB2151" s="3">
        <f t="shared" si="201"/>
        <v>4265</v>
      </c>
      <c r="AC2151" s="3">
        <f t="shared" si="202"/>
        <v>4467</v>
      </c>
      <c r="AD2151" s="3">
        <f t="shared" si="203"/>
        <v>4996</v>
      </c>
    </row>
    <row r="2152" spans="1:30" x14ac:dyDescent="0.15">
      <c r="A2152" s="3">
        <v>147</v>
      </c>
      <c r="B2152" s="3" t="str">
        <f t="shared" si="198"/>
        <v>关卡147boss</v>
      </c>
      <c r="C2152" s="3">
        <f>INDEX([3]关卡!$J$19:$J$2018,A2152)</f>
        <v>195</v>
      </c>
      <c r="D2152" s="3">
        <f>INDEX([3]关卡!$N$19:$N$2018,A2152)</f>
        <v>195</v>
      </c>
      <c r="E2152" s="3" t="s">
        <v>25</v>
      </c>
      <c r="F2152" s="3" t="s">
        <v>26</v>
      </c>
      <c r="G2152" s="3">
        <v>30</v>
      </c>
      <c r="H2152" s="3">
        <v>30</v>
      </c>
      <c r="I2152" s="3">
        <v>0.2</v>
      </c>
      <c r="J2152" s="4">
        <v>0.75</v>
      </c>
      <c r="K2152" s="4">
        <v>1</v>
      </c>
      <c r="L2152" s="4">
        <v>5</v>
      </c>
      <c r="M2152" s="3">
        <v>1</v>
      </c>
      <c r="N2152" s="3">
        <v>2</v>
      </c>
      <c r="O2152" s="3">
        <f>HLOOKUP(O$5,[1]非R能力!$B$8:$F$558,$C2152+1,0)</f>
        <v>100684.13366368366</v>
      </c>
      <c r="P2152" s="3">
        <f>HLOOKUP(P$5,[1]非R能力!$B$8:$F$558,$C2152+1,0)</f>
        <v>21457.193709483283</v>
      </c>
      <c r="Q2152" s="3">
        <f>HLOOKUP(Q$5,[1]非R能力!$B$8:$F$558,$C2152+1,0)</f>
        <v>11479.475959457171</v>
      </c>
      <c r="R2152" s="3">
        <f>HLOOKUP(R$5,[1]非R能力!$B$8:$F$558,$C2152+1,0)</f>
        <v>3780.5918957873164</v>
      </c>
      <c r="S2152" s="3">
        <f>HLOOKUP(S$5,[1]非R能力!$B$8:$F$558,$C2152+1,0)</f>
        <v>4518.9698589409672</v>
      </c>
      <c r="T2152" s="3">
        <f>INDEX([1]非R能力!$H$9:$H$558,D2152)</f>
        <v>6492.945422095826</v>
      </c>
      <c r="U2152" s="3">
        <f>IF(E2152="小怪",0,IF(INDEX([1]非R能力!$FK$9:$FK$558,C2152)=0,0,10))</f>
        <v>10</v>
      </c>
      <c r="V2152" s="3">
        <f>IF(E2152="小怪",0,IF(INDEX([1]非R能力!$FH$9:$FH$558,C2152)=0,0,5000))</f>
        <v>5000</v>
      </c>
      <c r="W2152" s="3">
        <f>HLOOKUP(W$5,[2]人物技能基础!$O$3:$Q$553,$C2152+1,0)</f>
        <v>3.637142857142857</v>
      </c>
      <c r="X2152" s="3">
        <f>HLOOKUP(X$5,[2]人物技能基础!$O$3:$Q$553,$C2152+1,0)</f>
        <v>2.0186428571428574</v>
      </c>
      <c r="Y2152" s="3">
        <f>HLOOKUP(Y$5,[2]人物技能基础!$O$3:$Q$553,$C2152+1,0)</f>
        <v>99.964285714285708</v>
      </c>
      <c r="Z2152" s="3">
        <f t="shared" si="199"/>
        <v>742415</v>
      </c>
      <c r="AA2152" s="3">
        <f t="shared" si="200"/>
        <v>12350</v>
      </c>
      <c r="AB2152" s="3">
        <f t="shared" si="201"/>
        <v>4291</v>
      </c>
      <c r="AC2152" s="3">
        <f t="shared" si="202"/>
        <v>4518</v>
      </c>
      <c r="AD2152" s="3">
        <f t="shared" si="203"/>
        <v>5040</v>
      </c>
    </row>
    <row r="2153" spans="1:30" x14ac:dyDescent="0.15">
      <c r="A2153" s="3">
        <v>148</v>
      </c>
      <c r="B2153" s="3" t="str">
        <f t="shared" si="198"/>
        <v>关卡148boss</v>
      </c>
      <c r="C2153" s="3">
        <f>INDEX([3]关卡!$J$19:$J$2018,A2153)</f>
        <v>195</v>
      </c>
      <c r="D2153" s="3">
        <f>INDEX([3]关卡!$N$19:$N$2018,A2153)</f>
        <v>195</v>
      </c>
      <c r="E2153" s="3" t="s">
        <v>25</v>
      </c>
      <c r="F2153" s="3" t="s">
        <v>26</v>
      </c>
      <c r="G2153" s="3">
        <v>30</v>
      </c>
      <c r="H2153" s="3">
        <v>30</v>
      </c>
      <c r="I2153" s="3">
        <v>0.2</v>
      </c>
      <c r="J2153" s="4">
        <v>0.75</v>
      </c>
      <c r="K2153" s="4">
        <v>1</v>
      </c>
      <c r="L2153" s="4">
        <v>5</v>
      </c>
      <c r="M2153" s="3">
        <v>1</v>
      </c>
      <c r="N2153" s="3">
        <v>2</v>
      </c>
      <c r="O2153" s="3">
        <f>HLOOKUP(O$5,[1]非R能力!$B$8:$F$558,$C2153+1,0)</f>
        <v>100684.13366368366</v>
      </c>
      <c r="P2153" s="3">
        <f>HLOOKUP(P$5,[1]非R能力!$B$8:$F$558,$C2153+1,0)</f>
        <v>21457.193709483283</v>
      </c>
      <c r="Q2153" s="3">
        <f>HLOOKUP(Q$5,[1]非R能力!$B$8:$F$558,$C2153+1,0)</f>
        <v>11479.475959457171</v>
      </c>
      <c r="R2153" s="3">
        <f>HLOOKUP(R$5,[1]非R能力!$B$8:$F$558,$C2153+1,0)</f>
        <v>3780.5918957873164</v>
      </c>
      <c r="S2153" s="3">
        <f>HLOOKUP(S$5,[1]非R能力!$B$8:$F$558,$C2153+1,0)</f>
        <v>4518.9698589409672</v>
      </c>
      <c r="T2153" s="3">
        <f>INDEX([1]非R能力!$H$9:$H$558,D2153)</f>
        <v>6492.945422095826</v>
      </c>
      <c r="U2153" s="3">
        <f>IF(E2153="小怪",0,IF(INDEX([1]非R能力!$FK$9:$FK$558,C2153)=0,0,10))</f>
        <v>10</v>
      </c>
      <c r="V2153" s="3">
        <f>IF(E2153="小怪",0,IF(INDEX([1]非R能力!$FH$9:$FH$558,C2153)=0,0,5000))</f>
        <v>5000</v>
      </c>
      <c r="W2153" s="3">
        <f>HLOOKUP(W$5,[2]人物技能基础!$O$3:$Q$553,$C2153+1,0)</f>
        <v>3.637142857142857</v>
      </c>
      <c r="X2153" s="3">
        <f>HLOOKUP(X$5,[2]人物技能基础!$O$3:$Q$553,$C2153+1,0)</f>
        <v>2.0186428571428574</v>
      </c>
      <c r="Y2153" s="3">
        <f>HLOOKUP(Y$5,[2]人物技能基础!$O$3:$Q$553,$C2153+1,0)</f>
        <v>99.964285714285708</v>
      </c>
      <c r="Z2153" s="3">
        <f t="shared" si="199"/>
        <v>742415</v>
      </c>
      <c r="AA2153" s="3">
        <f t="shared" si="200"/>
        <v>12350</v>
      </c>
      <c r="AB2153" s="3">
        <f t="shared" si="201"/>
        <v>4291</v>
      </c>
      <c r="AC2153" s="3">
        <f t="shared" si="202"/>
        <v>4518</v>
      </c>
      <c r="AD2153" s="3">
        <f t="shared" si="203"/>
        <v>5040</v>
      </c>
    </row>
    <row r="2154" spans="1:30" x14ac:dyDescent="0.15">
      <c r="A2154" s="3">
        <v>149</v>
      </c>
      <c r="B2154" s="3" t="str">
        <f t="shared" si="198"/>
        <v>关卡149boss</v>
      </c>
      <c r="C2154" s="3">
        <f>INDEX([3]关卡!$J$19:$J$2018,A2154)</f>
        <v>196</v>
      </c>
      <c r="D2154" s="3">
        <f>INDEX([3]关卡!$N$19:$N$2018,A2154)</f>
        <v>196</v>
      </c>
      <c r="E2154" s="3" t="s">
        <v>25</v>
      </c>
      <c r="F2154" s="3" t="s">
        <v>26</v>
      </c>
      <c r="G2154" s="3">
        <v>30</v>
      </c>
      <c r="H2154" s="3">
        <v>30</v>
      </c>
      <c r="I2154" s="3">
        <v>0.2</v>
      </c>
      <c r="J2154" s="4">
        <v>0.75</v>
      </c>
      <c r="K2154" s="4">
        <v>1</v>
      </c>
      <c r="L2154" s="4">
        <v>5</v>
      </c>
      <c r="M2154" s="3">
        <v>1</v>
      </c>
      <c r="N2154" s="3">
        <v>2</v>
      </c>
      <c r="O2154" s="3">
        <f>HLOOKUP(O$5,[1]非R能力!$B$8:$F$558,$C2154+1,0)</f>
        <v>102063.52170467887</v>
      </c>
      <c r="P2154" s="3">
        <f>HLOOKUP(P$5,[1]非R能力!$B$8:$F$558,$C2154+1,0)</f>
        <v>21585.482597131075</v>
      </c>
      <c r="Q2154" s="3">
        <f>HLOOKUP(Q$5,[1]非R能力!$B$8:$F$558,$C2154+1,0)</f>
        <v>11543.170467347276</v>
      </c>
      <c r="R2154" s="3">
        <f>HLOOKUP(R$5,[1]非R能力!$B$8:$F$558,$C2154+1,0)</f>
        <v>3813.8465530560334</v>
      </c>
      <c r="S2154" s="3">
        <f>HLOOKUP(S$5,[1]非R能力!$B$8:$F$558,$C2154+1,0)</f>
        <v>4570.419170707898</v>
      </c>
      <c r="T2154" s="3">
        <f>INDEX([1]非R能力!$H$9:$H$558,D2154)</f>
        <v>6672.3209952312118</v>
      </c>
      <c r="U2154" s="3">
        <f>IF(E2154="小怪",0,IF(INDEX([1]非R能力!$FK$9:$FK$558,C2154)=0,0,10))</f>
        <v>10</v>
      </c>
      <c r="V2154" s="3">
        <f>IF(E2154="小怪",0,IF(INDEX([1]非R能力!$FH$9:$FH$558,C2154)=0,0,5000))</f>
        <v>5000</v>
      </c>
      <c r="W2154" s="3">
        <f>HLOOKUP(W$5,[2]人物技能基础!$O$3:$Q$553,$C2154+1,0)</f>
        <v>3.637142857142857</v>
      </c>
      <c r="X2154" s="3">
        <f>HLOOKUP(X$5,[2]人物技能基础!$O$3:$Q$553,$C2154+1,0)</f>
        <v>2.0186428571428574</v>
      </c>
      <c r="Y2154" s="3">
        <f>HLOOKUP(Y$5,[2]人物技能基础!$O$3:$Q$553,$C2154+1,0)</f>
        <v>99.964285714285708</v>
      </c>
      <c r="Z2154" s="3">
        <f t="shared" si="199"/>
        <v>749361</v>
      </c>
      <c r="AA2154" s="3">
        <f t="shared" si="200"/>
        <v>12423</v>
      </c>
      <c r="AB2154" s="3">
        <f t="shared" si="201"/>
        <v>4317</v>
      </c>
      <c r="AC2154" s="3">
        <f t="shared" si="202"/>
        <v>4570</v>
      </c>
      <c r="AD2154" s="3">
        <f t="shared" si="203"/>
        <v>5085</v>
      </c>
    </row>
    <row r="2155" spans="1:30" x14ac:dyDescent="0.15">
      <c r="A2155" s="3">
        <v>150</v>
      </c>
      <c r="B2155" s="3" t="str">
        <f t="shared" si="198"/>
        <v>关卡150boss</v>
      </c>
      <c r="C2155" s="3">
        <f>INDEX([3]关卡!$J$19:$J$2018,A2155)</f>
        <v>197</v>
      </c>
      <c r="D2155" s="3">
        <f>INDEX([3]关卡!$N$19:$N$2018,A2155)</f>
        <v>197</v>
      </c>
      <c r="E2155" s="3" t="s">
        <v>25</v>
      </c>
      <c r="F2155" s="3" t="s">
        <v>26</v>
      </c>
      <c r="G2155" s="3">
        <v>30</v>
      </c>
      <c r="H2155" s="3">
        <v>30</v>
      </c>
      <c r="I2155" s="3">
        <v>0.2</v>
      </c>
      <c r="J2155" s="4">
        <v>0.75</v>
      </c>
      <c r="K2155" s="4">
        <v>1</v>
      </c>
      <c r="L2155" s="4">
        <v>5</v>
      </c>
      <c r="M2155" s="3">
        <v>1</v>
      </c>
      <c r="N2155" s="3">
        <v>2</v>
      </c>
      <c r="O2155" s="3">
        <f>HLOOKUP(O$5,[1]非R能力!$B$8:$F$558,$C2155+1,0)</f>
        <v>103488.79522078522</v>
      </c>
      <c r="P2155" s="3">
        <f>HLOOKUP(P$5,[1]非R能力!$B$8:$F$558,$C2155+1,0)</f>
        <v>21713.960617218807</v>
      </c>
      <c r="Q2155" s="3">
        <f>HLOOKUP(Q$5,[1]非R能力!$B$8:$F$558,$C2155+1,0)</f>
        <v>11606.92549360717</v>
      </c>
      <c r="R2155" s="3">
        <f>HLOOKUP(R$5,[1]非R能力!$B$8:$F$558,$C2155+1,0)</f>
        <v>3847.1311304571036</v>
      </c>
      <c r="S2155" s="3">
        <f>HLOOKUP(S$5,[1]非R能力!$B$8:$F$558,$C2155+1,0)</f>
        <v>4621.9047989965848</v>
      </c>
      <c r="T2155" s="3">
        <f>INDEX([1]非R能力!$H$9:$H$558,D2155)</f>
        <v>6793.4968556945141</v>
      </c>
      <c r="U2155" s="3">
        <f>IF(E2155="小怪",0,IF(INDEX([1]非R能力!$FK$9:$FK$558,C2155)=0,0,10))</f>
        <v>10</v>
      </c>
      <c r="V2155" s="3">
        <f>IF(E2155="小怪",0,IF(INDEX([1]非R能力!$FH$9:$FH$558,C2155)=0,0,5000))</f>
        <v>5000</v>
      </c>
      <c r="W2155" s="3">
        <f>HLOOKUP(W$5,[2]人物技能基础!$O$3:$Q$553,$C2155+1,0)</f>
        <v>3.637142857142857</v>
      </c>
      <c r="X2155" s="3">
        <f>HLOOKUP(X$5,[2]人物技能基础!$O$3:$Q$553,$C2155+1,0)</f>
        <v>2.0186428571428574</v>
      </c>
      <c r="Y2155" s="3">
        <f>HLOOKUP(Y$5,[2]人物技能基础!$O$3:$Q$553,$C2155+1,0)</f>
        <v>99.964285714285708</v>
      </c>
      <c r="Z2155" s="3">
        <f t="shared" si="199"/>
        <v>755302</v>
      </c>
      <c r="AA2155" s="3">
        <f t="shared" si="200"/>
        <v>12496</v>
      </c>
      <c r="AB2155" s="3">
        <f t="shared" si="201"/>
        <v>4342</v>
      </c>
      <c r="AC2155" s="3">
        <f t="shared" si="202"/>
        <v>4621</v>
      </c>
      <c r="AD2155" s="3">
        <f t="shared" si="203"/>
        <v>5129</v>
      </c>
    </row>
    <row r="2156" spans="1:30" x14ac:dyDescent="0.15">
      <c r="A2156" s="3">
        <v>151</v>
      </c>
      <c r="B2156" s="3" t="str">
        <f t="shared" si="198"/>
        <v>关卡151boss</v>
      </c>
      <c r="C2156" s="3">
        <f>INDEX([3]关卡!$J$19:$J$2018,A2156)</f>
        <v>197</v>
      </c>
      <c r="D2156" s="3">
        <f>INDEX([3]关卡!$N$19:$N$2018,A2156)</f>
        <v>197</v>
      </c>
      <c r="E2156" s="3" t="s">
        <v>25</v>
      </c>
      <c r="F2156" s="3" t="s">
        <v>26</v>
      </c>
      <c r="G2156" s="3">
        <v>30</v>
      </c>
      <c r="H2156" s="3">
        <v>30</v>
      </c>
      <c r="I2156" s="3">
        <v>0.2</v>
      </c>
      <c r="J2156" s="4">
        <v>0.75</v>
      </c>
      <c r="K2156" s="4">
        <v>1</v>
      </c>
      <c r="L2156" s="4">
        <v>5</v>
      </c>
      <c r="M2156" s="3">
        <v>1</v>
      </c>
      <c r="N2156" s="3">
        <v>2</v>
      </c>
      <c r="O2156" s="3">
        <f>HLOOKUP(O$5,[1]非R能力!$B$8:$F$558,$C2156+1,0)</f>
        <v>103488.79522078522</v>
      </c>
      <c r="P2156" s="3">
        <f>HLOOKUP(P$5,[1]非R能力!$B$8:$F$558,$C2156+1,0)</f>
        <v>21713.960617218807</v>
      </c>
      <c r="Q2156" s="3">
        <f>HLOOKUP(Q$5,[1]非R能力!$B$8:$F$558,$C2156+1,0)</f>
        <v>11606.92549360717</v>
      </c>
      <c r="R2156" s="3">
        <f>HLOOKUP(R$5,[1]非R能力!$B$8:$F$558,$C2156+1,0)</f>
        <v>3847.1311304571036</v>
      </c>
      <c r="S2156" s="3">
        <f>HLOOKUP(S$5,[1]非R能力!$B$8:$F$558,$C2156+1,0)</f>
        <v>4621.9047989965848</v>
      </c>
      <c r="T2156" s="3">
        <f>INDEX([1]非R能力!$H$9:$H$558,D2156)</f>
        <v>6793.4968556945141</v>
      </c>
      <c r="U2156" s="3">
        <f>IF(E2156="小怪",0,IF(INDEX([1]非R能力!$FK$9:$FK$558,C2156)=0,0,10))</f>
        <v>10</v>
      </c>
      <c r="V2156" s="3">
        <f>IF(E2156="小怪",0,IF(INDEX([1]非R能力!$FH$9:$FH$558,C2156)=0,0,5000))</f>
        <v>5000</v>
      </c>
      <c r="W2156" s="3">
        <f>HLOOKUP(W$5,[2]人物技能基础!$O$3:$Q$553,$C2156+1,0)</f>
        <v>3.637142857142857</v>
      </c>
      <c r="X2156" s="3">
        <f>HLOOKUP(X$5,[2]人物技能基础!$O$3:$Q$553,$C2156+1,0)</f>
        <v>2.0186428571428574</v>
      </c>
      <c r="Y2156" s="3">
        <f>HLOOKUP(Y$5,[2]人物技能基础!$O$3:$Q$553,$C2156+1,0)</f>
        <v>99.964285714285708</v>
      </c>
      <c r="Z2156" s="3">
        <f t="shared" si="199"/>
        <v>755302</v>
      </c>
      <c r="AA2156" s="3">
        <f t="shared" si="200"/>
        <v>12496</v>
      </c>
      <c r="AB2156" s="3">
        <f t="shared" si="201"/>
        <v>4342</v>
      </c>
      <c r="AC2156" s="3">
        <f t="shared" si="202"/>
        <v>4621</v>
      </c>
      <c r="AD2156" s="3">
        <f t="shared" si="203"/>
        <v>5129</v>
      </c>
    </row>
    <row r="2157" spans="1:30" x14ac:dyDescent="0.15">
      <c r="A2157" s="3">
        <v>152</v>
      </c>
      <c r="B2157" s="3" t="str">
        <f t="shared" si="198"/>
        <v>关卡152boss</v>
      </c>
      <c r="C2157" s="3">
        <f>INDEX([3]关卡!$J$19:$J$2018,A2157)</f>
        <v>198</v>
      </c>
      <c r="D2157" s="3">
        <f>INDEX([3]关卡!$N$19:$N$2018,A2157)</f>
        <v>198</v>
      </c>
      <c r="E2157" s="3" t="s">
        <v>25</v>
      </c>
      <c r="F2157" s="3" t="s">
        <v>26</v>
      </c>
      <c r="G2157" s="3">
        <v>30</v>
      </c>
      <c r="H2157" s="3">
        <v>30</v>
      </c>
      <c r="I2157" s="3">
        <v>0.2</v>
      </c>
      <c r="J2157" s="4">
        <v>0.75</v>
      </c>
      <c r="K2157" s="4">
        <v>1</v>
      </c>
      <c r="L2157" s="4">
        <v>5</v>
      </c>
      <c r="M2157" s="3">
        <v>1</v>
      </c>
      <c r="N2157" s="3">
        <v>2</v>
      </c>
      <c r="O2157" s="3">
        <f>HLOOKUP(O$5,[1]非R能力!$B$8:$F$558,$C2157+1,0)</f>
        <v>104914.20917756228</v>
      </c>
      <c r="P2157" s="3">
        <f>HLOOKUP(P$5,[1]非R能力!$B$8:$F$558,$C2157+1,0)</f>
        <v>21842.541286674965</v>
      </c>
      <c r="Q2157" s="3">
        <f>HLOOKUP(Q$5,[1]非R能力!$B$8:$F$558,$C2157+1,0)</f>
        <v>11670.72677668397</v>
      </c>
      <c r="R2157" s="3">
        <f>HLOOKUP(R$5,[1]非R能力!$B$8:$F$558,$C2157+1,0)</f>
        <v>3880.4379251197902</v>
      </c>
      <c r="S2157" s="3">
        <f>HLOOKUP(S$5,[1]非R能力!$B$8:$F$558,$C2157+1,0)</f>
        <v>4673.4164819120915</v>
      </c>
      <c r="T2157" s="3">
        <f>INDEX([1]非R能力!$H$9:$H$558,D2157)</f>
        <v>6915.9636</v>
      </c>
      <c r="U2157" s="3">
        <f>IF(E2157="小怪",0,IF(INDEX([1]非R能力!$FK$9:$FK$558,C2157)=0,0,10))</f>
        <v>10</v>
      </c>
      <c r="V2157" s="3">
        <f>IF(E2157="小怪",0,IF(INDEX([1]非R能力!$FH$9:$FH$558,C2157)=0,0,5000))</f>
        <v>5000</v>
      </c>
      <c r="W2157" s="3">
        <f>HLOOKUP(W$5,[2]人物技能基础!$O$3:$Q$553,$C2157+1,0)</f>
        <v>3.637142857142857</v>
      </c>
      <c r="X2157" s="3">
        <f>HLOOKUP(X$5,[2]人物技能基础!$O$3:$Q$553,$C2157+1,0)</f>
        <v>2.0186428571428574</v>
      </c>
      <c r="Y2157" s="3">
        <f>HLOOKUP(Y$5,[2]人物技能基础!$O$3:$Q$553,$C2157+1,0)</f>
        <v>99.964285714285708</v>
      </c>
      <c r="Z2157" s="3">
        <f t="shared" si="199"/>
        <v>761234</v>
      </c>
      <c r="AA2157" s="3">
        <f t="shared" si="200"/>
        <v>12570</v>
      </c>
      <c r="AB2157" s="3">
        <f t="shared" si="201"/>
        <v>4368</v>
      </c>
      <c r="AC2157" s="3">
        <f t="shared" si="202"/>
        <v>4673</v>
      </c>
      <c r="AD2157" s="3">
        <f t="shared" si="203"/>
        <v>5173</v>
      </c>
    </row>
    <row r="2158" spans="1:30" x14ac:dyDescent="0.15">
      <c r="A2158" s="3">
        <v>153</v>
      </c>
      <c r="B2158" s="3" t="str">
        <f t="shared" si="198"/>
        <v>关卡153boss</v>
      </c>
      <c r="C2158" s="3">
        <f>INDEX([3]关卡!$J$19:$J$2018,A2158)</f>
        <v>199</v>
      </c>
      <c r="D2158" s="3">
        <f>INDEX([3]关卡!$N$19:$N$2018,A2158)</f>
        <v>199</v>
      </c>
      <c r="E2158" s="3" t="s">
        <v>25</v>
      </c>
      <c r="F2158" s="3" t="s">
        <v>26</v>
      </c>
      <c r="G2158" s="3">
        <v>30</v>
      </c>
      <c r="H2158" s="3">
        <v>30</v>
      </c>
      <c r="I2158" s="3">
        <v>0.2</v>
      </c>
      <c r="J2158" s="4">
        <v>0.75</v>
      </c>
      <c r="K2158" s="4">
        <v>1</v>
      </c>
      <c r="L2158" s="4">
        <v>5</v>
      </c>
      <c r="M2158" s="3">
        <v>1</v>
      </c>
      <c r="N2158" s="3">
        <v>2</v>
      </c>
      <c r="O2158" s="3">
        <f>HLOOKUP(O$5,[1]非R能力!$B$8:$F$558,$C2158+1,0)</f>
        <v>106364.14944686378</v>
      </c>
      <c r="P2158" s="3">
        <f>HLOOKUP(P$5,[1]非R能力!$B$8:$F$558,$C2158+1,0)</f>
        <v>21973.47657664285</v>
      </c>
      <c r="Q2158" s="3">
        <f>HLOOKUP(Q$5,[1]非R能力!$B$8:$F$558,$C2158+1,0)</f>
        <v>11734.871174260757</v>
      </c>
      <c r="R2158" s="3">
        <f>HLOOKUP(R$5,[1]非R能力!$B$8:$F$558,$C2158+1,0)</f>
        <v>3913.3655339717361</v>
      </c>
      <c r="S2158" s="3">
        <f>HLOOKUP(S$5,[1]非R能力!$B$8:$F$558,$C2158+1,0)</f>
        <v>4725.1372948855142</v>
      </c>
      <c r="T2158" s="3">
        <f>INDEX([1]非R能力!$H$9:$H$558,D2158)</f>
        <v>6977.6856828478485</v>
      </c>
      <c r="U2158" s="3">
        <f>IF(E2158="小怪",0,IF(INDEX([1]非R能力!$FK$9:$FK$558,C2158)=0,0,10))</f>
        <v>10</v>
      </c>
      <c r="V2158" s="3">
        <f>IF(E2158="小怪",0,IF(INDEX([1]非R能力!$FH$9:$FH$558,C2158)=0,0,5000))</f>
        <v>5000</v>
      </c>
      <c r="W2158" s="3">
        <f>HLOOKUP(W$5,[2]人物技能基础!$O$3:$Q$553,$C2158+1,0)</f>
        <v>3.637142857142857</v>
      </c>
      <c r="X2158" s="3">
        <f>HLOOKUP(X$5,[2]人物技能基础!$O$3:$Q$553,$C2158+1,0)</f>
        <v>2.0186428571428574</v>
      </c>
      <c r="Y2158" s="3">
        <f>HLOOKUP(Y$5,[2]人物技能基础!$O$3:$Q$553,$C2158+1,0)</f>
        <v>99.964285714285708</v>
      </c>
      <c r="Z2158" s="3">
        <f t="shared" si="199"/>
        <v>766158</v>
      </c>
      <c r="AA2158" s="3">
        <f t="shared" si="200"/>
        <v>12643</v>
      </c>
      <c r="AB2158" s="3">
        <f t="shared" si="201"/>
        <v>4394</v>
      </c>
      <c r="AC2158" s="3">
        <f t="shared" si="202"/>
        <v>4725</v>
      </c>
      <c r="AD2158" s="3">
        <f t="shared" si="203"/>
        <v>5217</v>
      </c>
    </row>
    <row r="2159" spans="1:30" x14ac:dyDescent="0.15">
      <c r="A2159" s="3">
        <v>154</v>
      </c>
      <c r="B2159" s="3" t="str">
        <f t="shared" si="198"/>
        <v>关卡154boss</v>
      </c>
      <c r="C2159" s="3">
        <f>INDEX([3]关卡!$J$19:$J$2018,A2159)</f>
        <v>199</v>
      </c>
      <c r="D2159" s="3">
        <f>INDEX([3]关卡!$N$19:$N$2018,A2159)</f>
        <v>199</v>
      </c>
      <c r="E2159" s="3" t="s">
        <v>25</v>
      </c>
      <c r="F2159" s="3" t="s">
        <v>26</v>
      </c>
      <c r="G2159" s="3">
        <v>30</v>
      </c>
      <c r="H2159" s="3">
        <v>30</v>
      </c>
      <c r="I2159" s="3">
        <v>0.2</v>
      </c>
      <c r="J2159" s="4">
        <v>0.75</v>
      </c>
      <c r="K2159" s="4">
        <v>1</v>
      </c>
      <c r="L2159" s="4">
        <v>5</v>
      </c>
      <c r="M2159" s="3">
        <v>1</v>
      </c>
      <c r="N2159" s="3">
        <v>2</v>
      </c>
      <c r="O2159" s="3">
        <f>HLOOKUP(O$5,[1]非R能力!$B$8:$F$558,$C2159+1,0)</f>
        <v>106364.14944686378</v>
      </c>
      <c r="P2159" s="3">
        <f>HLOOKUP(P$5,[1]非R能力!$B$8:$F$558,$C2159+1,0)</f>
        <v>21973.47657664285</v>
      </c>
      <c r="Q2159" s="3">
        <f>HLOOKUP(Q$5,[1]非R能力!$B$8:$F$558,$C2159+1,0)</f>
        <v>11734.871174260757</v>
      </c>
      <c r="R2159" s="3">
        <f>HLOOKUP(R$5,[1]非R能力!$B$8:$F$558,$C2159+1,0)</f>
        <v>3913.3655339717361</v>
      </c>
      <c r="S2159" s="3">
        <f>HLOOKUP(S$5,[1]非R能力!$B$8:$F$558,$C2159+1,0)</f>
        <v>4725.1372948855142</v>
      </c>
      <c r="T2159" s="3">
        <f>INDEX([1]非R能力!$H$9:$H$558,D2159)</f>
        <v>6977.6856828478485</v>
      </c>
      <c r="U2159" s="3">
        <f>IF(E2159="小怪",0,IF(INDEX([1]非R能力!$FK$9:$FK$558,C2159)=0,0,10))</f>
        <v>10</v>
      </c>
      <c r="V2159" s="3">
        <f>IF(E2159="小怪",0,IF(INDEX([1]非R能力!$FH$9:$FH$558,C2159)=0,0,5000))</f>
        <v>5000</v>
      </c>
      <c r="W2159" s="3">
        <f>HLOOKUP(W$5,[2]人物技能基础!$O$3:$Q$553,$C2159+1,0)</f>
        <v>3.637142857142857</v>
      </c>
      <c r="X2159" s="3">
        <f>HLOOKUP(X$5,[2]人物技能基础!$O$3:$Q$553,$C2159+1,0)</f>
        <v>2.0186428571428574</v>
      </c>
      <c r="Y2159" s="3">
        <f>HLOOKUP(Y$5,[2]人物技能基础!$O$3:$Q$553,$C2159+1,0)</f>
        <v>99.964285714285708</v>
      </c>
      <c r="Z2159" s="3">
        <f t="shared" si="199"/>
        <v>766158</v>
      </c>
      <c r="AA2159" s="3">
        <f t="shared" si="200"/>
        <v>12643</v>
      </c>
      <c r="AB2159" s="3">
        <f t="shared" si="201"/>
        <v>4394</v>
      </c>
      <c r="AC2159" s="3">
        <f t="shared" si="202"/>
        <v>4725</v>
      </c>
      <c r="AD2159" s="3">
        <f t="shared" si="203"/>
        <v>5217</v>
      </c>
    </row>
    <row r="2160" spans="1:30" x14ac:dyDescent="0.15">
      <c r="A2160" s="3">
        <v>155</v>
      </c>
      <c r="B2160" s="3" t="str">
        <f t="shared" si="198"/>
        <v>关卡155boss</v>
      </c>
      <c r="C2160" s="3">
        <f>INDEX([3]关卡!$J$19:$J$2018,A2160)</f>
        <v>200</v>
      </c>
      <c r="D2160" s="3">
        <f>INDEX([3]关卡!$N$19:$N$2018,A2160)</f>
        <v>200</v>
      </c>
      <c r="E2160" s="3" t="s">
        <v>25</v>
      </c>
      <c r="F2160" s="3" t="s">
        <v>26</v>
      </c>
      <c r="G2160" s="3">
        <v>30</v>
      </c>
      <c r="H2160" s="3">
        <v>30</v>
      </c>
      <c r="I2160" s="3">
        <v>0.2</v>
      </c>
      <c r="J2160" s="4">
        <v>0.75</v>
      </c>
      <c r="K2160" s="4">
        <v>1</v>
      </c>
      <c r="L2160" s="4">
        <v>5</v>
      </c>
      <c r="M2160" s="3">
        <v>1</v>
      </c>
      <c r="N2160" s="3">
        <v>2</v>
      </c>
      <c r="O2160" s="3">
        <f>HLOOKUP(O$5,[1]非R能力!$B$8:$F$558,$C2160+1,0)</f>
        <v>107784.87049890669</v>
      </c>
      <c r="P2160" s="3">
        <f>HLOOKUP(P$5,[1]非R能力!$B$8:$F$558,$C2160+1,0)</f>
        <v>22104.516605645069</v>
      </c>
      <c r="Q2160" s="3">
        <f>HLOOKUP(Q$5,[1]非R能力!$B$8:$F$558,$C2160+1,0)</f>
        <v>11799.062441860111</v>
      </c>
      <c r="R2160" s="3">
        <f>HLOOKUP(R$5,[1]非R能力!$B$8:$F$558,$C2160+1,0)</f>
        <v>3946.3154048176193</v>
      </c>
      <c r="S2160" s="3">
        <f>HLOOKUP(S$5,[1]非R能力!$B$8:$F$558,$C2160+1,0)</f>
        <v>4776.8845384653532</v>
      </c>
      <c r="T2160" s="3">
        <f>INDEX([1]非R能力!$H$9:$H$558,D2160)</f>
        <v>7164.8291421138556</v>
      </c>
      <c r="U2160" s="3">
        <f>IF(E2160="小怪",0,IF(INDEX([1]非R能力!$FK$9:$FK$558,C2160)=0,0,10))</f>
        <v>10</v>
      </c>
      <c r="V2160" s="3">
        <f>IF(E2160="小怪",0,IF(INDEX([1]非R能力!$FH$9:$FH$558,C2160)=0,0,5000))</f>
        <v>5000</v>
      </c>
      <c r="W2160" s="3">
        <f>HLOOKUP(W$5,[2]人物技能基础!$O$3:$Q$553,$C2160+1,0)</f>
        <v>3.637142857142857</v>
      </c>
      <c r="X2160" s="3">
        <f>HLOOKUP(X$5,[2]人物技能基础!$O$3:$Q$553,$C2160+1,0)</f>
        <v>2.0186428571428574</v>
      </c>
      <c r="Y2160" s="3">
        <f>HLOOKUP(Y$5,[2]人物技能基础!$O$3:$Q$553,$C2160+1,0)</f>
        <v>99.964285714285708</v>
      </c>
      <c r="Z2160" s="3">
        <f t="shared" si="199"/>
        <v>773343</v>
      </c>
      <c r="AA2160" s="3">
        <f t="shared" si="200"/>
        <v>12717</v>
      </c>
      <c r="AB2160" s="3">
        <f t="shared" si="201"/>
        <v>4420</v>
      </c>
      <c r="AC2160" s="3">
        <f t="shared" si="202"/>
        <v>4776</v>
      </c>
      <c r="AD2160" s="3">
        <f t="shared" si="203"/>
        <v>5261</v>
      </c>
    </row>
    <row r="2161" spans="1:30" x14ac:dyDescent="0.15">
      <c r="A2161" s="3">
        <v>156</v>
      </c>
      <c r="B2161" s="3" t="str">
        <f t="shared" si="198"/>
        <v>关卡156boss</v>
      </c>
      <c r="C2161" s="3">
        <f>INDEX([3]关卡!$J$19:$J$2018,A2161)</f>
        <v>201</v>
      </c>
      <c r="D2161" s="3">
        <f>INDEX([3]关卡!$N$19:$N$2018,A2161)</f>
        <v>201</v>
      </c>
      <c r="E2161" s="3" t="s">
        <v>25</v>
      </c>
      <c r="F2161" s="3" t="s">
        <v>26</v>
      </c>
      <c r="G2161" s="3">
        <v>30</v>
      </c>
      <c r="H2161" s="3">
        <v>30</v>
      </c>
      <c r="I2161" s="3">
        <v>0.2</v>
      </c>
      <c r="J2161" s="4">
        <v>0.75</v>
      </c>
      <c r="K2161" s="4">
        <v>1</v>
      </c>
      <c r="L2161" s="4">
        <v>5</v>
      </c>
      <c r="M2161" s="3">
        <v>1</v>
      </c>
      <c r="N2161" s="3">
        <v>2</v>
      </c>
      <c r="O2161" s="3">
        <f>HLOOKUP(O$5,[1]非R能力!$B$8:$F$558,$C2161+1,0)</f>
        <v>109197.45705669088</v>
      </c>
      <c r="P2161" s="3">
        <f>HLOOKUP(P$5,[1]非R能力!$B$8:$F$558,$C2161+1,0)</f>
        <v>22234.733839914468</v>
      </c>
      <c r="Q2161" s="3">
        <f>HLOOKUP(Q$5,[1]非R能力!$B$8:$F$558,$C2161+1,0)</f>
        <v>11863.146142491281</v>
      </c>
      <c r="R2161" s="3">
        <f>HLOOKUP(R$5,[1]非R能力!$B$8:$F$558,$C2161+1,0)</f>
        <v>3979.2876597179184</v>
      </c>
      <c r="S2161" s="3">
        <f>HLOOKUP(S$5,[1]非R能力!$B$8:$F$558,$C2161+1,0)</f>
        <v>4828.6583649659342</v>
      </c>
      <c r="T2161" s="3">
        <f>INDEX([1]非R能力!$H$9:$H$558,D2161)</f>
        <v>7354.9778517949999</v>
      </c>
      <c r="U2161" s="3">
        <f>IF(E2161="小怪",0,IF(INDEX([1]非R能力!$FK$9:$FK$558,C2161)=0,0,10))</f>
        <v>10</v>
      </c>
      <c r="V2161" s="3">
        <f>IF(E2161="小怪",0,IF(INDEX([1]非R能力!$FH$9:$FH$558,C2161)=0,0,5000))</f>
        <v>5000</v>
      </c>
      <c r="W2161" s="3">
        <f>HLOOKUP(W$5,[2]人物技能基础!$O$3:$Q$553,$C2161+1,0)</f>
        <v>3.637142857142857</v>
      </c>
      <c r="X2161" s="3">
        <f>HLOOKUP(X$5,[2]人物技能基础!$O$3:$Q$553,$C2161+1,0)</f>
        <v>2.0186428571428574</v>
      </c>
      <c r="Y2161" s="3">
        <f>HLOOKUP(Y$5,[2]人物技能基础!$O$3:$Q$553,$C2161+1,0)</f>
        <v>99.964285714285708</v>
      </c>
      <c r="Z2161" s="3">
        <f t="shared" si="199"/>
        <v>780552</v>
      </c>
      <c r="AA2161" s="3">
        <f t="shared" si="200"/>
        <v>12791</v>
      </c>
      <c r="AB2161" s="3">
        <f t="shared" si="201"/>
        <v>4446</v>
      </c>
      <c r="AC2161" s="3">
        <f t="shared" si="202"/>
        <v>4828</v>
      </c>
      <c r="AD2161" s="3">
        <f t="shared" si="203"/>
        <v>5305</v>
      </c>
    </row>
    <row r="2162" spans="1:30" x14ac:dyDescent="0.15">
      <c r="A2162" s="3">
        <v>157</v>
      </c>
      <c r="B2162" s="3" t="str">
        <f t="shared" si="198"/>
        <v>关卡157boss</v>
      </c>
      <c r="C2162" s="3">
        <f>INDEX([3]关卡!$J$19:$J$2018,A2162)</f>
        <v>201</v>
      </c>
      <c r="D2162" s="3">
        <f>INDEX([3]关卡!$N$19:$N$2018,A2162)</f>
        <v>201</v>
      </c>
      <c r="E2162" s="3" t="s">
        <v>25</v>
      </c>
      <c r="F2162" s="3" t="s">
        <v>26</v>
      </c>
      <c r="G2162" s="3">
        <v>30</v>
      </c>
      <c r="H2162" s="3">
        <v>30</v>
      </c>
      <c r="I2162" s="3">
        <v>0.2</v>
      </c>
      <c r="J2162" s="4">
        <v>0.75</v>
      </c>
      <c r="K2162" s="4">
        <v>1</v>
      </c>
      <c r="L2162" s="4">
        <v>5</v>
      </c>
      <c r="M2162" s="3">
        <v>1</v>
      </c>
      <c r="N2162" s="3">
        <v>2</v>
      </c>
      <c r="O2162" s="3">
        <f>HLOOKUP(O$5,[1]非R能力!$B$8:$F$558,$C2162+1,0)</f>
        <v>109197.45705669088</v>
      </c>
      <c r="P2162" s="3">
        <f>HLOOKUP(P$5,[1]非R能力!$B$8:$F$558,$C2162+1,0)</f>
        <v>22234.733839914468</v>
      </c>
      <c r="Q2162" s="3">
        <f>HLOOKUP(Q$5,[1]非R能力!$B$8:$F$558,$C2162+1,0)</f>
        <v>11863.146142491281</v>
      </c>
      <c r="R2162" s="3">
        <f>HLOOKUP(R$5,[1]非R能力!$B$8:$F$558,$C2162+1,0)</f>
        <v>3979.2876597179184</v>
      </c>
      <c r="S2162" s="3">
        <f>HLOOKUP(S$5,[1]非R能力!$B$8:$F$558,$C2162+1,0)</f>
        <v>4828.6583649659342</v>
      </c>
      <c r="T2162" s="3">
        <f>INDEX([1]非R能力!$H$9:$H$558,D2162)</f>
        <v>7354.9778517949999</v>
      </c>
      <c r="U2162" s="3">
        <f>IF(E2162="小怪",0,IF(INDEX([1]非R能力!$FK$9:$FK$558,C2162)=0,0,10))</f>
        <v>10</v>
      </c>
      <c r="V2162" s="3">
        <f>IF(E2162="小怪",0,IF(INDEX([1]非R能力!$FH$9:$FH$558,C2162)=0,0,5000))</f>
        <v>5000</v>
      </c>
      <c r="W2162" s="3">
        <f>HLOOKUP(W$5,[2]人物技能基础!$O$3:$Q$553,$C2162+1,0)</f>
        <v>3.637142857142857</v>
      </c>
      <c r="X2162" s="3">
        <f>HLOOKUP(X$5,[2]人物技能基础!$O$3:$Q$553,$C2162+1,0)</f>
        <v>2.0186428571428574</v>
      </c>
      <c r="Y2162" s="3">
        <f>HLOOKUP(Y$5,[2]人物技能基础!$O$3:$Q$553,$C2162+1,0)</f>
        <v>99.964285714285708</v>
      </c>
      <c r="Z2162" s="3">
        <f t="shared" si="199"/>
        <v>780552</v>
      </c>
      <c r="AA2162" s="3">
        <f t="shared" si="200"/>
        <v>12791</v>
      </c>
      <c r="AB2162" s="3">
        <f t="shared" si="201"/>
        <v>4446</v>
      </c>
      <c r="AC2162" s="3">
        <f t="shared" si="202"/>
        <v>4828</v>
      </c>
      <c r="AD2162" s="3">
        <f t="shared" si="203"/>
        <v>5305</v>
      </c>
    </row>
    <row r="2163" spans="1:30" x14ac:dyDescent="0.15">
      <c r="A2163" s="3">
        <v>158</v>
      </c>
      <c r="B2163" s="3" t="str">
        <f t="shared" si="198"/>
        <v>关卡158boss</v>
      </c>
      <c r="C2163" s="3">
        <f>INDEX([3]关卡!$J$19:$J$2018,A2163)</f>
        <v>202</v>
      </c>
      <c r="D2163" s="3">
        <f>INDEX([3]关卡!$N$19:$N$2018,A2163)</f>
        <v>202</v>
      </c>
      <c r="E2163" s="3" t="s">
        <v>25</v>
      </c>
      <c r="F2163" s="3" t="s">
        <v>26</v>
      </c>
      <c r="G2163" s="3">
        <v>30</v>
      </c>
      <c r="H2163" s="3">
        <v>30</v>
      </c>
      <c r="I2163" s="3">
        <v>0.2</v>
      </c>
      <c r="J2163" s="4">
        <v>0.75</v>
      </c>
      <c r="K2163" s="4">
        <v>1</v>
      </c>
      <c r="L2163" s="4">
        <v>5</v>
      </c>
      <c r="M2163" s="3">
        <v>1</v>
      </c>
      <c r="N2163" s="3">
        <v>2</v>
      </c>
      <c r="O2163" s="3">
        <f>HLOOKUP(O$5,[1]非R能力!$B$8:$F$558,$C2163+1,0)</f>
        <v>110708.42852127628</v>
      </c>
      <c r="P2163" s="3">
        <f>HLOOKUP(P$5,[1]非R能力!$B$8:$F$558,$C2163+1,0)</f>
        <v>22375.211366348925</v>
      </c>
      <c r="Q2163" s="3">
        <f>HLOOKUP(Q$5,[1]非R能力!$B$8:$F$558,$C2163+1,0)</f>
        <v>11930.07345088472</v>
      </c>
      <c r="R2163" s="3">
        <f>HLOOKUP(R$5,[1]非R能力!$B$8:$F$558,$C2163+1,0)</f>
        <v>4012.2904387137855</v>
      </c>
      <c r="S2163" s="3">
        <f>HLOOKUP(S$5,[1]非R能力!$B$8:$F$558,$C2163+1,0)</f>
        <v>4880.4695912038605</v>
      </c>
      <c r="T2163" s="3">
        <f>INDEX([1]非R能力!$H$9:$H$558,D2163)</f>
        <v>7483.4384638856473</v>
      </c>
      <c r="U2163" s="3">
        <f>IF(E2163="小怪",0,IF(INDEX([1]非R能力!$FK$9:$FK$558,C2163)=0,0,10))</f>
        <v>10</v>
      </c>
      <c r="V2163" s="3">
        <f>IF(E2163="小怪",0,IF(INDEX([1]非R能力!$FH$9:$FH$558,C2163)=0,0,5000))</f>
        <v>5000</v>
      </c>
      <c r="W2163" s="3">
        <f>HLOOKUP(W$5,[2]人物技能基础!$O$3:$Q$553,$C2163+1,0)</f>
        <v>3.637142857142857</v>
      </c>
      <c r="X2163" s="3">
        <f>HLOOKUP(X$5,[2]人物技能基础!$O$3:$Q$553,$C2163+1,0)</f>
        <v>2.0186428571428574</v>
      </c>
      <c r="Y2163" s="3">
        <f>HLOOKUP(Y$5,[2]人物技能基础!$O$3:$Q$553,$C2163+1,0)</f>
        <v>99.964285714285708</v>
      </c>
      <c r="Z2163" s="3">
        <f t="shared" si="199"/>
        <v>786915</v>
      </c>
      <c r="AA2163" s="3">
        <f t="shared" si="200"/>
        <v>12868</v>
      </c>
      <c r="AB2163" s="3">
        <f t="shared" si="201"/>
        <v>4475</v>
      </c>
      <c r="AC2163" s="3">
        <f t="shared" si="202"/>
        <v>4880</v>
      </c>
      <c r="AD2163" s="3">
        <f t="shared" si="203"/>
        <v>5349</v>
      </c>
    </row>
    <row r="2164" spans="1:30" x14ac:dyDescent="0.15">
      <c r="A2164" s="3">
        <v>159</v>
      </c>
      <c r="B2164" s="3" t="str">
        <f t="shared" si="198"/>
        <v>关卡159boss</v>
      </c>
      <c r="C2164" s="3">
        <f>INDEX([3]关卡!$J$19:$J$2018,A2164)</f>
        <v>203</v>
      </c>
      <c r="D2164" s="3">
        <f>INDEX([3]关卡!$N$19:$N$2018,A2164)</f>
        <v>203</v>
      </c>
      <c r="E2164" s="3" t="s">
        <v>25</v>
      </c>
      <c r="F2164" s="3" t="s">
        <v>26</v>
      </c>
      <c r="G2164" s="3">
        <v>30</v>
      </c>
      <c r="H2164" s="3">
        <v>30</v>
      </c>
      <c r="I2164" s="3">
        <v>0.2</v>
      </c>
      <c r="J2164" s="4">
        <v>0.75</v>
      </c>
      <c r="K2164" s="4">
        <v>1</v>
      </c>
      <c r="L2164" s="4">
        <v>5</v>
      </c>
      <c r="M2164" s="3">
        <v>1</v>
      </c>
      <c r="N2164" s="3">
        <v>2</v>
      </c>
      <c r="O2164" s="3">
        <f>HLOOKUP(O$5,[1]非R能力!$B$8:$F$558,$C2164+1,0)</f>
        <v>112181.82349938441</v>
      </c>
      <c r="P2164" s="3">
        <f>HLOOKUP(P$5,[1]非R能力!$B$8:$F$558,$C2164+1,0)</f>
        <v>22515.191681157485</v>
      </c>
      <c r="Q2164" s="3">
        <f>HLOOKUP(Q$5,[1]非R能力!$B$8:$F$558,$C2164+1,0)</f>
        <v>11996.789249403322</v>
      </c>
      <c r="R2164" s="3">
        <f>HLOOKUP(R$5,[1]非R能力!$B$8:$F$558,$C2164+1,0)</f>
        <v>4045.1986568371044</v>
      </c>
      <c r="S2164" s="3">
        <f>HLOOKUP(S$5,[1]非R能力!$B$8:$F$558,$C2164+1,0)</f>
        <v>4932.1518422725085</v>
      </c>
      <c r="T2164" s="3">
        <f>INDEX([1]非R能力!$H$9:$H$558,D2164)</f>
        <v>7548.1829280786833</v>
      </c>
      <c r="U2164" s="3">
        <f>IF(E2164="小怪",0,IF(INDEX([1]非R能力!$FK$9:$FK$558,C2164)=0,0,10))</f>
        <v>10</v>
      </c>
      <c r="V2164" s="3">
        <f>IF(E2164="小怪",0,IF(INDEX([1]非R能力!$FH$9:$FH$558,C2164)=0,0,5000))</f>
        <v>5000</v>
      </c>
      <c r="W2164" s="3">
        <f>HLOOKUP(W$5,[2]人物技能基础!$O$3:$Q$553,$C2164+1,0)</f>
        <v>3.637142857142857</v>
      </c>
      <c r="X2164" s="3">
        <f>HLOOKUP(X$5,[2]人物技能基础!$O$3:$Q$553,$C2164+1,0)</f>
        <v>2.0186428571428574</v>
      </c>
      <c r="Y2164" s="3">
        <f>HLOOKUP(Y$5,[2]人物技能基础!$O$3:$Q$553,$C2164+1,0)</f>
        <v>99.964285714285708</v>
      </c>
      <c r="Z2164" s="3">
        <f t="shared" si="199"/>
        <v>792149</v>
      </c>
      <c r="AA2164" s="3">
        <f t="shared" si="200"/>
        <v>12944</v>
      </c>
      <c r="AB2164" s="3">
        <f t="shared" si="201"/>
        <v>4503</v>
      </c>
      <c r="AC2164" s="3">
        <f t="shared" si="202"/>
        <v>4932</v>
      </c>
      <c r="AD2164" s="3">
        <f t="shared" si="203"/>
        <v>5393</v>
      </c>
    </row>
    <row r="2165" spans="1:30" x14ac:dyDescent="0.15">
      <c r="A2165" s="3">
        <v>160</v>
      </c>
      <c r="B2165" s="3" t="str">
        <f t="shared" si="198"/>
        <v>关卡160boss</v>
      </c>
      <c r="C2165" s="3">
        <f>INDEX([3]关卡!$J$19:$J$2018,A2165)</f>
        <v>204</v>
      </c>
      <c r="D2165" s="3">
        <f>INDEX([3]关卡!$N$19:$N$2018,A2165)</f>
        <v>204</v>
      </c>
      <c r="E2165" s="3" t="s">
        <v>25</v>
      </c>
      <c r="F2165" s="3" t="s">
        <v>26</v>
      </c>
      <c r="G2165" s="3">
        <v>30</v>
      </c>
      <c r="H2165" s="3">
        <v>30</v>
      </c>
      <c r="I2165" s="3">
        <v>0.2</v>
      </c>
      <c r="J2165" s="4">
        <v>0.75</v>
      </c>
      <c r="K2165" s="4">
        <v>1</v>
      </c>
      <c r="L2165" s="4">
        <v>5</v>
      </c>
      <c r="M2165" s="3">
        <v>1</v>
      </c>
      <c r="N2165" s="3">
        <v>2</v>
      </c>
      <c r="O2165" s="3">
        <f>HLOOKUP(O$5,[1]非R能力!$B$8:$F$558,$C2165+1,0)</f>
        <v>113656.52956686832</v>
      </c>
      <c r="P2165" s="3">
        <f>HLOOKUP(P$5,[1]非R能力!$B$8:$F$558,$C2165+1,0)</f>
        <v>22656.368611898757</v>
      </c>
      <c r="Q2165" s="3">
        <f>HLOOKUP(Q$5,[1]非R能力!$B$8:$F$558,$C2165+1,0)</f>
        <v>12065.758939747855</v>
      </c>
      <c r="R2165" s="3">
        <f>HLOOKUP(R$5,[1]非R能力!$B$8:$F$558,$C2165+1,0)</f>
        <v>4078.1295691841738</v>
      </c>
      <c r="S2165" s="3">
        <f>HLOOKUP(S$5,[1]非R能力!$B$8:$F$558,$C2165+1,0)</f>
        <v>4986.8892421417922</v>
      </c>
      <c r="T2165" s="3">
        <f>INDEX([1]非R能力!$H$9:$H$558,D2165)</f>
        <v>7678.7097616553629</v>
      </c>
      <c r="U2165" s="3">
        <f>IF(E2165="小怪",0,IF(INDEX([1]非R能力!$FK$9:$FK$558,C2165)=0,0,10))</f>
        <v>10</v>
      </c>
      <c r="V2165" s="3">
        <f>IF(E2165="小怪",0,IF(INDEX([1]非R能力!$FH$9:$FH$558,C2165)=0,0,5000))</f>
        <v>5000</v>
      </c>
      <c r="W2165" s="3">
        <f>HLOOKUP(W$5,[2]人物技能基础!$O$3:$Q$553,$C2165+1,0)</f>
        <v>3.637142857142857</v>
      </c>
      <c r="X2165" s="3">
        <f>HLOOKUP(X$5,[2]人物技能基础!$O$3:$Q$553,$C2165+1,0)</f>
        <v>2.0186428571428574</v>
      </c>
      <c r="Y2165" s="3">
        <f>HLOOKUP(Y$5,[2]人物技能基础!$O$3:$Q$553,$C2165+1,0)</f>
        <v>99.964285714285708</v>
      </c>
      <c r="Z2165" s="3">
        <f t="shared" si="199"/>
        <v>798611</v>
      </c>
      <c r="AA2165" s="3">
        <f t="shared" si="200"/>
        <v>13023</v>
      </c>
      <c r="AB2165" s="3">
        <f t="shared" si="201"/>
        <v>4531</v>
      </c>
      <c r="AC2165" s="3">
        <f t="shared" si="202"/>
        <v>4986</v>
      </c>
      <c r="AD2165" s="3">
        <f t="shared" si="203"/>
        <v>5437</v>
      </c>
    </row>
    <row r="2166" spans="1:30" x14ac:dyDescent="0.15">
      <c r="A2166" s="3">
        <v>161</v>
      </c>
      <c r="B2166" s="3" t="str">
        <f t="shared" si="198"/>
        <v>关卡161boss</v>
      </c>
      <c r="C2166" s="3">
        <f>INDEX([3]关卡!$J$19:$J$2018,A2166)</f>
        <v>204</v>
      </c>
      <c r="D2166" s="3">
        <f>INDEX([3]关卡!$N$19:$N$2018,A2166)</f>
        <v>204</v>
      </c>
      <c r="E2166" s="3" t="s">
        <v>25</v>
      </c>
      <c r="F2166" s="3" t="s">
        <v>26</v>
      </c>
      <c r="G2166" s="3">
        <v>30</v>
      </c>
      <c r="H2166" s="3">
        <v>30</v>
      </c>
      <c r="I2166" s="3">
        <v>0.2</v>
      </c>
      <c r="J2166" s="4">
        <v>0.75</v>
      </c>
      <c r="K2166" s="4">
        <v>1</v>
      </c>
      <c r="L2166" s="4">
        <v>5</v>
      </c>
      <c r="M2166" s="3">
        <v>1</v>
      </c>
      <c r="N2166" s="3">
        <v>2</v>
      </c>
      <c r="O2166" s="3">
        <f>HLOOKUP(O$5,[1]非R能力!$B$8:$F$558,$C2166+1,0)</f>
        <v>113656.52956686832</v>
      </c>
      <c r="P2166" s="3">
        <f>HLOOKUP(P$5,[1]非R能力!$B$8:$F$558,$C2166+1,0)</f>
        <v>22656.368611898757</v>
      </c>
      <c r="Q2166" s="3">
        <f>HLOOKUP(Q$5,[1]非R能力!$B$8:$F$558,$C2166+1,0)</f>
        <v>12065.758939747855</v>
      </c>
      <c r="R2166" s="3">
        <f>HLOOKUP(R$5,[1]非R能力!$B$8:$F$558,$C2166+1,0)</f>
        <v>4078.1295691841738</v>
      </c>
      <c r="S2166" s="3">
        <f>HLOOKUP(S$5,[1]非R能力!$B$8:$F$558,$C2166+1,0)</f>
        <v>4986.8892421417922</v>
      </c>
      <c r="T2166" s="3">
        <f>INDEX([1]非R能力!$H$9:$H$558,D2166)</f>
        <v>7678.7097616553629</v>
      </c>
      <c r="U2166" s="3">
        <f>IF(E2166="小怪",0,IF(INDEX([1]非R能力!$FK$9:$FK$558,C2166)=0,0,10))</f>
        <v>10</v>
      </c>
      <c r="V2166" s="3">
        <f>IF(E2166="小怪",0,IF(INDEX([1]非R能力!$FH$9:$FH$558,C2166)=0,0,5000))</f>
        <v>5000</v>
      </c>
      <c r="W2166" s="3">
        <f>HLOOKUP(W$5,[2]人物技能基础!$O$3:$Q$553,$C2166+1,0)</f>
        <v>3.637142857142857</v>
      </c>
      <c r="X2166" s="3">
        <f>HLOOKUP(X$5,[2]人物技能基础!$O$3:$Q$553,$C2166+1,0)</f>
        <v>2.0186428571428574</v>
      </c>
      <c r="Y2166" s="3">
        <f>HLOOKUP(Y$5,[2]人物技能基础!$O$3:$Q$553,$C2166+1,0)</f>
        <v>99.964285714285708</v>
      </c>
      <c r="Z2166" s="3">
        <f t="shared" si="199"/>
        <v>798611</v>
      </c>
      <c r="AA2166" s="3">
        <f t="shared" si="200"/>
        <v>13023</v>
      </c>
      <c r="AB2166" s="3">
        <f t="shared" si="201"/>
        <v>4531</v>
      </c>
      <c r="AC2166" s="3">
        <f t="shared" si="202"/>
        <v>4986</v>
      </c>
      <c r="AD2166" s="3">
        <f t="shared" si="203"/>
        <v>5437</v>
      </c>
    </row>
    <row r="2167" spans="1:30" x14ac:dyDescent="0.15">
      <c r="A2167" s="3">
        <v>162</v>
      </c>
      <c r="B2167" s="3" t="str">
        <f t="shared" si="198"/>
        <v>关卡162boss</v>
      </c>
      <c r="C2167" s="3">
        <f>INDEX([3]关卡!$J$19:$J$2018,A2167)</f>
        <v>205</v>
      </c>
      <c r="D2167" s="3">
        <f>INDEX([3]关卡!$N$19:$N$2018,A2167)</f>
        <v>205</v>
      </c>
      <c r="E2167" s="3" t="s">
        <v>25</v>
      </c>
      <c r="F2167" s="3" t="s">
        <v>26</v>
      </c>
      <c r="G2167" s="3">
        <v>30</v>
      </c>
      <c r="H2167" s="3">
        <v>30</v>
      </c>
      <c r="I2167" s="3">
        <v>0.2</v>
      </c>
      <c r="J2167" s="4">
        <v>0.75</v>
      </c>
      <c r="K2167" s="4">
        <v>1</v>
      </c>
      <c r="L2167" s="4">
        <v>5</v>
      </c>
      <c r="M2167" s="3">
        <v>1</v>
      </c>
      <c r="N2167" s="3">
        <v>2</v>
      </c>
      <c r="O2167" s="3">
        <f>HLOOKUP(O$5,[1]非R能力!$B$8:$F$558,$C2167+1,0)</f>
        <v>115096.93996663722</v>
      </c>
      <c r="P2167" s="3">
        <f>HLOOKUP(P$5,[1]非R能力!$B$8:$F$558,$C2167+1,0)</f>
        <v>22789.306806358938</v>
      </c>
      <c r="Q2167" s="3">
        <f>HLOOKUP(Q$5,[1]非R能力!$B$8:$F$558,$C2167+1,0)</f>
        <v>12129.970922627321</v>
      </c>
      <c r="R2167" s="3">
        <f>HLOOKUP(R$5,[1]非R能力!$B$8:$F$558,$C2167+1,0)</f>
        <v>4111.5894149126771</v>
      </c>
      <c r="S2167" s="3">
        <f>HLOOKUP(S$5,[1]非R能力!$B$8:$F$558,$C2167+1,0)</f>
        <v>5038.6262220028793</v>
      </c>
      <c r="T2167" s="3">
        <f>INDEX([1]非R能力!$H$9:$H$558,D2167)</f>
        <v>7877.1237260842845</v>
      </c>
      <c r="U2167" s="3">
        <f>IF(E2167="小怪",0,IF(INDEX([1]非R能力!$FK$9:$FK$558,C2167)=0,0,10))</f>
        <v>10</v>
      </c>
      <c r="V2167" s="3">
        <f>IF(E2167="小怪",0,IF(INDEX([1]非R能力!$FH$9:$FH$558,C2167)=0,0,5000))</f>
        <v>5000</v>
      </c>
      <c r="W2167" s="3">
        <f>HLOOKUP(W$5,[2]人物技能基础!$O$3:$Q$553,$C2167+1,0)</f>
        <v>3.637142857142857</v>
      </c>
      <c r="X2167" s="3">
        <f>HLOOKUP(X$5,[2]人物技能基础!$O$3:$Q$553,$C2167+1,0)</f>
        <v>2.0186428571428574</v>
      </c>
      <c r="Y2167" s="3">
        <f>HLOOKUP(Y$5,[2]人物技能基础!$O$3:$Q$553,$C2167+1,0)</f>
        <v>99.964285714285708</v>
      </c>
      <c r="Z2167" s="3">
        <f t="shared" si="199"/>
        <v>806068</v>
      </c>
      <c r="AA2167" s="3">
        <f t="shared" si="200"/>
        <v>13097</v>
      </c>
      <c r="AB2167" s="3">
        <f t="shared" si="201"/>
        <v>4557</v>
      </c>
      <c r="AC2167" s="3">
        <f t="shared" si="202"/>
        <v>5038</v>
      </c>
      <c r="AD2167" s="3">
        <f t="shared" si="203"/>
        <v>5482</v>
      </c>
    </row>
    <row r="2168" spans="1:30" x14ac:dyDescent="0.15">
      <c r="A2168" s="3">
        <v>163</v>
      </c>
      <c r="B2168" s="3" t="str">
        <f t="shared" si="198"/>
        <v>关卡163boss</v>
      </c>
      <c r="C2168" s="3">
        <f>INDEX([3]关卡!$J$19:$J$2018,A2168)</f>
        <v>206</v>
      </c>
      <c r="D2168" s="3">
        <f>INDEX([3]关卡!$N$19:$N$2018,A2168)</f>
        <v>206</v>
      </c>
      <c r="E2168" s="3" t="s">
        <v>25</v>
      </c>
      <c r="F2168" s="3" t="s">
        <v>26</v>
      </c>
      <c r="G2168" s="3">
        <v>30</v>
      </c>
      <c r="H2168" s="3">
        <v>30</v>
      </c>
      <c r="I2168" s="3">
        <v>0.2</v>
      </c>
      <c r="J2168" s="4">
        <v>0.75</v>
      </c>
      <c r="K2168" s="4">
        <v>1</v>
      </c>
      <c r="L2168" s="4">
        <v>5</v>
      </c>
      <c r="M2168" s="3">
        <v>1</v>
      </c>
      <c r="N2168" s="3">
        <v>2</v>
      </c>
      <c r="O2168" s="3">
        <f>HLOOKUP(O$5,[1]非R能力!$B$8:$F$558,$C2168+1,0)</f>
        <v>116499.76730165364</v>
      </c>
      <c r="P2168" s="3">
        <f>HLOOKUP(P$5,[1]非R能力!$B$8:$F$558,$C2168+1,0)</f>
        <v>22921.374676941661</v>
      </c>
      <c r="Q2168" s="3">
        <f>HLOOKUP(Q$5,[1]非R能力!$B$8:$F$558,$C2168+1,0)</f>
        <v>12194.136985610643</v>
      </c>
      <c r="R2168" s="3">
        <f>HLOOKUP(R$5,[1]非R能力!$B$8:$F$558,$C2168+1,0)</f>
        <v>4145.0724606422809</v>
      </c>
      <c r="S2168" s="3">
        <f>HLOOKUP(S$5,[1]非R能力!$B$8:$F$558,$C2168+1,0)</f>
        <v>5090.3904900230882</v>
      </c>
      <c r="T2168" s="3">
        <f>INDEX([1]非R能力!$H$9:$H$558,D2168)</f>
        <v>8011.1715060155584</v>
      </c>
      <c r="U2168" s="3">
        <f>IF(E2168="小怪",0,IF(INDEX([1]非R能力!$FK$9:$FK$558,C2168)=0,0,10))</f>
        <v>10</v>
      </c>
      <c r="V2168" s="3">
        <f>IF(E2168="小怪",0,IF(INDEX([1]非R能力!$FH$9:$FH$558,C2168)=0,0,5000))</f>
        <v>5000</v>
      </c>
      <c r="W2168" s="3">
        <f>HLOOKUP(W$5,[2]人物技能基础!$O$3:$Q$553,$C2168+1,0)</f>
        <v>3.637142857142857</v>
      </c>
      <c r="X2168" s="3">
        <f>HLOOKUP(X$5,[2]人物技能基础!$O$3:$Q$553,$C2168+1,0)</f>
        <v>2.0186428571428574</v>
      </c>
      <c r="Y2168" s="3">
        <f>HLOOKUP(Y$5,[2]人物技能基础!$O$3:$Q$553,$C2168+1,0)</f>
        <v>99.964285714285708</v>
      </c>
      <c r="Z2168" s="3">
        <f t="shared" si="199"/>
        <v>812299</v>
      </c>
      <c r="AA2168" s="3">
        <f t="shared" si="200"/>
        <v>13170</v>
      </c>
      <c r="AB2168" s="3">
        <f t="shared" si="201"/>
        <v>4584</v>
      </c>
      <c r="AC2168" s="3">
        <f t="shared" si="202"/>
        <v>5090</v>
      </c>
      <c r="AD2168" s="3">
        <f t="shared" si="203"/>
        <v>5526</v>
      </c>
    </row>
    <row r="2169" spans="1:30" x14ac:dyDescent="0.15">
      <c r="A2169" s="3">
        <v>164</v>
      </c>
      <c r="B2169" s="3" t="str">
        <f t="shared" si="198"/>
        <v>关卡164boss</v>
      </c>
      <c r="C2169" s="3">
        <f>INDEX([3]关卡!$J$19:$J$2018,A2169)</f>
        <v>206</v>
      </c>
      <c r="D2169" s="3">
        <f>INDEX([3]关卡!$N$19:$N$2018,A2169)</f>
        <v>206</v>
      </c>
      <c r="E2169" s="3" t="s">
        <v>25</v>
      </c>
      <c r="F2169" s="3" t="s">
        <v>26</v>
      </c>
      <c r="G2169" s="3">
        <v>30</v>
      </c>
      <c r="H2169" s="3">
        <v>30</v>
      </c>
      <c r="I2169" s="3">
        <v>0.2</v>
      </c>
      <c r="J2169" s="4">
        <v>0.75</v>
      </c>
      <c r="K2169" s="4">
        <v>1</v>
      </c>
      <c r="L2169" s="4">
        <v>5</v>
      </c>
      <c r="M2169" s="3">
        <v>1</v>
      </c>
      <c r="N2169" s="3">
        <v>2</v>
      </c>
      <c r="O2169" s="3">
        <f>HLOOKUP(O$5,[1]非R能力!$B$8:$F$558,$C2169+1,0)</f>
        <v>116499.76730165364</v>
      </c>
      <c r="P2169" s="3">
        <f>HLOOKUP(P$5,[1]非R能力!$B$8:$F$558,$C2169+1,0)</f>
        <v>22921.374676941661</v>
      </c>
      <c r="Q2169" s="3">
        <f>HLOOKUP(Q$5,[1]非R能力!$B$8:$F$558,$C2169+1,0)</f>
        <v>12194.136985610643</v>
      </c>
      <c r="R2169" s="3">
        <f>HLOOKUP(R$5,[1]非R能力!$B$8:$F$558,$C2169+1,0)</f>
        <v>4145.0724606422809</v>
      </c>
      <c r="S2169" s="3">
        <f>HLOOKUP(S$5,[1]非R能力!$B$8:$F$558,$C2169+1,0)</f>
        <v>5090.3904900230882</v>
      </c>
      <c r="T2169" s="3">
        <f>INDEX([1]非R能力!$H$9:$H$558,D2169)</f>
        <v>8011.1715060155584</v>
      </c>
      <c r="U2169" s="3">
        <f>IF(E2169="小怪",0,IF(INDEX([1]非R能力!$FK$9:$FK$558,C2169)=0,0,10))</f>
        <v>10</v>
      </c>
      <c r="V2169" s="3">
        <f>IF(E2169="小怪",0,IF(INDEX([1]非R能力!$FH$9:$FH$558,C2169)=0,0,5000))</f>
        <v>5000</v>
      </c>
      <c r="W2169" s="3">
        <f>HLOOKUP(W$5,[2]人物技能基础!$O$3:$Q$553,$C2169+1,0)</f>
        <v>3.637142857142857</v>
      </c>
      <c r="X2169" s="3">
        <f>HLOOKUP(X$5,[2]人物技能基础!$O$3:$Q$553,$C2169+1,0)</f>
        <v>2.0186428571428574</v>
      </c>
      <c r="Y2169" s="3">
        <f>HLOOKUP(Y$5,[2]人物技能基础!$O$3:$Q$553,$C2169+1,0)</f>
        <v>99.964285714285708</v>
      </c>
      <c r="Z2169" s="3">
        <f t="shared" si="199"/>
        <v>812299</v>
      </c>
      <c r="AA2169" s="3">
        <f t="shared" si="200"/>
        <v>13170</v>
      </c>
      <c r="AB2169" s="3">
        <f t="shared" si="201"/>
        <v>4584</v>
      </c>
      <c r="AC2169" s="3">
        <f t="shared" si="202"/>
        <v>5090</v>
      </c>
      <c r="AD2169" s="3">
        <f t="shared" si="203"/>
        <v>5526</v>
      </c>
    </row>
    <row r="2170" spans="1:30" x14ac:dyDescent="0.15">
      <c r="A2170" s="3">
        <v>165</v>
      </c>
      <c r="B2170" s="3" t="str">
        <f t="shared" si="198"/>
        <v>关卡165boss</v>
      </c>
      <c r="C2170" s="3">
        <f>INDEX([3]关卡!$J$19:$J$2018,A2170)</f>
        <v>207</v>
      </c>
      <c r="D2170" s="3">
        <f>INDEX([3]关卡!$N$19:$N$2018,A2170)</f>
        <v>207</v>
      </c>
      <c r="E2170" s="3" t="s">
        <v>25</v>
      </c>
      <c r="F2170" s="3" t="s">
        <v>26</v>
      </c>
      <c r="G2170" s="3">
        <v>30</v>
      </c>
      <c r="H2170" s="3">
        <v>30</v>
      </c>
      <c r="I2170" s="3">
        <v>0.2</v>
      </c>
      <c r="J2170" s="4">
        <v>0.75</v>
      </c>
      <c r="K2170" s="4">
        <v>1</v>
      </c>
      <c r="L2170" s="4">
        <v>5</v>
      </c>
      <c r="M2170" s="3">
        <v>1</v>
      </c>
      <c r="N2170" s="3">
        <v>2</v>
      </c>
      <c r="O2170" s="3">
        <f>HLOOKUP(O$5,[1]非R能力!$B$8:$F$558,$C2170+1,0)</f>
        <v>117907.34495542431</v>
      </c>
      <c r="P2170" s="3">
        <f>HLOOKUP(P$5,[1]非R能力!$B$8:$F$558,$C2170+1,0)</f>
        <v>23054.038421345984</v>
      </c>
      <c r="Q2170" s="3">
        <f>HLOOKUP(Q$5,[1]非R能力!$B$8:$F$558,$C2170+1,0)</f>
        <v>12259.049510789591</v>
      </c>
      <c r="R2170" s="3">
        <f>HLOOKUP(R$5,[1]非R能力!$B$8:$F$558,$C2170+1,0)</f>
        <v>4178.7221393472373</v>
      </c>
      <c r="S2170" s="3">
        <f>HLOOKUP(S$5,[1]非R能力!$B$8:$F$558,$C2170+1,0)</f>
        <v>5142.3727575730554</v>
      </c>
      <c r="T2170" s="3">
        <f>INDEX([1]非R能力!$H$9:$H$558,D2170)</f>
        <v>8078.7328010529982</v>
      </c>
      <c r="U2170" s="3">
        <f>IF(E2170="小怪",0,IF(INDEX([1]非R能力!$FK$9:$FK$558,C2170)=0,0,10))</f>
        <v>10</v>
      </c>
      <c r="V2170" s="3">
        <f>IF(E2170="小怪",0,IF(INDEX([1]非R能力!$FH$9:$FH$558,C2170)=0,0,5000))</f>
        <v>5000</v>
      </c>
      <c r="W2170" s="3">
        <f>HLOOKUP(W$5,[2]人物技能基础!$O$3:$Q$553,$C2170+1,0)</f>
        <v>3.637142857142857</v>
      </c>
      <c r="X2170" s="3">
        <f>HLOOKUP(X$5,[2]人物技能基础!$O$3:$Q$553,$C2170+1,0)</f>
        <v>2.0186428571428574</v>
      </c>
      <c r="Y2170" s="3">
        <f>HLOOKUP(Y$5,[2]人物技能基础!$O$3:$Q$553,$C2170+1,0)</f>
        <v>99.964285714285708</v>
      </c>
      <c r="Z2170" s="3">
        <f t="shared" si="199"/>
        <v>817391</v>
      </c>
      <c r="AA2170" s="3">
        <f t="shared" si="200"/>
        <v>13245</v>
      </c>
      <c r="AB2170" s="3">
        <f t="shared" si="201"/>
        <v>4610</v>
      </c>
      <c r="AC2170" s="3">
        <f t="shared" si="202"/>
        <v>5142</v>
      </c>
      <c r="AD2170" s="3">
        <f t="shared" si="203"/>
        <v>5571</v>
      </c>
    </row>
    <row r="2171" spans="1:30" x14ac:dyDescent="0.15">
      <c r="A2171" s="3">
        <v>166</v>
      </c>
      <c r="B2171" s="3" t="str">
        <f t="shared" si="198"/>
        <v>关卡166boss</v>
      </c>
      <c r="C2171" s="3">
        <f>INDEX([3]关卡!$J$19:$J$2018,A2171)</f>
        <v>208</v>
      </c>
      <c r="D2171" s="3">
        <f>INDEX([3]关卡!$N$19:$N$2018,A2171)</f>
        <v>208</v>
      </c>
      <c r="E2171" s="3" t="s">
        <v>25</v>
      </c>
      <c r="F2171" s="3" t="s">
        <v>26</v>
      </c>
      <c r="G2171" s="3">
        <v>30</v>
      </c>
      <c r="H2171" s="3">
        <v>30</v>
      </c>
      <c r="I2171" s="3">
        <v>0.2</v>
      </c>
      <c r="J2171" s="4">
        <v>0.75</v>
      </c>
      <c r="K2171" s="4">
        <v>1</v>
      </c>
      <c r="L2171" s="4">
        <v>5</v>
      </c>
      <c r="M2171" s="3">
        <v>1</v>
      </c>
      <c r="N2171" s="3">
        <v>2</v>
      </c>
      <c r="O2171" s="3">
        <f>HLOOKUP(O$5,[1]非R能力!$B$8:$F$558,$C2171+1,0)</f>
        <v>119358.01729689148</v>
      </c>
      <c r="P2171" s="3">
        <f>HLOOKUP(P$5,[1]非R能力!$B$8:$F$558,$C2171+1,0)</f>
        <v>23188.076594974857</v>
      </c>
      <c r="Q2171" s="3">
        <f>HLOOKUP(Q$5,[1]非R能力!$B$8:$F$558,$C2171+1,0)</f>
        <v>12327.366387361768</v>
      </c>
      <c r="R2171" s="3">
        <f>HLOOKUP(R$5,[1]非R能力!$B$8:$F$558,$C2171+1,0)</f>
        <v>4212.5376874417425</v>
      </c>
      <c r="S2171" s="3">
        <f>HLOOKUP(S$5,[1]非R能力!$B$8:$F$558,$C2171+1,0)</f>
        <v>5197.6026075683412</v>
      </c>
      <c r="T2171" s="3">
        <f>INDEX([1]非R能力!$H$9:$H$558,D2171)</f>
        <v>8352.6066489600016</v>
      </c>
      <c r="U2171" s="3">
        <f>IF(E2171="小怪",0,IF(INDEX([1]非R能力!$FK$9:$FK$558,C2171)=0,0,10))</f>
        <v>10</v>
      </c>
      <c r="V2171" s="3">
        <f>IF(E2171="小怪",0,IF(INDEX([1]非R能力!$FH$9:$FH$558,C2171)=0,0,5000))</f>
        <v>5000</v>
      </c>
      <c r="W2171" s="3">
        <f>HLOOKUP(W$5,[2]人物技能基础!$O$3:$Q$553,$C2171+1,0)</f>
        <v>3.637142857142857</v>
      </c>
      <c r="X2171" s="3">
        <f>HLOOKUP(X$5,[2]人物技能基础!$O$3:$Q$553,$C2171+1,0)</f>
        <v>2.0186428571428574</v>
      </c>
      <c r="Y2171" s="3">
        <f>HLOOKUP(Y$5,[2]人物技能基础!$O$3:$Q$553,$C2171+1,0)</f>
        <v>99.964285714285708</v>
      </c>
      <c r="Z2171" s="3">
        <f t="shared" si="199"/>
        <v>826210</v>
      </c>
      <c r="AA2171" s="3">
        <f t="shared" si="200"/>
        <v>13323</v>
      </c>
      <c r="AB2171" s="3">
        <f t="shared" si="201"/>
        <v>4637</v>
      </c>
      <c r="AC2171" s="3">
        <f t="shared" si="202"/>
        <v>5197</v>
      </c>
      <c r="AD2171" s="3">
        <f t="shared" si="203"/>
        <v>5616</v>
      </c>
    </row>
    <row r="2172" spans="1:30" x14ac:dyDescent="0.15">
      <c r="A2172" s="3">
        <v>167</v>
      </c>
      <c r="B2172" s="3" t="str">
        <f t="shared" si="198"/>
        <v>关卡167boss</v>
      </c>
      <c r="C2172" s="3">
        <f>INDEX([3]关卡!$J$19:$J$2018,A2172)</f>
        <v>209</v>
      </c>
      <c r="D2172" s="3">
        <f>INDEX([3]关卡!$N$19:$N$2018,A2172)</f>
        <v>209</v>
      </c>
      <c r="E2172" s="3" t="s">
        <v>25</v>
      </c>
      <c r="F2172" s="3" t="s">
        <v>26</v>
      </c>
      <c r="G2172" s="3">
        <v>30</v>
      </c>
      <c r="H2172" s="3">
        <v>30</v>
      </c>
      <c r="I2172" s="3">
        <v>0.2</v>
      </c>
      <c r="J2172" s="4">
        <v>0.75</v>
      </c>
      <c r="K2172" s="4">
        <v>1</v>
      </c>
      <c r="L2172" s="4">
        <v>5</v>
      </c>
      <c r="M2172" s="3">
        <v>1</v>
      </c>
      <c r="N2172" s="3">
        <v>2</v>
      </c>
      <c r="O2172" s="3">
        <f>HLOOKUP(O$5,[1]非R能力!$B$8:$F$558,$C2172+1,0)</f>
        <v>120750.67916074995</v>
      </c>
      <c r="P2172" s="3">
        <f>HLOOKUP(P$5,[1]非R能力!$B$8:$F$558,$C2172+1,0)</f>
        <v>23318.354112022043</v>
      </c>
      <c r="Q2172" s="3">
        <f>HLOOKUP(Q$5,[1]非R能力!$B$8:$F$558,$C2172+1,0)</f>
        <v>12391.21321039372</v>
      </c>
      <c r="R2172" s="3">
        <f>HLOOKUP(R$5,[1]非R能力!$B$8:$F$558,$C2172+1,0)</f>
        <v>4246.376956768062</v>
      </c>
      <c r="S2172" s="3">
        <f>HLOOKUP(S$5,[1]非R能力!$B$8:$F$558,$C2172+1,0)</f>
        <v>5249.8303424586902</v>
      </c>
      <c r="T2172" s="3">
        <f>INDEX([1]非R能力!$H$9:$H$558,D2172)</f>
        <v>8352.6066489600016</v>
      </c>
      <c r="U2172" s="3">
        <f>IF(E2172="小怪",0,IF(INDEX([1]非R能力!$FK$9:$FK$558,C2172)=0,0,10))</f>
        <v>10</v>
      </c>
      <c r="V2172" s="3">
        <f>IF(E2172="小怪",0,IF(INDEX([1]非R能力!$FH$9:$FH$558,C2172)=0,0,5000))</f>
        <v>5000</v>
      </c>
      <c r="W2172" s="3">
        <f>HLOOKUP(W$5,[2]人物技能基础!$O$3:$Q$553,$C2172+1,0)</f>
        <v>3.637142857142857</v>
      </c>
      <c r="X2172" s="3">
        <f>HLOOKUP(X$5,[2]人物技能基础!$O$3:$Q$553,$C2172+1,0)</f>
        <v>2.0186428571428574</v>
      </c>
      <c r="Y2172" s="3">
        <f>HLOOKUP(Y$5,[2]人物技能基础!$O$3:$Q$553,$C2172+1,0)</f>
        <v>99.964285714285708</v>
      </c>
      <c r="Z2172" s="3">
        <f t="shared" si="199"/>
        <v>829999</v>
      </c>
      <c r="AA2172" s="3">
        <f t="shared" si="200"/>
        <v>13396</v>
      </c>
      <c r="AB2172" s="3">
        <f t="shared" si="201"/>
        <v>4663</v>
      </c>
      <c r="AC2172" s="3">
        <f t="shared" si="202"/>
        <v>5249</v>
      </c>
      <c r="AD2172" s="3">
        <f t="shared" si="203"/>
        <v>5661</v>
      </c>
    </row>
    <row r="2173" spans="1:30" x14ac:dyDescent="0.15">
      <c r="A2173" s="3">
        <v>168</v>
      </c>
      <c r="B2173" s="3" t="str">
        <f t="shared" si="198"/>
        <v>关卡168boss</v>
      </c>
      <c r="C2173" s="3">
        <f>INDEX([3]关卡!$J$19:$J$2018,A2173)</f>
        <v>209</v>
      </c>
      <c r="D2173" s="3">
        <f>INDEX([3]关卡!$N$19:$N$2018,A2173)</f>
        <v>209</v>
      </c>
      <c r="E2173" s="3" t="s">
        <v>25</v>
      </c>
      <c r="F2173" s="3" t="s">
        <v>26</v>
      </c>
      <c r="G2173" s="3">
        <v>30</v>
      </c>
      <c r="H2173" s="3">
        <v>30</v>
      </c>
      <c r="I2173" s="3">
        <v>0.2</v>
      </c>
      <c r="J2173" s="4">
        <v>0.75</v>
      </c>
      <c r="K2173" s="4">
        <v>1</v>
      </c>
      <c r="L2173" s="4">
        <v>5</v>
      </c>
      <c r="M2173" s="3">
        <v>1</v>
      </c>
      <c r="N2173" s="3">
        <v>2</v>
      </c>
      <c r="O2173" s="3">
        <f>HLOOKUP(O$5,[1]非R能力!$B$8:$F$558,$C2173+1,0)</f>
        <v>120750.67916074995</v>
      </c>
      <c r="P2173" s="3">
        <f>HLOOKUP(P$5,[1]非R能力!$B$8:$F$558,$C2173+1,0)</f>
        <v>23318.354112022043</v>
      </c>
      <c r="Q2173" s="3">
        <f>HLOOKUP(Q$5,[1]非R能力!$B$8:$F$558,$C2173+1,0)</f>
        <v>12391.21321039372</v>
      </c>
      <c r="R2173" s="3">
        <f>HLOOKUP(R$5,[1]非R能力!$B$8:$F$558,$C2173+1,0)</f>
        <v>4246.376956768062</v>
      </c>
      <c r="S2173" s="3">
        <f>HLOOKUP(S$5,[1]非R能力!$B$8:$F$558,$C2173+1,0)</f>
        <v>5249.8303424586902</v>
      </c>
      <c r="T2173" s="3">
        <f>INDEX([1]非R能力!$H$9:$H$558,D2173)</f>
        <v>8352.6066489600016</v>
      </c>
      <c r="U2173" s="3">
        <f>IF(E2173="小怪",0,IF(INDEX([1]非R能力!$FK$9:$FK$558,C2173)=0,0,10))</f>
        <v>10</v>
      </c>
      <c r="V2173" s="3">
        <f>IF(E2173="小怪",0,IF(INDEX([1]非R能力!$FH$9:$FH$558,C2173)=0,0,5000))</f>
        <v>5000</v>
      </c>
      <c r="W2173" s="3">
        <f>HLOOKUP(W$5,[2]人物技能基础!$O$3:$Q$553,$C2173+1,0)</f>
        <v>3.637142857142857</v>
      </c>
      <c r="X2173" s="3">
        <f>HLOOKUP(X$5,[2]人物技能基础!$O$3:$Q$553,$C2173+1,0)</f>
        <v>2.0186428571428574</v>
      </c>
      <c r="Y2173" s="3">
        <f>HLOOKUP(Y$5,[2]人物技能基础!$O$3:$Q$553,$C2173+1,0)</f>
        <v>99.964285714285708</v>
      </c>
      <c r="Z2173" s="3">
        <f t="shared" si="199"/>
        <v>829999</v>
      </c>
      <c r="AA2173" s="3">
        <f t="shared" si="200"/>
        <v>13396</v>
      </c>
      <c r="AB2173" s="3">
        <f t="shared" si="201"/>
        <v>4663</v>
      </c>
      <c r="AC2173" s="3">
        <f t="shared" si="202"/>
        <v>5249</v>
      </c>
      <c r="AD2173" s="3">
        <f t="shared" si="203"/>
        <v>5661</v>
      </c>
    </row>
    <row r="2174" spans="1:30" x14ac:dyDescent="0.15">
      <c r="A2174" s="3">
        <v>169</v>
      </c>
      <c r="B2174" s="3" t="str">
        <f t="shared" si="198"/>
        <v>关卡169boss</v>
      </c>
      <c r="C2174" s="3">
        <f>INDEX([3]关卡!$J$19:$J$2018,A2174)</f>
        <v>210</v>
      </c>
      <c r="D2174" s="3">
        <f>INDEX([3]关卡!$N$19:$N$2018,A2174)</f>
        <v>210</v>
      </c>
      <c r="E2174" s="3" t="s">
        <v>25</v>
      </c>
      <c r="F2174" s="3" t="s">
        <v>26</v>
      </c>
      <c r="G2174" s="3">
        <v>30</v>
      </c>
      <c r="H2174" s="3">
        <v>30</v>
      </c>
      <c r="I2174" s="3">
        <v>0.2</v>
      </c>
      <c r="J2174" s="4">
        <v>0.75</v>
      </c>
      <c r="K2174" s="4">
        <v>1</v>
      </c>
      <c r="L2174" s="4">
        <v>5</v>
      </c>
      <c r="M2174" s="3">
        <v>1</v>
      </c>
      <c r="N2174" s="3">
        <v>2</v>
      </c>
      <c r="O2174" s="3">
        <f>HLOOKUP(O$5,[1]非R能力!$B$8:$F$558,$C2174+1,0)</f>
        <v>122151.19577126592</v>
      </c>
      <c r="P2174" s="3">
        <f>HLOOKUP(P$5,[1]非R能力!$B$8:$F$558,$C2174+1,0)</f>
        <v>23579.159370118119</v>
      </c>
      <c r="Q2174" s="3">
        <f>HLOOKUP(Q$5,[1]非R能力!$B$8:$F$558,$C2174+1,0)</f>
        <v>12455.164118047078</v>
      </c>
      <c r="R2174" s="3">
        <f>HLOOKUP(R$5,[1]非R能力!$B$8:$F$558,$C2174+1,0)</f>
        <v>4280.2947991093961</v>
      </c>
      <c r="S2174" s="3">
        <f>HLOOKUP(S$5,[1]非R能力!$B$8:$F$558,$C2174+1,0)</f>
        <v>5302.1588933394523</v>
      </c>
      <c r="T2174" s="3">
        <f>INDEX([1]非R能力!$H$9:$H$558,D2174)</f>
        <v>8561.8777270405026</v>
      </c>
      <c r="U2174" s="3">
        <f>IF(E2174="小怪",0,IF(INDEX([1]非R能力!$FK$9:$FK$558,C2174)=0,0,10))</f>
        <v>10</v>
      </c>
      <c r="V2174" s="3">
        <f>IF(E2174="小怪",0,IF(INDEX([1]非R能力!$FH$9:$FH$558,C2174)=0,0,5000))</f>
        <v>5000</v>
      </c>
      <c r="W2174" s="3">
        <f>HLOOKUP(W$5,[2]人物技能基础!$O$3:$Q$553,$C2174+1,0)</f>
        <v>3.637142857142857</v>
      </c>
      <c r="X2174" s="3">
        <f>HLOOKUP(X$5,[2]人物技能基础!$O$3:$Q$553,$C2174+1,0)</f>
        <v>2.0186428571428574</v>
      </c>
      <c r="Y2174" s="3">
        <f>HLOOKUP(Y$5,[2]人物技能基础!$O$3:$Q$553,$C2174+1,0)</f>
        <v>99.964285714285708</v>
      </c>
      <c r="Z2174" s="3">
        <f t="shared" si="199"/>
        <v>841353</v>
      </c>
      <c r="AA2174" s="3">
        <f t="shared" si="200"/>
        <v>13469</v>
      </c>
      <c r="AB2174" s="3">
        <f t="shared" si="201"/>
        <v>4715</v>
      </c>
      <c r="AC2174" s="3">
        <f t="shared" si="202"/>
        <v>5302</v>
      </c>
      <c r="AD2174" s="3">
        <f t="shared" si="203"/>
        <v>5707</v>
      </c>
    </row>
    <row r="2175" spans="1:30" x14ac:dyDescent="0.15">
      <c r="A2175" s="3">
        <v>170</v>
      </c>
      <c r="B2175" s="3" t="str">
        <f t="shared" si="198"/>
        <v>关卡170boss</v>
      </c>
      <c r="C2175" s="3">
        <f>INDEX([3]关卡!$J$19:$J$2018,A2175)</f>
        <v>211</v>
      </c>
      <c r="D2175" s="3">
        <f>INDEX([3]关卡!$N$19:$N$2018,A2175)</f>
        <v>211</v>
      </c>
      <c r="E2175" s="3" t="s">
        <v>25</v>
      </c>
      <c r="F2175" s="3" t="s">
        <v>26</v>
      </c>
      <c r="G2175" s="3">
        <v>30</v>
      </c>
      <c r="H2175" s="3">
        <v>30</v>
      </c>
      <c r="I2175" s="3">
        <v>0.2</v>
      </c>
      <c r="J2175" s="4">
        <v>0.75</v>
      </c>
      <c r="K2175" s="4">
        <v>1</v>
      </c>
      <c r="L2175" s="4">
        <v>5</v>
      </c>
      <c r="M2175" s="3">
        <v>1</v>
      </c>
      <c r="N2175" s="3">
        <v>2</v>
      </c>
      <c r="O2175" s="3">
        <f>HLOOKUP(O$5,[1]非R能力!$B$8:$F$558,$C2175+1,0)</f>
        <v>123565.7527058734</v>
      </c>
      <c r="P2175" s="3">
        <f>HLOOKUP(P$5,[1]非R能力!$B$8:$F$558,$C2175+1,0)</f>
        <v>23838.245794107366</v>
      </c>
      <c r="Q2175" s="3">
        <f>HLOOKUP(Q$5,[1]非R能力!$B$8:$F$558,$C2175+1,0)</f>
        <v>12518.908606220348</v>
      </c>
      <c r="R2175" s="3">
        <f>HLOOKUP(R$5,[1]非R能力!$B$8:$F$558,$C2175+1,0)</f>
        <v>4313.8619259006109</v>
      </c>
      <c r="S2175" s="3">
        <f>HLOOKUP(S$5,[1]非R能力!$B$8:$F$558,$C2175+1,0)</f>
        <v>5354.4292713529057</v>
      </c>
      <c r="T2175" s="3">
        <f>INDEX([1]非R能力!$H$9:$H$558,D2175)</f>
        <v>8632.3817379052925</v>
      </c>
      <c r="U2175" s="3">
        <f>IF(E2175="小怪",0,IF(INDEX([1]非R能力!$FK$9:$FK$558,C2175)=0,0,10))</f>
        <v>10</v>
      </c>
      <c r="V2175" s="3">
        <f>IF(E2175="小怪",0,IF(INDEX([1]非R能力!$FH$9:$FH$558,C2175)=0,0,5000))</f>
        <v>5000</v>
      </c>
      <c r="W2175" s="3">
        <f>HLOOKUP(W$5,[2]人物技能基础!$O$3:$Q$553,$C2175+1,0)</f>
        <v>3.637142857142857</v>
      </c>
      <c r="X2175" s="3">
        <f>HLOOKUP(X$5,[2]人物技能基础!$O$3:$Q$553,$C2175+1,0)</f>
        <v>2.0186428571428574</v>
      </c>
      <c r="Y2175" s="3">
        <f>HLOOKUP(Y$5,[2]人物技能基础!$O$3:$Q$553,$C2175+1,0)</f>
        <v>99.964285714285708</v>
      </c>
      <c r="Z2175" s="3">
        <f t="shared" si="199"/>
        <v>850146</v>
      </c>
      <c r="AA2175" s="3">
        <f t="shared" si="200"/>
        <v>13542</v>
      </c>
      <c r="AB2175" s="3">
        <f t="shared" si="201"/>
        <v>4767</v>
      </c>
      <c r="AC2175" s="3">
        <f t="shared" si="202"/>
        <v>5354</v>
      </c>
      <c r="AD2175" s="3">
        <f t="shared" si="203"/>
        <v>5751</v>
      </c>
    </row>
    <row r="2176" spans="1:30" x14ac:dyDescent="0.15">
      <c r="A2176" s="3">
        <v>171</v>
      </c>
      <c r="B2176" s="3" t="str">
        <f t="shared" si="198"/>
        <v>关卡171boss</v>
      </c>
      <c r="C2176" s="3">
        <f>INDEX([3]关卡!$J$19:$J$2018,A2176)</f>
        <v>212</v>
      </c>
      <c r="D2176" s="3">
        <f>INDEX([3]关卡!$N$19:$N$2018,A2176)</f>
        <v>212</v>
      </c>
      <c r="E2176" s="3" t="s">
        <v>25</v>
      </c>
      <c r="F2176" s="3" t="s">
        <v>26</v>
      </c>
      <c r="G2176" s="3">
        <v>30</v>
      </c>
      <c r="H2176" s="3">
        <v>30</v>
      </c>
      <c r="I2176" s="3">
        <v>0.2</v>
      </c>
      <c r="J2176" s="4">
        <v>0.75</v>
      </c>
      <c r="K2176" s="4">
        <v>1</v>
      </c>
      <c r="L2176" s="4">
        <v>5</v>
      </c>
      <c r="M2176" s="3">
        <v>1</v>
      </c>
      <c r="N2176" s="3">
        <v>2</v>
      </c>
      <c r="O2176" s="3">
        <f>HLOOKUP(O$5,[1]非R能力!$B$8:$F$558,$C2176+1,0)</f>
        <v>124949.5196251444</v>
      </c>
      <c r="P2176" s="3">
        <f>HLOOKUP(P$5,[1]非R能力!$B$8:$F$558,$C2176+1,0)</f>
        <v>24097.563658928975</v>
      </c>
      <c r="Q2176" s="3">
        <f>HLOOKUP(Q$5,[1]非R能力!$B$8:$F$558,$C2176+1,0)</f>
        <v>12584.737664216163</v>
      </c>
      <c r="R2176" s="3">
        <f>HLOOKUP(R$5,[1]非R能力!$B$8:$F$558,$C2176+1,0)</f>
        <v>4347.4572298319554</v>
      </c>
      <c r="S2176" s="3">
        <f>HLOOKUP(S$5,[1]非R能力!$B$8:$F$558,$C2176+1,0)</f>
        <v>5409.7687460176803</v>
      </c>
      <c r="T2176" s="3">
        <f>INDEX([1]非R能力!$H$9:$H$558,D2176)</f>
        <v>8846.1629507870348</v>
      </c>
      <c r="U2176" s="3">
        <f>IF(E2176="小怪",0,IF(INDEX([1]非R能力!$FK$9:$FK$558,C2176)=0,0,10))</f>
        <v>10</v>
      </c>
      <c r="V2176" s="3">
        <f>IF(E2176="小怪",0,IF(INDEX([1]非R能力!$FH$9:$FH$558,C2176)=0,0,5000))</f>
        <v>5000</v>
      </c>
      <c r="W2176" s="3">
        <f>HLOOKUP(W$5,[2]人物技能基础!$O$3:$Q$553,$C2176+1,0)</f>
        <v>3.637142857142857</v>
      </c>
      <c r="X2176" s="3">
        <f>HLOOKUP(X$5,[2]人物技能基础!$O$3:$Q$553,$C2176+1,0)</f>
        <v>2.0186428571428574</v>
      </c>
      <c r="Y2176" s="3">
        <f>HLOOKUP(Y$5,[2]人物技能基础!$O$3:$Q$553,$C2176+1,0)</f>
        <v>99.964285714285708</v>
      </c>
      <c r="Z2176" s="3">
        <f t="shared" si="199"/>
        <v>861527</v>
      </c>
      <c r="AA2176" s="3">
        <f t="shared" si="200"/>
        <v>13617</v>
      </c>
      <c r="AB2176" s="3">
        <f t="shared" si="201"/>
        <v>4819</v>
      </c>
      <c r="AC2176" s="3">
        <f t="shared" si="202"/>
        <v>5409</v>
      </c>
      <c r="AD2176" s="3">
        <f t="shared" si="203"/>
        <v>5796</v>
      </c>
    </row>
    <row r="2177" spans="1:30" x14ac:dyDescent="0.15">
      <c r="A2177" s="3">
        <v>172</v>
      </c>
      <c r="B2177" s="3" t="str">
        <f t="shared" si="198"/>
        <v>关卡172boss</v>
      </c>
      <c r="C2177" s="3">
        <f>INDEX([3]关卡!$J$19:$J$2018,A2177)</f>
        <v>212</v>
      </c>
      <c r="D2177" s="3">
        <f>INDEX([3]关卡!$N$19:$N$2018,A2177)</f>
        <v>212</v>
      </c>
      <c r="E2177" s="3" t="s">
        <v>25</v>
      </c>
      <c r="F2177" s="3" t="s">
        <v>26</v>
      </c>
      <c r="G2177" s="3">
        <v>30</v>
      </c>
      <c r="H2177" s="3">
        <v>30</v>
      </c>
      <c r="I2177" s="3">
        <v>0.2</v>
      </c>
      <c r="J2177" s="4">
        <v>0.75</v>
      </c>
      <c r="K2177" s="4">
        <v>1</v>
      </c>
      <c r="L2177" s="4">
        <v>5</v>
      </c>
      <c r="M2177" s="3">
        <v>1</v>
      </c>
      <c r="N2177" s="3">
        <v>2</v>
      </c>
      <c r="O2177" s="3">
        <f>HLOOKUP(O$5,[1]非R能力!$B$8:$F$558,$C2177+1,0)</f>
        <v>124949.5196251444</v>
      </c>
      <c r="P2177" s="3">
        <f>HLOOKUP(P$5,[1]非R能力!$B$8:$F$558,$C2177+1,0)</f>
        <v>24097.563658928975</v>
      </c>
      <c r="Q2177" s="3">
        <f>HLOOKUP(Q$5,[1]非R能力!$B$8:$F$558,$C2177+1,0)</f>
        <v>12584.737664216163</v>
      </c>
      <c r="R2177" s="3">
        <f>HLOOKUP(R$5,[1]非R能力!$B$8:$F$558,$C2177+1,0)</f>
        <v>4347.4572298319554</v>
      </c>
      <c r="S2177" s="3">
        <f>HLOOKUP(S$5,[1]非R能力!$B$8:$F$558,$C2177+1,0)</f>
        <v>5409.7687460176803</v>
      </c>
      <c r="T2177" s="3">
        <f>INDEX([1]非R能力!$H$9:$H$558,D2177)</f>
        <v>8846.1629507870348</v>
      </c>
      <c r="U2177" s="3">
        <f>IF(E2177="小怪",0,IF(INDEX([1]非R能力!$FK$9:$FK$558,C2177)=0,0,10))</f>
        <v>10</v>
      </c>
      <c r="V2177" s="3">
        <f>IF(E2177="小怪",0,IF(INDEX([1]非R能力!$FH$9:$FH$558,C2177)=0,0,5000))</f>
        <v>5000</v>
      </c>
      <c r="W2177" s="3">
        <f>HLOOKUP(W$5,[2]人物技能基础!$O$3:$Q$553,$C2177+1,0)</f>
        <v>3.637142857142857</v>
      </c>
      <c r="X2177" s="3">
        <f>HLOOKUP(X$5,[2]人物技能基础!$O$3:$Q$553,$C2177+1,0)</f>
        <v>2.0186428571428574</v>
      </c>
      <c r="Y2177" s="3">
        <f>HLOOKUP(Y$5,[2]人物技能基础!$O$3:$Q$553,$C2177+1,0)</f>
        <v>99.964285714285708</v>
      </c>
      <c r="Z2177" s="3">
        <f t="shared" si="199"/>
        <v>861527</v>
      </c>
      <c r="AA2177" s="3">
        <f t="shared" si="200"/>
        <v>13617</v>
      </c>
      <c r="AB2177" s="3">
        <f t="shared" si="201"/>
        <v>4819</v>
      </c>
      <c r="AC2177" s="3">
        <f t="shared" si="202"/>
        <v>5409</v>
      </c>
      <c r="AD2177" s="3">
        <f t="shared" si="203"/>
        <v>5796</v>
      </c>
    </row>
    <row r="2178" spans="1:30" x14ac:dyDescent="0.15">
      <c r="A2178" s="3">
        <v>173</v>
      </c>
      <c r="B2178" s="3" t="str">
        <f t="shared" si="198"/>
        <v>关卡173boss</v>
      </c>
      <c r="C2178" s="3">
        <f>INDEX([3]关卡!$J$19:$J$2018,A2178)</f>
        <v>213</v>
      </c>
      <c r="D2178" s="3">
        <f>INDEX([3]关卡!$N$19:$N$2018,A2178)</f>
        <v>213</v>
      </c>
      <c r="E2178" s="3" t="s">
        <v>25</v>
      </c>
      <c r="F2178" s="3" t="s">
        <v>26</v>
      </c>
      <c r="G2178" s="3">
        <v>30</v>
      </c>
      <c r="H2178" s="3">
        <v>30</v>
      </c>
      <c r="I2178" s="3">
        <v>0.2</v>
      </c>
      <c r="J2178" s="4">
        <v>0.75</v>
      </c>
      <c r="K2178" s="4">
        <v>1</v>
      </c>
      <c r="L2178" s="4">
        <v>5</v>
      </c>
      <c r="M2178" s="3">
        <v>1</v>
      </c>
      <c r="N2178" s="3">
        <v>2</v>
      </c>
      <c r="O2178" s="3">
        <f>HLOOKUP(O$5,[1]非R能力!$B$8:$F$558,$C2178+1,0)</f>
        <v>126371.46909736602</v>
      </c>
      <c r="P2178" s="3">
        <f>HLOOKUP(P$5,[1]非R能力!$B$8:$F$558,$C2178+1,0)</f>
        <v>24357.017394322775</v>
      </c>
      <c r="Q2178" s="3">
        <f>HLOOKUP(Q$5,[1]非R能力!$B$8:$F$558,$C2178+1,0)</f>
        <v>12648.571526256968</v>
      </c>
      <c r="R2178" s="3">
        <f>HLOOKUP(R$5,[1]非R能力!$B$8:$F$558,$C2178+1,0)</f>
        <v>4381.0699592491619</v>
      </c>
      <c r="S2178" s="3">
        <f>HLOOKUP(S$5,[1]非R能力!$B$8:$F$558,$C2178+1,0)</f>
        <v>5462.0973044807897</v>
      </c>
      <c r="T2178" s="3">
        <f>INDEX([1]非R能力!$H$9:$H$558,D2178)</f>
        <v>8918.1865099105271</v>
      </c>
      <c r="U2178" s="3">
        <f>IF(E2178="小怪",0,IF(INDEX([1]非R能力!$FK$9:$FK$558,C2178)=0,0,10))</f>
        <v>10</v>
      </c>
      <c r="V2178" s="3">
        <f>IF(E2178="小怪",0,IF(INDEX([1]非R能力!$FH$9:$FH$558,C2178)=0,0,5000))</f>
        <v>5000</v>
      </c>
      <c r="W2178" s="3">
        <f>HLOOKUP(W$5,[2]人物技能基础!$O$3:$Q$553,$C2178+1,0)</f>
        <v>3.637142857142857</v>
      </c>
      <c r="X2178" s="3">
        <f>HLOOKUP(X$5,[2]人物技能基础!$O$3:$Q$553,$C2178+1,0)</f>
        <v>2.0186428571428574</v>
      </c>
      <c r="Y2178" s="3">
        <f>HLOOKUP(Y$5,[2]人物技能基础!$O$3:$Q$553,$C2178+1,0)</f>
        <v>99.964285714285708</v>
      </c>
      <c r="Z2178" s="3">
        <f t="shared" si="199"/>
        <v>870362</v>
      </c>
      <c r="AA2178" s="3">
        <f t="shared" si="200"/>
        <v>13691</v>
      </c>
      <c r="AB2178" s="3">
        <f t="shared" si="201"/>
        <v>4871</v>
      </c>
      <c r="AC2178" s="3">
        <f t="shared" si="202"/>
        <v>5462</v>
      </c>
      <c r="AD2178" s="3">
        <f t="shared" si="203"/>
        <v>5841</v>
      </c>
    </row>
    <row r="2179" spans="1:30" x14ac:dyDescent="0.15">
      <c r="A2179" s="3">
        <v>174</v>
      </c>
      <c r="B2179" s="3" t="str">
        <f t="shared" si="198"/>
        <v>关卡174boss</v>
      </c>
      <c r="C2179" s="3">
        <f>INDEX([3]关卡!$J$19:$J$2018,A2179)</f>
        <v>214</v>
      </c>
      <c r="D2179" s="3">
        <f>INDEX([3]关卡!$N$19:$N$2018,A2179)</f>
        <v>214</v>
      </c>
      <c r="E2179" s="3" t="s">
        <v>25</v>
      </c>
      <c r="F2179" s="3" t="s">
        <v>26</v>
      </c>
      <c r="G2179" s="3">
        <v>30</v>
      </c>
      <c r="H2179" s="3">
        <v>30</v>
      </c>
      <c r="I2179" s="3">
        <v>0.2</v>
      </c>
      <c r="J2179" s="4">
        <v>0.75</v>
      </c>
      <c r="K2179" s="4">
        <v>1</v>
      </c>
      <c r="L2179" s="4">
        <v>5</v>
      </c>
      <c r="M2179" s="3">
        <v>1</v>
      </c>
      <c r="N2179" s="3">
        <v>2</v>
      </c>
      <c r="O2179" s="3">
        <f>HLOOKUP(O$5,[1]非R能力!$B$8:$F$558,$C2179+1,0)</f>
        <v>127797.90052123116</v>
      </c>
      <c r="P2179" s="3">
        <f>HLOOKUP(P$5,[1]非R能力!$B$8:$F$558,$C2179+1,0)</f>
        <v>24621.114074965397</v>
      </c>
      <c r="Q2179" s="3">
        <f>HLOOKUP(Q$5,[1]非R能力!$B$8:$F$558,$C2179+1,0)</f>
        <v>13027.287710394761</v>
      </c>
      <c r="R2179" s="3">
        <f>HLOOKUP(R$5,[1]非R能力!$B$8:$F$558,$C2179+1,0)</f>
        <v>4414.7001141522214</v>
      </c>
      <c r="S2179" s="3">
        <f>HLOOKUP(S$5,[1]非R能力!$B$8:$F$558,$C2179+1,0)</f>
        <v>5514.4474856984907</v>
      </c>
      <c r="T2179" s="3">
        <f>INDEX([1]非R能力!$H$9:$H$558,D2179)</f>
        <v>9063.3905954633265</v>
      </c>
      <c r="U2179" s="3">
        <f>IF(E2179="小怪",0,IF(INDEX([1]非R能力!$FK$9:$FK$558,C2179)=0,0,10))</f>
        <v>10</v>
      </c>
      <c r="V2179" s="3">
        <f>IF(E2179="小怪",0,IF(INDEX([1]非R能力!$FH$9:$FH$558,C2179)=0,0,5000))</f>
        <v>5000</v>
      </c>
      <c r="W2179" s="3">
        <f>HLOOKUP(W$5,[2]人物技能基础!$O$3:$Q$553,$C2179+1,0)</f>
        <v>3.637142857142857</v>
      </c>
      <c r="X2179" s="3">
        <f>HLOOKUP(X$5,[2]人物技能基础!$O$3:$Q$553,$C2179+1,0)</f>
        <v>2.0186428571428574</v>
      </c>
      <c r="Y2179" s="3">
        <f>HLOOKUP(Y$5,[2]人物技能基础!$O$3:$Q$553,$C2179+1,0)</f>
        <v>99.964285714285708</v>
      </c>
      <c r="Z2179" s="3">
        <f t="shared" si="199"/>
        <v>880646</v>
      </c>
      <c r="AA2179" s="3">
        <f t="shared" si="200"/>
        <v>14079</v>
      </c>
      <c r="AB2179" s="3">
        <f t="shared" si="201"/>
        <v>4924</v>
      </c>
      <c r="AC2179" s="3">
        <f t="shared" si="202"/>
        <v>5514</v>
      </c>
      <c r="AD2179" s="3">
        <f t="shared" si="203"/>
        <v>5886</v>
      </c>
    </row>
    <row r="2180" spans="1:30" x14ac:dyDescent="0.15">
      <c r="A2180" s="3">
        <v>175</v>
      </c>
      <c r="B2180" s="3" t="str">
        <f t="shared" si="198"/>
        <v>关卡175boss</v>
      </c>
      <c r="C2180" s="3">
        <f>INDEX([3]关卡!$J$19:$J$2018,A2180)</f>
        <v>215</v>
      </c>
      <c r="D2180" s="3">
        <f>INDEX([3]关卡!$N$19:$N$2018,A2180)</f>
        <v>215</v>
      </c>
      <c r="E2180" s="3" t="s">
        <v>25</v>
      </c>
      <c r="F2180" s="3" t="s">
        <v>26</v>
      </c>
      <c r="G2180" s="3">
        <v>30</v>
      </c>
      <c r="H2180" s="3">
        <v>30</v>
      </c>
      <c r="I2180" s="3">
        <v>0.2</v>
      </c>
      <c r="J2180" s="4">
        <v>0.75</v>
      </c>
      <c r="K2180" s="4">
        <v>1</v>
      </c>
      <c r="L2180" s="4">
        <v>5</v>
      </c>
      <c r="M2180" s="3">
        <v>1</v>
      </c>
      <c r="N2180" s="3">
        <v>2</v>
      </c>
      <c r="O2180" s="3">
        <f>HLOOKUP(O$5,[1]非R能力!$B$8:$F$558,$C2180+1,0)</f>
        <v>128839.68323426689</v>
      </c>
      <c r="P2180" s="3">
        <f>HLOOKUP(P$5,[1]非R能力!$B$8:$F$558,$C2180+1,0)</f>
        <v>24972.226343970648</v>
      </c>
      <c r="Q2180" s="3">
        <f>HLOOKUP(Q$5,[1]非R能力!$B$8:$F$558,$C2180+1,0)</f>
        <v>13867.571322288049</v>
      </c>
      <c r="R2180" s="3">
        <f>HLOOKUP(R$5,[1]非R能力!$B$8:$F$558,$C2180+1,0)</f>
        <v>4448.3476945411439</v>
      </c>
      <c r="S2180" s="3">
        <f>HLOOKUP(S$5,[1]非R能力!$B$8:$F$558,$C2180+1,0)</f>
        <v>5531.8818915166084</v>
      </c>
      <c r="T2180" s="3">
        <f>INDEX([1]非R能力!$H$9:$H$558,D2180)</f>
        <v>9210.1509805596452</v>
      </c>
      <c r="U2180" s="3">
        <f>IF(E2180="小怪",0,IF(INDEX([1]非R能力!$FK$9:$FK$558,C2180)=0,0,10))</f>
        <v>10</v>
      </c>
      <c r="V2180" s="3">
        <f>IF(E2180="小怪",0,IF(INDEX([1]非R能力!$FH$9:$FH$558,C2180)=0,0,5000))</f>
        <v>5000</v>
      </c>
      <c r="W2180" s="3">
        <f>HLOOKUP(W$5,[2]人物技能基础!$O$3:$Q$553,$C2180+1,0)</f>
        <v>3.637142857142857</v>
      </c>
      <c r="X2180" s="3">
        <f>HLOOKUP(X$5,[2]人物技能基础!$O$3:$Q$553,$C2180+1,0)</f>
        <v>2.0186428571428574</v>
      </c>
      <c r="Y2180" s="3">
        <f>HLOOKUP(Y$5,[2]人物技能基础!$O$3:$Q$553,$C2180+1,0)</f>
        <v>99.964285714285708</v>
      </c>
      <c r="Z2180" s="3">
        <f t="shared" si="199"/>
        <v>893502</v>
      </c>
      <c r="AA2180" s="3">
        <f t="shared" si="200"/>
        <v>14926</v>
      </c>
      <c r="AB2180" s="3">
        <f t="shared" si="201"/>
        <v>4994</v>
      </c>
      <c r="AC2180" s="3">
        <f t="shared" si="202"/>
        <v>5531</v>
      </c>
      <c r="AD2180" s="3">
        <f t="shared" si="203"/>
        <v>5931</v>
      </c>
    </row>
    <row r="2181" spans="1:30" x14ac:dyDescent="0.15">
      <c r="A2181" s="3">
        <v>176</v>
      </c>
      <c r="B2181" s="3" t="str">
        <f t="shared" si="198"/>
        <v>关卡176boss</v>
      </c>
      <c r="C2181" s="3">
        <f>INDEX([3]关卡!$J$19:$J$2018,A2181)</f>
        <v>216</v>
      </c>
      <c r="D2181" s="3">
        <f>INDEX([3]关卡!$N$19:$N$2018,A2181)</f>
        <v>216</v>
      </c>
      <c r="E2181" s="3" t="s">
        <v>25</v>
      </c>
      <c r="F2181" s="3" t="s">
        <v>26</v>
      </c>
      <c r="G2181" s="3">
        <v>30</v>
      </c>
      <c r="H2181" s="3">
        <v>30</v>
      </c>
      <c r="I2181" s="3">
        <v>0.2</v>
      </c>
      <c r="J2181" s="4">
        <v>0.75</v>
      </c>
      <c r="K2181" s="4">
        <v>1</v>
      </c>
      <c r="L2181" s="4">
        <v>5</v>
      </c>
      <c r="M2181" s="3">
        <v>1</v>
      </c>
      <c r="N2181" s="3">
        <v>2</v>
      </c>
      <c r="O2181" s="3">
        <f>HLOOKUP(O$5,[1]非R能力!$B$8:$F$558,$C2181+1,0)</f>
        <v>129922.01678509692</v>
      </c>
      <c r="P2181" s="3">
        <f>HLOOKUP(P$5,[1]非R能力!$B$8:$F$558,$C2181+1,0)</f>
        <v>25324.037162974979</v>
      </c>
      <c r="Q2181" s="3">
        <f>HLOOKUP(Q$5,[1]非R能力!$B$8:$F$558,$C2181+1,0)</f>
        <v>14735.968213833919</v>
      </c>
      <c r="R2181" s="3">
        <f>HLOOKUP(R$5,[1]非R能力!$B$8:$F$558,$C2181+1,0)</f>
        <v>4482.0334122446911</v>
      </c>
      <c r="S2181" s="3">
        <f>HLOOKUP(S$5,[1]非R能力!$B$8:$F$558,$C2181+1,0)</f>
        <v>5553.3983512778204</v>
      </c>
      <c r="T2181" s="3">
        <f>INDEX([1]非R能力!$H$9:$H$558,D2181)</f>
        <v>9284.1199371627627</v>
      </c>
      <c r="U2181" s="3">
        <f>IF(E2181="小怪",0,IF(INDEX([1]非R能力!$FK$9:$FK$558,C2181)=0,0,10))</f>
        <v>10</v>
      </c>
      <c r="V2181" s="3">
        <f>IF(E2181="小怪",0,IF(INDEX([1]非R能力!$FH$9:$FH$558,C2181)=0,0,5000))</f>
        <v>5000</v>
      </c>
      <c r="W2181" s="3">
        <f>HLOOKUP(W$5,[2]人物技能基础!$O$3:$Q$553,$C2181+1,0)</f>
        <v>3.637142857142857</v>
      </c>
      <c r="X2181" s="3">
        <f>HLOOKUP(X$5,[2]人物技能基础!$O$3:$Q$553,$C2181+1,0)</f>
        <v>2.0186428571428574</v>
      </c>
      <c r="Y2181" s="3">
        <f>HLOOKUP(Y$5,[2]人物技能基础!$O$3:$Q$553,$C2181+1,0)</f>
        <v>99.964285714285708</v>
      </c>
      <c r="Z2181" s="3">
        <f t="shared" si="199"/>
        <v>905073</v>
      </c>
      <c r="AA2181" s="3">
        <f t="shared" si="200"/>
        <v>15802</v>
      </c>
      <c r="AB2181" s="3">
        <f t="shared" si="201"/>
        <v>5064</v>
      </c>
      <c r="AC2181" s="3">
        <f t="shared" si="202"/>
        <v>5553</v>
      </c>
      <c r="AD2181" s="3">
        <f t="shared" si="203"/>
        <v>5976</v>
      </c>
    </row>
    <row r="2182" spans="1:30" x14ac:dyDescent="0.15">
      <c r="A2182" s="3">
        <v>177</v>
      </c>
      <c r="B2182" s="3" t="str">
        <f t="shared" si="198"/>
        <v>关卡177boss</v>
      </c>
      <c r="C2182" s="3">
        <f>INDEX([3]关卡!$J$19:$J$2018,A2182)</f>
        <v>216</v>
      </c>
      <c r="D2182" s="3">
        <f>INDEX([3]关卡!$N$19:$N$2018,A2182)</f>
        <v>216</v>
      </c>
      <c r="E2182" s="3" t="s">
        <v>25</v>
      </c>
      <c r="F2182" s="3" t="s">
        <v>26</v>
      </c>
      <c r="G2182" s="3">
        <v>30</v>
      </c>
      <c r="H2182" s="3">
        <v>30</v>
      </c>
      <c r="I2182" s="3">
        <v>0.2</v>
      </c>
      <c r="J2182" s="4">
        <v>0.75</v>
      </c>
      <c r="K2182" s="4">
        <v>1</v>
      </c>
      <c r="L2182" s="4">
        <v>5</v>
      </c>
      <c r="M2182" s="3">
        <v>1</v>
      </c>
      <c r="N2182" s="3">
        <v>2</v>
      </c>
      <c r="O2182" s="3">
        <f>HLOOKUP(O$5,[1]非R能力!$B$8:$F$558,$C2182+1,0)</f>
        <v>129922.01678509692</v>
      </c>
      <c r="P2182" s="3">
        <f>HLOOKUP(P$5,[1]非R能力!$B$8:$F$558,$C2182+1,0)</f>
        <v>25324.037162974979</v>
      </c>
      <c r="Q2182" s="3">
        <f>HLOOKUP(Q$5,[1]非R能力!$B$8:$F$558,$C2182+1,0)</f>
        <v>14735.968213833919</v>
      </c>
      <c r="R2182" s="3">
        <f>HLOOKUP(R$5,[1]非R能力!$B$8:$F$558,$C2182+1,0)</f>
        <v>4482.0334122446911</v>
      </c>
      <c r="S2182" s="3">
        <f>HLOOKUP(S$5,[1]非R能力!$B$8:$F$558,$C2182+1,0)</f>
        <v>5553.3983512778204</v>
      </c>
      <c r="T2182" s="3">
        <f>INDEX([1]非R能力!$H$9:$H$558,D2182)</f>
        <v>9284.1199371627627</v>
      </c>
      <c r="U2182" s="3">
        <f>IF(E2182="小怪",0,IF(INDEX([1]非R能力!$FK$9:$FK$558,C2182)=0,0,10))</f>
        <v>10</v>
      </c>
      <c r="V2182" s="3">
        <f>IF(E2182="小怪",0,IF(INDEX([1]非R能力!$FH$9:$FH$558,C2182)=0,0,5000))</f>
        <v>5000</v>
      </c>
      <c r="W2182" s="3">
        <f>HLOOKUP(W$5,[2]人物技能基础!$O$3:$Q$553,$C2182+1,0)</f>
        <v>3.637142857142857</v>
      </c>
      <c r="X2182" s="3">
        <f>HLOOKUP(X$5,[2]人物技能基础!$O$3:$Q$553,$C2182+1,0)</f>
        <v>2.0186428571428574</v>
      </c>
      <c r="Y2182" s="3">
        <f>HLOOKUP(Y$5,[2]人物技能基础!$O$3:$Q$553,$C2182+1,0)</f>
        <v>99.964285714285708</v>
      </c>
      <c r="Z2182" s="3">
        <f t="shared" si="199"/>
        <v>905073</v>
      </c>
      <c r="AA2182" s="3">
        <f t="shared" si="200"/>
        <v>15802</v>
      </c>
      <c r="AB2182" s="3">
        <f t="shared" si="201"/>
        <v>5064</v>
      </c>
      <c r="AC2182" s="3">
        <f t="shared" si="202"/>
        <v>5553</v>
      </c>
      <c r="AD2182" s="3">
        <f t="shared" si="203"/>
        <v>5976</v>
      </c>
    </row>
    <row r="2183" spans="1:30" x14ac:dyDescent="0.15">
      <c r="A2183" s="3">
        <v>178</v>
      </c>
      <c r="B2183" s="3" t="str">
        <f t="shared" ref="B2183:B2246" si="204">"关卡"&amp;A2183&amp;E2183</f>
        <v>关卡178boss</v>
      </c>
      <c r="C2183" s="3">
        <f>INDEX([3]关卡!$J$19:$J$2018,A2183)</f>
        <v>217</v>
      </c>
      <c r="D2183" s="3">
        <f>INDEX([3]关卡!$N$19:$N$2018,A2183)</f>
        <v>217</v>
      </c>
      <c r="E2183" s="3" t="s">
        <v>25</v>
      </c>
      <c r="F2183" s="3" t="s">
        <v>26</v>
      </c>
      <c r="G2183" s="3">
        <v>30</v>
      </c>
      <c r="H2183" s="3">
        <v>30</v>
      </c>
      <c r="I2183" s="3">
        <v>0.2</v>
      </c>
      <c r="J2183" s="4">
        <v>0.75</v>
      </c>
      <c r="K2183" s="4">
        <v>1</v>
      </c>
      <c r="L2183" s="4">
        <v>5</v>
      </c>
      <c r="M2183" s="3">
        <v>1</v>
      </c>
      <c r="N2183" s="3">
        <v>2</v>
      </c>
      <c r="O2183" s="3">
        <f>HLOOKUP(O$5,[1]非R能力!$B$8:$F$558,$C2183+1,0)</f>
        <v>130971.4064429103</v>
      </c>
      <c r="P2183" s="3">
        <f>HLOOKUP(P$5,[1]非R能力!$B$8:$F$558,$C2183+1,0)</f>
        <v>25675.640898687798</v>
      </c>
      <c r="Q2183" s="3">
        <f>HLOOKUP(Q$5,[1]非R能力!$B$8:$F$558,$C2183+1,0)</f>
        <v>15626.02214546729</v>
      </c>
      <c r="R2183" s="3">
        <f>HLOOKUP(R$5,[1]非R能力!$B$8:$F$558,$C2183+1,0)</f>
        <v>4515.7365665490215</v>
      </c>
      <c r="S2183" s="3">
        <f>HLOOKUP(S$5,[1]非R能力!$B$8:$F$558,$C2183+1,0)</f>
        <v>5570.8748898995091</v>
      </c>
      <c r="T2183" s="3">
        <f>INDEX([1]非R能力!$H$9:$H$558,D2183)</f>
        <v>9433.2457357150579</v>
      </c>
      <c r="U2183" s="3">
        <f>IF(E2183="小怪",0,IF(INDEX([1]非R能力!$FK$9:$FK$558,C2183)=0,0,10))</f>
        <v>10</v>
      </c>
      <c r="V2183" s="3">
        <f>IF(E2183="小怪",0,IF(INDEX([1]非R能力!$FH$9:$FH$558,C2183)=0,0,5000))</f>
        <v>5000</v>
      </c>
      <c r="W2183" s="3">
        <f>HLOOKUP(W$5,[2]人物技能基础!$O$3:$Q$553,$C2183+1,0)</f>
        <v>3.637142857142857</v>
      </c>
      <c r="X2183" s="3">
        <f>HLOOKUP(X$5,[2]人物技能基础!$O$3:$Q$553,$C2183+1,0)</f>
        <v>2.0186428571428574</v>
      </c>
      <c r="Y2183" s="3">
        <f>HLOOKUP(Y$5,[2]人物技能基础!$O$3:$Q$553,$C2183+1,0)</f>
        <v>99.964285714285708</v>
      </c>
      <c r="Z2183" s="3">
        <f t="shared" ref="Z2183:Z2246" si="205">INT(((P2183-AB2183)*X2183+(Y2183+T2183))*G2183*J2183*$D$2)</f>
        <v>917953</v>
      </c>
      <c r="AA2183" s="3">
        <f t="shared" ref="AA2183:AA2246" si="206">IF(H2183=0,IF(U2183=0,INT(Q2183/5),IF(V2183=0,INT(Q2183/5),INT((V2183/U2183)/(1/N2183*M2183)/L2183+Q2183))),INT((IF(U2183=0,0,V2183/U2183/(1/N2183*M2183))+O2183/H2183)/L2183+Q2183))</f>
        <v>16699</v>
      </c>
      <c r="AB2183" s="3">
        <f t="shared" ref="AB2183:AB2246" si="207">INT(P2183*I2183)</f>
        <v>5135</v>
      </c>
      <c r="AC2183" s="3">
        <f t="shared" ref="AC2183:AC2246" si="208">INT(K2183*S2183)</f>
        <v>5570</v>
      </c>
      <c r="AD2183" s="3">
        <f t="shared" ref="AD2183:AD2246" si="209">INT(R2183/J2183)</f>
        <v>6020</v>
      </c>
    </row>
    <row r="2184" spans="1:30" x14ac:dyDescent="0.15">
      <c r="A2184" s="3">
        <v>179</v>
      </c>
      <c r="B2184" s="3" t="str">
        <f t="shared" si="204"/>
        <v>关卡179boss</v>
      </c>
      <c r="C2184" s="3">
        <f>INDEX([3]关卡!$J$19:$J$2018,A2184)</f>
        <v>218</v>
      </c>
      <c r="D2184" s="3">
        <f>INDEX([3]关卡!$N$19:$N$2018,A2184)</f>
        <v>218</v>
      </c>
      <c r="E2184" s="3" t="s">
        <v>25</v>
      </c>
      <c r="F2184" s="3" t="s">
        <v>26</v>
      </c>
      <c r="G2184" s="3">
        <v>30</v>
      </c>
      <c r="H2184" s="3">
        <v>30</v>
      </c>
      <c r="I2184" s="3">
        <v>0.2</v>
      </c>
      <c r="J2184" s="4">
        <v>0.75</v>
      </c>
      <c r="K2184" s="4">
        <v>1</v>
      </c>
      <c r="L2184" s="4">
        <v>5</v>
      </c>
      <c r="M2184" s="3">
        <v>1</v>
      </c>
      <c r="N2184" s="3">
        <v>2</v>
      </c>
      <c r="O2184" s="3">
        <f>HLOOKUP(O$5,[1]非R能力!$B$8:$F$558,$C2184+1,0)</f>
        <v>132275.88044144824</v>
      </c>
      <c r="P2184" s="3">
        <f>HLOOKUP(P$5,[1]非R能力!$B$8:$F$558,$C2184+1,0)</f>
        <v>26028.109786358396</v>
      </c>
      <c r="Q2184" s="3">
        <f>HLOOKUP(Q$5,[1]非R能力!$B$8:$F$558,$C2184+1,0)</f>
        <v>16186.083056631172</v>
      </c>
      <c r="R2184" s="3">
        <f>HLOOKUP(R$5,[1]非R能力!$B$8:$F$558,$C2184+1,0)</f>
        <v>4549.2264015845149</v>
      </c>
      <c r="S2184" s="3">
        <f>HLOOKUP(S$5,[1]非R能力!$B$8:$F$558,$C2184+1,0)</f>
        <v>5588.3650086590142</v>
      </c>
      <c r="T2184" s="3">
        <f>INDEX([1]非R能力!$H$9:$H$558,D2184)</f>
        <v>9508.4067389988777</v>
      </c>
      <c r="U2184" s="3">
        <f>IF(E2184="小怪",0,IF(INDEX([1]非R能力!$FK$9:$FK$558,C2184)=0,0,10))</f>
        <v>10</v>
      </c>
      <c r="V2184" s="3">
        <f>IF(E2184="小怪",0,IF(INDEX([1]非R能力!$FH$9:$FH$558,C2184)=0,0,5000))</f>
        <v>5000</v>
      </c>
      <c r="W2184" s="3">
        <f>HLOOKUP(W$5,[2]人物技能基础!$O$3:$Q$553,$C2184+1,0)</f>
        <v>3.637142857142857</v>
      </c>
      <c r="X2184" s="3">
        <f>HLOOKUP(X$5,[2]人物技能基础!$O$3:$Q$553,$C2184+1,0)</f>
        <v>2.0186428571428574</v>
      </c>
      <c r="Y2184" s="3">
        <f>HLOOKUP(Y$5,[2]人物技能基础!$O$3:$Q$553,$C2184+1,0)</f>
        <v>99.964285714285708</v>
      </c>
      <c r="Z2184" s="3">
        <f t="shared" si="205"/>
        <v>929570</v>
      </c>
      <c r="AA2184" s="3">
        <f t="shared" si="206"/>
        <v>17267</v>
      </c>
      <c r="AB2184" s="3">
        <f t="shared" si="207"/>
        <v>5205</v>
      </c>
      <c r="AC2184" s="3">
        <f t="shared" si="208"/>
        <v>5588</v>
      </c>
      <c r="AD2184" s="3">
        <f t="shared" si="209"/>
        <v>6065</v>
      </c>
    </row>
    <row r="2185" spans="1:30" x14ac:dyDescent="0.15">
      <c r="A2185" s="3">
        <v>180</v>
      </c>
      <c r="B2185" s="3" t="str">
        <f t="shared" si="204"/>
        <v>关卡180boss</v>
      </c>
      <c r="C2185" s="3">
        <f>INDEX([3]关卡!$J$19:$J$2018,A2185)</f>
        <v>219</v>
      </c>
      <c r="D2185" s="3">
        <f>INDEX([3]关卡!$N$19:$N$2018,A2185)</f>
        <v>219</v>
      </c>
      <c r="E2185" s="3" t="s">
        <v>25</v>
      </c>
      <c r="F2185" s="3" t="s">
        <v>26</v>
      </c>
      <c r="G2185" s="3">
        <v>30</v>
      </c>
      <c r="H2185" s="3">
        <v>30</v>
      </c>
      <c r="I2185" s="3">
        <v>0.2</v>
      </c>
      <c r="J2185" s="4">
        <v>0.75</v>
      </c>
      <c r="K2185" s="4">
        <v>1</v>
      </c>
      <c r="L2185" s="4">
        <v>5</v>
      </c>
      <c r="M2185" s="3">
        <v>1</v>
      </c>
      <c r="N2185" s="3">
        <v>2</v>
      </c>
      <c r="O2185" s="3">
        <f>HLOOKUP(O$5,[1]非R能力!$B$8:$F$558,$C2185+1,0)</f>
        <v>133614.8170523025</v>
      </c>
      <c r="P2185" s="3">
        <f>HLOOKUP(P$5,[1]非R能力!$B$8:$F$558,$C2185+1,0)</f>
        <v>26380.764029467493</v>
      </c>
      <c r="Q2185" s="3">
        <f>HLOOKUP(Q$5,[1]非R能力!$B$8:$F$558,$C2185+1,0)</f>
        <v>16746.41557459443</v>
      </c>
      <c r="R2185" s="3">
        <f>HLOOKUP(R$5,[1]非R能力!$B$8:$F$558,$C2185+1,0)</f>
        <v>4582.7335494529643</v>
      </c>
      <c r="S2185" s="3">
        <f>HLOOKUP(S$5,[1]非R能力!$B$8:$F$558,$C2185+1,0)</f>
        <v>5605.8620119806674</v>
      </c>
      <c r="T2185" s="3">
        <f>INDEX([1]非R能力!$H$9:$H$558,D2185)</f>
        <v>9659.9354030189188</v>
      </c>
      <c r="U2185" s="3">
        <f>IF(E2185="小怪",0,IF(INDEX([1]非R能力!$FK$9:$FK$558,C2185)=0,0,10))</f>
        <v>10</v>
      </c>
      <c r="V2185" s="3">
        <f>IF(E2185="小怪",0,IF(INDEX([1]非R能力!$FH$9:$FH$558,C2185)=0,0,5000))</f>
        <v>5000</v>
      </c>
      <c r="W2185" s="3">
        <f>HLOOKUP(W$5,[2]人物技能基础!$O$3:$Q$553,$C2185+1,0)</f>
        <v>3.637142857142857</v>
      </c>
      <c r="X2185" s="3">
        <f>HLOOKUP(X$5,[2]人物技能基础!$O$3:$Q$553,$C2185+1,0)</f>
        <v>2.0186428571428574</v>
      </c>
      <c r="Y2185" s="3">
        <f>HLOOKUP(Y$5,[2]人物技能基础!$O$3:$Q$553,$C2185+1,0)</f>
        <v>99.964285714285708</v>
      </c>
      <c r="Z2185" s="3">
        <f t="shared" si="205"/>
        <v>942531</v>
      </c>
      <c r="AA2185" s="3">
        <f t="shared" si="206"/>
        <v>17837</v>
      </c>
      <c r="AB2185" s="3">
        <f t="shared" si="207"/>
        <v>5276</v>
      </c>
      <c r="AC2185" s="3">
        <f t="shared" si="208"/>
        <v>5605</v>
      </c>
      <c r="AD2185" s="3">
        <f t="shared" si="209"/>
        <v>6110</v>
      </c>
    </row>
    <row r="2186" spans="1:30" x14ac:dyDescent="0.15">
      <c r="A2186" s="3">
        <v>181</v>
      </c>
      <c r="B2186" s="3" t="str">
        <f t="shared" si="204"/>
        <v>关卡181boss</v>
      </c>
      <c r="C2186" s="3">
        <f>INDEX([3]关卡!$J$19:$J$2018,A2186)</f>
        <v>220</v>
      </c>
      <c r="D2186" s="3">
        <f>INDEX([3]关卡!$N$19:$N$2018,A2186)</f>
        <v>220</v>
      </c>
      <c r="E2186" s="3" t="s">
        <v>25</v>
      </c>
      <c r="F2186" s="3" t="s">
        <v>26</v>
      </c>
      <c r="G2186" s="3">
        <v>30</v>
      </c>
      <c r="H2186" s="3">
        <v>30</v>
      </c>
      <c r="I2186" s="3">
        <v>0.2</v>
      </c>
      <c r="J2186" s="4">
        <v>0.75</v>
      </c>
      <c r="K2186" s="4">
        <v>1</v>
      </c>
      <c r="L2186" s="4">
        <v>5</v>
      </c>
      <c r="M2186" s="3">
        <v>1</v>
      </c>
      <c r="N2186" s="3">
        <v>2</v>
      </c>
      <c r="O2186" s="3">
        <f>HLOOKUP(O$5,[1]非R能力!$B$8:$F$558,$C2186+1,0)</f>
        <v>134718.7397945445</v>
      </c>
      <c r="P2186" s="3">
        <f>HLOOKUP(P$5,[1]非R能力!$B$8:$F$558,$C2186+1,0)</f>
        <v>26566.051278110728</v>
      </c>
      <c r="Q2186" s="3">
        <f>HLOOKUP(Q$5,[1]非R能力!$B$8:$F$558,$C2186+1,0)</f>
        <v>16900.010067037267</v>
      </c>
      <c r="R2186" s="3">
        <f>HLOOKUP(R$5,[1]非R能力!$B$8:$F$558,$C2186+1,0)</f>
        <v>4602.4479757694107</v>
      </c>
      <c r="S2186" s="3">
        <f>HLOOKUP(S$5,[1]非R能力!$B$8:$F$558,$C2186+1,0)</f>
        <v>5626.1043017071179</v>
      </c>
      <c r="T2186" s="3">
        <f>INDEX([1]非R能力!$H$9:$H$558,D2186)</f>
        <v>9813.0869479367338</v>
      </c>
      <c r="U2186" s="3">
        <f>IF(E2186="小怪",0,IF(INDEX([1]非R能力!$FK$9:$FK$558,C2186)=0,0,10))</f>
        <v>10</v>
      </c>
      <c r="V2186" s="3">
        <f>IF(E2186="小怪",0,IF(INDEX([1]非R能力!$FH$9:$FH$558,C2186)=0,0,5000))</f>
        <v>5000</v>
      </c>
      <c r="W2186" s="3">
        <f>HLOOKUP(W$5,[2]人物技能基础!$O$3:$Q$553,$C2186+1,0)</f>
        <v>3.637142857142857</v>
      </c>
      <c r="X2186" s="3">
        <f>HLOOKUP(X$5,[2]人物技能基础!$O$3:$Q$553,$C2186+1,0)</f>
        <v>2.0186428571428574</v>
      </c>
      <c r="Y2186" s="3">
        <f>HLOOKUP(Y$5,[2]人物技能基础!$O$3:$Q$553,$C2186+1,0)</f>
        <v>99.964285714285708</v>
      </c>
      <c r="Z2186" s="3">
        <f t="shared" si="205"/>
        <v>950676</v>
      </c>
      <c r="AA2186" s="3">
        <f t="shared" si="206"/>
        <v>17998</v>
      </c>
      <c r="AB2186" s="3">
        <f t="shared" si="207"/>
        <v>5313</v>
      </c>
      <c r="AC2186" s="3">
        <f t="shared" si="208"/>
        <v>5626</v>
      </c>
      <c r="AD2186" s="3">
        <f t="shared" si="209"/>
        <v>6136</v>
      </c>
    </row>
    <row r="2187" spans="1:30" x14ac:dyDescent="0.15">
      <c r="A2187" s="3">
        <v>182</v>
      </c>
      <c r="B2187" s="3" t="str">
        <f t="shared" si="204"/>
        <v>关卡182boss</v>
      </c>
      <c r="C2187" s="3">
        <f>INDEX([3]关卡!$J$19:$J$2018,A2187)</f>
        <v>221</v>
      </c>
      <c r="D2187" s="3">
        <f>INDEX([3]关卡!$N$19:$N$2018,A2187)</f>
        <v>221</v>
      </c>
      <c r="E2187" s="3" t="s">
        <v>25</v>
      </c>
      <c r="F2187" s="3" t="s">
        <v>26</v>
      </c>
      <c r="G2187" s="3">
        <v>30</v>
      </c>
      <c r="H2187" s="3">
        <v>30</v>
      </c>
      <c r="I2187" s="3">
        <v>0.2</v>
      </c>
      <c r="J2187" s="4">
        <v>0.75</v>
      </c>
      <c r="K2187" s="4">
        <v>1</v>
      </c>
      <c r="L2187" s="4">
        <v>5</v>
      </c>
      <c r="M2187" s="3">
        <v>1</v>
      </c>
      <c r="N2187" s="3">
        <v>2</v>
      </c>
      <c r="O2187" s="3">
        <f>HLOOKUP(O$5,[1]非R能力!$B$8:$F$558,$C2187+1,0)</f>
        <v>135843.09902917576</v>
      </c>
      <c r="P2187" s="3">
        <f>HLOOKUP(P$5,[1]非R能力!$B$8:$F$558,$C2187+1,0)</f>
        <v>26750.970183849968</v>
      </c>
      <c r="Q2187" s="3">
        <f>HLOOKUP(Q$5,[1]非R能力!$B$8:$F$558,$C2187+1,0)</f>
        <v>17052.111197534774</v>
      </c>
      <c r="R2187" s="3">
        <f>HLOOKUP(R$5,[1]非R能力!$B$8:$F$558,$C2187+1,0)</f>
        <v>4622.1813227496486</v>
      </c>
      <c r="S2187" s="3">
        <f>HLOOKUP(S$5,[1]非R能力!$B$8:$F$558,$C2187+1,0)</f>
        <v>5643.3276565462074</v>
      </c>
      <c r="T2187" s="3">
        <f>INDEX([1]非R能力!$H$9:$H$558,D2187)</f>
        <v>9967.8782649600016</v>
      </c>
      <c r="U2187" s="3">
        <f>IF(E2187="小怪",0,IF(INDEX([1]非R能力!$FK$9:$FK$558,C2187)=0,0,10))</f>
        <v>10</v>
      </c>
      <c r="V2187" s="3">
        <f>IF(E2187="小怪",0,IF(INDEX([1]非R能力!$FH$9:$FH$558,C2187)=0,0,5000))</f>
        <v>5000</v>
      </c>
      <c r="W2187" s="3">
        <f>HLOOKUP(W$5,[2]人物技能基础!$O$3:$Q$553,$C2187+1,0)</f>
        <v>3.637142857142857</v>
      </c>
      <c r="X2187" s="3">
        <f>HLOOKUP(X$5,[2]人物技能基础!$O$3:$Q$553,$C2187+1,0)</f>
        <v>2.0186428571428574</v>
      </c>
      <c r="Y2187" s="3">
        <f>HLOOKUP(Y$5,[2]人物技能基础!$O$3:$Q$553,$C2187+1,0)</f>
        <v>99.964285714285708</v>
      </c>
      <c r="Z2187" s="3">
        <f t="shared" si="205"/>
        <v>958837</v>
      </c>
      <c r="AA2187" s="3">
        <f t="shared" si="206"/>
        <v>18157</v>
      </c>
      <c r="AB2187" s="3">
        <f t="shared" si="207"/>
        <v>5350</v>
      </c>
      <c r="AC2187" s="3">
        <f t="shared" si="208"/>
        <v>5643</v>
      </c>
      <c r="AD2187" s="3">
        <f t="shared" si="209"/>
        <v>6162</v>
      </c>
    </row>
    <row r="2188" spans="1:30" x14ac:dyDescent="0.15">
      <c r="A2188" s="3">
        <v>183</v>
      </c>
      <c r="B2188" s="3" t="str">
        <f t="shared" si="204"/>
        <v>关卡183boss</v>
      </c>
      <c r="C2188" s="3">
        <f>INDEX([3]关卡!$J$19:$J$2018,A2188)</f>
        <v>221</v>
      </c>
      <c r="D2188" s="3">
        <f>INDEX([3]关卡!$N$19:$N$2018,A2188)</f>
        <v>221</v>
      </c>
      <c r="E2188" s="3" t="s">
        <v>25</v>
      </c>
      <c r="F2188" s="3" t="s">
        <v>26</v>
      </c>
      <c r="G2188" s="3">
        <v>30</v>
      </c>
      <c r="H2188" s="3">
        <v>30</v>
      </c>
      <c r="I2188" s="3">
        <v>0.2</v>
      </c>
      <c r="J2188" s="4">
        <v>0.75</v>
      </c>
      <c r="K2188" s="4">
        <v>1</v>
      </c>
      <c r="L2188" s="4">
        <v>5</v>
      </c>
      <c r="M2188" s="3">
        <v>1</v>
      </c>
      <c r="N2188" s="3">
        <v>2</v>
      </c>
      <c r="O2188" s="3">
        <f>HLOOKUP(O$5,[1]非R能力!$B$8:$F$558,$C2188+1,0)</f>
        <v>135843.09902917576</v>
      </c>
      <c r="P2188" s="3">
        <f>HLOOKUP(P$5,[1]非R能力!$B$8:$F$558,$C2188+1,0)</f>
        <v>26750.970183849968</v>
      </c>
      <c r="Q2188" s="3">
        <f>HLOOKUP(Q$5,[1]非R能力!$B$8:$F$558,$C2188+1,0)</f>
        <v>17052.111197534774</v>
      </c>
      <c r="R2188" s="3">
        <f>HLOOKUP(R$5,[1]非R能力!$B$8:$F$558,$C2188+1,0)</f>
        <v>4622.1813227496486</v>
      </c>
      <c r="S2188" s="3">
        <f>HLOOKUP(S$5,[1]非R能力!$B$8:$F$558,$C2188+1,0)</f>
        <v>5643.3276565462074</v>
      </c>
      <c r="T2188" s="3">
        <f>INDEX([1]非R能力!$H$9:$H$558,D2188)</f>
        <v>9967.8782649600016</v>
      </c>
      <c r="U2188" s="3">
        <f>IF(E2188="小怪",0,IF(INDEX([1]非R能力!$FK$9:$FK$558,C2188)=0,0,10))</f>
        <v>10</v>
      </c>
      <c r="V2188" s="3">
        <f>IF(E2188="小怪",0,IF(INDEX([1]非R能力!$FH$9:$FH$558,C2188)=0,0,5000))</f>
        <v>5000</v>
      </c>
      <c r="W2188" s="3">
        <f>HLOOKUP(W$5,[2]人物技能基础!$O$3:$Q$553,$C2188+1,0)</f>
        <v>3.637142857142857</v>
      </c>
      <c r="X2188" s="3">
        <f>HLOOKUP(X$5,[2]人物技能基础!$O$3:$Q$553,$C2188+1,0)</f>
        <v>2.0186428571428574</v>
      </c>
      <c r="Y2188" s="3">
        <f>HLOOKUP(Y$5,[2]人物技能基础!$O$3:$Q$553,$C2188+1,0)</f>
        <v>99.964285714285708</v>
      </c>
      <c r="Z2188" s="3">
        <f t="shared" si="205"/>
        <v>958837</v>
      </c>
      <c r="AA2188" s="3">
        <f t="shared" si="206"/>
        <v>18157</v>
      </c>
      <c r="AB2188" s="3">
        <f t="shared" si="207"/>
        <v>5350</v>
      </c>
      <c r="AC2188" s="3">
        <f t="shared" si="208"/>
        <v>5643</v>
      </c>
      <c r="AD2188" s="3">
        <f t="shared" si="209"/>
        <v>6162</v>
      </c>
    </row>
    <row r="2189" spans="1:30" x14ac:dyDescent="0.15">
      <c r="A2189" s="3">
        <v>184</v>
      </c>
      <c r="B2189" s="3" t="str">
        <f t="shared" si="204"/>
        <v>关卡184boss</v>
      </c>
      <c r="C2189" s="3">
        <f>INDEX([3]关卡!$J$19:$J$2018,A2189)</f>
        <v>222</v>
      </c>
      <c r="D2189" s="3">
        <f>INDEX([3]关卡!$N$19:$N$2018,A2189)</f>
        <v>222</v>
      </c>
      <c r="E2189" s="3" t="s">
        <v>25</v>
      </c>
      <c r="F2189" s="3" t="s">
        <v>26</v>
      </c>
      <c r="G2189" s="3">
        <v>30</v>
      </c>
      <c r="H2189" s="3">
        <v>30</v>
      </c>
      <c r="I2189" s="3">
        <v>0.2</v>
      </c>
      <c r="J2189" s="4">
        <v>0.75</v>
      </c>
      <c r="K2189" s="4">
        <v>1</v>
      </c>
      <c r="L2189" s="4">
        <v>5</v>
      </c>
      <c r="M2189" s="3">
        <v>1</v>
      </c>
      <c r="N2189" s="3">
        <v>2</v>
      </c>
      <c r="O2189" s="3">
        <f>HLOOKUP(O$5,[1]非R能力!$B$8:$F$558,$C2189+1,0)</f>
        <v>136958.17075291486</v>
      </c>
      <c r="P2189" s="3">
        <f>HLOOKUP(P$5,[1]非R能力!$B$8:$F$558,$C2189+1,0)</f>
        <v>26930.760420068549</v>
      </c>
      <c r="Q2189" s="3">
        <f>HLOOKUP(Q$5,[1]非R能力!$B$8:$F$558,$C2189+1,0)</f>
        <v>17202.427802961691</v>
      </c>
      <c r="R2189" s="3">
        <f>HLOOKUP(R$5,[1]非R能力!$B$8:$F$558,$C2189+1,0)</f>
        <v>4641.9245842361306</v>
      </c>
      <c r="S2189" s="3">
        <f>HLOOKUP(S$5,[1]非R能力!$B$8:$F$558,$C2189+1,0)</f>
        <v>5660.5577744926786</v>
      </c>
      <c r="T2189" s="3">
        <f>INDEX([1]非R能力!$H$9:$H$558,D2189)</f>
        <v>10045.894143405505</v>
      </c>
      <c r="U2189" s="3">
        <f>IF(E2189="小怪",0,IF(INDEX([1]非R能力!$FK$9:$FK$558,C2189)=0,0,10))</f>
        <v>10</v>
      </c>
      <c r="V2189" s="3">
        <f>IF(E2189="小怪",0,IF(INDEX([1]非R能力!$FH$9:$FH$558,C2189)=0,0,5000))</f>
        <v>5000</v>
      </c>
      <c r="W2189" s="3">
        <f>HLOOKUP(W$5,[2]人物技能基础!$O$3:$Q$553,$C2189+1,0)</f>
        <v>3.637142857142857</v>
      </c>
      <c r="X2189" s="3">
        <f>HLOOKUP(X$5,[2]人物技能基础!$O$3:$Q$553,$C2189+1,0)</f>
        <v>2.0186428571428574</v>
      </c>
      <c r="Y2189" s="3">
        <f>HLOOKUP(Y$5,[2]人物技能基础!$O$3:$Q$553,$C2189+1,0)</f>
        <v>99.964285714285708</v>
      </c>
      <c r="Z2189" s="3">
        <f t="shared" si="205"/>
        <v>965466</v>
      </c>
      <c r="AA2189" s="3">
        <f t="shared" si="206"/>
        <v>18315</v>
      </c>
      <c r="AB2189" s="3">
        <f t="shared" si="207"/>
        <v>5386</v>
      </c>
      <c r="AC2189" s="3">
        <f t="shared" si="208"/>
        <v>5660</v>
      </c>
      <c r="AD2189" s="3">
        <f t="shared" si="209"/>
        <v>6189</v>
      </c>
    </row>
    <row r="2190" spans="1:30" x14ac:dyDescent="0.15">
      <c r="A2190" s="3">
        <v>185</v>
      </c>
      <c r="B2190" s="3" t="str">
        <f t="shared" si="204"/>
        <v>关卡185boss</v>
      </c>
      <c r="C2190" s="3">
        <f>INDEX([3]关卡!$J$19:$J$2018,A2190)</f>
        <v>223</v>
      </c>
      <c r="D2190" s="3">
        <f>INDEX([3]关卡!$N$19:$N$2018,A2190)</f>
        <v>223</v>
      </c>
      <c r="E2190" s="3" t="s">
        <v>25</v>
      </c>
      <c r="F2190" s="3" t="s">
        <v>26</v>
      </c>
      <c r="G2190" s="3">
        <v>30</v>
      </c>
      <c r="H2190" s="3">
        <v>30</v>
      </c>
      <c r="I2190" s="3">
        <v>0.2</v>
      </c>
      <c r="J2190" s="4">
        <v>0.75</v>
      </c>
      <c r="K2190" s="4">
        <v>1</v>
      </c>
      <c r="L2190" s="4">
        <v>5</v>
      </c>
      <c r="M2190" s="3">
        <v>1</v>
      </c>
      <c r="N2190" s="3">
        <v>2</v>
      </c>
      <c r="O2190" s="3">
        <f>HLOOKUP(O$5,[1]非R能力!$B$8:$F$558,$C2190+1,0)</f>
        <v>138040.25151631536</v>
      </c>
      <c r="P2190" s="3">
        <f>HLOOKUP(P$5,[1]非R能力!$B$8:$F$558,$C2190+1,0)</f>
        <v>27110.643144291262</v>
      </c>
      <c r="Q2190" s="3">
        <f>HLOOKUP(Q$5,[1]非R能力!$B$8:$F$558,$C2190+1,0)</f>
        <v>17352.815704974459</v>
      </c>
      <c r="R2190" s="3">
        <f>HLOOKUP(R$5,[1]非R能力!$B$8:$F$558,$C2190+1,0)</f>
        <v>4661.6777602288621</v>
      </c>
      <c r="S2190" s="3">
        <f>HLOOKUP(S$5,[1]非R能力!$B$8:$F$558,$C2190+1,0)</f>
        <v>5677.8019520950675</v>
      </c>
      <c r="T2190" s="3">
        <f>INDEX([1]非R能力!$H$9:$H$558,D2190)</f>
        <v>10203.177004736792</v>
      </c>
      <c r="U2190" s="3">
        <f>IF(E2190="小怪",0,IF(INDEX([1]非R能力!$FK$9:$FK$558,C2190)=0,0,10))</f>
        <v>10</v>
      </c>
      <c r="V2190" s="3">
        <f>IF(E2190="小怪",0,IF(INDEX([1]非R能力!$FH$9:$FH$558,C2190)=0,0,5000))</f>
        <v>5000</v>
      </c>
      <c r="W2190" s="3">
        <f>HLOOKUP(W$5,[2]人物技能基础!$O$3:$Q$553,$C2190+1,0)</f>
        <v>3.637142857142857</v>
      </c>
      <c r="X2190" s="3">
        <f>HLOOKUP(X$5,[2]人物技能基础!$O$3:$Q$553,$C2190+1,0)</f>
        <v>2.0186428571428574</v>
      </c>
      <c r="Y2190" s="3">
        <f>HLOOKUP(Y$5,[2]人物技能基础!$O$3:$Q$553,$C2190+1,0)</f>
        <v>99.964285714285708</v>
      </c>
      <c r="Z2190" s="3">
        <f t="shared" si="205"/>
        <v>973525</v>
      </c>
      <c r="AA2190" s="3">
        <f t="shared" si="206"/>
        <v>18473</v>
      </c>
      <c r="AB2190" s="3">
        <f t="shared" si="207"/>
        <v>5422</v>
      </c>
      <c r="AC2190" s="3">
        <f t="shared" si="208"/>
        <v>5677</v>
      </c>
      <c r="AD2190" s="3">
        <f t="shared" si="209"/>
        <v>6215</v>
      </c>
    </row>
    <row r="2191" spans="1:30" x14ac:dyDescent="0.15">
      <c r="A2191" s="3">
        <v>186</v>
      </c>
      <c r="B2191" s="3" t="str">
        <f t="shared" si="204"/>
        <v>关卡186boss</v>
      </c>
      <c r="C2191" s="3">
        <f>INDEX([3]关卡!$J$19:$J$2018,A2191)</f>
        <v>224</v>
      </c>
      <c r="D2191" s="3">
        <f>INDEX([3]关卡!$N$19:$N$2018,A2191)</f>
        <v>224</v>
      </c>
      <c r="E2191" s="3" t="s">
        <v>25</v>
      </c>
      <c r="F2191" s="3" t="s">
        <v>26</v>
      </c>
      <c r="G2191" s="3">
        <v>30</v>
      </c>
      <c r="H2191" s="3">
        <v>30</v>
      </c>
      <c r="I2191" s="3">
        <v>0.2</v>
      </c>
      <c r="J2191" s="4">
        <v>0.75</v>
      </c>
      <c r="K2191" s="4">
        <v>1</v>
      </c>
      <c r="L2191" s="4">
        <v>5</v>
      </c>
      <c r="M2191" s="3">
        <v>1</v>
      </c>
      <c r="N2191" s="3">
        <v>2</v>
      </c>
      <c r="O2191" s="3">
        <f>HLOOKUP(O$5,[1]非R能力!$B$8:$F$558,$C2191+1,0)</f>
        <v>139024.97775086469</v>
      </c>
      <c r="P2191" s="3">
        <f>HLOOKUP(P$5,[1]非R能力!$B$8:$F$558,$C2191+1,0)</f>
        <v>27290.618356518116</v>
      </c>
      <c r="Q2191" s="3">
        <f>HLOOKUP(Q$5,[1]非R能力!$B$8:$F$558,$C2191+1,0)</f>
        <v>17503.585285046167</v>
      </c>
      <c r="R2191" s="3">
        <f>HLOOKUP(R$5,[1]非R能力!$B$8:$F$558,$C2191+1,0)</f>
        <v>4681.4408507278367</v>
      </c>
      <c r="S2191" s="3">
        <f>HLOOKUP(S$5,[1]非R能力!$B$8:$F$558,$C2191+1,0)</f>
        <v>5698.0937652369312</v>
      </c>
      <c r="T2191" s="3">
        <f>INDEX([1]非R能力!$H$9:$H$558,D2191)</f>
        <v>10282.448271891766</v>
      </c>
      <c r="U2191" s="3">
        <f>IF(E2191="小怪",0,IF(INDEX([1]非R能力!$FK$9:$FK$558,C2191)=0,0,10))</f>
        <v>10</v>
      </c>
      <c r="V2191" s="3">
        <f>IF(E2191="小怪",0,IF(INDEX([1]非R能力!$FH$9:$FH$558,C2191)=0,0,5000))</f>
        <v>5000</v>
      </c>
      <c r="W2191" s="3">
        <f>HLOOKUP(W$5,[2]人物技能基础!$O$3:$Q$553,$C2191+1,0)</f>
        <v>3.637142857142857</v>
      </c>
      <c r="X2191" s="3">
        <f>HLOOKUP(X$5,[2]人物技能基础!$O$3:$Q$553,$C2191+1,0)</f>
        <v>2.0186428571428574</v>
      </c>
      <c r="Y2191" s="3">
        <f>HLOOKUP(Y$5,[2]人物技能基础!$O$3:$Q$553,$C2191+1,0)</f>
        <v>99.964285714285708</v>
      </c>
      <c r="Z2191" s="3">
        <f t="shared" si="205"/>
        <v>980184</v>
      </c>
      <c r="AA2191" s="3">
        <f t="shared" si="206"/>
        <v>18630</v>
      </c>
      <c r="AB2191" s="3">
        <f t="shared" si="207"/>
        <v>5458</v>
      </c>
      <c r="AC2191" s="3">
        <f t="shared" si="208"/>
        <v>5698</v>
      </c>
      <c r="AD2191" s="3">
        <f t="shared" si="209"/>
        <v>6241</v>
      </c>
    </row>
    <row r="2192" spans="1:30" x14ac:dyDescent="0.15">
      <c r="A2192" s="3">
        <v>187</v>
      </c>
      <c r="B2192" s="3" t="str">
        <f t="shared" si="204"/>
        <v>关卡187boss</v>
      </c>
      <c r="C2192" s="3">
        <f>INDEX([3]关卡!$J$19:$J$2018,A2192)</f>
        <v>225</v>
      </c>
      <c r="D2192" s="3">
        <f>INDEX([3]关卡!$N$19:$N$2018,A2192)</f>
        <v>225</v>
      </c>
      <c r="E2192" s="3" t="s">
        <v>25</v>
      </c>
      <c r="F2192" s="3" t="s">
        <v>26</v>
      </c>
      <c r="G2192" s="3">
        <v>30</v>
      </c>
      <c r="H2192" s="3">
        <v>30</v>
      </c>
      <c r="I2192" s="3">
        <v>0.2</v>
      </c>
      <c r="J2192" s="4">
        <v>0.75</v>
      </c>
      <c r="K2192" s="4">
        <v>1</v>
      </c>
      <c r="L2192" s="4">
        <v>5</v>
      </c>
      <c r="M2192" s="3">
        <v>1</v>
      </c>
      <c r="N2192" s="3">
        <v>2</v>
      </c>
      <c r="O2192" s="3">
        <f>HLOOKUP(O$5,[1]非R能力!$B$8:$F$558,$C2192+1,0)</f>
        <v>140011.20779710382</v>
      </c>
      <c r="P2192" s="3">
        <f>HLOOKUP(P$5,[1]非R能力!$B$8:$F$558,$C2192+1,0)</f>
        <v>27470.791029131353</v>
      </c>
      <c r="Q2192" s="3">
        <f>HLOOKUP(Q$5,[1]非R能力!$B$8:$F$558,$C2192+1,0)</f>
        <v>17651.094722589911</v>
      </c>
      <c r="R2192" s="3">
        <f>HLOOKUP(R$5,[1]非R能力!$B$8:$F$558,$C2192+1,0)</f>
        <v>4701.2190206000896</v>
      </c>
      <c r="S2192" s="3">
        <f>HLOOKUP(S$5,[1]非R能力!$B$8:$F$558,$C2192+1,0)</f>
        <v>5734.8246417194387</v>
      </c>
      <c r="T2192" s="3">
        <f>INDEX([1]非R能力!$H$9:$H$558,D2192)</f>
        <v>10442.261235953829</v>
      </c>
      <c r="U2192" s="3">
        <f>IF(E2192="小怪",0,IF(INDEX([1]非R能力!$FK$9:$FK$558,C2192)=0,0,10))</f>
        <v>10</v>
      </c>
      <c r="V2192" s="3">
        <f>IF(E2192="小怪",0,IF(INDEX([1]非R能力!$FH$9:$FH$558,C2192)=0,0,5000))</f>
        <v>5000</v>
      </c>
      <c r="W2192" s="3">
        <f>HLOOKUP(W$5,[2]人物技能基础!$O$3:$Q$553,$C2192+1,0)</f>
        <v>3.637142857142857</v>
      </c>
      <c r="X2192" s="3">
        <f>HLOOKUP(X$5,[2]人物技能基础!$O$3:$Q$553,$C2192+1,0)</f>
        <v>2.0186428571428574</v>
      </c>
      <c r="Y2192" s="3">
        <f>HLOOKUP(Y$5,[2]人物技能基础!$O$3:$Q$553,$C2192+1,0)</f>
        <v>99.964285714285708</v>
      </c>
      <c r="Z2192" s="3">
        <f t="shared" si="205"/>
        <v>988299</v>
      </c>
      <c r="AA2192" s="3">
        <f t="shared" si="206"/>
        <v>18784</v>
      </c>
      <c r="AB2192" s="3">
        <f t="shared" si="207"/>
        <v>5494</v>
      </c>
      <c r="AC2192" s="3">
        <f t="shared" si="208"/>
        <v>5734</v>
      </c>
      <c r="AD2192" s="3">
        <f t="shared" si="209"/>
        <v>6268</v>
      </c>
    </row>
    <row r="2193" spans="1:30" x14ac:dyDescent="0.15">
      <c r="A2193" s="3">
        <v>188</v>
      </c>
      <c r="B2193" s="3" t="str">
        <f t="shared" si="204"/>
        <v>关卡188boss</v>
      </c>
      <c r="C2193" s="3">
        <f>INDEX([3]关卡!$J$19:$J$2018,A2193)</f>
        <v>226</v>
      </c>
      <c r="D2193" s="3">
        <f>INDEX([3]关卡!$N$19:$N$2018,A2193)</f>
        <v>226</v>
      </c>
      <c r="E2193" s="3" t="s">
        <v>25</v>
      </c>
      <c r="F2193" s="3" t="s">
        <v>26</v>
      </c>
      <c r="G2193" s="3">
        <v>30</v>
      </c>
      <c r="H2193" s="3">
        <v>30</v>
      </c>
      <c r="I2193" s="3">
        <v>0.2</v>
      </c>
      <c r="J2193" s="4">
        <v>0.75</v>
      </c>
      <c r="K2193" s="4">
        <v>1</v>
      </c>
      <c r="L2193" s="4">
        <v>5</v>
      </c>
      <c r="M2193" s="3">
        <v>1</v>
      </c>
      <c r="N2193" s="3">
        <v>2</v>
      </c>
      <c r="O2193" s="3">
        <f>HLOOKUP(O$5,[1]非R能力!$B$8:$F$558,$C2193+1,0)</f>
        <v>141045.11292523483</v>
      </c>
      <c r="P2193" s="3">
        <f>HLOOKUP(P$5,[1]非R能力!$B$8:$F$558,$C2193+1,0)</f>
        <v>27652.292181485489</v>
      </c>
      <c r="Q2193" s="3">
        <f>HLOOKUP(Q$5,[1]非R能力!$B$8:$F$558,$C2193+1,0)</f>
        <v>17798.907710571522</v>
      </c>
      <c r="R2193" s="3">
        <f>HLOOKUP(R$5,[1]非R能力!$B$8:$F$558,$C2193+1,0)</f>
        <v>4721.5019053186033</v>
      </c>
      <c r="S2193" s="3">
        <f>HLOOKUP(S$5,[1]非R能力!$B$8:$F$558,$C2193+1,0)</f>
        <v>5771.720687679589</v>
      </c>
      <c r="T2193" s="3">
        <f>INDEX([1]非R能力!$H$9:$H$558,D2193)</f>
        <v>10522.807254010475</v>
      </c>
      <c r="U2193" s="3">
        <f>IF(E2193="小怪",0,IF(INDEX([1]非R能力!$FK$9:$FK$558,C2193)=0,0,10))</f>
        <v>10</v>
      </c>
      <c r="V2193" s="3">
        <f>IF(E2193="小怪",0,IF(INDEX([1]非R能力!$FH$9:$FH$558,C2193)=0,0,5000))</f>
        <v>5000</v>
      </c>
      <c r="W2193" s="3">
        <f>HLOOKUP(W$5,[2]人物技能基础!$O$3:$Q$553,$C2193+1,0)</f>
        <v>3.637142857142857</v>
      </c>
      <c r="X2193" s="3">
        <f>HLOOKUP(X$5,[2]人物技能基础!$O$3:$Q$553,$C2193+1,0)</f>
        <v>2.0186428571428574</v>
      </c>
      <c r="Y2193" s="3">
        <f>HLOOKUP(Y$5,[2]人物技能基础!$O$3:$Q$553,$C2193+1,0)</f>
        <v>99.964285714285708</v>
      </c>
      <c r="Z2193" s="3">
        <f t="shared" si="205"/>
        <v>995036</v>
      </c>
      <c r="AA2193" s="3">
        <f t="shared" si="206"/>
        <v>18939</v>
      </c>
      <c r="AB2193" s="3">
        <f t="shared" si="207"/>
        <v>5530</v>
      </c>
      <c r="AC2193" s="3">
        <f t="shared" si="208"/>
        <v>5771</v>
      </c>
      <c r="AD2193" s="3">
        <f t="shared" si="209"/>
        <v>6295</v>
      </c>
    </row>
    <row r="2194" spans="1:30" x14ac:dyDescent="0.15">
      <c r="A2194" s="3">
        <v>189</v>
      </c>
      <c r="B2194" s="3" t="str">
        <f t="shared" si="204"/>
        <v>关卡189boss</v>
      </c>
      <c r="C2194" s="3">
        <f>INDEX([3]关卡!$J$19:$J$2018,A2194)</f>
        <v>227</v>
      </c>
      <c r="D2194" s="3">
        <f>INDEX([3]关卡!$N$19:$N$2018,A2194)</f>
        <v>227</v>
      </c>
      <c r="E2194" s="3" t="s">
        <v>25</v>
      </c>
      <c r="F2194" s="3" t="s">
        <v>26</v>
      </c>
      <c r="G2194" s="3">
        <v>30</v>
      </c>
      <c r="H2194" s="3">
        <v>30</v>
      </c>
      <c r="I2194" s="3">
        <v>0.2</v>
      </c>
      <c r="J2194" s="4">
        <v>0.75</v>
      </c>
      <c r="K2194" s="4">
        <v>1</v>
      </c>
      <c r="L2194" s="4">
        <v>5</v>
      </c>
      <c r="M2194" s="3">
        <v>1</v>
      </c>
      <c r="N2194" s="3">
        <v>2</v>
      </c>
      <c r="O2194" s="3">
        <f>HLOOKUP(O$5,[1]非R能力!$B$8:$F$558,$C2194+1,0)</f>
        <v>142044.90689872863</v>
      </c>
      <c r="P2194" s="3">
        <f>HLOOKUP(P$5,[1]非R能力!$B$8:$F$558,$C2194+1,0)</f>
        <v>27833.8865395262</v>
      </c>
      <c r="Q2194" s="3">
        <f>HLOOKUP(Q$5,[1]非R能力!$B$8:$F$558,$C2194+1,0)</f>
        <v>17946.790636380803</v>
      </c>
      <c r="R2194" s="3">
        <f>HLOOKUP(R$5,[1]非R能力!$B$8:$F$558,$C2194+1,0)</f>
        <v>4741.794972129027</v>
      </c>
      <c r="S2194" s="3">
        <f>HLOOKUP(S$5,[1]非R能力!$B$8:$F$558,$C2194+1,0)</f>
        <v>5808.6281168793621</v>
      </c>
      <c r="T2194" s="3">
        <f>INDEX([1]非R能力!$H$9:$H$558,D2194)</f>
        <v>10603.782520428449</v>
      </c>
      <c r="U2194" s="3">
        <f>IF(E2194="小怪",0,IF(INDEX([1]非R能力!$FK$9:$FK$558,C2194)=0,0,10))</f>
        <v>10</v>
      </c>
      <c r="V2194" s="3">
        <f>IF(E2194="小怪",0,IF(INDEX([1]非R能力!$FH$9:$FH$558,C2194)=0,0,5000))</f>
        <v>5000</v>
      </c>
      <c r="W2194" s="3">
        <f>HLOOKUP(W$5,[2]人物技能基础!$O$3:$Q$553,$C2194+1,0)</f>
        <v>3.637142857142857</v>
      </c>
      <c r="X2194" s="3">
        <f>HLOOKUP(X$5,[2]人物技能基础!$O$3:$Q$553,$C2194+1,0)</f>
        <v>2.0186428571428574</v>
      </c>
      <c r="Y2194" s="3">
        <f>HLOOKUP(Y$5,[2]人物技能基础!$O$3:$Q$553,$C2194+1,0)</f>
        <v>99.964285714285708</v>
      </c>
      <c r="Z2194" s="3">
        <f t="shared" si="205"/>
        <v>1001783</v>
      </c>
      <c r="AA2194" s="3">
        <f t="shared" si="206"/>
        <v>19093</v>
      </c>
      <c r="AB2194" s="3">
        <f t="shared" si="207"/>
        <v>5566</v>
      </c>
      <c r="AC2194" s="3">
        <f t="shared" si="208"/>
        <v>5808</v>
      </c>
      <c r="AD2194" s="3">
        <f t="shared" si="209"/>
        <v>6322</v>
      </c>
    </row>
    <row r="2195" spans="1:30" x14ac:dyDescent="0.15">
      <c r="A2195" s="3">
        <v>190</v>
      </c>
      <c r="B2195" s="3" t="str">
        <f t="shared" si="204"/>
        <v>关卡190boss</v>
      </c>
      <c r="C2195" s="3">
        <f>INDEX([3]关卡!$J$19:$J$2018,A2195)</f>
        <v>228</v>
      </c>
      <c r="D2195" s="3">
        <f>INDEX([3]关卡!$N$19:$N$2018,A2195)</f>
        <v>228</v>
      </c>
      <c r="E2195" s="3" t="s">
        <v>25</v>
      </c>
      <c r="F2195" s="3" t="s">
        <v>26</v>
      </c>
      <c r="G2195" s="3">
        <v>30</v>
      </c>
      <c r="H2195" s="3">
        <v>30</v>
      </c>
      <c r="I2195" s="3">
        <v>0.2</v>
      </c>
      <c r="J2195" s="4">
        <v>0.75</v>
      </c>
      <c r="K2195" s="4">
        <v>1</v>
      </c>
      <c r="L2195" s="4">
        <v>5</v>
      </c>
      <c r="M2195" s="3">
        <v>1</v>
      </c>
      <c r="N2195" s="3">
        <v>2</v>
      </c>
      <c r="O2195" s="3">
        <f>HLOOKUP(O$5,[1]非R能力!$B$8:$F$558,$C2195+1,0)</f>
        <v>143063.72324613528</v>
      </c>
      <c r="P2195" s="3">
        <f>HLOOKUP(P$5,[1]非R能力!$B$8:$F$558,$C2195+1,0)</f>
        <v>28015.57410325349</v>
      </c>
      <c r="Q2195" s="3">
        <f>HLOOKUP(Q$5,[1]非R能力!$B$8:$F$558,$C2195+1,0)</f>
        <v>18097.539657275556</v>
      </c>
      <c r="R2195" s="3">
        <f>HLOOKUP(R$5,[1]非R能力!$B$8:$F$558,$C2195+1,0)</f>
        <v>4762.0982210313596</v>
      </c>
      <c r="S2195" s="3">
        <f>HLOOKUP(S$5,[1]非R能力!$B$8:$F$558,$C2195+1,0)</f>
        <v>5849.6066631464128</v>
      </c>
      <c r="T2195" s="3">
        <f>INDEX([1]非R能力!$H$9:$H$558,D2195)</f>
        <v>10685.189211149358</v>
      </c>
      <c r="U2195" s="3">
        <f>IF(E2195="小怪",0,IF(INDEX([1]非R能力!$FK$9:$FK$558,C2195)=0,0,10))</f>
        <v>10</v>
      </c>
      <c r="V2195" s="3">
        <f>IF(E2195="小怪",0,IF(INDEX([1]非R能力!$FH$9:$FH$558,C2195)=0,0,5000))</f>
        <v>5000</v>
      </c>
      <c r="W2195" s="3">
        <f>HLOOKUP(W$5,[2]人物技能基础!$O$3:$Q$553,$C2195+1,0)</f>
        <v>3.637142857142857</v>
      </c>
      <c r="X2195" s="3">
        <f>HLOOKUP(X$5,[2]人物技能基础!$O$3:$Q$553,$C2195+1,0)</f>
        <v>2.0186428571428574</v>
      </c>
      <c r="Y2195" s="3">
        <f>HLOOKUP(Y$5,[2]人物技能基础!$O$3:$Q$553,$C2195+1,0)</f>
        <v>99.964285714285708</v>
      </c>
      <c r="Z2195" s="3">
        <f t="shared" si="205"/>
        <v>1008506</v>
      </c>
      <c r="AA2195" s="3">
        <f t="shared" si="206"/>
        <v>19251</v>
      </c>
      <c r="AB2195" s="3">
        <f t="shared" si="207"/>
        <v>5603</v>
      </c>
      <c r="AC2195" s="3">
        <f t="shared" si="208"/>
        <v>5849</v>
      </c>
      <c r="AD2195" s="3">
        <f t="shared" si="209"/>
        <v>6349</v>
      </c>
    </row>
    <row r="2196" spans="1:30" x14ac:dyDescent="0.15">
      <c r="A2196" s="3">
        <v>191</v>
      </c>
      <c r="B2196" s="3" t="str">
        <f t="shared" si="204"/>
        <v>关卡191boss</v>
      </c>
      <c r="C2196" s="3">
        <f>INDEX([3]关卡!$J$19:$J$2018,A2196)</f>
        <v>229</v>
      </c>
      <c r="D2196" s="3">
        <f>INDEX([3]关卡!$N$19:$N$2018,A2196)</f>
        <v>229</v>
      </c>
      <c r="E2196" s="3" t="s">
        <v>25</v>
      </c>
      <c r="F2196" s="3" t="s">
        <v>26</v>
      </c>
      <c r="G2196" s="3">
        <v>30</v>
      </c>
      <c r="H2196" s="3">
        <v>30</v>
      </c>
      <c r="I2196" s="3">
        <v>0.2</v>
      </c>
      <c r="J2196" s="4">
        <v>0.75</v>
      </c>
      <c r="K2196" s="4">
        <v>1</v>
      </c>
      <c r="L2196" s="4">
        <v>5</v>
      </c>
      <c r="M2196" s="3">
        <v>1</v>
      </c>
      <c r="N2196" s="3">
        <v>2</v>
      </c>
      <c r="O2196" s="3">
        <f>HLOOKUP(O$5,[1]非R能力!$B$8:$F$558,$C2196+1,0)</f>
        <v>144125.88033185195</v>
      </c>
      <c r="P2196" s="3">
        <f>HLOOKUP(P$5,[1]非R能力!$B$8:$F$558,$C2196+1,0)</f>
        <v>28198.043461930582</v>
      </c>
      <c r="Q2196" s="3">
        <f>HLOOKUP(Q$5,[1]非R能力!$B$8:$F$558,$C2196+1,0)</f>
        <v>18246.248537695468</v>
      </c>
      <c r="R2196" s="3">
        <f>HLOOKUP(R$5,[1]非R能力!$B$8:$F$558,$C2196+1,0)</f>
        <v>4782.4116520256021</v>
      </c>
      <c r="S2196" s="3">
        <f>HLOOKUP(S$5,[1]非R能力!$B$8:$F$558,$C2196+1,0)</f>
        <v>5886.5431860213166</v>
      </c>
      <c r="T2196" s="3">
        <f>INDEX([1]非R能力!$H$9:$H$558,D2196)</f>
        <v>10767.029508261523</v>
      </c>
      <c r="U2196" s="3">
        <f>IF(E2196="小怪",0,IF(INDEX([1]非R能力!$FK$9:$FK$558,C2196)=0,0,10))</f>
        <v>10</v>
      </c>
      <c r="V2196" s="3">
        <f>IF(E2196="小怪",0,IF(INDEX([1]非R能力!$FH$9:$FH$558,C2196)=0,0,5000))</f>
        <v>5000</v>
      </c>
      <c r="W2196" s="3">
        <f>HLOOKUP(W$5,[2]人物技能基础!$O$3:$Q$553,$C2196+1,0)</f>
        <v>3.637142857142857</v>
      </c>
      <c r="X2196" s="3">
        <f>HLOOKUP(X$5,[2]人物技能基础!$O$3:$Q$553,$C2196+1,0)</f>
        <v>2.0186428571428574</v>
      </c>
      <c r="Y2196" s="3">
        <f>HLOOKUP(Y$5,[2]人物技能基础!$O$3:$Q$553,$C2196+1,0)</f>
        <v>99.964285714285708</v>
      </c>
      <c r="Z2196" s="3">
        <f t="shared" si="205"/>
        <v>1015301</v>
      </c>
      <c r="AA2196" s="3">
        <f t="shared" si="206"/>
        <v>19407</v>
      </c>
      <c r="AB2196" s="3">
        <f t="shared" si="207"/>
        <v>5639</v>
      </c>
      <c r="AC2196" s="3">
        <f t="shared" si="208"/>
        <v>5886</v>
      </c>
      <c r="AD2196" s="3">
        <f t="shared" si="209"/>
        <v>6376</v>
      </c>
    </row>
    <row r="2197" spans="1:30" x14ac:dyDescent="0.15">
      <c r="A2197" s="3">
        <v>192</v>
      </c>
      <c r="B2197" s="3" t="str">
        <f t="shared" si="204"/>
        <v>关卡192boss</v>
      </c>
      <c r="C2197" s="3">
        <f>INDEX([3]关卡!$J$19:$J$2018,A2197)</f>
        <v>229</v>
      </c>
      <c r="D2197" s="3">
        <f>INDEX([3]关卡!$N$19:$N$2018,A2197)</f>
        <v>229</v>
      </c>
      <c r="E2197" s="3" t="s">
        <v>25</v>
      </c>
      <c r="F2197" s="3" t="s">
        <v>26</v>
      </c>
      <c r="G2197" s="3">
        <v>30</v>
      </c>
      <c r="H2197" s="3">
        <v>30</v>
      </c>
      <c r="I2197" s="3">
        <v>0.2</v>
      </c>
      <c r="J2197" s="4">
        <v>0.75</v>
      </c>
      <c r="K2197" s="4">
        <v>1</v>
      </c>
      <c r="L2197" s="4">
        <v>5</v>
      </c>
      <c r="M2197" s="3">
        <v>1</v>
      </c>
      <c r="N2197" s="3">
        <v>2</v>
      </c>
      <c r="O2197" s="3">
        <f>HLOOKUP(O$5,[1]非R能力!$B$8:$F$558,$C2197+1,0)</f>
        <v>144125.88033185195</v>
      </c>
      <c r="P2197" s="3">
        <f>HLOOKUP(P$5,[1]非R能力!$B$8:$F$558,$C2197+1,0)</f>
        <v>28198.043461930582</v>
      </c>
      <c r="Q2197" s="3">
        <f>HLOOKUP(Q$5,[1]非R能力!$B$8:$F$558,$C2197+1,0)</f>
        <v>18246.248537695468</v>
      </c>
      <c r="R2197" s="3">
        <f>HLOOKUP(R$5,[1]非R能力!$B$8:$F$558,$C2197+1,0)</f>
        <v>4782.4116520256021</v>
      </c>
      <c r="S2197" s="3">
        <f>HLOOKUP(S$5,[1]非R能力!$B$8:$F$558,$C2197+1,0)</f>
        <v>5886.5431860213166</v>
      </c>
      <c r="T2197" s="3">
        <f>INDEX([1]非R能力!$H$9:$H$558,D2197)</f>
        <v>10767.029508261523</v>
      </c>
      <c r="U2197" s="3">
        <f>IF(E2197="小怪",0,IF(INDEX([1]非R能力!$FK$9:$FK$558,C2197)=0,0,10))</f>
        <v>10</v>
      </c>
      <c r="V2197" s="3">
        <f>IF(E2197="小怪",0,IF(INDEX([1]非R能力!$FH$9:$FH$558,C2197)=0,0,5000))</f>
        <v>5000</v>
      </c>
      <c r="W2197" s="3">
        <f>HLOOKUP(W$5,[2]人物技能基础!$O$3:$Q$553,$C2197+1,0)</f>
        <v>3.637142857142857</v>
      </c>
      <c r="X2197" s="3">
        <f>HLOOKUP(X$5,[2]人物技能基础!$O$3:$Q$553,$C2197+1,0)</f>
        <v>2.0186428571428574</v>
      </c>
      <c r="Y2197" s="3">
        <f>HLOOKUP(Y$5,[2]人物技能基础!$O$3:$Q$553,$C2197+1,0)</f>
        <v>99.964285714285708</v>
      </c>
      <c r="Z2197" s="3">
        <f t="shared" si="205"/>
        <v>1015301</v>
      </c>
      <c r="AA2197" s="3">
        <f t="shared" si="206"/>
        <v>19407</v>
      </c>
      <c r="AB2197" s="3">
        <f t="shared" si="207"/>
        <v>5639</v>
      </c>
      <c r="AC2197" s="3">
        <f t="shared" si="208"/>
        <v>5886</v>
      </c>
      <c r="AD2197" s="3">
        <f t="shared" si="209"/>
        <v>6376</v>
      </c>
    </row>
    <row r="2198" spans="1:30" x14ac:dyDescent="0.15">
      <c r="A2198" s="3">
        <v>193</v>
      </c>
      <c r="B2198" s="3" t="str">
        <f t="shared" si="204"/>
        <v>关卡193boss</v>
      </c>
      <c r="C2198" s="3">
        <f>INDEX([3]关卡!$J$19:$J$2018,A2198)</f>
        <v>230</v>
      </c>
      <c r="D2198" s="3">
        <f>INDEX([3]关卡!$N$19:$N$2018,A2198)</f>
        <v>230</v>
      </c>
      <c r="E2198" s="3" t="s">
        <v>25</v>
      </c>
      <c r="F2198" s="3" t="s">
        <v>26</v>
      </c>
      <c r="G2198" s="3">
        <v>30</v>
      </c>
      <c r="H2198" s="3">
        <v>30</v>
      </c>
      <c r="I2198" s="3">
        <v>0.2</v>
      </c>
      <c r="J2198" s="4">
        <v>0.75</v>
      </c>
      <c r="K2198" s="4">
        <v>1</v>
      </c>
      <c r="L2198" s="4">
        <v>5</v>
      </c>
      <c r="M2198" s="3">
        <v>1</v>
      </c>
      <c r="N2198" s="3">
        <v>2</v>
      </c>
      <c r="O2198" s="3">
        <f>HLOOKUP(O$5,[1]非R能力!$B$8:$F$558,$C2198+1,0)</f>
        <v>145182.55664271262</v>
      </c>
      <c r="P2198" s="3">
        <f>HLOOKUP(P$5,[1]非R能力!$B$8:$F$558,$C2198+1,0)</f>
        <v>28415.252656444765</v>
      </c>
      <c r="Q2198" s="3">
        <f>HLOOKUP(Q$5,[1]非R能力!$B$8:$F$558,$C2198+1,0)</f>
        <v>18331.020449098345</v>
      </c>
      <c r="R2198" s="3">
        <f>HLOOKUP(R$5,[1]非R能力!$B$8:$F$558,$C2198+1,0)</f>
        <v>4804.3656774367573</v>
      </c>
      <c r="S2198" s="3">
        <f>HLOOKUP(S$5,[1]非R能力!$B$8:$F$558,$C2198+1,0)</f>
        <v>5923.4965680075657</v>
      </c>
      <c r="T2198" s="3">
        <f>INDEX([1]非R能力!$H$9:$H$558,D2198)</f>
        <v>10849.3056</v>
      </c>
      <c r="U2198" s="3">
        <f>IF(E2198="小怪",0,IF(INDEX([1]非R能力!$FK$9:$FK$558,C2198)=0,0,10))</f>
        <v>10</v>
      </c>
      <c r="V2198" s="3">
        <f>IF(E2198="小怪",0,IF(INDEX([1]非R能力!$FH$9:$FH$558,C2198)=0,0,5000))</f>
        <v>5000</v>
      </c>
      <c r="W2198" s="3">
        <f>HLOOKUP(W$5,[2]人物技能基础!$O$3:$Q$553,$C2198+1,0)</f>
        <v>3.637142857142857</v>
      </c>
      <c r="X2198" s="3">
        <f>HLOOKUP(X$5,[2]人物技能基础!$O$3:$Q$553,$C2198+1,0)</f>
        <v>2.0186428571428574</v>
      </c>
      <c r="Y2198" s="3">
        <f>HLOOKUP(Y$5,[2]人物技能基础!$O$3:$Q$553,$C2198+1,0)</f>
        <v>99.964285714285708</v>
      </c>
      <c r="Z2198" s="3">
        <f t="shared" si="205"/>
        <v>1023076</v>
      </c>
      <c r="AA2198" s="3">
        <f t="shared" si="206"/>
        <v>19498</v>
      </c>
      <c r="AB2198" s="3">
        <f t="shared" si="207"/>
        <v>5683</v>
      </c>
      <c r="AC2198" s="3">
        <f t="shared" si="208"/>
        <v>5923</v>
      </c>
      <c r="AD2198" s="3">
        <f t="shared" si="209"/>
        <v>6405</v>
      </c>
    </row>
    <row r="2199" spans="1:30" x14ac:dyDescent="0.15">
      <c r="A2199" s="3">
        <v>194</v>
      </c>
      <c r="B2199" s="3" t="str">
        <f t="shared" si="204"/>
        <v>关卡194boss</v>
      </c>
      <c r="C2199" s="3">
        <f>INDEX([3]关卡!$J$19:$J$2018,A2199)</f>
        <v>231</v>
      </c>
      <c r="D2199" s="3">
        <f>INDEX([3]关卡!$N$19:$N$2018,A2199)</f>
        <v>231</v>
      </c>
      <c r="E2199" s="3" t="s">
        <v>25</v>
      </c>
      <c r="F2199" s="3" t="s">
        <v>26</v>
      </c>
      <c r="G2199" s="3">
        <v>30</v>
      </c>
      <c r="H2199" s="3">
        <v>30</v>
      </c>
      <c r="I2199" s="3">
        <v>0.2</v>
      </c>
      <c r="J2199" s="4">
        <v>0.75</v>
      </c>
      <c r="K2199" s="4">
        <v>1</v>
      </c>
      <c r="L2199" s="4">
        <v>5</v>
      </c>
      <c r="M2199" s="3">
        <v>1</v>
      </c>
      <c r="N2199" s="3">
        <v>2</v>
      </c>
      <c r="O2199" s="3">
        <f>HLOOKUP(O$5,[1]非R能力!$B$8:$F$558,$C2199+1,0)</f>
        <v>146233.8527953625</v>
      </c>
      <c r="P2199" s="3">
        <f>HLOOKUP(P$5,[1]非R能力!$B$8:$F$558,$C2199+1,0)</f>
        <v>28631.89482492824</v>
      </c>
      <c r="Q2199" s="3">
        <f>HLOOKUP(Q$5,[1]非R能力!$B$8:$F$558,$C2199+1,0)</f>
        <v>18415.635645493167</v>
      </c>
      <c r="R2199" s="3">
        <f>HLOOKUP(R$5,[1]非R能力!$B$8:$F$558,$C2199+1,0)</f>
        <v>4826.2520473787481</v>
      </c>
      <c r="S2199" s="3">
        <f>HLOOKUP(S$5,[1]非R能力!$B$8:$F$558,$C2199+1,0)</f>
        <v>5960.358638677556</v>
      </c>
      <c r="T2199" s="3">
        <f>INDEX([1]非R能力!$H$9:$H$558,D2199)</f>
        <v>10932.019680746571</v>
      </c>
      <c r="U2199" s="3">
        <f>IF(E2199="小怪",0,IF(INDEX([1]非R能力!$FK$9:$FK$558,C2199)=0,0,10))</f>
        <v>10</v>
      </c>
      <c r="V2199" s="3">
        <f>IF(E2199="小怪",0,IF(INDEX([1]非R能力!$FH$9:$FH$558,C2199)=0,0,5000))</f>
        <v>5000</v>
      </c>
      <c r="W2199" s="3">
        <f>HLOOKUP(W$5,[2]人物技能基础!$O$3:$Q$553,$C2199+1,0)</f>
        <v>3.637142857142857</v>
      </c>
      <c r="X2199" s="3">
        <f>HLOOKUP(X$5,[2]人物技能基础!$O$3:$Q$553,$C2199+1,0)</f>
        <v>2.0186428571428574</v>
      </c>
      <c r="Y2199" s="3">
        <f>HLOOKUP(Y$5,[2]人物技能基础!$O$3:$Q$553,$C2199+1,0)</f>
        <v>99.964285714285708</v>
      </c>
      <c r="Z2199" s="3">
        <f t="shared" si="205"/>
        <v>1030874</v>
      </c>
      <c r="AA2199" s="3">
        <f t="shared" si="206"/>
        <v>19590</v>
      </c>
      <c r="AB2199" s="3">
        <f t="shared" si="207"/>
        <v>5726</v>
      </c>
      <c r="AC2199" s="3">
        <f t="shared" si="208"/>
        <v>5960</v>
      </c>
      <c r="AD2199" s="3">
        <f t="shared" si="209"/>
        <v>6435</v>
      </c>
    </row>
    <row r="2200" spans="1:30" x14ac:dyDescent="0.15">
      <c r="A2200" s="3">
        <v>195</v>
      </c>
      <c r="B2200" s="3" t="str">
        <f t="shared" si="204"/>
        <v>关卡195boss</v>
      </c>
      <c r="C2200" s="3">
        <f>INDEX([3]关卡!$J$19:$J$2018,A2200)</f>
        <v>232</v>
      </c>
      <c r="D2200" s="3">
        <f>INDEX([3]关卡!$N$19:$N$2018,A2200)</f>
        <v>232</v>
      </c>
      <c r="E2200" s="3" t="s">
        <v>25</v>
      </c>
      <c r="F2200" s="3" t="s">
        <v>26</v>
      </c>
      <c r="G2200" s="3">
        <v>30</v>
      </c>
      <c r="H2200" s="3">
        <v>30</v>
      </c>
      <c r="I2200" s="3">
        <v>0.2</v>
      </c>
      <c r="J2200" s="4">
        <v>0.75</v>
      </c>
      <c r="K2200" s="4">
        <v>1</v>
      </c>
      <c r="L2200" s="4">
        <v>5</v>
      </c>
      <c r="M2200" s="3">
        <v>1</v>
      </c>
      <c r="N2200" s="3">
        <v>2</v>
      </c>
      <c r="O2200" s="3">
        <f>HLOOKUP(O$5,[1]非R能力!$B$8:$F$558,$C2200+1,0)</f>
        <v>147186.14582570401</v>
      </c>
      <c r="P2200" s="3">
        <f>HLOOKUP(P$5,[1]非R能力!$B$8:$F$558,$C2200+1,0)</f>
        <v>28844.741423744836</v>
      </c>
      <c r="Q2200" s="3">
        <f>HLOOKUP(Q$5,[1]非R能力!$B$8:$F$558,$C2200+1,0)</f>
        <v>18499.523092223601</v>
      </c>
      <c r="R2200" s="3">
        <f>HLOOKUP(R$5,[1]非R能力!$B$8:$F$558,$C2200+1,0)</f>
        <v>4848.1547209122264</v>
      </c>
      <c r="S2200" s="3">
        <f>HLOOKUP(S$5,[1]非R能力!$B$8:$F$558,$C2200+1,0)</f>
        <v>6000.2887200455289</v>
      </c>
      <c r="T2200" s="3">
        <f>INDEX([1]非R能力!$H$9:$H$558,D2200)</f>
        <v>11015.17395102975</v>
      </c>
      <c r="U2200" s="3">
        <f>IF(E2200="小怪",0,IF(INDEX([1]非R能力!$FK$9:$FK$558,C2200)=0,0,10))</f>
        <v>10</v>
      </c>
      <c r="V2200" s="3">
        <f>IF(E2200="小怪",0,IF(INDEX([1]非R能力!$FH$9:$FH$558,C2200)=0,0,5000))</f>
        <v>5000</v>
      </c>
      <c r="W2200" s="3">
        <f>HLOOKUP(W$5,[2]人物技能基础!$O$3:$Q$553,$C2200+1,0)</f>
        <v>3.637142857142857</v>
      </c>
      <c r="X2200" s="3">
        <f>HLOOKUP(X$5,[2]人物技能基础!$O$3:$Q$553,$C2200+1,0)</f>
        <v>2.0186428571428574</v>
      </c>
      <c r="Y2200" s="3">
        <f>HLOOKUP(Y$5,[2]人物技能基础!$O$3:$Q$553,$C2200+1,0)</f>
        <v>99.964285714285708</v>
      </c>
      <c r="Z2200" s="3">
        <f t="shared" si="205"/>
        <v>1038579</v>
      </c>
      <c r="AA2200" s="3">
        <f t="shared" si="206"/>
        <v>19680</v>
      </c>
      <c r="AB2200" s="3">
        <f t="shared" si="207"/>
        <v>5768</v>
      </c>
      <c r="AC2200" s="3">
        <f t="shared" si="208"/>
        <v>6000</v>
      </c>
      <c r="AD2200" s="3">
        <f t="shared" si="209"/>
        <v>6464</v>
      </c>
    </row>
    <row r="2201" spans="1:30" x14ac:dyDescent="0.15">
      <c r="A2201" s="3">
        <v>196</v>
      </c>
      <c r="B2201" s="3" t="str">
        <f t="shared" si="204"/>
        <v>关卡196boss</v>
      </c>
      <c r="C2201" s="3">
        <f>INDEX([3]关卡!$J$19:$J$2018,A2201)</f>
        <v>233</v>
      </c>
      <c r="D2201" s="3">
        <f>INDEX([3]关卡!$N$19:$N$2018,A2201)</f>
        <v>233</v>
      </c>
      <c r="E2201" s="3" t="s">
        <v>25</v>
      </c>
      <c r="F2201" s="3" t="s">
        <v>26</v>
      </c>
      <c r="G2201" s="3">
        <v>30</v>
      </c>
      <c r="H2201" s="3">
        <v>30</v>
      </c>
      <c r="I2201" s="3">
        <v>0.2</v>
      </c>
      <c r="J2201" s="4">
        <v>0.75</v>
      </c>
      <c r="K2201" s="4">
        <v>1</v>
      </c>
      <c r="L2201" s="4">
        <v>5</v>
      </c>
      <c r="M2201" s="3">
        <v>1</v>
      </c>
      <c r="N2201" s="3">
        <v>2</v>
      </c>
      <c r="O2201" s="3">
        <f>HLOOKUP(O$5,[1]非R能力!$B$8:$F$558,$C2201+1,0)</f>
        <v>148103.18073802497</v>
      </c>
      <c r="P2201" s="3">
        <f>HLOOKUP(P$5,[1]非R能力!$B$8:$F$558,$C2201+1,0)</f>
        <v>29067.253624290952</v>
      </c>
      <c r="Q2201" s="3">
        <f>HLOOKUP(Q$5,[1]非R能力!$B$8:$F$558,$C2201+1,0)</f>
        <v>18580.089704845992</v>
      </c>
      <c r="R2201" s="3">
        <f>HLOOKUP(R$5,[1]非R能力!$B$8:$F$558,$C2201+1,0)</f>
        <v>4870.0684089756605</v>
      </c>
      <c r="S2201" s="3">
        <f>HLOOKUP(S$5,[1]非R能力!$B$8:$F$558,$C2201+1,0)</f>
        <v>6037.1878283844935</v>
      </c>
      <c r="T2201" s="3">
        <f>INDEX([1]非R能力!$H$9:$H$558,D2201)</f>
        <v>11098.770617524771</v>
      </c>
      <c r="U2201" s="3">
        <f>IF(E2201="小怪",0,IF(INDEX([1]非R能力!$FK$9:$FK$558,C2201)=0,0,10))</f>
        <v>10</v>
      </c>
      <c r="V2201" s="3">
        <f>IF(E2201="小怪",0,IF(INDEX([1]非R能力!$FH$9:$FH$558,C2201)=0,0,5000))</f>
        <v>5000</v>
      </c>
      <c r="W2201" s="3">
        <f>HLOOKUP(W$5,[2]人物技能基础!$O$3:$Q$553,$C2201+1,0)</f>
        <v>3.637142857142857</v>
      </c>
      <c r="X2201" s="3">
        <f>HLOOKUP(X$5,[2]人物技能基础!$O$3:$Q$553,$C2201+1,0)</f>
        <v>2.0186428571428574</v>
      </c>
      <c r="Y2201" s="3">
        <f>HLOOKUP(Y$5,[2]人物技能基础!$O$3:$Q$553,$C2201+1,0)</f>
        <v>99.964285714285708</v>
      </c>
      <c r="Z2201" s="3">
        <f t="shared" si="205"/>
        <v>1046533</v>
      </c>
      <c r="AA2201" s="3">
        <f t="shared" si="206"/>
        <v>19767</v>
      </c>
      <c r="AB2201" s="3">
        <f t="shared" si="207"/>
        <v>5813</v>
      </c>
      <c r="AC2201" s="3">
        <f t="shared" si="208"/>
        <v>6037</v>
      </c>
      <c r="AD2201" s="3">
        <f t="shared" si="209"/>
        <v>6493</v>
      </c>
    </row>
    <row r="2202" spans="1:30" x14ac:dyDescent="0.15">
      <c r="A2202" s="3">
        <v>197</v>
      </c>
      <c r="B2202" s="3" t="str">
        <f t="shared" si="204"/>
        <v>关卡197boss</v>
      </c>
      <c r="C2202" s="3">
        <f>INDEX([3]关卡!$J$19:$J$2018,A2202)</f>
        <v>234</v>
      </c>
      <c r="D2202" s="3">
        <f>INDEX([3]关卡!$N$19:$N$2018,A2202)</f>
        <v>234</v>
      </c>
      <c r="E2202" s="3" t="s">
        <v>25</v>
      </c>
      <c r="F2202" s="3" t="s">
        <v>26</v>
      </c>
      <c r="G2202" s="3">
        <v>30</v>
      </c>
      <c r="H2202" s="3">
        <v>30</v>
      </c>
      <c r="I2202" s="3">
        <v>0.2</v>
      </c>
      <c r="J2202" s="4">
        <v>0.75</v>
      </c>
      <c r="K2202" s="4">
        <v>1</v>
      </c>
      <c r="L2202" s="4">
        <v>5</v>
      </c>
      <c r="M2202" s="3">
        <v>1</v>
      </c>
      <c r="N2202" s="3">
        <v>2</v>
      </c>
      <c r="O2202" s="3">
        <f>HLOOKUP(O$5,[1]非R能力!$B$8:$F$558,$C2202+1,0)</f>
        <v>149020.77799838787</v>
      </c>
      <c r="P2202" s="3">
        <f>HLOOKUP(P$5,[1]非R能力!$B$8:$F$558,$C2202+1,0)</f>
        <v>29288.577118319794</v>
      </c>
      <c r="Q2202" s="3">
        <f>HLOOKUP(Q$5,[1]非R能力!$B$8:$F$558,$C2202+1,0)</f>
        <v>18659.013177715027</v>
      </c>
      <c r="R2202" s="3">
        <f>HLOOKUP(R$5,[1]非R能力!$B$8:$F$558,$C2202+1,0)</f>
        <v>4891.1584865028572</v>
      </c>
      <c r="S2202" s="3">
        <f>HLOOKUP(S$5,[1]非R能力!$B$8:$F$558,$C2202+1,0)</f>
        <v>6074.101927721691</v>
      </c>
      <c r="T2202" s="3">
        <f>INDEX([1]非R能力!$H$9:$H$558,D2202)</f>
        <v>11182.811893053602</v>
      </c>
      <c r="U2202" s="3">
        <f>IF(E2202="小怪",0,IF(INDEX([1]非R能力!$FK$9:$FK$558,C2202)=0,0,10))</f>
        <v>10</v>
      </c>
      <c r="V2202" s="3">
        <f>IF(E2202="小怪",0,IF(INDEX([1]非R能力!$FH$9:$FH$558,C2202)=0,0,5000))</f>
        <v>5000</v>
      </c>
      <c r="W2202" s="3">
        <f>HLOOKUP(W$5,[2]人物技能基础!$O$3:$Q$553,$C2202+1,0)</f>
        <v>3.637142857142857</v>
      </c>
      <c r="X2202" s="3">
        <f>HLOOKUP(X$5,[2]人物技能基础!$O$3:$Q$553,$C2202+1,0)</f>
        <v>2.0186428571428574</v>
      </c>
      <c r="Y2202" s="3">
        <f>HLOOKUP(Y$5,[2]人物技能基础!$O$3:$Q$553,$C2202+1,0)</f>
        <v>99.964285714285708</v>
      </c>
      <c r="Z2202" s="3">
        <f t="shared" si="205"/>
        <v>1054489</v>
      </c>
      <c r="AA2202" s="3">
        <f t="shared" si="206"/>
        <v>19852</v>
      </c>
      <c r="AB2202" s="3">
        <f t="shared" si="207"/>
        <v>5857</v>
      </c>
      <c r="AC2202" s="3">
        <f t="shared" si="208"/>
        <v>6074</v>
      </c>
      <c r="AD2202" s="3">
        <f t="shared" si="209"/>
        <v>6521</v>
      </c>
    </row>
    <row r="2203" spans="1:30" x14ac:dyDescent="0.15">
      <c r="A2203" s="3">
        <v>198</v>
      </c>
      <c r="B2203" s="3" t="str">
        <f t="shared" si="204"/>
        <v>关卡198boss</v>
      </c>
      <c r="C2203" s="3">
        <f>INDEX([3]关卡!$J$19:$J$2018,A2203)</f>
        <v>235</v>
      </c>
      <c r="D2203" s="3">
        <f>INDEX([3]关卡!$N$19:$N$2018,A2203)</f>
        <v>235</v>
      </c>
      <c r="E2203" s="3" t="s">
        <v>25</v>
      </c>
      <c r="F2203" s="3" t="s">
        <v>26</v>
      </c>
      <c r="G2203" s="3">
        <v>30</v>
      </c>
      <c r="H2203" s="3">
        <v>30</v>
      </c>
      <c r="I2203" s="3">
        <v>0.2</v>
      </c>
      <c r="J2203" s="4">
        <v>0.75</v>
      </c>
      <c r="K2203" s="4">
        <v>1</v>
      </c>
      <c r="L2203" s="4">
        <v>5</v>
      </c>
      <c r="M2203" s="3">
        <v>1</v>
      </c>
      <c r="N2203" s="3">
        <v>2</v>
      </c>
      <c r="O2203" s="3">
        <f>HLOOKUP(O$5,[1]非R能力!$B$8:$F$558,$C2203+1,0)</f>
        <v>150016.20246225866</v>
      </c>
      <c r="P2203" s="3">
        <f>HLOOKUP(P$5,[1]非R能力!$B$8:$F$558,$C2203+1,0)</f>
        <v>29548.312310553752</v>
      </c>
      <c r="Q2203" s="3">
        <f>HLOOKUP(Q$5,[1]非R能力!$B$8:$F$558,$C2203+1,0)</f>
        <v>18745.217873741214</v>
      </c>
      <c r="R2203" s="3">
        <f>HLOOKUP(R$5,[1]非R能力!$B$8:$F$558,$C2203+1,0)</f>
        <v>4912.3264562449594</v>
      </c>
      <c r="S2203" s="3">
        <f>HLOOKUP(S$5,[1]非R能力!$B$8:$F$558,$C2203+1,0)</f>
        <v>6095.5556937656029</v>
      </c>
      <c r="T2203" s="3">
        <f>INDEX([1]非R能力!$H$9:$H$558,D2203)</f>
        <v>11267.299996584934</v>
      </c>
      <c r="U2203" s="3">
        <f>IF(E2203="小怪",0,IF(INDEX([1]非R能力!$FK$9:$FK$558,C2203)=0,0,10))</f>
        <v>10</v>
      </c>
      <c r="V2203" s="3">
        <f>IF(E2203="小怪",0,IF(INDEX([1]非R能力!$FH$9:$FH$558,C2203)=0,0,5000))</f>
        <v>5000</v>
      </c>
      <c r="W2203" s="3">
        <f>HLOOKUP(W$5,[2]人物技能基础!$O$3:$Q$553,$C2203+1,0)</f>
        <v>3.637142857142857</v>
      </c>
      <c r="X2203" s="3">
        <f>HLOOKUP(X$5,[2]人物技能基础!$O$3:$Q$553,$C2203+1,0)</f>
        <v>2.0186428571428574</v>
      </c>
      <c r="Y2203" s="3">
        <f>HLOOKUP(Y$5,[2]人物技能基础!$O$3:$Q$553,$C2203+1,0)</f>
        <v>99.964285714285708</v>
      </c>
      <c r="Z2203" s="3">
        <f t="shared" si="205"/>
        <v>1063558</v>
      </c>
      <c r="AA2203" s="3">
        <f t="shared" si="206"/>
        <v>19945</v>
      </c>
      <c r="AB2203" s="3">
        <f t="shared" si="207"/>
        <v>5909</v>
      </c>
      <c r="AC2203" s="3">
        <f t="shared" si="208"/>
        <v>6095</v>
      </c>
      <c r="AD2203" s="3">
        <f t="shared" si="209"/>
        <v>6549</v>
      </c>
    </row>
    <row r="2204" spans="1:30" x14ac:dyDescent="0.15">
      <c r="A2204" s="3">
        <v>199</v>
      </c>
      <c r="B2204" s="3" t="str">
        <f t="shared" si="204"/>
        <v>关卡199boss</v>
      </c>
      <c r="C2204" s="3">
        <f>INDEX([3]关卡!$J$19:$J$2018,A2204)</f>
        <v>236</v>
      </c>
      <c r="D2204" s="3">
        <f>INDEX([3]关卡!$N$19:$N$2018,A2204)</f>
        <v>236</v>
      </c>
      <c r="E2204" s="3" t="s">
        <v>25</v>
      </c>
      <c r="F2204" s="3" t="s">
        <v>26</v>
      </c>
      <c r="G2204" s="3">
        <v>30</v>
      </c>
      <c r="H2204" s="3">
        <v>30</v>
      </c>
      <c r="I2204" s="3">
        <v>0.2</v>
      </c>
      <c r="J2204" s="4">
        <v>0.75</v>
      </c>
      <c r="K2204" s="4">
        <v>1</v>
      </c>
      <c r="L2204" s="4">
        <v>5</v>
      </c>
      <c r="M2204" s="3">
        <v>1</v>
      </c>
      <c r="N2204" s="3">
        <v>2</v>
      </c>
      <c r="O2204" s="3">
        <f>HLOOKUP(O$5,[1]非R能力!$B$8:$F$558,$C2204+1,0)</f>
        <v>150976.90813964629</v>
      </c>
      <c r="P2204" s="3">
        <f>HLOOKUP(P$5,[1]非R能力!$B$8:$F$558,$C2204+1,0)</f>
        <v>29808.338566955459</v>
      </c>
      <c r="Q2204" s="3">
        <f>HLOOKUP(Q$5,[1]非R能力!$B$8:$F$558,$C2204+1,0)</f>
        <v>18833.732216102075</v>
      </c>
      <c r="R2204" s="3">
        <f>HLOOKUP(R$5,[1]非R能力!$B$8:$F$558,$C2204+1,0)</f>
        <v>4933.5144795460228</v>
      </c>
      <c r="S2204" s="3">
        <f>HLOOKUP(S$5,[1]非R能力!$B$8:$F$558,$C2204+1,0)</f>
        <v>6120.079655791561</v>
      </c>
      <c r="T2204" s="3">
        <f>INDEX([1]非R能力!$H$9:$H$558,D2204)</f>
        <v>11352.237153234191</v>
      </c>
      <c r="U2204" s="3">
        <f>IF(E2204="小怪",0,IF(INDEX([1]非R能力!$FK$9:$FK$558,C2204)=0,0,10))</f>
        <v>10</v>
      </c>
      <c r="V2204" s="3">
        <f>IF(E2204="小怪",0,IF(INDEX([1]非R能力!$FH$9:$FH$558,C2204)=0,0,5000))</f>
        <v>5000</v>
      </c>
      <c r="W2204" s="3">
        <f>HLOOKUP(W$5,[2]人物技能基础!$O$3:$Q$553,$C2204+1,0)</f>
        <v>3.637142857142857</v>
      </c>
      <c r="X2204" s="3">
        <f>HLOOKUP(X$5,[2]人物技能基础!$O$3:$Q$553,$C2204+1,0)</f>
        <v>2.0186428571428574</v>
      </c>
      <c r="Y2204" s="3">
        <f>HLOOKUP(Y$5,[2]人物技能基础!$O$3:$Q$553,$C2204+1,0)</f>
        <v>99.964285714285708</v>
      </c>
      <c r="Z2204" s="3">
        <f t="shared" si="205"/>
        <v>1072646</v>
      </c>
      <c r="AA2204" s="3">
        <f t="shared" si="206"/>
        <v>20040</v>
      </c>
      <c r="AB2204" s="3">
        <f t="shared" si="207"/>
        <v>5961</v>
      </c>
      <c r="AC2204" s="3">
        <f t="shared" si="208"/>
        <v>6120</v>
      </c>
      <c r="AD2204" s="3">
        <f t="shared" si="209"/>
        <v>6578</v>
      </c>
    </row>
    <row r="2205" spans="1:30" x14ac:dyDescent="0.15">
      <c r="A2205" s="3">
        <v>200</v>
      </c>
      <c r="B2205" s="3" t="str">
        <f t="shared" si="204"/>
        <v>关卡200boss</v>
      </c>
      <c r="C2205" s="3">
        <f>INDEX([3]关卡!$J$19:$J$2018,A2205)</f>
        <v>237</v>
      </c>
      <c r="D2205" s="3">
        <f>INDEX([3]关卡!$N$19:$N$2018,A2205)</f>
        <v>237</v>
      </c>
      <c r="E2205" s="3" t="s">
        <v>25</v>
      </c>
      <c r="F2205" s="3" t="s">
        <v>26</v>
      </c>
      <c r="G2205" s="3">
        <v>30</v>
      </c>
      <c r="H2205" s="3">
        <v>30</v>
      </c>
      <c r="I2205" s="3">
        <v>0.2</v>
      </c>
      <c r="J2205" s="4">
        <v>0.75</v>
      </c>
      <c r="K2205" s="4">
        <v>1</v>
      </c>
      <c r="L2205" s="4">
        <v>5</v>
      </c>
      <c r="M2205" s="3">
        <v>1</v>
      </c>
      <c r="N2205" s="3">
        <v>2</v>
      </c>
      <c r="O2205" s="3">
        <f>HLOOKUP(O$5,[1]非R能力!$B$8:$F$558,$C2205+1,0)</f>
        <v>151938.8496931949</v>
      </c>
      <c r="P2205" s="3">
        <f>HLOOKUP(P$5,[1]非R能力!$B$8:$F$558,$C2205+1,0)</f>
        <v>30068.570917665191</v>
      </c>
      <c r="Q2205" s="3">
        <f>HLOOKUP(Q$5,[1]非R能力!$B$8:$F$558,$C2205+1,0)</f>
        <v>18920.065173006526</v>
      </c>
      <c r="R2205" s="3">
        <f>HLOOKUP(R$5,[1]非R能力!$B$8:$F$558,$C2205+1,0)</f>
        <v>4954.7211572357537</v>
      </c>
      <c r="S2205" s="3">
        <f>HLOOKUP(S$5,[1]非R能力!$B$8:$F$558,$C2205+1,0)</f>
        <v>6141.574867788082</v>
      </c>
      <c r="T2205" s="3">
        <f>INDEX([1]非R能力!$H$9:$H$558,D2205)</f>
        <v>11437.625594263518</v>
      </c>
      <c r="U2205" s="3">
        <f>IF(E2205="小怪",0,IF(INDEX([1]非R能力!$FK$9:$FK$558,C2205)=0,0,10))</f>
        <v>10</v>
      </c>
      <c r="V2205" s="3">
        <f>IF(E2205="小怪",0,IF(INDEX([1]非R能力!$FH$9:$FH$558,C2205)=0,0,5000))</f>
        <v>5000</v>
      </c>
      <c r="W2205" s="3">
        <f>HLOOKUP(W$5,[2]人物技能基础!$O$3:$Q$553,$C2205+1,0)</f>
        <v>3.637142857142857</v>
      </c>
      <c r="X2205" s="3">
        <f>HLOOKUP(X$5,[2]人物技能基础!$O$3:$Q$553,$C2205+1,0)</f>
        <v>2.0186428571428574</v>
      </c>
      <c r="Y2205" s="3">
        <f>HLOOKUP(Y$5,[2]人物技能基础!$O$3:$Q$553,$C2205+1,0)</f>
        <v>99.964285714285708</v>
      </c>
      <c r="Z2205" s="3">
        <f t="shared" si="205"/>
        <v>1081749</v>
      </c>
      <c r="AA2205" s="3">
        <f t="shared" si="206"/>
        <v>20132</v>
      </c>
      <c r="AB2205" s="3">
        <f t="shared" si="207"/>
        <v>6013</v>
      </c>
      <c r="AC2205" s="3">
        <f t="shared" si="208"/>
        <v>6141</v>
      </c>
      <c r="AD2205" s="3">
        <f t="shared" si="209"/>
        <v>6606</v>
      </c>
    </row>
    <row r="2206" spans="1:30" x14ac:dyDescent="0.15">
      <c r="A2206" s="3">
        <v>201</v>
      </c>
      <c r="B2206" s="3" t="str">
        <f t="shared" si="204"/>
        <v>关卡201boss</v>
      </c>
      <c r="C2206" s="3">
        <f>INDEX([3]关卡!$J$19:$J$2018,A2206)</f>
        <v>238</v>
      </c>
      <c r="D2206" s="3">
        <f>INDEX([3]关卡!$N$19:$N$2018,A2206)</f>
        <v>238</v>
      </c>
      <c r="E2206" s="3" t="s">
        <v>25</v>
      </c>
      <c r="F2206" s="3" t="s">
        <v>26</v>
      </c>
      <c r="G2206" s="3">
        <v>30</v>
      </c>
      <c r="H2206" s="3">
        <v>30</v>
      </c>
      <c r="I2206" s="3">
        <v>0.2</v>
      </c>
      <c r="J2206" s="4">
        <v>0.75</v>
      </c>
      <c r="K2206" s="4">
        <v>1</v>
      </c>
      <c r="L2206" s="4">
        <v>5</v>
      </c>
      <c r="M2206" s="3">
        <v>1</v>
      </c>
      <c r="N2206" s="3">
        <v>2</v>
      </c>
      <c r="O2206" s="3">
        <f>HLOOKUP(O$5,[1]非R能力!$B$8:$F$558,$C2206+1,0)</f>
        <v>152891.53382658915</v>
      </c>
      <c r="P2206" s="3">
        <f>HLOOKUP(P$5,[1]非R能力!$B$8:$F$558,$C2206+1,0)</f>
        <v>30332.718108243374</v>
      </c>
      <c r="Q2206" s="3">
        <f>HLOOKUP(Q$5,[1]非R能力!$B$8:$F$558,$C2206+1,0)</f>
        <v>19006.439867528541</v>
      </c>
      <c r="R2206" s="3">
        <f>HLOOKUP(R$5,[1]非R能力!$B$8:$F$558,$C2206+1,0)</f>
        <v>4975.9384489921231</v>
      </c>
      <c r="S2206" s="3">
        <f>HLOOKUP(S$5,[1]非R能力!$B$8:$F$558,$C2206+1,0)</f>
        <v>6163.0846123628971</v>
      </c>
      <c r="T2206" s="3">
        <f>INDEX([1]非R能力!$H$9:$H$558,D2206)</f>
        <v>11523.467557081798</v>
      </c>
      <c r="U2206" s="3">
        <f>IF(E2206="小怪",0,IF(INDEX([1]非R能力!$FK$9:$FK$558,C2206)=0,0,10))</f>
        <v>10</v>
      </c>
      <c r="V2206" s="3">
        <f>IF(E2206="小怪",0,IF(INDEX([1]非R能力!$FH$9:$FH$558,C2206)=0,0,5000))</f>
        <v>5000</v>
      </c>
      <c r="W2206" s="3">
        <f>HLOOKUP(W$5,[2]人物技能基础!$O$3:$Q$553,$C2206+1,0)</f>
        <v>3.637142857142857</v>
      </c>
      <c r="X2206" s="3">
        <f>HLOOKUP(X$5,[2]人物技能基础!$O$3:$Q$553,$C2206+1,0)</f>
        <v>2.0186428571428574</v>
      </c>
      <c r="Y2206" s="3">
        <f>HLOOKUP(Y$5,[2]人物技能基础!$O$3:$Q$553,$C2206+1,0)</f>
        <v>99.964285714285708</v>
      </c>
      <c r="Z2206" s="3">
        <f t="shared" si="205"/>
        <v>1090966</v>
      </c>
      <c r="AA2206" s="3">
        <f t="shared" si="206"/>
        <v>20225</v>
      </c>
      <c r="AB2206" s="3">
        <f t="shared" si="207"/>
        <v>6066</v>
      </c>
      <c r="AC2206" s="3">
        <f t="shared" si="208"/>
        <v>6163</v>
      </c>
      <c r="AD2206" s="3">
        <f t="shared" si="209"/>
        <v>6634</v>
      </c>
    </row>
    <row r="2207" spans="1:30" x14ac:dyDescent="0.15">
      <c r="A2207" s="3">
        <v>202</v>
      </c>
      <c r="B2207" s="3" t="str">
        <f t="shared" si="204"/>
        <v>关卡202boss</v>
      </c>
      <c r="C2207" s="3">
        <f>INDEX([3]关卡!$J$19:$J$2018,A2207)</f>
        <v>239</v>
      </c>
      <c r="D2207" s="3">
        <f>INDEX([3]关卡!$N$19:$N$2018,A2207)</f>
        <v>239</v>
      </c>
      <c r="E2207" s="3" t="s">
        <v>25</v>
      </c>
      <c r="F2207" s="3" t="s">
        <v>26</v>
      </c>
      <c r="G2207" s="3">
        <v>30</v>
      </c>
      <c r="H2207" s="3">
        <v>30</v>
      </c>
      <c r="I2207" s="3">
        <v>0.2</v>
      </c>
      <c r="J2207" s="4">
        <v>0.75</v>
      </c>
      <c r="K2207" s="4">
        <v>1</v>
      </c>
      <c r="L2207" s="4">
        <v>5</v>
      </c>
      <c r="M2207" s="3">
        <v>1</v>
      </c>
      <c r="N2207" s="3">
        <v>2</v>
      </c>
      <c r="O2207" s="3">
        <f>HLOOKUP(O$5,[1]非R能力!$B$8:$F$558,$C2207+1,0)</f>
        <v>153871.74770711921</v>
      </c>
      <c r="P2207" s="3">
        <f>HLOOKUP(P$5,[1]非R能力!$B$8:$F$558,$C2207+1,0)</f>
        <v>30595.896612187451</v>
      </c>
      <c r="Q2207" s="3">
        <f>HLOOKUP(Q$5,[1]非R能力!$B$8:$F$558,$C2207+1,0)</f>
        <v>19092.550913812891</v>
      </c>
      <c r="R2207" s="3">
        <f>HLOOKUP(R$5,[1]非R能力!$B$8:$F$558,$C2207+1,0)</f>
        <v>4997.0420053987282</v>
      </c>
      <c r="S2207" s="3">
        <f>HLOOKUP(S$5,[1]非R能力!$B$8:$F$558,$C2207+1,0)</f>
        <v>6184.4378060251893</v>
      </c>
      <c r="T2207" s="3">
        <f>INDEX([1]非R能力!$H$9:$H$558,D2207)</f>
        <v>11609.765285244626</v>
      </c>
      <c r="U2207" s="3">
        <f>IF(E2207="小怪",0,IF(INDEX([1]非R能力!$FK$9:$FK$558,C2207)=0,0,10))</f>
        <v>10</v>
      </c>
      <c r="V2207" s="3">
        <f>IF(E2207="小怪",0,IF(INDEX([1]非R能力!$FH$9:$FH$558,C2207)=0,0,5000))</f>
        <v>5000</v>
      </c>
      <c r="W2207" s="3">
        <f>HLOOKUP(W$5,[2]人物技能基础!$O$3:$Q$553,$C2207+1,0)</f>
        <v>3.637142857142857</v>
      </c>
      <c r="X2207" s="3">
        <f>HLOOKUP(X$5,[2]人物技能基础!$O$3:$Q$553,$C2207+1,0)</f>
        <v>2.0186428571428574</v>
      </c>
      <c r="Y2207" s="3">
        <f>HLOOKUP(Y$5,[2]人物技能基础!$O$3:$Q$553,$C2207+1,0)</f>
        <v>99.964285714285708</v>
      </c>
      <c r="Z2207" s="3">
        <f t="shared" si="205"/>
        <v>1100157</v>
      </c>
      <c r="AA2207" s="3">
        <f t="shared" si="206"/>
        <v>20318</v>
      </c>
      <c r="AB2207" s="3">
        <f t="shared" si="207"/>
        <v>6119</v>
      </c>
      <c r="AC2207" s="3">
        <f t="shared" si="208"/>
        <v>6184</v>
      </c>
      <c r="AD2207" s="3">
        <f t="shared" si="209"/>
        <v>6662</v>
      </c>
    </row>
    <row r="2208" spans="1:30" x14ac:dyDescent="0.15">
      <c r="A2208" s="3">
        <v>203</v>
      </c>
      <c r="B2208" s="3" t="str">
        <f t="shared" si="204"/>
        <v>关卡203boss</v>
      </c>
      <c r="C2208" s="3">
        <f>INDEX([3]关卡!$J$19:$J$2018,A2208)</f>
        <v>239</v>
      </c>
      <c r="D2208" s="3">
        <f>INDEX([3]关卡!$N$19:$N$2018,A2208)</f>
        <v>239</v>
      </c>
      <c r="E2208" s="3" t="s">
        <v>25</v>
      </c>
      <c r="F2208" s="3" t="s">
        <v>26</v>
      </c>
      <c r="G2208" s="3">
        <v>30</v>
      </c>
      <c r="H2208" s="3">
        <v>30</v>
      </c>
      <c r="I2208" s="3">
        <v>0.2</v>
      </c>
      <c r="J2208" s="4">
        <v>0.75</v>
      </c>
      <c r="K2208" s="4">
        <v>1</v>
      </c>
      <c r="L2208" s="4">
        <v>5</v>
      </c>
      <c r="M2208" s="3">
        <v>1</v>
      </c>
      <c r="N2208" s="3">
        <v>2</v>
      </c>
      <c r="O2208" s="3">
        <f>HLOOKUP(O$5,[1]非R能力!$B$8:$F$558,$C2208+1,0)</f>
        <v>153871.74770711921</v>
      </c>
      <c r="P2208" s="3">
        <f>HLOOKUP(P$5,[1]非R能力!$B$8:$F$558,$C2208+1,0)</f>
        <v>30595.896612187451</v>
      </c>
      <c r="Q2208" s="3">
        <f>HLOOKUP(Q$5,[1]非R能力!$B$8:$F$558,$C2208+1,0)</f>
        <v>19092.550913812891</v>
      </c>
      <c r="R2208" s="3">
        <f>HLOOKUP(R$5,[1]非R能力!$B$8:$F$558,$C2208+1,0)</f>
        <v>4997.0420053987282</v>
      </c>
      <c r="S2208" s="3">
        <f>HLOOKUP(S$5,[1]非R能力!$B$8:$F$558,$C2208+1,0)</f>
        <v>6184.4378060251893</v>
      </c>
      <c r="T2208" s="3">
        <f>INDEX([1]非R能力!$H$9:$H$558,D2208)</f>
        <v>11609.765285244626</v>
      </c>
      <c r="U2208" s="3">
        <f>IF(E2208="小怪",0,IF(INDEX([1]非R能力!$FK$9:$FK$558,C2208)=0,0,10))</f>
        <v>10</v>
      </c>
      <c r="V2208" s="3">
        <f>IF(E2208="小怪",0,IF(INDEX([1]非R能力!$FH$9:$FH$558,C2208)=0,0,5000))</f>
        <v>5000</v>
      </c>
      <c r="W2208" s="3">
        <f>HLOOKUP(W$5,[2]人物技能基础!$O$3:$Q$553,$C2208+1,0)</f>
        <v>3.637142857142857</v>
      </c>
      <c r="X2208" s="3">
        <f>HLOOKUP(X$5,[2]人物技能基础!$O$3:$Q$553,$C2208+1,0)</f>
        <v>2.0186428571428574</v>
      </c>
      <c r="Y2208" s="3">
        <f>HLOOKUP(Y$5,[2]人物技能基础!$O$3:$Q$553,$C2208+1,0)</f>
        <v>99.964285714285708</v>
      </c>
      <c r="Z2208" s="3">
        <f t="shared" si="205"/>
        <v>1100157</v>
      </c>
      <c r="AA2208" s="3">
        <f t="shared" si="206"/>
        <v>20318</v>
      </c>
      <c r="AB2208" s="3">
        <f t="shared" si="207"/>
        <v>6119</v>
      </c>
      <c r="AC2208" s="3">
        <f t="shared" si="208"/>
        <v>6184</v>
      </c>
      <c r="AD2208" s="3">
        <f t="shared" si="209"/>
        <v>6662</v>
      </c>
    </row>
    <row r="2209" spans="1:30" x14ac:dyDescent="0.15">
      <c r="A2209" s="3">
        <v>204</v>
      </c>
      <c r="B2209" s="3" t="str">
        <f t="shared" si="204"/>
        <v>关卡204boss</v>
      </c>
      <c r="C2209" s="3">
        <f>INDEX([3]关卡!$J$19:$J$2018,A2209)</f>
        <v>240</v>
      </c>
      <c r="D2209" s="3">
        <f>INDEX([3]关卡!$N$19:$N$2018,A2209)</f>
        <v>240</v>
      </c>
      <c r="E2209" s="3" t="s">
        <v>25</v>
      </c>
      <c r="F2209" s="3" t="s">
        <v>26</v>
      </c>
      <c r="G2209" s="3">
        <v>30</v>
      </c>
      <c r="H2209" s="3">
        <v>30</v>
      </c>
      <c r="I2209" s="3">
        <v>0.2</v>
      </c>
      <c r="J2209" s="4">
        <v>0.75</v>
      </c>
      <c r="K2209" s="4">
        <v>1</v>
      </c>
      <c r="L2209" s="4">
        <v>5</v>
      </c>
      <c r="M2209" s="3">
        <v>1</v>
      </c>
      <c r="N2209" s="3">
        <v>2</v>
      </c>
      <c r="O2209" s="3">
        <f>HLOOKUP(O$5,[1]非R能力!$B$8:$F$558,$C2209+1,0)</f>
        <v>154753.58956757828</v>
      </c>
      <c r="P2209" s="3">
        <f>HLOOKUP(P$5,[1]非R能力!$B$8:$F$558,$C2209+1,0)</f>
        <v>30815.679911323179</v>
      </c>
      <c r="Q2209" s="3">
        <f>HLOOKUP(Q$5,[1]非R能力!$B$8:$F$558,$C2209+1,0)</f>
        <v>19168.583593673997</v>
      </c>
      <c r="R2209" s="3">
        <f>HLOOKUP(R$5,[1]非R能力!$B$8:$F$558,$C2209+1,0)</f>
        <v>5023.6296722449515</v>
      </c>
      <c r="S2209" s="3">
        <f>HLOOKUP(S$5,[1]非R能力!$B$8:$F$558,$C2209+1,0)</f>
        <v>6209.867589652632</v>
      </c>
      <c r="T2209" s="3">
        <f>INDEX([1]非R能力!$H$9:$H$558,D2209)</f>
        <v>11696.521028454339</v>
      </c>
      <c r="U2209" s="3">
        <f>IF(E2209="小怪",0,IF(INDEX([1]非R能力!$FK$9:$FK$558,C2209)=0,0,10))</f>
        <v>10</v>
      </c>
      <c r="V2209" s="3">
        <f>IF(E2209="小怪",0,IF(INDEX([1]非R能力!$FH$9:$FH$558,C2209)=0,0,5000))</f>
        <v>5000</v>
      </c>
      <c r="W2209" s="3">
        <f>HLOOKUP(W$5,[2]人物技能基础!$O$3:$Q$553,$C2209+1,0)</f>
        <v>3.637142857142857</v>
      </c>
      <c r="X2209" s="3">
        <f>HLOOKUP(X$5,[2]人物技能基础!$O$3:$Q$553,$C2209+1,0)</f>
        <v>2.0186428571428574</v>
      </c>
      <c r="Y2209" s="3">
        <f>HLOOKUP(Y$5,[2]人物技能基础!$O$3:$Q$553,$C2209+1,0)</f>
        <v>99.964285714285708</v>
      </c>
      <c r="Z2209" s="3">
        <f t="shared" si="205"/>
        <v>1108105</v>
      </c>
      <c r="AA2209" s="3">
        <f t="shared" si="206"/>
        <v>20400</v>
      </c>
      <c r="AB2209" s="3">
        <f t="shared" si="207"/>
        <v>6163</v>
      </c>
      <c r="AC2209" s="3">
        <f t="shared" si="208"/>
        <v>6209</v>
      </c>
      <c r="AD2209" s="3">
        <f t="shared" si="209"/>
        <v>6698</v>
      </c>
    </row>
    <row r="2210" spans="1:30" x14ac:dyDescent="0.15">
      <c r="A2210" s="3">
        <v>205</v>
      </c>
      <c r="B2210" s="3" t="str">
        <f t="shared" si="204"/>
        <v>关卡205boss</v>
      </c>
      <c r="C2210" s="3">
        <f>INDEX([3]关卡!$J$19:$J$2018,A2210)</f>
        <v>241</v>
      </c>
      <c r="D2210" s="3">
        <f>INDEX([3]关卡!$N$19:$N$2018,A2210)</f>
        <v>241</v>
      </c>
      <c r="E2210" s="3" t="s">
        <v>25</v>
      </c>
      <c r="F2210" s="3" t="s">
        <v>26</v>
      </c>
      <c r="G2210" s="3">
        <v>30</v>
      </c>
      <c r="H2210" s="3">
        <v>30</v>
      </c>
      <c r="I2210" s="3">
        <v>0.2</v>
      </c>
      <c r="J2210" s="4">
        <v>0.75</v>
      </c>
      <c r="K2210" s="4">
        <v>1</v>
      </c>
      <c r="L2210" s="4">
        <v>5</v>
      </c>
      <c r="M2210" s="3">
        <v>1</v>
      </c>
      <c r="N2210" s="3">
        <v>2</v>
      </c>
      <c r="O2210" s="3">
        <f>HLOOKUP(O$5,[1]非R能力!$B$8:$F$558,$C2210+1,0)</f>
        <v>155625.72215823137</v>
      </c>
      <c r="P2210" s="3">
        <f>HLOOKUP(P$5,[1]非R能力!$B$8:$F$558,$C2210+1,0)</f>
        <v>31034.556159730455</v>
      </c>
      <c r="Q2210" s="3">
        <f>HLOOKUP(Q$5,[1]非R能力!$B$8:$F$558,$C2210+1,0)</f>
        <v>19241.098322153699</v>
      </c>
      <c r="R2210" s="3">
        <f>HLOOKUP(R$5,[1]非R能力!$B$8:$F$558,$C2210+1,0)</f>
        <v>5050.1390151896412</v>
      </c>
      <c r="S2210" s="3">
        <f>HLOOKUP(S$5,[1]非R能力!$B$8:$F$558,$C2210+1,0)</f>
        <v>6231.1166737346766</v>
      </c>
      <c r="T2210" s="3">
        <f>INDEX([1]非R能力!$H$9:$H$558,D2210)</f>
        <v>11783.73704256</v>
      </c>
      <c r="U2210" s="3">
        <f>IF(E2210="小怪",0,IF(INDEX([1]非R能力!$FK$9:$FK$558,C2210)=0,0,10))</f>
        <v>10</v>
      </c>
      <c r="V2210" s="3">
        <f>IF(E2210="小怪",0,IF(INDEX([1]非R能力!$FH$9:$FH$558,C2210)=0,0,5000))</f>
        <v>5000</v>
      </c>
      <c r="W2210" s="3">
        <f>HLOOKUP(W$5,[2]人物技能基础!$O$3:$Q$553,$C2210+1,0)</f>
        <v>3.637142857142857</v>
      </c>
      <c r="X2210" s="3">
        <f>HLOOKUP(X$5,[2]人物技能基础!$O$3:$Q$553,$C2210+1,0)</f>
        <v>2.0186428571428574</v>
      </c>
      <c r="Y2210" s="3">
        <f>HLOOKUP(Y$5,[2]人物技能基础!$O$3:$Q$553,$C2210+1,0)</f>
        <v>99.964285714285708</v>
      </c>
      <c r="Z2210" s="3">
        <f t="shared" si="205"/>
        <v>1116066</v>
      </c>
      <c r="AA2210" s="3">
        <f t="shared" si="206"/>
        <v>20478</v>
      </c>
      <c r="AB2210" s="3">
        <f t="shared" si="207"/>
        <v>6206</v>
      </c>
      <c r="AC2210" s="3">
        <f t="shared" si="208"/>
        <v>6231</v>
      </c>
      <c r="AD2210" s="3">
        <f t="shared" si="209"/>
        <v>6733</v>
      </c>
    </row>
    <row r="2211" spans="1:30" x14ac:dyDescent="0.15">
      <c r="A2211" s="3">
        <v>206</v>
      </c>
      <c r="B2211" s="3" t="str">
        <f t="shared" si="204"/>
        <v>关卡206boss</v>
      </c>
      <c r="C2211" s="3">
        <f>INDEX([3]关卡!$J$19:$J$2018,A2211)</f>
        <v>241</v>
      </c>
      <c r="D2211" s="3">
        <f>INDEX([3]关卡!$N$19:$N$2018,A2211)</f>
        <v>241</v>
      </c>
      <c r="E2211" s="3" t="s">
        <v>25</v>
      </c>
      <c r="F2211" s="3" t="s">
        <v>26</v>
      </c>
      <c r="G2211" s="3">
        <v>30</v>
      </c>
      <c r="H2211" s="3">
        <v>30</v>
      </c>
      <c r="I2211" s="3">
        <v>0.2</v>
      </c>
      <c r="J2211" s="4">
        <v>0.75</v>
      </c>
      <c r="K2211" s="4">
        <v>1</v>
      </c>
      <c r="L2211" s="4">
        <v>5</v>
      </c>
      <c r="M2211" s="3">
        <v>1</v>
      </c>
      <c r="N2211" s="3">
        <v>2</v>
      </c>
      <c r="O2211" s="3">
        <f>HLOOKUP(O$5,[1]非R能力!$B$8:$F$558,$C2211+1,0)</f>
        <v>155625.72215823137</v>
      </c>
      <c r="P2211" s="3">
        <f>HLOOKUP(P$5,[1]非R能力!$B$8:$F$558,$C2211+1,0)</f>
        <v>31034.556159730455</v>
      </c>
      <c r="Q2211" s="3">
        <f>HLOOKUP(Q$5,[1]非R能力!$B$8:$F$558,$C2211+1,0)</f>
        <v>19241.098322153699</v>
      </c>
      <c r="R2211" s="3">
        <f>HLOOKUP(R$5,[1]非R能力!$B$8:$F$558,$C2211+1,0)</f>
        <v>5050.1390151896412</v>
      </c>
      <c r="S2211" s="3">
        <f>HLOOKUP(S$5,[1]非R能力!$B$8:$F$558,$C2211+1,0)</f>
        <v>6231.1166737346766</v>
      </c>
      <c r="T2211" s="3">
        <f>INDEX([1]非R能力!$H$9:$H$558,D2211)</f>
        <v>11783.73704256</v>
      </c>
      <c r="U2211" s="3">
        <f>IF(E2211="小怪",0,IF(INDEX([1]非R能力!$FK$9:$FK$558,C2211)=0,0,10))</f>
        <v>10</v>
      </c>
      <c r="V2211" s="3">
        <f>IF(E2211="小怪",0,IF(INDEX([1]非R能力!$FH$9:$FH$558,C2211)=0,0,5000))</f>
        <v>5000</v>
      </c>
      <c r="W2211" s="3">
        <f>HLOOKUP(W$5,[2]人物技能基础!$O$3:$Q$553,$C2211+1,0)</f>
        <v>3.637142857142857</v>
      </c>
      <c r="X2211" s="3">
        <f>HLOOKUP(X$5,[2]人物技能基础!$O$3:$Q$553,$C2211+1,0)</f>
        <v>2.0186428571428574</v>
      </c>
      <c r="Y2211" s="3">
        <f>HLOOKUP(Y$5,[2]人物技能基础!$O$3:$Q$553,$C2211+1,0)</f>
        <v>99.964285714285708</v>
      </c>
      <c r="Z2211" s="3">
        <f t="shared" si="205"/>
        <v>1116066</v>
      </c>
      <c r="AA2211" s="3">
        <f t="shared" si="206"/>
        <v>20478</v>
      </c>
      <c r="AB2211" s="3">
        <f t="shared" si="207"/>
        <v>6206</v>
      </c>
      <c r="AC2211" s="3">
        <f t="shared" si="208"/>
        <v>6231</v>
      </c>
      <c r="AD2211" s="3">
        <f t="shared" si="209"/>
        <v>6733</v>
      </c>
    </row>
    <row r="2212" spans="1:30" x14ac:dyDescent="0.15">
      <c r="A2212" s="3">
        <v>207</v>
      </c>
      <c r="B2212" s="3" t="str">
        <f t="shared" si="204"/>
        <v>关卡207boss</v>
      </c>
      <c r="C2212" s="3">
        <f>INDEX([3]关卡!$J$19:$J$2018,A2212)</f>
        <v>242</v>
      </c>
      <c r="D2212" s="3">
        <f>INDEX([3]关卡!$N$19:$N$2018,A2212)</f>
        <v>242</v>
      </c>
      <c r="E2212" s="3" t="s">
        <v>25</v>
      </c>
      <c r="F2212" s="3" t="s">
        <v>26</v>
      </c>
      <c r="G2212" s="3">
        <v>30</v>
      </c>
      <c r="H2212" s="3">
        <v>30</v>
      </c>
      <c r="I2212" s="3">
        <v>0.2</v>
      </c>
      <c r="J2212" s="4">
        <v>0.75</v>
      </c>
      <c r="K2212" s="4">
        <v>1</v>
      </c>
      <c r="L2212" s="4">
        <v>5</v>
      </c>
      <c r="M2212" s="3">
        <v>1</v>
      </c>
      <c r="N2212" s="3">
        <v>2</v>
      </c>
      <c r="O2212" s="3">
        <f>HLOOKUP(O$5,[1]非R能力!$B$8:$F$558,$C2212+1,0)</f>
        <v>156536.38732969086</v>
      </c>
      <c r="P2212" s="3">
        <f>HLOOKUP(P$5,[1]非R能力!$B$8:$F$558,$C2212+1,0)</f>
        <v>31253.544705038541</v>
      </c>
      <c r="Q2212" s="3">
        <f>HLOOKUP(Q$5,[1]非R能力!$B$8:$F$558,$C2212+1,0)</f>
        <v>19313.646000644399</v>
      </c>
      <c r="R2212" s="3">
        <f>HLOOKUP(R$5,[1]非R能力!$B$8:$F$558,$C2212+1,0)</f>
        <v>5076.6617755194302</v>
      </c>
      <c r="S2212" s="3">
        <f>HLOOKUP(S$5,[1]非R能力!$B$8:$F$558,$C2212+1,0)</f>
        <v>6252.3672841548178</v>
      </c>
      <c r="T2212" s="3">
        <f>INDEX([1]非R能力!$H$9:$H$558,D2212)</f>
        <v>11871.415589557391</v>
      </c>
      <c r="U2212" s="3">
        <f>IF(E2212="小怪",0,IF(INDEX([1]非R能力!$FK$9:$FK$558,C2212)=0,0,10))</f>
        <v>10</v>
      </c>
      <c r="V2212" s="3">
        <f>IF(E2212="小怪",0,IF(INDEX([1]非R能力!$FH$9:$FH$558,C2212)=0,0,5000))</f>
        <v>5000</v>
      </c>
      <c r="W2212" s="3">
        <f>HLOOKUP(W$5,[2]人物技能基础!$O$3:$Q$553,$C2212+1,0)</f>
        <v>3.637142857142857</v>
      </c>
      <c r="X2212" s="3">
        <f>HLOOKUP(X$5,[2]人物技能基础!$O$3:$Q$553,$C2212+1,0)</f>
        <v>2.0186428571428574</v>
      </c>
      <c r="Y2212" s="3">
        <f>HLOOKUP(Y$5,[2]人物技能基础!$O$3:$Q$553,$C2212+1,0)</f>
        <v>99.964285714285708</v>
      </c>
      <c r="Z2212" s="3">
        <f t="shared" si="205"/>
        <v>1124002</v>
      </c>
      <c r="AA2212" s="3">
        <f t="shared" si="206"/>
        <v>20557</v>
      </c>
      <c r="AB2212" s="3">
        <f t="shared" si="207"/>
        <v>6250</v>
      </c>
      <c r="AC2212" s="3">
        <f t="shared" si="208"/>
        <v>6252</v>
      </c>
      <c r="AD2212" s="3">
        <f t="shared" si="209"/>
        <v>6768</v>
      </c>
    </row>
    <row r="2213" spans="1:30" x14ac:dyDescent="0.15">
      <c r="A2213" s="3">
        <v>208</v>
      </c>
      <c r="B2213" s="3" t="str">
        <f t="shared" si="204"/>
        <v>关卡208boss</v>
      </c>
      <c r="C2213" s="3">
        <f>INDEX([3]关卡!$J$19:$J$2018,A2213)</f>
        <v>243</v>
      </c>
      <c r="D2213" s="3">
        <f>INDEX([3]关卡!$N$19:$N$2018,A2213)</f>
        <v>243</v>
      </c>
      <c r="E2213" s="3" t="s">
        <v>25</v>
      </c>
      <c r="F2213" s="3" t="s">
        <v>26</v>
      </c>
      <c r="G2213" s="3">
        <v>30</v>
      </c>
      <c r="H2213" s="3">
        <v>30</v>
      </c>
      <c r="I2213" s="3">
        <v>0.2</v>
      </c>
      <c r="J2213" s="4">
        <v>0.75</v>
      </c>
      <c r="K2213" s="4">
        <v>1</v>
      </c>
      <c r="L2213" s="4">
        <v>5</v>
      </c>
      <c r="M2213" s="3">
        <v>1</v>
      </c>
      <c r="N2213" s="3">
        <v>2</v>
      </c>
      <c r="O2213" s="3">
        <f>HLOOKUP(O$5,[1]非R能力!$B$8:$F$558,$C2213+1,0)</f>
        <v>159103.60535485402</v>
      </c>
      <c r="P2213" s="3">
        <f>HLOOKUP(P$5,[1]非R能力!$B$8:$F$558,$C2213+1,0)</f>
        <v>31470.241586008331</v>
      </c>
      <c r="Q2213" s="3">
        <f>HLOOKUP(Q$5,[1]非R能力!$B$8:$F$558,$C2213+1,0)</f>
        <v>19385.258164140523</v>
      </c>
      <c r="R2213" s="3">
        <f>HLOOKUP(R$5,[1]非R能力!$B$8:$F$558,$C2213+1,0)</f>
        <v>5103.3071288752044</v>
      </c>
      <c r="S2213" s="3">
        <f>HLOOKUP(S$5,[1]非R能力!$B$8:$F$558,$C2213+1,0)</f>
        <v>6273.7711422436105</v>
      </c>
      <c r="T2213" s="3">
        <f>INDEX([1]非R能力!$H$9:$H$558,D2213)</f>
        <v>11959.558937589029</v>
      </c>
      <c r="U2213" s="3">
        <f>IF(E2213="小怪",0,IF(INDEX([1]非R能力!$FK$9:$FK$558,C2213)=0,0,10))</f>
        <v>10</v>
      </c>
      <c r="V2213" s="3">
        <f>IF(E2213="小怪",0,IF(INDEX([1]非R能力!$FH$9:$FH$558,C2213)=0,0,5000))</f>
        <v>5000</v>
      </c>
      <c r="W2213" s="3">
        <f>HLOOKUP(W$5,[2]人物技能基础!$O$3:$Q$553,$C2213+1,0)</f>
        <v>3.637142857142857</v>
      </c>
      <c r="X2213" s="3">
        <f>HLOOKUP(X$5,[2]人物技能基础!$O$3:$Q$553,$C2213+1,0)</f>
        <v>2.0186428571428574</v>
      </c>
      <c r="Y2213" s="3">
        <f>HLOOKUP(Y$5,[2]人物技能基础!$O$3:$Q$553,$C2213+1,0)</f>
        <v>99.964285714285708</v>
      </c>
      <c r="Z2213" s="3">
        <f t="shared" si="205"/>
        <v>1131864</v>
      </c>
      <c r="AA2213" s="3">
        <f t="shared" si="206"/>
        <v>20645</v>
      </c>
      <c r="AB2213" s="3">
        <f t="shared" si="207"/>
        <v>6294</v>
      </c>
      <c r="AC2213" s="3">
        <f t="shared" si="208"/>
        <v>6273</v>
      </c>
      <c r="AD2213" s="3">
        <f t="shared" si="209"/>
        <v>6804</v>
      </c>
    </row>
    <row r="2214" spans="1:30" x14ac:dyDescent="0.15">
      <c r="A2214" s="3">
        <v>209</v>
      </c>
      <c r="B2214" s="3" t="str">
        <f t="shared" si="204"/>
        <v>关卡209boss</v>
      </c>
      <c r="C2214" s="3">
        <f>INDEX([3]关卡!$J$19:$J$2018,A2214)</f>
        <v>243</v>
      </c>
      <c r="D2214" s="3">
        <f>INDEX([3]关卡!$N$19:$N$2018,A2214)</f>
        <v>243</v>
      </c>
      <c r="E2214" s="3" t="s">
        <v>25</v>
      </c>
      <c r="F2214" s="3" t="s">
        <v>26</v>
      </c>
      <c r="G2214" s="3">
        <v>30</v>
      </c>
      <c r="H2214" s="3">
        <v>30</v>
      </c>
      <c r="I2214" s="3">
        <v>0.2</v>
      </c>
      <c r="J2214" s="4">
        <v>0.75</v>
      </c>
      <c r="K2214" s="4">
        <v>1</v>
      </c>
      <c r="L2214" s="4">
        <v>5</v>
      </c>
      <c r="M2214" s="3">
        <v>1</v>
      </c>
      <c r="N2214" s="3">
        <v>2</v>
      </c>
      <c r="O2214" s="3">
        <f>HLOOKUP(O$5,[1]非R能力!$B$8:$F$558,$C2214+1,0)</f>
        <v>159103.60535485402</v>
      </c>
      <c r="P2214" s="3">
        <f>HLOOKUP(P$5,[1]非R能力!$B$8:$F$558,$C2214+1,0)</f>
        <v>31470.241586008331</v>
      </c>
      <c r="Q2214" s="3">
        <f>HLOOKUP(Q$5,[1]非R能力!$B$8:$F$558,$C2214+1,0)</f>
        <v>19385.258164140523</v>
      </c>
      <c r="R2214" s="3">
        <f>HLOOKUP(R$5,[1]非R能力!$B$8:$F$558,$C2214+1,0)</f>
        <v>5103.3071288752044</v>
      </c>
      <c r="S2214" s="3">
        <f>HLOOKUP(S$5,[1]非R能力!$B$8:$F$558,$C2214+1,0)</f>
        <v>6273.7711422436105</v>
      </c>
      <c r="T2214" s="3">
        <f>INDEX([1]非R能力!$H$9:$H$558,D2214)</f>
        <v>11959.558937589029</v>
      </c>
      <c r="U2214" s="3">
        <f>IF(E2214="小怪",0,IF(INDEX([1]非R能力!$FK$9:$FK$558,C2214)=0,0,10))</f>
        <v>10</v>
      </c>
      <c r="V2214" s="3">
        <f>IF(E2214="小怪",0,IF(INDEX([1]非R能力!$FH$9:$FH$558,C2214)=0,0,5000))</f>
        <v>5000</v>
      </c>
      <c r="W2214" s="3">
        <f>HLOOKUP(W$5,[2]人物技能基础!$O$3:$Q$553,$C2214+1,0)</f>
        <v>3.637142857142857</v>
      </c>
      <c r="X2214" s="3">
        <f>HLOOKUP(X$5,[2]人物技能基础!$O$3:$Q$553,$C2214+1,0)</f>
        <v>2.0186428571428574</v>
      </c>
      <c r="Y2214" s="3">
        <f>HLOOKUP(Y$5,[2]人物技能基础!$O$3:$Q$553,$C2214+1,0)</f>
        <v>99.964285714285708</v>
      </c>
      <c r="Z2214" s="3">
        <f t="shared" si="205"/>
        <v>1131864</v>
      </c>
      <c r="AA2214" s="3">
        <f t="shared" si="206"/>
        <v>20645</v>
      </c>
      <c r="AB2214" s="3">
        <f t="shared" si="207"/>
        <v>6294</v>
      </c>
      <c r="AC2214" s="3">
        <f t="shared" si="208"/>
        <v>6273</v>
      </c>
      <c r="AD2214" s="3">
        <f t="shared" si="209"/>
        <v>6804</v>
      </c>
    </row>
    <row r="2215" spans="1:30" x14ac:dyDescent="0.15">
      <c r="A2215" s="3">
        <v>210</v>
      </c>
      <c r="B2215" s="3" t="str">
        <f t="shared" si="204"/>
        <v>关卡210boss</v>
      </c>
      <c r="C2215" s="3">
        <f>INDEX([3]关卡!$J$19:$J$2018,A2215)</f>
        <v>244</v>
      </c>
      <c r="D2215" s="3">
        <f>INDEX([3]关卡!$N$19:$N$2018,A2215)</f>
        <v>244</v>
      </c>
      <c r="E2215" s="3" t="s">
        <v>25</v>
      </c>
      <c r="F2215" s="3" t="s">
        <v>26</v>
      </c>
      <c r="G2215" s="3">
        <v>30</v>
      </c>
      <c r="H2215" s="3">
        <v>30</v>
      </c>
      <c r="I2215" s="3">
        <v>0.2</v>
      </c>
      <c r="J2215" s="4">
        <v>0.75</v>
      </c>
      <c r="K2215" s="4">
        <v>1</v>
      </c>
      <c r="L2215" s="4">
        <v>5</v>
      </c>
      <c r="M2215" s="3">
        <v>1</v>
      </c>
      <c r="N2215" s="3">
        <v>2</v>
      </c>
      <c r="O2215" s="3">
        <f>HLOOKUP(O$5,[1]非R能力!$B$8:$F$558,$C2215+1,0)</f>
        <v>161635.09226429716</v>
      </c>
      <c r="P2215" s="3">
        <f>HLOOKUP(P$5,[1]非R能力!$B$8:$F$558,$C2215+1,0)</f>
        <v>31681.505916290007</v>
      </c>
      <c r="Q2215" s="3">
        <f>HLOOKUP(Q$5,[1]非R能力!$B$8:$F$558,$C2215+1,0)</f>
        <v>19457.149540269147</v>
      </c>
      <c r="R2215" s="3">
        <f>HLOOKUP(R$5,[1]非R能力!$B$8:$F$558,$C2215+1,0)</f>
        <v>5129.0597029446035</v>
      </c>
      <c r="S2215" s="3">
        <f>HLOOKUP(S$5,[1]非R能力!$B$8:$F$558,$C2215+1,0)</f>
        <v>6297.4917694215565</v>
      </c>
      <c r="T2215" s="3">
        <f>INDEX([1]非R能力!$H$9:$H$558,D2215)</f>
        <v>12048.169360944157</v>
      </c>
      <c r="U2215" s="3">
        <f>IF(E2215="小怪",0,IF(INDEX([1]非R能力!$FK$9:$FK$558,C2215)=0,0,10))</f>
        <v>10</v>
      </c>
      <c r="V2215" s="3">
        <f>IF(E2215="小怪",0,IF(INDEX([1]非R能力!$FH$9:$FH$558,C2215)=0,0,5000))</f>
        <v>5000</v>
      </c>
      <c r="W2215" s="3">
        <f>HLOOKUP(W$5,[2]人物技能基础!$O$3:$Q$553,$C2215+1,0)</f>
        <v>3.637142857142857</v>
      </c>
      <c r="X2215" s="3">
        <f>HLOOKUP(X$5,[2]人物技能基础!$O$3:$Q$553,$C2215+1,0)</f>
        <v>2.0186428571428574</v>
      </c>
      <c r="Y2215" s="3">
        <f>HLOOKUP(Y$5,[2]人物技能基础!$O$3:$Q$553,$C2215+1,0)</f>
        <v>99.964285714285708</v>
      </c>
      <c r="Z2215" s="3">
        <f t="shared" si="205"/>
        <v>1139609</v>
      </c>
      <c r="AA2215" s="3">
        <f t="shared" si="206"/>
        <v>20734</v>
      </c>
      <c r="AB2215" s="3">
        <f t="shared" si="207"/>
        <v>6336</v>
      </c>
      <c r="AC2215" s="3">
        <f t="shared" si="208"/>
        <v>6297</v>
      </c>
      <c r="AD2215" s="3">
        <f t="shared" si="209"/>
        <v>6838</v>
      </c>
    </row>
    <row r="2216" spans="1:30" x14ac:dyDescent="0.15">
      <c r="A2216" s="3">
        <v>211</v>
      </c>
      <c r="B2216" s="3" t="str">
        <f t="shared" si="204"/>
        <v>关卡211boss</v>
      </c>
      <c r="C2216" s="3">
        <f>INDEX([3]关卡!$J$19:$J$2018,A2216)</f>
        <v>245</v>
      </c>
      <c r="D2216" s="3">
        <f>INDEX([3]关卡!$N$19:$N$2018,A2216)</f>
        <v>245</v>
      </c>
      <c r="E2216" s="3" t="s">
        <v>25</v>
      </c>
      <c r="F2216" s="3" t="s">
        <v>26</v>
      </c>
      <c r="G2216" s="3">
        <v>30</v>
      </c>
      <c r="H2216" s="3">
        <v>30</v>
      </c>
      <c r="I2216" s="3">
        <v>0.2</v>
      </c>
      <c r="J2216" s="4">
        <v>0.75</v>
      </c>
      <c r="K2216" s="4">
        <v>1</v>
      </c>
      <c r="L2216" s="4">
        <v>5</v>
      </c>
      <c r="M2216" s="3">
        <v>1</v>
      </c>
      <c r="N2216" s="3">
        <v>2</v>
      </c>
      <c r="O2216" s="3">
        <f>HLOOKUP(O$5,[1]非R能力!$B$8:$F$558,$C2216+1,0)</f>
        <v>165483.66862351212</v>
      </c>
      <c r="P2216" s="3">
        <f>HLOOKUP(P$5,[1]非R能力!$B$8:$F$558,$C2216+1,0)</f>
        <v>32159.264993725697</v>
      </c>
      <c r="Q2216" s="3">
        <f>HLOOKUP(Q$5,[1]非R能力!$B$8:$F$558,$C2216+1,0)</f>
        <v>19726.375073901683</v>
      </c>
      <c r="R2216" s="3">
        <f>HLOOKUP(R$5,[1]非R能力!$B$8:$F$558,$C2216+1,0)</f>
        <v>5209.0673987744231</v>
      </c>
      <c r="S2216" s="3">
        <f>HLOOKUP(S$5,[1]非R能力!$B$8:$F$558,$C2216+1,0)</f>
        <v>6403.5232363523055</v>
      </c>
      <c r="T2216" s="3">
        <f>INDEX([1]非R能力!$H$9:$H$558,D2216)</f>
        <v>12137.249140058739</v>
      </c>
      <c r="U2216" s="3">
        <f>IF(E2216="小怪",0,IF(INDEX([1]非R能力!$FK$9:$FK$558,C2216)=0,0,10))</f>
        <v>10</v>
      </c>
      <c r="V2216" s="3">
        <f>IF(E2216="小怪",0,IF(INDEX([1]非R能力!$FH$9:$FH$558,C2216)=0,0,5000))</f>
        <v>5000</v>
      </c>
      <c r="W2216" s="3">
        <f>HLOOKUP(W$5,[2]人物技能基础!$O$3:$Q$553,$C2216+1,0)</f>
        <v>3.637142857142857</v>
      </c>
      <c r="X2216" s="3">
        <f>HLOOKUP(X$5,[2]人物技能基础!$O$3:$Q$553,$C2216+1,0)</f>
        <v>2.0186428571428574</v>
      </c>
      <c r="Y2216" s="3">
        <f>HLOOKUP(Y$5,[2]人物技能基础!$O$3:$Q$553,$C2216+1,0)</f>
        <v>99.964285714285708</v>
      </c>
      <c r="Z2216" s="3">
        <f t="shared" si="205"/>
        <v>1155121</v>
      </c>
      <c r="AA2216" s="3">
        <f t="shared" si="206"/>
        <v>21029</v>
      </c>
      <c r="AB2216" s="3">
        <f t="shared" si="207"/>
        <v>6431</v>
      </c>
      <c r="AC2216" s="3">
        <f t="shared" si="208"/>
        <v>6403</v>
      </c>
      <c r="AD2216" s="3">
        <f t="shared" si="209"/>
        <v>6945</v>
      </c>
    </row>
    <row r="2217" spans="1:30" x14ac:dyDescent="0.15">
      <c r="A2217" s="3">
        <v>212</v>
      </c>
      <c r="B2217" s="3" t="str">
        <f t="shared" si="204"/>
        <v>关卡212boss</v>
      </c>
      <c r="C2217" s="3">
        <f>INDEX([3]关卡!$J$19:$J$2018,A2217)</f>
        <v>245</v>
      </c>
      <c r="D2217" s="3">
        <f>INDEX([3]关卡!$N$19:$N$2018,A2217)</f>
        <v>245</v>
      </c>
      <c r="E2217" s="3" t="s">
        <v>25</v>
      </c>
      <c r="F2217" s="3" t="s">
        <v>26</v>
      </c>
      <c r="G2217" s="3">
        <v>30</v>
      </c>
      <c r="H2217" s="3">
        <v>30</v>
      </c>
      <c r="I2217" s="3">
        <v>0.2</v>
      </c>
      <c r="J2217" s="4">
        <v>0.75</v>
      </c>
      <c r="K2217" s="4">
        <v>1</v>
      </c>
      <c r="L2217" s="4">
        <v>5</v>
      </c>
      <c r="M2217" s="3">
        <v>1</v>
      </c>
      <c r="N2217" s="3">
        <v>2</v>
      </c>
      <c r="O2217" s="3">
        <f>HLOOKUP(O$5,[1]非R能力!$B$8:$F$558,$C2217+1,0)</f>
        <v>165483.66862351212</v>
      </c>
      <c r="P2217" s="3">
        <f>HLOOKUP(P$5,[1]非R能力!$B$8:$F$558,$C2217+1,0)</f>
        <v>32159.264993725697</v>
      </c>
      <c r="Q2217" s="3">
        <f>HLOOKUP(Q$5,[1]非R能力!$B$8:$F$558,$C2217+1,0)</f>
        <v>19726.375073901683</v>
      </c>
      <c r="R2217" s="3">
        <f>HLOOKUP(R$5,[1]非R能力!$B$8:$F$558,$C2217+1,0)</f>
        <v>5209.0673987744231</v>
      </c>
      <c r="S2217" s="3">
        <f>HLOOKUP(S$5,[1]非R能力!$B$8:$F$558,$C2217+1,0)</f>
        <v>6403.5232363523055</v>
      </c>
      <c r="T2217" s="3">
        <f>INDEX([1]非R能力!$H$9:$H$558,D2217)</f>
        <v>12137.249140058739</v>
      </c>
      <c r="U2217" s="3">
        <f>IF(E2217="小怪",0,IF(INDEX([1]非R能力!$FK$9:$FK$558,C2217)=0,0,10))</f>
        <v>10</v>
      </c>
      <c r="V2217" s="3">
        <f>IF(E2217="小怪",0,IF(INDEX([1]非R能力!$FH$9:$FH$558,C2217)=0,0,5000))</f>
        <v>5000</v>
      </c>
      <c r="W2217" s="3">
        <f>HLOOKUP(W$5,[2]人物技能基础!$O$3:$Q$553,$C2217+1,0)</f>
        <v>3.637142857142857</v>
      </c>
      <c r="X2217" s="3">
        <f>HLOOKUP(X$5,[2]人物技能基础!$O$3:$Q$553,$C2217+1,0)</f>
        <v>2.0186428571428574</v>
      </c>
      <c r="Y2217" s="3">
        <f>HLOOKUP(Y$5,[2]人物技能基础!$O$3:$Q$553,$C2217+1,0)</f>
        <v>99.964285714285708</v>
      </c>
      <c r="Z2217" s="3">
        <f t="shared" si="205"/>
        <v>1155121</v>
      </c>
      <c r="AA2217" s="3">
        <f t="shared" si="206"/>
        <v>21029</v>
      </c>
      <c r="AB2217" s="3">
        <f t="shared" si="207"/>
        <v>6431</v>
      </c>
      <c r="AC2217" s="3">
        <f t="shared" si="208"/>
        <v>6403</v>
      </c>
      <c r="AD2217" s="3">
        <f t="shared" si="209"/>
        <v>6945</v>
      </c>
    </row>
    <row r="2218" spans="1:30" x14ac:dyDescent="0.15">
      <c r="A2218" s="3">
        <v>213</v>
      </c>
      <c r="B2218" s="3" t="str">
        <f t="shared" si="204"/>
        <v>关卡213boss</v>
      </c>
      <c r="C2218" s="3">
        <f>INDEX([3]关卡!$J$19:$J$2018,A2218)</f>
        <v>246</v>
      </c>
      <c r="D2218" s="3">
        <f>INDEX([3]关卡!$N$19:$N$2018,A2218)</f>
        <v>246</v>
      </c>
      <c r="E2218" s="3" t="s">
        <v>25</v>
      </c>
      <c r="F2218" s="3" t="s">
        <v>26</v>
      </c>
      <c r="G2218" s="3">
        <v>30</v>
      </c>
      <c r="H2218" s="3">
        <v>30</v>
      </c>
      <c r="I2218" s="3">
        <v>0.2</v>
      </c>
      <c r="J2218" s="4">
        <v>0.75</v>
      </c>
      <c r="K2218" s="4">
        <v>1</v>
      </c>
      <c r="L2218" s="4">
        <v>5</v>
      </c>
      <c r="M2218" s="3">
        <v>1</v>
      </c>
      <c r="N2218" s="3">
        <v>2</v>
      </c>
      <c r="O2218" s="3">
        <f>HLOOKUP(O$5,[1]非R能力!$B$8:$F$558,$C2218+1,0)</f>
        <v>169402.98730696412</v>
      </c>
      <c r="P2218" s="3">
        <f>HLOOKUP(P$5,[1]非R能力!$B$8:$F$558,$C2218+1,0)</f>
        <v>32648.588728312825</v>
      </c>
      <c r="Q2218" s="3">
        <f>HLOOKUP(Q$5,[1]非R能力!$B$8:$F$558,$C2218+1,0)</f>
        <v>19999.366559234757</v>
      </c>
      <c r="R2218" s="3">
        <f>HLOOKUP(R$5,[1]非R能力!$B$8:$F$558,$C2218+1,0)</f>
        <v>5289.7205575007256</v>
      </c>
      <c r="S2218" s="3">
        <f>HLOOKUP(S$5,[1]非R能力!$B$8:$F$558,$C2218+1,0)</f>
        <v>6510.1789402237519</v>
      </c>
      <c r="T2218" s="3">
        <f>INDEX([1]非R能力!$H$9:$H$558,D2218)</f>
        <v>12226.800561515482</v>
      </c>
      <c r="U2218" s="3">
        <f>IF(E2218="小怪",0,IF(INDEX([1]非R能力!$FK$9:$FK$558,C2218)=0,0,10))</f>
        <v>10</v>
      </c>
      <c r="V2218" s="3">
        <f>IF(E2218="小怪",0,IF(INDEX([1]非R能力!$FH$9:$FH$558,C2218)=0,0,5000))</f>
        <v>5000</v>
      </c>
      <c r="W2218" s="3">
        <f>HLOOKUP(W$5,[2]人物技能基础!$O$3:$Q$553,$C2218+1,0)</f>
        <v>3.637142857142857</v>
      </c>
      <c r="X2218" s="3">
        <f>HLOOKUP(X$5,[2]人物技能基础!$O$3:$Q$553,$C2218+1,0)</f>
        <v>2.0186428571428574</v>
      </c>
      <c r="Y2218" s="3">
        <f>HLOOKUP(Y$5,[2]人物技能基础!$O$3:$Q$553,$C2218+1,0)</f>
        <v>99.964285714285708</v>
      </c>
      <c r="Z2218" s="3">
        <f t="shared" si="205"/>
        <v>1170951</v>
      </c>
      <c r="AA2218" s="3">
        <f t="shared" si="206"/>
        <v>21328</v>
      </c>
      <c r="AB2218" s="3">
        <f t="shared" si="207"/>
        <v>6529</v>
      </c>
      <c r="AC2218" s="3">
        <f t="shared" si="208"/>
        <v>6510</v>
      </c>
      <c r="AD2218" s="3">
        <f t="shared" si="209"/>
        <v>7052</v>
      </c>
    </row>
    <row r="2219" spans="1:30" x14ac:dyDescent="0.15">
      <c r="A2219" s="3">
        <v>214</v>
      </c>
      <c r="B2219" s="3" t="str">
        <f t="shared" si="204"/>
        <v>关卡214boss</v>
      </c>
      <c r="C2219" s="3">
        <f>INDEX([3]关卡!$J$19:$J$2018,A2219)</f>
        <v>247</v>
      </c>
      <c r="D2219" s="3">
        <f>INDEX([3]关卡!$N$19:$N$2018,A2219)</f>
        <v>247</v>
      </c>
      <c r="E2219" s="3" t="s">
        <v>25</v>
      </c>
      <c r="F2219" s="3" t="s">
        <v>26</v>
      </c>
      <c r="G2219" s="3">
        <v>30</v>
      </c>
      <c r="H2219" s="3">
        <v>30</v>
      </c>
      <c r="I2219" s="3">
        <v>0.2</v>
      </c>
      <c r="J2219" s="4">
        <v>0.75</v>
      </c>
      <c r="K2219" s="4">
        <v>1</v>
      </c>
      <c r="L2219" s="4">
        <v>5</v>
      </c>
      <c r="M2219" s="3">
        <v>1</v>
      </c>
      <c r="N2219" s="3">
        <v>2</v>
      </c>
      <c r="O2219" s="3">
        <f>HLOOKUP(O$5,[1]非R能力!$B$8:$F$558,$C2219+1,0)</f>
        <v>173545.45937486048</v>
      </c>
      <c r="P2219" s="3">
        <f>HLOOKUP(P$5,[1]非R能力!$B$8:$F$558,$C2219+1,0)</f>
        <v>33156.38391134877</v>
      </c>
      <c r="Q2219" s="3">
        <f>HLOOKUP(Q$5,[1]非R能力!$B$8:$F$558,$C2219+1,0)</f>
        <v>20272.411557547985</v>
      </c>
      <c r="R2219" s="3">
        <f>HLOOKUP(R$5,[1]非R能力!$B$8:$F$558,$C2219+1,0)</f>
        <v>5365.4576761971311</v>
      </c>
      <c r="S2219" s="3">
        <f>HLOOKUP(S$5,[1]非R能力!$B$8:$F$558,$C2219+1,0)</f>
        <v>6617.0028517993687</v>
      </c>
      <c r="T2219" s="3">
        <f>INDEX([1]非R能力!$H$9:$H$558,D2219)</f>
        <v>12316.825918043807</v>
      </c>
      <c r="U2219" s="3">
        <f>IF(E2219="小怪",0,IF(INDEX([1]非R能力!$FK$9:$FK$558,C2219)=0,0,10))</f>
        <v>10</v>
      </c>
      <c r="V2219" s="3">
        <f>IF(E2219="小怪",0,IF(INDEX([1]非R能力!$FH$9:$FH$558,C2219)=0,0,5000))</f>
        <v>5000</v>
      </c>
      <c r="W2219" s="3">
        <f>HLOOKUP(W$5,[2]人物技能基础!$O$3:$Q$553,$C2219+1,0)</f>
        <v>3.637142857142857</v>
      </c>
      <c r="X2219" s="3">
        <f>HLOOKUP(X$5,[2]人物技能基础!$O$3:$Q$553,$C2219+1,0)</f>
        <v>2.0186428571428574</v>
      </c>
      <c r="Y2219" s="3">
        <f>HLOOKUP(Y$5,[2]人物技能基础!$O$3:$Q$553,$C2219+1,0)</f>
        <v>99.964285714285708</v>
      </c>
      <c r="Z2219" s="3">
        <f t="shared" si="205"/>
        <v>1187317</v>
      </c>
      <c r="AA2219" s="3">
        <f t="shared" si="206"/>
        <v>21629</v>
      </c>
      <c r="AB2219" s="3">
        <f t="shared" si="207"/>
        <v>6631</v>
      </c>
      <c r="AC2219" s="3">
        <f t="shared" si="208"/>
        <v>6617</v>
      </c>
      <c r="AD2219" s="3">
        <f t="shared" si="209"/>
        <v>7153</v>
      </c>
    </row>
    <row r="2220" spans="1:30" x14ac:dyDescent="0.15">
      <c r="A2220" s="3">
        <v>215</v>
      </c>
      <c r="B2220" s="3" t="str">
        <f t="shared" si="204"/>
        <v>关卡215boss</v>
      </c>
      <c r="C2220" s="3">
        <f>INDEX([3]关卡!$J$19:$J$2018,A2220)</f>
        <v>247</v>
      </c>
      <c r="D2220" s="3">
        <f>INDEX([3]关卡!$N$19:$N$2018,A2220)</f>
        <v>247</v>
      </c>
      <c r="E2220" s="3" t="s">
        <v>25</v>
      </c>
      <c r="F2220" s="3" t="s">
        <v>26</v>
      </c>
      <c r="G2220" s="3">
        <v>30</v>
      </c>
      <c r="H2220" s="3">
        <v>30</v>
      </c>
      <c r="I2220" s="3">
        <v>0.2</v>
      </c>
      <c r="J2220" s="4">
        <v>0.75</v>
      </c>
      <c r="K2220" s="4">
        <v>1</v>
      </c>
      <c r="L2220" s="4">
        <v>5</v>
      </c>
      <c r="M2220" s="3">
        <v>1</v>
      </c>
      <c r="N2220" s="3">
        <v>2</v>
      </c>
      <c r="O2220" s="3">
        <f>HLOOKUP(O$5,[1]非R能力!$B$8:$F$558,$C2220+1,0)</f>
        <v>173545.45937486048</v>
      </c>
      <c r="P2220" s="3">
        <f>HLOOKUP(P$5,[1]非R能力!$B$8:$F$558,$C2220+1,0)</f>
        <v>33156.38391134877</v>
      </c>
      <c r="Q2220" s="3">
        <f>HLOOKUP(Q$5,[1]非R能力!$B$8:$F$558,$C2220+1,0)</f>
        <v>20272.411557547985</v>
      </c>
      <c r="R2220" s="3">
        <f>HLOOKUP(R$5,[1]非R能力!$B$8:$F$558,$C2220+1,0)</f>
        <v>5365.4576761971311</v>
      </c>
      <c r="S2220" s="3">
        <f>HLOOKUP(S$5,[1]非R能力!$B$8:$F$558,$C2220+1,0)</f>
        <v>6617.0028517993687</v>
      </c>
      <c r="T2220" s="3">
        <f>INDEX([1]非R能力!$H$9:$H$558,D2220)</f>
        <v>12316.825918043807</v>
      </c>
      <c r="U2220" s="3">
        <f>IF(E2220="小怪",0,IF(INDEX([1]非R能力!$FK$9:$FK$558,C2220)=0,0,10))</f>
        <v>10</v>
      </c>
      <c r="V2220" s="3">
        <f>IF(E2220="小怪",0,IF(INDEX([1]非R能力!$FH$9:$FH$558,C2220)=0,0,5000))</f>
        <v>5000</v>
      </c>
      <c r="W2220" s="3">
        <f>HLOOKUP(W$5,[2]人物技能基础!$O$3:$Q$553,$C2220+1,0)</f>
        <v>3.637142857142857</v>
      </c>
      <c r="X2220" s="3">
        <f>HLOOKUP(X$5,[2]人物技能基础!$O$3:$Q$553,$C2220+1,0)</f>
        <v>2.0186428571428574</v>
      </c>
      <c r="Y2220" s="3">
        <f>HLOOKUP(Y$5,[2]人物技能基础!$O$3:$Q$553,$C2220+1,0)</f>
        <v>99.964285714285708</v>
      </c>
      <c r="Z2220" s="3">
        <f t="shared" si="205"/>
        <v>1187317</v>
      </c>
      <c r="AA2220" s="3">
        <f t="shared" si="206"/>
        <v>21629</v>
      </c>
      <c r="AB2220" s="3">
        <f t="shared" si="207"/>
        <v>6631</v>
      </c>
      <c r="AC2220" s="3">
        <f t="shared" si="208"/>
        <v>6617</v>
      </c>
      <c r="AD2220" s="3">
        <f t="shared" si="209"/>
        <v>7153</v>
      </c>
    </row>
    <row r="2221" spans="1:30" x14ac:dyDescent="0.15">
      <c r="A2221" s="3">
        <v>216</v>
      </c>
      <c r="B2221" s="3" t="str">
        <f t="shared" si="204"/>
        <v>关卡216boss</v>
      </c>
      <c r="C2221" s="3">
        <f>INDEX([3]关卡!$J$19:$J$2018,A2221)</f>
        <v>248</v>
      </c>
      <c r="D2221" s="3">
        <f>INDEX([3]关卡!$N$19:$N$2018,A2221)</f>
        <v>248</v>
      </c>
      <c r="E2221" s="3" t="s">
        <v>25</v>
      </c>
      <c r="F2221" s="3" t="s">
        <v>26</v>
      </c>
      <c r="G2221" s="3">
        <v>30</v>
      </c>
      <c r="H2221" s="3">
        <v>30</v>
      </c>
      <c r="I2221" s="3">
        <v>0.2</v>
      </c>
      <c r="J2221" s="4">
        <v>0.75</v>
      </c>
      <c r="K2221" s="4">
        <v>1</v>
      </c>
      <c r="L2221" s="4">
        <v>5</v>
      </c>
      <c r="M2221" s="3">
        <v>1</v>
      </c>
      <c r="N2221" s="3">
        <v>2</v>
      </c>
      <c r="O2221" s="3">
        <f>HLOOKUP(O$5,[1]非R能力!$B$8:$F$558,$C2221+1,0)</f>
        <v>177697.86014155185</v>
      </c>
      <c r="P2221" s="3">
        <f>HLOOKUP(P$5,[1]非R能力!$B$8:$F$558,$C2221+1,0)</f>
        <v>33665.177898488764</v>
      </c>
      <c r="Q2221" s="3">
        <f>HLOOKUP(Q$5,[1]非R能力!$B$8:$F$558,$C2221+1,0)</f>
        <v>20545.685209905445</v>
      </c>
      <c r="R2221" s="3">
        <f>HLOOKUP(R$5,[1]非R能力!$B$8:$F$558,$C2221+1,0)</f>
        <v>5441.2232119463888</v>
      </c>
      <c r="S2221" s="3">
        <f>HLOOKUP(S$5,[1]非R能力!$B$8:$F$558,$C2221+1,0)</f>
        <v>6723.8605206598086</v>
      </c>
      <c r="T2221" s="3">
        <f>INDEX([1]非R能力!$H$9:$H$558,D2221)</f>
        <v>12407.327508519869</v>
      </c>
      <c r="U2221" s="3">
        <f>IF(E2221="小怪",0,IF(INDEX([1]非R能力!$FK$9:$FK$558,C2221)=0,0,10))</f>
        <v>10</v>
      </c>
      <c r="V2221" s="3">
        <f>IF(E2221="小怪",0,IF(INDEX([1]非R能力!$FH$9:$FH$558,C2221)=0,0,5000))</f>
        <v>5000</v>
      </c>
      <c r="W2221" s="3">
        <f>HLOOKUP(W$5,[2]人物技能基础!$O$3:$Q$553,$C2221+1,0)</f>
        <v>3.637142857142857</v>
      </c>
      <c r="X2221" s="3">
        <f>HLOOKUP(X$5,[2]人物技能基础!$O$3:$Q$553,$C2221+1,0)</f>
        <v>2.0186428571428574</v>
      </c>
      <c r="Y2221" s="3">
        <f>HLOOKUP(Y$5,[2]人物技能基础!$O$3:$Q$553,$C2221+1,0)</f>
        <v>99.964285714285708</v>
      </c>
      <c r="Z2221" s="3">
        <f t="shared" si="205"/>
        <v>1203727</v>
      </c>
      <c r="AA2221" s="3">
        <f t="shared" si="206"/>
        <v>21930</v>
      </c>
      <c r="AB2221" s="3">
        <f t="shared" si="207"/>
        <v>6733</v>
      </c>
      <c r="AC2221" s="3">
        <f t="shared" si="208"/>
        <v>6723</v>
      </c>
      <c r="AD2221" s="3">
        <f t="shared" si="209"/>
        <v>7254</v>
      </c>
    </row>
    <row r="2222" spans="1:30" x14ac:dyDescent="0.15">
      <c r="A2222" s="3">
        <v>217</v>
      </c>
      <c r="B2222" s="3" t="str">
        <f t="shared" si="204"/>
        <v>关卡217boss</v>
      </c>
      <c r="C2222" s="3">
        <f>INDEX([3]关卡!$J$19:$J$2018,A2222)</f>
        <v>249</v>
      </c>
      <c r="D2222" s="3">
        <f>INDEX([3]关卡!$N$19:$N$2018,A2222)</f>
        <v>249</v>
      </c>
      <c r="E2222" s="3" t="s">
        <v>25</v>
      </c>
      <c r="F2222" s="3" t="s">
        <v>26</v>
      </c>
      <c r="G2222" s="3">
        <v>30</v>
      </c>
      <c r="H2222" s="3">
        <v>30</v>
      </c>
      <c r="I2222" s="3">
        <v>0.2</v>
      </c>
      <c r="J2222" s="4">
        <v>0.75</v>
      </c>
      <c r="K2222" s="4">
        <v>1</v>
      </c>
      <c r="L2222" s="4">
        <v>5</v>
      </c>
      <c r="M2222" s="3">
        <v>1</v>
      </c>
      <c r="N2222" s="3">
        <v>2</v>
      </c>
      <c r="O2222" s="3">
        <f>HLOOKUP(O$5,[1]非R能力!$B$8:$F$558,$C2222+1,0)</f>
        <v>180267.52878619064</v>
      </c>
      <c r="P2222" s="3">
        <f>HLOOKUP(P$5,[1]非R能力!$B$8:$F$558,$C2222+1,0)</f>
        <v>34184.789765257286</v>
      </c>
      <c r="Q2222" s="3">
        <f>HLOOKUP(Q$5,[1]非R能力!$B$8:$F$558,$C2222+1,0)</f>
        <v>20825.140744749697</v>
      </c>
      <c r="R2222" s="3">
        <f>HLOOKUP(R$5,[1]非R能力!$B$8:$F$558,$C2222+1,0)</f>
        <v>5517.0070736079642</v>
      </c>
      <c r="S2222" s="3">
        <f>HLOOKUP(S$5,[1]非R能力!$B$8:$F$558,$C2222+1,0)</f>
        <v>6834.8112165555995</v>
      </c>
      <c r="T2222" s="3">
        <f>INDEX([1]非R能力!$H$9:$H$558,D2222)</f>
        <v>12498.307637966544</v>
      </c>
      <c r="U2222" s="3">
        <f>IF(E2222="小怪",0,IF(INDEX([1]非R能力!$FK$9:$FK$558,C2222)=0,0,10))</f>
        <v>10</v>
      </c>
      <c r="V2222" s="3">
        <f>IF(E2222="小怪",0,IF(INDEX([1]非R能力!$FH$9:$FH$558,C2222)=0,0,5000))</f>
        <v>5000</v>
      </c>
      <c r="W2222" s="3">
        <f>HLOOKUP(W$5,[2]人物技能基础!$O$3:$Q$553,$C2222+1,0)</f>
        <v>3.637142857142857</v>
      </c>
      <c r="X2222" s="3">
        <f>HLOOKUP(X$5,[2]人物技能基础!$O$3:$Q$553,$C2222+1,0)</f>
        <v>2.0186428571428574</v>
      </c>
      <c r="Y2222" s="3">
        <f>HLOOKUP(Y$5,[2]人物技能基础!$O$3:$Q$553,$C2222+1,0)</f>
        <v>99.964285714285708</v>
      </c>
      <c r="Z2222" s="3">
        <f t="shared" si="205"/>
        <v>1220502</v>
      </c>
      <c r="AA2222" s="3">
        <f t="shared" si="206"/>
        <v>22226</v>
      </c>
      <c r="AB2222" s="3">
        <f t="shared" si="207"/>
        <v>6836</v>
      </c>
      <c r="AC2222" s="3">
        <f t="shared" si="208"/>
        <v>6834</v>
      </c>
      <c r="AD2222" s="3">
        <f t="shared" si="209"/>
        <v>7356</v>
      </c>
    </row>
    <row r="2223" spans="1:30" x14ac:dyDescent="0.15">
      <c r="A2223" s="3">
        <v>218</v>
      </c>
      <c r="B2223" s="3" t="str">
        <f t="shared" si="204"/>
        <v>关卡218boss</v>
      </c>
      <c r="C2223" s="3">
        <f>INDEX([3]关卡!$J$19:$J$2018,A2223)</f>
        <v>249</v>
      </c>
      <c r="D2223" s="3">
        <f>INDEX([3]关卡!$N$19:$N$2018,A2223)</f>
        <v>249</v>
      </c>
      <c r="E2223" s="3" t="s">
        <v>25</v>
      </c>
      <c r="F2223" s="3" t="s">
        <v>26</v>
      </c>
      <c r="G2223" s="3">
        <v>30</v>
      </c>
      <c r="H2223" s="3">
        <v>30</v>
      </c>
      <c r="I2223" s="3">
        <v>0.2</v>
      </c>
      <c r="J2223" s="4">
        <v>0.75</v>
      </c>
      <c r="K2223" s="4">
        <v>1</v>
      </c>
      <c r="L2223" s="4">
        <v>5</v>
      </c>
      <c r="M2223" s="3">
        <v>1</v>
      </c>
      <c r="N2223" s="3">
        <v>2</v>
      </c>
      <c r="O2223" s="3">
        <f>HLOOKUP(O$5,[1]非R能力!$B$8:$F$558,$C2223+1,0)</f>
        <v>180267.52878619064</v>
      </c>
      <c r="P2223" s="3">
        <f>HLOOKUP(P$5,[1]非R能力!$B$8:$F$558,$C2223+1,0)</f>
        <v>34184.789765257286</v>
      </c>
      <c r="Q2223" s="3">
        <f>HLOOKUP(Q$5,[1]非R能力!$B$8:$F$558,$C2223+1,0)</f>
        <v>20825.140744749697</v>
      </c>
      <c r="R2223" s="3">
        <f>HLOOKUP(R$5,[1]非R能力!$B$8:$F$558,$C2223+1,0)</f>
        <v>5517.0070736079642</v>
      </c>
      <c r="S2223" s="3">
        <f>HLOOKUP(S$5,[1]非R能力!$B$8:$F$558,$C2223+1,0)</f>
        <v>6834.8112165555995</v>
      </c>
      <c r="T2223" s="3">
        <f>INDEX([1]非R能力!$H$9:$H$558,D2223)</f>
        <v>12498.307637966544</v>
      </c>
      <c r="U2223" s="3">
        <f>IF(E2223="小怪",0,IF(INDEX([1]非R能力!$FK$9:$FK$558,C2223)=0,0,10))</f>
        <v>10</v>
      </c>
      <c r="V2223" s="3">
        <f>IF(E2223="小怪",0,IF(INDEX([1]非R能力!$FH$9:$FH$558,C2223)=0,0,5000))</f>
        <v>5000</v>
      </c>
      <c r="W2223" s="3">
        <f>HLOOKUP(W$5,[2]人物技能基础!$O$3:$Q$553,$C2223+1,0)</f>
        <v>3.637142857142857</v>
      </c>
      <c r="X2223" s="3">
        <f>HLOOKUP(X$5,[2]人物技能基础!$O$3:$Q$553,$C2223+1,0)</f>
        <v>2.0186428571428574</v>
      </c>
      <c r="Y2223" s="3">
        <f>HLOOKUP(Y$5,[2]人物技能基础!$O$3:$Q$553,$C2223+1,0)</f>
        <v>99.964285714285708</v>
      </c>
      <c r="Z2223" s="3">
        <f t="shared" si="205"/>
        <v>1220502</v>
      </c>
      <c r="AA2223" s="3">
        <f t="shared" si="206"/>
        <v>22226</v>
      </c>
      <c r="AB2223" s="3">
        <f t="shared" si="207"/>
        <v>6836</v>
      </c>
      <c r="AC2223" s="3">
        <f t="shared" si="208"/>
        <v>6834</v>
      </c>
      <c r="AD2223" s="3">
        <f t="shared" si="209"/>
        <v>7356</v>
      </c>
    </row>
    <row r="2224" spans="1:30" x14ac:dyDescent="0.15">
      <c r="A2224" s="3">
        <v>219</v>
      </c>
      <c r="B2224" s="3" t="str">
        <f t="shared" si="204"/>
        <v>关卡219boss</v>
      </c>
      <c r="C2224" s="3">
        <f>INDEX([3]关卡!$J$19:$J$2018,A2224)</f>
        <v>250</v>
      </c>
      <c r="D2224" s="3">
        <f>INDEX([3]关卡!$N$19:$N$2018,A2224)</f>
        <v>250</v>
      </c>
      <c r="E2224" s="3" t="s">
        <v>25</v>
      </c>
      <c r="F2224" s="3" t="s">
        <v>26</v>
      </c>
      <c r="G2224" s="3">
        <v>30</v>
      </c>
      <c r="H2224" s="3">
        <v>30</v>
      </c>
      <c r="I2224" s="3">
        <v>0.2</v>
      </c>
      <c r="J2224" s="4">
        <v>0.75</v>
      </c>
      <c r="K2224" s="4">
        <v>1</v>
      </c>
      <c r="L2224" s="4">
        <v>5</v>
      </c>
      <c r="M2224" s="3">
        <v>1</v>
      </c>
      <c r="N2224" s="3">
        <v>2</v>
      </c>
      <c r="O2224" s="3">
        <f>HLOOKUP(O$5,[1]非R能力!$B$8:$F$558,$C2224+1,0)</f>
        <v>182781.48912014844</v>
      </c>
      <c r="P2224" s="3">
        <f>HLOOKUP(P$5,[1]非R能力!$B$8:$F$558,$C2224+1,0)</f>
        <v>34702.846004706327</v>
      </c>
      <c r="Q2224" s="3">
        <f>HLOOKUP(Q$5,[1]非R能力!$B$8:$F$558,$C2224+1,0)</f>
        <v>21102.148351209969</v>
      </c>
      <c r="R2224" s="3">
        <f>HLOOKUP(R$5,[1]非R能力!$B$8:$F$558,$C2224+1,0)</f>
        <v>5592.8641366264537</v>
      </c>
      <c r="S2224" s="3">
        <f>HLOOKUP(S$5,[1]非R能力!$B$8:$F$558,$C2224+1,0)</f>
        <v>6941.7828190210457</v>
      </c>
      <c r="T2224" s="3">
        <f>INDEX([1]非R能力!$H$9:$H$558,D2224)</f>
        <v>12589.768617553447</v>
      </c>
      <c r="U2224" s="3">
        <f>IF(E2224="小怪",0,IF(INDEX([1]非R能力!$FK$9:$FK$558,C2224)=0,0,10))</f>
        <v>10</v>
      </c>
      <c r="V2224" s="3">
        <f>IF(E2224="小怪",0,IF(INDEX([1]非R能力!$FH$9:$FH$558,C2224)=0,0,5000))</f>
        <v>5000</v>
      </c>
      <c r="W2224" s="3">
        <f>HLOOKUP(W$5,[2]人物技能基础!$O$3:$Q$553,$C2224+1,0)</f>
        <v>3.637142857142857</v>
      </c>
      <c r="X2224" s="3">
        <f>HLOOKUP(X$5,[2]人物技能基础!$O$3:$Q$553,$C2224+1,0)</f>
        <v>2.0186428571428574</v>
      </c>
      <c r="Y2224" s="3">
        <f>HLOOKUP(Y$5,[2]人物技能基础!$O$3:$Q$553,$C2224+1,0)</f>
        <v>99.964285714285708</v>
      </c>
      <c r="Z2224" s="3">
        <f t="shared" si="205"/>
        <v>1237194</v>
      </c>
      <c r="AA2224" s="3">
        <f t="shared" si="206"/>
        <v>22520</v>
      </c>
      <c r="AB2224" s="3">
        <f t="shared" si="207"/>
        <v>6940</v>
      </c>
      <c r="AC2224" s="3">
        <f t="shared" si="208"/>
        <v>6941</v>
      </c>
      <c r="AD2224" s="3">
        <f t="shared" si="209"/>
        <v>7457</v>
      </c>
    </row>
    <row r="2225" spans="1:30" x14ac:dyDescent="0.15">
      <c r="A2225" s="3">
        <v>220</v>
      </c>
      <c r="B2225" s="3" t="str">
        <f t="shared" si="204"/>
        <v>关卡220boss</v>
      </c>
      <c r="C2225" s="3">
        <f>INDEX([3]关卡!$J$19:$J$2018,A2225)</f>
        <v>250</v>
      </c>
      <c r="D2225" s="3">
        <f>INDEX([3]关卡!$N$19:$N$2018,A2225)</f>
        <v>250</v>
      </c>
      <c r="E2225" s="3" t="s">
        <v>25</v>
      </c>
      <c r="F2225" s="3" t="s">
        <v>26</v>
      </c>
      <c r="G2225" s="3">
        <v>30</v>
      </c>
      <c r="H2225" s="3">
        <v>30</v>
      </c>
      <c r="I2225" s="3">
        <v>0.2</v>
      </c>
      <c r="J2225" s="4">
        <v>0.75</v>
      </c>
      <c r="K2225" s="4">
        <v>1</v>
      </c>
      <c r="L2225" s="4">
        <v>5</v>
      </c>
      <c r="M2225" s="3">
        <v>1</v>
      </c>
      <c r="N2225" s="3">
        <v>2</v>
      </c>
      <c r="O2225" s="3">
        <f>HLOOKUP(O$5,[1]非R能力!$B$8:$F$558,$C2225+1,0)</f>
        <v>182781.48912014844</v>
      </c>
      <c r="P2225" s="3">
        <f>HLOOKUP(P$5,[1]非R能力!$B$8:$F$558,$C2225+1,0)</f>
        <v>34702.846004706327</v>
      </c>
      <c r="Q2225" s="3">
        <f>HLOOKUP(Q$5,[1]非R能力!$B$8:$F$558,$C2225+1,0)</f>
        <v>21102.148351209969</v>
      </c>
      <c r="R2225" s="3">
        <f>HLOOKUP(R$5,[1]非R能力!$B$8:$F$558,$C2225+1,0)</f>
        <v>5592.8641366264537</v>
      </c>
      <c r="S2225" s="3">
        <f>HLOOKUP(S$5,[1]非R能力!$B$8:$F$558,$C2225+1,0)</f>
        <v>6941.7828190210457</v>
      </c>
      <c r="T2225" s="3">
        <f>INDEX([1]非R能力!$H$9:$H$558,D2225)</f>
        <v>12589.768617553447</v>
      </c>
      <c r="U2225" s="3">
        <f>IF(E2225="小怪",0,IF(INDEX([1]非R能力!$FK$9:$FK$558,C2225)=0,0,10))</f>
        <v>10</v>
      </c>
      <c r="V2225" s="3">
        <f>IF(E2225="小怪",0,IF(INDEX([1]非R能力!$FH$9:$FH$558,C2225)=0,0,5000))</f>
        <v>5000</v>
      </c>
      <c r="W2225" s="3">
        <f>HLOOKUP(W$5,[2]人物技能基础!$O$3:$Q$553,$C2225+1,0)</f>
        <v>3.637142857142857</v>
      </c>
      <c r="X2225" s="3">
        <f>HLOOKUP(X$5,[2]人物技能基础!$O$3:$Q$553,$C2225+1,0)</f>
        <v>2.0186428571428574</v>
      </c>
      <c r="Y2225" s="3">
        <f>HLOOKUP(Y$5,[2]人物技能基础!$O$3:$Q$553,$C2225+1,0)</f>
        <v>99.964285714285708</v>
      </c>
      <c r="Z2225" s="3">
        <f t="shared" si="205"/>
        <v>1237194</v>
      </c>
      <c r="AA2225" s="3">
        <f t="shared" si="206"/>
        <v>22520</v>
      </c>
      <c r="AB2225" s="3">
        <f t="shared" si="207"/>
        <v>6940</v>
      </c>
      <c r="AC2225" s="3">
        <f t="shared" si="208"/>
        <v>6941</v>
      </c>
      <c r="AD2225" s="3">
        <f t="shared" si="209"/>
        <v>7457</v>
      </c>
    </row>
    <row r="2226" spans="1:30" x14ac:dyDescent="0.15">
      <c r="A2226" s="3">
        <v>221</v>
      </c>
      <c r="B2226" s="3" t="str">
        <f t="shared" si="204"/>
        <v>关卡221boss</v>
      </c>
      <c r="C2226" s="3">
        <f>INDEX([3]关卡!$J$19:$J$2018,A2226)</f>
        <v>251</v>
      </c>
      <c r="D2226" s="3">
        <f>INDEX([3]关卡!$N$19:$N$2018,A2226)</f>
        <v>251</v>
      </c>
      <c r="E2226" s="3" t="s">
        <v>25</v>
      </c>
      <c r="F2226" s="3" t="s">
        <v>26</v>
      </c>
      <c r="G2226" s="3">
        <v>30</v>
      </c>
      <c r="H2226" s="3">
        <v>30</v>
      </c>
      <c r="I2226" s="3">
        <v>0.2</v>
      </c>
      <c r="J2226" s="4">
        <v>0.75</v>
      </c>
      <c r="K2226" s="4">
        <v>1</v>
      </c>
      <c r="L2226" s="4">
        <v>5</v>
      </c>
      <c r="M2226" s="3">
        <v>1</v>
      </c>
      <c r="N2226" s="3">
        <v>2</v>
      </c>
      <c r="O2226" s="3">
        <f>HLOOKUP(O$5,[1]非R能力!$B$8:$F$558,$C2226+1,0)</f>
        <v>185287.19960786638</v>
      </c>
      <c r="P2226" s="3">
        <f>HLOOKUP(P$5,[1]非R能力!$B$8:$F$558,$C2226+1,0)</f>
        <v>35220.151818239457</v>
      </c>
      <c r="Q2226" s="3">
        <f>HLOOKUP(Q$5,[1]非R能力!$B$8:$F$558,$C2226+1,0)</f>
        <v>21379.073558249351</v>
      </c>
      <c r="R2226" s="3">
        <f>HLOOKUP(R$5,[1]非R能力!$B$8:$F$558,$C2226+1,0)</f>
        <v>5668.7213719200599</v>
      </c>
      <c r="S2226" s="3">
        <f>HLOOKUP(S$5,[1]非R能力!$B$8:$F$558,$C2226+1,0)</f>
        <v>7048.7506985846048</v>
      </c>
      <c r="T2226" s="3">
        <f>INDEX([1]非R能力!$H$9:$H$558,D2226)</f>
        <v>12681.71276459691</v>
      </c>
      <c r="U2226" s="3">
        <f>IF(E2226="小怪",0,IF(INDEX([1]非R能力!$FK$9:$FK$558,C2226)=0,0,10))</f>
        <v>10</v>
      </c>
      <c r="V2226" s="3">
        <f>IF(E2226="小怪",0,IF(INDEX([1]非R能力!$FH$9:$FH$558,C2226)=0,0,5000))</f>
        <v>5000</v>
      </c>
      <c r="W2226" s="3">
        <f>HLOOKUP(W$5,[2]人物技能基础!$O$3:$Q$553,$C2226+1,0)</f>
        <v>3.637142857142857</v>
      </c>
      <c r="X2226" s="3">
        <f>HLOOKUP(X$5,[2]人物技能基础!$O$3:$Q$553,$C2226+1,0)</f>
        <v>2.0186428571428574</v>
      </c>
      <c r="Y2226" s="3">
        <f>HLOOKUP(Y$5,[2]人物技能基础!$O$3:$Q$553,$C2226+1,0)</f>
        <v>99.964285714285708</v>
      </c>
      <c r="Z2226" s="3">
        <f t="shared" si="205"/>
        <v>1253866</v>
      </c>
      <c r="AA2226" s="3">
        <f t="shared" si="206"/>
        <v>22814</v>
      </c>
      <c r="AB2226" s="3">
        <f t="shared" si="207"/>
        <v>7044</v>
      </c>
      <c r="AC2226" s="3">
        <f t="shared" si="208"/>
        <v>7048</v>
      </c>
      <c r="AD2226" s="3">
        <f t="shared" si="209"/>
        <v>7558</v>
      </c>
    </row>
    <row r="2227" spans="1:30" x14ac:dyDescent="0.15">
      <c r="A2227" s="3">
        <v>222</v>
      </c>
      <c r="B2227" s="3" t="str">
        <f t="shared" si="204"/>
        <v>关卡222boss</v>
      </c>
      <c r="C2227" s="3">
        <f>INDEX([3]关卡!$J$19:$J$2018,A2227)</f>
        <v>251</v>
      </c>
      <c r="D2227" s="3">
        <f>INDEX([3]关卡!$N$19:$N$2018,A2227)</f>
        <v>251</v>
      </c>
      <c r="E2227" s="3" t="s">
        <v>25</v>
      </c>
      <c r="F2227" s="3" t="s">
        <v>26</v>
      </c>
      <c r="G2227" s="3">
        <v>30</v>
      </c>
      <c r="H2227" s="3">
        <v>30</v>
      </c>
      <c r="I2227" s="3">
        <v>0.2</v>
      </c>
      <c r="J2227" s="4">
        <v>0.75</v>
      </c>
      <c r="K2227" s="4">
        <v>1</v>
      </c>
      <c r="L2227" s="4">
        <v>5</v>
      </c>
      <c r="M2227" s="3">
        <v>1</v>
      </c>
      <c r="N2227" s="3">
        <v>2</v>
      </c>
      <c r="O2227" s="3">
        <f>HLOOKUP(O$5,[1]非R能力!$B$8:$F$558,$C2227+1,0)</f>
        <v>185287.19960786638</v>
      </c>
      <c r="P2227" s="3">
        <f>HLOOKUP(P$5,[1]非R能力!$B$8:$F$558,$C2227+1,0)</f>
        <v>35220.151818239457</v>
      </c>
      <c r="Q2227" s="3">
        <f>HLOOKUP(Q$5,[1]非R能力!$B$8:$F$558,$C2227+1,0)</f>
        <v>21379.073558249351</v>
      </c>
      <c r="R2227" s="3">
        <f>HLOOKUP(R$5,[1]非R能力!$B$8:$F$558,$C2227+1,0)</f>
        <v>5668.7213719200599</v>
      </c>
      <c r="S2227" s="3">
        <f>HLOOKUP(S$5,[1]非R能力!$B$8:$F$558,$C2227+1,0)</f>
        <v>7048.7506985846048</v>
      </c>
      <c r="T2227" s="3">
        <f>INDEX([1]非R能力!$H$9:$H$558,D2227)</f>
        <v>12681.71276459691</v>
      </c>
      <c r="U2227" s="3">
        <f>IF(E2227="小怪",0,IF(INDEX([1]非R能力!$FK$9:$FK$558,C2227)=0,0,10))</f>
        <v>10</v>
      </c>
      <c r="V2227" s="3">
        <f>IF(E2227="小怪",0,IF(INDEX([1]非R能力!$FH$9:$FH$558,C2227)=0,0,5000))</f>
        <v>5000</v>
      </c>
      <c r="W2227" s="3">
        <f>HLOOKUP(W$5,[2]人物技能基础!$O$3:$Q$553,$C2227+1,0)</f>
        <v>3.637142857142857</v>
      </c>
      <c r="X2227" s="3">
        <f>HLOOKUP(X$5,[2]人物技能基础!$O$3:$Q$553,$C2227+1,0)</f>
        <v>2.0186428571428574</v>
      </c>
      <c r="Y2227" s="3">
        <f>HLOOKUP(Y$5,[2]人物技能基础!$O$3:$Q$553,$C2227+1,0)</f>
        <v>99.964285714285708</v>
      </c>
      <c r="Z2227" s="3">
        <f t="shared" si="205"/>
        <v>1253866</v>
      </c>
      <c r="AA2227" s="3">
        <f t="shared" si="206"/>
        <v>22814</v>
      </c>
      <c r="AB2227" s="3">
        <f t="shared" si="207"/>
        <v>7044</v>
      </c>
      <c r="AC2227" s="3">
        <f t="shared" si="208"/>
        <v>7048</v>
      </c>
      <c r="AD2227" s="3">
        <f t="shared" si="209"/>
        <v>7558</v>
      </c>
    </row>
    <row r="2228" spans="1:30" x14ac:dyDescent="0.15">
      <c r="A2228" s="3">
        <v>223</v>
      </c>
      <c r="B2228" s="3" t="str">
        <f t="shared" si="204"/>
        <v>关卡223boss</v>
      </c>
      <c r="C2228" s="3">
        <f>INDEX([3]关卡!$J$19:$J$2018,A2228)</f>
        <v>251</v>
      </c>
      <c r="D2228" s="3">
        <f>INDEX([3]关卡!$N$19:$N$2018,A2228)</f>
        <v>251</v>
      </c>
      <c r="E2228" s="3" t="s">
        <v>25</v>
      </c>
      <c r="F2228" s="3" t="s">
        <v>26</v>
      </c>
      <c r="G2228" s="3">
        <v>30</v>
      </c>
      <c r="H2228" s="3">
        <v>30</v>
      </c>
      <c r="I2228" s="3">
        <v>0.2</v>
      </c>
      <c r="J2228" s="4">
        <v>0.75</v>
      </c>
      <c r="K2228" s="4">
        <v>1</v>
      </c>
      <c r="L2228" s="4">
        <v>5</v>
      </c>
      <c r="M2228" s="3">
        <v>1</v>
      </c>
      <c r="N2228" s="3">
        <v>2</v>
      </c>
      <c r="O2228" s="3">
        <f>HLOOKUP(O$5,[1]非R能力!$B$8:$F$558,$C2228+1,0)</f>
        <v>185287.19960786638</v>
      </c>
      <c r="P2228" s="3">
        <f>HLOOKUP(P$5,[1]非R能力!$B$8:$F$558,$C2228+1,0)</f>
        <v>35220.151818239457</v>
      </c>
      <c r="Q2228" s="3">
        <f>HLOOKUP(Q$5,[1]非R能力!$B$8:$F$558,$C2228+1,0)</f>
        <v>21379.073558249351</v>
      </c>
      <c r="R2228" s="3">
        <f>HLOOKUP(R$5,[1]非R能力!$B$8:$F$558,$C2228+1,0)</f>
        <v>5668.7213719200599</v>
      </c>
      <c r="S2228" s="3">
        <f>HLOOKUP(S$5,[1]非R能力!$B$8:$F$558,$C2228+1,0)</f>
        <v>7048.7506985846048</v>
      </c>
      <c r="T2228" s="3">
        <f>INDEX([1]非R能力!$H$9:$H$558,D2228)</f>
        <v>12681.71276459691</v>
      </c>
      <c r="U2228" s="3">
        <f>IF(E2228="小怪",0,IF(INDEX([1]非R能力!$FK$9:$FK$558,C2228)=0,0,10))</f>
        <v>10</v>
      </c>
      <c r="V2228" s="3">
        <f>IF(E2228="小怪",0,IF(INDEX([1]非R能力!$FH$9:$FH$558,C2228)=0,0,5000))</f>
        <v>5000</v>
      </c>
      <c r="W2228" s="3">
        <f>HLOOKUP(W$5,[2]人物技能基础!$O$3:$Q$553,$C2228+1,0)</f>
        <v>3.637142857142857</v>
      </c>
      <c r="X2228" s="3">
        <f>HLOOKUP(X$5,[2]人物技能基础!$O$3:$Q$553,$C2228+1,0)</f>
        <v>2.0186428571428574</v>
      </c>
      <c r="Y2228" s="3">
        <f>HLOOKUP(Y$5,[2]人物技能基础!$O$3:$Q$553,$C2228+1,0)</f>
        <v>99.964285714285708</v>
      </c>
      <c r="Z2228" s="3">
        <f t="shared" si="205"/>
        <v>1253866</v>
      </c>
      <c r="AA2228" s="3">
        <f t="shared" si="206"/>
        <v>22814</v>
      </c>
      <c r="AB2228" s="3">
        <f t="shared" si="207"/>
        <v>7044</v>
      </c>
      <c r="AC2228" s="3">
        <f t="shared" si="208"/>
        <v>7048</v>
      </c>
      <c r="AD2228" s="3">
        <f t="shared" si="209"/>
        <v>7558</v>
      </c>
    </row>
    <row r="2229" spans="1:30" x14ac:dyDescent="0.15">
      <c r="A2229" s="3">
        <v>224</v>
      </c>
      <c r="B2229" s="3" t="str">
        <f t="shared" si="204"/>
        <v>关卡224boss</v>
      </c>
      <c r="C2229" s="3">
        <f>INDEX([3]关卡!$J$19:$J$2018,A2229)</f>
        <v>252</v>
      </c>
      <c r="D2229" s="3">
        <f>INDEX([3]关卡!$N$19:$N$2018,A2229)</f>
        <v>252</v>
      </c>
      <c r="E2229" s="3" t="s">
        <v>25</v>
      </c>
      <c r="F2229" s="3" t="s">
        <v>26</v>
      </c>
      <c r="G2229" s="3">
        <v>30</v>
      </c>
      <c r="H2229" s="3">
        <v>30</v>
      </c>
      <c r="I2229" s="3">
        <v>0.2</v>
      </c>
      <c r="J2229" s="4">
        <v>0.75</v>
      </c>
      <c r="K2229" s="4">
        <v>1</v>
      </c>
      <c r="L2229" s="4">
        <v>5</v>
      </c>
      <c r="M2229" s="3">
        <v>1</v>
      </c>
      <c r="N2229" s="3">
        <v>2</v>
      </c>
      <c r="O2229" s="3">
        <f>HLOOKUP(O$5,[1]非R能力!$B$8:$F$558,$C2229+1,0)</f>
        <v>187867.32788210388</v>
      </c>
      <c r="P2229" s="3">
        <f>HLOOKUP(P$5,[1]非R能力!$B$8:$F$558,$C2229+1,0)</f>
        <v>35740.825749324911</v>
      </c>
      <c r="Q2229" s="3">
        <f>HLOOKUP(Q$5,[1]非R能力!$B$8:$F$558,$C2229+1,0)</f>
        <v>21656.563798820418</v>
      </c>
      <c r="R2229" s="3">
        <f>HLOOKUP(R$5,[1]非R能力!$B$8:$F$558,$C2229+1,0)</f>
        <v>5744.5970874013819</v>
      </c>
      <c r="S2229" s="3">
        <f>HLOOKUP(S$5,[1]非R能力!$B$8:$F$558,$C2229+1,0)</f>
        <v>7155.7389759903717</v>
      </c>
      <c r="T2229" s="3">
        <f>INDEX([1]非R能力!$H$9:$H$558,D2229)</f>
        <v>12774.142402559999</v>
      </c>
      <c r="U2229" s="3">
        <f>IF(E2229="小怪",0,IF(INDEX([1]非R能力!$FK$9:$FK$558,C2229)=0,0,10))</f>
        <v>10</v>
      </c>
      <c r="V2229" s="3">
        <f>IF(E2229="小怪",0,IF(INDEX([1]非R能力!$FH$9:$FH$558,C2229)=0,0,5000))</f>
        <v>5000</v>
      </c>
      <c r="W2229" s="3">
        <f>HLOOKUP(W$5,[2]人物技能基础!$O$3:$Q$553,$C2229+1,0)</f>
        <v>3.637142857142857</v>
      </c>
      <c r="X2229" s="3">
        <f>HLOOKUP(X$5,[2]人物技能基础!$O$3:$Q$553,$C2229+1,0)</f>
        <v>2.0186428571428574</v>
      </c>
      <c r="Y2229" s="3">
        <f>HLOOKUP(Y$5,[2]人物技能基础!$O$3:$Q$553,$C2229+1,0)</f>
        <v>99.964285714285708</v>
      </c>
      <c r="Z2229" s="3">
        <f t="shared" si="205"/>
        <v>1270670</v>
      </c>
      <c r="AA2229" s="3">
        <f t="shared" si="206"/>
        <v>23109</v>
      </c>
      <c r="AB2229" s="3">
        <f t="shared" si="207"/>
        <v>7148</v>
      </c>
      <c r="AC2229" s="3">
        <f t="shared" si="208"/>
        <v>7155</v>
      </c>
      <c r="AD2229" s="3">
        <f t="shared" si="209"/>
        <v>7659</v>
      </c>
    </row>
    <row r="2230" spans="1:30" x14ac:dyDescent="0.15">
      <c r="A2230" s="3">
        <v>225</v>
      </c>
      <c r="B2230" s="3" t="str">
        <f t="shared" si="204"/>
        <v>关卡225boss</v>
      </c>
      <c r="C2230" s="3">
        <f>INDEX([3]关卡!$J$19:$J$2018,A2230)</f>
        <v>252</v>
      </c>
      <c r="D2230" s="3">
        <f>INDEX([3]关卡!$N$19:$N$2018,A2230)</f>
        <v>252</v>
      </c>
      <c r="E2230" s="3" t="s">
        <v>25</v>
      </c>
      <c r="F2230" s="3" t="s">
        <v>26</v>
      </c>
      <c r="G2230" s="3">
        <v>30</v>
      </c>
      <c r="H2230" s="3">
        <v>30</v>
      </c>
      <c r="I2230" s="3">
        <v>0.2</v>
      </c>
      <c r="J2230" s="4">
        <v>0.75</v>
      </c>
      <c r="K2230" s="4">
        <v>1</v>
      </c>
      <c r="L2230" s="4">
        <v>5</v>
      </c>
      <c r="M2230" s="3">
        <v>1</v>
      </c>
      <c r="N2230" s="3">
        <v>2</v>
      </c>
      <c r="O2230" s="3">
        <f>HLOOKUP(O$5,[1]非R能力!$B$8:$F$558,$C2230+1,0)</f>
        <v>187867.32788210388</v>
      </c>
      <c r="P2230" s="3">
        <f>HLOOKUP(P$5,[1]非R能力!$B$8:$F$558,$C2230+1,0)</f>
        <v>35740.825749324911</v>
      </c>
      <c r="Q2230" s="3">
        <f>HLOOKUP(Q$5,[1]非R能力!$B$8:$F$558,$C2230+1,0)</f>
        <v>21656.563798820418</v>
      </c>
      <c r="R2230" s="3">
        <f>HLOOKUP(R$5,[1]非R能力!$B$8:$F$558,$C2230+1,0)</f>
        <v>5744.5970874013819</v>
      </c>
      <c r="S2230" s="3">
        <f>HLOOKUP(S$5,[1]非R能力!$B$8:$F$558,$C2230+1,0)</f>
        <v>7155.7389759903717</v>
      </c>
      <c r="T2230" s="3">
        <f>INDEX([1]非R能力!$H$9:$H$558,D2230)</f>
        <v>12774.142402559999</v>
      </c>
      <c r="U2230" s="3">
        <f>IF(E2230="小怪",0,IF(INDEX([1]非R能力!$FK$9:$FK$558,C2230)=0,0,10))</f>
        <v>10</v>
      </c>
      <c r="V2230" s="3">
        <f>IF(E2230="小怪",0,IF(INDEX([1]非R能力!$FH$9:$FH$558,C2230)=0,0,5000))</f>
        <v>5000</v>
      </c>
      <c r="W2230" s="3">
        <f>HLOOKUP(W$5,[2]人物技能基础!$O$3:$Q$553,$C2230+1,0)</f>
        <v>3.637142857142857</v>
      </c>
      <c r="X2230" s="3">
        <f>HLOOKUP(X$5,[2]人物技能基础!$O$3:$Q$553,$C2230+1,0)</f>
        <v>2.0186428571428574</v>
      </c>
      <c r="Y2230" s="3">
        <f>HLOOKUP(Y$5,[2]人物技能基础!$O$3:$Q$553,$C2230+1,0)</f>
        <v>99.964285714285708</v>
      </c>
      <c r="Z2230" s="3">
        <f t="shared" si="205"/>
        <v>1270670</v>
      </c>
      <c r="AA2230" s="3">
        <f t="shared" si="206"/>
        <v>23109</v>
      </c>
      <c r="AB2230" s="3">
        <f t="shared" si="207"/>
        <v>7148</v>
      </c>
      <c r="AC2230" s="3">
        <f t="shared" si="208"/>
        <v>7155</v>
      </c>
      <c r="AD2230" s="3">
        <f t="shared" si="209"/>
        <v>7659</v>
      </c>
    </row>
    <row r="2231" spans="1:30" x14ac:dyDescent="0.15">
      <c r="A2231" s="3">
        <v>226</v>
      </c>
      <c r="B2231" s="3" t="str">
        <f t="shared" si="204"/>
        <v>关卡226boss</v>
      </c>
      <c r="C2231" s="3">
        <f>INDEX([3]关卡!$J$19:$J$2018,A2231)</f>
        <v>252</v>
      </c>
      <c r="D2231" s="3">
        <f>INDEX([3]关卡!$N$19:$N$2018,A2231)</f>
        <v>252</v>
      </c>
      <c r="E2231" s="3" t="s">
        <v>25</v>
      </c>
      <c r="F2231" s="3" t="s">
        <v>26</v>
      </c>
      <c r="G2231" s="3">
        <v>30</v>
      </c>
      <c r="H2231" s="3">
        <v>30</v>
      </c>
      <c r="I2231" s="3">
        <v>0.2</v>
      </c>
      <c r="J2231" s="4">
        <v>0.75</v>
      </c>
      <c r="K2231" s="4">
        <v>1</v>
      </c>
      <c r="L2231" s="4">
        <v>5</v>
      </c>
      <c r="M2231" s="3">
        <v>1</v>
      </c>
      <c r="N2231" s="3">
        <v>2</v>
      </c>
      <c r="O2231" s="3">
        <f>HLOOKUP(O$5,[1]非R能力!$B$8:$F$558,$C2231+1,0)</f>
        <v>187867.32788210388</v>
      </c>
      <c r="P2231" s="3">
        <f>HLOOKUP(P$5,[1]非R能力!$B$8:$F$558,$C2231+1,0)</f>
        <v>35740.825749324911</v>
      </c>
      <c r="Q2231" s="3">
        <f>HLOOKUP(Q$5,[1]非R能力!$B$8:$F$558,$C2231+1,0)</f>
        <v>21656.563798820418</v>
      </c>
      <c r="R2231" s="3">
        <f>HLOOKUP(R$5,[1]非R能力!$B$8:$F$558,$C2231+1,0)</f>
        <v>5744.5970874013819</v>
      </c>
      <c r="S2231" s="3">
        <f>HLOOKUP(S$5,[1]非R能力!$B$8:$F$558,$C2231+1,0)</f>
        <v>7155.7389759903717</v>
      </c>
      <c r="T2231" s="3">
        <f>INDEX([1]非R能力!$H$9:$H$558,D2231)</f>
        <v>12774.142402559999</v>
      </c>
      <c r="U2231" s="3">
        <f>IF(E2231="小怪",0,IF(INDEX([1]非R能力!$FK$9:$FK$558,C2231)=0,0,10))</f>
        <v>10</v>
      </c>
      <c r="V2231" s="3">
        <f>IF(E2231="小怪",0,IF(INDEX([1]非R能力!$FH$9:$FH$558,C2231)=0,0,5000))</f>
        <v>5000</v>
      </c>
      <c r="W2231" s="3">
        <f>HLOOKUP(W$5,[2]人物技能基础!$O$3:$Q$553,$C2231+1,0)</f>
        <v>3.637142857142857</v>
      </c>
      <c r="X2231" s="3">
        <f>HLOOKUP(X$5,[2]人物技能基础!$O$3:$Q$553,$C2231+1,0)</f>
        <v>2.0186428571428574</v>
      </c>
      <c r="Y2231" s="3">
        <f>HLOOKUP(Y$5,[2]人物技能基础!$O$3:$Q$553,$C2231+1,0)</f>
        <v>99.964285714285708</v>
      </c>
      <c r="Z2231" s="3">
        <f t="shared" si="205"/>
        <v>1270670</v>
      </c>
      <c r="AA2231" s="3">
        <f t="shared" si="206"/>
        <v>23109</v>
      </c>
      <c r="AB2231" s="3">
        <f t="shared" si="207"/>
        <v>7148</v>
      </c>
      <c r="AC2231" s="3">
        <f t="shared" si="208"/>
        <v>7155</v>
      </c>
      <c r="AD2231" s="3">
        <f t="shared" si="209"/>
        <v>7659</v>
      </c>
    </row>
    <row r="2232" spans="1:30" x14ac:dyDescent="0.15">
      <c r="A2232" s="3">
        <v>227</v>
      </c>
      <c r="B2232" s="3" t="str">
        <f t="shared" si="204"/>
        <v>关卡227boss</v>
      </c>
      <c r="C2232" s="3">
        <f>INDEX([3]关卡!$J$19:$J$2018,A2232)</f>
        <v>253</v>
      </c>
      <c r="D2232" s="3">
        <f>INDEX([3]关卡!$N$19:$N$2018,A2232)</f>
        <v>253</v>
      </c>
      <c r="E2232" s="3" t="s">
        <v>25</v>
      </c>
      <c r="F2232" s="3" t="s">
        <v>26</v>
      </c>
      <c r="G2232" s="3">
        <v>30</v>
      </c>
      <c r="H2232" s="3">
        <v>30</v>
      </c>
      <c r="I2232" s="3">
        <v>0.2</v>
      </c>
      <c r="J2232" s="4">
        <v>0.75</v>
      </c>
      <c r="K2232" s="4">
        <v>1</v>
      </c>
      <c r="L2232" s="4">
        <v>5</v>
      </c>
      <c r="M2232" s="3">
        <v>1</v>
      </c>
      <c r="N2232" s="3">
        <v>2</v>
      </c>
      <c r="O2232" s="3">
        <f>HLOOKUP(O$5,[1]非R能力!$B$8:$F$558,$C2232+1,0)</f>
        <v>190386.25933359881</v>
      </c>
      <c r="P2232" s="3">
        <f>HLOOKUP(P$5,[1]非R能力!$B$8:$F$558,$C2232+1,0)</f>
        <v>36259.462452464031</v>
      </c>
      <c r="Q2232" s="3">
        <f>HLOOKUP(Q$5,[1]非R能力!$B$8:$F$558,$C2232+1,0)</f>
        <v>21937.098717368419</v>
      </c>
      <c r="R2232" s="3">
        <f>HLOOKUP(R$5,[1]非R能力!$B$8:$F$558,$C2232+1,0)</f>
        <v>5820.5014528069605</v>
      </c>
      <c r="S2232" s="3">
        <f>HLOOKUP(S$5,[1]非R能力!$B$8:$F$558,$C2232+1,0)</f>
        <v>7266.8355364340578</v>
      </c>
      <c r="T2232" s="3">
        <f>INDEX([1]非R能力!$H$9:$H$558,D2232)</f>
        <v>12867.05986105251</v>
      </c>
      <c r="U2232" s="3">
        <f>IF(E2232="小怪",0,IF(INDEX([1]非R能力!$FK$9:$FK$558,C2232)=0,0,10))</f>
        <v>10</v>
      </c>
      <c r="V2232" s="3">
        <f>IF(E2232="小怪",0,IF(INDEX([1]非R能力!$FH$9:$FH$558,C2232)=0,0,5000))</f>
        <v>5000</v>
      </c>
      <c r="W2232" s="3">
        <f>HLOOKUP(W$5,[2]人物技能基础!$O$3:$Q$553,$C2232+1,0)</f>
        <v>3.637142857142857</v>
      </c>
      <c r="X2232" s="3">
        <f>HLOOKUP(X$5,[2]人物技能基础!$O$3:$Q$553,$C2232+1,0)</f>
        <v>2.0186428571428574</v>
      </c>
      <c r="Y2232" s="3">
        <f>HLOOKUP(Y$5,[2]人物技能基础!$O$3:$Q$553,$C2232+1,0)</f>
        <v>99.964285714285708</v>
      </c>
      <c r="Z2232" s="3">
        <f t="shared" si="205"/>
        <v>1287445</v>
      </c>
      <c r="AA2232" s="3">
        <f t="shared" si="206"/>
        <v>23406</v>
      </c>
      <c r="AB2232" s="3">
        <f t="shared" si="207"/>
        <v>7251</v>
      </c>
      <c r="AC2232" s="3">
        <f t="shared" si="208"/>
        <v>7266</v>
      </c>
      <c r="AD2232" s="3">
        <f t="shared" si="209"/>
        <v>7760</v>
      </c>
    </row>
    <row r="2233" spans="1:30" x14ac:dyDescent="0.15">
      <c r="A2233" s="3">
        <v>228</v>
      </c>
      <c r="B2233" s="3" t="str">
        <f t="shared" si="204"/>
        <v>关卡228boss</v>
      </c>
      <c r="C2233" s="3">
        <f>INDEX([3]关卡!$J$19:$J$2018,A2233)</f>
        <v>253</v>
      </c>
      <c r="D2233" s="3">
        <f>INDEX([3]关卡!$N$19:$N$2018,A2233)</f>
        <v>253</v>
      </c>
      <c r="E2233" s="3" t="s">
        <v>25</v>
      </c>
      <c r="F2233" s="3" t="s">
        <v>26</v>
      </c>
      <c r="G2233" s="3">
        <v>30</v>
      </c>
      <c r="H2233" s="3">
        <v>30</v>
      </c>
      <c r="I2233" s="3">
        <v>0.2</v>
      </c>
      <c r="J2233" s="4">
        <v>0.75</v>
      </c>
      <c r="K2233" s="4">
        <v>1</v>
      </c>
      <c r="L2233" s="4">
        <v>5</v>
      </c>
      <c r="M2233" s="3">
        <v>1</v>
      </c>
      <c r="N2233" s="3">
        <v>2</v>
      </c>
      <c r="O2233" s="3">
        <f>HLOOKUP(O$5,[1]非R能力!$B$8:$F$558,$C2233+1,0)</f>
        <v>190386.25933359881</v>
      </c>
      <c r="P2233" s="3">
        <f>HLOOKUP(P$5,[1]非R能力!$B$8:$F$558,$C2233+1,0)</f>
        <v>36259.462452464031</v>
      </c>
      <c r="Q2233" s="3">
        <f>HLOOKUP(Q$5,[1]非R能力!$B$8:$F$558,$C2233+1,0)</f>
        <v>21937.098717368419</v>
      </c>
      <c r="R2233" s="3">
        <f>HLOOKUP(R$5,[1]非R能力!$B$8:$F$558,$C2233+1,0)</f>
        <v>5820.5014528069605</v>
      </c>
      <c r="S2233" s="3">
        <f>HLOOKUP(S$5,[1]非R能力!$B$8:$F$558,$C2233+1,0)</f>
        <v>7266.8355364340578</v>
      </c>
      <c r="T2233" s="3">
        <f>INDEX([1]非R能力!$H$9:$H$558,D2233)</f>
        <v>12867.05986105251</v>
      </c>
      <c r="U2233" s="3">
        <f>IF(E2233="小怪",0,IF(INDEX([1]非R能力!$FK$9:$FK$558,C2233)=0,0,10))</f>
        <v>10</v>
      </c>
      <c r="V2233" s="3">
        <f>IF(E2233="小怪",0,IF(INDEX([1]非R能力!$FH$9:$FH$558,C2233)=0,0,5000))</f>
        <v>5000</v>
      </c>
      <c r="W2233" s="3">
        <f>HLOOKUP(W$5,[2]人物技能基础!$O$3:$Q$553,$C2233+1,0)</f>
        <v>3.637142857142857</v>
      </c>
      <c r="X2233" s="3">
        <f>HLOOKUP(X$5,[2]人物技能基础!$O$3:$Q$553,$C2233+1,0)</f>
        <v>2.0186428571428574</v>
      </c>
      <c r="Y2233" s="3">
        <f>HLOOKUP(Y$5,[2]人物技能基础!$O$3:$Q$553,$C2233+1,0)</f>
        <v>99.964285714285708</v>
      </c>
      <c r="Z2233" s="3">
        <f t="shared" si="205"/>
        <v>1287445</v>
      </c>
      <c r="AA2233" s="3">
        <f t="shared" si="206"/>
        <v>23406</v>
      </c>
      <c r="AB2233" s="3">
        <f t="shared" si="207"/>
        <v>7251</v>
      </c>
      <c r="AC2233" s="3">
        <f t="shared" si="208"/>
        <v>7266</v>
      </c>
      <c r="AD2233" s="3">
        <f t="shared" si="209"/>
        <v>7760</v>
      </c>
    </row>
    <row r="2234" spans="1:30" x14ac:dyDescent="0.15">
      <c r="A2234" s="3">
        <v>229</v>
      </c>
      <c r="B2234" s="3" t="str">
        <f t="shared" si="204"/>
        <v>关卡229boss</v>
      </c>
      <c r="C2234" s="3">
        <f>INDEX([3]关卡!$J$19:$J$2018,A2234)</f>
        <v>253</v>
      </c>
      <c r="D2234" s="3">
        <f>INDEX([3]关卡!$N$19:$N$2018,A2234)</f>
        <v>253</v>
      </c>
      <c r="E2234" s="3" t="s">
        <v>25</v>
      </c>
      <c r="F2234" s="3" t="s">
        <v>26</v>
      </c>
      <c r="G2234" s="3">
        <v>30</v>
      </c>
      <c r="H2234" s="3">
        <v>30</v>
      </c>
      <c r="I2234" s="3">
        <v>0.2</v>
      </c>
      <c r="J2234" s="4">
        <v>0.75</v>
      </c>
      <c r="K2234" s="4">
        <v>1</v>
      </c>
      <c r="L2234" s="4">
        <v>5</v>
      </c>
      <c r="M2234" s="3">
        <v>1</v>
      </c>
      <c r="N2234" s="3">
        <v>2</v>
      </c>
      <c r="O2234" s="3">
        <f>HLOOKUP(O$5,[1]非R能力!$B$8:$F$558,$C2234+1,0)</f>
        <v>190386.25933359881</v>
      </c>
      <c r="P2234" s="3">
        <f>HLOOKUP(P$5,[1]非R能力!$B$8:$F$558,$C2234+1,0)</f>
        <v>36259.462452464031</v>
      </c>
      <c r="Q2234" s="3">
        <f>HLOOKUP(Q$5,[1]非R能力!$B$8:$F$558,$C2234+1,0)</f>
        <v>21937.098717368419</v>
      </c>
      <c r="R2234" s="3">
        <f>HLOOKUP(R$5,[1]非R能力!$B$8:$F$558,$C2234+1,0)</f>
        <v>5820.5014528069605</v>
      </c>
      <c r="S2234" s="3">
        <f>HLOOKUP(S$5,[1]非R能力!$B$8:$F$558,$C2234+1,0)</f>
        <v>7266.8355364340578</v>
      </c>
      <c r="T2234" s="3">
        <f>INDEX([1]非R能力!$H$9:$H$558,D2234)</f>
        <v>12867.05986105251</v>
      </c>
      <c r="U2234" s="3">
        <f>IF(E2234="小怪",0,IF(INDEX([1]非R能力!$FK$9:$FK$558,C2234)=0,0,10))</f>
        <v>10</v>
      </c>
      <c r="V2234" s="3">
        <f>IF(E2234="小怪",0,IF(INDEX([1]非R能力!$FH$9:$FH$558,C2234)=0,0,5000))</f>
        <v>5000</v>
      </c>
      <c r="W2234" s="3">
        <f>HLOOKUP(W$5,[2]人物技能基础!$O$3:$Q$553,$C2234+1,0)</f>
        <v>3.637142857142857</v>
      </c>
      <c r="X2234" s="3">
        <f>HLOOKUP(X$5,[2]人物技能基础!$O$3:$Q$553,$C2234+1,0)</f>
        <v>2.0186428571428574</v>
      </c>
      <c r="Y2234" s="3">
        <f>HLOOKUP(Y$5,[2]人物技能基础!$O$3:$Q$553,$C2234+1,0)</f>
        <v>99.964285714285708</v>
      </c>
      <c r="Z2234" s="3">
        <f t="shared" si="205"/>
        <v>1287445</v>
      </c>
      <c r="AA2234" s="3">
        <f t="shared" si="206"/>
        <v>23406</v>
      </c>
      <c r="AB2234" s="3">
        <f t="shared" si="207"/>
        <v>7251</v>
      </c>
      <c r="AC2234" s="3">
        <f t="shared" si="208"/>
        <v>7266</v>
      </c>
      <c r="AD2234" s="3">
        <f t="shared" si="209"/>
        <v>7760</v>
      </c>
    </row>
    <row r="2235" spans="1:30" x14ac:dyDescent="0.15">
      <c r="A2235" s="3">
        <v>230</v>
      </c>
      <c r="B2235" s="3" t="str">
        <f t="shared" si="204"/>
        <v>关卡230boss</v>
      </c>
      <c r="C2235" s="3">
        <f>INDEX([3]关卡!$J$19:$J$2018,A2235)</f>
        <v>254</v>
      </c>
      <c r="D2235" s="3">
        <f>INDEX([3]关卡!$N$19:$N$2018,A2235)</f>
        <v>254</v>
      </c>
      <c r="E2235" s="3" t="s">
        <v>25</v>
      </c>
      <c r="F2235" s="3" t="s">
        <v>26</v>
      </c>
      <c r="G2235" s="3">
        <v>30</v>
      </c>
      <c r="H2235" s="3">
        <v>30</v>
      </c>
      <c r="I2235" s="3">
        <v>0.2</v>
      </c>
      <c r="J2235" s="4">
        <v>0.75</v>
      </c>
      <c r="K2235" s="4">
        <v>1</v>
      </c>
      <c r="L2235" s="4">
        <v>5</v>
      </c>
      <c r="M2235" s="3">
        <v>1</v>
      </c>
      <c r="N2235" s="3">
        <v>2</v>
      </c>
      <c r="O2235" s="3">
        <f>HLOOKUP(O$5,[1]非R能力!$B$8:$F$558,$C2235+1,0)</f>
        <v>192894.09489818654</v>
      </c>
      <c r="P2235" s="3">
        <f>HLOOKUP(P$5,[1]非R能力!$B$8:$F$558,$C2235+1,0)</f>
        <v>36778.224555248504</v>
      </c>
      <c r="Q2235" s="3">
        <f>HLOOKUP(Q$5,[1]非R能力!$B$8:$F$558,$C2235+1,0)</f>
        <v>22213.965146736555</v>
      </c>
      <c r="R2235" s="3">
        <f>HLOOKUP(R$5,[1]非R能力!$B$8:$F$558,$C2235+1,0)</f>
        <v>5896.4241556301149</v>
      </c>
      <c r="S2235" s="3">
        <f>HLOOKUP(S$5,[1]非R能力!$B$8:$F$558,$C2235+1,0)</f>
        <v>7373.8786442105675</v>
      </c>
      <c r="T2235" s="3">
        <f>INDEX([1]非R能力!$H$9:$H$558,D2235)</f>
        <v>12960.467475830952</v>
      </c>
      <c r="U2235" s="3">
        <f>IF(E2235="小怪",0,IF(INDEX([1]非R能力!$FK$9:$FK$558,C2235)=0,0,10))</f>
        <v>10</v>
      </c>
      <c r="V2235" s="3">
        <f>IF(E2235="小怪",0,IF(INDEX([1]非R能力!$FH$9:$FH$558,C2235)=0,0,5000))</f>
        <v>5000</v>
      </c>
      <c r="W2235" s="3">
        <f>HLOOKUP(W$5,[2]人物技能基础!$O$3:$Q$553,$C2235+1,0)</f>
        <v>3.637142857142857</v>
      </c>
      <c r="X2235" s="3">
        <f>HLOOKUP(X$5,[2]人物技能基础!$O$3:$Q$553,$C2235+1,0)</f>
        <v>2.0186428571428574</v>
      </c>
      <c r="Y2235" s="3">
        <f>HLOOKUP(Y$5,[2]人物技能基础!$O$3:$Q$553,$C2235+1,0)</f>
        <v>99.964285714285708</v>
      </c>
      <c r="Z2235" s="3">
        <f t="shared" si="205"/>
        <v>1304197</v>
      </c>
      <c r="AA2235" s="3">
        <f t="shared" si="206"/>
        <v>23699</v>
      </c>
      <c r="AB2235" s="3">
        <f t="shared" si="207"/>
        <v>7355</v>
      </c>
      <c r="AC2235" s="3">
        <f t="shared" si="208"/>
        <v>7373</v>
      </c>
      <c r="AD2235" s="3">
        <f t="shared" si="209"/>
        <v>7861</v>
      </c>
    </row>
    <row r="2236" spans="1:30" x14ac:dyDescent="0.15">
      <c r="A2236" s="3">
        <v>231</v>
      </c>
      <c r="B2236" s="3" t="str">
        <f t="shared" si="204"/>
        <v>关卡231boss</v>
      </c>
      <c r="C2236" s="3">
        <f>INDEX([3]关卡!$J$19:$J$2018,A2236)</f>
        <v>254</v>
      </c>
      <c r="D2236" s="3">
        <f>INDEX([3]关卡!$N$19:$N$2018,A2236)</f>
        <v>254</v>
      </c>
      <c r="E2236" s="3" t="s">
        <v>25</v>
      </c>
      <c r="F2236" s="3" t="s">
        <v>26</v>
      </c>
      <c r="G2236" s="3">
        <v>30</v>
      </c>
      <c r="H2236" s="3">
        <v>30</v>
      </c>
      <c r="I2236" s="3">
        <v>0.2</v>
      </c>
      <c r="J2236" s="4">
        <v>0.75</v>
      </c>
      <c r="K2236" s="4">
        <v>1</v>
      </c>
      <c r="L2236" s="4">
        <v>5</v>
      </c>
      <c r="M2236" s="3">
        <v>1</v>
      </c>
      <c r="N2236" s="3">
        <v>2</v>
      </c>
      <c r="O2236" s="3">
        <f>HLOOKUP(O$5,[1]非R能力!$B$8:$F$558,$C2236+1,0)</f>
        <v>192894.09489818654</v>
      </c>
      <c r="P2236" s="3">
        <f>HLOOKUP(P$5,[1]非R能力!$B$8:$F$558,$C2236+1,0)</f>
        <v>36778.224555248504</v>
      </c>
      <c r="Q2236" s="3">
        <f>HLOOKUP(Q$5,[1]非R能力!$B$8:$F$558,$C2236+1,0)</f>
        <v>22213.965146736555</v>
      </c>
      <c r="R2236" s="3">
        <f>HLOOKUP(R$5,[1]非R能力!$B$8:$F$558,$C2236+1,0)</f>
        <v>5896.4241556301149</v>
      </c>
      <c r="S2236" s="3">
        <f>HLOOKUP(S$5,[1]非R能力!$B$8:$F$558,$C2236+1,0)</f>
        <v>7373.8786442105675</v>
      </c>
      <c r="T2236" s="3">
        <f>INDEX([1]非R能力!$H$9:$H$558,D2236)</f>
        <v>12960.467475830952</v>
      </c>
      <c r="U2236" s="3">
        <f>IF(E2236="小怪",0,IF(INDEX([1]非R能力!$FK$9:$FK$558,C2236)=0,0,10))</f>
        <v>10</v>
      </c>
      <c r="V2236" s="3">
        <f>IF(E2236="小怪",0,IF(INDEX([1]非R能力!$FH$9:$FH$558,C2236)=0,0,5000))</f>
        <v>5000</v>
      </c>
      <c r="W2236" s="3">
        <f>HLOOKUP(W$5,[2]人物技能基础!$O$3:$Q$553,$C2236+1,0)</f>
        <v>3.637142857142857</v>
      </c>
      <c r="X2236" s="3">
        <f>HLOOKUP(X$5,[2]人物技能基础!$O$3:$Q$553,$C2236+1,0)</f>
        <v>2.0186428571428574</v>
      </c>
      <c r="Y2236" s="3">
        <f>HLOOKUP(Y$5,[2]人物技能基础!$O$3:$Q$553,$C2236+1,0)</f>
        <v>99.964285714285708</v>
      </c>
      <c r="Z2236" s="3">
        <f t="shared" si="205"/>
        <v>1304197</v>
      </c>
      <c r="AA2236" s="3">
        <f t="shared" si="206"/>
        <v>23699</v>
      </c>
      <c r="AB2236" s="3">
        <f t="shared" si="207"/>
        <v>7355</v>
      </c>
      <c r="AC2236" s="3">
        <f t="shared" si="208"/>
        <v>7373</v>
      </c>
      <c r="AD2236" s="3">
        <f t="shared" si="209"/>
        <v>7861</v>
      </c>
    </row>
    <row r="2237" spans="1:30" x14ac:dyDescent="0.15">
      <c r="A2237" s="3">
        <v>232</v>
      </c>
      <c r="B2237" s="3" t="str">
        <f t="shared" si="204"/>
        <v>关卡232boss</v>
      </c>
      <c r="C2237" s="3">
        <f>INDEX([3]关卡!$J$19:$J$2018,A2237)</f>
        <v>254</v>
      </c>
      <c r="D2237" s="3">
        <f>INDEX([3]关卡!$N$19:$N$2018,A2237)</f>
        <v>254</v>
      </c>
      <c r="E2237" s="3" t="s">
        <v>25</v>
      </c>
      <c r="F2237" s="3" t="s">
        <v>26</v>
      </c>
      <c r="G2237" s="3">
        <v>30</v>
      </c>
      <c r="H2237" s="3">
        <v>30</v>
      </c>
      <c r="I2237" s="3">
        <v>0.2</v>
      </c>
      <c r="J2237" s="4">
        <v>0.75</v>
      </c>
      <c r="K2237" s="4">
        <v>1</v>
      </c>
      <c r="L2237" s="4">
        <v>5</v>
      </c>
      <c r="M2237" s="3">
        <v>1</v>
      </c>
      <c r="N2237" s="3">
        <v>2</v>
      </c>
      <c r="O2237" s="3">
        <f>HLOOKUP(O$5,[1]非R能力!$B$8:$F$558,$C2237+1,0)</f>
        <v>192894.09489818654</v>
      </c>
      <c r="P2237" s="3">
        <f>HLOOKUP(P$5,[1]非R能力!$B$8:$F$558,$C2237+1,0)</f>
        <v>36778.224555248504</v>
      </c>
      <c r="Q2237" s="3">
        <f>HLOOKUP(Q$5,[1]非R能力!$B$8:$F$558,$C2237+1,0)</f>
        <v>22213.965146736555</v>
      </c>
      <c r="R2237" s="3">
        <f>HLOOKUP(R$5,[1]非R能力!$B$8:$F$558,$C2237+1,0)</f>
        <v>5896.4241556301149</v>
      </c>
      <c r="S2237" s="3">
        <f>HLOOKUP(S$5,[1]非R能力!$B$8:$F$558,$C2237+1,0)</f>
        <v>7373.8786442105675</v>
      </c>
      <c r="T2237" s="3">
        <f>INDEX([1]非R能力!$H$9:$H$558,D2237)</f>
        <v>12960.467475830952</v>
      </c>
      <c r="U2237" s="3">
        <f>IF(E2237="小怪",0,IF(INDEX([1]非R能力!$FK$9:$FK$558,C2237)=0,0,10))</f>
        <v>10</v>
      </c>
      <c r="V2237" s="3">
        <f>IF(E2237="小怪",0,IF(INDEX([1]非R能力!$FH$9:$FH$558,C2237)=0,0,5000))</f>
        <v>5000</v>
      </c>
      <c r="W2237" s="3">
        <f>HLOOKUP(W$5,[2]人物技能基础!$O$3:$Q$553,$C2237+1,0)</f>
        <v>3.637142857142857</v>
      </c>
      <c r="X2237" s="3">
        <f>HLOOKUP(X$5,[2]人物技能基础!$O$3:$Q$553,$C2237+1,0)</f>
        <v>2.0186428571428574</v>
      </c>
      <c r="Y2237" s="3">
        <f>HLOOKUP(Y$5,[2]人物技能基础!$O$3:$Q$553,$C2237+1,0)</f>
        <v>99.964285714285708</v>
      </c>
      <c r="Z2237" s="3">
        <f t="shared" si="205"/>
        <v>1304197</v>
      </c>
      <c r="AA2237" s="3">
        <f t="shared" si="206"/>
        <v>23699</v>
      </c>
      <c r="AB2237" s="3">
        <f t="shared" si="207"/>
        <v>7355</v>
      </c>
      <c r="AC2237" s="3">
        <f t="shared" si="208"/>
        <v>7373</v>
      </c>
      <c r="AD2237" s="3">
        <f t="shared" si="209"/>
        <v>7861</v>
      </c>
    </row>
    <row r="2238" spans="1:30" x14ac:dyDescent="0.15">
      <c r="A2238" s="3">
        <v>233</v>
      </c>
      <c r="B2238" s="3" t="str">
        <f t="shared" si="204"/>
        <v>关卡233boss</v>
      </c>
      <c r="C2238" s="3">
        <f>INDEX([3]关卡!$J$19:$J$2018,A2238)</f>
        <v>255</v>
      </c>
      <c r="D2238" s="3">
        <f>INDEX([3]关卡!$N$19:$N$2018,A2238)</f>
        <v>255</v>
      </c>
      <c r="E2238" s="3" t="s">
        <v>25</v>
      </c>
      <c r="F2238" s="3" t="s">
        <v>26</v>
      </c>
      <c r="G2238" s="3">
        <v>30</v>
      </c>
      <c r="H2238" s="3">
        <v>30</v>
      </c>
      <c r="I2238" s="3">
        <v>0.2</v>
      </c>
      <c r="J2238" s="4">
        <v>0.75</v>
      </c>
      <c r="K2238" s="4">
        <v>1</v>
      </c>
      <c r="L2238" s="4">
        <v>5</v>
      </c>
      <c r="M2238" s="3">
        <v>1</v>
      </c>
      <c r="N2238" s="3">
        <v>2</v>
      </c>
      <c r="O2238" s="3">
        <f>HLOOKUP(O$5,[1]非R能力!$B$8:$F$558,$C2238+1,0)</f>
        <v>195467.89793160121</v>
      </c>
      <c r="P2238" s="3">
        <f>HLOOKUP(P$5,[1]非R能力!$B$8:$F$558,$C2238+1,0)</f>
        <v>37265.616697688172</v>
      </c>
      <c r="Q2238" s="3">
        <f>HLOOKUP(Q$5,[1]非R能力!$B$8:$F$558,$C2238+1,0)</f>
        <v>22491.349478034495</v>
      </c>
      <c r="R2238" s="3">
        <f>HLOOKUP(R$5,[1]非R能力!$B$8:$F$558,$C2238+1,0)</f>
        <v>5972.3651958708479</v>
      </c>
      <c r="S2238" s="3">
        <f>HLOOKUP(S$5,[1]非R能力!$B$8:$F$558,$C2238+1,0)</f>
        <v>7480.9421307532348</v>
      </c>
      <c r="T2238" s="3">
        <f>INDEX([1]非R能力!$H$9:$H$558,D2238)</f>
        <v>13054.367588798577</v>
      </c>
      <c r="U2238" s="3">
        <f>IF(E2238="小怪",0,IF(INDEX([1]非R能力!$FK$9:$FK$558,C2238)=0,0,10))</f>
        <v>10</v>
      </c>
      <c r="V2238" s="3">
        <f>IF(E2238="小怪",0,IF(INDEX([1]非R能力!$FH$9:$FH$558,C2238)=0,0,5000))</f>
        <v>5000</v>
      </c>
      <c r="W2238" s="3">
        <f>HLOOKUP(W$5,[2]人物技能基础!$O$3:$Q$553,$C2238+1,0)</f>
        <v>3.637142857142857</v>
      </c>
      <c r="X2238" s="3">
        <f>HLOOKUP(X$5,[2]人物技能基础!$O$3:$Q$553,$C2238+1,0)</f>
        <v>2.0186428571428574</v>
      </c>
      <c r="Y2238" s="3">
        <f>HLOOKUP(Y$5,[2]人物技能基础!$O$3:$Q$553,$C2238+1,0)</f>
        <v>99.964285714285708</v>
      </c>
      <c r="Z2238" s="3">
        <f t="shared" si="205"/>
        <v>1320036</v>
      </c>
      <c r="AA2238" s="3">
        <f t="shared" si="206"/>
        <v>23994</v>
      </c>
      <c r="AB2238" s="3">
        <f t="shared" si="207"/>
        <v>7453</v>
      </c>
      <c r="AC2238" s="3">
        <f t="shared" si="208"/>
        <v>7480</v>
      </c>
      <c r="AD2238" s="3">
        <f t="shared" si="209"/>
        <v>7963</v>
      </c>
    </row>
    <row r="2239" spans="1:30" x14ac:dyDescent="0.15">
      <c r="A2239" s="3">
        <v>234</v>
      </c>
      <c r="B2239" s="3" t="str">
        <f t="shared" si="204"/>
        <v>关卡234boss</v>
      </c>
      <c r="C2239" s="3">
        <f>INDEX([3]关卡!$J$19:$J$2018,A2239)</f>
        <v>255</v>
      </c>
      <c r="D2239" s="3">
        <f>INDEX([3]关卡!$N$19:$N$2018,A2239)</f>
        <v>255</v>
      </c>
      <c r="E2239" s="3" t="s">
        <v>25</v>
      </c>
      <c r="F2239" s="3" t="s">
        <v>26</v>
      </c>
      <c r="G2239" s="3">
        <v>30</v>
      </c>
      <c r="H2239" s="3">
        <v>30</v>
      </c>
      <c r="I2239" s="3">
        <v>0.2</v>
      </c>
      <c r="J2239" s="4">
        <v>0.75</v>
      </c>
      <c r="K2239" s="4">
        <v>1</v>
      </c>
      <c r="L2239" s="4">
        <v>5</v>
      </c>
      <c r="M2239" s="3">
        <v>1</v>
      </c>
      <c r="N2239" s="3">
        <v>2</v>
      </c>
      <c r="O2239" s="3">
        <f>HLOOKUP(O$5,[1]非R能力!$B$8:$F$558,$C2239+1,0)</f>
        <v>195467.89793160121</v>
      </c>
      <c r="P2239" s="3">
        <f>HLOOKUP(P$5,[1]非R能力!$B$8:$F$558,$C2239+1,0)</f>
        <v>37265.616697688172</v>
      </c>
      <c r="Q2239" s="3">
        <f>HLOOKUP(Q$5,[1]非R能力!$B$8:$F$558,$C2239+1,0)</f>
        <v>22491.349478034495</v>
      </c>
      <c r="R2239" s="3">
        <f>HLOOKUP(R$5,[1]非R能力!$B$8:$F$558,$C2239+1,0)</f>
        <v>5972.3651958708479</v>
      </c>
      <c r="S2239" s="3">
        <f>HLOOKUP(S$5,[1]非R能力!$B$8:$F$558,$C2239+1,0)</f>
        <v>7480.9421307532348</v>
      </c>
      <c r="T2239" s="3">
        <f>INDEX([1]非R能力!$H$9:$H$558,D2239)</f>
        <v>13054.367588798577</v>
      </c>
      <c r="U2239" s="3">
        <f>IF(E2239="小怪",0,IF(INDEX([1]非R能力!$FK$9:$FK$558,C2239)=0,0,10))</f>
        <v>10</v>
      </c>
      <c r="V2239" s="3">
        <f>IF(E2239="小怪",0,IF(INDEX([1]非R能力!$FH$9:$FH$558,C2239)=0,0,5000))</f>
        <v>5000</v>
      </c>
      <c r="W2239" s="3">
        <f>HLOOKUP(W$5,[2]人物技能基础!$O$3:$Q$553,$C2239+1,0)</f>
        <v>3.637142857142857</v>
      </c>
      <c r="X2239" s="3">
        <f>HLOOKUP(X$5,[2]人物技能基础!$O$3:$Q$553,$C2239+1,0)</f>
        <v>2.0186428571428574</v>
      </c>
      <c r="Y2239" s="3">
        <f>HLOOKUP(Y$5,[2]人物技能基础!$O$3:$Q$553,$C2239+1,0)</f>
        <v>99.964285714285708</v>
      </c>
      <c r="Z2239" s="3">
        <f t="shared" si="205"/>
        <v>1320036</v>
      </c>
      <c r="AA2239" s="3">
        <f t="shared" si="206"/>
        <v>23994</v>
      </c>
      <c r="AB2239" s="3">
        <f t="shared" si="207"/>
        <v>7453</v>
      </c>
      <c r="AC2239" s="3">
        <f t="shared" si="208"/>
        <v>7480</v>
      </c>
      <c r="AD2239" s="3">
        <f t="shared" si="209"/>
        <v>7963</v>
      </c>
    </row>
    <row r="2240" spans="1:30" x14ac:dyDescent="0.15">
      <c r="A2240" s="3">
        <v>235</v>
      </c>
      <c r="B2240" s="3" t="str">
        <f t="shared" si="204"/>
        <v>关卡235boss</v>
      </c>
      <c r="C2240" s="3">
        <f>INDEX([3]关卡!$J$19:$J$2018,A2240)</f>
        <v>255</v>
      </c>
      <c r="D2240" s="3">
        <f>INDEX([3]关卡!$N$19:$N$2018,A2240)</f>
        <v>255</v>
      </c>
      <c r="E2240" s="3" t="s">
        <v>25</v>
      </c>
      <c r="F2240" s="3" t="s">
        <v>26</v>
      </c>
      <c r="G2240" s="3">
        <v>30</v>
      </c>
      <c r="H2240" s="3">
        <v>30</v>
      </c>
      <c r="I2240" s="3">
        <v>0.2</v>
      </c>
      <c r="J2240" s="4">
        <v>0.75</v>
      </c>
      <c r="K2240" s="4">
        <v>1</v>
      </c>
      <c r="L2240" s="4">
        <v>5</v>
      </c>
      <c r="M2240" s="3">
        <v>1</v>
      </c>
      <c r="N2240" s="3">
        <v>2</v>
      </c>
      <c r="O2240" s="3">
        <f>HLOOKUP(O$5,[1]非R能力!$B$8:$F$558,$C2240+1,0)</f>
        <v>195467.89793160121</v>
      </c>
      <c r="P2240" s="3">
        <f>HLOOKUP(P$5,[1]非R能力!$B$8:$F$558,$C2240+1,0)</f>
        <v>37265.616697688172</v>
      </c>
      <c r="Q2240" s="3">
        <f>HLOOKUP(Q$5,[1]非R能力!$B$8:$F$558,$C2240+1,0)</f>
        <v>22491.349478034495</v>
      </c>
      <c r="R2240" s="3">
        <f>HLOOKUP(R$5,[1]非R能力!$B$8:$F$558,$C2240+1,0)</f>
        <v>5972.3651958708479</v>
      </c>
      <c r="S2240" s="3">
        <f>HLOOKUP(S$5,[1]非R能力!$B$8:$F$558,$C2240+1,0)</f>
        <v>7480.9421307532348</v>
      </c>
      <c r="T2240" s="3">
        <f>INDEX([1]非R能力!$H$9:$H$558,D2240)</f>
        <v>13054.367588798577</v>
      </c>
      <c r="U2240" s="3">
        <f>IF(E2240="小怪",0,IF(INDEX([1]非R能力!$FK$9:$FK$558,C2240)=0,0,10))</f>
        <v>10</v>
      </c>
      <c r="V2240" s="3">
        <f>IF(E2240="小怪",0,IF(INDEX([1]非R能力!$FH$9:$FH$558,C2240)=0,0,5000))</f>
        <v>5000</v>
      </c>
      <c r="W2240" s="3">
        <f>HLOOKUP(W$5,[2]人物技能基础!$O$3:$Q$553,$C2240+1,0)</f>
        <v>3.637142857142857</v>
      </c>
      <c r="X2240" s="3">
        <f>HLOOKUP(X$5,[2]人物技能基础!$O$3:$Q$553,$C2240+1,0)</f>
        <v>2.0186428571428574</v>
      </c>
      <c r="Y2240" s="3">
        <f>HLOOKUP(Y$5,[2]人物技能基础!$O$3:$Q$553,$C2240+1,0)</f>
        <v>99.964285714285708</v>
      </c>
      <c r="Z2240" s="3">
        <f t="shared" si="205"/>
        <v>1320036</v>
      </c>
      <c r="AA2240" s="3">
        <f t="shared" si="206"/>
        <v>23994</v>
      </c>
      <c r="AB2240" s="3">
        <f t="shared" si="207"/>
        <v>7453</v>
      </c>
      <c r="AC2240" s="3">
        <f t="shared" si="208"/>
        <v>7480</v>
      </c>
      <c r="AD2240" s="3">
        <f t="shared" si="209"/>
        <v>7963</v>
      </c>
    </row>
    <row r="2241" spans="1:30" x14ac:dyDescent="0.15">
      <c r="A2241" s="3">
        <v>236</v>
      </c>
      <c r="B2241" s="3" t="str">
        <f t="shared" si="204"/>
        <v>关卡236boss</v>
      </c>
      <c r="C2241" s="3">
        <f>INDEX([3]关卡!$J$19:$J$2018,A2241)</f>
        <v>256</v>
      </c>
      <c r="D2241" s="3">
        <f>INDEX([3]关卡!$N$19:$N$2018,A2241)</f>
        <v>256</v>
      </c>
      <c r="E2241" s="3" t="s">
        <v>25</v>
      </c>
      <c r="F2241" s="3" t="s">
        <v>26</v>
      </c>
      <c r="G2241" s="3">
        <v>30</v>
      </c>
      <c r="H2241" s="3">
        <v>30</v>
      </c>
      <c r="I2241" s="3">
        <v>0.2</v>
      </c>
      <c r="J2241" s="4">
        <v>0.75</v>
      </c>
      <c r="K2241" s="4">
        <v>1</v>
      </c>
      <c r="L2241" s="4">
        <v>5</v>
      </c>
      <c r="M2241" s="3">
        <v>1</v>
      </c>
      <c r="N2241" s="3">
        <v>2</v>
      </c>
      <c r="O2241" s="3">
        <f>HLOOKUP(O$5,[1]非R能力!$B$8:$F$558,$C2241+1,0)</f>
        <v>197978.74472870611</v>
      </c>
      <c r="P2241" s="3">
        <f>HLOOKUP(P$5,[1]非R能力!$B$8:$F$558,$C2241+1,0)</f>
        <v>37750.781369285971</v>
      </c>
      <c r="Q2241" s="3">
        <f>HLOOKUP(Q$5,[1]非R能力!$B$8:$F$558,$C2241+1,0)</f>
        <v>22771.737869486366</v>
      </c>
      <c r="R2241" s="3">
        <f>HLOOKUP(R$5,[1]非R能力!$B$8:$F$558,$C2241+1,0)</f>
        <v>6048.3245735291575</v>
      </c>
      <c r="S2241" s="3">
        <f>HLOOKUP(S$5,[1]非R能力!$B$8:$F$558,$C2241+1,0)</f>
        <v>7591.0825408370647</v>
      </c>
      <c r="T2241" s="3">
        <f>INDEX([1]非R能力!$H$9:$H$558,D2241)</f>
        <v>13148.762548005367</v>
      </c>
      <c r="U2241" s="3">
        <f>IF(E2241="小怪",0,IF(INDEX([1]非R能力!$FK$9:$FK$558,C2241)=0,0,10))</f>
        <v>10</v>
      </c>
      <c r="V2241" s="3">
        <f>IF(E2241="小怪",0,IF(INDEX([1]非R能力!$FH$9:$FH$558,C2241)=0,0,5000))</f>
        <v>5000</v>
      </c>
      <c r="W2241" s="3">
        <f>HLOOKUP(W$5,[2]人物技能基础!$O$3:$Q$553,$C2241+1,0)</f>
        <v>3.637142857142857</v>
      </c>
      <c r="X2241" s="3">
        <f>HLOOKUP(X$5,[2]人物技能基础!$O$3:$Q$553,$C2241+1,0)</f>
        <v>2.0186428571428574</v>
      </c>
      <c r="Y2241" s="3">
        <f>HLOOKUP(Y$5,[2]人物技能基础!$O$3:$Q$553,$C2241+1,0)</f>
        <v>99.964285714285708</v>
      </c>
      <c r="Z2241" s="3">
        <f t="shared" si="205"/>
        <v>1335839</v>
      </c>
      <c r="AA2241" s="3">
        <f t="shared" si="206"/>
        <v>24291</v>
      </c>
      <c r="AB2241" s="3">
        <f t="shared" si="207"/>
        <v>7550</v>
      </c>
      <c r="AC2241" s="3">
        <f t="shared" si="208"/>
        <v>7591</v>
      </c>
      <c r="AD2241" s="3">
        <f t="shared" si="209"/>
        <v>8064</v>
      </c>
    </row>
    <row r="2242" spans="1:30" x14ac:dyDescent="0.15">
      <c r="A2242" s="3">
        <v>237</v>
      </c>
      <c r="B2242" s="3" t="str">
        <f t="shared" si="204"/>
        <v>关卡237boss</v>
      </c>
      <c r="C2242" s="3">
        <f>INDEX([3]关卡!$J$19:$J$2018,A2242)</f>
        <v>256</v>
      </c>
      <c r="D2242" s="3">
        <f>INDEX([3]关卡!$N$19:$N$2018,A2242)</f>
        <v>256</v>
      </c>
      <c r="E2242" s="3" t="s">
        <v>25</v>
      </c>
      <c r="F2242" s="3" t="s">
        <v>26</v>
      </c>
      <c r="G2242" s="3">
        <v>30</v>
      </c>
      <c r="H2242" s="3">
        <v>30</v>
      </c>
      <c r="I2242" s="3">
        <v>0.2</v>
      </c>
      <c r="J2242" s="4">
        <v>0.75</v>
      </c>
      <c r="K2242" s="4">
        <v>1</v>
      </c>
      <c r="L2242" s="4">
        <v>5</v>
      </c>
      <c r="M2242" s="3">
        <v>1</v>
      </c>
      <c r="N2242" s="3">
        <v>2</v>
      </c>
      <c r="O2242" s="3">
        <f>HLOOKUP(O$5,[1]非R能力!$B$8:$F$558,$C2242+1,0)</f>
        <v>197978.74472870611</v>
      </c>
      <c r="P2242" s="3">
        <f>HLOOKUP(P$5,[1]非R能力!$B$8:$F$558,$C2242+1,0)</f>
        <v>37750.781369285971</v>
      </c>
      <c r="Q2242" s="3">
        <f>HLOOKUP(Q$5,[1]非R能力!$B$8:$F$558,$C2242+1,0)</f>
        <v>22771.737869486366</v>
      </c>
      <c r="R2242" s="3">
        <f>HLOOKUP(R$5,[1]非R能力!$B$8:$F$558,$C2242+1,0)</f>
        <v>6048.3245735291575</v>
      </c>
      <c r="S2242" s="3">
        <f>HLOOKUP(S$5,[1]非R能力!$B$8:$F$558,$C2242+1,0)</f>
        <v>7591.0825408370647</v>
      </c>
      <c r="T2242" s="3">
        <f>INDEX([1]非R能力!$H$9:$H$558,D2242)</f>
        <v>13148.762548005367</v>
      </c>
      <c r="U2242" s="3">
        <f>IF(E2242="小怪",0,IF(INDEX([1]非R能力!$FK$9:$FK$558,C2242)=0,0,10))</f>
        <v>10</v>
      </c>
      <c r="V2242" s="3">
        <f>IF(E2242="小怪",0,IF(INDEX([1]非R能力!$FH$9:$FH$558,C2242)=0,0,5000))</f>
        <v>5000</v>
      </c>
      <c r="W2242" s="3">
        <f>HLOOKUP(W$5,[2]人物技能基础!$O$3:$Q$553,$C2242+1,0)</f>
        <v>3.637142857142857</v>
      </c>
      <c r="X2242" s="3">
        <f>HLOOKUP(X$5,[2]人物技能基础!$O$3:$Q$553,$C2242+1,0)</f>
        <v>2.0186428571428574</v>
      </c>
      <c r="Y2242" s="3">
        <f>HLOOKUP(Y$5,[2]人物技能基础!$O$3:$Q$553,$C2242+1,0)</f>
        <v>99.964285714285708</v>
      </c>
      <c r="Z2242" s="3">
        <f t="shared" si="205"/>
        <v>1335839</v>
      </c>
      <c r="AA2242" s="3">
        <f t="shared" si="206"/>
        <v>24291</v>
      </c>
      <c r="AB2242" s="3">
        <f t="shared" si="207"/>
        <v>7550</v>
      </c>
      <c r="AC2242" s="3">
        <f t="shared" si="208"/>
        <v>7591</v>
      </c>
      <c r="AD2242" s="3">
        <f t="shared" si="209"/>
        <v>8064</v>
      </c>
    </row>
    <row r="2243" spans="1:30" x14ac:dyDescent="0.15">
      <c r="A2243" s="3">
        <v>238</v>
      </c>
      <c r="B2243" s="3" t="str">
        <f t="shared" si="204"/>
        <v>关卡238boss</v>
      </c>
      <c r="C2243" s="3">
        <f>INDEX([3]关卡!$J$19:$J$2018,A2243)</f>
        <v>256</v>
      </c>
      <c r="D2243" s="3">
        <f>INDEX([3]关卡!$N$19:$N$2018,A2243)</f>
        <v>256</v>
      </c>
      <c r="E2243" s="3" t="s">
        <v>25</v>
      </c>
      <c r="F2243" s="3" t="s">
        <v>26</v>
      </c>
      <c r="G2243" s="3">
        <v>30</v>
      </c>
      <c r="H2243" s="3">
        <v>30</v>
      </c>
      <c r="I2243" s="3">
        <v>0.2</v>
      </c>
      <c r="J2243" s="4">
        <v>0.75</v>
      </c>
      <c r="K2243" s="4">
        <v>1</v>
      </c>
      <c r="L2243" s="4">
        <v>5</v>
      </c>
      <c r="M2243" s="3">
        <v>1</v>
      </c>
      <c r="N2243" s="3">
        <v>2</v>
      </c>
      <c r="O2243" s="3">
        <f>HLOOKUP(O$5,[1]非R能力!$B$8:$F$558,$C2243+1,0)</f>
        <v>197978.74472870611</v>
      </c>
      <c r="P2243" s="3">
        <f>HLOOKUP(P$5,[1]非R能力!$B$8:$F$558,$C2243+1,0)</f>
        <v>37750.781369285971</v>
      </c>
      <c r="Q2243" s="3">
        <f>HLOOKUP(Q$5,[1]非R能力!$B$8:$F$558,$C2243+1,0)</f>
        <v>22771.737869486366</v>
      </c>
      <c r="R2243" s="3">
        <f>HLOOKUP(R$5,[1]非R能力!$B$8:$F$558,$C2243+1,0)</f>
        <v>6048.3245735291575</v>
      </c>
      <c r="S2243" s="3">
        <f>HLOOKUP(S$5,[1]非R能力!$B$8:$F$558,$C2243+1,0)</f>
        <v>7591.0825408370647</v>
      </c>
      <c r="T2243" s="3">
        <f>INDEX([1]非R能力!$H$9:$H$558,D2243)</f>
        <v>13148.762548005367</v>
      </c>
      <c r="U2243" s="3">
        <f>IF(E2243="小怪",0,IF(INDEX([1]非R能力!$FK$9:$FK$558,C2243)=0,0,10))</f>
        <v>10</v>
      </c>
      <c r="V2243" s="3">
        <f>IF(E2243="小怪",0,IF(INDEX([1]非R能力!$FH$9:$FH$558,C2243)=0,0,5000))</f>
        <v>5000</v>
      </c>
      <c r="W2243" s="3">
        <f>HLOOKUP(W$5,[2]人物技能基础!$O$3:$Q$553,$C2243+1,0)</f>
        <v>3.637142857142857</v>
      </c>
      <c r="X2243" s="3">
        <f>HLOOKUP(X$5,[2]人物技能基础!$O$3:$Q$553,$C2243+1,0)</f>
        <v>2.0186428571428574</v>
      </c>
      <c r="Y2243" s="3">
        <f>HLOOKUP(Y$5,[2]人物技能基础!$O$3:$Q$553,$C2243+1,0)</f>
        <v>99.964285714285708</v>
      </c>
      <c r="Z2243" s="3">
        <f t="shared" si="205"/>
        <v>1335839</v>
      </c>
      <c r="AA2243" s="3">
        <f t="shared" si="206"/>
        <v>24291</v>
      </c>
      <c r="AB2243" s="3">
        <f t="shared" si="207"/>
        <v>7550</v>
      </c>
      <c r="AC2243" s="3">
        <f t="shared" si="208"/>
        <v>7591</v>
      </c>
      <c r="AD2243" s="3">
        <f t="shared" si="209"/>
        <v>8064</v>
      </c>
    </row>
    <row r="2244" spans="1:30" x14ac:dyDescent="0.15">
      <c r="A2244" s="3">
        <v>239</v>
      </c>
      <c r="B2244" s="3" t="str">
        <f t="shared" si="204"/>
        <v>关卡239boss</v>
      </c>
      <c r="C2244" s="3">
        <f>INDEX([3]关卡!$J$19:$J$2018,A2244)</f>
        <v>257</v>
      </c>
      <c r="D2244" s="3">
        <f>INDEX([3]关卡!$N$19:$N$2018,A2244)</f>
        <v>257</v>
      </c>
      <c r="E2244" s="3" t="s">
        <v>25</v>
      </c>
      <c r="F2244" s="3" t="s">
        <v>26</v>
      </c>
      <c r="G2244" s="3">
        <v>30</v>
      </c>
      <c r="H2244" s="3">
        <v>30</v>
      </c>
      <c r="I2244" s="3">
        <v>0.2</v>
      </c>
      <c r="J2244" s="4">
        <v>0.75</v>
      </c>
      <c r="K2244" s="4">
        <v>1</v>
      </c>
      <c r="L2244" s="4">
        <v>5</v>
      </c>
      <c r="M2244" s="3">
        <v>1</v>
      </c>
      <c r="N2244" s="3">
        <v>2</v>
      </c>
      <c r="O2244" s="3">
        <f>HLOOKUP(O$5,[1]非R能力!$B$8:$F$558,$C2244+1,0)</f>
        <v>200601.61778600805</v>
      </c>
      <c r="P2244" s="3">
        <f>HLOOKUP(P$5,[1]非R能力!$B$8:$F$558,$C2244+1,0)</f>
        <v>38244.627224929813</v>
      </c>
      <c r="Q2244" s="3">
        <f>HLOOKUP(Q$5,[1]非R能力!$B$8:$F$558,$C2244+1,0)</f>
        <v>23051.927953921579</v>
      </c>
      <c r="R2244" s="3">
        <f>HLOOKUP(R$5,[1]非R能力!$B$8:$F$558,$C2244+1,0)</f>
        <v>6124.3126290299397</v>
      </c>
      <c r="S2244" s="3">
        <f>HLOOKUP(S$5,[1]非R能力!$B$8:$F$558,$C2244+1,0)</f>
        <v>7698.2007950443322</v>
      </c>
      <c r="T2244" s="3">
        <f>INDEX([1]非R能力!$H$9:$H$558,D2244)</f>
        <v>13243.654707648015</v>
      </c>
      <c r="U2244" s="3">
        <f>IF(E2244="小怪",0,IF(INDEX([1]非R能力!$FK$9:$FK$558,C2244)=0,0,10))</f>
        <v>10</v>
      </c>
      <c r="V2244" s="3">
        <f>IF(E2244="小怪",0,IF(INDEX([1]非R能力!$FH$9:$FH$558,C2244)=0,0,5000))</f>
        <v>5000</v>
      </c>
      <c r="W2244" s="3">
        <f>HLOOKUP(W$5,[2]人物技能基础!$O$3:$Q$553,$C2244+1,0)</f>
        <v>3.637142857142857</v>
      </c>
      <c r="X2244" s="3">
        <f>HLOOKUP(X$5,[2]人物技能基础!$O$3:$Q$553,$C2244+1,0)</f>
        <v>2.0186428571428574</v>
      </c>
      <c r="Y2244" s="3">
        <f>HLOOKUP(Y$5,[2]人物技能基础!$O$3:$Q$553,$C2244+1,0)</f>
        <v>99.964285714285708</v>
      </c>
      <c r="Z2244" s="3">
        <f t="shared" si="205"/>
        <v>1351931</v>
      </c>
      <c r="AA2244" s="3">
        <f t="shared" si="206"/>
        <v>24589</v>
      </c>
      <c r="AB2244" s="3">
        <f t="shared" si="207"/>
        <v>7648</v>
      </c>
      <c r="AC2244" s="3">
        <f t="shared" si="208"/>
        <v>7698</v>
      </c>
      <c r="AD2244" s="3">
        <f t="shared" si="209"/>
        <v>8165</v>
      </c>
    </row>
    <row r="2245" spans="1:30" x14ac:dyDescent="0.15">
      <c r="A2245" s="3">
        <v>240</v>
      </c>
      <c r="B2245" s="3" t="str">
        <f t="shared" si="204"/>
        <v>关卡240boss</v>
      </c>
      <c r="C2245" s="3">
        <f>INDEX([3]关卡!$J$19:$J$2018,A2245)</f>
        <v>257</v>
      </c>
      <c r="D2245" s="3">
        <f>INDEX([3]关卡!$N$19:$N$2018,A2245)</f>
        <v>257</v>
      </c>
      <c r="E2245" s="3" t="s">
        <v>25</v>
      </c>
      <c r="F2245" s="3" t="s">
        <v>26</v>
      </c>
      <c r="G2245" s="3">
        <v>30</v>
      </c>
      <c r="H2245" s="3">
        <v>30</v>
      </c>
      <c r="I2245" s="3">
        <v>0.2</v>
      </c>
      <c r="J2245" s="4">
        <v>0.75</v>
      </c>
      <c r="K2245" s="4">
        <v>1</v>
      </c>
      <c r="L2245" s="4">
        <v>5</v>
      </c>
      <c r="M2245" s="3">
        <v>1</v>
      </c>
      <c r="N2245" s="3">
        <v>2</v>
      </c>
      <c r="O2245" s="3">
        <f>HLOOKUP(O$5,[1]非R能力!$B$8:$F$558,$C2245+1,0)</f>
        <v>200601.61778600805</v>
      </c>
      <c r="P2245" s="3">
        <f>HLOOKUP(P$5,[1]非R能力!$B$8:$F$558,$C2245+1,0)</f>
        <v>38244.627224929813</v>
      </c>
      <c r="Q2245" s="3">
        <f>HLOOKUP(Q$5,[1]非R能力!$B$8:$F$558,$C2245+1,0)</f>
        <v>23051.927953921579</v>
      </c>
      <c r="R2245" s="3">
        <f>HLOOKUP(R$5,[1]非R能力!$B$8:$F$558,$C2245+1,0)</f>
        <v>6124.3126290299397</v>
      </c>
      <c r="S2245" s="3">
        <f>HLOOKUP(S$5,[1]非R能力!$B$8:$F$558,$C2245+1,0)</f>
        <v>7698.2007950443322</v>
      </c>
      <c r="T2245" s="3">
        <f>INDEX([1]非R能力!$H$9:$H$558,D2245)</f>
        <v>13243.654707648015</v>
      </c>
      <c r="U2245" s="3">
        <f>IF(E2245="小怪",0,IF(INDEX([1]非R能力!$FK$9:$FK$558,C2245)=0,0,10))</f>
        <v>10</v>
      </c>
      <c r="V2245" s="3">
        <f>IF(E2245="小怪",0,IF(INDEX([1]非R能力!$FH$9:$FH$558,C2245)=0,0,5000))</f>
        <v>5000</v>
      </c>
      <c r="W2245" s="3">
        <f>HLOOKUP(W$5,[2]人物技能基础!$O$3:$Q$553,$C2245+1,0)</f>
        <v>3.637142857142857</v>
      </c>
      <c r="X2245" s="3">
        <f>HLOOKUP(X$5,[2]人物技能基础!$O$3:$Q$553,$C2245+1,0)</f>
        <v>2.0186428571428574</v>
      </c>
      <c r="Y2245" s="3">
        <f>HLOOKUP(Y$5,[2]人物技能基础!$O$3:$Q$553,$C2245+1,0)</f>
        <v>99.964285714285708</v>
      </c>
      <c r="Z2245" s="3">
        <f t="shared" si="205"/>
        <v>1351931</v>
      </c>
      <c r="AA2245" s="3">
        <f t="shared" si="206"/>
        <v>24589</v>
      </c>
      <c r="AB2245" s="3">
        <f t="shared" si="207"/>
        <v>7648</v>
      </c>
      <c r="AC2245" s="3">
        <f t="shared" si="208"/>
        <v>7698</v>
      </c>
      <c r="AD2245" s="3">
        <f t="shared" si="209"/>
        <v>8165</v>
      </c>
    </row>
    <row r="2246" spans="1:30" x14ac:dyDescent="0.15">
      <c r="A2246" s="3">
        <v>241</v>
      </c>
      <c r="B2246" s="3" t="str">
        <f t="shared" si="204"/>
        <v>关卡241boss</v>
      </c>
      <c r="C2246" s="3">
        <f>INDEX([3]关卡!$J$19:$J$2018,A2246)</f>
        <v>257</v>
      </c>
      <c r="D2246" s="3">
        <f>INDEX([3]关卡!$N$19:$N$2018,A2246)</f>
        <v>257</v>
      </c>
      <c r="E2246" s="3" t="s">
        <v>25</v>
      </c>
      <c r="F2246" s="3" t="s">
        <v>26</v>
      </c>
      <c r="G2246" s="3">
        <v>30</v>
      </c>
      <c r="H2246" s="3">
        <v>30</v>
      </c>
      <c r="I2246" s="3">
        <v>0.2</v>
      </c>
      <c r="J2246" s="4">
        <v>0.75</v>
      </c>
      <c r="K2246" s="4">
        <v>1</v>
      </c>
      <c r="L2246" s="4">
        <v>5</v>
      </c>
      <c r="M2246" s="3">
        <v>1</v>
      </c>
      <c r="N2246" s="3">
        <v>2</v>
      </c>
      <c r="O2246" s="3">
        <f>HLOOKUP(O$5,[1]非R能力!$B$8:$F$558,$C2246+1,0)</f>
        <v>200601.61778600805</v>
      </c>
      <c r="P2246" s="3">
        <f>HLOOKUP(P$5,[1]非R能力!$B$8:$F$558,$C2246+1,0)</f>
        <v>38244.627224929813</v>
      </c>
      <c r="Q2246" s="3">
        <f>HLOOKUP(Q$5,[1]非R能力!$B$8:$F$558,$C2246+1,0)</f>
        <v>23051.927953921579</v>
      </c>
      <c r="R2246" s="3">
        <f>HLOOKUP(R$5,[1]非R能力!$B$8:$F$558,$C2246+1,0)</f>
        <v>6124.3126290299397</v>
      </c>
      <c r="S2246" s="3">
        <f>HLOOKUP(S$5,[1]非R能力!$B$8:$F$558,$C2246+1,0)</f>
        <v>7698.2007950443322</v>
      </c>
      <c r="T2246" s="3">
        <f>INDEX([1]非R能力!$H$9:$H$558,D2246)</f>
        <v>13243.654707648015</v>
      </c>
      <c r="U2246" s="3">
        <f>IF(E2246="小怪",0,IF(INDEX([1]非R能力!$FK$9:$FK$558,C2246)=0,0,10))</f>
        <v>10</v>
      </c>
      <c r="V2246" s="3">
        <f>IF(E2246="小怪",0,IF(INDEX([1]非R能力!$FH$9:$FH$558,C2246)=0,0,5000))</f>
        <v>5000</v>
      </c>
      <c r="W2246" s="3">
        <f>HLOOKUP(W$5,[2]人物技能基础!$O$3:$Q$553,$C2246+1,0)</f>
        <v>3.637142857142857</v>
      </c>
      <c r="X2246" s="3">
        <f>HLOOKUP(X$5,[2]人物技能基础!$O$3:$Q$553,$C2246+1,0)</f>
        <v>2.0186428571428574</v>
      </c>
      <c r="Y2246" s="3">
        <f>HLOOKUP(Y$5,[2]人物技能基础!$O$3:$Q$553,$C2246+1,0)</f>
        <v>99.964285714285708</v>
      </c>
      <c r="Z2246" s="3">
        <f t="shared" si="205"/>
        <v>1351931</v>
      </c>
      <c r="AA2246" s="3">
        <f t="shared" si="206"/>
        <v>24589</v>
      </c>
      <c r="AB2246" s="3">
        <f t="shared" si="207"/>
        <v>7648</v>
      </c>
      <c r="AC2246" s="3">
        <f t="shared" si="208"/>
        <v>7698</v>
      </c>
      <c r="AD2246" s="3">
        <f t="shared" si="209"/>
        <v>8165</v>
      </c>
    </row>
    <row r="2247" spans="1:30" x14ac:dyDescent="0.15">
      <c r="A2247" s="3">
        <v>242</v>
      </c>
      <c r="B2247" s="3" t="str">
        <f t="shared" ref="B2247:B2310" si="210">"关卡"&amp;A2247&amp;E2247</f>
        <v>关卡242boss</v>
      </c>
      <c r="C2247" s="3">
        <f>INDEX([3]关卡!$J$19:$J$2018,A2247)</f>
        <v>258</v>
      </c>
      <c r="D2247" s="3">
        <f>INDEX([3]关卡!$N$19:$N$2018,A2247)</f>
        <v>258</v>
      </c>
      <c r="E2247" s="3" t="s">
        <v>25</v>
      </c>
      <c r="F2247" s="3" t="s">
        <v>26</v>
      </c>
      <c r="G2247" s="3">
        <v>30</v>
      </c>
      <c r="H2247" s="3">
        <v>30</v>
      </c>
      <c r="I2247" s="3">
        <v>0.2</v>
      </c>
      <c r="J2247" s="4">
        <v>0.75</v>
      </c>
      <c r="K2247" s="4">
        <v>1</v>
      </c>
      <c r="L2247" s="4">
        <v>5</v>
      </c>
      <c r="M2247" s="3">
        <v>1</v>
      </c>
      <c r="N2247" s="3">
        <v>2</v>
      </c>
      <c r="O2247" s="3">
        <f>HLOOKUP(O$5,[1]非R能力!$B$8:$F$558,$C2247+1,0)</f>
        <v>203222.24364819578</v>
      </c>
      <c r="P2247" s="3">
        <f>HLOOKUP(P$5,[1]非R能力!$B$8:$F$558,$C2247+1,0)</f>
        <v>38742.643073664389</v>
      </c>
      <c r="Q2247" s="3">
        <f>HLOOKUP(Q$5,[1]非R能力!$B$8:$F$558,$C2247+1,0)</f>
        <v>23336.431699402005</v>
      </c>
      <c r="R2247" s="3">
        <f>HLOOKUP(R$5,[1]非R能力!$B$8:$F$558,$C2247+1,0)</f>
        <v>6200.4889769790416</v>
      </c>
      <c r="S2247" s="3">
        <f>HLOOKUP(S$5,[1]非R能力!$B$8:$F$558,$C2247+1,0)</f>
        <v>7809.6412242749902</v>
      </c>
      <c r="T2247" s="3">
        <f>INDEX([1]非R能力!$H$9:$H$558,D2247)</f>
        <v>13339.046428069954</v>
      </c>
      <c r="U2247" s="3">
        <f>IF(E2247="小怪",0,IF(INDEX([1]非R能力!$FK$9:$FK$558,C2247)=0,0,10))</f>
        <v>10</v>
      </c>
      <c r="V2247" s="3">
        <f>IF(E2247="小怪",0,IF(INDEX([1]非R能力!$FH$9:$FH$558,C2247)=0,0,5000))</f>
        <v>5000</v>
      </c>
      <c r="W2247" s="3">
        <f>HLOOKUP(W$5,[2]人物技能基础!$O$3:$Q$553,$C2247+1,0)</f>
        <v>3.637142857142857</v>
      </c>
      <c r="X2247" s="3">
        <f>HLOOKUP(X$5,[2]人物技能基础!$O$3:$Q$553,$C2247+1,0)</f>
        <v>2.0186428571428574</v>
      </c>
      <c r="Y2247" s="3">
        <f>HLOOKUP(Y$5,[2]人物技能基础!$O$3:$Q$553,$C2247+1,0)</f>
        <v>99.964285714285708</v>
      </c>
      <c r="Z2247" s="3">
        <f t="shared" ref="Z2247:Z2310" si="211">INT(((P2247-AB2247)*X2247+(Y2247+T2247))*G2247*J2247*$D$2)</f>
        <v>1368110</v>
      </c>
      <c r="AA2247" s="3">
        <f t="shared" ref="AA2247:AA2310" si="212">IF(H2247=0,IF(U2247=0,INT(Q2247/5),IF(V2247=0,INT(Q2247/5),INT((V2247/U2247)/(1/N2247*M2247)/L2247+Q2247))),INT((IF(U2247=0,0,V2247/U2247/(1/N2247*M2247))+O2247/H2247)/L2247+Q2247))</f>
        <v>24891</v>
      </c>
      <c r="AB2247" s="3">
        <f t="shared" ref="AB2247:AB2310" si="213">INT(P2247*I2247)</f>
        <v>7748</v>
      </c>
      <c r="AC2247" s="3">
        <f t="shared" ref="AC2247:AC2310" si="214">INT(K2247*S2247)</f>
        <v>7809</v>
      </c>
      <c r="AD2247" s="3">
        <f t="shared" ref="AD2247:AD2310" si="215">INT(R2247/J2247)</f>
        <v>8267</v>
      </c>
    </row>
    <row r="2248" spans="1:30" x14ac:dyDescent="0.15">
      <c r="A2248" s="3">
        <v>243</v>
      </c>
      <c r="B2248" s="3" t="str">
        <f t="shared" si="210"/>
        <v>关卡243boss</v>
      </c>
      <c r="C2248" s="3">
        <f>INDEX([3]关卡!$J$19:$J$2018,A2248)</f>
        <v>258</v>
      </c>
      <c r="D2248" s="3">
        <f>INDEX([3]关卡!$N$19:$N$2018,A2248)</f>
        <v>258</v>
      </c>
      <c r="E2248" s="3" t="s">
        <v>25</v>
      </c>
      <c r="F2248" s="3" t="s">
        <v>26</v>
      </c>
      <c r="G2248" s="3">
        <v>30</v>
      </c>
      <c r="H2248" s="3">
        <v>30</v>
      </c>
      <c r="I2248" s="3">
        <v>0.2</v>
      </c>
      <c r="J2248" s="4">
        <v>0.75</v>
      </c>
      <c r="K2248" s="4">
        <v>1</v>
      </c>
      <c r="L2248" s="4">
        <v>5</v>
      </c>
      <c r="M2248" s="3">
        <v>1</v>
      </c>
      <c r="N2248" s="3">
        <v>2</v>
      </c>
      <c r="O2248" s="3">
        <f>HLOOKUP(O$5,[1]非R能力!$B$8:$F$558,$C2248+1,0)</f>
        <v>203222.24364819578</v>
      </c>
      <c r="P2248" s="3">
        <f>HLOOKUP(P$5,[1]非R能力!$B$8:$F$558,$C2248+1,0)</f>
        <v>38742.643073664389</v>
      </c>
      <c r="Q2248" s="3">
        <f>HLOOKUP(Q$5,[1]非R能力!$B$8:$F$558,$C2248+1,0)</f>
        <v>23336.431699402005</v>
      </c>
      <c r="R2248" s="3">
        <f>HLOOKUP(R$5,[1]非R能力!$B$8:$F$558,$C2248+1,0)</f>
        <v>6200.4889769790416</v>
      </c>
      <c r="S2248" s="3">
        <f>HLOOKUP(S$5,[1]非R能力!$B$8:$F$558,$C2248+1,0)</f>
        <v>7809.6412242749902</v>
      </c>
      <c r="T2248" s="3">
        <f>INDEX([1]非R能力!$H$9:$H$558,D2248)</f>
        <v>13339.046428069954</v>
      </c>
      <c r="U2248" s="3">
        <f>IF(E2248="小怪",0,IF(INDEX([1]非R能力!$FK$9:$FK$558,C2248)=0,0,10))</f>
        <v>10</v>
      </c>
      <c r="V2248" s="3">
        <f>IF(E2248="小怪",0,IF(INDEX([1]非R能力!$FH$9:$FH$558,C2248)=0,0,5000))</f>
        <v>5000</v>
      </c>
      <c r="W2248" s="3">
        <f>HLOOKUP(W$5,[2]人物技能基础!$O$3:$Q$553,$C2248+1,0)</f>
        <v>3.637142857142857</v>
      </c>
      <c r="X2248" s="3">
        <f>HLOOKUP(X$5,[2]人物技能基础!$O$3:$Q$553,$C2248+1,0)</f>
        <v>2.0186428571428574</v>
      </c>
      <c r="Y2248" s="3">
        <f>HLOOKUP(Y$5,[2]人物技能基础!$O$3:$Q$553,$C2248+1,0)</f>
        <v>99.964285714285708</v>
      </c>
      <c r="Z2248" s="3">
        <f t="shared" si="211"/>
        <v>1368110</v>
      </c>
      <c r="AA2248" s="3">
        <f t="shared" si="212"/>
        <v>24891</v>
      </c>
      <c r="AB2248" s="3">
        <f t="shared" si="213"/>
        <v>7748</v>
      </c>
      <c r="AC2248" s="3">
        <f t="shared" si="214"/>
        <v>7809</v>
      </c>
      <c r="AD2248" s="3">
        <f t="shared" si="215"/>
        <v>8267</v>
      </c>
    </row>
    <row r="2249" spans="1:30" x14ac:dyDescent="0.15">
      <c r="A2249" s="3">
        <v>244</v>
      </c>
      <c r="B2249" s="3" t="str">
        <f t="shared" si="210"/>
        <v>关卡244boss</v>
      </c>
      <c r="C2249" s="3">
        <f>INDEX([3]关卡!$J$19:$J$2018,A2249)</f>
        <v>258</v>
      </c>
      <c r="D2249" s="3">
        <f>INDEX([3]关卡!$N$19:$N$2018,A2249)</f>
        <v>258</v>
      </c>
      <c r="E2249" s="3" t="s">
        <v>25</v>
      </c>
      <c r="F2249" s="3" t="s">
        <v>26</v>
      </c>
      <c r="G2249" s="3">
        <v>30</v>
      </c>
      <c r="H2249" s="3">
        <v>30</v>
      </c>
      <c r="I2249" s="3">
        <v>0.2</v>
      </c>
      <c r="J2249" s="4">
        <v>0.75</v>
      </c>
      <c r="K2249" s="4">
        <v>1</v>
      </c>
      <c r="L2249" s="4">
        <v>5</v>
      </c>
      <c r="M2249" s="3">
        <v>1</v>
      </c>
      <c r="N2249" s="3">
        <v>2</v>
      </c>
      <c r="O2249" s="3">
        <f>HLOOKUP(O$5,[1]非R能力!$B$8:$F$558,$C2249+1,0)</f>
        <v>203222.24364819578</v>
      </c>
      <c r="P2249" s="3">
        <f>HLOOKUP(P$5,[1]非R能力!$B$8:$F$558,$C2249+1,0)</f>
        <v>38742.643073664389</v>
      </c>
      <c r="Q2249" s="3">
        <f>HLOOKUP(Q$5,[1]非R能力!$B$8:$F$558,$C2249+1,0)</f>
        <v>23336.431699402005</v>
      </c>
      <c r="R2249" s="3">
        <f>HLOOKUP(R$5,[1]非R能力!$B$8:$F$558,$C2249+1,0)</f>
        <v>6200.4889769790416</v>
      </c>
      <c r="S2249" s="3">
        <f>HLOOKUP(S$5,[1]非R能力!$B$8:$F$558,$C2249+1,0)</f>
        <v>7809.6412242749902</v>
      </c>
      <c r="T2249" s="3">
        <f>INDEX([1]非R能力!$H$9:$H$558,D2249)</f>
        <v>13339.046428069954</v>
      </c>
      <c r="U2249" s="3">
        <f>IF(E2249="小怪",0,IF(INDEX([1]非R能力!$FK$9:$FK$558,C2249)=0,0,10))</f>
        <v>10</v>
      </c>
      <c r="V2249" s="3">
        <f>IF(E2249="小怪",0,IF(INDEX([1]非R能力!$FH$9:$FH$558,C2249)=0,0,5000))</f>
        <v>5000</v>
      </c>
      <c r="W2249" s="3">
        <f>HLOOKUP(W$5,[2]人物技能基础!$O$3:$Q$553,$C2249+1,0)</f>
        <v>3.637142857142857</v>
      </c>
      <c r="X2249" s="3">
        <f>HLOOKUP(X$5,[2]人物技能基础!$O$3:$Q$553,$C2249+1,0)</f>
        <v>2.0186428571428574</v>
      </c>
      <c r="Y2249" s="3">
        <f>HLOOKUP(Y$5,[2]人物技能基础!$O$3:$Q$553,$C2249+1,0)</f>
        <v>99.964285714285708</v>
      </c>
      <c r="Z2249" s="3">
        <f t="shared" si="211"/>
        <v>1368110</v>
      </c>
      <c r="AA2249" s="3">
        <f t="shared" si="212"/>
        <v>24891</v>
      </c>
      <c r="AB2249" s="3">
        <f t="shared" si="213"/>
        <v>7748</v>
      </c>
      <c r="AC2249" s="3">
        <f t="shared" si="214"/>
        <v>7809</v>
      </c>
      <c r="AD2249" s="3">
        <f t="shared" si="215"/>
        <v>8267</v>
      </c>
    </row>
    <row r="2250" spans="1:30" x14ac:dyDescent="0.15">
      <c r="A2250" s="3">
        <v>245</v>
      </c>
      <c r="B2250" s="3" t="str">
        <f t="shared" si="210"/>
        <v>关卡245boss</v>
      </c>
      <c r="C2250" s="3">
        <f>INDEX([3]关卡!$J$19:$J$2018,A2250)</f>
        <v>259</v>
      </c>
      <c r="D2250" s="3">
        <f>INDEX([3]关卡!$N$19:$N$2018,A2250)</f>
        <v>259</v>
      </c>
      <c r="E2250" s="3" t="s">
        <v>25</v>
      </c>
      <c r="F2250" s="3" t="s">
        <v>26</v>
      </c>
      <c r="G2250" s="3">
        <v>30</v>
      </c>
      <c r="H2250" s="3">
        <v>30</v>
      </c>
      <c r="I2250" s="3">
        <v>0.2</v>
      </c>
      <c r="J2250" s="4">
        <v>0.75</v>
      </c>
      <c r="K2250" s="4">
        <v>1</v>
      </c>
      <c r="L2250" s="4">
        <v>5</v>
      </c>
      <c r="M2250" s="3">
        <v>1</v>
      </c>
      <c r="N2250" s="3">
        <v>2</v>
      </c>
      <c r="O2250" s="3">
        <f>HLOOKUP(O$5,[1]非R能力!$B$8:$F$558,$C2250+1,0)</f>
        <v>205839.54252782822</v>
      </c>
      <c r="P2250" s="3">
        <f>HLOOKUP(P$5,[1]非R能力!$B$8:$F$558,$C2250+1,0)</f>
        <v>39258.261488680357</v>
      </c>
      <c r="Q2250" s="3">
        <f>HLOOKUP(Q$5,[1]非R能力!$B$8:$F$558,$C2250+1,0)</f>
        <v>23617.694772972678</v>
      </c>
      <c r="R2250" s="3">
        <f>HLOOKUP(R$5,[1]非R能力!$B$8:$F$558,$C2250+1,0)</f>
        <v>6276.8316820204254</v>
      </c>
      <c r="S2250" s="3">
        <f>HLOOKUP(S$5,[1]非R能力!$B$8:$F$558,$C2250+1,0)</f>
        <v>7917.222585125186</v>
      </c>
      <c r="T2250" s="3">
        <f>INDEX([1]非R能力!$H$9:$H$558,D2250)</f>
        <v>13434.940075761335</v>
      </c>
      <c r="U2250" s="3">
        <f>IF(E2250="小怪",0,IF(INDEX([1]非R能力!$FK$9:$FK$558,C2250)=0,0,10))</f>
        <v>10</v>
      </c>
      <c r="V2250" s="3">
        <f>IF(E2250="小怪",0,IF(INDEX([1]非R能力!$FH$9:$FH$558,C2250)=0,0,5000))</f>
        <v>5000</v>
      </c>
      <c r="W2250" s="3">
        <f>HLOOKUP(W$5,[2]人物技能基础!$O$3:$Q$553,$C2250+1,0)</f>
        <v>3.637142857142857</v>
      </c>
      <c r="X2250" s="3">
        <f>HLOOKUP(X$5,[2]人物技能基础!$O$3:$Q$553,$C2250+1,0)</f>
        <v>2.0186428571428574</v>
      </c>
      <c r="Y2250" s="3">
        <f>HLOOKUP(Y$5,[2]人物技能基础!$O$3:$Q$553,$C2250+1,0)</f>
        <v>99.964285714285708</v>
      </c>
      <c r="Z2250" s="3">
        <f t="shared" si="211"/>
        <v>1384829</v>
      </c>
      <c r="AA2250" s="3">
        <f t="shared" si="212"/>
        <v>25189</v>
      </c>
      <c r="AB2250" s="3">
        <f t="shared" si="213"/>
        <v>7851</v>
      </c>
      <c r="AC2250" s="3">
        <f t="shared" si="214"/>
        <v>7917</v>
      </c>
      <c r="AD2250" s="3">
        <f t="shared" si="215"/>
        <v>8369</v>
      </c>
    </row>
    <row r="2251" spans="1:30" x14ac:dyDescent="0.15">
      <c r="A2251" s="3">
        <v>246</v>
      </c>
      <c r="B2251" s="3" t="str">
        <f t="shared" si="210"/>
        <v>关卡246boss</v>
      </c>
      <c r="C2251" s="3">
        <f>INDEX([3]关卡!$J$19:$J$2018,A2251)</f>
        <v>259</v>
      </c>
      <c r="D2251" s="3">
        <f>INDEX([3]关卡!$N$19:$N$2018,A2251)</f>
        <v>259</v>
      </c>
      <c r="E2251" s="3" t="s">
        <v>25</v>
      </c>
      <c r="F2251" s="3" t="s">
        <v>26</v>
      </c>
      <c r="G2251" s="3">
        <v>30</v>
      </c>
      <c r="H2251" s="3">
        <v>30</v>
      </c>
      <c r="I2251" s="3">
        <v>0.2</v>
      </c>
      <c r="J2251" s="4">
        <v>0.75</v>
      </c>
      <c r="K2251" s="4">
        <v>1</v>
      </c>
      <c r="L2251" s="4">
        <v>5</v>
      </c>
      <c r="M2251" s="3">
        <v>1</v>
      </c>
      <c r="N2251" s="3">
        <v>2</v>
      </c>
      <c r="O2251" s="3">
        <f>HLOOKUP(O$5,[1]非R能力!$B$8:$F$558,$C2251+1,0)</f>
        <v>205839.54252782822</v>
      </c>
      <c r="P2251" s="3">
        <f>HLOOKUP(P$5,[1]非R能力!$B$8:$F$558,$C2251+1,0)</f>
        <v>39258.261488680357</v>
      </c>
      <c r="Q2251" s="3">
        <f>HLOOKUP(Q$5,[1]非R能力!$B$8:$F$558,$C2251+1,0)</f>
        <v>23617.694772972678</v>
      </c>
      <c r="R2251" s="3">
        <f>HLOOKUP(R$5,[1]非R能力!$B$8:$F$558,$C2251+1,0)</f>
        <v>6276.8316820204254</v>
      </c>
      <c r="S2251" s="3">
        <f>HLOOKUP(S$5,[1]非R能力!$B$8:$F$558,$C2251+1,0)</f>
        <v>7917.222585125186</v>
      </c>
      <c r="T2251" s="3">
        <f>INDEX([1]非R能力!$H$9:$H$558,D2251)</f>
        <v>13434.940075761335</v>
      </c>
      <c r="U2251" s="3">
        <f>IF(E2251="小怪",0,IF(INDEX([1]非R能力!$FK$9:$FK$558,C2251)=0,0,10))</f>
        <v>10</v>
      </c>
      <c r="V2251" s="3">
        <f>IF(E2251="小怪",0,IF(INDEX([1]非R能力!$FH$9:$FH$558,C2251)=0,0,5000))</f>
        <v>5000</v>
      </c>
      <c r="W2251" s="3">
        <f>HLOOKUP(W$5,[2]人物技能基础!$O$3:$Q$553,$C2251+1,0)</f>
        <v>3.637142857142857</v>
      </c>
      <c r="X2251" s="3">
        <f>HLOOKUP(X$5,[2]人物技能基础!$O$3:$Q$553,$C2251+1,0)</f>
        <v>2.0186428571428574</v>
      </c>
      <c r="Y2251" s="3">
        <f>HLOOKUP(Y$5,[2]人物技能基础!$O$3:$Q$553,$C2251+1,0)</f>
        <v>99.964285714285708</v>
      </c>
      <c r="Z2251" s="3">
        <f t="shared" si="211"/>
        <v>1384829</v>
      </c>
      <c r="AA2251" s="3">
        <f t="shared" si="212"/>
        <v>25189</v>
      </c>
      <c r="AB2251" s="3">
        <f t="shared" si="213"/>
        <v>7851</v>
      </c>
      <c r="AC2251" s="3">
        <f t="shared" si="214"/>
        <v>7917</v>
      </c>
      <c r="AD2251" s="3">
        <f t="shared" si="215"/>
        <v>8369</v>
      </c>
    </row>
    <row r="2252" spans="1:30" x14ac:dyDescent="0.15">
      <c r="A2252" s="3">
        <v>247</v>
      </c>
      <c r="B2252" s="3" t="str">
        <f t="shared" si="210"/>
        <v>关卡247boss</v>
      </c>
      <c r="C2252" s="3">
        <f>INDEX([3]关卡!$J$19:$J$2018,A2252)</f>
        <v>259</v>
      </c>
      <c r="D2252" s="3">
        <f>INDEX([3]关卡!$N$19:$N$2018,A2252)</f>
        <v>259</v>
      </c>
      <c r="E2252" s="3" t="s">
        <v>25</v>
      </c>
      <c r="F2252" s="3" t="s">
        <v>26</v>
      </c>
      <c r="G2252" s="3">
        <v>30</v>
      </c>
      <c r="H2252" s="3">
        <v>30</v>
      </c>
      <c r="I2252" s="3">
        <v>0.2</v>
      </c>
      <c r="J2252" s="4">
        <v>0.75</v>
      </c>
      <c r="K2252" s="4">
        <v>1</v>
      </c>
      <c r="L2252" s="4">
        <v>5</v>
      </c>
      <c r="M2252" s="3">
        <v>1</v>
      </c>
      <c r="N2252" s="3">
        <v>2</v>
      </c>
      <c r="O2252" s="3">
        <f>HLOOKUP(O$5,[1]非R能力!$B$8:$F$558,$C2252+1,0)</f>
        <v>205839.54252782822</v>
      </c>
      <c r="P2252" s="3">
        <f>HLOOKUP(P$5,[1]非R能力!$B$8:$F$558,$C2252+1,0)</f>
        <v>39258.261488680357</v>
      </c>
      <c r="Q2252" s="3">
        <f>HLOOKUP(Q$5,[1]非R能力!$B$8:$F$558,$C2252+1,0)</f>
        <v>23617.694772972678</v>
      </c>
      <c r="R2252" s="3">
        <f>HLOOKUP(R$5,[1]非R能力!$B$8:$F$558,$C2252+1,0)</f>
        <v>6276.8316820204254</v>
      </c>
      <c r="S2252" s="3">
        <f>HLOOKUP(S$5,[1]非R能力!$B$8:$F$558,$C2252+1,0)</f>
        <v>7917.222585125186</v>
      </c>
      <c r="T2252" s="3">
        <f>INDEX([1]非R能力!$H$9:$H$558,D2252)</f>
        <v>13434.940075761335</v>
      </c>
      <c r="U2252" s="3">
        <f>IF(E2252="小怪",0,IF(INDEX([1]非R能力!$FK$9:$FK$558,C2252)=0,0,10))</f>
        <v>10</v>
      </c>
      <c r="V2252" s="3">
        <f>IF(E2252="小怪",0,IF(INDEX([1]非R能力!$FH$9:$FH$558,C2252)=0,0,5000))</f>
        <v>5000</v>
      </c>
      <c r="W2252" s="3">
        <f>HLOOKUP(W$5,[2]人物技能基础!$O$3:$Q$553,$C2252+1,0)</f>
        <v>3.637142857142857</v>
      </c>
      <c r="X2252" s="3">
        <f>HLOOKUP(X$5,[2]人物技能基础!$O$3:$Q$553,$C2252+1,0)</f>
        <v>2.0186428571428574</v>
      </c>
      <c r="Y2252" s="3">
        <f>HLOOKUP(Y$5,[2]人物技能基础!$O$3:$Q$553,$C2252+1,0)</f>
        <v>99.964285714285708</v>
      </c>
      <c r="Z2252" s="3">
        <f t="shared" si="211"/>
        <v>1384829</v>
      </c>
      <c r="AA2252" s="3">
        <f t="shared" si="212"/>
        <v>25189</v>
      </c>
      <c r="AB2252" s="3">
        <f t="shared" si="213"/>
        <v>7851</v>
      </c>
      <c r="AC2252" s="3">
        <f t="shared" si="214"/>
        <v>7917</v>
      </c>
      <c r="AD2252" s="3">
        <f t="shared" si="215"/>
        <v>8369</v>
      </c>
    </row>
    <row r="2253" spans="1:30" x14ac:dyDescent="0.15">
      <c r="A2253" s="3">
        <v>248</v>
      </c>
      <c r="B2253" s="3" t="str">
        <f t="shared" si="210"/>
        <v>关卡248boss</v>
      </c>
      <c r="C2253" s="3">
        <f>INDEX([3]关卡!$J$19:$J$2018,A2253)</f>
        <v>259</v>
      </c>
      <c r="D2253" s="3">
        <f>INDEX([3]关卡!$N$19:$N$2018,A2253)</f>
        <v>259</v>
      </c>
      <c r="E2253" s="3" t="s">
        <v>25</v>
      </c>
      <c r="F2253" s="3" t="s">
        <v>26</v>
      </c>
      <c r="G2253" s="3">
        <v>30</v>
      </c>
      <c r="H2253" s="3">
        <v>30</v>
      </c>
      <c r="I2253" s="3">
        <v>0.2</v>
      </c>
      <c r="J2253" s="4">
        <v>0.75</v>
      </c>
      <c r="K2253" s="4">
        <v>1</v>
      </c>
      <c r="L2253" s="4">
        <v>5</v>
      </c>
      <c r="M2253" s="3">
        <v>1</v>
      </c>
      <c r="N2253" s="3">
        <v>2</v>
      </c>
      <c r="O2253" s="3">
        <f>HLOOKUP(O$5,[1]非R能力!$B$8:$F$558,$C2253+1,0)</f>
        <v>205839.54252782822</v>
      </c>
      <c r="P2253" s="3">
        <f>HLOOKUP(P$5,[1]非R能力!$B$8:$F$558,$C2253+1,0)</f>
        <v>39258.261488680357</v>
      </c>
      <c r="Q2253" s="3">
        <f>HLOOKUP(Q$5,[1]非R能力!$B$8:$F$558,$C2253+1,0)</f>
        <v>23617.694772972678</v>
      </c>
      <c r="R2253" s="3">
        <f>HLOOKUP(R$5,[1]非R能力!$B$8:$F$558,$C2253+1,0)</f>
        <v>6276.8316820204254</v>
      </c>
      <c r="S2253" s="3">
        <f>HLOOKUP(S$5,[1]非R能力!$B$8:$F$558,$C2253+1,0)</f>
        <v>7917.222585125186</v>
      </c>
      <c r="T2253" s="3">
        <f>INDEX([1]非R能力!$H$9:$H$558,D2253)</f>
        <v>13434.940075761335</v>
      </c>
      <c r="U2253" s="3">
        <f>IF(E2253="小怪",0,IF(INDEX([1]非R能力!$FK$9:$FK$558,C2253)=0,0,10))</f>
        <v>10</v>
      </c>
      <c r="V2253" s="3">
        <f>IF(E2253="小怪",0,IF(INDEX([1]非R能力!$FH$9:$FH$558,C2253)=0,0,5000))</f>
        <v>5000</v>
      </c>
      <c r="W2253" s="3">
        <f>HLOOKUP(W$5,[2]人物技能基础!$O$3:$Q$553,$C2253+1,0)</f>
        <v>3.637142857142857</v>
      </c>
      <c r="X2253" s="3">
        <f>HLOOKUP(X$5,[2]人物技能基础!$O$3:$Q$553,$C2253+1,0)</f>
        <v>2.0186428571428574</v>
      </c>
      <c r="Y2253" s="3">
        <f>HLOOKUP(Y$5,[2]人物技能基础!$O$3:$Q$553,$C2253+1,0)</f>
        <v>99.964285714285708</v>
      </c>
      <c r="Z2253" s="3">
        <f t="shared" si="211"/>
        <v>1384829</v>
      </c>
      <c r="AA2253" s="3">
        <f t="shared" si="212"/>
        <v>25189</v>
      </c>
      <c r="AB2253" s="3">
        <f t="shared" si="213"/>
        <v>7851</v>
      </c>
      <c r="AC2253" s="3">
        <f t="shared" si="214"/>
        <v>7917</v>
      </c>
      <c r="AD2253" s="3">
        <f t="shared" si="215"/>
        <v>8369</v>
      </c>
    </row>
    <row r="2254" spans="1:30" x14ac:dyDescent="0.15">
      <c r="A2254" s="3">
        <v>249</v>
      </c>
      <c r="B2254" s="3" t="str">
        <f t="shared" si="210"/>
        <v>关卡249boss</v>
      </c>
      <c r="C2254" s="3">
        <f>INDEX([3]关卡!$J$19:$J$2018,A2254)</f>
        <v>260</v>
      </c>
      <c r="D2254" s="3">
        <f>INDEX([3]关卡!$N$19:$N$2018,A2254)</f>
        <v>260</v>
      </c>
      <c r="E2254" s="3" t="s">
        <v>25</v>
      </c>
      <c r="F2254" s="3" t="s">
        <v>26</v>
      </c>
      <c r="G2254" s="3">
        <v>30</v>
      </c>
      <c r="H2254" s="3">
        <v>30</v>
      </c>
      <c r="I2254" s="3">
        <v>0.2</v>
      </c>
      <c r="J2254" s="4">
        <v>0.75</v>
      </c>
      <c r="K2254" s="4">
        <v>1</v>
      </c>
      <c r="L2254" s="4">
        <v>5</v>
      </c>
      <c r="M2254" s="3">
        <v>1</v>
      </c>
      <c r="N2254" s="3">
        <v>2</v>
      </c>
      <c r="O2254" s="3">
        <f>HLOOKUP(O$5,[1]非R能力!$B$8:$F$558,$C2254+1,0)</f>
        <v>208716.45654451579</v>
      </c>
      <c r="P2254" s="3">
        <f>HLOOKUP(P$5,[1]非R能力!$B$8:$F$558,$C2254+1,0)</f>
        <v>39765.699890567012</v>
      </c>
      <c r="Q2254" s="3">
        <f>HLOOKUP(Q$5,[1]非R能力!$B$8:$F$558,$C2254+1,0)</f>
        <v>23962.203355630812</v>
      </c>
      <c r="R2254" s="3">
        <f>HLOOKUP(R$5,[1]非R能力!$B$8:$F$558,$C2254+1,0)</f>
        <v>6369.6260559084421</v>
      </c>
      <c r="S2254" s="3">
        <f>HLOOKUP(S$5,[1]非R能力!$B$8:$F$558,$C2254+1,0)</f>
        <v>8045.7343987491049</v>
      </c>
      <c r="T2254" s="3">
        <f>INDEX([1]非R能力!$H$9:$H$558,D2254)</f>
        <v>13531.33802335906</v>
      </c>
      <c r="U2254" s="3">
        <f>IF(E2254="小怪",0,IF(INDEX([1]非R能力!$FK$9:$FK$558,C2254)=0,0,10))</f>
        <v>10</v>
      </c>
      <c r="V2254" s="3">
        <f>IF(E2254="小怪",0,IF(INDEX([1]非R能力!$FH$9:$FH$558,C2254)=0,0,5000))</f>
        <v>5000</v>
      </c>
      <c r="W2254" s="3">
        <f>HLOOKUP(W$5,[2]人物技能基础!$O$3:$Q$553,$C2254+1,0)</f>
        <v>3.637142857142857</v>
      </c>
      <c r="X2254" s="3">
        <f>HLOOKUP(X$5,[2]人物技能基础!$O$3:$Q$553,$C2254+1,0)</f>
        <v>2.0186428571428574</v>
      </c>
      <c r="Y2254" s="3">
        <f>HLOOKUP(Y$5,[2]人物技能基础!$O$3:$Q$553,$C2254+1,0)</f>
        <v>99.964285714285708</v>
      </c>
      <c r="Z2254" s="3">
        <f t="shared" si="211"/>
        <v>1401296</v>
      </c>
      <c r="AA2254" s="3">
        <f t="shared" si="212"/>
        <v>25553</v>
      </c>
      <c r="AB2254" s="3">
        <f t="shared" si="213"/>
        <v>7953</v>
      </c>
      <c r="AC2254" s="3">
        <f t="shared" si="214"/>
        <v>8045</v>
      </c>
      <c r="AD2254" s="3">
        <f t="shared" si="215"/>
        <v>8492</v>
      </c>
    </row>
    <row r="2255" spans="1:30" x14ac:dyDescent="0.15">
      <c r="A2255" s="3">
        <v>250</v>
      </c>
      <c r="B2255" s="3" t="str">
        <f t="shared" si="210"/>
        <v>关卡250boss</v>
      </c>
      <c r="C2255" s="3">
        <f>INDEX([3]关卡!$J$19:$J$2018,A2255)</f>
        <v>260</v>
      </c>
      <c r="D2255" s="3">
        <f>INDEX([3]关卡!$N$19:$N$2018,A2255)</f>
        <v>260</v>
      </c>
      <c r="E2255" s="3" t="s">
        <v>25</v>
      </c>
      <c r="F2255" s="3" t="s">
        <v>26</v>
      </c>
      <c r="G2255" s="3">
        <v>30</v>
      </c>
      <c r="H2255" s="3">
        <v>30</v>
      </c>
      <c r="I2255" s="3">
        <v>0.2</v>
      </c>
      <c r="J2255" s="4">
        <v>0.75</v>
      </c>
      <c r="K2255" s="4">
        <v>1</v>
      </c>
      <c r="L2255" s="4">
        <v>5</v>
      </c>
      <c r="M2255" s="3">
        <v>1</v>
      </c>
      <c r="N2255" s="3">
        <v>2</v>
      </c>
      <c r="O2255" s="3">
        <f>HLOOKUP(O$5,[1]非R能力!$B$8:$F$558,$C2255+1,0)</f>
        <v>208716.45654451579</v>
      </c>
      <c r="P2255" s="3">
        <f>HLOOKUP(P$5,[1]非R能力!$B$8:$F$558,$C2255+1,0)</f>
        <v>39765.699890567012</v>
      </c>
      <c r="Q2255" s="3">
        <f>HLOOKUP(Q$5,[1]非R能力!$B$8:$F$558,$C2255+1,0)</f>
        <v>23962.203355630812</v>
      </c>
      <c r="R2255" s="3">
        <f>HLOOKUP(R$5,[1]非R能力!$B$8:$F$558,$C2255+1,0)</f>
        <v>6369.6260559084421</v>
      </c>
      <c r="S2255" s="3">
        <f>HLOOKUP(S$5,[1]非R能力!$B$8:$F$558,$C2255+1,0)</f>
        <v>8045.7343987491049</v>
      </c>
      <c r="T2255" s="3">
        <f>INDEX([1]非R能力!$H$9:$H$558,D2255)</f>
        <v>13531.33802335906</v>
      </c>
      <c r="U2255" s="3">
        <f>IF(E2255="小怪",0,IF(INDEX([1]非R能力!$FK$9:$FK$558,C2255)=0,0,10))</f>
        <v>10</v>
      </c>
      <c r="V2255" s="3">
        <f>IF(E2255="小怪",0,IF(INDEX([1]非R能力!$FH$9:$FH$558,C2255)=0,0,5000))</f>
        <v>5000</v>
      </c>
      <c r="W2255" s="3">
        <f>HLOOKUP(W$5,[2]人物技能基础!$O$3:$Q$553,$C2255+1,0)</f>
        <v>3.637142857142857</v>
      </c>
      <c r="X2255" s="3">
        <f>HLOOKUP(X$5,[2]人物技能基础!$O$3:$Q$553,$C2255+1,0)</f>
        <v>2.0186428571428574</v>
      </c>
      <c r="Y2255" s="3">
        <f>HLOOKUP(Y$5,[2]人物技能基础!$O$3:$Q$553,$C2255+1,0)</f>
        <v>99.964285714285708</v>
      </c>
      <c r="Z2255" s="3">
        <f t="shared" si="211"/>
        <v>1401296</v>
      </c>
      <c r="AA2255" s="3">
        <f t="shared" si="212"/>
        <v>25553</v>
      </c>
      <c r="AB2255" s="3">
        <f t="shared" si="213"/>
        <v>7953</v>
      </c>
      <c r="AC2255" s="3">
        <f t="shared" si="214"/>
        <v>8045</v>
      </c>
      <c r="AD2255" s="3">
        <f t="shared" si="215"/>
        <v>8492</v>
      </c>
    </row>
    <row r="2256" spans="1:30" x14ac:dyDescent="0.15">
      <c r="A2256" s="3">
        <v>251</v>
      </c>
      <c r="B2256" s="3" t="str">
        <f t="shared" si="210"/>
        <v>关卡251boss</v>
      </c>
      <c r="C2256" s="3">
        <f>INDEX([3]关卡!$J$19:$J$2018,A2256)</f>
        <v>260</v>
      </c>
      <c r="D2256" s="3">
        <f>INDEX([3]关卡!$N$19:$N$2018,A2256)</f>
        <v>260</v>
      </c>
      <c r="E2256" s="3" t="s">
        <v>25</v>
      </c>
      <c r="F2256" s="3" t="s">
        <v>26</v>
      </c>
      <c r="G2256" s="3">
        <v>30</v>
      </c>
      <c r="H2256" s="3">
        <v>30</v>
      </c>
      <c r="I2256" s="3">
        <v>0.2</v>
      </c>
      <c r="J2256" s="4">
        <v>0.75</v>
      </c>
      <c r="K2256" s="4">
        <v>1</v>
      </c>
      <c r="L2256" s="4">
        <v>5</v>
      </c>
      <c r="M2256" s="3">
        <v>1</v>
      </c>
      <c r="N2256" s="3">
        <v>2</v>
      </c>
      <c r="O2256" s="3">
        <f>HLOOKUP(O$5,[1]非R能力!$B$8:$F$558,$C2256+1,0)</f>
        <v>208716.45654451579</v>
      </c>
      <c r="P2256" s="3">
        <f>HLOOKUP(P$5,[1]非R能力!$B$8:$F$558,$C2256+1,0)</f>
        <v>39765.699890567012</v>
      </c>
      <c r="Q2256" s="3">
        <f>HLOOKUP(Q$5,[1]非R能力!$B$8:$F$558,$C2256+1,0)</f>
        <v>23962.203355630812</v>
      </c>
      <c r="R2256" s="3">
        <f>HLOOKUP(R$5,[1]非R能力!$B$8:$F$558,$C2256+1,0)</f>
        <v>6369.6260559084421</v>
      </c>
      <c r="S2256" s="3">
        <f>HLOOKUP(S$5,[1]非R能力!$B$8:$F$558,$C2256+1,0)</f>
        <v>8045.7343987491049</v>
      </c>
      <c r="T2256" s="3">
        <f>INDEX([1]非R能力!$H$9:$H$558,D2256)</f>
        <v>13531.33802335906</v>
      </c>
      <c r="U2256" s="3">
        <f>IF(E2256="小怪",0,IF(INDEX([1]非R能力!$FK$9:$FK$558,C2256)=0,0,10))</f>
        <v>10</v>
      </c>
      <c r="V2256" s="3">
        <f>IF(E2256="小怪",0,IF(INDEX([1]非R能力!$FH$9:$FH$558,C2256)=0,0,5000))</f>
        <v>5000</v>
      </c>
      <c r="W2256" s="3">
        <f>HLOOKUP(W$5,[2]人物技能基础!$O$3:$Q$553,$C2256+1,0)</f>
        <v>3.637142857142857</v>
      </c>
      <c r="X2256" s="3">
        <f>HLOOKUP(X$5,[2]人物技能基础!$O$3:$Q$553,$C2256+1,0)</f>
        <v>2.0186428571428574</v>
      </c>
      <c r="Y2256" s="3">
        <f>HLOOKUP(Y$5,[2]人物技能基础!$O$3:$Q$553,$C2256+1,0)</f>
        <v>99.964285714285708</v>
      </c>
      <c r="Z2256" s="3">
        <f t="shared" si="211"/>
        <v>1401296</v>
      </c>
      <c r="AA2256" s="3">
        <f t="shared" si="212"/>
        <v>25553</v>
      </c>
      <c r="AB2256" s="3">
        <f t="shared" si="213"/>
        <v>7953</v>
      </c>
      <c r="AC2256" s="3">
        <f t="shared" si="214"/>
        <v>8045</v>
      </c>
      <c r="AD2256" s="3">
        <f t="shared" si="215"/>
        <v>8492</v>
      </c>
    </row>
    <row r="2257" spans="1:30" x14ac:dyDescent="0.15">
      <c r="A2257" s="3">
        <v>252</v>
      </c>
      <c r="B2257" s="3" t="str">
        <f t="shared" si="210"/>
        <v>关卡252boss</v>
      </c>
      <c r="C2257" s="3">
        <f>INDEX([3]关卡!$J$19:$J$2018,A2257)</f>
        <v>260</v>
      </c>
      <c r="D2257" s="3">
        <f>INDEX([3]关卡!$N$19:$N$2018,A2257)</f>
        <v>260</v>
      </c>
      <c r="E2257" s="3" t="s">
        <v>25</v>
      </c>
      <c r="F2257" s="3" t="s">
        <v>26</v>
      </c>
      <c r="G2257" s="3">
        <v>30</v>
      </c>
      <c r="H2257" s="3">
        <v>30</v>
      </c>
      <c r="I2257" s="3">
        <v>0.2</v>
      </c>
      <c r="J2257" s="4">
        <v>0.75</v>
      </c>
      <c r="K2257" s="4">
        <v>1</v>
      </c>
      <c r="L2257" s="4">
        <v>5</v>
      </c>
      <c r="M2257" s="3">
        <v>1</v>
      </c>
      <c r="N2257" s="3">
        <v>2</v>
      </c>
      <c r="O2257" s="3">
        <f>HLOOKUP(O$5,[1]非R能力!$B$8:$F$558,$C2257+1,0)</f>
        <v>208716.45654451579</v>
      </c>
      <c r="P2257" s="3">
        <f>HLOOKUP(P$5,[1]非R能力!$B$8:$F$558,$C2257+1,0)</f>
        <v>39765.699890567012</v>
      </c>
      <c r="Q2257" s="3">
        <f>HLOOKUP(Q$5,[1]非R能力!$B$8:$F$558,$C2257+1,0)</f>
        <v>23962.203355630812</v>
      </c>
      <c r="R2257" s="3">
        <f>HLOOKUP(R$5,[1]非R能力!$B$8:$F$558,$C2257+1,0)</f>
        <v>6369.6260559084421</v>
      </c>
      <c r="S2257" s="3">
        <f>HLOOKUP(S$5,[1]非R能力!$B$8:$F$558,$C2257+1,0)</f>
        <v>8045.7343987491049</v>
      </c>
      <c r="T2257" s="3">
        <f>INDEX([1]非R能力!$H$9:$H$558,D2257)</f>
        <v>13531.33802335906</v>
      </c>
      <c r="U2257" s="3">
        <f>IF(E2257="小怪",0,IF(INDEX([1]非R能力!$FK$9:$FK$558,C2257)=0,0,10))</f>
        <v>10</v>
      </c>
      <c r="V2257" s="3">
        <f>IF(E2257="小怪",0,IF(INDEX([1]非R能力!$FH$9:$FH$558,C2257)=0,0,5000))</f>
        <v>5000</v>
      </c>
      <c r="W2257" s="3">
        <f>HLOOKUP(W$5,[2]人物技能基础!$O$3:$Q$553,$C2257+1,0)</f>
        <v>3.637142857142857</v>
      </c>
      <c r="X2257" s="3">
        <f>HLOOKUP(X$5,[2]人物技能基础!$O$3:$Q$553,$C2257+1,0)</f>
        <v>2.0186428571428574</v>
      </c>
      <c r="Y2257" s="3">
        <f>HLOOKUP(Y$5,[2]人物技能基础!$O$3:$Q$553,$C2257+1,0)</f>
        <v>99.964285714285708</v>
      </c>
      <c r="Z2257" s="3">
        <f t="shared" si="211"/>
        <v>1401296</v>
      </c>
      <c r="AA2257" s="3">
        <f t="shared" si="212"/>
        <v>25553</v>
      </c>
      <c r="AB2257" s="3">
        <f t="shared" si="213"/>
        <v>7953</v>
      </c>
      <c r="AC2257" s="3">
        <f t="shared" si="214"/>
        <v>8045</v>
      </c>
      <c r="AD2257" s="3">
        <f t="shared" si="215"/>
        <v>8492</v>
      </c>
    </row>
    <row r="2258" spans="1:30" x14ac:dyDescent="0.15">
      <c r="A2258" s="3">
        <v>253</v>
      </c>
      <c r="B2258" s="3" t="str">
        <f t="shared" si="210"/>
        <v>关卡253boss</v>
      </c>
      <c r="C2258" s="3">
        <f>INDEX([3]关卡!$J$19:$J$2018,A2258)</f>
        <v>261</v>
      </c>
      <c r="D2258" s="3">
        <f>INDEX([3]关卡!$N$19:$N$2018,A2258)</f>
        <v>261</v>
      </c>
      <c r="E2258" s="3" t="s">
        <v>25</v>
      </c>
      <c r="F2258" s="3" t="s">
        <v>26</v>
      </c>
      <c r="G2258" s="3">
        <v>30</v>
      </c>
      <c r="H2258" s="3">
        <v>30</v>
      </c>
      <c r="I2258" s="3">
        <v>0.2</v>
      </c>
      <c r="J2258" s="4">
        <v>0.75</v>
      </c>
      <c r="K2258" s="4">
        <v>1</v>
      </c>
      <c r="L2258" s="4">
        <v>5</v>
      </c>
      <c r="M2258" s="3">
        <v>1</v>
      </c>
      <c r="N2258" s="3">
        <v>2</v>
      </c>
      <c r="O2258" s="3">
        <f>HLOOKUP(O$5,[1]非R能力!$B$8:$F$558,$C2258+1,0)</f>
        <v>211649.76597094632</v>
      </c>
      <c r="P2258" s="3">
        <f>HLOOKUP(P$5,[1]非R能力!$B$8:$F$558,$C2258+1,0)</f>
        <v>40289.259404166565</v>
      </c>
      <c r="Q2258" s="3">
        <f>HLOOKUP(Q$5,[1]非R能力!$B$8:$F$558,$C2258+1,0)</f>
        <v>24313.281528572181</v>
      </c>
      <c r="R2258" s="3">
        <f>HLOOKUP(R$5,[1]非R能力!$B$8:$F$558,$C2258+1,0)</f>
        <v>6463.4579089931285</v>
      </c>
      <c r="S2258" s="3">
        <f>HLOOKUP(S$5,[1]非R能力!$B$8:$F$558,$C2258+1,0)</f>
        <v>8179.4784357191611</v>
      </c>
      <c r="T2258" s="3">
        <f>INDEX([1]非R能力!$H$9:$H$558,D2258)</f>
        <v>13628.242649646729</v>
      </c>
      <c r="U2258" s="3">
        <f>IF(E2258="小怪",0,IF(INDEX([1]非R能力!$FK$9:$FK$558,C2258)=0,0,10))</f>
        <v>10</v>
      </c>
      <c r="V2258" s="3">
        <f>IF(E2258="小怪",0,IF(INDEX([1]非R能力!$FH$9:$FH$558,C2258)=0,0,5000))</f>
        <v>5000</v>
      </c>
      <c r="W2258" s="3">
        <f>HLOOKUP(W$5,[2]人物技能基础!$O$3:$Q$553,$C2258+1,0)</f>
        <v>3.637142857142857</v>
      </c>
      <c r="X2258" s="3">
        <f>HLOOKUP(X$5,[2]人物技能基础!$O$3:$Q$553,$C2258+1,0)</f>
        <v>2.0186428571428574</v>
      </c>
      <c r="Y2258" s="3">
        <f>HLOOKUP(Y$5,[2]人物技能基础!$O$3:$Q$553,$C2258+1,0)</f>
        <v>99.964285714285708</v>
      </c>
      <c r="Z2258" s="3">
        <f t="shared" si="211"/>
        <v>1418285</v>
      </c>
      <c r="AA2258" s="3">
        <f t="shared" si="212"/>
        <v>25924</v>
      </c>
      <c r="AB2258" s="3">
        <f t="shared" si="213"/>
        <v>8057</v>
      </c>
      <c r="AC2258" s="3">
        <f t="shared" si="214"/>
        <v>8179</v>
      </c>
      <c r="AD2258" s="3">
        <f t="shared" si="215"/>
        <v>8617</v>
      </c>
    </row>
    <row r="2259" spans="1:30" x14ac:dyDescent="0.15">
      <c r="A2259" s="3">
        <v>254</v>
      </c>
      <c r="B2259" s="3" t="str">
        <f t="shared" si="210"/>
        <v>关卡254boss</v>
      </c>
      <c r="C2259" s="3">
        <f>INDEX([3]关卡!$J$19:$J$2018,A2259)</f>
        <v>261</v>
      </c>
      <c r="D2259" s="3">
        <f>INDEX([3]关卡!$N$19:$N$2018,A2259)</f>
        <v>261</v>
      </c>
      <c r="E2259" s="3" t="s">
        <v>25</v>
      </c>
      <c r="F2259" s="3" t="s">
        <v>26</v>
      </c>
      <c r="G2259" s="3">
        <v>30</v>
      </c>
      <c r="H2259" s="3">
        <v>30</v>
      </c>
      <c r="I2259" s="3">
        <v>0.2</v>
      </c>
      <c r="J2259" s="4">
        <v>0.75</v>
      </c>
      <c r="K2259" s="4">
        <v>1</v>
      </c>
      <c r="L2259" s="4">
        <v>5</v>
      </c>
      <c r="M2259" s="3">
        <v>1</v>
      </c>
      <c r="N2259" s="3">
        <v>2</v>
      </c>
      <c r="O2259" s="3">
        <f>HLOOKUP(O$5,[1]非R能力!$B$8:$F$558,$C2259+1,0)</f>
        <v>211649.76597094632</v>
      </c>
      <c r="P2259" s="3">
        <f>HLOOKUP(P$5,[1]非R能力!$B$8:$F$558,$C2259+1,0)</f>
        <v>40289.259404166565</v>
      </c>
      <c r="Q2259" s="3">
        <f>HLOOKUP(Q$5,[1]非R能力!$B$8:$F$558,$C2259+1,0)</f>
        <v>24313.281528572181</v>
      </c>
      <c r="R2259" s="3">
        <f>HLOOKUP(R$5,[1]非R能力!$B$8:$F$558,$C2259+1,0)</f>
        <v>6463.4579089931285</v>
      </c>
      <c r="S2259" s="3">
        <f>HLOOKUP(S$5,[1]非R能力!$B$8:$F$558,$C2259+1,0)</f>
        <v>8179.4784357191611</v>
      </c>
      <c r="T2259" s="3">
        <f>INDEX([1]非R能力!$H$9:$H$558,D2259)</f>
        <v>13628.242649646729</v>
      </c>
      <c r="U2259" s="3">
        <f>IF(E2259="小怪",0,IF(INDEX([1]非R能力!$FK$9:$FK$558,C2259)=0,0,10))</f>
        <v>10</v>
      </c>
      <c r="V2259" s="3">
        <f>IF(E2259="小怪",0,IF(INDEX([1]非R能力!$FH$9:$FH$558,C2259)=0,0,5000))</f>
        <v>5000</v>
      </c>
      <c r="W2259" s="3">
        <f>HLOOKUP(W$5,[2]人物技能基础!$O$3:$Q$553,$C2259+1,0)</f>
        <v>3.637142857142857</v>
      </c>
      <c r="X2259" s="3">
        <f>HLOOKUP(X$5,[2]人物技能基础!$O$3:$Q$553,$C2259+1,0)</f>
        <v>2.0186428571428574</v>
      </c>
      <c r="Y2259" s="3">
        <f>HLOOKUP(Y$5,[2]人物技能基础!$O$3:$Q$553,$C2259+1,0)</f>
        <v>99.964285714285708</v>
      </c>
      <c r="Z2259" s="3">
        <f t="shared" si="211"/>
        <v>1418285</v>
      </c>
      <c r="AA2259" s="3">
        <f t="shared" si="212"/>
        <v>25924</v>
      </c>
      <c r="AB2259" s="3">
        <f t="shared" si="213"/>
        <v>8057</v>
      </c>
      <c r="AC2259" s="3">
        <f t="shared" si="214"/>
        <v>8179</v>
      </c>
      <c r="AD2259" s="3">
        <f t="shared" si="215"/>
        <v>8617</v>
      </c>
    </row>
    <row r="2260" spans="1:30" x14ac:dyDescent="0.15">
      <c r="A2260" s="3">
        <v>255</v>
      </c>
      <c r="B2260" s="3" t="str">
        <f t="shared" si="210"/>
        <v>关卡255boss</v>
      </c>
      <c r="C2260" s="3">
        <f>INDEX([3]关卡!$J$19:$J$2018,A2260)</f>
        <v>261</v>
      </c>
      <c r="D2260" s="3">
        <f>INDEX([3]关卡!$N$19:$N$2018,A2260)</f>
        <v>261</v>
      </c>
      <c r="E2260" s="3" t="s">
        <v>25</v>
      </c>
      <c r="F2260" s="3" t="s">
        <v>26</v>
      </c>
      <c r="G2260" s="3">
        <v>30</v>
      </c>
      <c r="H2260" s="3">
        <v>30</v>
      </c>
      <c r="I2260" s="3">
        <v>0.2</v>
      </c>
      <c r="J2260" s="4">
        <v>0.75</v>
      </c>
      <c r="K2260" s="4">
        <v>1</v>
      </c>
      <c r="L2260" s="4">
        <v>5</v>
      </c>
      <c r="M2260" s="3">
        <v>1</v>
      </c>
      <c r="N2260" s="3">
        <v>2</v>
      </c>
      <c r="O2260" s="3">
        <f>HLOOKUP(O$5,[1]非R能力!$B$8:$F$558,$C2260+1,0)</f>
        <v>211649.76597094632</v>
      </c>
      <c r="P2260" s="3">
        <f>HLOOKUP(P$5,[1]非R能力!$B$8:$F$558,$C2260+1,0)</f>
        <v>40289.259404166565</v>
      </c>
      <c r="Q2260" s="3">
        <f>HLOOKUP(Q$5,[1]非R能力!$B$8:$F$558,$C2260+1,0)</f>
        <v>24313.281528572181</v>
      </c>
      <c r="R2260" s="3">
        <f>HLOOKUP(R$5,[1]非R能力!$B$8:$F$558,$C2260+1,0)</f>
        <v>6463.4579089931285</v>
      </c>
      <c r="S2260" s="3">
        <f>HLOOKUP(S$5,[1]非R能力!$B$8:$F$558,$C2260+1,0)</f>
        <v>8179.4784357191611</v>
      </c>
      <c r="T2260" s="3">
        <f>INDEX([1]非R能力!$H$9:$H$558,D2260)</f>
        <v>13628.242649646729</v>
      </c>
      <c r="U2260" s="3">
        <f>IF(E2260="小怪",0,IF(INDEX([1]非R能力!$FK$9:$FK$558,C2260)=0,0,10))</f>
        <v>10</v>
      </c>
      <c r="V2260" s="3">
        <f>IF(E2260="小怪",0,IF(INDEX([1]非R能力!$FH$9:$FH$558,C2260)=0,0,5000))</f>
        <v>5000</v>
      </c>
      <c r="W2260" s="3">
        <f>HLOOKUP(W$5,[2]人物技能基础!$O$3:$Q$553,$C2260+1,0)</f>
        <v>3.637142857142857</v>
      </c>
      <c r="X2260" s="3">
        <f>HLOOKUP(X$5,[2]人物技能基础!$O$3:$Q$553,$C2260+1,0)</f>
        <v>2.0186428571428574</v>
      </c>
      <c r="Y2260" s="3">
        <f>HLOOKUP(Y$5,[2]人物技能基础!$O$3:$Q$553,$C2260+1,0)</f>
        <v>99.964285714285708</v>
      </c>
      <c r="Z2260" s="3">
        <f t="shared" si="211"/>
        <v>1418285</v>
      </c>
      <c r="AA2260" s="3">
        <f t="shared" si="212"/>
        <v>25924</v>
      </c>
      <c r="AB2260" s="3">
        <f t="shared" si="213"/>
        <v>8057</v>
      </c>
      <c r="AC2260" s="3">
        <f t="shared" si="214"/>
        <v>8179</v>
      </c>
      <c r="AD2260" s="3">
        <f t="shared" si="215"/>
        <v>8617</v>
      </c>
    </row>
    <row r="2261" spans="1:30" x14ac:dyDescent="0.15">
      <c r="A2261" s="3">
        <v>256</v>
      </c>
      <c r="B2261" s="3" t="str">
        <f t="shared" si="210"/>
        <v>关卡256boss</v>
      </c>
      <c r="C2261" s="3">
        <f>INDEX([3]关卡!$J$19:$J$2018,A2261)</f>
        <v>262</v>
      </c>
      <c r="D2261" s="3">
        <f>INDEX([3]关卡!$N$19:$N$2018,A2261)</f>
        <v>262</v>
      </c>
      <c r="E2261" s="3" t="s">
        <v>25</v>
      </c>
      <c r="F2261" s="3" t="s">
        <v>26</v>
      </c>
      <c r="G2261" s="3">
        <v>30</v>
      </c>
      <c r="H2261" s="3">
        <v>30</v>
      </c>
      <c r="I2261" s="3">
        <v>0.2</v>
      </c>
      <c r="J2261" s="4">
        <v>0.75</v>
      </c>
      <c r="K2261" s="4">
        <v>1</v>
      </c>
      <c r="L2261" s="4">
        <v>5</v>
      </c>
      <c r="M2261" s="3">
        <v>1</v>
      </c>
      <c r="N2261" s="3">
        <v>2</v>
      </c>
      <c r="O2261" s="3">
        <f>HLOOKUP(O$5,[1]非R能力!$B$8:$F$558,$C2261+1,0)</f>
        <v>214763.96612445198</v>
      </c>
      <c r="P2261" s="3">
        <f>HLOOKUP(P$5,[1]非R能力!$B$8:$F$558,$C2261+1,0)</f>
        <v>40839.287811980423</v>
      </c>
      <c r="Q2261" s="3">
        <f>HLOOKUP(Q$5,[1]非R能力!$B$8:$F$558,$C2261+1,0)</f>
        <v>24663.237310980596</v>
      </c>
      <c r="R2261" s="3">
        <f>HLOOKUP(R$5,[1]非R能力!$B$8:$F$558,$C2261+1,0)</f>
        <v>6559.1554631064964</v>
      </c>
      <c r="S2261" s="3">
        <f>HLOOKUP(S$5,[1]非R能力!$B$8:$F$558,$C2261+1,0)</f>
        <v>8310.235839846071</v>
      </c>
      <c r="T2261" s="3">
        <f>INDEX([1]非R能力!$H$9:$H$558,D2261)</f>
        <v>13725.656339554685</v>
      </c>
      <c r="U2261" s="3">
        <f>IF(E2261="小怪",0,IF(INDEX([1]非R能力!$FK$9:$FK$558,C2261)=0,0,10))</f>
        <v>10</v>
      </c>
      <c r="V2261" s="3">
        <f>IF(E2261="小怪",0,IF(INDEX([1]非R能力!$FH$9:$FH$558,C2261)=0,0,5000))</f>
        <v>5000</v>
      </c>
      <c r="W2261" s="3">
        <f>HLOOKUP(W$5,[2]人物技能基础!$O$3:$Q$553,$C2261+1,0)</f>
        <v>3.637142857142857</v>
      </c>
      <c r="X2261" s="3">
        <f>HLOOKUP(X$5,[2]人物技能基础!$O$3:$Q$553,$C2261+1,0)</f>
        <v>2.0186428571428574</v>
      </c>
      <c r="Y2261" s="3">
        <f>HLOOKUP(Y$5,[2]人物技能基础!$O$3:$Q$553,$C2261+1,0)</f>
        <v>99.964285714285708</v>
      </c>
      <c r="Z2261" s="3">
        <f t="shared" si="211"/>
        <v>1436027</v>
      </c>
      <c r="AA2261" s="3">
        <f t="shared" si="212"/>
        <v>26294</v>
      </c>
      <c r="AB2261" s="3">
        <f t="shared" si="213"/>
        <v>8167</v>
      </c>
      <c r="AC2261" s="3">
        <f t="shared" si="214"/>
        <v>8310</v>
      </c>
      <c r="AD2261" s="3">
        <f t="shared" si="215"/>
        <v>8745</v>
      </c>
    </row>
    <row r="2262" spans="1:30" x14ac:dyDescent="0.15">
      <c r="A2262" s="3">
        <v>257</v>
      </c>
      <c r="B2262" s="3" t="str">
        <f t="shared" si="210"/>
        <v>关卡257boss</v>
      </c>
      <c r="C2262" s="3">
        <f>INDEX([3]关卡!$J$19:$J$2018,A2262)</f>
        <v>262</v>
      </c>
      <c r="D2262" s="3">
        <f>INDEX([3]关卡!$N$19:$N$2018,A2262)</f>
        <v>262</v>
      </c>
      <c r="E2262" s="3" t="s">
        <v>25</v>
      </c>
      <c r="F2262" s="3" t="s">
        <v>26</v>
      </c>
      <c r="G2262" s="3">
        <v>30</v>
      </c>
      <c r="H2262" s="3">
        <v>30</v>
      </c>
      <c r="I2262" s="3">
        <v>0.2</v>
      </c>
      <c r="J2262" s="4">
        <v>0.75</v>
      </c>
      <c r="K2262" s="4">
        <v>1</v>
      </c>
      <c r="L2262" s="4">
        <v>5</v>
      </c>
      <c r="M2262" s="3">
        <v>1</v>
      </c>
      <c r="N2262" s="3">
        <v>2</v>
      </c>
      <c r="O2262" s="3">
        <f>HLOOKUP(O$5,[1]非R能力!$B$8:$F$558,$C2262+1,0)</f>
        <v>214763.96612445198</v>
      </c>
      <c r="P2262" s="3">
        <f>HLOOKUP(P$5,[1]非R能力!$B$8:$F$558,$C2262+1,0)</f>
        <v>40839.287811980423</v>
      </c>
      <c r="Q2262" s="3">
        <f>HLOOKUP(Q$5,[1]非R能力!$B$8:$F$558,$C2262+1,0)</f>
        <v>24663.237310980596</v>
      </c>
      <c r="R2262" s="3">
        <f>HLOOKUP(R$5,[1]非R能力!$B$8:$F$558,$C2262+1,0)</f>
        <v>6559.1554631064964</v>
      </c>
      <c r="S2262" s="3">
        <f>HLOOKUP(S$5,[1]非R能力!$B$8:$F$558,$C2262+1,0)</f>
        <v>8310.235839846071</v>
      </c>
      <c r="T2262" s="3">
        <f>INDEX([1]非R能力!$H$9:$H$558,D2262)</f>
        <v>13725.656339554685</v>
      </c>
      <c r="U2262" s="3">
        <f>IF(E2262="小怪",0,IF(INDEX([1]非R能力!$FK$9:$FK$558,C2262)=0,0,10))</f>
        <v>10</v>
      </c>
      <c r="V2262" s="3">
        <f>IF(E2262="小怪",0,IF(INDEX([1]非R能力!$FH$9:$FH$558,C2262)=0,0,5000))</f>
        <v>5000</v>
      </c>
      <c r="W2262" s="3">
        <f>HLOOKUP(W$5,[2]人物技能基础!$O$3:$Q$553,$C2262+1,0)</f>
        <v>3.637142857142857</v>
      </c>
      <c r="X2262" s="3">
        <f>HLOOKUP(X$5,[2]人物技能基础!$O$3:$Q$553,$C2262+1,0)</f>
        <v>2.0186428571428574</v>
      </c>
      <c r="Y2262" s="3">
        <f>HLOOKUP(Y$5,[2]人物技能基础!$O$3:$Q$553,$C2262+1,0)</f>
        <v>99.964285714285708</v>
      </c>
      <c r="Z2262" s="3">
        <f t="shared" si="211"/>
        <v>1436027</v>
      </c>
      <c r="AA2262" s="3">
        <f t="shared" si="212"/>
        <v>26294</v>
      </c>
      <c r="AB2262" s="3">
        <f t="shared" si="213"/>
        <v>8167</v>
      </c>
      <c r="AC2262" s="3">
        <f t="shared" si="214"/>
        <v>8310</v>
      </c>
      <c r="AD2262" s="3">
        <f t="shared" si="215"/>
        <v>8745</v>
      </c>
    </row>
    <row r="2263" spans="1:30" x14ac:dyDescent="0.15">
      <c r="A2263" s="3">
        <v>258</v>
      </c>
      <c r="B2263" s="3" t="str">
        <f t="shared" si="210"/>
        <v>关卡258boss</v>
      </c>
      <c r="C2263" s="3">
        <f>INDEX([3]关卡!$J$19:$J$2018,A2263)</f>
        <v>262</v>
      </c>
      <c r="D2263" s="3">
        <f>INDEX([3]关卡!$N$19:$N$2018,A2263)</f>
        <v>262</v>
      </c>
      <c r="E2263" s="3" t="s">
        <v>25</v>
      </c>
      <c r="F2263" s="3" t="s">
        <v>26</v>
      </c>
      <c r="G2263" s="3">
        <v>30</v>
      </c>
      <c r="H2263" s="3">
        <v>30</v>
      </c>
      <c r="I2263" s="3">
        <v>0.2</v>
      </c>
      <c r="J2263" s="4">
        <v>0.75</v>
      </c>
      <c r="K2263" s="4">
        <v>1</v>
      </c>
      <c r="L2263" s="4">
        <v>5</v>
      </c>
      <c r="M2263" s="3">
        <v>1</v>
      </c>
      <c r="N2263" s="3">
        <v>2</v>
      </c>
      <c r="O2263" s="3">
        <f>HLOOKUP(O$5,[1]非R能力!$B$8:$F$558,$C2263+1,0)</f>
        <v>214763.96612445198</v>
      </c>
      <c r="P2263" s="3">
        <f>HLOOKUP(P$5,[1]非R能力!$B$8:$F$558,$C2263+1,0)</f>
        <v>40839.287811980423</v>
      </c>
      <c r="Q2263" s="3">
        <f>HLOOKUP(Q$5,[1]非R能力!$B$8:$F$558,$C2263+1,0)</f>
        <v>24663.237310980596</v>
      </c>
      <c r="R2263" s="3">
        <f>HLOOKUP(R$5,[1]非R能力!$B$8:$F$558,$C2263+1,0)</f>
        <v>6559.1554631064964</v>
      </c>
      <c r="S2263" s="3">
        <f>HLOOKUP(S$5,[1]非R能力!$B$8:$F$558,$C2263+1,0)</f>
        <v>8310.235839846071</v>
      </c>
      <c r="T2263" s="3">
        <f>INDEX([1]非R能力!$H$9:$H$558,D2263)</f>
        <v>13725.656339554685</v>
      </c>
      <c r="U2263" s="3">
        <f>IF(E2263="小怪",0,IF(INDEX([1]非R能力!$FK$9:$FK$558,C2263)=0,0,10))</f>
        <v>10</v>
      </c>
      <c r="V2263" s="3">
        <f>IF(E2263="小怪",0,IF(INDEX([1]非R能力!$FH$9:$FH$558,C2263)=0,0,5000))</f>
        <v>5000</v>
      </c>
      <c r="W2263" s="3">
        <f>HLOOKUP(W$5,[2]人物技能基础!$O$3:$Q$553,$C2263+1,0)</f>
        <v>3.637142857142857</v>
      </c>
      <c r="X2263" s="3">
        <f>HLOOKUP(X$5,[2]人物技能基础!$O$3:$Q$553,$C2263+1,0)</f>
        <v>2.0186428571428574</v>
      </c>
      <c r="Y2263" s="3">
        <f>HLOOKUP(Y$5,[2]人物技能基础!$O$3:$Q$553,$C2263+1,0)</f>
        <v>99.964285714285708</v>
      </c>
      <c r="Z2263" s="3">
        <f t="shared" si="211"/>
        <v>1436027</v>
      </c>
      <c r="AA2263" s="3">
        <f t="shared" si="212"/>
        <v>26294</v>
      </c>
      <c r="AB2263" s="3">
        <f t="shared" si="213"/>
        <v>8167</v>
      </c>
      <c r="AC2263" s="3">
        <f t="shared" si="214"/>
        <v>8310</v>
      </c>
      <c r="AD2263" s="3">
        <f t="shared" si="215"/>
        <v>8745</v>
      </c>
    </row>
    <row r="2264" spans="1:30" x14ac:dyDescent="0.15">
      <c r="A2264" s="3">
        <v>259</v>
      </c>
      <c r="B2264" s="3" t="str">
        <f t="shared" si="210"/>
        <v>关卡259boss</v>
      </c>
      <c r="C2264" s="3">
        <f>INDEX([3]关卡!$J$19:$J$2018,A2264)</f>
        <v>262</v>
      </c>
      <c r="D2264" s="3">
        <f>INDEX([3]关卡!$N$19:$N$2018,A2264)</f>
        <v>262</v>
      </c>
      <c r="E2264" s="3" t="s">
        <v>25</v>
      </c>
      <c r="F2264" s="3" t="s">
        <v>26</v>
      </c>
      <c r="G2264" s="3">
        <v>30</v>
      </c>
      <c r="H2264" s="3">
        <v>30</v>
      </c>
      <c r="I2264" s="3">
        <v>0.2</v>
      </c>
      <c r="J2264" s="4">
        <v>0.75</v>
      </c>
      <c r="K2264" s="4">
        <v>1</v>
      </c>
      <c r="L2264" s="4">
        <v>5</v>
      </c>
      <c r="M2264" s="3">
        <v>1</v>
      </c>
      <c r="N2264" s="3">
        <v>2</v>
      </c>
      <c r="O2264" s="3">
        <f>HLOOKUP(O$5,[1]非R能力!$B$8:$F$558,$C2264+1,0)</f>
        <v>214763.96612445198</v>
      </c>
      <c r="P2264" s="3">
        <f>HLOOKUP(P$5,[1]非R能力!$B$8:$F$558,$C2264+1,0)</f>
        <v>40839.287811980423</v>
      </c>
      <c r="Q2264" s="3">
        <f>HLOOKUP(Q$5,[1]非R能力!$B$8:$F$558,$C2264+1,0)</f>
        <v>24663.237310980596</v>
      </c>
      <c r="R2264" s="3">
        <f>HLOOKUP(R$5,[1]非R能力!$B$8:$F$558,$C2264+1,0)</f>
        <v>6559.1554631064964</v>
      </c>
      <c r="S2264" s="3">
        <f>HLOOKUP(S$5,[1]非R能力!$B$8:$F$558,$C2264+1,0)</f>
        <v>8310.235839846071</v>
      </c>
      <c r="T2264" s="3">
        <f>INDEX([1]非R能力!$H$9:$H$558,D2264)</f>
        <v>13725.656339554685</v>
      </c>
      <c r="U2264" s="3">
        <f>IF(E2264="小怪",0,IF(INDEX([1]非R能力!$FK$9:$FK$558,C2264)=0,0,10))</f>
        <v>10</v>
      </c>
      <c r="V2264" s="3">
        <f>IF(E2264="小怪",0,IF(INDEX([1]非R能力!$FH$9:$FH$558,C2264)=0,0,5000))</f>
        <v>5000</v>
      </c>
      <c r="W2264" s="3">
        <f>HLOOKUP(W$5,[2]人物技能基础!$O$3:$Q$553,$C2264+1,0)</f>
        <v>3.637142857142857</v>
      </c>
      <c r="X2264" s="3">
        <f>HLOOKUP(X$5,[2]人物技能基础!$O$3:$Q$553,$C2264+1,0)</f>
        <v>2.0186428571428574</v>
      </c>
      <c r="Y2264" s="3">
        <f>HLOOKUP(Y$5,[2]人物技能基础!$O$3:$Q$553,$C2264+1,0)</f>
        <v>99.964285714285708</v>
      </c>
      <c r="Z2264" s="3">
        <f t="shared" si="211"/>
        <v>1436027</v>
      </c>
      <c r="AA2264" s="3">
        <f t="shared" si="212"/>
        <v>26294</v>
      </c>
      <c r="AB2264" s="3">
        <f t="shared" si="213"/>
        <v>8167</v>
      </c>
      <c r="AC2264" s="3">
        <f t="shared" si="214"/>
        <v>8310</v>
      </c>
      <c r="AD2264" s="3">
        <f t="shared" si="215"/>
        <v>8745</v>
      </c>
    </row>
    <row r="2265" spans="1:30" x14ac:dyDescent="0.15">
      <c r="A2265" s="3">
        <v>260</v>
      </c>
      <c r="B2265" s="3" t="str">
        <f t="shared" si="210"/>
        <v>关卡260boss</v>
      </c>
      <c r="C2265" s="3">
        <f>INDEX([3]关卡!$J$19:$J$2018,A2265)</f>
        <v>263</v>
      </c>
      <c r="D2265" s="3">
        <f>INDEX([3]关卡!$N$19:$N$2018,A2265)</f>
        <v>263</v>
      </c>
      <c r="E2265" s="3" t="s">
        <v>25</v>
      </c>
      <c r="F2265" s="3" t="s">
        <v>26</v>
      </c>
      <c r="G2265" s="3">
        <v>30</v>
      </c>
      <c r="H2265" s="3">
        <v>30</v>
      </c>
      <c r="I2265" s="3">
        <v>0.2</v>
      </c>
      <c r="J2265" s="4">
        <v>0.75</v>
      </c>
      <c r="K2265" s="4">
        <v>1</v>
      </c>
      <c r="L2265" s="4">
        <v>5</v>
      </c>
      <c r="M2265" s="3">
        <v>1</v>
      </c>
      <c r="N2265" s="3">
        <v>2</v>
      </c>
      <c r="O2265" s="3">
        <f>HLOOKUP(O$5,[1]非R能力!$B$8:$F$558,$C2265+1,0)</f>
        <v>217935.81227288319</v>
      </c>
      <c r="P2265" s="3">
        <f>HLOOKUP(P$5,[1]非R能力!$B$8:$F$558,$C2265+1,0)</f>
        <v>41376.267624838205</v>
      </c>
      <c r="Q2265" s="3">
        <f>HLOOKUP(Q$5,[1]非R能力!$B$8:$F$558,$C2265+1,0)</f>
        <v>25019.106086711243</v>
      </c>
      <c r="R2265" s="3">
        <f>HLOOKUP(R$5,[1]非R能力!$B$8:$F$558,$C2265+1,0)</f>
        <v>6653.9466278811788</v>
      </c>
      <c r="S2265" s="3">
        <f>HLOOKUP(S$5,[1]非R能力!$B$8:$F$558,$C2265+1,0)</f>
        <v>8445.2034414638201</v>
      </c>
      <c r="T2265" s="3">
        <f>INDEX([1]非R能力!$H$9:$H$558,D2265)</f>
        <v>13823.581484160002</v>
      </c>
      <c r="U2265" s="3">
        <f>IF(E2265="小怪",0,IF(INDEX([1]非R能力!$FK$9:$FK$558,C2265)=0,0,10))</f>
        <v>10</v>
      </c>
      <c r="V2265" s="3">
        <f>IF(E2265="小怪",0,IF(INDEX([1]非R能力!$FH$9:$FH$558,C2265)=0,0,5000))</f>
        <v>5000</v>
      </c>
      <c r="W2265" s="3">
        <f>HLOOKUP(W$5,[2]人物技能基础!$O$3:$Q$553,$C2265+1,0)</f>
        <v>3.637142857142857</v>
      </c>
      <c r="X2265" s="3">
        <f>HLOOKUP(X$5,[2]人物技能基础!$O$3:$Q$553,$C2265+1,0)</f>
        <v>2.0186428571428574</v>
      </c>
      <c r="Y2265" s="3">
        <f>HLOOKUP(Y$5,[2]人物技能基础!$O$3:$Q$553,$C2265+1,0)</f>
        <v>99.964285714285708</v>
      </c>
      <c r="Z2265" s="3">
        <f t="shared" si="211"/>
        <v>1453377</v>
      </c>
      <c r="AA2265" s="3">
        <f t="shared" si="212"/>
        <v>26672</v>
      </c>
      <c r="AB2265" s="3">
        <f t="shared" si="213"/>
        <v>8275</v>
      </c>
      <c r="AC2265" s="3">
        <f t="shared" si="214"/>
        <v>8445</v>
      </c>
      <c r="AD2265" s="3">
        <f t="shared" si="215"/>
        <v>8871</v>
      </c>
    </row>
    <row r="2266" spans="1:30" x14ac:dyDescent="0.15">
      <c r="A2266" s="3">
        <v>261</v>
      </c>
      <c r="B2266" s="3" t="str">
        <f t="shared" si="210"/>
        <v>关卡261boss</v>
      </c>
      <c r="C2266" s="3">
        <f>INDEX([3]关卡!$J$19:$J$2018,A2266)</f>
        <v>263</v>
      </c>
      <c r="D2266" s="3">
        <f>INDEX([3]关卡!$N$19:$N$2018,A2266)</f>
        <v>263</v>
      </c>
      <c r="E2266" s="3" t="s">
        <v>25</v>
      </c>
      <c r="F2266" s="3" t="s">
        <v>26</v>
      </c>
      <c r="G2266" s="3">
        <v>30</v>
      </c>
      <c r="H2266" s="3">
        <v>30</v>
      </c>
      <c r="I2266" s="3">
        <v>0.2</v>
      </c>
      <c r="J2266" s="4">
        <v>0.75</v>
      </c>
      <c r="K2266" s="4">
        <v>1</v>
      </c>
      <c r="L2266" s="4">
        <v>5</v>
      </c>
      <c r="M2266" s="3">
        <v>1</v>
      </c>
      <c r="N2266" s="3">
        <v>2</v>
      </c>
      <c r="O2266" s="3">
        <f>HLOOKUP(O$5,[1]非R能力!$B$8:$F$558,$C2266+1,0)</f>
        <v>217935.81227288319</v>
      </c>
      <c r="P2266" s="3">
        <f>HLOOKUP(P$5,[1]非R能力!$B$8:$F$558,$C2266+1,0)</f>
        <v>41376.267624838205</v>
      </c>
      <c r="Q2266" s="3">
        <f>HLOOKUP(Q$5,[1]非R能力!$B$8:$F$558,$C2266+1,0)</f>
        <v>25019.106086711243</v>
      </c>
      <c r="R2266" s="3">
        <f>HLOOKUP(R$5,[1]非R能力!$B$8:$F$558,$C2266+1,0)</f>
        <v>6653.9466278811788</v>
      </c>
      <c r="S2266" s="3">
        <f>HLOOKUP(S$5,[1]非R能力!$B$8:$F$558,$C2266+1,0)</f>
        <v>8445.2034414638201</v>
      </c>
      <c r="T2266" s="3">
        <f>INDEX([1]非R能力!$H$9:$H$558,D2266)</f>
        <v>13823.581484160002</v>
      </c>
      <c r="U2266" s="3">
        <f>IF(E2266="小怪",0,IF(INDEX([1]非R能力!$FK$9:$FK$558,C2266)=0,0,10))</f>
        <v>10</v>
      </c>
      <c r="V2266" s="3">
        <f>IF(E2266="小怪",0,IF(INDEX([1]非R能力!$FH$9:$FH$558,C2266)=0,0,5000))</f>
        <v>5000</v>
      </c>
      <c r="W2266" s="3">
        <f>HLOOKUP(W$5,[2]人物技能基础!$O$3:$Q$553,$C2266+1,0)</f>
        <v>3.637142857142857</v>
      </c>
      <c r="X2266" s="3">
        <f>HLOOKUP(X$5,[2]人物技能基础!$O$3:$Q$553,$C2266+1,0)</f>
        <v>2.0186428571428574</v>
      </c>
      <c r="Y2266" s="3">
        <f>HLOOKUP(Y$5,[2]人物技能基础!$O$3:$Q$553,$C2266+1,0)</f>
        <v>99.964285714285708</v>
      </c>
      <c r="Z2266" s="3">
        <f t="shared" si="211"/>
        <v>1453377</v>
      </c>
      <c r="AA2266" s="3">
        <f t="shared" si="212"/>
        <v>26672</v>
      </c>
      <c r="AB2266" s="3">
        <f t="shared" si="213"/>
        <v>8275</v>
      </c>
      <c r="AC2266" s="3">
        <f t="shared" si="214"/>
        <v>8445</v>
      </c>
      <c r="AD2266" s="3">
        <f t="shared" si="215"/>
        <v>8871</v>
      </c>
    </row>
    <row r="2267" spans="1:30" x14ac:dyDescent="0.15">
      <c r="A2267" s="3">
        <v>262</v>
      </c>
      <c r="B2267" s="3" t="str">
        <f t="shared" si="210"/>
        <v>关卡262boss</v>
      </c>
      <c r="C2267" s="3">
        <f>INDEX([3]关卡!$J$19:$J$2018,A2267)</f>
        <v>263</v>
      </c>
      <c r="D2267" s="3">
        <f>INDEX([3]关卡!$N$19:$N$2018,A2267)</f>
        <v>263</v>
      </c>
      <c r="E2267" s="3" t="s">
        <v>25</v>
      </c>
      <c r="F2267" s="3" t="s">
        <v>26</v>
      </c>
      <c r="G2267" s="3">
        <v>30</v>
      </c>
      <c r="H2267" s="3">
        <v>30</v>
      </c>
      <c r="I2267" s="3">
        <v>0.2</v>
      </c>
      <c r="J2267" s="4">
        <v>0.75</v>
      </c>
      <c r="K2267" s="4">
        <v>1</v>
      </c>
      <c r="L2267" s="4">
        <v>5</v>
      </c>
      <c r="M2267" s="3">
        <v>1</v>
      </c>
      <c r="N2267" s="3">
        <v>2</v>
      </c>
      <c r="O2267" s="3">
        <f>HLOOKUP(O$5,[1]非R能力!$B$8:$F$558,$C2267+1,0)</f>
        <v>217935.81227288319</v>
      </c>
      <c r="P2267" s="3">
        <f>HLOOKUP(P$5,[1]非R能力!$B$8:$F$558,$C2267+1,0)</f>
        <v>41376.267624838205</v>
      </c>
      <c r="Q2267" s="3">
        <f>HLOOKUP(Q$5,[1]非R能力!$B$8:$F$558,$C2267+1,0)</f>
        <v>25019.106086711243</v>
      </c>
      <c r="R2267" s="3">
        <f>HLOOKUP(R$5,[1]非R能力!$B$8:$F$558,$C2267+1,0)</f>
        <v>6653.9466278811788</v>
      </c>
      <c r="S2267" s="3">
        <f>HLOOKUP(S$5,[1]非R能力!$B$8:$F$558,$C2267+1,0)</f>
        <v>8445.2034414638201</v>
      </c>
      <c r="T2267" s="3">
        <f>INDEX([1]非R能力!$H$9:$H$558,D2267)</f>
        <v>13823.581484160002</v>
      </c>
      <c r="U2267" s="3">
        <f>IF(E2267="小怪",0,IF(INDEX([1]非R能力!$FK$9:$FK$558,C2267)=0,0,10))</f>
        <v>10</v>
      </c>
      <c r="V2267" s="3">
        <f>IF(E2267="小怪",0,IF(INDEX([1]非R能力!$FH$9:$FH$558,C2267)=0,0,5000))</f>
        <v>5000</v>
      </c>
      <c r="W2267" s="3">
        <f>HLOOKUP(W$5,[2]人物技能基础!$O$3:$Q$553,$C2267+1,0)</f>
        <v>3.637142857142857</v>
      </c>
      <c r="X2267" s="3">
        <f>HLOOKUP(X$5,[2]人物技能基础!$O$3:$Q$553,$C2267+1,0)</f>
        <v>2.0186428571428574</v>
      </c>
      <c r="Y2267" s="3">
        <f>HLOOKUP(Y$5,[2]人物技能基础!$O$3:$Q$553,$C2267+1,0)</f>
        <v>99.964285714285708</v>
      </c>
      <c r="Z2267" s="3">
        <f t="shared" si="211"/>
        <v>1453377</v>
      </c>
      <c r="AA2267" s="3">
        <f t="shared" si="212"/>
        <v>26672</v>
      </c>
      <c r="AB2267" s="3">
        <f t="shared" si="213"/>
        <v>8275</v>
      </c>
      <c r="AC2267" s="3">
        <f t="shared" si="214"/>
        <v>8445</v>
      </c>
      <c r="AD2267" s="3">
        <f t="shared" si="215"/>
        <v>8871</v>
      </c>
    </row>
    <row r="2268" spans="1:30" x14ac:dyDescent="0.15">
      <c r="A2268" s="3">
        <v>263</v>
      </c>
      <c r="B2268" s="3" t="str">
        <f t="shared" si="210"/>
        <v>关卡263boss</v>
      </c>
      <c r="C2268" s="3">
        <f>INDEX([3]关卡!$J$19:$J$2018,A2268)</f>
        <v>263</v>
      </c>
      <c r="D2268" s="3">
        <f>INDEX([3]关卡!$N$19:$N$2018,A2268)</f>
        <v>263</v>
      </c>
      <c r="E2268" s="3" t="s">
        <v>25</v>
      </c>
      <c r="F2268" s="3" t="s">
        <v>26</v>
      </c>
      <c r="G2268" s="3">
        <v>30</v>
      </c>
      <c r="H2268" s="3">
        <v>30</v>
      </c>
      <c r="I2268" s="3">
        <v>0.2</v>
      </c>
      <c r="J2268" s="4">
        <v>0.75</v>
      </c>
      <c r="K2268" s="4">
        <v>1</v>
      </c>
      <c r="L2268" s="4">
        <v>5</v>
      </c>
      <c r="M2268" s="3">
        <v>1</v>
      </c>
      <c r="N2268" s="3">
        <v>2</v>
      </c>
      <c r="O2268" s="3">
        <f>HLOOKUP(O$5,[1]非R能力!$B$8:$F$558,$C2268+1,0)</f>
        <v>217935.81227288319</v>
      </c>
      <c r="P2268" s="3">
        <f>HLOOKUP(P$5,[1]非R能力!$B$8:$F$558,$C2268+1,0)</f>
        <v>41376.267624838205</v>
      </c>
      <c r="Q2268" s="3">
        <f>HLOOKUP(Q$5,[1]非R能力!$B$8:$F$558,$C2268+1,0)</f>
        <v>25019.106086711243</v>
      </c>
      <c r="R2268" s="3">
        <f>HLOOKUP(R$5,[1]非R能力!$B$8:$F$558,$C2268+1,0)</f>
        <v>6653.9466278811788</v>
      </c>
      <c r="S2268" s="3">
        <f>HLOOKUP(S$5,[1]非R能力!$B$8:$F$558,$C2268+1,0)</f>
        <v>8445.2034414638201</v>
      </c>
      <c r="T2268" s="3">
        <f>INDEX([1]非R能力!$H$9:$H$558,D2268)</f>
        <v>13823.581484160002</v>
      </c>
      <c r="U2268" s="3">
        <f>IF(E2268="小怪",0,IF(INDEX([1]非R能力!$FK$9:$FK$558,C2268)=0,0,10))</f>
        <v>10</v>
      </c>
      <c r="V2268" s="3">
        <f>IF(E2268="小怪",0,IF(INDEX([1]非R能力!$FH$9:$FH$558,C2268)=0,0,5000))</f>
        <v>5000</v>
      </c>
      <c r="W2268" s="3">
        <f>HLOOKUP(W$5,[2]人物技能基础!$O$3:$Q$553,$C2268+1,0)</f>
        <v>3.637142857142857</v>
      </c>
      <c r="X2268" s="3">
        <f>HLOOKUP(X$5,[2]人物技能基础!$O$3:$Q$553,$C2268+1,0)</f>
        <v>2.0186428571428574</v>
      </c>
      <c r="Y2268" s="3">
        <f>HLOOKUP(Y$5,[2]人物技能基础!$O$3:$Q$553,$C2268+1,0)</f>
        <v>99.964285714285708</v>
      </c>
      <c r="Z2268" s="3">
        <f t="shared" si="211"/>
        <v>1453377</v>
      </c>
      <c r="AA2268" s="3">
        <f t="shared" si="212"/>
        <v>26672</v>
      </c>
      <c r="AB2268" s="3">
        <f t="shared" si="213"/>
        <v>8275</v>
      </c>
      <c r="AC2268" s="3">
        <f t="shared" si="214"/>
        <v>8445</v>
      </c>
      <c r="AD2268" s="3">
        <f t="shared" si="215"/>
        <v>8871</v>
      </c>
    </row>
    <row r="2269" spans="1:30" x14ac:dyDescent="0.15">
      <c r="A2269" s="3">
        <v>264</v>
      </c>
      <c r="B2269" s="3" t="str">
        <f t="shared" si="210"/>
        <v>关卡264boss</v>
      </c>
      <c r="C2269" s="3">
        <f>INDEX([3]关卡!$J$19:$J$2018,A2269)</f>
        <v>264</v>
      </c>
      <c r="D2269" s="3">
        <f>INDEX([3]关卡!$N$19:$N$2018,A2269)</f>
        <v>264</v>
      </c>
      <c r="E2269" s="3" t="s">
        <v>25</v>
      </c>
      <c r="F2269" s="3" t="s">
        <v>26</v>
      </c>
      <c r="G2269" s="3">
        <v>30</v>
      </c>
      <c r="H2269" s="3">
        <v>30</v>
      </c>
      <c r="I2269" s="3">
        <v>0.2</v>
      </c>
      <c r="J2269" s="4">
        <v>0.75</v>
      </c>
      <c r="K2269" s="4">
        <v>1</v>
      </c>
      <c r="L2269" s="4">
        <v>5</v>
      </c>
      <c r="M2269" s="3">
        <v>1</v>
      </c>
      <c r="N2269" s="3">
        <v>2</v>
      </c>
      <c r="O2269" s="3">
        <f>HLOOKUP(O$5,[1]非R能力!$B$8:$F$558,$C2269+1,0)</f>
        <v>221160.62942633347</v>
      </c>
      <c r="P2269" s="3">
        <f>HLOOKUP(P$5,[1]非R能力!$B$8:$F$558,$C2269+1,0)</f>
        <v>42341.479726523081</v>
      </c>
      <c r="Q2269" s="3">
        <f>HLOOKUP(Q$5,[1]非R能力!$B$8:$F$558,$C2269+1,0)</f>
        <v>25375.117439768823</v>
      </c>
      <c r="R2269" s="3">
        <f>HLOOKUP(R$5,[1]非R能力!$B$8:$F$558,$C2269+1,0)</f>
        <v>6748.8623082652193</v>
      </c>
      <c r="S2269" s="3">
        <f>HLOOKUP(S$5,[1]非R能力!$B$8:$F$558,$C2269+1,0)</f>
        <v>8576.2302543033784</v>
      </c>
      <c r="T2269" s="3">
        <f>INDEX([1]非R能力!$H$9:$H$558,D2269)</f>
        <v>13922.020480686466</v>
      </c>
      <c r="U2269" s="3">
        <f>IF(E2269="小怪",0,IF(INDEX([1]非R能力!$FK$9:$FK$558,C2269)=0,0,10))</f>
        <v>10</v>
      </c>
      <c r="V2269" s="3">
        <f>IF(E2269="小怪",0,IF(INDEX([1]非R能力!$FH$9:$FH$558,C2269)=0,0,5000))</f>
        <v>5000</v>
      </c>
      <c r="W2269" s="3">
        <f>HLOOKUP(W$5,[2]人物技能基础!$O$3:$Q$553,$C2269+1,0)</f>
        <v>3.637142857142857</v>
      </c>
      <c r="X2269" s="3">
        <f>HLOOKUP(X$5,[2]人物技能基础!$O$3:$Q$553,$C2269+1,0)</f>
        <v>2.0186428571428574</v>
      </c>
      <c r="Y2269" s="3">
        <f>HLOOKUP(Y$5,[2]人物技能基础!$O$3:$Q$553,$C2269+1,0)</f>
        <v>99.964285714285708</v>
      </c>
      <c r="Z2269" s="3">
        <f t="shared" si="211"/>
        <v>1483207</v>
      </c>
      <c r="AA2269" s="3">
        <f t="shared" si="212"/>
        <v>27049</v>
      </c>
      <c r="AB2269" s="3">
        <f t="shared" si="213"/>
        <v>8468</v>
      </c>
      <c r="AC2269" s="3">
        <f t="shared" si="214"/>
        <v>8576</v>
      </c>
      <c r="AD2269" s="3">
        <f t="shared" si="215"/>
        <v>8998</v>
      </c>
    </row>
    <row r="2270" spans="1:30" x14ac:dyDescent="0.15">
      <c r="A2270" s="3">
        <v>265</v>
      </c>
      <c r="B2270" s="3" t="str">
        <f t="shared" si="210"/>
        <v>关卡265boss</v>
      </c>
      <c r="C2270" s="3">
        <f>INDEX([3]关卡!$J$19:$J$2018,A2270)</f>
        <v>264</v>
      </c>
      <c r="D2270" s="3">
        <f>INDEX([3]关卡!$N$19:$N$2018,A2270)</f>
        <v>264</v>
      </c>
      <c r="E2270" s="3" t="s">
        <v>25</v>
      </c>
      <c r="F2270" s="3" t="s">
        <v>26</v>
      </c>
      <c r="G2270" s="3">
        <v>30</v>
      </c>
      <c r="H2270" s="3">
        <v>30</v>
      </c>
      <c r="I2270" s="3">
        <v>0.2</v>
      </c>
      <c r="J2270" s="4">
        <v>0.75</v>
      </c>
      <c r="K2270" s="4">
        <v>1</v>
      </c>
      <c r="L2270" s="4">
        <v>5</v>
      </c>
      <c r="M2270" s="3">
        <v>1</v>
      </c>
      <c r="N2270" s="3">
        <v>2</v>
      </c>
      <c r="O2270" s="3">
        <f>HLOOKUP(O$5,[1]非R能力!$B$8:$F$558,$C2270+1,0)</f>
        <v>221160.62942633347</v>
      </c>
      <c r="P2270" s="3">
        <f>HLOOKUP(P$5,[1]非R能力!$B$8:$F$558,$C2270+1,0)</f>
        <v>42341.479726523081</v>
      </c>
      <c r="Q2270" s="3">
        <f>HLOOKUP(Q$5,[1]非R能力!$B$8:$F$558,$C2270+1,0)</f>
        <v>25375.117439768823</v>
      </c>
      <c r="R2270" s="3">
        <f>HLOOKUP(R$5,[1]非R能力!$B$8:$F$558,$C2270+1,0)</f>
        <v>6748.8623082652193</v>
      </c>
      <c r="S2270" s="3">
        <f>HLOOKUP(S$5,[1]非R能力!$B$8:$F$558,$C2270+1,0)</f>
        <v>8576.2302543033784</v>
      </c>
      <c r="T2270" s="3">
        <f>INDEX([1]非R能力!$H$9:$H$558,D2270)</f>
        <v>13922.020480686466</v>
      </c>
      <c r="U2270" s="3">
        <f>IF(E2270="小怪",0,IF(INDEX([1]非R能力!$FK$9:$FK$558,C2270)=0,0,10))</f>
        <v>10</v>
      </c>
      <c r="V2270" s="3">
        <f>IF(E2270="小怪",0,IF(INDEX([1]非R能力!$FH$9:$FH$558,C2270)=0,0,5000))</f>
        <v>5000</v>
      </c>
      <c r="W2270" s="3">
        <f>HLOOKUP(W$5,[2]人物技能基础!$O$3:$Q$553,$C2270+1,0)</f>
        <v>3.637142857142857</v>
      </c>
      <c r="X2270" s="3">
        <f>HLOOKUP(X$5,[2]人物技能基础!$O$3:$Q$553,$C2270+1,0)</f>
        <v>2.0186428571428574</v>
      </c>
      <c r="Y2270" s="3">
        <f>HLOOKUP(Y$5,[2]人物技能基础!$O$3:$Q$553,$C2270+1,0)</f>
        <v>99.964285714285708</v>
      </c>
      <c r="Z2270" s="3">
        <f t="shared" si="211"/>
        <v>1483207</v>
      </c>
      <c r="AA2270" s="3">
        <f t="shared" si="212"/>
        <v>27049</v>
      </c>
      <c r="AB2270" s="3">
        <f t="shared" si="213"/>
        <v>8468</v>
      </c>
      <c r="AC2270" s="3">
        <f t="shared" si="214"/>
        <v>8576</v>
      </c>
      <c r="AD2270" s="3">
        <f t="shared" si="215"/>
        <v>8998</v>
      </c>
    </row>
    <row r="2271" spans="1:30" x14ac:dyDescent="0.15">
      <c r="A2271" s="3">
        <v>266</v>
      </c>
      <c r="B2271" s="3" t="str">
        <f t="shared" si="210"/>
        <v>关卡266boss</v>
      </c>
      <c r="C2271" s="3">
        <f>INDEX([3]关卡!$J$19:$J$2018,A2271)</f>
        <v>264</v>
      </c>
      <c r="D2271" s="3">
        <f>INDEX([3]关卡!$N$19:$N$2018,A2271)</f>
        <v>264</v>
      </c>
      <c r="E2271" s="3" t="s">
        <v>25</v>
      </c>
      <c r="F2271" s="3" t="s">
        <v>26</v>
      </c>
      <c r="G2271" s="3">
        <v>30</v>
      </c>
      <c r="H2271" s="3">
        <v>30</v>
      </c>
      <c r="I2271" s="3">
        <v>0.2</v>
      </c>
      <c r="J2271" s="4">
        <v>0.75</v>
      </c>
      <c r="K2271" s="4">
        <v>1</v>
      </c>
      <c r="L2271" s="4">
        <v>5</v>
      </c>
      <c r="M2271" s="3">
        <v>1</v>
      </c>
      <c r="N2271" s="3">
        <v>2</v>
      </c>
      <c r="O2271" s="3">
        <f>HLOOKUP(O$5,[1]非R能力!$B$8:$F$558,$C2271+1,0)</f>
        <v>221160.62942633347</v>
      </c>
      <c r="P2271" s="3">
        <f>HLOOKUP(P$5,[1]非R能力!$B$8:$F$558,$C2271+1,0)</f>
        <v>42341.479726523081</v>
      </c>
      <c r="Q2271" s="3">
        <f>HLOOKUP(Q$5,[1]非R能力!$B$8:$F$558,$C2271+1,0)</f>
        <v>25375.117439768823</v>
      </c>
      <c r="R2271" s="3">
        <f>HLOOKUP(R$5,[1]非R能力!$B$8:$F$558,$C2271+1,0)</f>
        <v>6748.8623082652193</v>
      </c>
      <c r="S2271" s="3">
        <f>HLOOKUP(S$5,[1]非R能力!$B$8:$F$558,$C2271+1,0)</f>
        <v>8576.2302543033784</v>
      </c>
      <c r="T2271" s="3">
        <f>INDEX([1]非R能力!$H$9:$H$558,D2271)</f>
        <v>13922.020480686466</v>
      </c>
      <c r="U2271" s="3">
        <f>IF(E2271="小怪",0,IF(INDEX([1]非R能力!$FK$9:$FK$558,C2271)=0,0,10))</f>
        <v>10</v>
      </c>
      <c r="V2271" s="3">
        <f>IF(E2271="小怪",0,IF(INDEX([1]非R能力!$FH$9:$FH$558,C2271)=0,0,5000))</f>
        <v>5000</v>
      </c>
      <c r="W2271" s="3">
        <f>HLOOKUP(W$5,[2]人物技能基础!$O$3:$Q$553,$C2271+1,0)</f>
        <v>3.637142857142857</v>
      </c>
      <c r="X2271" s="3">
        <f>HLOOKUP(X$5,[2]人物技能基础!$O$3:$Q$553,$C2271+1,0)</f>
        <v>2.0186428571428574</v>
      </c>
      <c r="Y2271" s="3">
        <f>HLOOKUP(Y$5,[2]人物技能基础!$O$3:$Q$553,$C2271+1,0)</f>
        <v>99.964285714285708</v>
      </c>
      <c r="Z2271" s="3">
        <f t="shared" si="211"/>
        <v>1483207</v>
      </c>
      <c r="AA2271" s="3">
        <f t="shared" si="212"/>
        <v>27049</v>
      </c>
      <c r="AB2271" s="3">
        <f t="shared" si="213"/>
        <v>8468</v>
      </c>
      <c r="AC2271" s="3">
        <f t="shared" si="214"/>
        <v>8576</v>
      </c>
      <c r="AD2271" s="3">
        <f t="shared" si="215"/>
        <v>8998</v>
      </c>
    </row>
    <row r="2272" spans="1:30" x14ac:dyDescent="0.15">
      <c r="A2272" s="3">
        <v>267</v>
      </c>
      <c r="B2272" s="3" t="str">
        <f t="shared" si="210"/>
        <v>关卡267boss</v>
      </c>
      <c r="C2272" s="3">
        <f>INDEX([3]关卡!$J$19:$J$2018,A2272)</f>
        <v>264</v>
      </c>
      <c r="D2272" s="3">
        <f>INDEX([3]关卡!$N$19:$N$2018,A2272)</f>
        <v>264</v>
      </c>
      <c r="E2272" s="3" t="s">
        <v>25</v>
      </c>
      <c r="F2272" s="3" t="s">
        <v>26</v>
      </c>
      <c r="G2272" s="3">
        <v>30</v>
      </c>
      <c r="H2272" s="3">
        <v>30</v>
      </c>
      <c r="I2272" s="3">
        <v>0.2</v>
      </c>
      <c r="J2272" s="4">
        <v>0.75</v>
      </c>
      <c r="K2272" s="4">
        <v>1</v>
      </c>
      <c r="L2272" s="4">
        <v>5</v>
      </c>
      <c r="M2272" s="3">
        <v>1</v>
      </c>
      <c r="N2272" s="3">
        <v>2</v>
      </c>
      <c r="O2272" s="3">
        <f>HLOOKUP(O$5,[1]非R能力!$B$8:$F$558,$C2272+1,0)</f>
        <v>221160.62942633347</v>
      </c>
      <c r="P2272" s="3">
        <f>HLOOKUP(P$5,[1]非R能力!$B$8:$F$558,$C2272+1,0)</f>
        <v>42341.479726523081</v>
      </c>
      <c r="Q2272" s="3">
        <f>HLOOKUP(Q$5,[1]非R能力!$B$8:$F$558,$C2272+1,0)</f>
        <v>25375.117439768823</v>
      </c>
      <c r="R2272" s="3">
        <f>HLOOKUP(R$5,[1]非R能力!$B$8:$F$558,$C2272+1,0)</f>
        <v>6748.8623082652193</v>
      </c>
      <c r="S2272" s="3">
        <f>HLOOKUP(S$5,[1]非R能力!$B$8:$F$558,$C2272+1,0)</f>
        <v>8576.2302543033784</v>
      </c>
      <c r="T2272" s="3">
        <f>INDEX([1]非R能力!$H$9:$H$558,D2272)</f>
        <v>13922.020480686466</v>
      </c>
      <c r="U2272" s="3">
        <f>IF(E2272="小怪",0,IF(INDEX([1]非R能力!$FK$9:$FK$558,C2272)=0,0,10))</f>
        <v>10</v>
      </c>
      <c r="V2272" s="3">
        <f>IF(E2272="小怪",0,IF(INDEX([1]非R能力!$FH$9:$FH$558,C2272)=0,0,5000))</f>
        <v>5000</v>
      </c>
      <c r="W2272" s="3">
        <f>HLOOKUP(W$5,[2]人物技能基础!$O$3:$Q$553,$C2272+1,0)</f>
        <v>3.637142857142857</v>
      </c>
      <c r="X2272" s="3">
        <f>HLOOKUP(X$5,[2]人物技能基础!$O$3:$Q$553,$C2272+1,0)</f>
        <v>2.0186428571428574</v>
      </c>
      <c r="Y2272" s="3">
        <f>HLOOKUP(Y$5,[2]人物技能基础!$O$3:$Q$553,$C2272+1,0)</f>
        <v>99.964285714285708</v>
      </c>
      <c r="Z2272" s="3">
        <f t="shared" si="211"/>
        <v>1483207</v>
      </c>
      <c r="AA2272" s="3">
        <f t="shared" si="212"/>
        <v>27049</v>
      </c>
      <c r="AB2272" s="3">
        <f t="shared" si="213"/>
        <v>8468</v>
      </c>
      <c r="AC2272" s="3">
        <f t="shared" si="214"/>
        <v>8576</v>
      </c>
      <c r="AD2272" s="3">
        <f t="shared" si="215"/>
        <v>8998</v>
      </c>
    </row>
    <row r="2273" spans="1:30" x14ac:dyDescent="0.15">
      <c r="A2273" s="3">
        <v>268</v>
      </c>
      <c r="B2273" s="3" t="str">
        <f t="shared" si="210"/>
        <v>关卡268boss</v>
      </c>
      <c r="C2273" s="3">
        <f>INDEX([3]关卡!$J$19:$J$2018,A2273)</f>
        <v>265</v>
      </c>
      <c r="D2273" s="3">
        <f>INDEX([3]关卡!$N$19:$N$2018,A2273)</f>
        <v>265</v>
      </c>
      <c r="E2273" s="3" t="s">
        <v>25</v>
      </c>
      <c r="F2273" s="3" t="s">
        <v>26</v>
      </c>
      <c r="G2273" s="3">
        <v>30</v>
      </c>
      <c r="H2273" s="3">
        <v>30</v>
      </c>
      <c r="I2273" s="3">
        <v>0.2</v>
      </c>
      <c r="J2273" s="4">
        <v>0.75</v>
      </c>
      <c r="K2273" s="4">
        <v>1</v>
      </c>
      <c r="L2273" s="4">
        <v>5</v>
      </c>
      <c r="M2273" s="3">
        <v>1</v>
      </c>
      <c r="N2273" s="3">
        <v>2</v>
      </c>
      <c r="O2273" s="3">
        <f>HLOOKUP(O$5,[1]非R能力!$B$8:$F$558,$C2273+1,0)</f>
        <v>224416.88649132292</v>
      </c>
      <c r="P2273" s="3">
        <f>HLOOKUP(P$5,[1]非R能力!$B$8:$F$558,$C2273+1,0)</f>
        <v>43315.216774000452</v>
      </c>
      <c r="Q2273" s="3">
        <f>HLOOKUP(Q$5,[1]非R能力!$B$8:$F$558,$C2273+1,0)</f>
        <v>25736.881122692619</v>
      </c>
      <c r="R2273" s="3">
        <f>HLOOKUP(R$5,[1]非R能力!$B$8:$F$558,$C2273+1,0)</f>
        <v>6844.7212558442188</v>
      </c>
      <c r="S2273" s="3">
        <f>HLOOKUP(S$5,[1]非R能力!$B$8:$F$558,$C2273+1,0)</f>
        <v>8712.5598184020382</v>
      </c>
      <c r="T2273" s="3">
        <f>INDEX([1]非R能力!$H$9:$H$558,D2273)</f>
        <v>14020.97573250461</v>
      </c>
      <c r="U2273" s="3">
        <f>IF(E2273="小怪",0,IF(INDEX([1]非R能力!$FK$9:$FK$558,C2273)=0,0,10))</f>
        <v>10</v>
      </c>
      <c r="V2273" s="3">
        <f>IF(E2273="小怪",0,IF(INDEX([1]非R能力!$FH$9:$FH$558,C2273)=0,0,5000))</f>
        <v>5000</v>
      </c>
      <c r="W2273" s="3">
        <f>HLOOKUP(W$5,[2]人物技能基础!$O$3:$Q$553,$C2273+1,0)</f>
        <v>3.637142857142857</v>
      </c>
      <c r="X2273" s="3">
        <f>HLOOKUP(X$5,[2]人物技能基础!$O$3:$Q$553,$C2273+1,0)</f>
        <v>2.0186428571428574</v>
      </c>
      <c r="Y2273" s="3">
        <f>HLOOKUP(Y$5,[2]人物技能基础!$O$3:$Q$553,$C2273+1,0)</f>
        <v>99.964285714285708</v>
      </c>
      <c r="Z2273" s="3">
        <f t="shared" si="211"/>
        <v>1513285</v>
      </c>
      <c r="AA2273" s="3">
        <f t="shared" si="212"/>
        <v>27432</v>
      </c>
      <c r="AB2273" s="3">
        <f t="shared" si="213"/>
        <v>8663</v>
      </c>
      <c r="AC2273" s="3">
        <f t="shared" si="214"/>
        <v>8712</v>
      </c>
      <c r="AD2273" s="3">
        <f t="shared" si="215"/>
        <v>9126</v>
      </c>
    </row>
    <row r="2274" spans="1:30" x14ac:dyDescent="0.15">
      <c r="A2274" s="3">
        <v>269</v>
      </c>
      <c r="B2274" s="3" t="str">
        <f t="shared" si="210"/>
        <v>关卡269boss</v>
      </c>
      <c r="C2274" s="3">
        <f>INDEX([3]关卡!$J$19:$J$2018,A2274)</f>
        <v>265</v>
      </c>
      <c r="D2274" s="3">
        <f>INDEX([3]关卡!$N$19:$N$2018,A2274)</f>
        <v>265</v>
      </c>
      <c r="E2274" s="3" t="s">
        <v>25</v>
      </c>
      <c r="F2274" s="3" t="s">
        <v>26</v>
      </c>
      <c r="G2274" s="3">
        <v>30</v>
      </c>
      <c r="H2274" s="3">
        <v>30</v>
      </c>
      <c r="I2274" s="3">
        <v>0.2</v>
      </c>
      <c r="J2274" s="4">
        <v>0.75</v>
      </c>
      <c r="K2274" s="4">
        <v>1</v>
      </c>
      <c r="L2274" s="4">
        <v>5</v>
      </c>
      <c r="M2274" s="3">
        <v>1</v>
      </c>
      <c r="N2274" s="3">
        <v>2</v>
      </c>
      <c r="O2274" s="3">
        <f>HLOOKUP(O$5,[1]非R能力!$B$8:$F$558,$C2274+1,0)</f>
        <v>224416.88649132292</v>
      </c>
      <c r="P2274" s="3">
        <f>HLOOKUP(P$5,[1]非R能力!$B$8:$F$558,$C2274+1,0)</f>
        <v>43315.216774000452</v>
      </c>
      <c r="Q2274" s="3">
        <f>HLOOKUP(Q$5,[1]非R能力!$B$8:$F$558,$C2274+1,0)</f>
        <v>25736.881122692619</v>
      </c>
      <c r="R2274" s="3">
        <f>HLOOKUP(R$5,[1]非R能力!$B$8:$F$558,$C2274+1,0)</f>
        <v>6844.7212558442188</v>
      </c>
      <c r="S2274" s="3">
        <f>HLOOKUP(S$5,[1]非R能力!$B$8:$F$558,$C2274+1,0)</f>
        <v>8712.5598184020382</v>
      </c>
      <c r="T2274" s="3">
        <f>INDEX([1]非R能力!$H$9:$H$558,D2274)</f>
        <v>14020.97573250461</v>
      </c>
      <c r="U2274" s="3">
        <f>IF(E2274="小怪",0,IF(INDEX([1]非R能力!$FK$9:$FK$558,C2274)=0,0,10))</f>
        <v>10</v>
      </c>
      <c r="V2274" s="3">
        <f>IF(E2274="小怪",0,IF(INDEX([1]非R能力!$FH$9:$FH$558,C2274)=0,0,5000))</f>
        <v>5000</v>
      </c>
      <c r="W2274" s="3">
        <f>HLOOKUP(W$5,[2]人物技能基础!$O$3:$Q$553,$C2274+1,0)</f>
        <v>3.637142857142857</v>
      </c>
      <c r="X2274" s="3">
        <f>HLOOKUP(X$5,[2]人物技能基础!$O$3:$Q$553,$C2274+1,0)</f>
        <v>2.0186428571428574</v>
      </c>
      <c r="Y2274" s="3">
        <f>HLOOKUP(Y$5,[2]人物技能基础!$O$3:$Q$553,$C2274+1,0)</f>
        <v>99.964285714285708</v>
      </c>
      <c r="Z2274" s="3">
        <f t="shared" si="211"/>
        <v>1513285</v>
      </c>
      <c r="AA2274" s="3">
        <f t="shared" si="212"/>
        <v>27432</v>
      </c>
      <c r="AB2274" s="3">
        <f t="shared" si="213"/>
        <v>8663</v>
      </c>
      <c r="AC2274" s="3">
        <f t="shared" si="214"/>
        <v>8712</v>
      </c>
      <c r="AD2274" s="3">
        <f t="shared" si="215"/>
        <v>9126</v>
      </c>
    </row>
    <row r="2275" spans="1:30" x14ac:dyDescent="0.15">
      <c r="A2275" s="3">
        <v>270</v>
      </c>
      <c r="B2275" s="3" t="str">
        <f t="shared" si="210"/>
        <v>关卡270boss</v>
      </c>
      <c r="C2275" s="3">
        <f>INDEX([3]关卡!$J$19:$J$2018,A2275)</f>
        <v>265</v>
      </c>
      <c r="D2275" s="3">
        <f>INDEX([3]关卡!$N$19:$N$2018,A2275)</f>
        <v>265</v>
      </c>
      <c r="E2275" s="3" t="s">
        <v>25</v>
      </c>
      <c r="F2275" s="3" t="s">
        <v>26</v>
      </c>
      <c r="G2275" s="3">
        <v>30</v>
      </c>
      <c r="H2275" s="3">
        <v>30</v>
      </c>
      <c r="I2275" s="3">
        <v>0.2</v>
      </c>
      <c r="J2275" s="4">
        <v>0.75</v>
      </c>
      <c r="K2275" s="4">
        <v>1</v>
      </c>
      <c r="L2275" s="4">
        <v>5</v>
      </c>
      <c r="M2275" s="3">
        <v>1</v>
      </c>
      <c r="N2275" s="3">
        <v>2</v>
      </c>
      <c r="O2275" s="3">
        <f>HLOOKUP(O$5,[1]非R能力!$B$8:$F$558,$C2275+1,0)</f>
        <v>224416.88649132292</v>
      </c>
      <c r="P2275" s="3">
        <f>HLOOKUP(P$5,[1]非R能力!$B$8:$F$558,$C2275+1,0)</f>
        <v>43315.216774000452</v>
      </c>
      <c r="Q2275" s="3">
        <f>HLOOKUP(Q$5,[1]非R能力!$B$8:$F$558,$C2275+1,0)</f>
        <v>25736.881122692619</v>
      </c>
      <c r="R2275" s="3">
        <f>HLOOKUP(R$5,[1]非R能力!$B$8:$F$558,$C2275+1,0)</f>
        <v>6844.7212558442188</v>
      </c>
      <c r="S2275" s="3">
        <f>HLOOKUP(S$5,[1]非R能力!$B$8:$F$558,$C2275+1,0)</f>
        <v>8712.5598184020382</v>
      </c>
      <c r="T2275" s="3">
        <f>INDEX([1]非R能力!$H$9:$H$558,D2275)</f>
        <v>14020.97573250461</v>
      </c>
      <c r="U2275" s="3">
        <f>IF(E2275="小怪",0,IF(INDEX([1]非R能力!$FK$9:$FK$558,C2275)=0,0,10))</f>
        <v>10</v>
      </c>
      <c r="V2275" s="3">
        <f>IF(E2275="小怪",0,IF(INDEX([1]非R能力!$FH$9:$FH$558,C2275)=0,0,5000))</f>
        <v>5000</v>
      </c>
      <c r="W2275" s="3">
        <f>HLOOKUP(W$5,[2]人物技能基础!$O$3:$Q$553,$C2275+1,0)</f>
        <v>3.637142857142857</v>
      </c>
      <c r="X2275" s="3">
        <f>HLOOKUP(X$5,[2]人物技能基础!$O$3:$Q$553,$C2275+1,0)</f>
        <v>2.0186428571428574</v>
      </c>
      <c r="Y2275" s="3">
        <f>HLOOKUP(Y$5,[2]人物技能基础!$O$3:$Q$553,$C2275+1,0)</f>
        <v>99.964285714285708</v>
      </c>
      <c r="Z2275" s="3">
        <f t="shared" si="211"/>
        <v>1513285</v>
      </c>
      <c r="AA2275" s="3">
        <f t="shared" si="212"/>
        <v>27432</v>
      </c>
      <c r="AB2275" s="3">
        <f t="shared" si="213"/>
        <v>8663</v>
      </c>
      <c r="AC2275" s="3">
        <f t="shared" si="214"/>
        <v>8712</v>
      </c>
      <c r="AD2275" s="3">
        <f t="shared" si="215"/>
        <v>9126</v>
      </c>
    </row>
    <row r="2276" spans="1:30" x14ac:dyDescent="0.15">
      <c r="A2276" s="3">
        <v>271</v>
      </c>
      <c r="B2276" s="3" t="str">
        <f t="shared" si="210"/>
        <v>关卡271boss</v>
      </c>
      <c r="C2276" s="3">
        <f>INDEX([3]关卡!$J$19:$J$2018,A2276)</f>
        <v>265</v>
      </c>
      <c r="D2276" s="3">
        <f>INDEX([3]关卡!$N$19:$N$2018,A2276)</f>
        <v>265</v>
      </c>
      <c r="E2276" s="3" t="s">
        <v>25</v>
      </c>
      <c r="F2276" s="3" t="s">
        <v>26</v>
      </c>
      <c r="G2276" s="3">
        <v>30</v>
      </c>
      <c r="H2276" s="3">
        <v>30</v>
      </c>
      <c r="I2276" s="3">
        <v>0.2</v>
      </c>
      <c r="J2276" s="4">
        <v>0.75</v>
      </c>
      <c r="K2276" s="4">
        <v>1</v>
      </c>
      <c r="L2276" s="4">
        <v>5</v>
      </c>
      <c r="M2276" s="3">
        <v>1</v>
      </c>
      <c r="N2276" s="3">
        <v>2</v>
      </c>
      <c r="O2276" s="3">
        <f>HLOOKUP(O$5,[1]非R能力!$B$8:$F$558,$C2276+1,0)</f>
        <v>224416.88649132292</v>
      </c>
      <c r="P2276" s="3">
        <f>HLOOKUP(P$5,[1]非R能力!$B$8:$F$558,$C2276+1,0)</f>
        <v>43315.216774000452</v>
      </c>
      <c r="Q2276" s="3">
        <f>HLOOKUP(Q$5,[1]非R能力!$B$8:$F$558,$C2276+1,0)</f>
        <v>25736.881122692619</v>
      </c>
      <c r="R2276" s="3">
        <f>HLOOKUP(R$5,[1]非R能力!$B$8:$F$558,$C2276+1,0)</f>
        <v>6844.7212558442188</v>
      </c>
      <c r="S2276" s="3">
        <f>HLOOKUP(S$5,[1]非R能力!$B$8:$F$558,$C2276+1,0)</f>
        <v>8712.5598184020382</v>
      </c>
      <c r="T2276" s="3">
        <f>INDEX([1]非R能力!$H$9:$H$558,D2276)</f>
        <v>14020.97573250461</v>
      </c>
      <c r="U2276" s="3">
        <f>IF(E2276="小怪",0,IF(INDEX([1]非R能力!$FK$9:$FK$558,C2276)=0,0,10))</f>
        <v>10</v>
      </c>
      <c r="V2276" s="3">
        <f>IF(E2276="小怪",0,IF(INDEX([1]非R能力!$FH$9:$FH$558,C2276)=0,0,5000))</f>
        <v>5000</v>
      </c>
      <c r="W2276" s="3">
        <f>HLOOKUP(W$5,[2]人物技能基础!$O$3:$Q$553,$C2276+1,0)</f>
        <v>3.637142857142857</v>
      </c>
      <c r="X2276" s="3">
        <f>HLOOKUP(X$5,[2]人物技能基础!$O$3:$Q$553,$C2276+1,0)</f>
        <v>2.0186428571428574</v>
      </c>
      <c r="Y2276" s="3">
        <f>HLOOKUP(Y$5,[2]人物技能基础!$O$3:$Q$553,$C2276+1,0)</f>
        <v>99.964285714285708</v>
      </c>
      <c r="Z2276" s="3">
        <f t="shared" si="211"/>
        <v>1513285</v>
      </c>
      <c r="AA2276" s="3">
        <f t="shared" si="212"/>
        <v>27432</v>
      </c>
      <c r="AB2276" s="3">
        <f t="shared" si="213"/>
        <v>8663</v>
      </c>
      <c r="AC2276" s="3">
        <f t="shared" si="214"/>
        <v>8712</v>
      </c>
      <c r="AD2276" s="3">
        <f t="shared" si="215"/>
        <v>9126</v>
      </c>
    </row>
    <row r="2277" spans="1:30" x14ac:dyDescent="0.15">
      <c r="A2277" s="3">
        <v>272</v>
      </c>
      <c r="B2277" s="3" t="str">
        <f t="shared" si="210"/>
        <v>关卡272boss</v>
      </c>
      <c r="C2277" s="3">
        <f>INDEX([3]关卡!$J$19:$J$2018,A2277)</f>
        <v>266</v>
      </c>
      <c r="D2277" s="3">
        <f>INDEX([3]关卡!$N$19:$N$2018,A2277)</f>
        <v>266</v>
      </c>
      <c r="E2277" s="3" t="s">
        <v>25</v>
      </c>
      <c r="F2277" s="3" t="s">
        <v>26</v>
      </c>
      <c r="G2277" s="3">
        <v>30</v>
      </c>
      <c r="H2277" s="3">
        <v>30</v>
      </c>
      <c r="I2277" s="3">
        <v>0.2</v>
      </c>
      <c r="J2277" s="4">
        <v>0.75</v>
      </c>
      <c r="K2277" s="4">
        <v>1</v>
      </c>
      <c r="L2277" s="4">
        <v>5</v>
      </c>
      <c r="M2277" s="3">
        <v>1</v>
      </c>
      <c r="N2277" s="3">
        <v>2</v>
      </c>
      <c r="O2277" s="3">
        <f>HLOOKUP(O$5,[1]非R能力!$B$8:$F$558,$C2277+1,0)</f>
        <v>227728.06120398871</v>
      </c>
      <c r="P2277" s="3">
        <f>HLOOKUP(P$5,[1]非R能力!$B$8:$F$558,$C2277+1,0)</f>
        <v>43863.081725927688</v>
      </c>
      <c r="Q2277" s="3">
        <f>HLOOKUP(Q$5,[1]非R能力!$B$8:$F$558,$C2277+1,0)</f>
        <v>26095.713217883858</v>
      </c>
      <c r="R2277" s="3">
        <f>HLOOKUP(R$5,[1]非R能力!$B$8:$F$558,$C2277+1,0)</f>
        <v>6940.7179214406133</v>
      </c>
      <c r="S2277" s="3">
        <f>HLOOKUP(S$5,[1]非R能力!$B$8:$F$558,$C2277+1,0)</f>
        <v>8844.961638350982</v>
      </c>
      <c r="T2277" s="3">
        <f>INDEX([1]非R能力!$H$9:$H$558,D2277)</f>
        <v>14120.449649131682</v>
      </c>
      <c r="U2277" s="3">
        <f>IF(E2277="小怪",0,IF(INDEX([1]非R能力!$FK$9:$FK$558,C2277)=0,0,10))</f>
        <v>10</v>
      </c>
      <c r="V2277" s="3">
        <f>IF(E2277="小怪",0,IF(INDEX([1]非R能力!$FH$9:$FH$558,C2277)=0,0,5000))</f>
        <v>5000</v>
      </c>
      <c r="W2277" s="3">
        <f>HLOOKUP(W$5,[2]人物技能基础!$O$3:$Q$553,$C2277+1,0)</f>
        <v>3.637142857142857</v>
      </c>
      <c r="X2277" s="3">
        <f>HLOOKUP(X$5,[2]人物技能基础!$O$3:$Q$553,$C2277+1,0)</f>
        <v>2.0186428571428574</v>
      </c>
      <c r="Y2277" s="3">
        <f>HLOOKUP(Y$5,[2]人物技能基础!$O$3:$Q$553,$C2277+1,0)</f>
        <v>99.964285714285708</v>
      </c>
      <c r="Z2277" s="3">
        <f t="shared" si="211"/>
        <v>1531021</v>
      </c>
      <c r="AA2277" s="3">
        <f t="shared" si="212"/>
        <v>27813</v>
      </c>
      <c r="AB2277" s="3">
        <f t="shared" si="213"/>
        <v>8772</v>
      </c>
      <c r="AC2277" s="3">
        <f t="shared" si="214"/>
        <v>8844</v>
      </c>
      <c r="AD2277" s="3">
        <f t="shared" si="215"/>
        <v>9254</v>
      </c>
    </row>
    <row r="2278" spans="1:30" x14ac:dyDescent="0.15">
      <c r="A2278" s="3">
        <v>273</v>
      </c>
      <c r="B2278" s="3" t="str">
        <f t="shared" si="210"/>
        <v>关卡273boss</v>
      </c>
      <c r="C2278" s="3">
        <f>INDEX([3]关卡!$J$19:$J$2018,A2278)</f>
        <v>266</v>
      </c>
      <c r="D2278" s="3">
        <f>INDEX([3]关卡!$N$19:$N$2018,A2278)</f>
        <v>266</v>
      </c>
      <c r="E2278" s="3" t="s">
        <v>25</v>
      </c>
      <c r="F2278" s="3" t="s">
        <v>26</v>
      </c>
      <c r="G2278" s="3">
        <v>30</v>
      </c>
      <c r="H2278" s="3">
        <v>30</v>
      </c>
      <c r="I2278" s="3">
        <v>0.2</v>
      </c>
      <c r="J2278" s="4">
        <v>0.75</v>
      </c>
      <c r="K2278" s="4">
        <v>1</v>
      </c>
      <c r="L2278" s="4">
        <v>5</v>
      </c>
      <c r="M2278" s="3">
        <v>1</v>
      </c>
      <c r="N2278" s="3">
        <v>2</v>
      </c>
      <c r="O2278" s="3">
        <f>HLOOKUP(O$5,[1]非R能力!$B$8:$F$558,$C2278+1,0)</f>
        <v>227728.06120398871</v>
      </c>
      <c r="P2278" s="3">
        <f>HLOOKUP(P$5,[1]非R能力!$B$8:$F$558,$C2278+1,0)</f>
        <v>43863.081725927688</v>
      </c>
      <c r="Q2278" s="3">
        <f>HLOOKUP(Q$5,[1]非R能力!$B$8:$F$558,$C2278+1,0)</f>
        <v>26095.713217883858</v>
      </c>
      <c r="R2278" s="3">
        <f>HLOOKUP(R$5,[1]非R能力!$B$8:$F$558,$C2278+1,0)</f>
        <v>6940.7179214406133</v>
      </c>
      <c r="S2278" s="3">
        <f>HLOOKUP(S$5,[1]非R能力!$B$8:$F$558,$C2278+1,0)</f>
        <v>8844.961638350982</v>
      </c>
      <c r="T2278" s="3">
        <f>INDEX([1]非R能力!$H$9:$H$558,D2278)</f>
        <v>14120.449649131682</v>
      </c>
      <c r="U2278" s="3">
        <f>IF(E2278="小怪",0,IF(INDEX([1]非R能力!$FK$9:$FK$558,C2278)=0,0,10))</f>
        <v>10</v>
      </c>
      <c r="V2278" s="3">
        <f>IF(E2278="小怪",0,IF(INDEX([1]非R能力!$FH$9:$FH$558,C2278)=0,0,5000))</f>
        <v>5000</v>
      </c>
      <c r="W2278" s="3">
        <f>HLOOKUP(W$5,[2]人物技能基础!$O$3:$Q$553,$C2278+1,0)</f>
        <v>3.637142857142857</v>
      </c>
      <c r="X2278" s="3">
        <f>HLOOKUP(X$5,[2]人物技能基础!$O$3:$Q$553,$C2278+1,0)</f>
        <v>2.0186428571428574</v>
      </c>
      <c r="Y2278" s="3">
        <f>HLOOKUP(Y$5,[2]人物技能基础!$O$3:$Q$553,$C2278+1,0)</f>
        <v>99.964285714285708</v>
      </c>
      <c r="Z2278" s="3">
        <f t="shared" si="211"/>
        <v>1531021</v>
      </c>
      <c r="AA2278" s="3">
        <f t="shared" si="212"/>
        <v>27813</v>
      </c>
      <c r="AB2278" s="3">
        <f t="shared" si="213"/>
        <v>8772</v>
      </c>
      <c r="AC2278" s="3">
        <f t="shared" si="214"/>
        <v>8844</v>
      </c>
      <c r="AD2278" s="3">
        <f t="shared" si="215"/>
        <v>9254</v>
      </c>
    </row>
    <row r="2279" spans="1:30" x14ac:dyDescent="0.15">
      <c r="A2279" s="3">
        <v>274</v>
      </c>
      <c r="B2279" s="3" t="str">
        <f t="shared" si="210"/>
        <v>关卡274boss</v>
      </c>
      <c r="C2279" s="3">
        <f>INDEX([3]关卡!$J$19:$J$2018,A2279)</f>
        <v>266</v>
      </c>
      <c r="D2279" s="3">
        <f>INDEX([3]关卡!$N$19:$N$2018,A2279)</f>
        <v>266</v>
      </c>
      <c r="E2279" s="3" t="s">
        <v>25</v>
      </c>
      <c r="F2279" s="3" t="s">
        <v>26</v>
      </c>
      <c r="G2279" s="3">
        <v>30</v>
      </c>
      <c r="H2279" s="3">
        <v>30</v>
      </c>
      <c r="I2279" s="3">
        <v>0.2</v>
      </c>
      <c r="J2279" s="4">
        <v>0.75</v>
      </c>
      <c r="K2279" s="4">
        <v>1</v>
      </c>
      <c r="L2279" s="4">
        <v>5</v>
      </c>
      <c r="M2279" s="3">
        <v>1</v>
      </c>
      <c r="N2279" s="3">
        <v>2</v>
      </c>
      <c r="O2279" s="3">
        <f>HLOOKUP(O$5,[1]非R能力!$B$8:$F$558,$C2279+1,0)</f>
        <v>227728.06120398871</v>
      </c>
      <c r="P2279" s="3">
        <f>HLOOKUP(P$5,[1]非R能力!$B$8:$F$558,$C2279+1,0)</f>
        <v>43863.081725927688</v>
      </c>
      <c r="Q2279" s="3">
        <f>HLOOKUP(Q$5,[1]非R能力!$B$8:$F$558,$C2279+1,0)</f>
        <v>26095.713217883858</v>
      </c>
      <c r="R2279" s="3">
        <f>HLOOKUP(R$5,[1]非R能力!$B$8:$F$558,$C2279+1,0)</f>
        <v>6940.7179214406133</v>
      </c>
      <c r="S2279" s="3">
        <f>HLOOKUP(S$5,[1]非R能力!$B$8:$F$558,$C2279+1,0)</f>
        <v>8844.961638350982</v>
      </c>
      <c r="T2279" s="3">
        <f>INDEX([1]非R能力!$H$9:$H$558,D2279)</f>
        <v>14120.449649131682</v>
      </c>
      <c r="U2279" s="3">
        <f>IF(E2279="小怪",0,IF(INDEX([1]非R能力!$FK$9:$FK$558,C2279)=0,0,10))</f>
        <v>10</v>
      </c>
      <c r="V2279" s="3">
        <f>IF(E2279="小怪",0,IF(INDEX([1]非R能力!$FH$9:$FH$558,C2279)=0,0,5000))</f>
        <v>5000</v>
      </c>
      <c r="W2279" s="3">
        <f>HLOOKUP(W$5,[2]人物技能基础!$O$3:$Q$553,$C2279+1,0)</f>
        <v>3.637142857142857</v>
      </c>
      <c r="X2279" s="3">
        <f>HLOOKUP(X$5,[2]人物技能基础!$O$3:$Q$553,$C2279+1,0)</f>
        <v>2.0186428571428574</v>
      </c>
      <c r="Y2279" s="3">
        <f>HLOOKUP(Y$5,[2]人物技能基础!$O$3:$Q$553,$C2279+1,0)</f>
        <v>99.964285714285708</v>
      </c>
      <c r="Z2279" s="3">
        <f t="shared" si="211"/>
        <v>1531021</v>
      </c>
      <c r="AA2279" s="3">
        <f t="shared" si="212"/>
        <v>27813</v>
      </c>
      <c r="AB2279" s="3">
        <f t="shared" si="213"/>
        <v>8772</v>
      </c>
      <c r="AC2279" s="3">
        <f t="shared" si="214"/>
        <v>8844</v>
      </c>
      <c r="AD2279" s="3">
        <f t="shared" si="215"/>
        <v>9254</v>
      </c>
    </row>
    <row r="2280" spans="1:30" x14ac:dyDescent="0.15">
      <c r="A2280" s="3">
        <v>275</v>
      </c>
      <c r="B2280" s="3" t="str">
        <f t="shared" si="210"/>
        <v>关卡275boss</v>
      </c>
      <c r="C2280" s="3">
        <f>INDEX([3]关卡!$J$19:$J$2018,A2280)</f>
        <v>266</v>
      </c>
      <c r="D2280" s="3">
        <f>INDEX([3]关卡!$N$19:$N$2018,A2280)</f>
        <v>266</v>
      </c>
      <c r="E2280" s="3" t="s">
        <v>25</v>
      </c>
      <c r="F2280" s="3" t="s">
        <v>26</v>
      </c>
      <c r="G2280" s="3">
        <v>30</v>
      </c>
      <c r="H2280" s="3">
        <v>30</v>
      </c>
      <c r="I2280" s="3">
        <v>0.2</v>
      </c>
      <c r="J2280" s="4">
        <v>0.75</v>
      </c>
      <c r="K2280" s="4">
        <v>1</v>
      </c>
      <c r="L2280" s="4">
        <v>5</v>
      </c>
      <c r="M2280" s="3">
        <v>1</v>
      </c>
      <c r="N2280" s="3">
        <v>2</v>
      </c>
      <c r="O2280" s="3">
        <f>HLOOKUP(O$5,[1]非R能力!$B$8:$F$558,$C2280+1,0)</f>
        <v>227728.06120398871</v>
      </c>
      <c r="P2280" s="3">
        <f>HLOOKUP(P$5,[1]非R能力!$B$8:$F$558,$C2280+1,0)</f>
        <v>43863.081725927688</v>
      </c>
      <c r="Q2280" s="3">
        <f>HLOOKUP(Q$5,[1]非R能力!$B$8:$F$558,$C2280+1,0)</f>
        <v>26095.713217883858</v>
      </c>
      <c r="R2280" s="3">
        <f>HLOOKUP(R$5,[1]非R能力!$B$8:$F$558,$C2280+1,0)</f>
        <v>6940.7179214406133</v>
      </c>
      <c r="S2280" s="3">
        <f>HLOOKUP(S$5,[1]非R能力!$B$8:$F$558,$C2280+1,0)</f>
        <v>8844.961638350982</v>
      </c>
      <c r="T2280" s="3">
        <f>INDEX([1]非R能力!$H$9:$H$558,D2280)</f>
        <v>14120.449649131682</v>
      </c>
      <c r="U2280" s="3">
        <f>IF(E2280="小怪",0,IF(INDEX([1]非R能力!$FK$9:$FK$558,C2280)=0,0,10))</f>
        <v>10</v>
      </c>
      <c r="V2280" s="3">
        <f>IF(E2280="小怪",0,IF(INDEX([1]非R能力!$FH$9:$FH$558,C2280)=0,0,5000))</f>
        <v>5000</v>
      </c>
      <c r="W2280" s="3">
        <f>HLOOKUP(W$5,[2]人物技能基础!$O$3:$Q$553,$C2280+1,0)</f>
        <v>3.637142857142857</v>
      </c>
      <c r="X2280" s="3">
        <f>HLOOKUP(X$5,[2]人物技能基础!$O$3:$Q$553,$C2280+1,0)</f>
        <v>2.0186428571428574</v>
      </c>
      <c r="Y2280" s="3">
        <f>HLOOKUP(Y$5,[2]人物技能基础!$O$3:$Q$553,$C2280+1,0)</f>
        <v>99.964285714285708</v>
      </c>
      <c r="Z2280" s="3">
        <f t="shared" si="211"/>
        <v>1531021</v>
      </c>
      <c r="AA2280" s="3">
        <f t="shared" si="212"/>
        <v>27813</v>
      </c>
      <c r="AB2280" s="3">
        <f t="shared" si="213"/>
        <v>8772</v>
      </c>
      <c r="AC2280" s="3">
        <f t="shared" si="214"/>
        <v>8844</v>
      </c>
      <c r="AD2280" s="3">
        <f t="shared" si="215"/>
        <v>9254</v>
      </c>
    </row>
    <row r="2281" spans="1:30" x14ac:dyDescent="0.15">
      <c r="A2281" s="3">
        <v>276</v>
      </c>
      <c r="B2281" s="3" t="str">
        <f t="shared" si="210"/>
        <v>关卡276boss</v>
      </c>
      <c r="C2281" s="3">
        <f>INDEX([3]关卡!$J$19:$J$2018,A2281)</f>
        <v>267</v>
      </c>
      <c r="D2281" s="3">
        <f>INDEX([3]关卡!$N$19:$N$2018,A2281)</f>
        <v>267</v>
      </c>
      <c r="E2281" s="3" t="s">
        <v>25</v>
      </c>
      <c r="F2281" s="3" t="s">
        <v>26</v>
      </c>
      <c r="G2281" s="3">
        <v>30</v>
      </c>
      <c r="H2281" s="3">
        <v>30</v>
      </c>
      <c r="I2281" s="3">
        <v>0.2</v>
      </c>
      <c r="J2281" s="4">
        <v>0.75</v>
      </c>
      <c r="K2281" s="4">
        <v>1</v>
      </c>
      <c r="L2281" s="4">
        <v>5</v>
      </c>
      <c r="M2281" s="3">
        <v>1</v>
      </c>
      <c r="N2281" s="3">
        <v>2</v>
      </c>
      <c r="O2281" s="3">
        <f>HLOOKUP(O$5,[1]非R能力!$B$8:$F$558,$C2281+1,0)</f>
        <v>231006.17498247177</v>
      </c>
      <c r="P2281" s="3">
        <f>HLOOKUP(P$5,[1]非R能力!$B$8:$F$558,$C2281+1,0)</f>
        <v>44407.377709037413</v>
      </c>
      <c r="Q2281" s="3">
        <f>HLOOKUP(Q$5,[1]非R能力!$B$8:$F$558,$C2281+1,0)</f>
        <v>26457.068431652249</v>
      </c>
      <c r="R2281" s="3">
        <f>HLOOKUP(R$5,[1]非R能力!$B$8:$F$558,$C2281+1,0)</f>
        <v>7036.3270937719972</v>
      </c>
      <c r="S2281" s="3">
        <f>HLOOKUP(S$5,[1]非R能力!$B$8:$F$558,$C2281+1,0)</f>
        <v>8980.9002324807898</v>
      </c>
      <c r="T2281" s="3">
        <f>INDEX([1]非R能力!$H$9:$H$558,D2281)</f>
        <v>14220.444646231663</v>
      </c>
      <c r="U2281" s="3">
        <f>IF(E2281="小怪",0,IF(INDEX([1]非R能力!$FK$9:$FK$558,C2281)=0,0,10))</f>
        <v>10</v>
      </c>
      <c r="V2281" s="3">
        <f>IF(E2281="小怪",0,IF(INDEX([1]非R能力!$FH$9:$FH$558,C2281)=0,0,5000))</f>
        <v>5000</v>
      </c>
      <c r="W2281" s="3">
        <f>HLOOKUP(W$5,[2]人物技能基础!$O$3:$Q$553,$C2281+1,0)</f>
        <v>3.637142857142857</v>
      </c>
      <c r="X2281" s="3">
        <f>HLOOKUP(X$5,[2]人物技能基础!$O$3:$Q$553,$C2281+1,0)</f>
        <v>2.0186428571428574</v>
      </c>
      <c r="Y2281" s="3">
        <f>HLOOKUP(Y$5,[2]人物技能基础!$O$3:$Q$553,$C2281+1,0)</f>
        <v>99.964285714285708</v>
      </c>
      <c r="Z2281" s="3">
        <f t="shared" si="211"/>
        <v>1548638</v>
      </c>
      <c r="AA2281" s="3">
        <f t="shared" si="212"/>
        <v>28197</v>
      </c>
      <c r="AB2281" s="3">
        <f t="shared" si="213"/>
        <v>8881</v>
      </c>
      <c r="AC2281" s="3">
        <f t="shared" si="214"/>
        <v>8980</v>
      </c>
      <c r="AD2281" s="3">
        <f t="shared" si="215"/>
        <v>9381</v>
      </c>
    </row>
    <row r="2282" spans="1:30" x14ac:dyDescent="0.15">
      <c r="A2282" s="3">
        <v>277</v>
      </c>
      <c r="B2282" s="3" t="str">
        <f t="shared" si="210"/>
        <v>关卡277boss</v>
      </c>
      <c r="C2282" s="3">
        <f>INDEX([3]关卡!$J$19:$J$2018,A2282)</f>
        <v>267</v>
      </c>
      <c r="D2282" s="3">
        <f>INDEX([3]关卡!$N$19:$N$2018,A2282)</f>
        <v>267</v>
      </c>
      <c r="E2282" s="3" t="s">
        <v>25</v>
      </c>
      <c r="F2282" s="3" t="s">
        <v>26</v>
      </c>
      <c r="G2282" s="3">
        <v>30</v>
      </c>
      <c r="H2282" s="3">
        <v>30</v>
      </c>
      <c r="I2282" s="3">
        <v>0.2</v>
      </c>
      <c r="J2282" s="4">
        <v>0.75</v>
      </c>
      <c r="K2282" s="4">
        <v>1</v>
      </c>
      <c r="L2282" s="4">
        <v>5</v>
      </c>
      <c r="M2282" s="3">
        <v>1</v>
      </c>
      <c r="N2282" s="3">
        <v>2</v>
      </c>
      <c r="O2282" s="3">
        <f>HLOOKUP(O$5,[1]非R能力!$B$8:$F$558,$C2282+1,0)</f>
        <v>231006.17498247177</v>
      </c>
      <c r="P2282" s="3">
        <f>HLOOKUP(P$5,[1]非R能力!$B$8:$F$558,$C2282+1,0)</f>
        <v>44407.377709037413</v>
      </c>
      <c r="Q2282" s="3">
        <f>HLOOKUP(Q$5,[1]非R能力!$B$8:$F$558,$C2282+1,0)</f>
        <v>26457.068431652249</v>
      </c>
      <c r="R2282" s="3">
        <f>HLOOKUP(R$5,[1]非R能力!$B$8:$F$558,$C2282+1,0)</f>
        <v>7036.3270937719972</v>
      </c>
      <c r="S2282" s="3">
        <f>HLOOKUP(S$5,[1]非R能力!$B$8:$F$558,$C2282+1,0)</f>
        <v>8980.9002324807898</v>
      </c>
      <c r="T2282" s="3">
        <f>INDEX([1]非R能力!$H$9:$H$558,D2282)</f>
        <v>14220.444646231663</v>
      </c>
      <c r="U2282" s="3">
        <f>IF(E2282="小怪",0,IF(INDEX([1]非R能力!$FK$9:$FK$558,C2282)=0,0,10))</f>
        <v>10</v>
      </c>
      <c r="V2282" s="3">
        <f>IF(E2282="小怪",0,IF(INDEX([1]非R能力!$FH$9:$FH$558,C2282)=0,0,5000))</f>
        <v>5000</v>
      </c>
      <c r="W2282" s="3">
        <f>HLOOKUP(W$5,[2]人物技能基础!$O$3:$Q$553,$C2282+1,0)</f>
        <v>3.637142857142857</v>
      </c>
      <c r="X2282" s="3">
        <f>HLOOKUP(X$5,[2]人物技能基础!$O$3:$Q$553,$C2282+1,0)</f>
        <v>2.0186428571428574</v>
      </c>
      <c r="Y2282" s="3">
        <f>HLOOKUP(Y$5,[2]人物技能基础!$O$3:$Q$553,$C2282+1,0)</f>
        <v>99.964285714285708</v>
      </c>
      <c r="Z2282" s="3">
        <f t="shared" si="211"/>
        <v>1548638</v>
      </c>
      <c r="AA2282" s="3">
        <f t="shared" si="212"/>
        <v>28197</v>
      </c>
      <c r="AB2282" s="3">
        <f t="shared" si="213"/>
        <v>8881</v>
      </c>
      <c r="AC2282" s="3">
        <f t="shared" si="214"/>
        <v>8980</v>
      </c>
      <c r="AD2282" s="3">
        <f t="shared" si="215"/>
        <v>9381</v>
      </c>
    </row>
    <row r="2283" spans="1:30" x14ac:dyDescent="0.15">
      <c r="A2283" s="3">
        <v>278</v>
      </c>
      <c r="B2283" s="3" t="str">
        <f t="shared" si="210"/>
        <v>关卡278boss</v>
      </c>
      <c r="C2283" s="3">
        <f>INDEX([3]关卡!$J$19:$J$2018,A2283)</f>
        <v>267</v>
      </c>
      <c r="D2283" s="3">
        <f>INDEX([3]关卡!$N$19:$N$2018,A2283)</f>
        <v>267</v>
      </c>
      <c r="E2283" s="3" t="s">
        <v>25</v>
      </c>
      <c r="F2283" s="3" t="s">
        <v>26</v>
      </c>
      <c r="G2283" s="3">
        <v>30</v>
      </c>
      <c r="H2283" s="3">
        <v>30</v>
      </c>
      <c r="I2283" s="3">
        <v>0.2</v>
      </c>
      <c r="J2283" s="4">
        <v>0.75</v>
      </c>
      <c r="K2283" s="4">
        <v>1</v>
      </c>
      <c r="L2283" s="4">
        <v>5</v>
      </c>
      <c r="M2283" s="3">
        <v>1</v>
      </c>
      <c r="N2283" s="3">
        <v>2</v>
      </c>
      <c r="O2283" s="3">
        <f>HLOOKUP(O$5,[1]非R能力!$B$8:$F$558,$C2283+1,0)</f>
        <v>231006.17498247177</v>
      </c>
      <c r="P2283" s="3">
        <f>HLOOKUP(P$5,[1]非R能力!$B$8:$F$558,$C2283+1,0)</f>
        <v>44407.377709037413</v>
      </c>
      <c r="Q2283" s="3">
        <f>HLOOKUP(Q$5,[1]非R能力!$B$8:$F$558,$C2283+1,0)</f>
        <v>26457.068431652249</v>
      </c>
      <c r="R2283" s="3">
        <f>HLOOKUP(R$5,[1]非R能力!$B$8:$F$558,$C2283+1,0)</f>
        <v>7036.3270937719972</v>
      </c>
      <c r="S2283" s="3">
        <f>HLOOKUP(S$5,[1]非R能力!$B$8:$F$558,$C2283+1,0)</f>
        <v>8980.9002324807898</v>
      </c>
      <c r="T2283" s="3">
        <f>INDEX([1]非R能力!$H$9:$H$558,D2283)</f>
        <v>14220.444646231663</v>
      </c>
      <c r="U2283" s="3">
        <f>IF(E2283="小怪",0,IF(INDEX([1]非R能力!$FK$9:$FK$558,C2283)=0,0,10))</f>
        <v>10</v>
      </c>
      <c r="V2283" s="3">
        <f>IF(E2283="小怪",0,IF(INDEX([1]非R能力!$FH$9:$FH$558,C2283)=0,0,5000))</f>
        <v>5000</v>
      </c>
      <c r="W2283" s="3">
        <f>HLOOKUP(W$5,[2]人物技能基础!$O$3:$Q$553,$C2283+1,0)</f>
        <v>3.637142857142857</v>
      </c>
      <c r="X2283" s="3">
        <f>HLOOKUP(X$5,[2]人物技能基础!$O$3:$Q$553,$C2283+1,0)</f>
        <v>2.0186428571428574</v>
      </c>
      <c r="Y2283" s="3">
        <f>HLOOKUP(Y$5,[2]人物技能基础!$O$3:$Q$553,$C2283+1,0)</f>
        <v>99.964285714285708</v>
      </c>
      <c r="Z2283" s="3">
        <f t="shared" si="211"/>
        <v>1548638</v>
      </c>
      <c r="AA2283" s="3">
        <f t="shared" si="212"/>
        <v>28197</v>
      </c>
      <c r="AB2283" s="3">
        <f t="shared" si="213"/>
        <v>8881</v>
      </c>
      <c r="AC2283" s="3">
        <f t="shared" si="214"/>
        <v>8980</v>
      </c>
      <c r="AD2283" s="3">
        <f t="shared" si="215"/>
        <v>9381</v>
      </c>
    </row>
    <row r="2284" spans="1:30" x14ac:dyDescent="0.15">
      <c r="A2284" s="3">
        <v>279</v>
      </c>
      <c r="B2284" s="3" t="str">
        <f t="shared" si="210"/>
        <v>关卡279boss</v>
      </c>
      <c r="C2284" s="3">
        <f>INDEX([3]关卡!$J$19:$J$2018,A2284)</f>
        <v>267</v>
      </c>
      <c r="D2284" s="3">
        <f>INDEX([3]关卡!$N$19:$N$2018,A2284)</f>
        <v>267</v>
      </c>
      <c r="E2284" s="3" t="s">
        <v>25</v>
      </c>
      <c r="F2284" s="3" t="s">
        <v>26</v>
      </c>
      <c r="G2284" s="3">
        <v>30</v>
      </c>
      <c r="H2284" s="3">
        <v>30</v>
      </c>
      <c r="I2284" s="3">
        <v>0.2</v>
      </c>
      <c r="J2284" s="4">
        <v>0.75</v>
      </c>
      <c r="K2284" s="4">
        <v>1</v>
      </c>
      <c r="L2284" s="4">
        <v>5</v>
      </c>
      <c r="M2284" s="3">
        <v>1</v>
      </c>
      <c r="N2284" s="3">
        <v>2</v>
      </c>
      <c r="O2284" s="3">
        <f>HLOOKUP(O$5,[1]非R能力!$B$8:$F$558,$C2284+1,0)</f>
        <v>231006.17498247177</v>
      </c>
      <c r="P2284" s="3">
        <f>HLOOKUP(P$5,[1]非R能力!$B$8:$F$558,$C2284+1,0)</f>
        <v>44407.377709037413</v>
      </c>
      <c r="Q2284" s="3">
        <f>HLOOKUP(Q$5,[1]非R能力!$B$8:$F$558,$C2284+1,0)</f>
        <v>26457.068431652249</v>
      </c>
      <c r="R2284" s="3">
        <f>HLOOKUP(R$5,[1]非R能力!$B$8:$F$558,$C2284+1,0)</f>
        <v>7036.3270937719972</v>
      </c>
      <c r="S2284" s="3">
        <f>HLOOKUP(S$5,[1]非R能力!$B$8:$F$558,$C2284+1,0)</f>
        <v>8980.9002324807898</v>
      </c>
      <c r="T2284" s="3">
        <f>INDEX([1]非R能力!$H$9:$H$558,D2284)</f>
        <v>14220.444646231663</v>
      </c>
      <c r="U2284" s="3">
        <f>IF(E2284="小怪",0,IF(INDEX([1]非R能力!$FK$9:$FK$558,C2284)=0,0,10))</f>
        <v>10</v>
      </c>
      <c r="V2284" s="3">
        <f>IF(E2284="小怪",0,IF(INDEX([1]非R能力!$FH$9:$FH$558,C2284)=0,0,5000))</f>
        <v>5000</v>
      </c>
      <c r="W2284" s="3">
        <f>HLOOKUP(W$5,[2]人物技能基础!$O$3:$Q$553,$C2284+1,0)</f>
        <v>3.637142857142857</v>
      </c>
      <c r="X2284" s="3">
        <f>HLOOKUP(X$5,[2]人物技能基础!$O$3:$Q$553,$C2284+1,0)</f>
        <v>2.0186428571428574</v>
      </c>
      <c r="Y2284" s="3">
        <f>HLOOKUP(Y$5,[2]人物技能基础!$O$3:$Q$553,$C2284+1,0)</f>
        <v>99.964285714285708</v>
      </c>
      <c r="Z2284" s="3">
        <f t="shared" si="211"/>
        <v>1548638</v>
      </c>
      <c r="AA2284" s="3">
        <f t="shared" si="212"/>
        <v>28197</v>
      </c>
      <c r="AB2284" s="3">
        <f t="shared" si="213"/>
        <v>8881</v>
      </c>
      <c r="AC2284" s="3">
        <f t="shared" si="214"/>
        <v>8980</v>
      </c>
      <c r="AD2284" s="3">
        <f t="shared" si="215"/>
        <v>9381</v>
      </c>
    </row>
    <row r="2285" spans="1:30" x14ac:dyDescent="0.15">
      <c r="A2285" s="3">
        <v>280</v>
      </c>
      <c r="B2285" s="3" t="str">
        <f t="shared" si="210"/>
        <v>关卡280boss</v>
      </c>
      <c r="C2285" s="3">
        <f>INDEX([3]关卡!$J$19:$J$2018,A2285)</f>
        <v>267</v>
      </c>
      <c r="D2285" s="3">
        <f>INDEX([3]关卡!$N$19:$N$2018,A2285)</f>
        <v>267</v>
      </c>
      <c r="E2285" s="3" t="s">
        <v>25</v>
      </c>
      <c r="F2285" s="3" t="s">
        <v>26</v>
      </c>
      <c r="G2285" s="3">
        <v>30</v>
      </c>
      <c r="H2285" s="3">
        <v>30</v>
      </c>
      <c r="I2285" s="3">
        <v>0.2</v>
      </c>
      <c r="J2285" s="4">
        <v>0.75</v>
      </c>
      <c r="K2285" s="4">
        <v>1</v>
      </c>
      <c r="L2285" s="4">
        <v>5</v>
      </c>
      <c r="M2285" s="3">
        <v>1</v>
      </c>
      <c r="N2285" s="3">
        <v>2</v>
      </c>
      <c r="O2285" s="3">
        <f>HLOOKUP(O$5,[1]非R能力!$B$8:$F$558,$C2285+1,0)</f>
        <v>231006.17498247177</v>
      </c>
      <c r="P2285" s="3">
        <f>HLOOKUP(P$5,[1]非R能力!$B$8:$F$558,$C2285+1,0)</f>
        <v>44407.377709037413</v>
      </c>
      <c r="Q2285" s="3">
        <f>HLOOKUP(Q$5,[1]非R能力!$B$8:$F$558,$C2285+1,0)</f>
        <v>26457.068431652249</v>
      </c>
      <c r="R2285" s="3">
        <f>HLOOKUP(R$5,[1]非R能力!$B$8:$F$558,$C2285+1,0)</f>
        <v>7036.3270937719972</v>
      </c>
      <c r="S2285" s="3">
        <f>HLOOKUP(S$5,[1]非R能力!$B$8:$F$558,$C2285+1,0)</f>
        <v>8980.9002324807898</v>
      </c>
      <c r="T2285" s="3">
        <f>INDEX([1]非R能力!$H$9:$H$558,D2285)</f>
        <v>14220.444646231663</v>
      </c>
      <c r="U2285" s="3">
        <f>IF(E2285="小怪",0,IF(INDEX([1]非R能力!$FK$9:$FK$558,C2285)=0,0,10))</f>
        <v>10</v>
      </c>
      <c r="V2285" s="3">
        <f>IF(E2285="小怪",0,IF(INDEX([1]非R能力!$FH$9:$FH$558,C2285)=0,0,5000))</f>
        <v>5000</v>
      </c>
      <c r="W2285" s="3">
        <f>HLOOKUP(W$5,[2]人物技能基础!$O$3:$Q$553,$C2285+1,0)</f>
        <v>3.637142857142857</v>
      </c>
      <c r="X2285" s="3">
        <f>HLOOKUP(X$5,[2]人物技能基础!$O$3:$Q$553,$C2285+1,0)</f>
        <v>2.0186428571428574</v>
      </c>
      <c r="Y2285" s="3">
        <f>HLOOKUP(Y$5,[2]人物技能基础!$O$3:$Q$553,$C2285+1,0)</f>
        <v>99.964285714285708</v>
      </c>
      <c r="Z2285" s="3">
        <f t="shared" si="211"/>
        <v>1548638</v>
      </c>
      <c r="AA2285" s="3">
        <f t="shared" si="212"/>
        <v>28197</v>
      </c>
      <c r="AB2285" s="3">
        <f t="shared" si="213"/>
        <v>8881</v>
      </c>
      <c r="AC2285" s="3">
        <f t="shared" si="214"/>
        <v>8980</v>
      </c>
      <c r="AD2285" s="3">
        <f t="shared" si="215"/>
        <v>9381</v>
      </c>
    </row>
    <row r="2286" spans="1:30" x14ac:dyDescent="0.15">
      <c r="A2286" s="3">
        <v>281</v>
      </c>
      <c r="B2286" s="3" t="str">
        <f t="shared" si="210"/>
        <v>关卡281boss</v>
      </c>
      <c r="C2286" s="3">
        <f>INDEX([3]关卡!$J$19:$J$2018,A2286)</f>
        <v>268</v>
      </c>
      <c r="D2286" s="3">
        <f>INDEX([3]关卡!$N$19:$N$2018,A2286)</f>
        <v>268</v>
      </c>
      <c r="E2286" s="3" t="s">
        <v>25</v>
      </c>
      <c r="F2286" s="3" t="s">
        <v>26</v>
      </c>
      <c r="G2286" s="3">
        <v>30</v>
      </c>
      <c r="H2286" s="3">
        <v>30</v>
      </c>
      <c r="I2286" s="3">
        <v>0.2</v>
      </c>
      <c r="J2286" s="4">
        <v>0.75</v>
      </c>
      <c r="K2286" s="4">
        <v>1</v>
      </c>
      <c r="L2286" s="4">
        <v>5</v>
      </c>
      <c r="M2286" s="3">
        <v>1</v>
      </c>
      <c r="N2286" s="3">
        <v>2</v>
      </c>
      <c r="O2286" s="3">
        <f>HLOOKUP(O$5,[1]非R能力!$B$8:$F$558,$C2286+1,0)</f>
        <v>234255.72416154965</v>
      </c>
      <c r="P2286" s="3">
        <f>HLOOKUP(P$5,[1]非R能力!$B$8:$F$558,$C2286+1,0)</f>
        <v>44953.448265057094</v>
      </c>
      <c r="Q2286" s="3">
        <f>HLOOKUP(Q$5,[1]非R能力!$B$8:$F$558,$C2286+1,0)</f>
        <v>26815.610542939401</v>
      </c>
      <c r="R2286" s="3">
        <f>HLOOKUP(R$5,[1]非R能力!$B$8:$F$558,$C2286+1,0)</f>
        <v>7132.5391808551285</v>
      </c>
      <c r="S2286" s="3">
        <f>HLOOKUP(S$5,[1]非R能力!$B$8:$F$558,$C2286+1,0)</f>
        <v>9113.6935180819401</v>
      </c>
      <c r="T2286" s="3">
        <f>INDEX([1]非R能力!$H$9:$H$558,D2286)</f>
        <v>14320.963145615258</v>
      </c>
      <c r="U2286" s="3">
        <f>IF(E2286="小怪",0,IF(INDEX([1]非R能力!$FK$9:$FK$558,C2286)=0,0,10))</f>
        <v>10</v>
      </c>
      <c r="V2286" s="3">
        <f>IF(E2286="小怪",0,IF(INDEX([1]非R能力!$FH$9:$FH$558,C2286)=0,0,5000))</f>
        <v>5000</v>
      </c>
      <c r="W2286" s="3">
        <f>HLOOKUP(W$5,[2]人物技能基础!$O$3:$Q$553,$C2286+1,0)</f>
        <v>3.637142857142857</v>
      </c>
      <c r="X2286" s="3">
        <f>HLOOKUP(X$5,[2]人物技能基础!$O$3:$Q$553,$C2286+1,0)</f>
        <v>2.0186428571428574</v>
      </c>
      <c r="Y2286" s="3">
        <f>HLOOKUP(Y$5,[2]人物技能基础!$O$3:$Q$553,$C2286+1,0)</f>
        <v>99.964285714285708</v>
      </c>
      <c r="Z2286" s="3">
        <f t="shared" si="211"/>
        <v>1566329</v>
      </c>
      <c r="AA2286" s="3">
        <f t="shared" si="212"/>
        <v>28577</v>
      </c>
      <c r="AB2286" s="3">
        <f t="shared" si="213"/>
        <v>8990</v>
      </c>
      <c r="AC2286" s="3">
        <f t="shared" si="214"/>
        <v>9113</v>
      </c>
      <c r="AD2286" s="3">
        <f t="shared" si="215"/>
        <v>9510</v>
      </c>
    </row>
    <row r="2287" spans="1:30" x14ac:dyDescent="0.15">
      <c r="A2287" s="3">
        <v>282</v>
      </c>
      <c r="B2287" s="3" t="str">
        <f t="shared" si="210"/>
        <v>关卡282boss</v>
      </c>
      <c r="C2287" s="3">
        <f>INDEX([3]关卡!$J$19:$J$2018,A2287)</f>
        <v>268</v>
      </c>
      <c r="D2287" s="3">
        <f>INDEX([3]关卡!$N$19:$N$2018,A2287)</f>
        <v>268</v>
      </c>
      <c r="E2287" s="3" t="s">
        <v>25</v>
      </c>
      <c r="F2287" s="3" t="s">
        <v>26</v>
      </c>
      <c r="G2287" s="3">
        <v>30</v>
      </c>
      <c r="H2287" s="3">
        <v>30</v>
      </c>
      <c r="I2287" s="3">
        <v>0.2</v>
      </c>
      <c r="J2287" s="4">
        <v>0.75</v>
      </c>
      <c r="K2287" s="4">
        <v>1</v>
      </c>
      <c r="L2287" s="4">
        <v>5</v>
      </c>
      <c r="M2287" s="3">
        <v>1</v>
      </c>
      <c r="N2287" s="3">
        <v>2</v>
      </c>
      <c r="O2287" s="3">
        <f>HLOOKUP(O$5,[1]非R能力!$B$8:$F$558,$C2287+1,0)</f>
        <v>234255.72416154965</v>
      </c>
      <c r="P2287" s="3">
        <f>HLOOKUP(P$5,[1]非R能力!$B$8:$F$558,$C2287+1,0)</f>
        <v>44953.448265057094</v>
      </c>
      <c r="Q2287" s="3">
        <f>HLOOKUP(Q$5,[1]非R能力!$B$8:$F$558,$C2287+1,0)</f>
        <v>26815.610542939401</v>
      </c>
      <c r="R2287" s="3">
        <f>HLOOKUP(R$5,[1]非R能力!$B$8:$F$558,$C2287+1,0)</f>
        <v>7132.5391808551285</v>
      </c>
      <c r="S2287" s="3">
        <f>HLOOKUP(S$5,[1]非R能力!$B$8:$F$558,$C2287+1,0)</f>
        <v>9113.6935180819401</v>
      </c>
      <c r="T2287" s="3">
        <f>INDEX([1]非R能力!$H$9:$H$558,D2287)</f>
        <v>14320.963145615258</v>
      </c>
      <c r="U2287" s="3">
        <f>IF(E2287="小怪",0,IF(INDEX([1]非R能力!$FK$9:$FK$558,C2287)=0,0,10))</f>
        <v>10</v>
      </c>
      <c r="V2287" s="3">
        <f>IF(E2287="小怪",0,IF(INDEX([1]非R能力!$FH$9:$FH$558,C2287)=0,0,5000))</f>
        <v>5000</v>
      </c>
      <c r="W2287" s="3">
        <f>HLOOKUP(W$5,[2]人物技能基础!$O$3:$Q$553,$C2287+1,0)</f>
        <v>3.637142857142857</v>
      </c>
      <c r="X2287" s="3">
        <f>HLOOKUP(X$5,[2]人物技能基础!$O$3:$Q$553,$C2287+1,0)</f>
        <v>2.0186428571428574</v>
      </c>
      <c r="Y2287" s="3">
        <f>HLOOKUP(Y$5,[2]人物技能基础!$O$3:$Q$553,$C2287+1,0)</f>
        <v>99.964285714285708</v>
      </c>
      <c r="Z2287" s="3">
        <f t="shared" si="211"/>
        <v>1566329</v>
      </c>
      <c r="AA2287" s="3">
        <f t="shared" si="212"/>
        <v>28577</v>
      </c>
      <c r="AB2287" s="3">
        <f t="shared" si="213"/>
        <v>8990</v>
      </c>
      <c r="AC2287" s="3">
        <f t="shared" si="214"/>
        <v>9113</v>
      </c>
      <c r="AD2287" s="3">
        <f t="shared" si="215"/>
        <v>9510</v>
      </c>
    </row>
    <row r="2288" spans="1:30" x14ac:dyDescent="0.15">
      <c r="A2288" s="3">
        <v>283</v>
      </c>
      <c r="B2288" s="3" t="str">
        <f t="shared" si="210"/>
        <v>关卡283boss</v>
      </c>
      <c r="C2288" s="3">
        <f>INDEX([3]关卡!$J$19:$J$2018,A2288)</f>
        <v>268</v>
      </c>
      <c r="D2288" s="3">
        <f>INDEX([3]关卡!$N$19:$N$2018,A2288)</f>
        <v>268</v>
      </c>
      <c r="E2288" s="3" t="s">
        <v>25</v>
      </c>
      <c r="F2288" s="3" t="s">
        <v>26</v>
      </c>
      <c r="G2288" s="3">
        <v>30</v>
      </c>
      <c r="H2288" s="3">
        <v>30</v>
      </c>
      <c r="I2288" s="3">
        <v>0.2</v>
      </c>
      <c r="J2288" s="4">
        <v>0.75</v>
      </c>
      <c r="K2288" s="4">
        <v>1</v>
      </c>
      <c r="L2288" s="4">
        <v>5</v>
      </c>
      <c r="M2288" s="3">
        <v>1</v>
      </c>
      <c r="N2288" s="3">
        <v>2</v>
      </c>
      <c r="O2288" s="3">
        <f>HLOOKUP(O$5,[1]非R能力!$B$8:$F$558,$C2288+1,0)</f>
        <v>234255.72416154965</v>
      </c>
      <c r="P2288" s="3">
        <f>HLOOKUP(P$5,[1]非R能力!$B$8:$F$558,$C2288+1,0)</f>
        <v>44953.448265057094</v>
      </c>
      <c r="Q2288" s="3">
        <f>HLOOKUP(Q$5,[1]非R能力!$B$8:$F$558,$C2288+1,0)</f>
        <v>26815.610542939401</v>
      </c>
      <c r="R2288" s="3">
        <f>HLOOKUP(R$5,[1]非R能力!$B$8:$F$558,$C2288+1,0)</f>
        <v>7132.5391808551285</v>
      </c>
      <c r="S2288" s="3">
        <f>HLOOKUP(S$5,[1]非R能力!$B$8:$F$558,$C2288+1,0)</f>
        <v>9113.6935180819401</v>
      </c>
      <c r="T2288" s="3">
        <f>INDEX([1]非R能力!$H$9:$H$558,D2288)</f>
        <v>14320.963145615258</v>
      </c>
      <c r="U2288" s="3">
        <f>IF(E2288="小怪",0,IF(INDEX([1]非R能力!$FK$9:$FK$558,C2288)=0,0,10))</f>
        <v>10</v>
      </c>
      <c r="V2288" s="3">
        <f>IF(E2288="小怪",0,IF(INDEX([1]非R能力!$FH$9:$FH$558,C2288)=0,0,5000))</f>
        <v>5000</v>
      </c>
      <c r="W2288" s="3">
        <f>HLOOKUP(W$5,[2]人物技能基础!$O$3:$Q$553,$C2288+1,0)</f>
        <v>3.637142857142857</v>
      </c>
      <c r="X2288" s="3">
        <f>HLOOKUP(X$5,[2]人物技能基础!$O$3:$Q$553,$C2288+1,0)</f>
        <v>2.0186428571428574</v>
      </c>
      <c r="Y2288" s="3">
        <f>HLOOKUP(Y$5,[2]人物技能基础!$O$3:$Q$553,$C2288+1,0)</f>
        <v>99.964285714285708</v>
      </c>
      <c r="Z2288" s="3">
        <f t="shared" si="211"/>
        <v>1566329</v>
      </c>
      <c r="AA2288" s="3">
        <f t="shared" si="212"/>
        <v>28577</v>
      </c>
      <c r="AB2288" s="3">
        <f t="shared" si="213"/>
        <v>8990</v>
      </c>
      <c r="AC2288" s="3">
        <f t="shared" si="214"/>
        <v>9113</v>
      </c>
      <c r="AD2288" s="3">
        <f t="shared" si="215"/>
        <v>9510</v>
      </c>
    </row>
    <row r="2289" spans="1:30" x14ac:dyDescent="0.15">
      <c r="A2289" s="3">
        <v>284</v>
      </c>
      <c r="B2289" s="3" t="str">
        <f t="shared" si="210"/>
        <v>关卡284boss</v>
      </c>
      <c r="C2289" s="3">
        <f>INDEX([3]关卡!$J$19:$J$2018,A2289)</f>
        <v>268</v>
      </c>
      <c r="D2289" s="3">
        <f>INDEX([3]关卡!$N$19:$N$2018,A2289)</f>
        <v>268</v>
      </c>
      <c r="E2289" s="3" t="s">
        <v>25</v>
      </c>
      <c r="F2289" s="3" t="s">
        <v>26</v>
      </c>
      <c r="G2289" s="3">
        <v>30</v>
      </c>
      <c r="H2289" s="3">
        <v>30</v>
      </c>
      <c r="I2289" s="3">
        <v>0.2</v>
      </c>
      <c r="J2289" s="4">
        <v>0.75</v>
      </c>
      <c r="K2289" s="4">
        <v>1</v>
      </c>
      <c r="L2289" s="4">
        <v>5</v>
      </c>
      <c r="M2289" s="3">
        <v>1</v>
      </c>
      <c r="N2289" s="3">
        <v>2</v>
      </c>
      <c r="O2289" s="3">
        <f>HLOOKUP(O$5,[1]非R能力!$B$8:$F$558,$C2289+1,0)</f>
        <v>234255.72416154965</v>
      </c>
      <c r="P2289" s="3">
        <f>HLOOKUP(P$5,[1]非R能力!$B$8:$F$558,$C2289+1,0)</f>
        <v>44953.448265057094</v>
      </c>
      <c r="Q2289" s="3">
        <f>HLOOKUP(Q$5,[1]非R能力!$B$8:$F$558,$C2289+1,0)</f>
        <v>26815.610542939401</v>
      </c>
      <c r="R2289" s="3">
        <f>HLOOKUP(R$5,[1]非R能力!$B$8:$F$558,$C2289+1,0)</f>
        <v>7132.5391808551285</v>
      </c>
      <c r="S2289" s="3">
        <f>HLOOKUP(S$5,[1]非R能力!$B$8:$F$558,$C2289+1,0)</f>
        <v>9113.6935180819401</v>
      </c>
      <c r="T2289" s="3">
        <f>INDEX([1]非R能力!$H$9:$H$558,D2289)</f>
        <v>14320.963145615258</v>
      </c>
      <c r="U2289" s="3">
        <f>IF(E2289="小怪",0,IF(INDEX([1]非R能力!$FK$9:$FK$558,C2289)=0,0,10))</f>
        <v>10</v>
      </c>
      <c r="V2289" s="3">
        <f>IF(E2289="小怪",0,IF(INDEX([1]非R能力!$FH$9:$FH$558,C2289)=0,0,5000))</f>
        <v>5000</v>
      </c>
      <c r="W2289" s="3">
        <f>HLOOKUP(W$5,[2]人物技能基础!$O$3:$Q$553,$C2289+1,0)</f>
        <v>3.637142857142857</v>
      </c>
      <c r="X2289" s="3">
        <f>HLOOKUP(X$5,[2]人物技能基础!$O$3:$Q$553,$C2289+1,0)</f>
        <v>2.0186428571428574</v>
      </c>
      <c r="Y2289" s="3">
        <f>HLOOKUP(Y$5,[2]人物技能基础!$O$3:$Q$553,$C2289+1,0)</f>
        <v>99.964285714285708</v>
      </c>
      <c r="Z2289" s="3">
        <f t="shared" si="211"/>
        <v>1566329</v>
      </c>
      <c r="AA2289" s="3">
        <f t="shared" si="212"/>
        <v>28577</v>
      </c>
      <c r="AB2289" s="3">
        <f t="shared" si="213"/>
        <v>8990</v>
      </c>
      <c r="AC2289" s="3">
        <f t="shared" si="214"/>
        <v>9113</v>
      </c>
      <c r="AD2289" s="3">
        <f t="shared" si="215"/>
        <v>9510</v>
      </c>
    </row>
    <row r="2290" spans="1:30" x14ac:dyDescent="0.15">
      <c r="A2290" s="3">
        <v>285</v>
      </c>
      <c r="B2290" s="3" t="str">
        <f t="shared" si="210"/>
        <v>关卡285boss</v>
      </c>
      <c r="C2290" s="3">
        <f>INDEX([3]关卡!$J$19:$J$2018,A2290)</f>
        <v>269</v>
      </c>
      <c r="D2290" s="3">
        <f>INDEX([3]关卡!$N$19:$N$2018,A2290)</f>
        <v>269</v>
      </c>
      <c r="E2290" s="3" t="s">
        <v>25</v>
      </c>
      <c r="F2290" s="3" t="s">
        <v>26</v>
      </c>
      <c r="G2290" s="3">
        <v>30</v>
      </c>
      <c r="H2290" s="3">
        <v>30</v>
      </c>
      <c r="I2290" s="3">
        <v>0.2</v>
      </c>
      <c r="J2290" s="4">
        <v>0.75</v>
      </c>
      <c r="K2290" s="4">
        <v>1</v>
      </c>
      <c r="L2290" s="4">
        <v>5</v>
      </c>
      <c r="M2290" s="3">
        <v>1</v>
      </c>
      <c r="N2290" s="3">
        <v>2</v>
      </c>
      <c r="O2290" s="3">
        <f>HLOOKUP(O$5,[1]非R能力!$B$8:$F$558,$C2290+1,0)</f>
        <v>237771.32497662096</v>
      </c>
      <c r="P2290" s="3">
        <f>HLOOKUP(P$5,[1]非R能力!$B$8:$F$558,$C2290+1,0)</f>
        <v>45520.801930451627</v>
      </c>
      <c r="Q2290" s="3">
        <f>HLOOKUP(Q$5,[1]非R能力!$B$8:$F$558,$C2290+1,0)</f>
        <v>27182.120066501073</v>
      </c>
      <c r="R2290" s="3">
        <f>HLOOKUP(R$5,[1]非R能力!$B$8:$F$558,$C2290+1,0)</f>
        <v>7229.1424464766551</v>
      </c>
      <c r="S2290" s="3">
        <f>HLOOKUP(S$5,[1]非R能力!$B$8:$F$558,$C2290+1,0)</f>
        <v>9251.0549437803675</v>
      </c>
      <c r="T2290" s="3">
        <f>INDEX([1]非R能力!$H$9:$H$558,D2290)</f>
        <v>14422.007575239897</v>
      </c>
      <c r="U2290" s="3">
        <f>IF(E2290="小怪",0,IF(INDEX([1]非R能力!$FK$9:$FK$558,C2290)=0,0,10))</f>
        <v>10</v>
      </c>
      <c r="V2290" s="3">
        <f>IF(E2290="小怪",0,IF(INDEX([1]非R能力!$FH$9:$FH$558,C2290)=0,0,5000))</f>
        <v>5000</v>
      </c>
      <c r="W2290" s="3">
        <f>HLOOKUP(W$5,[2]人物技能基础!$O$3:$Q$553,$C2290+1,0)</f>
        <v>3.637142857142857</v>
      </c>
      <c r="X2290" s="3">
        <f>HLOOKUP(X$5,[2]人物技能基础!$O$3:$Q$553,$C2290+1,0)</f>
        <v>2.0186428571428574</v>
      </c>
      <c r="Y2290" s="3">
        <f>HLOOKUP(Y$5,[2]人物技能基础!$O$3:$Q$553,$C2290+1,0)</f>
        <v>99.964285714285708</v>
      </c>
      <c r="Z2290" s="3">
        <f t="shared" si="211"/>
        <v>1584620</v>
      </c>
      <c r="AA2290" s="3">
        <f t="shared" si="212"/>
        <v>28967</v>
      </c>
      <c r="AB2290" s="3">
        <f t="shared" si="213"/>
        <v>9104</v>
      </c>
      <c r="AC2290" s="3">
        <f t="shared" si="214"/>
        <v>9251</v>
      </c>
      <c r="AD2290" s="3">
        <f t="shared" si="215"/>
        <v>9638</v>
      </c>
    </row>
    <row r="2291" spans="1:30" x14ac:dyDescent="0.15">
      <c r="A2291" s="3">
        <v>286</v>
      </c>
      <c r="B2291" s="3" t="str">
        <f t="shared" si="210"/>
        <v>关卡286boss</v>
      </c>
      <c r="C2291" s="3">
        <f>INDEX([3]关卡!$J$19:$J$2018,A2291)</f>
        <v>269</v>
      </c>
      <c r="D2291" s="3">
        <f>INDEX([3]关卡!$N$19:$N$2018,A2291)</f>
        <v>269</v>
      </c>
      <c r="E2291" s="3" t="s">
        <v>25</v>
      </c>
      <c r="F2291" s="3" t="s">
        <v>26</v>
      </c>
      <c r="G2291" s="3">
        <v>30</v>
      </c>
      <c r="H2291" s="3">
        <v>30</v>
      </c>
      <c r="I2291" s="3">
        <v>0.2</v>
      </c>
      <c r="J2291" s="4">
        <v>0.75</v>
      </c>
      <c r="K2291" s="4">
        <v>1</v>
      </c>
      <c r="L2291" s="4">
        <v>5</v>
      </c>
      <c r="M2291" s="3">
        <v>1</v>
      </c>
      <c r="N2291" s="3">
        <v>2</v>
      </c>
      <c r="O2291" s="3">
        <f>HLOOKUP(O$5,[1]非R能力!$B$8:$F$558,$C2291+1,0)</f>
        <v>237771.32497662096</v>
      </c>
      <c r="P2291" s="3">
        <f>HLOOKUP(P$5,[1]非R能力!$B$8:$F$558,$C2291+1,0)</f>
        <v>45520.801930451627</v>
      </c>
      <c r="Q2291" s="3">
        <f>HLOOKUP(Q$5,[1]非R能力!$B$8:$F$558,$C2291+1,0)</f>
        <v>27182.120066501073</v>
      </c>
      <c r="R2291" s="3">
        <f>HLOOKUP(R$5,[1]非R能力!$B$8:$F$558,$C2291+1,0)</f>
        <v>7229.1424464766551</v>
      </c>
      <c r="S2291" s="3">
        <f>HLOOKUP(S$5,[1]非R能力!$B$8:$F$558,$C2291+1,0)</f>
        <v>9251.0549437803675</v>
      </c>
      <c r="T2291" s="3">
        <f>INDEX([1]非R能力!$H$9:$H$558,D2291)</f>
        <v>14422.007575239897</v>
      </c>
      <c r="U2291" s="3">
        <f>IF(E2291="小怪",0,IF(INDEX([1]非R能力!$FK$9:$FK$558,C2291)=0,0,10))</f>
        <v>10</v>
      </c>
      <c r="V2291" s="3">
        <f>IF(E2291="小怪",0,IF(INDEX([1]非R能力!$FH$9:$FH$558,C2291)=0,0,5000))</f>
        <v>5000</v>
      </c>
      <c r="W2291" s="3">
        <f>HLOOKUP(W$5,[2]人物技能基础!$O$3:$Q$553,$C2291+1,0)</f>
        <v>3.637142857142857</v>
      </c>
      <c r="X2291" s="3">
        <f>HLOOKUP(X$5,[2]人物技能基础!$O$3:$Q$553,$C2291+1,0)</f>
        <v>2.0186428571428574</v>
      </c>
      <c r="Y2291" s="3">
        <f>HLOOKUP(Y$5,[2]人物技能基础!$O$3:$Q$553,$C2291+1,0)</f>
        <v>99.964285714285708</v>
      </c>
      <c r="Z2291" s="3">
        <f t="shared" si="211"/>
        <v>1584620</v>
      </c>
      <c r="AA2291" s="3">
        <f t="shared" si="212"/>
        <v>28967</v>
      </c>
      <c r="AB2291" s="3">
        <f t="shared" si="213"/>
        <v>9104</v>
      </c>
      <c r="AC2291" s="3">
        <f t="shared" si="214"/>
        <v>9251</v>
      </c>
      <c r="AD2291" s="3">
        <f t="shared" si="215"/>
        <v>9638</v>
      </c>
    </row>
    <row r="2292" spans="1:30" x14ac:dyDescent="0.15">
      <c r="A2292" s="3">
        <v>287</v>
      </c>
      <c r="B2292" s="3" t="str">
        <f t="shared" si="210"/>
        <v>关卡287boss</v>
      </c>
      <c r="C2292" s="3">
        <f>INDEX([3]关卡!$J$19:$J$2018,A2292)</f>
        <v>269</v>
      </c>
      <c r="D2292" s="3">
        <f>INDEX([3]关卡!$N$19:$N$2018,A2292)</f>
        <v>269</v>
      </c>
      <c r="E2292" s="3" t="s">
        <v>25</v>
      </c>
      <c r="F2292" s="3" t="s">
        <v>26</v>
      </c>
      <c r="G2292" s="3">
        <v>30</v>
      </c>
      <c r="H2292" s="3">
        <v>30</v>
      </c>
      <c r="I2292" s="3">
        <v>0.2</v>
      </c>
      <c r="J2292" s="4">
        <v>0.75</v>
      </c>
      <c r="K2292" s="4">
        <v>1</v>
      </c>
      <c r="L2292" s="4">
        <v>5</v>
      </c>
      <c r="M2292" s="3">
        <v>1</v>
      </c>
      <c r="N2292" s="3">
        <v>2</v>
      </c>
      <c r="O2292" s="3">
        <f>HLOOKUP(O$5,[1]非R能力!$B$8:$F$558,$C2292+1,0)</f>
        <v>237771.32497662096</v>
      </c>
      <c r="P2292" s="3">
        <f>HLOOKUP(P$5,[1]非R能力!$B$8:$F$558,$C2292+1,0)</f>
        <v>45520.801930451627</v>
      </c>
      <c r="Q2292" s="3">
        <f>HLOOKUP(Q$5,[1]非R能力!$B$8:$F$558,$C2292+1,0)</f>
        <v>27182.120066501073</v>
      </c>
      <c r="R2292" s="3">
        <f>HLOOKUP(R$5,[1]非R能力!$B$8:$F$558,$C2292+1,0)</f>
        <v>7229.1424464766551</v>
      </c>
      <c r="S2292" s="3">
        <f>HLOOKUP(S$5,[1]非R能力!$B$8:$F$558,$C2292+1,0)</f>
        <v>9251.0549437803675</v>
      </c>
      <c r="T2292" s="3">
        <f>INDEX([1]非R能力!$H$9:$H$558,D2292)</f>
        <v>14422.007575239897</v>
      </c>
      <c r="U2292" s="3">
        <f>IF(E2292="小怪",0,IF(INDEX([1]非R能力!$FK$9:$FK$558,C2292)=0,0,10))</f>
        <v>10</v>
      </c>
      <c r="V2292" s="3">
        <f>IF(E2292="小怪",0,IF(INDEX([1]非R能力!$FH$9:$FH$558,C2292)=0,0,5000))</f>
        <v>5000</v>
      </c>
      <c r="W2292" s="3">
        <f>HLOOKUP(W$5,[2]人物技能基础!$O$3:$Q$553,$C2292+1,0)</f>
        <v>3.637142857142857</v>
      </c>
      <c r="X2292" s="3">
        <f>HLOOKUP(X$5,[2]人物技能基础!$O$3:$Q$553,$C2292+1,0)</f>
        <v>2.0186428571428574</v>
      </c>
      <c r="Y2292" s="3">
        <f>HLOOKUP(Y$5,[2]人物技能基础!$O$3:$Q$553,$C2292+1,0)</f>
        <v>99.964285714285708</v>
      </c>
      <c r="Z2292" s="3">
        <f t="shared" si="211"/>
        <v>1584620</v>
      </c>
      <c r="AA2292" s="3">
        <f t="shared" si="212"/>
        <v>28967</v>
      </c>
      <c r="AB2292" s="3">
        <f t="shared" si="213"/>
        <v>9104</v>
      </c>
      <c r="AC2292" s="3">
        <f t="shared" si="214"/>
        <v>9251</v>
      </c>
      <c r="AD2292" s="3">
        <f t="shared" si="215"/>
        <v>9638</v>
      </c>
    </row>
    <row r="2293" spans="1:30" x14ac:dyDescent="0.15">
      <c r="A2293" s="3">
        <v>288</v>
      </c>
      <c r="B2293" s="3" t="str">
        <f t="shared" si="210"/>
        <v>关卡288boss</v>
      </c>
      <c r="C2293" s="3">
        <f>INDEX([3]关卡!$J$19:$J$2018,A2293)</f>
        <v>269</v>
      </c>
      <c r="D2293" s="3">
        <f>INDEX([3]关卡!$N$19:$N$2018,A2293)</f>
        <v>269</v>
      </c>
      <c r="E2293" s="3" t="s">
        <v>25</v>
      </c>
      <c r="F2293" s="3" t="s">
        <v>26</v>
      </c>
      <c r="G2293" s="3">
        <v>30</v>
      </c>
      <c r="H2293" s="3">
        <v>30</v>
      </c>
      <c r="I2293" s="3">
        <v>0.2</v>
      </c>
      <c r="J2293" s="4">
        <v>0.75</v>
      </c>
      <c r="K2293" s="4">
        <v>1</v>
      </c>
      <c r="L2293" s="4">
        <v>5</v>
      </c>
      <c r="M2293" s="3">
        <v>1</v>
      </c>
      <c r="N2293" s="3">
        <v>2</v>
      </c>
      <c r="O2293" s="3">
        <f>HLOOKUP(O$5,[1]非R能力!$B$8:$F$558,$C2293+1,0)</f>
        <v>237771.32497662096</v>
      </c>
      <c r="P2293" s="3">
        <f>HLOOKUP(P$5,[1]非R能力!$B$8:$F$558,$C2293+1,0)</f>
        <v>45520.801930451627</v>
      </c>
      <c r="Q2293" s="3">
        <f>HLOOKUP(Q$5,[1]非R能力!$B$8:$F$558,$C2293+1,0)</f>
        <v>27182.120066501073</v>
      </c>
      <c r="R2293" s="3">
        <f>HLOOKUP(R$5,[1]非R能力!$B$8:$F$558,$C2293+1,0)</f>
        <v>7229.1424464766551</v>
      </c>
      <c r="S2293" s="3">
        <f>HLOOKUP(S$5,[1]非R能力!$B$8:$F$558,$C2293+1,0)</f>
        <v>9251.0549437803675</v>
      </c>
      <c r="T2293" s="3">
        <f>INDEX([1]非R能力!$H$9:$H$558,D2293)</f>
        <v>14422.007575239897</v>
      </c>
      <c r="U2293" s="3">
        <f>IF(E2293="小怪",0,IF(INDEX([1]非R能力!$FK$9:$FK$558,C2293)=0,0,10))</f>
        <v>10</v>
      </c>
      <c r="V2293" s="3">
        <f>IF(E2293="小怪",0,IF(INDEX([1]非R能力!$FH$9:$FH$558,C2293)=0,0,5000))</f>
        <v>5000</v>
      </c>
      <c r="W2293" s="3">
        <f>HLOOKUP(W$5,[2]人物技能基础!$O$3:$Q$553,$C2293+1,0)</f>
        <v>3.637142857142857</v>
      </c>
      <c r="X2293" s="3">
        <f>HLOOKUP(X$5,[2]人物技能基础!$O$3:$Q$553,$C2293+1,0)</f>
        <v>2.0186428571428574</v>
      </c>
      <c r="Y2293" s="3">
        <f>HLOOKUP(Y$5,[2]人物技能基础!$O$3:$Q$553,$C2293+1,0)</f>
        <v>99.964285714285708</v>
      </c>
      <c r="Z2293" s="3">
        <f t="shared" si="211"/>
        <v>1584620</v>
      </c>
      <c r="AA2293" s="3">
        <f t="shared" si="212"/>
        <v>28967</v>
      </c>
      <c r="AB2293" s="3">
        <f t="shared" si="213"/>
        <v>9104</v>
      </c>
      <c r="AC2293" s="3">
        <f t="shared" si="214"/>
        <v>9251</v>
      </c>
      <c r="AD2293" s="3">
        <f t="shared" si="215"/>
        <v>9638</v>
      </c>
    </row>
    <row r="2294" spans="1:30" x14ac:dyDescent="0.15">
      <c r="A2294" s="3">
        <v>289</v>
      </c>
      <c r="B2294" s="3" t="str">
        <f t="shared" si="210"/>
        <v>关卡289boss</v>
      </c>
      <c r="C2294" s="3">
        <f>INDEX([3]关卡!$J$19:$J$2018,A2294)</f>
        <v>269</v>
      </c>
      <c r="D2294" s="3">
        <f>INDEX([3]关卡!$N$19:$N$2018,A2294)</f>
        <v>269</v>
      </c>
      <c r="E2294" s="3" t="s">
        <v>25</v>
      </c>
      <c r="F2294" s="3" t="s">
        <v>26</v>
      </c>
      <c r="G2294" s="3">
        <v>30</v>
      </c>
      <c r="H2294" s="3">
        <v>30</v>
      </c>
      <c r="I2294" s="3">
        <v>0.2</v>
      </c>
      <c r="J2294" s="4">
        <v>0.75</v>
      </c>
      <c r="K2294" s="4">
        <v>1</v>
      </c>
      <c r="L2294" s="4">
        <v>5</v>
      </c>
      <c r="M2294" s="3">
        <v>1</v>
      </c>
      <c r="N2294" s="3">
        <v>2</v>
      </c>
      <c r="O2294" s="3">
        <f>HLOOKUP(O$5,[1]非R能力!$B$8:$F$558,$C2294+1,0)</f>
        <v>237771.32497662096</v>
      </c>
      <c r="P2294" s="3">
        <f>HLOOKUP(P$5,[1]非R能力!$B$8:$F$558,$C2294+1,0)</f>
        <v>45520.801930451627</v>
      </c>
      <c r="Q2294" s="3">
        <f>HLOOKUP(Q$5,[1]非R能力!$B$8:$F$558,$C2294+1,0)</f>
        <v>27182.120066501073</v>
      </c>
      <c r="R2294" s="3">
        <f>HLOOKUP(R$5,[1]非R能力!$B$8:$F$558,$C2294+1,0)</f>
        <v>7229.1424464766551</v>
      </c>
      <c r="S2294" s="3">
        <f>HLOOKUP(S$5,[1]非R能力!$B$8:$F$558,$C2294+1,0)</f>
        <v>9251.0549437803675</v>
      </c>
      <c r="T2294" s="3">
        <f>INDEX([1]非R能力!$H$9:$H$558,D2294)</f>
        <v>14422.007575239897</v>
      </c>
      <c r="U2294" s="3">
        <f>IF(E2294="小怪",0,IF(INDEX([1]非R能力!$FK$9:$FK$558,C2294)=0,0,10))</f>
        <v>10</v>
      </c>
      <c r="V2294" s="3">
        <f>IF(E2294="小怪",0,IF(INDEX([1]非R能力!$FH$9:$FH$558,C2294)=0,0,5000))</f>
        <v>5000</v>
      </c>
      <c r="W2294" s="3">
        <f>HLOOKUP(W$5,[2]人物技能基础!$O$3:$Q$553,$C2294+1,0)</f>
        <v>3.637142857142857</v>
      </c>
      <c r="X2294" s="3">
        <f>HLOOKUP(X$5,[2]人物技能基础!$O$3:$Q$553,$C2294+1,0)</f>
        <v>2.0186428571428574</v>
      </c>
      <c r="Y2294" s="3">
        <f>HLOOKUP(Y$5,[2]人物技能基础!$O$3:$Q$553,$C2294+1,0)</f>
        <v>99.964285714285708</v>
      </c>
      <c r="Z2294" s="3">
        <f t="shared" si="211"/>
        <v>1584620</v>
      </c>
      <c r="AA2294" s="3">
        <f t="shared" si="212"/>
        <v>28967</v>
      </c>
      <c r="AB2294" s="3">
        <f t="shared" si="213"/>
        <v>9104</v>
      </c>
      <c r="AC2294" s="3">
        <f t="shared" si="214"/>
        <v>9251</v>
      </c>
      <c r="AD2294" s="3">
        <f t="shared" si="215"/>
        <v>9638</v>
      </c>
    </row>
    <row r="2295" spans="1:30" x14ac:dyDescent="0.15">
      <c r="A2295" s="3">
        <v>290</v>
      </c>
      <c r="B2295" s="3" t="str">
        <f t="shared" si="210"/>
        <v>关卡290boss</v>
      </c>
      <c r="C2295" s="3">
        <f>INDEX([3]关卡!$J$19:$J$2018,A2295)</f>
        <v>270</v>
      </c>
      <c r="D2295" s="3">
        <f>INDEX([3]关卡!$N$19:$N$2018,A2295)</f>
        <v>270</v>
      </c>
      <c r="E2295" s="3" t="s">
        <v>25</v>
      </c>
      <c r="F2295" s="3" t="s">
        <v>26</v>
      </c>
      <c r="G2295" s="3">
        <v>30</v>
      </c>
      <c r="H2295" s="3">
        <v>30</v>
      </c>
      <c r="I2295" s="3">
        <v>0.2</v>
      </c>
      <c r="J2295" s="4">
        <v>0.75</v>
      </c>
      <c r="K2295" s="4">
        <v>1</v>
      </c>
      <c r="L2295" s="4">
        <v>5</v>
      </c>
      <c r="M2295" s="3">
        <v>1</v>
      </c>
      <c r="N2295" s="3">
        <v>2</v>
      </c>
      <c r="O2295" s="3">
        <f>HLOOKUP(O$5,[1]非R能力!$B$8:$F$558,$C2295+1,0)</f>
        <v>241815.03203652738</v>
      </c>
      <c r="P2295" s="3">
        <f>HLOOKUP(P$5,[1]非R能力!$B$8:$F$558,$C2295+1,0)</f>
        <v>46196.233635528821</v>
      </c>
      <c r="Q2295" s="3">
        <f>HLOOKUP(Q$5,[1]非R能力!$B$8:$F$558,$C2295+1,0)</f>
        <v>27563.319000013369</v>
      </c>
      <c r="R2295" s="3">
        <f>HLOOKUP(R$5,[1]非R能力!$B$8:$F$558,$C2295+1,0)</f>
        <v>7341.1225516753966</v>
      </c>
      <c r="S2295" s="3">
        <f>HLOOKUP(S$5,[1]非R能力!$B$8:$F$558,$C2295+1,0)</f>
        <v>9412.0495566738609</v>
      </c>
      <c r="T2295" s="3">
        <f>INDEX([1]非R能力!$H$9:$H$558,D2295)</f>
        <v>14523.580369209754</v>
      </c>
      <c r="U2295" s="3">
        <f>IF(E2295="小怪",0,IF(INDEX([1]非R能力!$FK$9:$FK$558,C2295)=0,0,10))</f>
        <v>10</v>
      </c>
      <c r="V2295" s="3">
        <f>IF(E2295="小怪",0,IF(INDEX([1]非R能力!$FH$9:$FH$558,C2295)=0,0,5000))</f>
        <v>5000</v>
      </c>
      <c r="W2295" s="3">
        <f>HLOOKUP(W$5,[2]人物技能基础!$O$3:$Q$553,$C2295+1,0)</f>
        <v>3.637142857142857</v>
      </c>
      <c r="X2295" s="3">
        <f>HLOOKUP(X$5,[2]人物技能基础!$O$3:$Q$553,$C2295+1,0)</f>
        <v>2.0186428571428574</v>
      </c>
      <c r="Y2295" s="3">
        <f>HLOOKUP(Y$5,[2]人物技能基础!$O$3:$Q$553,$C2295+1,0)</f>
        <v>99.964285714285708</v>
      </c>
      <c r="Z2295" s="3">
        <f t="shared" si="211"/>
        <v>1606086</v>
      </c>
      <c r="AA2295" s="3">
        <f t="shared" si="212"/>
        <v>29375</v>
      </c>
      <c r="AB2295" s="3">
        <f t="shared" si="213"/>
        <v>9239</v>
      </c>
      <c r="AC2295" s="3">
        <f t="shared" si="214"/>
        <v>9412</v>
      </c>
      <c r="AD2295" s="3">
        <f t="shared" si="215"/>
        <v>9788</v>
      </c>
    </row>
    <row r="2296" spans="1:30" x14ac:dyDescent="0.15">
      <c r="A2296" s="3">
        <v>291</v>
      </c>
      <c r="B2296" s="3" t="str">
        <f t="shared" si="210"/>
        <v>关卡291boss</v>
      </c>
      <c r="C2296" s="3">
        <f>INDEX([3]关卡!$J$19:$J$2018,A2296)</f>
        <v>270</v>
      </c>
      <c r="D2296" s="3">
        <f>INDEX([3]关卡!$N$19:$N$2018,A2296)</f>
        <v>270</v>
      </c>
      <c r="E2296" s="3" t="s">
        <v>25</v>
      </c>
      <c r="F2296" s="3" t="s">
        <v>26</v>
      </c>
      <c r="G2296" s="3">
        <v>30</v>
      </c>
      <c r="H2296" s="3">
        <v>30</v>
      </c>
      <c r="I2296" s="3">
        <v>0.2</v>
      </c>
      <c r="J2296" s="4">
        <v>0.75</v>
      </c>
      <c r="K2296" s="4">
        <v>1</v>
      </c>
      <c r="L2296" s="4">
        <v>5</v>
      </c>
      <c r="M2296" s="3">
        <v>1</v>
      </c>
      <c r="N2296" s="3">
        <v>2</v>
      </c>
      <c r="O2296" s="3">
        <f>HLOOKUP(O$5,[1]非R能力!$B$8:$F$558,$C2296+1,0)</f>
        <v>241815.03203652738</v>
      </c>
      <c r="P2296" s="3">
        <f>HLOOKUP(P$5,[1]非R能力!$B$8:$F$558,$C2296+1,0)</f>
        <v>46196.233635528821</v>
      </c>
      <c r="Q2296" s="3">
        <f>HLOOKUP(Q$5,[1]非R能力!$B$8:$F$558,$C2296+1,0)</f>
        <v>27563.319000013369</v>
      </c>
      <c r="R2296" s="3">
        <f>HLOOKUP(R$5,[1]非R能力!$B$8:$F$558,$C2296+1,0)</f>
        <v>7341.1225516753966</v>
      </c>
      <c r="S2296" s="3">
        <f>HLOOKUP(S$5,[1]非R能力!$B$8:$F$558,$C2296+1,0)</f>
        <v>9412.0495566738609</v>
      </c>
      <c r="T2296" s="3">
        <f>INDEX([1]非R能力!$H$9:$H$558,D2296)</f>
        <v>14523.580369209754</v>
      </c>
      <c r="U2296" s="3">
        <f>IF(E2296="小怪",0,IF(INDEX([1]非R能力!$FK$9:$FK$558,C2296)=0,0,10))</f>
        <v>10</v>
      </c>
      <c r="V2296" s="3">
        <f>IF(E2296="小怪",0,IF(INDEX([1]非R能力!$FH$9:$FH$558,C2296)=0,0,5000))</f>
        <v>5000</v>
      </c>
      <c r="W2296" s="3">
        <f>HLOOKUP(W$5,[2]人物技能基础!$O$3:$Q$553,$C2296+1,0)</f>
        <v>3.637142857142857</v>
      </c>
      <c r="X2296" s="3">
        <f>HLOOKUP(X$5,[2]人物技能基础!$O$3:$Q$553,$C2296+1,0)</f>
        <v>2.0186428571428574</v>
      </c>
      <c r="Y2296" s="3">
        <f>HLOOKUP(Y$5,[2]人物技能基础!$O$3:$Q$553,$C2296+1,0)</f>
        <v>99.964285714285708</v>
      </c>
      <c r="Z2296" s="3">
        <f t="shared" si="211"/>
        <v>1606086</v>
      </c>
      <c r="AA2296" s="3">
        <f t="shared" si="212"/>
        <v>29375</v>
      </c>
      <c r="AB2296" s="3">
        <f t="shared" si="213"/>
        <v>9239</v>
      </c>
      <c r="AC2296" s="3">
        <f t="shared" si="214"/>
        <v>9412</v>
      </c>
      <c r="AD2296" s="3">
        <f t="shared" si="215"/>
        <v>9788</v>
      </c>
    </row>
    <row r="2297" spans="1:30" x14ac:dyDescent="0.15">
      <c r="A2297" s="3">
        <v>292</v>
      </c>
      <c r="B2297" s="3" t="str">
        <f t="shared" si="210"/>
        <v>关卡292boss</v>
      </c>
      <c r="C2297" s="3">
        <f>INDEX([3]关卡!$J$19:$J$2018,A2297)</f>
        <v>270</v>
      </c>
      <c r="D2297" s="3">
        <f>INDEX([3]关卡!$N$19:$N$2018,A2297)</f>
        <v>270</v>
      </c>
      <c r="E2297" s="3" t="s">
        <v>25</v>
      </c>
      <c r="F2297" s="3" t="s">
        <v>26</v>
      </c>
      <c r="G2297" s="3">
        <v>30</v>
      </c>
      <c r="H2297" s="3">
        <v>30</v>
      </c>
      <c r="I2297" s="3">
        <v>0.2</v>
      </c>
      <c r="J2297" s="4">
        <v>0.75</v>
      </c>
      <c r="K2297" s="4">
        <v>1</v>
      </c>
      <c r="L2297" s="4">
        <v>5</v>
      </c>
      <c r="M2297" s="3">
        <v>1</v>
      </c>
      <c r="N2297" s="3">
        <v>2</v>
      </c>
      <c r="O2297" s="3">
        <f>HLOOKUP(O$5,[1]非R能力!$B$8:$F$558,$C2297+1,0)</f>
        <v>241815.03203652738</v>
      </c>
      <c r="P2297" s="3">
        <f>HLOOKUP(P$5,[1]非R能力!$B$8:$F$558,$C2297+1,0)</f>
        <v>46196.233635528821</v>
      </c>
      <c r="Q2297" s="3">
        <f>HLOOKUP(Q$5,[1]非R能力!$B$8:$F$558,$C2297+1,0)</f>
        <v>27563.319000013369</v>
      </c>
      <c r="R2297" s="3">
        <f>HLOOKUP(R$5,[1]非R能力!$B$8:$F$558,$C2297+1,0)</f>
        <v>7341.1225516753966</v>
      </c>
      <c r="S2297" s="3">
        <f>HLOOKUP(S$5,[1]非R能力!$B$8:$F$558,$C2297+1,0)</f>
        <v>9412.0495566738609</v>
      </c>
      <c r="T2297" s="3">
        <f>INDEX([1]非R能力!$H$9:$H$558,D2297)</f>
        <v>14523.580369209754</v>
      </c>
      <c r="U2297" s="3">
        <f>IF(E2297="小怪",0,IF(INDEX([1]非R能力!$FK$9:$FK$558,C2297)=0,0,10))</f>
        <v>10</v>
      </c>
      <c r="V2297" s="3">
        <f>IF(E2297="小怪",0,IF(INDEX([1]非R能力!$FH$9:$FH$558,C2297)=0,0,5000))</f>
        <v>5000</v>
      </c>
      <c r="W2297" s="3">
        <f>HLOOKUP(W$5,[2]人物技能基础!$O$3:$Q$553,$C2297+1,0)</f>
        <v>3.637142857142857</v>
      </c>
      <c r="X2297" s="3">
        <f>HLOOKUP(X$5,[2]人物技能基础!$O$3:$Q$553,$C2297+1,0)</f>
        <v>2.0186428571428574</v>
      </c>
      <c r="Y2297" s="3">
        <f>HLOOKUP(Y$5,[2]人物技能基础!$O$3:$Q$553,$C2297+1,0)</f>
        <v>99.964285714285708</v>
      </c>
      <c r="Z2297" s="3">
        <f t="shared" si="211"/>
        <v>1606086</v>
      </c>
      <c r="AA2297" s="3">
        <f t="shared" si="212"/>
        <v>29375</v>
      </c>
      <c r="AB2297" s="3">
        <f t="shared" si="213"/>
        <v>9239</v>
      </c>
      <c r="AC2297" s="3">
        <f t="shared" si="214"/>
        <v>9412</v>
      </c>
      <c r="AD2297" s="3">
        <f t="shared" si="215"/>
        <v>9788</v>
      </c>
    </row>
    <row r="2298" spans="1:30" x14ac:dyDescent="0.15">
      <c r="A2298" s="3">
        <v>293</v>
      </c>
      <c r="B2298" s="3" t="str">
        <f t="shared" si="210"/>
        <v>关卡293boss</v>
      </c>
      <c r="C2298" s="3">
        <f>INDEX([3]关卡!$J$19:$J$2018,A2298)</f>
        <v>270</v>
      </c>
      <c r="D2298" s="3">
        <f>INDEX([3]关卡!$N$19:$N$2018,A2298)</f>
        <v>270</v>
      </c>
      <c r="E2298" s="3" t="s">
        <v>25</v>
      </c>
      <c r="F2298" s="3" t="s">
        <v>26</v>
      </c>
      <c r="G2298" s="3">
        <v>30</v>
      </c>
      <c r="H2298" s="3">
        <v>30</v>
      </c>
      <c r="I2298" s="3">
        <v>0.2</v>
      </c>
      <c r="J2298" s="4">
        <v>0.75</v>
      </c>
      <c r="K2298" s="4">
        <v>1</v>
      </c>
      <c r="L2298" s="4">
        <v>5</v>
      </c>
      <c r="M2298" s="3">
        <v>1</v>
      </c>
      <c r="N2298" s="3">
        <v>2</v>
      </c>
      <c r="O2298" s="3">
        <f>HLOOKUP(O$5,[1]非R能力!$B$8:$F$558,$C2298+1,0)</f>
        <v>241815.03203652738</v>
      </c>
      <c r="P2298" s="3">
        <f>HLOOKUP(P$5,[1]非R能力!$B$8:$F$558,$C2298+1,0)</f>
        <v>46196.233635528821</v>
      </c>
      <c r="Q2298" s="3">
        <f>HLOOKUP(Q$5,[1]非R能力!$B$8:$F$558,$C2298+1,0)</f>
        <v>27563.319000013369</v>
      </c>
      <c r="R2298" s="3">
        <f>HLOOKUP(R$5,[1]非R能力!$B$8:$F$558,$C2298+1,0)</f>
        <v>7341.1225516753966</v>
      </c>
      <c r="S2298" s="3">
        <f>HLOOKUP(S$5,[1]非R能力!$B$8:$F$558,$C2298+1,0)</f>
        <v>9412.0495566738609</v>
      </c>
      <c r="T2298" s="3">
        <f>INDEX([1]非R能力!$H$9:$H$558,D2298)</f>
        <v>14523.580369209754</v>
      </c>
      <c r="U2298" s="3">
        <f>IF(E2298="小怪",0,IF(INDEX([1]非R能力!$FK$9:$FK$558,C2298)=0,0,10))</f>
        <v>10</v>
      </c>
      <c r="V2298" s="3">
        <f>IF(E2298="小怪",0,IF(INDEX([1]非R能力!$FH$9:$FH$558,C2298)=0,0,5000))</f>
        <v>5000</v>
      </c>
      <c r="W2298" s="3">
        <f>HLOOKUP(W$5,[2]人物技能基础!$O$3:$Q$553,$C2298+1,0)</f>
        <v>3.637142857142857</v>
      </c>
      <c r="X2298" s="3">
        <f>HLOOKUP(X$5,[2]人物技能基础!$O$3:$Q$553,$C2298+1,0)</f>
        <v>2.0186428571428574</v>
      </c>
      <c r="Y2298" s="3">
        <f>HLOOKUP(Y$5,[2]人物技能基础!$O$3:$Q$553,$C2298+1,0)</f>
        <v>99.964285714285708</v>
      </c>
      <c r="Z2298" s="3">
        <f t="shared" si="211"/>
        <v>1606086</v>
      </c>
      <c r="AA2298" s="3">
        <f t="shared" si="212"/>
        <v>29375</v>
      </c>
      <c r="AB2298" s="3">
        <f t="shared" si="213"/>
        <v>9239</v>
      </c>
      <c r="AC2298" s="3">
        <f t="shared" si="214"/>
        <v>9412</v>
      </c>
      <c r="AD2298" s="3">
        <f t="shared" si="215"/>
        <v>9788</v>
      </c>
    </row>
    <row r="2299" spans="1:30" x14ac:dyDescent="0.15">
      <c r="A2299" s="3">
        <v>294</v>
      </c>
      <c r="B2299" s="3" t="str">
        <f t="shared" si="210"/>
        <v>关卡294boss</v>
      </c>
      <c r="C2299" s="3">
        <f>INDEX([3]关卡!$J$19:$J$2018,A2299)</f>
        <v>270</v>
      </c>
      <c r="D2299" s="3">
        <f>INDEX([3]关卡!$N$19:$N$2018,A2299)</f>
        <v>270</v>
      </c>
      <c r="E2299" s="3" t="s">
        <v>25</v>
      </c>
      <c r="F2299" s="3" t="s">
        <v>26</v>
      </c>
      <c r="G2299" s="3">
        <v>30</v>
      </c>
      <c r="H2299" s="3">
        <v>30</v>
      </c>
      <c r="I2299" s="3">
        <v>0.2</v>
      </c>
      <c r="J2299" s="4">
        <v>0.75</v>
      </c>
      <c r="K2299" s="4">
        <v>1</v>
      </c>
      <c r="L2299" s="4">
        <v>5</v>
      </c>
      <c r="M2299" s="3">
        <v>1</v>
      </c>
      <c r="N2299" s="3">
        <v>2</v>
      </c>
      <c r="O2299" s="3">
        <f>HLOOKUP(O$5,[1]非R能力!$B$8:$F$558,$C2299+1,0)</f>
        <v>241815.03203652738</v>
      </c>
      <c r="P2299" s="3">
        <f>HLOOKUP(P$5,[1]非R能力!$B$8:$F$558,$C2299+1,0)</f>
        <v>46196.233635528821</v>
      </c>
      <c r="Q2299" s="3">
        <f>HLOOKUP(Q$5,[1]非R能力!$B$8:$F$558,$C2299+1,0)</f>
        <v>27563.319000013369</v>
      </c>
      <c r="R2299" s="3">
        <f>HLOOKUP(R$5,[1]非R能力!$B$8:$F$558,$C2299+1,0)</f>
        <v>7341.1225516753966</v>
      </c>
      <c r="S2299" s="3">
        <f>HLOOKUP(S$5,[1]非R能力!$B$8:$F$558,$C2299+1,0)</f>
        <v>9412.0495566738609</v>
      </c>
      <c r="T2299" s="3">
        <f>INDEX([1]非R能力!$H$9:$H$558,D2299)</f>
        <v>14523.580369209754</v>
      </c>
      <c r="U2299" s="3">
        <f>IF(E2299="小怪",0,IF(INDEX([1]非R能力!$FK$9:$FK$558,C2299)=0,0,10))</f>
        <v>10</v>
      </c>
      <c r="V2299" s="3">
        <f>IF(E2299="小怪",0,IF(INDEX([1]非R能力!$FH$9:$FH$558,C2299)=0,0,5000))</f>
        <v>5000</v>
      </c>
      <c r="W2299" s="3">
        <f>HLOOKUP(W$5,[2]人物技能基础!$O$3:$Q$553,$C2299+1,0)</f>
        <v>3.637142857142857</v>
      </c>
      <c r="X2299" s="3">
        <f>HLOOKUP(X$5,[2]人物技能基础!$O$3:$Q$553,$C2299+1,0)</f>
        <v>2.0186428571428574</v>
      </c>
      <c r="Y2299" s="3">
        <f>HLOOKUP(Y$5,[2]人物技能基础!$O$3:$Q$553,$C2299+1,0)</f>
        <v>99.964285714285708</v>
      </c>
      <c r="Z2299" s="3">
        <f t="shared" si="211"/>
        <v>1606086</v>
      </c>
      <c r="AA2299" s="3">
        <f t="shared" si="212"/>
        <v>29375</v>
      </c>
      <c r="AB2299" s="3">
        <f t="shared" si="213"/>
        <v>9239</v>
      </c>
      <c r="AC2299" s="3">
        <f t="shared" si="214"/>
        <v>9412</v>
      </c>
      <c r="AD2299" s="3">
        <f t="shared" si="215"/>
        <v>9788</v>
      </c>
    </row>
    <row r="2300" spans="1:30" x14ac:dyDescent="0.15">
      <c r="A2300" s="3">
        <v>295</v>
      </c>
      <c r="B2300" s="3" t="str">
        <f t="shared" si="210"/>
        <v>关卡295boss</v>
      </c>
      <c r="C2300" s="3">
        <f>INDEX([3]关卡!$J$19:$J$2018,A2300)</f>
        <v>271</v>
      </c>
      <c r="D2300" s="3">
        <f>INDEX([3]关卡!$N$19:$N$2018,A2300)</f>
        <v>271</v>
      </c>
      <c r="E2300" s="3" t="s">
        <v>25</v>
      </c>
      <c r="F2300" s="3" t="s">
        <v>26</v>
      </c>
      <c r="G2300" s="3">
        <v>30</v>
      </c>
      <c r="H2300" s="3">
        <v>30</v>
      </c>
      <c r="I2300" s="3">
        <v>0.2</v>
      </c>
      <c r="J2300" s="4">
        <v>0.75</v>
      </c>
      <c r="K2300" s="4">
        <v>1</v>
      </c>
      <c r="L2300" s="4">
        <v>5</v>
      </c>
      <c r="M2300" s="3">
        <v>1</v>
      </c>
      <c r="N2300" s="3">
        <v>2</v>
      </c>
      <c r="O2300" s="3">
        <f>HLOOKUP(O$5,[1]非R能力!$B$8:$F$558,$C2300+1,0)</f>
        <v>245417.87843405386</v>
      </c>
      <c r="P2300" s="3">
        <f>HLOOKUP(P$5,[1]非R能力!$B$8:$F$558,$C2300+1,0)</f>
        <v>46760.217678760033</v>
      </c>
      <c r="Q2300" s="3">
        <f>HLOOKUP(Q$5,[1]非R能力!$B$8:$F$558,$C2300+1,0)</f>
        <v>27880.120034019397</v>
      </c>
      <c r="R2300" s="3">
        <f>HLOOKUP(R$5,[1]非R能力!$B$8:$F$558,$C2300+1,0)</f>
        <v>7433.7110615697875</v>
      </c>
      <c r="S2300" s="3">
        <f>HLOOKUP(S$5,[1]非R能力!$B$8:$F$558,$C2300+1,0)</f>
        <v>9552.7530084722912</v>
      </c>
      <c r="T2300" s="3">
        <f>INDEX([1]非R能力!$H$9:$H$558,D2300)</f>
        <v>14625.683967775707</v>
      </c>
      <c r="U2300" s="3">
        <f>IF(E2300="小怪",0,IF(INDEX([1]非R能力!$FK$9:$FK$558,C2300)=0,0,10))</f>
        <v>10</v>
      </c>
      <c r="V2300" s="3">
        <f>IF(E2300="小怪",0,IF(INDEX([1]非R能力!$FH$9:$FH$558,C2300)=0,0,5000))</f>
        <v>5000</v>
      </c>
      <c r="W2300" s="3">
        <f>HLOOKUP(W$5,[2]人物技能基础!$O$3:$Q$553,$C2300+1,0)</f>
        <v>3.637142857142857</v>
      </c>
      <c r="X2300" s="3">
        <f>HLOOKUP(X$5,[2]人物技能基础!$O$3:$Q$553,$C2300+1,0)</f>
        <v>2.0186428571428574</v>
      </c>
      <c r="Y2300" s="3">
        <f>HLOOKUP(Y$5,[2]人物技能基础!$O$3:$Q$553,$C2300+1,0)</f>
        <v>99.964285714285708</v>
      </c>
      <c r="Z2300" s="3">
        <f t="shared" si="211"/>
        <v>1624310</v>
      </c>
      <c r="AA2300" s="3">
        <f t="shared" si="212"/>
        <v>29716</v>
      </c>
      <c r="AB2300" s="3">
        <f t="shared" si="213"/>
        <v>9352</v>
      </c>
      <c r="AC2300" s="3">
        <f t="shared" si="214"/>
        <v>9552</v>
      </c>
      <c r="AD2300" s="3">
        <f t="shared" si="215"/>
        <v>9911</v>
      </c>
    </row>
    <row r="2301" spans="1:30" x14ac:dyDescent="0.15">
      <c r="A2301" s="3">
        <v>296</v>
      </c>
      <c r="B2301" s="3" t="str">
        <f t="shared" si="210"/>
        <v>关卡296boss</v>
      </c>
      <c r="C2301" s="3">
        <f>INDEX([3]关卡!$J$19:$J$2018,A2301)</f>
        <v>271</v>
      </c>
      <c r="D2301" s="3">
        <f>INDEX([3]关卡!$N$19:$N$2018,A2301)</f>
        <v>271</v>
      </c>
      <c r="E2301" s="3" t="s">
        <v>25</v>
      </c>
      <c r="F2301" s="3" t="s">
        <v>26</v>
      </c>
      <c r="G2301" s="3">
        <v>30</v>
      </c>
      <c r="H2301" s="3">
        <v>30</v>
      </c>
      <c r="I2301" s="3">
        <v>0.2</v>
      </c>
      <c r="J2301" s="4">
        <v>0.75</v>
      </c>
      <c r="K2301" s="4">
        <v>1</v>
      </c>
      <c r="L2301" s="4">
        <v>5</v>
      </c>
      <c r="M2301" s="3">
        <v>1</v>
      </c>
      <c r="N2301" s="3">
        <v>2</v>
      </c>
      <c r="O2301" s="3">
        <f>HLOOKUP(O$5,[1]非R能力!$B$8:$F$558,$C2301+1,0)</f>
        <v>245417.87843405386</v>
      </c>
      <c r="P2301" s="3">
        <f>HLOOKUP(P$5,[1]非R能力!$B$8:$F$558,$C2301+1,0)</f>
        <v>46760.217678760033</v>
      </c>
      <c r="Q2301" s="3">
        <f>HLOOKUP(Q$5,[1]非R能力!$B$8:$F$558,$C2301+1,0)</f>
        <v>27880.120034019397</v>
      </c>
      <c r="R2301" s="3">
        <f>HLOOKUP(R$5,[1]非R能力!$B$8:$F$558,$C2301+1,0)</f>
        <v>7433.7110615697875</v>
      </c>
      <c r="S2301" s="3">
        <f>HLOOKUP(S$5,[1]非R能力!$B$8:$F$558,$C2301+1,0)</f>
        <v>9552.7530084722912</v>
      </c>
      <c r="T2301" s="3">
        <f>INDEX([1]非R能力!$H$9:$H$558,D2301)</f>
        <v>14625.683967775707</v>
      </c>
      <c r="U2301" s="3">
        <f>IF(E2301="小怪",0,IF(INDEX([1]非R能力!$FK$9:$FK$558,C2301)=0,0,10))</f>
        <v>10</v>
      </c>
      <c r="V2301" s="3">
        <f>IF(E2301="小怪",0,IF(INDEX([1]非R能力!$FH$9:$FH$558,C2301)=0,0,5000))</f>
        <v>5000</v>
      </c>
      <c r="W2301" s="3">
        <f>HLOOKUP(W$5,[2]人物技能基础!$O$3:$Q$553,$C2301+1,0)</f>
        <v>3.637142857142857</v>
      </c>
      <c r="X2301" s="3">
        <f>HLOOKUP(X$5,[2]人物技能基础!$O$3:$Q$553,$C2301+1,0)</f>
        <v>2.0186428571428574</v>
      </c>
      <c r="Y2301" s="3">
        <f>HLOOKUP(Y$5,[2]人物技能基础!$O$3:$Q$553,$C2301+1,0)</f>
        <v>99.964285714285708</v>
      </c>
      <c r="Z2301" s="3">
        <f t="shared" si="211"/>
        <v>1624310</v>
      </c>
      <c r="AA2301" s="3">
        <f t="shared" si="212"/>
        <v>29716</v>
      </c>
      <c r="AB2301" s="3">
        <f t="shared" si="213"/>
        <v>9352</v>
      </c>
      <c r="AC2301" s="3">
        <f t="shared" si="214"/>
        <v>9552</v>
      </c>
      <c r="AD2301" s="3">
        <f t="shared" si="215"/>
        <v>9911</v>
      </c>
    </row>
    <row r="2302" spans="1:30" x14ac:dyDescent="0.15">
      <c r="A2302" s="3">
        <v>297</v>
      </c>
      <c r="B2302" s="3" t="str">
        <f t="shared" si="210"/>
        <v>关卡297boss</v>
      </c>
      <c r="C2302" s="3">
        <f>INDEX([3]关卡!$J$19:$J$2018,A2302)</f>
        <v>271</v>
      </c>
      <c r="D2302" s="3">
        <f>INDEX([3]关卡!$N$19:$N$2018,A2302)</f>
        <v>271</v>
      </c>
      <c r="E2302" s="3" t="s">
        <v>25</v>
      </c>
      <c r="F2302" s="3" t="s">
        <v>26</v>
      </c>
      <c r="G2302" s="3">
        <v>30</v>
      </c>
      <c r="H2302" s="3">
        <v>30</v>
      </c>
      <c r="I2302" s="3">
        <v>0.2</v>
      </c>
      <c r="J2302" s="4">
        <v>0.75</v>
      </c>
      <c r="K2302" s="4">
        <v>1</v>
      </c>
      <c r="L2302" s="4">
        <v>5</v>
      </c>
      <c r="M2302" s="3">
        <v>1</v>
      </c>
      <c r="N2302" s="3">
        <v>2</v>
      </c>
      <c r="O2302" s="3">
        <f>HLOOKUP(O$5,[1]非R能力!$B$8:$F$558,$C2302+1,0)</f>
        <v>245417.87843405386</v>
      </c>
      <c r="P2302" s="3">
        <f>HLOOKUP(P$5,[1]非R能力!$B$8:$F$558,$C2302+1,0)</f>
        <v>46760.217678760033</v>
      </c>
      <c r="Q2302" s="3">
        <f>HLOOKUP(Q$5,[1]非R能力!$B$8:$F$558,$C2302+1,0)</f>
        <v>27880.120034019397</v>
      </c>
      <c r="R2302" s="3">
        <f>HLOOKUP(R$5,[1]非R能力!$B$8:$F$558,$C2302+1,0)</f>
        <v>7433.7110615697875</v>
      </c>
      <c r="S2302" s="3">
        <f>HLOOKUP(S$5,[1]非R能力!$B$8:$F$558,$C2302+1,0)</f>
        <v>9552.7530084722912</v>
      </c>
      <c r="T2302" s="3">
        <f>INDEX([1]非R能力!$H$9:$H$558,D2302)</f>
        <v>14625.683967775707</v>
      </c>
      <c r="U2302" s="3">
        <f>IF(E2302="小怪",0,IF(INDEX([1]非R能力!$FK$9:$FK$558,C2302)=0,0,10))</f>
        <v>10</v>
      </c>
      <c r="V2302" s="3">
        <f>IF(E2302="小怪",0,IF(INDEX([1]非R能力!$FH$9:$FH$558,C2302)=0,0,5000))</f>
        <v>5000</v>
      </c>
      <c r="W2302" s="3">
        <f>HLOOKUP(W$5,[2]人物技能基础!$O$3:$Q$553,$C2302+1,0)</f>
        <v>3.637142857142857</v>
      </c>
      <c r="X2302" s="3">
        <f>HLOOKUP(X$5,[2]人物技能基础!$O$3:$Q$553,$C2302+1,0)</f>
        <v>2.0186428571428574</v>
      </c>
      <c r="Y2302" s="3">
        <f>HLOOKUP(Y$5,[2]人物技能基础!$O$3:$Q$553,$C2302+1,0)</f>
        <v>99.964285714285708</v>
      </c>
      <c r="Z2302" s="3">
        <f t="shared" si="211"/>
        <v>1624310</v>
      </c>
      <c r="AA2302" s="3">
        <f t="shared" si="212"/>
        <v>29716</v>
      </c>
      <c r="AB2302" s="3">
        <f t="shared" si="213"/>
        <v>9352</v>
      </c>
      <c r="AC2302" s="3">
        <f t="shared" si="214"/>
        <v>9552</v>
      </c>
      <c r="AD2302" s="3">
        <f t="shared" si="215"/>
        <v>9911</v>
      </c>
    </row>
    <row r="2303" spans="1:30" x14ac:dyDescent="0.15">
      <c r="A2303" s="3">
        <v>298</v>
      </c>
      <c r="B2303" s="3" t="str">
        <f t="shared" si="210"/>
        <v>关卡298boss</v>
      </c>
      <c r="C2303" s="3">
        <f>INDEX([3]关卡!$J$19:$J$2018,A2303)</f>
        <v>271</v>
      </c>
      <c r="D2303" s="3">
        <f>INDEX([3]关卡!$N$19:$N$2018,A2303)</f>
        <v>271</v>
      </c>
      <c r="E2303" s="3" t="s">
        <v>25</v>
      </c>
      <c r="F2303" s="3" t="s">
        <v>26</v>
      </c>
      <c r="G2303" s="3">
        <v>30</v>
      </c>
      <c r="H2303" s="3">
        <v>30</v>
      </c>
      <c r="I2303" s="3">
        <v>0.2</v>
      </c>
      <c r="J2303" s="4">
        <v>0.75</v>
      </c>
      <c r="K2303" s="4">
        <v>1</v>
      </c>
      <c r="L2303" s="4">
        <v>5</v>
      </c>
      <c r="M2303" s="3">
        <v>1</v>
      </c>
      <c r="N2303" s="3">
        <v>2</v>
      </c>
      <c r="O2303" s="3">
        <f>HLOOKUP(O$5,[1]非R能力!$B$8:$F$558,$C2303+1,0)</f>
        <v>245417.87843405386</v>
      </c>
      <c r="P2303" s="3">
        <f>HLOOKUP(P$5,[1]非R能力!$B$8:$F$558,$C2303+1,0)</f>
        <v>46760.217678760033</v>
      </c>
      <c r="Q2303" s="3">
        <f>HLOOKUP(Q$5,[1]非R能力!$B$8:$F$558,$C2303+1,0)</f>
        <v>27880.120034019397</v>
      </c>
      <c r="R2303" s="3">
        <f>HLOOKUP(R$5,[1]非R能力!$B$8:$F$558,$C2303+1,0)</f>
        <v>7433.7110615697875</v>
      </c>
      <c r="S2303" s="3">
        <f>HLOOKUP(S$5,[1]非R能力!$B$8:$F$558,$C2303+1,0)</f>
        <v>9552.7530084722912</v>
      </c>
      <c r="T2303" s="3">
        <f>INDEX([1]非R能力!$H$9:$H$558,D2303)</f>
        <v>14625.683967775707</v>
      </c>
      <c r="U2303" s="3">
        <f>IF(E2303="小怪",0,IF(INDEX([1]非R能力!$FK$9:$FK$558,C2303)=0,0,10))</f>
        <v>10</v>
      </c>
      <c r="V2303" s="3">
        <f>IF(E2303="小怪",0,IF(INDEX([1]非R能力!$FH$9:$FH$558,C2303)=0,0,5000))</f>
        <v>5000</v>
      </c>
      <c r="W2303" s="3">
        <f>HLOOKUP(W$5,[2]人物技能基础!$O$3:$Q$553,$C2303+1,0)</f>
        <v>3.637142857142857</v>
      </c>
      <c r="X2303" s="3">
        <f>HLOOKUP(X$5,[2]人物技能基础!$O$3:$Q$553,$C2303+1,0)</f>
        <v>2.0186428571428574</v>
      </c>
      <c r="Y2303" s="3">
        <f>HLOOKUP(Y$5,[2]人物技能基础!$O$3:$Q$553,$C2303+1,0)</f>
        <v>99.964285714285708</v>
      </c>
      <c r="Z2303" s="3">
        <f t="shared" si="211"/>
        <v>1624310</v>
      </c>
      <c r="AA2303" s="3">
        <f t="shared" si="212"/>
        <v>29716</v>
      </c>
      <c r="AB2303" s="3">
        <f t="shared" si="213"/>
        <v>9352</v>
      </c>
      <c r="AC2303" s="3">
        <f t="shared" si="214"/>
        <v>9552</v>
      </c>
      <c r="AD2303" s="3">
        <f t="shared" si="215"/>
        <v>9911</v>
      </c>
    </row>
    <row r="2304" spans="1:30" x14ac:dyDescent="0.15">
      <c r="A2304" s="3">
        <v>299</v>
      </c>
      <c r="B2304" s="3" t="str">
        <f t="shared" si="210"/>
        <v>关卡299boss</v>
      </c>
      <c r="C2304" s="3">
        <f>INDEX([3]关卡!$J$19:$J$2018,A2304)</f>
        <v>271</v>
      </c>
      <c r="D2304" s="3">
        <f>INDEX([3]关卡!$N$19:$N$2018,A2304)</f>
        <v>271</v>
      </c>
      <c r="E2304" s="3" t="s">
        <v>25</v>
      </c>
      <c r="F2304" s="3" t="s">
        <v>26</v>
      </c>
      <c r="G2304" s="3">
        <v>30</v>
      </c>
      <c r="H2304" s="3">
        <v>30</v>
      </c>
      <c r="I2304" s="3">
        <v>0.2</v>
      </c>
      <c r="J2304" s="4">
        <v>0.75</v>
      </c>
      <c r="K2304" s="4">
        <v>1</v>
      </c>
      <c r="L2304" s="4">
        <v>5</v>
      </c>
      <c r="M2304" s="3">
        <v>1</v>
      </c>
      <c r="N2304" s="3">
        <v>2</v>
      </c>
      <c r="O2304" s="3">
        <f>HLOOKUP(O$5,[1]非R能力!$B$8:$F$558,$C2304+1,0)</f>
        <v>245417.87843405386</v>
      </c>
      <c r="P2304" s="3">
        <f>HLOOKUP(P$5,[1]非R能力!$B$8:$F$558,$C2304+1,0)</f>
        <v>46760.217678760033</v>
      </c>
      <c r="Q2304" s="3">
        <f>HLOOKUP(Q$5,[1]非R能力!$B$8:$F$558,$C2304+1,0)</f>
        <v>27880.120034019397</v>
      </c>
      <c r="R2304" s="3">
        <f>HLOOKUP(R$5,[1]非R能力!$B$8:$F$558,$C2304+1,0)</f>
        <v>7433.7110615697875</v>
      </c>
      <c r="S2304" s="3">
        <f>HLOOKUP(S$5,[1]非R能力!$B$8:$F$558,$C2304+1,0)</f>
        <v>9552.7530084722912</v>
      </c>
      <c r="T2304" s="3">
        <f>INDEX([1]非R能力!$H$9:$H$558,D2304)</f>
        <v>14625.683967775707</v>
      </c>
      <c r="U2304" s="3">
        <f>IF(E2304="小怪",0,IF(INDEX([1]非R能力!$FK$9:$FK$558,C2304)=0,0,10))</f>
        <v>10</v>
      </c>
      <c r="V2304" s="3">
        <f>IF(E2304="小怪",0,IF(INDEX([1]非R能力!$FH$9:$FH$558,C2304)=0,0,5000))</f>
        <v>5000</v>
      </c>
      <c r="W2304" s="3">
        <f>HLOOKUP(W$5,[2]人物技能基础!$O$3:$Q$553,$C2304+1,0)</f>
        <v>3.637142857142857</v>
      </c>
      <c r="X2304" s="3">
        <f>HLOOKUP(X$5,[2]人物技能基础!$O$3:$Q$553,$C2304+1,0)</f>
        <v>2.0186428571428574</v>
      </c>
      <c r="Y2304" s="3">
        <f>HLOOKUP(Y$5,[2]人物技能基础!$O$3:$Q$553,$C2304+1,0)</f>
        <v>99.964285714285708</v>
      </c>
      <c r="Z2304" s="3">
        <f t="shared" si="211"/>
        <v>1624310</v>
      </c>
      <c r="AA2304" s="3">
        <f t="shared" si="212"/>
        <v>29716</v>
      </c>
      <c r="AB2304" s="3">
        <f t="shared" si="213"/>
        <v>9352</v>
      </c>
      <c r="AC2304" s="3">
        <f t="shared" si="214"/>
        <v>9552</v>
      </c>
      <c r="AD2304" s="3">
        <f t="shared" si="215"/>
        <v>9911</v>
      </c>
    </row>
    <row r="2305" spans="1:30" x14ac:dyDescent="0.15">
      <c r="A2305" s="3">
        <v>300</v>
      </c>
      <c r="B2305" s="3" t="str">
        <f t="shared" si="210"/>
        <v>关卡300boss</v>
      </c>
      <c r="C2305" s="3">
        <f>INDEX([3]关卡!$J$19:$J$2018,A2305)</f>
        <v>272</v>
      </c>
      <c r="D2305" s="3">
        <f>INDEX([3]关卡!$N$19:$N$2018,A2305)</f>
        <v>272</v>
      </c>
      <c r="E2305" s="3" t="s">
        <v>25</v>
      </c>
      <c r="F2305" s="3" t="s">
        <v>26</v>
      </c>
      <c r="G2305" s="3">
        <v>30</v>
      </c>
      <c r="H2305" s="3">
        <v>30</v>
      </c>
      <c r="I2305" s="3">
        <v>0.2</v>
      </c>
      <c r="J2305" s="4">
        <v>0.75</v>
      </c>
      <c r="K2305" s="4">
        <v>1</v>
      </c>
      <c r="L2305" s="4">
        <v>5</v>
      </c>
      <c r="M2305" s="3">
        <v>1</v>
      </c>
      <c r="N2305" s="3">
        <v>2</v>
      </c>
      <c r="O2305" s="3">
        <f>HLOOKUP(O$5,[1]非R能力!$B$8:$F$558,$C2305+1,0)</f>
        <v>248734.74872064363</v>
      </c>
      <c r="P2305" s="3">
        <f>HLOOKUP(P$5,[1]非R能力!$B$8:$F$558,$C2305+1,0)</f>
        <v>47189.492219991109</v>
      </c>
      <c r="Q2305" s="3">
        <f>HLOOKUP(Q$5,[1]非R能力!$B$8:$F$558,$C2305+1,0)</f>
        <v>28076.744976372287</v>
      </c>
      <c r="R2305" s="3">
        <f>HLOOKUP(R$5,[1]非R能力!$B$8:$F$558,$C2305+1,0)</f>
        <v>7489.1899669309832</v>
      </c>
      <c r="S2305" s="3">
        <f>HLOOKUP(S$5,[1]非R能力!$B$8:$F$558,$C2305+1,0)</f>
        <v>9640.1544197540588</v>
      </c>
      <c r="T2305" s="3">
        <f>INDEX([1]非R能力!$H$9:$H$558,D2305)</f>
        <v>14728.320817335387</v>
      </c>
      <c r="U2305" s="3">
        <f>IF(E2305="小怪",0,IF(INDEX([1]非R能力!$FK$9:$FK$558,C2305)=0,0,10))</f>
        <v>10</v>
      </c>
      <c r="V2305" s="3">
        <f>IF(E2305="小怪",0,IF(INDEX([1]非R能力!$FH$9:$FH$558,C2305)=0,0,5000))</f>
        <v>5000</v>
      </c>
      <c r="W2305" s="3">
        <f>HLOOKUP(W$5,[2]人物技能基础!$O$3:$Q$553,$C2305+1,0)</f>
        <v>3.637142857142857</v>
      </c>
      <c r="X2305" s="3">
        <f>HLOOKUP(X$5,[2]人物技能基础!$O$3:$Q$553,$C2305+1,0)</f>
        <v>2.0186428571428574</v>
      </c>
      <c r="Y2305" s="3">
        <f>HLOOKUP(Y$5,[2]人物技能基础!$O$3:$Q$553,$C2305+1,0)</f>
        <v>99.964285714285708</v>
      </c>
      <c r="Z2305" s="3">
        <f t="shared" si="211"/>
        <v>1638667</v>
      </c>
      <c r="AA2305" s="3">
        <f t="shared" si="212"/>
        <v>29934</v>
      </c>
      <c r="AB2305" s="3">
        <f t="shared" si="213"/>
        <v>9437</v>
      </c>
      <c r="AC2305" s="3">
        <f t="shared" si="214"/>
        <v>9640</v>
      </c>
      <c r="AD2305" s="3">
        <f t="shared" si="215"/>
        <v>9985</v>
      </c>
    </row>
    <row r="2306" spans="1:30" x14ac:dyDescent="0.15">
      <c r="A2306" s="3">
        <v>301</v>
      </c>
      <c r="B2306" s="3" t="str">
        <f t="shared" si="210"/>
        <v>关卡301boss</v>
      </c>
      <c r="C2306" s="3">
        <f>INDEX([3]关卡!$J$19:$J$2018,A2306)</f>
        <v>272</v>
      </c>
      <c r="D2306" s="3">
        <f>INDEX([3]关卡!$N$19:$N$2018,A2306)</f>
        <v>272</v>
      </c>
      <c r="E2306" s="3" t="s">
        <v>25</v>
      </c>
      <c r="F2306" s="3" t="s">
        <v>26</v>
      </c>
      <c r="G2306" s="3">
        <v>30</v>
      </c>
      <c r="H2306" s="3">
        <v>30</v>
      </c>
      <c r="I2306" s="3">
        <v>0.2</v>
      </c>
      <c r="J2306" s="4">
        <v>0.75</v>
      </c>
      <c r="K2306" s="4">
        <v>1</v>
      </c>
      <c r="L2306" s="4">
        <v>5</v>
      </c>
      <c r="M2306" s="3">
        <v>1</v>
      </c>
      <c r="N2306" s="3">
        <v>2</v>
      </c>
      <c r="O2306" s="3">
        <f>HLOOKUP(O$5,[1]非R能力!$B$8:$F$558,$C2306+1,0)</f>
        <v>248734.74872064363</v>
      </c>
      <c r="P2306" s="3">
        <f>HLOOKUP(P$5,[1]非R能力!$B$8:$F$558,$C2306+1,0)</f>
        <v>47189.492219991109</v>
      </c>
      <c r="Q2306" s="3">
        <f>HLOOKUP(Q$5,[1]非R能力!$B$8:$F$558,$C2306+1,0)</f>
        <v>28076.744976372287</v>
      </c>
      <c r="R2306" s="3">
        <f>HLOOKUP(R$5,[1]非R能力!$B$8:$F$558,$C2306+1,0)</f>
        <v>7489.1899669309832</v>
      </c>
      <c r="S2306" s="3">
        <f>HLOOKUP(S$5,[1]非R能力!$B$8:$F$558,$C2306+1,0)</f>
        <v>9640.1544197540588</v>
      </c>
      <c r="T2306" s="3">
        <f>INDEX([1]非R能力!$H$9:$H$558,D2306)</f>
        <v>14728.320817335387</v>
      </c>
      <c r="U2306" s="3">
        <f>IF(E2306="小怪",0,IF(INDEX([1]非R能力!$FK$9:$FK$558,C2306)=0,0,10))</f>
        <v>10</v>
      </c>
      <c r="V2306" s="3">
        <f>IF(E2306="小怪",0,IF(INDEX([1]非R能力!$FH$9:$FH$558,C2306)=0,0,5000))</f>
        <v>5000</v>
      </c>
      <c r="W2306" s="3">
        <f>HLOOKUP(W$5,[2]人物技能基础!$O$3:$Q$553,$C2306+1,0)</f>
        <v>3.637142857142857</v>
      </c>
      <c r="X2306" s="3">
        <f>HLOOKUP(X$5,[2]人物技能基础!$O$3:$Q$553,$C2306+1,0)</f>
        <v>2.0186428571428574</v>
      </c>
      <c r="Y2306" s="3">
        <f>HLOOKUP(Y$5,[2]人物技能基础!$O$3:$Q$553,$C2306+1,0)</f>
        <v>99.964285714285708</v>
      </c>
      <c r="Z2306" s="3">
        <f t="shared" si="211"/>
        <v>1638667</v>
      </c>
      <c r="AA2306" s="3">
        <f t="shared" si="212"/>
        <v>29934</v>
      </c>
      <c r="AB2306" s="3">
        <f t="shared" si="213"/>
        <v>9437</v>
      </c>
      <c r="AC2306" s="3">
        <f t="shared" si="214"/>
        <v>9640</v>
      </c>
      <c r="AD2306" s="3">
        <f t="shared" si="215"/>
        <v>9985</v>
      </c>
    </row>
    <row r="2307" spans="1:30" x14ac:dyDescent="0.15">
      <c r="A2307" s="3">
        <v>302</v>
      </c>
      <c r="B2307" s="3" t="str">
        <f t="shared" si="210"/>
        <v>关卡302boss</v>
      </c>
      <c r="C2307" s="3">
        <f>INDEX([3]关卡!$J$19:$J$2018,A2307)</f>
        <v>272</v>
      </c>
      <c r="D2307" s="3">
        <f>INDEX([3]关卡!$N$19:$N$2018,A2307)</f>
        <v>272</v>
      </c>
      <c r="E2307" s="3" t="s">
        <v>25</v>
      </c>
      <c r="F2307" s="3" t="s">
        <v>26</v>
      </c>
      <c r="G2307" s="3">
        <v>30</v>
      </c>
      <c r="H2307" s="3">
        <v>30</v>
      </c>
      <c r="I2307" s="3">
        <v>0.2</v>
      </c>
      <c r="J2307" s="4">
        <v>0.75</v>
      </c>
      <c r="K2307" s="4">
        <v>1</v>
      </c>
      <c r="L2307" s="4">
        <v>5</v>
      </c>
      <c r="M2307" s="3">
        <v>1</v>
      </c>
      <c r="N2307" s="3">
        <v>2</v>
      </c>
      <c r="O2307" s="3">
        <f>HLOOKUP(O$5,[1]非R能力!$B$8:$F$558,$C2307+1,0)</f>
        <v>248734.74872064363</v>
      </c>
      <c r="P2307" s="3">
        <f>HLOOKUP(P$5,[1]非R能力!$B$8:$F$558,$C2307+1,0)</f>
        <v>47189.492219991109</v>
      </c>
      <c r="Q2307" s="3">
        <f>HLOOKUP(Q$5,[1]非R能力!$B$8:$F$558,$C2307+1,0)</f>
        <v>28076.744976372287</v>
      </c>
      <c r="R2307" s="3">
        <f>HLOOKUP(R$5,[1]非R能力!$B$8:$F$558,$C2307+1,0)</f>
        <v>7489.1899669309832</v>
      </c>
      <c r="S2307" s="3">
        <f>HLOOKUP(S$5,[1]非R能力!$B$8:$F$558,$C2307+1,0)</f>
        <v>9640.1544197540588</v>
      </c>
      <c r="T2307" s="3">
        <f>INDEX([1]非R能力!$H$9:$H$558,D2307)</f>
        <v>14728.320817335387</v>
      </c>
      <c r="U2307" s="3">
        <f>IF(E2307="小怪",0,IF(INDEX([1]非R能力!$FK$9:$FK$558,C2307)=0,0,10))</f>
        <v>10</v>
      </c>
      <c r="V2307" s="3">
        <f>IF(E2307="小怪",0,IF(INDEX([1]非R能力!$FH$9:$FH$558,C2307)=0,0,5000))</f>
        <v>5000</v>
      </c>
      <c r="W2307" s="3">
        <f>HLOOKUP(W$5,[2]人物技能基础!$O$3:$Q$553,$C2307+1,0)</f>
        <v>3.637142857142857</v>
      </c>
      <c r="X2307" s="3">
        <f>HLOOKUP(X$5,[2]人物技能基础!$O$3:$Q$553,$C2307+1,0)</f>
        <v>2.0186428571428574</v>
      </c>
      <c r="Y2307" s="3">
        <f>HLOOKUP(Y$5,[2]人物技能基础!$O$3:$Q$553,$C2307+1,0)</f>
        <v>99.964285714285708</v>
      </c>
      <c r="Z2307" s="3">
        <f t="shared" si="211"/>
        <v>1638667</v>
      </c>
      <c r="AA2307" s="3">
        <f t="shared" si="212"/>
        <v>29934</v>
      </c>
      <c r="AB2307" s="3">
        <f t="shared" si="213"/>
        <v>9437</v>
      </c>
      <c r="AC2307" s="3">
        <f t="shared" si="214"/>
        <v>9640</v>
      </c>
      <c r="AD2307" s="3">
        <f t="shared" si="215"/>
        <v>9985</v>
      </c>
    </row>
    <row r="2308" spans="1:30" x14ac:dyDescent="0.15">
      <c r="A2308" s="3">
        <v>303</v>
      </c>
      <c r="B2308" s="3" t="str">
        <f t="shared" si="210"/>
        <v>关卡303boss</v>
      </c>
      <c r="C2308" s="3">
        <f>INDEX([3]关卡!$J$19:$J$2018,A2308)</f>
        <v>272</v>
      </c>
      <c r="D2308" s="3">
        <f>INDEX([3]关卡!$N$19:$N$2018,A2308)</f>
        <v>272</v>
      </c>
      <c r="E2308" s="3" t="s">
        <v>25</v>
      </c>
      <c r="F2308" s="3" t="s">
        <v>26</v>
      </c>
      <c r="G2308" s="3">
        <v>30</v>
      </c>
      <c r="H2308" s="3">
        <v>30</v>
      </c>
      <c r="I2308" s="3">
        <v>0.2</v>
      </c>
      <c r="J2308" s="4">
        <v>0.75</v>
      </c>
      <c r="K2308" s="4">
        <v>1</v>
      </c>
      <c r="L2308" s="4">
        <v>5</v>
      </c>
      <c r="M2308" s="3">
        <v>1</v>
      </c>
      <c r="N2308" s="3">
        <v>2</v>
      </c>
      <c r="O2308" s="3">
        <f>HLOOKUP(O$5,[1]非R能力!$B$8:$F$558,$C2308+1,0)</f>
        <v>248734.74872064363</v>
      </c>
      <c r="P2308" s="3">
        <f>HLOOKUP(P$5,[1]非R能力!$B$8:$F$558,$C2308+1,0)</f>
        <v>47189.492219991109</v>
      </c>
      <c r="Q2308" s="3">
        <f>HLOOKUP(Q$5,[1]非R能力!$B$8:$F$558,$C2308+1,0)</f>
        <v>28076.744976372287</v>
      </c>
      <c r="R2308" s="3">
        <f>HLOOKUP(R$5,[1]非R能力!$B$8:$F$558,$C2308+1,0)</f>
        <v>7489.1899669309832</v>
      </c>
      <c r="S2308" s="3">
        <f>HLOOKUP(S$5,[1]非R能力!$B$8:$F$558,$C2308+1,0)</f>
        <v>9640.1544197540588</v>
      </c>
      <c r="T2308" s="3">
        <f>INDEX([1]非R能力!$H$9:$H$558,D2308)</f>
        <v>14728.320817335387</v>
      </c>
      <c r="U2308" s="3">
        <f>IF(E2308="小怪",0,IF(INDEX([1]非R能力!$FK$9:$FK$558,C2308)=0,0,10))</f>
        <v>10</v>
      </c>
      <c r="V2308" s="3">
        <f>IF(E2308="小怪",0,IF(INDEX([1]非R能力!$FH$9:$FH$558,C2308)=0,0,5000))</f>
        <v>5000</v>
      </c>
      <c r="W2308" s="3">
        <f>HLOOKUP(W$5,[2]人物技能基础!$O$3:$Q$553,$C2308+1,0)</f>
        <v>3.637142857142857</v>
      </c>
      <c r="X2308" s="3">
        <f>HLOOKUP(X$5,[2]人物技能基础!$O$3:$Q$553,$C2308+1,0)</f>
        <v>2.0186428571428574</v>
      </c>
      <c r="Y2308" s="3">
        <f>HLOOKUP(Y$5,[2]人物技能基础!$O$3:$Q$553,$C2308+1,0)</f>
        <v>99.964285714285708</v>
      </c>
      <c r="Z2308" s="3">
        <f t="shared" si="211"/>
        <v>1638667</v>
      </c>
      <c r="AA2308" s="3">
        <f t="shared" si="212"/>
        <v>29934</v>
      </c>
      <c r="AB2308" s="3">
        <f t="shared" si="213"/>
        <v>9437</v>
      </c>
      <c r="AC2308" s="3">
        <f t="shared" si="214"/>
        <v>9640</v>
      </c>
      <c r="AD2308" s="3">
        <f t="shared" si="215"/>
        <v>9985</v>
      </c>
    </row>
    <row r="2309" spans="1:30" x14ac:dyDescent="0.15">
      <c r="A2309" s="3">
        <v>304</v>
      </c>
      <c r="B2309" s="3" t="str">
        <f t="shared" si="210"/>
        <v>关卡304boss</v>
      </c>
      <c r="C2309" s="3">
        <f>INDEX([3]关卡!$J$19:$J$2018,A2309)</f>
        <v>272</v>
      </c>
      <c r="D2309" s="3">
        <f>INDEX([3]关卡!$N$19:$N$2018,A2309)</f>
        <v>272</v>
      </c>
      <c r="E2309" s="3" t="s">
        <v>25</v>
      </c>
      <c r="F2309" s="3" t="s">
        <v>26</v>
      </c>
      <c r="G2309" s="3">
        <v>30</v>
      </c>
      <c r="H2309" s="3">
        <v>30</v>
      </c>
      <c r="I2309" s="3">
        <v>0.2</v>
      </c>
      <c r="J2309" s="4">
        <v>0.75</v>
      </c>
      <c r="K2309" s="4">
        <v>1</v>
      </c>
      <c r="L2309" s="4">
        <v>5</v>
      </c>
      <c r="M2309" s="3">
        <v>1</v>
      </c>
      <c r="N2309" s="3">
        <v>2</v>
      </c>
      <c r="O2309" s="3">
        <f>HLOOKUP(O$5,[1]非R能力!$B$8:$F$558,$C2309+1,0)</f>
        <v>248734.74872064363</v>
      </c>
      <c r="P2309" s="3">
        <f>HLOOKUP(P$5,[1]非R能力!$B$8:$F$558,$C2309+1,0)</f>
        <v>47189.492219991109</v>
      </c>
      <c r="Q2309" s="3">
        <f>HLOOKUP(Q$5,[1]非R能力!$B$8:$F$558,$C2309+1,0)</f>
        <v>28076.744976372287</v>
      </c>
      <c r="R2309" s="3">
        <f>HLOOKUP(R$5,[1]非R能力!$B$8:$F$558,$C2309+1,0)</f>
        <v>7489.1899669309832</v>
      </c>
      <c r="S2309" s="3">
        <f>HLOOKUP(S$5,[1]非R能力!$B$8:$F$558,$C2309+1,0)</f>
        <v>9640.1544197540588</v>
      </c>
      <c r="T2309" s="3">
        <f>INDEX([1]非R能力!$H$9:$H$558,D2309)</f>
        <v>14728.320817335387</v>
      </c>
      <c r="U2309" s="3">
        <f>IF(E2309="小怪",0,IF(INDEX([1]非R能力!$FK$9:$FK$558,C2309)=0,0,10))</f>
        <v>10</v>
      </c>
      <c r="V2309" s="3">
        <f>IF(E2309="小怪",0,IF(INDEX([1]非R能力!$FH$9:$FH$558,C2309)=0,0,5000))</f>
        <v>5000</v>
      </c>
      <c r="W2309" s="3">
        <f>HLOOKUP(W$5,[2]人物技能基础!$O$3:$Q$553,$C2309+1,0)</f>
        <v>3.637142857142857</v>
      </c>
      <c r="X2309" s="3">
        <f>HLOOKUP(X$5,[2]人物技能基础!$O$3:$Q$553,$C2309+1,0)</f>
        <v>2.0186428571428574</v>
      </c>
      <c r="Y2309" s="3">
        <f>HLOOKUP(Y$5,[2]人物技能基础!$O$3:$Q$553,$C2309+1,0)</f>
        <v>99.964285714285708</v>
      </c>
      <c r="Z2309" s="3">
        <f t="shared" si="211"/>
        <v>1638667</v>
      </c>
      <c r="AA2309" s="3">
        <f t="shared" si="212"/>
        <v>29934</v>
      </c>
      <c r="AB2309" s="3">
        <f t="shared" si="213"/>
        <v>9437</v>
      </c>
      <c r="AC2309" s="3">
        <f t="shared" si="214"/>
        <v>9640</v>
      </c>
      <c r="AD2309" s="3">
        <f t="shared" si="215"/>
        <v>9985</v>
      </c>
    </row>
    <row r="2310" spans="1:30" x14ac:dyDescent="0.15">
      <c r="A2310" s="3">
        <v>305</v>
      </c>
      <c r="B2310" s="3" t="str">
        <f t="shared" si="210"/>
        <v>关卡305boss</v>
      </c>
      <c r="C2310" s="3">
        <f>INDEX([3]关卡!$J$19:$J$2018,A2310)</f>
        <v>273</v>
      </c>
      <c r="D2310" s="3">
        <f>INDEX([3]关卡!$N$19:$N$2018,A2310)</f>
        <v>273</v>
      </c>
      <c r="E2310" s="3" t="s">
        <v>25</v>
      </c>
      <c r="F2310" s="3" t="s">
        <v>26</v>
      </c>
      <c r="G2310" s="3">
        <v>30</v>
      </c>
      <c r="H2310" s="3">
        <v>30</v>
      </c>
      <c r="I2310" s="3">
        <v>0.2</v>
      </c>
      <c r="J2310" s="4">
        <v>0.75</v>
      </c>
      <c r="K2310" s="4">
        <v>1</v>
      </c>
      <c r="L2310" s="4">
        <v>5</v>
      </c>
      <c r="M2310" s="3">
        <v>1</v>
      </c>
      <c r="N2310" s="3">
        <v>2</v>
      </c>
      <c r="O2310" s="3">
        <f>HLOOKUP(O$5,[1]非R能力!$B$8:$F$558,$C2310+1,0)</f>
        <v>251756.71154378317</v>
      </c>
      <c r="P2310" s="3">
        <f>HLOOKUP(P$5,[1]非R能力!$B$8:$F$558,$C2310+1,0)</f>
        <v>47590.865194664322</v>
      </c>
      <c r="Q2310" s="3">
        <f>HLOOKUP(Q$5,[1]非R能力!$B$8:$F$558,$C2310+1,0)</f>
        <v>28260.433637882445</v>
      </c>
      <c r="R2310" s="3">
        <f>HLOOKUP(R$5,[1]非R能力!$B$8:$F$558,$C2310+1,0)</f>
        <v>7545.4299885056716</v>
      </c>
      <c r="S2310" s="3">
        <f>HLOOKUP(S$5,[1]非R能力!$B$8:$F$558,$C2310+1,0)</f>
        <v>9732.6242785605555</v>
      </c>
      <c r="T2310" s="3">
        <f>INDEX([1]非R能力!$H$9:$H$558,D2310)</f>
        <v>14831.493370433125</v>
      </c>
      <c r="U2310" s="3">
        <f>IF(E2310="小怪",0,IF(INDEX([1]非R能力!$FK$9:$FK$558,C2310)=0,0,10))</f>
        <v>10</v>
      </c>
      <c r="V2310" s="3">
        <f>IF(E2310="小怪",0,IF(INDEX([1]非R能力!$FH$9:$FH$558,C2310)=0,0,5000))</f>
        <v>5000</v>
      </c>
      <c r="W2310" s="3">
        <f>HLOOKUP(W$5,[2]人物技能基础!$O$3:$Q$553,$C2310+1,0)</f>
        <v>3.637142857142857</v>
      </c>
      <c r="X2310" s="3">
        <f>HLOOKUP(X$5,[2]人物技能基础!$O$3:$Q$553,$C2310+1,0)</f>
        <v>2.0186428571428574</v>
      </c>
      <c r="Y2310" s="3">
        <f>HLOOKUP(Y$5,[2]人物技能基础!$O$3:$Q$553,$C2310+1,0)</f>
        <v>99.964285714285708</v>
      </c>
      <c r="Z2310" s="3">
        <f t="shared" si="211"/>
        <v>1652165</v>
      </c>
      <c r="AA2310" s="3">
        <f t="shared" si="212"/>
        <v>30138</v>
      </c>
      <c r="AB2310" s="3">
        <f t="shared" si="213"/>
        <v>9518</v>
      </c>
      <c r="AC2310" s="3">
        <f t="shared" si="214"/>
        <v>9732</v>
      </c>
      <c r="AD2310" s="3">
        <f t="shared" si="215"/>
        <v>10060</v>
      </c>
    </row>
    <row r="2311" spans="1:30" x14ac:dyDescent="0.15">
      <c r="A2311" s="3">
        <v>306</v>
      </c>
      <c r="B2311" s="3" t="str">
        <f t="shared" ref="B2311:B2374" si="216">"关卡"&amp;A2311&amp;E2311</f>
        <v>关卡306boss</v>
      </c>
      <c r="C2311" s="3">
        <f>INDEX([3]关卡!$J$19:$J$2018,A2311)</f>
        <v>273</v>
      </c>
      <c r="D2311" s="3">
        <f>INDEX([3]关卡!$N$19:$N$2018,A2311)</f>
        <v>273</v>
      </c>
      <c r="E2311" s="3" t="s">
        <v>25</v>
      </c>
      <c r="F2311" s="3" t="s">
        <v>26</v>
      </c>
      <c r="G2311" s="3">
        <v>30</v>
      </c>
      <c r="H2311" s="3">
        <v>30</v>
      </c>
      <c r="I2311" s="3">
        <v>0.2</v>
      </c>
      <c r="J2311" s="4">
        <v>0.75</v>
      </c>
      <c r="K2311" s="4">
        <v>1</v>
      </c>
      <c r="L2311" s="4">
        <v>5</v>
      </c>
      <c r="M2311" s="3">
        <v>1</v>
      </c>
      <c r="N2311" s="3">
        <v>2</v>
      </c>
      <c r="O2311" s="3">
        <f>HLOOKUP(O$5,[1]非R能力!$B$8:$F$558,$C2311+1,0)</f>
        <v>251756.71154378317</v>
      </c>
      <c r="P2311" s="3">
        <f>HLOOKUP(P$5,[1]非R能力!$B$8:$F$558,$C2311+1,0)</f>
        <v>47590.865194664322</v>
      </c>
      <c r="Q2311" s="3">
        <f>HLOOKUP(Q$5,[1]非R能力!$B$8:$F$558,$C2311+1,0)</f>
        <v>28260.433637882445</v>
      </c>
      <c r="R2311" s="3">
        <f>HLOOKUP(R$5,[1]非R能力!$B$8:$F$558,$C2311+1,0)</f>
        <v>7545.4299885056716</v>
      </c>
      <c r="S2311" s="3">
        <f>HLOOKUP(S$5,[1]非R能力!$B$8:$F$558,$C2311+1,0)</f>
        <v>9732.6242785605555</v>
      </c>
      <c r="T2311" s="3">
        <f>INDEX([1]非R能力!$H$9:$H$558,D2311)</f>
        <v>14831.493370433125</v>
      </c>
      <c r="U2311" s="3">
        <f>IF(E2311="小怪",0,IF(INDEX([1]非R能力!$FK$9:$FK$558,C2311)=0,0,10))</f>
        <v>10</v>
      </c>
      <c r="V2311" s="3">
        <f>IF(E2311="小怪",0,IF(INDEX([1]非R能力!$FH$9:$FH$558,C2311)=0,0,5000))</f>
        <v>5000</v>
      </c>
      <c r="W2311" s="3">
        <f>HLOOKUP(W$5,[2]人物技能基础!$O$3:$Q$553,$C2311+1,0)</f>
        <v>3.637142857142857</v>
      </c>
      <c r="X2311" s="3">
        <f>HLOOKUP(X$5,[2]人物技能基础!$O$3:$Q$553,$C2311+1,0)</f>
        <v>2.0186428571428574</v>
      </c>
      <c r="Y2311" s="3">
        <f>HLOOKUP(Y$5,[2]人物技能基础!$O$3:$Q$553,$C2311+1,0)</f>
        <v>99.964285714285708</v>
      </c>
      <c r="Z2311" s="3">
        <f t="shared" ref="Z2311:Z2374" si="217">INT(((P2311-AB2311)*X2311+(Y2311+T2311))*G2311*J2311*$D$2)</f>
        <v>1652165</v>
      </c>
      <c r="AA2311" s="3">
        <f t="shared" ref="AA2311:AA2374" si="218">IF(H2311=0,IF(U2311=0,INT(Q2311/5),IF(V2311=0,INT(Q2311/5),INT((V2311/U2311)/(1/N2311*M2311)/L2311+Q2311))),INT((IF(U2311=0,0,V2311/U2311/(1/N2311*M2311))+O2311/H2311)/L2311+Q2311))</f>
        <v>30138</v>
      </c>
      <c r="AB2311" s="3">
        <f t="shared" ref="AB2311:AB2374" si="219">INT(P2311*I2311)</f>
        <v>9518</v>
      </c>
      <c r="AC2311" s="3">
        <f t="shared" ref="AC2311:AC2374" si="220">INT(K2311*S2311)</f>
        <v>9732</v>
      </c>
      <c r="AD2311" s="3">
        <f t="shared" ref="AD2311:AD2374" si="221">INT(R2311/J2311)</f>
        <v>10060</v>
      </c>
    </row>
    <row r="2312" spans="1:30" x14ac:dyDescent="0.15">
      <c r="A2312" s="3">
        <v>307</v>
      </c>
      <c r="B2312" s="3" t="str">
        <f t="shared" si="216"/>
        <v>关卡307boss</v>
      </c>
      <c r="C2312" s="3">
        <f>INDEX([3]关卡!$J$19:$J$2018,A2312)</f>
        <v>273</v>
      </c>
      <c r="D2312" s="3">
        <f>INDEX([3]关卡!$N$19:$N$2018,A2312)</f>
        <v>273</v>
      </c>
      <c r="E2312" s="3" t="s">
        <v>25</v>
      </c>
      <c r="F2312" s="3" t="s">
        <v>26</v>
      </c>
      <c r="G2312" s="3">
        <v>30</v>
      </c>
      <c r="H2312" s="3">
        <v>30</v>
      </c>
      <c r="I2312" s="3">
        <v>0.2</v>
      </c>
      <c r="J2312" s="4">
        <v>0.75</v>
      </c>
      <c r="K2312" s="4">
        <v>1</v>
      </c>
      <c r="L2312" s="4">
        <v>5</v>
      </c>
      <c r="M2312" s="3">
        <v>1</v>
      </c>
      <c r="N2312" s="3">
        <v>2</v>
      </c>
      <c r="O2312" s="3">
        <f>HLOOKUP(O$5,[1]非R能力!$B$8:$F$558,$C2312+1,0)</f>
        <v>251756.71154378317</v>
      </c>
      <c r="P2312" s="3">
        <f>HLOOKUP(P$5,[1]非R能力!$B$8:$F$558,$C2312+1,0)</f>
        <v>47590.865194664322</v>
      </c>
      <c r="Q2312" s="3">
        <f>HLOOKUP(Q$5,[1]非R能力!$B$8:$F$558,$C2312+1,0)</f>
        <v>28260.433637882445</v>
      </c>
      <c r="R2312" s="3">
        <f>HLOOKUP(R$5,[1]非R能力!$B$8:$F$558,$C2312+1,0)</f>
        <v>7545.4299885056716</v>
      </c>
      <c r="S2312" s="3">
        <f>HLOOKUP(S$5,[1]非R能力!$B$8:$F$558,$C2312+1,0)</f>
        <v>9732.6242785605555</v>
      </c>
      <c r="T2312" s="3">
        <f>INDEX([1]非R能力!$H$9:$H$558,D2312)</f>
        <v>14831.493370433125</v>
      </c>
      <c r="U2312" s="3">
        <f>IF(E2312="小怪",0,IF(INDEX([1]非R能力!$FK$9:$FK$558,C2312)=0,0,10))</f>
        <v>10</v>
      </c>
      <c r="V2312" s="3">
        <f>IF(E2312="小怪",0,IF(INDEX([1]非R能力!$FH$9:$FH$558,C2312)=0,0,5000))</f>
        <v>5000</v>
      </c>
      <c r="W2312" s="3">
        <f>HLOOKUP(W$5,[2]人物技能基础!$O$3:$Q$553,$C2312+1,0)</f>
        <v>3.637142857142857</v>
      </c>
      <c r="X2312" s="3">
        <f>HLOOKUP(X$5,[2]人物技能基础!$O$3:$Q$553,$C2312+1,0)</f>
        <v>2.0186428571428574</v>
      </c>
      <c r="Y2312" s="3">
        <f>HLOOKUP(Y$5,[2]人物技能基础!$O$3:$Q$553,$C2312+1,0)</f>
        <v>99.964285714285708</v>
      </c>
      <c r="Z2312" s="3">
        <f t="shared" si="217"/>
        <v>1652165</v>
      </c>
      <c r="AA2312" s="3">
        <f t="shared" si="218"/>
        <v>30138</v>
      </c>
      <c r="AB2312" s="3">
        <f t="shared" si="219"/>
        <v>9518</v>
      </c>
      <c r="AC2312" s="3">
        <f t="shared" si="220"/>
        <v>9732</v>
      </c>
      <c r="AD2312" s="3">
        <f t="shared" si="221"/>
        <v>10060</v>
      </c>
    </row>
    <row r="2313" spans="1:30" x14ac:dyDescent="0.15">
      <c r="A2313" s="3">
        <v>308</v>
      </c>
      <c r="B2313" s="3" t="str">
        <f t="shared" si="216"/>
        <v>关卡308boss</v>
      </c>
      <c r="C2313" s="3">
        <f>INDEX([3]关卡!$J$19:$J$2018,A2313)</f>
        <v>273</v>
      </c>
      <c r="D2313" s="3">
        <f>INDEX([3]关卡!$N$19:$N$2018,A2313)</f>
        <v>273</v>
      </c>
      <c r="E2313" s="3" t="s">
        <v>25</v>
      </c>
      <c r="F2313" s="3" t="s">
        <v>26</v>
      </c>
      <c r="G2313" s="3">
        <v>30</v>
      </c>
      <c r="H2313" s="3">
        <v>30</v>
      </c>
      <c r="I2313" s="3">
        <v>0.2</v>
      </c>
      <c r="J2313" s="4">
        <v>0.75</v>
      </c>
      <c r="K2313" s="4">
        <v>1</v>
      </c>
      <c r="L2313" s="4">
        <v>5</v>
      </c>
      <c r="M2313" s="3">
        <v>1</v>
      </c>
      <c r="N2313" s="3">
        <v>2</v>
      </c>
      <c r="O2313" s="3">
        <f>HLOOKUP(O$5,[1]非R能力!$B$8:$F$558,$C2313+1,0)</f>
        <v>251756.71154378317</v>
      </c>
      <c r="P2313" s="3">
        <f>HLOOKUP(P$5,[1]非R能力!$B$8:$F$558,$C2313+1,0)</f>
        <v>47590.865194664322</v>
      </c>
      <c r="Q2313" s="3">
        <f>HLOOKUP(Q$5,[1]非R能力!$B$8:$F$558,$C2313+1,0)</f>
        <v>28260.433637882445</v>
      </c>
      <c r="R2313" s="3">
        <f>HLOOKUP(R$5,[1]非R能力!$B$8:$F$558,$C2313+1,0)</f>
        <v>7545.4299885056716</v>
      </c>
      <c r="S2313" s="3">
        <f>HLOOKUP(S$5,[1]非R能力!$B$8:$F$558,$C2313+1,0)</f>
        <v>9732.6242785605555</v>
      </c>
      <c r="T2313" s="3">
        <f>INDEX([1]非R能力!$H$9:$H$558,D2313)</f>
        <v>14831.493370433125</v>
      </c>
      <c r="U2313" s="3">
        <f>IF(E2313="小怪",0,IF(INDEX([1]非R能力!$FK$9:$FK$558,C2313)=0,0,10))</f>
        <v>10</v>
      </c>
      <c r="V2313" s="3">
        <f>IF(E2313="小怪",0,IF(INDEX([1]非R能力!$FH$9:$FH$558,C2313)=0,0,5000))</f>
        <v>5000</v>
      </c>
      <c r="W2313" s="3">
        <f>HLOOKUP(W$5,[2]人物技能基础!$O$3:$Q$553,$C2313+1,0)</f>
        <v>3.637142857142857</v>
      </c>
      <c r="X2313" s="3">
        <f>HLOOKUP(X$5,[2]人物技能基础!$O$3:$Q$553,$C2313+1,0)</f>
        <v>2.0186428571428574</v>
      </c>
      <c r="Y2313" s="3">
        <f>HLOOKUP(Y$5,[2]人物技能基础!$O$3:$Q$553,$C2313+1,0)</f>
        <v>99.964285714285708</v>
      </c>
      <c r="Z2313" s="3">
        <f t="shared" si="217"/>
        <v>1652165</v>
      </c>
      <c r="AA2313" s="3">
        <f t="shared" si="218"/>
        <v>30138</v>
      </c>
      <c r="AB2313" s="3">
        <f t="shared" si="219"/>
        <v>9518</v>
      </c>
      <c r="AC2313" s="3">
        <f t="shared" si="220"/>
        <v>9732</v>
      </c>
      <c r="AD2313" s="3">
        <f t="shared" si="221"/>
        <v>10060</v>
      </c>
    </row>
    <row r="2314" spans="1:30" x14ac:dyDescent="0.15">
      <c r="A2314" s="3">
        <v>309</v>
      </c>
      <c r="B2314" s="3" t="str">
        <f t="shared" si="216"/>
        <v>关卡309boss</v>
      </c>
      <c r="C2314" s="3">
        <f>INDEX([3]关卡!$J$19:$J$2018,A2314)</f>
        <v>273</v>
      </c>
      <c r="D2314" s="3">
        <f>INDEX([3]关卡!$N$19:$N$2018,A2314)</f>
        <v>273</v>
      </c>
      <c r="E2314" s="3" t="s">
        <v>25</v>
      </c>
      <c r="F2314" s="3" t="s">
        <v>26</v>
      </c>
      <c r="G2314" s="3">
        <v>30</v>
      </c>
      <c r="H2314" s="3">
        <v>30</v>
      </c>
      <c r="I2314" s="3">
        <v>0.2</v>
      </c>
      <c r="J2314" s="4">
        <v>0.75</v>
      </c>
      <c r="K2314" s="4">
        <v>1</v>
      </c>
      <c r="L2314" s="4">
        <v>5</v>
      </c>
      <c r="M2314" s="3">
        <v>1</v>
      </c>
      <c r="N2314" s="3">
        <v>2</v>
      </c>
      <c r="O2314" s="3">
        <f>HLOOKUP(O$5,[1]非R能力!$B$8:$F$558,$C2314+1,0)</f>
        <v>251756.71154378317</v>
      </c>
      <c r="P2314" s="3">
        <f>HLOOKUP(P$5,[1]非R能力!$B$8:$F$558,$C2314+1,0)</f>
        <v>47590.865194664322</v>
      </c>
      <c r="Q2314" s="3">
        <f>HLOOKUP(Q$5,[1]非R能力!$B$8:$F$558,$C2314+1,0)</f>
        <v>28260.433637882445</v>
      </c>
      <c r="R2314" s="3">
        <f>HLOOKUP(R$5,[1]非R能力!$B$8:$F$558,$C2314+1,0)</f>
        <v>7545.4299885056716</v>
      </c>
      <c r="S2314" s="3">
        <f>HLOOKUP(S$5,[1]非R能力!$B$8:$F$558,$C2314+1,0)</f>
        <v>9732.6242785605555</v>
      </c>
      <c r="T2314" s="3">
        <f>INDEX([1]非R能力!$H$9:$H$558,D2314)</f>
        <v>14831.493370433125</v>
      </c>
      <c r="U2314" s="3">
        <f>IF(E2314="小怪",0,IF(INDEX([1]非R能力!$FK$9:$FK$558,C2314)=0,0,10))</f>
        <v>10</v>
      </c>
      <c r="V2314" s="3">
        <f>IF(E2314="小怪",0,IF(INDEX([1]非R能力!$FH$9:$FH$558,C2314)=0,0,5000))</f>
        <v>5000</v>
      </c>
      <c r="W2314" s="3">
        <f>HLOOKUP(W$5,[2]人物技能基础!$O$3:$Q$553,$C2314+1,0)</f>
        <v>3.637142857142857</v>
      </c>
      <c r="X2314" s="3">
        <f>HLOOKUP(X$5,[2]人物技能基础!$O$3:$Q$553,$C2314+1,0)</f>
        <v>2.0186428571428574</v>
      </c>
      <c r="Y2314" s="3">
        <f>HLOOKUP(Y$5,[2]人物技能基础!$O$3:$Q$553,$C2314+1,0)</f>
        <v>99.964285714285708</v>
      </c>
      <c r="Z2314" s="3">
        <f t="shared" si="217"/>
        <v>1652165</v>
      </c>
      <c r="AA2314" s="3">
        <f t="shared" si="218"/>
        <v>30138</v>
      </c>
      <c r="AB2314" s="3">
        <f t="shared" si="219"/>
        <v>9518</v>
      </c>
      <c r="AC2314" s="3">
        <f t="shared" si="220"/>
        <v>9732</v>
      </c>
      <c r="AD2314" s="3">
        <f t="shared" si="221"/>
        <v>10060</v>
      </c>
    </row>
    <row r="2315" spans="1:30" x14ac:dyDescent="0.15">
      <c r="A2315" s="3">
        <v>310</v>
      </c>
      <c r="B2315" s="3" t="str">
        <f t="shared" si="216"/>
        <v>关卡310boss</v>
      </c>
      <c r="C2315" s="3">
        <f>INDEX([3]关卡!$J$19:$J$2018,A2315)</f>
        <v>274</v>
      </c>
      <c r="D2315" s="3">
        <f>INDEX([3]关卡!$N$19:$N$2018,A2315)</f>
        <v>274</v>
      </c>
      <c r="E2315" s="3" t="s">
        <v>25</v>
      </c>
      <c r="F2315" s="3" t="s">
        <v>26</v>
      </c>
      <c r="G2315" s="3">
        <v>30</v>
      </c>
      <c r="H2315" s="3">
        <v>30</v>
      </c>
      <c r="I2315" s="3">
        <v>0.2</v>
      </c>
      <c r="J2315" s="4">
        <v>0.75</v>
      </c>
      <c r="K2315" s="4">
        <v>1</v>
      </c>
      <c r="L2315" s="4">
        <v>5</v>
      </c>
      <c r="M2315" s="3">
        <v>1</v>
      </c>
      <c r="N2315" s="3">
        <v>2</v>
      </c>
      <c r="O2315" s="3">
        <f>HLOOKUP(O$5,[1]非R能力!$B$8:$F$558,$C2315+1,0)</f>
        <v>254746.46971411814</v>
      </c>
      <c r="P2315" s="3">
        <f>HLOOKUP(P$5,[1]非R能力!$B$8:$F$558,$C2315+1,0)</f>
        <v>47994.079218007413</v>
      </c>
      <c r="Q2315" s="3">
        <f>HLOOKUP(Q$5,[1]非R能力!$B$8:$F$558,$C2315+1,0)</f>
        <v>28446.471167602354</v>
      </c>
      <c r="R2315" s="3">
        <f>HLOOKUP(R$5,[1]非R能力!$B$8:$F$558,$C2315+1,0)</f>
        <v>7601.8666071563812</v>
      </c>
      <c r="S2315" s="3">
        <f>HLOOKUP(S$5,[1]非R能力!$B$8:$F$558,$C2315+1,0)</f>
        <v>9826.3493888963585</v>
      </c>
      <c r="T2315" s="3">
        <f>INDEX([1]非R能力!$H$9:$H$558,D2315)</f>
        <v>14935.20408576</v>
      </c>
      <c r="U2315" s="3">
        <f>IF(E2315="小怪",0,IF(INDEX([1]非R能力!$FK$9:$FK$558,C2315)=0,0,10))</f>
        <v>10</v>
      </c>
      <c r="V2315" s="3">
        <f>IF(E2315="小怪",0,IF(INDEX([1]非R能力!$FH$9:$FH$558,C2315)=0,0,5000))</f>
        <v>5000</v>
      </c>
      <c r="W2315" s="3">
        <f>HLOOKUP(W$5,[2]人物技能基础!$O$3:$Q$553,$C2315+1,0)</f>
        <v>3.637142857142857</v>
      </c>
      <c r="X2315" s="3">
        <f>HLOOKUP(X$5,[2]人物技能基础!$O$3:$Q$553,$C2315+1,0)</f>
        <v>2.0186428571428574</v>
      </c>
      <c r="Y2315" s="3">
        <f>HLOOKUP(Y$5,[2]人物技能基础!$O$3:$Q$553,$C2315+1,0)</f>
        <v>99.964285714285708</v>
      </c>
      <c r="Z2315" s="3">
        <f t="shared" si="217"/>
        <v>1665776</v>
      </c>
      <c r="AA2315" s="3">
        <f t="shared" si="218"/>
        <v>30344</v>
      </c>
      <c r="AB2315" s="3">
        <f t="shared" si="219"/>
        <v>9598</v>
      </c>
      <c r="AC2315" s="3">
        <f t="shared" si="220"/>
        <v>9826</v>
      </c>
      <c r="AD2315" s="3">
        <f t="shared" si="221"/>
        <v>10135</v>
      </c>
    </row>
    <row r="2316" spans="1:30" x14ac:dyDescent="0.15">
      <c r="A2316" s="3">
        <v>311</v>
      </c>
      <c r="B2316" s="3" t="str">
        <f t="shared" si="216"/>
        <v>关卡311boss</v>
      </c>
      <c r="C2316" s="3">
        <f>INDEX([3]关卡!$J$19:$J$2018,A2316)</f>
        <v>274</v>
      </c>
      <c r="D2316" s="3">
        <f>INDEX([3]关卡!$N$19:$N$2018,A2316)</f>
        <v>274</v>
      </c>
      <c r="E2316" s="3" t="s">
        <v>25</v>
      </c>
      <c r="F2316" s="3" t="s">
        <v>26</v>
      </c>
      <c r="G2316" s="3">
        <v>30</v>
      </c>
      <c r="H2316" s="3">
        <v>30</v>
      </c>
      <c r="I2316" s="3">
        <v>0.2</v>
      </c>
      <c r="J2316" s="4">
        <v>0.75</v>
      </c>
      <c r="K2316" s="4">
        <v>1</v>
      </c>
      <c r="L2316" s="4">
        <v>5</v>
      </c>
      <c r="M2316" s="3">
        <v>1</v>
      </c>
      <c r="N2316" s="3">
        <v>2</v>
      </c>
      <c r="O2316" s="3">
        <f>HLOOKUP(O$5,[1]非R能力!$B$8:$F$558,$C2316+1,0)</f>
        <v>254746.46971411814</v>
      </c>
      <c r="P2316" s="3">
        <f>HLOOKUP(P$5,[1]非R能力!$B$8:$F$558,$C2316+1,0)</f>
        <v>47994.079218007413</v>
      </c>
      <c r="Q2316" s="3">
        <f>HLOOKUP(Q$5,[1]非R能力!$B$8:$F$558,$C2316+1,0)</f>
        <v>28446.471167602354</v>
      </c>
      <c r="R2316" s="3">
        <f>HLOOKUP(R$5,[1]非R能力!$B$8:$F$558,$C2316+1,0)</f>
        <v>7601.8666071563812</v>
      </c>
      <c r="S2316" s="3">
        <f>HLOOKUP(S$5,[1]非R能力!$B$8:$F$558,$C2316+1,0)</f>
        <v>9826.3493888963585</v>
      </c>
      <c r="T2316" s="3">
        <f>INDEX([1]非R能力!$H$9:$H$558,D2316)</f>
        <v>14935.20408576</v>
      </c>
      <c r="U2316" s="3">
        <f>IF(E2316="小怪",0,IF(INDEX([1]非R能力!$FK$9:$FK$558,C2316)=0,0,10))</f>
        <v>10</v>
      </c>
      <c r="V2316" s="3">
        <f>IF(E2316="小怪",0,IF(INDEX([1]非R能力!$FH$9:$FH$558,C2316)=0,0,5000))</f>
        <v>5000</v>
      </c>
      <c r="W2316" s="3">
        <f>HLOOKUP(W$5,[2]人物技能基础!$O$3:$Q$553,$C2316+1,0)</f>
        <v>3.637142857142857</v>
      </c>
      <c r="X2316" s="3">
        <f>HLOOKUP(X$5,[2]人物技能基础!$O$3:$Q$553,$C2316+1,0)</f>
        <v>2.0186428571428574</v>
      </c>
      <c r="Y2316" s="3">
        <f>HLOOKUP(Y$5,[2]人物技能基础!$O$3:$Q$553,$C2316+1,0)</f>
        <v>99.964285714285708</v>
      </c>
      <c r="Z2316" s="3">
        <f t="shared" si="217"/>
        <v>1665776</v>
      </c>
      <c r="AA2316" s="3">
        <f t="shared" si="218"/>
        <v>30344</v>
      </c>
      <c r="AB2316" s="3">
        <f t="shared" si="219"/>
        <v>9598</v>
      </c>
      <c r="AC2316" s="3">
        <f t="shared" si="220"/>
        <v>9826</v>
      </c>
      <c r="AD2316" s="3">
        <f t="shared" si="221"/>
        <v>10135</v>
      </c>
    </row>
    <row r="2317" spans="1:30" x14ac:dyDescent="0.15">
      <c r="A2317" s="3">
        <v>312</v>
      </c>
      <c r="B2317" s="3" t="str">
        <f t="shared" si="216"/>
        <v>关卡312boss</v>
      </c>
      <c r="C2317" s="3">
        <f>INDEX([3]关卡!$J$19:$J$2018,A2317)</f>
        <v>274</v>
      </c>
      <c r="D2317" s="3">
        <f>INDEX([3]关卡!$N$19:$N$2018,A2317)</f>
        <v>274</v>
      </c>
      <c r="E2317" s="3" t="s">
        <v>25</v>
      </c>
      <c r="F2317" s="3" t="s">
        <v>26</v>
      </c>
      <c r="G2317" s="3">
        <v>30</v>
      </c>
      <c r="H2317" s="3">
        <v>30</v>
      </c>
      <c r="I2317" s="3">
        <v>0.2</v>
      </c>
      <c r="J2317" s="4">
        <v>0.75</v>
      </c>
      <c r="K2317" s="4">
        <v>1</v>
      </c>
      <c r="L2317" s="4">
        <v>5</v>
      </c>
      <c r="M2317" s="3">
        <v>1</v>
      </c>
      <c r="N2317" s="3">
        <v>2</v>
      </c>
      <c r="O2317" s="3">
        <f>HLOOKUP(O$5,[1]非R能力!$B$8:$F$558,$C2317+1,0)</f>
        <v>254746.46971411814</v>
      </c>
      <c r="P2317" s="3">
        <f>HLOOKUP(P$5,[1]非R能力!$B$8:$F$558,$C2317+1,0)</f>
        <v>47994.079218007413</v>
      </c>
      <c r="Q2317" s="3">
        <f>HLOOKUP(Q$5,[1]非R能力!$B$8:$F$558,$C2317+1,0)</f>
        <v>28446.471167602354</v>
      </c>
      <c r="R2317" s="3">
        <f>HLOOKUP(R$5,[1]非R能力!$B$8:$F$558,$C2317+1,0)</f>
        <v>7601.8666071563812</v>
      </c>
      <c r="S2317" s="3">
        <f>HLOOKUP(S$5,[1]非R能力!$B$8:$F$558,$C2317+1,0)</f>
        <v>9826.3493888963585</v>
      </c>
      <c r="T2317" s="3">
        <f>INDEX([1]非R能力!$H$9:$H$558,D2317)</f>
        <v>14935.20408576</v>
      </c>
      <c r="U2317" s="3">
        <f>IF(E2317="小怪",0,IF(INDEX([1]非R能力!$FK$9:$FK$558,C2317)=0,0,10))</f>
        <v>10</v>
      </c>
      <c r="V2317" s="3">
        <f>IF(E2317="小怪",0,IF(INDEX([1]非R能力!$FH$9:$FH$558,C2317)=0,0,5000))</f>
        <v>5000</v>
      </c>
      <c r="W2317" s="3">
        <f>HLOOKUP(W$5,[2]人物技能基础!$O$3:$Q$553,$C2317+1,0)</f>
        <v>3.637142857142857</v>
      </c>
      <c r="X2317" s="3">
        <f>HLOOKUP(X$5,[2]人物技能基础!$O$3:$Q$553,$C2317+1,0)</f>
        <v>2.0186428571428574</v>
      </c>
      <c r="Y2317" s="3">
        <f>HLOOKUP(Y$5,[2]人物技能基础!$O$3:$Q$553,$C2317+1,0)</f>
        <v>99.964285714285708</v>
      </c>
      <c r="Z2317" s="3">
        <f t="shared" si="217"/>
        <v>1665776</v>
      </c>
      <c r="AA2317" s="3">
        <f t="shared" si="218"/>
        <v>30344</v>
      </c>
      <c r="AB2317" s="3">
        <f t="shared" si="219"/>
        <v>9598</v>
      </c>
      <c r="AC2317" s="3">
        <f t="shared" si="220"/>
        <v>9826</v>
      </c>
      <c r="AD2317" s="3">
        <f t="shared" si="221"/>
        <v>10135</v>
      </c>
    </row>
    <row r="2318" spans="1:30" x14ac:dyDescent="0.15">
      <c r="A2318" s="3">
        <v>313</v>
      </c>
      <c r="B2318" s="3" t="str">
        <f t="shared" si="216"/>
        <v>关卡313boss</v>
      </c>
      <c r="C2318" s="3">
        <f>INDEX([3]关卡!$J$19:$J$2018,A2318)</f>
        <v>274</v>
      </c>
      <c r="D2318" s="3">
        <f>INDEX([3]关卡!$N$19:$N$2018,A2318)</f>
        <v>274</v>
      </c>
      <c r="E2318" s="3" t="s">
        <v>25</v>
      </c>
      <c r="F2318" s="3" t="s">
        <v>26</v>
      </c>
      <c r="G2318" s="3">
        <v>30</v>
      </c>
      <c r="H2318" s="3">
        <v>30</v>
      </c>
      <c r="I2318" s="3">
        <v>0.2</v>
      </c>
      <c r="J2318" s="4">
        <v>0.75</v>
      </c>
      <c r="K2318" s="4">
        <v>1</v>
      </c>
      <c r="L2318" s="4">
        <v>5</v>
      </c>
      <c r="M2318" s="3">
        <v>1</v>
      </c>
      <c r="N2318" s="3">
        <v>2</v>
      </c>
      <c r="O2318" s="3">
        <f>HLOOKUP(O$5,[1]非R能力!$B$8:$F$558,$C2318+1,0)</f>
        <v>254746.46971411814</v>
      </c>
      <c r="P2318" s="3">
        <f>HLOOKUP(P$5,[1]非R能力!$B$8:$F$558,$C2318+1,0)</f>
        <v>47994.079218007413</v>
      </c>
      <c r="Q2318" s="3">
        <f>HLOOKUP(Q$5,[1]非R能力!$B$8:$F$558,$C2318+1,0)</f>
        <v>28446.471167602354</v>
      </c>
      <c r="R2318" s="3">
        <f>HLOOKUP(R$5,[1]非R能力!$B$8:$F$558,$C2318+1,0)</f>
        <v>7601.8666071563812</v>
      </c>
      <c r="S2318" s="3">
        <f>HLOOKUP(S$5,[1]非R能力!$B$8:$F$558,$C2318+1,0)</f>
        <v>9826.3493888963585</v>
      </c>
      <c r="T2318" s="3">
        <f>INDEX([1]非R能力!$H$9:$H$558,D2318)</f>
        <v>14935.20408576</v>
      </c>
      <c r="U2318" s="3">
        <f>IF(E2318="小怪",0,IF(INDEX([1]非R能力!$FK$9:$FK$558,C2318)=0,0,10))</f>
        <v>10</v>
      </c>
      <c r="V2318" s="3">
        <f>IF(E2318="小怪",0,IF(INDEX([1]非R能力!$FH$9:$FH$558,C2318)=0,0,5000))</f>
        <v>5000</v>
      </c>
      <c r="W2318" s="3">
        <f>HLOOKUP(W$5,[2]人物技能基础!$O$3:$Q$553,$C2318+1,0)</f>
        <v>3.637142857142857</v>
      </c>
      <c r="X2318" s="3">
        <f>HLOOKUP(X$5,[2]人物技能基础!$O$3:$Q$553,$C2318+1,0)</f>
        <v>2.0186428571428574</v>
      </c>
      <c r="Y2318" s="3">
        <f>HLOOKUP(Y$5,[2]人物技能基础!$O$3:$Q$553,$C2318+1,0)</f>
        <v>99.964285714285708</v>
      </c>
      <c r="Z2318" s="3">
        <f t="shared" si="217"/>
        <v>1665776</v>
      </c>
      <c r="AA2318" s="3">
        <f t="shared" si="218"/>
        <v>30344</v>
      </c>
      <c r="AB2318" s="3">
        <f t="shared" si="219"/>
        <v>9598</v>
      </c>
      <c r="AC2318" s="3">
        <f t="shared" si="220"/>
        <v>9826</v>
      </c>
      <c r="AD2318" s="3">
        <f t="shared" si="221"/>
        <v>10135</v>
      </c>
    </row>
    <row r="2319" spans="1:30" x14ac:dyDescent="0.15">
      <c r="A2319" s="3">
        <v>314</v>
      </c>
      <c r="B2319" s="3" t="str">
        <f t="shared" si="216"/>
        <v>关卡314boss</v>
      </c>
      <c r="C2319" s="3">
        <f>INDEX([3]关卡!$J$19:$J$2018,A2319)</f>
        <v>274</v>
      </c>
      <c r="D2319" s="3">
        <f>INDEX([3]关卡!$N$19:$N$2018,A2319)</f>
        <v>274</v>
      </c>
      <c r="E2319" s="3" t="s">
        <v>25</v>
      </c>
      <c r="F2319" s="3" t="s">
        <v>26</v>
      </c>
      <c r="G2319" s="3">
        <v>30</v>
      </c>
      <c r="H2319" s="3">
        <v>30</v>
      </c>
      <c r="I2319" s="3">
        <v>0.2</v>
      </c>
      <c r="J2319" s="4">
        <v>0.75</v>
      </c>
      <c r="K2319" s="4">
        <v>1</v>
      </c>
      <c r="L2319" s="4">
        <v>5</v>
      </c>
      <c r="M2319" s="3">
        <v>1</v>
      </c>
      <c r="N2319" s="3">
        <v>2</v>
      </c>
      <c r="O2319" s="3">
        <f>HLOOKUP(O$5,[1]非R能力!$B$8:$F$558,$C2319+1,0)</f>
        <v>254746.46971411814</v>
      </c>
      <c r="P2319" s="3">
        <f>HLOOKUP(P$5,[1]非R能力!$B$8:$F$558,$C2319+1,0)</f>
        <v>47994.079218007413</v>
      </c>
      <c r="Q2319" s="3">
        <f>HLOOKUP(Q$5,[1]非R能力!$B$8:$F$558,$C2319+1,0)</f>
        <v>28446.471167602354</v>
      </c>
      <c r="R2319" s="3">
        <f>HLOOKUP(R$5,[1]非R能力!$B$8:$F$558,$C2319+1,0)</f>
        <v>7601.8666071563812</v>
      </c>
      <c r="S2319" s="3">
        <f>HLOOKUP(S$5,[1]非R能力!$B$8:$F$558,$C2319+1,0)</f>
        <v>9826.3493888963585</v>
      </c>
      <c r="T2319" s="3">
        <f>INDEX([1]非R能力!$H$9:$H$558,D2319)</f>
        <v>14935.20408576</v>
      </c>
      <c r="U2319" s="3">
        <f>IF(E2319="小怪",0,IF(INDEX([1]非R能力!$FK$9:$FK$558,C2319)=0,0,10))</f>
        <v>10</v>
      </c>
      <c r="V2319" s="3">
        <f>IF(E2319="小怪",0,IF(INDEX([1]非R能力!$FH$9:$FH$558,C2319)=0,0,5000))</f>
        <v>5000</v>
      </c>
      <c r="W2319" s="3">
        <f>HLOOKUP(W$5,[2]人物技能基础!$O$3:$Q$553,$C2319+1,0)</f>
        <v>3.637142857142857</v>
      </c>
      <c r="X2319" s="3">
        <f>HLOOKUP(X$5,[2]人物技能基础!$O$3:$Q$553,$C2319+1,0)</f>
        <v>2.0186428571428574</v>
      </c>
      <c r="Y2319" s="3">
        <f>HLOOKUP(Y$5,[2]人物技能基础!$O$3:$Q$553,$C2319+1,0)</f>
        <v>99.964285714285708</v>
      </c>
      <c r="Z2319" s="3">
        <f t="shared" si="217"/>
        <v>1665776</v>
      </c>
      <c r="AA2319" s="3">
        <f t="shared" si="218"/>
        <v>30344</v>
      </c>
      <c r="AB2319" s="3">
        <f t="shared" si="219"/>
        <v>9598</v>
      </c>
      <c r="AC2319" s="3">
        <f t="shared" si="220"/>
        <v>9826</v>
      </c>
      <c r="AD2319" s="3">
        <f t="shared" si="221"/>
        <v>10135</v>
      </c>
    </row>
    <row r="2320" spans="1:30" x14ac:dyDescent="0.15">
      <c r="A2320" s="3">
        <v>315</v>
      </c>
      <c r="B2320" s="3" t="str">
        <f t="shared" si="216"/>
        <v>关卡315boss</v>
      </c>
      <c r="C2320" s="3">
        <f>INDEX([3]关卡!$J$19:$J$2018,A2320)</f>
        <v>274</v>
      </c>
      <c r="D2320" s="3">
        <f>INDEX([3]关卡!$N$19:$N$2018,A2320)</f>
        <v>274</v>
      </c>
      <c r="E2320" s="3" t="s">
        <v>25</v>
      </c>
      <c r="F2320" s="3" t="s">
        <v>26</v>
      </c>
      <c r="G2320" s="3">
        <v>30</v>
      </c>
      <c r="H2320" s="3">
        <v>30</v>
      </c>
      <c r="I2320" s="3">
        <v>0.2</v>
      </c>
      <c r="J2320" s="4">
        <v>0.75</v>
      </c>
      <c r="K2320" s="4">
        <v>1</v>
      </c>
      <c r="L2320" s="4">
        <v>5</v>
      </c>
      <c r="M2320" s="3">
        <v>1</v>
      </c>
      <c r="N2320" s="3">
        <v>2</v>
      </c>
      <c r="O2320" s="3">
        <f>HLOOKUP(O$5,[1]非R能力!$B$8:$F$558,$C2320+1,0)</f>
        <v>254746.46971411814</v>
      </c>
      <c r="P2320" s="3">
        <f>HLOOKUP(P$5,[1]非R能力!$B$8:$F$558,$C2320+1,0)</f>
        <v>47994.079218007413</v>
      </c>
      <c r="Q2320" s="3">
        <f>HLOOKUP(Q$5,[1]非R能力!$B$8:$F$558,$C2320+1,0)</f>
        <v>28446.471167602354</v>
      </c>
      <c r="R2320" s="3">
        <f>HLOOKUP(R$5,[1]非R能力!$B$8:$F$558,$C2320+1,0)</f>
        <v>7601.8666071563812</v>
      </c>
      <c r="S2320" s="3">
        <f>HLOOKUP(S$5,[1]非R能力!$B$8:$F$558,$C2320+1,0)</f>
        <v>9826.3493888963585</v>
      </c>
      <c r="T2320" s="3">
        <f>INDEX([1]非R能力!$H$9:$H$558,D2320)</f>
        <v>14935.20408576</v>
      </c>
      <c r="U2320" s="3">
        <f>IF(E2320="小怪",0,IF(INDEX([1]非R能力!$FK$9:$FK$558,C2320)=0,0,10))</f>
        <v>10</v>
      </c>
      <c r="V2320" s="3">
        <f>IF(E2320="小怪",0,IF(INDEX([1]非R能力!$FH$9:$FH$558,C2320)=0,0,5000))</f>
        <v>5000</v>
      </c>
      <c r="W2320" s="3">
        <f>HLOOKUP(W$5,[2]人物技能基础!$O$3:$Q$553,$C2320+1,0)</f>
        <v>3.637142857142857</v>
      </c>
      <c r="X2320" s="3">
        <f>HLOOKUP(X$5,[2]人物技能基础!$O$3:$Q$553,$C2320+1,0)</f>
        <v>2.0186428571428574</v>
      </c>
      <c r="Y2320" s="3">
        <f>HLOOKUP(Y$5,[2]人物技能基础!$O$3:$Q$553,$C2320+1,0)</f>
        <v>99.964285714285708</v>
      </c>
      <c r="Z2320" s="3">
        <f t="shared" si="217"/>
        <v>1665776</v>
      </c>
      <c r="AA2320" s="3">
        <f t="shared" si="218"/>
        <v>30344</v>
      </c>
      <c r="AB2320" s="3">
        <f t="shared" si="219"/>
        <v>9598</v>
      </c>
      <c r="AC2320" s="3">
        <f t="shared" si="220"/>
        <v>9826</v>
      </c>
      <c r="AD2320" s="3">
        <f t="shared" si="221"/>
        <v>10135</v>
      </c>
    </row>
    <row r="2321" spans="1:30" x14ac:dyDescent="0.15">
      <c r="A2321" s="3">
        <v>316</v>
      </c>
      <c r="B2321" s="3" t="str">
        <f t="shared" si="216"/>
        <v>关卡316boss</v>
      </c>
      <c r="C2321" s="3">
        <f>INDEX([3]关卡!$J$19:$J$2018,A2321)</f>
        <v>275</v>
      </c>
      <c r="D2321" s="3">
        <f>INDEX([3]关卡!$N$19:$N$2018,A2321)</f>
        <v>275</v>
      </c>
      <c r="E2321" s="3" t="s">
        <v>25</v>
      </c>
      <c r="F2321" s="3" t="s">
        <v>26</v>
      </c>
      <c r="G2321" s="3">
        <v>30</v>
      </c>
      <c r="H2321" s="3">
        <v>30</v>
      </c>
      <c r="I2321" s="3">
        <v>0.2</v>
      </c>
      <c r="J2321" s="4">
        <v>0.75</v>
      </c>
      <c r="K2321" s="4">
        <v>1</v>
      </c>
      <c r="L2321" s="4">
        <v>5</v>
      </c>
      <c r="M2321" s="3">
        <v>1</v>
      </c>
      <c r="N2321" s="3">
        <v>2</v>
      </c>
      <c r="O2321" s="3">
        <f>HLOOKUP(O$5,[1]非R能力!$B$8:$F$558,$C2321+1,0)</f>
        <v>259422.15804428389</v>
      </c>
      <c r="P2321" s="3">
        <f>HLOOKUP(P$5,[1]非R能力!$B$8:$F$558,$C2321+1,0)</f>
        <v>48467.013951169189</v>
      </c>
      <c r="Q2321" s="3">
        <f>HLOOKUP(Q$5,[1]非R能力!$B$8:$F$558,$C2321+1,0)</f>
        <v>29625.34506069405</v>
      </c>
      <c r="R2321" s="3">
        <f>HLOOKUP(R$5,[1]非R能力!$B$8:$F$558,$C2321+1,0)</f>
        <v>7660.563498260296</v>
      </c>
      <c r="S2321" s="3">
        <f>HLOOKUP(S$5,[1]非R能力!$B$8:$F$558,$C2321+1,0)</f>
        <v>9915.2016503569794</v>
      </c>
      <c r="T2321" s="3">
        <f>INDEX([1]非R能力!$H$9:$H$558,D2321)</f>
        <v>15039.455428153817</v>
      </c>
      <c r="U2321" s="3">
        <f>IF(E2321="小怪",0,IF(INDEX([1]非R能力!$FK$9:$FK$558,C2321)=0,0,10))</f>
        <v>10</v>
      </c>
      <c r="V2321" s="3">
        <f>IF(E2321="小怪",0,IF(INDEX([1]非R能力!$FH$9:$FH$558,C2321)=0,0,5000))</f>
        <v>5000</v>
      </c>
      <c r="W2321" s="3">
        <f>HLOOKUP(W$5,[2]人物技能基础!$O$3:$Q$553,$C2321+1,0)</f>
        <v>3.637142857142857</v>
      </c>
      <c r="X2321" s="3">
        <f>HLOOKUP(X$5,[2]人物技能基础!$O$3:$Q$553,$C2321+1,0)</f>
        <v>2.0186428571428574</v>
      </c>
      <c r="Y2321" s="3">
        <f>HLOOKUP(Y$5,[2]人物技能基础!$O$3:$Q$553,$C2321+1,0)</f>
        <v>99.964285714285708</v>
      </c>
      <c r="Z2321" s="3">
        <f t="shared" si="217"/>
        <v>1681385</v>
      </c>
      <c r="AA2321" s="3">
        <f t="shared" si="218"/>
        <v>31554</v>
      </c>
      <c r="AB2321" s="3">
        <f t="shared" si="219"/>
        <v>9693</v>
      </c>
      <c r="AC2321" s="3">
        <f t="shared" si="220"/>
        <v>9915</v>
      </c>
      <c r="AD2321" s="3">
        <f t="shared" si="221"/>
        <v>10214</v>
      </c>
    </row>
    <row r="2322" spans="1:30" x14ac:dyDescent="0.15">
      <c r="A2322" s="3">
        <v>317</v>
      </c>
      <c r="B2322" s="3" t="str">
        <f t="shared" si="216"/>
        <v>关卡317boss</v>
      </c>
      <c r="C2322" s="3">
        <f>INDEX([3]关卡!$J$19:$J$2018,A2322)</f>
        <v>275</v>
      </c>
      <c r="D2322" s="3">
        <f>INDEX([3]关卡!$N$19:$N$2018,A2322)</f>
        <v>275</v>
      </c>
      <c r="E2322" s="3" t="s">
        <v>25</v>
      </c>
      <c r="F2322" s="3" t="s">
        <v>26</v>
      </c>
      <c r="G2322" s="3">
        <v>30</v>
      </c>
      <c r="H2322" s="3">
        <v>30</v>
      </c>
      <c r="I2322" s="3">
        <v>0.2</v>
      </c>
      <c r="J2322" s="4">
        <v>0.75</v>
      </c>
      <c r="K2322" s="4">
        <v>1</v>
      </c>
      <c r="L2322" s="4">
        <v>5</v>
      </c>
      <c r="M2322" s="3">
        <v>1</v>
      </c>
      <c r="N2322" s="3">
        <v>2</v>
      </c>
      <c r="O2322" s="3">
        <f>HLOOKUP(O$5,[1]非R能力!$B$8:$F$558,$C2322+1,0)</f>
        <v>259422.15804428389</v>
      </c>
      <c r="P2322" s="3">
        <f>HLOOKUP(P$5,[1]非R能力!$B$8:$F$558,$C2322+1,0)</f>
        <v>48467.013951169189</v>
      </c>
      <c r="Q2322" s="3">
        <f>HLOOKUP(Q$5,[1]非R能力!$B$8:$F$558,$C2322+1,0)</f>
        <v>29625.34506069405</v>
      </c>
      <c r="R2322" s="3">
        <f>HLOOKUP(R$5,[1]非R能力!$B$8:$F$558,$C2322+1,0)</f>
        <v>7660.563498260296</v>
      </c>
      <c r="S2322" s="3">
        <f>HLOOKUP(S$5,[1]非R能力!$B$8:$F$558,$C2322+1,0)</f>
        <v>9915.2016503569794</v>
      </c>
      <c r="T2322" s="3">
        <f>INDEX([1]非R能力!$H$9:$H$558,D2322)</f>
        <v>15039.455428153817</v>
      </c>
      <c r="U2322" s="3">
        <f>IF(E2322="小怪",0,IF(INDEX([1]非R能力!$FK$9:$FK$558,C2322)=0,0,10))</f>
        <v>10</v>
      </c>
      <c r="V2322" s="3">
        <f>IF(E2322="小怪",0,IF(INDEX([1]非R能力!$FH$9:$FH$558,C2322)=0,0,5000))</f>
        <v>5000</v>
      </c>
      <c r="W2322" s="3">
        <f>HLOOKUP(W$5,[2]人物技能基础!$O$3:$Q$553,$C2322+1,0)</f>
        <v>3.637142857142857</v>
      </c>
      <c r="X2322" s="3">
        <f>HLOOKUP(X$5,[2]人物技能基础!$O$3:$Q$553,$C2322+1,0)</f>
        <v>2.0186428571428574</v>
      </c>
      <c r="Y2322" s="3">
        <f>HLOOKUP(Y$5,[2]人物技能基础!$O$3:$Q$553,$C2322+1,0)</f>
        <v>99.964285714285708</v>
      </c>
      <c r="Z2322" s="3">
        <f t="shared" si="217"/>
        <v>1681385</v>
      </c>
      <c r="AA2322" s="3">
        <f t="shared" si="218"/>
        <v>31554</v>
      </c>
      <c r="AB2322" s="3">
        <f t="shared" si="219"/>
        <v>9693</v>
      </c>
      <c r="AC2322" s="3">
        <f t="shared" si="220"/>
        <v>9915</v>
      </c>
      <c r="AD2322" s="3">
        <f t="shared" si="221"/>
        <v>10214</v>
      </c>
    </row>
    <row r="2323" spans="1:30" x14ac:dyDescent="0.15">
      <c r="A2323" s="3">
        <v>318</v>
      </c>
      <c r="B2323" s="3" t="str">
        <f t="shared" si="216"/>
        <v>关卡318boss</v>
      </c>
      <c r="C2323" s="3">
        <f>INDEX([3]关卡!$J$19:$J$2018,A2323)</f>
        <v>275</v>
      </c>
      <c r="D2323" s="3">
        <f>INDEX([3]关卡!$N$19:$N$2018,A2323)</f>
        <v>275</v>
      </c>
      <c r="E2323" s="3" t="s">
        <v>25</v>
      </c>
      <c r="F2323" s="3" t="s">
        <v>26</v>
      </c>
      <c r="G2323" s="3">
        <v>30</v>
      </c>
      <c r="H2323" s="3">
        <v>30</v>
      </c>
      <c r="I2323" s="3">
        <v>0.2</v>
      </c>
      <c r="J2323" s="4">
        <v>0.75</v>
      </c>
      <c r="K2323" s="4">
        <v>1</v>
      </c>
      <c r="L2323" s="4">
        <v>5</v>
      </c>
      <c r="M2323" s="3">
        <v>1</v>
      </c>
      <c r="N2323" s="3">
        <v>2</v>
      </c>
      <c r="O2323" s="3">
        <f>HLOOKUP(O$5,[1]非R能力!$B$8:$F$558,$C2323+1,0)</f>
        <v>259422.15804428389</v>
      </c>
      <c r="P2323" s="3">
        <f>HLOOKUP(P$5,[1]非R能力!$B$8:$F$558,$C2323+1,0)</f>
        <v>48467.013951169189</v>
      </c>
      <c r="Q2323" s="3">
        <f>HLOOKUP(Q$5,[1]非R能力!$B$8:$F$558,$C2323+1,0)</f>
        <v>29625.34506069405</v>
      </c>
      <c r="R2323" s="3">
        <f>HLOOKUP(R$5,[1]非R能力!$B$8:$F$558,$C2323+1,0)</f>
        <v>7660.563498260296</v>
      </c>
      <c r="S2323" s="3">
        <f>HLOOKUP(S$5,[1]非R能力!$B$8:$F$558,$C2323+1,0)</f>
        <v>9915.2016503569794</v>
      </c>
      <c r="T2323" s="3">
        <f>INDEX([1]非R能力!$H$9:$H$558,D2323)</f>
        <v>15039.455428153817</v>
      </c>
      <c r="U2323" s="3">
        <f>IF(E2323="小怪",0,IF(INDEX([1]非R能力!$FK$9:$FK$558,C2323)=0,0,10))</f>
        <v>10</v>
      </c>
      <c r="V2323" s="3">
        <f>IF(E2323="小怪",0,IF(INDEX([1]非R能力!$FH$9:$FH$558,C2323)=0,0,5000))</f>
        <v>5000</v>
      </c>
      <c r="W2323" s="3">
        <f>HLOOKUP(W$5,[2]人物技能基础!$O$3:$Q$553,$C2323+1,0)</f>
        <v>3.637142857142857</v>
      </c>
      <c r="X2323" s="3">
        <f>HLOOKUP(X$5,[2]人物技能基础!$O$3:$Q$553,$C2323+1,0)</f>
        <v>2.0186428571428574</v>
      </c>
      <c r="Y2323" s="3">
        <f>HLOOKUP(Y$5,[2]人物技能基础!$O$3:$Q$553,$C2323+1,0)</f>
        <v>99.964285714285708</v>
      </c>
      <c r="Z2323" s="3">
        <f t="shared" si="217"/>
        <v>1681385</v>
      </c>
      <c r="AA2323" s="3">
        <f t="shared" si="218"/>
        <v>31554</v>
      </c>
      <c r="AB2323" s="3">
        <f t="shared" si="219"/>
        <v>9693</v>
      </c>
      <c r="AC2323" s="3">
        <f t="shared" si="220"/>
        <v>9915</v>
      </c>
      <c r="AD2323" s="3">
        <f t="shared" si="221"/>
        <v>10214</v>
      </c>
    </row>
    <row r="2324" spans="1:30" x14ac:dyDescent="0.15">
      <c r="A2324" s="3">
        <v>319</v>
      </c>
      <c r="B2324" s="3" t="str">
        <f t="shared" si="216"/>
        <v>关卡319boss</v>
      </c>
      <c r="C2324" s="3">
        <f>INDEX([3]关卡!$J$19:$J$2018,A2324)</f>
        <v>275</v>
      </c>
      <c r="D2324" s="3">
        <f>INDEX([3]关卡!$N$19:$N$2018,A2324)</f>
        <v>275</v>
      </c>
      <c r="E2324" s="3" t="s">
        <v>25</v>
      </c>
      <c r="F2324" s="3" t="s">
        <v>26</v>
      </c>
      <c r="G2324" s="3">
        <v>30</v>
      </c>
      <c r="H2324" s="3">
        <v>30</v>
      </c>
      <c r="I2324" s="3">
        <v>0.2</v>
      </c>
      <c r="J2324" s="4">
        <v>0.75</v>
      </c>
      <c r="K2324" s="4">
        <v>1</v>
      </c>
      <c r="L2324" s="4">
        <v>5</v>
      </c>
      <c r="M2324" s="3">
        <v>1</v>
      </c>
      <c r="N2324" s="3">
        <v>2</v>
      </c>
      <c r="O2324" s="3">
        <f>HLOOKUP(O$5,[1]非R能力!$B$8:$F$558,$C2324+1,0)</f>
        <v>259422.15804428389</v>
      </c>
      <c r="P2324" s="3">
        <f>HLOOKUP(P$5,[1]非R能力!$B$8:$F$558,$C2324+1,0)</f>
        <v>48467.013951169189</v>
      </c>
      <c r="Q2324" s="3">
        <f>HLOOKUP(Q$5,[1]非R能力!$B$8:$F$558,$C2324+1,0)</f>
        <v>29625.34506069405</v>
      </c>
      <c r="R2324" s="3">
        <f>HLOOKUP(R$5,[1]非R能力!$B$8:$F$558,$C2324+1,0)</f>
        <v>7660.563498260296</v>
      </c>
      <c r="S2324" s="3">
        <f>HLOOKUP(S$5,[1]非R能力!$B$8:$F$558,$C2324+1,0)</f>
        <v>9915.2016503569794</v>
      </c>
      <c r="T2324" s="3">
        <f>INDEX([1]非R能力!$H$9:$H$558,D2324)</f>
        <v>15039.455428153817</v>
      </c>
      <c r="U2324" s="3">
        <f>IF(E2324="小怪",0,IF(INDEX([1]非R能力!$FK$9:$FK$558,C2324)=0,0,10))</f>
        <v>10</v>
      </c>
      <c r="V2324" s="3">
        <f>IF(E2324="小怪",0,IF(INDEX([1]非R能力!$FH$9:$FH$558,C2324)=0,0,5000))</f>
        <v>5000</v>
      </c>
      <c r="W2324" s="3">
        <f>HLOOKUP(W$5,[2]人物技能基础!$O$3:$Q$553,$C2324+1,0)</f>
        <v>3.637142857142857</v>
      </c>
      <c r="X2324" s="3">
        <f>HLOOKUP(X$5,[2]人物技能基础!$O$3:$Q$553,$C2324+1,0)</f>
        <v>2.0186428571428574</v>
      </c>
      <c r="Y2324" s="3">
        <f>HLOOKUP(Y$5,[2]人物技能基础!$O$3:$Q$553,$C2324+1,0)</f>
        <v>99.964285714285708</v>
      </c>
      <c r="Z2324" s="3">
        <f t="shared" si="217"/>
        <v>1681385</v>
      </c>
      <c r="AA2324" s="3">
        <f t="shared" si="218"/>
        <v>31554</v>
      </c>
      <c r="AB2324" s="3">
        <f t="shared" si="219"/>
        <v>9693</v>
      </c>
      <c r="AC2324" s="3">
        <f t="shared" si="220"/>
        <v>9915</v>
      </c>
      <c r="AD2324" s="3">
        <f t="shared" si="221"/>
        <v>10214</v>
      </c>
    </row>
    <row r="2325" spans="1:30" x14ac:dyDescent="0.15">
      <c r="A2325" s="3">
        <v>320</v>
      </c>
      <c r="B2325" s="3" t="str">
        <f t="shared" si="216"/>
        <v>关卡320boss</v>
      </c>
      <c r="C2325" s="3">
        <f>INDEX([3]关卡!$J$19:$J$2018,A2325)</f>
        <v>275</v>
      </c>
      <c r="D2325" s="3">
        <f>INDEX([3]关卡!$N$19:$N$2018,A2325)</f>
        <v>275</v>
      </c>
      <c r="E2325" s="3" t="s">
        <v>25</v>
      </c>
      <c r="F2325" s="3" t="s">
        <v>26</v>
      </c>
      <c r="G2325" s="3">
        <v>30</v>
      </c>
      <c r="H2325" s="3">
        <v>30</v>
      </c>
      <c r="I2325" s="3">
        <v>0.2</v>
      </c>
      <c r="J2325" s="4">
        <v>0.75</v>
      </c>
      <c r="K2325" s="4">
        <v>1</v>
      </c>
      <c r="L2325" s="4">
        <v>5</v>
      </c>
      <c r="M2325" s="3">
        <v>1</v>
      </c>
      <c r="N2325" s="3">
        <v>2</v>
      </c>
      <c r="O2325" s="3">
        <f>HLOOKUP(O$5,[1]非R能力!$B$8:$F$558,$C2325+1,0)</f>
        <v>259422.15804428389</v>
      </c>
      <c r="P2325" s="3">
        <f>HLOOKUP(P$5,[1]非R能力!$B$8:$F$558,$C2325+1,0)</f>
        <v>48467.013951169189</v>
      </c>
      <c r="Q2325" s="3">
        <f>HLOOKUP(Q$5,[1]非R能力!$B$8:$F$558,$C2325+1,0)</f>
        <v>29625.34506069405</v>
      </c>
      <c r="R2325" s="3">
        <f>HLOOKUP(R$5,[1]非R能力!$B$8:$F$558,$C2325+1,0)</f>
        <v>7660.563498260296</v>
      </c>
      <c r="S2325" s="3">
        <f>HLOOKUP(S$5,[1]非R能力!$B$8:$F$558,$C2325+1,0)</f>
        <v>9915.2016503569794</v>
      </c>
      <c r="T2325" s="3">
        <f>INDEX([1]非R能力!$H$9:$H$558,D2325)</f>
        <v>15039.455428153817</v>
      </c>
      <c r="U2325" s="3">
        <f>IF(E2325="小怪",0,IF(INDEX([1]非R能力!$FK$9:$FK$558,C2325)=0,0,10))</f>
        <v>10</v>
      </c>
      <c r="V2325" s="3">
        <f>IF(E2325="小怪",0,IF(INDEX([1]非R能力!$FH$9:$FH$558,C2325)=0,0,5000))</f>
        <v>5000</v>
      </c>
      <c r="W2325" s="3">
        <f>HLOOKUP(W$5,[2]人物技能基础!$O$3:$Q$553,$C2325+1,0)</f>
        <v>3.637142857142857</v>
      </c>
      <c r="X2325" s="3">
        <f>HLOOKUP(X$5,[2]人物技能基础!$O$3:$Q$553,$C2325+1,0)</f>
        <v>2.0186428571428574</v>
      </c>
      <c r="Y2325" s="3">
        <f>HLOOKUP(Y$5,[2]人物技能基础!$O$3:$Q$553,$C2325+1,0)</f>
        <v>99.964285714285708</v>
      </c>
      <c r="Z2325" s="3">
        <f t="shared" si="217"/>
        <v>1681385</v>
      </c>
      <c r="AA2325" s="3">
        <f t="shared" si="218"/>
        <v>31554</v>
      </c>
      <c r="AB2325" s="3">
        <f t="shared" si="219"/>
        <v>9693</v>
      </c>
      <c r="AC2325" s="3">
        <f t="shared" si="220"/>
        <v>9915</v>
      </c>
      <c r="AD2325" s="3">
        <f t="shared" si="221"/>
        <v>10214</v>
      </c>
    </row>
    <row r="2326" spans="1:30" x14ac:dyDescent="0.15">
      <c r="A2326" s="3">
        <v>321</v>
      </c>
      <c r="B2326" s="3" t="str">
        <f t="shared" si="216"/>
        <v>关卡321boss</v>
      </c>
      <c r="C2326" s="3">
        <f>INDEX([3]关卡!$J$19:$J$2018,A2326)</f>
        <v>276</v>
      </c>
      <c r="D2326" s="3">
        <f>INDEX([3]关卡!$N$19:$N$2018,A2326)</f>
        <v>276</v>
      </c>
      <c r="E2326" s="3" t="s">
        <v>25</v>
      </c>
      <c r="F2326" s="3" t="s">
        <v>26</v>
      </c>
      <c r="G2326" s="3">
        <v>30</v>
      </c>
      <c r="H2326" s="3">
        <v>30</v>
      </c>
      <c r="I2326" s="3">
        <v>0.2</v>
      </c>
      <c r="J2326" s="4">
        <v>0.75</v>
      </c>
      <c r="K2326" s="4">
        <v>1</v>
      </c>
      <c r="L2326" s="4">
        <v>5</v>
      </c>
      <c r="M2326" s="3">
        <v>1</v>
      </c>
      <c r="N2326" s="3">
        <v>2</v>
      </c>
      <c r="O2326" s="3">
        <f>HLOOKUP(O$5,[1]非R能力!$B$8:$F$558,$C2326+1,0)</f>
        <v>264234.96418769384</v>
      </c>
      <c r="P2326" s="3">
        <f>HLOOKUP(P$5,[1]非R能力!$B$8:$F$558,$C2326+1,0)</f>
        <v>48929.177073401726</v>
      </c>
      <c r="Q2326" s="3">
        <f>HLOOKUP(Q$5,[1]非R能力!$B$8:$F$558,$C2326+1,0)</f>
        <v>29872.356948181528</v>
      </c>
      <c r="R2326" s="3">
        <f>HLOOKUP(R$5,[1]非R能力!$B$8:$F$558,$C2326+1,0)</f>
        <v>7717.6548621309821</v>
      </c>
      <c r="S2326" s="3">
        <f>HLOOKUP(S$5,[1]非R能力!$B$8:$F$558,$C2326+1,0)</f>
        <v>10008.712273122934</v>
      </c>
      <c r="T2326" s="3">
        <f>INDEX([1]非R能力!$H$9:$H$558,D2326)</f>
        <v>15144.249868599096</v>
      </c>
      <c r="U2326" s="3">
        <f>IF(E2326="小怪",0,IF(INDEX([1]非R能力!$FK$9:$FK$558,C2326)=0,0,10))</f>
        <v>10</v>
      </c>
      <c r="V2326" s="3">
        <f>IF(E2326="小怪",0,IF(INDEX([1]非R能力!$FH$9:$FH$558,C2326)=0,0,5000))</f>
        <v>5000</v>
      </c>
      <c r="W2326" s="3">
        <f>HLOOKUP(W$5,[2]人物技能基础!$O$3:$Q$553,$C2326+1,0)</f>
        <v>3.637142857142857</v>
      </c>
      <c r="X2326" s="3">
        <f>HLOOKUP(X$5,[2]人物技能基础!$O$3:$Q$553,$C2326+1,0)</f>
        <v>2.0186428571428574</v>
      </c>
      <c r="Y2326" s="3">
        <f>HLOOKUP(Y$5,[2]人物技能基础!$O$3:$Q$553,$C2326+1,0)</f>
        <v>99.964285714285708</v>
      </c>
      <c r="Z2326" s="3">
        <f t="shared" si="217"/>
        <v>1696721</v>
      </c>
      <c r="AA2326" s="3">
        <f t="shared" si="218"/>
        <v>31833</v>
      </c>
      <c r="AB2326" s="3">
        <f t="shared" si="219"/>
        <v>9785</v>
      </c>
      <c r="AC2326" s="3">
        <f t="shared" si="220"/>
        <v>10008</v>
      </c>
      <c r="AD2326" s="3">
        <f t="shared" si="221"/>
        <v>10290</v>
      </c>
    </row>
    <row r="2327" spans="1:30" x14ac:dyDescent="0.15">
      <c r="A2327" s="3">
        <v>322</v>
      </c>
      <c r="B2327" s="3" t="str">
        <f t="shared" si="216"/>
        <v>关卡322boss</v>
      </c>
      <c r="C2327" s="3">
        <f>INDEX([3]关卡!$J$19:$J$2018,A2327)</f>
        <v>276</v>
      </c>
      <c r="D2327" s="3">
        <f>INDEX([3]关卡!$N$19:$N$2018,A2327)</f>
        <v>276</v>
      </c>
      <c r="E2327" s="3" t="s">
        <v>25</v>
      </c>
      <c r="F2327" s="3" t="s">
        <v>26</v>
      </c>
      <c r="G2327" s="3">
        <v>30</v>
      </c>
      <c r="H2327" s="3">
        <v>30</v>
      </c>
      <c r="I2327" s="3">
        <v>0.2</v>
      </c>
      <c r="J2327" s="4">
        <v>0.75</v>
      </c>
      <c r="K2327" s="4">
        <v>1</v>
      </c>
      <c r="L2327" s="4">
        <v>5</v>
      </c>
      <c r="M2327" s="3">
        <v>1</v>
      </c>
      <c r="N2327" s="3">
        <v>2</v>
      </c>
      <c r="O2327" s="3">
        <f>HLOOKUP(O$5,[1]非R能力!$B$8:$F$558,$C2327+1,0)</f>
        <v>264234.96418769384</v>
      </c>
      <c r="P2327" s="3">
        <f>HLOOKUP(P$5,[1]非R能力!$B$8:$F$558,$C2327+1,0)</f>
        <v>48929.177073401726</v>
      </c>
      <c r="Q2327" s="3">
        <f>HLOOKUP(Q$5,[1]非R能力!$B$8:$F$558,$C2327+1,0)</f>
        <v>29872.356948181528</v>
      </c>
      <c r="R2327" s="3">
        <f>HLOOKUP(R$5,[1]非R能力!$B$8:$F$558,$C2327+1,0)</f>
        <v>7717.6548621309821</v>
      </c>
      <c r="S2327" s="3">
        <f>HLOOKUP(S$5,[1]非R能力!$B$8:$F$558,$C2327+1,0)</f>
        <v>10008.712273122934</v>
      </c>
      <c r="T2327" s="3">
        <f>INDEX([1]非R能力!$H$9:$H$558,D2327)</f>
        <v>15144.249868599096</v>
      </c>
      <c r="U2327" s="3">
        <f>IF(E2327="小怪",0,IF(INDEX([1]非R能力!$FK$9:$FK$558,C2327)=0,0,10))</f>
        <v>10</v>
      </c>
      <c r="V2327" s="3">
        <f>IF(E2327="小怪",0,IF(INDEX([1]非R能力!$FH$9:$FH$558,C2327)=0,0,5000))</f>
        <v>5000</v>
      </c>
      <c r="W2327" s="3">
        <f>HLOOKUP(W$5,[2]人物技能基础!$O$3:$Q$553,$C2327+1,0)</f>
        <v>3.637142857142857</v>
      </c>
      <c r="X2327" s="3">
        <f>HLOOKUP(X$5,[2]人物技能基础!$O$3:$Q$553,$C2327+1,0)</f>
        <v>2.0186428571428574</v>
      </c>
      <c r="Y2327" s="3">
        <f>HLOOKUP(Y$5,[2]人物技能基础!$O$3:$Q$553,$C2327+1,0)</f>
        <v>99.964285714285708</v>
      </c>
      <c r="Z2327" s="3">
        <f t="shared" si="217"/>
        <v>1696721</v>
      </c>
      <c r="AA2327" s="3">
        <f t="shared" si="218"/>
        <v>31833</v>
      </c>
      <c r="AB2327" s="3">
        <f t="shared" si="219"/>
        <v>9785</v>
      </c>
      <c r="AC2327" s="3">
        <f t="shared" si="220"/>
        <v>10008</v>
      </c>
      <c r="AD2327" s="3">
        <f t="shared" si="221"/>
        <v>10290</v>
      </c>
    </row>
    <row r="2328" spans="1:30" x14ac:dyDescent="0.15">
      <c r="A2328" s="3">
        <v>323</v>
      </c>
      <c r="B2328" s="3" t="str">
        <f t="shared" si="216"/>
        <v>关卡323boss</v>
      </c>
      <c r="C2328" s="3">
        <f>INDEX([3]关卡!$J$19:$J$2018,A2328)</f>
        <v>276</v>
      </c>
      <c r="D2328" s="3">
        <f>INDEX([3]关卡!$N$19:$N$2018,A2328)</f>
        <v>276</v>
      </c>
      <c r="E2328" s="3" t="s">
        <v>25</v>
      </c>
      <c r="F2328" s="3" t="s">
        <v>26</v>
      </c>
      <c r="G2328" s="3">
        <v>30</v>
      </c>
      <c r="H2328" s="3">
        <v>30</v>
      </c>
      <c r="I2328" s="3">
        <v>0.2</v>
      </c>
      <c r="J2328" s="4">
        <v>0.75</v>
      </c>
      <c r="K2328" s="4">
        <v>1</v>
      </c>
      <c r="L2328" s="4">
        <v>5</v>
      </c>
      <c r="M2328" s="3">
        <v>1</v>
      </c>
      <c r="N2328" s="3">
        <v>2</v>
      </c>
      <c r="O2328" s="3">
        <f>HLOOKUP(O$5,[1]非R能力!$B$8:$F$558,$C2328+1,0)</f>
        <v>264234.96418769384</v>
      </c>
      <c r="P2328" s="3">
        <f>HLOOKUP(P$5,[1]非R能力!$B$8:$F$558,$C2328+1,0)</f>
        <v>48929.177073401726</v>
      </c>
      <c r="Q2328" s="3">
        <f>HLOOKUP(Q$5,[1]非R能力!$B$8:$F$558,$C2328+1,0)</f>
        <v>29872.356948181528</v>
      </c>
      <c r="R2328" s="3">
        <f>HLOOKUP(R$5,[1]非R能力!$B$8:$F$558,$C2328+1,0)</f>
        <v>7717.6548621309821</v>
      </c>
      <c r="S2328" s="3">
        <f>HLOOKUP(S$5,[1]非R能力!$B$8:$F$558,$C2328+1,0)</f>
        <v>10008.712273122934</v>
      </c>
      <c r="T2328" s="3">
        <f>INDEX([1]非R能力!$H$9:$H$558,D2328)</f>
        <v>15144.249868599096</v>
      </c>
      <c r="U2328" s="3">
        <f>IF(E2328="小怪",0,IF(INDEX([1]非R能力!$FK$9:$FK$558,C2328)=0,0,10))</f>
        <v>10</v>
      </c>
      <c r="V2328" s="3">
        <f>IF(E2328="小怪",0,IF(INDEX([1]非R能力!$FH$9:$FH$558,C2328)=0,0,5000))</f>
        <v>5000</v>
      </c>
      <c r="W2328" s="3">
        <f>HLOOKUP(W$5,[2]人物技能基础!$O$3:$Q$553,$C2328+1,0)</f>
        <v>3.637142857142857</v>
      </c>
      <c r="X2328" s="3">
        <f>HLOOKUP(X$5,[2]人物技能基础!$O$3:$Q$553,$C2328+1,0)</f>
        <v>2.0186428571428574</v>
      </c>
      <c r="Y2328" s="3">
        <f>HLOOKUP(Y$5,[2]人物技能基础!$O$3:$Q$553,$C2328+1,0)</f>
        <v>99.964285714285708</v>
      </c>
      <c r="Z2328" s="3">
        <f t="shared" si="217"/>
        <v>1696721</v>
      </c>
      <c r="AA2328" s="3">
        <f t="shared" si="218"/>
        <v>31833</v>
      </c>
      <c r="AB2328" s="3">
        <f t="shared" si="219"/>
        <v>9785</v>
      </c>
      <c r="AC2328" s="3">
        <f t="shared" si="220"/>
        <v>10008</v>
      </c>
      <c r="AD2328" s="3">
        <f t="shared" si="221"/>
        <v>10290</v>
      </c>
    </row>
    <row r="2329" spans="1:30" x14ac:dyDescent="0.15">
      <c r="A2329" s="3">
        <v>324</v>
      </c>
      <c r="B2329" s="3" t="str">
        <f t="shared" si="216"/>
        <v>关卡324boss</v>
      </c>
      <c r="C2329" s="3">
        <f>INDEX([3]关卡!$J$19:$J$2018,A2329)</f>
        <v>276</v>
      </c>
      <c r="D2329" s="3">
        <f>INDEX([3]关卡!$N$19:$N$2018,A2329)</f>
        <v>276</v>
      </c>
      <c r="E2329" s="3" t="s">
        <v>25</v>
      </c>
      <c r="F2329" s="3" t="s">
        <v>26</v>
      </c>
      <c r="G2329" s="3">
        <v>30</v>
      </c>
      <c r="H2329" s="3">
        <v>30</v>
      </c>
      <c r="I2329" s="3">
        <v>0.2</v>
      </c>
      <c r="J2329" s="4">
        <v>0.75</v>
      </c>
      <c r="K2329" s="4">
        <v>1</v>
      </c>
      <c r="L2329" s="4">
        <v>5</v>
      </c>
      <c r="M2329" s="3">
        <v>1</v>
      </c>
      <c r="N2329" s="3">
        <v>2</v>
      </c>
      <c r="O2329" s="3">
        <f>HLOOKUP(O$5,[1]非R能力!$B$8:$F$558,$C2329+1,0)</f>
        <v>264234.96418769384</v>
      </c>
      <c r="P2329" s="3">
        <f>HLOOKUP(P$5,[1]非R能力!$B$8:$F$558,$C2329+1,0)</f>
        <v>48929.177073401726</v>
      </c>
      <c r="Q2329" s="3">
        <f>HLOOKUP(Q$5,[1]非R能力!$B$8:$F$558,$C2329+1,0)</f>
        <v>29872.356948181528</v>
      </c>
      <c r="R2329" s="3">
        <f>HLOOKUP(R$5,[1]非R能力!$B$8:$F$558,$C2329+1,0)</f>
        <v>7717.6548621309821</v>
      </c>
      <c r="S2329" s="3">
        <f>HLOOKUP(S$5,[1]非R能力!$B$8:$F$558,$C2329+1,0)</f>
        <v>10008.712273122934</v>
      </c>
      <c r="T2329" s="3">
        <f>INDEX([1]非R能力!$H$9:$H$558,D2329)</f>
        <v>15144.249868599096</v>
      </c>
      <c r="U2329" s="3">
        <f>IF(E2329="小怪",0,IF(INDEX([1]非R能力!$FK$9:$FK$558,C2329)=0,0,10))</f>
        <v>10</v>
      </c>
      <c r="V2329" s="3">
        <f>IF(E2329="小怪",0,IF(INDEX([1]非R能力!$FH$9:$FH$558,C2329)=0,0,5000))</f>
        <v>5000</v>
      </c>
      <c r="W2329" s="3">
        <f>HLOOKUP(W$5,[2]人物技能基础!$O$3:$Q$553,$C2329+1,0)</f>
        <v>3.637142857142857</v>
      </c>
      <c r="X2329" s="3">
        <f>HLOOKUP(X$5,[2]人物技能基础!$O$3:$Q$553,$C2329+1,0)</f>
        <v>2.0186428571428574</v>
      </c>
      <c r="Y2329" s="3">
        <f>HLOOKUP(Y$5,[2]人物技能基础!$O$3:$Q$553,$C2329+1,0)</f>
        <v>99.964285714285708</v>
      </c>
      <c r="Z2329" s="3">
        <f t="shared" si="217"/>
        <v>1696721</v>
      </c>
      <c r="AA2329" s="3">
        <f t="shared" si="218"/>
        <v>31833</v>
      </c>
      <c r="AB2329" s="3">
        <f t="shared" si="219"/>
        <v>9785</v>
      </c>
      <c r="AC2329" s="3">
        <f t="shared" si="220"/>
        <v>10008</v>
      </c>
      <c r="AD2329" s="3">
        <f t="shared" si="221"/>
        <v>10290</v>
      </c>
    </row>
    <row r="2330" spans="1:30" x14ac:dyDescent="0.15">
      <c r="A2330" s="3">
        <v>325</v>
      </c>
      <c r="B2330" s="3" t="str">
        <f t="shared" si="216"/>
        <v>关卡325boss</v>
      </c>
      <c r="C2330" s="3">
        <f>INDEX([3]关卡!$J$19:$J$2018,A2330)</f>
        <v>276</v>
      </c>
      <c r="D2330" s="3">
        <f>INDEX([3]关卡!$N$19:$N$2018,A2330)</f>
        <v>276</v>
      </c>
      <c r="E2330" s="3" t="s">
        <v>25</v>
      </c>
      <c r="F2330" s="3" t="s">
        <v>26</v>
      </c>
      <c r="G2330" s="3">
        <v>30</v>
      </c>
      <c r="H2330" s="3">
        <v>30</v>
      </c>
      <c r="I2330" s="3">
        <v>0.2</v>
      </c>
      <c r="J2330" s="4">
        <v>0.75</v>
      </c>
      <c r="K2330" s="4">
        <v>1</v>
      </c>
      <c r="L2330" s="4">
        <v>5</v>
      </c>
      <c r="M2330" s="3">
        <v>1</v>
      </c>
      <c r="N2330" s="3">
        <v>2</v>
      </c>
      <c r="O2330" s="3">
        <f>HLOOKUP(O$5,[1]非R能力!$B$8:$F$558,$C2330+1,0)</f>
        <v>264234.96418769384</v>
      </c>
      <c r="P2330" s="3">
        <f>HLOOKUP(P$5,[1]非R能力!$B$8:$F$558,$C2330+1,0)</f>
        <v>48929.177073401726</v>
      </c>
      <c r="Q2330" s="3">
        <f>HLOOKUP(Q$5,[1]非R能力!$B$8:$F$558,$C2330+1,0)</f>
        <v>29872.356948181528</v>
      </c>
      <c r="R2330" s="3">
        <f>HLOOKUP(R$5,[1]非R能力!$B$8:$F$558,$C2330+1,0)</f>
        <v>7717.6548621309821</v>
      </c>
      <c r="S2330" s="3">
        <f>HLOOKUP(S$5,[1]非R能力!$B$8:$F$558,$C2330+1,0)</f>
        <v>10008.712273122934</v>
      </c>
      <c r="T2330" s="3">
        <f>INDEX([1]非R能力!$H$9:$H$558,D2330)</f>
        <v>15144.249868599096</v>
      </c>
      <c r="U2330" s="3">
        <f>IF(E2330="小怪",0,IF(INDEX([1]非R能力!$FK$9:$FK$558,C2330)=0,0,10))</f>
        <v>10</v>
      </c>
      <c r="V2330" s="3">
        <f>IF(E2330="小怪",0,IF(INDEX([1]非R能力!$FH$9:$FH$558,C2330)=0,0,5000))</f>
        <v>5000</v>
      </c>
      <c r="W2330" s="3">
        <f>HLOOKUP(W$5,[2]人物技能基础!$O$3:$Q$553,$C2330+1,0)</f>
        <v>3.637142857142857</v>
      </c>
      <c r="X2330" s="3">
        <f>HLOOKUP(X$5,[2]人物技能基础!$O$3:$Q$553,$C2330+1,0)</f>
        <v>2.0186428571428574</v>
      </c>
      <c r="Y2330" s="3">
        <f>HLOOKUP(Y$5,[2]人物技能基础!$O$3:$Q$553,$C2330+1,0)</f>
        <v>99.964285714285708</v>
      </c>
      <c r="Z2330" s="3">
        <f t="shared" si="217"/>
        <v>1696721</v>
      </c>
      <c r="AA2330" s="3">
        <f t="shared" si="218"/>
        <v>31833</v>
      </c>
      <c r="AB2330" s="3">
        <f t="shared" si="219"/>
        <v>9785</v>
      </c>
      <c r="AC2330" s="3">
        <f t="shared" si="220"/>
        <v>10008</v>
      </c>
      <c r="AD2330" s="3">
        <f t="shared" si="221"/>
        <v>10290</v>
      </c>
    </row>
    <row r="2331" spans="1:30" x14ac:dyDescent="0.15">
      <c r="A2331" s="3">
        <v>326</v>
      </c>
      <c r="B2331" s="3" t="str">
        <f t="shared" si="216"/>
        <v>关卡326boss</v>
      </c>
      <c r="C2331" s="3">
        <f>INDEX([3]关卡!$J$19:$J$2018,A2331)</f>
        <v>276</v>
      </c>
      <c r="D2331" s="3">
        <f>INDEX([3]关卡!$N$19:$N$2018,A2331)</f>
        <v>276</v>
      </c>
      <c r="E2331" s="3" t="s">
        <v>25</v>
      </c>
      <c r="F2331" s="3" t="s">
        <v>26</v>
      </c>
      <c r="G2331" s="3">
        <v>30</v>
      </c>
      <c r="H2331" s="3">
        <v>30</v>
      </c>
      <c r="I2331" s="3">
        <v>0.2</v>
      </c>
      <c r="J2331" s="4">
        <v>0.75</v>
      </c>
      <c r="K2331" s="4">
        <v>1</v>
      </c>
      <c r="L2331" s="4">
        <v>5</v>
      </c>
      <c r="M2331" s="3">
        <v>1</v>
      </c>
      <c r="N2331" s="3">
        <v>2</v>
      </c>
      <c r="O2331" s="3">
        <f>HLOOKUP(O$5,[1]非R能力!$B$8:$F$558,$C2331+1,0)</f>
        <v>264234.96418769384</v>
      </c>
      <c r="P2331" s="3">
        <f>HLOOKUP(P$5,[1]非R能力!$B$8:$F$558,$C2331+1,0)</f>
        <v>48929.177073401726</v>
      </c>
      <c r="Q2331" s="3">
        <f>HLOOKUP(Q$5,[1]非R能力!$B$8:$F$558,$C2331+1,0)</f>
        <v>29872.356948181528</v>
      </c>
      <c r="R2331" s="3">
        <f>HLOOKUP(R$5,[1]非R能力!$B$8:$F$558,$C2331+1,0)</f>
        <v>7717.6548621309821</v>
      </c>
      <c r="S2331" s="3">
        <f>HLOOKUP(S$5,[1]非R能力!$B$8:$F$558,$C2331+1,0)</f>
        <v>10008.712273122934</v>
      </c>
      <c r="T2331" s="3">
        <f>INDEX([1]非R能力!$H$9:$H$558,D2331)</f>
        <v>15144.249868599096</v>
      </c>
      <c r="U2331" s="3">
        <f>IF(E2331="小怪",0,IF(INDEX([1]非R能力!$FK$9:$FK$558,C2331)=0,0,10))</f>
        <v>10</v>
      </c>
      <c r="V2331" s="3">
        <f>IF(E2331="小怪",0,IF(INDEX([1]非R能力!$FH$9:$FH$558,C2331)=0,0,5000))</f>
        <v>5000</v>
      </c>
      <c r="W2331" s="3">
        <f>HLOOKUP(W$5,[2]人物技能基础!$O$3:$Q$553,$C2331+1,0)</f>
        <v>3.637142857142857</v>
      </c>
      <c r="X2331" s="3">
        <f>HLOOKUP(X$5,[2]人物技能基础!$O$3:$Q$553,$C2331+1,0)</f>
        <v>2.0186428571428574</v>
      </c>
      <c r="Y2331" s="3">
        <f>HLOOKUP(Y$5,[2]人物技能基础!$O$3:$Q$553,$C2331+1,0)</f>
        <v>99.964285714285708</v>
      </c>
      <c r="Z2331" s="3">
        <f t="shared" si="217"/>
        <v>1696721</v>
      </c>
      <c r="AA2331" s="3">
        <f t="shared" si="218"/>
        <v>31833</v>
      </c>
      <c r="AB2331" s="3">
        <f t="shared" si="219"/>
        <v>9785</v>
      </c>
      <c r="AC2331" s="3">
        <f t="shared" si="220"/>
        <v>10008</v>
      </c>
      <c r="AD2331" s="3">
        <f t="shared" si="221"/>
        <v>10290</v>
      </c>
    </row>
    <row r="2332" spans="1:30" x14ac:dyDescent="0.15">
      <c r="A2332" s="3">
        <v>327</v>
      </c>
      <c r="B2332" s="3" t="str">
        <f t="shared" si="216"/>
        <v>关卡327boss</v>
      </c>
      <c r="C2332" s="3">
        <f>INDEX([3]关卡!$J$19:$J$2018,A2332)</f>
        <v>277</v>
      </c>
      <c r="D2332" s="3">
        <f>INDEX([3]关卡!$N$19:$N$2018,A2332)</f>
        <v>277</v>
      </c>
      <c r="E2332" s="3" t="s">
        <v>25</v>
      </c>
      <c r="F2332" s="3" t="s">
        <v>26</v>
      </c>
      <c r="G2332" s="3">
        <v>30</v>
      </c>
      <c r="H2332" s="3">
        <v>30</v>
      </c>
      <c r="I2332" s="3">
        <v>0.2</v>
      </c>
      <c r="J2332" s="4">
        <v>0.75</v>
      </c>
      <c r="K2332" s="4">
        <v>1</v>
      </c>
      <c r="L2332" s="4">
        <v>5</v>
      </c>
      <c r="M2332" s="3">
        <v>1</v>
      </c>
      <c r="N2332" s="3">
        <v>2</v>
      </c>
      <c r="O2332" s="3">
        <f>HLOOKUP(O$5,[1]非R能力!$B$8:$F$558,$C2332+1,0)</f>
        <v>267911.6339829177</v>
      </c>
      <c r="P2332" s="3">
        <f>HLOOKUP(P$5,[1]非R能力!$B$8:$F$558,$C2332+1,0)</f>
        <v>49342.347410253358</v>
      </c>
      <c r="Q2332" s="3">
        <f>HLOOKUP(Q$5,[1]非R能力!$B$8:$F$558,$C2332+1,0)</f>
        <v>30077.660597905957</v>
      </c>
      <c r="R2332" s="3">
        <f>HLOOKUP(R$5,[1]非R能力!$B$8:$F$558,$C2332+1,0)</f>
        <v>7776.8748451370484</v>
      </c>
      <c r="S2332" s="3">
        <f>HLOOKUP(S$5,[1]非R能力!$B$8:$F$558,$C2332+1,0)</f>
        <v>10102.479074339053</v>
      </c>
      <c r="T2332" s="3">
        <f>INDEX([1]非R能力!$H$9:$H$558,D2332)</f>
        <v>15249.589884227104</v>
      </c>
      <c r="U2332" s="3">
        <f>IF(E2332="小怪",0,IF(INDEX([1]非R能力!$FK$9:$FK$558,C2332)=0,0,10))</f>
        <v>10</v>
      </c>
      <c r="V2332" s="3">
        <f>IF(E2332="小怪",0,IF(INDEX([1]非R能力!$FH$9:$FH$558,C2332)=0,0,5000))</f>
        <v>5000</v>
      </c>
      <c r="W2332" s="3">
        <f>HLOOKUP(W$5,[2]人物技能基础!$O$3:$Q$553,$C2332+1,0)</f>
        <v>3.637142857142857</v>
      </c>
      <c r="X2332" s="3">
        <f>HLOOKUP(X$5,[2]人物技能基础!$O$3:$Q$553,$C2332+1,0)</f>
        <v>2.0186428571428574</v>
      </c>
      <c r="Y2332" s="3">
        <f>HLOOKUP(Y$5,[2]人物技能基础!$O$3:$Q$553,$C2332+1,0)</f>
        <v>99.964285714285708</v>
      </c>
      <c r="Z2332" s="3">
        <f t="shared" si="217"/>
        <v>1710614</v>
      </c>
      <c r="AA2332" s="3">
        <f t="shared" si="218"/>
        <v>32063</v>
      </c>
      <c r="AB2332" s="3">
        <f t="shared" si="219"/>
        <v>9868</v>
      </c>
      <c r="AC2332" s="3">
        <f t="shared" si="220"/>
        <v>10102</v>
      </c>
      <c r="AD2332" s="3">
        <f t="shared" si="221"/>
        <v>10369</v>
      </c>
    </row>
    <row r="2333" spans="1:30" x14ac:dyDescent="0.15">
      <c r="A2333" s="3">
        <v>328</v>
      </c>
      <c r="B2333" s="3" t="str">
        <f t="shared" si="216"/>
        <v>关卡328boss</v>
      </c>
      <c r="C2333" s="3">
        <f>INDEX([3]关卡!$J$19:$J$2018,A2333)</f>
        <v>277</v>
      </c>
      <c r="D2333" s="3">
        <f>INDEX([3]关卡!$N$19:$N$2018,A2333)</f>
        <v>277</v>
      </c>
      <c r="E2333" s="3" t="s">
        <v>25</v>
      </c>
      <c r="F2333" s="3" t="s">
        <v>26</v>
      </c>
      <c r="G2333" s="3">
        <v>30</v>
      </c>
      <c r="H2333" s="3">
        <v>30</v>
      </c>
      <c r="I2333" s="3">
        <v>0.2</v>
      </c>
      <c r="J2333" s="4">
        <v>0.75</v>
      </c>
      <c r="K2333" s="4">
        <v>1</v>
      </c>
      <c r="L2333" s="4">
        <v>5</v>
      </c>
      <c r="M2333" s="3">
        <v>1</v>
      </c>
      <c r="N2333" s="3">
        <v>2</v>
      </c>
      <c r="O2333" s="3">
        <f>HLOOKUP(O$5,[1]非R能力!$B$8:$F$558,$C2333+1,0)</f>
        <v>267911.6339829177</v>
      </c>
      <c r="P2333" s="3">
        <f>HLOOKUP(P$5,[1]非R能力!$B$8:$F$558,$C2333+1,0)</f>
        <v>49342.347410253358</v>
      </c>
      <c r="Q2333" s="3">
        <f>HLOOKUP(Q$5,[1]非R能力!$B$8:$F$558,$C2333+1,0)</f>
        <v>30077.660597905957</v>
      </c>
      <c r="R2333" s="3">
        <f>HLOOKUP(R$5,[1]非R能力!$B$8:$F$558,$C2333+1,0)</f>
        <v>7776.8748451370484</v>
      </c>
      <c r="S2333" s="3">
        <f>HLOOKUP(S$5,[1]非R能力!$B$8:$F$558,$C2333+1,0)</f>
        <v>10102.479074339053</v>
      </c>
      <c r="T2333" s="3">
        <f>INDEX([1]非R能力!$H$9:$H$558,D2333)</f>
        <v>15249.589884227104</v>
      </c>
      <c r="U2333" s="3">
        <f>IF(E2333="小怪",0,IF(INDEX([1]非R能力!$FK$9:$FK$558,C2333)=0,0,10))</f>
        <v>10</v>
      </c>
      <c r="V2333" s="3">
        <f>IF(E2333="小怪",0,IF(INDEX([1]非R能力!$FH$9:$FH$558,C2333)=0,0,5000))</f>
        <v>5000</v>
      </c>
      <c r="W2333" s="3">
        <f>HLOOKUP(W$5,[2]人物技能基础!$O$3:$Q$553,$C2333+1,0)</f>
        <v>3.637142857142857</v>
      </c>
      <c r="X2333" s="3">
        <f>HLOOKUP(X$5,[2]人物技能基础!$O$3:$Q$553,$C2333+1,0)</f>
        <v>2.0186428571428574</v>
      </c>
      <c r="Y2333" s="3">
        <f>HLOOKUP(Y$5,[2]人物技能基础!$O$3:$Q$553,$C2333+1,0)</f>
        <v>99.964285714285708</v>
      </c>
      <c r="Z2333" s="3">
        <f t="shared" si="217"/>
        <v>1710614</v>
      </c>
      <c r="AA2333" s="3">
        <f t="shared" si="218"/>
        <v>32063</v>
      </c>
      <c r="AB2333" s="3">
        <f t="shared" si="219"/>
        <v>9868</v>
      </c>
      <c r="AC2333" s="3">
        <f t="shared" si="220"/>
        <v>10102</v>
      </c>
      <c r="AD2333" s="3">
        <f t="shared" si="221"/>
        <v>10369</v>
      </c>
    </row>
    <row r="2334" spans="1:30" x14ac:dyDescent="0.15">
      <c r="A2334" s="3">
        <v>329</v>
      </c>
      <c r="B2334" s="3" t="str">
        <f t="shared" si="216"/>
        <v>关卡329boss</v>
      </c>
      <c r="C2334" s="3">
        <f>INDEX([3]关卡!$J$19:$J$2018,A2334)</f>
        <v>277</v>
      </c>
      <c r="D2334" s="3">
        <f>INDEX([3]关卡!$N$19:$N$2018,A2334)</f>
        <v>277</v>
      </c>
      <c r="E2334" s="3" t="s">
        <v>25</v>
      </c>
      <c r="F2334" s="3" t="s">
        <v>26</v>
      </c>
      <c r="G2334" s="3">
        <v>30</v>
      </c>
      <c r="H2334" s="3">
        <v>30</v>
      </c>
      <c r="I2334" s="3">
        <v>0.2</v>
      </c>
      <c r="J2334" s="4">
        <v>0.75</v>
      </c>
      <c r="K2334" s="4">
        <v>1</v>
      </c>
      <c r="L2334" s="4">
        <v>5</v>
      </c>
      <c r="M2334" s="3">
        <v>1</v>
      </c>
      <c r="N2334" s="3">
        <v>2</v>
      </c>
      <c r="O2334" s="3">
        <f>HLOOKUP(O$5,[1]非R能力!$B$8:$F$558,$C2334+1,0)</f>
        <v>267911.6339829177</v>
      </c>
      <c r="P2334" s="3">
        <f>HLOOKUP(P$5,[1]非R能力!$B$8:$F$558,$C2334+1,0)</f>
        <v>49342.347410253358</v>
      </c>
      <c r="Q2334" s="3">
        <f>HLOOKUP(Q$5,[1]非R能力!$B$8:$F$558,$C2334+1,0)</f>
        <v>30077.660597905957</v>
      </c>
      <c r="R2334" s="3">
        <f>HLOOKUP(R$5,[1]非R能力!$B$8:$F$558,$C2334+1,0)</f>
        <v>7776.8748451370484</v>
      </c>
      <c r="S2334" s="3">
        <f>HLOOKUP(S$5,[1]非R能力!$B$8:$F$558,$C2334+1,0)</f>
        <v>10102.479074339053</v>
      </c>
      <c r="T2334" s="3">
        <f>INDEX([1]非R能力!$H$9:$H$558,D2334)</f>
        <v>15249.589884227104</v>
      </c>
      <c r="U2334" s="3">
        <f>IF(E2334="小怪",0,IF(INDEX([1]非R能力!$FK$9:$FK$558,C2334)=0,0,10))</f>
        <v>10</v>
      </c>
      <c r="V2334" s="3">
        <f>IF(E2334="小怪",0,IF(INDEX([1]非R能力!$FH$9:$FH$558,C2334)=0,0,5000))</f>
        <v>5000</v>
      </c>
      <c r="W2334" s="3">
        <f>HLOOKUP(W$5,[2]人物技能基础!$O$3:$Q$553,$C2334+1,0)</f>
        <v>3.637142857142857</v>
      </c>
      <c r="X2334" s="3">
        <f>HLOOKUP(X$5,[2]人物技能基础!$O$3:$Q$553,$C2334+1,0)</f>
        <v>2.0186428571428574</v>
      </c>
      <c r="Y2334" s="3">
        <f>HLOOKUP(Y$5,[2]人物技能基础!$O$3:$Q$553,$C2334+1,0)</f>
        <v>99.964285714285708</v>
      </c>
      <c r="Z2334" s="3">
        <f t="shared" si="217"/>
        <v>1710614</v>
      </c>
      <c r="AA2334" s="3">
        <f t="shared" si="218"/>
        <v>32063</v>
      </c>
      <c r="AB2334" s="3">
        <f t="shared" si="219"/>
        <v>9868</v>
      </c>
      <c r="AC2334" s="3">
        <f t="shared" si="220"/>
        <v>10102</v>
      </c>
      <c r="AD2334" s="3">
        <f t="shared" si="221"/>
        <v>10369</v>
      </c>
    </row>
    <row r="2335" spans="1:30" x14ac:dyDescent="0.15">
      <c r="A2335" s="3">
        <v>330</v>
      </c>
      <c r="B2335" s="3" t="str">
        <f t="shared" si="216"/>
        <v>关卡330boss</v>
      </c>
      <c r="C2335" s="3">
        <f>INDEX([3]关卡!$J$19:$J$2018,A2335)</f>
        <v>277</v>
      </c>
      <c r="D2335" s="3">
        <f>INDEX([3]关卡!$N$19:$N$2018,A2335)</f>
        <v>277</v>
      </c>
      <c r="E2335" s="3" t="s">
        <v>25</v>
      </c>
      <c r="F2335" s="3" t="s">
        <v>26</v>
      </c>
      <c r="G2335" s="3">
        <v>30</v>
      </c>
      <c r="H2335" s="3">
        <v>30</v>
      </c>
      <c r="I2335" s="3">
        <v>0.2</v>
      </c>
      <c r="J2335" s="4">
        <v>0.75</v>
      </c>
      <c r="K2335" s="4">
        <v>1</v>
      </c>
      <c r="L2335" s="4">
        <v>5</v>
      </c>
      <c r="M2335" s="3">
        <v>1</v>
      </c>
      <c r="N2335" s="3">
        <v>2</v>
      </c>
      <c r="O2335" s="3">
        <f>HLOOKUP(O$5,[1]非R能力!$B$8:$F$558,$C2335+1,0)</f>
        <v>267911.6339829177</v>
      </c>
      <c r="P2335" s="3">
        <f>HLOOKUP(P$5,[1]非R能力!$B$8:$F$558,$C2335+1,0)</f>
        <v>49342.347410253358</v>
      </c>
      <c r="Q2335" s="3">
        <f>HLOOKUP(Q$5,[1]非R能力!$B$8:$F$558,$C2335+1,0)</f>
        <v>30077.660597905957</v>
      </c>
      <c r="R2335" s="3">
        <f>HLOOKUP(R$5,[1]非R能力!$B$8:$F$558,$C2335+1,0)</f>
        <v>7776.8748451370484</v>
      </c>
      <c r="S2335" s="3">
        <f>HLOOKUP(S$5,[1]非R能力!$B$8:$F$558,$C2335+1,0)</f>
        <v>10102.479074339053</v>
      </c>
      <c r="T2335" s="3">
        <f>INDEX([1]非R能力!$H$9:$H$558,D2335)</f>
        <v>15249.589884227104</v>
      </c>
      <c r="U2335" s="3">
        <f>IF(E2335="小怪",0,IF(INDEX([1]非R能力!$FK$9:$FK$558,C2335)=0,0,10))</f>
        <v>10</v>
      </c>
      <c r="V2335" s="3">
        <f>IF(E2335="小怪",0,IF(INDEX([1]非R能力!$FH$9:$FH$558,C2335)=0,0,5000))</f>
        <v>5000</v>
      </c>
      <c r="W2335" s="3">
        <f>HLOOKUP(W$5,[2]人物技能基础!$O$3:$Q$553,$C2335+1,0)</f>
        <v>3.637142857142857</v>
      </c>
      <c r="X2335" s="3">
        <f>HLOOKUP(X$5,[2]人物技能基础!$O$3:$Q$553,$C2335+1,0)</f>
        <v>2.0186428571428574</v>
      </c>
      <c r="Y2335" s="3">
        <f>HLOOKUP(Y$5,[2]人物技能基础!$O$3:$Q$553,$C2335+1,0)</f>
        <v>99.964285714285708</v>
      </c>
      <c r="Z2335" s="3">
        <f t="shared" si="217"/>
        <v>1710614</v>
      </c>
      <c r="AA2335" s="3">
        <f t="shared" si="218"/>
        <v>32063</v>
      </c>
      <c r="AB2335" s="3">
        <f t="shared" si="219"/>
        <v>9868</v>
      </c>
      <c r="AC2335" s="3">
        <f t="shared" si="220"/>
        <v>10102</v>
      </c>
      <c r="AD2335" s="3">
        <f t="shared" si="221"/>
        <v>10369</v>
      </c>
    </row>
    <row r="2336" spans="1:30" x14ac:dyDescent="0.15">
      <c r="A2336" s="3">
        <v>331</v>
      </c>
      <c r="B2336" s="3" t="str">
        <f t="shared" si="216"/>
        <v>关卡331boss</v>
      </c>
      <c r="C2336" s="3">
        <f>INDEX([3]关卡!$J$19:$J$2018,A2336)</f>
        <v>277</v>
      </c>
      <c r="D2336" s="3">
        <f>INDEX([3]关卡!$N$19:$N$2018,A2336)</f>
        <v>277</v>
      </c>
      <c r="E2336" s="3" t="s">
        <v>25</v>
      </c>
      <c r="F2336" s="3" t="s">
        <v>26</v>
      </c>
      <c r="G2336" s="3">
        <v>30</v>
      </c>
      <c r="H2336" s="3">
        <v>30</v>
      </c>
      <c r="I2336" s="3">
        <v>0.2</v>
      </c>
      <c r="J2336" s="4">
        <v>0.75</v>
      </c>
      <c r="K2336" s="4">
        <v>1</v>
      </c>
      <c r="L2336" s="4">
        <v>5</v>
      </c>
      <c r="M2336" s="3">
        <v>1</v>
      </c>
      <c r="N2336" s="3">
        <v>2</v>
      </c>
      <c r="O2336" s="3">
        <f>HLOOKUP(O$5,[1]非R能力!$B$8:$F$558,$C2336+1,0)</f>
        <v>267911.6339829177</v>
      </c>
      <c r="P2336" s="3">
        <f>HLOOKUP(P$5,[1]非R能力!$B$8:$F$558,$C2336+1,0)</f>
        <v>49342.347410253358</v>
      </c>
      <c r="Q2336" s="3">
        <f>HLOOKUP(Q$5,[1]非R能力!$B$8:$F$558,$C2336+1,0)</f>
        <v>30077.660597905957</v>
      </c>
      <c r="R2336" s="3">
        <f>HLOOKUP(R$5,[1]非R能力!$B$8:$F$558,$C2336+1,0)</f>
        <v>7776.8748451370484</v>
      </c>
      <c r="S2336" s="3">
        <f>HLOOKUP(S$5,[1]非R能力!$B$8:$F$558,$C2336+1,0)</f>
        <v>10102.479074339053</v>
      </c>
      <c r="T2336" s="3">
        <f>INDEX([1]非R能力!$H$9:$H$558,D2336)</f>
        <v>15249.589884227104</v>
      </c>
      <c r="U2336" s="3">
        <f>IF(E2336="小怪",0,IF(INDEX([1]非R能力!$FK$9:$FK$558,C2336)=0,0,10))</f>
        <v>10</v>
      </c>
      <c r="V2336" s="3">
        <f>IF(E2336="小怪",0,IF(INDEX([1]非R能力!$FH$9:$FH$558,C2336)=0,0,5000))</f>
        <v>5000</v>
      </c>
      <c r="W2336" s="3">
        <f>HLOOKUP(W$5,[2]人物技能基础!$O$3:$Q$553,$C2336+1,0)</f>
        <v>3.637142857142857</v>
      </c>
      <c r="X2336" s="3">
        <f>HLOOKUP(X$5,[2]人物技能基础!$O$3:$Q$553,$C2336+1,0)</f>
        <v>2.0186428571428574</v>
      </c>
      <c r="Y2336" s="3">
        <f>HLOOKUP(Y$5,[2]人物技能基础!$O$3:$Q$553,$C2336+1,0)</f>
        <v>99.964285714285708</v>
      </c>
      <c r="Z2336" s="3">
        <f t="shared" si="217"/>
        <v>1710614</v>
      </c>
      <c r="AA2336" s="3">
        <f t="shared" si="218"/>
        <v>32063</v>
      </c>
      <c r="AB2336" s="3">
        <f t="shared" si="219"/>
        <v>9868</v>
      </c>
      <c r="AC2336" s="3">
        <f t="shared" si="220"/>
        <v>10102</v>
      </c>
      <c r="AD2336" s="3">
        <f t="shared" si="221"/>
        <v>10369</v>
      </c>
    </row>
    <row r="2337" spans="1:30" x14ac:dyDescent="0.15">
      <c r="A2337" s="3">
        <v>332</v>
      </c>
      <c r="B2337" s="3" t="str">
        <f t="shared" si="216"/>
        <v>关卡332boss</v>
      </c>
      <c r="C2337" s="3">
        <f>INDEX([3]关卡!$J$19:$J$2018,A2337)</f>
        <v>277</v>
      </c>
      <c r="D2337" s="3">
        <f>INDEX([3]关卡!$N$19:$N$2018,A2337)</f>
        <v>277</v>
      </c>
      <c r="E2337" s="3" t="s">
        <v>25</v>
      </c>
      <c r="F2337" s="3" t="s">
        <v>26</v>
      </c>
      <c r="G2337" s="3">
        <v>30</v>
      </c>
      <c r="H2337" s="3">
        <v>30</v>
      </c>
      <c r="I2337" s="3">
        <v>0.2</v>
      </c>
      <c r="J2337" s="4">
        <v>0.75</v>
      </c>
      <c r="K2337" s="4">
        <v>1</v>
      </c>
      <c r="L2337" s="4">
        <v>5</v>
      </c>
      <c r="M2337" s="3">
        <v>1</v>
      </c>
      <c r="N2337" s="3">
        <v>2</v>
      </c>
      <c r="O2337" s="3">
        <f>HLOOKUP(O$5,[1]非R能力!$B$8:$F$558,$C2337+1,0)</f>
        <v>267911.6339829177</v>
      </c>
      <c r="P2337" s="3">
        <f>HLOOKUP(P$5,[1]非R能力!$B$8:$F$558,$C2337+1,0)</f>
        <v>49342.347410253358</v>
      </c>
      <c r="Q2337" s="3">
        <f>HLOOKUP(Q$5,[1]非R能力!$B$8:$F$558,$C2337+1,0)</f>
        <v>30077.660597905957</v>
      </c>
      <c r="R2337" s="3">
        <f>HLOOKUP(R$5,[1]非R能力!$B$8:$F$558,$C2337+1,0)</f>
        <v>7776.8748451370484</v>
      </c>
      <c r="S2337" s="3">
        <f>HLOOKUP(S$5,[1]非R能力!$B$8:$F$558,$C2337+1,0)</f>
        <v>10102.479074339053</v>
      </c>
      <c r="T2337" s="3">
        <f>INDEX([1]非R能力!$H$9:$H$558,D2337)</f>
        <v>15249.589884227104</v>
      </c>
      <c r="U2337" s="3">
        <f>IF(E2337="小怪",0,IF(INDEX([1]非R能力!$FK$9:$FK$558,C2337)=0,0,10))</f>
        <v>10</v>
      </c>
      <c r="V2337" s="3">
        <f>IF(E2337="小怪",0,IF(INDEX([1]非R能力!$FH$9:$FH$558,C2337)=0,0,5000))</f>
        <v>5000</v>
      </c>
      <c r="W2337" s="3">
        <f>HLOOKUP(W$5,[2]人物技能基础!$O$3:$Q$553,$C2337+1,0)</f>
        <v>3.637142857142857</v>
      </c>
      <c r="X2337" s="3">
        <f>HLOOKUP(X$5,[2]人物技能基础!$O$3:$Q$553,$C2337+1,0)</f>
        <v>2.0186428571428574</v>
      </c>
      <c r="Y2337" s="3">
        <f>HLOOKUP(Y$5,[2]人物技能基础!$O$3:$Q$553,$C2337+1,0)</f>
        <v>99.964285714285708</v>
      </c>
      <c r="Z2337" s="3">
        <f t="shared" si="217"/>
        <v>1710614</v>
      </c>
      <c r="AA2337" s="3">
        <f t="shared" si="218"/>
        <v>32063</v>
      </c>
      <c r="AB2337" s="3">
        <f t="shared" si="219"/>
        <v>9868</v>
      </c>
      <c r="AC2337" s="3">
        <f t="shared" si="220"/>
        <v>10102</v>
      </c>
      <c r="AD2337" s="3">
        <f t="shared" si="221"/>
        <v>10369</v>
      </c>
    </row>
    <row r="2338" spans="1:30" x14ac:dyDescent="0.15">
      <c r="A2338" s="3">
        <v>333</v>
      </c>
      <c r="B2338" s="3" t="str">
        <f t="shared" si="216"/>
        <v>关卡333boss</v>
      </c>
      <c r="C2338" s="3">
        <f>INDEX([3]关卡!$J$19:$J$2018,A2338)</f>
        <v>278</v>
      </c>
      <c r="D2338" s="3">
        <f>INDEX([3]关卡!$N$19:$N$2018,A2338)</f>
        <v>278</v>
      </c>
      <c r="E2338" s="3" t="s">
        <v>25</v>
      </c>
      <c r="F2338" s="3" t="s">
        <v>26</v>
      </c>
      <c r="G2338" s="3">
        <v>30</v>
      </c>
      <c r="H2338" s="3">
        <v>30</v>
      </c>
      <c r="I2338" s="3">
        <v>0.2</v>
      </c>
      <c r="J2338" s="4">
        <v>0.75</v>
      </c>
      <c r="K2338" s="4">
        <v>1</v>
      </c>
      <c r="L2338" s="4">
        <v>5</v>
      </c>
      <c r="M2338" s="3">
        <v>1</v>
      </c>
      <c r="N2338" s="3">
        <v>2</v>
      </c>
      <c r="O2338" s="3">
        <f>HLOOKUP(O$5,[1]非R能力!$B$8:$F$558,$C2338+1,0)</f>
        <v>271507.38561532833</v>
      </c>
      <c r="P2338" s="3">
        <f>HLOOKUP(P$5,[1]非R能力!$B$8:$F$558,$C2338+1,0)</f>
        <v>49755.920025080588</v>
      </c>
      <c r="Q2338" s="3">
        <f>HLOOKUP(Q$5,[1]非R能力!$B$8:$F$558,$C2338+1,0)</f>
        <v>30282.158469764981</v>
      </c>
      <c r="R2338" s="3">
        <f>HLOOKUP(R$5,[1]非R能力!$B$8:$F$558,$C2338+1,0)</f>
        <v>7835.7085482202356</v>
      </c>
      <c r="S2338" s="3">
        <f>HLOOKUP(S$5,[1]非R能力!$B$8:$F$558,$C2338+1,0)</f>
        <v>10196.724085282003</v>
      </c>
      <c r="T2338" s="3">
        <f>INDEX([1]非R能力!$H$9:$H$558,D2338)</f>
        <v>15355.477958315807</v>
      </c>
      <c r="U2338" s="3">
        <f>IF(E2338="小怪",0,IF(INDEX([1]非R能力!$FK$9:$FK$558,C2338)=0,0,10))</f>
        <v>10</v>
      </c>
      <c r="V2338" s="3">
        <f>IF(E2338="小怪",0,IF(INDEX([1]非R能力!$FH$9:$FH$558,C2338)=0,0,5000))</f>
        <v>5000</v>
      </c>
      <c r="W2338" s="3">
        <f>HLOOKUP(W$5,[2]人物技能基础!$O$3:$Q$553,$C2338+1,0)</f>
        <v>3.637142857142857</v>
      </c>
      <c r="X2338" s="3">
        <f>HLOOKUP(X$5,[2]人物技能基础!$O$3:$Q$553,$C2338+1,0)</f>
        <v>2.0186428571428574</v>
      </c>
      <c r="Y2338" s="3">
        <f>HLOOKUP(Y$5,[2]人物技能基础!$O$3:$Q$553,$C2338+1,0)</f>
        <v>99.964285714285708</v>
      </c>
      <c r="Z2338" s="3">
        <f t="shared" si="217"/>
        <v>1724532</v>
      </c>
      <c r="AA2338" s="3">
        <f t="shared" si="218"/>
        <v>32292</v>
      </c>
      <c r="AB2338" s="3">
        <f t="shared" si="219"/>
        <v>9951</v>
      </c>
      <c r="AC2338" s="3">
        <f t="shared" si="220"/>
        <v>10196</v>
      </c>
      <c r="AD2338" s="3">
        <f t="shared" si="221"/>
        <v>10447</v>
      </c>
    </row>
    <row r="2339" spans="1:30" x14ac:dyDescent="0.15">
      <c r="A2339" s="3">
        <v>334</v>
      </c>
      <c r="B2339" s="3" t="str">
        <f t="shared" si="216"/>
        <v>关卡334boss</v>
      </c>
      <c r="C2339" s="3">
        <f>INDEX([3]关卡!$J$19:$J$2018,A2339)</f>
        <v>278</v>
      </c>
      <c r="D2339" s="3">
        <f>INDEX([3]关卡!$N$19:$N$2018,A2339)</f>
        <v>278</v>
      </c>
      <c r="E2339" s="3" t="s">
        <v>25</v>
      </c>
      <c r="F2339" s="3" t="s">
        <v>26</v>
      </c>
      <c r="G2339" s="3">
        <v>30</v>
      </c>
      <c r="H2339" s="3">
        <v>30</v>
      </c>
      <c r="I2339" s="3">
        <v>0.2</v>
      </c>
      <c r="J2339" s="4">
        <v>0.75</v>
      </c>
      <c r="K2339" s="4">
        <v>1</v>
      </c>
      <c r="L2339" s="4">
        <v>5</v>
      </c>
      <c r="M2339" s="3">
        <v>1</v>
      </c>
      <c r="N2339" s="3">
        <v>2</v>
      </c>
      <c r="O2339" s="3">
        <f>HLOOKUP(O$5,[1]非R能力!$B$8:$F$558,$C2339+1,0)</f>
        <v>271507.38561532833</v>
      </c>
      <c r="P2339" s="3">
        <f>HLOOKUP(P$5,[1]非R能力!$B$8:$F$558,$C2339+1,0)</f>
        <v>49755.920025080588</v>
      </c>
      <c r="Q2339" s="3">
        <f>HLOOKUP(Q$5,[1]非R能力!$B$8:$F$558,$C2339+1,0)</f>
        <v>30282.158469764981</v>
      </c>
      <c r="R2339" s="3">
        <f>HLOOKUP(R$5,[1]非R能力!$B$8:$F$558,$C2339+1,0)</f>
        <v>7835.7085482202356</v>
      </c>
      <c r="S2339" s="3">
        <f>HLOOKUP(S$5,[1]非R能力!$B$8:$F$558,$C2339+1,0)</f>
        <v>10196.724085282003</v>
      </c>
      <c r="T2339" s="3">
        <f>INDEX([1]非R能力!$H$9:$H$558,D2339)</f>
        <v>15355.477958315807</v>
      </c>
      <c r="U2339" s="3">
        <f>IF(E2339="小怪",0,IF(INDEX([1]非R能力!$FK$9:$FK$558,C2339)=0,0,10))</f>
        <v>10</v>
      </c>
      <c r="V2339" s="3">
        <f>IF(E2339="小怪",0,IF(INDEX([1]非R能力!$FH$9:$FH$558,C2339)=0,0,5000))</f>
        <v>5000</v>
      </c>
      <c r="W2339" s="3">
        <f>HLOOKUP(W$5,[2]人物技能基础!$O$3:$Q$553,$C2339+1,0)</f>
        <v>3.637142857142857</v>
      </c>
      <c r="X2339" s="3">
        <f>HLOOKUP(X$5,[2]人物技能基础!$O$3:$Q$553,$C2339+1,0)</f>
        <v>2.0186428571428574</v>
      </c>
      <c r="Y2339" s="3">
        <f>HLOOKUP(Y$5,[2]人物技能基础!$O$3:$Q$553,$C2339+1,0)</f>
        <v>99.964285714285708</v>
      </c>
      <c r="Z2339" s="3">
        <f t="shared" si="217"/>
        <v>1724532</v>
      </c>
      <c r="AA2339" s="3">
        <f t="shared" si="218"/>
        <v>32292</v>
      </c>
      <c r="AB2339" s="3">
        <f t="shared" si="219"/>
        <v>9951</v>
      </c>
      <c r="AC2339" s="3">
        <f t="shared" si="220"/>
        <v>10196</v>
      </c>
      <c r="AD2339" s="3">
        <f t="shared" si="221"/>
        <v>10447</v>
      </c>
    </row>
    <row r="2340" spans="1:30" x14ac:dyDescent="0.15">
      <c r="A2340" s="3">
        <v>335</v>
      </c>
      <c r="B2340" s="3" t="str">
        <f t="shared" si="216"/>
        <v>关卡335boss</v>
      </c>
      <c r="C2340" s="3">
        <f>INDEX([3]关卡!$J$19:$J$2018,A2340)</f>
        <v>278</v>
      </c>
      <c r="D2340" s="3">
        <f>INDEX([3]关卡!$N$19:$N$2018,A2340)</f>
        <v>278</v>
      </c>
      <c r="E2340" s="3" t="s">
        <v>25</v>
      </c>
      <c r="F2340" s="3" t="s">
        <v>26</v>
      </c>
      <c r="G2340" s="3">
        <v>30</v>
      </c>
      <c r="H2340" s="3">
        <v>30</v>
      </c>
      <c r="I2340" s="3">
        <v>0.2</v>
      </c>
      <c r="J2340" s="4">
        <v>0.75</v>
      </c>
      <c r="K2340" s="4">
        <v>1</v>
      </c>
      <c r="L2340" s="4">
        <v>5</v>
      </c>
      <c r="M2340" s="3">
        <v>1</v>
      </c>
      <c r="N2340" s="3">
        <v>2</v>
      </c>
      <c r="O2340" s="3">
        <f>HLOOKUP(O$5,[1]非R能力!$B$8:$F$558,$C2340+1,0)</f>
        <v>271507.38561532833</v>
      </c>
      <c r="P2340" s="3">
        <f>HLOOKUP(P$5,[1]非R能力!$B$8:$F$558,$C2340+1,0)</f>
        <v>49755.920025080588</v>
      </c>
      <c r="Q2340" s="3">
        <f>HLOOKUP(Q$5,[1]非R能力!$B$8:$F$558,$C2340+1,0)</f>
        <v>30282.158469764981</v>
      </c>
      <c r="R2340" s="3">
        <f>HLOOKUP(R$5,[1]非R能力!$B$8:$F$558,$C2340+1,0)</f>
        <v>7835.7085482202356</v>
      </c>
      <c r="S2340" s="3">
        <f>HLOOKUP(S$5,[1]非R能力!$B$8:$F$558,$C2340+1,0)</f>
        <v>10196.724085282003</v>
      </c>
      <c r="T2340" s="3">
        <f>INDEX([1]非R能力!$H$9:$H$558,D2340)</f>
        <v>15355.477958315807</v>
      </c>
      <c r="U2340" s="3">
        <f>IF(E2340="小怪",0,IF(INDEX([1]非R能力!$FK$9:$FK$558,C2340)=0,0,10))</f>
        <v>10</v>
      </c>
      <c r="V2340" s="3">
        <f>IF(E2340="小怪",0,IF(INDEX([1]非R能力!$FH$9:$FH$558,C2340)=0,0,5000))</f>
        <v>5000</v>
      </c>
      <c r="W2340" s="3">
        <f>HLOOKUP(W$5,[2]人物技能基础!$O$3:$Q$553,$C2340+1,0)</f>
        <v>3.637142857142857</v>
      </c>
      <c r="X2340" s="3">
        <f>HLOOKUP(X$5,[2]人物技能基础!$O$3:$Q$553,$C2340+1,0)</f>
        <v>2.0186428571428574</v>
      </c>
      <c r="Y2340" s="3">
        <f>HLOOKUP(Y$5,[2]人物技能基础!$O$3:$Q$553,$C2340+1,0)</f>
        <v>99.964285714285708</v>
      </c>
      <c r="Z2340" s="3">
        <f t="shared" si="217"/>
        <v>1724532</v>
      </c>
      <c r="AA2340" s="3">
        <f t="shared" si="218"/>
        <v>32292</v>
      </c>
      <c r="AB2340" s="3">
        <f t="shared" si="219"/>
        <v>9951</v>
      </c>
      <c r="AC2340" s="3">
        <f t="shared" si="220"/>
        <v>10196</v>
      </c>
      <c r="AD2340" s="3">
        <f t="shared" si="221"/>
        <v>10447</v>
      </c>
    </row>
    <row r="2341" spans="1:30" x14ac:dyDescent="0.15">
      <c r="A2341" s="3">
        <v>336</v>
      </c>
      <c r="B2341" s="3" t="str">
        <f t="shared" si="216"/>
        <v>关卡336boss</v>
      </c>
      <c r="C2341" s="3">
        <f>INDEX([3]关卡!$J$19:$J$2018,A2341)</f>
        <v>278</v>
      </c>
      <c r="D2341" s="3">
        <f>INDEX([3]关卡!$N$19:$N$2018,A2341)</f>
        <v>278</v>
      </c>
      <c r="E2341" s="3" t="s">
        <v>25</v>
      </c>
      <c r="F2341" s="3" t="s">
        <v>26</v>
      </c>
      <c r="G2341" s="3">
        <v>30</v>
      </c>
      <c r="H2341" s="3">
        <v>30</v>
      </c>
      <c r="I2341" s="3">
        <v>0.2</v>
      </c>
      <c r="J2341" s="4">
        <v>0.75</v>
      </c>
      <c r="K2341" s="4">
        <v>1</v>
      </c>
      <c r="L2341" s="4">
        <v>5</v>
      </c>
      <c r="M2341" s="3">
        <v>1</v>
      </c>
      <c r="N2341" s="3">
        <v>2</v>
      </c>
      <c r="O2341" s="3">
        <f>HLOOKUP(O$5,[1]非R能力!$B$8:$F$558,$C2341+1,0)</f>
        <v>271507.38561532833</v>
      </c>
      <c r="P2341" s="3">
        <f>HLOOKUP(P$5,[1]非R能力!$B$8:$F$558,$C2341+1,0)</f>
        <v>49755.920025080588</v>
      </c>
      <c r="Q2341" s="3">
        <f>HLOOKUP(Q$5,[1]非R能力!$B$8:$F$558,$C2341+1,0)</f>
        <v>30282.158469764981</v>
      </c>
      <c r="R2341" s="3">
        <f>HLOOKUP(R$5,[1]非R能力!$B$8:$F$558,$C2341+1,0)</f>
        <v>7835.7085482202356</v>
      </c>
      <c r="S2341" s="3">
        <f>HLOOKUP(S$5,[1]非R能力!$B$8:$F$558,$C2341+1,0)</f>
        <v>10196.724085282003</v>
      </c>
      <c r="T2341" s="3">
        <f>INDEX([1]非R能力!$H$9:$H$558,D2341)</f>
        <v>15355.477958315807</v>
      </c>
      <c r="U2341" s="3">
        <f>IF(E2341="小怪",0,IF(INDEX([1]非R能力!$FK$9:$FK$558,C2341)=0,0,10))</f>
        <v>10</v>
      </c>
      <c r="V2341" s="3">
        <f>IF(E2341="小怪",0,IF(INDEX([1]非R能力!$FH$9:$FH$558,C2341)=0,0,5000))</f>
        <v>5000</v>
      </c>
      <c r="W2341" s="3">
        <f>HLOOKUP(W$5,[2]人物技能基础!$O$3:$Q$553,$C2341+1,0)</f>
        <v>3.637142857142857</v>
      </c>
      <c r="X2341" s="3">
        <f>HLOOKUP(X$5,[2]人物技能基础!$O$3:$Q$553,$C2341+1,0)</f>
        <v>2.0186428571428574</v>
      </c>
      <c r="Y2341" s="3">
        <f>HLOOKUP(Y$5,[2]人物技能基础!$O$3:$Q$553,$C2341+1,0)</f>
        <v>99.964285714285708</v>
      </c>
      <c r="Z2341" s="3">
        <f t="shared" si="217"/>
        <v>1724532</v>
      </c>
      <c r="AA2341" s="3">
        <f t="shared" si="218"/>
        <v>32292</v>
      </c>
      <c r="AB2341" s="3">
        <f t="shared" si="219"/>
        <v>9951</v>
      </c>
      <c r="AC2341" s="3">
        <f t="shared" si="220"/>
        <v>10196</v>
      </c>
      <c r="AD2341" s="3">
        <f t="shared" si="221"/>
        <v>10447</v>
      </c>
    </row>
    <row r="2342" spans="1:30" x14ac:dyDescent="0.15">
      <c r="A2342" s="3">
        <v>337</v>
      </c>
      <c r="B2342" s="3" t="str">
        <f t="shared" si="216"/>
        <v>关卡337boss</v>
      </c>
      <c r="C2342" s="3">
        <f>INDEX([3]关卡!$J$19:$J$2018,A2342)</f>
        <v>278</v>
      </c>
      <c r="D2342" s="3">
        <f>INDEX([3]关卡!$N$19:$N$2018,A2342)</f>
        <v>278</v>
      </c>
      <c r="E2342" s="3" t="s">
        <v>25</v>
      </c>
      <c r="F2342" s="3" t="s">
        <v>26</v>
      </c>
      <c r="G2342" s="3">
        <v>30</v>
      </c>
      <c r="H2342" s="3">
        <v>30</v>
      </c>
      <c r="I2342" s="3">
        <v>0.2</v>
      </c>
      <c r="J2342" s="4">
        <v>0.75</v>
      </c>
      <c r="K2342" s="4">
        <v>1</v>
      </c>
      <c r="L2342" s="4">
        <v>5</v>
      </c>
      <c r="M2342" s="3">
        <v>1</v>
      </c>
      <c r="N2342" s="3">
        <v>2</v>
      </c>
      <c r="O2342" s="3">
        <f>HLOOKUP(O$5,[1]非R能力!$B$8:$F$558,$C2342+1,0)</f>
        <v>271507.38561532833</v>
      </c>
      <c r="P2342" s="3">
        <f>HLOOKUP(P$5,[1]非R能力!$B$8:$F$558,$C2342+1,0)</f>
        <v>49755.920025080588</v>
      </c>
      <c r="Q2342" s="3">
        <f>HLOOKUP(Q$5,[1]非R能力!$B$8:$F$558,$C2342+1,0)</f>
        <v>30282.158469764981</v>
      </c>
      <c r="R2342" s="3">
        <f>HLOOKUP(R$5,[1]非R能力!$B$8:$F$558,$C2342+1,0)</f>
        <v>7835.7085482202356</v>
      </c>
      <c r="S2342" s="3">
        <f>HLOOKUP(S$5,[1]非R能力!$B$8:$F$558,$C2342+1,0)</f>
        <v>10196.724085282003</v>
      </c>
      <c r="T2342" s="3">
        <f>INDEX([1]非R能力!$H$9:$H$558,D2342)</f>
        <v>15355.477958315807</v>
      </c>
      <c r="U2342" s="3">
        <f>IF(E2342="小怪",0,IF(INDEX([1]非R能力!$FK$9:$FK$558,C2342)=0,0,10))</f>
        <v>10</v>
      </c>
      <c r="V2342" s="3">
        <f>IF(E2342="小怪",0,IF(INDEX([1]非R能力!$FH$9:$FH$558,C2342)=0,0,5000))</f>
        <v>5000</v>
      </c>
      <c r="W2342" s="3">
        <f>HLOOKUP(W$5,[2]人物技能基础!$O$3:$Q$553,$C2342+1,0)</f>
        <v>3.637142857142857</v>
      </c>
      <c r="X2342" s="3">
        <f>HLOOKUP(X$5,[2]人物技能基础!$O$3:$Q$553,$C2342+1,0)</f>
        <v>2.0186428571428574</v>
      </c>
      <c r="Y2342" s="3">
        <f>HLOOKUP(Y$5,[2]人物技能基础!$O$3:$Q$553,$C2342+1,0)</f>
        <v>99.964285714285708</v>
      </c>
      <c r="Z2342" s="3">
        <f t="shared" si="217"/>
        <v>1724532</v>
      </c>
      <c r="AA2342" s="3">
        <f t="shared" si="218"/>
        <v>32292</v>
      </c>
      <c r="AB2342" s="3">
        <f t="shared" si="219"/>
        <v>9951</v>
      </c>
      <c r="AC2342" s="3">
        <f t="shared" si="220"/>
        <v>10196</v>
      </c>
      <c r="AD2342" s="3">
        <f t="shared" si="221"/>
        <v>10447</v>
      </c>
    </row>
    <row r="2343" spans="1:30" x14ac:dyDescent="0.15">
      <c r="A2343" s="3">
        <v>338</v>
      </c>
      <c r="B2343" s="3" t="str">
        <f t="shared" si="216"/>
        <v>关卡338boss</v>
      </c>
      <c r="C2343" s="3">
        <f>INDEX([3]关卡!$J$19:$J$2018,A2343)</f>
        <v>278</v>
      </c>
      <c r="D2343" s="3">
        <f>INDEX([3]关卡!$N$19:$N$2018,A2343)</f>
        <v>278</v>
      </c>
      <c r="E2343" s="3" t="s">
        <v>25</v>
      </c>
      <c r="F2343" s="3" t="s">
        <v>26</v>
      </c>
      <c r="G2343" s="3">
        <v>30</v>
      </c>
      <c r="H2343" s="3">
        <v>30</v>
      </c>
      <c r="I2343" s="3">
        <v>0.2</v>
      </c>
      <c r="J2343" s="4">
        <v>0.75</v>
      </c>
      <c r="K2343" s="4">
        <v>1</v>
      </c>
      <c r="L2343" s="4">
        <v>5</v>
      </c>
      <c r="M2343" s="3">
        <v>1</v>
      </c>
      <c r="N2343" s="3">
        <v>2</v>
      </c>
      <c r="O2343" s="3">
        <f>HLOOKUP(O$5,[1]非R能力!$B$8:$F$558,$C2343+1,0)</f>
        <v>271507.38561532833</v>
      </c>
      <c r="P2343" s="3">
        <f>HLOOKUP(P$5,[1]非R能力!$B$8:$F$558,$C2343+1,0)</f>
        <v>49755.920025080588</v>
      </c>
      <c r="Q2343" s="3">
        <f>HLOOKUP(Q$5,[1]非R能力!$B$8:$F$558,$C2343+1,0)</f>
        <v>30282.158469764981</v>
      </c>
      <c r="R2343" s="3">
        <f>HLOOKUP(R$5,[1]非R能力!$B$8:$F$558,$C2343+1,0)</f>
        <v>7835.7085482202356</v>
      </c>
      <c r="S2343" s="3">
        <f>HLOOKUP(S$5,[1]非R能力!$B$8:$F$558,$C2343+1,0)</f>
        <v>10196.724085282003</v>
      </c>
      <c r="T2343" s="3">
        <f>INDEX([1]非R能力!$H$9:$H$558,D2343)</f>
        <v>15355.477958315807</v>
      </c>
      <c r="U2343" s="3">
        <f>IF(E2343="小怪",0,IF(INDEX([1]非R能力!$FK$9:$FK$558,C2343)=0,0,10))</f>
        <v>10</v>
      </c>
      <c r="V2343" s="3">
        <f>IF(E2343="小怪",0,IF(INDEX([1]非R能力!$FH$9:$FH$558,C2343)=0,0,5000))</f>
        <v>5000</v>
      </c>
      <c r="W2343" s="3">
        <f>HLOOKUP(W$5,[2]人物技能基础!$O$3:$Q$553,$C2343+1,0)</f>
        <v>3.637142857142857</v>
      </c>
      <c r="X2343" s="3">
        <f>HLOOKUP(X$5,[2]人物技能基础!$O$3:$Q$553,$C2343+1,0)</f>
        <v>2.0186428571428574</v>
      </c>
      <c r="Y2343" s="3">
        <f>HLOOKUP(Y$5,[2]人物技能基础!$O$3:$Q$553,$C2343+1,0)</f>
        <v>99.964285714285708</v>
      </c>
      <c r="Z2343" s="3">
        <f t="shared" si="217"/>
        <v>1724532</v>
      </c>
      <c r="AA2343" s="3">
        <f t="shared" si="218"/>
        <v>32292</v>
      </c>
      <c r="AB2343" s="3">
        <f t="shared" si="219"/>
        <v>9951</v>
      </c>
      <c r="AC2343" s="3">
        <f t="shared" si="220"/>
        <v>10196</v>
      </c>
      <c r="AD2343" s="3">
        <f t="shared" si="221"/>
        <v>10447</v>
      </c>
    </row>
    <row r="2344" spans="1:30" x14ac:dyDescent="0.15">
      <c r="A2344" s="3">
        <v>339</v>
      </c>
      <c r="B2344" s="3" t="str">
        <f t="shared" si="216"/>
        <v>关卡339boss</v>
      </c>
      <c r="C2344" s="3">
        <f>INDEX([3]关卡!$J$19:$J$2018,A2344)</f>
        <v>279</v>
      </c>
      <c r="D2344" s="3">
        <f>INDEX([3]关卡!$N$19:$N$2018,A2344)</f>
        <v>279</v>
      </c>
      <c r="E2344" s="3" t="s">
        <v>25</v>
      </c>
      <c r="F2344" s="3" t="s">
        <v>26</v>
      </c>
      <c r="G2344" s="3">
        <v>30</v>
      </c>
      <c r="H2344" s="3">
        <v>30</v>
      </c>
      <c r="I2344" s="3">
        <v>0.2</v>
      </c>
      <c r="J2344" s="4">
        <v>0.75</v>
      </c>
      <c r="K2344" s="4">
        <v>1</v>
      </c>
      <c r="L2344" s="4">
        <v>5</v>
      </c>
      <c r="M2344" s="3">
        <v>1</v>
      </c>
      <c r="N2344" s="3">
        <v>2</v>
      </c>
      <c r="O2344" s="3">
        <f>HLOOKUP(O$5,[1]非R能力!$B$8:$F$558,$C2344+1,0)</f>
        <v>275411.03358127177</v>
      </c>
      <c r="P2344" s="3">
        <f>HLOOKUP(P$5,[1]非R能力!$B$8:$F$558,$C2344+1,0)</f>
        <v>50226.855171472409</v>
      </c>
      <c r="Q2344" s="3">
        <f>HLOOKUP(Q$5,[1]非R能力!$B$8:$F$558,$C2344+1,0)</f>
        <v>30497.35614542542</v>
      </c>
      <c r="R2344" s="3">
        <f>HLOOKUP(R$5,[1]非R能力!$B$8:$F$558,$C2344+1,0)</f>
        <v>7895.2576379981174</v>
      </c>
      <c r="S2344" s="3">
        <f>HLOOKUP(S$5,[1]非R能力!$B$8:$F$558,$C2344+1,0)</f>
        <v>10286.763607094561</v>
      </c>
      <c r="T2344" s="3">
        <f>INDEX([1]非R能力!$H$9:$H$558,D2344)</f>
        <v>15461.916580289933</v>
      </c>
      <c r="U2344" s="3">
        <f>IF(E2344="小怪",0,IF(INDEX([1]非R能力!$FK$9:$FK$558,C2344)=0,0,10))</f>
        <v>10</v>
      </c>
      <c r="V2344" s="3">
        <f>IF(E2344="小怪",0,IF(INDEX([1]非R能力!$FH$9:$FH$558,C2344)=0,0,5000))</f>
        <v>5000</v>
      </c>
      <c r="W2344" s="3">
        <f>HLOOKUP(W$5,[2]人物技能基础!$O$3:$Q$553,$C2344+1,0)</f>
        <v>3.637142857142857</v>
      </c>
      <c r="X2344" s="3">
        <f>HLOOKUP(X$5,[2]人物技能基础!$O$3:$Q$553,$C2344+1,0)</f>
        <v>2.0186428571428574</v>
      </c>
      <c r="Y2344" s="3">
        <f>HLOOKUP(Y$5,[2]人物技能基础!$O$3:$Q$553,$C2344+1,0)</f>
        <v>99.964285714285708</v>
      </c>
      <c r="Z2344" s="3">
        <f t="shared" si="217"/>
        <v>1740144</v>
      </c>
      <c r="AA2344" s="3">
        <f t="shared" si="218"/>
        <v>32533</v>
      </c>
      <c r="AB2344" s="3">
        <f t="shared" si="219"/>
        <v>10045</v>
      </c>
      <c r="AC2344" s="3">
        <f t="shared" si="220"/>
        <v>10286</v>
      </c>
      <c r="AD2344" s="3">
        <f t="shared" si="221"/>
        <v>10527</v>
      </c>
    </row>
    <row r="2345" spans="1:30" x14ac:dyDescent="0.15">
      <c r="A2345" s="3">
        <v>340</v>
      </c>
      <c r="B2345" s="3" t="str">
        <f t="shared" si="216"/>
        <v>关卡340boss</v>
      </c>
      <c r="C2345" s="3">
        <f>INDEX([3]关卡!$J$19:$J$2018,A2345)</f>
        <v>279</v>
      </c>
      <c r="D2345" s="3">
        <f>INDEX([3]关卡!$N$19:$N$2018,A2345)</f>
        <v>279</v>
      </c>
      <c r="E2345" s="3" t="s">
        <v>25</v>
      </c>
      <c r="F2345" s="3" t="s">
        <v>26</v>
      </c>
      <c r="G2345" s="3">
        <v>30</v>
      </c>
      <c r="H2345" s="3">
        <v>30</v>
      </c>
      <c r="I2345" s="3">
        <v>0.2</v>
      </c>
      <c r="J2345" s="4">
        <v>0.75</v>
      </c>
      <c r="K2345" s="4">
        <v>1</v>
      </c>
      <c r="L2345" s="4">
        <v>5</v>
      </c>
      <c r="M2345" s="3">
        <v>1</v>
      </c>
      <c r="N2345" s="3">
        <v>2</v>
      </c>
      <c r="O2345" s="3">
        <f>HLOOKUP(O$5,[1]非R能力!$B$8:$F$558,$C2345+1,0)</f>
        <v>275411.03358127177</v>
      </c>
      <c r="P2345" s="3">
        <f>HLOOKUP(P$5,[1]非R能力!$B$8:$F$558,$C2345+1,0)</f>
        <v>50226.855171472409</v>
      </c>
      <c r="Q2345" s="3">
        <f>HLOOKUP(Q$5,[1]非R能力!$B$8:$F$558,$C2345+1,0)</f>
        <v>30497.35614542542</v>
      </c>
      <c r="R2345" s="3">
        <f>HLOOKUP(R$5,[1]非R能力!$B$8:$F$558,$C2345+1,0)</f>
        <v>7895.2576379981174</v>
      </c>
      <c r="S2345" s="3">
        <f>HLOOKUP(S$5,[1]非R能力!$B$8:$F$558,$C2345+1,0)</f>
        <v>10286.763607094561</v>
      </c>
      <c r="T2345" s="3">
        <f>INDEX([1]非R能力!$H$9:$H$558,D2345)</f>
        <v>15461.916580289933</v>
      </c>
      <c r="U2345" s="3">
        <f>IF(E2345="小怪",0,IF(INDEX([1]非R能力!$FK$9:$FK$558,C2345)=0,0,10))</f>
        <v>10</v>
      </c>
      <c r="V2345" s="3">
        <f>IF(E2345="小怪",0,IF(INDEX([1]非R能力!$FH$9:$FH$558,C2345)=0,0,5000))</f>
        <v>5000</v>
      </c>
      <c r="W2345" s="3">
        <f>HLOOKUP(W$5,[2]人物技能基础!$O$3:$Q$553,$C2345+1,0)</f>
        <v>3.637142857142857</v>
      </c>
      <c r="X2345" s="3">
        <f>HLOOKUP(X$5,[2]人物技能基础!$O$3:$Q$553,$C2345+1,0)</f>
        <v>2.0186428571428574</v>
      </c>
      <c r="Y2345" s="3">
        <f>HLOOKUP(Y$5,[2]人物技能基础!$O$3:$Q$553,$C2345+1,0)</f>
        <v>99.964285714285708</v>
      </c>
      <c r="Z2345" s="3">
        <f t="shared" si="217"/>
        <v>1740144</v>
      </c>
      <c r="AA2345" s="3">
        <f t="shared" si="218"/>
        <v>32533</v>
      </c>
      <c r="AB2345" s="3">
        <f t="shared" si="219"/>
        <v>10045</v>
      </c>
      <c r="AC2345" s="3">
        <f t="shared" si="220"/>
        <v>10286</v>
      </c>
      <c r="AD2345" s="3">
        <f t="shared" si="221"/>
        <v>10527</v>
      </c>
    </row>
    <row r="2346" spans="1:30" x14ac:dyDescent="0.15">
      <c r="A2346" s="3">
        <v>341</v>
      </c>
      <c r="B2346" s="3" t="str">
        <f t="shared" si="216"/>
        <v>关卡341boss</v>
      </c>
      <c r="C2346" s="3">
        <f>INDEX([3]关卡!$J$19:$J$2018,A2346)</f>
        <v>279</v>
      </c>
      <c r="D2346" s="3">
        <f>INDEX([3]关卡!$N$19:$N$2018,A2346)</f>
        <v>279</v>
      </c>
      <c r="E2346" s="3" t="s">
        <v>25</v>
      </c>
      <c r="F2346" s="3" t="s">
        <v>26</v>
      </c>
      <c r="G2346" s="3">
        <v>30</v>
      </c>
      <c r="H2346" s="3">
        <v>30</v>
      </c>
      <c r="I2346" s="3">
        <v>0.2</v>
      </c>
      <c r="J2346" s="4">
        <v>0.75</v>
      </c>
      <c r="K2346" s="4">
        <v>1</v>
      </c>
      <c r="L2346" s="4">
        <v>5</v>
      </c>
      <c r="M2346" s="3">
        <v>1</v>
      </c>
      <c r="N2346" s="3">
        <v>2</v>
      </c>
      <c r="O2346" s="3">
        <f>HLOOKUP(O$5,[1]非R能力!$B$8:$F$558,$C2346+1,0)</f>
        <v>275411.03358127177</v>
      </c>
      <c r="P2346" s="3">
        <f>HLOOKUP(P$5,[1]非R能力!$B$8:$F$558,$C2346+1,0)</f>
        <v>50226.855171472409</v>
      </c>
      <c r="Q2346" s="3">
        <f>HLOOKUP(Q$5,[1]非R能力!$B$8:$F$558,$C2346+1,0)</f>
        <v>30497.35614542542</v>
      </c>
      <c r="R2346" s="3">
        <f>HLOOKUP(R$5,[1]非R能力!$B$8:$F$558,$C2346+1,0)</f>
        <v>7895.2576379981174</v>
      </c>
      <c r="S2346" s="3">
        <f>HLOOKUP(S$5,[1]非R能力!$B$8:$F$558,$C2346+1,0)</f>
        <v>10286.763607094561</v>
      </c>
      <c r="T2346" s="3">
        <f>INDEX([1]非R能力!$H$9:$H$558,D2346)</f>
        <v>15461.916580289933</v>
      </c>
      <c r="U2346" s="3">
        <f>IF(E2346="小怪",0,IF(INDEX([1]非R能力!$FK$9:$FK$558,C2346)=0,0,10))</f>
        <v>10</v>
      </c>
      <c r="V2346" s="3">
        <f>IF(E2346="小怪",0,IF(INDEX([1]非R能力!$FH$9:$FH$558,C2346)=0,0,5000))</f>
        <v>5000</v>
      </c>
      <c r="W2346" s="3">
        <f>HLOOKUP(W$5,[2]人物技能基础!$O$3:$Q$553,$C2346+1,0)</f>
        <v>3.637142857142857</v>
      </c>
      <c r="X2346" s="3">
        <f>HLOOKUP(X$5,[2]人物技能基础!$O$3:$Q$553,$C2346+1,0)</f>
        <v>2.0186428571428574</v>
      </c>
      <c r="Y2346" s="3">
        <f>HLOOKUP(Y$5,[2]人物技能基础!$O$3:$Q$553,$C2346+1,0)</f>
        <v>99.964285714285708</v>
      </c>
      <c r="Z2346" s="3">
        <f t="shared" si="217"/>
        <v>1740144</v>
      </c>
      <c r="AA2346" s="3">
        <f t="shared" si="218"/>
        <v>32533</v>
      </c>
      <c r="AB2346" s="3">
        <f t="shared" si="219"/>
        <v>10045</v>
      </c>
      <c r="AC2346" s="3">
        <f t="shared" si="220"/>
        <v>10286</v>
      </c>
      <c r="AD2346" s="3">
        <f t="shared" si="221"/>
        <v>10527</v>
      </c>
    </row>
    <row r="2347" spans="1:30" x14ac:dyDescent="0.15">
      <c r="A2347" s="3">
        <v>342</v>
      </c>
      <c r="B2347" s="3" t="str">
        <f t="shared" si="216"/>
        <v>关卡342boss</v>
      </c>
      <c r="C2347" s="3">
        <f>INDEX([3]关卡!$J$19:$J$2018,A2347)</f>
        <v>279</v>
      </c>
      <c r="D2347" s="3">
        <f>INDEX([3]关卡!$N$19:$N$2018,A2347)</f>
        <v>279</v>
      </c>
      <c r="E2347" s="3" t="s">
        <v>25</v>
      </c>
      <c r="F2347" s="3" t="s">
        <v>26</v>
      </c>
      <c r="G2347" s="3">
        <v>30</v>
      </c>
      <c r="H2347" s="3">
        <v>30</v>
      </c>
      <c r="I2347" s="3">
        <v>0.2</v>
      </c>
      <c r="J2347" s="4">
        <v>0.75</v>
      </c>
      <c r="K2347" s="4">
        <v>1</v>
      </c>
      <c r="L2347" s="4">
        <v>5</v>
      </c>
      <c r="M2347" s="3">
        <v>1</v>
      </c>
      <c r="N2347" s="3">
        <v>2</v>
      </c>
      <c r="O2347" s="3">
        <f>HLOOKUP(O$5,[1]非R能力!$B$8:$F$558,$C2347+1,0)</f>
        <v>275411.03358127177</v>
      </c>
      <c r="P2347" s="3">
        <f>HLOOKUP(P$5,[1]非R能力!$B$8:$F$558,$C2347+1,0)</f>
        <v>50226.855171472409</v>
      </c>
      <c r="Q2347" s="3">
        <f>HLOOKUP(Q$5,[1]非R能力!$B$8:$F$558,$C2347+1,0)</f>
        <v>30497.35614542542</v>
      </c>
      <c r="R2347" s="3">
        <f>HLOOKUP(R$5,[1]非R能力!$B$8:$F$558,$C2347+1,0)</f>
        <v>7895.2576379981174</v>
      </c>
      <c r="S2347" s="3">
        <f>HLOOKUP(S$5,[1]非R能力!$B$8:$F$558,$C2347+1,0)</f>
        <v>10286.763607094561</v>
      </c>
      <c r="T2347" s="3">
        <f>INDEX([1]非R能力!$H$9:$H$558,D2347)</f>
        <v>15461.916580289933</v>
      </c>
      <c r="U2347" s="3">
        <f>IF(E2347="小怪",0,IF(INDEX([1]非R能力!$FK$9:$FK$558,C2347)=0,0,10))</f>
        <v>10</v>
      </c>
      <c r="V2347" s="3">
        <f>IF(E2347="小怪",0,IF(INDEX([1]非R能力!$FH$9:$FH$558,C2347)=0,0,5000))</f>
        <v>5000</v>
      </c>
      <c r="W2347" s="3">
        <f>HLOOKUP(W$5,[2]人物技能基础!$O$3:$Q$553,$C2347+1,0)</f>
        <v>3.637142857142857</v>
      </c>
      <c r="X2347" s="3">
        <f>HLOOKUP(X$5,[2]人物技能基础!$O$3:$Q$553,$C2347+1,0)</f>
        <v>2.0186428571428574</v>
      </c>
      <c r="Y2347" s="3">
        <f>HLOOKUP(Y$5,[2]人物技能基础!$O$3:$Q$553,$C2347+1,0)</f>
        <v>99.964285714285708</v>
      </c>
      <c r="Z2347" s="3">
        <f t="shared" si="217"/>
        <v>1740144</v>
      </c>
      <c r="AA2347" s="3">
        <f t="shared" si="218"/>
        <v>32533</v>
      </c>
      <c r="AB2347" s="3">
        <f t="shared" si="219"/>
        <v>10045</v>
      </c>
      <c r="AC2347" s="3">
        <f t="shared" si="220"/>
        <v>10286</v>
      </c>
      <c r="AD2347" s="3">
        <f t="shared" si="221"/>
        <v>10527</v>
      </c>
    </row>
    <row r="2348" spans="1:30" x14ac:dyDescent="0.15">
      <c r="A2348" s="3">
        <v>343</v>
      </c>
      <c r="B2348" s="3" t="str">
        <f t="shared" si="216"/>
        <v>关卡343boss</v>
      </c>
      <c r="C2348" s="3">
        <f>INDEX([3]关卡!$J$19:$J$2018,A2348)</f>
        <v>279</v>
      </c>
      <c r="D2348" s="3">
        <f>INDEX([3]关卡!$N$19:$N$2018,A2348)</f>
        <v>279</v>
      </c>
      <c r="E2348" s="3" t="s">
        <v>25</v>
      </c>
      <c r="F2348" s="3" t="s">
        <v>26</v>
      </c>
      <c r="G2348" s="3">
        <v>30</v>
      </c>
      <c r="H2348" s="3">
        <v>30</v>
      </c>
      <c r="I2348" s="3">
        <v>0.2</v>
      </c>
      <c r="J2348" s="4">
        <v>0.75</v>
      </c>
      <c r="K2348" s="4">
        <v>1</v>
      </c>
      <c r="L2348" s="4">
        <v>5</v>
      </c>
      <c r="M2348" s="3">
        <v>1</v>
      </c>
      <c r="N2348" s="3">
        <v>2</v>
      </c>
      <c r="O2348" s="3">
        <f>HLOOKUP(O$5,[1]非R能力!$B$8:$F$558,$C2348+1,0)</f>
        <v>275411.03358127177</v>
      </c>
      <c r="P2348" s="3">
        <f>HLOOKUP(P$5,[1]非R能力!$B$8:$F$558,$C2348+1,0)</f>
        <v>50226.855171472409</v>
      </c>
      <c r="Q2348" s="3">
        <f>HLOOKUP(Q$5,[1]非R能力!$B$8:$F$558,$C2348+1,0)</f>
        <v>30497.35614542542</v>
      </c>
      <c r="R2348" s="3">
        <f>HLOOKUP(R$5,[1]非R能力!$B$8:$F$558,$C2348+1,0)</f>
        <v>7895.2576379981174</v>
      </c>
      <c r="S2348" s="3">
        <f>HLOOKUP(S$5,[1]非R能力!$B$8:$F$558,$C2348+1,0)</f>
        <v>10286.763607094561</v>
      </c>
      <c r="T2348" s="3">
        <f>INDEX([1]非R能力!$H$9:$H$558,D2348)</f>
        <v>15461.916580289933</v>
      </c>
      <c r="U2348" s="3">
        <f>IF(E2348="小怪",0,IF(INDEX([1]非R能力!$FK$9:$FK$558,C2348)=0,0,10))</f>
        <v>10</v>
      </c>
      <c r="V2348" s="3">
        <f>IF(E2348="小怪",0,IF(INDEX([1]非R能力!$FH$9:$FH$558,C2348)=0,0,5000))</f>
        <v>5000</v>
      </c>
      <c r="W2348" s="3">
        <f>HLOOKUP(W$5,[2]人物技能基础!$O$3:$Q$553,$C2348+1,0)</f>
        <v>3.637142857142857</v>
      </c>
      <c r="X2348" s="3">
        <f>HLOOKUP(X$5,[2]人物技能基础!$O$3:$Q$553,$C2348+1,0)</f>
        <v>2.0186428571428574</v>
      </c>
      <c r="Y2348" s="3">
        <f>HLOOKUP(Y$5,[2]人物技能基础!$O$3:$Q$553,$C2348+1,0)</f>
        <v>99.964285714285708</v>
      </c>
      <c r="Z2348" s="3">
        <f t="shared" si="217"/>
        <v>1740144</v>
      </c>
      <c r="AA2348" s="3">
        <f t="shared" si="218"/>
        <v>32533</v>
      </c>
      <c r="AB2348" s="3">
        <f t="shared" si="219"/>
        <v>10045</v>
      </c>
      <c r="AC2348" s="3">
        <f t="shared" si="220"/>
        <v>10286</v>
      </c>
      <c r="AD2348" s="3">
        <f t="shared" si="221"/>
        <v>10527</v>
      </c>
    </row>
    <row r="2349" spans="1:30" x14ac:dyDescent="0.15">
      <c r="A2349" s="3">
        <v>344</v>
      </c>
      <c r="B2349" s="3" t="str">
        <f t="shared" si="216"/>
        <v>关卡344boss</v>
      </c>
      <c r="C2349" s="3">
        <f>INDEX([3]关卡!$J$19:$J$2018,A2349)</f>
        <v>279</v>
      </c>
      <c r="D2349" s="3">
        <f>INDEX([3]关卡!$N$19:$N$2018,A2349)</f>
        <v>279</v>
      </c>
      <c r="E2349" s="3" t="s">
        <v>25</v>
      </c>
      <c r="F2349" s="3" t="s">
        <v>26</v>
      </c>
      <c r="G2349" s="3">
        <v>30</v>
      </c>
      <c r="H2349" s="3">
        <v>30</v>
      </c>
      <c r="I2349" s="3">
        <v>0.2</v>
      </c>
      <c r="J2349" s="4">
        <v>0.75</v>
      </c>
      <c r="K2349" s="4">
        <v>1</v>
      </c>
      <c r="L2349" s="4">
        <v>5</v>
      </c>
      <c r="M2349" s="3">
        <v>1</v>
      </c>
      <c r="N2349" s="3">
        <v>2</v>
      </c>
      <c r="O2349" s="3">
        <f>HLOOKUP(O$5,[1]非R能力!$B$8:$F$558,$C2349+1,0)</f>
        <v>275411.03358127177</v>
      </c>
      <c r="P2349" s="3">
        <f>HLOOKUP(P$5,[1]非R能力!$B$8:$F$558,$C2349+1,0)</f>
        <v>50226.855171472409</v>
      </c>
      <c r="Q2349" s="3">
        <f>HLOOKUP(Q$5,[1]非R能力!$B$8:$F$558,$C2349+1,0)</f>
        <v>30497.35614542542</v>
      </c>
      <c r="R2349" s="3">
        <f>HLOOKUP(R$5,[1]非R能力!$B$8:$F$558,$C2349+1,0)</f>
        <v>7895.2576379981174</v>
      </c>
      <c r="S2349" s="3">
        <f>HLOOKUP(S$5,[1]非R能力!$B$8:$F$558,$C2349+1,0)</f>
        <v>10286.763607094561</v>
      </c>
      <c r="T2349" s="3">
        <f>INDEX([1]非R能力!$H$9:$H$558,D2349)</f>
        <v>15461.916580289933</v>
      </c>
      <c r="U2349" s="3">
        <f>IF(E2349="小怪",0,IF(INDEX([1]非R能力!$FK$9:$FK$558,C2349)=0,0,10))</f>
        <v>10</v>
      </c>
      <c r="V2349" s="3">
        <f>IF(E2349="小怪",0,IF(INDEX([1]非R能力!$FH$9:$FH$558,C2349)=0,0,5000))</f>
        <v>5000</v>
      </c>
      <c r="W2349" s="3">
        <f>HLOOKUP(W$5,[2]人物技能基础!$O$3:$Q$553,$C2349+1,0)</f>
        <v>3.637142857142857</v>
      </c>
      <c r="X2349" s="3">
        <f>HLOOKUP(X$5,[2]人物技能基础!$O$3:$Q$553,$C2349+1,0)</f>
        <v>2.0186428571428574</v>
      </c>
      <c r="Y2349" s="3">
        <f>HLOOKUP(Y$5,[2]人物技能基础!$O$3:$Q$553,$C2349+1,0)</f>
        <v>99.964285714285708</v>
      </c>
      <c r="Z2349" s="3">
        <f t="shared" si="217"/>
        <v>1740144</v>
      </c>
      <c r="AA2349" s="3">
        <f t="shared" si="218"/>
        <v>32533</v>
      </c>
      <c r="AB2349" s="3">
        <f t="shared" si="219"/>
        <v>10045</v>
      </c>
      <c r="AC2349" s="3">
        <f t="shared" si="220"/>
        <v>10286</v>
      </c>
      <c r="AD2349" s="3">
        <f t="shared" si="221"/>
        <v>10527</v>
      </c>
    </row>
    <row r="2350" spans="1:30" x14ac:dyDescent="0.15">
      <c r="A2350" s="3">
        <v>345</v>
      </c>
      <c r="B2350" s="3" t="str">
        <f t="shared" si="216"/>
        <v>关卡345boss</v>
      </c>
      <c r="C2350" s="3">
        <f>INDEX([3]关卡!$J$19:$J$2018,A2350)</f>
        <v>280</v>
      </c>
      <c r="D2350" s="3">
        <f>INDEX([3]关卡!$N$19:$N$2018,A2350)</f>
        <v>280</v>
      </c>
      <c r="E2350" s="3" t="s">
        <v>25</v>
      </c>
      <c r="F2350" s="3" t="s">
        <v>26</v>
      </c>
      <c r="G2350" s="3">
        <v>30</v>
      </c>
      <c r="H2350" s="3">
        <v>30</v>
      </c>
      <c r="I2350" s="3">
        <v>0.2</v>
      </c>
      <c r="J2350" s="4">
        <v>0.75</v>
      </c>
      <c r="K2350" s="4">
        <v>1</v>
      </c>
      <c r="L2350" s="4">
        <v>5</v>
      </c>
      <c r="M2350" s="3">
        <v>1</v>
      </c>
      <c r="N2350" s="3">
        <v>2</v>
      </c>
      <c r="O2350" s="3">
        <f>HLOOKUP(O$5,[1]非R能力!$B$8:$F$558,$C2350+1,0)</f>
        <v>278636.42772377771</v>
      </c>
      <c r="P2350" s="3">
        <f>HLOOKUP(P$5,[1]非R能力!$B$8:$F$558,$C2350+1,0)</f>
        <v>50712.841572831036</v>
      </c>
      <c r="Q2350" s="3">
        <f>HLOOKUP(Q$5,[1]非R能力!$B$8:$F$558,$C2350+1,0)</f>
        <v>30782.099847846097</v>
      </c>
      <c r="R2350" s="3">
        <f>HLOOKUP(R$5,[1]非R能力!$B$8:$F$558,$C2350+1,0)</f>
        <v>7956.045784782671</v>
      </c>
      <c r="S2350" s="3">
        <f>HLOOKUP(S$5,[1]非R能力!$B$8:$F$558,$C2350+1,0)</f>
        <v>10363.117533785158</v>
      </c>
      <c r="T2350" s="3">
        <f>INDEX([1]非R能力!$H$9:$H$558,D2350)</f>
        <v>15568.908245720922</v>
      </c>
      <c r="U2350" s="3">
        <f>IF(E2350="小怪",0,IF(INDEX([1]非R能力!$FK$9:$FK$558,C2350)=0,0,10))</f>
        <v>10</v>
      </c>
      <c r="V2350" s="3">
        <f>IF(E2350="小怪",0,IF(INDEX([1]非R能力!$FH$9:$FH$558,C2350)=0,0,5000))</f>
        <v>5000</v>
      </c>
      <c r="W2350" s="3">
        <f>HLOOKUP(W$5,[2]人物技能基础!$O$3:$Q$553,$C2350+1,0)</f>
        <v>3.637142857142857</v>
      </c>
      <c r="X2350" s="3">
        <f>HLOOKUP(X$5,[2]人物技能基础!$O$3:$Q$553,$C2350+1,0)</f>
        <v>2.0186428571428574</v>
      </c>
      <c r="Y2350" s="3">
        <f>HLOOKUP(Y$5,[2]人物技能基础!$O$3:$Q$553,$C2350+1,0)</f>
        <v>99.964285714285708</v>
      </c>
      <c r="Z2350" s="3">
        <f t="shared" si="217"/>
        <v>1756204</v>
      </c>
      <c r="AA2350" s="3">
        <f t="shared" si="218"/>
        <v>32839</v>
      </c>
      <c r="AB2350" s="3">
        <f t="shared" si="219"/>
        <v>10142</v>
      </c>
      <c r="AC2350" s="3">
        <f t="shared" si="220"/>
        <v>10363</v>
      </c>
      <c r="AD2350" s="3">
        <f t="shared" si="221"/>
        <v>10608</v>
      </c>
    </row>
    <row r="2351" spans="1:30" x14ac:dyDescent="0.15">
      <c r="A2351" s="3">
        <v>346</v>
      </c>
      <c r="B2351" s="3" t="str">
        <f t="shared" si="216"/>
        <v>关卡346boss</v>
      </c>
      <c r="C2351" s="3">
        <f>INDEX([3]关卡!$J$19:$J$2018,A2351)</f>
        <v>280</v>
      </c>
      <c r="D2351" s="3">
        <f>INDEX([3]关卡!$N$19:$N$2018,A2351)</f>
        <v>280</v>
      </c>
      <c r="E2351" s="3" t="s">
        <v>25</v>
      </c>
      <c r="F2351" s="3" t="s">
        <v>26</v>
      </c>
      <c r="G2351" s="3">
        <v>30</v>
      </c>
      <c r="H2351" s="3">
        <v>30</v>
      </c>
      <c r="I2351" s="3">
        <v>0.2</v>
      </c>
      <c r="J2351" s="4">
        <v>0.75</v>
      </c>
      <c r="K2351" s="4">
        <v>1</v>
      </c>
      <c r="L2351" s="4">
        <v>5</v>
      </c>
      <c r="M2351" s="3">
        <v>1</v>
      </c>
      <c r="N2351" s="3">
        <v>2</v>
      </c>
      <c r="O2351" s="3">
        <f>HLOOKUP(O$5,[1]非R能力!$B$8:$F$558,$C2351+1,0)</f>
        <v>278636.42772377771</v>
      </c>
      <c r="P2351" s="3">
        <f>HLOOKUP(P$5,[1]非R能力!$B$8:$F$558,$C2351+1,0)</f>
        <v>50712.841572831036</v>
      </c>
      <c r="Q2351" s="3">
        <f>HLOOKUP(Q$5,[1]非R能力!$B$8:$F$558,$C2351+1,0)</f>
        <v>30782.099847846097</v>
      </c>
      <c r="R2351" s="3">
        <f>HLOOKUP(R$5,[1]非R能力!$B$8:$F$558,$C2351+1,0)</f>
        <v>7956.045784782671</v>
      </c>
      <c r="S2351" s="3">
        <f>HLOOKUP(S$5,[1]非R能力!$B$8:$F$558,$C2351+1,0)</f>
        <v>10363.117533785158</v>
      </c>
      <c r="T2351" s="3">
        <f>INDEX([1]非R能力!$H$9:$H$558,D2351)</f>
        <v>15568.908245720922</v>
      </c>
      <c r="U2351" s="3">
        <f>IF(E2351="小怪",0,IF(INDEX([1]非R能力!$FK$9:$FK$558,C2351)=0,0,10))</f>
        <v>10</v>
      </c>
      <c r="V2351" s="3">
        <f>IF(E2351="小怪",0,IF(INDEX([1]非R能力!$FH$9:$FH$558,C2351)=0,0,5000))</f>
        <v>5000</v>
      </c>
      <c r="W2351" s="3">
        <f>HLOOKUP(W$5,[2]人物技能基础!$O$3:$Q$553,$C2351+1,0)</f>
        <v>3.637142857142857</v>
      </c>
      <c r="X2351" s="3">
        <f>HLOOKUP(X$5,[2]人物技能基础!$O$3:$Q$553,$C2351+1,0)</f>
        <v>2.0186428571428574</v>
      </c>
      <c r="Y2351" s="3">
        <f>HLOOKUP(Y$5,[2]人物技能基础!$O$3:$Q$553,$C2351+1,0)</f>
        <v>99.964285714285708</v>
      </c>
      <c r="Z2351" s="3">
        <f t="shared" si="217"/>
        <v>1756204</v>
      </c>
      <c r="AA2351" s="3">
        <f t="shared" si="218"/>
        <v>32839</v>
      </c>
      <c r="AB2351" s="3">
        <f t="shared" si="219"/>
        <v>10142</v>
      </c>
      <c r="AC2351" s="3">
        <f t="shared" si="220"/>
        <v>10363</v>
      </c>
      <c r="AD2351" s="3">
        <f t="shared" si="221"/>
        <v>10608</v>
      </c>
    </row>
    <row r="2352" spans="1:30" x14ac:dyDescent="0.15">
      <c r="A2352" s="3">
        <v>347</v>
      </c>
      <c r="B2352" s="3" t="str">
        <f t="shared" si="216"/>
        <v>关卡347boss</v>
      </c>
      <c r="C2352" s="3">
        <f>INDEX([3]关卡!$J$19:$J$2018,A2352)</f>
        <v>280</v>
      </c>
      <c r="D2352" s="3">
        <f>INDEX([3]关卡!$N$19:$N$2018,A2352)</f>
        <v>280</v>
      </c>
      <c r="E2352" s="3" t="s">
        <v>25</v>
      </c>
      <c r="F2352" s="3" t="s">
        <v>26</v>
      </c>
      <c r="G2352" s="3">
        <v>30</v>
      </c>
      <c r="H2352" s="3">
        <v>30</v>
      </c>
      <c r="I2352" s="3">
        <v>0.2</v>
      </c>
      <c r="J2352" s="4">
        <v>0.75</v>
      </c>
      <c r="K2352" s="4">
        <v>1</v>
      </c>
      <c r="L2352" s="4">
        <v>5</v>
      </c>
      <c r="M2352" s="3">
        <v>1</v>
      </c>
      <c r="N2352" s="3">
        <v>2</v>
      </c>
      <c r="O2352" s="3">
        <f>HLOOKUP(O$5,[1]非R能力!$B$8:$F$558,$C2352+1,0)</f>
        <v>278636.42772377771</v>
      </c>
      <c r="P2352" s="3">
        <f>HLOOKUP(P$5,[1]非R能力!$B$8:$F$558,$C2352+1,0)</f>
        <v>50712.841572831036</v>
      </c>
      <c r="Q2352" s="3">
        <f>HLOOKUP(Q$5,[1]非R能力!$B$8:$F$558,$C2352+1,0)</f>
        <v>30782.099847846097</v>
      </c>
      <c r="R2352" s="3">
        <f>HLOOKUP(R$5,[1]非R能力!$B$8:$F$558,$C2352+1,0)</f>
        <v>7956.045784782671</v>
      </c>
      <c r="S2352" s="3">
        <f>HLOOKUP(S$5,[1]非R能力!$B$8:$F$558,$C2352+1,0)</f>
        <v>10363.117533785158</v>
      </c>
      <c r="T2352" s="3">
        <f>INDEX([1]非R能力!$H$9:$H$558,D2352)</f>
        <v>15568.908245720922</v>
      </c>
      <c r="U2352" s="3">
        <f>IF(E2352="小怪",0,IF(INDEX([1]非R能力!$FK$9:$FK$558,C2352)=0,0,10))</f>
        <v>10</v>
      </c>
      <c r="V2352" s="3">
        <f>IF(E2352="小怪",0,IF(INDEX([1]非R能力!$FH$9:$FH$558,C2352)=0,0,5000))</f>
        <v>5000</v>
      </c>
      <c r="W2352" s="3">
        <f>HLOOKUP(W$5,[2]人物技能基础!$O$3:$Q$553,$C2352+1,0)</f>
        <v>3.637142857142857</v>
      </c>
      <c r="X2352" s="3">
        <f>HLOOKUP(X$5,[2]人物技能基础!$O$3:$Q$553,$C2352+1,0)</f>
        <v>2.0186428571428574</v>
      </c>
      <c r="Y2352" s="3">
        <f>HLOOKUP(Y$5,[2]人物技能基础!$O$3:$Q$553,$C2352+1,0)</f>
        <v>99.964285714285708</v>
      </c>
      <c r="Z2352" s="3">
        <f t="shared" si="217"/>
        <v>1756204</v>
      </c>
      <c r="AA2352" s="3">
        <f t="shared" si="218"/>
        <v>32839</v>
      </c>
      <c r="AB2352" s="3">
        <f t="shared" si="219"/>
        <v>10142</v>
      </c>
      <c r="AC2352" s="3">
        <f t="shared" si="220"/>
        <v>10363</v>
      </c>
      <c r="AD2352" s="3">
        <f t="shared" si="221"/>
        <v>10608</v>
      </c>
    </row>
    <row r="2353" spans="1:30" x14ac:dyDescent="0.15">
      <c r="A2353" s="3">
        <v>348</v>
      </c>
      <c r="B2353" s="3" t="str">
        <f t="shared" si="216"/>
        <v>关卡348boss</v>
      </c>
      <c r="C2353" s="3">
        <f>INDEX([3]关卡!$J$19:$J$2018,A2353)</f>
        <v>280</v>
      </c>
      <c r="D2353" s="3">
        <f>INDEX([3]关卡!$N$19:$N$2018,A2353)</f>
        <v>280</v>
      </c>
      <c r="E2353" s="3" t="s">
        <v>25</v>
      </c>
      <c r="F2353" s="3" t="s">
        <v>26</v>
      </c>
      <c r="G2353" s="3">
        <v>30</v>
      </c>
      <c r="H2353" s="3">
        <v>30</v>
      </c>
      <c r="I2353" s="3">
        <v>0.2</v>
      </c>
      <c r="J2353" s="4">
        <v>0.75</v>
      </c>
      <c r="K2353" s="4">
        <v>1</v>
      </c>
      <c r="L2353" s="4">
        <v>5</v>
      </c>
      <c r="M2353" s="3">
        <v>1</v>
      </c>
      <c r="N2353" s="3">
        <v>2</v>
      </c>
      <c r="O2353" s="3">
        <f>HLOOKUP(O$5,[1]非R能力!$B$8:$F$558,$C2353+1,0)</f>
        <v>278636.42772377771</v>
      </c>
      <c r="P2353" s="3">
        <f>HLOOKUP(P$5,[1]非R能力!$B$8:$F$558,$C2353+1,0)</f>
        <v>50712.841572831036</v>
      </c>
      <c r="Q2353" s="3">
        <f>HLOOKUP(Q$5,[1]非R能力!$B$8:$F$558,$C2353+1,0)</f>
        <v>30782.099847846097</v>
      </c>
      <c r="R2353" s="3">
        <f>HLOOKUP(R$5,[1]非R能力!$B$8:$F$558,$C2353+1,0)</f>
        <v>7956.045784782671</v>
      </c>
      <c r="S2353" s="3">
        <f>HLOOKUP(S$5,[1]非R能力!$B$8:$F$558,$C2353+1,0)</f>
        <v>10363.117533785158</v>
      </c>
      <c r="T2353" s="3">
        <f>INDEX([1]非R能力!$H$9:$H$558,D2353)</f>
        <v>15568.908245720922</v>
      </c>
      <c r="U2353" s="3">
        <f>IF(E2353="小怪",0,IF(INDEX([1]非R能力!$FK$9:$FK$558,C2353)=0,0,10))</f>
        <v>10</v>
      </c>
      <c r="V2353" s="3">
        <f>IF(E2353="小怪",0,IF(INDEX([1]非R能力!$FH$9:$FH$558,C2353)=0,0,5000))</f>
        <v>5000</v>
      </c>
      <c r="W2353" s="3">
        <f>HLOOKUP(W$5,[2]人物技能基础!$O$3:$Q$553,$C2353+1,0)</f>
        <v>3.637142857142857</v>
      </c>
      <c r="X2353" s="3">
        <f>HLOOKUP(X$5,[2]人物技能基础!$O$3:$Q$553,$C2353+1,0)</f>
        <v>2.0186428571428574</v>
      </c>
      <c r="Y2353" s="3">
        <f>HLOOKUP(Y$5,[2]人物技能基础!$O$3:$Q$553,$C2353+1,0)</f>
        <v>99.964285714285708</v>
      </c>
      <c r="Z2353" s="3">
        <f t="shared" si="217"/>
        <v>1756204</v>
      </c>
      <c r="AA2353" s="3">
        <f t="shared" si="218"/>
        <v>32839</v>
      </c>
      <c r="AB2353" s="3">
        <f t="shared" si="219"/>
        <v>10142</v>
      </c>
      <c r="AC2353" s="3">
        <f t="shared" si="220"/>
        <v>10363</v>
      </c>
      <c r="AD2353" s="3">
        <f t="shared" si="221"/>
        <v>10608</v>
      </c>
    </row>
    <row r="2354" spans="1:30" x14ac:dyDescent="0.15">
      <c r="A2354" s="3">
        <v>349</v>
      </c>
      <c r="B2354" s="3" t="str">
        <f t="shared" si="216"/>
        <v>关卡349boss</v>
      </c>
      <c r="C2354" s="3">
        <f>INDEX([3]关卡!$J$19:$J$2018,A2354)</f>
        <v>280</v>
      </c>
      <c r="D2354" s="3">
        <f>INDEX([3]关卡!$N$19:$N$2018,A2354)</f>
        <v>280</v>
      </c>
      <c r="E2354" s="3" t="s">
        <v>25</v>
      </c>
      <c r="F2354" s="3" t="s">
        <v>26</v>
      </c>
      <c r="G2354" s="3">
        <v>30</v>
      </c>
      <c r="H2354" s="3">
        <v>30</v>
      </c>
      <c r="I2354" s="3">
        <v>0.2</v>
      </c>
      <c r="J2354" s="4">
        <v>0.75</v>
      </c>
      <c r="K2354" s="4">
        <v>1</v>
      </c>
      <c r="L2354" s="4">
        <v>5</v>
      </c>
      <c r="M2354" s="3">
        <v>1</v>
      </c>
      <c r="N2354" s="3">
        <v>2</v>
      </c>
      <c r="O2354" s="3">
        <f>HLOOKUP(O$5,[1]非R能力!$B$8:$F$558,$C2354+1,0)</f>
        <v>278636.42772377771</v>
      </c>
      <c r="P2354" s="3">
        <f>HLOOKUP(P$5,[1]非R能力!$B$8:$F$558,$C2354+1,0)</f>
        <v>50712.841572831036</v>
      </c>
      <c r="Q2354" s="3">
        <f>HLOOKUP(Q$5,[1]非R能力!$B$8:$F$558,$C2354+1,0)</f>
        <v>30782.099847846097</v>
      </c>
      <c r="R2354" s="3">
        <f>HLOOKUP(R$5,[1]非R能力!$B$8:$F$558,$C2354+1,0)</f>
        <v>7956.045784782671</v>
      </c>
      <c r="S2354" s="3">
        <f>HLOOKUP(S$5,[1]非R能力!$B$8:$F$558,$C2354+1,0)</f>
        <v>10363.117533785158</v>
      </c>
      <c r="T2354" s="3">
        <f>INDEX([1]非R能力!$H$9:$H$558,D2354)</f>
        <v>15568.908245720922</v>
      </c>
      <c r="U2354" s="3">
        <f>IF(E2354="小怪",0,IF(INDEX([1]非R能力!$FK$9:$FK$558,C2354)=0,0,10))</f>
        <v>10</v>
      </c>
      <c r="V2354" s="3">
        <f>IF(E2354="小怪",0,IF(INDEX([1]非R能力!$FH$9:$FH$558,C2354)=0,0,5000))</f>
        <v>5000</v>
      </c>
      <c r="W2354" s="3">
        <f>HLOOKUP(W$5,[2]人物技能基础!$O$3:$Q$553,$C2354+1,0)</f>
        <v>3.637142857142857</v>
      </c>
      <c r="X2354" s="3">
        <f>HLOOKUP(X$5,[2]人物技能基础!$O$3:$Q$553,$C2354+1,0)</f>
        <v>2.0186428571428574</v>
      </c>
      <c r="Y2354" s="3">
        <f>HLOOKUP(Y$5,[2]人物技能基础!$O$3:$Q$553,$C2354+1,0)</f>
        <v>99.964285714285708</v>
      </c>
      <c r="Z2354" s="3">
        <f t="shared" si="217"/>
        <v>1756204</v>
      </c>
      <c r="AA2354" s="3">
        <f t="shared" si="218"/>
        <v>32839</v>
      </c>
      <c r="AB2354" s="3">
        <f t="shared" si="219"/>
        <v>10142</v>
      </c>
      <c r="AC2354" s="3">
        <f t="shared" si="220"/>
        <v>10363</v>
      </c>
      <c r="AD2354" s="3">
        <f t="shared" si="221"/>
        <v>10608</v>
      </c>
    </row>
    <row r="2355" spans="1:30" x14ac:dyDescent="0.15">
      <c r="A2355" s="3">
        <v>350</v>
      </c>
      <c r="B2355" s="3" t="str">
        <f t="shared" si="216"/>
        <v>关卡350boss</v>
      </c>
      <c r="C2355" s="3">
        <f>INDEX([3]关卡!$J$19:$J$2018,A2355)</f>
        <v>280</v>
      </c>
      <c r="D2355" s="3">
        <f>INDEX([3]关卡!$N$19:$N$2018,A2355)</f>
        <v>280</v>
      </c>
      <c r="E2355" s="3" t="s">
        <v>25</v>
      </c>
      <c r="F2355" s="3" t="s">
        <v>26</v>
      </c>
      <c r="G2355" s="3">
        <v>30</v>
      </c>
      <c r="H2355" s="3">
        <v>30</v>
      </c>
      <c r="I2355" s="3">
        <v>0.2</v>
      </c>
      <c r="J2355" s="4">
        <v>0.75</v>
      </c>
      <c r="K2355" s="4">
        <v>1</v>
      </c>
      <c r="L2355" s="4">
        <v>5</v>
      </c>
      <c r="M2355" s="3">
        <v>1</v>
      </c>
      <c r="N2355" s="3">
        <v>2</v>
      </c>
      <c r="O2355" s="3">
        <f>HLOOKUP(O$5,[1]非R能力!$B$8:$F$558,$C2355+1,0)</f>
        <v>278636.42772377771</v>
      </c>
      <c r="P2355" s="3">
        <f>HLOOKUP(P$5,[1]非R能力!$B$8:$F$558,$C2355+1,0)</f>
        <v>50712.841572831036</v>
      </c>
      <c r="Q2355" s="3">
        <f>HLOOKUP(Q$5,[1]非R能力!$B$8:$F$558,$C2355+1,0)</f>
        <v>30782.099847846097</v>
      </c>
      <c r="R2355" s="3">
        <f>HLOOKUP(R$5,[1]非R能力!$B$8:$F$558,$C2355+1,0)</f>
        <v>7956.045784782671</v>
      </c>
      <c r="S2355" s="3">
        <f>HLOOKUP(S$5,[1]非R能力!$B$8:$F$558,$C2355+1,0)</f>
        <v>10363.117533785158</v>
      </c>
      <c r="T2355" s="3">
        <f>INDEX([1]非R能力!$H$9:$H$558,D2355)</f>
        <v>15568.908245720922</v>
      </c>
      <c r="U2355" s="3">
        <f>IF(E2355="小怪",0,IF(INDEX([1]非R能力!$FK$9:$FK$558,C2355)=0,0,10))</f>
        <v>10</v>
      </c>
      <c r="V2355" s="3">
        <f>IF(E2355="小怪",0,IF(INDEX([1]非R能力!$FH$9:$FH$558,C2355)=0,0,5000))</f>
        <v>5000</v>
      </c>
      <c r="W2355" s="3">
        <f>HLOOKUP(W$5,[2]人物技能基础!$O$3:$Q$553,$C2355+1,0)</f>
        <v>3.637142857142857</v>
      </c>
      <c r="X2355" s="3">
        <f>HLOOKUP(X$5,[2]人物技能基础!$O$3:$Q$553,$C2355+1,0)</f>
        <v>2.0186428571428574</v>
      </c>
      <c r="Y2355" s="3">
        <f>HLOOKUP(Y$5,[2]人物技能基础!$O$3:$Q$553,$C2355+1,0)</f>
        <v>99.964285714285708</v>
      </c>
      <c r="Z2355" s="3">
        <f t="shared" si="217"/>
        <v>1756204</v>
      </c>
      <c r="AA2355" s="3">
        <f t="shared" si="218"/>
        <v>32839</v>
      </c>
      <c r="AB2355" s="3">
        <f t="shared" si="219"/>
        <v>10142</v>
      </c>
      <c r="AC2355" s="3">
        <f t="shared" si="220"/>
        <v>10363</v>
      </c>
      <c r="AD2355" s="3">
        <f t="shared" si="221"/>
        <v>10608</v>
      </c>
    </row>
    <row r="2356" spans="1:30" x14ac:dyDescent="0.15">
      <c r="A2356" s="3">
        <v>351</v>
      </c>
      <c r="B2356" s="3" t="str">
        <f t="shared" si="216"/>
        <v>关卡351boss</v>
      </c>
      <c r="C2356" s="3">
        <f>INDEX([3]关卡!$J$19:$J$2018,A2356)</f>
        <v>281</v>
      </c>
      <c r="D2356" s="3">
        <f>INDEX([3]关卡!$N$19:$N$2018,A2356)</f>
        <v>281</v>
      </c>
      <c r="E2356" s="3" t="s">
        <v>25</v>
      </c>
      <c r="F2356" s="3" t="s">
        <v>26</v>
      </c>
      <c r="G2356" s="3">
        <v>30</v>
      </c>
      <c r="H2356" s="3">
        <v>30</v>
      </c>
      <c r="I2356" s="3">
        <v>0.2</v>
      </c>
      <c r="J2356" s="4">
        <v>0.75</v>
      </c>
      <c r="K2356" s="4">
        <v>1</v>
      </c>
      <c r="L2356" s="4">
        <v>5</v>
      </c>
      <c r="M2356" s="3">
        <v>1</v>
      </c>
      <c r="N2356" s="3">
        <v>2</v>
      </c>
      <c r="O2356" s="3">
        <f>HLOOKUP(O$5,[1]非R能力!$B$8:$F$558,$C2356+1,0)</f>
        <v>282062.44071530254</v>
      </c>
      <c r="P2356" s="3">
        <f>HLOOKUP(P$5,[1]非R能力!$B$8:$F$558,$C2356+1,0)</f>
        <v>51203.162167751419</v>
      </c>
      <c r="Q2356" s="3">
        <f>HLOOKUP(Q$5,[1]非R能力!$B$8:$F$558,$C2356+1,0)</f>
        <v>31071.118820667118</v>
      </c>
      <c r="R2356" s="3">
        <f>HLOOKUP(R$5,[1]非R能力!$B$8:$F$558,$C2356+1,0)</f>
        <v>8017.8723295503341</v>
      </c>
      <c r="S2356" s="3">
        <f>HLOOKUP(S$5,[1]非R能力!$B$8:$F$558,$C2356+1,0)</f>
        <v>10443.187370611509</v>
      </c>
      <c r="T2356" s="3">
        <f>INDEX([1]非R能力!$H$9:$H$558,D2356)</f>
        <v>15676.455456326928</v>
      </c>
      <c r="U2356" s="3">
        <f>IF(E2356="小怪",0,IF(INDEX([1]非R能力!$FK$9:$FK$558,C2356)=0,0,10))</f>
        <v>10</v>
      </c>
      <c r="V2356" s="3">
        <f>IF(E2356="小怪",0,IF(INDEX([1]非R能力!$FH$9:$FH$558,C2356)=0,0,5000))</f>
        <v>5000</v>
      </c>
      <c r="W2356" s="3">
        <f>HLOOKUP(W$5,[2]人物技能基础!$O$3:$Q$553,$C2356+1,0)</f>
        <v>3.637142857142857</v>
      </c>
      <c r="X2356" s="3">
        <f>HLOOKUP(X$5,[2]人物技能基础!$O$3:$Q$553,$C2356+1,0)</f>
        <v>2.0186428571428574</v>
      </c>
      <c r="Y2356" s="3">
        <f>HLOOKUP(Y$5,[2]人物技能基础!$O$3:$Q$553,$C2356+1,0)</f>
        <v>99.964285714285708</v>
      </c>
      <c r="Z2356" s="3">
        <f t="shared" si="217"/>
        <v>1772395</v>
      </c>
      <c r="AA2356" s="3">
        <f t="shared" si="218"/>
        <v>33151</v>
      </c>
      <c r="AB2356" s="3">
        <f t="shared" si="219"/>
        <v>10240</v>
      </c>
      <c r="AC2356" s="3">
        <f t="shared" si="220"/>
        <v>10443</v>
      </c>
      <c r="AD2356" s="3">
        <f t="shared" si="221"/>
        <v>10690</v>
      </c>
    </row>
    <row r="2357" spans="1:30" x14ac:dyDescent="0.15">
      <c r="A2357" s="3">
        <v>352</v>
      </c>
      <c r="B2357" s="3" t="str">
        <f t="shared" si="216"/>
        <v>关卡352boss</v>
      </c>
      <c r="C2357" s="3">
        <f>INDEX([3]关卡!$J$19:$J$2018,A2357)</f>
        <v>281</v>
      </c>
      <c r="D2357" s="3">
        <f>INDEX([3]关卡!$N$19:$N$2018,A2357)</f>
        <v>281</v>
      </c>
      <c r="E2357" s="3" t="s">
        <v>25</v>
      </c>
      <c r="F2357" s="3" t="s">
        <v>26</v>
      </c>
      <c r="G2357" s="3">
        <v>30</v>
      </c>
      <c r="H2357" s="3">
        <v>30</v>
      </c>
      <c r="I2357" s="3">
        <v>0.2</v>
      </c>
      <c r="J2357" s="4">
        <v>0.75</v>
      </c>
      <c r="K2357" s="4">
        <v>1</v>
      </c>
      <c r="L2357" s="4">
        <v>5</v>
      </c>
      <c r="M2357" s="3">
        <v>1</v>
      </c>
      <c r="N2357" s="3">
        <v>2</v>
      </c>
      <c r="O2357" s="3">
        <f>HLOOKUP(O$5,[1]非R能力!$B$8:$F$558,$C2357+1,0)</f>
        <v>282062.44071530254</v>
      </c>
      <c r="P2357" s="3">
        <f>HLOOKUP(P$5,[1]非R能力!$B$8:$F$558,$C2357+1,0)</f>
        <v>51203.162167751419</v>
      </c>
      <c r="Q2357" s="3">
        <f>HLOOKUP(Q$5,[1]非R能力!$B$8:$F$558,$C2357+1,0)</f>
        <v>31071.118820667118</v>
      </c>
      <c r="R2357" s="3">
        <f>HLOOKUP(R$5,[1]非R能力!$B$8:$F$558,$C2357+1,0)</f>
        <v>8017.8723295503341</v>
      </c>
      <c r="S2357" s="3">
        <f>HLOOKUP(S$5,[1]非R能力!$B$8:$F$558,$C2357+1,0)</f>
        <v>10443.187370611509</v>
      </c>
      <c r="T2357" s="3">
        <f>INDEX([1]非R能力!$H$9:$H$558,D2357)</f>
        <v>15676.455456326928</v>
      </c>
      <c r="U2357" s="3">
        <f>IF(E2357="小怪",0,IF(INDEX([1]非R能力!$FK$9:$FK$558,C2357)=0,0,10))</f>
        <v>10</v>
      </c>
      <c r="V2357" s="3">
        <f>IF(E2357="小怪",0,IF(INDEX([1]非R能力!$FH$9:$FH$558,C2357)=0,0,5000))</f>
        <v>5000</v>
      </c>
      <c r="W2357" s="3">
        <f>HLOOKUP(W$5,[2]人物技能基础!$O$3:$Q$553,$C2357+1,0)</f>
        <v>3.637142857142857</v>
      </c>
      <c r="X2357" s="3">
        <f>HLOOKUP(X$5,[2]人物技能基础!$O$3:$Q$553,$C2357+1,0)</f>
        <v>2.0186428571428574</v>
      </c>
      <c r="Y2357" s="3">
        <f>HLOOKUP(Y$5,[2]人物技能基础!$O$3:$Q$553,$C2357+1,0)</f>
        <v>99.964285714285708</v>
      </c>
      <c r="Z2357" s="3">
        <f t="shared" si="217"/>
        <v>1772395</v>
      </c>
      <c r="AA2357" s="3">
        <f t="shared" si="218"/>
        <v>33151</v>
      </c>
      <c r="AB2357" s="3">
        <f t="shared" si="219"/>
        <v>10240</v>
      </c>
      <c r="AC2357" s="3">
        <f t="shared" si="220"/>
        <v>10443</v>
      </c>
      <c r="AD2357" s="3">
        <f t="shared" si="221"/>
        <v>10690</v>
      </c>
    </row>
    <row r="2358" spans="1:30" x14ac:dyDescent="0.15">
      <c r="A2358" s="3">
        <v>353</v>
      </c>
      <c r="B2358" s="3" t="str">
        <f t="shared" si="216"/>
        <v>关卡353boss</v>
      </c>
      <c r="C2358" s="3">
        <f>INDEX([3]关卡!$J$19:$J$2018,A2358)</f>
        <v>281</v>
      </c>
      <c r="D2358" s="3">
        <f>INDEX([3]关卡!$N$19:$N$2018,A2358)</f>
        <v>281</v>
      </c>
      <c r="E2358" s="3" t="s">
        <v>25</v>
      </c>
      <c r="F2358" s="3" t="s">
        <v>26</v>
      </c>
      <c r="G2358" s="3">
        <v>30</v>
      </c>
      <c r="H2358" s="3">
        <v>30</v>
      </c>
      <c r="I2358" s="3">
        <v>0.2</v>
      </c>
      <c r="J2358" s="4">
        <v>0.75</v>
      </c>
      <c r="K2358" s="4">
        <v>1</v>
      </c>
      <c r="L2358" s="4">
        <v>5</v>
      </c>
      <c r="M2358" s="3">
        <v>1</v>
      </c>
      <c r="N2358" s="3">
        <v>2</v>
      </c>
      <c r="O2358" s="3">
        <f>HLOOKUP(O$5,[1]非R能力!$B$8:$F$558,$C2358+1,0)</f>
        <v>282062.44071530254</v>
      </c>
      <c r="P2358" s="3">
        <f>HLOOKUP(P$5,[1]非R能力!$B$8:$F$558,$C2358+1,0)</f>
        <v>51203.162167751419</v>
      </c>
      <c r="Q2358" s="3">
        <f>HLOOKUP(Q$5,[1]非R能力!$B$8:$F$558,$C2358+1,0)</f>
        <v>31071.118820667118</v>
      </c>
      <c r="R2358" s="3">
        <f>HLOOKUP(R$5,[1]非R能力!$B$8:$F$558,$C2358+1,0)</f>
        <v>8017.8723295503341</v>
      </c>
      <c r="S2358" s="3">
        <f>HLOOKUP(S$5,[1]非R能力!$B$8:$F$558,$C2358+1,0)</f>
        <v>10443.187370611509</v>
      </c>
      <c r="T2358" s="3">
        <f>INDEX([1]非R能力!$H$9:$H$558,D2358)</f>
        <v>15676.455456326928</v>
      </c>
      <c r="U2358" s="3">
        <f>IF(E2358="小怪",0,IF(INDEX([1]非R能力!$FK$9:$FK$558,C2358)=0,0,10))</f>
        <v>10</v>
      </c>
      <c r="V2358" s="3">
        <f>IF(E2358="小怪",0,IF(INDEX([1]非R能力!$FH$9:$FH$558,C2358)=0,0,5000))</f>
        <v>5000</v>
      </c>
      <c r="W2358" s="3">
        <f>HLOOKUP(W$5,[2]人物技能基础!$O$3:$Q$553,$C2358+1,0)</f>
        <v>3.637142857142857</v>
      </c>
      <c r="X2358" s="3">
        <f>HLOOKUP(X$5,[2]人物技能基础!$O$3:$Q$553,$C2358+1,0)</f>
        <v>2.0186428571428574</v>
      </c>
      <c r="Y2358" s="3">
        <f>HLOOKUP(Y$5,[2]人物技能基础!$O$3:$Q$553,$C2358+1,0)</f>
        <v>99.964285714285708</v>
      </c>
      <c r="Z2358" s="3">
        <f t="shared" si="217"/>
        <v>1772395</v>
      </c>
      <c r="AA2358" s="3">
        <f t="shared" si="218"/>
        <v>33151</v>
      </c>
      <c r="AB2358" s="3">
        <f t="shared" si="219"/>
        <v>10240</v>
      </c>
      <c r="AC2358" s="3">
        <f t="shared" si="220"/>
        <v>10443</v>
      </c>
      <c r="AD2358" s="3">
        <f t="shared" si="221"/>
        <v>10690</v>
      </c>
    </row>
    <row r="2359" spans="1:30" x14ac:dyDescent="0.15">
      <c r="A2359" s="3">
        <v>354</v>
      </c>
      <c r="B2359" s="3" t="str">
        <f t="shared" si="216"/>
        <v>关卡354boss</v>
      </c>
      <c r="C2359" s="3">
        <f>INDEX([3]关卡!$J$19:$J$2018,A2359)</f>
        <v>281</v>
      </c>
      <c r="D2359" s="3">
        <f>INDEX([3]关卡!$N$19:$N$2018,A2359)</f>
        <v>281</v>
      </c>
      <c r="E2359" s="3" t="s">
        <v>25</v>
      </c>
      <c r="F2359" s="3" t="s">
        <v>26</v>
      </c>
      <c r="G2359" s="3">
        <v>30</v>
      </c>
      <c r="H2359" s="3">
        <v>30</v>
      </c>
      <c r="I2359" s="3">
        <v>0.2</v>
      </c>
      <c r="J2359" s="4">
        <v>0.75</v>
      </c>
      <c r="K2359" s="4">
        <v>1</v>
      </c>
      <c r="L2359" s="4">
        <v>5</v>
      </c>
      <c r="M2359" s="3">
        <v>1</v>
      </c>
      <c r="N2359" s="3">
        <v>2</v>
      </c>
      <c r="O2359" s="3">
        <f>HLOOKUP(O$5,[1]非R能力!$B$8:$F$558,$C2359+1,0)</f>
        <v>282062.44071530254</v>
      </c>
      <c r="P2359" s="3">
        <f>HLOOKUP(P$5,[1]非R能力!$B$8:$F$558,$C2359+1,0)</f>
        <v>51203.162167751419</v>
      </c>
      <c r="Q2359" s="3">
        <f>HLOOKUP(Q$5,[1]非R能力!$B$8:$F$558,$C2359+1,0)</f>
        <v>31071.118820667118</v>
      </c>
      <c r="R2359" s="3">
        <f>HLOOKUP(R$5,[1]非R能力!$B$8:$F$558,$C2359+1,0)</f>
        <v>8017.8723295503341</v>
      </c>
      <c r="S2359" s="3">
        <f>HLOOKUP(S$5,[1]非R能力!$B$8:$F$558,$C2359+1,0)</f>
        <v>10443.187370611509</v>
      </c>
      <c r="T2359" s="3">
        <f>INDEX([1]非R能力!$H$9:$H$558,D2359)</f>
        <v>15676.455456326928</v>
      </c>
      <c r="U2359" s="3">
        <f>IF(E2359="小怪",0,IF(INDEX([1]非R能力!$FK$9:$FK$558,C2359)=0,0,10))</f>
        <v>10</v>
      </c>
      <c r="V2359" s="3">
        <f>IF(E2359="小怪",0,IF(INDEX([1]非R能力!$FH$9:$FH$558,C2359)=0,0,5000))</f>
        <v>5000</v>
      </c>
      <c r="W2359" s="3">
        <f>HLOOKUP(W$5,[2]人物技能基础!$O$3:$Q$553,$C2359+1,0)</f>
        <v>3.637142857142857</v>
      </c>
      <c r="X2359" s="3">
        <f>HLOOKUP(X$5,[2]人物技能基础!$O$3:$Q$553,$C2359+1,0)</f>
        <v>2.0186428571428574</v>
      </c>
      <c r="Y2359" s="3">
        <f>HLOOKUP(Y$5,[2]人物技能基础!$O$3:$Q$553,$C2359+1,0)</f>
        <v>99.964285714285708</v>
      </c>
      <c r="Z2359" s="3">
        <f t="shared" si="217"/>
        <v>1772395</v>
      </c>
      <c r="AA2359" s="3">
        <f t="shared" si="218"/>
        <v>33151</v>
      </c>
      <c r="AB2359" s="3">
        <f t="shared" si="219"/>
        <v>10240</v>
      </c>
      <c r="AC2359" s="3">
        <f t="shared" si="220"/>
        <v>10443</v>
      </c>
      <c r="AD2359" s="3">
        <f t="shared" si="221"/>
        <v>10690</v>
      </c>
    </row>
    <row r="2360" spans="1:30" x14ac:dyDescent="0.15">
      <c r="A2360" s="3">
        <v>355</v>
      </c>
      <c r="B2360" s="3" t="str">
        <f t="shared" si="216"/>
        <v>关卡355boss</v>
      </c>
      <c r="C2360" s="3">
        <f>INDEX([3]关卡!$J$19:$J$2018,A2360)</f>
        <v>281</v>
      </c>
      <c r="D2360" s="3">
        <f>INDEX([3]关卡!$N$19:$N$2018,A2360)</f>
        <v>281</v>
      </c>
      <c r="E2360" s="3" t="s">
        <v>25</v>
      </c>
      <c r="F2360" s="3" t="s">
        <v>26</v>
      </c>
      <c r="G2360" s="3">
        <v>30</v>
      </c>
      <c r="H2360" s="3">
        <v>30</v>
      </c>
      <c r="I2360" s="3">
        <v>0.2</v>
      </c>
      <c r="J2360" s="4">
        <v>0.75</v>
      </c>
      <c r="K2360" s="4">
        <v>1</v>
      </c>
      <c r="L2360" s="4">
        <v>5</v>
      </c>
      <c r="M2360" s="3">
        <v>1</v>
      </c>
      <c r="N2360" s="3">
        <v>2</v>
      </c>
      <c r="O2360" s="3">
        <f>HLOOKUP(O$5,[1]非R能力!$B$8:$F$558,$C2360+1,0)</f>
        <v>282062.44071530254</v>
      </c>
      <c r="P2360" s="3">
        <f>HLOOKUP(P$5,[1]非R能力!$B$8:$F$558,$C2360+1,0)</f>
        <v>51203.162167751419</v>
      </c>
      <c r="Q2360" s="3">
        <f>HLOOKUP(Q$5,[1]非R能力!$B$8:$F$558,$C2360+1,0)</f>
        <v>31071.118820667118</v>
      </c>
      <c r="R2360" s="3">
        <f>HLOOKUP(R$5,[1]非R能力!$B$8:$F$558,$C2360+1,0)</f>
        <v>8017.8723295503341</v>
      </c>
      <c r="S2360" s="3">
        <f>HLOOKUP(S$5,[1]非R能力!$B$8:$F$558,$C2360+1,0)</f>
        <v>10443.187370611509</v>
      </c>
      <c r="T2360" s="3">
        <f>INDEX([1]非R能力!$H$9:$H$558,D2360)</f>
        <v>15676.455456326928</v>
      </c>
      <c r="U2360" s="3">
        <f>IF(E2360="小怪",0,IF(INDEX([1]非R能力!$FK$9:$FK$558,C2360)=0,0,10))</f>
        <v>10</v>
      </c>
      <c r="V2360" s="3">
        <f>IF(E2360="小怪",0,IF(INDEX([1]非R能力!$FH$9:$FH$558,C2360)=0,0,5000))</f>
        <v>5000</v>
      </c>
      <c r="W2360" s="3">
        <f>HLOOKUP(W$5,[2]人物技能基础!$O$3:$Q$553,$C2360+1,0)</f>
        <v>3.637142857142857</v>
      </c>
      <c r="X2360" s="3">
        <f>HLOOKUP(X$5,[2]人物技能基础!$O$3:$Q$553,$C2360+1,0)</f>
        <v>2.0186428571428574</v>
      </c>
      <c r="Y2360" s="3">
        <f>HLOOKUP(Y$5,[2]人物技能基础!$O$3:$Q$553,$C2360+1,0)</f>
        <v>99.964285714285708</v>
      </c>
      <c r="Z2360" s="3">
        <f t="shared" si="217"/>
        <v>1772395</v>
      </c>
      <c r="AA2360" s="3">
        <f t="shared" si="218"/>
        <v>33151</v>
      </c>
      <c r="AB2360" s="3">
        <f t="shared" si="219"/>
        <v>10240</v>
      </c>
      <c r="AC2360" s="3">
        <f t="shared" si="220"/>
        <v>10443</v>
      </c>
      <c r="AD2360" s="3">
        <f t="shared" si="221"/>
        <v>10690</v>
      </c>
    </row>
    <row r="2361" spans="1:30" x14ac:dyDescent="0.15">
      <c r="A2361" s="3">
        <v>356</v>
      </c>
      <c r="B2361" s="3" t="str">
        <f t="shared" si="216"/>
        <v>关卡356boss</v>
      </c>
      <c r="C2361" s="3">
        <f>INDEX([3]关卡!$J$19:$J$2018,A2361)</f>
        <v>281</v>
      </c>
      <c r="D2361" s="3">
        <f>INDEX([3]关卡!$N$19:$N$2018,A2361)</f>
        <v>281</v>
      </c>
      <c r="E2361" s="3" t="s">
        <v>25</v>
      </c>
      <c r="F2361" s="3" t="s">
        <v>26</v>
      </c>
      <c r="G2361" s="3">
        <v>30</v>
      </c>
      <c r="H2361" s="3">
        <v>30</v>
      </c>
      <c r="I2361" s="3">
        <v>0.2</v>
      </c>
      <c r="J2361" s="4">
        <v>0.75</v>
      </c>
      <c r="K2361" s="4">
        <v>1</v>
      </c>
      <c r="L2361" s="4">
        <v>5</v>
      </c>
      <c r="M2361" s="3">
        <v>1</v>
      </c>
      <c r="N2361" s="3">
        <v>2</v>
      </c>
      <c r="O2361" s="3">
        <f>HLOOKUP(O$5,[1]非R能力!$B$8:$F$558,$C2361+1,0)</f>
        <v>282062.44071530254</v>
      </c>
      <c r="P2361" s="3">
        <f>HLOOKUP(P$5,[1]非R能力!$B$8:$F$558,$C2361+1,0)</f>
        <v>51203.162167751419</v>
      </c>
      <c r="Q2361" s="3">
        <f>HLOOKUP(Q$5,[1]非R能力!$B$8:$F$558,$C2361+1,0)</f>
        <v>31071.118820667118</v>
      </c>
      <c r="R2361" s="3">
        <f>HLOOKUP(R$5,[1]非R能力!$B$8:$F$558,$C2361+1,0)</f>
        <v>8017.8723295503341</v>
      </c>
      <c r="S2361" s="3">
        <f>HLOOKUP(S$5,[1]非R能力!$B$8:$F$558,$C2361+1,0)</f>
        <v>10443.187370611509</v>
      </c>
      <c r="T2361" s="3">
        <f>INDEX([1]非R能力!$H$9:$H$558,D2361)</f>
        <v>15676.455456326928</v>
      </c>
      <c r="U2361" s="3">
        <f>IF(E2361="小怪",0,IF(INDEX([1]非R能力!$FK$9:$FK$558,C2361)=0,0,10))</f>
        <v>10</v>
      </c>
      <c r="V2361" s="3">
        <f>IF(E2361="小怪",0,IF(INDEX([1]非R能力!$FH$9:$FH$558,C2361)=0,0,5000))</f>
        <v>5000</v>
      </c>
      <c r="W2361" s="3">
        <f>HLOOKUP(W$5,[2]人物技能基础!$O$3:$Q$553,$C2361+1,0)</f>
        <v>3.637142857142857</v>
      </c>
      <c r="X2361" s="3">
        <f>HLOOKUP(X$5,[2]人物技能基础!$O$3:$Q$553,$C2361+1,0)</f>
        <v>2.0186428571428574</v>
      </c>
      <c r="Y2361" s="3">
        <f>HLOOKUP(Y$5,[2]人物技能基础!$O$3:$Q$553,$C2361+1,0)</f>
        <v>99.964285714285708</v>
      </c>
      <c r="Z2361" s="3">
        <f t="shared" si="217"/>
        <v>1772395</v>
      </c>
      <c r="AA2361" s="3">
        <f t="shared" si="218"/>
        <v>33151</v>
      </c>
      <c r="AB2361" s="3">
        <f t="shared" si="219"/>
        <v>10240</v>
      </c>
      <c r="AC2361" s="3">
        <f t="shared" si="220"/>
        <v>10443</v>
      </c>
      <c r="AD2361" s="3">
        <f t="shared" si="221"/>
        <v>10690</v>
      </c>
    </row>
    <row r="2362" spans="1:30" x14ac:dyDescent="0.15">
      <c r="A2362" s="3">
        <v>357</v>
      </c>
      <c r="B2362" s="3" t="str">
        <f t="shared" si="216"/>
        <v>关卡357boss</v>
      </c>
      <c r="C2362" s="3">
        <f>INDEX([3]关卡!$J$19:$J$2018,A2362)</f>
        <v>281</v>
      </c>
      <c r="D2362" s="3">
        <f>INDEX([3]关卡!$N$19:$N$2018,A2362)</f>
        <v>281</v>
      </c>
      <c r="E2362" s="3" t="s">
        <v>25</v>
      </c>
      <c r="F2362" s="3" t="s">
        <v>26</v>
      </c>
      <c r="G2362" s="3">
        <v>30</v>
      </c>
      <c r="H2362" s="3">
        <v>30</v>
      </c>
      <c r="I2362" s="3">
        <v>0.2</v>
      </c>
      <c r="J2362" s="4">
        <v>0.75</v>
      </c>
      <c r="K2362" s="4">
        <v>1</v>
      </c>
      <c r="L2362" s="4">
        <v>5</v>
      </c>
      <c r="M2362" s="3">
        <v>1</v>
      </c>
      <c r="N2362" s="3">
        <v>2</v>
      </c>
      <c r="O2362" s="3">
        <f>HLOOKUP(O$5,[1]非R能力!$B$8:$F$558,$C2362+1,0)</f>
        <v>282062.44071530254</v>
      </c>
      <c r="P2362" s="3">
        <f>HLOOKUP(P$5,[1]非R能力!$B$8:$F$558,$C2362+1,0)</f>
        <v>51203.162167751419</v>
      </c>
      <c r="Q2362" s="3">
        <f>HLOOKUP(Q$5,[1]非R能力!$B$8:$F$558,$C2362+1,0)</f>
        <v>31071.118820667118</v>
      </c>
      <c r="R2362" s="3">
        <f>HLOOKUP(R$5,[1]非R能力!$B$8:$F$558,$C2362+1,0)</f>
        <v>8017.8723295503341</v>
      </c>
      <c r="S2362" s="3">
        <f>HLOOKUP(S$5,[1]非R能力!$B$8:$F$558,$C2362+1,0)</f>
        <v>10443.187370611509</v>
      </c>
      <c r="T2362" s="3">
        <f>INDEX([1]非R能力!$H$9:$H$558,D2362)</f>
        <v>15676.455456326928</v>
      </c>
      <c r="U2362" s="3">
        <f>IF(E2362="小怪",0,IF(INDEX([1]非R能力!$FK$9:$FK$558,C2362)=0,0,10))</f>
        <v>10</v>
      </c>
      <c r="V2362" s="3">
        <f>IF(E2362="小怪",0,IF(INDEX([1]非R能力!$FH$9:$FH$558,C2362)=0,0,5000))</f>
        <v>5000</v>
      </c>
      <c r="W2362" s="3">
        <f>HLOOKUP(W$5,[2]人物技能基础!$O$3:$Q$553,$C2362+1,0)</f>
        <v>3.637142857142857</v>
      </c>
      <c r="X2362" s="3">
        <f>HLOOKUP(X$5,[2]人物技能基础!$O$3:$Q$553,$C2362+1,0)</f>
        <v>2.0186428571428574</v>
      </c>
      <c r="Y2362" s="3">
        <f>HLOOKUP(Y$5,[2]人物技能基础!$O$3:$Q$553,$C2362+1,0)</f>
        <v>99.964285714285708</v>
      </c>
      <c r="Z2362" s="3">
        <f t="shared" si="217"/>
        <v>1772395</v>
      </c>
      <c r="AA2362" s="3">
        <f t="shared" si="218"/>
        <v>33151</v>
      </c>
      <c r="AB2362" s="3">
        <f t="shared" si="219"/>
        <v>10240</v>
      </c>
      <c r="AC2362" s="3">
        <f t="shared" si="220"/>
        <v>10443</v>
      </c>
      <c r="AD2362" s="3">
        <f t="shared" si="221"/>
        <v>10690</v>
      </c>
    </row>
    <row r="2363" spans="1:30" x14ac:dyDescent="0.15">
      <c r="A2363" s="3">
        <v>358</v>
      </c>
      <c r="B2363" s="3" t="str">
        <f t="shared" si="216"/>
        <v>关卡358boss</v>
      </c>
      <c r="C2363" s="3">
        <f>INDEX([3]关卡!$J$19:$J$2018,A2363)</f>
        <v>282</v>
      </c>
      <c r="D2363" s="3">
        <f>INDEX([3]关卡!$N$19:$N$2018,A2363)</f>
        <v>282</v>
      </c>
      <c r="E2363" s="3" t="s">
        <v>25</v>
      </c>
      <c r="F2363" s="3" t="s">
        <v>26</v>
      </c>
      <c r="G2363" s="3">
        <v>30</v>
      </c>
      <c r="H2363" s="3">
        <v>30</v>
      </c>
      <c r="I2363" s="3">
        <v>0.2</v>
      </c>
      <c r="J2363" s="4">
        <v>0.75</v>
      </c>
      <c r="K2363" s="4">
        <v>1</v>
      </c>
      <c r="L2363" s="4">
        <v>5</v>
      </c>
      <c r="M2363" s="3">
        <v>1</v>
      </c>
      <c r="N2363" s="3">
        <v>2</v>
      </c>
      <c r="O2363" s="3">
        <f>HLOOKUP(O$5,[1]非R能力!$B$8:$F$558,$C2363+1,0)</f>
        <v>285469.42269718793</v>
      </c>
      <c r="P2363" s="3">
        <f>HLOOKUP(P$5,[1]非R能力!$B$8:$F$558,$C2363+1,0)</f>
        <v>51638.389207895918</v>
      </c>
      <c r="Q2363" s="3">
        <f>HLOOKUP(Q$5,[1]非R能力!$B$8:$F$558,$C2363+1,0)</f>
        <v>31341.120973539964</v>
      </c>
      <c r="R2363" s="3">
        <f>HLOOKUP(R$5,[1]非R能力!$B$8:$F$558,$C2363+1,0)</f>
        <v>8400.5228973677495</v>
      </c>
      <c r="S2363" s="3">
        <f>HLOOKUP(S$5,[1]非R能力!$B$8:$F$558,$C2363+1,0)</f>
        <v>10521.068411488459</v>
      </c>
      <c r="T2363" s="3">
        <f>INDEX([1]非R能力!$H$9:$H$558,D2363)</f>
        <v>15784.560719972855</v>
      </c>
      <c r="U2363" s="3">
        <f>IF(E2363="小怪",0,IF(INDEX([1]非R能力!$FK$9:$FK$558,C2363)=0,0,10))</f>
        <v>10</v>
      </c>
      <c r="V2363" s="3">
        <f>IF(E2363="小怪",0,IF(INDEX([1]非R能力!$FH$9:$FH$558,C2363)=0,0,5000))</f>
        <v>5000</v>
      </c>
      <c r="W2363" s="3">
        <f>HLOOKUP(W$5,[2]人物技能基础!$O$3:$Q$553,$C2363+1,0)</f>
        <v>3.637142857142857</v>
      </c>
      <c r="X2363" s="3">
        <f>HLOOKUP(X$5,[2]人物技能基础!$O$3:$Q$553,$C2363+1,0)</f>
        <v>2.0186428571428574</v>
      </c>
      <c r="Y2363" s="3">
        <f>HLOOKUP(Y$5,[2]人物技能基础!$O$3:$Q$553,$C2363+1,0)</f>
        <v>99.964285714285708</v>
      </c>
      <c r="Z2363" s="3">
        <f t="shared" si="217"/>
        <v>1786994</v>
      </c>
      <c r="AA2363" s="3">
        <f t="shared" si="218"/>
        <v>33444</v>
      </c>
      <c r="AB2363" s="3">
        <f t="shared" si="219"/>
        <v>10327</v>
      </c>
      <c r="AC2363" s="3">
        <f t="shared" si="220"/>
        <v>10521</v>
      </c>
      <c r="AD2363" s="3">
        <f t="shared" si="221"/>
        <v>11200</v>
      </c>
    </row>
    <row r="2364" spans="1:30" x14ac:dyDescent="0.15">
      <c r="A2364" s="3">
        <v>359</v>
      </c>
      <c r="B2364" s="3" t="str">
        <f t="shared" si="216"/>
        <v>关卡359boss</v>
      </c>
      <c r="C2364" s="3">
        <f>INDEX([3]关卡!$J$19:$J$2018,A2364)</f>
        <v>282</v>
      </c>
      <c r="D2364" s="3">
        <f>INDEX([3]关卡!$N$19:$N$2018,A2364)</f>
        <v>282</v>
      </c>
      <c r="E2364" s="3" t="s">
        <v>25</v>
      </c>
      <c r="F2364" s="3" t="s">
        <v>26</v>
      </c>
      <c r="G2364" s="3">
        <v>30</v>
      </c>
      <c r="H2364" s="3">
        <v>30</v>
      </c>
      <c r="I2364" s="3">
        <v>0.2</v>
      </c>
      <c r="J2364" s="4">
        <v>0.75</v>
      </c>
      <c r="K2364" s="4">
        <v>1</v>
      </c>
      <c r="L2364" s="4">
        <v>5</v>
      </c>
      <c r="M2364" s="3">
        <v>1</v>
      </c>
      <c r="N2364" s="3">
        <v>2</v>
      </c>
      <c r="O2364" s="3">
        <f>HLOOKUP(O$5,[1]非R能力!$B$8:$F$558,$C2364+1,0)</f>
        <v>285469.42269718793</v>
      </c>
      <c r="P2364" s="3">
        <f>HLOOKUP(P$5,[1]非R能力!$B$8:$F$558,$C2364+1,0)</f>
        <v>51638.389207895918</v>
      </c>
      <c r="Q2364" s="3">
        <f>HLOOKUP(Q$5,[1]非R能力!$B$8:$F$558,$C2364+1,0)</f>
        <v>31341.120973539964</v>
      </c>
      <c r="R2364" s="3">
        <f>HLOOKUP(R$5,[1]非R能力!$B$8:$F$558,$C2364+1,0)</f>
        <v>8400.5228973677495</v>
      </c>
      <c r="S2364" s="3">
        <f>HLOOKUP(S$5,[1]非R能力!$B$8:$F$558,$C2364+1,0)</f>
        <v>10521.068411488459</v>
      </c>
      <c r="T2364" s="3">
        <f>INDEX([1]非R能力!$H$9:$H$558,D2364)</f>
        <v>15784.560719972855</v>
      </c>
      <c r="U2364" s="3">
        <f>IF(E2364="小怪",0,IF(INDEX([1]非R能力!$FK$9:$FK$558,C2364)=0,0,10))</f>
        <v>10</v>
      </c>
      <c r="V2364" s="3">
        <f>IF(E2364="小怪",0,IF(INDEX([1]非R能力!$FH$9:$FH$558,C2364)=0,0,5000))</f>
        <v>5000</v>
      </c>
      <c r="W2364" s="3">
        <f>HLOOKUP(W$5,[2]人物技能基础!$O$3:$Q$553,$C2364+1,0)</f>
        <v>3.637142857142857</v>
      </c>
      <c r="X2364" s="3">
        <f>HLOOKUP(X$5,[2]人物技能基础!$O$3:$Q$553,$C2364+1,0)</f>
        <v>2.0186428571428574</v>
      </c>
      <c r="Y2364" s="3">
        <f>HLOOKUP(Y$5,[2]人物技能基础!$O$3:$Q$553,$C2364+1,0)</f>
        <v>99.964285714285708</v>
      </c>
      <c r="Z2364" s="3">
        <f t="shared" si="217"/>
        <v>1786994</v>
      </c>
      <c r="AA2364" s="3">
        <f t="shared" si="218"/>
        <v>33444</v>
      </c>
      <c r="AB2364" s="3">
        <f t="shared" si="219"/>
        <v>10327</v>
      </c>
      <c r="AC2364" s="3">
        <f t="shared" si="220"/>
        <v>10521</v>
      </c>
      <c r="AD2364" s="3">
        <f t="shared" si="221"/>
        <v>11200</v>
      </c>
    </row>
    <row r="2365" spans="1:30" x14ac:dyDescent="0.15">
      <c r="A2365" s="3">
        <v>360</v>
      </c>
      <c r="B2365" s="3" t="str">
        <f t="shared" si="216"/>
        <v>关卡360boss</v>
      </c>
      <c r="C2365" s="3">
        <f>INDEX([3]关卡!$J$19:$J$2018,A2365)</f>
        <v>282</v>
      </c>
      <c r="D2365" s="3">
        <f>INDEX([3]关卡!$N$19:$N$2018,A2365)</f>
        <v>282</v>
      </c>
      <c r="E2365" s="3" t="s">
        <v>25</v>
      </c>
      <c r="F2365" s="3" t="s">
        <v>26</v>
      </c>
      <c r="G2365" s="3">
        <v>30</v>
      </c>
      <c r="H2365" s="3">
        <v>30</v>
      </c>
      <c r="I2365" s="3">
        <v>0.2</v>
      </c>
      <c r="J2365" s="4">
        <v>0.75</v>
      </c>
      <c r="K2365" s="4">
        <v>1</v>
      </c>
      <c r="L2365" s="4">
        <v>5</v>
      </c>
      <c r="M2365" s="3">
        <v>1</v>
      </c>
      <c r="N2365" s="3">
        <v>2</v>
      </c>
      <c r="O2365" s="3">
        <f>HLOOKUP(O$5,[1]非R能力!$B$8:$F$558,$C2365+1,0)</f>
        <v>285469.42269718793</v>
      </c>
      <c r="P2365" s="3">
        <f>HLOOKUP(P$5,[1]非R能力!$B$8:$F$558,$C2365+1,0)</f>
        <v>51638.389207895918</v>
      </c>
      <c r="Q2365" s="3">
        <f>HLOOKUP(Q$5,[1]非R能力!$B$8:$F$558,$C2365+1,0)</f>
        <v>31341.120973539964</v>
      </c>
      <c r="R2365" s="3">
        <f>HLOOKUP(R$5,[1]非R能力!$B$8:$F$558,$C2365+1,0)</f>
        <v>8400.5228973677495</v>
      </c>
      <c r="S2365" s="3">
        <f>HLOOKUP(S$5,[1]非R能力!$B$8:$F$558,$C2365+1,0)</f>
        <v>10521.068411488459</v>
      </c>
      <c r="T2365" s="3">
        <f>INDEX([1]非R能力!$H$9:$H$558,D2365)</f>
        <v>15784.560719972855</v>
      </c>
      <c r="U2365" s="3">
        <f>IF(E2365="小怪",0,IF(INDEX([1]非R能力!$FK$9:$FK$558,C2365)=0,0,10))</f>
        <v>10</v>
      </c>
      <c r="V2365" s="3">
        <f>IF(E2365="小怪",0,IF(INDEX([1]非R能力!$FH$9:$FH$558,C2365)=0,0,5000))</f>
        <v>5000</v>
      </c>
      <c r="W2365" s="3">
        <f>HLOOKUP(W$5,[2]人物技能基础!$O$3:$Q$553,$C2365+1,0)</f>
        <v>3.637142857142857</v>
      </c>
      <c r="X2365" s="3">
        <f>HLOOKUP(X$5,[2]人物技能基础!$O$3:$Q$553,$C2365+1,0)</f>
        <v>2.0186428571428574</v>
      </c>
      <c r="Y2365" s="3">
        <f>HLOOKUP(Y$5,[2]人物技能基础!$O$3:$Q$553,$C2365+1,0)</f>
        <v>99.964285714285708</v>
      </c>
      <c r="Z2365" s="3">
        <f t="shared" si="217"/>
        <v>1786994</v>
      </c>
      <c r="AA2365" s="3">
        <f t="shared" si="218"/>
        <v>33444</v>
      </c>
      <c r="AB2365" s="3">
        <f t="shared" si="219"/>
        <v>10327</v>
      </c>
      <c r="AC2365" s="3">
        <f t="shared" si="220"/>
        <v>10521</v>
      </c>
      <c r="AD2365" s="3">
        <f t="shared" si="221"/>
        <v>11200</v>
      </c>
    </row>
    <row r="2366" spans="1:30" x14ac:dyDescent="0.15">
      <c r="A2366" s="3">
        <v>361</v>
      </c>
      <c r="B2366" s="3" t="str">
        <f t="shared" si="216"/>
        <v>关卡361boss</v>
      </c>
      <c r="C2366" s="3">
        <f>INDEX([3]关卡!$J$19:$J$2018,A2366)</f>
        <v>282</v>
      </c>
      <c r="D2366" s="3">
        <f>INDEX([3]关卡!$N$19:$N$2018,A2366)</f>
        <v>282</v>
      </c>
      <c r="E2366" s="3" t="s">
        <v>25</v>
      </c>
      <c r="F2366" s="3" t="s">
        <v>26</v>
      </c>
      <c r="G2366" s="3">
        <v>30</v>
      </c>
      <c r="H2366" s="3">
        <v>30</v>
      </c>
      <c r="I2366" s="3">
        <v>0.2</v>
      </c>
      <c r="J2366" s="4">
        <v>0.75</v>
      </c>
      <c r="K2366" s="4">
        <v>1</v>
      </c>
      <c r="L2366" s="4">
        <v>5</v>
      </c>
      <c r="M2366" s="3">
        <v>1</v>
      </c>
      <c r="N2366" s="3">
        <v>2</v>
      </c>
      <c r="O2366" s="3">
        <f>HLOOKUP(O$5,[1]非R能力!$B$8:$F$558,$C2366+1,0)</f>
        <v>285469.42269718793</v>
      </c>
      <c r="P2366" s="3">
        <f>HLOOKUP(P$5,[1]非R能力!$B$8:$F$558,$C2366+1,0)</f>
        <v>51638.389207895918</v>
      </c>
      <c r="Q2366" s="3">
        <f>HLOOKUP(Q$5,[1]非R能力!$B$8:$F$558,$C2366+1,0)</f>
        <v>31341.120973539964</v>
      </c>
      <c r="R2366" s="3">
        <f>HLOOKUP(R$5,[1]非R能力!$B$8:$F$558,$C2366+1,0)</f>
        <v>8400.5228973677495</v>
      </c>
      <c r="S2366" s="3">
        <f>HLOOKUP(S$5,[1]非R能力!$B$8:$F$558,$C2366+1,0)</f>
        <v>10521.068411488459</v>
      </c>
      <c r="T2366" s="3">
        <f>INDEX([1]非R能力!$H$9:$H$558,D2366)</f>
        <v>15784.560719972855</v>
      </c>
      <c r="U2366" s="3">
        <f>IF(E2366="小怪",0,IF(INDEX([1]非R能力!$FK$9:$FK$558,C2366)=0,0,10))</f>
        <v>10</v>
      </c>
      <c r="V2366" s="3">
        <f>IF(E2366="小怪",0,IF(INDEX([1]非R能力!$FH$9:$FH$558,C2366)=0,0,5000))</f>
        <v>5000</v>
      </c>
      <c r="W2366" s="3">
        <f>HLOOKUP(W$5,[2]人物技能基础!$O$3:$Q$553,$C2366+1,0)</f>
        <v>3.637142857142857</v>
      </c>
      <c r="X2366" s="3">
        <f>HLOOKUP(X$5,[2]人物技能基础!$O$3:$Q$553,$C2366+1,0)</f>
        <v>2.0186428571428574</v>
      </c>
      <c r="Y2366" s="3">
        <f>HLOOKUP(Y$5,[2]人物技能基础!$O$3:$Q$553,$C2366+1,0)</f>
        <v>99.964285714285708</v>
      </c>
      <c r="Z2366" s="3">
        <f t="shared" si="217"/>
        <v>1786994</v>
      </c>
      <c r="AA2366" s="3">
        <f t="shared" si="218"/>
        <v>33444</v>
      </c>
      <c r="AB2366" s="3">
        <f t="shared" si="219"/>
        <v>10327</v>
      </c>
      <c r="AC2366" s="3">
        <f t="shared" si="220"/>
        <v>10521</v>
      </c>
      <c r="AD2366" s="3">
        <f t="shared" si="221"/>
        <v>11200</v>
      </c>
    </row>
    <row r="2367" spans="1:30" x14ac:dyDescent="0.15">
      <c r="A2367" s="3">
        <v>362</v>
      </c>
      <c r="B2367" s="3" t="str">
        <f t="shared" si="216"/>
        <v>关卡362boss</v>
      </c>
      <c r="C2367" s="3">
        <f>INDEX([3]关卡!$J$19:$J$2018,A2367)</f>
        <v>282</v>
      </c>
      <c r="D2367" s="3">
        <f>INDEX([3]关卡!$N$19:$N$2018,A2367)</f>
        <v>282</v>
      </c>
      <c r="E2367" s="3" t="s">
        <v>25</v>
      </c>
      <c r="F2367" s="3" t="s">
        <v>26</v>
      </c>
      <c r="G2367" s="3">
        <v>30</v>
      </c>
      <c r="H2367" s="3">
        <v>30</v>
      </c>
      <c r="I2367" s="3">
        <v>0.2</v>
      </c>
      <c r="J2367" s="4">
        <v>0.75</v>
      </c>
      <c r="K2367" s="4">
        <v>1</v>
      </c>
      <c r="L2367" s="4">
        <v>5</v>
      </c>
      <c r="M2367" s="3">
        <v>1</v>
      </c>
      <c r="N2367" s="3">
        <v>2</v>
      </c>
      <c r="O2367" s="3">
        <f>HLOOKUP(O$5,[1]非R能力!$B$8:$F$558,$C2367+1,0)</f>
        <v>285469.42269718793</v>
      </c>
      <c r="P2367" s="3">
        <f>HLOOKUP(P$5,[1]非R能力!$B$8:$F$558,$C2367+1,0)</f>
        <v>51638.389207895918</v>
      </c>
      <c r="Q2367" s="3">
        <f>HLOOKUP(Q$5,[1]非R能力!$B$8:$F$558,$C2367+1,0)</f>
        <v>31341.120973539964</v>
      </c>
      <c r="R2367" s="3">
        <f>HLOOKUP(R$5,[1]非R能力!$B$8:$F$558,$C2367+1,0)</f>
        <v>8400.5228973677495</v>
      </c>
      <c r="S2367" s="3">
        <f>HLOOKUP(S$5,[1]非R能力!$B$8:$F$558,$C2367+1,0)</f>
        <v>10521.068411488459</v>
      </c>
      <c r="T2367" s="3">
        <f>INDEX([1]非R能力!$H$9:$H$558,D2367)</f>
        <v>15784.560719972855</v>
      </c>
      <c r="U2367" s="3">
        <f>IF(E2367="小怪",0,IF(INDEX([1]非R能力!$FK$9:$FK$558,C2367)=0,0,10))</f>
        <v>10</v>
      </c>
      <c r="V2367" s="3">
        <f>IF(E2367="小怪",0,IF(INDEX([1]非R能力!$FH$9:$FH$558,C2367)=0,0,5000))</f>
        <v>5000</v>
      </c>
      <c r="W2367" s="3">
        <f>HLOOKUP(W$5,[2]人物技能基础!$O$3:$Q$553,$C2367+1,0)</f>
        <v>3.637142857142857</v>
      </c>
      <c r="X2367" s="3">
        <f>HLOOKUP(X$5,[2]人物技能基础!$O$3:$Q$553,$C2367+1,0)</f>
        <v>2.0186428571428574</v>
      </c>
      <c r="Y2367" s="3">
        <f>HLOOKUP(Y$5,[2]人物技能基础!$O$3:$Q$553,$C2367+1,0)</f>
        <v>99.964285714285708</v>
      </c>
      <c r="Z2367" s="3">
        <f t="shared" si="217"/>
        <v>1786994</v>
      </c>
      <c r="AA2367" s="3">
        <f t="shared" si="218"/>
        <v>33444</v>
      </c>
      <c r="AB2367" s="3">
        <f t="shared" si="219"/>
        <v>10327</v>
      </c>
      <c r="AC2367" s="3">
        <f t="shared" si="220"/>
        <v>10521</v>
      </c>
      <c r="AD2367" s="3">
        <f t="shared" si="221"/>
        <v>11200</v>
      </c>
    </row>
    <row r="2368" spans="1:30" x14ac:dyDescent="0.15">
      <c r="A2368" s="3">
        <v>363</v>
      </c>
      <c r="B2368" s="3" t="str">
        <f t="shared" si="216"/>
        <v>关卡363boss</v>
      </c>
      <c r="C2368" s="3">
        <f>INDEX([3]关卡!$J$19:$J$2018,A2368)</f>
        <v>282</v>
      </c>
      <c r="D2368" s="3">
        <f>INDEX([3]关卡!$N$19:$N$2018,A2368)</f>
        <v>282</v>
      </c>
      <c r="E2368" s="3" t="s">
        <v>25</v>
      </c>
      <c r="F2368" s="3" t="s">
        <v>26</v>
      </c>
      <c r="G2368" s="3">
        <v>30</v>
      </c>
      <c r="H2368" s="3">
        <v>30</v>
      </c>
      <c r="I2368" s="3">
        <v>0.2</v>
      </c>
      <c r="J2368" s="4">
        <v>0.75</v>
      </c>
      <c r="K2368" s="4">
        <v>1</v>
      </c>
      <c r="L2368" s="4">
        <v>5</v>
      </c>
      <c r="M2368" s="3">
        <v>1</v>
      </c>
      <c r="N2368" s="3">
        <v>2</v>
      </c>
      <c r="O2368" s="3">
        <f>HLOOKUP(O$5,[1]非R能力!$B$8:$F$558,$C2368+1,0)</f>
        <v>285469.42269718793</v>
      </c>
      <c r="P2368" s="3">
        <f>HLOOKUP(P$5,[1]非R能力!$B$8:$F$558,$C2368+1,0)</f>
        <v>51638.389207895918</v>
      </c>
      <c r="Q2368" s="3">
        <f>HLOOKUP(Q$5,[1]非R能力!$B$8:$F$558,$C2368+1,0)</f>
        <v>31341.120973539964</v>
      </c>
      <c r="R2368" s="3">
        <f>HLOOKUP(R$5,[1]非R能力!$B$8:$F$558,$C2368+1,0)</f>
        <v>8400.5228973677495</v>
      </c>
      <c r="S2368" s="3">
        <f>HLOOKUP(S$5,[1]非R能力!$B$8:$F$558,$C2368+1,0)</f>
        <v>10521.068411488459</v>
      </c>
      <c r="T2368" s="3">
        <f>INDEX([1]非R能力!$H$9:$H$558,D2368)</f>
        <v>15784.560719972855</v>
      </c>
      <c r="U2368" s="3">
        <f>IF(E2368="小怪",0,IF(INDEX([1]非R能力!$FK$9:$FK$558,C2368)=0,0,10))</f>
        <v>10</v>
      </c>
      <c r="V2368" s="3">
        <f>IF(E2368="小怪",0,IF(INDEX([1]非R能力!$FH$9:$FH$558,C2368)=0,0,5000))</f>
        <v>5000</v>
      </c>
      <c r="W2368" s="3">
        <f>HLOOKUP(W$5,[2]人物技能基础!$O$3:$Q$553,$C2368+1,0)</f>
        <v>3.637142857142857</v>
      </c>
      <c r="X2368" s="3">
        <f>HLOOKUP(X$5,[2]人物技能基础!$O$3:$Q$553,$C2368+1,0)</f>
        <v>2.0186428571428574</v>
      </c>
      <c r="Y2368" s="3">
        <f>HLOOKUP(Y$5,[2]人物技能基础!$O$3:$Q$553,$C2368+1,0)</f>
        <v>99.964285714285708</v>
      </c>
      <c r="Z2368" s="3">
        <f t="shared" si="217"/>
        <v>1786994</v>
      </c>
      <c r="AA2368" s="3">
        <f t="shared" si="218"/>
        <v>33444</v>
      </c>
      <c r="AB2368" s="3">
        <f t="shared" si="219"/>
        <v>10327</v>
      </c>
      <c r="AC2368" s="3">
        <f t="shared" si="220"/>
        <v>10521</v>
      </c>
      <c r="AD2368" s="3">
        <f t="shared" si="221"/>
        <v>11200</v>
      </c>
    </row>
    <row r="2369" spans="1:30" x14ac:dyDescent="0.15">
      <c r="A2369" s="3">
        <v>364</v>
      </c>
      <c r="B2369" s="3" t="str">
        <f t="shared" si="216"/>
        <v>关卡364boss</v>
      </c>
      <c r="C2369" s="3">
        <f>INDEX([3]关卡!$J$19:$J$2018,A2369)</f>
        <v>283</v>
      </c>
      <c r="D2369" s="3">
        <f>INDEX([3]关卡!$N$19:$N$2018,A2369)</f>
        <v>283</v>
      </c>
      <c r="E2369" s="3" t="s">
        <v>25</v>
      </c>
      <c r="F2369" s="3" t="s">
        <v>26</v>
      </c>
      <c r="G2369" s="3">
        <v>30</v>
      </c>
      <c r="H2369" s="3">
        <v>30</v>
      </c>
      <c r="I2369" s="3">
        <v>0.2</v>
      </c>
      <c r="J2369" s="4">
        <v>0.75</v>
      </c>
      <c r="K2369" s="4">
        <v>1</v>
      </c>
      <c r="L2369" s="4">
        <v>5</v>
      </c>
      <c r="M2369" s="3">
        <v>1</v>
      </c>
      <c r="N2369" s="3">
        <v>2</v>
      </c>
      <c r="O2369" s="3">
        <f>HLOOKUP(O$5,[1]非R能力!$B$8:$F$558,$C2369+1,0)</f>
        <v>288836.67468828341</v>
      </c>
      <c r="P2369" s="3">
        <f>HLOOKUP(P$5,[1]非R能力!$B$8:$F$558,$C2369+1,0)</f>
        <v>52069.792603235983</v>
      </c>
      <c r="Q2369" s="3">
        <f>HLOOKUP(Q$5,[1]非R能力!$B$8:$F$558,$C2369+1,0)</f>
        <v>31651.947668822289</v>
      </c>
      <c r="R2369" s="3">
        <f>HLOOKUP(R$5,[1]非R能力!$B$8:$F$558,$C2369+1,0)</f>
        <v>8783.734266975518</v>
      </c>
      <c r="S2369" s="3">
        <f>HLOOKUP(S$5,[1]非R能力!$B$8:$F$558,$C2369+1,0)</f>
        <v>10598.218940257337</v>
      </c>
      <c r="T2369" s="3">
        <f>INDEX([1]非R能力!$H$9:$H$558,D2369)</f>
        <v>15893.226550670319</v>
      </c>
      <c r="U2369" s="3">
        <f>IF(E2369="小怪",0,IF(INDEX([1]非R能力!$FK$9:$FK$558,C2369)=0,0,10))</f>
        <v>10</v>
      </c>
      <c r="V2369" s="3">
        <f>IF(E2369="小怪",0,IF(INDEX([1]非R能力!$FH$9:$FH$558,C2369)=0,0,5000))</f>
        <v>5000</v>
      </c>
      <c r="W2369" s="3">
        <f>HLOOKUP(W$5,[2]人物技能基础!$O$3:$Q$553,$C2369+1,0)</f>
        <v>3.637142857142857</v>
      </c>
      <c r="X2369" s="3">
        <f>HLOOKUP(X$5,[2]人物技能基础!$O$3:$Q$553,$C2369+1,0)</f>
        <v>2.0186428571428574</v>
      </c>
      <c r="Y2369" s="3">
        <f>HLOOKUP(Y$5,[2]人物技能基础!$O$3:$Q$553,$C2369+1,0)</f>
        <v>99.964285714285708</v>
      </c>
      <c r="Z2369" s="3">
        <f t="shared" si="217"/>
        <v>1801500</v>
      </c>
      <c r="AA2369" s="3">
        <f t="shared" si="218"/>
        <v>33777</v>
      </c>
      <c r="AB2369" s="3">
        <f t="shared" si="219"/>
        <v>10413</v>
      </c>
      <c r="AC2369" s="3">
        <f t="shared" si="220"/>
        <v>10598</v>
      </c>
      <c r="AD2369" s="3">
        <f t="shared" si="221"/>
        <v>11711</v>
      </c>
    </row>
    <row r="2370" spans="1:30" x14ac:dyDescent="0.15">
      <c r="A2370" s="3">
        <v>365</v>
      </c>
      <c r="B2370" s="3" t="str">
        <f t="shared" si="216"/>
        <v>关卡365boss</v>
      </c>
      <c r="C2370" s="3">
        <f>INDEX([3]关卡!$J$19:$J$2018,A2370)</f>
        <v>283</v>
      </c>
      <c r="D2370" s="3">
        <f>INDEX([3]关卡!$N$19:$N$2018,A2370)</f>
        <v>283</v>
      </c>
      <c r="E2370" s="3" t="s">
        <v>25</v>
      </c>
      <c r="F2370" s="3" t="s">
        <v>26</v>
      </c>
      <c r="G2370" s="3">
        <v>30</v>
      </c>
      <c r="H2370" s="3">
        <v>30</v>
      </c>
      <c r="I2370" s="3">
        <v>0.2</v>
      </c>
      <c r="J2370" s="4">
        <v>0.75</v>
      </c>
      <c r="K2370" s="4">
        <v>1</v>
      </c>
      <c r="L2370" s="4">
        <v>5</v>
      </c>
      <c r="M2370" s="3">
        <v>1</v>
      </c>
      <c r="N2370" s="3">
        <v>2</v>
      </c>
      <c r="O2370" s="3">
        <f>HLOOKUP(O$5,[1]非R能力!$B$8:$F$558,$C2370+1,0)</f>
        <v>288836.67468828341</v>
      </c>
      <c r="P2370" s="3">
        <f>HLOOKUP(P$5,[1]非R能力!$B$8:$F$558,$C2370+1,0)</f>
        <v>52069.792603235983</v>
      </c>
      <c r="Q2370" s="3">
        <f>HLOOKUP(Q$5,[1]非R能力!$B$8:$F$558,$C2370+1,0)</f>
        <v>31651.947668822289</v>
      </c>
      <c r="R2370" s="3">
        <f>HLOOKUP(R$5,[1]非R能力!$B$8:$F$558,$C2370+1,0)</f>
        <v>8783.734266975518</v>
      </c>
      <c r="S2370" s="3">
        <f>HLOOKUP(S$5,[1]非R能力!$B$8:$F$558,$C2370+1,0)</f>
        <v>10598.218940257337</v>
      </c>
      <c r="T2370" s="3">
        <f>INDEX([1]非R能力!$H$9:$H$558,D2370)</f>
        <v>15893.226550670319</v>
      </c>
      <c r="U2370" s="3">
        <f>IF(E2370="小怪",0,IF(INDEX([1]非R能力!$FK$9:$FK$558,C2370)=0,0,10))</f>
        <v>10</v>
      </c>
      <c r="V2370" s="3">
        <f>IF(E2370="小怪",0,IF(INDEX([1]非R能力!$FH$9:$FH$558,C2370)=0,0,5000))</f>
        <v>5000</v>
      </c>
      <c r="W2370" s="3">
        <f>HLOOKUP(W$5,[2]人物技能基础!$O$3:$Q$553,$C2370+1,0)</f>
        <v>3.637142857142857</v>
      </c>
      <c r="X2370" s="3">
        <f>HLOOKUP(X$5,[2]人物技能基础!$O$3:$Q$553,$C2370+1,0)</f>
        <v>2.0186428571428574</v>
      </c>
      <c r="Y2370" s="3">
        <f>HLOOKUP(Y$5,[2]人物技能基础!$O$3:$Q$553,$C2370+1,0)</f>
        <v>99.964285714285708</v>
      </c>
      <c r="Z2370" s="3">
        <f t="shared" si="217"/>
        <v>1801500</v>
      </c>
      <c r="AA2370" s="3">
        <f t="shared" si="218"/>
        <v>33777</v>
      </c>
      <c r="AB2370" s="3">
        <f t="shared" si="219"/>
        <v>10413</v>
      </c>
      <c r="AC2370" s="3">
        <f t="shared" si="220"/>
        <v>10598</v>
      </c>
      <c r="AD2370" s="3">
        <f t="shared" si="221"/>
        <v>11711</v>
      </c>
    </row>
    <row r="2371" spans="1:30" x14ac:dyDescent="0.15">
      <c r="A2371" s="3">
        <v>366</v>
      </c>
      <c r="B2371" s="3" t="str">
        <f t="shared" si="216"/>
        <v>关卡366boss</v>
      </c>
      <c r="C2371" s="3">
        <f>INDEX([3]关卡!$J$19:$J$2018,A2371)</f>
        <v>283</v>
      </c>
      <c r="D2371" s="3">
        <f>INDEX([3]关卡!$N$19:$N$2018,A2371)</f>
        <v>283</v>
      </c>
      <c r="E2371" s="3" t="s">
        <v>25</v>
      </c>
      <c r="F2371" s="3" t="s">
        <v>26</v>
      </c>
      <c r="G2371" s="3">
        <v>30</v>
      </c>
      <c r="H2371" s="3">
        <v>30</v>
      </c>
      <c r="I2371" s="3">
        <v>0.2</v>
      </c>
      <c r="J2371" s="4">
        <v>0.75</v>
      </c>
      <c r="K2371" s="4">
        <v>1</v>
      </c>
      <c r="L2371" s="4">
        <v>5</v>
      </c>
      <c r="M2371" s="3">
        <v>1</v>
      </c>
      <c r="N2371" s="3">
        <v>2</v>
      </c>
      <c r="O2371" s="3">
        <f>HLOOKUP(O$5,[1]非R能力!$B$8:$F$558,$C2371+1,0)</f>
        <v>288836.67468828341</v>
      </c>
      <c r="P2371" s="3">
        <f>HLOOKUP(P$5,[1]非R能力!$B$8:$F$558,$C2371+1,0)</f>
        <v>52069.792603235983</v>
      </c>
      <c r="Q2371" s="3">
        <f>HLOOKUP(Q$5,[1]非R能力!$B$8:$F$558,$C2371+1,0)</f>
        <v>31651.947668822289</v>
      </c>
      <c r="R2371" s="3">
        <f>HLOOKUP(R$5,[1]非R能力!$B$8:$F$558,$C2371+1,0)</f>
        <v>8783.734266975518</v>
      </c>
      <c r="S2371" s="3">
        <f>HLOOKUP(S$5,[1]非R能力!$B$8:$F$558,$C2371+1,0)</f>
        <v>10598.218940257337</v>
      </c>
      <c r="T2371" s="3">
        <f>INDEX([1]非R能力!$H$9:$H$558,D2371)</f>
        <v>15893.226550670319</v>
      </c>
      <c r="U2371" s="3">
        <f>IF(E2371="小怪",0,IF(INDEX([1]非R能力!$FK$9:$FK$558,C2371)=0,0,10))</f>
        <v>10</v>
      </c>
      <c r="V2371" s="3">
        <f>IF(E2371="小怪",0,IF(INDEX([1]非R能力!$FH$9:$FH$558,C2371)=0,0,5000))</f>
        <v>5000</v>
      </c>
      <c r="W2371" s="3">
        <f>HLOOKUP(W$5,[2]人物技能基础!$O$3:$Q$553,$C2371+1,0)</f>
        <v>3.637142857142857</v>
      </c>
      <c r="X2371" s="3">
        <f>HLOOKUP(X$5,[2]人物技能基础!$O$3:$Q$553,$C2371+1,0)</f>
        <v>2.0186428571428574</v>
      </c>
      <c r="Y2371" s="3">
        <f>HLOOKUP(Y$5,[2]人物技能基础!$O$3:$Q$553,$C2371+1,0)</f>
        <v>99.964285714285708</v>
      </c>
      <c r="Z2371" s="3">
        <f t="shared" si="217"/>
        <v>1801500</v>
      </c>
      <c r="AA2371" s="3">
        <f t="shared" si="218"/>
        <v>33777</v>
      </c>
      <c r="AB2371" s="3">
        <f t="shared" si="219"/>
        <v>10413</v>
      </c>
      <c r="AC2371" s="3">
        <f t="shared" si="220"/>
        <v>10598</v>
      </c>
      <c r="AD2371" s="3">
        <f t="shared" si="221"/>
        <v>11711</v>
      </c>
    </row>
    <row r="2372" spans="1:30" x14ac:dyDescent="0.15">
      <c r="A2372" s="3">
        <v>367</v>
      </c>
      <c r="B2372" s="3" t="str">
        <f t="shared" si="216"/>
        <v>关卡367boss</v>
      </c>
      <c r="C2372" s="3">
        <f>INDEX([3]关卡!$J$19:$J$2018,A2372)</f>
        <v>283</v>
      </c>
      <c r="D2372" s="3">
        <f>INDEX([3]关卡!$N$19:$N$2018,A2372)</f>
        <v>283</v>
      </c>
      <c r="E2372" s="3" t="s">
        <v>25</v>
      </c>
      <c r="F2372" s="3" t="s">
        <v>26</v>
      </c>
      <c r="G2372" s="3">
        <v>30</v>
      </c>
      <c r="H2372" s="3">
        <v>30</v>
      </c>
      <c r="I2372" s="3">
        <v>0.2</v>
      </c>
      <c r="J2372" s="4">
        <v>0.75</v>
      </c>
      <c r="K2372" s="4">
        <v>1</v>
      </c>
      <c r="L2372" s="4">
        <v>5</v>
      </c>
      <c r="M2372" s="3">
        <v>1</v>
      </c>
      <c r="N2372" s="3">
        <v>2</v>
      </c>
      <c r="O2372" s="3">
        <f>HLOOKUP(O$5,[1]非R能力!$B$8:$F$558,$C2372+1,0)</f>
        <v>288836.67468828341</v>
      </c>
      <c r="P2372" s="3">
        <f>HLOOKUP(P$5,[1]非R能力!$B$8:$F$558,$C2372+1,0)</f>
        <v>52069.792603235983</v>
      </c>
      <c r="Q2372" s="3">
        <f>HLOOKUP(Q$5,[1]非R能力!$B$8:$F$558,$C2372+1,0)</f>
        <v>31651.947668822289</v>
      </c>
      <c r="R2372" s="3">
        <f>HLOOKUP(R$5,[1]非R能力!$B$8:$F$558,$C2372+1,0)</f>
        <v>8783.734266975518</v>
      </c>
      <c r="S2372" s="3">
        <f>HLOOKUP(S$5,[1]非R能力!$B$8:$F$558,$C2372+1,0)</f>
        <v>10598.218940257337</v>
      </c>
      <c r="T2372" s="3">
        <f>INDEX([1]非R能力!$H$9:$H$558,D2372)</f>
        <v>15893.226550670319</v>
      </c>
      <c r="U2372" s="3">
        <f>IF(E2372="小怪",0,IF(INDEX([1]非R能力!$FK$9:$FK$558,C2372)=0,0,10))</f>
        <v>10</v>
      </c>
      <c r="V2372" s="3">
        <f>IF(E2372="小怪",0,IF(INDEX([1]非R能力!$FH$9:$FH$558,C2372)=0,0,5000))</f>
        <v>5000</v>
      </c>
      <c r="W2372" s="3">
        <f>HLOOKUP(W$5,[2]人物技能基础!$O$3:$Q$553,$C2372+1,0)</f>
        <v>3.637142857142857</v>
      </c>
      <c r="X2372" s="3">
        <f>HLOOKUP(X$5,[2]人物技能基础!$O$3:$Q$553,$C2372+1,0)</f>
        <v>2.0186428571428574</v>
      </c>
      <c r="Y2372" s="3">
        <f>HLOOKUP(Y$5,[2]人物技能基础!$O$3:$Q$553,$C2372+1,0)</f>
        <v>99.964285714285708</v>
      </c>
      <c r="Z2372" s="3">
        <f t="shared" si="217"/>
        <v>1801500</v>
      </c>
      <c r="AA2372" s="3">
        <f t="shared" si="218"/>
        <v>33777</v>
      </c>
      <c r="AB2372" s="3">
        <f t="shared" si="219"/>
        <v>10413</v>
      </c>
      <c r="AC2372" s="3">
        <f t="shared" si="220"/>
        <v>10598</v>
      </c>
      <c r="AD2372" s="3">
        <f t="shared" si="221"/>
        <v>11711</v>
      </c>
    </row>
    <row r="2373" spans="1:30" x14ac:dyDescent="0.15">
      <c r="A2373" s="3">
        <v>368</v>
      </c>
      <c r="B2373" s="3" t="str">
        <f t="shared" si="216"/>
        <v>关卡368boss</v>
      </c>
      <c r="C2373" s="3">
        <f>INDEX([3]关卡!$J$19:$J$2018,A2373)</f>
        <v>283</v>
      </c>
      <c r="D2373" s="3">
        <f>INDEX([3]关卡!$N$19:$N$2018,A2373)</f>
        <v>283</v>
      </c>
      <c r="E2373" s="3" t="s">
        <v>25</v>
      </c>
      <c r="F2373" s="3" t="s">
        <v>26</v>
      </c>
      <c r="G2373" s="3">
        <v>30</v>
      </c>
      <c r="H2373" s="3">
        <v>30</v>
      </c>
      <c r="I2373" s="3">
        <v>0.2</v>
      </c>
      <c r="J2373" s="4">
        <v>0.75</v>
      </c>
      <c r="K2373" s="4">
        <v>1</v>
      </c>
      <c r="L2373" s="4">
        <v>5</v>
      </c>
      <c r="M2373" s="3">
        <v>1</v>
      </c>
      <c r="N2373" s="3">
        <v>2</v>
      </c>
      <c r="O2373" s="3">
        <f>HLOOKUP(O$5,[1]非R能力!$B$8:$F$558,$C2373+1,0)</f>
        <v>288836.67468828341</v>
      </c>
      <c r="P2373" s="3">
        <f>HLOOKUP(P$5,[1]非R能力!$B$8:$F$558,$C2373+1,0)</f>
        <v>52069.792603235983</v>
      </c>
      <c r="Q2373" s="3">
        <f>HLOOKUP(Q$5,[1]非R能力!$B$8:$F$558,$C2373+1,0)</f>
        <v>31651.947668822289</v>
      </c>
      <c r="R2373" s="3">
        <f>HLOOKUP(R$5,[1]非R能力!$B$8:$F$558,$C2373+1,0)</f>
        <v>8783.734266975518</v>
      </c>
      <c r="S2373" s="3">
        <f>HLOOKUP(S$5,[1]非R能力!$B$8:$F$558,$C2373+1,0)</f>
        <v>10598.218940257337</v>
      </c>
      <c r="T2373" s="3">
        <f>INDEX([1]非R能力!$H$9:$H$558,D2373)</f>
        <v>15893.226550670319</v>
      </c>
      <c r="U2373" s="3">
        <f>IF(E2373="小怪",0,IF(INDEX([1]非R能力!$FK$9:$FK$558,C2373)=0,0,10))</f>
        <v>10</v>
      </c>
      <c r="V2373" s="3">
        <f>IF(E2373="小怪",0,IF(INDEX([1]非R能力!$FH$9:$FH$558,C2373)=0,0,5000))</f>
        <v>5000</v>
      </c>
      <c r="W2373" s="3">
        <f>HLOOKUP(W$5,[2]人物技能基础!$O$3:$Q$553,$C2373+1,0)</f>
        <v>3.637142857142857</v>
      </c>
      <c r="X2373" s="3">
        <f>HLOOKUP(X$5,[2]人物技能基础!$O$3:$Q$553,$C2373+1,0)</f>
        <v>2.0186428571428574</v>
      </c>
      <c r="Y2373" s="3">
        <f>HLOOKUP(Y$5,[2]人物技能基础!$O$3:$Q$553,$C2373+1,0)</f>
        <v>99.964285714285708</v>
      </c>
      <c r="Z2373" s="3">
        <f t="shared" si="217"/>
        <v>1801500</v>
      </c>
      <c r="AA2373" s="3">
        <f t="shared" si="218"/>
        <v>33777</v>
      </c>
      <c r="AB2373" s="3">
        <f t="shared" si="219"/>
        <v>10413</v>
      </c>
      <c r="AC2373" s="3">
        <f t="shared" si="220"/>
        <v>10598</v>
      </c>
      <c r="AD2373" s="3">
        <f t="shared" si="221"/>
        <v>11711</v>
      </c>
    </row>
    <row r="2374" spans="1:30" x14ac:dyDescent="0.15">
      <c r="A2374" s="3">
        <v>369</v>
      </c>
      <c r="B2374" s="3" t="str">
        <f t="shared" si="216"/>
        <v>关卡369boss</v>
      </c>
      <c r="C2374" s="3">
        <f>INDEX([3]关卡!$J$19:$J$2018,A2374)</f>
        <v>283</v>
      </c>
      <c r="D2374" s="3">
        <f>INDEX([3]关卡!$N$19:$N$2018,A2374)</f>
        <v>283</v>
      </c>
      <c r="E2374" s="3" t="s">
        <v>25</v>
      </c>
      <c r="F2374" s="3" t="s">
        <v>26</v>
      </c>
      <c r="G2374" s="3">
        <v>30</v>
      </c>
      <c r="H2374" s="3">
        <v>30</v>
      </c>
      <c r="I2374" s="3">
        <v>0.2</v>
      </c>
      <c r="J2374" s="4">
        <v>0.75</v>
      </c>
      <c r="K2374" s="4">
        <v>1</v>
      </c>
      <c r="L2374" s="4">
        <v>5</v>
      </c>
      <c r="M2374" s="3">
        <v>1</v>
      </c>
      <c r="N2374" s="3">
        <v>2</v>
      </c>
      <c r="O2374" s="3">
        <f>HLOOKUP(O$5,[1]非R能力!$B$8:$F$558,$C2374+1,0)</f>
        <v>288836.67468828341</v>
      </c>
      <c r="P2374" s="3">
        <f>HLOOKUP(P$5,[1]非R能力!$B$8:$F$558,$C2374+1,0)</f>
        <v>52069.792603235983</v>
      </c>
      <c r="Q2374" s="3">
        <f>HLOOKUP(Q$5,[1]非R能力!$B$8:$F$558,$C2374+1,0)</f>
        <v>31651.947668822289</v>
      </c>
      <c r="R2374" s="3">
        <f>HLOOKUP(R$5,[1]非R能力!$B$8:$F$558,$C2374+1,0)</f>
        <v>8783.734266975518</v>
      </c>
      <c r="S2374" s="3">
        <f>HLOOKUP(S$5,[1]非R能力!$B$8:$F$558,$C2374+1,0)</f>
        <v>10598.218940257337</v>
      </c>
      <c r="T2374" s="3">
        <f>INDEX([1]非R能力!$H$9:$H$558,D2374)</f>
        <v>15893.226550670319</v>
      </c>
      <c r="U2374" s="3">
        <f>IF(E2374="小怪",0,IF(INDEX([1]非R能力!$FK$9:$FK$558,C2374)=0,0,10))</f>
        <v>10</v>
      </c>
      <c r="V2374" s="3">
        <f>IF(E2374="小怪",0,IF(INDEX([1]非R能力!$FH$9:$FH$558,C2374)=0,0,5000))</f>
        <v>5000</v>
      </c>
      <c r="W2374" s="3">
        <f>HLOOKUP(W$5,[2]人物技能基础!$O$3:$Q$553,$C2374+1,0)</f>
        <v>3.637142857142857</v>
      </c>
      <c r="X2374" s="3">
        <f>HLOOKUP(X$5,[2]人物技能基础!$O$3:$Q$553,$C2374+1,0)</f>
        <v>2.0186428571428574</v>
      </c>
      <c r="Y2374" s="3">
        <f>HLOOKUP(Y$5,[2]人物技能基础!$O$3:$Q$553,$C2374+1,0)</f>
        <v>99.964285714285708</v>
      </c>
      <c r="Z2374" s="3">
        <f t="shared" si="217"/>
        <v>1801500</v>
      </c>
      <c r="AA2374" s="3">
        <f t="shared" si="218"/>
        <v>33777</v>
      </c>
      <c r="AB2374" s="3">
        <f t="shared" si="219"/>
        <v>10413</v>
      </c>
      <c r="AC2374" s="3">
        <f t="shared" si="220"/>
        <v>10598</v>
      </c>
      <c r="AD2374" s="3">
        <f t="shared" si="221"/>
        <v>11711</v>
      </c>
    </row>
    <row r="2375" spans="1:30" x14ac:dyDescent="0.15">
      <c r="A2375" s="3">
        <v>370</v>
      </c>
      <c r="B2375" s="3" t="str">
        <f t="shared" ref="B2375:B2438" si="222">"关卡"&amp;A2375&amp;E2375</f>
        <v>关卡370boss</v>
      </c>
      <c r="C2375" s="3">
        <f>INDEX([3]关卡!$J$19:$J$2018,A2375)</f>
        <v>283</v>
      </c>
      <c r="D2375" s="3">
        <f>INDEX([3]关卡!$N$19:$N$2018,A2375)</f>
        <v>283</v>
      </c>
      <c r="E2375" s="3" t="s">
        <v>25</v>
      </c>
      <c r="F2375" s="3" t="s">
        <v>26</v>
      </c>
      <c r="G2375" s="3">
        <v>30</v>
      </c>
      <c r="H2375" s="3">
        <v>30</v>
      </c>
      <c r="I2375" s="3">
        <v>0.2</v>
      </c>
      <c r="J2375" s="4">
        <v>0.75</v>
      </c>
      <c r="K2375" s="4">
        <v>1</v>
      </c>
      <c r="L2375" s="4">
        <v>5</v>
      </c>
      <c r="M2375" s="3">
        <v>1</v>
      </c>
      <c r="N2375" s="3">
        <v>2</v>
      </c>
      <c r="O2375" s="3">
        <f>HLOOKUP(O$5,[1]非R能力!$B$8:$F$558,$C2375+1,0)</f>
        <v>288836.67468828341</v>
      </c>
      <c r="P2375" s="3">
        <f>HLOOKUP(P$5,[1]非R能力!$B$8:$F$558,$C2375+1,0)</f>
        <v>52069.792603235983</v>
      </c>
      <c r="Q2375" s="3">
        <f>HLOOKUP(Q$5,[1]非R能力!$B$8:$F$558,$C2375+1,0)</f>
        <v>31651.947668822289</v>
      </c>
      <c r="R2375" s="3">
        <f>HLOOKUP(R$5,[1]非R能力!$B$8:$F$558,$C2375+1,0)</f>
        <v>8783.734266975518</v>
      </c>
      <c r="S2375" s="3">
        <f>HLOOKUP(S$5,[1]非R能力!$B$8:$F$558,$C2375+1,0)</f>
        <v>10598.218940257337</v>
      </c>
      <c r="T2375" s="3">
        <f>INDEX([1]非R能力!$H$9:$H$558,D2375)</f>
        <v>15893.226550670319</v>
      </c>
      <c r="U2375" s="3">
        <f>IF(E2375="小怪",0,IF(INDEX([1]非R能力!$FK$9:$FK$558,C2375)=0,0,10))</f>
        <v>10</v>
      </c>
      <c r="V2375" s="3">
        <f>IF(E2375="小怪",0,IF(INDEX([1]非R能力!$FH$9:$FH$558,C2375)=0,0,5000))</f>
        <v>5000</v>
      </c>
      <c r="W2375" s="3">
        <f>HLOOKUP(W$5,[2]人物技能基础!$O$3:$Q$553,$C2375+1,0)</f>
        <v>3.637142857142857</v>
      </c>
      <c r="X2375" s="3">
        <f>HLOOKUP(X$5,[2]人物技能基础!$O$3:$Q$553,$C2375+1,0)</f>
        <v>2.0186428571428574</v>
      </c>
      <c r="Y2375" s="3">
        <f>HLOOKUP(Y$5,[2]人物技能基础!$O$3:$Q$553,$C2375+1,0)</f>
        <v>99.964285714285708</v>
      </c>
      <c r="Z2375" s="3">
        <f t="shared" ref="Z2375:Z2438" si="223">INT(((P2375-AB2375)*X2375+(Y2375+T2375))*G2375*J2375*$D$2)</f>
        <v>1801500</v>
      </c>
      <c r="AA2375" s="3">
        <f t="shared" ref="AA2375:AA2438" si="224">IF(H2375=0,IF(U2375=0,INT(Q2375/5),IF(V2375=0,INT(Q2375/5),INT((V2375/U2375)/(1/N2375*M2375)/L2375+Q2375))),INT((IF(U2375=0,0,V2375/U2375/(1/N2375*M2375))+O2375/H2375)/L2375+Q2375))</f>
        <v>33777</v>
      </c>
      <c r="AB2375" s="3">
        <f t="shared" ref="AB2375:AB2438" si="225">INT(P2375*I2375)</f>
        <v>10413</v>
      </c>
      <c r="AC2375" s="3">
        <f t="shared" ref="AC2375:AC2438" si="226">INT(K2375*S2375)</f>
        <v>10598</v>
      </c>
      <c r="AD2375" s="3">
        <f t="shared" ref="AD2375:AD2438" si="227">INT(R2375/J2375)</f>
        <v>11711</v>
      </c>
    </row>
    <row r="2376" spans="1:30" x14ac:dyDescent="0.15">
      <c r="A2376" s="3">
        <v>371</v>
      </c>
      <c r="B2376" s="3" t="str">
        <f t="shared" si="222"/>
        <v>关卡371boss</v>
      </c>
      <c r="C2376" s="3">
        <f>INDEX([3]关卡!$J$19:$J$2018,A2376)</f>
        <v>284</v>
      </c>
      <c r="D2376" s="3">
        <f>INDEX([3]关卡!$N$19:$N$2018,A2376)</f>
        <v>284</v>
      </c>
      <c r="E2376" s="3" t="s">
        <v>25</v>
      </c>
      <c r="F2376" s="3" t="s">
        <v>26</v>
      </c>
      <c r="G2376" s="3">
        <v>30</v>
      </c>
      <c r="H2376" s="3">
        <v>30</v>
      </c>
      <c r="I2376" s="3">
        <v>0.2</v>
      </c>
      <c r="J2376" s="4">
        <v>0.75</v>
      </c>
      <c r="K2376" s="4">
        <v>1</v>
      </c>
      <c r="L2376" s="4">
        <v>5</v>
      </c>
      <c r="M2376" s="3">
        <v>1</v>
      </c>
      <c r="N2376" s="3">
        <v>2</v>
      </c>
      <c r="O2376" s="3">
        <f>HLOOKUP(O$5,[1]非R能力!$B$8:$F$558,$C2376+1,0)</f>
        <v>292552.63470635738</v>
      </c>
      <c r="P2376" s="3">
        <f>HLOOKUP(P$5,[1]非R能力!$B$8:$F$558,$C2376+1,0)</f>
        <v>52583.311210016698</v>
      </c>
      <c r="Q2376" s="3">
        <f>HLOOKUP(Q$5,[1]非R能力!$B$8:$F$558,$C2376+1,0)</f>
        <v>31977.411268176409</v>
      </c>
      <c r="R2376" s="3">
        <f>HLOOKUP(R$5,[1]非R能力!$B$8:$F$558,$C2376+1,0)</f>
        <v>14943.307807752275</v>
      </c>
      <c r="S2376" s="3">
        <f>HLOOKUP(S$5,[1]非R能力!$B$8:$F$558,$C2376+1,0)</f>
        <v>10671.57007765999</v>
      </c>
      <c r="T2376" s="3">
        <f>INDEX([1]非R能力!$H$9:$H$558,D2376)</f>
        <v>16002.455468577677</v>
      </c>
      <c r="U2376" s="3">
        <f>IF(E2376="小怪",0,IF(INDEX([1]非R能力!$FK$9:$FK$558,C2376)=0,0,10))</f>
        <v>10</v>
      </c>
      <c r="V2376" s="3">
        <f>IF(E2376="小怪",0,IF(INDEX([1]非R能力!$FH$9:$FH$558,C2376)=0,0,5000))</f>
        <v>5000</v>
      </c>
      <c r="W2376" s="3">
        <f>HLOOKUP(W$5,[2]人物技能基础!$O$3:$Q$553,$C2376+1,0)</f>
        <v>3.637142857142857</v>
      </c>
      <c r="X2376" s="3">
        <f>HLOOKUP(X$5,[2]人物技能基础!$O$3:$Q$553,$C2376+1,0)</f>
        <v>2.0186428571428574</v>
      </c>
      <c r="Y2376" s="3">
        <f>HLOOKUP(Y$5,[2]人物技能基础!$O$3:$Q$553,$C2376+1,0)</f>
        <v>99.964285714285708</v>
      </c>
      <c r="Z2376" s="3">
        <f t="shared" si="223"/>
        <v>1818383</v>
      </c>
      <c r="AA2376" s="3">
        <f t="shared" si="224"/>
        <v>34127</v>
      </c>
      <c r="AB2376" s="3">
        <f t="shared" si="225"/>
        <v>10516</v>
      </c>
      <c r="AC2376" s="3">
        <f t="shared" si="226"/>
        <v>10671</v>
      </c>
      <c r="AD2376" s="3">
        <f t="shared" si="227"/>
        <v>19924</v>
      </c>
    </row>
    <row r="2377" spans="1:30" x14ac:dyDescent="0.15">
      <c r="A2377" s="3">
        <v>372</v>
      </c>
      <c r="B2377" s="3" t="str">
        <f t="shared" si="222"/>
        <v>关卡372boss</v>
      </c>
      <c r="C2377" s="3">
        <f>INDEX([3]关卡!$J$19:$J$2018,A2377)</f>
        <v>284</v>
      </c>
      <c r="D2377" s="3">
        <f>INDEX([3]关卡!$N$19:$N$2018,A2377)</f>
        <v>284</v>
      </c>
      <c r="E2377" s="3" t="s">
        <v>25</v>
      </c>
      <c r="F2377" s="3" t="s">
        <v>26</v>
      </c>
      <c r="G2377" s="3">
        <v>30</v>
      </c>
      <c r="H2377" s="3">
        <v>30</v>
      </c>
      <c r="I2377" s="3">
        <v>0.2</v>
      </c>
      <c r="J2377" s="4">
        <v>0.75</v>
      </c>
      <c r="K2377" s="4">
        <v>1</v>
      </c>
      <c r="L2377" s="4">
        <v>5</v>
      </c>
      <c r="M2377" s="3">
        <v>1</v>
      </c>
      <c r="N2377" s="3">
        <v>2</v>
      </c>
      <c r="O2377" s="3">
        <f>HLOOKUP(O$5,[1]非R能力!$B$8:$F$558,$C2377+1,0)</f>
        <v>292552.63470635738</v>
      </c>
      <c r="P2377" s="3">
        <f>HLOOKUP(P$5,[1]非R能力!$B$8:$F$558,$C2377+1,0)</f>
        <v>52583.311210016698</v>
      </c>
      <c r="Q2377" s="3">
        <f>HLOOKUP(Q$5,[1]非R能力!$B$8:$F$558,$C2377+1,0)</f>
        <v>31977.411268176409</v>
      </c>
      <c r="R2377" s="3">
        <f>HLOOKUP(R$5,[1]非R能力!$B$8:$F$558,$C2377+1,0)</f>
        <v>14943.307807752275</v>
      </c>
      <c r="S2377" s="3">
        <f>HLOOKUP(S$5,[1]非R能力!$B$8:$F$558,$C2377+1,0)</f>
        <v>10671.57007765999</v>
      </c>
      <c r="T2377" s="3">
        <f>INDEX([1]非R能力!$H$9:$H$558,D2377)</f>
        <v>16002.455468577677</v>
      </c>
      <c r="U2377" s="3">
        <f>IF(E2377="小怪",0,IF(INDEX([1]非R能力!$FK$9:$FK$558,C2377)=0,0,10))</f>
        <v>10</v>
      </c>
      <c r="V2377" s="3">
        <f>IF(E2377="小怪",0,IF(INDEX([1]非R能力!$FH$9:$FH$558,C2377)=0,0,5000))</f>
        <v>5000</v>
      </c>
      <c r="W2377" s="3">
        <f>HLOOKUP(W$5,[2]人物技能基础!$O$3:$Q$553,$C2377+1,0)</f>
        <v>3.637142857142857</v>
      </c>
      <c r="X2377" s="3">
        <f>HLOOKUP(X$5,[2]人物技能基础!$O$3:$Q$553,$C2377+1,0)</f>
        <v>2.0186428571428574</v>
      </c>
      <c r="Y2377" s="3">
        <f>HLOOKUP(Y$5,[2]人物技能基础!$O$3:$Q$553,$C2377+1,0)</f>
        <v>99.964285714285708</v>
      </c>
      <c r="Z2377" s="3">
        <f t="shared" si="223"/>
        <v>1818383</v>
      </c>
      <c r="AA2377" s="3">
        <f t="shared" si="224"/>
        <v>34127</v>
      </c>
      <c r="AB2377" s="3">
        <f t="shared" si="225"/>
        <v>10516</v>
      </c>
      <c r="AC2377" s="3">
        <f t="shared" si="226"/>
        <v>10671</v>
      </c>
      <c r="AD2377" s="3">
        <f t="shared" si="227"/>
        <v>19924</v>
      </c>
    </row>
    <row r="2378" spans="1:30" x14ac:dyDescent="0.15">
      <c r="A2378" s="3">
        <v>373</v>
      </c>
      <c r="B2378" s="3" t="str">
        <f t="shared" si="222"/>
        <v>关卡373boss</v>
      </c>
      <c r="C2378" s="3">
        <f>INDEX([3]关卡!$J$19:$J$2018,A2378)</f>
        <v>284</v>
      </c>
      <c r="D2378" s="3">
        <f>INDEX([3]关卡!$N$19:$N$2018,A2378)</f>
        <v>284</v>
      </c>
      <c r="E2378" s="3" t="s">
        <v>25</v>
      </c>
      <c r="F2378" s="3" t="s">
        <v>26</v>
      </c>
      <c r="G2378" s="3">
        <v>30</v>
      </c>
      <c r="H2378" s="3">
        <v>30</v>
      </c>
      <c r="I2378" s="3">
        <v>0.2</v>
      </c>
      <c r="J2378" s="4">
        <v>0.75</v>
      </c>
      <c r="K2378" s="4">
        <v>1</v>
      </c>
      <c r="L2378" s="4">
        <v>5</v>
      </c>
      <c r="M2378" s="3">
        <v>1</v>
      </c>
      <c r="N2378" s="3">
        <v>2</v>
      </c>
      <c r="O2378" s="3">
        <f>HLOOKUP(O$5,[1]非R能力!$B$8:$F$558,$C2378+1,0)</f>
        <v>292552.63470635738</v>
      </c>
      <c r="P2378" s="3">
        <f>HLOOKUP(P$5,[1]非R能力!$B$8:$F$558,$C2378+1,0)</f>
        <v>52583.311210016698</v>
      </c>
      <c r="Q2378" s="3">
        <f>HLOOKUP(Q$5,[1]非R能力!$B$8:$F$558,$C2378+1,0)</f>
        <v>31977.411268176409</v>
      </c>
      <c r="R2378" s="3">
        <f>HLOOKUP(R$5,[1]非R能力!$B$8:$F$558,$C2378+1,0)</f>
        <v>14943.307807752275</v>
      </c>
      <c r="S2378" s="3">
        <f>HLOOKUP(S$5,[1]非R能力!$B$8:$F$558,$C2378+1,0)</f>
        <v>10671.57007765999</v>
      </c>
      <c r="T2378" s="3">
        <f>INDEX([1]非R能力!$H$9:$H$558,D2378)</f>
        <v>16002.455468577677</v>
      </c>
      <c r="U2378" s="3">
        <f>IF(E2378="小怪",0,IF(INDEX([1]非R能力!$FK$9:$FK$558,C2378)=0,0,10))</f>
        <v>10</v>
      </c>
      <c r="V2378" s="3">
        <f>IF(E2378="小怪",0,IF(INDEX([1]非R能力!$FH$9:$FH$558,C2378)=0,0,5000))</f>
        <v>5000</v>
      </c>
      <c r="W2378" s="3">
        <f>HLOOKUP(W$5,[2]人物技能基础!$O$3:$Q$553,$C2378+1,0)</f>
        <v>3.637142857142857</v>
      </c>
      <c r="X2378" s="3">
        <f>HLOOKUP(X$5,[2]人物技能基础!$O$3:$Q$553,$C2378+1,0)</f>
        <v>2.0186428571428574</v>
      </c>
      <c r="Y2378" s="3">
        <f>HLOOKUP(Y$5,[2]人物技能基础!$O$3:$Q$553,$C2378+1,0)</f>
        <v>99.964285714285708</v>
      </c>
      <c r="Z2378" s="3">
        <f t="shared" si="223"/>
        <v>1818383</v>
      </c>
      <c r="AA2378" s="3">
        <f t="shared" si="224"/>
        <v>34127</v>
      </c>
      <c r="AB2378" s="3">
        <f t="shared" si="225"/>
        <v>10516</v>
      </c>
      <c r="AC2378" s="3">
        <f t="shared" si="226"/>
        <v>10671</v>
      </c>
      <c r="AD2378" s="3">
        <f t="shared" si="227"/>
        <v>19924</v>
      </c>
    </row>
    <row r="2379" spans="1:30" x14ac:dyDescent="0.15">
      <c r="A2379" s="3">
        <v>374</v>
      </c>
      <c r="B2379" s="3" t="str">
        <f t="shared" si="222"/>
        <v>关卡374boss</v>
      </c>
      <c r="C2379" s="3">
        <f>INDEX([3]关卡!$J$19:$J$2018,A2379)</f>
        <v>284</v>
      </c>
      <c r="D2379" s="3">
        <f>INDEX([3]关卡!$N$19:$N$2018,A2379)</f>
        <v>284</v>
      </c>
      <c r="E2379" s="3" t="s">
        <v>25</v>
      </c>
      <c r="F2379" s="3" t="s">
        <v>26</v>
      </c>
      <c r="G2379" s="3">
        <v>30</v>
      </c>
      <c r="H2379" s="3">
        <v>30</v>
      </c>
      <c r="I2379" s="3">
        <v>0.2</v>
      </c>
      <c r="J2379" s="4">
        <v>0.75</v>
      </c>
      <c r="K2379" s="4">
        <v>1</v>
      </c>
      <c r="L2379" s="4">
        <v>5</v>
      </c>
      <c r="M2379" s="3">
        <v>1</v>
      </c>
      <c r="N2379" s="3">
        <v>2</v>
      </c>
      <c r="O2379" s="3">
        <f>HLOOKUP(O$5,[1]非R能力!$B$8:$F$558,$C2379+1,0)</f>
        <v>292552.63470635738</v>
      </c>
      <c r="P2379" s="3">
        <f>HLOOKUP(P$5,[1]非R能力!$B$8:$F$558,$C2379+1,0)</f>
        <v>52583.311210016698</v>
      </c>
      <c r="Q2379" s="3">
        <f>HLOOKUP(Q$5,[1]非R能力!$B$8:$F$558,$C2379+1,0)</f>
        <v>31977.411268176409</v>
      </c>
      <c r="R2379" s="3">
        <f>HLOOKUP(R$5,[1]非R能力!$B$8:$F$558,$C2379+1,0)</f>
        <v>14943.307807752275</v>
      </c>
      <c r="S2379" s="3">
        <f>HLOOKUP(S$5,[1]非R能力!$B$8:$F$558,$C2379+1,0)</f>
        <v>10671.57007765999</v>
      </c>
      <c r="T2379" s="3">
        <f>INDEX([1]非R能力!$H$9:$H$558,D2379)</f>
        <v>16002.455468577677</v>
      </c>
      <c r="U2379" s="3">
        <f>IF(E2379="小怪",0,IF(INDEX([1]非R能力!$FK$9:$FK$558,C2379)=0,0,10))</f>
        <v>10</v>
      </c>
      <c r="V2379" s="3">
        <f>IF(E2379="小怪",0,IF(INDEX([1]非R能力!$FH$9:$FH$558,C2379)=0,0,5000))</f>
        <v>5000</v>
      </c>
      <c r="W2379" s="3">
        <f>HLOOKUP(W$5,[2]人物技能基础!$O$3:$Q$553,$C2379+1,0)</f>
        <v>3.637142857142857</v>
      </c>
      <c r="X2379" s="3">
        <f>HLOOKUP(X$5,[2]人物技能基础!$O$3:$Q$553,$C2379+1,0)</f>
        <v>2.0186428571428574</v>
      </c>
      <c r="Y2379" s="3">
        <f>HLOOKUP(Y$5,[2]人物技能基础!$O$3:$Q$553,$C2379+1,0)</f>
        <v>99.964285714285708</v>
      </c>
      <c r="Z2379" s="3">
        <f t="shared" si="223"/>
        <v>1818383</v>
      </c>
      <c r="AA2379" s="3">
        <f t="shared" si="224"/>
        <v>34127</v>
      </c>
      <c r="AB2379" s="3">
        <f t="shared" si="225"/>
        <v>10516</v>
      </c>
      <c r="AC2379" s="3">
        <f t="shared" si="226"/>
        <v>10671</v>
      </c>
      <c r="AD2379" s="3">
        <f t="shared" si="227"/>
        <v>19924</v>
      </c>
    </row>
    <row r="2380" spans="1:30" x14ac:dyDescent="0.15">
      <c r="A2380" s="3">
        <v>375</v>
      </c>
      <c r="B2380" s="3" t="str">
        <f t="shared" si="222"/>
        <v>关卡375boss</v>
      </c>
      <c r="C2380" s="3">
        <f>INDEX([3]关卡!$J$19:$J$2018,A2380)</f>
        <v>284</v>
      </c>
      <c r="D2380" s="3">
        <f>INDEX([3]关卡!$N$19:$N$2018,A2380)</f>
        <v>284</v>
      </c>
      <c r="E2380" s="3" t="s">
        <v>25</v>
      </c>
      <c r="F2380" s="3" t="s">
        <v>26</v>
      </c>
      <c r="G2380" s="3">
        <v>30</v>
      </c>
      <c r="H2380" s="3">
        <v>30</v>
      </c>
      <c r="I2380" s="3">
        <v>0.2</v>
      </c>
      <c r="J2380" s="4">
        <v>0.75</v>
      </c>
      <c r="K2380" s="4">
        <v>1</v>
      </c>
      <c r="L2380" s="4">
        <v>5</v>
      </c>
      <c r="M2380" s="3">
        <v>1</v>
      </c>
      <c r="N2380" s="3">
        <v>2</v>
      </c>
      <c r="O2380" s="3">
        <f>HLOOKUP(O$5,[1]非R能力!$B$8:$F$558,$C2380+1,0)</f>
        <v>292552.63470635738</v>
      </c>
      <c r="P2380" s="3">
        <f>HLOOKUP(P$5,[1]非R能力!$B$8:$F$558,$C2380+1,0)</f>
        <v>52583.311210016698</v>
      </c>
      <c r="Q2380" s="3">
        <f>HLOOKUP(Q$5,[1]非R能力!$B$8:$F$558,$C2380+1,0)</f>
        <v>31977.411268176409</v>
      </c>
      <c r="R2380" s="3">
        <f>HLOOKUP(R$5,[1]非R能力!$B$8:$F$558,$C2380+1,0)</f>
        <v>14943.307807752275</v>
      </c>
      <c r="S2380" s="3">
        <f>HLOOKUP(S$5,[1]非R能力!$B$8:$F$558,$C2380+1,0)</f>
        <v>10671.57007765999</v>
      </c>
      <c r="T2380" s="3">
        <f>INDEX([1]非R能力!$H$9:$H$558,D2380)</f>
        <v>16002.455468577677</v>
      </c>
      <c r="U2380" s="3">
        <f>IF(E2380="小怪",0,IF(INDEX([1]非R能力!$FK$9:$FK$558,C2380)=0,0,10))</f>
        <v>10</v>
      </c>
      <c r="V2380" s="3">
        <f>IF(E2380="小怪",0,IF(INDEX([1]非R能力!$FH$9:$FH$558,C2380)=0,0,5000))</f>
        <v>5000</v>
      </c>
      <c r="W2380" s="3">
        <f>HLOOKUP(W$5,[2]人物技能基础!$O$3:$Q$553,$C2380+1,0)</f>
        <v>3.637142857142857</v>
      </c>
      <c r="X2380" s="3">
        <f>HLOOKUP(X$5,[2]人物技能基础!$O$3:$Q$553,$C2380+1,0)</f>
        <v>2.0186428571428574</v>
      </c>
      <c r="Y2380" s="3">
        <f>HLOOKUP(Y$5,[2]人物技能基础!$O$3:$Q$553,$C2380+1,0)</f>
        <v>99.964285714285708</v>
      </c>
      <c r="Z2380" s="3">
        <f t="shared" si="223"/>
        <v>1818383</v>
      </c>
      <c r="AA2380" s="3">
        <f t="shared" si="224"/>
        <v>34127</v>
      </c>
      <c r="AB2380" s="3">
        <f t="shared" si="225"/>
        <v>10516</v>
      </c>
      <c r="AC2380" s="3">
        <f t="shared" si="226"/>
        <v>10671</v>
      </c>
      <c r="AD2380" s="3">
        <f t="shared" si="227"/>
        <v>19924</v>
      </c>
    </row>
    <row r="2381" spans="1:30" x14ac:dyDescent="0.15">
      <c r="A2381" s="3">
        <v>376</v>
      </c>
      <c r="B2381" s="3" t="str">
        <f t="shared" si="222"/>
        <v>关卡376boss</v>
      </c>
      <c r="C2381" s="3">
        <f>INDEX([3]关卡!$J$19:$J$2018,A2381)</f>
        <v>284</v>
      </c>
      <c r="D2381" s="3">
        <f>INDEX([3]关卡!$N$19:$N$2018,A2381)</f>
        <v>284</v>
      </c>
      <c r="E2381" s="3" t="s">
        <v>25</v>
      </c>
      <c r="F2381" s="3" t="s">
        <v>26</v>
      </c>
      <c r="G2381" s="3">
        <v>30</v>
      </c>
      <c r="H2381" s="3">
        <v>30</v>
      </c>
      <c r="I2381" s="3">
        <v>0.2</v>
      </c>
      <c r="J2381" s="4">
        <v>0.75</v>
      </c>
      <c r="K2381" s="4">
        <v>1</v>
      </c>
      <c r="L2381" s="4">
        <v>5</v>
      </c>
      <c r="M2381" s="3">
        <v>1</v>
      </c>
      <c r="N2381" s="3">
        <v>2</v>
      </c>
      <c r="O2381" s="3">
        <f>HLOOKUP(O$5,[1]非R能力!$B$8:$F$558,$C2381+1,0)</f>
        <v>292552.63470635738</v>
      </c>
      <c r="P2381" s="3">
        <f>HLOOKUP(P$5,[1]非R能力!$B$8:$F$558,$C2381+1,0)</f>
        <v>52583.311210016698</v>
      </c>
      <c r="Q2381" s="3">
        <f>HLOOKUP(Q$5,[1]非R能力!$B$8:$F$558,$C2381+1,0)</f>
        <v>31977.411268176409</v>
      </c>
      <c r="R2381" s="3">
        <f>HLOOKUP(R$5,[1]非R能力!$B$8:$F$558,$C2381+1,0)</f>
        <v>14943.307807752275</v>
      </c>
      <c r="S2381" s="3">
        <f>HLOOKUP(S$5,[1]非R能力!$B$8:$F$558,$C2381+1,0)</f>
        <v>10671.57007765999</v>
      </c>
      <c r="T2381" s="3">
        <f>INDEX([1]非R能力!$H$9:$H$558,D2381)</f>
        <v>16002.455468577677</v>
      </c>
      <c r="U2381" s="3">
        <f>IF(E2381="小怪",0,IF(INDEX([1]非R能力!$FK$9:$FK$558,C2381)=0,0,10))</f>
        <v>10</v>
      </c>
      <c r="V2381" s="3">
        <f>IF(E2381="小怪",0,IF(INDEX([1]非R能力!$FH$9:$FH$558,C2381)=0,0,5000))</f>
        <v>5000</v>
      </c>
      <c r="W2381" s="3">
        <f>HLOOKUP(W$5,[2]人物技能基础!$O$3:$Q$553,$C2381+1,0)</f>
        <v>3.637142857142857</v>
      </c>
      <c r="X2381" s="3">
        <f>HLOOKUP(X$5,[2]人物技能基础!$O$3:$Q$553,$C2381+1,0)</f>
        <v>2.0186428571428574</v>
      </c>
      <c r="Y2381" s="3">
        <f>HLOOKUP(Y$5,[2]人物技能基础!$O$3:$Q$553,$C2381+1,0)</f>
        <v>99.964285714285708</v>
      </c>
      <c r="Z2381" s="3">
        <f t="shared" si="223"/>
        <v>1818383</v>
      </c>
      <c r="AA2381" s="3">
        <f t="shared" si="224"/>
        <v>34127</v>
      </c>
      <c r="AB2381" s="3">
        <f t="shared" si="225"/>
        <v>10516</v>
      </c>
      <c r="AC2381" s="3">
        <f t="shared" si="226"/>
        <v>10671</v>
      </c>
      <c r="AD2381" s="3">
        <f t="shared" si="227"/>
        <v>19924</v>
      </c>
    </row>
    <row r="2382" spans="1:30" x14ac:dyDescent="0.15">
      <c r="A2382" s="3">
        <v>377</v>
      </c>
      <c r="B2382" s="3" t="str">
        <f t="shared" si="222"/>
        <v>关卡377boss</v>
      </c>
      <c r="C2382" s="3">
        <f>INDEX([3]关卡!$J$19:$J$2018,A2382)</f>
        <v>284</v>
      </c>
      <c r="D2382" s="3">
        <f>INDEX([3]关卡!$N$19:$N$2018,A2382)</f>
        <v>284</v>
      </c>
      <c r="E2382" s="3" t="s">
        <v>25</v>
      </c>
      <c r="F2382" s="3" t="s">
        <v>26</v>
      </c>
      <c r="G2382" s="3">
        <v>30</v>
      </c>
      <c r="H2382" s="3">
        <v>30</v>
      </c>
      <c r="I2382" s="3">
        <v>0.2</v>
      </c>
      <c r="J2382" s="4">
        <v>0.75</v>
      </c>
      <c r="K2382" s="4">
        <v>1</v>
      </c>
      <c r="L2382" s="4">
        <v>5</v>
      </c>
      <c r="M2382" s="3">
        <v>1</v>
      </c>
      <c r="N2382" s="3">
        <v>2</v>
      </c>
      <c r="O2382" s="3">
        <f>HLOOKUP(O$5,[1]非R能力!$B$8:$F$558,$C2382+1,0)</f>
        <v>292552.63470635738</v>
      </c>
      <c r="P2382" s="3">
        <f>HLOOKUP(P$5,[1]非R能力!$B$8:$F$558,$C2382+1,0)</f>
        <v>52583.311210016698</v>
      </c>
      <c r="Q2382" s="3">
        <f>HLOOKUP(Q$5,[1]非R能力!$B$8:$F$558,$C2382+1,0)</f>
        <v>31977.411268176409</v>
      </c>
      <c r="R2382" s="3">
        <f>HLOOKUP(R$5,[1]非R能力!$B$8:$F$558,$C2382+1,0)</f>
        <v>14943.307807752275</v>
      </c>
      <c r="S2382" s="3">
        <f>HLOOKUP(S$5,[1]非R能力!$B$8:$F$558,$C2382+1,0)</f>
        <v>10671.57007765999</v>
      </c>
      <c r="T2382" s="3">
        <f>INDEX([1]非R能力!$H$9:$H$558,D2382)</f>
        <v>16002.455468577677</v>
      </c>
      <c r="U2382" s="3">
        <f>IF(E2382="小怪",0,IF(INDEX([1]非R能力!$FK$9:$FK$558,C2382)=0,0,10))</f>
        <v>10</v>
      </c>
      <c r="V2382" s="3">
        <f>IF(E2382="小怪",0,IF(INDEX([1]非R能力!$FH$9:$FH$558,C2382)=0,0,5000))</f>
        <v>5000</v>
      </c>
      <c r="W2382" s="3">
        <f>HLOOKUP(W$5,[2]人物技能基础!$O$3:$Q$553,$C2382+1,0)</f>
        <v>3.637142857142857</v>
      </c>
      <c r="X2382" s="3">
        <f>HLOOKUP(X$5,[2]人物技能基础!$O$3:$Q$553,$C2382+1,0)</f>
        <v>2.0186428571428574</v>
      </c>
      <c r="Y2382" s="3">
        <f>HLOOKUP(Y$5,[2]人物技能基础!$O$3:$Q$553,$C2382+1,0)</f>
        <v>99.964285714285708</v>
      </c>
      <c r="Z2382" s="3">
        <f t="shared" si="223"/>
        <v>1818383</v>
      </c>
      <c r="AA2382" s="3">
        <f t="shared" si="224"/>
        <v>34127</v>
      </c>
      <c r="AB2382" s="3">
        <f t="shared" si="225"/>
        <v>10516</v>
      </c>
      <c r="AC2382" s="3">
        <f t="shared" si="226"/>
        <v>10671</v>
      </c>
      <c r="AD2382" s="3">
        <f t="shared" si="227"/>
        <v>19924</v>
      </c>
    </row>
    <row r="2383" spans="1:30" x14ac:dyDescent="0.15">
      <c r="A2383" s="3">
        <v>378</v>
      </c>
      <c r="B2383" s="3" t="str">
        <f t="shared" si="222"/>
        <v>关卡378boss</v>
      </c>
      <c r="C2383" s="3">
        <f>INDEX([3]关卡!$J$19:$J$2018,A2383)</f>
        <v>285</v>
      </c>
      <c r="D2383" s="3">
        <f>INDEX([3]关卡!$N$19:$N$2018,A2383)</f>
        <v>285</v>
      </c>
      <c r="E2383" s="3" t="s">
        <v>25</v>
      </c>
      <c r="F2383" s="3" t="s">
        <v>26</v>
      </c>
      <c r="G2383" s="3">
        <v>30</v>
      </c>
      <c r="H2383" s="3">
        <v>30</v>
      </c>
      <c r="I2383" s="3">
        <v>0.2</v>
      </c>
      <c r="J2383" s="4">
        <v>0.75</v>
      </c>
      <c r="K2383" s="4">
        <v>1</v>
      </c>
      <c r="L2383" s="4">
        <v>5</v>
      </c>
      <c r="M2383" s="3">
        <v>1</v>
      </c>
      <c r="N2383" s="3">
        <v>2</v>
      </c>
      <c r="O2383" s="3">
        <f>HLOOKUP(O$5,[1]非R能力!$B$8:$F$558,$C2383+1,0)</f>
        <v>298102.35757101967</v>
      </c>
      <c r="P2383" s="3">
        <f>HLOOKUP(P$5,[1]非R能力!$B$8:$F$558,$C2383+1,0)</f>
        <v>53527.288108369401</v>
      </c>
      <c r="Q2383" s="3">
        <f>HLOOKUP(Q$5,[1]非R能力!$B$8:$F$558,$C2383+1,0)</f>
        <v>32645.703983007719</v>
      </c>
      <c r="R2383" s="3">
        <f>HLOOKUP(R$5,[1]非R能力!$B$8:$F$558,$C2383+1,0)</f>
        <v>21172.576516261761</v>
      </c>
      <c r="S2383" s="3">
        <f>HLOOKUP(S$5,[1]非R能力!$B$8:$F$558,$C2383+1,0)</f>
        <v>10880.364631557793</v>
      </c>
      <c r="T2383" s="3">
        <f>INDEX([1]非R能力!$H$9:$H$558,D2383)</f>
        <v>16112.250000000004</v>
      </c>
      <c r="U2383" s="3">
        <f>IF(E2383="小怪",0,IF(INDEX([1]非R能力!$FK$9:$FK$558,C2383)=0,0,10))</f>
        <v>10</v>
      </c>
      <c r="V2383" s="3">
        <f>IF(E2383="小怪",0,IF(INDEX([1]非R能力!$FH$9:$FH$558,C2383)=0,0,5000))</f>
        <v>5000</v>
      </c>
      <c r="W2383" s="3">
        <f>HLOOKUP(W$5,[2]人物技能基础!$O$3:$Q$553,$C2383+1,0)</f>
        <v>3.637142857142857</v>
      </c>
      <c r="X2383" s="3">
        <f>HLOOKUP(X$5,[2]人物技能基础!$O$3:$Q$553,$C2383+1,0)</f>
        <v>2.0186428571428574</v>
      </c>
      <c r="Y2383" s="3">
        <f>HLOOKUP(Y$5,[2]人物技能基础!$O$3:$Q$553,$C2383+1,0)</f>
        <v>99.964285714285708</v>
      </c>
      <c r="Z2383" s="3">
        <f t="shared" si="223"/>
        <v>1847792</v>
      </c>
      <c r="AA2383" s="3">
        <f t="shared" si="224"/>
        <v>34833</v>
      </c>
      <c r="AB2383" s="3">
        <f t="shared" si="225"/>
        <v>10705</v>
      </c>
      <c r="AC2383" s="3">
        <f t="shared" si="226"/>
        <v>10880</v>
      </c>
      <c r="AD2383" s="3">
        <f t="shared" si="227"/>
        <v>28230</v>
      </c>
    </row>
    <row r="2384" spans="1:30" x14ac:dyDescent="0.15">
      <c r="A2384" s="3">
        <v>379</v>
      </c>
      <c r="B2384" s="3" t="str">
        <f t="shared" si="222"/>
        <v>关卡379boss</v>
      </c>
      <c r="C2384" s="3">
        <f>INDEX([3]关卡!$J$19:$J$2018,A2384)</f>
        <v>285</v>
      </c>
      <c r="D2384" s="3">
        <f>INDEX([3]关卡!$N$19:$N$2018,A2384)</f>
        <v>285</v>
      </c>
      <c r="E2384" s="3" t="s">
        <v>25</v>
      </c>
      <c r="F2384" s="3" t="s">
        <v>26</v>
      </c>
      <c r="G2384" s="3">
        <v>30</v>
      </c>
      <c r="H2384" s="3">
        <v>30</v>
      </c>
      <c r="I2384" s="3">
        <v>0.2</v>
      </c>
      <c r="J2384" s="4">
        <v>0.75</v>
      </c>
      <c r="K2384" s="4">
        <v>1</v>
      </c>
      <c r="L2384" s="4">
        <v>5</v>
      </c>
      <c r="M2384" s="3">
        <v>1</v>
      </c>
      <c r="N2384" s="3">
        <v>2</v>
      </c>
      <c r="O2384" s="3">
        <f>HLOOKUP(O$5,[1]非R能力!$B$8:$F$558,$C2384+1,0)</f>
        <v>298102.35757101967</v>
      </c>
      <c r="P2384" s="3">
        <f>HLOOKUP(P$5,[1]非R能力!$B$8:$F$558,$C2384+1,0)</f>
        <v>53527.288108369401</v>
      </c>
      <c r="Q2384" s="3">
        <f>HLOOKUP(Q$5,[1]非R能力!$B$8:$F$558,$C2384+1,0)</f>
        <v>32645.703983007719</v>
      </c>
      <c r="R2384" s="3">
        <f>HLOOKUP(R$5,[1]非R能力!$B$8:$F$558,$C2384+1,0)</f>
        <v>21172.576516261761</v>
      </c>
      <c r="S2384" s="3">
        <f>HLOOKUP(S$5,[1]非R能力!$B$8:$F$558,$C2384+1,0)</f>
        <v>10880.364631557793</v>
      </c>
      <c r="T2384" s="3">
        <f>INDEX([1]非R能力!$H$9:$H$558,D2384)</f>
        <v>16112.250000000004</v>
      </c>
      <c r="U2384" s="3">
        <f>IF(E2384="小怪",0,IF(INDEX([1]非R能力!$FK$9:$FK$558,C2384)=0,0,10))</f>
        <v>10</v>
      </c>
      <c r="V2384" s="3">
        <f>IF(E2384="小怪",0,IF(INDEX([1]非R能力!$FH$9:$FH$558,C2384)=0,0,5000))</f>
        <v>5000</v>
      </c>
      <c r="W2384" s="3">
        <f>HLOOKUP(W$5,[2]人物技能基础!$O$3:$Q$553,$C2384+1,0)</f>
        <v>3.637142857142857</v>
      </c>
      <c r="X2384" s="3">
        <f>HLOOKUP(X$5,[2]人物技能基础!$O$3:$Q$553,$C2384+1,0)</f>
        <v>2.0186428571428574</v>
      </c>
      <c r="Y2384" s="3">
        <f>HLOOKUP(Y$5,[2]人物技能基础!$O$3:$Q$553,$C2384+1,0)</f>
        <v>99.964285714285708</v>
      </c>
      <c r="Z2384" s="3">
        <f t="shared" si="223"/>
        <v>1847792</v>
      </c>
      <c r="AA2384" s="3">
        <f t="shared" si="224"/>
        <v>34833</v>
      </c>
      <c r="AB2384" s="3">
        <f t="shared" si="225"/>
        <v>10705</v>
      </c>
      <c r="AC2384" s="3">
        <f t="shared" si="226"/>
        <v>10880</v>
      </c>
      <c r="AD2384" s="3">
        <f t="shared" si="227"/>
        <v>28230</v>
      </c>
    </row>
    <row r="2385" spans="1:30" x14ac:dyDescent="0.15">
      <c r="A2385" s="3">
        <v>380</v>
      </c>
      <c r="B2385" s="3" t="str">
        <f t="shared" si="222"/>
        <v>关卡380boss</v>
      </c>
      <c r="C2385" s="3">
        <f>INDEX([3]关卡!$J$19:$J$2018,A2385)</f>
        <v>285</v>
      </c>
      <c r="D2385" s="3">
        <f>INDEX([3]关卡!$N$19:$N$2018,A2385)</f>
        <v>285</v>
      </c>
      <c r="E2385" s="3" t="s">
        <v>25</v>
      </c>
      <c r="F2385" s="3" t="s">
        <v>26</v>
      </c>
      <c r="G2385" s="3">
        <v>30</v>
      </c>
      <c r="H2385" s="3">
        <v>30</v>
      </c>
      <c r="I2385" s="3">
        <v>0.2</v>
      </c>
      <c r="J2385" s="4">
        <v>0.75</v>
      </c>
      <c r="K2385" s="4">
        <v>1</v>
      </c>
      <c r="L2385" s="4">
        <v>5</v>
      </c>
      <c r="M2385" s="3">
        <v>1</v>
      </c>
      <c r="N2385" s="3">
        <v>2</v>
      </c>
      <c r="O2385" s="3">
        <f>HLOOKUP(O$5,[1]非R能力!$B$8:$F$558,$C2385+1,0)</f>
        <v>298102.35757101967</v>
      </c>
      <c r="P2385" s="3">
        <f>HLOOKUP(P$5,[1]非R能力!$B$8:$F$558,$C2385+1,0)</f>
        <v>53527.288108369401</v>
      </c>
      <c r="Q2385" s="3">
        <f>HLOOKUP(Q$5,[1]非R能力!$B$8:$F$558,$C2385+1,0)</f>
        <v>32645.703983007719</v>
      </c>
      <c r="R2385" s="3">
        <f>HLOOKUP(R$5,[1]非R能力!$B$8:$F$558,$C2385+1,0)</f>
        <v>21172.576516261761</v>
      </c>
      <c r="S2385" s="3">
        <f>HLOOKUP(S$5,[1]非R能力!$B$8:$F$558,$C2385+1,0)</f>
        <v>10880.364631557793</v>
      </c>
      <c r="T2385" s="3">
        <f>INDEX([1]非R能力!$H$9:$H$558,D2385)</f>
        <v>16112.250000000004</v>
      </c>
      <c r="U2385" s="3">
        <f>IF(E2385="小怪",0,IF(INDEX([1]非R能力!$FK$9:$FK$558,C2385)=0,0,10))</f>
        <v>10</v>
      </c>
      <c r="V2385" s="3">
        <f>IF(E2385="小怪",0,IF(INDEX([1]非R能力!$FH$9:$FH$558,C2385)=0,0,5000))</f>
        <v>5000</v>
      </c>
      <c r="W2385" s="3">
        <f>HLOOKUP(W$5,[2]人物技能基础!$O$3:$Q$553,$C2385+1,0)</f>
        <v>3.637142857142857</v>
      </c>
      <c r="X2385" s="3">
        <f>HLOOKUP(X$5,[2]人物技能基础!$O$3:$Q$553,$C2385+1,0)</f>
        <v>2.0186428571428574</v>
      </c>
      <c r="Y2385" s="3">
        <f>HLOOKUP(Y$5,[2]人物技能基础!$O$3:$Q$553,$C2385+1,0)</f>
        <v>99.964285714285708</v>
      </c>
      <c r="Z2385" s="3">
        <f t="shared" si="223"/>
        <v>1847792</v>
      </c>
      <c r="AA2385" s="3">
        <f t="shared" si="224"/>
        <v>34833</v>
      </c>
      <c r="AB2385" s="3">
        <f t="shared" si="225"/>
        <v>10705</v>
      </c>
      <c r="AC2385" s="3">
        <f t="shared" si="226"/>
        <v>10880</v>
      </c>
      <c r="AD2385" s="3">
        <f t="shared" si="227"/>
        <v>28230</v>
      </c>
    </row>
    <row r="2386" spans="1:30" x14ac:dyDescent="0.15">
      <c r="A2386" s="3">
        <v>381</v>
      </c>
      <c r="B2386" s="3" t="str">
        <f t="shared" si="222"/>
        <v>关卡381boss</v>
      </c>
      <c r="C2386" s="3">
        <f>INDEX([3]关卡!$J$19:$J$2018,A2386)</f>
        <v>285</v>
      </c>
      <c r="D2386" s="3">
        <f>INDEX([3]关卡!$N$19:$N$2018,A2386)</f>
        <v>285</v>
      </c>
      <c r="E2386" s="3" t="s">
        <v>25</v>
      </c>
      <c r="F2386" s="3" t="s">
        <v>26</v>
      </c>
      <c r="G2386" s="3">
        <v>30</v>
      </c>
      <c r="H2386" s="3">
        <v>30</v>
      </c>
      <c r="I2386" s="3">
        <v>0.2</v>
      </c>
      <c r="J2386" s="4">
        <v>0.75</v>
      </c>
      <c r="K2386" s="4">
        <v>1</v>
      </c>
      <c r="L2386" s="4">
        <v>5</v>
      </c>
      <c r="M2386" s="3">
        <v>1</v>
      </c>
      <c r="N2386" s="3">
        <v>2</v>
      </c>
      <c r="O2386" s="3">
        <f>HLOOKUP(O$5,[1]非R能力!$B$8:$F$558,$C2386+1,0)</f>
        <v>298102.35757101967</v>
      </c>
      <c r="P2386" s="3">
        <f>HLOOKUP(P$5,[1]非R能力!$B$8:$F$558,$C2386+1,0)</f>
        <v>53527.288108369401</v>
      </c>
      <c r="Q2386" s="3">
        <f>HLOOKUP(Q$5,[1]非R能力!$B$8:$F$558,$C2386+1,0)</f>
        <v>32645.703983007719</v>
      </c>
      <c r="R2386" s="3">
        <f>HLOOKUP(R$5,[1]非R能力!$B$8:$F$558,$C2386+1,0)</f>
        <v>21172.576516261761</v>
      </c>
      <c r="S2386" s="3">
        <f>HLOOKUP(S$5,[1]非R能力!$B$8:$F$558,$C2386+1,0)</f>
        <v>10880.364631557793</v>
      </c>
      <c r="T2386" s="3">
        <f>INDEX([1]非R能力!$H$9:$H$558,D2386)</f>
        <v>16112.250000000004</v>
      </c>
      <c r="U2386" s="3">
        <f>IF(E2386="小怪",0,IF(INDEX([1]非R能力!$FK$9:$FK$558,C2386)=0,0,10))</f>
        <v>10</v>
      </c>
      <c r="V2386" s="3">
        <f>IF(E2386="小怪",0,IF(INDEX([1]非R能力!$FH$9:$FH$558,C2386)=0,0,5000))</f>
        <v>5000</v>
      </c>
      <c r="W2386" s="3">
        <f>HLOOKUP(W$5,[2]人物技能基础!$O$3:$Q$553,$C2386+1,0)</f>
        <v>3.637142857142857</v>
      </c>
      <c r="X2386" s="3">
        <f>HLOOKUP(X$5,[2]人物技能基础!$O$3:$Q$553,$C2386+1,0)</f>
        <v>2.0186428571428574</v>
      </c>
      <c r="Y2386" s="3">
        <f>HLOOKUP(Y$5,[2]人物技能基础!$O$3:$Q$553,$C2386+1,0)</f>
        <v>99.964285714285708</v>
      </c>
      <c r="Z2386" s="3">
        <f t="shared" si="223"/>
        <v>1847792</v>
      </c>
      <c r="AA2386" s="3">
        <f t="shared" si="224"/>
        <v>34833</v>
      </c>
      <c r="AB2386" s="3">
        <f t="shared" si="225"/>
        <v>10705</v>
      </c>
      <c r="AC2386" s="3">
        <f t="shared" si="226"/>
        <v>10880</v>
      </c>
      <c r="AD2386" s="3">
        <f t="shared" si="227"/>
        <v>28230</v>
      </c>
    </row>
    <row r="2387" spans="1:30" x14ac:dyDescent="0.15">
      <c r="A2387" s="3">
        <v>382</v>
      </c>
      <c r="B2387" s="3" t="str">
        <f t="shared" si="222"/>
        <v>关卡382boss</v>
      </c>
      <c r="C2387" s="3">
        <f>INDEX([3]关卡!$J$19:$J$2018,A2387)</f>
        <v>285</v>
      </c>
      <c r="D2387" s="3">
        <f>INDEX([3]关卡!$N$19:$N$2018,A2387)</f>
        <v>285</v>
      </c>
      <c r="E2387" s="3" t="s">
        <v>25</v>
      </c>
      <c r="F2387" s="3" t="s">
        <v>26</v>
      </c>
      <c r="G2387" s="3">
        <v>30</v>
      </c>
      <c r="H2387" s="3">
        <v>30</v>
      </c>
      <c r="I2387" s="3">
        <v>0.2</v>
      </c>
      <c r="J2387" s="4">
        <v>0.75</v>
      </c>
      <c r="K2387" s="4">
        <v>1</v>
      </c>
      <c r="L2387" s="4">
        <v>5</v>
      </c>
      <c r="M2387" s="3">
        <v>1</v>
      </c>
      <c r="N2387" s="3">
        <v>2</v>
      </c>
      <c r="O2387" s="3">
        <f>HLOOKUP(O$5,[1]非R能力!$B$8:$F$558,$C2387+1,0)</f>
        <v>298102.35757101967</v>
      </c>
      <c r="P2387" s="3">
        <f>HLOOKUP(P$5,[1]非R能力!$B$8:$F$558,$C2387+1,0)</f>
        <v>53527.288108369401</v>
      </c>
      <c r="Q2387" s="3">
        <f>HLOOKUP(Q$5,[1]非R能力!$B$8:$F$558,$C2387+1,0)</f>
        <v>32645.703983007719</v>
      </c>
      <c r="R2387" s="3">
        <f>HLOOKUP(R$5,[1]非R能力!$B$8:$F$558,$C2387+1,0)</f>
        <v>21172.576516261761</v>
      </c>
      <c r="S2387" s="3">
        <f>HLOOKUP(S$5,[1]非R能力!$B$8:$F$558,$C2387+1,0)</f>
        <v>10880.364631557793</v>
      </c>
      <c r="T2387" s="3">
        <f>INDEX([1]非R能力!$H$9:$H$558,D2387)</f>
        <v>16112.250000000004</v>
      </c>
      <c r="U2387" s="3">
        <f>IF(E2387="小怪",0,IF(INDEX([1]非R能力!$FK$9:$FK$558,C2387)=0,0,10))</f>
        <v>10</v>
      </c>
      <c r="V2387" s="3">
        <f>IF(E2387="小怪",0,IF(INDEX([1]非R能力!$FH$9:$FH$558,C2387)=0,0,5000))</f>
        <v>5000</v>
      </c>
      <c r="W2387" s="3">
        <f>HLOOKUP(W$5,[2]人物技能基础!$O$3:$Q$553,$C2387+1,0)</f>
        <v>3.637142857142857</v>
      </c>
      <c r="X2387" s="3">
        <f>HLOOKUP(X$5,[2]人物技能基础!$O$3:$Q$553,$C2387+1,0)</f>
        <v>2.0186428571428574</v>
      </c>
      <c r="Y2387" s="3">
        <f>HLOOKUP(Y$5,[2]人物技能基础!$O$3:$Q$553,$C2387+1,0)</f>
        <v>99.964285714285708</v>
      </c>
      <c r="Z2387" s="3">
        <f t="shared" si="223"/>
        <v>1847792</v>
      </c>
      <c r="AA2387" s="3">
        <f t="shared" si="224"/>
        <v>34833</v>
      </c>
      <c r="AB2387" s="3">
        <f t="shared" si="225"/>
        <v>10705</v>
      </c>
      <c r="AC2387" s="3">
        <f t="shared" si="226"/>
        <v>10880</v>
      </c>
      <c r="AD2387" s="3">
        <f t="shared" si="227"/>
        <v>28230</v>
      </c>
    </row>
    <row r="2388" spans="1:30" x14ac:dyDescent="0.15">
      <c r="A2388" s="3">
        <v>383</v>
      </c>
      <c r="B2388" s="3" t="str">
        <f t="shared" si="222"/>
        <v>关卡383boss</v>
      </c>
      <c r="C2388" s="3">
        <f>INDEX([3]关卡!$J$19:$J$2018,A2388)</f>
        <v>285</v>
      </c>
      <c r="D2388" s="3">
        <f>INDEX([3]关卡!$N$19:$N$2018,A2388)</f>
        <v>285</v>
      </c>
      <c r="E2388" s="3" t="s">
        <v>25</v>
      </c>
      <c r="F2388" s="3" t="s">
        <v>26</v>
      </c>
      <c r="G2388" s="3">
        <v>30</v>
      </c>
      <c r="H2388" s="3">
        <v>30</v>
      </c>
      <c r="I2388" s="3">
        <v>0.2</v>
      </c>
      <c r="J2388" s="4">
        <v>0.75</v>
      </c>
      <c r="K2388" s="4">
        <v>1</v>
      </c>
      <c r="L2388" s="4">
        <v>5</v>
      </c>
      <c r="M2388" s="3">
        <v>1</v>
      </c>
      <c r="N2388" s="3">
        <v>2</v>
      </c>
      <c r="O2388" s="3">
        <f>HLOOKUP(O$5,[1]非R能力!$B$8:$F$558,$C2388+1,0)</f>
        <v>298102.35757101967</v>
      </c>
      <c r="P2388" s="3">
        <f>HLOOKUP(P$5,[1]非R能力!$B$8:$F$558,$C2388+1,0)</f>
        <v>53527.288108369401</v>
      </c>
      <c r="Q2388" s="3">
        <f>HLOOKUP(Q$5,[1]非R能力!$B$8:$F$558,$C2388+1,0)</f>
        <v>32645.703983007719</v>
      </c>
      <c r="R2388" s="3">
        <f>HLOOKUP(R$5,[1]非R能力!$B$8:$F$558,$C2388+1,0)</f>
        <v>21172.576516261761</v>
      </c>
      <c r="S2388" s="3">
        <f>HLOOKUP(S$5,[1]非R能力!$B$8:$F$558,$C2388+1,0)</f>
        <v>10880.364631557793</v>
      </c>
      <c r="T2388" s="3">
        <f>INDEX([1]非R能力!$H$9:$H$558,D2388)</f>
        <v>16112.250000000004</v>
      </c>
      <c r="U2388" s="3">
        <f>IF(E2388="小怪",0,IF(INDEX([1]非R能力!$FK$9:$FK$558,C2388)=0,0,10))</f>
        <v>10</v>
      </c>
      <c r="V2388" s="3">
        <f>IF(E2388="小怪",0,IF(INDEX([1]非R能力!$FH$9:$FH$558,C2388)=0,0,5000))</f>
        <v>5000</v>
      </c>
      <c r="W2388" s="3">
        <f>HLOOKUP(W$5,[2]人物技能基础!$O$3:$Q$553,$C2388+1,0)</f>
        <v>3.637142857142857</v>
      </c>
      <c r="X2388" s="3">
        <f>HLOOKUP(X$5,[2]人物技能基础!$O$3:$Q$553,$C2388+1,0)</f>
        <v>2.0186428571428574</v>
      </c>
      <c r="Y2388" s="3">
        <f>HLOOKUP(Y$5,[2]人物技能基础!$O$3:$Q$553,$C2388+1,0)</f>
        <v>99.964285714285708</v>
      </c>
      <c r="Z2388" s="3">
        <f t="shared" si="223"/>
        <v>1847792</v>
      </c>
      <c r="AA2388" s="3">
        <f t="shared" si="224"/>
        <v>34833</v>
      </c>
      <c r="AB2388" s="3">
        <f t="shared" si="225"/>
        <v>10705</v>
      </c>
      <c r="AC2388" s="3">
        <f t="shared" si="226"/>
        <v>10880</v>
      </c>
      <c r="AD2388" s="3">
        <f t="shared" si="227"/>
        <v>28230</v>
      </c>
    </row>
    <row r="2389" spans="1:30" x14ac:dyDescent="0.15">
      <c r="A2389" s="3">
        <v>384</v>
      </c>
      <c r="B2389" s="3" t="str">
        <f t="shared" si="222"/>
        <v>关卡384boss</v>
      </c>
      <c r="C2389" s="3">
        <f>INDEX([3]关卡!$J$19:$J$2018,A2389)</f>
        <v>285</v>
      </c>
      <c r="D2389" s="3">
        <f>INDEX([3]关卡!$N$19:$N$2018,A2389)</f>
        <v>285</v>
      </c>
      <c r="E2389" s="3" t="s">
        <v>25</v>
      </c>
      <c r="F2389" s="3" t="s">
        <v>26</v>
      </c>
      <c r="G2389" s="3">
        <v>30</v>
      </c>
      <c r="H2389" s="3">
        <v>30</v>
      </c>
      <c r="I2389" s="3">
        <v>0.2</v>
      </c>
      <c r="J2389" s="4">
        <v>0.75</v>
      </c>
      <c r="K2389" s="4">
        <v>1</v>
      </c>
      <c r="L2389" s="4">
        <v>5</v>
      </c>
      <c r="M2389" s="3">
        <v>1</v>
      </c>
      <c r="N2389" s="3">
        <v>2</v>
      </c>
      <c r="O2389" s="3">
        <f>HLOOKUP(O$5,[1]非R能力!$B$8:$F$558,$C2389+1,0)</f>
        <v>298102.35757101967</v>
      </c>
      <c r="P2389" s="3">
        <f>HLOOKUP(P$5,[1]非R能力!$B$8:$F$558,$C2389+1,0)</f>
        <v>53527.288108369401</v>
      </c>
      <c r="Q2389" s="3">
        <f>HLOOKUP(Q$5,[1]非R能力!$B$8:$F$558,$C2389+1,0)</f>
        <v>32645.703983007719</v>
      </c>
      <c r="R2389" s="3">
        <f>HLOOKUP(R$5,[1]非R能力!$B$8:$F$558,$C2389+1,0)</f>
        <v>21172.576516261761</v>
      </c>
      <c r="S2389" s="3">
        <f>HLOOKUP(S$5,[1]非R能力!$B$8:$F$558,$C2389+1,0)</f>
        <v>10880.364631557793</v>
      </c>
      <c r="T2389" s="3">
        <f>INDEX([1]非R能力!$H$9:$H$558,D2389)</f>
        <v>16112.250000000004</v>
      </c>
      <c r="U2389" s="3">
        <f>IF(E2389="小怪",0,IF(INDEX([1]非R能力!$FK$9:$FK$558,C2389)=0,0,10))</f>
        <v>10</v>
      </c>
      <c r="V2389" s="3">
        <f>IF(E2389="小怪",0,IF(INDEX([1]非R能力!$FH$9:$FH$558,C2389)=0,0,5000))</f>
        <v>5000</v>
      </c>
      <c r="W2389" s="3">
        <f>HLOOKUP(W$5,[2]人物技能基础!$O$3:$Q$553,$C2389+1,0)</f>
        <v>3.637142857142857</v>
      </c>
      <c r="X2389" s="3">
        <f>HLOOKUP(X$5,[2]人物技能基础!$O$3:$Q$553,$C2389+1,0)</f>
        <v>2.0186428571428574</v>
      </c>
      <c r="Y2389" s="3">
        <f>HLOOKUP(Y$5,[2]人物技能基础!$O$3:$Q$553,$C2389+1,0)</f>
        <v>99.964285714285708</v>
      </c>
      <c r="Z2389" s="3">
        <f t="shared" si="223"/>
        <v>1847792</v>
      </c>
      <c r="AA2389" s="3">
        <f t="shared" si="224"/>
        <v>34833</v>
      </c>
      <c r="AB2389" s="3">
        <f t="shared" si="225"/>
        <v>10705</v>
      </c>
      <c r="AC2389" s="3">
        <f t="shared" si="226"/>
        <v>10880</v>
      </c>
      <c r="AD2389" s="3">
        <f t="shared" si="227"/>
        <v>28230</v>
      </c>
    </row>
    <row r="2390" spans="1:30" x14ac:dyDescent="0.15">
      <c r="A2390" s="3">
        <v>385</v>
      </c>
      <c r="B2390" s="3" t="str">
        <f t="shared" si="222"/>
        <v>关卡385boss</v>
      </c>
      <c r="C2390" s="3">
        <f>INDEX([3]关卡!$J$19:$J$2018,A2390)</f>
        <v>286</v>
      </c>
      <c r="D2390" s="3">
        <f>INDEX([3]关卡!$N$19:$N$2018,A2390)</f>
        <v>286</v>
      </c>
      <c r="E2390" s="3" t="s">
        <v>25</v>
      </c>
      <c r="F2390" s="3" t="s">
        <v>26</v>
      </c>
      <c r="G2390" s="3">
        <v>30</v>
      </c>
      <c r="H2390" s="3">
        <v>30</v>
      </c>
      <c r="I2390" s="3">
        <v>0.2</v>
      </c>
      <c r="J2390" s="4">
        <v>0.75</v>
      </c>
      <c r="K2390" s="4">
        <v>1</v>
      </c>
      <c r="L2390" s="4">
        <v>5</v>
      </c>
      <c r="M2390" s="3">
        <v>1</v>
      </c>
      <c r="N2390" s="3">
        <v>2</v>
      </c>
      <c r="O2390" s="3">
        <f>HLOOKUP(O$5,[1]非R能力!$B$8:$F$558,$C2390+1,0)</f>
        <v>304907.12110533623</v>
      </c>
      <c r="P2390" s="3">
        <f>HLOOKUP(P$5,[1]非R能力!$B$8:$F$558,$C2390+1,0)</f>
        <v>54638.916462614172</v>
      </c>
      <c r="Q2390" s="3">
        <f>HLOOKUP(Q$5,[1]非R能力!$B$8:$F$558,$C2390+1,0)</f>
        <v>33394.123989036911</v>
      </c>
      <c r="R2390" s="3">
        <f>HLOOKUP(R$5,[1]非R能力!$B$8:$F$558,$C2390+1,0)</f>
        <v>27447.452849560246</v>
      </c>
      <c r="S2390" s="3">
        <f>HLOOKUP(S$5,[1]非R能力!$B$8:$F$558,$C2390+1,0)</f>
        <v>11112.849799295433</v>
      </c>
      <c r="T2390" s="3">
        <f>INDEX([1]非R能力!$H$9:$H$558,D2390)</f>
        <v>16222.612677389099</v>
      </c>
      <c r="U2390" s="3">
        <f>IF(E2390="小怪",0,IF(INDEX([1]非R能力!$FK$9:$FK$558,C2390)=0,0,10))</f>
        <v>10</v>
      </c>
      <c r="V2390" s="3">
        <f>IF(E2390="小怪",0,IF(INDEX([1]非R能力!$FH$9:$FH$558,C2390)=0,0,5000))</f>
        <v>5000</v>
      </c>
      <c r="W2390" s="3">
        <f>HLOOKUP(W$5,[2]人物技能基础!$O$3:$Q$553,$C2390+1,0)</f>
        <v>3.637142857142857</v>
      </c>
      <c r="X2390" s="3">
        <f>HLOOKUP(X$5,[2]人物技能基础!$O$3:$Q$553,$C2390+1,0)</f>
        <v>2.0186428571428574</v>
      </c>
      <c r="Y2390" s="3">
        <f>HLOOKUP(Y$5,[2]人物技能基础!$O$3:$Q$553,$C2390+1,0)</f>
        <v>99.964285714285708</v>
      </c>
      <c r="Z2390" s="3">
        <f t="shared" si="223"/>
        <v>1882103</v>
      </c>
      <c r="AA2390" s="3">
        <f t="shared" si="224"/>
        <v>35626</v>
      </c>
      <c r="AB2390" s="3">
        <f t="shared" si="225"/>
        <v>10927</v>
      </c>
      <c r="AC2390" s="3">
        <f t="shared" si="226"/>
        <v>11112</v>
      </c>
      <c r="AD2390" s="3">
        <f t="shared" si="227"/>
        <v>36596</v>
      </c>
    </row>
    <row r="2391" spans="1:30" x14ac:dyDescent="0.15">
      <c r="A2391" s="3">
        <v>386</v>
      </c>
      <c r="B2391" s="3" t="str">
        <f t="shared" si="222"/>
        <v>关卡386boss</v>
      </c>
      <c r="C2391" s="3">
        <f>INDEX([3]关卡!$J$19:$J$2018,A2391)</f>
        <v>286</v>
      </c>
      <c r="D2391" s="3">
        <f>INDEX([3]关卡!$N$19:$N$2018,A2391)</f>
        <v>286</v>
      </c>
      <c r="E2391" s="3" t="s">
        <v>25</v>
      </c>
      <c r="F2391" s="3" t="s">
        <v>26</v>
      </c>
      <c r="G2391" s="3">
        <v>30</v>
      </c>
      <c r="H2391" s="3">
        <v>30</v>
      </c>
      <c r="I2391" s="3">
        <v>0.2</v>
      </c>
      <c r="J2391" s="4">
        <v>0.75</v>
      </c>
      <c r="K2391" s="4">
        <v>1</v>
      </c>
      <c r="L2391" s="4">
        <v>5</v>
      </c>
      <c r="M2391" s="3">
        <v>1</v>
      </c>
      <c r="N2391" s="3">
        <v>2</v>
      </c>
      <c r="O2391" s="3">
        <f>HLOOKUP(O$5,[1]非R能力!$B$8:$F$558,$C2391+1,0)</f>
        <v>304907.12110533623</v>
      </c>
      <c r="P2391" s="3">
        <f>HLOOKUP(P$5,[1]非R能力!$B$8:$F$558,$C2391+1,0)</f>
        <v>54638.916462614172</v>
      </c>
      <c r="Q2391" s="3">
        <f>HLOOKUP(Q$5,[1]非R能力!$B$8:$F$558,$C2391+1,0)</f>
        <v>33394.123989036911</v>
      </c>
      <c r="R2391" s="3">
        <f>HLOOKUP(R$5,[1]非R能力!$B$8:$F$558,$C2391+1,0)</f>
        <v>27447.452849560246</v>
      </c>
      <c r="S2391" s="3">
        <f>HLOOKUP(S$5,[1]非R能力!$B$8:$F$558,$C2391+1,0)</f>
        <v>11112.849799295433</v>
      </c>
      <c r="T2391" s="3">
        <f>INDEX([1]非R能力!$H$9:$H$558,D2391)</f>
        <v>16222.612677389099</v>
      </c>
      <c r="U2391" s="3">
        <f>IF(E2391="小怪",0,IF(INDEX([1]非R能力!$FK$9:$FK$558,C2391)=0,0,10))</f>
        <v>10</v>
      </c>
      <c r="V2391" s="3">
        <f>IF(E2391="小怪",0,IF(INDEX([1]非R能力!$FH$9:$FH$558,C2391)=0,0,5000))</f>
        <v>5000</v>
      </c>
      <c r="W2391" s="3">
        <f>HLOOKUP(W$5,[2]人物技能基础!$O$3:$Q$553,$C2391+1,0)</f>
        <v>3.637142857142857</v>
      </c>
      <c r="X2391" s="3">
        <f>HLOOKUP(X$5,[2]人物技能基础!$O$3:$Q$553,$C2391+1,0)</f>
        <v>2.0186428571428574</v>
      </c>
      <c r="Y2391" s="3">
        <f>HLOOKUP(Y$5,[2]人物技能基础!$O$3:$Q$553,$C2391+1,0)</f>
        <v>99.964285714285708</v>
      </c>
      <c r="Z2391" s="3">
        <f t="shared" si="223"/>
        <v>1882103</v>
      </c>
      <c r="AA2391" s="3">
        <f t="shared" si="224"/>
        <v>35626</v>
      </c>
      <c r="AB2391" s="3">
        <f t="shared" si="225"/>
        <v>10927</v>
      </c>
      <c r="AC2391" s="3">
        <f t="shared" si="226"/>
        <v>11112</v>
      </c>
      <c r="AD2391" s="3">
        <f t="shared" si="227"/>
        <v>36596</v>
      </c>
    </row>
    <row r="2392" spans="1:30" x14ac:dyDescent="0.15">
      <c r="A2392" s="3">
        <v>387</v>
      </c>
      <c r="B2392" s="3" t="str">
        <f t="shared" si="222"/>
        <v>关卡387boss</v>
      </c>
      <c r="C2392" s="3">
        <f>INDEX([3]关卡!$J$19:$J$2018,A2392)</f>
        <v>286</v>
      </c>
      <c r="D2392" s="3">
        <f>INDEX([3]关卡!$N$19:$N$2018,A2392)</f>
        <v>286</v>
      </c>
      <c r="E2392" s="3" t="s">
        <v>25</v>
      </c>
      <c r="F2392" s="3" t="s">
        <v>26</v>
      </c>
      <c r="G2392" s="3">
        <v>30</v>
      </c>
      <c r="H2392" s="3">
        <v>30</v>
      </c>
      <c r="I2392" s="3">
        <v>0.2</v>
      </c>
      <c r="J2392" s="4">
        <v>0.75</v>
      </c>
      <c r="K2392" s="4">
        <v>1</v>
      </c>
      <c r="L2392" s="4">
        <v>5</v>
      </c>
      <c r="M2392" s="3">
        <v>1</v>
      </c>
      <c r="N2392" s="3">
        <v>2</v>
      </c>
      <c r="O2392" s="3">
        <f>HLOOKUP(O$5,[1]非R能力!$B$8:$F$558,$C2392+1,0)</f>
        <v>304907.12110533623</v>
      </c>
      <c r="P2392" s="3">
        <f>HLOOKUP(P$5,[1]非R能力!$B$8:$F$558,$C2392+1,0)</f>
        <v>54638.916462614172</v>
      </c>
      <c r="Q2392" s="3">
        <f>HLOOKUP(Q$5,[1]非R能力!$B$8:$F$558,$C2392+1,0)</f>
        <v>33394.123989036911</v>
      </c>
      <c r="R2392" s="3">
        <f>HLOOKUP(R$5,[1]非R能力!$B$8:$F$558,$C2392+1,0)</f>
        <v>27447.452849560246</v>
      </c>
      <c r="S2392" s="3">
        <f>HLOOKUP(S$5,[1]非R能力!$B$8:$F$558,$C2392+1,0)</f>
        <v>11112.849799295433</v>
      </c>
      <c r="T2392" s="3">
        <f>INDEX([1]非R能力!$H$9:$H$558,D2392)</f>
        <v>16222.612677389099</v>
      </c>
      <c r="U2392" s="3">
        <f>IF(E2392="小怪",0,IF(INDEX([1]非R能力!$FK$9:$FK$558,C2392)=0,0,10))</f>
        <v>10</v>
      </c>
      <c r="V2392" s="3">
        <f>IF(E2392="小怪",0,IF(INDEX([1]非R能力!$FH$9:$FH$558,C2392)=0,0,5000))</f>
        <v>5000</v>
      </c>
      <c r="W2392" s="3">
        <f>HLOOKUP(W$5,[2]人物技能基础!$O$3:$Q$553,$C2392+1,0)</f>
        <v>3.637142857142857</v>
      </c>
      <c r="X2392" s="3">
        <f>HLOOKUP(X$5,[2]人物技能基础!$O$3:$Q$553,$C2392+1,0)</f>
        <v>2.0186428571428574</v>
      </c>
      <c r="Y2392" s="3">
        <f>HLOOKUP(Y$5,[2]人物技能基础!$O$3:$Q$553,$C2392+1,0)</f>
        <v>99.964285714285708</v>
      </c>
      <c r="Z2392" s="3">
        <f t="shared" si="223"/>
        <v>1882103</v>
      </c>
      <c r="AA2392" s="3">
        <f t="shared" si="224"/>
        <v>35626</v>
      </c>
      <c r="AB2392" s="3">
        <f t="shared" si="225"/>
        <v>10927</v>
      </c>
      <c r="AC2392" s="3">
        <f t="shared" si="226"/>
        <v>11112</v>
      </c>
      <c r="AD2392" s="3">
        <f t="shared" si="227"/>
        <v>36596</v>
      </c>
    </row>
    <row r="2393" spans="1:30" x14ac:dyDescent="0.15">
      <c r="A2393" s="3">
        <v>388</v>
      </c>
      <c r="B2393" s="3" t="str">
        <f t="shared" si="222"/>
        <v>关卡388boss</v>
      </c>
      <c r="C2393" s="3">
        <f>INDEX([3]关卡!$J$19:$J$2018,A2393)</f>
        <v>286</v>
      </c>
      <c r="D2393" s="3">
        <f>INDEX([3]关卡!$N$19:$N$2018,A2393)</f>
        <v>286</v>
      </c>
      <c r="E2393" s="3" t="s">
        <v>25</v>
      </c>
      <c r="F2393" s="3" t="s">
        <v>26</v>
      </c>
      <c r="G2393" s="3">
        <v>30</v>
      </c>
      <c r="H2393" s="3">
        <v>30</v>
      </c>
      <c r="I2393" s="3">
        <v>0.2</v>
      </c>
      <c r="J2393" s="4">
        <v>0.75</v>
      </c>
      <c r="K2393" s="4">
        <v>1</v>
      </c>
      <c r="L2393" s="4">
        <v>5</v>
      </c>
      <c r="M2393" s="3">
        <v>1</v>
      </c>
      <c r="N2393" s="3">
        <v>2</v>
      </c>
      <c r="O2393" s="3">
        <f>HLOOKUP(O$5,[1]非R能力!$B$8:$F$558,$C2393+1,0)</f>
        <v>304907.12110533623</v>
      </c>
      <c r="P2393" s="3">
        <f>HLOOKUP(P$5,[1]非R能力!$B$8:$F$558,$C2393+1,0)</f>
        <v>54638.916462614172</v>
      </c>
      <c r="Q2393" s="3">
        <f>HLOOKUP(Q$5,[1]非R能力!$B$8:$F$558,$C2393+1,0)</f>
        <v>33394.123989036911</v>
      </c>
      <c r="R2393" s="3">
        <f>HLOOKUP(R$5,[1]非R能力!$B$8:$F$558,$C2393+1,0)</f>
        <v>27447.452849560246</v>
      </c>
      <c r="S2393" s="3">
        <f>HLOOKUP(S$5,[1]非R能力!$B$8:$F$558,$C2393+1,0)</f>
        <v>11112.849799295433</v>
      </c>
      <c r="T2393" s="3">
        <f>INDEX([1]非R能力!$H$9:$H$558,D2393)</f>
        <v>16222.612677389099</v>
      </c>
      <c r="U2393" s="3">
        <f>IF(E2393="小怪",0,IF(INDEX([1]非R能力!$FK$9:$FK$558,C2393)=0,0,10))</f>
        <v>10</v>
      </c>
      <c r="V2393" s="3">
        <f>IF(E2393="小怪",0,IF(INDEX([1]非R能力!$FH$9:$FH$558,C2393)=0,0,5000))</f>
        <v>5000</v>
      </c>
      <c r="W2393" s="3">
        <f>HLOOKUP(W$5,[2]人物技能基础!$O$3:$Q$553,$C2393+1,0)</f>
        <v>3.637142857142857</v>
      </c>
      <c r="X2393" s="3">
        <f>HLOOKUP(X$5,[2]人物技能基础!$O$3:$Q$553,$C2393+1,0)</f>
        <v>2.0186428571428574</v>
      </c>
      <c r="Y2393" s="3">
        <f>HLOOKUP(Y$5,[2]人物技能基础!$O$3:$Q$553,$C2393+1,0)</f>
        <v>99.964285714285708</v>
      </c>
      <c r="Z2393" s="3">
        <f t="shared" si="223"/>
        <v>1882103</v>
      </c>
      <c r="AA2393" s="3">
        <f t="shared" si="224"/>
        <v>35626</v>
      </c>
      <c r="AB2393" s="3">
        <f t="shared" si="225"/>
        <v>10927</v>
      </c>
      <c r="AC2393" s="3">
        <f t="shared" si="226"/>
        <v>11112</v>
      </c>
      <c r="AD2393" s="3">
        <f t="shared" si="227"/>
        <v>36596</v>
      </c>
    </row>
    <row r="2394" spans="1:30" x14ac:dyDescent="0.15">
      <c r="A2394" s="3">
        <v>389</v>
      </c>
      <c r="B2394" s="3" t="str">
        <f t="shared" si="222"/>
        <v>关卡389boss</v>
      </c>
      <c r="C2394" s="3">
        <f>INDEX([3]关卡!$J$19:$J$2018,A2394)</f>
        <v>286</v>
      </c>
      <c r="D2394" s="3">
        <f>INDEX([3]关卡!$N$19:$N$2018,A2394)</f>
        <v>286</v>
      </c>
      <c r="E2394" s="3" t="s">
        <v>25</v>
      </c>
      <c r="F2394" s="3" t="s">
        <v>26</v>
      </c>
      <c r="G2394" s="3">
        <v>30</v>
      </c>
      <c r="H2394" s="3">
        <v>30</v>
      </c>
      <c r="I2394" s="3">
        <v>0.2</v>
      </c>
      <c r="J2394" s="4">
        <v>0.75</v>
      </c>
      <c r="K2394" s="4">
        <v>1</v>
      </c>
      <c r="L2394" s="4">
        <v>5</v>
      </c>
      <c r="M2394" s="3">
        <v>1</v>
      </c>
      <c r="N2394" s="3">
        <v>2</v>
      </c>
      <c r="O2394" s="3">
        <f>HLOOKUP(O$5,[1]非R能力!$B$8:$F$558,$C2394+1,0)</f>
        <v>304907.12110533623</v>
      </c>
      <c r="P2394" s="3">
        <f>HLOOKUP(P$5,[1]非R能力!$B$8:$F$558,$C2394+1,0)</f>
        <v>54638.916462614172</v>
      </c>
      <c r="Q2394" s="3">
        <f>HLOOKUP(Q$5,[1]非R能力!$B$8:$F$558,$C2394+1,0)</f>
        <v>33394.123989036911</v>
      </c>
      <c r="R2394" s="3">
        <f>HLOOKUP(R$5,[1]非R能力!$B$8:$F$558,$C2394+1,0)</f>
        <v>27447.452849560246</v>
      </c>
      <c r="S2394" s="3">
        <f>HLOOKUP(S$5,[1]非R能力!$B$8:$F$558,$C2394+1,0)</f>
        <v>11112.849799295433</v>
      </c>
      <c r="T2394" s="3">
        <f>INDEX([1]非R能力!$H$9:$H$558,D2394)</f>
        <v>16222.612677389099</v>
      </c>
      <c r="U2394" s="3">
        <f>IF(E2394="小怪",0,IF(INDEX([1]非R能力!$FK$9:$FK$558,C2394)=0,0,10))</f>
        <v>10</v>
      </c>
      <c r="V2394" s="3">
        <f>IF(E2394="小怪",0,IF(INDEX([1]非R能力!$FH$9:$FH$558,C2394)=0,0,5000))</f>
        <v>5000</v>
      </c>
      <c r="W2394" s="3">
        <f>HLOOKUP(W$5,[2]人物技能基础!$O$3:$Q$553,$C2394+1,0)</f>
        <v>3.637142857142857</v>
      </c>
      <c r="X2394" s="3">
        <f>HLOOKUP(X$5,[2]人物技能基础!$O$3:$Q$553,$C2394+1,0)</f>
        <v>2.0186428571428574</v>
      </c>
      <c r="Y2394" s="3">
        <f>HLOOKUP(Y$5,[2]人物技能基础!$O$3:$Q$553,$C2394+1,0)</f>
        <v>99.964285714285708</v>
      </c>
      <c r="Z2394" s="3">
        <f t="shared" si="223"/>
        <v>1882103</v>
      </c>
      <c r="AA2394" s="3">
        <f t="shared" si="224"/>
        <v>35626</v>
      </c>
      <c r="AB2394" s="3">
        <f t="shared" si="225"/>
        <v>10927</v>
      </c>
      <c r="AC2394" s="3">
        <f t="shared" si="226"/>
        <v>11112</v>
      </c>
      <c r="AD2394" s="3">
        <f t="shared" si="227"/>
        <v>36596</v>
      </c>
    </row>
    <row r="2395" spans="1:30" x14ac:dyDescent="0.15">
      <c r="A2395" s="3">
        <v>390</v>
      </c>
      <c r="B2395" s="3" t="str">
        <f t="shared" si="222"/>
        <v>关卡390boss</v>
      </c>
      <c r="C2395" s="3">
        <f>INDEX([3]关卡!$J$19:$J$2018,A2395)</f>
        <v>286</v>
      </c>
      <c r="D2395" s="3">
        <f>INDEX([3]关卡!$N$19:$N$2018,A2395)</f>
        <v>286</v>
      </c>
      <c r="E2395" s="3" t="s">
        <v>25</v>
      </c>
      <c r="F2395" s="3" t="s">
        <v>26</v>
      </c>
      <c r="G2395" s="3">
        <v>30</v>
      </c>
      <c r="H2395" s="3">
        <v>30</v>
      </c>
      <c r="I2395" s="3">
        <v>0.2</v>
      </c>
      <c r="J2395" s="4">
        <v>0.75</v>
      </c>
      <c r="K2395" s="4">
        <v>1</v>
      </c>
      <c r="L2395" s="4">
        <v>5</v>
      </c>
      <c r="M2395" s="3">
        <v>1</v>
      </c>
      <c r="N2395" s="3">
        <v>2</v>
      </c>
      <c r="O2395" s="3">
        <f>HLOOKUP(O$5,[1]非R能力!$B$8:$F$558,$C2395+1,0)</f>
        <v>304907.12110533623</v>
      </c>
      <c r="P2395" s="3">
        <f>HLOOKUP(P$5,[1]非R能力!$B$8:$F$558,$C2395+1,0)</f>
        <v>54638.916462614172</v>
      </c>
      <c r="Q2395" s="3">
        <f>HLOOKUP(Q$5,[1]非R能力!$B$8:$F$558,$C2395+1,0)</f>
        <v>33394.123989036911</v>
      </c>
      <c r="R2395" s="3">
        <f>HLOOKUP(R$5,[1]非R能力!$B$8:$F$558,$C2395+1,0)</f>
        <v>27447.452849560246</v>
      </c>
      <c r="S2395" s="3">
        <f>HLOOKUP(S$5,[1]非R能力!$B$8:$F$558,$C2395+1,0)</f>
        <v>11112.849799295433</v>
      </c>
      <c r="T2395" s="3">
        <f>INDEX([1]非R能力!$H$9:$H$558,D2395)</f>
        <v>16222.612677389099</v>
      </c>
      <c r="U2395" s="3">
        <f>IF(E2395="小怪",0,IF(INDEX([1]非R能力!$FK$9:$FK$558,C2395)=0,0,10))</f>
        <v>10</v>
      </c>
      <c r="V2395" s="3">
        <f>IF(E2395="小怪",0,IF(INDEX([1]非R能力!$FH$9:$FH$558,C2395)=0,0,5000))</f>
        <v>5000</v>
      </c>
      <c r="W2395" s="3">
        <f>HLOOKUP(W$5,[2]人物技能基础!$O$3:$Q$553,$C2395+1,0)</f>
        <v>3.637142857142857</v>
      </c>
      <c r="X2395" s="3">
        <f>HLOOKUP(X$5,[2]人物技能基础!$O$3:$Q$553,$C2395+1,0)</f>
        <v>2.0186428571428574</v>
      </c>
      <c r="Y2395" s="3">
        <f>HLOOKUP(Y$5,[2]人物技能基础!$O$3:$Q$553,$C2395+1,0)</f>
        <v>99.964285714285708</v>
      </c>
      <c r="Z2395" s="3">
        <f t="shared" si="223"/>
        <v>1882103</v>
      </c>
      <c r="AA2395" s="3">
        <f t="shared" si="224"/>
        <v>35626</v>
      </c>
      <c r="AB2395" s="3">
        <f t="shared" si="225"/>
        <v>10927</v>
      </c>
      <c r="AC2395" s="3">
        <f t="shared" si="226"/>
        <v>11112</v>
      </c>
      <c r="AD2395" s="3">
        <f t="shared" si="227"/>
        <v>36596</v>
      </c>
    </row>
    <row r="2396" spans="1:30" x14ac:dyDescent="0.15">
      <c r="A2396" s="3">
        <v>391</v>
      </c>
      <c r="B2396" s="3" t="str">
        <f t="shared" si="222"/>
        <v>关卡391boss</v>
      </c>
      <c r="C2396" s="3">
        <f>INDEX([3]关卡!$J$19:$J$2018,A2396)</f>
        <v>286</v>
      </c>
      <c r="D2396" s="3">
        <f>INDEX([3]关卡!$N$19:$N$2018,A2396)</f>
        <v>286</v>
      </c>
      <c r="E2396" s="3" t="s">
        <v>25</v>
      </c>
      <c r="F2396" s="3" t="s">
        <v>26</v>
      </c>
      <c r="G2396" s="3">
        <v>30</v>
      </c>
      <c r="H2396" s="3">
        <v>30</v>
      </c>
      <c r="I2396" s="3">
        <v>0.2</v>
      </c>
      <c r="J2396" s="4">
        <v>0.75</v>
      </c>
      <c r="K2396" s="4">
        <v>1</v>
      </c>
      <c r="L2396" s="4">
        <v>5</v>
      </c>
      <c r="M2396" s="3">
        <v>1</v>
      </c>
      <c r="N2396" s="3">
        <v>2</v>
      </c>
      <c r="O2396" s="3">
        <f>HLOOKUP(O$5,[1]非R能力!$B$8:$F$558,$C2396+1,0)</f>
        <v>304907.12110533623</v>
      </c>
      <c r="P2396" s="3">
        <f>HLOOKUP(P$5,[1]非R能力!$B$8:$F$558,$C2396+1,0)</f>
        <v>54638.916462614172</v>
      </c>
      <c r="Q2396" s="3">
        <f>HLOOKUP(Q$5,[1]非R能力!$B$8:$F$558,$C2396+1,0)</f>
        <v>33394.123989036911</v>
      </c>
      <c r="R2396" s="3">
        <f>HLOOKUP(R$5,[1]非R能力!$B$8:$F$558,$C2396+1,0)</f>
        <v>27447.452849560246</v>
      </c>
      <c r="S2396" s="3">
        <f>HLOOKUP(S$5,[1]非R能力!$B$8:$F$558,$C2396+1,0)</f>
        <v>11112.849799295433</v>
      </c>
      <c r="T2396" s="3">
        <f>INDEX([1]非R能力!$H$9:$H$558,D2396)</f>
        <v>16222.612677389099</v>
      </c>
      <c r="U2396" s="3">
        <f>IF(E2396="小怪",0,IF(INDEX([1]非R能力!$FK$9:$FK$558,C2396)=0,0,10))</f>
        <v>10</v>
      </c>
      <c r="V2396" s="3">
        <f>IF(E2396="小怪",0,IF(INDEX([1]非R能力!$FH$9:$FH$558,C2396)=0,0,5000))</f>
        <v>5000</v>
      </c>
      <c r="W2396" s="3">
        <f>HLOOKUP(W$5,[2]人物技能基础!$O$3:$Q$553,$C2396+1,0)</f>
        <v>3.637142857142857</v>
      </c>
      <c r="X2396" s="3">
        <f>HLOOKUP(X$5,[2]人物技能基础!$O$3:$Q$553,$C2396+1,0)</f>
        <v>2.0186428571428574</v>
      </c>
      <c r="Y2396" s="3">
        <f>HLOOKUP(Y$5,[2]人物技能基础!$O$3:$Q$553,$C2396+1,0)</f>
        <v>99.964285714285708</v>
      </c>
      <c r="Z2396" s="3">
        <f t="shared" si="223"/>
        <v>1882103</v>
      </c>
      <c r="AA2396" s="3">
        <f t="shared" si="224"/>
        <v>35626</v>
      </c>
      <c r="AB2396" s="3">
        <f t="shared" si="225"/>
        <v>10927</v>
      </c>
      <c r="AC2396" s="3">
        <f t="shared" si="226"/>
        <v>11112</v>
      </c>
      <c r="AD2396" s="3">
        <f t="shared" si="227"/>
        <v>36596</v>
      </c>
    </row>
    <row r="2397" spans="1:30" x14ac:dyDescent="0.15">
      <c r="A2397" s="3">
        <v>392</v>
      </c>
      <c r="B2397" s="3" t="str">
        <f t="shared" si="222"/>
        <v>关卡392boss</v>
      </c>
      <c r="C2397" s="3">
        <f>INDEX([3]关卡!$J$19:$J$2018,A2397)</f>
        <v>287</v>
      </c>
      <c r="D2397" s="3">
        <f>INDEX([3]关卡!$N$19:$N$2018,A2397)</f>
        <v>287</v>
      </c>
      <c r="E2397" s="3" t="s">
        <v>25</v>
      </c>
      <c r="F2397" s="3" t="s">
        <v>26</v>
      </c>
      <c r="G2397" s="3">
        <v>30</v>
      </c>
      <c r="H2397" s="3">
        <v>30</v>
      </c>
      <c r="I2397" s="3">
        <v>0.2</v>
      </c>
      <c r="J2397" s="4">
        <v>0.75</v>
      </c>
      <c r="K2397" s="4">
        <v>1</v>
      </c>
      <c r="L2397" s="4">
        <v>5</v>
      </c>
      <c r="M2397" s="3">
        <v>1</v>
      </c>
      <c r="N2397" s="3">
        <v>2</v>
      </c>
      <c r="O2397" s="3">
        <f>HLOOKUP(O$5,[1]非R能力!$B$8:$F$558,$C2397+1,0)</f>
        <v>311253.60738764633</v>
      </c>
      <c r="P2397" s="3">
        <f>HLOOKUP(P$5,[1]非R能力!$B$8:$F$558,$C2397+1,0)</f>
        <v>55729.940658617757</v>
      </c>
      <c r="Q2397" s="3">
        <f>HLOOKUP(Q$5,[1]非R能力!$B$8:$F$558,$C2397+1,0)</f>
        <v>34143.85531021536</v>
      </c>
      <c r="R2397" s="3">
        <f>HLOOKUP(R$5,[1]非R能力!$B$8:$F$558,$C2397+1,0)</f>
        <v>33730.595780287826</v>
      </c>
      <c r="S2397" s="3">
        <f>HLOOKUP(S$5,[1]非R能力!$B$8:$F$558,$C2397+1,0)</f>
        <v>11348.121500014844</v>
      </c>
      <c r="T2397" s="3">
        <f>INDEX([1]非R能力!$H$9:$H$558,D2397)</f>
        <v>16333.546039343499</v>
      </c>
      <c r="U2397" s="3">
        <f>IF(E2397="小怪",0,IF(INDEX([1]非R能力!$FK$9:$FK$558,C2397)=0,0,10))</f>
        <v>10</v>
      </c>
      <c r="V2397" s="3">
        <f>IF(E2397="小怪",0,IF(INDEX([1]非R能力!$FH$9:$FH$558,C2397)=0,0,5000))</f>
        <v>5000</v>
      </c>
      <c r="W2397" s="3">
        <f>HLOOKUP(W$5,[2]人物技能基础!$O$3:$Q$553,$C2397+1,0)</f>
        <v>3.637142857142857</v>
      </c>
      <c r="X2397" s="3">
        <f>HLOOKUP(X$5,[2]人物技能基础!$O$3:$Q$553,$C2397+1,0)</f>
        <v>2.0186428571428574</v>
      </c>
      <c r="Y2397" s="3">
        <f>HLOOKUP(Y$5,[2]人物技能基础!$O$3:$Q$553,$C2397+1,0)</f>
        <v>99.964285714285708</v>
      </c>
      <c r="Z2397" s="3">
        <f t="shared" si="223"/>
        <v>1915822</v>
      </c>
      <c r="AA2397" s="3">
        <f t="shared" si="224"/>
        <v>36418</v>
      </c>
      <c r="AB2397" s="3">
        <f t="shared" si="225"/>
        <v>11145</v>
      </c>
      <c r="AC2397" s="3">
        <f t="shared" si="226"/>
        <v>11348</v>
      </c>
      <c r="AD2397" s="3">
        <f t="shared" si="227"/>
        <v>44974</v>
      </c>
    </row>
    <row r="2398" spans="1:30" x14ac:dyDescent="0.15">
      <c r="A2398" s="3">
        <v>393</v>
      </c>
      <c r="B2398" s="3" t="str">
        <f t="shared" si="222"/>
        <v>关卡393boss</v>
      </c>
      <c r="C2398" s="3">
        <f>INDEX([3]关卡!$J$19:$J$2018,A2398)</f>
        <v>287</v>
      </c>
      <c r="D2398" s="3">
        <f>INDEX([3]关卡!$N$19:$N$2018,A2398)</f>
        <v>287</v>
      </c>
      <c r="E2398" s="3" t="s">
        <v>25</v>
      </c>
      <c r="F2398" s="3" t="s">
        <v>26</v>
      </c>
      <c r="G2398" s="3">
        <v>30</v>
      </c>
      <c r="H2398" s="3">
        <v>30</v>
      </c>
      <c r="I2398" s="3">
        <v>0.2</v>
      </c>
      <c r="J2398" s="4">
        <v>0.75</v>
      </c>
      <c r="K2398" s="4">
        <v>1</v>
      </c>
      <c r="L2398" s="4">
        <v>5</v>
      </c>
      <c r="M2398" s="3">
        <v>1</v>
      </c>
      <c r="N2398" s="3">
        <v>2</v>
      </c>
      <c r="O2398" s="3">
        <f>HLOOKUP(O$5,[1]非R能力!$B$8:$F$558,$C2398+1,0)</f>
        <v>311253.60738764633</v>
      </c>
      <c r="P2398" s="3">
        <f>HLOOKUP(P$5,[1]非R能力!$B$8:$F$558,$C2398+1,0)</f>
        <v>55729.940658617757</v>
      </c>
      <c r="Q2398" s="3">
        <f>HLOOKUP(Q$5,[1]非R能力!$B$8:$F$558,$C2398+1,0)</f>
        <v>34143.85531021536</v>
      </c>
      <c r="R2398" s="3">
        <f>HLOOKUP(R$5,[1]非R能力!$B$8:$F$558,$C2398+1,0)</f>
        <v>33730.595780287826</v>
      </c>
      <c r="S2398" s="3">
        <f>HLOOKUP(S$5,[1]非R能力!$B$8:$F$558,$C2398+1,0)</f>
        <v>11348.121500014844</v>
      </c>
      <c r="T2398" s="3">
        <f>INDEX([1]非R能力!$H$9:$H$558,D2398)</f>
        <v>16333.546039343499</v>
      </c>
      <c r="U2398" s="3">
        <f>IF(E2398="小怪",0,IF(INDEX([1]非R能力!$FK$9:$FK$558,C2398)=0,0,10))</f>
        <v>10</v>
      </c>
      <c r="V2398" s="3">
        <f>IF(E2398="小怪",0,IF(INDEX([1]非R能力!$FH$9:$FH$558,C2398)=0,0,5000))</f>
        <v>5000</v>
      </c>
      <c r="W2398" s="3">
        <f>HLOOKUP(W$5,[2]人物技能基础!$O$3:$Q$553,$C2398+1,0)</f>
        <v>3.637142857142857</v>
      </c>
      <c r="X2398" s="3">
        <f>HLOOKUP(X$5,[2]人物技能基础!$O$3:$Q$553,$C2398+1,0)</f>
        <v>2.0186428571428574</v>
      </c>
      <c r="Y2398" s="3">
        <f>HLOOKUP(Y$5,[2]人物技能基础!$O$3:$Q$553,$C2398+1,0)</f>
        <v>99.964285714285708</v>
      </c>
      <c r="Z2398" s="3">
        <f t="shared" si="223"/>
        <v>1915822</v>
      </c>
      <c r="AA2398" s="3">
        <f t="shared" si="224"/>
        <v>36418</v>
      </c>
      <c r="AB2398" s="3">
        <f t="shared" si="225"/>
        <v>11145</v>
      </c>
      <c r="AC2398" s="3">
        <f t="shared" si="226"/>
        <v>11348</v>
      </c>
      <c r="AD2398" s="3">
        <f t="shared" si="227"/>
        <v>44974</v>
      </c>
    </row>
    <row r="2399" spans="1:30" x14ac:dyDescent="0.15">
      <c r="A2399" s="3">
        <v>394</v>
      </c>
      <c r="B2399" s="3" t="str">
        <f t="shared" si="222"/>
        <v>关卡394boss</v>
      </c>
      <c r="C2399" s="3">
        <f>INDEX([3]关卡!$J$19:$J$2018,A2399)</f>
        <v>287</v>
      </c>
      <c r="D2399" s="3">
        <f>INDEX([3]关卡!$N$19:$N$2018,A2399)</f>
        <v>287</v>
      </c>
      <c r="E2399" s="3" t="s">
        <v>25</v>
      </c>
      <c r="F2399" s="3" t="s">
        <v>26</v>
      </c>
      <c r="G2399" s="3">
        <v>30</v>
      </c>
      <c r="H2399" s="3">
        <v>30</v>
      </c>
      <c r="I2399" s="3">
        <v>0.2</v>
      </c>
      <c r="J2399" s="4">
        <v>0.75</v>
      </c>
      <c r="K2399" s="4">
        <v>1</v>
      </c>
      <c r="L2399" s="4">
        <v>5</v>
      </c>
      <c r="M2399" s="3">
        <v>1</v>
      </c>
      <c r="N2399" s="3">
        <v>2</v>
      </c>
      <c r="O2399" s="3">
        <f>HLOOKUP(O$5,[1]非R能力!$B$8:$F$558,$C2399+1,0)</f>
        <v>311253.60738764633</v>
      </c>
      <c r="P2399" s="3">
        <f>HLOOKUP(P$5,[1]非R能力!$B$8:$F$558,$C2399+1,0)</f>
        <v>55729.940658617757</v>
      </c>
      <c r="Q2399" s="3">
        <f>HLOOKUP(Q$5,[1]非R能力!$B$8:$F$558,$C2399+1,0)</f>
        <v>34143.85531021536</v>
      </c>
      <c r="R2399" s="3">
        <f>HLOOKUP(R$5,[1]非R能力!$B$8:$F$558,$C2399+1,0)</f>
        <v>33730.595780287826</v>
      </c>
      <c r="S2399" s="3">
        <f>HLOOKUP(S$5,[1]非R能力!$B$8:$F$558,$C2399+1,0)</f>
        <v>11348.121500014844</v>
      </c>
      <c r="T2399" s="3">
        <f>INDEX([1]非R能力!$H$9:$H$558,D2399)</f>
        <v>16333.546039343499</v>
      </c>
      <c r="U2399" s="3">
        <f>IF(E2399="小怪",0,IF(INDEX([1]非R能力!$FK$9:$FK$558,C2399)=0,0,10))</f>
        <v>10</v>
      </c>
      <c r="V2399" s="3">
        <f>IF(E2399="小怪",0,IF(INDEX([1]非R能力!$FH$9:$FH$558,C2399)=0,0,5000))</f>
        <v>5000</v>
      </c>
      <c r="W2399" s="3">
        <f>HLOOKUP(W$5,[2]人物技能基础!$O$3:$Q$553,$C2399+1,0)</f>
        <v>3.637142857142857</v>
      </c>
      <c r="X2399" s="3">
        <f>HLOOKUP(X$5,[2]人物技能基础!$O$3:$Q$553,$C2399+1,0)</f>
        <v>2.0186428571428574</v>
      </c>
      <c r="Y2399" s="3">
        <f>HLOOKUP(Y$5,[2]人物技能基础!$O$3:$Q$553,$C2399+1,0)</f>
        <v>99.964285714285708</v>
      </c>
      <c r="Z2399" s="3">
        <f t="shared" si="223"/>
        <v>1915822</v>
      </c>
      <c r="AA2399" s="3">
        <f t="shared" si="224"/>
        <v>36418</v>
      </c>
      <c r="AB2399" s="3">
        <f t="shared" si="225"/>
        <v>11145</v>
      </c>
      <c r="AC2399" s="3">
        <f t="shared" si="226"/>
        <v>11348</v>
      </c>
      <c r="AD2399" s="3">
        <f t="shared" si="227"/>
        <v>44974</v>
      </c>
    </row>
    <row r="2400" spans="1:30" x14ac:dyDescent="0.15">
      <c r="A2400" s="3">
        <v>395</v>
      </c>
      <c r="B2400" s="3" t="str">
        <f t="shared" si="222"/>
        <v>关卡395boss</v>
      </c>
      <c r="C2400" s="3">
        <f>INDEX([3]关卡!$J$19:$J$2018,A2400)</f>
        <v>287</v>
      </c>
      <c r="D2400" s="3">
        <f>INDEX([3]关卡!$N$19:$N$2018,A2400)</f>
        <v>287</v>
      </c>
      <c r="E2400" s="3" t="s">
        <v>25</v>
      </c>
      <c r="F2400" s="3" t="s">
        <v>26</v>
      </c>
      <c r="G2400" s="3">
        <v>30</v>
      </c>
      <c r="H2400" s="3">
        <v>30</v>
      </c>
      <c r="I2400" s="3">
        <v>0.2</v>
      </c>
      <c r="J2400" s="4">
        <v>0.75</v>
      </c>
      <c r="K2400" s="4">
        <v>1</v>
      </c>
      <c r="L2400" s="4">
        <v>5</v>
      </c>
      <c r="M2400" s="3">
        <v>1</v>
      </c>
      <c r="N2400" s="3">
        <v>2</v>
      </c>
      <c r="O2400" s="3">
        <f>HLOOKUP(O$5,[1]非R能力!$B$8:$F$558,$C2400+1,0)</f>
        <v>311253.60738764633</v>
      </c>
      <c r="P2400" s="3">
        <f>HLOOKUP(P$5,[1]非R能力!$B$8:$F$558,$C2400+1,0)</f>
        <v>55729.940658617757</v>
      </c>
      <c r="Q2400" s="3">
        <f>HLOOKUP(Q$5,[1]非R能力!$B$8:$F$558,$C2400+1,0)</f>
        <v>34143.85531021536</v>
      </c>
      <c r="R2400" s="3">
        <f>HLOOKUP(R$5,[1]非R能力!$B$8:$F$558,$C2400+1,0)</f>
        <v>33730.595780287826</v>
      </c>
      <c r="S2400" s="3">
        <f>HLOOKUP(S$5,[1]非R能力!$B$8:$F$558,$C2400+1,0)</f>
        <v>11348.121500014844</v>
      </c>
      <c r="T2400" s="3">
        <f>INDEX([1]非R能力!$H$9:$H$558,D2400)</f>
        <v>16333.546039343499</v>
      </c>
      <c r="U2400" s="3">
        <f>IF(E2400="小怪",0,IF(INDEX([1]非R能力!$FK$9:$FK$558,C2400)=0,0,10))</f>
        <v>10</v>
      </c>
      <c r="V2400" s="3">
        <f>IF(E2400="小怪",0,IF(INDEX([1]非R能力!$FH$9:$FH$558,C2400)=0,0,5000))</f>
        <v>5000</v>
      </c>
      <c r="W2400" s="3">
        <f>HLOOKUP(W$5,[2]人物技能基础!$O$3:$Q$553,$C2400+1,0)</f>
        <v>3.637142857142857</v>
      </c>
      <c r="X2400" s="3">
        <f>HLOOKUP(X$5,[2]人物技能基础!$O$3:$Q$553,$C2400+1,0)</f>
        <v>2.0186428571428574</v>
      </c>
      <c r="Y2400" s="3">
        <f>HLOOKUP(Y$5,[2]人物技能基础!$O$3:$Q$553,$C2400+1,0)</f>
        <v>99.964285714285708</v>
      </c>
      <c r="Z2400" s="3">
        <f t="shared" si="223"/>
        <v>1915822</v>
      </c>
      <c r="AA2400" s="3">
        <f t="shared" si="224"/>
        <v>36418</v>
      </c>
      <c r="AB2400" s="3">
        <f t="shared" si="225"/>
        <v>11145</v>
      </c>
      <c r="AC2400" s="3">
        <f t="shared" si="226"/>
        <v>11348</v>
      </c>
      <c r="AD2400" s="3">
        <f t="shared" si="227"/>
        <v>44974</v>
      </c>
    </row>
    <row r="2401" spans="1:30" x14ac:dyDescent="0.15">
      <c r="A2401" s="3">
        <v>396</v>
      </c>
      <c r="B2401" s="3" t="str">
        <f t="shared" si="222"/>
        <v>关卡396boss</v>
      </c>
      <c r="C2401" s="3">
        <f>INDEX([3]关卡!$J$19:$J$2018,A2401)</f>
        <v>287</v>
      </c>
      <c r="D2401" s="3">
        <f>INDEX([3]关卡!$N$19:$N$2018,A2401)</f>
        <v>287</v>
      </c>
      <c r="E2401" s="3" t="s">
        <v>25</v>
      </c>
      <c r="F2401" s="3" t="s">
        <v>26</v>
      </c>
      <c r="G2401" s="3">
        <v>30</v>
      </c>
      <c r="H2401" s="3">
        <v>30</v>
      </c>
      <c r="I2401" s="3">
        <v>0.2</v>
      </c>
      <c r="J2401" s="4">
        <v>0.75</v>
      </c>
      <c r="K2401" s="4">
        <v>1</v>
      </c>
      <c r="L2401" s="4">
        <v>5</v>
      </c>
      <c r="M2401" s="3">
        <v>1</v>
      </c>
      <c r="N2401" s="3">
        <v>2</v>
      </c>
      <c r="O2401" s="3">
        <f>HLOOKUP(O$5,[1]非R能力!$B$8:$F$558,$C2401+1,0)</f>
        <v>311253.60738764633</v>
      </c>
      <c r="P2401" s="3">
        <f>HLOOKUP(P$5,[1]非R能力!$B$8:$F$558,$C2401+1,0)</f>
        <v>55729.940658617757</v>
      </c>
      <c r="Q2401" s="3">
        <f>HLOOKUP(Q$5,[1]非R能力!$B$8:$F$558,$C2401+1,0)</f>
        <v>34143.85531021536</v>
      </c>
      <c r="R2401" s="3">
        <f>HLOOKUP(R$5,[1]非R能力!$B$8:$F$558,$C2401+1,0)</f>
        <v>33730.595780287826</v>
      </c>
      <c r="S2401" s="3">
        <f>HLOOKUP(S$5,[1]非R能力!$B$8:$F$558,$C2401+1,0)</f>
        <v>11348.121500014844</v>
      </c>
      <c r="T2401" s="3">
        <f>INDEX([1]非R能力!$H$9:$H$558,D2401)</f>
        <v>16333.546039343499</v>
      </c>
      <c r="U2401" s="3">
        <f>IF(E2401="小怪",0,IF(INDEX([1]非R能力!$FK$9:$FK$558,C2401)=0,0,10))</f>
        <v>10</v>
      </c>
      <c r="V2401" s="3">
        <f>IF(E2401="小怪",0,IF(INDEX([1]非R能力!$FH$9:$FH$558,C2401)=0,0,5000))</f>
        <v>5000</v>
      </c>
      <c r="W2401" s="3">
        <f>HLOOKUP(W$5,[2]人物技能基础!$O$3:$Q$553,$C2401+1,0)</f>
        <v>3.637142857142857</v>
      </c>
      <c r="X2401" s="3">
        <f>HLOOKUP(X$5,[2]人物技能基础!$O$3:$Q$553,$C2401+1,0)</f>
        <v>2.0186428571428574</v>
      </c>
      <c r="Y2401" s="3">
        <f>HLOOKUP(Y$5,[2]人物技能基础!$O$3:$Q$553,$C2401+1,0)</f>
        <v>99.964285714285708</v>
      </c>
      <c r="Z2401" s="3">
        <f t="shared" si="223"/>
        <v>1915822</v>
      </c>
      <c r="AA2401" s="3">
        <f t="shared" si="224"/>
        <v>36418</v>
      </c>
      <c r="AB2401" s="3">
        <f t="shared" si="225"/>
        <v>11145</v>
      </c>
      <c r="AC2401" s="3">
        <f t="shared" si="226"/>
        <v>11348</v>
      </c>
      <c r="AD2401" s="3">
        <f t="shared" si="227"/>
        <v>44974</v>
      </c>
    </row>
    <row r="2402" spans="1:30" x14ac:dyDescent="0.15">
      <c r="A2402" s="3">
        <v>397</v>
      </c>
      <c r="B2402" s="3" t="str">
        <f t="shared" si="222"/>
        <v>关卡397boss</v>
      </c>
      <c r="C2402" s="3">
        <f>INDEX([3]关卡!$J$19:$J$2018,A2402)</f>
        <v>287</v>
      </c>
      <c r="D2402" s="3">
        <f>INDEX([3]关卡!$N$19:$N$2018,A2402)</f>
        <v>287</v>
      </c>
      <c r="E2402" s="3" t="s">
        <v>25</v>
      </c>
      <c r="F2402" s="3" t="s">
        <v>26</v>
      </c>
      <c r="G2402" s="3">
        <v>30</v>
      </c>
      <c r="H2402" s="3">
        <v>30</v>
      </c>
      <c r="I2402" s="3">
        <v>0.2</v>
      </c>
      <c r="J2402" s="4">
        <v>0.75</v>
      </c>
      <c r="K2402" s="4">
        <v>1</v>
      </c>
      <c r="L2402" s="4">
        <v>5</v>
      </c>
      <c r="M2402" s="3">
        <v>1</v>
      </c>
      <c r="N2402" s="3">
        <v>2</v>
      </c>
      <c r="O2402" s="3">
        <f>HLOOKUP(O$5,[1]非R能力!$B$8:$F$558,$C2402+1,0)</f>
        <v>311253.60738764633</v>
      </c>
      <c r="P2402" s="3">
        <f>HLOOKUP(P$5,[1]非R能力!$B$8:$F$558,$C2402+1,0)</f>
        <v>55729.940658617757</v>
      </c>
      <c r="Q2402" s="3">
        <f>HLOOKUP(Q$5,[1]非R能力!$B$8:$F$558,$C2402+1,0)</f>
        <v>34143.85531021536</v>
      </c>
      <c r="R2402" s="3">
        <f>HLOOKUP(R$5,[1]非R能力!$B$8:$F$558,$C2402+1,0)</f>
        <v>33730.595780287826</v>
      </c>
      <c r="S2402" s="3">
        <f>HLOOKUP(S$5,[1]非R能力!$B$8:$F$558,$C2402+1,0)</f>
        <v>11348.121500014844</v>
      </c>
      <c r="T2402" s="3">
        <f>INDEX([1]非R能力!$H$9:$H$558,D2402)</f>
        <v>16333.546039343499</v>
      </c>
      <c r="U2402" s="3">
        <f>IF(E2402="小怪",0,IF(INDEX([1]非R能力!$FK$9:$FK$558,C2402)=0,0,10))</f>
        <v>10</v>
      </c>
      <c r="V2402" s="3">
        <f>IF(E2402="小怪",0,IF(INDEX([1]非R能力!$FH$9:$FH$558,C2402)=0,0,5000))</f>
        <v>5000</v>
      </c>
      <c r="W2402" s="3">
        <f>HLOOKUP(W$5,[2]人物技能基础!$O$3:$Q$553,$C2402+1,0)</f>
        <v>3.637142857142857</v>
      </c>
      <c r="X2402" s="3">
        <f>HLOOKUP(X$5,[2]人物技能基础!$O$3:$Q$553,$C2402+1,0)</f>
        <v>2.0186428571428574</v>
      </c>
      <c r="Y2402" s="3">
        <f>HLOOKUP(Y$5,[2]人物技能基础!$O$3:$Q$553,$C2402+1,0)</f>
        <v>99.964285714285708</v>
      </c>
      <c r="Z2402" s="3">
        <f t="shared" si="223"/>
        <v>1915822</v>
      </c>
      <c r="AA2402" s="3">
        <f t="shared" si="224"/>
        <v>36418</v>
      </c>
      <c r="AB2402" s="3">
        <f t="shared" si="225"/>
        <v>11145</v>
      </c>
      <c r="AC2402" s="3">
        <f t="shared" si="226"/>
        <v>11348</v>
      </c>
      <c r="AD2402" s="3">
        <f t="shared" si="227"/>
        <v>44974</v>
      </c>
    </row>
    <row r="2403" spans="1:30" x14ac:dyDescent="0.15">
      <c r="A2403" s="3">
        <v>398</v>
      </c>
      <c r="B2403" s="3" t="str">
        <f t="shared" si="222"/>
        <v>关卡398boss</v>
      </c>
      <c r="C2403" s="3">
        <f>INDEX([3]关卡!$J$19:$J$2018,A2403)</f>
        <v>287</v>
      </c>
      <c r="D2403" s="3">
        <f>INDEX([3]关卡!$N$19:$N$2018,A2403)</f>
        <v>287</v>
      </c>
      <c r="E2403" s="3" t="s">
        <v>25</v>
      </c>
      <c r="F2403" s="3" t="s">
        <v>26</v>
      </c>
      <c r="G2403" s="3">
        <v>30</v>
      </c>
      <c r="H2403" s="3">
        <v>30</v>
      </c>
      <c r="I2403" s="3">
        <v>0.2</v>
      </c>
      <c r="J2403" s="4">
        <v>0.75</v>
      </c>
      <c r="K2403" s="4">
        <v>1</v>
      </c>
      <c r="L2403" s="4">
        <v>5</v>
      </c>
      <c r="M2403" s="3">
        <v>1</v>
      </c>
      <c r="N2403" s="3">
        <v>2</v>
      </c>
      <c r="O2403" s="3">
        <f>HLOOKUP(O$5,[1]非R能力!$B$8:$F$558,$C2403+1,0)</f>
        <v>311253.60738764633</v>
      </c>
      <c r="P2403" s="3">
        <f>HLOOKUP(P$5,[1]非R能力!$B$8:$F$558,$C2403+1,0)</f>
        <v>55729.940658617757</v>
      </c>
      <c r="Q2403" s="3">
        <f>HLOOKUP(Q$5,[1]非R能力!$B$8:$F$558,$C2403+1,0)</f>
        <v>34143.85531021536</v>
      </c>
      <c r="R2403" s="3">
        <f>HLOOKUP(R$5,[1]非R能力!$B$8:$F$558,$C2403+1,0)</f>
        <v>33730.595780287826</v>
      </c>
      <c r="S2403" s="3">
        <f>HLOOKUP(S$5,[1]非R能力!$B$8:$F$558,$C2403+1,0)</f>
        <v>11348.121500014844</v>
      </c>
      <c r="T2403" s="3">
        <f>INDEX([1]非R能力!$H$9:$H$558,D2403)</f>
        <v>16333.546039343499</v>
      </c>
      <c r="U2403" s="3">
        <f>IF(E2403="小怪",0,IF(INDEX([1]非R能力!$FK$9:$FK$558,C2403)=0,0,10))</f>
        <v>10</v>
      </c>
      <c r="V2403" s="3">
        <f>IF(E2403="小怪",0,IF(INDEX([1]非R能力!$FH$9:$FH$558,C2403)=0,0,5000))</f>
        <v>5000</v>
      </c>
      <c r="W2403" s="3">
        <f>HLOOKUP(W$5,[2]人物技能基础!$O$3:$Q$553,$C2403+1,0)</f>
        <v>3.637142857142857</v>
      </c>
      <c r="X2403" s="3">
        <f>HLOOKUP(X$5,[2]人物技能基础!$O$3:$Q$553,$C2403+1,0)</f>
        <v>2.0186428571428574</v>
      </c>
      <c r="Y2403" s="3">
        <f>HLOOKUP(Y$5,[2]人物技能基础!$O$3:$Q$553,$C2403+1,0)</f>
        <v>99.964285714285708</v>
      </c>
      <c r="Z2403" s="3">
        <f t="shared" si="223"/>
        <v>1915822</v>
      </c>
      <c r="AA2403" s="3">
        <f t="shared" si="224"/>
        <v>36418</v>
      </c>
      <c r="AB2403" s="3">
        <f t="shared" si="225"/>
        <v>11145</v>
      </c>
      <c r="AC2403" s="3">
        <f t="shared" si="226"/>
        <v>11348</v>
      </c>
      <c r="AD2403" s="3">
        <f t="shared" si="227"/>
        <v>44974</v>
      </c>
    </row>
    <row r="2404" spans="1:30" x14ac:dyDescent="0.15">
      <c r="A2404" s="3">
        <v>399</v>
      </c>
      <c r="B2404" s="3" t="str">
        <f t="shared" si="222"/>
        <v>关卡399boss</v>
      </c>
      <c r="C2404" s="3">
        <f>INDEX([3]关卡!$J$19:$J$2018,A2404)</f>
        <v>287</v>
      </c>
      <c r="D2404" s="3">
        <f>INDEX([3]关卡!$N$19:$N$2018,A2404)</f>
        <v>287</v>
      </c>
      <c r="E2404" s="3" t="s">
        <v>25</v>
      </c>
      <c r="F2404" s="3" t="s">
        <v>26</v>
      </c>
      <c r="G2404" s="3">
        <v>30</v>
      </c>
      <c r="H2404" s="3">
        <v>30</v>
      </c>
      <c r="I2404" s="3">
        <v>0.2</v>
      </c>
      <c r="J2404" s="4">
        <v>0.75</v>
      </c>
      <c r="K2404" s="4">
        <v>1</v>
      </c>
      <c r="L2404" s="4">
        <v>5</v>
      </c>
      <c r="M2404" s="3">
        <v>1</v>
      </c>
      <c r="N2404" s="3">
        <v>2</v>
      </c>
      <c r="O2404" s="3">
        <f>HLOOKUP(O$5,[1]非R能力!$B$8:$F$558,$C2404+1,0)</f>
        <v>311253.60738764633</v>
      </c>
      <c r="P2404" s="3">
        <f>HLOOKUP(P$5,[1]非R能力!$B$8:$F$558,$C2404+1,0)</f>
        <v>55729.940658617757</v>
      </c>
      <c r="Q2404" s="3">
        <f>HLOOKUP(Q$5,[1]非R能力!$B$8:$F$558,$C2404+1,0)</f>
        <v>34143.85531021536</v>
      </c>
      <c r="R2404" s="3">
        <f>HLOOKUP(R$5,[1]非R能力!$B$8:$F$558,$C2404+1,0)</f>
        <v>33730.595780287826</v>
      </c>
      <c r="S2404" s="3">
        <f>HLOOKUP(S$5,[1]非R能力!$B$8:$F$558,$C2404+1,0)</f>
        <v>11348.121500014844</v>
      </c>
      <c r="T2404" s="3">
        <f>INDEX([1]非R能力!$H$9:$H$558,D2404)</f>
        <v>16333.546039343499</v>
      </c>
      <c r="U2404" s="3">
        <f>IF(E2404="小怪",0,IF(INDEX([1]非R能力!$FK$9:$FK$558,C2404)=0,0,10))</f>
        <v>10</v>
      </c>
      <c r="V2404" s="3">
        <f>IF(E2404="小怪",0,IF(INDEX([1]非R能力!$FH$9:$FH$558,C2404)=0,0,5000))</f>
        <v>5000</v>
      </c>
      <c r="W2404" s="3">
        <f>HLOOKUP(W$5,[2]人物技能基础!$O$3:$Q$553,$C2404+1,0)</f>
        <v>3.637142857142857</v>
      </c>
      <c r="X2404" s="3">
        <f>HLOOKUP(X$5,[2]人物技能基础!$O$3:$Q$553,$C2404+1,0)</f>
        <v>2.0186428571428574</v>
      </c>
      <c r="Y2404" s="3">
        <f>HLOOKUP(Y$5,[2]人物技能基础!$O$3:$Q$553,$C2404+1,0)</f>
        <v>99.964285714285708</v>
      </c>
      <c r="Z2404" s="3">
        <f t="shared" si="223"/>
        <v>1915822</v>
      </c>
      <c r="AA2404" s="3">
        <f t="shared" si="224"/>
        <v>36418</v>
      </c>
      <c r="AB2404" s="3">
        <f t="shared" si="225"/>
        <v>11145</v>
      </c>
      <c r="AC2404" s="3">
        <f t="shared" si="226"/>
        <v>11348</v>
      </c>
      <c r="AD2404" s="3">
        <f t="shared" si="227"/>
        <v>44974</v>
      </c>
    </row>
    <row r="2405" spans="1:30" x14ac:dyDescent="0.15">
      <c r="A2405" s="3">
        <v>400</v>
      </c>
      <c r="B2405" s="3" t="str">
        <f t="shared" si="222"/>
        <v>关卡400boss</v>
      </c>
      <c r="C2405" s="3">
        <f>INDEX([3]关卡!$J$19:$J$2018,A2405)</f>
        <v>288</v>
      </c>
      <c r="D2405" s="3">
        <f>INDEX([3]关卡!$N$19:$N$2018,A2405)</f>
        <v>288</v>
      </c>
      <c r="E2405" s="3" t="s">
        <v>25</v>
      </c>
      <c r="F2405" s="3" t="s">
        <v>26</v>
      </c>
      <c r="G2405" s="3">
        <v>30</v>
      </c>
      <c r="H2405" s="3">
        <v>30</v>
      </c>
      <c r="I2405" s="3">
        <v>0.2</v>
      </c>
      <c r="J2405" s="4">
        <v>0.75</v>
      </c>
      <c r="K2405" s="4">
        <v>1</v>
      </c>
      <c r="L2405" s="4">
        <v>5</v>
      </c>
      <c r="M2405" s="3">
        <v>1</v>
      </c>
      <c r="N2405" s="3">
        <v>2</v>
      </c>
      <c r="O2405" s="3">
        <f>HLOOKUP(O$5,[1]非R能力!$B$8:$F$558,$C2405+1,0)</f>
        <v>317903.86812354508</v>
      </c>
      <c r="P2405" s="3">
        <f>HLOOKUP(P$5,[1]非R能力!$B$8:$F$558,$C2405+1,0)</f>
        <v>56836.250490266204</v>
      </c>
      <c r="Q2405" s="3">
        <f>HLOOKUP(Q$5,[1]非R能力!$B$8:$F$558,$C2405+1,0)</f>
        <v>34903.567569383784</v>
      </c>
      <c r="R2405" s="3">
        <f>HLOOKUP(R$5,[1]非R能力!$B$8:$F$558,$C2405+1,0)</f>
        <v>40022.305367519199</v>
      </c>
      <c r="S2405" s="3">
        <f>HLOOKUP(S$5,[1]非R能力!$B$8:$F$558,$C2405+1,0)</f>
        <v>11588.965214069274</v>
      </c>
      <c r="T2405" s="3">
        <f>INDEX([1]非R能力!$H$9:$H$558,D2405)</f>
        <v>16445.052630608472</v>
      </c>
      <c r="U2405" s="3">
        <f>IF(E2405="小怪",0,IF(INDEX([1]非R能力!$FK$9:$FK$558,C2405)=0,0,10))</f>
        <v>10</v>
      </c>
      <c r="V2405" s="3">
        <f>IF(E2405="小怪",0,IF(INDEX([1]非R能力!$FH$9:$FH$558,C2405)=0,0,5000))</f>
        <v>5000</v>
      </c>
      <c r="W2405" s="3">
        <f>HLOOKUP(W$5,[2]人物技能基础!$O$3:$Q$553,$C2405+1,0)</f>
        <v>3.637142857142857</v>
      </c>
      <c r="X2405" s="3">
        <f>HLOOKUP(X$5,[2]人物技能基础!$O$3:$Q$553,$C2405+1,0)</f>
        <v>2.0186428571428574</v>
      </c>
      <c r="Y2405" s="3">
        <f>HLOOKUP(Y$5,[2]人物技能基础!$O$3:$Q$553,$C2405+1,0)</f>
        <v>99.964285714285708</v>
      </c>
      <c r="Z2405" s="3">
        <f t="shared" si="223"/>
        <v>1949961</v>
      </c>
      <c r="AA2405" s="3">
        <f t="shared" si="224"/>
        <v>37222</v>
      </c>
      <c r="AB2405" s="3">
        <f t="shared" si="225"/>
        <v>11367</v>
      </c>
      <c r="AC2405" s="3">
        <f t="shared" si="226"/>
        <v>11588</v>
      </c>
      <c r="AD2405" s="3">
        <f t="shared" si="227"/>
        <v>53363</v>
      </c>
    </row>
    <row r="2406" spans="1:30" x14ac:dyDescent="0.15">
      <c r="A2406" s="3">
        <v>401</v>
      </c>
      <c r="B2406" s="3" t="str">
        <f t="shared" si="222"/>
        <v>关卡401boss</v>
      </c>
      <c r="C2406" s="3">
        <f>INDEX([3]关卡!$J$19:$J$2018,A2406)</f>
        <v>288</v>
      </c>
      <c r="D2406" s="3">
        <f>INDEX([3]关卡!$N$19:$N$2018,A2406)</f>
        <v>288</v>
      </c>
      <c r="E2406" s="3" t="s">
        <v>25</v>
      </c>
      <c r="F2406" s="3" t="s">
        <v>26</v>
      </c>
      <c r="G2406" s="3">
        <v>30</v>
      </c>
      <c r="H2406" s="3">
        <v>30</v>
      </c>
      <c r="I2406" s="3">
        <v>0.2</v>
      </c>
      <c r="J2406" s="4">
        <v>0.75</v>
      </c>
      <c r="K2406" s="4">
        <v>1</v>
      </c>
      <c r="L2406" s="4">
        <v>5</v>
      </c>
      <c r="M2406" s="3">
        <v>1</v>
      </c>
      <c r="N2406" s="3">
        <v>2</v>
      </c>
      <c r="O2406" s="3">
        <f>HLOOKUP(O$5,[1]非R能力!$B$8:$F$558,$C2406+1,0)</f>
        <v>317903.86812354508</v>
      </c>
      <c r="P2406" s="3">
        <f>HLOOKUP(P$5,[1]非R能力!$B$8:$F$558,$C2406+1,0)</f>
        <v>56836.250490266204</v>
      </c>
      <c r="Q2406" s="3">
        <f>HLOOKUP(Q$5,[1]非R能力!$B$8:$F$558,$C2406+1,0)</f>
        <v>34903.567569383784</v>
      </c>
      <c r="R2406" s="3">
        <f>HLOOKUP(R$5,[1]非R能力!$B$8:$F$558,$C2406+1,0)</f>
        <v>40022.305367519199</v>
      </c>
      <c r="S2406" s="3">
        <f>HLOOKUP(S$5,[1]非R能力!$B$8:$F$558,$C2406+1,0)</f>
        <v>11588.965214069274</v>
      </c>
      <c r="T2406" s="3">
        <f>INDEX([1]非R能力!$H$9:$H$558,D2406)</f>
        <v>16445.052630608472</v>
      </c>
      <c r="U2406" s="3">
        <f>IF(E2406="小怪",0,IF(INDEX([1]非R能力!$FK$9:$FK$558,C2406)=0,0,10))</f>
        <v>10</v>
      </c>
      <c r="V2406" s="3">
        <f>IF(E2406="小怪",0,IF(INDEX([1]非R能力!$FH$9:$FH$558,C2406)=0,0,5000))</f>
        <v>5000</v>
      </c>
      <c r="W2406" s="3">
        <f>HLOOKUP(W$5,[2]人物技能基础!$O$3:$Q$553,$C2406+1,0)</f>
        <v>3.637142857142857</v>
      </c>
      <c r="X2406" s="3">
        <f>HLOOKUP(X$5,[2]人物技能基础!$O$3:$Q$553,$C2406+1,0)</f>
        <v>2.0186428571428574</v>
      </c>
      <c r="Y2406" s="3">
        <f>HLOOKUP(Y$5,[2]人物技能基础!$O$3:$Q$553,$C2406+1,0)</f>
        <v>99.964285714285708</v>
      </c>
      <c r="Z2406" s="3">
        <f t="shared" si="223"/>
        <v>1949961</v>
      </c>
      <c r="AA2406" s="3">
        <f t="shared" si="224"/>
        <v>37222</v>
      </c>
      <c r="AB2406" s="3">
        <f t="shared" si="225"/>
        <v>11367</v>
      </c>
      <c r="AC2406" s="3">
        <f t="shared" si="226"/>
        <v>11588</v>
      </c>
      <c r="AD2406" s="3">
        <f t="shared" si="227"/>
        <v>53363</v>
      </c>
    </row>
    <row r="2407" spans="1:30" x14ac:dyDescent="0.15">
      <c r="A2407" s="3">
        <v>402</v>
      </c>
      <c r="B2407" s="3" t="str">
        <f t="shared" si="222"/>
        <v>关卡402boss</v>
      </c>
      <c r="C2407" s="3">
        <f>INDEX([3]关卡!$J$19:$J$2018,A2407)</f>
        <v>288</v>
      </c>
      <c r="D2407" s="3">
        <f>INDEX([3]关卡!$N$19:$N$2018,A2407)</f>
        <v>288</v>
      </c>
      <c r="E2407" s="3" t="s">
        <v>25</v>
      </c>
      <c r="F2407" s="3" t="s">
        <v>26</v>
      </c>
      <c r="G2407" s="3">
        <v>30</v>
      </c>
      <c r="H2407" s="3">
        <v>30</v>
      </c>
      <c r="I2407" s="3">
        <v>0.2</v>
      </c>
      <c r="J2407" s="4">
        <v>0.75</v>
      </c>
      <c r="K2407" s="4">
        <v>1</v>
      </c>
      <c r="L2407" s="4">
        <v>5</v>
      </c>
      <c r="M2407" s="3">
        <v>1</v>
      </c>
      <c r="N2407" s="3">
        <v>2</v>
      </c>
      <c r="O2407" s="3">
        <f>HLOOKUP(O$5,[1]非R能力!$B$8:$F$558,$C2407+1,0)</f>
        <v>317903.86812354508</v>
      </c>
      <c r="P2407" s="3">
        <f>HLOOKUP(P$5,[1]非R能力!$B$8:$F$558,$C2407+1,0)</f>
        <v>56836.250490266204</v>
      </c>
      <c r="Q2407" s="3">
        <f>HLOOKUP(Q$5,[1]非R能力!$B$8:$F$558,$C2407+1,0)</f>
        <v>34903.567569383784</v>
      </c>
      <c r="R2407" s="3">
        <f>HLOOKUP(R$5,[1]非R能力!$B$8:$F$558,$C2407+1,0)</f>
        <v>40022.305367519199</v>
      </c>
      <c r="S2407" s="3">
        <f>HLOOKUP(S$5,[1]非R能力!$B$8:$F$558,$C2407+1,0)</f>
        <v>11588.965214069274</v>
      </c>
      <c r="T2407" s="3">
        <f>INDEX([1]非R能力!$H$9:$H$558,D2407)</f>
        <v>16445.052630608472</v>
      </c>
      <c r="U2407" s="3">
        <f>IF(E2407="小怪",0,IF(INDEX([1]非R能力!$FK$9:$FK$558,C2407)=0,0,10))</f>
        <v>10</v>
      </c>
      <c r="V2407" s="3">
        <f>IF(E2407="小怪",0,IF(INDEX([1]非R能力!$FH$9:$FH$558,C2407)=0,0,5000))</f>
        <v>5000</v>
      </c>
      <c r="W2407" s="3">
        <f>HLOOKUP(W$5,[2]人物技能基础!$O$3:$Q$553,$C2407+1,0)</f>
        <v>3.637142857142857</v>
      </c>
      <c r="X2407" s="3">
        <f>HLOOKUP(X$5,[2]人物技能基础!$O$3:$Q$553,$C2407+1,0)</f>
        <v>2.0186428571428574</v>
      </c>
      <c r="Y2407" s="3">
        <f>HLOOKUP(Y$5,[2]人物技能基础!$O$3:$Q$553,$C2407+1,0)</f>
        <v>99.964285714285708</v>
      </c>
      <c r="Z2407" s="3">
        <f t="shared" si="223"/>
        <v>1949961</v>
      </c>
      <c r="AA2407" s="3">
        <f t="shared" si="224"/>
        <v>37222</v>
      </c>
      <c r="AB2407" s="3">
        <f t="shared" si="225"/>
        <v>11367</v>
      </c>
      <c r="AC2407" s="3">
        <f t="shared" si="226"/>
        <v>11588</v>
      </c>
      <c r="AD2407" s="3">
        <f t="shared" si="227"/>
        <v>53363</v>
      </c>
    </row>
    <row r="2408" spans="1:30" x14ac:dyDescent="0.15">
      <c r="A2408" s="3">
        <v>403</v>
      </c>
      <c r="B2408" s="3" t="str">
        <f t="shared" si="222"/>
        <v>关卡403boss</v>
      </c>
      <c r="C2408" s="3">
        <f>INDEX([3]关卡!$J$19:$J$2018,A2408)</f>
        <v>288</v>
      </c>
      <c r="D2408" s="3">
        <f>INDEX([3]关卡!$N$19:$N$2018,A2408)</f>
        <v>288</v>
      </c>
      <c r="E2408" s="3" t="s">
        <v>25</v>
      </c>
      <c r="F2408" s="3" t="s">
        <v>26</v>
      </c>
      <c r="G2408" s="3">
        <v>30</v>
      </c>
      <c r="H2408" s="3">
        <v>30</v>
      </c>
      <c r="I2408" s="3">
        <v>0.2</v>
      </c>
      <c r="J2408" s="4">
        <v>0.75</v>
      </c>
      <c r="K2408" s="4">
        <v>1</v>
      </c>
      <c r="L2408" s="4">
        <v>5</v>
      </c>
      <c r="M2408" s="3">
        <v>1</v>
      </c>
      <c r="N2408" s="3">
        <v>2</v>
      </c>
      <c r="O2408" s="3">
        <f>HLOOKUP(O$5,[1]非R能力!$B$8:$F$558,$C2408+1,0)</f>
        <v>317903.86812354508</v>
      </c>
      <c r="P2408" s="3">
        <f>HLOOKUP(P$5,[1]非R能力!$B$8:$F$558,$C2408+1,0)</f>
        <v>56836.250490266204</v>
      </c>
      <c r="Q2408" s="3">
        <f>HLOOKUP(Q$5,[1]非R能力!$B$8:$F$558,$C2408+1,0)</f>
        <v>34903.567569383784</v>
      </c>
      <c r="R2408" s="3">
        <f>HLOOKUP(R$5,[1]非R能力!$B$8:$F$558,$C2408+1,0)</f>
        <v>40022.305367519199</v>
      </c>
      <c r="S2408" s="3">
        <f>HLOOKUP(S$5,[1]非R能力!$B$8:$F$558,$C2408+1,0)</f>
        <v>11588.965214069274</v>
      </c>
      <c r="T2408" s="3">
        <f>INDEX([1]非R能力!$H$9:$H$558,D2408)</f>
        <v>16445.052630608472</v>
      </c>
      <c r="U2408" s="3">
        <f>IF(E2408="小怪",0,IF(INDEX([1]非R能力!$FK$9:$FK$558,C2408)=0,0,10))</f>
        <v>10</v>
      </c>
      <c r="V2408" s="3">
        <f>IF(E2408="小怪",0,IF(INDEX([1]非R能力!$FH$9:$FH$558,C2408)=0,0,5000))</f>
        <v>5000</v>
      </c>
      <c r="W2408" s="3">
        <f>HLOOKUP(W$5,[2]人物技能基础!$O$3:$Q$553,$C2408+1,0)</f>
        <v>3.637142857142857</v>
      </c>
      <c r="X2408" s="3">
        <f>HLOOKUP(X$5,[2]人物技能基础!$O$3:$Q$553,$C2408+1,0)</f>
        <v>2.0186428571428574</v>
      </c>
      <c r="Y2408" s="3">
        <f>HLOOKUP(Y$5,[2]人物技能基础!$O$3:$Q$553,$C2408+1,0)</f>
        <v>99.964285714285708</v>
      </c>
      <c r="Z2408" s="3">
        <f t="shared" si="223"/>
        <v>1949961</v>
      </c>
      <c r="AA2408" s="3">
        <f t="shared" si="224"/>
        <v>37222</v>
      </c>
      <c r="AB2408" s="3">
        <f t="shared" si="225"/>
        <v>11367</v>
      </c>
      <c r="AC2408" s="3">
        <f t="shared" si="226"/>
        <v>11588</v>
      </c>
      <c r="AD2408" s="3">
        <f t="shared" si="227"/>
        <v>53363</v>
      </c>
    </row>
    <row r="2409" spans="1:30" x14ac:dyDescent="0.15">
      <c r="A2409" s="3">
        <v>404</v>
      </c>
      <c r="B2409" s="3" t="str">
        <f t="shared" si="222"/>
        <v>关卡404boss</v>
      </c>
      <c r="C2409" s="3">
        <f>INDEX([3]关卡!$J$19:$J$2018,A2409)</f>
        <v>288</v>
      </c>
      <c r="D2409" s="3">
        <f>INDEX([3]关卡!$N$19:$N$2018,A2409)</f>
        <v>288</v>
      </c>
      <c r="E2409" s="3" t="s">
        <v>25</v>
      </c>
      <c r="F2409" s="3" t="s">
        <v>26</v>
      </c>
      <c r="G2409" s="3">
        <v>30</v>
      </c>
      <c r="H2409" s="3">
        <v>30</v>
      </c>
      <c r="I2409" s="3">
        <v>0.2</v>
      </c>
      <c r="J2409" s="4">
        <v>0.75</v>
      </c>
      <c r="K2409" s="4">
        <v>1</v>
      </c>
      <c r="L2409" s="4">
        <v>5</v>
      </c>
      <c r="M2409" s="3">
        <v>1</v>
      </c>
      <c r="N2409" s="3">
        <v>2</v>
      </c>
      <c r="O2409" s="3">
        <f>HLOOKUP(O$5,[1]非R能力!$B$8:$F$558,$C2409+1,0)</f>
        <v>317903.86812354508</v>
      </c>
      <c r="P2409" s="3">
        <f>HLOOKUP(P$5,[1]非R能力!$B$8:$F$558,$C2409+1,0)</f>
        <v>56836.250490266204</v>
      </c>
      <c r="Q2409" s="3">
        <f>HLOOKUP(Q$5,[1]非R能力!$B$8:$F$558,$C2409+1,0)</f>
        <v>34903.567569383784</v>
      </c>
      <c r="R2409" s="3">
        <f>HLOOKUP(R$5,[1]非R能力!$B$8:$F$558,$C2409+1,0)</f>
        <v>40022.305367519199</v>
      </c>
      <c r="S2409" s="3">
        <f>HLOOKUP(S$5,[1]非R能力!$B$8:$F$558,$C2409+1,0)</f>
        <v>11588.965214069274</v>
      </c>
      <c r="T2409" s="3">
        <f>INDEX([1]非R能力!$H$9:$H$558,D2409)</f>
        <v>16445.052630608472</v>
      </c>
      <c r="U2409" s="3">
        <f>IF(E2409="小怪",0,IF(INDEX([1]非R能力!$FK$9:$FK$558,C2409)=0,0,10))</f>
        <v>10</v>
      </c>
      <c r="V2409" s="3">
        <f>IF(E2409="小怪",0,IF(INDEX([1]非R能力!$FH$9:$FH$558,C2409)=0,0,5000))</f>
        <v>5000</v>
      </c>
      <c r="W2409" s="3">
        <f>HLOOKUP(W$5,[2]人物技能基础!$O$3:$Q$553,$C2409+1,0)</f>
        <v>3.637142857142857</v>
      </c>
      <c r="X2409" s="3">
        <f>HLOOKUP(X$5,[2]人物技能基础!$O$3:$Q$553,$C2409+1,0)</f>
        <v>2.0186428571428574</v>
      </c>
      <c r="Y2409" s="3">
        <f>HLOOKUP(Y$5,[2]人物技能基础!$O$3:$Q$553,$C2409+1,0)</f>
        <v>99.964285714285708</v>
      </c>
      <c r="Z2409" s="3">
        <f t="shared" si="223"/>
        <v>1949961</v>
      </c>
      <c r="AA2409" s="3">
        <f t="shared" si="224"/>
        <v>37222</v>
      </c>
      <c r="AB2409" s="3">
        <f t="shared" si="225"/>
        <v>11367</v>
      </c>
      <c r="AC2409" s="3">
        <f t="shared" si="226"/>
        <v>11588</v>
      </c>
      <c r="AD2409" s="3">
        <f t="shared" si="227"/>
        <v>53363</v>
      </c>
    </row>
    <row r="2410" spans="1:30" x14ac:dyDescent="0.15">
      <c r="A2410" s="3">
        <v>405</v>
      </c>
      <c r="B2410" s="3" t="str">
        <f t="shared" si="222"/>
        <v>关卡405boss</v>
      </c>
      <c r="C2410" s="3">
        <f>INDEX([3]关卡!$J$19:$J$2018,A2410)</f>
        <v>288</v>
      </c>
      <c r="D2410" s="3">
        <f>INDEX([3]关卡!$N$19:$N$2018,A2410)</f>
        <v>288</v>
      </c>
      <c r="E2410" s="3" t="s">
        <v>25</v>
      </c>
      <c r="F2410" s="3" t="s">
        <v>26</v>
      </c>
      <c r="G2410" s="3">
        <v>30</v>
      </c>
      <c r="H2410" s="3">
        <v>30</v>
      </c>
      <c r="I2410" s="3">
        <v>0.2</v>
      </c>
      <c r="J2410" s="4">
        <v>0.75</v>
      </c>
      <c r="K2410" s="4">
        <v>1</v>
      </c>
      <c r="L2410" s="4">
        <v>5</v>
      </c>
      <c r="M2410" s="3">
        <v>1</v>
      </c>
      <c r="N2410" s="3">
        <v>2</v>
      </c>
      <c r="O2410" s="3">
        <f>HLOOKUP(O$5,[1]非R能力!$B$8:$F$558,$C2410+1,0)</f>
        <v>317903.86812354508</v>
      </c>
      <c r="P2410" s="3">
        <f>HLOOKUP(P$5,[1]非R能力!$B$8:$F$558,$C2410+1,0)</f>
        <v>56836.250490266204</v>
      </c>
      <c r="Q2410" s="3">
        <f>HLOOKUP(Q$5,[1]非R能力!$B$8:$F$558,$C2410+1,0)</f>
        <v>34903.567569383784</v>
      </c>
      <c r="R2410" s="3">
        <f>HLOOKUP(R$5,[1]非R能力!$B$8:$F$558,$C2410+1,0)</f>
        <v>40022.305367519199</v>
      </c>
      <c r="S2410" s="3">
        <f>HLOOKUP(S$5,[1]非R能力!$B$8:$F$558,$C2410+1,0)</f>
        <v>11588.965214069274</v>
      </c>
      <c r="T2410" s="3">
        <f>INDEX([1]非R能力!$H$9:$H$558,D2410)</f>
        <v>16445.052630608472</v>
      </c>
      <c r="U2410" s="3">
        <f>IF(E2410="小怪",0,IF(INDEX([1]非R能力!$FK$9:$FK$558,C2410)=0,0,10))</f>
        <v>10</v>
      </c>
      <c r="V2410" s="3">
        <f>IF(E2410="小怪",0,IF(INDEX([1]非R能力!$FH$9:$FH$558,C2410)=0,0,5000))</f>
        <v>5000</v>
      </c>
      <c r="W2410" s="3">
        <f>HLOOKUP(W$5,[2]人物技能基础!$O$3:$Q$553,$C2410+1,0)</f>
        <v>3.637142857142857</v>
      </c>
      <c r="X2410" s="3">
        <f>HLOOKUP(X$5,[2]人物技能基础!$O$3:$Q$553,$C2410+1,0)</f>
        <v>2.0186428571428574</v>
      </c>
      <c r="Y2410" s="3">
        <f>HLOOKUP(Y$5,[2]人物技能基础!$O$3:$Q$553,$C2410+1,0)</f>
        <v>99.964285714285708</v>
      </c>
      <c r="Z2410" s="3">
        <f t="shared" si="223"/>
        <v>1949961</v>
      </c>
      <c r="AA2410" s="3">
        <f t="shared" si="224"/>
        <v>37222</v>
      </c>
      <c r="AB2410" s="3">
        <f t="shared" si="225"/>
        <v>11367</v>
      </c>
      <c r="AC2410" s="3">
        <f t="shared" si="226"/>
        <v>11588</v>
      </c>
      <c r="AD2410" s="3">
        <f t="shared" si="227"/>
        <v>53363</v>
      </c>
    </row>
    <row r="2411" spans="1:30" x14ac:dyDescent="0.15">
      <c r="A2411" s="3">
        <v>406</v>
      </c>
      <c r="B2411" s="3" t="str">
        <f t="shared" si="222"/>
        <v>关卡406boss</v>
      </c>
      <c r="C2411" s="3">
        <f>INDEX([3]关卡!$J$19:$J$2018,A2411)</f>
        <v>289</v>
      </c>
      <c r="D2411" s="3">
        <f>INDEX([3]关卡!$N$19:$N$2018,A2411)</f>
        <v>289</v>
      </c>
      <c r="E2411" s="3" t="s">
        <v>25</v>
      </c>
      <c r="F2411" s="3" t="s">
        <v>26</v>
      </c>
      <c r="G2411" s="3">
        <v>30</v>
      </c>
      <c r="H2411" s="3">
        <v>30</v>
      </c>
      <c r="I2411" s="3">
        <v>0.2</v>
      </c>
      <c r="J2411" s="4">
        <v>0.75</v>
      </c>
      <c r="K2411" s="4">
        <v>1</v>
      </c>
      <c r="L2411" s="4">
        <v>5</v>
      </c>
      <c r="M2411" s="3">
        <v>1</v>
      </c>
      <c r="N2411" s="3">
        <v>2</v>
      </c>
      <c r="O2411" s="3">
        <f>HLOOKUP(O$5,[1]非R能力!$B$8:$F$558,$C2411+1,0)</f>
        <v>324372.96582834469</v>
      </c>
      <c r="P2411" s="3">
        <f>HLOOKUP(P$5,[1]非R能力!$B$8:$F$558,$C2411+1,0)</f>
        <v>57923.270230463946</v>
      </c>
      <c r="Q2411" s="3">
        <f>HLOOKUP(Q$5,[1]非R能力!$B$8:$F$558,$C2411+1,0)</f>
        <v>35661.897833070449</v>
      </c>
      <c r="R2411" s="3">
        <f>HLOOKUP(R$5,[1]非R能力!$B$8:$F$558,$C2411+1,0)</f>
        <v>46319.293124000076</v>
      </c>
      <c r="S2411" s="3">
        <f>HLOOKUP(S$5,[1]非R能力!$B$8:$F$558,$C2411+1,0)</f>
        <v>13110.853395613534</v>
      </c>
      <c r="T2411" s="3">
        <f>INDEX([1]非R能力!$H$9:$H$558,D2411)</f>
        <v>16557.135002075993</v>
      </c>
      <c r="U2411" s="3">
        <f>IF(E2411="小怪",0,IF(INDEX([1]非R能力!$FK$9:$FK$558,C2411)=0,0,10))</f>
        <v>10</v>
      </c>
      <c r="V2411" s="3">
        <f>IF(E2411="小怪",0,IF(INDEX([1]非R能力!$FH$9:$FH$558,C2411)=0,0,5000))</f>
        <v>5000</v>
      </c>
      <c r="W2411" s="3">
        <f>HLOOKUP(W$5,[2]人物技能基础!$O$3:$Q$553,$C2411+1,0)</f>
        <v>3.637142857142857</v>
      </c>
      <c r="X2411" s="3">
        <f>HLOOKUP(X$5,[2]人物技能基础!$O$3:$Q$553,$C2411+1,0)</f>
        <v>2.0186428571428574</v>
      </c>
      <c r="Y2411" s="3">
        <f>HLOOKUP(Y$5,[2]人物技能基础!$O$3:$Q$553,$C2411+1,0)</f>
        <v>99.964285714285708</v>
      </c>
      <c r="Z2411" s="3">
        <f t="shared" si="223"/>
        <v>1983591</v>
      </c>
      <c r="AA2411" s="3">
        <f t="shared" si="224"/>
        <v>38024</v>
      </c>
      <c r="AB2411" s="3">
        <f t="shared" si="225"/>
        <v>11584</v>
      </c>
      <c r="AC2411" s="3">
        <f t="shared" si="226"/>
        <v>13110</v>
      </c>
      <c r="AD2411" s="3">
        <f t="shared" si="227"/>
        <v>61759</v>
      </c>
    </row>
    <row r="2412" spans="1:30" x14ac:dyDescent="0.15">
      <c r="A2412" s="3">
        <v>407</v>
      </c>
      <c r="B2412" s="3" t="str">
        <f t="shared" si="222"/>
        <v>关卡407boss</v>
      </c>
      <c r="C2412" s="3">
        <f>INDEX([3]关卡!$J$19:$J$2018,A2412)</f>
        <v>289</v>
      </c>
      <c r="D2412" s="3">
        <f>INDEX([3]关卡!$N$19:$N$2018,A2412)</f>
        <v>289</v>
      </c>
      <c r="E2412" s="3" t="s">
        <v>25</v>
      </c>
      <c r="F2412" s="3" t="s">
        <v>26</v>
      </c>
      <c r="G2412" s="3">
        <v>30</v>
      </c>
      <c r="H2412" s="3">
        <v>30</v>
      </c>
      <c r="I2412" s="3">
        <v>0.2</v>
      </c>
      <c r="J2412" s="4">
        <v>0.75</v>
      </c>
      <c r="K2412" s="4">
        <v>1</v>
      </c>
      <c r="L2412" s="4">
        <v>5</v>
      </c>
      <c r="M2412" s="3">
        <v>1</v>
      </c>
      <c r="N2412" s="3">
        <v>2</v>
      </c>
      <c r="O2412" s="3">
        <f>HLOOKUP(O$5,[1]非R能力!$B$8:$F$558,$C2412+1,0)</f>
        <v>324372.96582834469</v>
      </c>
      <c r="P2412" s="3">
        <f>HLOOKUP(P$5,[1]非R能力!$B$8:$F$558,$C2412+1,0)</f>
        <v>57923.270230463946</v>
      </c>
      <c r="Q2412" s="3">
        <f>HLOOKUP(Q$5,[1]非R能力!$B$8:$F$558,$C2412+1,0)</f>
        <v>35661.897833070449</v>
      </c>
      <c r="R2412" s="3">
        <f>HLOOKUP(R$5,[1]非R能力!$B$8:$F$558,$C2412+1,0)</f>
        <v>46319.293124000076</v>
      </c>
      <c r="S2412" s="3">
        <f>HLOOKUP(S$5,[1]非R能力!$B$8:$F$558,$C2412+1,0)</f>
        <v>13110.853395613534</v>
      </c>
      <c r="T2412" s="3">
        <f>INDEX([1]非R能力!$H$9:$H$558,D2412)</f>
        <v>16557.135002075993</v>
      </c>
      <c r="U2412" s="3">
        <f>IF(E2412="小怪",0,IF(INDEX([1]非R能力!$FK$9:$FK$558,C2412)=0,0,10))</f>
        <v>10</v>
      </c>
      <c r="V2412" s="3">
        <f>IF(E2412="小怪",0,IF(INDEX([1]非R能力!$FH$9:$FH$558,C2412)=0,0,5000))</f>
        <v>5000</v>
      </c>
      <c r="W2412" s="3">
        <f>HLOOKUP(W$5,[2]人物技能基础!$O$3:$Q$553,$C2412+1,0)</f>
        <v>3.637142857142857</v>
      </c>
      <c r="X2412" s="3">
        <f>HLOOKUP(X$5,[2]人物技能基础!$O$3:$Q$553,$C2412+1,0)</f>
        <v>2.0186428571428574</v>
      </c>
      <c r="Y2412" s="3">
        <f>HLOOKUP(Y$5,[2]人物技能基础!$O$3:$Q$553,$C2412+1,0)</f>
        <v>99.964285714285708</v>
      </c>
      <c r="Z2412" s="3">
        <f t="shared" si="223"/>
        <v>1983591</v>
      </c>
      <c r="AA2412" s="3">
        <f t="shared" si="224"/>
        <v>38024</v>
      </c>
      <c r="AB2412" s="3">
        <f t="shared" si="225"/>
        <v>11584</v>
      </c>
      <c r="AC2412" s="3">
        <f t="shared" si="226"/>
        <v>13110</v>
      </c>
      <c r="AD2412" s="3">
        <f t="shared" si="227"/>
        <v>61759</v>
      </c>
    </row>
    <row r="2413" spans="1:30" x14ac:dyDescent="0.15">
      <c r="A2413" s="3">
        <v>408</v>
      </c>
      <c r="B2413" s="3" t="str">
        <f t="shared" si="222"/>
        <v>关卡408boss</v>
      </c>
      <c r="C2413" s="3">
        <f>INDEX([3]关卡!$J$19:$J$2018,A2413)</f>
        <v>289</v>
      </c>
      <c r="D2413" s="3">
        <f>INDEX([3]关卡!$N$19:$N$2018,A2413)</f>
        <v>289</v>
      </c>
      <c r="E2413" s="3" t="s">
        <v>25</v>
      </c>
      <c r="F2413" s="3" t="s">
        <v>26</v>
      </c>
      <c r="G2413" s="3">
        <v>30</v>
      </c>
      <c r="H2413" s="3">
        <v>30</v>
      </c>
      <c r="I2413" s="3">
        <v>0.2</v>
      </c>
      <c r="J2413" s="4">
        <v>0.75</v>
      </c>
      <c r="K2413" s="4">
        <v>1</v>
      </c>
      <c r="L2413" s="4">
        <v>5</v>
      </c>
      <c r="M2413" s="3">
        <v>1</v>
      </c>
      <c r="N2413" s="3">
        <v>2</v>
      </c>
      <c r="O2413" s="3">
        <f>HLOOKUP(O$5,[1]非R能力!$B$8:$F$558,$C2413+1,0)</f>
        <v>324372.96582834469</v>
      </c>
      <c r="P2413" s="3">
        <f>HLOOKUP(P$5,[1]非R能力!$B$8:$F$558,$C2413+1,0)</f>
        <v>57923.270230463946</v>
      </c>
      <c r="Q2413" s="3">
        <f>HLOOKUP(Q$5,[1]非R能力!$B$8:$F$558,$C2413+1,0)</f>
        <v>35661.897833070449</v>
      </c>
      <c r="R2413" s="3">
        <f>HLOOKUP(R$5,[1]非R能力!$B$8:$F$558,$C2413+1,0)</f>
        <v>46319.293124000076</v>
      </c>
      <c r="S2413" s="3">
        <f>HLOOKUP(S$5,[1]非R能力!$B$8:$F$558,$C2413+1,0)</f>
        <v>13110.853395613534</v>
      </c>
      <c r="T2413" s="3">
        <f>INDEX([1]非R能力!$H$9:$H$558,D2413)</f>
        <v>16557.135002075993</v>
      </c>
      <c r="U2413" s="3">
        <f>IF(E2413="小怪",0,IF(INDEX([1]非R能力!$FK$9:$FK$558,C2413)=0,0,10))</f>
        <v>10</v>
      </c>
      <c r="V2413" s="3">
        <f>IF(E2413="小怪",0,IF(INDEX([1]非R能力!$FH$9:$FH$558,C2413)=0,0,5000))</f>
        <v>5000</v>
      </c>
      <c r="W2413" s="3">
        <f>HLOOKUP(W$5,[2]人物技能基础!$O$3:$Q$553,$C2413+1,0)</f>
        <v>3.637142857142857</v>
      </c>
      <c r="X2413" s="3">
        <f>HLOOKUP(X$5,[2]人物技能基础!$O$3:$Q$553,$C2413+1,0)</f>
        <v>2.0186428571428574</v>
      </c>
      <c r="Y2413" s="3">
        <f>HLOOKUP(Y$5,[2]人物技能基础!$O$3:$Q$553,$C2413+1,0)</f>
        <v>99.964285714285708</v>
      </c>
      <c r="Z2413" s="3">
        <f t="shared" si="223"/>
        <v>1983591</v>
      </c>
      <c r="AA2413" s="3">
        <f t="shared" si="224"/>
        <v>38024</v>
      </c>
      <c r="AB2413" s="3">
        <f t="shared" si="225"/>
        <v>11584</v>
      </c>
      <c r="AC2413" s="3">
        <f t="shared" si="226"/>
        <v>13110</v>
      </c>
      <c r="AD2413" s="3">
        <f t="shared" si="227"/>
        <v>61759</v>
      </c>
    </row>
    <row r="2414" spans="1:30" x14ac:dyDescent="0.15">
      <c r="A2414" s="3">
        <v>409</v>
      </c>
      <c r="B2414" s="3" t="str">
        <f t="shared" si="222"/>
        <v>关卡409boss</v>
      </c>
      <c r="C2414" s="3">
        <f>INDEX([3]关卡!$J$19:$J$2018,A2414)</f>
        <v>289</v>
      </c>
      <c r="D2414" s="3">
        <f>INDEX([3]关卡!$N$19:$N$2018,A2414)</f>
        <v>289</v>
      </c>
      <c r="E2414" s="3" t="s">
        <v>25</v>
      </c>
      <c r="F2414" s="3" t="s">
        <v>26</v>
      </c>
      <c r="G2414" s="3">
        <v>30</v>
      </c>
      <c r="H2414" s="3">
        <v>30</v>
      </c>
      <c r="I2414" s="3">
        <v>0.2</v>
      </c>
      <c r="J2414" s="4">
        <v>0.75</v>
      </c>
      <c r="K2414" s="4">
        <v>1</v>
      </c>
      <c r="L2414" s="4">
        <v>5</v>
      </c>
      <c r="M2414" s="3">
        <v>1</v>
      </c>
      <c r="N2414" s="3">
        <v>2</v>
      </c>
      <c r="O2414" s="3">
        <f>HLOOKUP(O$5,[1]非R能力!$B$8:$F$558,$C2414+1,0)</f>
        <v>324372.96582834469</v>
      </c>
      <c r="P2414" s="3">
        <f>HLOOKUP(P$5,[1]非R能力!$B$8:$F$558,$C2414+1,0)</f>
        <v>57923.270230463946</v>
      </c>
      <c r="Q2414" s="3">
        <f>HLOOKUP(Q$5,[1]非R能力!$B$8:$F$558,$C2414+1,0)</f>
        <v>35661.897833070449</v>
      </c>
      <c r="R2414" s="3">
        <f>HLOOKUP(R$5,[1]非R能力!$B$8:$F$558,$C2414+1,0)</f>
        <v>46319.293124000076</v>
      </c>
      <c r="S2414" s="3">
        <f>HLOOKUP(S$5,[1]非R能力!$B$8:$F$558,$C2414+1,0)</f>
        <v>13110.853395613534</v>
      </c>
      <c r="T2414" s="3">
        <f>INDEX([1]非R能力!$H$9:$H$558,D2414)</f>
        <v>16557.135002075993</v>
      </c>
      <c r="U2414" s="3">
        <f>IF(E2414="小怪",0,IF(INDEX([1]非R能力!$FK$9:$FK$558,C2414)=0,0,10))</f>
        <v>10</v>
      </c>
      <c r="V2414" s="3">
        <f>IF(E2414="小怪",0,IF(INDEX([1]非R能力!$FH$9:$FH$558,C2414)=0,0,5000))</f>
        <v>5000</v>
      </c>
      <c r="W2414" s="3">
        <f>HLOOKUP(W$5,[2]人物技能基础!$O$3:$Q$553,$C2414+1,0)</f>
        <v>3.637142857142857</v>
      </c>
      <c r="X2414" s="3">
        <f>HLOOKUP(X$5,[2]人物技能基础!$O$3:$Q$553,$C2414+1,0)</f>
        <v>2.0186428571428574</v>
      </c>
      <c r="Y2414" s="3">
        <f>HLOOKUP(Y$5,[2]人物技能基础!$O$3:$Q$553,$C2414+1,0)</f>
        <v>99.964285714285708</v>
      </c>
      <c r="Z2414" s="3">
        <f t="shared" si="223"/>
        <v>1983591</v>
      </c>
      <c r="AA2414" s="3">
        <f t="shared" si="224"/>
        <v>38024</v>
      </c>
      <c r="AB2414" s="3">
        <f t="shared" si="225"/>
        <v>11584</v>
      </c>
      <c r="AC2414" s="3">
        <f t="shared" si="226"/>
        <v>13110</v>
      </c>
      <c r="AD2414" s="3">
        <f t="shared" si="227"/>
        <v>61759</v>
      </c>
    </row>
    <row r="2415" spans="1:30" x14ac:dyDescent="0.15">
      <c r="A2415" s="3">
        <v>410</v>
      </c>
      <c r="B2415" s="3" t="str">
        <f t="shared" si="222"/>
        <v>关卡410boss</v>
      </c>
      <c r="C2415" s="3">
        <f>INDEX([3]关卡!$J$19:$J$2018,A2415)</f>
        <v>289</v>
      </c>
      <c r="D2415" s="3">
        <f>INDEX([3]关卡!$N$19:$N$2018,A2415)</f>
        <v>289</v>
      </c>
      <c r="E2415" s="3" t="s">
        <v>25</v>
      </c>
      <c r="F2415" s="3" t="s">
        <v>26</v>
      </c>
      <c r="G2415" s="3">
        <v>30</v>
      </c>
      <c r="H2415" s="3">
        <v>30</v>
      </c>
      <c r="I2415" s="3">
        <v>0.2</v>
      </c>
      <c r="J2415" s="4">
        <v>0.75</v>
      </c>
      <c r="K2415" s="4">
        <v>1</v>
      </c>
      <c r="L2415" s="4">
        <v>5</v>
      </c>
      <c r="M2415" s="3">
        <v>1</v>
      </c>
      <c r="N2415" s="3">
        <v>2</v>
      </c>
      <c r="O2415" s="3">
        <f>HLOOKUP(O$5,[1]非R能力!$B$8:$F$558,$C2415+1,0)</f>
        <v>324372.96582834469</v>
      </c>
      <c r="P2415" s="3">
        <f>HLOOKUP(P$5,[1]非R能力!$B$8:$F$558,$C2415+1,0)</f>
        <v>57923.270230463946</v>
      </c>
      <c r="Q2415" s="3">
        <f>HLOOKUP(Q$5,[1]非R能力!$B$8:$F$558,$C2415+1,0)</f>
        <v>35661.897833070449</v>
      </c>
      <c r="R2415" s="3">
        <f>HLOOKUP(R$5,[1]非R能力!$B$8:$F$558,$C2415+1,0)</f>
        <v>46319.293124000076</v>
      </c>
      <c r="S2415" s="3">
        <f>HLOOKUP(S$5,[1]非R能力!$B$8:$F$558,$C2415+1,0)</f>
        <v>13110.853395613534</v>
      </c>
      <c r="T2415" s="3">
        <f>INDEX([1]非R能力!$H$9:$H$558,D2415)</f>
        <v>16557.135002075993</v>
      </c>
      <c r="U2415" s="3">
        <f>IF(E2415="小怪",0,IF(INDEX([1]非R能力!$FK$9:$FK$558,C2415)=0,0,10))</f>
        <v>10</v>
      </c>
      <c r="V2415" s="3">
        <f>IF(E2415="小怪",0,IF(INDEX([1]非R能力!$FH$9:$FH$558,C2415)=0,0,5000))</f>
        <v>5000</v>
      </c>
      <c r="W2415" s="3">
        <f>HLOOKUP(W$5,[2]人物技能基础!$O$3:$Q$553,$C2415+1,0)</f>
        <v>3.637142857142857</v>
      </c>
      <c r="X2415" s="3">
        <f>HLOOKUP(X$5,[2]人物技能基础!$O$3:$Q$553,$C2415+1,0)</f>
        <v>2.0186428571428574</v>
      </c>
      <c r="Y2415" s="3">
        <f>HLOOKUP(Y$5,[2]人物技能基础!$O$3:$Q$553,$C2415+1,0)</f>
        <v>99.964285714285708</v>
      </c>
      <c r="Z2415" s="3">
        <f t="shared" si="223"/>
        <v>1983591</v>
      </c>
      <c r="AA2415" s="3">
        <f t="shared" si="224"/>
        <v>38024</v>
      </c>
      <c r="AB2415" s="3">
        <f t="shared" si="225"/>
        <v>11584</v>
      </c>
      <c r="AC2415" s="3">
        <f t="shared" si="226"/>
        <v>13110</v>
      </c>
      <c r="AD2415" s="3">
        <f t="shared" si="227"/>
        <v>61759</v>
      </c>
    </row>
    <row r="2416" spans="1:30" x14ac:dyDescent="0.15">
      <c r="A2416" s="3">
        <v>411</v>
      </c>
      <c r="B2416" s="3" t="str">
        <f t="shared" si="222"/>
        <v>关卡411boss</v>
      </c>
      <c r="C2416" s="3">
        <f>INDEX([3]关卡!$J$19:$J$2018,A2416)</f>
        <v>289</v>
      </c>
      <c r="D2416" s="3">
        <f>INDEX([3]关卡!$N$19:$N$2018,A2416)</f>
        <v>289</v>
      </c>
      <c r="E2416" s="3" t="s">
        <v>25</v>
      </c>
      <c r="F2416" s="3" t="s">
        <v>26</v>
      </c>
      <c r="G2416" s="3">
        <v>30</v>
      </c>
      <c r="H2416" s="3">
        <v>30</v>
      </c>
      <c r="I2416" s="3">
        <v>0.2</v>
      </c>
      <c r="J2416" s="4">
        <v>0.75</v>
      </c>
      <c r="K2416" s="4">
        <v>1</v>
      </c>
      <c r="L2416" s="4">
        <v>5</v>
      </c>
      <c r="M2416" s="3">
        <v>1</v>
      </c>
      <c r="N2416" s="3">
        <v>2</v>
      </c>
      <c r="O2416" s="3">
        <f>HLOOKUP(O$5,[1]非R能力!$B$8:$F$558,$C2416+1,0)</f>
        <v>324372.96582834469</v>
      </c>
      <c r="P2416" s="3">
        <f>HLOOKUP(P$5,[1]非R能力!$B$8:$F$558,$C2416+1,0)</f>
        <v>57923.270230463946</v>
      </c>
      <c r="Q2416" s="3">
        <f>HLOOKUP(Q$5,[1]非R能力!$B$8:$F$558,$C2416+1,0)</f>
        <v>35661.897833070449</v>
      </c>
      <c r="R2416" s="3">
        <f>HLOOKUP(R$5,[1]非R能力!$B$8:$F$558,$C2416+1,0)</f>
        <v>46319.293124000076</v>
      </c>
      <c r="S2416" s="3">
        <f>HLOOKUP(S$5,[1]非R能力!$B$8:$F$558,$C2416+1,0)</f>
        <v>13110.853395613534</v>
      </c>
      <c r="T2416" s="3">
        <f>INDEX([1]非R能力!$H$9:$H$558,D2416)</f>
        <v>16557.135002075993</v>
      </c>
      <c r="U2416" s="3">
        <f>IF(E2416="小怪",0,IF(INDEX([1]非R能力!$FK$9:$FK$558,C2416)=0,0,10))</f>
        <v>10</v>
      </c>
      <c r="V2416" s="3">
        <f>IF(E2416="小怪",0,IF(INDEX([1]非R能力!$FH$9:$FH$558,C2416)=0,0,5000))</f>
        <v>5000</v>
      </c>
      <c r="W2416" s="3">
        <f>HLOOKUP(W$5,[2]人物技能基础!$O$3:$Q$553,$C2416+1,0)</f>
        <v>3.637142857142857</v>
      </c>
      <c r="X2416" s="3">
        <f>HLOOKUP(X$5,[2]人物技能基础!$O$3:$Q$553,$C2416+1,0)</f>
        <v>2.0186428571428574</v>
      </c>
      <c r="Y2416" s="3">
        <f>HLOOKUP(Y$5,[2]人物技能基础!$O$3:$Q$553,$C2416+1,0)</f>
        <v>99.964285714285708</v>
      </c>
      <c r="Z2416" s="3">
        <f t="shared" si="223"/>
        <v>1983591</v>
      </c>
      <c r="AA2416" s="3">
        <f t="shared" si="224"/>
        <v>38024</v>
      </c>
      <c r="AB2416" s="3">
        <f t="shared" si="225"/>
        <v>11584</v>
      </c>
      <c r="AC2416" s="3">
        <f t="shared" si="226"/>
        <v>13110</v>
      </c>
      <c r="AD2416" s="3">
        <f t="shared" si="227"/>
        <v>61759</v>
      </c>
    </row>
    <row r="2417" spans="1:30" x14ac:dyDescent="0.15">
      <c r="A2417" s="3">
        <v>412</v>
      </c>
      <c r="B2417" s="3" t="str">
        <f t="shared" si="222"/>
        <v>关卡412boss</v>
      </c>
      <c r="C2417" s="3">
        <f>INDEX([3]关卡!$J$19:$J$2018,A2417)</f>
        <v>290</v>
      </c>
      <c r="D2417" s="3">
        <f>INDEX([3]关卡!$N$19:$N$2018,A2417)</f>
        <v>290</v>
      </c>
      <c r="E2417" s="3" t="s">
        <v>25</v>
      </c>
      <c r="F2417" s="3" t="s">
        <v>26</v>
      </c>
      <c r="G2417" s="3">
        <v>30</v>
      </c>
      <c r="H2417" s="3">
        <v>30</v>
      </c>
      <c r="I2417" s="3">
        <v>0.2</v>
      </c>
      <c r="J2417" s="4">
        <v>0.75</v>
      </c>
      <c r="K2417" s="4">
        <v>1</v>
      </c>
      <c r="L2417" s="4">
        <v>5</v>
      </c>
      <c r="M2417" s="3">
        <v>1</v>
      </c>
      <c r="N2417" s="3">
        <v>2</v>
      </c>
      <c r="O2417" s="3">
        <f>HLOOKUP(O$5,[1]非R能力!$B$8:$F$558,$C2417+1,0)</f>
        <v>331358.93937430426</v>
      </c>
      <c r="P2417" s="3">
        <f>HLOOKUP(P$5,[1]非R能力!$B$8:$F$558,$C2417+1,0)</f>
        <v>59058.710452870466</v>
      </c>
      <c r="Q2417" s="3">
        <f>HLOOKUP(Q$5,[1]非R能力!$B$8:$F$558,$C2417+1,0)</f>
        <v>36314.978551439424</v>
      </c>
      <c r="R2417" s="3">
        <f>HLOOKUP(R$5,[1]非R能力!$B$8:$F$558,$C2417+1,0)</f>
        <v>49552.006793864573</v>
      </c>
      <c r="S2417" s="3">
        <f>HLOOKUP(S$5,[1]非R能力!$B$8:$F$558,$C2417+1,0)</f>
        <v>13348.343968796969</v>
      </c>
      <c r="T2417" s="3">
        <f>INDEX([1]非R能力!$H$9:$H$558,D2417)</f>
        <v>16669.79571078478</v>
      </c>
      <c r="U2417" s="3">
        <f>IF(E2417="小怪",0,IF(INDEX([1]非R能力!$FK$9:$FK$558,C2417)=0,0,10))</f>
        <v>10</v>
      </c>
      <c r="V2417" s="3">
        <f>IF(E2417="小怪",0,IF(INDEX([1]非R能力!$FH$9:$FH$558,C2417)=0,0,5000))</f>
        <v>5000</v>
      </c>
      <c r="W2417" s="3">
        <f>HLOOKUP(W$5,[2]人物技能基础!$O$3:$Q$553,$C2417+1,0)</f>
        <v>3.637142857142857</v>
      </c>
      <c r="X2417" s="3">
        <f>HLOOKUP(X$5,[2]人物技能基础!$O$3:$Q$553,$C2417+1,0)</f>
        <v>2.0186428571428574</v>
      </c>
      <c r="Y2417" s="3">
        <f>HLOOKUP(Y$5,[2]人物技能基础!$O$3:$Q$553,$C2417+1,0)</f>
        <v>99.964285714285708</v>
      </c>
      <c r="Z2417" s="3">
        <f t="shared" si="223"/>
        <v>2018628</v>
      </c>
      <c r="AA2417" s="3">
        <f t="shared" si="224"/>
        <v>38724</v>
      </c>
      <c r="AB2417" s="3">
        <f t="shared" si="225"/>
        <v>11811</v>
      </c>
      <c r="AC2417" s="3">
        <f t="shared" si="226"/>
        <v>13348</v>
      </c>
      <c r="AD2417" s="3">
        <f t="shared" si="227"/>
        <v>66069</v>
      </c>
    </row>
    <row r="2418" spans="1:30" x14ac:dyDescent="0.15">
      <c r="A2418" s="3">
        <v>413</v>
      </c>
      <c r="B2418" s="3" t="str">
        <f t="shared" si="222"/>
        <v>关卡413boss</v>
      </c>
      <c r="C2418" s="3">
        <f>INDEX([3]关卡!$J$19:$J$2018,A2418)</f>
        <v>290</v>
      </c>
      <c r="D2418" s="3">
        <f>INDEX([3]关卡!$N$19:$N$2018,A2418)</f>
        <v>290</v>
      </c>
      <c r="E2418" s="3" t="s">
        <v>25</v>
      </c>
      <c r="F2418" s="3" t="s">
        <v>26</v>
      </c>
      <c r="G2418" s="3">
        <v>30</v>
      </c>
      <c r="H2418" s="3">
        <v>30</v>
      </c>
      <c r="I2418" s="3">
        <v>0.2</v>
      </c>
      <c r="J2418" s="4">
        <v>0.75</v>
      </c>
      <c r="K2418" s="4">
        <v>1</v>
      </c>
      <c r="L2418" s="4">
        <v>5</v>
      </c>
      <c r="M2418" s="3">
        <v>1</v>
      </c>
      <c r="N2418" s="3">
        <v>2</v>
      </c>
      <c r="O2418" s="3">
        <f>HLOOKUP(O$5,[1]非R能力!$B$8:$F$558,$C2418+1,0)</f>
        <v>331358.93937430426</v>
      </c>
      <c r="P2418" s="3">
        <f>HLOOKUP(P$5,[1]非R能力!$B$8:$F$558,$C2418+1,0)</f>
        <v>59058.710452870466</v>
      </c>
      <c r="Q2418" s="3">
        <f>HLOOKUP(Q$5,[1]非R能力!$B$8:$F$558,$C2418+1,0)</f>
        <v>36314.978551439424</v>
      </c>
      <c r="R2418" s="3">
        <f>HLOOKUP(R$5,[1]非R能力!$B$8:$F$558,$C2418+1,0)</f>
        <v>49552.006793864573</v>
      </c>
      <c r="S2418" s="3">
        <f>HLOOKUP(S$5,[1]非R能力!$B$8:$F$558,$C2418+1,0)</f>
        <v>13348.343968796969</v>
      </c>
      <c r="T2418" s="3">
        <f>INDEX([1]非R能力!$H$9:$H$558,D2418)</f>
        <v>16669.79571078478</v>
      </c>
      <c r="U2418" s="3">
        <f>IF(E2418="小怪",0,IF(INDEX([1]非R能力!$FK$9:$FK$558,C2418)=0,0,10))</f>
        <v>10</v>
      </c>
      <c r="V2418" s="3">
        <f>IF(E2418="小怪",0,IF(INDEX([1]非R能力!$FH$9:$FH$558,C2418)=0,0,5000))</f>
        <v>5000</v>
      </c>
      <c r="W2418" s="3">
        <f>HLOOKUP(W$5,[2]人物技能基础!$O$3:$Q$553,$C2418+1,0)</f>
        <v>3.637142857142857</v>
      </c>
      <c r="X2418" s="3">
        <f>HLOOKUP(X$5,[2]人物技能基础!$O$3:$Q$553,$C2418+1,0)</f>
        <v>2.0186428571428574</v>
      </c>
      <c r="Y2418" s="3">
        <f>HLOOKUP(Y$5,[2]人物技能基础!$O$3:$Q$553,$C2418+1,0)</f>
        <v>99.964285714285708</v>
      </c>
      <c r="Z2418" s="3">
        <f t="shared" si="223"/>
        <v>2018628</v>
      </c>
      <c r="AA2418" s="3">
        <f t="shared" si="224"/>
        <v>38724</v>
      </c>
      <c r="AB2418" s="3">
        <f t="shared" si="225"/>
        <v>11811</v>
      </c>
      <c r="AC2418" s="3">
        <f t="shared" si="226"/>
        <v>13348</v>
      </c>
      <c r="AD2418" s="3">
        <f t="shared" si="227"/>
        <v>66069</v>
      </c>
    </row>
    <row r="2419" spans="1:30" x14ac:dyDescent="0.15">
      <c r="A2419" s="3">
        <v>414</v>
      </c>
      <c r="B2419" s="3" t="str">
        <f t="shared" si="222"/>
        <v>关卡414boss</v>
      </c>
      <c r="C2419" s="3">
        <f>INDEX([3]关卡!$J$19:$J$2018,A2419)</f>
        <v>290</v>
      </c>
      <c r="D2419" s="3">
        <f>INDEX([3]关卡!$N$19:$N$2018,A2419)</f>
        <v>290</v>
      </c>
      <c r="E2419" s="3" t="s">
        <v>25</v>
      </c>
      <c r="F2419" s="3" t="s">
        <v>26</v>
      </c>
      <c r="G2419" s="3">
        <v>30</v>
      </c>
      <c r="H2419" s="3">
        <v>30</v>
      </c>
      <c r="I2419" s="3">
        <v>0.2</v>
      </c>
      <c r="J2419" s="4">
        <v>0.75</v>
      </c>
      <c r="K2419" s="4">
        <v>1</v>
      </c>
      <c r="L2419" s="4">
        <v>5</v>
      </c>
      <c r="M2419" s="3">
        <v>1</v>
      </c>
      <c r="N2419" s="3">
        <v>2</v>
      </c>
      <c r="O2419" s="3">
        <f>HLOOKUP(O$5,[1]非R能力!$B$8:$F$558,$C2419+1,0)</f>
        <v>331358.93937430426</v>
      </c>
      <c r="P2419" s="3">
        <f>HLOOKUP(P$5,[1]非R能力!$B$8:$F$558,$C2419+1,0)</f>
        <v>59058.710452870466</v>
      </c>
      <c r="Q2419" s="3">
        <f>HLOOKUP(Q$5,[1]非R能力!$B$8:$F$558,$C2419+1,0)</f>
        <v>36314.978551439424</v>
      </c>
      <c r="R2419" s="3">
        <f>HLOOKUP(R$5,[1]非R能力!$B$8:$F$558,$C2419+1,0)</f>
        <v>49552.006793864573</v>
      </c>
      <c r="S2419" s="3">
        <f>HLOOKUP(S$5,[1]非R能力!$B$8:$F$558,$C2419+1,0)</f>
        <v>13348.343968796969</v>
      </c>
      <c r="T2419" s="3">
        <f>INDEX([1]非R能力!$H$9:$H$558,D2419)</f>
        <v>16669.79571078478</v>
      </c>
      <c r="U2419" s="3">
        <f>IF(E2419="小怪",0,IF(INDEX([1]非R能力!$FK$9:$FK$558,C2419)=0,0,10))</f>
        <v>10</v>
      </c>
      <c r="V2419" s="3">
        <f>IF(E2419="小怪",0,IF(INDEX([1]非R能力!$FH$9:$FH$558,C2419)=0,0,5000))</f>
        <v>5000</v>
      </c>
      <c r="W2419" s="3">
        <f>HLOOKUP(W$5,[2]人物技能基础!$O$3:$Q$553,$C2419+1,0)</f>
        <v>3.637142857142857</v>
      </c>
      <c r="X2419" s="3">
        <f>HLOOKUP(X$5,[2]人物技能基础!$O$3:$Q$553,$C2419+1,0)</f>
        <v>2.0186428571428574</v>
      </c>
      <c r="Y2419" s="3">
        <f>HLOOKUP(Y$5,[2]人物技能基础!$O$3:$Q$553,$C2419+1,0)</f>
        <v>99.964285714285708</v>
      </c>
      <c r="Z2419" s="3">
        <f t="shared" si="223"/>
        <v>2018628</v>
      </c>
      <c r="AA2419" s="3">
        <f t="shared" si="224"/>
        <v>38724</v>
      </c>
      <c r="AB2419" s="3">
        <f t="shared" si="225"/>
        <v>11811</v>
      </c>
      <c r="AC2419" s="3">
        <f t="shared" si="226"/>
        <v>13348</v>
      </c>
      <c r="AD2419" s="3">
        <f t="shared" si="227"/>
        <v>66069</v>
      </c>
    </row>
    <row r="2420" spans="1:30" x14ac:dyDescent="0.15">
      <c r="A2420" s="3">
        <v>415</v>
      </c>
      <c r="B2420" s="3" t="str">
        <f t="shared" si="222"/>
        <v>关卡415boss</v>
      </c>
      <c r="C2420" s="3">
        <f>INDEX([3]关卡!$J$19:$J$2018,A2420)</f>
        <v>290</v>
      </c>
      <c r="D2420" s="3">
        <f>INDEX([3]关卡!$N$19:$N$2018,A2420)</f>
        <v>290</v>
      </c>
      <c r="E2420" s="3" t="s">
        <v>25</v>
      </c>
      <c r="F2420" s="3" t="s">
        <v>26</v>
      </c>
      <c r="G2420" s="3">
        <v>30</v>
      </c>
      <c r="H2420" s="3">
        <v>30</v>
      </c>
      <c r="I2420" s="3">
        <v>0.2</v>
      </c>
      <c r="J2420" s="4">
        <v>0.75</v>
      </c>
      <c r="K2420" s="4">
        <v>1</v>
      </c>
      <c r="L2420" s="4">
        <v>5</v>
      </c>
      <c r="M2420" s="3">
        <v>1</v>
      </c>
      <c r="N2420" s="3">
        <v>2</v>
      </c>
      <c r="O2420" s="3">
        <f>HLOOKUP(O$5,[1]非R能力!$B$8:$F$558,$C2420+1,0)</f>
        <v>331358.93937430426</v>
      </c>
      <c r="P2420" s="3">
        <f>HLOOKUP(P$5,[1]非R能力!$B$8:$F$558,$C2420+1,0)</f>
        <v>59058.710452870466</v>
      </c>
      <c r="Q2420" s="3">
        <f>HLOOKUP(Q$5,[1]非R能力!$B$8:$F$558,$C2420+1,0)</f>
        <v>36314.978551439424</v>
      </c>
      <c r="R2420" s="3">
        <f>HLOOKUP(R$5,[1]非R能力!$B$8:$F$558,$C2420+1,0)</f>
        <v>49552.006793864573</v>
      </c>
      <c r="S2420" s="3">
        <f>HLOOKUP(S$5,[1]非R能力!$B$8:$F$558,$C2420+1,0)</f>
        <v>13348.343968796969</v>
      </c>
      <c r="T2420" s="3">
        <f>INDEX([1]非R能力!$H$9:$H$558,D2420)</f>
        <v>16669.79571078478</v>
      </c>
      <c r="U2420" s="3">
        <f>IF(E2420="小怪",0,IF(INDEX([1]非R能力!$FK$9:$FK$558,C2420)=0,0,10))</f>
        <v>10</v>
      </c>
      <c r="V2420" s="3">
        <f>IF(E2420="小怪",0,IF(INDEX([1]非R能力!$FH$9:$FH$558,C2420)=0,0,5000))</f>
        <v>5000</v>
      </c>
      <c r="W2420" s="3">
        <f>HLOOKUP(W$5,[2]人物技能基础!$O$3:$Q$553,$C2420+1,0)</f>
        <v>3.637142857142857</v>
      </c>
      <c r="X2420" s="3">
        <f>HLOOKUP(X$5,[2]人物技能基础!$O$3:$Q$553,$C2420+1,0)</f>
        <v>2.0186428571428574</v>
      </c>
      <c r="Y2420" s="3">
        <f>HLOOKUP(Y$5,[2]人物技能基础!$O$3:$Q$553,$C2420+1,0)</f>
        <v>99.964285714285708</v>
      </c>
      <c r="Z2420" s="3">
        <f t="shared" si="223"/>
        <v>2018628</v>
      </c>
      <c r="AA2420" s="3">
        <f t="shared" si="224"/>
        <v>38724</v>
      </c>
      <c r="AB2420" s="3">
        <f t="shared" si="225"/>
        <v>11811</v>
      </c>
      <c r="AC2420" s="3">
        <f t="shared" si="226"/>
        <v>13348</v>
      </c>
      <c r="AD2420" s="3">
        <f t="shared" si="227"/>
        <v>66069</v>
      </c>
    </row>
    <row r="2421" spans="1:30" x14ac:dyDescent="0.15">
      <c r="A2421" s="3">
        <v>416</v>
      </c>
      <c r="B2421" s="3" t="str">
        <f t="shared" si="222"/>
        <v>关卡416boss</v>
      </c>
      <c r="C2421" s="3">
        <f>INDEX([3]关卡!$J$19:$J$2018,A2421)</f>
        <v>290</v>
      </c>
      <c r="D2421" s="3">
        <f>INDEX([3]关卡!$N$19:$N$2018,A2421)</f>
        <v>290</v>
      </c>
      <c r="E2421" s="3" t="s">
        <v>25</v>
      </c>
      <c r="F2421" s="3" t="s">
        <v>26</v>
      </c>
      <c r="G2421" s="3">
        <v>30</v>
      </c>
      <c r="H2421" s="3">
        <v>30</v>
      </c>
      <c r="I2421" s="3">
        <v>0.2</v>
      </c>
      <c r="J2421" s="4">
        <v>0.75</v>
      </c>
      <c r="K2421" s="4">
        <v>1</v>
      </c>
      <c r="L2421" s="4">
        <v>5</v>
      </c>
      <c r="M2421" s="3">
        <v>1</v>
      </c>
      <c r="N2421" s="3">
        <v>2</v>
      </c>
      <c r="O2421" s="3">
        <f>HLOOKUP(O$5,[1]非R能力!$B$8:$F$558,$C2421+1,0)</f>
        <v>331358.93937430426</v>
      </c>
      <c r="P2421" s="3">
        <f>HLOOKUP(P$5,[1]非R能力!$B$8:$F$558,$C2421+1,0)</f>
        <v>59058.710452870466</v>
      </c>
      <c r="Q2421" s="3">
        <f>HLOOKUP(Q$5,[1]非R能力!$B$8:$F$558,$C2421+1,0)</f>
        <v>36314.978551439424</v>
      </c>
      <c r="R2421" s="3">
        <f>HLOOKUP(R$5,[1]非R能力!$B$8:$F$558,$C2421+1,0)</f>
        <v>49552.006793864573</v>
      </c>
      <c r="S2421" s="3">
        <f>HLOOKUP(S$5,[1]非R能力!$B$8:$F$558,$C2421+1,0)</f>
        <v>13348.343968796969</v>
      </c>
      <c r="T2421" s="3">
        <f>INDEX([1]非R能力!$H$9:$H$558,D2421)</f>
        <v>16669.79571078478</v>
      </c>
      <c r="U2421" s="3">
        <f>IF(E2421="小怪",0,IF(INDEX([1]非R能力!$FK$9:$FK$558,C2421)=0,0,10))</f>
        <v>10</v>
      </c>
      <c r="V2421" s="3">
        <f>IF(E2421="小怪",0,IF(INDEX([1]非R能力!$FH$9:$FH$558,C2421)=0,0,5000))</f>
        <v>5000</v>
      </c>
      <c r="W2421" s="3">
        <f>HLOOKUP(W$5,[2]人物技能基础!$O$3:$Q$553,$C2421+1,0)</f>
        <v>3.637142857142857</v>
      </c>
      <c r="X2421" s="3">
        <f>HLOOKUP(X$5,[2]人物技能基础!$O$3:$Q$553,$C2421+1,0)</f>
        <v>2.0186428571428574</v>
      </c>
      <c r="Y2421" s="3">
        <f>HLOOKUP(Y$5,[2]人物技能基础!$O$3:$Q$553,$C2421+1,0)</f>
        <v>99.964285714285708</v>
      </c>
      <c r="Z2421" s="3">
        <f t="shared" si="223"/>
        <v>2018628</v>
      </c>
      <c r="AA2421" s="3">
        <f t="shared" si="224"/>
        <v>38724</v>
      </c>
      <c r="AB2421" s="3">
        <f t="shared" si="225"/>
        <v>11811</v>
      </c>
      <c r="AC2421" s="3">
        <f t="shared" si="226"/>
        <v>13348</v>
      </c>
      <c r="AD2421" s="3">
        <f t="shared" si="227"/>
        <v>66069</v>
      </c>
    </row>
    <row r="2422" spans="1:30" x14ac:dyDescent="0.15">
      <c r="A2422" s="3">
        <v>417</v>
      </c>
      <c r="B2422" s="3" t="str">
        <f t="shared" si="222"/>
        <v>关卡417boss</v>
      </c>
      <c r="C2422" s="3">
        <f>INDEX([3]关卡!$J$19:$J$2018,A2422)</f>
        <v>290</v>
      </c>
      <c r="D2422" s="3">
        <f>INDEX([3]关卡!$N$19:$N$2018,A2422)</f>
        <v>290</v>
      </c>
      <c r="E2422" s="3" t="s">
        <v>25</v>
      </c>
      <c r="F2422" s="3" t="s">
        <v>26</v>
      </c>
      <c r="G2422" s="3">
        <v>30</v>
      </c>
      <c r="H2422" s="3">
        <v>30</v>
      </c>
      <c r="I2422" s="3">
        <v>0.2</v>
      </c>
      <c r="J2422" s="4">
        <v>0.75</v>
      </c>
      <c r="K2422" s="4">
        <v>1</v>
      </c>
      <c r="L2422" s="4">
        <v>5</v>
      </c>
      <c r="M2422" s="3">
        <v>1</v>
      </c>
      <c r="N2422" s="3">
        <v>2</v>
      </c>
      <c r="O2422" s="3">
        <f>HLOOKUP(O$5,[1]非R能力!$B$8:$F$558,$C2422+1,0)</f>
        <v>331358.93937430426</v>
      </c>
      <c r="P2422" s="3">
        <f>HLOOKUP(P$5,[1]非R能力!$B$8:$F$558,$C2422+1,0)</f>
        <v>59058.710452870466</v>
      </c>
      <c r="Q2422" s="3">
        <f>HLOOKUP(Q$5,[1]非R能力!$B$8:$F$558,$C2422+1,0)</f>
        <v>36314.978551439424</v>
      </c>
      <c r="R2422" s="3">
        <f>HLOOKUP(R$5,[1]非R能力!$B$8:$F$558,$C2422+1,0)</f>
        <v>49552.006793864573</v>
      </c>
      <c r="S2422" s="3">
        <f>HLOOKUP(S$5,[1]非R能力!$B$8:$F$558,$C2422+1,0)</f>
        <v>13348.343968796969</v>
      </c>
      <c r="T2422" s="3">
        <f>INDEX([1]非R能力!$H$9:$H$558,D2422)</f>
        <v>16669.79571078478</v>
      </c>
      <c r="U2422" s="3">
        <f>IF(E2422="小怪",0,IF(INDEX([1]非R能力!$FK$9:$FK$558,C2422)=0,0,10))</f>
        <v>10</v>
      </c>
      <c r="V2422" s="3">
        <f>IF(E2422="小怪",0,IF(INDEX([1]非R能力!$FH$9:$FH$558,C2422)=0,0,5000))</f>
        <v>5000</v>
      </c>
      <c r="W2422" s="3">
        <f>HLOOKUP(W$5,[2]人物技能基础!$O$3:$Q$553,$C2422+1,0)</f>
        <v>3.637142857142857</v>
      </c>
      <c r="X2422" s="3">
        <f>HLOOKUP(X$5,[2]人物技能基础!$O$3:$Q$553,$C2422+1,0)</f>
        <v>2.0186428571428574</v>
      </c>
      <c r="Y2422" s="3">
        <f>HLOOKUP(Y$5,[2]人物技能基础!$O$3:$Q$553,$C2422+1,0)</f>
        <v>99.964285714285708</v>
      </c>
      <c r="Z2422" s="3">
        <f t="shared" si="223"/>
        <v>2018628</v>
      </c>
      <c r="AA2422" s="3">
        <f t="shared" si="224"/>
        <v>38724</v>
      </c>
      <c r="AB2422" s="3">
        <f t="shared" si="225"/>
        <v>11811</v>
      </c>
      <c r="AC2422" s="3">
        <f t="shared" si="226"/>
        <v>13348</v>
      </c>
      <c r="AD2422" s="3">
        <f t="shared" si="227"/>
        <v>66069</v>
      </c>
    </row>
    <row r="2423" spans="1:30" x14ac:dyDescent="0.15">
      <c r="A2423" s="3">
        <v>418</v>
      </c>
      <c r="B2423" s="3" t="str">
        <f t="shared" si="222"/>
        <v>关卡418boss</v>
      </c>
      <c r="C2423" s="3">
        <f>INDEX([3]关卡!$J$19:$J$2018,A2423)</f>
        <v>290</v>
      </c>
      <c r="D2423" s="3">
        <f>INDEX([3]关卡!$N$19:$N$2018,A2423)</f>
        <v>290</v>
      </c>
      <c r="E2423" s="3" t="s">
        <v>25</v>
      </c>
      <c r="F2423" s="3" t="s">
        <v>26</v>
      </c>
      <c r="G2423" s="3">
        <v>30</v>
      </c>
      <c r="H2423" s="3">
        <v>30</v>
      </c>
      <c r="I2423" s="3">
        <v>0.2</v>
      </c>
      <c r="J2423" s="4">
        <v>0.75</v>
      </c>
      <c r="K2423" s="4">
        <v>1</v>
      </c>
      <c r="L2423" s="4">
        <v>5</v>
      </c>
      <c r="M2423" s="3">
        <v>1</v>
      </c>
      <c r="N2423" s="3">
        <v>2</v>
      </c>
      <c r="O2423" s="3">
        <f>HLOOKUP(O$5,[1]非R能力!$B$8:$F$558,$C2423+1,0)</f>
        <v>331358.93937430426</v>
      </c>
      <c r="P2423" s="3">
        <f>HLOOKUP(P$5,[1]非R能力!$B$8:$F$558,$C2423+1,0)</f>
        <v>59058.710452870466</v>
      </c>
      <c r="Q2423" s="3">
        <f>HLOOKUP(Q$5,[1]非R能力!$B$8:$F$558,$C2423+1,0)</f>
        <v>36314.978551439424</v>
      </c>
      <c r="R2423" s="3">
        <f>HLOOKUP(R$5,[1]非R能力!$B$8:$F$558,$C2423+1,0)</f>
        <v>49552.006793864573</v>
      </c>
      <c r="S2423" s="3">
        <f>HLOOKUP(S$5,[1]非R能力!$B$8:$F$558,$C2423+1,0)</f>
        <v>13348.343968796969</v>
      </c>
      <c r="T2423" s="3">
        <f>INDEX([1]非R能力!$H$9:$H$558,D2423)</f>
        <v>16669.79571078478</v>
      </c>
      <c r="U2423" s="3">
        <f>IF(E2423="小怪",0,IF(INDEX([1]非R能力!$FK$9:$FK$558,C2423)=0,0,10))</f>
        <v>10</v>
      </c>
      <c r="V2423" s="3">
        <f>IF(E2423="小怪",0,IF(INDEX([1]非R能力!$FH$9:$FH$558,C2423)=0,0,5000))</f>
        <v>5000</v>
      </c>
      <c r="W2423" s="3">
        <f>HLOOKUP(W$5,[2]人物技能基础!$O$3:$Q$553,$C2423+1,0)</f>
        <v>3.637142857142857</v>
      </c>
      <c r="X2423" s="3">
        <f>HLOOKUP(X$5,[2]人物技能基础!$O$3:$Q$553,$C2423+1,0)</f>
        <v>2.0186428571428574</v>
      </c>
      <c r="Y2423" s="3">
        <f>HLOOKUP(Y$5,[2]人物技能基础!$O$3:$Q$553,$C2423+1,0)</f>
        <v>99.964285714285708</v>
      </c>
      <c r="Z2423" s="3">
        <f t="shared" si="223"/>
        <v>2018628</v>
      </c>
      <c r="AA2423" s="3">
        <f t="shared" si="224"/>
        <v>38724</v>
      </c>
      <c r="AB2423" s="3">
        <f t="shared" si="225"/>
        <v>11811</v>
      </c>
      <c r="AC2423" s="3">
        <f t="shared" si="226"/>
        <v>13348</v>
      </c>
      <c r="AD2423" s="3">
        <f t="shared" si="227"/>
        <v>66069</v>
      </c>
    </row>
    <row r="2424" spans="1:30" x14ac:dyDescent="0.15">
      <c r="A2424" s="3">
        <v>419</v>
      </c>
      <c r="B2424" s="3" t="str">
        <f t="shared" si="222"/>
        <v>关卡419boss</v>
      </c>
      <c r="C2424" s="3">
        <f>INDEX([3]关卡!$J$19:$J$2018,A2424)</f>
        <v>291</v>
      </c>
      <c r="D2424" s="3">
        <f>INDEX([3]关卡!$N$19:$N$2018,A2424)</f>
        <v>291</v>
      </c>
      <c r="E2424" s="3" t="s">
        <v>25</v>
      </c>
      <c r="F2424" s="3" t="s">
        <v>26</v>
      </c>
      <c r="G2424" s="3">
        <v>30</v>
      </c>
      <c r="H2424" s="3">
        <v>30</v>
      </c>
      <c r="I2424" s="3">
        <v>0.2</v>
      </c>
      <c r="J2424" s="4">
        <v>0.75</v>
      </c>
      <c r="K2424" s="4">
        <v>1</v>
      </c>
      <c r="L2424" s="4">
        <v>5</v>
      </c>
      <c r="M2424" s="3">
        <v>1</v>
      </c>
      <c r="N2424" s="3">
        <v>2</v>
      </c>
      <c r="O2424" s="3">
        <f>HLOOKUP(O$5,[1]非R能力!$B$8:$F$558,$C2424+1,0)</f>
        <v>337918.50591392227</v>
      </c>
      <c r="P2424" s="3">
        <f>HLOOKUP(P$5,[1]非R能力!$B$8:$F$558,$C2424+1,0)</f>
        <v>60139.169908494172</v>
      </c>
      <c r="Q2424" s="3">
        <f>HLOOKUP(Q$5,[1]非R能力!$B$8:$F$558,$C2424+1,0)</f>
        <v>36968.499788566136</v>
      </c>
      <c r="R2424" s="3">
        <f>HLOOKUP(R$5,[1]非R能力!$B$8:$F$558,$C2424+1,0)</f>
        <v>50214.489676277837</v>
      </c>
      <c r="S2424" s="3">
        <f>HLOOKUP(S$5,[1]非R能力!$B$8:$F$558,$C2424+1,0)</f>
        <v>13588.10590883531</v>
      </c>
      <c r="T2424" s="3">
        <f>INDEX([1]非R能力!$H$9:$H$558,D2424)</f>
        <v>16783.037319920288</v>
      </c>
      <c r="U2424" s="3">
        <f>IF(E2424="小怪",0,IF(INDEX([1]非R能力!$FK$9:$FK$558,C2424)=0,0,10))</f>
        <v>10</v>
      </c>
      <c r="V2424" s="3">
        <f>IF(E2424="小怪",0,IF(INDEX([1]非R能力!$FH$9:$FH$558,C2424)=0,0,5000))</f>
        <v>5000</v>
      </c>
      <c r="W2424" s="3">
        <f>HLOOKUP(W$5,[2]人物技能基础!$O$3:$Q$553,$C2424+1,0)</f>
        <v>3.637142857142857</v>
      </c>
      <c r="X2424" s="3">
        <f>HLOOKUP(X$5,[2]人物技能基础!$O$3:$Q$553,$C2424+1,0)</f>
        <v>2.0186428571428574</v>
      </c>
      <c r="Y2424" s="3">
        <f>HLOOKUP(Y$5,[2]人物技能基础!$O$3:$Q$553,$C2424+1,0)</f>
        <v>99.964285714285708</v>
      </c>
      <c r="Z2424" s="3">
        <f t="shared" si="223"/>
        <v>2052077</v>
      </c>
      <c r="AA2424" s="3">
        <f t="shared" si="224"/>
        <v>39421</v>
      </c>
      <c r="AB2424" s="3">
        <f t="shared" si="225"/>
        <v>12027</v>
      </c>
      <c r="AC2424" s="3">
        <f t="shared" si="226"/>
        <v>13588</v>
      </c>
      <c r="AD2424" s="3">
        <f t="shared" si="227"/>
        <v>66952</v>
      </c>
    </row>
    <row r="2425" spans="1:30" x14ac:dyDescent="0.15">
      <c r="A2425" s="3">
        <v>420</v>
      </c>
      <c r="B2425" s="3" t="str">
        <f t="shared" si="222"/>
        <v>关卡420boss</v>
      </c>
      <c r="C2425" s="3">
        <f>INDEX([3]关卡!$J$19:$J$2018,A2425)</f>
        <v>291</v>
      </c>
      <c r="D2425" s="3">
        <f>INDEX([3]关卡!$N$19:$N$2018,A2425)</f>
        <v>291</v>
      </c>
      <c r="E2425" s="3" t="s">
        <v>25</v>
      </c>
      <c r="F2425" s="3" t="s">
        <v>26</v>
      </c>
      <c r="G2425" s="3">
        <v>30</v>
      </c>
      <c r="H2425" s="3">
        <v>30</v>
      </c>
      <c r="I2425" s="3">
        <v>0.2</v>
      </c>
      <c r="J2425" s="4">
        <v>0.75</v>
      </c>
      <c r="K2425" s="4">
        <v>1</v>
      </c>
      <c r="L2425" s="4">
        <v>5</v>
      </c>
      <c r="M2425" s="3">
        <v>1</v>
      </c>
      <c r="N2425" s="3">
        <v>2</v>
      </c>
      <c r="O2425" s="3">
        <f>HLOOKUP(O$5,[1]非R能力!$B$8:$F$558,$C2425+1,0)</f>
        <v>337918.50591392227</v>
      </c>
      <c r="P2425" s="3">
        <f>HLOOKUP(P$5,[1]非R能力!$B$8:$F$558,$C2425+1,0)</f>
        <v>60139.169908494172</v>
      </c>
      <c r="Q2425" s="3">
        <f>HLOOKUP(Q$5,[1]非R能力!$B$8:$F$558,$C2425+1,0)</f>
        <v>36968.499788566136</v>
      </c>
      <c r="R2425" s="3">
        <f>HLOOKUP(R$5,[1]非R能力!$B$8:$F$558,$C2425+1,0)</f>
        <v>50214.489676277837</v>
      </c>
      <c r="S2425" s="3">
        <f>HLOOKUP(S$5,[1]非R能力!$B$8:$F$558,$C2425+1,0)</f>
        <v>13588.10590883531</v>
      </c>
      <c r="T2425" s="3">
        <f>INDEX([1]非R能力!$H$9:$H$558,D2425)</f>
        <v>16783.037319920288</v>
      </c>
      <c r="U2425" s="3">
        <f>IF(E2425="小怪",0,IF(INDEX([1]非R能力!$FK$9:$FK$558,C2425)=0,0,10))</f>
        <v>10</v>
      </c>
      <c r="V2425" s="3">
        <f>IF(E2425="小怪",0,IF(INDEX([1]非R能力!$FH$9:$FH$558,C2425)=0,0,5000))</f>
        <v>5000</v>
      </c>
      <c r="W2425" s="3">
        <f>HLOOKUP(W$5,[2]人物技能基础!$O$3:$Q$553,$C2425+1,0)</f>
        <v>3.637142857142857</v>
      </c>
      <c r="X2425" s="3">
        <f>HLOOKUP(X$5,[2]人物技能基础!$O$3:$Q$553,$C2425+1,0)</f>
        <v>2.0186428571428574</v>
      </c>
      <c r="Y2425" s="3">
        <f>HLOOKUP(Y$5,[2]人物技能基础!$O$3:$Q$553,$C2425+1,0)</f>
        <v>99.964285714285708</v>
      </c>
      <c r="Z2425" s="3">
        <f t="shared" si="223"/>
        <v>2052077</v>
      </c>
      <c r="AA2425" s="3">
        <f t="shared" si="224"/>
        <v>39421</v>
      </c>
      <c r="AB2425" s="3">
        <f t="shared" si="225"/>
        <v>12027</v>
      </c>
      <c r="AC2425" s="3">
        <f t="shared" si="226"/>
        <v>13588</v>
      </c>
      <c r="AD2425" s="3">
        <f t="shared" si="227"/>
        <v>66952</v>
      </c>
    </row>
    <row r="2426" spans="1:30" x14ac:dyDescent="0.15">
      <c r="A2426" s="3">
        <v>421</v>
      </c>
      <c r="B2426" s="3" t="str">
        <f t="shared" si="222"/>
        <v>关卡421boss</v>
      </c>
      <c r="C2426" s="3">
        <f>INDEX([3]关卡!$J$19:$J$2018,A2426)</f>
        <v>291</v>
      </c>
      <c r="D2426" s="3">
        <f>INDEX([3]关卡!$N$19:$N$2018,A2426)</f>
        <v>291</v>
      </c>
      <c r="E2426" s="3" t="s">
        <v>25</v>
      </c>
      <c r="F2426" s="3" t="s">
        <v>26</v>
      </c>
      <c r="G2426" s="3">
        <v>30</v>
      </c>
      <c r="H2426" s="3">
        <v>30</v>
      </c>
      <c r="I2426" s="3">
        <v>0.2</v>
      </c>
      <c r="J2426" s="4">
        <v>0.75</v>
      </c>
      <c r="K2426" s="4">
        <v>1</v>
      </c>
      <c r="L2426" s="4">
        <v>5</v>
      </c>
      <c r="M2426" s="3">
        <v>1</v>
      </c>
      <c r="N2426" s="3">
        <v>2</v>
      </c>
      <c r="O2426" s="3">
        <f>HLOOKUP(O$5,[1]非R能力!$B$8:$F$558,$C2426+1,0)</f>
        <v>337918.50591392227</v>
      </c>
      <c r="P2426" s="3">
        <f>HLOOKUP(P$5,[1]非R能力!$B$8:$F$558,$C2426+1,0)</f>
        <v>60139.169908494172</v>
      </c>
      <c r="Q2426" s="3">
        <f>HLOOKUP(Q$5,[1]非R能力!$B$8:$F$558,$C2426+1,0)</f>
        <v>36968.499788566136</v>
      </c>
      <c r="R2426" s="3">
        <f>HLOOKUP(R$5,[1]非R能力!$B$8:$F$558,$C2426+1,0)</f>
        <v>50214.489676277837</v>
      </c>
      <c r="S2426" s="3">
        <f>HLOOKUP(S$5,[1]非R能力!$B$8:$F$558,$C2426+1,0)</f>
        <v>13588.10590883531</v>
      </c>
      <c r="T2426" s="3">
        <f>INDEX([1]非R能力!$H$9:$H$558,D2426)</f>
        <v>16783.037319920288</v>
      </c>
      <c r="U2426" s="3">
        <f>IF(E2426="小怪",0,IF(INDEX([1]非R能力!$FK$9:$FK$558,C2426)=0,0,10))</f>
        <v>10</v>
      </c>
      <c r="V2426" s="3">
        <f>IF(E2426="小怪",0,IF(INDEX([1]非R能力!$FH$9:$FH$558,C2426)=0,0,5000))</f>
        <v>5000</v>
      </c>
      <c r="W2426" s="3">
        <f>HLOOKUP(W$5,[2]人物技能基础!$O$3:$Q$553,$C2426+1,0)</f>
        <v>3.637142857142857</v>
      </c>
      <c r="X2426" s="3">
        <f>HLOOKUP(X$5,[2]人物技能基础!$O$3:$Q$553,$C2426+1,0)</f>
        <v>2.0186428571428574</v>
      </c>
      <c r="Y2426" s="3">
        <f>HLOOKUP(Y$5,[2]人物技能基础!$O$3:$Q$553,$C2426+1,0)</f>
        <v>99.964285714285708</v>
      </c>
      <c r="Z2426" s="3">
        <f t="shared" si="223"/>
        <v>2052077</v>
      </c>
      <c r="AA2426" s="3">
        <f t="shared" si="224"/>
        <v>39421</v>
      </c>
      <c r="AB2426" s="3">
        <f t="shared" si="225"/>
        <v>12027</v>
      </c>
      <c r="AC2426" s="3">
        <f t="shared" si="226"/>
        <v>13588</v>
      </c>
      <c r="AD2426" s="3">
        <f t="shared" si="227"/>
        <v>66952</v>
      </c>
    </row>
    <row r="2427" spans="1:30" x14ac:dyDescent="0.15">
      <c r="A2427" s="3">
        <v>422</v>
      </c>
      <c r="B2427" s="3" t="str">
        <f t="shared" si="222"/>
        <v>关卡422boss</v>
      </c>
      <c r="C2427" s="3">
        <f>INDEX([3]关卡!$J$19:$J$2018,A2427)</f>
        <v>291</v>
      </c>
      <c r="D2427" s="3">
        <f>INDEX([3]关卡!$N$19:$N$2018,A2427)</f>
        <v>291</v>
      </c>
      <c r="E2427" s="3" t="s">
        <v>25</v>
      </c>
      <c r="F2427" s="3" t="s">
        <v>26</v>
      </c>
      <c r="G2427" s="3">
        <v>30</v>
      </c>
      <c r="H2427" s="3">
        <v>30</v>
      </c>
      <c r="I2427" s="3">
        <v>0.2</v>
      </c>
      <c r="J2427" s="4">
        <v>0.75</v>
      </c>
      <c r="K2427" s="4">
        <v>1</v>
      </c>
      <c r="L2427" s="4">
        <v>5</v>
      </c>
      <c r="M2427" s="3">
        <v>1</v>
      </c>
      <c r="N2427" s="3">
        <v>2</v>
      </c>
      <c r="O2427" s="3">
        <f>HLOOKUP(O$5,[1]非R能力!$B$8:$F$558,$C2427+1,0)</f>
        <v>337918.50591392227</v>
      </c>
      <c r="P2427" s="3">
        <f>HLOOKUP(P$5,[1]非R能力!$B$8:$F$558,$C2427+1,0)</f>
        <v>60139.169908494172</v>
      </c>
      <c r="Q2427" s="3">
        <f>HLOOKUP(Q$5,[1]非R能力!$B$8:$F$558,$C2427+1,0)</f>
        <v>36968.499788566136</v>
      </c>
      <c r="R2427" s="3">
        <f>HLOOKUP(R$5,[1]非R能力!$B$8:$F$558,$C2427+1,0)</f>
        <v>50214.489676277837</v>
      </c>
      <c r="S2427" s="3">
        <f>HLOOKUP(S$5,[1]非R能力!$B$8:$F$558,$C2427+1,0)</f>
        <v>13588.10590883531</v>
      </c>
      <c r="T2427" s="3">
        <f>INDEX([1]非R能力!$H$9:$H$558,D2427)</f>
        <v>16783.037319920288</v>
      </c>
      <c r="U2427" s="3">
        <f>IF(E2427="小怪",0,IF(INDEX([1]非R能力!$FK$9:$FK$558,C2427)=0,0,10))</f>
        <v>10</v>
      </c>
      <c r="V2427" s="3">
        <f>IF(E2427="小怪",0,IF(INDEX([1]非R能力!$FH$9:$FH$558,C2427)=0,0,5000))</f>
        <v>5000</v>
      </c>
      <c r="W2427" s="3">
        <f>HLOOKUP(W$5,[2]人物技能基础!$O$3:$Q$553,$C2427+1,0)</f>
        <v>3.637142857142857</v>
      </c>
      <c r="X2427" s="3">
        <f>HLOOKUP(X$5,[2]人物技能基础!$O$3:$Q$553,$C2427+1,0)</f>
        <v>2.0186428571428574</v>
      </c>
      <c r="Y2427" s="3">
        <f>HLOOKUP(Y$5,[2]人物技能基础!$O$3:$Q$553,$C2427+1,0)</f>
        <v>99.964285714285708</v>
      </c>
      <c r="Z2427" s="3">
        <f t="shared" si="223"/>
        <v>2052077</v>
      </c>
      <c r="AA2427" s="3">
        <f t="shared" si="224"/>
        <v>39421</v>
      </c>
      <c r="AB2427" s="3">
        <f t="shared" si="225"/>
        <v>12027</v>
      </c>
      <c r="AC2427" s="3">
        <f t="shared" si="226"/>
        <v>13588</v>
      </c>
      <c r="AD2427" s="3">
        <f t="shared" si="227"/>
        <v>66952</v>
      </c>
    </row>
    <row r="2428" spans="1:30" x14ac:dyDescent="0.15">
      <c r="A2428" s="3">
        <v>423</v>
      </c>
      <c r="B2428" s="3" t="str">
        <f t="shared" si="222"/>
        <v>关卡423boss</v>
      </c>
      <c r="C2428" s="3">
        <f>INDEX([3]关卡!$J$19:$J$2018,A2428)</f>
        <v>291</v>
      </c>
      <c r="D2428" s="3">
        <f>INDEX([3]关卡!$N$19:$N$2018,A2428)</f>
        <v>291</v>
      </c>
      <c r="E2428" s="3" t="s">
        <v>25</v>
      </c>
      <c r="F2428" s="3" t="s">
        <v>26</v>
      </c>
      <c r="G2428" s="3">
        <v>30</v>
      </c>
      <c r="H2428" s="3">
        <v>30</v>
      </c>
      <c r="I2428" s="3">
        <v>0.2</v>
      </c>
      <c r="J2428" s="4">
        <v>0.75</v>
      </c>
      <c r="K2428" s="4">
        <v>1</v>
      </c>
      <c r="L2428" s="4">
        <v>5</v>
      </c>
      <c r="M2428" s="3">
        <v>1</v>
      </c>
      <c r="N2428" s="3">
        <v>2</v>
      </c>
      <c r="O2428" s="3">
        <f>HLOOKUP(O$5,[1]非R能力!$B$8:$F$558,$C2428+1,0)</f>
        <v>337918.50591392227</v>
      </c>
      <c r="P2428" s="3">
        <f>HLOOKUP(P$5,[1]非R能力!$B$8:$F$558,$C2428+1,0)</f>
        <v>60139.169908494172</v>
      </c>
      <c r="Q2428" s="3">
        <f>HLOOKUP(Q$5,[1]非R能力!$B$8:$F$558,$C2428+1,0)</f>
        <v>36968.499788566136</v>
      </c>
      <c r="R2428" s="3">
        <f>HLOOKUP(R$5,[1]非R能力!$B$8:$F$558,$C2428+1,0)</f>
        <v>50214.489676277837</v>
      </c>
      <c r="S2428" s="3">
        <f>HLOOKUP(S$5,[1]非R能力!$B$8:$F$558,$C2428+1,0)</f>
        <v>13588.10590883531</v>
      </c>
      <c r="T2428" s="3">
        <f>INDEX([1]非R能力!$H$9:$H$558,D2428)</f>
        <v>16783.037319920288</v>
      </c>
      <c r="U2428" s="3">
        <f>IF(E2428="小怪",0,IF(INDEX([1]非R能力!$FK$9:$FK$558,C2428)=0,0,10))</f>
        <v>10</v>
      </c>
      <c r="V2428" s="3">
        <f>IF(E2428="小怪",0,IF(INDEX([1]非R能力!$FH$9:$FH$558,C2428)=0,0,5000))</f>
        <v>5000</v>
      </c>
      <c r="W2428" s="3">
        <f>HLOOKUP(W$5,[2]人物技能基础!$O$3:$Q$553,$C2428+1,0)</f>
        <v>3.637142857142857</v>
      </c>
      <c r="X2428" s="3">
        <f>HLOOKUP(X$5,[2]人物技能基础!$O$3:$Q$553,$C2428+1,0)</f>
        <v>2.0186428571428574</v>
      </c>
      <c r="Y2428" s="3">
        <f>HLOOKUP(Y$5,[2]人物技能基础!$O$3:$Q$553,$C2428+1,0)</f>
        <v>99.964285714285708</v>
      </c>
      <c r="Z2428" s="3">
        <f t="shared" si="223"/>
        <v>2052077</v>
      </c>
      <c r="AA2428" s="3">
        <f t="shared" si="224"/>
        <v>39421</v>
      </c>
      <c r="AB2428" s="3">
        <f t="shared" si="225"/>
        <v>12027</v>
      </c>
      <c r="AC2428" s="3">
        <f t="shared" si="226"/>
        <v>13588</v>
      </c>
      <c r="AD2428" s="3">
        <f t="shared" si="227"/>
        <v>66952</v>
      </c>
    </row>
    <row r="2429" spans="1:30" x14ac:dyDescent="0.15">
      <c r="A2429" s="3">
        <v>424</v>
      </c>
      <c r="B2429" s="3" t="str">
        <f t="shared" si="222"/>
        <v>关卡424boss</v>
      </c>
      <c r="C2429" s="3">
        <f>INDEX([3]关卡!$J$19:$J$2018,A2429)</f>
        <v>291</v>
      </c>
      <c r="D2429" s="3">
        <f>INDEX([3]关卡!$N$19:$N$2018,A2429)</f>
        <v>291</v>
      </c>
      <c r="E2429" s="3" t="s">
        <v>25</v>
      </c>
      <c r="F2429" s="3" t="s">
        <v>26</v>
      </c>
      <c r="G2429" s="3">
        <v>30</v>
      </c>
      <c r="H2429" s="3">
        <v>30</v>
      </c>
      <c r="I2429" s="3">
        <v>0.2</v>
      </c>
      <c r="J2429" s="4">
        <v>0.75</v>
      </c>
      <c r="K2429" s="4">
        <v>1</v>
      </c>
      <c r="L2429" s="4">
        <v>5</v>
      </c>
      <c r="M2429" s="3">
        <v>1</v>
      </c>
      <c r="N2429" s="3">
        <v>2</v>
      </c>
      <c r="O2429" s="3">
        <f>HLOOKUP(O$5,[1]非R能力!$B$8:$F$558,$C2429+1,0)</f>
        <v>337918.50591392227</v>
      </c>
      <c r="P2429" s="3">
        <f>HLOOKUP(P$5,[1]非R能力!$B$8:$F$558,$C2429+1,0)</f>
        <v>60139.169908494172</v>
      </c>
      <c r="Q2429" s="3">
        <f>HLOOKUP(Q$5,[1]非R能力!$B$8:$F$558,$C2429+1,0)</f>
        <v>36968.499788566136</v>
      </c>
      <c r="R2429" s="3">
        <f>HLOOKUP(R$5,[1]非R能力!$B$8:$F$558,$C2429+1,0)</f>
        <v>50214.489676277837</v>
      </c>
      <c r="S2429" s="3">
        <f>HLOOKUP(S$5,[1]非R能力!$B$8:$F$558,$C2429+1,0)</f>
        <v>13588.10590883531</v>
      </c>
      <c r="T2429" s="3">
        <f>INDEX([1]非R能力!$H$9:$H$558,D2429)</f>
        <v>16783.037319920288</v>
      </c>
      <c r="U2429" s="3">
        <f>IF(E2429="小怪",0,IF(INDEX([1]非R能力!$FK$9:$FK$558,C2429)=0,0,10))</f>
        <v>10</v>
      </c>
      <c r="V2429" s="3">
        <f>IF(E2429="小怪",0,IF(INDEX([1]非R能力!$FH$9:$FH$558,C2429)=0,0,5000))</f>
        <v>5000</v>
      </c>
      <c r="W2429" s="3">
        <f>HLOOKUP(W$5,[2]人物技能基础!$O$3:$Q$553,$C2429+1,0)</f>
        <v>3.637142857142857</v>
      </c>
      <c r="X2429" s="3">
        <f>HLOOKUP(X$5,[2]人物技能基础!$O$3:$Q$553,$C2429+1,0)</f>
        <v>2.0186428571428574</v>
      </c>
      <c r="Y2429" s="3">
        <f>HLOOKUP(Y$5,[2]人物技能基础!$O$3:$Q$553,$C2429+1,0)</f>
        <v>99.964285714285708</v>
      </c>
      <c r="Z2429" s="3">
        <f t="shared" si="223"/>
        <v>2052077</v>
      </c>
      <c r="AA2429" s="3">
        <f t="shared" si="224"/>
        <v>39421</v>
      </c>
      <c r="AB2429" s="3">
        <f t="shared" si="225"/>
        <v>12027</v>
      </c>
      <c r="AC2429" s="3">
        <f t="shared" si="226"/>
        <v>13588</v>
      </c>
      <c r="AD2429" s="3">
        <f t="shared" si="227"/>
        <v>66952</v>
      </c>
    </row>
    <row r="2430" spans="1:30" x14ac:dyDescent="0.15">
      <c r="A2430" s="3">
        <v>425</v>
      </c>
      <c r="B2430" s="3" t="str">
        <f t="shared" si="222"/>
        <v>关卡425boss</v>
      </c>
      <c r="C2430" s="3">
        <f>INDEX([3]关卡!$J$19:$J$2018,A2430)</f>
        <v>292</v>
      </c>
      <c r="D2430" s="3">
        <f>INDEX([3]关卡!$N$19:$N$2018,A2430)</f>
        <v>292</v>
      </c>
      <c r="E2430" s="3" t="s">
        <v>25</v>
      </c>
      <c r="F2430" s="3" t="s">
        <v>26</v>
      </c>
      <c r="G2430" s="3">
        <v>30</v>
      </c>
      <c r="H2430" s="3">
        <v>30</v>
      </c>
      <c r="I2430" s="3">
        <v>0.2</v>
      </c>
      <c r="J2430" s="4">
        <v>0.75</v>
      </c>
      <c r="K2430" s="4">
        <v>1</v>
      </c>
      <c r="L2430" s="4">
        <v>5</v>
      </c>
      <c r="M2430" s="3">
        <v>1</v>
      </c>
      <c r="N2430" s="3">
        <v>2</v>
      </c>
      <c r="O2430" s="3">
        <f>HLOOKUP(O$5,[1]非R能力!$B$8:$F$558,$C2430+1,0)</f>
        <v>343660.53218178148</v>
      </c>
      <c r="P2430" s="3">
        <f>HLOOKUP(P$5,[1]非R能力!$B$8:$F$558,$C2430+1,0)</f>
        <v>61060.790712172733</v>
      </c>
      <c r="Q2430" s="3">
        <f>HLOOKUP(Q$5,[1]非R能力!$B$8:$F$558,$C2430+1,0)</f>
        <v>37586.776256462595</v>
      </c>
      <c r="R2430" s="3">
        <f>HLOOKUP(R$5,[1]非R能力!$B$8:$F$558,$C2430+1,0)</f>
        <v>50878.412220765123</v>
      </c>
      <c r="S2430" s="3">
        <f>HLOOKUP(S$5,[1]非R能力!$B$8:$F$558,$C2430+1,0)</f>
        <v>13829.089677781838</v>
      </c>
      <c r="T2430" s="3">
        <f>INDEX([1]非R能力!$H$9:$H$558,D2430)</f>
        <v>16896.862398814683</v>
      </c>
      <c r="U2430" s="3">
        <f>IF(E2430="小怪",0,IF(INDEX([1]非R能力!$FK$9:$FK$558,C2430)=0,0,10))</f>
        <v>10</v>
      </c>
      <c r="V2430" s="3">
        <f>IF(E2430="小怪",0,IF(INDEX([1]非R能力!$FH$9:$FH$558,C2430)=0,0,5000))</f>
        <v>5000</v>
      </c>
      <c r="W2430" s="3">
        <f>HLOOKUP(W$5,[2]人物技能基础!$O$3:$Q$553,$C2430+1,0)</f>
        <v>3.637142857142857</v>
      </c>
      <c r="X2430" s="3">
        <f>HLOOKUP(X$5,[2]人物技能基础!$O$3:$Q$553,$C2430+1,0)</f>
        <v>2.0186428571428574</v>
      </c>
      <c r="Y2430" s="3">
        <f>HLOOKUP(Y$5,[2]人物技能基础!$O$3:$Q$553,$C2430+1,0)</f>
        <v>99.964285714285708</v>
      </c>
      <c r="Z2430" s="3">
        <f t="shared" si="223"/>
        <v>2080891</v>
      </c>
      <c r="AA2430" s="3">
        <f t="shared" si="224"/>
        <v>40077</v>
      </c>
      <c r="AB2430" s="3">
        <f t="shared" si="225"/>
        <v>12212</v>
      </c>
      <c r="AC2430" s="3">
        <f t="shared" si="226"/>
        <v>13829</v>
      </c>
      <c r="AD2430" s="3">
        <f t="shared" si="227"/>
        <v>67837</v>
      </c>
    </row>
    <row r="2431" spans="1:30" x14ac:dyDescent="0.15">
      <c r="A2431" s="3">
        <v>426</v>
      </c>
      <c r="B2431" s="3" t="str">
        <f t="shared" si="222"/>
        <v>关卡426boss</v>
      </c>
      <c r="C2431" s="3">
        <f>INDEX([3]关卡!$J$19:$J$2018,A2431)</f>
        <v>292</v>
      </c>
      <c r="D2431" s="3">
        <f>INDEX([3]关卡!$N$19:$N$2018,A2431)</f>
        <v>292</v>
      </c>
      <c r="E2431" s="3" t="s">
        <v>25</v>
      </c>
      <c r="F2431" s="3" t="s">
        <v>26</v>
      </c>
      <c r="G2431" s="3">
        <v>30</v>
      </c>
      <c r="H2431" s="3">
        <v>30</v>
      </c>
      <c r="I2431" s="3">
        <v>0.2</v>
      </c>
      <c r="J2431" s="4">
        <v>0.75</v>
      </c>
      <c r="K2431" s="4">
        <v>1</v>
      </c>
      <c r="L2431" s="4">
        <v>5</v>
      </c>
      <c r="M2431" s="3">
        <v>1</v>
      </c>
      <c r="N2431" s="3">
        <v>2</v>
      </c>
      <c r="O2431" s="3">
        <f>HLOOKUP(O$5,[1]非R能力!$B$8:$F$558,$C2431+1,0)</f>
        <v>343660.53218178148</v>
      </c>
      <c r="P2431" s="3">
        <f>HLOOKUP(P$5,[1]非R能力!$B$8:$F$558,$C2431+1,0)</f>
        <v>61060.790712172733</v>
      </c>
      <c r="Q2431" s="3">
        <f>HLOOKUP(Q$5,[1]非R能力!$B$8:$F$558,$C2431+1,0)</f>
        <v>37586.776256462595</v>
      </c>
      <c r="R2431" s="3">
        <f>HLOOKUP(R$5,[1]非R能力!$B$8:$F$558,$C2431+1,0)</f>
        <v>50878.412220765123</v>
      </c>
      <c r="S2431" s="3">
        <f>HLOOKUP(S$5,[1]非R能力!$B$8:$F$558,$C2431+1,0)</f>
        <v>13829.089677781838</v>
      </c>
      <c r="T2431" s="3">
        <f>INDEX([1]非R能力!$H$9:$H$558,D2431)</f>
        <v>16896.862398814683</v>
      </c>
      <c r="U2431" s="3">
        <f>IF(E2431="小怪",0,IF(INDEX([1]非R能力!$FK$9:$FK$558,C2431)=0,0,10))</f>
        <v>10</v>
      </c>
      <c r="V2431" s="3">
        <f>IF(E2431="小怪",0,IF(INDEX([1]非R能力!$FH$9:$FH$558,C2431)=0,0,5000))</f>
        <v>5000</v>
      </c>
      <c r="W2431" s="3">
        <f>HLOOKUP(W$5,[2]人物技能基础!$O$3:$Q$553,$C2431+1,0)</f>
        <v>3.637142857142857</v>
      </c>
      <c r="X2431" s="3">
        <f>HLOOKUP(X$5,[2]人物技能基础!$O$3:$Q$553,$C2431+1,0)</f>
        <v>2.0186428571428574</v>
      </c>
      <c r="Y2431" s="3">
        <f>HLOOKUP(Y$5,[2]人物技能基础!$O$3:$Q$553,$C2431+1,0)</f>
        <v>99.964285714285708</v>
      </c>
      <c r="Z2431" s="3">
        <f t="shared" si="223"/>
        <v>2080891</v>
      </c>
      <c r="AA2431" s="3">
        <f t="shared" si="224"/>
        <v>40077</v>
      </c>
      <c r="AB2431" s="3">
        <f t="shared" si="225"/>
        <v>12212</v>
      </c>
      <c r="AC2431" s="3">
        <f t="shared" si="226"/>
        <v>13829</v>
      </c>
      <c r="AD2431" s="3">
        <f t="shared" si="227"/>
        <v>67837</v>
      </c>
    </row>
    <row r="2432" spans="1:30" x14ac:dyDescent="0.15">
      <c r="A2432" s="3">
        <v>427</v>
      </c>
      <c r="B2432" s="3" t="str">
        <f t="shared" si="222"/>
        <v>关卡427boss</v>
      </c>
      <c r="C2432" s="3">
        <f>INDEX([3]关卡!$J$19:$J$2018,A2432)</f>
        <v>292</v>
      </c>
      <c r="D2432" s="3">
        <f>INDEX([3]关卡!$N$19:$N$2018,A2432)</f>
        <v>292</v>
      </c>
      <c r="E2432" s="3" t="s">
        <v>25</v>
      </c>
      <c r="F2432" s="3" t="s">
        <v>26</v>
      </c>
      <c r="G2432" s="3">
        <v>30</v>
      </c>
      <c r="H2432" s="3">
        <v>30</v>
      </c>
      <c r="I2432" s="3">
        <v>0.2</v>
      </c>
      <c r="J2432" s="4">
        <v>0.75</v>
      </c>
      <c r="K2432" s="4">
        <v>1</v>
      </c>
      <c r="L2432" s="4">
        <v>5</v>
      </c>
      <c r="M2432" s="3">
        <v>1</v>
      </c>
      <c r="N2432" s="3">
        <v>2</v>
      </c>
      <c r="O2432" s="3">
        <f>HLOOKUP(O$5,[1]非R能力!$B$8:$F$558,$C2432+1,0)</f>
        <v>343660.53218178148</v>
      </c>
      <c r="P2432" s="3">
        <f>HLOOKUP(P$5,[1]非R能力!$B$8:$F$558,$C2432+1,0)</f>
        <v>61060.790712172733</v>
      </c>
      <c r="Q2432" s="3">
        <f>HLOOKUP(Q$5,[1]非R能力!$B$8:$F$558,$C2432+1,0)</f>
        <v>37586.776256462595</v>
      </c>
      <c r="R2432" s="3">
        <f>HLOOKUP(R$5,[1]非R能力!$B$8:$F$558,$C2432+1,0)</f>
        <v>50878.412220765123</v>
      </c>
      <c r="S2432" s="3">
        <f>HLOOKUP(S$5,[1]非R能力!$B$8:$F$558,$C2432+1,0)</f>
        <v>13829.089677781838</v>
      </c>
      <c r="T2432" s="3">
        <f>INDEX([1]非R能力!$H$9:$H$558,D2432)</f>
        <v>16896.862398814683</v>
      </c>
      <c r="U2432" s="3">
        <f>IF(E2432="小怪",0,IF(INDEX([1]非R能力!$FK$9:$FK$558,C2432)=0,0,10))</f>
        <v>10</v>
      </c>
      <c r="V2432" s="3">
        <f>IF(E2432="小怪",0,IF(INDEX([1]非R能力!$FH$9:$FH$558,C2432)=0,0,5000))</f>
        <v>5000</v>
      </c>
      <c r="W2432" s="3">
        <f>HLOOKUP(W$5,[2]人物技能基础!$O$3:$Q$553,$C2432+1,0)</f>
        <v>3.637142857142857</v>
      </c>
      <c r="X2432" s="3">
        <f>HLOOKUP(X$5,[2]人物技能基础!$O$3:$Q$553,$C2432+1,0)</f>
        <v>2.0186428571428574</v>
      </c>
      <c r="Y2432" s="3">
        <f>HLOOKUP(Y$5,[2]人物技能基础!$O$3:$Q$553,$C2432+1,0)</f>
        <v>99.964285714285708</v>
      </c>
      <c r="Z2432" s="3">
        <f t="shared" si="223"/>
        <v>2080891</v>
      </c>
      <c r="AA2432" s="3">
        <f t="shared" si="224"/>
        <v>40077</v>
      </c>
      <c r="AB2432" s="3">
        <f t="shared" si="225"/>
        <v>12212</v>
      </c>
      <c r="AC2432" s="3">
        <f t="shared" si="226"/>
        <v>13829</v>
      </c>
      <c r="AD2432" s="3">
        <f t="shared" si="227"/>
        <v>67837</v>
      </c>
    </row>
    <row r="2433" spans="1:30" x14ac:dyDescent="0.15">
      <c r="A2433" s="3">
        <v>428</v>
      </c>
      <c r="B2433" s="3" t="str">
        <f t="shared" si="222"/>
        <v>关卡428boss</v>
      </c>
      <c r="C2433" s="3">
        <f>INDEX([3]关卡!$J$19:$J$2018,A2433)</f>
        <v>292</v>
      </c>
      <c r="D2433" s="3">
        <f>INDEX([3]关卡!$N$19:$N$2018,A2433)</f>
        <v>292</v>
      </c>
      <c r="E2433" s="3" t="s">
        <v>25</v>
      </c>
      <c r="F2433" s="3" t="s">
        <v>26</v>
      </c>
      <c r="G2433" s="3">
        <v>30</v>
      </c>
      <c r="H2433" s="3">
        <v>30</v>
      </c>
      <c r="I2433" s="3">
        <v>0.2</v>
      </c>
      <c r="J2433" s="4">
        <v>0.75</v>
      </c>
      <c r="K2433" s="4">
        <v>1</v>
      </c>
      <c r="L2433" s="4">
        <v>5</v>
      </c>
      <c r="M2433" s="3">
        <v>1</v>
      </c>
      <c r="N2433" s="3">
        <v>2</v>
      </c>
      <c r="O2433" s="3">
        <f>HLOOKUP(O$5,[1]非R能力!$B$8:$F$558,$C2433+1,0)</f>
        <v>343660.53218178148</v>
      </c>
      <c r="P2433" s="3">
        <f>HLOOKUP(P$5,[1]非R能力!$B$8:$F$558,$C2433+1,0)</f>
        <v>61060.790712172733</v>
      </c>
      <c r="Q2433" s="3">
        <f>HLOOKUP(Q$5,[1]非R能力!$B$8:$F$558,$C2433+1,0)</f>
        <v>37586.776256462595</v>
      </c>
      <c r="R2433" s="3">
        <f>HLOOKUP(R$5,[1]非R能力!$B$8:$F$558,$C2433+1,0)</f>
        <v>50878.412220765123</v>
      </c>
      <c r="S2433" s="3">
        <f>HLOOKUP(S$5,[1]非R能力!$B$8:$F$558,$C2433+1,0)</f>
        <v>13829.089677781838</v>
      </c>
      <c r="T2433" s="3">
        <f>INDEX([1]非R能力!$H$9:$H$558,D2433)</f>
        <v>16896.862398814683</v>
      </c>
      <c r="U2433" s="3">
        <f>IF(E2433="小怪",0,IF(INDEX([1]非R能力!$FK$9:$FK$558,C2433)=0,0,10))</f>
        <v>10</v>
      </c>
      <c r="V2433" s="3">
        <f>IF(E2433="小怪",0,IF(INDEX([1]非R能力!$FH$9:$FH$558,C2433)=0,0,5000))</f>
        <v>5000</v>
      </c>
      <c r="W2433" s="3">
        <f>HLOOKUP(W$5,[2]人物技能基础!$O$3:$Q$553,$C2433+1,0)</f>
        <v>3.637142857142857</v>
      </c>
      <c r="X2433" s="3">
        <f>HLOOKUP(X$5,[2]人物技能基础!$O$3:$Q$553,$C2433+1,0)</f>
        <v>2.0186428571428574</v>
      </c>
      <c r="Y2433" s="3">
        <f>HLOOKUP(Y$5,[2]人物技能基础!$O$3:$Q$553,$C2433+1,0)</f>
        <v>99.964285714285708</v>
      </c>
      <c r="Z2433" s="3">
        <f t="shared" si="223"/>
        <v>2080891</v>
      </c>
      <c r="AA2433" s="3">
        <f t="shared" si="224"/>
        <v>40077</v>
      </c>
      <c r="AB2433" s="3">
        <f t="shared" si="225"/>
        <v>12212</v>
      </c>
      <c r="AC2433" s="3">
        <f t="shared" si="226"/>
        <v>13829</v>
      </c>
      <c r="AD2433" s="3">
        <f t="shared" si="227"/>
        <v>67837</v>
      </c>
    </row>
    <row r="2434" spans="1:30" x14ac:dyDescent="0.15">
      <c r="A2434" s="3">
        <v>429</v>
      </c>
      <c r="B2434" s="3" t="str">
        <f t="shared" si="222"/>
        <v>关卡429boss</v>
      </c>
      <c r="C2434" s="3">
        <f>INDEX([3]关卡!$J$19:$J$2018,A2434)</f>
        <v>292</v>
      </c>
      <c r="D2434" s="3">
        <f>INDEX([3]关卡!$N$19:$N$2018,A2434)</f>
        <v>292</v>
      </c>
      <c r="E2434" s="3" t="s">
        <v>25</v>
      </c>
      <c r="F2434" s="3" t="s">
        <v>26</v>
      </c>
      <c r="G2434" s="3">
        <v>30</v>
      </c>
      <c r="H2434" s="3">
        <v>30</v>
      </c>
      <c r="I2434" s="3">
        <v>0.2</v>
      </c>
      <c r="J2434" s="4">
        <v>0.75</v>
      </c>
      <c r="K2434" s="4">
        <v>1</v>
      </c>
      <c r="L2434" s="4">
        <v>5</v>
      </c>
      <c r="M2434" s="3">
        <v>1</v>
      </c>
      <c r="N2434" s="3">
        <v>2</v>
      </c>
      <c r="O2434" s="3">
        <f>HLOOKUP(O$5,[1]非R能力!$B$8:$F$558,$C2434+1,0)</f>
        <v>343660.53218178148</v>
      </c>
      <c r="P2434" s="3">
        <f>HLOOKUP(P$5,[1]非R能力!$B$8:$F$558,$C2434+1,0)</f>
        <v>61060.790712172733</v>
      </c>
      <c r="Q2434" s="3">
        <f>HLOOKUP(Q$5,[1]非R能力!$B$8:$F$558,$C2434+1,0)</f>
        <v>37586.776256462595</v>
      </c>
      <c r="R2434" s="3">
        <f>HLOOKUP(R$5,[1]非R能力!$B$8:$F$558,$C2434+1,0)</f>
        <v>50878.412220765123</v>
      </c>
      <c r="S2434" s="3">
        <f>HLOOKUP(S$5,[1]非R能力!$B$8:$F$558,$C2434+1,0)</f>
        <v>13829.089677781838</v>
      </c>
      <c r="T2434" s="3">
        <f>INDEX([1]非R能力!$H$9:$H$558,D2434)</f>
        <v>16896.862398814683</v>
      </c>
      <c r="U2434" s="3">
        <f>IF(E2434="小怪",0,IF(INDEX([1]非R能力!$FK$9:$FK$558,C2434)=0,0,10))</f>
        <v>10</v>
      </c>
      <c r="V2434" s="3">
        <f>IF(E2434="小怪",0,IF(INDEX([1]非R能力!$FH$9:$FH$558,C2434)=0,0,5000))</f>
        <v>5000</v>
      </c>
      <c r="W2434" s="3">
        <f>HLOOKUP(W$5,[2]人物技能基础!$O$3:$Q$553,$C2434+1,0)</f>
        <v>3.637142857142857</v>
      </c>
      <c r="X2434" s="3">
        <f>HLOOKUP(X$5,[2]人物技能基础!$O$3:$Q$553,$C2434+1,0)</f>
        <v>2.0186428571428574</v>
      </c>
      <c r="Y2434" s="3">
        <f>HLOOKUP(Y$5,[2]人物技能基础!$O$3:$Q$553,$C2434+1,0)</f>
        <v>99.964285714285708</v>
      </c>
      <c r="Z2434" s="3">
        <f t="shared" si="223"/>
        <v>2080891</v>
      </c>
      <c r="AA2434" s="3">
        <f t="shared" si="224"/>
        <v>40077</v>
      </c>
      <c r="AB2434" s="3">
        <f t="shared" si="225"/>
        <v>12212</v>
      </c>
      <c r="AC2434" s="3">
        <f t="shared" si="226"/>
        <v>13829</v>
      </c>
      <c r="AD2434" s="3">
        <f t="shared" si="227"/>
        <v>67837</v>
      </c>
    </row>
    <row r="2435" spans="1:30" x14ac:dyDescent="0.15">
      <c r="A2435" s="3">
        <v>430</v>
      </c>
      <c r="B2435" s="3" t="str">
        <f t="shared" si="222"/>
        <v>关卡430boss</v>
      </c>
      <c r="C2435" s="3">
        <f>INDEX([3]关卡!$J$19:$J$2018,A2435)</f>
        <v>292</v>
      </c>
      <c r="D2435" s="3">
        <f>INDEX([3]关卡!$N$19:$N$2018,A2435)</f>
        <v>292</v>
      </c>
      <c r="E2435" s="3" t="s">
        <v>25</v>
      </c>
      <c r="F2435" s="3" t="s">
        <v>26</v>
      </c>
      <c r="G2435" s="3">
        <v>30</v>
      </c>
      <c r="H2435" s="3">
        <v>30</v>
      </c>
      <c r="I2435" s="3">
        <v>0.2</v>
      </c>
      <c r="J2435" s="4">
        <v>0.75</v>
      </c>
      <c r="K2435" s="4">
        <v>1</v>
      </c>
      <c r="L2435" s="4">
        <v>5</v>
      </c>
      <c r="M2435" s="3">
        <v>1</v>
      </c>
      <c r="N2435" s="3">
        <v>2</v>
      </c>
      <c r="O2435" s="3">
        <f>HLOOKUP(O$5,[1]非R能力!$B$8:$F$558,$C2435+1,0)</f>
        <v>343660.53218178148</v>
      </c>
      <c r="P2435" s="3">
        <f>HLOOKUP(P$5,[1]非R能力!$B$8:$F$558,$C2435+1,0)</f>
        <v>61060.790712172733</v>
      </c>
      <c r="Q2435" s="3">
        <f>HLOOKUP(Q$5,[1]非R能力!$B$8:$F$558,$C2435+1,0)</f>
        <v>37586.776256462595</v>
      </c>
      <c r="R2435" s="3">
        <f>HLOOKUP(R$5,[1]非R能力!$B$8:$F$558,$C2435+1,0)</f>
        <v>50878.412220765123</v>
      </c>
      <c r="S2435" s="3">
        <f>HLOOKUP(S$5,[1]非R能力!$B$8:$F$558,$C2435+1,0)</f>
        <v>13829.089677781838</v>
      </c>
      <c r="T2435" s="3">
        <f>INDEX([1]非R能力!$H$9:$H$558,D2435)</f>
        <v>16896.862398814683</v>
      </c>
      <c r="U2435" s="3">
        <f>IF(E2435="小怪",0,IF(INDEX([1]非R能力!$FK$9:$FK$558,C2435)=0,0,10))</f>
        <v>10</v>
      </c>
      <c r="V2435" s="3">
        <f>IF(E2435="小怪",0,IF(INDEX([1]非R能力!$FH$9:$FH$558,C2435)=0,0,5000))</f>
        <v>5000</v>
      </c>
      <c r="W2435" s="3">
        <f>HLOOKUP(W$5,[2]人物技能基础!$O$3:$Q$553,$C2435+1,0)</f>
        <v>3.637142857142857</v>
      </c>
      <c r="X2435" s="3">
        <f>HLOOKUP(X$5,[2]人物技能基础!$O$3:$Q$553,$C2435+1,0)</f>
        <v>2.0186428571428574</v>
      </c>
      <c r="Y2435" s="3">
        <f>HLOOKUP(Y$5,[2]人物技能基础!$O$3:$Q$553,$C2435+1,0)</f>
        <v>99.964285714285708</v>
      </c>
      <c r="Z2435" s="3">
        <f t="shared" si="223"/>
        <v>2080891</v>
      </c>
      <c r="AA2435" s="3">
        <f t="shared" si="224"/>
        <v>40077</v>
      </c>
      <c r="AB2435" s="3">
        <f t="shared" si="225"/>
        <v>12212</v>
      </c>
      <c r="AC2435" s="3">
        <f t="shared" si="226"/>
        <v>13829</v>
      </c>
      <c r="AD2435" s="3">
        <f t="shared" si="227"/>
        <v>67837</v>
      </c>
    </row>
    <row r="2436" spans="1:30" x14ac:dyDescent="0.15">
      <c r="A2436" s="3">
        <v>431</v>
      </c>
      <c r="B2436" s="3" t="str">
        <f t="shared" si="222"/>
        <v>关卡431boss</v>
      </c>
      <c r="C2436" s="3">
        <f>INDEX([3]关卡!$J$19:$J$2018,A2436)</f>
        <v>292</v>
      </c>
      <c r="D2436" s="3">
        <f>INDEX([3]关卡!$N$19:$N$2018,A2436)</f>
        <v>292</v>
      </c>
      <c r="E2436" s="3" t="s">
        <v>25</v>
      </c>
      <c r="F2436" s="3" t="s">
        <v>26</v>
      </c>
      <c r="G2436" s="3">
        <v>30</v>
      </c>
      <c r="H2436" s="3">
        <v>30</v>
      </c>
      <c r="I2436" s="3">
        <v>0.2</v>
      </c>
      <c r="J2436" s="4">
        <v>0.75</v>
      </c>
      <c r="K2436" s="4">
        <v>1</v>
      </c>
      <c r="L2436" s="4">
        <v>5</v>
      </c>
      <c r="M2436" s="3">
        <v>1</v>
      </c>
      <c r="N2436" s="3">
        <v>2</v>
      </c>
      <c r="O2436" s="3">
        <f>HLOOKUP(O$5,[1]非R能力!$B$8:$F$558,$C2436+1,0)</f>
        <v>343660.53218178148</v>
      </c>
      <c r="P2436" s="3">
        <f>HLOOKUP(P$5,[1]非R能力!$B$8:$F$558,$C2436+1,0)</f>
        <v>61060.790712172733</v>
      </c>
      <c r="Q2436" s="3">
        <f>HLOOKUP(Q$5,[1]非R能力!$B$8:$F$558,$C2436+1,0)</f>
        <v>37586.776256462595</v>
      </c>
      <c r="R2436" s="3">
        <f>HLOOKUP(R$5,[1]非R能力!$B$8:$F$558,$C2436+1,0)</f>
        <v>50878.412220765123</v>
      </c>
      <c r="S2436" s="3">
        <f>HLOOKUP(S$5,[1]非R能力!$B$8:$F$558,$C2436+1,0)</f>
        <v>13829.089677781838</v>
      </c>
      <c r="T2436" s="3">
        <f>INDEX([1]非R能力!$H$9:$H$558,D2436)</f>
        <v>16896.862398814683</v>
      </c>
      <c r="U2436" s="3">
        <f>IF(E2436="小怪",0,IF(INDEX([1]非R能力!$FK$9:$FK$558,C2436)=0,0,10))</f>
        <v>10</v>
      </c>
      <c r="V2436" s="3">
        <f>IF(E2436="小怪",0,IF(INDEX([1]非R能力!$FH$9:$FH$558,C2436)=0,0,5000))</f>
        <v>5000</v>
      </c>
      <c r="W2436" s="3">
        <f>HLOOKUP(W$5,[2]人物技能基础!$O$3:$Q$553,$C2436+1,0)</f>
        <v>3.637142857142857</v>
      </c>
      <c r="X2436" s="3">
        <f>HLOOKUP(X$5,[2]人物技能基础!$O$3:$Q$553,$C2436+1,0)</f>
        <v>2.0186428571428574</v>
      </c>
      <c r="Y2436" s="3">
        <f>HLOOKUP(Y$5,[2]人物技能基础!$O$3:$Q$553,$C2436+1,0)</f>
        <v>99.964285714285708</v>
      </c>
      <c r="Z2436" s="3">
        <f t="shared" si="223"/>
        <v>2080891</v>
      </c>
      <c r="AA2436" s="3">
        <f t="shared" si="224"/>
        <v>40077</v>
      </c>
      <c r="AB2436" s="3">
        <f t="shared" si="225"/>
        <v>12212</v>
      </c>
      <c r="AC2436" s="3">
        <f t="shared" si="226"/>
        <v>13829</v>
      </c>
      <c r="AD2436" s="3">
        <f t="shared" si="227"/>
        <v>67837</v>
      </c>
    </row>
    <row r="2437" spans="1:30" x14ac:dyDescent="0.15">
      <c r="A2437" s="3">
        <v>432</v>
      </c>
      <c r="B2437" s="3" t="str">
        <f t="shared" si="222"/>
        <v>关卡432boss</v>
      </c>
      <c r="C2437" s="3">
        <f>INDEX([3]关卡!$J$19:$J$2018,A2437)</f>
        <v>293</v>
      </c>
      <c r="D2437" s="3">
        <f>INDEX([3]关卡!$N$19:$N$2018,A2437)</f>
        <v>293</v>
      </c>
      <c r="E2437" s="3" t="s">
        <v>25</v>
      </c>
      <c r="F2437" s="3" t="s">
        <v>26</v>
      </c>
      <c r="G2437" s="3">
        <v>30</v>
      </c>
      <c r="H2437" s="3">
        <v>30</v>
      </c>
      <c r="I2437" s="3">
        <v>0.2</v>
      </c>
      <c r="J2437" s="4">
        <v>0.75</v>
      </c>
      <c r="K2437" s="4">
        <v>1</v>
      </c>
      <c r="L2437" s="4">
        <v>5</v>
      </c>
      <c r="M2437" s="3">
        <v>1</v>
      </c>
      <c r="N2437" s="3">
        <v>2</v>
      </c>
      <c r="O2437" s="3">
        <f>HLOOKUP(O$5,[1]非R能力!$B$8:$F$558,$C2437+1,0)</f>
        <v>352250.69851645088</v>
      </c>
      <c r="P2437" s="3">
        <f>HLOOKUP(P$5,[1]非R能力!$B$8:$F$558,$C2437+1,0)</f>
        <v>62345.91270948841</v>
      </c>
      <c r="Q2437" s="3">
        <f>HLOOKUP(Q$5,[1]非R能力!$B$8:$F$558,$C2437+1,0)</f>
        <v>38328.476149346134</v>
      </c>
      <c r="R2437" s="3">
        <f>HLOOKUP(R$5,[1]非R能力!$B$8:$F$558,$C2437+1,0)</f>
        <v>51549.592126848649</v>
      </c>
      <c r="S2437" s="3">
        <f>HLOOKUP(S$5,[1]非R能力!$B$8:$F$558,$C2437+1,0)</f>
        <v>14077.253369458669</v>
      </c>
      <c r="T2437" s="3">
        <f>INDEX([1]非R能力!$H$9:$H$558,D2437)</f>
        <v>17011.27352294686</v>
      </c>
      <c r="U2437" s="3">
        <f>IF(E2437="小怪",0,IF(INDEX([1]非R能力!$FK$9:$FK$558,C2437)=0,0,10))</f>
        <v>10</v>
      </c>
      <c r="V2437" s="3">
        <f>IF(E2437="小怪",0,IF(INDEX([1]非R能力!$FH$9:$FH$558,C2437)=0,0,5000))</f>
        <v>5000</v>
      </c>
      <c r="W2437" s="3">
        <f>HLOOKUP(W$5,[2]人物技能基础!$O$3:$Q$553,$C2437+1,0)</f>
        <v>3.637142857142857</v>
      </c>
      <c r="X2437" s="3">
        <f>HLOOKUP(X$5,[2]人物技能基础!$O$3:$Q$553,$C2437+1,0)</f>
        <v>2.0186428571428574</v>
      </c>
      <c r="Y2437" s="3">
        <f>HLOOKUP(Y$5,[2]人物技能基础!$O$3:$Q$553,$C2437+1,0)</f>
        <v>99.964285714285708</v>
      </c>
      <c r="Z2437" s="3">
        <f t="shared" si="223"/>
        <v>2120308</v>
      </c>
      <c r="AA2437" s="3">
        <f t="shared" si="224"/>
        <v>40876</v>
      </c>
      <c r="AB2437" s="3">
        <f t="shared" si="225"/>
        <v>12469</v>
      </c>
      <c r="AC2437" s="3">
        <f t="shared" si="226"/>
        <v>14077</v>
      </c>
      <c r="AD2437" s="3">
        <f t="shared" si="227"/>
        <v>68732</v>
      </c>
    </row>
    <row r="2438" spans="1:30" x14ac:dyDescent="0.15">
      <c r="A2438" s="3">
        <v>433</v>
      </c>
      <c r="B2438" s="3" t="str">
        <f t="shared" si="222"/>
        <v>关卡433boss</v>
      </c>
      <c r="C2438" s="3">
        <f>INDEX([3]关卡!$J$19:$J$2018,A2438)</f>
        <v>293</v>
      </c>
      <c r="D2438" s="3">
        <f>INDEX([3]关卡!$N$19:$N$2018,A2438)</f>
        <v>293</v>
      </c>
      <c r="E2438" s="3" t="s">
        <v>25</v>
      </c>
      <c r="F2438" s="3" t="s">
        <v>26</v>
      </c>
      <c r="G2438" s="3">
        <v>30</v>
      </c>
      <c r="H2438" s="3">
        <v>30</v>
      </c>
      <c r="I2438" s="3">
        <v>0.2</v>
      </c>
      <c r="J2438" s="4">
        <v>0.75</v>
      </c>
      <c r="K2438" s="4">
        <v>1</v>
      </c>
      <c r="L2438" s="4">
        <v>5</v>
      </c>
      <c r="M2438" s="3">
        <v>1</v>
      </c>
      <c r="N2438" s="3">
        <v>2</v>
      </c>
      <c r="O2438" s="3">
        <f>HLOOKUP(O$5,[1]非R能力!$B$8:$F$558,$C2438+1,0)</f>
        <v>352250.69851645088</v>
      </c>
      <c r="P2438" s="3">
        <f>HLOOKUP(P$5,[1]非R能力!$B$8:$F$558,$C2438+1,0)</f>
        <v>62345.91270948841</v>
      </c>
      <c r="Q2438" s="3">
        <f>HLOOKUP(Q$5,[1]非R能力!$B$8:$F$558,$C2438+1,0)</f>
        <v>38328.476149346134</v>
      </c>
      <c r="R2438" s="3">
        <f>HLOOKUP(R$5,[1]非R能力!$B$8:$F$558,$C2438+1,0)</f>
        <v>51549.592126848649</v>
      </c>
      <c r="S2438" s="3">
        <f>HLOOKUP(S$5,[1]非R能力!$B$8:$F$558,$C2438+1,0)</f>
        <v>14077.253369458669</v>
      </c>
      <c r="T2438" s="3">
        <f>INDEX([1]非R能力!$H$9:$H$558,D2438)</f>
        <v>17011.27352294686</v>
      </c>
      <c r="U2438" s="3">
        <f>IF(E2438="小怪",0,IF(INDEX([1]非R能力!$FK$9:$FK$558,C2438)=0,0,10))</f>
        <v>10</v>
      </c>
      <c r="V2438" s="3">
        <f>IF(E2438="小怪",0,IF(INDEX([1]非R能力!$FH$9:$FH$558,C2438)=0,0,5000))</f>
        <v>5000</v>
      </c>
      <c r="W2438" s="3">
        <f>HLOOKUP(W$5,[2]人物技能基础!$O$3:$Q$553,$C2438+1,0)</f>
        <v>3.637142857142857</v>
      </c>
      <c r="X2438" s="3">
        <f>HLOOKUP(X$5,[2]人物技能基础!$O$3:$Q$553,$C2438+1,0)</f>
        <v>2.0186428571428574</v>
      </c>
      <c r="Y2438" s="3">
        <f>HLOOKUP(Y$5,[2]人物技能基础!$O$3:$Q$553,$C2438+1,0)</f>
        <v>99.964285714285708</v>
      </c>
      <c r="Z2438" s="3">
        <f t="shared" si="223"/>
        <v>2120308</v>
      </c>
      <c r="AA2438" s="3">
        <f t="shared" si="224"/>
        <v>40876</v>
      </c>
      <c r="AB2438" s="3">
        <f t="shared" si="225"/>
        <v>12469</v>
      </c>
      <c r="AC2438" s="3">
        <f t="shared" si="226"/>
        <v>14077</v>
      </c>
      <c r="AD2438" s="3">
        <f t="shared" si="227"/>
        <v>68732</v>
      </c>
    </row>
    <row r="2439" spans="1:30" x14ac:dyDescent="0.15">
      <c r="A2439" s="3">
        <v>434</v>
      </c>
      <c r="B2439" s="3" t="str">
        <f t="shared" ref="B2439:B2502" si="228">"关卡"&amp;A2439&amp;E2439</f>
        <v>关卡434boss</v>
      </c>
      <c r="C2439" s="3">
        <f>INDEX([3]关卡!$J$19:$J$2018,A2439)</f>
        <v>293</v>
      </c>
      <c r="D2439" s="3">
        <f>INDEX([3]关卡!$N$19:$N$2018,A2439)</f>
        <v>293</v>
      </c>
      <c r="E2439" s="3" t="s">
        <v>25</v>
      </c>
      <c r="F2439" s="3" t="s">
        <v>26</v>
      </c>
      <c r="G2439" s="3">
        <v>30</v>
      </c>
      <c r="H2439" s="3">
        <v>30</v>
      </c>
      <c r="I2439" s="3">
        <v>0.2</v>
      </c>
      <c r="J2439" s="4">
        <v>0.75</v>
      </c>
      <c r="K2439" s="4">
        <v>1</v>
      </c>
      <c r="L2439" s="4">
        <v>5</v>
      </c>
      <c r="M2439" s="3">
        <v>1</v>
      </c>
      <c r="N2439" s="3">
        <v>2</v>
      </c>
      <c r="O2439" s="3">
        <f>HLOOKUP(O$5,[1]非R能力!$B$8:$F$558,$C2439+1,0)</f>
        <v>352250.69851645088</v>
      </c>
      <c r="P2439" s="3">
        <f>HLOOKUP(P$5,[1]非R能力!$B$8:$F$558,$C2439+1,0)</f>
        <v>62345.91270948841</v>
      </c>
      <c r="Q2439" s="3">
        <f>HLOOKUP(Q$5,[1]非R能力!$B$8:$F$558,$C2439+1,0)</f>
        <v>38328.476149346134</v>
      </c>
      <c r="R2439" s="3">
        <f>HLOOKUP(R$5,[1]非R能力!$B$8:$F$558,$C2439+1,0)</f>
        <v>51549.592126848649</v>
      </c>
      <c r="S2439" s="3">
        <f>HLOOKUP(S$5,[1]非R能力!$B$8:$F$558,$C2439+1,0)</f>
        <v>14077.253369458669</v>
      </c>
      <c r="T2439" s="3">
        <f>INDEX([1]非R能力!$H$9:$H$558,D2439)</f>
        <v>17011.27352294686</v>
      </c>
      <c r="U2439" s="3">
        <f>IF(E2439="小怪",0,IF(INDEX([1]非R能力!$FK$9:$FK$558,C2439)=0,0,10))</f>
        <v>10</v>
      </c>
      <c r="V2439" s="3">
        <f>IF(E2439="小怪",0,IF(INDEX([1]非R能力!$FH$9:$FH$558,C2439)=0,0,5000))</f>
        <v>5000</v>
      </c>
      <c r="W2439" s="3">
        <f>HLOOKUP(W$5,[2]人物技能基础!$O$3:$Q$553,$C2439+1,0)</f>
        <v>3.637142857142857</v>
      </c>
      <c r="X2439" s="3">
        <f>HLOOKUP(X$5,[2]人物技能基础!$O$3:$Q$553,$C2439+1,0)</f>
        <v>2.0186428571428574</v>
      </c>
      <c r="Y2439" s="3">
        <f>HLOOKUP(Y$5,[2]人物技能基础!$O$3:$Q$553,$C2439+1,0)</f>
        <v>99.964285714285708</v>
      </c>
      <c r="Z2439" s="3">
        <f t="shared" ref="Z2439:Z2502" si="229">INT(((P2439-AB2439)*X2439+(Y2439+T2439))*G2439*J2439*$D$2)</f>
        <v>2120308</v>
      </c>
      <c r="AA2439" s="3">
        <f t="shared" ref="AA2439:AA2502" si="230">IF(H2439=0,IF(U2439=0,INT(Q2439/5),IF(V2439=0,INT(Q2439/5),INT((V2439/U2439)/(1/N2439*M2439)/L2439+Q2439))),INT((IF(U2439=0,0,V2439/U2439/(1/N2439*M2439))+O2439/H2439)/L2439+Q2439))</f>
        <v>40876</v>
      </c>
      <c r="AB2439" s="3">
        <f t="shared" ref="AB2439:AB2502" si="231">INT(P2439*I2439)</f>
        <v>12469</v>
      </c>
      <c r="AC2439" s="3">
        <f t="shared" ref="AC2439:AC2502" si="232">INT(K2439*S2439)</f>
        <v>14077</v>
      </c>
      <c r="AD2439" s="3">
        <f t="shared" ref="AD2439:AD2502" si="233">INT(R2439/J2439)</f>
        <v>68732</v>
      </c>
    </row>
    <row r="2440" spans="1:30" x14ac:dyDescent="0.15">
      <c r="A2440" s="3">
        <v>435</v>
      </c>
      <c r="B2440" s="3" t="str">
        <f t="shared" si="228"/>
        <v>关卡435boss</v>
      </c>
      <c r="C2440" s="3">
        <f>INDEX([3]关卡!$J$19:$J$2018,A2440)</f>
        <v>293</v>
      </c>
      <c r="D2440" s="3">
        <f>INDEX([3]关卡!$N$19:$N$2018,A2440)</f>
        <v>293</v>
      </c>
      <c r="E2440" s="3" t="s">
        <v>25</v>
      </c>
      <c r="F2440" s="3" t="s">
        <v>26</v>
      </c>
      <c r="G2440" s="3">
        <v>30</v>
      </c>
      <c r="H2440" s="3">
        <v>30</v>
      </c>
      <c r="I2440" s="3">
        <v>0.2</v>
      </c>
      <c r="J2440" s="4">
        <v>0.75</v>
      </c>
      <c r="K2440" s="4">
        <v>1</v>
      </c>
      <c r="L2440" s="4">
        <v>5</v>
      </c>
      <c r="M2440" s="3">
        <v>1</v>
      </c>
      <c r="N2440" s="3">
        <v>2</v>
      </c>
      <c r="O2440" s="3">
        <f>HLOOKUP(O$5,[1]非R能力!$B$8:$F$558,$C2440+1,0)</f>
        <v>352250.69851645088</v>
      </c>
      <c r="P2440" s="3">
        <f>HLOOKUP(P$5,[1]非R能力!$B$8:$F$558,$C2440+1,0)</f>
        <v>62345.91270948841</v>
      </c>
      <c r="Q2440" s="3">
        <f>HLOOKUP(Q$5,[1]非R能力!$B$8:$F$558,$C2440+1,0)</f>
        <v>38328.476149346134</v>
      </c>
      <c r="R2440" s="3">
        <f>HLOOKUP(R$5,[1]非R能力!$B$8:$F$558,$C2440+1,0)</f>
        <v>51549.592126848649</v>
      </c>
      <c r="S2440" s="3">
        <f>HLOOKUP(S$5,[1]非R能力!$B$8:$F$558,$C2440+1,0)</f>
        <v>14077.253369458669</v>
      </c>
      <c r="T2440" s="3">
        <f>INDEX([1]非R能力!$H$9:$H$558,D2440)</f>
        <v>17011.27352294686</v>
      </c>
      <c r="U2440" s="3">
        <f>IF(E2440="小怪",0,IF(INDEX([1]非R能力!$FK$9:$FK$558,C2440)=0,0,10))</f>
        <v>10</v>
      </c>
      <c r="V2440" s="3">
        <f>IF(E2440="小怪",0,IF(INDEX([1]非R能力!$FH$9:$FH$558,C2440)=0,0,5000))</f>
        <v>5000</v>
      </c>
      <c r="W2440" s="3">
        <f>HLOOKUP(W$5,[2]人物技能基础!$O$3:$Q$553,$C2440+1,0)</f>
        <v>3.637142857142857</v>
      </c>
      <c r="X2440" s="3">
        <f>HLOOKUP(X$5,[2]人物技能基础!$O$3:$Q$553,$C2440+1,0)</f>
        <v>2.0186428571428574</v>
      </c>
      <c r="Y2440" s="3">
        <f>HLOOKUP(Y$5,[2]人物技能基础!$O$3:$Q$553,$C2440+1,0)</f>
        <v>99.964285714285708</v>
      </c>
      <c r="Z2440" s="3">
        <f t="shared" si="229"/>
        <v>2120308</v>
      </c>
      <c r="AA2440" s="3">
        <f t="shared" si="230"/>
        <v>40876</v>
      </c>
      <c r="AB2440" s="3">
        <f t="shared" si="231"/>
        <v>12469</v>
      </c>
      <c r="AC2440" s="3">
        <f t="shared" si="232"/>
        <v>14077</v>
      </c>
      <c r="AD2440" s="3">
        <f t="shared" si="233"/>
        <v>68732</v>
      </c>
    </row>
    <row r="2441" spans="1:30" x14ac:dyDescent="0.15">
      <c r="A2441" s="3">
        <v>436</v>
      </c>
      <c r="B2441" s="3" t="str">
        <f t="shared" si="228"/>
        <v>关卡436boss</v>
      </c>
      <c r="C2441" s="3">
        <f>INDEX([3]关卡!$J$19:$J$2018,A2441)</f>
        <v>293</v>
      </c>
      <c r="D2441" s="3">
        <f>INDEX([3]关卡!$N$19:$N$2018,A2441)</f>
        <v>293</v>
      </c>
      <c r="E2441" s="3" t="s">
        <v>25</v>
      </c>
      <c r="F2441" s="3" t="s">
        <v>26</v>
      </c>
      <c r="G2441" s="3">
        <v>30</v>
      </c>
      <c r="H2441" s="3">
        <v>30</v>
      </c>
      <c r="I2441" s="3">
        <v>0.2</v>
      </c>
      <c r="J2441" s="4">
        <v>0.75</v>
      </c>
      <c r="K2441" s="4">
        <v>1</v>
      </c>
      <c r="L2441" s="4">
        <v>5</v>
      </c>
      <c r="M2441" s="3">
        <v>1</v>
      </c>
      <c r="N2441" s="3">
        <v>2</v>
      </c>
      <c r="O2441" s="3">
        <f>HLOOKUP(O$5,[1]非R能力!$B$8:$F$558,$C2441+1,0)</f>
        <v>352250.69851645088</v>
      </c>
      <c r="P2441" s="3">
        <f>HLOOKUP(P$5,[1]非R能力!$B$8:$F$558,$C2441+1,0)</f>
        <v>62345.91270948841</v>
      </c>
      <c r="Q2441" s="3">
        <f>HLOOKUP(Q$5,[1]非R能力!$B$8:$F$558,$C2441+1,0)</f>
        <v>38328.476149346134</v>
      </c>
      <c r="R2441" s="3">
        <f>HLOOKUP(R$5,[1]非R能力!$B$8:$F$558,$C2441+1,0)</f>
        <v>51549.592126848649</v>
      </c>
      <c r="S2441" s="3">
        <f>HLOOKUP(S$5,[1]非R能力!$B$8:$F$558,$C2441+1,0)</f>
        <v>14077.253369458669</v>
      </c>
      <c r="T2441" s="3">
        <f>INDEX([1]非R能力!$H$9:$H$558,D2441)</f>
        <v>17011.27352294686</v>
      </c>
      <c r="U2441" s="3">
        <f>IF(E2441="小怪",0,IF(INDEX([1]非R能力!$FK$9:$FK$558,C2441)=0,0,10))</f>
        <v>10</v>
      </c>
      <c r="V2441" s="3">
        <f>IF(E2441="小怪",0,IF(INDEX([1]非R能力!$FH$9:$FH$558,C2441)=0,0,5000))</f>
        <v>5000</v>
      </c>
      <c r="W2441" s="3">
        <f>HLOOKUP(W$5,[2]人物技能基础!$O$3:$Q$553,$C2441+1,0)</f>
        <v>3.637142857142857</v>
      </c>
      <c r="X2441" s="3">
        <f>HLOOKUP(X$5,[2]人物技能基础!$O$3:$Q$553,$C2441+1,0)</f>
        <v>2.0186428571428574</v>
      </c>
      <c r="Y2441" s="3">
        <f>HLOOKUP(Y$5,[2]人物技能基础!$O$3:$Q$553,$C2441+1,0)</f>
        <v>99.964285714285708</v>
      </c>
      <c r="Z2441" s="3">
        <f t="shared" si="229"/>
        <v>2120308</v>
      </c>
      <c r="AA2441" s="3">
        <f t="shared" si="230"/>
        <v>40876</v>
      </c>
      <c r="AB2441" s="3">
        <f t="shared" si="231"/>
        <v>12469</v>
      </c>
      <c r="AC2441" s="3">
        <f t="shared" si="232"/>
        <v>14077</v>
      </c>
      <c r="AD2441" s="3">
        <f t="shared" si="233"/>
        <v>68732</v>
      </c>
    </row>
    <row r="2442" spans="1:30" x14ac:dyDescent="0.15">
      <c r="A2442" s="3">
        <v>437</v>
      </c>
      <c r="B2442" s="3" t="str">
        <f t="shared" si="228"/>
        <v>关卡437boss</v>
      </c>
      <c r="C2442" s="3">
        <f>INDEX([3]关卡!$J$19:$J$2018,A2442)</f>
        <v>293</v>
      </c>
      <c r="D2442" s="3">
        <f>INDEX([3]关卡!$N$19:$N$2018,A2442)</f>
        <v>293</v>
      </c>
      <c r="E2442" s="3" t="s">
        <v>25</v>
      </c>
      <c r="F2442" s="3" t="s">
        <v>26</v>
      </c>
      <c r="G2442" s="3">
        <v>30</v>
      </c>
      <c r="H2442" s="3">
        <v>30</v>
      </c>
      <c r="I2442" s="3">
        <v>0.2</v>
      </c>
      <c r="J2442" s="4">
        <v>0.75</v>
      </c>
      <c r="K2442" s="4">
        <v>1</v>
      </c>
      <c r="L2442" s="4">
        <v>5</v>
      </c>
      <c r="M2442" s="3">
        <v>1</v>
      </c>
      <c r="N2442" s="3">
        <v>2</v>
      </c>
      <c r="O2442" s="3">
        <f>HLOOKUP(O$5,[1]非R能力!$B$8:$F$558,$C2442+1,0)</f>
        <v>352250.69851645088</v>
      </c>
      <c r="P2442" s="3">
        <f>HLOOKUP(P$5,[1]非R能力!$B$8:$F$558,$C2442+1,0)</f>
        <v>62345.91270948841</v>
      </c>
      <c r="Q2442" s="3">
        <f>HLOOKUP(Q$5,[1]非R能力!$B$8:$F$558,$C2442+1,0)</f>
        <v>38328.476149346134</v>
      </c>
      <c r="R2442" s="3">
        <f>HLOOKUP(R$5,[1]非R能力!$B$8:$F$558,$C2442+1,0)</f>
        <v>51549.592126848649</v>
      </c>
      <c r="S2442" s="3">
        <f>HLOOKUP(S$5,[1]非R能力!$B$8:$F$558,$C2442+1,0)</f>
        <v>14077.253369458669</v>
      </c>
      <c r="T2442" s="3">
        <f>INDEX([1]非R能力!$H$9:$H$558,D2442)</f>
        <v>17011.27352294686</v>
      </c>
      <c r="U2442" s="3">
        <f>IF(E2442="小怪",0,IF(INDEX([1]非R能力!$FK$9:$FK$558,C2442)=0,0,10))</f>
        <v>10</v>
      </c>
      <c r="V2442" s="3">
        <f>IF(E2442="小怪",0,IF(INDEX([1]非R能力!$FH$9:$FH$558,C2442)=0,0,5000))</f>
        <v>5000</v>
      </c>
      <c r="W2442" s="3">
        <f>HLOOKUP(W$5,[2]人物技能基础!$O$3:$Q$553,$C2442+1,0)</f>
        <v>3.637142857142857</v>
      </c>
      <c r="X2442" s="3">
        <f>HLOOKUP(X$5,[2]人物技能基础!$O$3:$Q$553,$C2442+1,0)</f>
        <v>2.0186428571428574</v>
      </c>
      <c r="Y2442" s="3">
        <f>HLOOKUP(Y$5,[2]人物技能基础!$O$3:$Q$553,$C2442+1,0)</f>
        <v>99.964285714285708</v>
      </c>
      <c r="Z2442" s="3">
        <f t="shared" si="229"/>
        <v>2120308</v>
      </c>
      <c r="AA2442" s="3">
        <f t="shared" si="230"/>
        <v>40876</v>
      </c>
      <c r="AB2442" s="3">
        <f t="shared" si="231"/>
        <v>12469</v>
      </c>
      <c r="AC2442" s="3">
        <f t="shared" si="232"/>
        <v>14077</v>
      </c>
      <c r="AD2442" s="3">
        <f t="shared" si="233"/>
        <v>68732</v>
      </c>
    </row>
    <row r="2443" spans="1:30" x14ac:dyDescent="0.15">
      <c r="A2443" s="3">
        <v>438</v>
      </c>
      <c r="B2443" s="3" t="str">
        <f t="shared" si="228"/>
        <v>关卡438boss</v>
      </c>
      <c r="C2443" s="3">
        <f>INDEX([3]关卡!$J$19:$J$2018,A2443)</f>
        <v>293</v>
      </c>
      <c r="D2443" s="3">
        <f>INDEX([3]关卡!$N$19:$N$2018,A2443)</f>
        <v>293</v>
      </c>
      <c r="E2443" s="3" t="s">
        <v>25</v>
      </c>
      <c r="F2443" s="3" t="s">
        <v>26</v>
      </c>
      <c r="G2443" s="3">
        <v>30</v>
      </c>
      <c r="H2443" s="3">
        <v>30</v>
      </c>
      <c r="I2443" s="3">
        <v>0.2</v>
      </c>
      <c r="J2443" s="4">
        <v>0.75</v>
      </c>
      <c r="K2443" s="4">
        <v>1</v>
      </c>
      <c r="L2443" s="4">
        <v>5</v>
      </c>
      <c r="M2443" s="3">
        <v>1</v>
      </c>
      <c r="N2443" s="3">
        <v>2</v>
      </c>
      <c r="O2443" s="3">
        <f>HLOOKUP(O$5,[1]非R能力!$B$8:$F$558,$C2443+1,0)</f>
        <v>352250.69851645088</v>
      </c>
      <c r="P2443" s="3">
        <f>HLOOKUP(P$5,[1]非R能力!$B$8:$F$558,$C2443+1,0)</f>
        <v>62345.91270948841</v>
      </c>
      <c r="Q2443" s="3">
        <f>HLOOKUP(Q$5,[1]非R能力!$B$8:$F$558,$C2443+1,0)</f>
        <v>38328.476149346134</v>
      </c>
      <c r="R2443" s="3">
        <f>HLOOKUP(R$5,[1]非R能力!$B$8:$F$558,$C2443+1,0)</f>
        <v>51549.592126848649</v>
      </c>
      <c r="S2443" s="3">
        <f>HLOOKUP(S$5,[1]非R能力!$B$8:$F$558,$C2443+1,0)</f>
        <v>14077.253369458669</v>
      </c>
      <c r="T2443" s="3">
        <f>INDEX([1]非R能力!$H$9:$H$558,D2443)</f>
        <v>17011.27352294686</v>
      </c>
      <c r="U2443" s="3">
        <f>IF(E2443="小怪",0,IF(INDEX([1]非R能力!$FK$9:$FK$558,C2443)=0,0,10))</f>
        <v>10</v>
      </c>
      <c r="V2443" s="3">
        <f>IF(E2443="小怪",0,IF(INDEX([1]非R能力!$FH$9:$FH$558,C2443)=0,0,5000))</f>
        <v>5000</v>
      </c>
      <c r="W2443" s="3">
        <f>HLOOKUP(W$5,[2]人物技能基础!$O$3:$Q$553,$C2443+1,0)</f>
        <v>3.637142857142857</v>
      </c>
      <c r="X2443" s="3">
        <f>HLOOKUP(X$5,[2]人物技能基础!$O$3:$Q$553,$C2443+1,0)</f>
        <v>2.0186428571428574</v>
      </c>
      <c r="Y2443" s="3">
        <f>HLOOKUP(Y$5,[2]人物技能基础!$O$3:$Q$553,$C2443+1,0)</f>
        <v>99.964285714285708</v>
      </c>
      <c r="Z2443" s="3">
        <f t="shared" si="229"/>
        <v>2120308</v>
      </c>
      <c r="AA2443" s="3">
        <f t="shared" si="230"/>
        <v>40876</v>
      </c>
      <c r="AB2443" s="3">
        <f t="shared" si="231"/>
        <v>12469</v>
      </c>
      <c r="AC2443" s="3">
        <f t="shared" si="232"/>
        <v>14077</v>
      </c>
      <c r="AD2443" s="3">
        <f t="shared" si="233"/>
        <v>68732</v>
      </c>
    </row>
    <row r="2444" spans="1:30" x14ac:dyDescent="0.15">
      <c r="A2444" s="3">
        <v>439</v>
      </c>
      <c r="B2444" s="3" t="str">
        <f t="shared" si="228"/>
        <v>关卡439boss</v>
      </c>
      <c r="C2444" s="3">
        <f>INDEX([3]关卡!$J$19:$J$2018,A2444)</f>
        <v>294</v>
      </c>
      <c r="D2444" s="3">
        <f>INDEX([3]关卡!$N$19:$N$2018,A2444)</f>
        <v>294</v>
      </c>
      <c r="E2444" s="3" t="s">
        <v>25</v>
      </c>
      <c r="F2444" s="3" t="s">
        <v>26</v>
      </c>
      <c r="G2444" s="3">
        <v>30</v>
      </c>
      <c r="H2444" s="3">
        <v>30</v>
      </c>
      <c r="I2444" s="3">
        <v>0.2</v>
      </c>
      <c r="J2444" s="4">
        <v>0.75</v>
      </c>
      <c r="K2444" s="4">
        <v>1</v>
      </c>
      <c r="L2444" s="4">
        <v>5</v>
      </c>
      <c r="M2444" s="3">
        <v>1</v>
      </c>
      <c r="N2444" s="3">
        <v>2</v>
      </c>
      <c r="O2444" s="3">
        <f>HLOOKUP(O$5,[1]非R能力!$B$8:$F$558,$C2444+1,0)</f>
        <v>372060.36902393075</v>
      </c>
      <c r="P2444" s="3">
        <f>HLOOKUP(P$5,[1]非R能力!$B$8:$F$558,$C2444+1,0)</f>
        <v>63446.953735549527</v>
      </c>
      <c r="Q2444" s="3">
        <f>HLOOKUP(Q$5,[1]非R能力!$B$8:$F$558,$C2444+1,0)</f>
        <v>39007.236653659558</v>
      </c>
      <c r="R2444" s="3">
        <f>HLOOKUP(R$5,[1]非R能力!$B$8:$F$558,$C2444+1,0)</f>
        <v>52221.958393506269</v>
      </c>
      <c r="S2444" s="3">
        <f>HLOOKUP(S$5,[1]非R能力!$B$8:$F$558,$C2444+1,0)</f>
        <v>14328.977505075027</v>
      </c>
      <c r="T2444" s="3">
        <f>INDEX([1]非R能力!$H$9:$H$558,D2444)</f>
        <v>17126.273273942446</v>
      </c>
      <c r="U2444" s="3">
        <f>IF(E2444="小怪",0,IF(INDEX([1]非R能力!$FK$9:$FK$558,C2444)=0,0,10))</f>
        <v>10</v>
      </c>
      <c r="V2444" s="3">
        <f>IF(E2444="小怪",0,IF(INDEX([1]非R能力!$FH$9:$FH$558,C2444)=0,0,5000))</f>
        <v>5000</v>
      </c>
      <c r="W2444" s="3">
        <f>HLOOKUP(W$5,[2]人物技能基础!$O$3:$Q$553,$C2444+1,0)</f>
        <v>3.637142857142857</v>
      </c>
      <c r="X2444" s="3">
        <f>HLOOKUP(X$5,[2]人物技能基础!$O$3:$Q$553,$C2444+1,0)</f>
        <v>2.0186428571428574</v>
      </c>
      <c r="Y2444" s="3">
        <f>HLOOKUP(Y$5,[2]人物技能基础!$O$3:$Q$553,$C2444+1,0)</f>
        <v>99.964285714285708</v>
      </c>
      <c r="Z2444" s="3">
        <f t="shared" si="229"/>
        <v>2154391</v>
      </c>
      <c r="AA2444" s="3">
        <f t="shared" si="230"/>
        <v>41687</v>
      </c>
      <c r="AB2444" s="3">
        <f t="shared" si="231"/>
        <v>12689</v>
      </c>
      <c r="AC2444" s="3">
        <f t="shared" si="232"/>
        <v>14328</v>
      </c>
      <c r="AD2444" s="3">
        <f t="shared" si="233"/>
        <v>69629</v>
      </c>
    </row>
    <row r="2445" spans="1:30" x14ac:dyDescent="0.15">
      <c r="A2445" s="3">
        <v>440</v>
      </c>
      <c r="B2445" s="3" t="str">
        <f t="shared" si="228"/>
        <v>关卡440boss</v>
      </c>
      <c r="C2445" s="3">
        <f>INDEX([3]关卡!$J$19:$J$2018,A2445)</f>
        <v>294</v>
      </c>
      <c r="D2445" s="3">
        <f>INDEX([3]关卡!$N$19:$N$2018,A2445)</f>
        <v>294</v>
      </c>
      <c r="E2445" s="3" t="s">
        <v>25</v>
      </c>
      <c r="F2445" s="3" t="s">
        <v>26</v>
      </c>
      <c r="G2445" s="3">
        <v>30</v>
      </c>
      <c r="H2445" s="3">
        <v>30</v>
      </c>
      <c r="I2445" s="3">
        <v>0.2</v>
      </c>
      <c r="J2445" s="4">
        <v>0.75</v>
      </c>
      <c r="K2445" s="4">
        <v>1</v>
      </c>
      <c r="L2445" s="4">
        <v>5</v>
      </c>
      <c r="M2445" s="3">
        <v>1</v>
      </c>
      <c r="N2445" s="3">
        <v>2</v>
      </c>
      <c r="O2445" s="3">
        <f>HLOOKUP(O$5,[1]非R能力!$B$8:$F$558,$C2445+1,0)</f>
        <v>372060.36902393075</v>
      </c>
      <c r="P2445" s="3">
        <f>HLOOKUP(P$5,[1]非R能力!$B$8:$F$558,$C2445+1,0)</f>
        <v>63446.953735549527</v>
      </c>
      <c r="Q2445" s="3">
        <f>HLOOKUP(Q$5,[1]非R能力!$B$8:$F$558,$C2445+1,0)</f>
        <v>39007.236653659558</v>
      </c>
      <c r="R2445" s="3">
        <f>HLOOKUP(R$5,[1]非R能力!$B$8:$F$558,$C2445+1,0)</f>
        <v>52221.958393506269</v>
      </c>
      <c r="S2445" s="3">
        <f>HLOOKUP(S$5,[1]非R能力!$B$8:$F$558,$C2445+1,0)</f>
        <v>14328.977505075027</v>
      </c>
      <c r="T2445" s="3">
        <f>INDEX([1]非R能力!$H$9:$H$558,D2445)</f>
        <v>17126.273273942446</v>
      </c>
      <c r="U2445" s="3">
        <f>IF(E2445="小怪",0,IF(INDEX([1]非R能力!$FK$9:$FK$558,C2445)=0,0,10))</f>
        <v>10</v>
      </c>
      <c r="V2445" s="3">
        <f>IF(E2445="小怪",0,IF(INDEX([1]非R能力!$FH$9:$FH$558,C2445)=0,0,5000))</f>
        <v>5000</v>
      </c>
      <c r="W2445" s="3">
        <f>HLOOKUP(W$5,[2]人物技能基础!$O$3:$Q$553,$C2445+1,0)</f>
        <v>3.637142857142857</v>
      </c>
      <c r="X2445" s="3">
        <f>HLOOKUP(X$5,[2]人物技能基础!$O$3:$Q$553,$C2445+1,0)</f>
        <v>2.0186428571428574</v>
      </c>
      <c r="Y2445" s="3">
        <f>HLOOKUP(Y$5,[2]人物技能基础!$O$3:$Q$553,$C2445+1,0)</f>
        <v>99.964285714285708</v>
      </c>
      <c r="Z2445" s="3">
        <f t="shared" si="229"/>
        <v>2154391</v>
      </c>
      <c r="AA2445" s="3">
        <f t="shared" si="230"/>
        <v>41687</v>
      </c>
      <c r="AB2445" s="3">
        <f t="shared" si="231"/>
        <v>12689</v>
      </c>
      <c r="AC2445" s="3">
        <f t="shared" si="232"/>
        <v>14328</v>
      </c>
      <c r="AD2445" s="3">
        <f t="shared" si="233"/>
        <v>69629</v>
      </c>
    </row>
    <row r="2446" spans="1:30" x14ac:dyDescent="0.15">
      <c r="A2446" s="3">
        <v>441</v>
      </c>
      <c r="B2446" s="3" t="str">
        <f t="shared" si="228"/>
        <v>关卡441boss</v>
      </c>
      <c r="C2446" s="3">
        <f>INDEX([3]关卡!$J$19:$J$2018,A2446)</f>
        <v>294</v>
      </c>
      <c r="D2446" s="3">
        <f>INDEX([3]关卡!$N$19:$N$2018,A2446)</f>
        <v>294</v>
      </c>
      <c r="E2446" s="3" t="s">
        <v>25</v>
      </c>
      <c r="F2446" s="3" t="s">
        <v>26</v>
      </c>
      <c r="G2446" s="3">
        <v>30</v>
      </c>
      <c r="H2446" s="3">
        <v>30</v>
      </c>
      <c r="I2446" s="3">
        <v>0.2</v>
      </c>
      <c r="J2446" s="4">
        <v>0.75</v>
      </c>
      <c r="K2446" s="4">
        <v>1</v>
      </c>
      <c r="L2446" s="4">
        <v>5</v>
      </c>
      <c r="M2446" s="3">
        <v>1</v>
      </c>
      <c r="N2446" s="3">
        <v>2</v>
      </c>
      <c r="O2446" s="3">
        <f>HLOOKUP(O$5,[1]非R能力!$B$8:$F$558,$C2446+1,0)</f>
        <v>372060.36902393075</v>
      </c>
      <c r="P2446" s="3">
        <f>HLOOKUP(P$5,[1]非R能力!$B$8:$F$558,$C2446+1,0)</f>
        <v>63446.953735549527</v>
      </c>
      <c r="Q2446" s="3">
        <f>HLOOKUP(Q$5,[1]非R能力!$B$8:$F$558,$C2446+1,0)</f>
        <v>39007.236653659558</v>
      </c>
      <c r="R2446" s="3">
        <f>HLOOKUP(R$5,[1]非R能力!$B$8:$F$558,$C2446+1,0)</f>
        <v>52221.958393506269</v>
      </c>
      <c r="S2446" s="3">
        <f>HLOOKUP(S$5,[1]非R能力!$B$8:$F$558,$C2446+1,0)</f>
        <v>14328.977505075027</v>
      </c>
      <c r="T2446" s="3">
        <f>INDEX([1]非R能力!$H$9:$H$558,D2446)</f>
        <v>17126.273273942446</v>
      </c>
      <c r="U2446" s="3">
        <f>IF(E2446="小怪",0,IF(INDEX([1]非R能力!$FK$9:$FK$558,C2446)=0,0,10))</f>
        <v>10</v>
      </c>
      <c r="V2446" s="3">
        <f>IF(E2446="小怪",0,IF(INDEX([1]非R能力!$FH$9:$FH$558,C2446)=0,0,5000))</f>
        <v>5000</v>
      </c>
      <c r="W2446" s="3">
        <f>HLOOKUP(W$5,[2]人物技能基础!$O$3:$Q$553,$C2446+1,0)</f>
        <v>3.637142857142857</v>
      </c>
      <c r="X2446" s="3">
        <f>HLOOKUP(X$5,[2]人物技能基础!$O$3:$Q$553,$C2446+1,0)</f>
        <v>2.0186428571428574</v>
      </c>
      <c r="Y2446" s="3">
        <f>HLOOKUP(Y$5,[2]人物技能基础!$O$3:$Q$553,$C2446+1,0)</f>
        <v>99.964285714285708</v>
      </c>
      <c r="Z2446" s="3">
        <f t="shared" si="229"/>
        <v>2154391</v>
      </c>
      <c r="AA2446" s="3">
        <f t="shared" si="230"/>
        <v>41687</v>
      </c>
      <c r="AB2446" s="3">
        <f t="shared" si="231"/>
        <v>12689</v>
      </c>
      <c r="AC2446" s="3">
        <f t="shared" si="232"/>
        <v>14328</v>
      </c>
      <c r="AD2446" s="3">
        <f t="shared" si="233"/>
        <v>69629</v>
      </c>
    </row>
    <row r="2447" spans="1:30" x14ac:dyDescent="0.15">
      <c r="A2447" s="3">
        <v>442</v>
      </c>
      <c r="B2447" s="3" t="str">
        <f t="shared" si="228"/>
        <v>关卡442boss</v>
      </c>
      <c r="C2447" s="3">
        <f>INDEX([3]关卡!$J$19:$J$2018,A2447)</f>
        <v>294</v>
      </c>
      <c r="D2447" s="3">
        <f>INDEX([3]关卡!$N$19:$N$2018,A2447)</f>
        <v>294</v>
      </c>
      <c r="E2447" s="3" t="s">
        <v>25</v>
      </c>
      <c r="F2447" s="3" t="s">
        <v>26</v>
      </c>
      <c r="G2447" s="3">
        <v>30</v>
      </c>
      <c r="H2447" s="3">
        <v>30</v>
      </c>
      <c r="I2447" s="3">
        <v>0.2</v>
      </c>
      <c r="J2447" s="4">
        <v>0.75</v>
      </c>
      <c r="K2447" s="4">
        <v>1</v>
      </c>
      <c r="L2447" s="4">
        <v>5</v>
      </c>
      <c r="M2447" s="3">
        <v>1</v>
      </c>
      <c r="N2447" s="3">
        <v>2</v>
      </c>
      <c r="O2447" s="3">
        <f>HLOOKUP(O$5,[1]非R能力!$B$8:$F$558,$C2447+1,0)</f>
        <v>372060.36902393075</v>
      </c>
      <c r="P2447" s="3">
        <f>HLOOKUP(P$5,[1]非R能力!$B$8:$F$558,$C2447+1,0)</f>
        <v>63446.953735549527</v>
      </c>
      <c r="Q2447" s="3">
        <f>HLOOKUP(Q$5,[1]非R能力!$B$8:$F$558,$C2447+1,0)</f>
        <v>39007.236653659558</v>
      </c>
      <c r="R2447" s="3">
        <f>HLOOKUP(R$5,[1]非R能力!$B$8:$F$558,$C2447+1,0)</f>
        <v>52221.958393506269</v>
      </c>
      <c r="S2447" s="3">
        <f>HLOOKUP(S$5,[1]非R能力!$B$8:$F$558,$C2447+1,0)</f>
        <v>14328.977505075027</v>
      </c>
      <c r="T2447" s="3">
        <f>INDEX([1]非R能力!$H$9:$H$558,D2447)</f>
        <v>17126.273273942446</v>
      </c>
      <c r="U2447" s="3">
        <f>IF(E2447="小怪",0,IF(INDEX([1]非R能力!$FK$9:$FK$558,C2447)=0,0,10))</f>
        <v>10</v>
      </c>
      <c r="V2447" s="3">
        <f>IF(E2447="小怪",0,IF(INDEX([1]非R能力!$FH$9:$FH$558,C2447)=0,0,5000))</f>
        <v>5000</v>
      </c>
      <c r="W2447" s="3">
        <f>HLOOKUP(W$5,[2]人物技能基础!$O$3:$Q$553,$C2447+1,0)</f>
        <v>3.637142857142857</v>
      </c>
      <c r="X2447" s="3">
        <f>HLOOKUP(X$5,[2]人物技能基础!$O$3:$Q$553,$C2447+1,0)</f>
        <v>2.0186428571428574</v>
      </c>
      <c r="Y2447" s="3">
        <f>HLOOKUP(Y$5,[2]人物技能基础!$O$3:$Q$553,$C2447+1,0)</f>
        <v>99.964285714285708</v>
      </c>
      <c r="Z2447" s="3">
        <f t="shared" si="229"/>
        <v>2154391</v>
      </c>
      <c r="AA2447" s="3">
        <f t="shared" si="230"/>
        <v>41687</v>
      </c>
      <c r="AB2447" s="3">
        <f t="shared" si="231"/>
        <v>12689</v>
      </c>
      <c r="AC2447" s="3">
        <f t="shared" si="232"/>
        <v>14328</v>
      </c>
      <c r="AD2447" s="3">
        <f t="shared" si="233"/>
        <v>69629</v>
      </c>
    </row>
    <row r="2448" spans="1:30" x14ac:dyDescent="0.15">
      <c r="A2448" s="3">
        <v>443</v>
      </c>
      <c r="B2448" s="3" t="str">
        <f t="shared" si="228"/>
        <v>关卡443boss</v>
      </c>
      <c r="C2448" s="3">
        <f>INDEX([3]关卡!$J$19:$J$2018,A2448)</f>
        <v>294</v>
      </c>
      <c r="D2448" s="3">
        <f>INDEX([3]关卡!$N$19:$N$2018,A2448)</f>
        <v>294</v>
      </c>
      <c r="E2448" s="3" t="s">
        <v>25</v>
      </c>
      <c r="F2448" s="3" t="s">
        <v>26</v>
      </c>
      <c r="G2448" s="3">
        <v>30</v>
      </c>
      <c r="H2448" s="3">
        <v>30</v>
      </c>
      <c r="I2448" s="3">
        <v>0.2</v>
      </c>
      <c r="J2448" s="4">
        <v>0.75</v>
      </c>
      <c r="K2448" s="4">
        <v>1</v>
      </c>
      <c r="L2448" s="4">
        <v>5</v>
      </c>
      <c r="M2448" s="3">
        <v>1</v>
      </c>
      <c r="N2448" s="3">
        <v>2</v>
      </c>
      <c r="O2448" s="3">
        <f>HLOOKUP(O$5,[1]非R能力!$B$8:$F$558,$C2448+1,0)</f>
        <v>372060.36902393075</v>
      </c>
      <c r="P2448" s="3">
        <f>HLOOKUP(P$5,[1]非R能力!$B$8:$F$558,$C2448+1,0)</f>
        <v>63446.953735549527</v>
      </c>
      <c r="Q2448" s="3">
        <f>HLOOKUP(Q$5,[1]非R能力!$B$8:$F$558,$C2448+1,0)</f>
        <v>39007.236653659558</v>
      </c>
      <c r="R2448" s="3">
        <f>HLOOKUP(R$5,[1]非R能力!$B$8:$F$558,$C2448+1,0)</f>
        <v>52221.958393506269</v>
      </c>
      <c r="S2448" s="3">
        <f>HLOOKUP(S$5,[1]非R能力!$B$8:$F$558,$C2448+1,0)</f>
        <v>14328.977505075027</v>
      </c>
      <c r="T2448" s="3">
        <f>INDEX([1]非R能力!$H$9:$H$558,D2448)</f>
        <v>17126.273273942446</v>
      </c>
      <c r="U2448" s="3">
        <f>IF(E2448="小怪",0,IF(INDEX([1]非R能力!$FK$9:$FK$558,C2448)=0,0,10))</f>
        <v>10</v>
      </c>
      <c r="V2448" s="3">
        <f>IF(E2448="小怪",0,IF(INDEX([1]非R能力!$FH$9:$FH$558,C2448)=0,0,5000))</f>
        <v>5000</v>
      </c>
      <c r="W2448" s="3">
        <f>HLOOKUP(W$5,[2]人物技能基础!$O$3:$Q$553,$C2448+1,0)</f>
        <v>3.637142857142857</v>
      </c>
      <c r="X2448" s="3">
        <f>HLOOKUP(X$5,[2]人物技能基础!$O$3:$Q$553,$C2448+1,0)</f>
        <v>2.0186428571428574</v>
      </c>
      <c r="Y2448" s="3">
        <f>HLOOKUP(Y$5,[2]人物技能基础!$O$3:$Q$553,$C2448+1,0)</f>
        <v>99.964285714285708</v>
      </c>
      <c r="Z2448" s="3">
        <f t="shared" si="229"/>
        <v>2154391</v>
      </c>
      <c r="AA2448" s="3">
        <f t="shared" si="230"/>
        <v>41687</v>
      </c>
      <c r="AB2448" s="3">
        <f t="shared" si="231"/>
        <v>12689</v>
      </c>
      <c r="AC2448" s="3">
        <f t="shared" si="232"/>
        <v>14328</v>
      </c>
      <c r="AD2448" s="3">
        <f t="shared" si="233"/>
        <v>69629</v>
      </c>
    </row>
    <row r="2449" spans="1:30" x14ac:dyDescent="0.15">
      <c r="A2449" s="3">
        <v>444</v>
      </c>
      <c r="B2449" s="3" t="str">
        <f t="shared" si="228"/>
        <v>关卡444boss</v>
      </c>
      <c r="C2449" s="3">
        <f>INDEX([3]关卡!$J$19:$J$2018,A2449)</f>
        <v>294</v>
      </c>
      <c r="D2449" s="3">
        <f>INDEX([3]关卡!$N$19:$N$2018,A2449)</f>
        <v>294</v>
      </c>
      <c r="E2449" s="3" t="s">
        <v>25</v>
      </c>
      <c r="F2449" s="3" t="s">
        <v>26</v>
      </c>
      <c r="G2449" s="3">
        <v>30</v>
      </c>
      <c r="H2449" s="3">
        <v>30</v>
      </c>
      <c r="I2449" s="3">
        <v>0.2</v>
      </c>
      <c r="J2449" s="4">
        <v>0.75</v>
      </c>
      <c r="K2449" s="4">
        <v>1</v>
      </c>
      <c r="L2449" s="4">
        <v>5</v>
      </c>
      <c r="M2449" s="3">
        <v>1</v>
      </c>
      <c r="N2449" s="3">
        <v>2</v>
      </c>
      <c r="O2449" s="3">
        <f>HLOOKUP(O$5,[1]非R能力!$B$8:$F$558,$C2449+1,0)</f>
        <v>372060.36902393075</v>
      </c>
      <c r="P2449" s="3">
        <f>HLOOKUP(P$5,[1]非R能力!$B$8:$F$558,$C2449+1,0)</f>
        <v>63446.953735549527</v>
      </c>
      <c r="Q2449" s="3">
        <f>HLOOKUP(Q$5,[1]非R能力!$B$8:$F$558,$C2449+1,0)</f>
        <v>39007.236653659558</v>
      </c>
      <c r="R2449" s="3">
        <f>HLOOKUP(R$5,[1]非R能力!$B$8:$F$558,$C2449+1,0)</f>
        <v>52221.958393506269</v>
      </c>
      <c r="S2449" s="3">
        <f>HLOOKUP(S$5,[1]非R能力!$B$8:$F$558,$C2449+1,0)</f>
        <v>14328.977505075027</v>
      </c>
      <c r="T2449" s="3">
        <f>INDEX([1]非R能力!$H$9:$H$558,D2449)</f>
        <v>17126.273273942446</v>
      </c>
      <c r="U2449" s="3">
        <f>IF(E2449="小怪",0,IF(INDEX([1]非R能力!$FK$9:$FK$558,C2449)=0,0,10))</f>
        <v>10</v>
      </c>
      <c r="V2449" s="3">
        <f>IF(E2449="小怪",0,IF(INDEX([1]非R能力!$FH$9:$FH$558,C2449)=0,0,5000))</f>
        <v>5000</v>
      </c>
      <c r="W2449" s="3">
        <f>HLOOKUP(W$5,[2]人物技能基础!$O$3:$Q$553,$C2449+1,0)</f>
        <v>3.637142857142857</v>
      </c>
      <c r="X2449" s="3">
        <f>HLOOKUP(X$5,[2]人物技能基础!$O$3:$Q$553,$C2449+1,0)</f>
        <v>2.0186428571428574</v>
      </c>
      <c r="Y2449" s="3">
        <f>HLOOKUP(Y$5,[2]人物技能基础!$O$3:$Q$553,$C2449+1,0)</f>
        <v>99.964285714285708</v>
      </c>
      <c r="Z2449" s="3">
        <f t="shared" si="229"/>
        <v>2154391</v>
      </c>
      <c r="AA2449" s="3">
        <f t="shared" si="230"/>
        <v>41687</v>
      </c>
      <c r="AB2449" s="3">
        <f t="shared" si="231"/>
        <v>12689</v>
      </c>
      <c r="AC2449" s="3">
        <f t="shared" si="232"/>
        <v>14328</v>
      </c>
      <c r="AD2449" s="3">
        <f t="shared" si="233"/>
        <v>69629</v>
      </c>
    </row>
    <row r="2450" spans="1:30" x14ac:dyDescent="0.15">
      <c r="A2450" s="3">
        <v>445</v>
      </c>
      <c r="B2450" s="3" t="str">
        <f t="shared" si="228"/>
        <v>关卡445boss</v>
      </c>
      <c r="C2450" s="3">
        <f>INDEX([3]关卡!$J$19:$J$2018,A2450)</f>
        <v>294</v>
      </c>
      <c r="D2450" s="3">
        <f>INDEX([3]关卡!$N$19:$N$2018,A2450)</f>
        <v>294</v>
      </c>
      <c r="E2450" s="3" t="s">
        <v>25</v>
      </c>
      <c r="F2450" s="3" t="s">
        <v>26</v>
      </c>
      <c r="G2450" s="3">
        <v>30</v>
      </c>
      <c r="H2450" s="3">
        <v>30</v>
      </c>
      <c r="I2450" s="3">
        <v>0.2</v>
      </c>
      <c r="J2450" s="4">
        <v>0.75</v>
      </c>
      <c r="K2450" s="4">
        <v>1</v>
      </c>
      <c r="L2450" s="4">
        <v>5</v>
      </c>
      <c r="M2450" s="3">
        <v>1</v>
      </c>
      <c r="N2450" s="3">
        <v>2</v>
      </c>
      <c r="O2450" s="3">
        <f>HLOOKUP(O$5,[1]非R能力!$B$8:$F$558,$C2450+1,0)</f>
        <v>372060.36902393075</v>
      </c>
      <c r="P2450" s="3">
        <f>HLOOKUP(P$5,[1]非R能力!$B$8:$F$558,$C2450+1,0)</f>
        <v>63446.953735549527</v>
      </c>
      <c r="Q2450" s="3">
        <f>HLOOKUP(Q$5,[1]非R能力!$B$8:$F$558,$C2450+1,0)</f>
        <v>39007.236653659558</v>
      </c>
      <c r="R2450" s="3">
        <f>HLOOKUP(R$5,[1]非R能力!$B$8:$F$558,$C2450+1,0)</f>
        <v>52221.958393506269</v>
      </c>
      <c r="S2450" s="3">
        <f>HLOOKUP(S$5,[1]非R能力!$B$8:$F$558,$C2450+1,0)</f>
        <v>14328.977505075027</v>
      </c>
      <c r="T2450" s="3">
        <f>INDEX([1]非R能力!$H$9:$H$558,D2450)</f>
        <v>17126.273273942446</v>
      </c>
      <c r="U2450" s="3">
        <f>IF(E2450="小怪",0,IF(INDEX([1]非R能力!$FK$9:$FK$558,C2450)=0,0,10))</f>
        <v>10</v>
      </c>
      <c r="V2450" s="3">
        <f>IF(E2450="小怪",0,IF(INDEX([1]非R能力!$FH$9:$FH$558,C2450)=0,0,5000))</f>
        <v>5000</v>
      </c>
      <c r="W2450" s="3">
        <f>HLOOKUP(W$5,[2]人物技能基础!$O$3:$Q$553,$C2450+1,0)</f>
        <v>3.637142857142857</v>
      </c>
      <c r="X2450" s="3">
        <f>HLOOKUP(X$5,[2]人物技能基础!$O$3:$Q$553,$C2450+1,0)</f>
        <v>2.0186428571428574</v>
      </c>
      <c r="Y2450" s="3">
        <f>HLOOKUP(Y$5,[2]人物技能基础!$O$3:$Q$553,$C2450+1,0)</f>
        <v>99.964285714285708</v>
      </c>
      <c r="Z2450" s="3">
        <f t="shared" si="229"/>
        <v>2154391</v>
      </c>
      <c r="AA2450" s="3">
        <f t="shared" si="230"/>
        <v>41687</v>
      </c>
      <c r="AB2450" s="3">
        <f t="shared" si="231"/>
        <v>12689</v>
      </c>
      <c r="AC2450" s="3">
        <f t="shared" si="232"/>
        <v>14328</v>
      </c>
      <c r="AD2450" s="3">
        <f t="shared" si="233"/>
        <v>69629</v>
      </c>
    </row>
    <row r="2451" spans="1:30" x14ac:dyDescent="0.15">
      <c r="A2451" s="3">
        <v>446</v>
      </c>
      <c r="B2451" s="3" t="str">
        <f t="shared" si="228"/>
        <v>关卡446boss</v>
      </c>
      <c r="C2451" s="3">
        <f>INDEX([3]关卡!$J$19:$J$2018,A2451)</f>
        <v>295</v>
      </c>
      <c r="D2451" s="3">
        <f>INDEX([3]关卡!$N$19:$N$2018,A2451)</f>
        <v>295</v>
      </c>
      <c r="E2451" s="3" t="s">
        <v>25</v>
      </c>
      <c r="F2451" s="3" t="s">
        <v>26</v>
      </c>
      <c r="G2451" s="3">
        <v>30</v>
      </c>
      <c r="H2451" s="3">
        <v>30</v>
      </c>
      <c r="I2451" s="3">
        <v>0.2</v>
      </c>
      <c r="J2451" s="4">
        <v>0.75</v>
      </c>
      <c r="K2451" s="4">
        <v>1</v>
      </c>
      <c r="L2451" s="4">
        <v>5</v>
      </c>
      <c r="M2451" s="3">
        <v>1</v>
      </c>
      <c r="N2451" s="3">
        <v>2</v>
      </c>
      <c r="O2451" s="3">
        <f>HLOOKUP(O$5,[1]非R能力!$B$8:$F$558,$C2451+1,0)</f>
        <v>377973.80496775941</v>
      </c>
      <c r="P2451" s="3">
        <f>HLOOKUP(P$5,[1]非R能力!$B$8:$F$558,$C2451+1,0)</f>
        <v>64407.417946938906</v>
      </c>
      <c r="Q2451" s="3">
        <f>HLOOKUP(Q$5,[1]非R能力!$B$8:$F$558,$C2451+1,0)</f>
        <v>39585.065560502466</v>
      </c>
      <c r="R2451" s="3">
        <f>HLOOKUP(R$5,[1]非R能力!$B$8:$F$558,$C2451+1,0)</f>
        <v>52864.444198525023</v>
      </c>
      <c r="S2451" s="3">
        <f>HLOOKUP(S$5,[1]非R能力!$B$8:$F$558,$C2451+1,0)</f>
        <v>14515.362189493171</v>
      </c>
      <c r="T2451" s="3">
        <f>INDEX([1]非R能力!$H$9:$H$558,D2451)</f>
        <v>17241.864239573799</v>
      </c>
      <c r="U2451" s="3">
        <f>IF(E2451="小怪",0,IF(INDEX([1]非R能力!$FK$9:$FK$558,C2451)=0,0,10))</f>
        <v>10</v>
      </c>
      <c r="V2451" s="3">
        <f>IF(E2451="小怪",0,IF(INDEX([1]非R能力!$FH$9:$FH$558,C2451)=0,0,5000))</f>
        <v>5000</v>
      </c>
      <c r="W2451" s="3">
        <f>HLOOKUP(W$5,[2]人物技能基础!$O$3:$Q$553,$C2451+1,0)</f>
        <v>3.637142857142857</v>
      </c>
      <c r="X2451" s="3">
        <f>HLOOKUP(X$5,[2]人物技能基础!$O$3:$Q$553,$C2451+1,0)</f>
        <v>2.0186428571428574</v>
      </c>
      <c r="Y2451" s="3">
        <f>HLOOKUP(Y$5,[2]人物技能基础!$O$3:$Q$553,$C2451+1,0)</f>
        <v>99.964285714285708</v>
      </c>
      <c r="Z2451" s="3">
        <f t="shared" si="229"/>
        <v>2184394</v>
      </c>
      <c r="AA2451" s="3">
        <f t="shared" si="230"/>
        <v>42304</v>
      </c>
      <c r="AB2451" s="3">
        <f t="shared" si="231"/>
        <v>12881</v>
      </c>
      <c r="AC2451" s="3">
        <f t="shared" si="232"/>
        <v>14515</v>
      </c>
      <c r="AD2451" s="3">
        <f t="shared" si="233"/>
        <v>70485</v>
      </c>
    </row>
    <row r="2452" spans="1:30" x14ac:dyDescent="0.15">
      <c r="A2452" s="3">
        <v>447</v>
      </c>
      <c r="B2452" s="3" t="str">
        <f t="shared" si="228"/>
        <v>关卡447boss</v>
      </c>
      <c r="C2452" s="3">
        <f>INDEX([3]关卡!$J$19:$J$2018,A2452)</f>
        <v>295</v>
      </c>
      <c r="D2452" s="3">
        <f>INDEX([3]关卡!$N$19:$N$2018,A2452)</f>
        <v>295</v>
      </c>
      <c r="E2452" s="3" t="s">
        <v>25</v>
      </c>
      <c r="F2452" s="3" t="s">
        <v>26</v>
      </c>
      <c r="G2452" s="3">
        <v>30</v>
      </c>
      <c r="H2452" s="3">
        <v>30</v>
      </c>
      <c r="I2452" s="3">
        <v>0.2</v>
      </c>
      <c r="J2452" s="4">
        <v>0.75</v>
      </c>
      <c r="K2452" s="4">
        <v>1</v>
      </c>
      <c r="L2452" s="4">
        <v>5</v>
      </c>
      <c r="M2452" s="3">
        <v>1</v>
      </c>
      <c r="N2452" s="3">
        <v>2</v>
      </c>
      <c r="O2452" s="3">
        <f>HLOOKUP(O$5,[1]非R能力!$B$8:$F$558,$C2452+1,0)</f>
        <v>377973.80496775941</v>
      </c>
      <c r="P2452" s="3">
        <f>HLOOKUP(P$5,[1]非R能力!$B$8:$F$558,$C2452+1,0)</f>
        <v>64407.417946938906</v>
      </c>
      <c r="Q2452" s="3">
        <f>HLOOKUP(Q$5,[1]非R能力!$B$8:$F$558,$C2452+1,0)</f>
        <v>39585.065560502466</v>
      </c>
      <c r="R2452" s="3">
        <f>HLOOKUP(R$5,[1]非R能力!$B$8:$F$558,$C2452+1,0)</f>
        <v>52864.444198525023</v>
      </c>
      <c r="S2452" s="3">
        <f>HLOOKUP(S$5,[1]非R能力!$B$8:$F$558,$C2452+1,0)</f>
        <v>14515.362189493171</v>
      </c>
      <c r="T2452" s="3">
        <f>INDEX([1]非R能力!$H$9:$H$558,D2452)</f>
        <v>17241.864239573799</v>
      </c>
      <c r="U2452" s="3">
        <f>IF(E2452="小怪",0,IF(INDEX([1]非R能力!$FK$9:$FK$558,C2452)=0,0,10))</f>
        <v>10</v>
      </c>
      <c r="V2452" s="3">
        <f>IF(E2452="小怪",0,IF(INDEX([1]非R能力!$FH$9:$FH$558,C2452)=0,0,5000))</f>
        <v>5000</v>
      </c>
      <c r="W2452" s="3">
        <f>HLOOKUP(W$5,[2]人物技能基础!$O$3:$Q$553,$C2452+1,0)</f>
        <v>3.637142857142857</v>
      </c>
      <c r="X2452" s="3">
        <f>HLOOKUP(X$5,[2]人物技能基础!$O$3:$Q$553,$C2452+1,0)</f>
        <v>2.0186428571428574</v>
      </c>
      <c r="Y2452" s="3">
        <f>HLOOKUP(Y$5,[2]人物技能基础!$O$3:$Q$553,$C2452+1,0)</f>
        <v>99.964285714285708</v>
      </c>
      <c r="Z2452" s="3">
        <f t="shared" si="229"/>
        <v>2184394</v>
      </c>
      <c r="AA2452" s="3">
        <f t="shared" si="230"/>
        <v>42304</v>
      </c>
      <c r="AB2452" s="3">
        <f t="shared" si="231"/>
        <v>12881</v>
      </c>
      <c r="AC2452" s="3">
        <f t="shared" si="232"/>
        <v>14515</v>
      </c>
      <c r="AD2452" s="3">
        <f t="shared" si="233"/>
        <v>70485</v>
      </c>
    </row>
    <row r="2453" spans="1:30" x14ac:dyDescent="0.15">
      <c r="A2453" s="3">
        <v>448</v>
      </c>
      <c r="B2453" s="3" t="str">
        <f t="shared" si="228"/>
        <v>关卡448boss</v>
      </c>
      <c r="C2453" s="3">
        <f>INDEX([3]关卡!$J$19:$J$2018,A2453)</f>
        <v>295</v>
      </c>
      <c r="D2453" s="3">
        <f>INDEX([3]关卡!$N$19:$N$2018,A2453)</f>
        <v>295</v>
      </c>
      <c r="E2453" s="3" t="s">
        <v>25</v>
      </c>
      <c r="F2453" s="3" t="s">
        <v>26</v>
      </c>
      <c r="G2453" s="3">
        <v>30</v>
      </c>
      <c r="H2453" s="3">
        <v>30</v>
      </c>
      <c r="I2453" s="3">
        <v>0.2</v>
      </c>
      <c r="J2453" s="4">
        <v>0.75</v>
      </c>
      <c r="K2453" s="4">
        <v>1</v>
      </c>
      <c r="L2453" s="4">
        <v>5</v>
      </c>
      <c r="M2453" s="3">
        <v>1</v>
      </c>
      <c r="N2453" s="3">
        <v>2</v>
      </c>
      <c r="O2453" s="3">
        <f>HLOOKUP(O$5,[1]非R能力!$B$8:$F$558,$C2453+1,0)</f>
        <v>377973.80496775941</v>
      </c>
      <c r="P2453" s="3">
        <f>HLOOKUP(P$5,[1]非R能力!$B$8:$F$558,$C2453+1,0)</f>
        <v>64407.417946938906</v>
      </c>
      <c r="Q2453" s="3">
        <f>HLOOKUP(Q$5,[1]非R能力!$B$8:$F$558,$C2453+1,0)</f>
        <v>39585.065560502466</v>
      </c>
      <c r="R2453" s="3">
        <f>HLOOKUP(R$5,[1]非R能力!$B$8:$F$558,$C2453+1,0)</f>
        <v>52864.444198525023</v>
      </c>
      <c r="S2453" s="3">
        <f>HLOOKUP(S$5,[1]非R能力!$B$8:$F$558,$C2453+1,0)</f>
        <v>14515.362189493171</v>
      </c>
      <c r="T2453" s="3">
        <f>INDEX([1]非R能力!$H$9:$H$558,D2453)</f>
        <v>17241.864239573799</v>
      </c>
      <c r="U2453" s="3">
        <f>IF(E2453="小怪",0,IF(INDEX([1]非R能力!$FK$9:$FK$558,C2453)=0,0,10))</f>
        <v>10</v>
      </c>
      <c r="V2453" s="3">
        <f>IF(E2453="小怪",0,IF(INDEX([1]非R能力!$FH$9:$FH$558,C2453)=0,0,5000))</f>
        <v>5000</v>
      </c>
      <c r="W2453" s="3">
        <f>HLOOKUP(W$5,[2]人物技能基础!$O$3:$Q$553,$C2453+1,0)</f>
        <v>3.637142857142857</v>
      </c>
      <c r="X2453" s="3">
        <f>HLOOKUP(X$5,[2]人物技能基础!$O$3:$Q$553,$C2453+1,0)</f>
        <v>2.0186428571428574</v>
      </c>
      <c r="Y2453" s="3">
        <f>HLOOKUP(Y$5,[2]人物技能基础!$O$3:$Q$553,$C2453+1,0)</f>
        <v>99.964285714285708</v>
      </c>
      <c r="Z2453" s="3">
        <f t="shared" si="229"/>
        <v>2184394</v>
      </c>
      <c r="AA2453" s="3">
        <f t="shared" si="230"/>
        <v>42304</v>
      </c>
      <c r="AB2453" s="3">
        <f t="shared" si="231"/>
        <v>12881</v>
      </c>
      <c r="AC2453" s="3">
        <f t="shared" si="232"/>
        <v>14515</v>
      </c>
      <c r="AD2453" s="3">
        <f t="shared" si="233"/>
        <v>70485</v>
      </c>
    </row>
    <row r="2454" spans="1:30" x14ac:dyDescent="0.15">
      <c r="A2454" s="3">
        <v>449</v>
      </c>
      <c r="B2454" s="3" t="str">
        <f t="shared" si="228"/>
        <v>关卡449boss</v>
      </c>
      <c r="C2454" s="3">
        <f>INDEX([3]关卡!$J$19:$J$2018,A2454)</f>
        <v>295</v>
      </c>
      <c r="D2454" s="3">
        <f>INDEX([3]关卡!$N$19:$N$2018,A2454)</f>
        <v>295</v>
      </c>
      <c r="E2454" s="3" t="s">
        <v>25</v>
      </c>
      <c r="F2454" s="3" t="s">
        <v>26</v>
      </c>
      <c r="G2454" s="3">
        <v>30</v>
      </c>
      <c r="H2454" s="3">
        <v>30</v>
      </c>
      <c r="I2454" s="3">
        <v>0.2</v>
      </c>
      <c r="J2454" s="4">
        <v>0.75</v>
      </c>
      <c r="K2454" s="4">
        <v>1</v>
      </c>
      <c r="L2454" s="4">
        <v>5</v>
      </c>
      <c r="M2454" s="3">
        <v>1</v>
      </c>
      <c r="N2454" s="3">
        <v>2</v>
      </c>
      <c r="O2454" s="3">
        <f>HLOOKUP(O$5,[1]非R能力!$B$8:$F$558,$C2454+1,0)</f>
        <v>377973.80496775941</v>
      </c>
      <c r="P2454" s="3">
        <f>HLOOKUP(P$5,[1]非R能力!$B$8:$F$558,$C2454+1,0)</f>
        <v>64407.417946938906</v>
      </c>
      <c r="Q2454" s="3">
        <f>HLOOKUP(Q$5,[1]非R能力!$B$8:$F$558,$C2454+1,0)</f>
        <v>39585.065560502466</v>
      </c>
      <c r="R2454" s="3">
        <f>HLOOKUP(R$5,[1]非R能力!$B$8:$F$558,$C2454+1,0)</f>
        <v>52864.444198525023</v>
      </c>
      <c r="S2454" s="3">
        <f>HLOOKUP(S$5,[1]非R能力!$B$8:$F$558,$C2454+1,0)</f>
        <v>14515.362189493171</v>
      </c>
      <c r="T2454" s="3">
        <f>INDEX([1]非R能力!$H$9:$H$558,D2454)</f>
        <v>17241.864239573799</v>
      </c>
      <c r="U2454" s="3">
        <f>IF(E2454="小怪",0,IF(INDEX([1]非R能力!$FK$9:$FK$558,C2454)=0,0,10))</f>
        <v>10</v>
      </c>
      <c r="V2454" s="3">
        <f>IF(E2454="小怪",0,IF(INDEX([1]非R能力!$FH$9:$FH$558,C2454)=0,0,5000))</f>
        <v>5000</v>
      </c>
      <c r="W2454" s="3">
        <f>HLOOKUP(W$5,[2]人物技能基础!$O$3:$Q$553,$C2454+1,0)</f>
        <v>3.637142857142857</v>
      </c>
      <c r="X2454" s="3">
        <f>HLOOKUP(X$5,[2]人物技能基础!$O$3:$Q$553,$C2454+1,0)</f>
        <v>2.0186428571428574</v>
      </c>
      <c r="Y2454" s="3">
        <f>HLOOKUP(Y$5,[2]人物技能基础!$O$3:$Q$553,$C2454+1,0)</f>
        <v>99.964285714285708</v>
      </c>
      <c r="Z2454" s="3">
        <f t="shared" si="229"/>
        <v>2184394</v>
      </c>
      <c r="AA2454" s="3">
        <f t="shared" si="230"/>
        <v>42304</v>
      </c>
      <c r="AB2454" s="3">
        <f t="shared" si="231"/>
        <v>12881</v>
      </c>
      <c r="AC2454" s="3">
        <f t="shared" si="232"/>
        <v>14515</v>
      </c>
      <c r="AD2454" s="3">
        <f t="shared" si="233"/>
        <v>70485</v>
      </c>
    </row>
    <row r="2455" spans="1:30" x14ac:dyDescent="0.15">
      <c r="A2455" s="3">
        <v>450</v>
      </c>
      <c r="B2455" s="3" t="str">
        <f t="shared" si="228"/>
        <v>关卡450boss</v>
      </c>
      <c r="C2455" s="3">
        <f>INDEX([3]关卡!$J$19:$J$2018,A2455)</f>
        <v>295</v>
      </c>
      <c r="D2455" s="3">
        <f>INDEX([3]关卡!$N$19:$N$2018,A2455)</f>
        <v>295</v>
      </c>
      <c r="E2455" s="3" t="s">
        <v>25</v>
      </c>
      <c r="F2455" s="3" t="s">
        <v>26</v>
      </c>
      <c r="G2455" s="3">
        <v>30</v>
      </c>
      <c r="H2455" s="3">
        <v>30</v>
      </c>
      <c r="I2455" s="3">
        <v>0.2</v>
      </c>
      <c r="J2455" s="4">
        <v>0.75</v>
      </c>
      <c r="K2455" s="4">
        <v>1</v>
      </c>
      <c r="L2455" s="4">
        <v>5</v>
      </c>
      <c r="M2455" s="3">
        <v>1</v>
      </c>
      <c r="N2455" s="3">
        <v>2</v>
      </c>
      <c r="O2455" s="3">
        <f>HLOOKUP(O$5,[1]非R能力!$B$8:$F$558,$C2455+1,0)</f>
        <v>377973.80496775941</v>
      </c>
      <c r="P2455" s="3">
        <f>HLOOKUP(P$5,[1]非R能力!$B$8:$F$558,$C2455+1,0)</f>
        <v>64407.417946938906</v>
      </c>
      <c r="Q2455" s="3">
        <f>HLOOKUP(Q$5,[1]非R能力!$B$8:$F$558,$C2455+1,0)</f>
        <v>39585.065560502466</v>
      </c>
      <c r="R2455" s="3">
        <f>HLOOKUP(R$5,[1]非R能力!$B$8:$F$558,$C2455+1,0)</f>
        <v>52864.444198525023</v>
      </c>
      <c r="S2455" s="3">
        <f>HLOOKUP(S$5,[1]非R能力!$B$8:$F$558,$C2455+1,0)</f>
        <v>14515.362189493171</v>
      </c>
      <c r="T2455" s="3">
        <f>INDEX([1]非R能力!$H$9:$H$558,D2455)</f>
        <v>17241.864239573799</v>
      </c>
      <c r="U2455" s="3">
        <f>IF(E2455="小怪",0,IF(INDEX([1]非R能力!$FK$9:$FK$558,C2455)=0,0,10))</f>
        <v>10</v>
      </c>
      <c r="V2455" s="3">
        <f>IF(E2455="小怪",0,IF(INDEX([1]非R能力!$FH$9:$FH$558,C2455)=0,0,5000))</f>
        <v>5000</v>
      </c>
      <c r="W2455" s="3">
        <f>HLOOKUP(W$5,[2]人物技能基础!$O$3:$Q$553,$C2455+1,0)</f>
        <v>3.637142857142857</v>
      </c>
      <c r="X2455" s="3">
        <f>HLOOKUP(X$5,[2]人物技能基础!$O$3:$Q$553,$C2455+1,0)</f>
        <v>2.0186428571428574</v>
      </c>
      <c r="Y2455" s="3">
        <f>HLOOKUP(Y$5,[2]人物技能基础!$O$3:$Q$553,$C2455+1,0)</f>
        <v>99.964285714285708</v>
      </c>
      <c r="Z2455" s="3">
        <f t="shared" si="229"/>
        <v>2184394</v>
      </c>
      <c r="AA2455" s="3">
        <f t="shared" si="230"/>
        <v>42304</v>
      </c>
      <c r="AB2455" s="3">
        <f t="shared" si="231"/>
        <v>12881</v>
      </c>
      <c r="AC2455" s="3">
        <f t="shared" si="232"/>
        <v>14515</v>
      </c>
      <c r="AD2455" s="3">
        <f t="shared" si="233"/>
        <v>70485</v>
      </c>
    </row>
    <row r="2456" spans="1:30" x14ac:dyDescent="0.15">
      <c r="A2456" s="3">
        <v>451</v>
      </c>
      <c r="B2456" s="3" t="str">
        <f t="shared" si="228"/>
        <v>关卡451boss</v>
      </c>
      <c r="C2456" s="3">
        <f>INDEX([3]关卡!$J$19:$J$2018,A2456)</f>
        <v>295</v>
      </c>
      <c r="D2456" s="3">
        <f>INDEX([3]关卡!$N$19:$N$2018,A2456)</f>
        <v>295</v>
      </c>
      <c r="E2456" s="3" t="s">
        <v>25</v>
      </c>
      <c r="F2456" s="3" t="s">
        <v>26</v>
      </c>
      <c r="G2456" s="3">
        <v>30</v>
      </c>
      <c r="H2456" s="3">
        <v>30</v>
      </c>
      <c r="I2456" s="3">
        <v>0.2</v>
      </c>
      <c r="J2456" s="4">
        <v>0.75</v>
      </c>
      <c r="K2456" s="4">
        <v>1</v>
      </c>
      <c r="L2456" s="4">
        <v>5</v>
      </c>
      <c r="M2456" s="3">
        <v>1</v>
      </c>
      <c r="N2456" s="3">
        <v>2</v>
      </c>
      <c r="O2456" s="3">
        <f>HLOOKUP(O$5,[1]非R能力!$B$8:$F$558,$C2456+1,0)</f>
        <v>377973.80496775941</v>
      </c>
      <c r="P2456" s="3">
        <f>HLOOKUP(P$5,[1]非R能力!$B$8:$F$558,$C2456+1,0)</f>
        <v>64407.417946938906</v>
      </c>
      <c r="Q2456" s="3">
        <f>HLOOKUP(Q$5,[1]非R能力!$B$8:$F$558,$C2456+1,0)</f>
        <v>39585.065560502466</v>
      </c>
      <c r="R2456" s="3">
        <f>HLOOKUP(R$5,[1]非R能力!$B$8:$F$558,$C2456+1,0)</f>
        <v>52864.444198525023</v>
      </c>
      <c r="S2456" s="3">
        <f>HLOOKUP(S$5,[1]非R能力!$B$8:$F$558,$C2456+1,0)</f>
        <v>14515.362189493171</v>
      </c>
      <c r="T2456" s="3">
        <f>INDEX([1]非R能力!$H$9:$H$558,D2456)</f>
        <v>17241.864239573799</v>
      </c>
      <c r="U2456" s="3">
        <f>IF(E2456="小怪",0,IF(INDEX([1]非R能力!$FK$9:$FK$558,C2456)=0,0,10))</f>
        <v>10</v>
      </c>
      <c r="V2456" s="3">
        <f>IF(E2456="小怪",0,IF(INDEX([1]非R能力!$FH$9:$FH$558,C2456)=0,0,5000))</f>
        <v>5000</v>
      </c>
      <c r="W2456" s="3">
        <f>HLOOKUP(W$5,[2]人物技能基础!$O$3:$Q$553,$C2456+1,0)</f>
        <v>3.637142857142857</v>
      </c>
      <c r="X2456" s="3">
        <f>HLOOKUP(X$5,[2]人物技能基础!$O$3:$Q$553,$C2456+1,0)</f>
        <v>2.0186428571428574</v>
      </c>
      <c r="Y2456" s="3">
        <f>HLOOKUP(Y$5,[2]人物技能基础!$O$3:$Q$553,$C2456+1,0)</f>
        <v>99.964285714285708</v>
      </c>
      <c r="Z2456" s="3">
        <f t="shared" si="229"/>
        <v>2184394</v>
      </c>
      <c r="AA2456" s="3">
        <f t="shared" si="230"/>
        <v>42304</v>
      </c>
      <c r="AB2456" s="3">
        <f t="shared" si="231"/>
        <v>12881</v>
      </c>
      <c r="AC2456" s="3">
        <f t="shared" si="232"/>
        <v>14515</v>
      </c>
      <c r="AD2456" s="3">
        <f t="shared" si="233"/>
        <v>70485</v>
      </c>
    </row>
    <row r="2457" spans="1:30" x14ac:dyDescent="0.15">
      <c r="A2457" s="3">
        <v>452</v>
      </c>
      <c r="B2457" s="3" t="str">
        <f t="shared" si="228"/>
        <v>关卡452boss</v>
      </c>
      <c r="C2457" s="3">
        <f>INDEX([3]关卡!$J$19:$J$2018,A2457)</f>
        <v>295</v>
      </c>
      <c r="D2457" s="3">
        <f>INDEX([3]关卡!$N$19:$N$2018,A2457)</f>
        <v>295</v>
      </c>
      <c r="E2457" s="3" t="s">
        <v>25</v>
      </c>
      <c r="F2457" s="3" t="s">
        <v>26</v>
      </c>
      <c r="G2457" s="3">
        <v>30</v>
      </c>
      <c r="H2457" s="3">
        <v>30</v>
      </c>
      <c r="I2457" s="3">
        <v>0.2</v>
      </c>
      <c r="J2457" s="4">
        <v>0.75</v>
      </c>
      <c r="K2457" s="4">
        <v>1</v>
      </c>
      <c r="L2457" s="4">
        <v>5</v>
      </c>
      <c r="M2457" s="3">
        <v>1</v>
      </c>
      <c r="N2457" s="3">
        <v>2</v>
      </c>
      <c r="O2457" s="3">
        <f>HLOOKUP(O$5,[1]非R能力!$B$8:$F$558,$C2457+1,0)</f>
        <v>377973.80496775941</v>
      </c>
      <c r="P2457" s="3">
        <f>HLOOKUP(P$5,[1]非R能力!$B$8:$F$558,$C2457+1,0)</f>
        <v>64407.417946938906</v>
      </c>
      <c r="Q2457" s="3">
        <f>HLOOKUP(Q$5,[1]非R能力!$B$8:$F$558,$C2457+1,0)</f>
        <v>39585.065560502466</v>
      </c>
      <c r="R2457" s="3">
        <f>HLOOKUP(R$5,[1]非R能力!$B$8:$F$558,$C2457+1,0)</f>
        <v>52864.444198525023</v>
      </c>
      <c r="S2457" s="3">
        <f>HLOOKUP(S$5,[1]非R能力!$B$8:$F$558,$C2457+1,0)</f>
        <v>14515.362189493171</v>
      </c>
      <c r="T2457" s="3">
        <f>INDEX([1]非R能力!$H$9:$H$558,D2457)</f>
        <v>17241.864239573799</v>
      </c>
      <c r="U2457" s="3">
        <f>IF(E2457="小怪",0,IF(INDEX([1]非R能力!$FK$9:$FK$558,C2457)=0,0,10))</f>
        <v>10</v>
      </c>
      <c r="V2457" s="3">
        <f>IF(E2457="小怪",0,IF(INDEX([1]非R能力!$FH$9:$FH$558,C2457)=0,0,5000))</f>
        <v>5000</v>
      </c>
      <c r="W2457" s="3">
        <f>HLOOKUP(W$5,[2]人物技能基础!$O$3:$Q$553,$C2457+1,0)</f>
        <v>3.637142857142857</v>
      </c>
      <c r="X2457" s="3">
        <f>HLOOKUP(X$5,[2]人物技能基础!$O$3:$Q$553,$C2457+1,0)</f>
        <v>2.0186428571428574</v>
      </c>
      <c r="Y2457" s="3">
        <f>HLOOKUP(Y$5,[2]人物技能基础!$O$3:$Q$553,$C2457+1,0)</f>
        <v>99.964285714285708</v>
      </c>
      <c r="Z2457" s="3">
        <f t="shared" si="229"/>
        <v>2184394</v>
      </c>
      <c r="AA2457" s="3">
        <f t="shared" si="230"/>
        <v>42304</v>
      </c>
      <c r="AB2457" s="3">
        <f t="shared" si="231"/>
        <v>12881</v>
      </c>
      <c r="AC2457" s="3">
        <f t="shared" si="232"/>
        <v>14515</v>
      </c>
      <c r="AD2457" s="3">
        <f t="shared" si="233"/>
        <v>70485</v>
      </c>
    </row>
    <row r="2458" spans="1:30" x14ac:dyDescent="0.15">
      <c r="A2458" s="3">
        <v>453</v>
      </c>
      <c r="B2458" s="3" t="str">
        <f t="shared" si="228"/>
        <v>关卡453boss</v>
      </c>
      <c r="C2458" s="3">
        <f>INDEX([3]关卡!$J$19:$J$2018,A2458)</f>
        <v>296</v>
      </c>
      <c r="D2458" s="3">
        <f>INDEX([3]关卡!$N$19:$N$2018,A2458)</f>
        <v>296</v>
      </c>
      <c r="E2458" s="3" t="s">
        <v>25</v>
      </c>
      <c r="F2458" s="3" t="s">
        <v>26</v>
      </c>
      <c r="G2458" s="3">
        <v>30</v>
      </c>
      <c r="H2458" s="3">
        <v>30</v>
      </c>
      <c r="I2458" s="3">
        <v>0.2</v>
      </c>
      <c r="J2458" s="4">
        <v>0.75</v>
      </c>
      <c r="K2458" s="4">
        <v>1</v>
      </c>
      <c r="L2458" s="4">
        <v>5</v>
      </c>
      <c r="M2458" s="3">
        <v>1</v>
      </c>
      <c r="N2458" s="3">
        <v>2</v>
      </c>
      <c r="O2458" s="3">
        <f>HLOOKUP(O$5,[1]非R能力!$B$8:$F$558,$C2458+1,0)</f>
        <v>383926.77087026299</v>
      </c>
      <c r="P2458" s="3">
        <f>HLOOKUP(P$5,[1]非R能力!$B$8:$F$558,$C2458+1,0)</f>
        <v>65350.575317398958</v>
      </c>
      <c r="Q2458" s="3">
        <f>HLOOKUP(Q$5,[1]非R能力!$B$8:$F$558,$C2458+1,0)</f>
        <v>40158.579661926669</v>
      </c>
      <c r="R2458" s="3">
        <f>HLOOKUP(R$5,[1]非R能力!$B$8:$F$558,$C2458+1,0)</f>
        <v>53505.576054139092</v>
      </c>
      <c r="S2458" s="3">
        <f>HLOOKUP(S$5,[1]非R能力!$B$8:$F$558,$C2458+1,0)</f>
        <v>14699.107636787432</v>
      </c>
      <c r="T2458" s="3">
        <f>INDEX([1]非R能力!$H$9:$H$558,D2458)</f>
        <v>17358.049013760003</v>
      </c>
      <c r="U2458" s="3">
        <f>IF(E2458="小怪",0,IF(INDEX([1]非R能力!$FK$9:$FK$558,C2458)=0,0,10))</f>
        <v>10</v>
      </c>
      <c r="V2458" s="3">
        <f>IF(E2458="小怪",0,IF(INDEX([1]非R能力!$FH$9:$FH$558,C2458)=0,0,5000))</f>
        <v>5000</v>
      </c>
      <c r="W2458" s="3">
        <f>HLOOKUP(W$5,[2]人物技能基础!$O$3:$Q$553,$C2458+1,0)</f>
        <v>3.637142857142857</v>
      </c>
      <c r="X2458" s="3">
        <f>HLOOKUP(X$5,[2]人物技能基础!$O$3:$Q$553,$C2458+1,0)</f>
        <v>2.0186428571428574</v>
      </c>
      <c r="Y2458" s="3">
        <f>HLOOKUP(Y$5,[2]人物技能基础!$O$3:$Q$553,$C2458+1,0)</f>
        <v>99.964285714285708</v>
      </c>
      <c r="Z2458" s="3">
        <f t="shared" si="229"/>
        <v>2213888</v>
      </c>
      <c r="AA2458" s="3">
        <f t="shared" si="230"/>
        <v>42918</v>
      </c>
      <c r="AB2458" s="3">
        <f t="shared" si="231"/>
        <v>13070</v>
      </c>
      <c r="AC2458" s="3">
        <f t="shared" si="232"/>
        <v>14699</v>
      </c>
      <c r="AD2458" s="3">
        <f t="shared" si="233"/>
        <v>71340</v>
      </c>
    </row>
    <row r="2459" spans="1:30" x14ac:dyDescent="0.15">
      <c r="A2459" s="3">
        <v>454</v>
      </c>
      <c r="B2459" s="3" t="str">
        <f t="shared" si="228"/>
        <v>关卡454boss</v>
      </c>
      <c r="C2459" s="3">
        <f>INDEX([3]关卡!$J$19:$J$2018,A2459)</f>
        <v>296</v>
      </c>
      <c r="D2459" s="3">
        <f>INDEX([3]关卡!$N$19:$N$2018,A2459)</f>
        <v>296</v>
      </c>
      <c r="E2459" s="3" t="s">
        <v>25</v>
      </c>
      <c r="F2459" s="3" t="s">
        <v>26</v>
      </c>
      <c r="G2459" s="3">
        <v>30</v>
      </c>
      <c r="H2459" s="3">
        <v>30</v>
      </c>
      <c r="I2459" s="3">
        <v>0.2</v>
      </c>
      <c r="J2459" s="4">
        <v>0.75</v>
      </c>
      <c r="K2459" s="4">
        <v>1</v>
      </c>
      <c r="L2459" s="4">
        <v>5</v>
      </c>
      <c r="M2459" s="3">
        <v>1</v>
      </c>
      <c r="N2459" s="3">
        <v>2</v>
      </c>
      <c r="O2459" s="3">
        <f>HLOOKUP(O$5,[1]非R能力!$B$8:$F$558,$C2459+1,0)</f>
        <v>383926.77087026299</v>
      </c>
      <c r="P2459" s="3">
        <f>HLOOKUP(P$5,[1]非R能力!$B$8:$F$558,$C2459+1,0)</f>
        <v>65350.575317398958</v>
      </c>
      <c r="Q2459" s="3">
        <f>HLOOKUP(Q$5,[1]非R能力!$B$8:$F$558,$C2459+1,0)</f>
        <v>40158.579661926669</v>
      </c>
      <c r="R2459" s="3">
        <f>HLOOKUP(R$5,[1]非R能力!$B$8:$F$558,$C2459+1,0)</f>
        <v>53505.576054139092</v>
      </c>
      <c r="S2459" s="3">
        <f>HLOOKUP(S$5,[1]非R能力!$B$8:$F$558,$C2459+1,0)</f>
        <v>14699.107636787432</v>
      </c>
      <c r="T2459" s="3">
        <f>INDEX([1]非R能力!$H$9:$H$558,D2459)</f>
        <v>17358.049013760003</v>
      </c>
      <c r="U2459" s="3">
        <f>IF(E2459="小怪",0,IF(INDEX([1]非R能力!$FK$9:$FK$558,C2459)=0,0,10))</f>
        <v>10</v>
      </c>
      <c r="V2459" s="3">
        <f>IF(E2459="小怪",0,IF(INDEX([1]非R能力!$FH$9:$FH$558,C2459)=0,0,5000))</f>
        <v>5000</v>
      </c>
      <c r="W2459" s="3">
        <f>HLOOKUP(W$5,[2]人物技能基础!$O$3:$Q$553,$C2459+1,0)</f>
        <v>3.637142857142857</v>
      </c>
      <c r="X2459" s="3">
        <f>HLOOKUP(X$5,[2]人物技能基础!$O$3:$Q$553,$C2459+1,0)</f>
        <v>2.0186428571428574</v>
      </c>
      <c r="Y2459" s="3">
        <f>HLOOKUP(Y$5,[2]人物技能基础!$O$3:$Q$553,$C2459+1,0)</f>
        <v>99.964285714285708</v>
      </c>
      <c r="Z2459" s="3">
        <f t="shared" si="229"/>
        <v>2213888</v>
      </c>
      <c r="AA2459" s="3">
        <f t="shared" si="230"/>
        <v>42918</v>
      </c>
      <c r="AB2459" s="3">
        <f t="shared" si="231"/>
        <v>13070</v>
      </c>
      <c r="AC2459" s="3">
        <f t="shared" si="232"/>
        <v>14699</v>
      </c>
      <c r="AD2459" s="3">
        <f t="shared" si="233"/>
        <v>71340</v>
      </c>
    </row>
    <row r="2460" spans="1:30" x14ac:dyDescent="0.15">
      <c r="A2460" s="3">
        <v>455</v>
      </c>
      <c r="B2460" s="3" t="str">
        <f t="shared" si="228"/>
        <v>关卡455boss</v>
      </c>
      <c r="C2460" s="3">
        <f>INDEX([3]关卡!$J$19:$J$2018,A2460)</f>
        <v>296</v>
      </c>
      <c r="D2460" s="3">
        <f>INDEX([3]关卡!$N$19:$N$2018,A2460)</f>
        <v>296</v>
      </c>
      <c r="E2460" s="3" t="s">
        <v>25</v>
      </c>
      <c r="F2460" s="3" t="s">
        <v>26</v>
      </c>
      <c r="G2460" s="3">
        <v>30</v>
      </c>
      <c r="H2460" s="3">
        <v>30</v>
      </c>
      <c r="I2460" s="3">
        <v>0.2</v>
      </c>
      <c r="J2460" s="4">
        <v>0.75</v>
      </c>
      <c r="K2460" s="4">
        <v>1</v>
      </c>
      <c r="L2460" s="4">
        <v>5</v>
      </c>
      <c r="M2460" s="3">
        <v>1</v>
      </c>
      <c r="N2460" s="3">
        <v>2</v>
      </c>
      <c r="O2460" s="3">
        <f>HLOOKUP(O$5,[1]非R能力!$B$8:$F$558,$C2460+1,0)</f>
        <v>383926.77087026299</v>
      </c>
      <c r="P2460" s="3">
        <f>HLOOKUP(P$5,[1]非R能力!$B$8:$F$558,$C2460+1,0)</f>
        <v>65350.575317398958</v>
      </c>
      <c r="Q2460" s="3">
        <f>HLOOKUP(Q$5,[1]非R能力!$B$8:$F$558,$C2460+1,0)</f>
        <v>40158.579661926669</v>
      </c>
      <c r="R2460" s="3">
        <f>HLOOKUP(R$5,[1]非R能力!$B$8:$F$558,$C2460+1,0)</f>
        <v>53505.576054139092</v>
      </c>
      <c r="S2460" s="3">
        <f>HLOOKUP(S$5,[1]非R能力!$B$8:$F$558,$C2460+1,0)</f>
        <v>14699.107636787432</v>
      </c>
      <c r="T2460" s="3">
        <f>INDEX([1]非R能力!$H$9:$H$558,D2460)</f>
        <v>17358.049013760003</v>
      </c>
      <c r="U2460" s="3">
        <f>IF(E2460="小怪",0,IF(INDEX([1]非R能力!$FK$9:$FK$558,C2460)=0,0,10))</f>
        <v>10</v>
      </c>
      <c r="V2460" s="3">
        <f>IF(E2460="小怪",0,IF(INDEX([1]非R能力!$FH$9:$FH$558,C2460)=0,0,5000))</f>
        <v>5000</v>
      </c>
      <c r="W2460" s="3">
        <f>HLOOKUP(W$5,[2]人物技能基础!$O$3:$Q$553,$C2460+1,0)</f>
        <v>3.637142857142857</v>
      </c>
      <c r="X2460" s="3">
        <f>HLOOKUP(X$5,[2]人物技能基础!$O$3:$Q$553,$C2460+1,0)</f>
        <v>2.0186428571428574</v>
      </c>
      <c r="Y2460" s="3">
        <f>HLOOKUP(Y$5,[2]人物技能基础!$O$3:$Q$553,$C2460+1,0)</f>
        <v>99.964285714285708</v>
      </c>
      <c r="Z2460" s="3">
        <f t="shared" si="229"/>
        <v>2213888</v>
      </c>
      <c r="AA2460" s="3">
        <f t="shared" si="230"/>
        <v>42918</v>
      </c>
      <c r="AB2460" s="3">
        <f t="shared" si="231"/>
        <v>13070</v>
      </c>
      <c r="AC2460" s="3">
        <f t="shared" si="232"/>
        <v>14699</v>
      </c>
      <c r="AD2460" s="3">
        <f t="shared" si="233"/>
        <v>71340</v>
      </c>
    </row>
    <row r="2461" spans="1:30" x14ac:dyDescent="0.15">
      <c r="A2461" s="3">
        <v>456</v>
      </c>
      <c r="B2461" s="3" t="str">
        <f t="shared" si="228"/>
        <v>关卡456boss</v>
      </c>
      <c r="C2461" s="3">
        <f>INDEX([3]关卡!$J$19:$J$2018,A2461)</f>
        <v>296</v>
      </c>
      <c r="D2461" s="3">
        <f>INDEX([3]关卡!$N$19:$N$2018,A2461)</f>
        <v>296</v>
      </c>
      <c r="E2461" s="3" t="s">
        <v>25</v>
      </c>
      <c r="F2461" s="3" t="s">
        <v>26</v>
      </c>
      <c r="G2461" s="3">
        <v>30</v>
      </c>
      <c r="H2461" s="3">
        <v>30</v>
      </c>
      <c r="I2461" s="3">
        <v>0.2</v>
      </c>
      <c r="J2461" s="4">
        <v>0.75</v>
      </c>
      <c r="K2461" s="4">
        <v>1</v>
      </c>
      <c r="L2461" s="4">
        <v>5</v>
      </c>
      <c r="M2461" s="3">
        <v>1</v>
      </c>
      <c r="N2461" s="3">
        <v>2</v>
      </c>
      <c r="O2461" s="3">
        <f>HLOOKUP(O$5,[1]非R能力!$B$8:$F$558,$C2461+1,0)</f>
        <v>383926.77087026299</v>
      </c>
      <c r="P2461" s="3">
        <f>HLOOKUP(P$5,[1]非R能力!$B$8:$F$558,$C2461+1,0)</f>
        <v>65350.575317398958</v>
      </c>
      <c r="Q2461" s="3">
        <f>HLOOKUP(Q$5,[1]非R能力!$B$8:$F$558,$C2461+1,0)</f>
        <v>40158.579661926669</v>
      </c>
      <c r="R2461" s="3">
        <f>HLOOKUP(R$5,[1]非R能力!$B$8:$F$558,$C2461+1,0)</f>
        <v>53505.576054139092</v>
      </c>
      <c r="S2461" s="3">
        <f>HLOOKUP(S$5,[1]非R能力!$B$8:$F$558,$C2461+1,0)</f>
        <v>14699.107636787432</v>
      </c>
      <c r="T2461" s="3">
        <f>INDEX([1]非R能力!$H$9:$H$558,D2461)</f>
        <v>17358.049013760003</v>
      </c>
      <c r="U2461" s="3">
        <f>IF(E2461="小怪",0,IF(INDEX([1]非R能力!$FK$9:$FK$558,C2461)=0,0,10))</f>
        <v>10</v>
      </c>
      <c r="V2461" s="3">
        <f>IF(E2461="小怪",0,IF(INDEX([1]非R能力!$FH$9:$FH$558,C2461)=0,0,5000))</f>
        <v>5000</v>
      </c>
      <c r="W2461" s="3">
        <f>HLOOKUP(W$5,[2]人物技能基础!$O$3:$Q$553,$C2461+1,0)</f>
        <v>3.637142857142857</v>
      </c>
      <c r="X2461" s="3">
        <f>HLOOKUP(X$5,[2]人物技能基础!$O$3:$Q$553,$C2461+1,0)</f>
        <v>2.0186428571428574</v>
      </c>
      <c r="Y2461" s="3">
        <f>HLOOKUP(Y$5,[2]人物技能基础!$O$3:$Q$553,$C2461+1,0)</f>
        <v>99.964285714285708</v>
      </c>
      <c r="Z2461" s="3">
        <f t="shared" si="229"/>
        <v>2213888</v>
      </c>
      <c r="AA2461" s="3">
        <f t="shared" si="230"/>
        <v>42918</v>
      </c>
      <c r="AB2461" s="3">
        <f t="shared" si="231"/>
        <v>13070</v>
      </c>
      <c r="AC2461" s="3">
        <f t="shared" si="232"/>
        <v>14699</v>
      </c>
      <c r="AD2461" s="3">
        <f t="shared" si="233"/>
        <v>71340</v>
      </c>
    </row>
    <row r="2462" spans="1:30" x14ac:dyDescent="0.15">
      <c r="A2462" s="3">
        <v>457</v>
      </c>
      <c r="B2462" s="3" t="str">
        <f t="shared" si="228"/>
        <v>关卡457boss</v>
      </c>
      <c r="C2462" s="3">
        <f>INDEX([3]关卡!$J$19:$J$2018,A2462)</f>
        <v>296</v>
      </c>
      <c r="D2462" s="3">
        <f>INDEX([3]关卡!$N$19:$N$2018,A2462)</f>
        <v>296</v>
      </c>
      <c r="E2462" s="3" t="s">
        <v>25</v>
      </c>
      <c r="F2462" s="3" t="s">
        <v>26</v>
      </c>
      <c r="G2462" s="3">
        <v>30</v>
      </c>
      <c r="H2462" s="3">
        <v>30</v>
      </c>
      <c r="I2462" s="3">
        <v>0.2</v>
      </c>
      <c r="J2462" s="4">
        <v>0.75</v>
      </c>
      <c r="K2462" s="4">
        <v>1</v>
      </c>
      <c r="L2462" s="4">
        <v>5</v>
      </c>
      <c r="M2462" s="3">
        <v>1</v>
      </c>
      <c r="N2462" s="3">
        <v>2</v>
      </c>
      <c r="O2462" s="3">
        <f>HLOOKUP(O$5,[1]非R能力!$B$8:$F$558,$C2462+1,0)</f>
        <v>383926.77087026299</v>
      </c>
      <c r="P2462" s="3">
        <f>HLOOKUP(P$5,[1]非R能力!$B$8:$F$558,$C2462+1,0)</f>
        <v>65350.575317398958</v>
      </c>
      <c r="Q2462" s="3">
        <f>HLOOKUP(Q$5,[1]非R能力!$B$8:$F$558,$C2462+1,0)</f>
        <v>40158.579661926669</v>
      </c>
      <c r="R2462" s="3">
        <f>HLOOKUP(R$5,[1]非R能力!$B$8:$F$558,$C2462+1,0)</f>
        <v>53505.576054139092</v>
      </c>
      <c r="S2462" s="3">
        <f>HLOOKUP(S$5,[1]非R能力!$B$8:$F$558,$C2462+1,0)</f>
        <v>14699.107636787432</v>
      </c>
      <c r="T2462" s="3">
        <f>INDEX([1]非R能力!$H$9:$H$558,D2462)</f>
        <v>17358.049013760003</v>
      </c>
      <c r="U2462" s="3">
        <f>IF(E2462="小怪",0,IF(INDEX([1]非R能力!$FK$9:$FK$558,C2462)=0,0,10))</f>
        <v>10</v>
      </c>
      <c r="V2462" s="3">
        <f>IF(E2462="小怪",0,IF(INDEX([1]非R能力!$FH$9:$FH$558,C2462)=0,0,5000))</f>
        <v>5000</v>
      </c>
      <c r="W2462" s="3">
        <f>HLOOKUP(W$5,[2]人物技能基础!$O$3:$Q$553,$C2462+1,0)</f>
        <v>3.637142857142857</v>
      </c>
      <c r="X2462" s="3">
        <f>HLOOKUP(X$5,[2]人物技能基础!$O$3:$Q$553,$C2462+1,0)</f>
        <v>2.0186428571428574</v>
      </c>
      <c r="Y2462" s="3">
        <f>HLOOKUP(Y$5,[2]人物技能基础!$O$3:$Q$553,$C2462+1,0)</f>
        <v>99.964285714285708</v>
      </c>
      <c r="Z2462" s="3">
        <f t="shared" si="229"/>
        <v>2213888</v>
      </c>
      <c r="AA2462" s="3">
        <f t="shared" si="230"/>
        <v>42918</v>
      </c>
      <c r="AB2462" s="3">
        <f t="shared" si="231"/>
        <v>13070</v>
      </c>
      <c r="AC2462" s="3">
        <f t="shared" si="232"/>
        <v>14699</v>
      </c>
      <c r="AD2462" s="3">
        <f t="shared" si="233"/>
        <v>71340</v>
      </c>
    </row>
    <row r="2463" spans="1:30" x14ac:dyDescent="0.15">
      <c r="A2463" s="3">
        <v>458</v>
      </c>
      <c r="B2463" s="3" t="str">
        <f t="shared" si="228"/>
        <v>关卡458boss</v>
      </c>
      <c r="C2463" s="3">
        <f>INDEX([3]关卡!$J$19:$J$2018,A2463)</f>
        <v>296</v>
      </c>
      <c r="D2463" s="3">
        <f>INDEX([3]关卡!$N$19:$N$2018,A2463)</f>
        <v>296</v>
      </c>
      <c r="E2463" s="3" t="s">
        <v>25</v>
      </c>
      <c r="F2463" s="3" t="s">
        <v>26</v>
      </c>
      <c r="G2463" s="3">
        <v>30</v>
      </c>
      <c r="H2463" s="3">
        <v>30</v>
      </c>
      <c r="I2463" s="3">
        <v>0.2</v>
      </c>
      <c r="J2463" s="4">
        <v>0.75</v>
      </c>
      <c r="K2463" s="4">
        <v>1</v>
      </c>
      <c r="L2463" s="4">
        <v>5</v>
      </c>
      <c r="M2463" s="3">
        <v>1</v>
      </c>
      <c r="N2463" s="3">
        <v>2</v>
      </c>
      <c r="O2463" s="3">
        <f>HLOOKUP(O$5,[1]非R能力!$B$8:$F$558,$C2463+1,0)</f>
        <v>383926.77087026299</v>
      </c>
      <c r="P2463" s="3">
        <f>HLOOKUP(P$5,[1]非R能力!$B$8:$F$558,$C2463+1,0)</f>
        <v>65350.575317398958</v>
      </c>
      <c r="Q2463" s="3">
        <f>HLOOKUP(Q$5,[1]非R能力!$B$8:$F$558,$C2463+1,0)</f>
        <v>40158.579661926669</v>
      </c>
      <c r="R2463" s="3">
        <f>HLOOKUP(R$5,[1]非R能力!$B$8:$F$558,$C2463+1,0)</f>
        <v>53505.576054139092</v>
      </c>
      <c r="S2463" s="3">
        <f>HLOOKUP(S$5,[1]非R能力!$B$8:$F$558,$C2463+1,0)</f>
        <v>14699.107636787432</v>
      </c>
      <c r="T2463" s="3">
        <f>INDEX([1]非R能力!$H$9:$H$558,D2463)</f>
        <v>17358.049013760003</v>
      </c>
      <c r="U2463" s="3">
        <f>IF(E2463="小怪",0,IF(INDEX([1]非R能力!$FK$9:$FK$558,C2463)=0,0,10))</f>
        <v>10</v>
      </c>
      <c r="V2463" s="3">
        <f>IF(E2463="小怪",0,IF(INDEX([1]非R能力!$FH$9:$FH$558,C2463)=0,0,5000))</f>
        <v>5000</v>
      </c>
      <c r="W2463" s="3">
        <f>HLOOKUP(W$5,[2]人物技能基础!$O$3:$Q$553,$C2463+1,0)</f>
        <v>3.637142857142857</v>
      </c>
      <c r="X2463" s="3">
        <f>HLOOKUP(X$5,[2]人物技能基础!$O$3:$Q$553,$C2463+1,0)</f>
        <v>2.0186428571428574</v>
      </c>
      <c r="Y2463" s="3">
        <f>HLOOKUP(Y$5,[2]人物技能基础!$O$3:$Q$553,$C2463+1,0)</f>
        <v>99.964285714285708</v>
      </c>
      <c r="Z2463" s="3">
        <f t="shared" si="229"/>
        <v>2213888</v>
      </c>
      <c r="AA2463" s="3">
        <f t="shared" si="230"/>
        <v>42918</v>
      </c>
      <c r="AB2463" s="3">
        <f t="shared" si="231"/>
        <v>13070</v>
      </c>
      <c r="AC2463" s="3">
        <f t="shared" si="232"/>
        <v>14699</v>
      </c>
      <c r="AD2463" s="3">
        <f t="shared" si="233"/>
        <v>71340</v>
      </c>
    </row>
    <row r="2464" spans="1:30" x14ac:dyDescent="0.15">
      <c r="A2464" s="3">
        <v>459</v>
      </c>
      <c r="B2464" s="3" t="str">
        <f t="shared" si="228"/>
        <v>关卡459boss</v>
      </c>
      <c r="C2464" s="3">
        <f>INDEX([3]关卡!$J$19:$J$2018,A2464)</f>
        <v>296</v>
      </c>
      <c r="D2464" s="3">
        <f>INDEX([3]关卡!$N$19:$N$2018,A2464)</f>
        <v>296</v>
      </c>
      <c r="E2464" s="3" t="s">
        <v>25</v>
      </c>
      <c r="F2464" s="3" t="s">
        <v>26</v>
      </c>
      <c r="G2464" s="3">
        <v>30</v>
      </c>
      <c r="H2464" s="3">
        <v>30</v>
      </c>
      <c r="I2464" s="3">
        <v>0.2</v>
      </c>
      <c r="J2464" s="4">
        <v>0.75</v>
      </c>
      <c r="K2464" s="4">
        <v>1</v>
      </c>
      <c r="L2464" s="4">
        <v>5</v>
      </c>
      <c r="M2464" s="3">
        <v>1</v>
      </c>
      <c r="N2464" s="3">
        <v>2</v>
      </c>
      <c r="O2464" s="3">
        <f>HLOOKUP(O$5,[1]非R能力!$B$8:$F$558,$C2464+1,0)</f>
        <v>383926.77087026299</v>
      </c>
      <c r="P2464" s="3">
        <f>HLOOKUP(P$5,[1]非R能力!$B$8:$F$558,$C2464+1,0)</f>
        <v>65350.575317398958</v>
      </c>
      <c r="Q2464" s="3">
        <f>HLOOKUP(Q$5,[1]非R能力!$B$8:$F$558,$C2464+1,0)</f>
        <v>40158.579661926669</v>
      </c>
      <c r="R2464" s="3">
        <f>HLOOKUP(R$5,[1]非R能力!$B$8:$F$558,$C2464+1,0)</f>
        <v>53505.576054139092</v>
      </c>
      <c r="S2464" s="3">
        <f>HLOOKUP(S$5,[1]非R能力!$B$8:$F$558,$C2464+1,0)</f>
        <v>14699.107636787432</v>
      </c>
      <c r="T2464" s="3">
        <f>INDEX([1]非R能力!$H$9:$H$558,D2464)</f>
        <v>17358.049013760003</v>
      </c>
      <c r="U2464" s="3">
        <f>IF(E2464="小怪",0,IF(INDEX([1]非R能力!$FK$9:$FK$558,C2464)=0,0,10))</f>
        <v>10</v>
      </c>
      <c r="V2464" s="3">
        <f>IF(E2464="小怪",0,IF(INDEX([1]非R能力!$FH$9:$FH$558,C2464)=0,0,5000))</f>
        <v>5000</v>
      </c>
      <c r="W2464" s="3">
        <f>HLOOKUP(W$5,[2]人物技能基础!$O$3:$Q$553,$C2464+1,0)</f>
        <v>3.637142857142857</v>
      </c>
      <c r="X2464" s="3">
        <f>HLOOKUP(X$5,[2]人物技能基础!$O$3:$Q$553,$C2464+1,0)</f>
        <v>2.0186428571428574</v>
      </c>
      <c r="Y2464" s="3">
        <f>HLOOKUP(Y$5,[2]人物技能基础!$O$3:$Q$553,$C2464+1,0)</f>
        <v>99.964285714285708</v>
      </c>
      <c r="Z2464" s="3">
        <f t="shared" si="229"/>
        <v>2213888</v>
      </c>
      <c r="AA2464" s="3">
        <f t="shared" si="230"/>
        <v>42918</v>
      </c>
      <c r="AB2464" s="3">
        <f t="shared" si="231"/>
        <v>13070</v>
      </c>
      <c r="AC2464" s="3">
        <f t="shared" si="232"/>
        <v>14699</v>
      </c>
      <c r="AD2464" s="3">
        <f t="shared" si="233"/>
        <v>71340</v>
      </c>
    </row>
    <row r="2465" spans="1:30" x14ac:dyDescent="0.15">
      <c r="A2465" s="3">
        <v>460</v>
      </c>
      <c r="B2465" s="3" t="str">
        <f t="shared" si="228"/>
        <v>关卡460boss</v>
      </c>
      <c r="C2465" s="3">
        <f>INDEX([3]关卡!$J$19:$J$2018,A2465)</f>
        <v>297</v>
      </c>
      <c r="D2465" s="3">
        <f>INDEX([3]关卡!$N$19:$N$2018,A2465)</f>
        <v>297</v>
      </c>
      <c r="E2465" s="3" t="s">
        <v>25</v>
      </c>
      <c r="F2465" s="3" t="s">
        <v>26</v>
      </c>
      <c r="G2465" s="3">
        <v>30</v>
      </c>
      <c r="H2465" s="3">
        <v>30</v>
      </c>
      <c r="I2465" s="3">
        <v>0.2</v>
      </c>
      <c r="J2465" s="4">
        <v>0.75</v>
      </c>
      <c r="K2465" s="4">
        <v>1</v>
      </c>
      <c r="L2465" s="4">
        <v>5</v>
      </c>
      <c r="M2465" s="3">
        <v>1</v>
      </c>
      <c r="N2465" s="3">
        <v>2</v>
      </c>
      <c r="O2465" s="3">
        <f>HLOOKUP(O$5,[1]非R能力!$B$8:$F$558,$C2465+1,0)</f>
        <v>390006.62793861644</v>
      </c>
      <c r="P2465" s="3">
        <f>HLOOKUP(P$5,[1]非R能力!$B$8:$F$558,$C2465+1,0)</f>
        <v>66308.32906485608</v>
      </c>
      <c r="Q2465" s="3">
        <f>HLOOKUP(Q$5,[1]非R能力!$B$8:$F$558,$C2465+1,0)</f>
        <v>40735.410711954493</v>
      </c>
      <c r="R2465" s="3">
        <f>HLOOKUP(R$5,[1]非R能力!$B$8:$F$558,$C2465+1,0)</f>
        <v>54148.981702695317</v>
      </c>
      <c r="S2465" s="3">
        <f>HLOOKUP(S$5,[1]非R能力!$B$8:$F$558,$C2465+1,0)</f>
        <v>14884.261468597702</v>
      </c>
      <c r="T2465" s="3">
        <f>INDEX([1]非R能力!$H$9:$H$558,D2465)</f>
        <v>17474.830196566862</v>
      </c>
      <c r="U2465" s="3">
        <f>IF(E2465="小怪",0,IF(INDEX([1]非R能力!$FK$9:$FK$558,C2465)=0,0,10))</f>
        <v>10</v>
      </c>
      <c r="V2465" s="3">
        <f>IF(E2465="小怪",0,IF(INDEX([1]非R能力!$FH$9:$FH$558,C2465)=0,0,5000))</f>
        <v>5000</v>
      </c>
      <c r="W2465" s="3">
        <f>HLOOKUP(W$5,[2]人物技能基础!$O$3:$Q$553,$C2465+1,0)</f>
        <v>3.637142857142857</v>
      </c>
      <c r="X2465" s="3">
        <f>HLOOKUP(X$5,[2]人物技能基础!$O$3:$Q$553,$C2465+1,0)</f>
        <v>2.0186428571428574</v>
      </c>
      <c r="Y2465" s="3">
        <f>HLOOKUP(Y$5,[2]人物技能基础!$O$3:$Q$553,$C2465+1,0)</f>
        <v>99.964285714285708</v>
      </c>
      <c r="Z2465" s="3">
        <f t="shared" si="229"/>
        <v>2243851</v>
      </c>
      <c r="AA2465" s="3">
        <f t="shared" si="230"/>
        <v>43535</v>
      </c>
      <c r="AB2465" s="3">
        <f t="shared" si="231"/>
        <v>13261</v>
      </c>
      <c r="AC2465" s="3">
        <f t="shared" si="232"/>
        <v>14884</v>
      </c>
      <c r="AD2465" s="3">
        <f t="shared" si="233"/>
        <v>72198</v>
      </c>
    </row>
    <row r="2466" spans="1:30" x14ac:dyDescent="0.15">
      <c r="A2466" s="3">
        <v>461</v>
      </c>
      <c r="B2466" s="3" t="str">
        <f t="shared" si="228"/>
        <v>关卡461boss</v>
      </c>
      <c r="C2466" s="3">
        <f>INDEX([3]关卡!$J$19:$J$2018,A2466)</f>
        <v>297</v>
      </c>
      <c r="D2466" s="3">
        <f>INDEX([3]关卡!$N$19:$N$2018,A2466)</f>
        <v>297</v>
      </c>
      <c r="E2466" s="3" t="s">
        <v>25</v>
      </c>
      <c r="F2466" s="3" t="s">
        <v>26</v>
      </c>
      <c r="G2466" s="3">
        <v>30</v>
      </c>
      <c r="H2466" s="3">
        <v>30</v>
      </c>
      <c r="I2466" s="3">
        <v>0.2</v>
      </c>
      <c r="J2466" s="4">
        <v>0.75</v>
      </c>
      <c r="K2466" s="4">
        <v>1</v>
      </c>
      <c r="L2466" s="4">
        <v>5</v>
      </c>
      <c r="M2466" s="3">
        <v>1</v>
      </c>
      <c r="N2466" s="3">
        <v>2</v>
      </c>
      <c r="O2466" s="3">
        <f>HLOOKUP(O$5,[1]非R能力!$B$8:$F$558,$C2466+1,0)</f>
        <v>390006.62793861644</v>
      </c>
      <c r="P2466" s="3">
        <f>HLOOKUP(P$5,[1]非R能力!$B$8:$F$558,$C2466+1,0)</f>
        <v>66308.32906485608</v>
      </c>
      <c r="Q2466" s="3">
        <f>HLOOKUP(Q$5,[1]非R能力!$B$8:$F$558,$C2466+1,0)</f>
        <v>40735.410711954493</v>
      </c>
      <c r="R2466" s="3">
        <f>HLOOKUP(R$5,[1]非R能力!$B$8:$F$558,$C2466+1,0)</f>
        <v>54148.981702695317</v>
      </c>
      <c r="S2466" s="3">
        <f>HLOOKUP(S$5,[1]非R能力!$B$8:$F$558,$C2466+1,0)</f>
        <v>14884.261468597702</v>
      </c>
      <c r="T2466" s="3">
        <f>INDEX([1]非R能力!$H$9:$H$558,D2466)</f>
        <v>17474.830196566862</v>
      </c>
      <c r="U2466" s="3">
        <f>IF(E2466="小怪",0,IF(INDEX([1]非R能力!$FK$9:$FK$558,C2466)=0,0,10))</f>
        <v>10</v>
      </c>
      <c r="V2466" s="3">
        <f>IF(E2466="小怪",0,IF(INDEX([1]非R能力!$FH$9:$FH$558,C2466)=0,0,5000))</f>
        <v>5000</v>
      </c>
      <c r="W2466" s="3">
        <f>HLOOKUP(W$5,[2]人物技能基础!$O$3:$Q$553,$C2466+1,0)</f>
        <v>3.637142857142857</v>
      </c>
      <c r="X2466" s="3">
        <f>HLOOKUP(X$5,[2]人物技能基础!$O$3:$Q$553,$C2466+1,0)</f>
        <v>2.0186428571428574</v>
      </c>
      <c r="Y2466" s="3">
        <f>HLOOKUP(Y$5,[2]人物技能基础!$O$3:$Q$553,$C2466+1,0)</f>
        <v>99.964285714285708</v>
      </c>
      <c r="Z2466" s="3">
        <f t="shared" si="229"/>
        <v>2243851</v>
      </c>
      <c r="AA2466" s="3">
        <f t="shared" si="230"/>
        <v>43535</v>
      </c>
      <c r="AB2466" s="3">
        <f t="shared" si="231"/>
        <v>13261</v>
      </c>
      <c r="AC2466" s="3">
        <f t="shared" si="232"/>
        <v>14884</v>
      </c>
      <c r="AD2466" s="3">
        <f t="shared" si="233"/>
        <v>72198</v>
      </c>
    </row>
    <row r="2467" spans="1:30" x14ac:dyDescent="0.15">
      <c r="A2467" s="3">
        <v>462</v>
      </c>
      <c r="B2467" s="3" t="str">
        <f t="shared" si="228"/>
        <v>关卡462boss</v>
      </c>
      <c r="C2467" s="3">
        <f>INDEX([3]关卡!$J$19:$J$2018,A2467)</f>
        <v>297</v>
      </c>
      <c r="D2467" s="3">
        <f>INDEX([3]关卡!$N$19:$N$2018,A2467)</f>
        <v>297</v>
      </c>
      <c r="E2467" s="3" t="s">
        <v>25</v>
      </c>
      <c r="F2467" s="3" t="s">
        <v>26</v>
      </c>
      <c r="G2467" s="3">
        <v>30</v>
      </c>
      <c r="H2467" s="3">
        <v>30</v>
      </c>
      <c r="I2467" s="3">
        <v>0.2</v>
      </c>
      <c r="J2467" s="4">
        <v>0.75</v>
      </c>
      <c r="K2467" s="4">
        <v>1</v>
      </c>
      <c r="L2467" s="4">
        <v>5</v>
      </c>
      <c r="M2467" s="3">
        <v>1</v>
      </c>
      <c r="N2467" s="3">
        <v>2</v>
      </c>
      <c r="O2467" s="3">
        <f>HLOOKUP(O$5,[1]非R能力!$B$8:$F$558,$C2467+1,0)</f>
        <v>390006.62793861644</v>
      </c>
      <c r="P2467" s="3">
        <f>HLOOKUP(P$5,[1]非R能力!$B$8:$F$558,$C2467+1,0)</f>
        <v>66308.32906485608</v>
      </c>
      <c r="Q2467" s="3">
        <f>HLOOKUP(Q$5,[1]非R能力!$B$8:$F$558,$C2467+1,0)</f>
        <v>40735.410711954493</v>
      </c>
      <c r="R2467" s="3">
        <f>HLOOKUP(R$5,[1]非R能力!$B$8:$F$558,$C2467+1,0)</f>
        <v>54148.981702695317</v>
      </c>
      <c r="S2467" s="3">
        <f>HLOOKUP(S$5,[1]非R能力!$B$8:$F$558,$C2467+1,0)</f>
        <v>14884.261468597702</v>
      </c>
      <c r="T2467" s="3">
        <f>INDEX([1]非R能力!$H$9:$H$558,D2467)</f>
        <v>17474.830196566862</v>
      </c>
      <c r="U2467" s="3">
        <f>IF(E2467="小怪",0,IF(INDEX([1]非R能力!$FK$9:$FK$558,C2467)=0,0,10))</f>
        <v>10</v>
      </c>
      <c r="V2467" s="3">
        <f>IF(E2467="小怪",0,IF(INDEX([1]非R能力!$FH$9:$FH$558,C2467)=0,0,5000))</f>
        <v>5000</v>
      </c>
      <c r="W2467" s="3">
        <f>HLOOKUP(W$5,[2]人物技能基础!$O$3:$Q$553,$C2467+1,0)</f>
        <v>3.637142857142857</v>
      </c>
      <c r="X2467" s="3">
        <f>HLOOKUP(X$5,[2]人物技能基础!$O$3:$Q$553,$C2467+1,0)</f>
        <v>2.0186428571428574</v>
      </c>
      <c r="Y2467" s="3">
        <f>HLOOKUP(Y$5,[2]人物技能基础!$O$3:$Q$553,$C2467+1,0)</f>
        <v>99.964285714285708</v>
      </c>
      <c r="Z2467" s="3">
        <f t="shared" si="229"/>
        <v>2243851</v>
      </c>
      <c r="AA2467" s="3">
        <f t="shared" si="230"/>
        <v>43535</v>
      </c>
      <c r="AB2467" s="3">
        <f t="shared" si="231"/>
        <v>13261</v>
      </c>
      <c r="AC2467" s="3">
        <f t="shared" si="232"/>
        <v>14884</v>
      </c>
      <c r="AD2467" s="3">
        <f t="shared" si="233"/>
        <v>72198</v>
      </c>
    </row>
    <row r="2468" spans="1:30" x14ac:dyDescent="0.15">
      <c r="A2468" s="3">
        <v>463</v>
      </c>
      <c r="B2468" s="3" t="str">
        <f t="shared" si="228"/>
        <v>关卡463boss</v>
      </c>
      <c r="C2468" s="3">
        <f>INDEX([3]关卡!$J$19:$J$2018,A2468)</f>
        <v>297</v>
      </c>
      <c r="D2468" s="3">
        <f>INDEX([3]关卡!$N$19:$N$2018,A2468)</f>
        <v>297</v>
      </c>
      <c r="E2468" s="3" t="s">
        <v>25</v>
      </c>
      <c r="F2468" s="3" t="s">
        <v>26</v>
      </c>
      <c r="G2468" s="3">
        <v>30</v>
      </c>
      <c r="H2468" s="3">
        <v>30</v>
      </c>
      <c r="I2468" s="3">
        <v>0.2</v>
      </c>
      <c r="J2468" s="4">
        <v>0.75</v>
      </c>
      <c r="K2468" s="4">
        <v>1</v>
      </c>
      <c r="L2468" s="4">
        <v>5</v>
      </c>
      <c r="M2468" s="3">
        <v>1</v>
      </c>
      <c r="N2468" s="3">
        <v>2</v>
      </c>
      <c r="O2468" s="3">
        <f>HLOOKUP(O$5,[1]非R能力!$B$8:$F$558,$C2468+1,0)</f>
        <v>390006.62793861644</v>
      </c>
      <c r="P2468" s="3">
        <f>HLOOKUP(P$5,[1]非R能力!$B$8:$F$558,$C2468+1,0)</f>
        <v>66308.32906485608</v>
      </c>
      <c r="Q2468" s="3">
        <f>HLOOKUP(Q$5,[1]非R能力!$B$8:$F$558,$C2468+1,0)</f>
        <v>40735.410711954493</v>
      </c>
      <c r="R2468" s="3">
        <f>HLOOKUP(R$5,[1]非R能力!$B$8:$F$558,$C2468+1,0)</f>
        <v>54148.981702695317</v>
      </c>
      <c r="S2468" s="3">
        <f>HLOOKUP(S$5,[1]非R能力!$B$8:$F$558,$C2468+1,0)</f>
        <v>14884.261468597702</v>
      </c>
      <c r="T2468" s="3">
        <f>INDEX([1]非R能力!$H$9:$H$558,D2468)</f>
        <v>17474.830196566862</v>
      </c>
      <c r="U2468" s="3">
        <f>IF(E2468="小怪",0,IF(INDEX([1]非R能力!$FK$9:$FK$558,C2468)=0,0,10))</f>
        <v>10</v>
      </c>
      <c r="V2468" s="3">
        <f>IF(E2468="小怪",0,IF(INDEX([1]非R能力!$FH$9:$FH$558,C2468)=0,0,5000))</f>
        <v>5000</v>
      </c>
      <c r="W2468" s="3">
        <f>HLOOKUP(W$5,[2]人物技能基础!$O$3:$Q$553,$C2468+1,0)</f>
        <v>3.637142857142857</v>
      </c>
      <c r="X2468" s="3">
        <f>HLOOKUP(X$5,[2]人物技能基础!$O$3:$Q$553,$C2468+1,0)</f>
        <v>2.0186428571428574</v>
      </c>
      <c r="Y2468" s="3">
        <f>HLOOKUP(Y$5,[2]人物技能基础!$O$3:$Q$553,$C2468+1,0)</f>
        <v>99.964285714285708</v>
      </c>
      <c r="Z2468" s="3">
        <f t="shared" si="229"/>
        <v>2243851</v>
      </c>
      <c r="AA2468" s="3">
        <f t="shared" si="230"/>
        <v>43535</v>
      </c>
      <c r="AB2468" s="3">
        <f t="shared" si="231"/>
        <v>13261</v>
      </c>
      <c r="AC2468" s="3">
        <f t="shared" si="232"/>
        <v>14884</v>
      </c>
      <c r="AD2468" s="3">
        <f t="shared" si="233"/>
        <v>72198</v>
      </c>
    </row>
    <row r="2469" spans="1:30" x14ac:dyDescent="0.15">
      <c r="A2469" s="3">
        <v>464</v>
      </c>
      <c r="B2469" s="3" t="str">
        <f t="shared" si="228"/>
        <v>关卡464boss</v>
      </c>
      <c r="C2469" s="3">
        <f>INDEX([3]关卡!$J$19:$J$2018,A2469)</f>
        <v>297</v>
      </c>
      <c r="D2469" s="3">
        <f>INDEX([3]关卡!$N$19:$N$2018,A2469)</f>
        <v>297</v>
      </c>
      <c r="E2469" s="3" t="s">
        <v>25</v>
      </c>
      <c r="F2469" s="3" t="s">
        <v>26</v>
      </c>
      <c r="G2469" s="3">
        <v>30</v>
      </c>
      <c r="H2469" s="3">
        <v>30</v>
      </c>
      <c r="I2469" s="3">
        <v>0.2</v>
      </c>
      <c r="J2469" s="4">
        <v>0.75</v>
      </c>
      <c r="K2469" s="4">
        <v>1</v>
      </c>
      <c r="L2469" s="4">
        <v>5</v>
      </c>
      <c r="M2469" s="3">
        <v>1</v>
      </c>
      <c r="N2469" s="3">
        <v>2</v>
      </c>
      <c r="O2469" s="3">
        <f>HLOOKUP(O$5,[1]非R能力!$B$8:$F$558,$C2469+1,0)</f>
        <v>390006.62793861644</v>
      </c>
      <c r="P2469" s="3">
        <f>HLOOKUP(P$5,[1]非R能力!$B$8:$F$558,$C2469+1,0)</f>
        <v>66308.32906485608</v>
      </c>
      <c r="Q2469" s="3">
        <f>HLOOKUP(Q$5,[1]非R能力!$B$8:$F$558,$C2469+1,0)</f>
        <v>40735.410711954493</v>
      </c>
      <c r="R2469" s="3">
        <f>HLOOKUP(R$5,[1]非R能力!$B$8:$F$558,$C2469+1,0)</f>
        <v>54148.981702695317</v>
      </c>
      <c r="S2469" s="3">
        <f>HLOOKUP(S$5,[1]非R能力!$B$8:$F$558,$C2469+1,0)</f>
        <v>14884.261468597702</v>
      </c>
      <c r="T2469" s="3">
        <f>INDEX([1]非R能力!$H$9:$H$558,D2469)</f>
        <v>17474.830196566862</v>
      </c>
      <c r="U2469" s="3">
        <f>IF(E2469="小怪",0,IF(INDEX([1]非R能力!$FK$9:$FK$558,C2469)=0,0,10))</f>
        <v>10</v>
      </c>
      <c r="V2469" s="3">
        <f>IF(E2469="小怪",0,IF(INDEX([1]非R能力!$FH$9:$FH$558,C2469)=0,0,5000))</f>
        <v>5000</v>
      </c>
      <c r="W2469" s="3">
        <f>HLOOKUP(W$5,[2]人物技能基础!$O$3:$Q$553,$C2469+1,0)</f>
        <v>3.637142857142857</v>
      </c>
      <c r="X2469" s="3">
        <f>HLOOKUP(X$5,[2]人物技能基础!$O$3:$Q$553,$C2469+1,0)</f>
        <v>2.0186428571428574</v>
      </c>
      <c r="Y2469" s="3">
        <f>HLOOKUP(Y$5,[2]人物技能基础!$O$3:$Q$553,$C2469+1,0)</f>
        <v>99.964285714285708</v>
      </c>
      <c r="Z2469" s="3">
        <f t="shared" si="229"/>
        <v>2243851</v>
      </c>
      <c r="AA2469" s="3">
        <f t="shared" si="230"/>
        <v>43535</v>
      </c>
      <c r="AB2469" s="3">
        <f t="shared" si="231"/>
        <v>13261</v>
      </c>
      <c r="AC2469" s="3">
        <f t="shared" si="232"/>
        <v>14884</v>
      </c>
      <c r="AD2469" s="3">
        <f t="shared" si="233"/>
        <v>72198</v>
      </c>
    </row>
    <row r="2470" spans="1:30" x14ac:dyDescent="0.15">
      <c r="A2470" s="3">
        <v>465</v>
      </c>
      <c r="B2470" s="3" t="str">
        <f t="shared" si="228"/>
        <v>关卡465boss</v>
      </c>
      <c r="C2470" s="3">
        <f>INDEX([3]关卡!$J$19:$J$2018,A2470)</f>
        <v>297</v>
      </c>
      <c r="D2470" s="3">
        <f>INDEX([3]关卡!$N$19:$N$2018,A2470)</f>
        <v>297</v>
      </c>
      <c r="E2470" s="3" t="s">
        <v>25</v>
      </c>
      <c r="F2470" s="3" t="s">
        <v>26</v>
      </c>
      <c r="G2470" s="3">
        <v>30</v>
      </c>
      <c r="H2470" s="3">
        <v>30</v>
      </c>
      <c r="I2470" s="3">
        <v>0.2</v>
      </c>
      <c r="J2470" s="4">
        <v>0.75</v>
      </c>
      <c r="K2470" s="4">
        <v>1</v>
      </c>
      <c r="L2470" s="4">
        <v>5</v>
      </c>
      <c r="M2470" s="3">
        <v>1</v>
      </c>
      <c r="N2470" s="3">
        <v>2</v>
      </c>
      <c r="O2470" s="3">
        <f>HLOOKUP(O$5,[1]非R能力!$B$8:$F$558,$C2470+1,0)</f>
        <v>390006.62793861644</v>
      </c>
      <c r="P2470" s="3">
        <f>HLOOKUP(P$5,[1]非R能力!$B$8:$F$558,$C2470+1,0)</f>
        <v>66308.32906485608</v>
      </c>
      <c r="Q2470" s="3">
        <f>HLOOKUP(Q$5,[1]非R能力!$B$8:$F$558,$C2470+1,0)</f>
        <v>40735.410711954493</v>
      </c>
      <c r="R2470" s="3">
        <f>HLOOKUP(R$5,[1]非R能力!$B$8:$F$558,$C2470+1,0)</f>
        <v>54148.981702695317</v>
      </c>
      <c r="S2470" s="3">
        <f>HLOOKUP(S$5,[1]非R能力!$B$8:$F$558,$C2470+1,0)</f>
        <v>14884.261468597702</v>
      </c>
      <c r="T2470" s="3">
        <f>INDEX([1]非R能力!$H$9:$H$558,D2470)</f>
        <v>17474.830196566862</v>
      </c>
      <c r="U2470" s="3">
        <f>IF(E2470="小怪",0,IF(INDEX([1]非R能力!$FK$9:$FK$558,C2470)=0,0,10))</f>
        <v>10</v>
      </c>
      <c r="V2470" s="3">
        <f>IF(E2470="小怪",0,IF(INDEX([1]非R能力!$FH$9:$FH$558,C2470)=0,0,5000))</f>
        <v>5000</v>
      </c>
      <c r="W2470" s="3">
        <f>HLOOKUP(W$5,[2]人物技能基础!$O$3:$Q$553,$C2470+1,0)</f>
        <v>3.637142857142857</v>
      </c>
      <c r="X2470" s="3">
        <f>HLOOKUP(X$5,[2]人物技能基础!$O$3:$Q$553,$C2470+1,0)</f>
        <v>2.0186428571428574</v>
      </c>
      <c r="Y2470" s="3">
        <f>HLOOKUP(Y$5,[2]人物技能基础!$O$3:$Q$553,$C2470+1,0)</f>
        <v>99.964285714285708</v>
      </c>
      <c r="Z2470" s="3">
        <f t="shared" si="229"/>
        <v>2243851</v>
      </c>
      <c r="AA2470" s="3">
        <f t="shared" si="230"/>
        <v>43535</v>
      </c>
      <c r="AB2470" s="3">
        <f t="shared" si="231"/>
        <v>13261</v>
      </c>
      <c r="AC2470" s="3">
        <f t="shared" si="232"/>
        <v>14884</v>
      </c>
      <c r="AD2470" s="3">
        <f t="shared" si="233"/>
        <v>72198</v>
      </c>
    </row>
    <row r="2471" spans="1:30" x14ac:dyDescent="0.15">
      <c r="A2471" s="3">
        <v>466</v>
      </c>
      <c r="B2471" s="3" t="str">
        <f t="shared" si="228"/>
        <v>关卡466boss</v>
      </c>
      <c r="C2471" s="3">
        <f>INDEX([3]关卡!$J$19:$J$2018,A2471)</f>
        <v>297</v>
      </c>
      <c r="D2471" s="3">
        <f>INDEX([3]关卡!$N$19:$N$2018,A2471)</f>
        <v>297</v>
      </c>
      <c r="E2471" s="3" t="s">
        <v>25</v>
      </c>
      <c r="F2471" s="3" t="s">
        <v>26</v>
      </c>
      <c r="G2471" s="3">
        <v>30</v>
      </c>
      <c r="H2471" s="3">
        <v>30</v>
      </c>
      <c r="I2471" s="3">
        <v>0.2</v>
      </c>
      <c r="J2471" s="4">
        <v>0.75</v>
      </c>
      <c r="K2471" s="4">
        <v>1</v>
      </c>
      <c r="L2471" s="4">
        <v>5</v>
      </c>
      <c r="M2471" s="3">
        <v>1</v>
      </c>
      <c r="N2471" s="3">
        <v>2</v>
      </c>
      <c r="O2471" s="3">
        <f>HLOOKUP(O$5,[1]非R能力!$B$8:$F$558,$C2471+1,0)</f>
        <v>390006.62793861644</v>
      </c>
      <c r="P2471" s="3">
        <f>HLOOKUP(P$5,[1]非R能力!$B$8:$F$558,$C2471+1,0)</f>
        <v>66308.32906485608</v>
      </c>
      <c r="Q2471" s="3">
        <f>HLOOKUP(Q$5,[1]非R能力!$B$8:$F$558,$C2471+1,0)</f>
        <v>40735.410711954493</v>
      </c>
      <c r="R2471" s="3">
        <f>HLOOKUP(R$5,[1]非R能力!$B$8:$F$558,$C2471+1,0)</f>
        <v>54148.981702695317</v>
      </c>
      <c r="S2471" s="3">
        <f>HLOOKUP(S$5,[1]非R能力!$B$8:$F$558,$C2471+1,0)</f>
        <v>14884.261468597702</v>
      </c>
      <c r="T2471" s="3">
        <f>INDEX([1]非R能力!$H$9:$H$558,D2471)</f>
        <v>17474.830196566862</v>
      </c>
      <c r="U2471" s="3">
        <f>IF(E2471="小怪",0,IF(INDEX([1]非R能力!$FK$9:$FK$558,C2471)=0,0,10))</f>
        <v>10</v>
      </c>
      <c r="V2471" s="3">
        <f>IF(E2471="小怪",0,IF(INDEX([1]非R能力!$FH$9:$FH$558,C2471)=0,0,5000))</f>
        <v>5000</v>
      </c>
      <c r="W2471" s="3">
        <f>HLOOKUP(W$5,[2]人物技能基础!$O$3:$Q$553,$C2471+1,0)</f>
        <v>3.637142857142857</v>
      </c>
      <c r="X2471" s="3">
        <f>HLOOKUP(X$5,[2]人物技能基础!$O$3:$Q$553,$C2471+1,0)</f>
        <v>2.0186428571428574</v>
      </c>
      <c r="Y2471" s="3">
        <f>HLOOKUP(Y$5,[2]人物技能基础!$O$3:$Q$553,$C2471+1,0)</f>
        <v>99.964285714285708</v>
      </c>
      <c r="Z2471" s="3">
        <f t="shared" si="229"/>
        <v>2243851</v>
      </c>
      <c r="AA2471" s="3">
        <f t="shared" si="230"/>
        <v>43535</v>
      </c>
      <c r="AB2471" s="3">
        <f t="shared" si="231"/>
        <v>13261</v>
      </c>
      <c r="AC2471" s="3">
        <f t="shared" si="232"/>
        <v>14884</v>
      </c>
      <c r="AD2471" s="3">
        <f t="shared" si="233"/>
        <v>72198</v>
      </c>
    </row>
    <row r="2472" spans="1:30" x14ac:dyDescent="0.15">
      <c r="A2472" s="3">
        <v>467</v>
      </c>
      <c r="B2472" s="3" t="str">
        <f t="shared" si="228"/>
        <v>关卡467boss</v>
      </c>
      <c r="C2472" s="3">
        <f>INDEX([3]关卡!$J$19:$J$2018,A2472)</f>
        <v>297</v>
      </c>
      <c r="D2472" s="3">
        <f>INDEX([3]关卡!$N$19:$N$2018,A2472)</f>
        <v>297</v>
      </c>
      <c r="E2472" s="3" t="s">
        <v>25</v>
      </c>
      <c r="F2472" s="3" t="s">
        <v>26</v>
      </c>
      <c r="G2472" s="3">
        <v>30</v>
      </c>
      <c r="H2472" s="3">
        <v>30</v>
      </c>
      <c r="I2472" s="3">
        <v>0.2</v>
      </c>
      <c r="J2472" s="4">
        <v>0.75</v>
      </c>
      <c r="K2472" s="4">
        <v>1</v>
      </c>
      <c r="L2472" s="4">
        <v>5</v>
      </c>
      <c r="M2472" s="3">
        <v>1</v>
      </c>
      <c r="N2472" s="3">
        <v>2</v>
      </c>
      <c r="O2472" s="3">
        <f>HLOOKUP(O$5,[1]非R能力!$B$8:$F$558,$C2472+1,0)</f>
        <v>390006.62793861644</v>
      </c>
      <c r="P2472" s="3">
        <f>HLOOKUP(P$5,[1]非R能力!$B$8:$F$558,$C2472+1,0)</f>
        <v>66308.32906485608</v>
      </c>
      <c r="Q2472" s="3">
        <f>HLOOKUP(Q$5,[1]非R能力!$B$8:$F$558,$C2472+1,0)</f>
        <v>40735.410711954493</v>
      </c>
      <c r="R2472" s="3">
        <f>HLOOKUP(R$5,[1]非R能力!$B$8:$F$558,$C2472+1,0)</f>
        <v>54148.981702695317</v>
      </c>
      <c r="S2472" s="3">
        <f>HLOOKUP(S$5,[1]非R能力!$B$8:$F$558,$C2472+1,0)</f>
        <v>14884.261468597702</v>
      </c>
      <c r="T2472" s="3">
        <f>INDEX([1]非R能力!$H$9:$H$558,D2472)</f>
        <v>17474.830196566862</v>
      </c>
      <c r="U2472" s="3">
        <f>IF(E2472="小怪",0,IF(INDEX([1]非R能力!$FK$9:$FK$558,C2472)=0,0,10))</f>
        <v>10</v>
      </c>
      <c r="V2472" s="3">
        <f>IF(E2472="小怪",0,IF(INDEX([1]非R能力!$FH$9:$FH$558,C2472)=0,0,5000))</f>
        <v>5000</v>
      </c>
      <c r="W2472" s="3">
        <f>HLOOKUP(W$5,[2]人物技能基础!$O$3:$Q$553,$C2472+1,0)</f>
        <v>3.637142857142857</v>
      </c>
      <c r="X2472" s="3">
        <f>HLOOKUP(X$5,[2]人物技能基础!$O$3:$Q$553,$C2472+1,0)</f>
        <v>2.0186428571428574</v>
      </c>
      <c r="Y2472" s="3">
        <f>HLOOKUP(Y$5,[2]人物技能基础!$O$3:$Q$553,$C2472+1,0)</f>
        <v>99.964285714285708</v>
      </c>
      <c r="Z2472" s="3">
        <f t="shared" si="229"/>
        <v>2243851</v>
      </c>
      <c r="AA2472" s="3">
        <f t="shared" si="230"/>
        <v>43535</v>
      </c>
      <c r="AB2472" s="3">
        <f t="shared" si="231"/>
        <v>13261</v>
      </c>
      <c r="AC2472" s="3">
        <f t="shared" si="232"/>
        <v>14884</v>
      </c>
      <c r="AD2472" s="3">
        <f t="shared" si="233"/>
        <v>72198</v>
      </c>
    </row>
    <row r="2473" spans="1:30" x14ac:dyDescent="0.15">
      <c r="A2473" s="3">
        <v>468</v>
      </c>
      <c r="B2473" s="3" t="str">
        <f t="shared" si="228"/>
        <v>关卡468boss</v>
      </c>
      <c r="C2473" s="3">
        <f>INDEX([3]关卡!$J$19:$J$2018,A2473)</f>
        <v>298</v>
      </c>
      <c r="D2473" s="3">
        <f>INDEX([3]关卡!$N$19:$N$2018,A2473)</f>
        <v>298</v>
      </c>
      <c r="E2473" s="3" t="s">
        <v>25</v>
      </c>
      <c r="F2473" s="3" t="s">
        <v>26</v>
      </c>
      <c r="G2473" s="3">
        <v>30</v>
      </c>
      <c r="H2473" s="3">
        <v>30</v>
      </c>
      <c r="I2473" s="3">
        <v>0.2</v>
      </c>
      <c r="J2473" s="4">
        <v>0.75</v>
      </c>
      <c r="K2473" s="4">
        <v>1</v>
      </c>
      <c r="L2473" s="4">
        <v>5</v>
      </c>
      <c r="M2473" s="3">
        <v>1</v>
      </c>
      <c r="N2473" s="3">
        <v>2</v>
      </c>
      <c r="O2473" s="3">
        <f>HLOOKUP(O$5,[1]非R能力!$B$8:$F$558,$C2473+1,0)</f>
        <v>396149.40987800009</v>
      </c>
      <c r="P2473" s="3">
        <f>HLOOKUP(P$5,[1]非R能力!$B$8:$F$558,$C2473+1,0)</f>
        <v>67287.517439732008</v>
      </c>
      <c r="Q2473" s="3">
        <f>HLOOKUP(Q$5,[1]非R能力!$B$8:$F$558,$C2473+1,0)</f>
        <v>41318.656389936281</v>
      </c>
      <c r="R2473" s="3">
        <f>HLOOKUP(R$5,[1]非R能力!$B$8:$F$558,$C2473+1,0)</f>
        <v>54918.819196852841</v>
      </c>
      <c r="S2473" s="3">
        <f>HLOOKUP(S$5,[1]非R能力!$B$8:$F$558,$C2473+1,0)</f>
        <v>15070.943071381582</v>
      </c>
      <c r="T2473" s="3">
        <f>INDEX([1]非R能力!$H$9:$H$558,D2473)</f>
        <v>17592.210394206912</v>
      </c>
      <c r="U2473" s="3">
        <f>IF(E2473="小怪",0,IF(INDEX([1]非R能力!$FK$9:$FK$558,C2473)=0,0,10))</f>
        <v>10</v>
      </c>
      <c r="V2473" s="3">
        <f>IF(E2473="小怪",0,IF(INDEX([1]非R能力!$FH$9:$FH$558,C2473)=0,0,5000))</f>
        <v>5000</v>
      </c>
      <c r="W2473" s="3">
        <f>HLOOKUP(W$5,[2]人物技能基础!$O$3:$Q$553,$C2473+1,0)</f>
        <v>3.637142857142857</v>
      </c>
      <c r="X2473" s="3">
        <f>HLOOKUP(X$5,[2]人物技能基础!$O$3:$Q$553,$C2473+1,0)</f>
        <v>2.0186428571428574</v>
      </c>
      <c r="Y2473" s="3">
        <f>HLOOKUP(Y$5,[2]人物技能基础!$O$3:$Q$553,$C2473+1,0)</f>
        <v>99.964285714285708</v>
      </c>
      <c r="Z2473" s="3">
        <f t="shared" si="229"/>
        <v>2274421</v>
      </c>
      <c r="AA2473" s="3">
        <f t="shared" si="230"/>
        <v>44159</v>
      </c>
      <c r="AB2473" s="3">
        <f t="shared" si="231"/>
        <v>13457</v>
      </c>
      <c r="AC2473" s="3">
        <f t="shared" si="232"/>
        <v>15070</v>
      </c>
      <c r="AD2473" s="3">
        <f t="shared" si="233"/>
        <v>73225</v>
      </c>
    </row>
    <row r="2474" spans="1:30" x14ac:dyDescent="0.15">
      <c r="A2474" s="3">
        <v>469</v>
      </c>
      <c r="B2474" s="3" t="str">
        <f t="shared" si="228"/>
        <v>关卡469boss</v>
      </c>
      <c r="C2474" s="3">
        <f>INDEX([3]关卡!$J$19:$J$2018,A2474)</f>
        <v>298</v>
      </c>
      <c r="D2474" s="3">
        <f>INDEX([3]关卡!$N$19:$N$2018,A2474)</f>
        <v>298</v>
      </c>
      <c r="E2474" s="3" t="s">
        <v>25</v>
      </c>
      <c r="F2474" s="3" t="s">
        <v>26</v>
      </c>
      <c r="G2474" s="3">
        <v>30</v>
      </c>
      <c r="H2474" s="3">
        <v>30</v>
      </c>
      <c r="I2474" s="3">
        <v>0.2</v>
      </c>
      <c r="J2474" s="4">
        <v>0.75</v>
      </c>
      <c r="K2474" s="4">
        <v>1</v>
      </c>
      <c r="L2474" s="4">
        <v>5</v>
      </c>
      <c r="M2474" s="3">
        <v>1</v>
      </c>
      <c r="N2474" s="3">
        <v>2</v>
      </c>
      <c r="O2474" s="3">
        <f>HLOOKUP(O$5,[1]非R能力!$B$8:$F$558,$C2474+1,0)</f>
        <v>396149.40987800009</v>
      </c>
      <c r="P2474" s="3">
        <f>HLOOKUP(P$5,[1]非R能力!$B$8:$F$558,$C2474+1,0)</f>
        <v>67287.517439732008</v>
      </c>
      <c r="Q2474" s="3">
        <f>HLOOKUP(Q$5,[1]非R能力!$B$8:$F$558,$C2474+1,0)</f>
        <v>41318.656389936281</v>
      </c>
      <c r="R2474" s="3">
        <f>HLOOKUP(R$5,[1]非R能力!$B$8:$F$558,$C2474+1,0)</f>
        <v>54918.819196852841</v>
      </c>
      <c r="S2474" s="3">
        <f>HLOOKUP(S$5,[1]非R能力!$B$8:$F$558,$C2474+1,0)</f>
        <v>15070.943071381582</v>
      </c>
      <c r="T2474" s="3">
        <f>INDEX([1]非R能力!$H$9:$H$558,D2474)</f>
        <v>17592.210394206912</v>
      </c>
      <c r="U2474" s="3">
        <f>IF(E2474="小怪",0,IF(INDEX([1]非R能力!$FK$9:$FK$558,C2474)=0,0,10))</f>
        <v>10</v>
      </c>
      <c r="V2474" s="3">
        <f>IF(E2474="小怪",0,IF(INDEX([1]非R能力!$FH$9:$FH$558,C2474)=0,0,5000))</f>
        <v>5000</v>
      </c>
      <c r="W2474" s="3">
        <f>HLOOKUP(W$5,[2]人物技能基础!$O$3:$Q$553,$C2474+1,0)</f>
        <v>3.637142857142857</v>
      </c>
      <c r="X2474" s="3">
        <f>HLOOKUP(X$5,[2]人物技能基础!$O$3:$Q$553,$C2474+1,0)</f>
        <v>2.0186428571428574</v>
      </c>
      <c r="Y2474" s="3">
        <f>HLOOKUP(Y$5,[2]人物技能基础!$O$3:$Q$553,$C2474+1,0)</f>
        <v>99.964285714285708</v>
      </c>
      <c r="Z2474" s="3">
        <f t="shared" si="229"/>
        <v>2274421</v>
      </c>
      <c r="AA2474" s="3">
        <f t="shared" si="230"/>
        <v>44159</v>
      </c>
      <c r="AB2474" s="3">
        <f t="shared" si="231"/>
        <v>13457</v>
      </c>
      <c r="AC2474" s="3">
        <f t="shared" si="232"/>
        <v>15070</v>
      </c>
      <c r="AD2474" s="3">
        <f t="shared" si="233"/>
        <v>73225</v>
      </c>
    </row>
    <row r="2475" spans="1:30" x14ac:dyDescent="0.15">
      <c r="A2475" s="3">
        <v>470</v>
      </c>
      <c r="B2475" s="3" t="str">
        <f t="shared" si="228"/>
        <v>关卡470boss</v>
      </c>
      <c r="C2475" s="3">
        <f>INDEX([3]关卡!$J$19:$J$2018,A2475)</f>
        <v>298</v>
      </c>
      <c r="D2475" s="3">
        <f>INDEX([3]关卡!$N$19:$N$2018,A2475)</f>
        <v>298</v>
      </c>
      <c r="E2475" s="3" t="s">
        <v>25</v>
      </c>
      <c r="F2475" s="3" t="s">
        <v>26</v>
      </c>
      <c r="G2475" s="3">
        <v>30</v>
      </c>
      <c r="H2475" s="3">
        <v>30</v>
      </c>
      <c r="I2475" s="3">
        <v>0.2</v>
      </c>
      <c r="J2475" s="4">
        <v>0.75</v>
      </c>
      <c r="K2475" s="4">
        <v>1</v>
      </c>
      <c r="L2475" s="4">
        <v>5</v>
      </c>
      <c r="M2475" s="3">
        <v>1</v>
      </c>
      <c r="N2475" s="3">
        <v>2</v>
      </c>
      <c r="O2475" s="3">
        <f>HLOOKUP(O$5,[1]非R能力!$B$8:$F$558,$C2475+1,0)</f>
        <v>396149.40987800009</v>
      </c>
      <c r="P2475" s="3">
        <f>HLOOKUP(P$5,[1]非R能力!$B$8:$F$558,$C2475+1,0)</f>
        <v>67287.517439732008</v>
      </c>
      <c r="Q2475" s="3">
        <f>HLOOKUP(Q$5,[1]非R能力!$B$8:$F$558,$C2475+1,0)</f>
        <v>41318.656389936281</v>
      </c>
      <c r="R2475" s="3">
        <f>HLOOKUP(R$5,[1]非R能力!$B$8:$F$558,$C2475+1,0)</f>
        <v>54918.819196852841</v>
      </c>
      <c r="S2475" s="3">
        <f>HLOOKUP(S$5,[1]非R能力!$B$8:$F$558,$C2475+1,0)</f>
        <v>15070.943071381582</v>
      </c>
      <c r="T2475" s="3">
        <f>INDEX([1]非R能力!$H$9:$H$558,D2475)</f>
        <v>17592.210394206912</v>
      </c>
      <c r="U2475" s="3">
        <f>IF(E2475="小怪",0,IF(INDEX([1]非R能力!$FK$9:$FK$558,C2475)=0,0,10))</f>
        <v>10</v>
      </c>
      <c r="V2475" s="3">
        <f>IF(E2475="小怪",0,IF(INDEX([1]非R能力!$FH$9:$FH$558,C2475)=0,0,5000))</f>
        <v>5000</v>
      </c>
      <c r="W2475" s="3">
        <f>HLOOKUP(W$5,[2]人物技能基础!$O$3:$Q$553,$C2475+1,0)</f>
        <v>3.637142857142857</v>
      </c>
      <c r="X2475" s="3">
        <f>HLOOKUP(X$5,[2]人物技能基础!$O$3:$Q$553,$C2475+1,0)</f>
        <v>2.0186428571428574</v>
      </c>
      <c r="Y2475" s="3">
        <f>HLOOKUP(Y$5,[2]人物技能基础!$O$3:$Q$553,$C2475+1,0)</f>
        <v>99.964285714285708</v>
      </c>
      <c r="Z2475" s="3">
        <f t="shared" si="229"/>
        <v>2274421</v>
      </c>
      <c r="AA2475" s="3">
        <f t="shared" si="230"/>
        <v>44159</v>
      </c>
      <c r="AB2475" s="3">
        <f t="shared" si="231"/>
        <v>13457</v>
      </c>
      <c r="AC2475" s="3">
        <f t="shared" si="232"/>
        <v>15070</v>
      </c>
      <c r="AD2475" s="3">
        <f t="shared" si="233"/>
        <v>73225</v>
      </c>
    </row>
    <row r="2476" spans="1:30" x14ac:dyDescent="0.15">
      <c r="A2476" s="3">
        <v>471</v>
      </c>
      <c r="B2476" s="3" t="str">
        <f t="shared" si="228"/>
        <v>关卡471boss</v>
      </c>
      <c r="C2476" s="3">
        <f>INDEX([3]关卡!$J$19:$J$2018,A2476)</f>
        <v>298</v>
      </c>
      <c r="D2476" s="3">
        <f>INDEX([3]关卡!$N$19:$N$2018,A2476)</f>
        <v>298</v>
      </c>
      <c r="E2476" s="3" t="s">
        <v>25</v>
      </c>
      <c r="F2476" s="3" t="s">
        <v>26</v>
      </c>
      <c r="G2476" s="3">
        <v>30</v>
      </c>
      <c r="H2476" s="3">
        <v>30</v>
      </c>
      <c r="I2476" s="3">
        <v>0.2</v>
      </c>
      <c r="J2476" s="4">
        <v>0.75</v>
      </c>
      <c r="K2476" s="4">
        <v>1</v>
      </c>
      <c r="L2476" s="4">
        <v>5</v>
      </c>
      <c r="M2476" s="3">
        <v>1</v>
      </c>
      <c r="N2476" s="3">
        <v>2</v>
      </c>
      <c r="O2476" s="3">
        <f>HLOOKUP(O$5,[1]非R能力!$B$8:$F$558,$C2476+1,0)</f>
        <v>396149.40987800009</v>
      </c>
      <c r="P2476" s="3">
        <f>HLOOKUP(P$5,[1]非R能力!$B$8:$F$558,$C2476+1,0)</f>
        <v>67287.517439732008</v>
      </c>
      <c r="Q2476" s="3">
        <f>HLOOKUP(Q$5,[1]非R能力!$B$8:$F$558,$C2476+1,0)</f>
        <v>41318.656389936281</v>
      </c>
      <c r="R2476" s="3">
        <f>HLOOKUP(R$5,[1]非R能力!$B$8:$F$558,$C2476+1,0)</f>
        <v>54918.819196852841</v>
      </c>
      <c r="S2476" s="3">
        <f>HLOOKUP(S$5,[1]非R能力!$B$8:$F$558,$C2476+1,0)</f>
        <v>15070.943071381582</v>
      </c>
      <c r="T2476" s="3">
        <f>INDEX([1]非R能力!$H$9:$H$558,D2476)</f>
        <v>17592.210394206912</v>
      </c>
      <c r="U2476" s="3">
        <f>IF(E2476="小怪",0,IF(INDEX([1]非R能力!$FK$9:$FK$558,C2476)=0,0,10))</f>
        <v>10</v>
      </c>
      <c r="V2476" s="3">
        <f>IF(E2476="小怪",0,IF(INDEX([1]非R能力!$FH$9:$FH$558,C2476)=0,0,5000))</f>
        <v>5000</v>
      </c>
      <c r="W2476" s="3">
        <f>HLOOKUP(W$5,[2]人物技能基础!$O$3:$Q$553,$C2476+1,0)</f>
        <v>3.637142857142857</v>
      </c>
      <c r="X2476" s="3">
        <f>HLOOKUP(X$5,[2]人物技能基础!$O$3:$Q$553,$C2476+1,0)</f>
        <v>2.0186428571428574</v>
      </c>
      <c r="Y2476" s="3">
        <f>HLOOKUP(Y$5,[2]人物技能基础!$O$3:$Q$553,$C2476+1,0)</f>
        <v>99.964285714285708</v>
      </c>
      <c r="Z2476" s="3">
        <f t="shared" si="229"/>
        <v>2274421</v>
      </c>
      <c r="AA2476" s="3">
        <f t="shared" si="230"/>
        <v>44159</v>
      </c>
      <c r="AB2476" s="3">
        <f t="shared" si="231"/>
        <v>13457</v>
      </c>
      <c r="AC2476" s="3">
        <f t="shared" si="232"/>
        <v>15070</v>
      </c>
      <c r="AD2476" s="3">
        <f t="shared" si="233"/>
        <v>73225</v>
      </c>
    </row>
    <row r="2477" spans="1:30" x14ac:dyDescent="0.15">
      <c r="A2477" s="3">
        <v>472</v>
      </c>
      <c r="B2477" s="3" t="str">
        <f t="shared" si="228"/>
        <v>关卡472boss</v>
      </c>
      <c r="C2477" s="3">
        <f>INDEX([3]关卡!$J$19:$J$2018,A2477)</f>
        <v>298</v>
      </c>
      <c r="D2477" s="3">
        <f>INDEX([3]关卡!$N$19:$N$2018,A2477)</f>
        <v>298</v>
      </c>
      <c r="E2477" s="3" t="s">
        <v>25</v>
      </c>
      <c r="F2477" s="3" t="s">
        <v>26</v>
      </c>
      <c r="G2477" s="3">
        <v>30</v>
      </c>
      <c r="H2477" s="3">
        <v>30</v>
      </c>
      <c r="I2477" s="3">
        <v>0.2</v>
      </c>
      <c r="J2477" s="4">
        <v>0.75</v>
      </c>
      <c r="K2477" s="4">
        <v>1</v>
      </c>
      <c r="L2477" s="4">
        <v>5</v>
      </c>
      <c r="M2477" s="3">
        <v>1</v>
      </c>
      <c r="N2477" s="3">
        <v>2</v>
      </c>
      <c r="O2477" s="3">
        <f>HLOOKUP(O$5,[1]非R能力!$B$8:$F$558,$C2477+1,0)</f>
        <v>396149.40987800009</v>
      </c>
      <c r="P2477" s="3">
        <f>HLOOKUP(P$5,[1]非R能力!$B$8:$F$558,$C2477+1,0)</f>
        <v>67287.517439732008</v>
      </c>
      <c r="Q2477" s="3">
        <f>HLOOKUP(Q$5,[1]非R能力!$B$8:$F$558,$C2477+1,0)</f>
        <v>41318.656389936281</v>
      </c>
      <c r="R2477" s="3">
        <f>HLOOKUP(R$5,[1]非R能力!$B$8:$F$558,$C2477+1,0)</f>
        <v>54918.819196852841</v>
      </c>
      <c r="S2477" s="3">
        <f>HLOOKUP(S$5,[1]非R能力!$B$8:$F$558,$C2477+1,0)</f>
        <v>15070.943071381582</v>
      </c>
      <c r="T2477" s="3">
        <f>INDEX([1]非R能力!$H$9:$H$558,D2477)</f>
        <v>17592.210394206912</v>
      </c>
      <c r="U2477" s="3">
        <f>IF(E2477="小怪",0,IF(INDEX([1]非R能力!$FK$9:$FK$558,C2477)=0,0,10))</f>
        <v>10</v>
      </c>
      <c r="V2477" s="3">
        <f>IF(E2477="小怪",0,IF(INDEX([1]非R能力!$FH$9:$FH$558,C2477)=0,0,5000))</f>
        <v>5000</v>
      </c>
      <c r="W2477" s="3">
        <f>HLOOKUP(W$5,[2]人物技能基础!$O$3:$Q$553,$C2477+1,0)</f>
        <v>3.637142857142857</v>
      </c>
      <c r="X2477" s="3">
        <f>HLOOKUP(X$5,[2]人物技能基础!$O$3:$Q$553,$C2477+1,0)</f>
        <v>2.0186428571428574</v>
      </c>
      <c r="Y2477" s="3">
        <f>HLOOKUP(Y$5,[2]人物技能基础!$O$3:$Q$553,$C2477+1,0)</f>
        <v>99.964285714285708</v>
      </c>
      <c r="Z2477" s="3">
        <f t="shared" si="229"/>
        <v>2274421</v>
      </c>
      <c r="AA2477" s="3">
        <f t="shared" si="230"/>
        <v>44159</v>
      </c>
      <c r="AB2477" s="3">
        <f t="shared" si="231"/>
        <v>13457</v>
      </c>
      <c r="AC2477" s="3">
        <f t="shared" si="232"/>
        <v>15070</v>
      </c>
      <c r="AD2477" s="3">
        <f t="shared" si="233"/>
        <v>73225</v>
      </c>
    </row>
    <row r="2478" spans="1:30" x14ac:dyDescent="0.15">
      <c r="A2478" s="3">
        <v>473</v>
      </c>
      <c r="B2478" s="3" t="str">
        <f t="shared" si="228"/>
        <v>关卡473boss</v>
      </c>
      <c r="C2478" s="3">
        <f>INDEX([3]关卡!$J$19:$J$2018,A2478)</f>
        <v>298</v>
      </c>
      <c r="D2478" s="3">
        <f>INDEX([3]关卡!$N$19:$N$2018,A2478)</f>
        <v>298</v>
      </c>
      <c r="E2478" s="3" t="s">
        <v>25</v>
      </c>
      <c r="F2478" s="3" t="s">
        <v>26</v>
      </c>
      <c r="G2478" s="3">
        <v>30</v>
      </c>
      <c r="H2478" s="3">
        <v>30</v>
      </c>
      <c r="I2478" s="3">
        <v>0.2</v>
      </c>
      <c r="J2478" s="4">
        <v>0.75</v>
      </c>
      <c r="K2478" s="4">
        <v>1</v>
      </c>
      <c r="L2478" s="4">
        <v>5</v>
      </c>
      <c r="M2478" s="3">
        <v>1</v>
      </c>
      <c r="N2478" s="3">
        <v>2</v>
      </c>
      <c r="O2478" s="3">
        <f>HLOOKUP(O$5,[1]非R能力!$B$8:$F$558,$C2478+1,0)</f>
        <v>396149.40987800009</v>
      </c>
      <c r="P2478" s="3">
        <f>HLOOKUP(P$5,[1]非R能力!$B$8:$F$558,$C2478+1,0)</f>
        <v>67287.517439732008</v>
      </c>
      <c r="Q2478" s="3">
        <f>HLOOKUP(Q$5,[1]非R能力!$B$8:$F$558,$C2478+1,0)</f>
        <v>41318.656389936281</v>
      </c>
      <c r="R2478" s="3">
        <f>HLOOKUP(R$5,[1]非R能力!$B$8:$F$558,$C2478+1,0)</f>
        <v>54918.819196852841</v>
      </c>
      <c r="S2478" s="3">
        <f>HLOOKUP(S$5,[1]非R能力!$B$8:$F$558,$C2478+1,0)</f>
        <v>15070.943071381582</v>
      </c>
      <c r="T2478" s="3">
        <f>INDEX([1]非R能力!$H$9:$H$558,D2478)</f>
        <v>17592.210394206912</v>
      </c>
      <c r="U2478" s="3">
        <f>IF(E2478="小怪",0,IF(INDEX([1]非R能力!$FK$9:$FK$558,C2478)=0,0,10))</f>
        <v>10</v>
      </c>
      <c r="V2478" s="3">
        <f>IF(E2478="小怪",0,IF(INDEX([1]非R能力!$FH$9:$FH$558,C2478)=0,0,5000))</f>
        <v>5000</v>
      </c>
      <c r="W2478" s="3">
        <f>HLOOKUP(W$5,[2]人物技能基础!$O$3:$Q$553,$C2478+1,0)</f>
        <v>3.637142857142857</v>
      </c>
      <c r="X2478" s="3">
        <f>HLOOKUP(X$5,[2]人物技能基础!$O$3:$Q$553,$C2478+1,0)</f>
        <v>2.0186428571428574</v>
      </c>
      <c r="Y2478" s="3">
        <f>HLOOKUP(Y$5,[2]人物技能基础!$O$3:$Q$553,$C2478+1,0)</f>
        <v>99.964285714285708</v>
      </c>
      <c r="Z2478" s="3">
        <f t="shared" si="229"/>
        <v>2274421</v>
      </c>
      <c r="AA2478" s="3">
        <f t="shared" si="230"/>
        <v>44159</v>
      </c>
      <c r="AB2478" s="3">
        <f t="shared" si="231"/>
        <v>13457</v>
      </c>
      <c r="AC2478" s="3">
        <f t="shared" si="232"/>
        <v>15070</v>
      </c>
      <c r="AD2478" s="3">
        <f t="shared" si="233"/>
        <v>73225</v>
      </c>
    </row>
    <row r="2479" spans="1:30" x14ac:dyDescent="0.15">
      <c r="A2479" s="3">
        <v>474</v>
      </c>
      <c r="B2479" s="3" t="str">
        <f t="shared" si="228"/>
        <v>关卡474boss</v>
      </c>
      <c r="C2479" s="3">
        <f>INDEX([3]关卡!$J$19:$J$2018,A2479)</f>
        <v>298</v>
      </c>
      <c r="D2479" s="3">
        <f>INDEX([3]关卡!$N$19:$N$2018,A2479)</f>
        <v>298</v>
      </c>
      <c r="E2479" s="3" t="s">
        <v>25</v>
      </c>
      <c r="F2479" s="3" t="s">
        <v>26</v>
      </c>
      <c r="G2479" s="3">
        <v>30</v>
      </c>
      <c r="H2479" s="3">
        <v>30</v>
      </c>
      <c r="I2479" s="3">
        <v>0.2</v>
      </c>
      <c r="J2479" s="4">
        <v>0.75</v>
      </c>
      <c r="K2479" s="4">
        <v>1</v>
      </c>
      <c r="L2479" s="4">
        <v>5</v>
      </c>
      <c r="M2479" s="3">
        <v>1</v>
      </c>
      <c r="N2479" s="3">
        <v>2</v>
      </c>
      <c r="O2479" s="3">
        <f>HLOOKUP(O$5,[1]非R能力!$B$8:$F$558,$C2479+1,0)</f>
        <v>396149.40987800009</v>
      </c>
      <c r="P2479" s="3">
        <f>HLOOKUP(P$5,[1]非R能力!$B$8:$F$558,$C2479+1,0)</f>
        <v>67287.517439732008</v>
      </c>
      <c r="Q2479" s="3">
        <f>HLOOKUP(Q$5,[1]非R能力!$B$8:$F$558,$C2479+1,0)</f>
        <v>41318.656389936281</v>
      </c>
      <c r="R2479" s="3">
        <f>HLOOKUP(R$5,[1]非R能力!$B$8:$F$558,$C2479+1,0)</f>
        <v>54918.819196852841</v>
      </c>
      <c r="S2479" s="3">
        <f>HLOOKUP(S$5,[1]非R能力!$B$8:$F$558,$C2479+1,0)</f>
        <v>15070.943071381582</v>
      </c>
      <c r="T2479" s="3">
        <f>INDEX([1]非R能力!$H$9:$H$558,D2479)</f>
        <v>17592.210394206912</v>
      </c>
      <c r="U2479" s="3">
        <f>IF(E2479="小怪",0,IF(INDEX([1]非R能力!$FK$9:$FK$558,C2479)=0,0,10))</f>
        <v>10</v>
      </c>
      <c r="V2479" s="3">
        <f>IF(E2479="小怪",0,IF(INDEX([1]非R能力!$FH$9:$FH$558,C2479)=0,0,5000))</f>
        <v>5000</v>
      </c>
      <c r="W2479" s="3">
        <f>HLOOKUP(W$5,[2]人物技能基础!$O$3:$Q$553,$C2479+1,0)</f>
        <v>3.637142857142857</v>
      </c>
      <c r="X2479" s="3">
        <f>HLOOKUP(X$5,[2]人物技能基础!$O$3:$Q$553,$C2479+1,0)</f>
        <v>2.0186428571428574</v>
      </c>
      <c r="Y2479" s="3">
        <f>HLOOKUP(Y$5,[2]人物技能基础!$O$3:$Q$553,$C2479+1,0)</f>
        <v>99.964285714285708</v>
      </c>
      <c r="Z2479" s="3">
        <f t="shared" si="229"/>
        <v>2274421</v>
      </c>
      <c r="AA2479" s="3">
        <f t="shared" si="230"/>
        <v>44159</v>
      </c>
      <c r="AB2479" s="3">
        <f t="shared" si="231"/>
        <v>13457</v>
      </c>
      <c r="AC2479" s="3">
        <f t="shared" si="232"/>
        <v>15070</v>
      </c>
      <c r="AD2479" s="3">
        <f t="shared" si="233"/>
        <v>73225</v>
      </c>
    </row>
    <row r="2480" spans="1:30" x14ac:dyDescent="0.15">
      <c r="A2480" s="3">
        <v>475</v>
      </c>
      <c r="B2480" s="3" t="str">
        <f t="shared" si="228"/>
        <v>关卡475boss</v>
      </c>
      <c r="C2480" s="3">
        <f>INDEX([3]关卡!$J$19:$J$2018,A2480)</f>
        <v>299</v>
      </c>
      <c r="D2480" s="3">
        <f>INDEX([3]关卡!$N$19:$N$2018,A2480)</f>
        <v>299</v>
      </c>
      <c r="E2480" s="3" t="s">
        <v>25</v>
      </c>
      <c r="F2480" s="3" t="s">
        <v>26</v>
      </c>
      <c r="G2480" s="3">
        <v>30</v>
      </c>
      <c r="H2480" s="3">
        <v>30</v>
      </c>
      <c r="I2480" s="3">
        <v>0.2</v>
      </c>
      <c r="J2480" s="4">
        <v>0.75</v>
      </c>
      <c r="K2480" s="4">
        <v>1</v>
      </c>
      <c r="L2480" s="4">
        <v>5</v>
      </c>
      <c r="M2480" s="3">
        <v>1</v>
      </c>
      <c r="N2480" s="3">
        <v>2</v>
      </c>
      <c r="O2480" s="3">
        <f>HLOOKUP(O$5,[1]非R能力!$B$8:$F$558,$C2480+1,0)</f>
        <v>401175.56579281786</v>
      </c>
      <c r="P2480" s="3">
        <f>HLOOKUP(P$5,[1]非R能力!$B$8:$F$558,$C2480+1,0)</f>
        <v>68123.486771824406</v>
      </c>
      <c r="Q2480" s="3">
        <f>HLOOKUP(Q$5,[1]非R能力!$B$8:$F$558,$C2480+1,0)</f>
        <v>41859.130971036044</v>
      </c>
      <c r="R2480" s="3">
        <f>HLOOKUP(R$5,[1]非R能力!$B$8:$F$558,$C2480+1,0)</f>
        <v>55687.856100270699</v>
      </c>
      <c r="S2480" s="3">
        <f>HLOOKUP(S$5,[1]非R能力!$B$8:$F$558,$C2480+1,0)</f>
        <v>15256.026893168828</v>
      </c>
      <c r="T2480" s="3">
        <f>INDEX([1]非R能力!$H$9:$H$558,D2480)</f>
        <v>17710.192219039422</v>
      </c>
      <c r="U2480" s="3">
        <f>IF(E2480="小怪",0,IF(INDEX([1]非R能力!$FK$9:$FK$558,C2480)=0,0,10))</f>
        <v>10</v>
      </c>
      <c r="V2480" s="3">
        <f>IF(E2480="小怪",0,IF(INDEX([1]非R能力!$FH$9:$FH$558,C2480)=0,0,5000))</f>
        <v>5000</v>
      </c>
      <c r="W2480" s="3">
        <f>HLOOKUP(W$5,[2]人物技能基础!$O$3:$Q$553,$C2480+1,0)</f>
        <v>3.637142857142857</v>
      </c>
      <c r="X2480" s="3">
        <f>HLOOKUP(X$5,[2]人物技能基础!$O$3:$Q$553,$C2480+1,0)</f>
        <v>2.0186428571428574</v>
      </c>
      <c r="Y2480" s="3">
        <f>HLOOKUP(Y$5,[2]人物技能基础!$O$3:$Q$553,$C2480+1,0)</f>
        <v>99.964285714285708</v>
      </c>
      <c r="Z2480" s="3">
        <f t="shared" si="229"/>
        <v>2300852</v>
      </c>
      <c r="AA2480" s="3">
        <f t="shared" si="230"/>
        <v>44733</v>
      </c>
      <c r="AB2480" s="3">
        <f t="shared" si="231"/>
        <v>13624</v>
      </c>
      <c r="AC2480" s="3">
        <f t="shared" si="232"/>
        <v>15256</v>
      </c>
      <c r="AD2480" s="3">
        <f t="shared" si="233"/>
        <v>74250</v>
      </c>
    </row>
    <row r="2481" spans="1:30" x14ac:dyDescent="0.15">
      <c r="A2481" s="3">
        <v>476</v>
      </c>
      <c r="B2481" s="3" t="str">
        <f t="shared" si="228"/>
        <v>关卡476boss</v>
      </c>
      <c r="C2481" s="3">
        <f>INDEX([3]关卡!$J$19:$J$2018,A2481)</f>
        <v>299</v>
      </c>
      <c r="D2481" s="3">
        <f>INDEX([3]关卡!$N$19:$N$2018,A2481)</f>
        <v>299</v>
      </c>
      <c r="E2481" s="3" t="s">
        <v>25</v>
      </c>
      <c r="F2481" s="3" t="s">
        <v>26</v>
      </c>
      <c r="G2481" s="3">
        <v>30</v>
      </c>
      <c r="H2481" s="3">
        <v>30</v>
      </c>
      <c r="I2481" s="3">
        <v>0.2</v>
      </c>
      <c r="J2481" s="4">
        <v>0.75</v>
      </c>
      <c r="K2481" s="4">
        <v>1</v>
      </c>
      <c r="L2481" s="4">
        <v>5</v>
      </c>
      <c r="M2481" s="3">
        <v>1</v>
      </c>
      <c r="N2481" s="3">
        <v>2</v>
      </c>
      <c r="O2481" s="3">
        <f>HLOOKUP(O$5,[1]非R能力!$B$8:$F$558,$C2481+1,0)</f>
        <v>401175.56579281786</v>
      </c>
      <c r="P2481" s="3">
        <f>HLOOKUP(P$5,[1]非R能力!$B$8:$F$558,$C2481+1,0)</f>
        <v>68123.486771824406</v>
      </c>
      <c r="Q2481" s="3">
        <f>HLOOKUP(Q$5,[1]非R能力!$B$8:$F$558,$C2481+1,0)</f>
        <v>41859.130971036044</v>
      </c>
      <c r="R2481" s="3">
        <f>HLOOKUP(R$5,[1]非R能力!$B$8:$F$558,$C2481+1,0)</f>
        <v>55687.856100270699</v>
      </c>
      <c r="S2481" s="3">
        <f>HLOOKUP(S$5,[1]非R能力!$B$8:$F$558,$C2481+1,0)</f>
        <v>15256.026893168828</v>
      </c>
      <c r="T2481" s="3">
        <f>INDEX([1]非R能力!$H$9:$H$558,D2481)</f>
        <v>17710.192219039422</v>
      </c>
      <c r="U2481" s="3">
        <f>IF(E2481="小怪",0,IF(INDEX([1]非R能力!$FK$9:$FK$558,C2481)=0,0,10))</f>
        <v>10</v>
      </c>
      <c r="V2481" s="3">
        <f>IF(E2481="小怪",0,IF(INDEX([1]非R能力!$FH$9:$FH$558,C2481)=0,0,5000))</f>
        <v>5000</v>
      </c>
      <c r="W2481" s="3">
        <f>HLOOKUP(W$5,[2]人物技能基础!$O$3:$Q$553,$C2481+1,0)</f>
        <v>3.637142857142857</v>
      </c>
      <c r="X2481" s="3">
        <f>HLOOKUP(X$5,[2]人物技能基础!$O$3:$Q$553,$C2481+1,0)</f>
        <v>2.0186428571428574</v>
      </c>
      <c r="Y2481" s="3">
        <f>HLOOKUP(Y$5,[2]人物技能基础!$O$3:$Q$553,$C2481+1,0)</f>
        <v>99.964285714285708</v>
      </c>
      <c r="Z2481" s="3">
        <f t="shared" si="229"/>
        <v>2300852</v>
      </c>
      <c r="AA2481" s="3">
        <f t="shared" si="230"/>
        <v>44733</v>
      </c>
      <c r="AB2481" s="3">
        <f t="shared" si="231"/>
        <v>13624</v>
      </c>
      <c r="AC2481" s="3">
        <f t="shared" si="232"/>
        <v>15256</v>
      </c>
      <c r="AD2481" s="3">
        <f t="shared" si="233"/>
        <v>74250</v>
      </c>
    </row>
    <row r="2482" spans="1:30" x14ac:dyDescent="0.15">
      <c r="A2482" s="3">
        <v>477</v>
      </c>
      <c r="B2482" s="3" t="str">
        <f t="shared" si="228"/>
        <v>关卡477boss</v>
      </c>
      <c r="C2482" s="3">
        <f>INDEX([3]关卡!$J$19:$J$2018,A2482)</f>
        <v>299</v>
      </c>
      <c r="D2482" s="3">
        <f>INDEX([3]关卡!$N$19:$N$2018,A2482)</f>
        <v>299</v>
      </c>
      <c r="E2482" s="3" t="s">
        <v>25</v>
      </c>
      <c r="F2482" s="3" t="s">
        <v>26</v>
      </c>
      <c r="G2482" s="3">
        <v>30</v>
      </c>
      <c r="H2482" s="3">
        <v>30</v>
      </c>
      <c r="I2482" s="3">
        <v>0.2</v>
      </c>
      <c r="J2482" s="4">
        <v>0.75</v>
      </c>
      <c r="K2482" s="4">
        <v>1</v>
      </c>
      <c r="L2482" s="4">
        <v>5</v>
      </c>
      <c r="M2482" s="3">
        <v>1</v>
      </c>
      <c r="N2482" s="3">
        <v>2</v>
      </c>
      <c r="O2482" s="3">
        <f>HLOOKUP(O$5,[1]非R能力!$B$8:$F$558,$C2482+1,0)</f>
        <v>401175.56579281786</v>
      </c>
      <c r="P2482" s="3">
        <f>HLOOKUP(P$5,[1]非R能力!$B$8:$F$558,$C2482+1,0)</f>
        <v>68123.486771824406</v>
      </c>
      <c r="Q2482" s="3">
        <f>HLOOKUP(Q$5,[1]非R能力!$B$8:$F$558,$C2482+1,0)</f>
        <v>41859.130971036044</v>
      </c>
      <c r="R2482" s="3">
        <f>HLOOKUP(R$5,[1]非R能力!$B$8:$F$558,$C2482+1,0)</f>
        <v>55687.856100270699</v>
      </c>
      <c r="S2482" s="3">
        <f>HLOOKUP(S$5,[1]非R能力!$B$8:$F$558,$C2482+1,0)</f>
        <v>15256.026893168828</v>
      </c>
      <c r="T2482" s="3">
        <f>INDEX([1]非R能力!$H$9:$H$558,D2482)</f>
        <v>17710.192219039422</v>
      </c>
      <c r="U2482" s="3">
        <f>IF(E2482="小怪",0,IF(INDEX([1]非R能力!$FK$9:$FK$558,C2482)=0,0,10))</f>
        <v>10</v>
      </c>
      <c r="V2482" s="3">
        <f>IF(E2482="小怪",0,IF(INDEX([1]非R能力!$FH$9:$FH$558,C2482)=0,0,5000))</f>
        <v>5000</v>
      </c>
      <c r="W2482" s="3">
        <f>HLOOKUP(W$5,[2]人物技能基础!$O$3:$Q$553,$C2482+1,0)</f>
        <v>3.637142857142857</v>
      </c>
      <c r="X2482" s="3">
        <f>HLOOKUP(X$5,[2]人物技能基础!$O$3:$Q$553,$C2482+1,0)</f>
        <v>2.0186428571428574</v>
      </c>
      <c r="Y2482" s="3">
        <f>HLOOKUP(Y$5,[2]人物技能基础!$O$3:$Q$553,$C2482+1,0)</f>
        <v>99.964285714285708</v>
      </c>
      <c r="Z2482" s="3">
        <f t="shared" si="229"/>
        <v>2300852</v>
      </c>
      <c r="AA2482" s="3">
        <f t="shared" si="230"/>
        <v>44733</v>
      </c>
      <c r="AB2482" s="3">
        <f t="shared" si="231"/>
        <v>13624</v>
      </c>
      <c r="AC2482" s="3">
        <f t="shared" si="232"/>
        <v>15256</v>
      </c>
      <c r="AD2482" s="3">
        <f t="shared" si="233"/>
        <v>74250</v>
      </c>
    </row>
    <row r="2483" spans="1:30" x14ac:dyDescent="0.15">
      <c r="A2483" s="3">
        <v>478</v>
      </c>
      <c r="B2483" s="3" t="str">
        <f t="shared" si="228"/>
        <v>关卡478boss</v>
      </c>
      <c r="C2483" s="3">
        <f>INDEX([3]关卡!$J$19:$J$2018,A2483)</f>
        <v>299</v>
      </c>
      <c r="D2483" s="3">
        <f>INDEX([3]关卡!$N$19:$N$2018,A2483)</f>
        <v>299</v>
      </c>
      <c r="E2483" s="3" t="s">
        <v>25</v>
      </c>
      <c r="F2483" s="3" t="s">
        <v>26</v>
      </c>
      <c r="G2483" s="3">
        <v>30</v>
      </c>
      <c r="H2483" s="3">
        <v>30</v>
      </c>
      <c r="I2483" s="3">
        <v>0.2</v>
      </c>
      <c r="J2483" s="4">
        <v>0.75</v>
      </c>
      <c r="K2483" s="4">
        <v>1</v>
      </c>
      <c r="L2483" s="4">
        <v>5</v>
      </c>
      <c r="M2483" s="3">
        <v>1</v>
      </c>
      <c r="N2483" s="3">
        <v>2</v>
      </c>
      <c r="O2483" s="3">
        <f>HLOOKUP(O$5,[1]非R能力!$B$8:$F$558,$C2483+1,0)</f>
        <v>401175.56579281786</v>
      </c>
      <c r="P2483" s="3">
        <f>HLOOKUP(P$5,[1]非R能力!$B$8:$F$558,$C2483+1,0)</f>
        <v>68123.486771824406</v>
      </c>
      <c r="Q2483" s="3">
        <f>HLOOKUP(Q$5,[1]非R能力!$B$8:$F$558,$C2483+1,0)</f>
        <v>41859.130971036044</v>
      </c>
      <c r="R2483" s="3">
        <f>HLOOKUP(R$5,[1]非R能力!$B$8:$F$558,$C2483+1,0)</f>
        <v>55687.856100270699</v>
      </c>
      <c r="S2483" s="3">
        <f>HLOOKUP(S$5,[1]非R能力!$B$8:$F$558,$C2483+1,0)</f>
        <v>15256.026893168828</v>
      </c>
      <c r="T2483" s="3">
        <f>INDEX([1]非R能力!$H$9:$H$558,D2483)</f>
        <v>17710.192219039422</v>
      </c>
      <c r="U2483" s="3">
        <f>IF(E2483="小怪",0,IF(INDEX([1]非R能力!$FK$9:$FK$558,C2483)=0,0,10))</f>
        <v>10</v>
      </c>
      <c r="V2483" s="3">
        <f>IF(E2483="小怪",0,IF(INDEX([1]非R能力!$FH$9:$FH$558,C2483)=0,0,5000))</f>
        <v>5000</v>
      </c>
      <c r="W2483" s="3">
        <f>HLOOKUP(W$5,[2]人物技能基础!$O$3:$Q$553,$C2483+1,0)</f>
        <v>3.637142857142857</v>
      </c>
      <c r="X2483" s="3">
        <f>HLOOKUP(X$5,[2]人物技能基础!$O$3:$Q$553,$C2483+1,0)</f>
        <v>2.0186428571428574</v>
      </c>
      <c r="Y2483" s="3">
        <f>HLOOKUP(Y$5,[2]人物技能基础!$O$3:$Q$553,$C2483+1,0)</f>
        <v>99.964285714285708</v>
      </c>
      <c r="Z2483" s="3">
        <f t="shared" si="229"/>
        <v>2300852</v>
      </c>
      <c r="AA2483" s="3">
        <f t="shared" si="230"/>
        <v>44733</v>
      </c>
      <c r="AB2483" s="3">
        <f t="shared" si="231"/>
        <v>13624</v>
      </c>
      <c r="AC2483" s="3">
        <f t="shared" si="232"/>
        <v>15256</v>
      </c>
      <c r="AD2483" s="3">
        <f t="shared" si="233"/>
        <v>74250</v>
      </c>
    </row>
    <row r="2484" spans="1:30" x14ac:dyDescent="0.15">
      <c r="A2484" s="3">
        <v>479</v>
      </c>
      <c r="B2484" s="3" t="str">
        <f t="shared" si="228"/>
        <v>关卡479boss</v>
      </c>
      <c r="C2484" s="3">
        <f>INDEX([3]关卡!$J$19:$J$2018,A2484)</f>
        <v>299</v>
      </c>
      <c r="D2484" s="3">
        <f>INDEX([3]关卡!$N$19:$N$2018,A2484)</f>
        <v>299</v>
      </c>
      <c r="E2484" s="3" t="s">
        <v>25</v>
      </c>
      <c r="F2484" s="3" t="s">
        <v>26</v>
      </c>
      <c r="G2484" s="3">
        <v>30</v>
      </c>
      <c r="H2484" s="3">
        <v>30</v>
      </c>
      <c r="I2484" s="3">
        <v>0.2</v>
      </c>
      <c r="J2484" s="4">
        <v>0.75</v>
      </c>
      <c r="K2484" s="4">
        <v>1</v>
      </c>
      <c r="L2484" s="4">
        <v>5</v>
      </c>
      <c r="M2484" s="3">
        <v>1</v>
      </c>
      <c r="N2484" s="3">
        <v>2</v>
      </c>
      <c r="O2484" s="3">
        <f>HLOOKUP(O$5,[1]非R能力!$B$8:$F$558,$C2484+1,0)</f>
        <v>401175.56579281786</v>
      </c>
      <c r="P2484" s="3">
        <f>HLOOKUP(P$5,[1]非R能力!$B$8:$F$558,$C2484+1,0)</f>
        <v>68123.486771824406</v>
      </c>
      <c r="Q2484" s="3">
        <f>HLOOKUP(Q$5,[1]非R能力!$B$8:$F$558,$C2484+1,0)</f>
        <v>41859.130971036044</v>
      </c>
      <c r="R2484" s="3">
        <f>HLOOKUP(R$5,[1]非R能力!$B$8:$F$558,$C2484+1,0)</f>
        <v>55687.856100270699</v>
      </c>
      <c r="S2484" s="3">
        <f>HLOOKUP(S$5,[1]非R能力!$B$8:$F$558,$C2484+1,0)</f>
        <v>15256.026893168828</v>
      </c>
      <c r="T2484" s="3">
        <f>INDEX([1]非R能力!$H$9:$H$558,D2484)</f>
        <v>17710.192219039422</v>
      </c>
      <c r="U2484" s="3">
        <f>IF(E2484="小怪",0,IF(INDEX([1]非R能力!$FK$9:$FK$558,C2484)=0,0,10))</f>
        <v>10</v>
      </c>
      <c r="V2484" s="3">
        <f>IF(E2484="小怪",0,IF(INDEX([1]非R能力!$FH$9:$FH$558,C2484)=0,0,5000))</f>
        <v>5000</v>
      </c>
      <c r="W2484" s="3">
        <f>HLOOKUP(W$5,[2]人物技能基础!$O$3:$Q$553,$C2484+1,0)</f>
        <v>3.637142857142857</v>
      </c>
      <c r="X2484" s="3">
        <f>HLOOKUP(X$5,[2]人物技能基础!$O$3:$Q$553,$C2484+1,0)</f>
        <v>2.0186428571428574</v>
      </c>
      <c r="Y2484" s="3">
        <f>HLOOKUP(Y$5,[2]人物技能基础!$O$3:$Q$553,$C2484+1,0)</f>
        <v>99.964285714285708</v>
      </c>
      <c r="Z2484" s="3">
        <f t="shared" si="229"/>
        <v>2300852</v>
      </c>
      <c r="AA2484" s="3">
        <f t="shared" si="230"/>
        <v>44733</v>
      </c>
      <c r="AB2484" s="3">
        <f t="shared" si="231"/>
        <v>13624</v>
      </c>
      <c r="AC2484" s="3">
        <f t="shared" si="232"/>
        <v>15256</v>
      </c>
      <c r="AD2484" s="3">
        <f t="shared" si="233"/>
        <v>74250</v>
      </c>
    </row>
    <row r="2485" spans="1:30" x14ac:dyDescent="0.15">
      <c r="A2485" s="3">
        <v>480</v>
      </c>
      <c r="B2485" s="3" t="str">
        <f t="shared" si="228"/>
        <v>关卡480boss</v>
      </c>
      <c r="C2485" s="3">
        <f>INDEX([3]关卡!$J$19:$J$2018,A2485)</f>
        <v>299</v>
      </c>
      <c r="D2485" s="3">
        <f>INDEX([3]关卡!$N$19:$N$2018,A2485)</f>
        <v>299</v>
      </c>
      <c r="E2485" s="3" t="s">
        <v>25</v>
      </c>
      <c r="F2485" s="3" t="s">
        <v>26</v>
      </c>
      <c r="G2485" s="3">
        <v>30</v>
      </c>
      <c r="H2485" s="3">
        <v>30</v>
      </c>
      <c r="I2485" s="3">
        <v>0.2</v>
      </c>
      <c r="J2485" s="4">
        <v>0.75</v>
      </c>
      <c r="K2485" s="4">
        <v>1</v>
      </c>
      <c r="L2485" s="4">
        <v>5</v>
      </c>
      <c r="M2485" s="3">
        <v>1</v>
      </c>
      <c r="N2485" s="3">
        <v>2</v>
      </c>
      <c r="O2485" s="3">
        <f>HLOOKUP(O$5,[1]非R能力!$B$8:$F$558,$C2485+1,0)</f>
        <v>401175.56579281786</v>
      </c>
      <c r="P2485" s="3">
        <f>HLOOKUP(P$5,[1]非R能力!$B$8:$F$558,$C2485+1,0)</f>
        <v>68123.486771824406</v>
      </c>
      <c r="Q2485" s="3">
        <f>HLOOKUP(Q$5,[1]非R能力!$B$8:$F$558,$C2485+1,0)</f>
        <v>41859.130971036044</v>
      </c>
      <c r="R2485" s="3">
        <f>HLOOKUP(R$5,[1]非R能力!$B$8:$F$558,$C2485+1,0)</f>
        <v>55687.856100270699</v>
      </c>
      <c r="S2485" s="3">
        <f>HLOOKUP(S$5,[1]非R能力!$B$8:$F$558,$C2485+1,0)</f>
        <v>15256.026893168828</v>
      </c>
      <c r="T2485" s="3">
        <f>INDEX([1]非R能力!$H$9:$H$558,D2485)</f>
        <v>17710.192219039422</v>
      </c>
      <c r="U2485" s="3">
        <f>IF(E2485="小怪",0,IF(INDEX([1]非R能力!$FK$9:$FK$558,C2485)=0,0,10))</f>
        <v>10</v>
      </c>
      <c r="V2485" s="3">
        <f>IF(E2485="小怪",0,IF(INDEX([1]非R能力!$FH$9:$FH$558,C2485)=0,0,5000))</f>
        <v>5000</v>
      </c>
      <c r="W2485" s="3">
        <f>HLOOKUP(W$5,[2]人物技能基础!$O$3:$Q$553,$C2485+1,0)</f>
        <v>3.637142857142857</v>
      </c>
      <c r="X2485" s="3">
        <f>HLOOKUP(X$5,[2]人物技能基础!$O$3:$Q$553,$C2485+1,0)</f>
        <v>2.0186428571428574</v>
      </c>
      <c r="Y2485" s="3">
        <f>HLOOKUP(Y$5,[2]人物技能基础!$O$3:$Q$553,$C2485+1,0)</f>
        <v>99.964285714285708</v>
      </c>
      <c r="Z2485" s="3">
        <f t="shared" si="229"/>
        <v>2300852</v>
      </c>
      <c r="AA2485" s="3">
        <f t="shared" si="230"/>
        <v>44733</v>
      </c>
      <c r="AB2485" s="3">
        <f t="shared" si="231"/>
        <v>13624</v>
      </c>
      <c r="AC2485" s="3">
        <f t="shared" si="232"/>
        <v>15256</v>
      </c>
      <c r="AD2485" s="3">
        <f t="shared" si="233"/>
        <v>74250</v>
      </c>
    </row>
    <row r="2486" spans="1:30" x14ac:dyDescent="0.15">
      <c r="A2486" s="3">
        <v>481</v>
      </c>
      <c r="B2486" s="3" t="str">
        <f t="shared" si="228"/>
        <v>关卡481boss</v>
      </c>
      <c r="C2486" s="3">
        <f>INDEX([3]关卡!$J$19:$J$2018,A2486)</f>
        <v>299</v>
      </c>
      <c r="D2486" s="3">
        <f>INDEX([3]关卡!$N$19:$N$2018,A2486)</f>
        <v>299</v>
      </c>
      <c r="E2486" s="3" t="s">
        <v>25</v>
      </c>
      <c r="F2486" s="3" t="s">
        <v>26</v>
      </c>
      <c r="G2486" s="3">
        <v>30</v>
      </c>
      <c r="H2486" s="3">
        <v>30</v>
      </c>
      <c r="I2486" s="3">
        <v>0.2</v>
      </c>
      <c r="J2486" s="4">
        <v>0.75</v>
      </c>
      <c r="K2486" s="4">
        <v>1</v>
      </c>
      <c r="L2486" s="4">
        <v>5</v>
      </c>
      <c r="M2486" s="3">
        <v>1</v>
      </c>
      <c r="N2486" s="3">
        <v>2</v>
      </c>
      <c r="O2486" s="3">
        <f>HLOOKUP(O$5,[1]非R能力!$B$8:$F$558,$C2486+1,0)</f>
        <v>401175.56579281786</v>
      </c>
      <c r="P2486" s="3">
        <f>HLOOKUP(P$5,[1]非R能力!$B$8:$F$558,$C2486+1,0)</f>
        <v>68123.486771824406</v>
      </c>
      <c r="Q2486" s="3">
        <f>HLOOKUP(Q$5,[1]非R能力!$B$8:$F$558,$C2486+1,0)</f>
        <v>41859.130971036044</v>
      </c>
      <c r="R2486" s="3">
        <f>HLOOKUP(R$5,[1]非R能力!$B$8:$F$558,$C2486+1,0)</f>
        <v>55687.856100270699</v>
      </c>
      <c r="S2486" s="3">
        <f>HLOOKUP(S$5,[1]非R能力!$B$8:$F$558,$C2486+1,0)</f>
        <v>15256.026893168828</v>
      </c>
      <c r="T2486" s="3">
        <f>INDEX([1]非R能力!$H$9:$H$558,D2486)</f>
        <v>17710.192219039422</v>
      </c>
      <c r="U2486" s="3">
        <f>IF(E2486="小怪",0,IF(INDEX([1]非R能力!$FK$9:$FK$558,C2486)=0,0,10))</f>
        <v>10</v>
      </c>
      <c r="V2486" s="3">
        <f>IF(E2486="小怪",0,IF(INDEX([1]非R能力!$FH$9:$FH$558,C2486)=0,0,5000))</f>
        <v>5000</v>
      </c>
      <c r="W2486" s="3">
        <f>HLOOKUP(W$5,[2]人物技能基础!$O$3:$Q$553,$C2486+1,0)</f>
        <v>3.637142857142857</v>
      </c>
      <c r="X2486" s="3">
        <f>HLOOKUP(X$5,[2]人物技能基础!$O$3:$Q$553,$C2486+1,0)</f>
        <v>2.0186428571428574</v>
      </c>
      <c r="Y2486" s="3">
        <f>HLOOKUP(Y$5,[2]人物技能基础!$O$3:$Q$553,$C2486+1,0)</f>
        <v>99.964285714285708</v>
      </c>
      <c r="Z2486" s="3">
        <f t="shared" si="229"/>
        <v>2300852</v>
      </c>
      <c r="AA2486" s="3">
        <f t="shared" si="230"/>
        <v>44733</v>
      </c>
      <c r="AB2486" s="3">
        <f t="shared" si="231"/>
        <v>13624</v>
      </c>
      <c r="AC2486" s="3">
        <f t="shared" si="232"/>
        <v>15256</v>
      </c>
      <c r="AD2486" s="3">
        <f t="shared" si="233"/>
        <v>74250</v>
      </c>
    </row>
    <row r="2487" spans="1:30" x14ac:dyDescent="0.15">
      <c r="A2487" s="3">
        <v>482</v>
      </c>
      <c r="B2487" s="3" t="str">
        <f t="shared" si="228"/>
        <v>关卡482boss</v>
      </c>
      <c r="C2487" s="3">
        <f>INDEX([3]关卡!$J$19:$J$2018,A2487)</f>
        <v>299</v>
      </c>
      <c r="D2487" s="3">
        <f>INDEX([3]关卡!$N$19:$N$2018,A2487)</f>
        <v>299</v>
      </c>
      <c r="E2487" s="3" t="s">
        <v>25</v>
      </c>
      <c r="F2487" s="3" t="s">
        <v>26</v>
      </c>
      <c r="G2487" s="3">
        <v>30</v>
      </c>
      <c r="H2487" s="3">
        <v>30</v>
      </c>
      <c r="I2487" s="3">
        <v>0.2</v>
      </c>
      <c r="J2487" s="4">
        <v>0.75</v>
      </c>
      <c r="K2487" s="4">
        <v>1</v>
      </c>
      <c r="L2487" s="4">
        <v>5</v>
      </c>
      <c r="M2487" s="3">
        <v>1</v>
      </c>
      <c r="N2487" s="3">
        <v>2</v>
      </c>
      <c r="O2487" s="3">
        <f>HLOOKUP(O$5,[1]非R能力!$B$8:$F$558,$C2487+1,0)</f>
        <v>401175.56579281786</v>
      </c>
      <c r="P2487" s="3">
        <f>HLOOKUP(P$5,[1]非R能力!$B$8:$F$558,$C2487+1,0)</f>
        <v>68123.486771824406</v>
      </c>
      <c r="Q2487" s="3">
        <f>HLOOKUP(Q$5,[1]非R能力!$B$8:$F$558,$C2487+1,0)</f>
        <v>41859.130971036044</v>
      </c>
      <c r="R2487" s="3">
        <f>HLOOKUP(R$5,[1]非R能力!$B$8:$F$558,$C2487+1,0)</f>
        <v>55687.856100270699</v>
      </c>
      <c r="S2487" s="3">
        <f>HLOOKUP(S$5,[1]非R能力!$B$8:$F$558,$C2487+1,0)</f>
        <v>15256.026893168828</v>
      </c>
      <c r="T2487" s="3">
        <f>INDEX([1]非R能力!$H$9:$H$558,D2487)</f>
        <v>17710.192219039422</v>
      </c>
      <c r="U2487" s="3">
        <f>IF(E2487="小怪",0,IF(INDEX([1]非R能力!$FK$9:$FK$558,C2487)=0,0,10))</f>
        <v>10</v>
      </c>
      <c r="V2487" s="3">
        <f>IF(E2487="小怪",0,IF(INDEX([1]非R能力!$FH$9:$FH$558,C2487)=0,0,5000))</f>
        <v>5000</v>
      </c>
      <c r="W2487" s="3">
        <f>HLOOKUP(W$5,[2]人物技能基础!$O$3:$Q$553,$C2487+1,0)</f>
        <v>3.637142857142857</v>
      </c>
      <c r="X2487" s="3">
        <f>HLOOKUP(X$5,[2]人物技能基础!$O$3:$Q$553,$C2487+1,0)</f>
        <v>2.0186428571428574</v>
      </c>
      <c r="Y2487" s="3">
        <f>HLOOKUP(Y$5,[2]人物技能基础!$O$3:$Q$553,$C2487+1,0)</f>
        <v>99.964285714285708</v>
      </c>
      <c r="Z2487" s="3">
        <f t="shared" si="229"/>
        <v>2300852</v>
      </c>
      <c r="AA2487" s="3">
        <f t="shared" si="230"/>
        <v>44733</v>
      </c>
      <c r="AB2487" s="3">
        <f t="shared" si="231"/>
        <v>13624</v>
      </c>
      <c r="AC2487" s="3">
        <f t="shared" si="232"/>
        <v>15256</v>
      </c>
      <c r="AD2487" s="3">
        <f t="shared" si="233"/>
        <v>74250</v>
      </c>
    </row>
    <row r="2488" spans="1:30" x14ac:dyDescent="0.15">
      <c r="A2488" s="3">
        <v>483</v>
      </c>
      <c r="B2488" s="3" t="str">
        <f t="shared" si="228"/>
        <v>关卡483boss</v>
      </c>
      <c r="C2488" s="3">
        <f>INDEX([3]关卡!$J$19:$J$2018,A2488)</f>
        <v>300</v>
      </c>
      <c r="D2488" s="3">
        <f>INDEX([3]关卡!$N$19:$N$2018,A2488)</f>
        <v>300</v>
      </c>
      <c r="E2488" s="3" t="s">
        <v>25</v>
      </c>
      <c r="F2488" s="3" t="s">
        <v>26</v>
      </c>
      <c r="G2488" s="3">
        <v>30</v>
      </c>
      <c r="H2488" s="3">
        <v>30</v>
      </c>
      <c r="I2488" s="3">
        <v>0.2</v>
      </c>
      <c r="J2488" s="4">
        <v>0.75</v>
      </c>
      <c r="K2488" s="4">
        <v>1</v>
      </c>
      <c r="L2488" s="4">
        <v>5</v>
      </c>
      <c r="M2488" s="3">
        <v>1</v>
      </c>
      <c r="N2488" s="3">
        <v>2</v>
      </c>
      <c r="O2488" s="3">
        <f>HLOOKUP(O$5,[1]非R能力!$B$8:$F$558,$C2488+1,0)</f>
        <v>409002.31838159374</v>
      </c>
      <c r="P2488" s="3">
        <f>HLOOKUP(P$5,[1]非R能力!$B$8:$F$558,$C2488+1,0)</f>
        <v>70358.046457391116</v>
      </c>
      <c r="Q2488" s="3">
        <f>HLOOKUP(Q$5,[1]非R能力!$B$8:$F$558,$C2488+1,0)</f>
        <v>42521.249132691257</v>
      </c>
      <c r="R2488" s="3">
        <f>HLOOKUP(R$5,[1]非R能力!$B$8:$F$558,$C2488+1,0)</f>
        <v>56463.898858489709</v>
      </c>
      <c r="S2488" s="3">
        <f>HLOOKUP(S$5,[1]非R能力!$B$8:$F$558,$C2488+1,0)</f>
        <v>15445.657241890343</v>
      </c>
      <c r="T2488" s="3">
        <f>INDEX([1]非R能力!$H$9:$H$558,D2488)</f>
        <v>17828.778289570386</v>
      </c>
      <c r="U2488" s="3">
        <f>IF(E2488="小怪",0,IF(INDEX([1]非R能力!$FK$9:$FK$558,C2488)=0,0,10))</f>
        <v>10</v>
      </c>
      <c r="V2488" s="3">
        <f>IF(E2488="小怪",0,IF(INDEX([1]非R能力!$FH$9:$FH$558,C2488)=0,0,5000))</f>
        <v>5000</v>
      </c>
      <c r="W2488" s="3">
        <f>HLOOKUP(W$5,[2]人物技能基础!$O$3:$Q$553,$C2488+1,0)</f>
        <v>3.637142857142857</v>
      </c>
      <c r="X2488" s="3">
        <f>HLOOKUP(X$5,[2]人物技能基础!$O$3:$Q$553,$C2488+1,0)</f>
        <v>2.0186428571428574</v>
      </c>
      <c r="Y2488" s="3">
        <f>HLOOKUP(Y$5,[2]人物技能基础!$O$3:$Q$553,$C2488+1,0)</f>
        <v>99.964285714285708</v>
      </c>
      <c r="Z2488" s="3">
        <f t="shared" si="229"/>
        <v>2367939</v>
      </c>
      <c r="AA2488" s="3">
        <f t="shared" si="230"/>
        <v>45447</v>
      </c>
      <c r="AB2488" s="3">
        <f t="shared" si="231"/>
        <v>14071</v>
      </c>
      <c r="AC2488" s="3">
        <f t="shared" si="232"/>
        <v>15445</v>
      </c>
      <c r="AD2488" s="3">
        <f t="shared" si="233"/>
        <v>75285</v>
      </c>
    </row>
    <row r="2489" spans="1:30" x14ac:dyDescent="0.15">
      <c r="A2489" s="3">
        <v>484</v>
      </c>
      <c r="B2489" s="3" t="str">
        <f t="shared" si="228"/>
        <v>关卡484boss</v>
      </c>
      <c r="C2489" s="3">
        <f>INDEX([3]关卡!$J$19:$J$2018,A2489)</f>
        <v>300</v>
      </c>
      <c r="D2489" s="3">
        <f>INDEX([3]关卡!$N$19:$N$2018,A2489)</f>
        <v>300</v>
      </c>
      <c r="E2489" s="3" t="s">
        <v>25</v>
      </c>
      <c r="F2489" s="3" t="s">
        <v>26</v>
      </c>
      <c r="G2489" s="3">
        <v>30</v>
      </c>
      <c r="H2489" s="3">
        <v>30</v>
      </c>
      <c r="I2489" s="3">
        <v>0.2</v>
      </c>
      <c r="J2489" s="4">
        <v>0.75</v>
      </c>
      <c r="K2489" s="4">
        <v>1</v>
      </c>
      <c r="L2489" s="4">
        <v>5</v>
      </c>
      <c r="M2489" s="3">
        <v>1</v>
      </c>
      <c r="N2489" s="3">
        <v>2</v>
      </c>
      <c r="O2489" s="3">
        <f>HLOOKUP(O$5,[1]非R能力!$B$8:$F$558,$C2489+1,0)</f>
        <v>409002.31838159374</v>
      </c>
      <c r="P2489" s="3">
        <f>HLOOKUP(P$5,[1]非R能力!$B$8:$F$558,$C2489+1,0)</f>
        <v>70358.046457391116</v>
      </c>
      <c r="Q2489" s="3">
        <f>HLOOKUP(Q$5,[1]非R能力!$B$8:$F$558,$C2489+1,0)</f>
        <v>42521.249132691257</v>
      </c>
      <c r="R2489" s="3">
        <f>HLOOKUP(R$5,[1]非R能力!$B$8:$F$558,$C2489+1,0)</f>
        <v>56463.898858489709</v>
      </c>
      <c r="S2489" s="3">
        <f>HLOOKUP(S$5,[1]非R能力!$B$8:$F$558,$C2489+1,0)</f>
        <v>15445.657241890343</v>
      </c>
      <c r="T2489" s="3">
        <f>INDEX([1]非R能力!$H$9:$H$558,D2489)</f>
        <v>17828.778289570386</v>
      </c>
      <c r="U2489" s="3">
        <f>IF(E2489="小怪",0,IF(INDEX([1]非R能力!$FK$9:$FK$558,C2489)=0,0,10))</f>
        <v>10</v>
      </c>
      <c r="V2489" s="3">
        <f>IF(E2489="小怪",0,IF(INDEX([1]非R能力!$FH$9:$FH$558,C2489)=0,0,5000))</f>
        <v>5000</v>
      </c>
      <c r="W2489" s="3">
        <f>HLOOKUP(W$5,[2]人物技能基础!$O$3:$Q$553,$C2489+1,0)</f>
        <v>3.637142857142857</v>
      </c>
      <c r="X2489" s="3">
        <f>HLOOKUP(X$5,[2]人物技能基础!$O$3:$Q$553,$C2489+1,0)</f>
        <v>2.0186428571428574</v>
      </c>
      <c r="Y2489" s="3">
        <f>HLOOKUP(Y$5,[2]人物技能基础!$O$3:$Q$553,$C2489+1,0)</f>
        <v>99.964285714285708</v>
      </c>
      <c r="Z2489" s="3">
        <f t="shared" si="229"/>
        <v>2367939</v>
      </c>
      <c r="AA2489" s="3">
        <f t="shared" si="230"/>
        <v>45447</v>
      </c>
      <c r="AB2489" s="3">
        <f t="shared" si="231"/>
        <v>14071</v>
      </c>
      <c r="AC2489" s="3">
        <f t="shared" si="232"/>
        <v>15445</v>
      </c>
      <c r="AD2489" s="3">
        <f t="shared" si="233"/>
        <v>75285</v>
      </c>
    </row>
    <row r="2490" spans="1:30" x14ac:dyDescent="0.15">
      <c r="A2490" s="3">
        <v>485</v>
      </c>
      <c r="B2490" s="3" t="str">
        <f t="shared" si="228"/>
        <v>关卡485boss</v>
      </c>
      <c r="C2490" s="3">
        <f>INDEX([3]关卡!$J$19:$J$2018,A2490)</f>
        <v>300</v>
      </c>
      <c r="D2490" s="3">
        <f>INDEX([3]关卡!$N$19:$N$2018,A2490)</f>
        <v>300</v>
      </c>
      <c r="E2490" s="3" t="s">
        <v>25</v>
      </c>
      <c r="F2490" s="3" t="s">
        <v>26</v>
      </c>
      <c r="G2490" s="3">
        <v>30</v>
      </c>
      <c r="H2490" s="3">
        <v>30</v>
      </c>
      <c r="I2490" s="3">
        <v>0.2</v>
      </c>
      <c r="J2490" s="4">
        <v>0.75</v>
      </c>
      <c r="K2490" s="4">
        <v>1</v>
      </c>
      <c r="L2490" s="4">
        <v>5</v>
      </c>
      <c r="M2490" s="3">
        <v>1</v>
      </c>
      <c r="N2490" s="3">
        <v>2</v>
      </c>
      <c r="O2490" s="3">
        <f>HLOOKUP(O$5,[1]非R能力!$B$8:$F$558,$C2490+1,0)</f>
        <v>409002.31838159374</v>
      </c>
      <c r="P2490" s="3">
        <f>HLOOKUP(P$5,[1]非R能力!$B$8:$F$558,$C2490+1,0)</f>
        <v>70358.046457391116</v>
      </c>
      <c r="Q2490" s="3">
        <f>HLOOKUP(Q$5,[1]非R能力!$B$8:$F$558,$C2490+1,0)</f>
        <v>42521.249132691257</v>
      </c>
      <c r="R2490" s="3">
        <f>HLOOKUP(R$5,[1]非R能力!$B$8:$F$558,$C2490+1,0)</f>
        <v>56463.898858489709</v>
      </c>
      <c r="S2490" s="3">
        <f>HLOOKUP(S$5,[1]非R能力!$B$8:$F$558,$C2490+1,0)</f>
        <v>15445.657241890343</v>
      </c>
      <c r="T2490" s="3">
        <f>INDEX([1]非R能力!$H$9:$H$558,D2490)</f>
        <v>17828.778289570386</v>
      </c>
      <c r="U2490" s="3">
        <f>IF(E2490="小怪",0,IF(INDEX([1]非R能力!$FK$9:$FK$558,C2490)=0,0,10))</f>
        <v>10</v>
      </c>
      <c r="V2490" s="3">
        <f>IF(E2490="小怪",0,IF(INDEX([1]非R能力!$FH$9:$FH$558,C2490)=0,0,5000))</f>
        <v>5000</v>
      </c>
      <c r="W2490" s="3">
        <f>HLOOKUP(W$5,[2]人物技能基础!$O$3:$Q$553,$C2490+1,0)</f>
        <v>3.637142857142857</v>
      </c>
      <c r="X2490" s="3">
        <f>HLOOKUP(X$5,[2]人物技能基础!$O$3:$Q$553,$C2490+1,0)</f>
        <v>2.0186428571428574</v>
      </c>
      <c r="Y2490" s="3">
        <f>HLOOKUP(Y$5,[2]人物技能基础!$O$3:$Q$553,$C2490+1,0)</f>
        <v>99.964285714285708</v>
      </c>
      <c r="Z2490" s="3">
        <f t="shared" si="229"/>
        <v>2367939</v>
      </c>
      <c r="AA2490" s="3">
        <f t="shared" si="230"/>
        <v>45447</v>
      </c>
      <c r="AB2490" s="3">
        <f t="shared" si="231"/>
        <v>14071</v>
      </c>
      <c r="AC2490" s="3">
        <f t="shared" si="232"/>
        <v>15445</v>
      </c>
      <c r="AD2490" s="3">
        <f t="shared" si="233"/>
        <v>75285</v>
      </c>
    </row>
    <row r="2491" spans="1:30" x14ac:dyDescent="0.15">
      <c r="A2491" s="3">
        <v>486</v>
      </c>
      <c r="B2491" s="3" t="str">
        <f t="shared" si="228"/>
        <v>关卡486boss</v>
      </c>
      <c r="C2491" s="3">
        <f>INDEX([3]关卡!$J$19:$J$2018,A2491)</f>
        <v>300</v>
      </c>
      <c r="D2491" s="3">
        <f>INDEX([3]关卡!$N$19:$N$2018,A2491)</f>
        <v>300</v>
      </c>
      <c r="E2491" s="3" t="s">
        <v>25</v>
      </c>
      <c r="F2491" s="3" t="s">
        <v>26</v>
      </c>
      <c r="G2491" s="3">
        <v>30</v>
      </c>
      <c r="H2491" s="3">
        <v>30</v>
      </c>
      <c r="I2491" s="3">
        <v>0.2</v>
      </c>
      <c r="J2491" s="4">
        <v>0.75</v>
      </c>
      <c r="K2491" s="4">
        <v>1</v>
      </c>
      <c r="L2491" s="4">
        <v>5</v>
      </c>
      <c r="M2491" s="3">
        <v>1</v>
      </c>
      <c r="N2491" s="3">
        <v>2</v>
      </c>
      <c r="O2491" s="3">
        <f>HLOOKUP(O$5,[1]非R能力!$B$8:$F$558,$C2491+1,0)</f>
        <v>409002.31838159374</v>
      </c>
      <c r="P2491" s="3">
        <f>HLOOKUP(P$5,[1]非R能力!$B$8:$F$558,$C2491+1,0)</f>
        <v>70358.046457391116</v>
      </c>
      <c r="Q2491" s="3">
        <f>HLOOKUP(Q$5,[1]非R能力!$B$8:$F$558,$C2491+1,0)</f>
        <v>42521.249132691257</v>
      </c>
      <c r="R2491" s="3">
        <f>HLOOKUP(R$5,[1]非R能力!$B$8:$F$558,$C2491+1,0)</f>
        <v>56463.898858489709</v>
      </c>
      <c r="S2491" s="3">
        <f>HLOOKUP(S$5,[1]非R能力!$B$8:$F$558,$C2491+1,0)</f>
        <v>15445.657241890343</v>
      </c>
      <c r="T2491" s="3">
        <f>INDEX([1]非R能力!$H$9:$H$558,D2491)</f>
        <v>17828.778289570386</v>
      </c>
      <c r="U2491" s="3">
        <f>IF(E2491="小怪",0,IF(INDEX([1]非R能力!$FK$9:$FK$558,C2491)=0,0,10))</f>
        <v>10</v>
      </c>
      <c r="V2491" s="3">
        <f>IF(E2491="小怪",0,IF(INDEX([1]非R能力!$FH$9:$FH$558,C2491)=0,0,5000))</f>
        <v>5000</v>
      </c>
      <c r="W2491" s="3">
        <f>HLOOKUP(W$5,[2]人物技能基础!$O$3:$Q$553,$C2491+1,0)</f>
        <v>3.637142857142857</v>
      </c>
      <c r="X2491" s="3">
        <f>HLOOKUP(X$5,[2]人物技能基础!$O$3:$Q$553,$C2491+1,0)</f>
        <v>2.0186428571428574</v>
      </c>
      <c r="Y2491" s="3">
        <f>HLOOKUP(Y$5,[2]人物技能基础!$O$3:$Q$553,$C2491+1,0)</f>
        <v>99.964285714285708</v>
      </c>
      <c r="Z2491" s="3">
        <f t="shared" si="229"/>
        <v>2367939</v>
      </c>
      <c r="AA2491" s="3">
        <f t="shared" si="230"/>
        <v>45447</v>
      </c>
      <c r="AB2491" s="3">
        <f t="shared" si="231"/>
        <v>14071</v>
      </c>
      <c r="AC2491" s="3">
        <f t="shared" si="232"/>
        <v>15445</v>
      </c>
      <c r="AD2491" s="3">
        <f t="shared" si="233"/>
        <v>75285</v>
      </c>
    </row>
    <row r="2492" spans="1:30" x14ac:dyDescent="0.15">
      <c r="A2492" s="3">
        <v>487</v>
      </c>
      <c r="B2492" s="3" t="str">
        <f t="shared" si="228"/>
        <v>关卡487boss</v>
      </c>
      <c r="C2492" s="3">
        <f>INDEX([3]关卡!$J$19:$J$2018,A2492)</f>
        <v>300</v>
      </c>
      <c r="D2492" s="3">
        <f>INDEX([3]关卡!$N$19:$N$2018,A2492)</f>
        <v>300</v>
      </c>
      <c r="E2492" s="3" t="s">
        <v>25</v>
      </c>
      <c r="F2492" s="3" t="s">
        <v>26</v>
      </c>
      <c r="G2492" s="3">
        <v>30</v>
      </c>
      <c r="H2492" s="3">
        <v>30</v>
      </c>
      <c r="I2492" s="3">
        <v>0.2</v>
      </c>
      <c r="J2492" s="4">
        <v>0.75</v>
      </c>
      <c r="K2492" s="4">
        <v>1</v>
      </c>
      <c r="L2492" s="4">
        <v>5</v>
      </c>
      <c r="M2492" s="3">
        <v>1</v>
      </c>
      <c r="N2492" s="3">
        <v>2</v>
      </c>
      <c r="O2492" s="3">
        <f>HLOOKUP(O$5,[1]非R能力!$B$8:$F$558,$C2492+1,0)</f>
        <v>409002.31838159374</v>
      </c>
      <c r="P2492" s="3">
        <f>HLOOKUP(P$5,[1]非R能力!$B$8:$F$558,$C2492+1,0)</f>
        <v>70358.046457391116</v>
      </c>
      <c r="Q2492" s="3">
        <f>HLOOKUP(Q$5,[1]非R能力!$B$8:$F$558,$C2492+1,0)</f>
        <v>42521.249132691257</v>
      </c>
      <c r="R2492" s="3">
        <f>HLOOKUP(R$5,[1]非R能力!$B$8:$F$558,$C2492+1,0)</f>
        <v>56463.898858489709</v>
      </c>
      <c r="S2492" s="3">
        <f>HLOOKUP(S$5,[1]非R能力!$B$8:$F$558,$C2492+1,0)</f>
        <v>15445.657241890343</v>
      </c>
      <c r="T2492" s="3">
        <f>INDEX([1]非R能力!$H$9:$H$558,D2492)</f>
        <v>17828.778289570386</v>
      </c>
      <c r="U2492" s="3">
        <f>IF(E2492="小怪",0,IF(INDEX([1]非R能力!$FK$9:$FK$558,C2492)=0,0,10))</f>
        <v>10</v>
      </c>
      <c r="V2492" s="3">
        <f>IF(E2492="小怪",0,IF(INDEX([1]非R能力!$FH$9:$FH$558,C2492)=0,0,5000))</f>
        <v>5000</v>
      </c>
      <c r="W2492" s="3">
        <f>HLOOKUP(W$5,[2]人物技能基础!$O$3:$Q$553,$C2492+1,0)</f>
        <v>3.637142857142857</v>
      </c>
      <c r="X2492" s="3">
        <f>HLOOKUP(X$5,[2]人物技能基础!$O$3:$Q$553,$C2492+1,0)</f>
        <v>2.0186428571428574</v>
      </c>
      <c r="Y2492" s="3">
        <f>HLOOKUP(Y$5,[2]人物技能基础!$O$3:$Q$553,$C2492+1,0)</f>
        <v>99.964285714285708</v>
      </c>
      <c r="Z2492" s="3">
        <f t="shared" si="229"/>
        <v>2367939</v>
      </c>
      <c r="AA2492" s="3">
        <f t="shared" si="230"/>
        <v>45447</v>
      </c>
      <c r="AB2492" s="3">
        <f t="shared" si="231"/>
        <v>14071</v>
      </c>
      <c r="AC2492" s="3">
        <f t="shared" si="232"/>
        <v>15445</v>
      </c>
      <c r="AD2492" s="3">
        <f t="shared" si="233"/>
        <v>75285</v>
      </c>
    </row>
    <row r="2493" spans="1:30" x14ac:dyDescent="0.15">
      <c r="A2493" s="3">
        <v>488</v>
      </c>
      <c r="B2493" s="3" t="str">
        <f t="shared" si="228"/>
        <v>关卡488boss</v>
      </c>
      <c r="C2493" s="3">
        <f>INDEX([3]关卡!$J$19:$J$2018,A2493)</f>
        <v>300</v>
      </c>
      <c r="D2493" s="3">
        <f>INDEX([3]关卡!$N$19:$N$2018,A2493)</f>
        <v>300</v>
      </c>
      <c r="E2493" s="3" t="s">
        <v>25</v>
      </c>
      <c r="F2493" s="3" t="s">
        <v>26</v>
      </c>
      <c r="G2493" s="3">
        <v>30</v>
      </c>
      <c r="H2493" s="3">
        <v>30</v>
      </c>
      <c r="I2493" s="3">
        <v>0.2</v>
      </c>
      <c r="J2493" s="4">
        <v>0.75</v>
      </c>
      <c r="K2493" s="4">
        <v>1</v>
      </c>
      <c r="L2493" s="4">
        <v>5</v>
      </c>
      <c r="M2493" s="3">
        <v>1</v>
      </c>
      <c r="N2493" s="3">
        <v>2</v>
      </c>
      <c r="O2493" s="3">
        <f>HLOOKUP(O$5,[1]非R能力!$B$8:$F$558,$C2493+1,0)</f>
        <v>409002.31838159374</v>
      </c>
      <c r="P2493" s="3">
        <f>HLOOKUP(P$5,[1]非R能力!$B$8:$F$558,$C2493+1,0)</f>
        <v>70358.046457391116</v>
      </c>
      <c r="Q2493" s="3">
        <f>HLOOKUP(Q$5,[1]非R能力!$B$8:$F$558,$C2493+1,0)</f>
        <v>42521.249132691257</v>
      </c>
      <c r="R2493" s="3">
        <f>HLOOKUP(R$5,[1]非R能力!$B$8:$F$558,$C2493+1,0)</f>
        <v>56463.898858489709</v>
      </c>
      <c r="S2493" s="3">
        <f>HLOOKUP(S$5,[1]非R能力!$B$8:$F$558,$C2493+1,0)</f>
        <v>15445.657241890343</v>
      </c>
      <c r="T2493" s="3">
        <f>INDEX([1]非R能力!$H$9:$H$558,D2493)</f>
        <v>17828.778289570386</v>
      </c>
      <c r="U2493" s="3">
        <f>IF(E2493="小怪",0,IF(INDEX([1]非R能力!$FK$9:$FK$558,C2493)=0,0,10))</f>
        <v>10</v>
      </c>
      <c r="V2493" s="3">
        <f>IF(E2493="小怪",0,IF(INDEX([1]非R能力!$FH$9:$FH$558,C2493)=0,0,5000))</f>
        <v>5000</v>
      </c>
      <c r="W2493" s="3">
        <f>HLOOKUP(W$5,[2]人物技能基础!$O$3:$Q$553,$C2493+1,0)</f>
        <v>3.637142857142857</v>
      </c>
      <c r="X2493" s="3">
        <f>HLOOKUP(X$5,[2]人物技能基础!$O$3:$Q$553,$C2493+1,0)</f>
        <v>2.0186428571428574</v>
      </c>
      <c r="Y2493" s="3">
        <f>HLOOKUP(Y$5,[2]人物技能基础!$O$3:$Q$553,$C2493+1,0)</f>
        <v>99.964285714285708</v>
      </c>
      <c r="Z2493" s="3">
        <f t="shared" si="229"/>
        <v>2367939</v>
      </c>
      <c r="AA2493" s="3">
        <f t="shared" si="230"/>
        <v>45447</v>
      </c>
      <c r="AB2493" s="3">
        <f t="shared" si="231"/>
        <v>14071</v>
      </c>
      <c r="AC2493" s="3">
        <f t="shared" si="232"/>
        <v>15445</v>
      </c>
      <c r="AD2493" s="3">
        <f t="shared" si="233"/>
        <v>75285</v>
      </c>
    </row>
    <row r="2494" spans="1:30" x14ac:dyDescent="0.15">
      <c r="A2494" s="3">
        <v>489</v>
      </c>
      <c r="B2494" s="3" t="str">
        <f t="shared" si="228"/>
        <v>关卡489boss</v>
      </c>
      <c r="C2494" s="3">
        <f>INDEX([3]关卡!$J$19:$J$2018,A2494)</f>
        <v>300</v>
      </c>
      <c r="D2494" s="3">
        <f>INDEX([3]关卡!$N$19:$N$2018,A2494)</f>
        <v>300</v>
      </c>
      <c r="E2494" s="3" t="s">
        <v>25</v>
      </c>
      <c r="F2494" s="3" t="s">
        <v>26</v>
      </c>
      <c r="G2494" s="3">
        <v>30</v>
      </c>
      <c r="H2494" s="3">
        <v>30</v>
      </c>
      <c r="I2494" s="3">
        <v>0.2</v>
      </c>
      <c r="J2494" s="4">
        <v>0.75</v>
      </c>
      <c r="K2494" s="4">
        <v>1</v>
      </c>
      <c r="L2494" s="4">
        <v>5</v>
      </c>
      <c r="M2494" s="3">
        <v>1</v>
      </c>
      <c r="N2494" s="3">
        <v>2</v>
      </c>
      <c r="O2494" s="3">
        <f>HLOOKUP(O$5,[1]非R能力!$B$8:$F$558,$C2494+1,0)</f>
        <v>409002.31838159374</v>
      </c>
      <c r="P2494" s="3">
        <f>HLOOKUP(P$5,[1]非R能力!$B$8:$F$558,$C2494+1,0)</f>
        <v>70358.046457391116</v>
      </c>
      <c r="Q2494" s="3">
        <f>HLOOKUP(Q$5,[1]非R能力!$B$8:$F$558,$C2494+1,0)</f>
        <v>42521.249132691257</v>
      </c>
      <c r="R2494" s="3">
        <f>HLOOKUP(R$5,[1]非R能力!$B$8:$F$558,$C2494+1,0)</f>
        <v>56463.898858489709</v>
      </c>
      <c r="S2494" s="3">
        <f>HLOOKUP(S$5,[1]非R能力!$B$8:$F$558,$C2494+1,0)</f>
        <v>15445.657241890343</v>
      </c>
      <c r="T2494" s="3">
        <f>INDEX([1]非R能力!$H$9:$H$558,D2494)</f>
        <v>17828.778289570386</v>
      </c>
      <c r="U2494" s="3">
        <f>IF(E2494="小怪",0,IF(INDEX([1]非R能力!$FK$9:$FK$558,C2494)=0,0,10))</f>
        <v>10</v>
      </c>
      <c r="V2494" s="3">
        <f>IF(E2494="小怪",0,IF(INDEX([1]非R能力!$FH$9:$FH$558,C2494)=0,0,5000))</f>
        <v>5000</v>
      </c>
      <c r="W2494" s="3">
        <f>HLOOKUP(W$5,[2]人物技能基础!$O$3:$Q$553,$C2494+1,0)</f>
        <v>3.637142857142857</v>
      </c>
      <c r="X2494" s="3">
        <f>HLOOKUP(X$5,[2]人物技能基础!$O$3:$Q$553,$C2494+1,0)</f>
        <v>2.0186428571428574</v>
      </c>
      <c r="Y2494" s="3">
        <f>HLOOKUP(Y$5,[2]人物技能基础!$O$3:$Q$553,$C2494+1,0)</f>
        <v>99.964285714285708</v>
      </c>
      <c r="Z2494" s="3">
        <f t="shared" si="229"/>
        <v>2367939</v>
      </c>
      <c r="AA2494" s="3">
        <f t="shared" si="230"/>
        <v>45447</v>
      </c>
      <c r="AB2494" s="3">
        <f t="shared" si="231"/>
        <v>14071</v>
      </c>
      <c r="AC2494" s="3">
        <f t="shared" si="232"/>
        <v>15445</v>
      </c>
      <c r="AD2494" s="3">
        <f t="shared" si="233"/>
        <v>75285</v>
      </c>
    </row>
    <row r="2495" spans="1:30" x14ac:dyDescent="0.15">
      <c r="A2495" s="3">
        <v>490</v>
      </c>
      <c r="B2495" s="3" t="str">
        <f t="shared" si="228"/>
        <v>关卡490boss</v>
      </c>
      <c r="C2495" s="3">
        <f>INDEX([3]关卡!$J$19:$J$2018,A2495)</f>
        <v>300</v>
      </c>
      <c r="D2495" s="3">
        <f>INDEX([3]关卡!$N$19:$N$2018,A2495)</f>
        <v>300</v>
      </c>
      <c r="E2495" s="3" t="s">
        <v>25</v>
      </c>
      <c r="F2495" s="3" t="s">
        <v>26</v>
      </c>
      <c r="G2495" s="3">
        <v>30</v>
      </c>
      <c r="H2495" s="3">
        <v>30</v>
      </c>
      <c r="I2495" s="3">
        <v>0.2</v>
      </c>
      <c r="J2495" s="4">
        <v>0.75</v>
      </c>
      <c r="K2495" s="4">
        <v>1</v>
      </c>
      <c r="L2495" s="4">
        <v>5</v>
      </c>
      <c r="M2495" s="3">
        <v>1</v>
      </c>
      <c r="N2495" s="3">
        <v>2</v>
      </c>
      <c r="O2495" s="3">
        <f>HLOOKUP(O$5,[1]非R能力!$B$8:$F$558,$C2495+1,0)</f>
        <v>409002.31838159374</v>
      </c>
      <c r="P2495" s="3">
        <f>HLOOKUP(P$5,[1]非R能力!$B$8:$F$558,$C2495+1,0)</f>
        <v>70358.046457391116</v>
      </c>
      <c r="Q2495" s="3">
        <f>HLOOKUP(Q$5,[1]非R能力!$B$8:$F$558,$C2495+1,0)</f>
        <v>42521.249132691257</v>
      </c>
      <c r="R2495" s="3">
        <f>HLOOKUP(R$5,[1]非R能力!$B$8:$F$558,$C2495+1,0)</f>
        <v>56463.898858489709</v>
      </c>
      <c r="S2495" s="3">
        <f>HLOOKUP(S$5,[1]非R能力!$B$8:$F$558,$C2495+1,0)</f>
        <v>15445.657241890343</v>
      </c>
      <c r="T2495" s="3">
        <f>INDEX([1]非R能力!$H$9:$H$558,D2495)</f>
        <v>17828.778289570386</v>
      </c>
      <c r="U2495" s="3">
        <f>IF(E2495="小怪",0,IF(INDEX([1]非R能力!$FK$9:$FK$558,C2495)=0,0,10))</f>
        <v>10</v>
      </c>
      <c r="V2495" s="3">
        <f>IF(E2495="小怪",0,IF(INDEX([1]非R能力!$FH$9:$FH$558,C2495)=0,0,5000))</f>
        <v>5000</v>
      </c>
      <c r="W2495" s="3">
        <f>HLOOKUP(W$5,[2]人物技能基础!$O$3:$Q$553,$C2495+1,0)</f>
        <v>3.637142857142857</v>
      </c>
      <c r="X2495" s="3">
        <f>HLOOKUP(X$5,[2]人物技能基础!$O$3:$Q$553,$C2495+1,0)</f>
        <v>2.0186428571428574</v>
      </c>
      <c r="Y2495" s="3">
        <f>HLOOKUP(Y$5,[2]人物技能基础!$O$3:$Q$553,$C2495+1,0)</f>
        <v>99.964285714285708</v>
      </c>
      <c r="Z2495" s="3">
        <f t="shared" si="229"/>
        <v>2367939</v>
      </c>
      <c r="AA2495" s="3">
        <f t="shared" si="230"/>
        <v>45447</v>
      </c>
      <c r="AB2495" s="3">
        <f t="shared" si="231"/>
        <v>14071</v>
      </c>
      <c r="AC2495" s="3">
        <f t="shared" si="232"/>
        <v>15445</v>
      </c>
      <c r="AD2495" s="3">
        <f t="shared" si="233"/>
        <v>75285</v>
      </c>
    </row>
    <row r="2496" spans="1:30" x14ac:dyDescent="0.15">
      <c r="A2496" s="3">
        <v>491</v>
      </c>
      <c r="B2496" s="3" t="str">
        <f t="shared" si="228"/>
        <v>关卡491boss</v>
      </c>
      <c r="C2496" s="3">
        <f>INDEX([3]关卡!$J$19:$J$2018,A2496)</f>
        <v>300</v>
      </c>
      <c r="D2496" s="3">
        <f>INDEX([3]关卡!$N$19:$N$2018,A2496)</f>
        <v>300</v>
      </c>
      <c r="E2496" s="3" t="s">
        <v>25</v>
      </c>
      <c r="F2496" s="3" t="s">
        <v>26</v>
      </c>
      <c r="G2496" s="3">
        <v>30</v>
      </c>
      <c r="H2496" s="3">
        <v>30</v>
      </c>
      <c r="I2496" s="3">
        <v>0.2</v>
      </c>
      <c r="J2496" s="4">
        <v>0.75</v>
      </c>
      <c r="K2496" s="4">
        <v>1</v>
      </c>
      <c r="L2496" s="4">
        <v>5</v>
      </c>
      <c r="M2496" s="3">
        <v>1</v>
      </c>
      <c r="N2496" s="3">
        <v>2</v>
      </c>
      <c r="O2496" s="3">
        <f>HLOOKUP(O$5,[1]非R能力!$B$8:$F$558,$C2496+1,0)</f>
        <v>409002.31838159374</v>
      </c>
      <c r="P2496" s="3">
        <f>HLOOKUP(P$5,[1]非R能力!$B$8:$F$558,$C2496+1,0)</f>
        <v>70358.046457391116</v>
      </c>
      <c r="Q2496" s="3">
        <f>HLOOKUP(Q$5,[1]非R能力!$B$8:$F$558,$C2496+1,0)</f>
        <v>42521.249132691257</v>
      </c>
      <c r="R2496" s="3">
        <f>HLOOKUP(R$5,[1]非R能力!$B$8:$F$558,$C2496+1,0)</f>
        <v>56463.898858489709</v>
      </c>
      <c r="S2496" s="3">
        <f>HLOOKUP(S$5,[1]非R能力!$B$8:$F$558,$C2496+1,0)</f>
        <v>15445.657241890343</v>
      </c>
      <c r="T2496" s="3">
        <f>INDEX([1]非R能力!$H$9:$H$558,D2496)</f>
        <v>17828.778289570386</v>
      </c>
      <c r="U2496" s="3">
        <f>IF(E2496="小怪",0,IF(INDEX([1]非R能力!$FK$9:$FK$558,C2496)=0,0,10))</f>
        <v>10</v>
      </c>
      <c r="V2496" s="3">
        <f>IF(E2496="小怪",0,IF(INDEX([1]非R能力!$FH$9:$FH$558,C2496)=0,0,5000))</f>
        <v>5000</v>
      </c>
      <c r="W2496" s="3">
        <f>HLOOKUP(W$5,[2]人物技能基础!$O$3:$Q$553,$C2496+1,0)</f>
        <v>3.637142857142857</v>
      </c>
      <c r="X2496" s="3">
        <f>HLOOKUP(X$5,[2]人物技能基础!$O$3:$Q$553,$C2496+1,0)</f>
        <v>2.0186428571428574</v>
      </c>
      <c r="Y2496" s="3">
        <f>HLOOKUP(Y$5,[2]人物技能基础!$O$3:$Q$553,$C2496+1,0)</f>
        <v>99.964285714285708</v>
      </c>
      <c r="Z2496" s="3">
        <f t="shared" si="229"/>
        <v>2367939</v>
      </c>
      <c r="AA2496" s="3">
        <f t="shared" si="230"/>
        <v>45447</v>
      </c>
      <c r="AB2496" s="3">
        <f t="shared" si="231"/>
        <v>14071</v>
      </c>
      <c r="AC2496" s="3">
        <f t="shared" si="232"/>
        <v>15445</v>
      </c>
      <c r="AD2496" s="3">
        <f t="shared" si="233"/>
        <v>75285</v>
      </c>
    </row>
    <row r="2497" spans="1:30" x14ac:dyDescent="0.15">
      <c r="A2497" s="3">
        <v>492</v>
      </c>
      <c r="B2497" s="3" t="str">
        <f t="shared" si="228"/>
        <v>关卡492boss</v>
      </c>
      <c r="C2497" s="3">
        <f>INDEX([3]关卡!$J$19:$J$2018,A2497)</f>
        <v>301</v>
      </c>
      <c r="D2497" s="3">
        <f>INDEX([3]关卡!$N$19:$N$2018,A2497)</f>
        <v>301</v>
      </c>
      <c r="E2497" s="3" t="s">
        <v>25</v>
      </c>
      <c r="F2497" s="3" t="s">
        <v>26</v>
      </c>
      <c r="G2497" s="3">
        <v>30</v>
      </c>
      <c r="H2497" s="3">
        <v>30</v>
      </c>
      <c r="I2497" s="3">
        <v>0.2</v>
      </c>
      <c r="J2497" s="4">
        <v>0.75</v>
      </c>
      <c r="K2497" s="4">
        <v>1</v>
      </c>
      <c r="L2497" s="4">
        <v>5</v>
      </c>
      <c r="M2497" s="3">
        <v>1</v>
      </c>
      <c r="N2497" s="3">
        <v>2</v>
      </c>
      <c r="O2497" s="3">
        <f>HLOOKUP(O$5,[1]非R能力!$B$8:$F$558,$C2497+1,0)</f>
        <v>413840.99667911098</v>
      </c>
      <c r="P2497" s="3">
        <f>HLOOKUP(P$5,[1]非R能力!$B$8:$F$558,$C2497+1,0)</f>
        <v>70988.757883081882</v>
      </c>
      <c r="Q2497" s="3">
        <f>HLOOKUP(Q$5,[1]非R能力!$B$8:$F$558,$C2497+1,0)</f>
        <v>42857.639644034651</v>
      </c>
      <c r="R2497" s="3">
        <f>HLOOKUP(R$5,[1]非R能力!$B$8:$F$558,$C2497+1,0)</f>
        <v>57170.238017661701</v>
      </c>
      <c r="S2497" s="3">
        <f>HLOOKUP(S$5,[1]非R能力!$B$8:$F$558,$C2497+1,0)</f>
        <v>15544.806645711826</v>
      </c>
      <c r="T2497" s="3">
        <f>INDEX([1]非R能力!$H$9:$H$558,D2497)</f>
        <v>17947.97123045252</v>
      </c>
      <c r="U2497" s="3">
        <f>IF(E2497="小怪",0,IF(INDEX([1]非R能力!$FK$9:$FK$558,C2497)=0,0,10))</f>
        <v>10</v>
      </c>
      <c r="V2497" s="3">
        <f>IF(E2497="小怪",0,IF(INDEX([1]非R能力!$FH$9:$FH$558,C2497)=0,0,5000))</f>
        <v>5000</v>
      </c>
      <c r="W2497" s="3">
        <f>HLOOKUP(W$5,[2]人物技能基础!$O$3:$Q$553,$C2497+1,0)</f>
        <v>3.637142857142857</v>
      </c>
      <c r="X2497" s="3">
        <f>HLOOKUP(X$5,[2]人物技能基础!$O$3:$Q$553,$C2497+1,0)</f>
        <v>2.0186428571428574</v>
      </c>
      <c r="Y2497" s="3">
        <f>HLOOKUP(Y$5,[2]人物技能基础!$O$3:$Q$553,$C2497+1,0)</f>
        <v>99.964285714285708</v>
      </c>
      <c r="Z2497" s="3">
        <f t="shared" si="229"/>
        <v>2388423</v>
      </c>
      <c r="AA2497" s="3">
        <f t="shared" si="230"/>
        <v>45816</v>
      </c>
      <c r="AB2497" s="3">
        <f t="shared" si="231"/>
        <v>14197</v>
      </c>
      <c r="AC2497" s="3">
        <f t="shared" si="232"/>
        <v>15544</v>
      </c>
      <c r="AD2497" s="3">
        <f t="shared" si="233"/>
        <v>76226</v>
      </c>
    </row>
    <row r="2498" spans="1:30" x14ac:dyDescent="0.15">
      <c r="A2498" s="3">
        <v>493</v>
      </c>
      <c r="B2498" s="3" t="str">
        <f t="shared" si="228"/>
        <v>关卡493boss</v>
      </c>
      <c r="C2498" s="3">
        <f>INDEX([3]关卡!$J$19:$J$2018,A2498)</f>
        <v>301</v>
      </c>
      <c r="D2498" s="3">
        <f>INDEX([3]关卡!$N$19:$N$2018,A2498)</f>
        <v>301</v>
      </c>
      <c r="E2498" s="3" t="s">
        <v>25</v>
      </c>
      <c r="F2498" s="3" t="s">
        <v>26</v>
      </c>
      <c r="G2498" s="3">
        <v>30</v>
      </c>
      <c r="H2498" s="3">
        <v>30</v>
      </c>
      <c r="I2498" s="3">
        <v>0.2</v>
      </c>
      <c r="J2498" s="4">
        <v>0.75</v>
      </c>
      <c r="K2498" s="4">
        <v>1</v>
      </c>
      <c r="L2498" s="4">
        <v>5</v>
      </c>
      <c r="M2498" s="3">
        <v>1</v>
      </c>
      <c r="N2498" s="3">
        <v>2</v>
      </c>
      <c r="O2498" s="3">
        <f>HLOOKUP(O$5,[1]非R能力!$B$8:$F$558,$C2498+1,0)</f>
        <v>413840.99667911098</v>
      </c>
      <c r="P2498" s="3">
        <f>HLOOKUP(P$5,[1]非R能力!$B$8:$F$558,$C2498+1,0)</f>
        <v>70988.757883081882</v>
      </c>
      <c r="Q2498" s="3">
        <f>HLOOKUP(Q$5,[1]非R能力!$B$8:$F$558,$C2498+1,0)</f>
        <v>42857.639644034651</v>
      </c>
      <c r="R2498" s="3">
        <f>HLOOKUP(R$5,[1]非R能力!$B$8:$F$558,$C2498+1,0)</f>
        <v>57170.238017661701</v>
      </c>
      <c r="S2498" s="3">
        <f>HLOOKUP(S$5,[1]非R能力!$B$8:$F$558,$C2498+1,0)</f>
        <v>15544.806645711826</v>
      </c>
      <c r="T2498" s="3">
        <f>INDEX([1]非R能力!$H$9:$H$558,D2498)</f>
        <v>17947.97123045252</v>
      </c>
      <c r="U2498" s="3">
        <f>IF(E2498="小怪",0,IF(INDEX([1]非R能力!$FK$9:$FK$558,C2498)=0,0,10))</f>
        <v>10</v>
      </c>
      <c r="V2498" s="3">
        <f>IF(E2498="小怪",0,IF(INDEX([1]非R能力!$FH$9:$FH$558,C2498)=0,0,5000))</f>
        <v>5000</v>
      </c>
      <c r="W2498" s="3">
        <f>HLOOKUP(W$5,[2]人物技能基础!$O$3:$Q$553,$C2498+1,0)</f>
        <v>3.637142857142857</v>
      </c>
      <c r="X2498" s="3">
        <f>HLOOKUP(X$5,[2]人物技能基础!$O$3:$Q$553,$C2498+1,0)</f>
        <v>2.0186428571428574</v>
      </c>
      <c r="Y2498" s="3">
        <f>HLOOKUP(Y$5,[2]人物技能基础!$O$3:$Q$553,$C2498+1,0)</f>
        <v>99.964285714285708</v>
      </c>
      <c r="Z2498" s="3">
        <f t="shared" si="229"/>
        <v>2388423</v>
      </c>
      <c r="AA2498" s="3">
        <f t="shared" si="230"/>
        <v>45816</v>
      </c>
      <c r="AB2498" s="3">
        <f t="shared" si="231"/>
        <v>14197</v>
      </c>
      <c r="AC2498" s="3">
        <f t="shared" si="232"/>
        <v>15544</v>
      </c>
      <c r="AD2498" s="3">
        <f t="shared" si="233"/>
        <v>76226</v>
      </c>
    </row>
    <row r="2499" spans="1:30" x14ac:dyDescent="0.15">
      <c r="A2499" s="3">
        <v>494</v>
      </c>
      <c r="B2499" s="3" t="str">
        <f t="shared" si="228"/>
        <v>关卡494boss</v>
      </c>
      <c r="C2499" s="3">
        <f>INDEX([3]关卡!$J$19:$J$2018,A2499)</f>
        <v>301</v>
      </c>
      <c r="D2499" s="3">
        <f>INDEX([3]关卡!$N$19:$N$2018,A2499)</f>
        <v>301</v>
      </c>
      <c r="E2499" s="3" t="s">
        <v>25</v>
      </c>
      <c r="F2499" s="3" t="s">
        <v>26</v>
      </c>
      <c r="G2499" s="3">
        <v>30</v>
      </c>
      <c r="H2499" s="3">
        <v>30</v>
      </c>
      <c r="I2499" s="3">
        <v>0.2</v>
      </c>
      <c r="J2499" s="4">
        <v>0.75</v>
      </c>
      <c r="K2499" s="4">
        <v>1</v>
      </c>
      <c r="L2499" s="4">
        <v>5</v>
      </c>
      <c r="M2499" s="3">
        <v>1</v>
      </c>
      <c r="N2499" s="3">
        <v>2</v>
      </c>
      <c r="O2499" s="3">
        <f>HLOOKUP(O$5,[1]非R能力!$B$8:$F$558,$C2499+1,0)</f>
        <v>413840.99667911098</v>
      </c>
      <c r="P2499" s="3">
        <f>HLOOKUP(P$5,[1]非R能力!$B$8:$F$558,$C2499+1,0)</f>
        <v>70988.757883081882</v>
      </c>
      <c r="Q2499" s="3">
        <f>HLOOKUP(Q$5,[1]非R能力!$B$8:$F$558,$C2499+1,0)</f>
        <v>42857.639644034651</v>
      </c>
      <c r="R2499" s="3">
        <f>HLOOKUP(R$5,[1]非R能力!$B$8:$F$558,$C2499+1,0)</f>
        <v>57170.238017661701</v>
      </c>
      <c r="S2499" s="3">
        <f>HLOOKUP(S$5,[1]非R能力!$B$8:$F$558,$C2499+1,0)</f>
        <v>15544.806645711826</v>
      </c>
      <c r="T2499" s="3">
        <f>INDEX([1]非R能力!$H$9:$H$558,D2499)</f>
        <v>17947.97123045252</v>
      </c>
      <c r="U2499" s="3">
        <f>IF(E2499="小怪",0,IF(INDEX([1]非R能力!$FK$9:$FK$558,C2499)=0,0,10))</f>
        <v>10</v>
      </c>
      <c r="V2499" s="3">
        <f>IF(E2499="小怪",0,IF(INDEX([1]非R能力!$FH$9:$FH$558,C2499)=0,0,5000))</f>
        <v>5000</v>
      </c>
      <c r="W2499" s="3">
        <f>HLOOKUP(W$5,[2]人物技能基础!$O$3:$Q$553,$C2499+1,0)</f>
        <v>3.637142857142857</v>
      </c>
      <c r="X2499" s="3">
        <f>HLOOKUP(X$5,[2]人物技能基础!$O$3:$Q$553,$C2499+1,0)</f>
        <v>2.0186428571428574</v>
      </c>
      <c r="Y2499" s="3">
        <f>HLOOKUP(Y$5,[2]人物技能基础!$O$3:$Q$553,$C2499+1,0)</f>
        <v>99.964285714285708</v>
      </c>
      <c r="Z2499" s="3">
        <f t="shared" si="229"/>
        <v>2388423</v>
      </c>
      <c r="AA2499" s="3">
        <f t="shared" si="230"/>
        <v>45816</v>
      </c>
      <c r="AB2499" s="3">
        <f t="shared" si="231"/>
        <v>14197</v>
      </c>
      <c r="AC2499" s="3">
        <f t="shared" si="232"/>
        <v>15544</v>
      </c>
      <c r="AD2499" s="3">
        <f t="shared" si="233"/>
        <v>76226</v>
      </c>
    </row>
    <row r="2500" spans="1:30" x14ac:dyDescent="0.15">
      <c r="A2500" s="3">
        <v>495</v>
      </c>
      <c r="B2500" s="3" t="str">
        <f t="shared" si="228"/>
        <v>关卡495boss</v>
      </c>
      <c r="C2500" s="3">
        <f>INDEX([3]关卡!$J$19:$J$2018,A2500)</f>
        <v>301</v>
      </c>
      <c r="D2500" s="3">
        <f>INDEX([3]关卡!$N$19:$N$2018,A2500)</f>
        <v>301</v>
      </c>
      <c r="E2500" s="3" t="s">
        <v>25</v>
      </c>
      <c r="F2500" s="3" t="s">
        <v>26</v>
      </c>
      <c r="G2500" s="3">
        <v>30</v>
      </c>
      <c r="H2500" s="3">
        <v>30</v>
      </c>
      <c r="I2500" s="3">
        <v>0.2</v>
      </c>
      <c r="J2500" s="4">
        <v>0.75</v>
      </c>
      <c r="K2500" s="4">
        <v>1</v>
      </c>
      <c r="L2500" s="4">
        <v>5</v>
      </c>
      <c r="M2500" s="3">
        <v>1</v>
      </c>
      <c r="N2500" s="3">
        <v>2</v>
      </c>
      <c r="O2500" s="3">
        <f>HLOOKUP(O$5,[1]非R能力!$B$8:$F$558,$C2500+1,0)</f>
        <v>413840.99667911098</v>
      </c>
      <c r="P2500" s="3">
        <f>HLOOKUP(P$5,[1]非R能力!$B$8:$F$558,$C2500+1,0)</f>
        <v>70988.757883081882</v>
      </c>
      <c r="Q2500" s="3">
        <f>HLOOKUP(Q$5,[1]非R能力!$B$8:$F$558,$C2500+1,0)</f>
        <v>42857.639644034651</v>
      </c>
      <c r="R2500" s="3">
        <f>HLOOKUP(R$5,[1]非R能力!$B$8:$F$558,$C2500+1,0)</f>
        <v>57170.238017661701</v>
      </c>
      <c r="S2500" s="3">
        <f>HLOOKUP(S$5,[1]非R能力!$B$8:$F$558,$C2500+1,0)</f>
        <v>15544.806645711826</v>
      </c>
      <c r="T2500" s="3">
        <f>INDEX([1]非R能力!$H$9:$H$558,D2500)</f>
        <v>17947.97123045252</v>
      </c>
      <c r="U2500" s="3">
        <f>IF(E2500="小怪",0,IF(INDEX([1]非R能力!$FK$9:$FK$558,C2500)=0,0,10))</f>
        <v>10</v>
      </c>
      <c r="V2500" s="3">
        <f>IF(E2500="小怪",0,IF(INDEX([1]非R能力!$FH$9:$FH$558,C2500)=0,0,5000))</f>
        <v>5000</v>
      </c>
      <c r="W2500" s="3">
        <f>HLOOKUP(W$5,[2]人物技能基础!$O$3:$Q$553,$C2500+1,0)</f>
        <v>3.637142857142857</v>
      </c>
      <c r="X2500" s="3">
        <f>HLOOKUP(X$5,[2]人物技能基础!$O$3:$Q$553,$C2500+1,0)</f>
        <v>2.0186428571428574</v>
      </c>
      <c r="Y2500" s="3">
        <f>HLOOKUP(Y$5,[2]人物技能基础!$O$3:$Q$553,$C2500+1,0)</f>
        <v>99.964285714285708</v>
      </c>
      <c r="Z2500" s="3">
        <f t="shared" si="229"/>
        <v>2388423</v>
      </c>
      <c r="AA2500" s="3">
        <f t="shared" si="230"/>
        <v>45816</v>
      </c>
      <c r="AB2500" s="3">
        <f t="shared" si="231"/>
        <v>14197</v>
      </c>
      <c r="AC2500" s="3">
        <f t="shared" si="232"/>
        <v>15544</v>
      </c>
      <c r="AD2500" s="3">
        <f t="shared" si="233"/>
        <v>76226</v>
      </c>
    </row>
    <row r="2501" spans="1:30" x14ac:dyDescent="0.15">
      <c r="A2501" s="3">
        <v>496</v>
      </c>
      <c r="B2501" s="3" t="str">
        <f t="shared" si="228"/>
        <v>关卡496boss</v>
      </c>
      <c r="C2501" s="3">
        <f>INDEX([3]关卡!$J$19:$J$2018,A2501)</f>
        <v>301</v>
      </c>
      <c r="D2501" s="3">
        <f>INDEX([3]关卡!$N$19:$N$2018,A2501)</f>
        <v>301</v>
      </c>
      <c r="E2501" s="3" t="s">
        <v>25</v>
      </c>
      <c r="F2501" s="3" t="s">
        <v>26</v>
      </c>
      <c r="G2501" s="3">
        <v>30</v>
      </c>
      <c r="H2501" s="3">
        <v>30</v>
      </c>
      <c r="I2501" s="3">
        <v>0.2</v>
      </c>
      <c r="J2501" s="4">
        <v>0.75</v>
      </c>
      <c r="K2501" s="4">
        <v>1</v>
      </c>
      <c r="L2501" s="4">
        <v>5</v>
      </c>
      <c r="M2501" s="3">
        <v>1</v>
      </c>
      <c r="N2501" s="3">
        <v>2</v>
      </c>
      <c r="O2501" s="3">
        <f>HLOOKUP(O$5,[1]非R能力!$B$8:$F$558,$C2501+1,0)</f>
        <v>413840.99667911098</v>
      </c>
      <c r="P2501" s="3">
        <f>HLOOKUP(P$5,[1]非R能力!$B$8:$F$558,$C2501+1,0)</f>
        <v>70988.757883081882</v>
      </c>
      <c r="Q2501" s="3">
        <f>HLOOKUP(Q$5,[1]非R能力!$B$8:$F$558,$C2501+1,0)</f>
        <v>42857.639644034651</v>
      </c>
      <c r="R2501" s="3">
        <f>HLOOKUP(R$5,[1]非R能力!$B$8:$F$558,$C2501+1,0)</f>
        <v>57170.238017661701</v>
      </c>
      <c r="S2501" s="3">
        <f>HLOOKUP(S$5,[1]非R能力!$B$8:$F$558,$C2501+1,0)</f>
        <v>15544.806645711826</v>
      </c>
      <c r="T2501" s="3">
        <f>INDEX([1]非R能力!$H$9:$H$558,D2501)</f>
        <v>17947.97123045252</v>
      </c>
      <c r="U2501" s="3">
        <f>IF(E2501="小怪",0,IF(INDEX([1]非R能力!$FK$9:$FK$558,C2501)=0,0,10))</f>
        <v>10</v>
      </c>
      <c r="V2501" s="3">
        <f>IF(E2501="小怪",0,IF(INDEX([1]非R能力!$FH$9:$FH$558,C2501)=0,0,5000))</f>
        <v>5000</v>
      </c>
      <c r="W2501" s="3">
        <f>HLOOKUP(W$5,[2]人物技能基础!$O$3:$Q$553,$C2501+1,0)</f>
        <v>3.637142857142857</v>
      </c>
      <c r="X2501" s="3">
        <f>HLOOKUP(X$5,[2]人物技能基础!$O$3:$Q$553,$C2501+1,0)</f>
        <v>2.0186428571428574</v>
      </c>
      <c r="Y2501" s="3">
        <f>HLOOKUP(Y$5,[2]人物技能基础!$O$3:$Q$553,$C2501+1,0)</f>
        <v>99.964285714285708</v>
      </c>
      <c r="Z2501" s="3">
        <f t="shared" si="229"/>
        <v>2388423</v>
      </c>
      <c r="AA2501" s="3">
        <f t="shared" si="230"/>
        <v>45816</v>
      </c>
      <c r="AB2501" s="3">
        <f t="shared" si="231"/>
        <v>14197</v>
      </c>
      <c r="AC2501" s="3">
        <f t="shared" si="232"/>
        <v>15544</v>
      </c>
      <c r="AD2501" s="3">
        <f t="shared" si="233"/>
        <v>76226</v>
      </c>
    </row>
    <row r="2502" spans="1:30" x14ac:dyDescent="0.15">
      <c r="A2502" s="3">
        <v>497</v>
      </c>
      <c r="B2502" s="3" t="str">
        <f t="shared" si="228"/>
        <v>关卡497boss</v>
      </c>
      <c r="C2502" s="3">
        <f>INDEX([3]关卡!$J$19:$J$2018,A2502)</f>
        <v>301</v>
      </c>
      <c r="D2502" s="3">
        <f>INDEX([3]关卡!$N$19:$N$2018,A2502)</f>
        <v>301</v>
      </c>
      <c r="E2502" s="3" t="s">
        <v>25</v>
      </c>
      <c r="F2502" s="3" t="s">
        <v>26</v>
      </c>
      <c r="G2502" s="3">
        <v>30</v>
      </c>
      <c r="H2502" s="3">
        <v>30</v>
      </c>
      <c r="I2502" s="3">
        <v>0.2</v>
      </c>
      <c r="J2502" s="4">
        <v>0.75</v>
      </c>
      <c r="K2502" s="4">
        <v>1</v>
      </c>
      <c r="L2502" s="4">
        <v>5</v>
      </c>
      <c r="M2502" s="3">
        <v>1</v>
      </c>
      <c r="N2502" s="3">
        <v>2</v>
      </c>
      <c r="O2502" s="3">
        <f>HLOOKUP(O$5,[1]非R能力!$B$8:$F$558,$C2502+1,0)</f>
        <v>413840.99667911098</v>
      </c>
      <c r="P2502" s="3">
        <f>HLOOKUP(P$5,[1]非R能力!$B$8:$F$558,$C2502+1,0)</f>
        <v>70988.757883081882</v>
      </c>
      <c r="Q2502" s="3">
        <f>HLOOKUP(Q$5,[1]非R能力!$B$8:$F$558,$C2502+1,0)</f>
        <v>42857.639644034651</v>
      </c>
      <c r="R2502" s="3">
        <f>HLOOKUP(R$5,[1]非R能力!$B$8:$F$558,$C2502+1,0)</f>
        <v>57170.238017661701</v>
      </c>
      <c r="S2502" s="3">
        <f>HLOOKUP(S$5,[1]非R能力!$B$8:$F$558,$C2502+1,0)</f>
        <v>15544.806645711826</v>
      </c>
      <c r="T2502" s="3">
        <f>INDEX([1]非R能力!$H$9:$H$558,D2502)</f>
        <v>17947.97123045252</v>
      </c>
      <c r="U2502" s="3">
        <f>IF(E2502="小怪",0,IF(INDEX([1]非R能力!$FK$9:$FK$558,C2502)=0,0,10))</f>
        <v>10</v>
      </c>
      <c r="V2502" s="3">
        <f>IF(E2502="小怪",0,IF(INDEX([1]非R能力!$FH$9:$FH$558,C2502)=0,0,5000))</f>
        <v>5000</v>
      </c>
      <c r="W2502" s="3">
        <f>HLOOKUP(W$5,[2]人物技能基础!$O$3:$Q$553,$C2502+1,0)</f>
        <v>3.637142857142857</v>
      </c>
      <c r="X2502" s="3">
        <f>HLOOKUP(X$5,[2]人物技能基础!$O$3:$Q$553,$C2502+1,0)</f>
        <v>2.0186428571428574</v>
      </c>
      <c r="Y2502" s="3">
        <f>HLOOKUP(Y$5,[2]人物技能基础!$O$3:$Q$553,$C2502+1,0)</f>
        <v>99.964285714285708</v>
      </c>
      <c r="Z2502" s="3">
        <f t="shared" si="229"/>
        <v>2388423</v>
      </c>
      <c r="AA2502" s="3">
        <f t="shared" si="230"/>
        <v>45816</v>
      </c>
      <c r="AB2502" s="3">
        <f t="shared" si="231"/>
        <v>14197</v>
      </c>
      <c r="AC2502" s="3">
        <f t="shared" si="232"/>
        <v>15544</v>
      </c>
      <c r="AD2502" s="3">
        <f t="shared" si="233"/>
        <v>76226</v>
      </c>
    </row>
    <row r="2503" spans="1:30" x14ac:dyDescent="0.15">
      <c r="A2503" s="3">
        <v>498</v>
      </c>
      <c r="B2503" s="3" t="str">
        <f t="shared" ref="B2503:B2566" si="234">"关卡"&amp;A2503&amp;E2503</f>
        <v>关卡498boss</v>
      </c>
      <c r="C2503" s="3">
        <f>INDEX([3]关卡!$J$19:$J$2018,A2503)</f>
        <v>301</v>
      </c>
      <c r="D2503" s="3">
        <f>INDEX([3]关卡!$N$19:$N$2018,A2503)</f>
        <v>301</v>
      </c>
      <c r="E2503" s="3" t="s">
        <v>25</v>
      </c>
      <c r="F2503" s="3" t="s">
        <v>26</v>
      </c>
      <c r="G2503" s="3">
        <v>30</v>
      </c>
      <c r="H2503" s="3">
        <v>30</v>
      </c>
      <c r="I2503" s="3">
        <v>0.2</v>
      </c>
      <c r="J2503" s="4">
        <v>0.75</v>
      </c>
      <c r="K2503" s="4">
        <v>1</v>
      </c>
      <c r="L2503" s="4">
        <v>5</v>
      </c>
      <c r="M2503" s="3">
        <v>1</v>
      </c>
      <c r="N2503" s="3">
        <v>2</v>
      </c>
      <c r="O2503" s="3">
        <f>HLOOKUP(O$5,[1]非R能力!$B$8:$F$558,$C2503+1,0)</f>
        <v>413840.99667911098</v>
      </c>
      <c r="P2503" s="3">
        <f>HLOOKUP(P$5,[1]非R能力!$B$8:$F$558,$C2503+1,0)</f>
        <v>70988.757883081882</v>
      </c>
      <c r="Q2503" s="3">
        <f>HLOOKUP(Q$5,[1]非R能力!$B$8:$F$558,$C2503+1,0)</f>
        <v>42857.639644034651</v>
      </c>
      <c r="R2503" s="3">
        <f>HLOOKUP(R$5,[1]非R能力!$B$8:$F$558,$C2503+1,0)</f>
        <v>57170.238017661701</v>
      </c>
      <c r="S2503" s="3">
        <f>HLOOKUP(S$5,[1]非R能力!$B$8:$F$558,$C2503+1,0)</f>
        <v>15544.806645711826</v>
      </c>
      <c r="T2503" s="3">
        <f>INDEX([1]非R能力!$H$9:$H$558,D2503)</f>
        <v>17947.97123045252</v>
      </c>
      <c r="U2503" s="3">
        <f>IF(E2503="小怪",0,IF(INDEX([1]非R能力!$FK$9:$FK$558,C2503)=0,0,10))</f>
        <v>10</v>
      </c>
      <c r="V2503" s="3">
        <f>IF(E2503="小怪",0,IF(INDEX([1]非R能力!$FH$9:$FH$558,C2503)=0,0,5000))</f>
        <v>5000</v>
      </c>
      <c r="W2503" s="3">
        <f>HLOOKUP(W$5,[2]人物技能基础!$O$3:$Q$553,$C2503+1,0)</f>
        <v>3.637142857142857</v>
      </c>
      <c r="X2503" s="3">
        <f>HLOOKUP(X$5,[2]人物技能基础!$O$3:$Q$553,$C2503+1,0)</f>
        <v>2.0186428571428574</v>
      </c>
      <c r="Y2503" s="3">
        <f>HLOOKUP(Y$5,[2]人物技能基础!$O$3:$Q$553,$C2503+1,0)</f>
        <v>99.964285714285708</v>
      </c>
      <c r="Z2503" s="3">
        <f t="shared" ref="Z2503:Z2566" si="235">INT(((P2503-AB2503)*X2503+(Y2503+T2503))*G2503*J2503*$D$2)</f>
        <v>2388423</v>
      </c>
      <c r="AA2503" s="3">
        <f t="shared" ref="AA2503:AA2566" si="236">IF(H2503=0,IF(U2503=0,INT(Q2503/5),IF(V2503=0,INT(Q2503/5),INT((V2503/U2503)/(1/N2503*M2503)/L2503+Q2503))),INT((IF(U2503=0,0,V2503/U2503/(1/N2503*M2503))+O2503/H2503)/L2503+Q2503))</f>
        <v>45816</v>
      </c>
      <c r="AB2503" s="3">
        <f t="shared" ref="AB2503:AB2566" si="237">INT(P2503*I2503)</f>
        <v>14197</v>
      </c>
      <c r="AC2503" s="3">
        <f t="shared" ref="AC2503:AC2566" si="238">INT(K2503*S2503)</f>
        <v>15544</v>
      </c>
      <c r="AD2503" s="3">
        <f t="shared" ref="AD2503:AD2566" si="239">INT(R2503/J2503)</f>
        <v>76226</v>
      </c>
    </row>
    <row r="2504" spans="1:30" x14ac:dyDescent="0.15">
      <c r="A2504" s="3">
        <v>499</v>
      </c>
      <c r="B2504" s="3" t="str">
        <f t="shared" si="234"/>
        <v>关卡499boss</v>
      </c>
      <c r="C2504" s="3">
        <f>INDEX([3]关卡!$J$19:$J$2018,A2504)</f>
        <v>301</v>
      </c>
      <c r="D2504" s="3">
        <f>INDEX([3]关卡!$N$19:$N$2018,A2504)</f>
        <v>301</v>
      </c>
      <c r="E2504" s="3" t="s">
        <v>25</v>
      </c>
      <c r="F2504" s="3" t="s">
        <v>26</v>
      </c>
      <c r="G2504" s="3">
        <v>30</v>
      </c>
      <c r="H2504" s="3">
        <v>30</v>
      </c>
      <c r="I2504" s="3">
        <v>0.2</v>
      </c>
      <c r="J2504" s="4">
        <v>0.75</v>
      </c>
      <c r="K2504" s="4">
        <v>1</v>
      </c>
      <c r="L2504" s="4">
        <v>5</v>
      </c>
      <c r="M2504" s="3">
        <v>1</v>
      </c>
      <c r="N2504" s="3">
        <v>2</v>
      </c>
      <c r="O2504" s="3">
        <f>HLOOKUP(O$5,[1]非R能力!$B$8:$F$558,$C2504+1,0)</f>
        <v>413840.99667911098</v>
      </c>
      <c r="P2504" s="3">
        <f>HLOOKUP(P$5,[1]非R能力!$B$8:$F$558,$C2504+1,0)</f>
        <v>70988.757883081882</v>
      </c>
      <c r="Q2504" s="3">
        <f>HLOOKUP(Q$5,[1]非R能力!$B$8:$F$558,$C2504+1,0)</f>
        <v>42857.639644034651</v>
      </c>
      <c r="R2504" s="3">
        <f>HLOOKUP(R$5,[1]非R能力!$B$8:$F$558,$C2504+1,0)</f>
        <v>57170.238017661701</v>
      </c>
      <c r="S2504" s="3">
        <f>HLOOKUP(S$5,[1]非R能力!$B$8:$F$558,$C2504+1,0)</f>
        <v>15544.806645711826</v>
      </c>
      <c r="T2504" s="3">
        <f>INDEX([1]非R能力!$H$9:$H$558,D2504)</f>
        <v>17947.97123045252</v>
      </c>
      <c r="U2504" s="3">
        <f>IF(E2504="小怪",0,IF(INDEX([1]非R能力!$FK$9:$FK$558,C2504)=0,0,10))</f>
        <v>10</v>
      </c>
      <c r="V2504" s="3">
        <f>IF(E2504="小怪",0,IF(INDEX([1]非R能力!$FH$9:$FH$558,C2504)=0,0,5000))</f>
        <v>5000</v>
      </c>
      <c r="W2504" s="3">
        <f>HLOOKUP(W$5,[2]人物技能基础!$O$3:$Q$553,$C2504+1,0)</f>
        <v>3.637142857142857</v>
      </c>
      <c r="X2504" s="3">
        <f>HLOOKUP(X$5,[2]人物技能基础!$O$3:$Q$553,$C2504+1,0)</f>
        <v>2.0186428571428574</v>
      </c>
      <c r="Y2504" s="3">
        <f>HLOOKUP(Y$5,[2]人物技能基础!$O$3:$Q$553,$C2504+1,0)</f>
        <v>99.964285714285708</v>
      </c>
      <c r="Z2504" s="3">
        <f t="shared" si="235"/>
        <v>2388423</v>
      </c>
      <c r="AA2504" s="3">
        <f t="shared" si="236"/>
        <v>45816</v>
      </c>
      <c r="AB2504" s="3">
        <f t="shared" si="237"/>
        <v>14197</v>
      </c>
      <c r="AC2504" s="3">
        <f t="shared" si="238"/>
        <v>15544</v>
      </c>
      <c r="AD2504" s="3">
        <f t="shared" si="239"/>
        <v>76226</v>
      </c>
    </row>
    <row r="2505" spans="1:30" x14ac:dyDescent="0.15">
      <c r="A2505" s="3">
        <v>500</v>
      </c>
      <c r="B2505" s="3" t="str">
        <f t="shared" si="234"/>
        <v>关卡500boss</v>
      </c>
      <c r="C2505" s="3">
        <f>INDEX([3]关卡!$J$19:$J$2018,A2505)</f>
        <v>301</v>
      </c>
      <c r="D2505" s="3">
        <f>INDEX([3]关卡!$N$19:$N$2018,A2505)</f>
        <v>301</v>
      </c>
      <c r="E2505" s="3" t="s">
        <v>25</v>
      </c>
      <c r="F2505" s="3" t="s">
        <v>26</v>
      </c>
      <c r="G2505" s="3">
        <v>30</v>
      </c>
      <c r="H2505" s="3">
        <v>30</v>
      </c>
      <c r="I2505" s="3">
        <v>0.2</v>
      </c>
      <c r="J2505" s="4">
        <v>0.75</v>
      </c>
      <c r="K2505" s="4">
        <v>1</v>
      </c>
      <c r="L2505" s="4">
        <v>5</v>
      </c>
      <c r="M2505" s="3">
        <v>1</v>
      </c>
      <c r="N2505" s="3">
        <v>2</v>
      </c>
      <c r="O2505" s="3">
        <f>HLOOKUP(O$5,[1]非R能力!$B$8:$F$558,$C2505+1,0)</f>
        <v>413840.99667911098</v>
      </c>
      <c r="P2505" s="3">
        <f>HLOOKUP(P$5,[1]非R能力!$B$8:$F$558,$C2505+1,0)</f>
        <v>70988.757883081882</v>
      </c>
      <c r="Q2505" s="3">
        <f>HLOOKUP(Q$5,[1]非R能力!$B$8:$F$558,$C2505+1,0)</f>
        <v>42857.639644034651</v>
      </c>
      <c r="R2505" s="3">
        <f>HLOOKUP(R$5,[1]非R能力!$B$8:$F$558,$C2505+1,0)</f>
        <v>57170.238017661701</v>
      </c>
      <c r="S2505" s="3">
        <f>HLOOKUP(S$5,[1]非R能力!$B$8:$F$558,$C2505+1,0)</f>
        <v>15544.806645711826</v>
      </c>
      <c r="T2505" s="3">
        <f>INDEX([1]非R能力!$H$9:$H$558,D2505)</f>
        <v>17947.97123045252</v>
      </c>
      <c r="U2505" s="3">
        <f>IF(E2505="小怪",0,IF(INDEX([1]非R能力!$FK$9:$FK$558,C2505)=0,0,10))</f>
        <v>10</v>
      </c>
      <c r="V2505" s="3">
        <f>IF(E2505="小怪",0,IF(INDEX([1]非R能力!$FH$9:$FH$558,C2505)=0,0,5000))</f>
        <v>5000</v>
      </c>
      <c r="W2505" s="3">
        <f>HLOOKUP(W$5,[2]人物技能基础!$O$3:$Q$553,$C2505+1,0)</f>
        <v>3.637142857142857</v>
      </c>
      <c r="X2505" s="3">
        <f>HLOOKUP(X$5,[2]人物技能基础!$O$3:$Q$553,$C2505+1,0)</f>
        <v>2.0186428571428574</v>
      </c>
      <c r="Y2505" s="3">
        <f>HLOOKUP(Y$5,[2]人物技能基础!$O$3:$Q$553,$C2505+1,0)</f>
        <v>99.964285714285708</v>
      </c>
      <c r="Z2505" s="3">
        <f t="shared" si="235"/>
        <v>2388423</v>
      </c>
      <c r="AA2505" s="3">
        <f t="shared" si="236"/>
        <v>45816</v>
      </c>
      <c r="AB2505" s="3">
        <f t="shared" si="237"/>
        <v>14197</v>
      </c>
      <c r="AC2505" s="3">
        <f t="shared" si="238"/>
        <v>15544</v>
      </c>
      <c r="AD2505" s="3">
        <f t="shared" si="239"/>
        <v>76226</v>
      </c>
    </row>
    <row r="2506" spans="1:30" x14ac:dyDescent="0.15">
      <c r="A2506" s="3">
        <v>501</v>
      </c>
      <c r="B2506" s="3" t="str">
        <f t="shared" si="234"/>
        <v>关卡501boss</v>
      </c>
      <c r="C2506" s="3">
        <f>INDEX([3]关卡!$J$19:$J$2018,A2506)</f>
        <v>301</v>
      </c>
      <c r="D2506" s="3">
        <f>INDEX([3]关卡!$N$19:$N$2018,A2506)</f>
        <v>301</v>
      </c>
      <c r="E2506" s="3" t="s">
        <v>25</v>
      </c>
      <c r="F2506" s="3" t="s">
        <v>26</v>
      </c>
      <c r="G2506" s="3">
        <v>30</v>
      </c>
      <c r="H2506" s="3">
        <v>30</v>
      </c>
      <c r="I2506" s="3">
        <v>0.2</v>
      </c>
      <c r="J2506" s="4">
        <v>0.75</v>
      </c>
      <c r="K2506" s="4">
        <v>1</v>
      </c>
      <c r="L2506" s="4">
        <v>5</v>
      </c>
      <c r="M2506" s="3">
        <v>1</v>
      </c>
      <c r="N2506" s="3">
        <v>2</v>
      </c>
      <c r="O2506" s="3">
        <f>HLOOKUP(O$5,[1]非R能力!$B$8:$F$558,$C2506+1,0)</f>
        <v>413840.99667911098</v>
      </c>
      <c r="P2506" s="3">
        <f>HLOOKUP(P$5,[1]非R能力!$B$8:$F$558,$C2506+1,0)</f>
        <v>70988.757883081882</v>
      </c>
      <c r="Q2506" s="3">
        <f>HLOOKUP(Q$5,[1]非R能力!$B$8:$F$558,$C2506+1,0)</f>
        <v>42857.639644034651</v>
      </c>
      <c r="R2506" s="3">
        <f>HLOOKUP(R$5,[1]非R能力!$B$8:$F$558,$C2506+1,0)</f>
        <v>57170.238017661701</v>
      </c>
      <c r="S2506" s="3">
        <f>HLOOKUP(S$5,[1]非R能力!$B$8:$F$558,$C2506+1,0)</f>
        <v>15544.806645711826</v>
      </c>
      <c r="T2506" s="3">
        <f>INDEX([1]非R能力!$H$9:$H$558,D2506)</f>
        <v>17947.97123045252</v>
      </c>
      <c r="U2506" s="3">
        <f>IF(E2506="小怪",0,IF(INDEX([1]非R能力!$FK$9:$FK$558,C2506)=0,0,10))</f>
        <v>10</v>
      </c>
      <c r="V2506" s="3">
        <f>IF(E2506="小怪",0,IF(INDEX([1]非R能力!$FH$9:$FH$558,C2506)=0,0,5000))</f>
        <v>5000</v>
      </c>
      <c r="W2506" s="3">
        <f>HLOOKUP(W$5,[2]人物技能基础!$O$3:$Q$553,$C2506+1,0)</f>
        <v>3.637142857142857</v>
      </c>
      <c r="X2506" s="3">
        <f>HLOOKUP(X$5,[2]人物技能基础!$O$3:$Q$553,$C2506+1,0)</f>
        <v>2.0186428571428574</v>
      </c>
      <c r="Y2506" s="3">
        <f>HLOOKUP(Y$5,[2]人物技能基础!$O$3:$Q$553,$C2506+1,0)</f>
        <v>99.964285714285708</v>
      </c>
      <c r="Z2506" s="3">
        <f t="shared" si="235"/>
        <v>2388423</v>
      </c>
      <c r="AA2506" s="3">
        <f t="shared" si="236"/>
        <v>45816</v>
      </c>
      <c r="AB2506" s="3">
        <f t="shared" si="237"/>
        <v>14197</v>
      </c>
      <c r="AC2506" s="3">
        <f t="shared" si="238"/>
        <v>15544</v>
      </c>
      <c r="AD2506" s="3">
        <f t="shared" si="239"/>
        <v>76226</v>
      </c>
    </row>
    <row r="2507" spans="1:30" x14ac:dyDescent="0.15">
      <c r="A2507" s="3">
        <v>502</v>
      </c>
      <c r="B2507" s="3" t="str">
        <f t="shared" si="234"/>
        <v>关卡502boss</v>
      </c>
      <c r="C2507" s="3">
        <f>INDEX([3]关卡!$J$19:$J$2018,A2507)</f>
        <v>302</v>
      </c>
      <c r="D2507" s="3">
        <f>INDEX([3]关卡!$N$19:$N$2018,A2507)</f>
        <v>302</v>
      </c>
      <c r="E2507" s="3" t="s">
        <v>25</v>
      </c>
      <c r="F2507" s="3" t="s">
        <v>26</v>
      </c>
      <c r="G2507" s="3">
        <v>30</v>
      </c>
      <c r="H2507" s="3">
        <v>30</v>
      </c>
      <c r="I2507" s="3">
        <v>0.2</v>
      </c>
      <c r="J2507" s="4">
        <v>0.75</v>
      </c>
      <c r="K2507" s="4">
        <v>1</v>
      </c>
      <c r="L2507" s="4">
        <v>5</v>
      </c>
      <c r="M2507" s="3">
        <v>1</v>
      </c>
      <c r="N2507" s="3">
        <v>2</v>
      </c>
      <c r="O2507" s="3">
        <f>HLOOKUP(O$5,[1]非R能力!$B$8:$F$558,$C2507+1,0)</f>
        <v>418738.89893722819</v>
      </c>
      <c r="P2507" s="3">
        <f>HLOOKUP(P$5,[1]非R能力!$B$8:$F$558,$C2507+1,0)</f>
        <v>71640.600648396838</v>
      </c>
      <c r="Q2507" s="3">
        <f>HLOOKUP(Q$5,[1]非R能力!$B$8:$F$558,$C2507+1,0)</f>
        <v>43197.145181758395</v>
      </c>
      <c r="R2507" s="3">
        <f>HLOOKUP(R$5,[1]非R能力!$B$8:$F$558,$C2507+1,0)</f>
        <v>57880.314555635188</v>
      </c>
      <c r="S2507" s="3">
        <f>HLOOKUP(S$5,[1]非R能力!$B$8:$F$558,$C2507+1,0)</f>
        <v>15644.423331651462</v>
      </c>
      <c r="T2507" s="3">
        <f>INDEX([1]非R能力!$H$9:$H$558,D2507)</f>
        <v>18067.773672485277</v>
      </c>
      <c r="U2507" s="3">
        <f>IF(E2507="小怪",0,IF(INDEX([1]非R能力!$FK$9:$FK$558,C2507)=0,0,10))</f>
        <v>10</v>
      </c>
      <c r="V2507" s="3">
        <f>IF(E2507="小怪",0,IF(INDEX([1]非R能力!$FH$9:$FH$558,C2507)=0,0,5000))</f>
        <v>5000</v>
      </c>
      <c r="W2507" s="3">
        <f>HLOOKUP(W$5,[2]人物技能基础!$O$3:$Q$553,$C2507+1,0)</f>
        <v>3.637142857142857</v>
      </c>
      <c r="X2507" s="3">
        <f>HLOOKUP(X$5,[2]人物技能基础!$O$3:$Q$553,$C2507+1,0)</f>
        <v>2.0186428571428574</v>
      </c>
      <c r="Y2507" s="3">
        <f>HLOOKUP(Y$5,[2]人物技能基础!$O$3:$Q$553,$C2507+1,0)</f>
        <v>99.964285714285708</v>
      </c>
      <c r="Z2507" s="3">
        <f t="shared" si="235"/>
        <v>2409505</v>
      </c>
      <c r="AA2507" s="3">
        <f t="shared" si="236"/>
        <v>46188</v>
      </c>
      <c r="AB2507" s="3">
        <f t="shared" si="237"/>
        <v>14328</v>
      </c>
      <c r="AC2507" s="3">
        <f t="shared" si="238"/>
        <v>15644</v>
      </c>
      <c r="AD2507" s="3">
        <f t="shared" si="239"/>
        <v>77173</v>
      </c>
    </row>
    <row r="2508" spans="1:30" x14ac:dyDescent="0.15">
      <c r="A2508" s="3">
        <v>503</v>
      </c>
      <c r="B2508" s="3" t="str">
        <f t="shared" si="234"/>
        <v>关卡503boss</v>
      </c>
      <c r="C2508" s="3">
        <f>INDEX([3]关卡!$J$19:$J$2018,A2508)</f>
        <v>302</v>
      </c>
      <c r="D2508" s="3">
        <f>INDEX([3]关卡!$N$19:$N$2018,A2508)</f>
        <v>302</v>
      </c>
      <c r="E2508" s="3" t="s">
        <v>25</v>
      </c>
      <c r="F2508" s="3" t="s">
        <v>26</v>
      </c>
      <c r="G2508" s="3">
        <v>30</v>
      </c>
      <c r="H2508" s="3">
        <v>30</v>
      </c>
      <c r="I2508" s="3">
        <v>0.2</v>
      </c>
      <c r="J2508" s="4">
        <v>0.75</v>
      </c>
      <c r="K2508" s="4">
        <v>1</v>
      </c>
      <c r="L2508" s="4">
        <v>5</v>
      </c>
      <c r="M2508" s="3">
        <v>1</v>
      </c>
      <c r="N2508" s="3">
        <v>2</v>
      </c>
      <c r="O2508" s="3">
        <f>HLOOKUP(O$5,[1]非R能力!$B$8:$F$558,$C2508+1,0)</f>
        <v>418738.89893722819</v>
      </c>
      <c r="P2508" s="3">
        <f>HLOOKUP(P$5,[1]非R能力!$B$8:$F$558,$C2508+1,0)</f>
        <v>71640.600648396838</v>
      </c>
      <c r="Q2508" s="3">
        <f>HLOOKUP(Q$5,[1]非R能力!$B$8:$F$558,$C2508+1,0)</f>
        <v>43197.145181758395</v>
      </c>
      <c r="R2508" s="3">
        <f>HLOOKUP(R$5,[1]非R能力!$B$8:$F$558,$C2508+1,0)</f>
        <v>57880.314555635188</v>
      </c>
      <c r="S2508" s="3">
        <f>HLOOKUP(S$5,[1]非R能力!$B$8:$F$558,$C2508+1,0)</f>
        <v>15644.423331651462</v>
      </c>
      <c r="T2508" s="3">
        <f>INDEX([1]非R能力!$H$9:$H$558,D2508)</f>
        <v>18067.773672485277</v>
      </c>
      <c r="U2508" s="3">
        <f>IF(E2508="小怪",0,IF(INDEX([1]非R能力!$FK$9:$FK$558,C2508)=0,0,10))</f>
        <v>10</v>
      </c>
      <c r="V2508" s="3">
        <f>IF(E2508="小怪",0,IF(INDEX([1]非R能力!$FH$9:$FH$558,C2508)=0,0,5000))</f>
        <v>5000</v>
      </c>
      <c r="W2508" s="3">
        <f>HLOOKUP(W$5,[2]人物技能基础!$O$3:$Q$553,$C2508+1,0)</f>
        <v>3.637142857142857</v>
      </c>
      <c r="X2508" s="3">
        <f>HLOOKUP(X$5,[2]人物技能基础!$O$3:$Q$553,$C2508+1,0)</f>
        <v>2.0186428571428574</v>
      </c>
      <c r="Y2508" s="3">
        <f>HLOOKUP(Y$5,[2]人物技能基础!$O$3:$Q$553,$C2508+1,0)</f>
        <v>99.964285714285708</v>
      </c>
      <c r="Z2508" s="3">
        <f t="shared" si="235"/>
        <v>2409505</v>
      </c>
      <c r="AA2508" s="3">
        <f t="shared" si="236"/>
        <v>46188</v>
      </c>
      <c r="AB2508" s="3">
        <f t="shared" si="237"/>
        <v>14328</v>
      </c>
      <c r="AC2508" s="3">
        <f t="shared" si="238"/>
        <v>15644</v>
      </c>
      <c r="AD2508" s="3">
        <f t="shared" si="239"/>
        <v>77173</v>
      </c>
    </row>
    <row r="2509" spans="1:30" x14ac:dyDescent="0.15">
      <c r="A2509" s="3">
        <v>504</v>
      </c>
      <c r="B2509" s="3" t="str">
        <f t="shared" si="234"/>
        <v>关卡504boss</v>
      </c>
      <c r="C2509" s="3">
        <f>INDEX([3]关卡!$J$19:$J$2018,A2509)</f>
        <v>302</v>
      </c>
      <c r="D2509" s="3">
        <f>INDEX([3]关卡!$N$19:$N$2018,A2509)</f>
        <v>302</v>
      </c>
      <c r="E2509" s="3" t="s">
        <v>25</v>
      </c>
      <c r="F2509" s="3" t="s">
        <v>26</v>
      </c>
      <c r="G2509" s="3">
        <v>30</v>
      </c>
      <c r="H2509" s="3">
        <v>30</v>
      </c>
      <c r="I2509" s="3">
        <v>0.2</v>
      </c>
      <c r="J2509" s="4">
        <v>0.75</v>
      </c>
      <c r="K2509" s="4">
        <v>1</v>
      </c>
      <c r="L2509" s="4">
        <v>5</v>
      </c>
      <c r="M2509" s="3">
        <v>1</v>
      </c>
      <c r="N2509" s="3">
        <v>2</v>
      </c>
      <c r="O2509" s="3">
        <f>HLOOKUP(O$5,[1]非R能力!$B$8:$F$558,$C2509+1,0)</f>
        <v>418738.89893722819</v>
      </c>
      <c r="P2509" s="3">
        <f>HLOOKUP(P$5,[1]非R能力!$B$8:$F$558,$C2509+1,0)</f>
        <v>71640.600648396838</v>
      </c>
      <c r="Q2509" s="3">
        <f>HLOOKUP(Q$5,[1]非R能力!$B$8:$F$558,$C2509+1,0)</f>
        <v>43197.145181758395</v>
      </c>
      <c r="R2509" s="3">
        <f>HLOOKUP(R$5,[1]非R能力!$B$8:$F$558,$C2509+1,0)</f>
        <v>57880.314555635188</v>
      </c>
      <c r="S2509" s="3">
        <f>HLOOKUP(S$5,[1]非R能力!$B$8:$F$558,$C2509+1,0)</f>
        <v>15644.423331651462</v>
      </c>
      <c r="T2509" s="3">
        <f>INDEX([1]非R能力!$H$9:$H$558,D2509)</f>
        <v>18067.773672485277</v>
      </c>
      <c r="U2509" s="3">
        <f>IF(E2509="小怪",0,IF(INDEX([1]非R能力!$FK$9:$FK$558,C2509)=0,0,10))</f>
        <v>10</v>
      </c>
      <c r="V2509" s="3">
        <f>IF(E2509="小怪",0,IF(INDEX([1]非R能力!$FH$9:$FH$558,C2509)=0,0,5000))</f>
        <v>5000</v>
      </c>
      <c r="W2509" s="3">
        <f>HLOOKUP(W$5,[2]人物技能基础!$O$3:$Q$553,$C2509+1,0)</f>
        <v>3.637142857142857</v>
      </c>
      <c r="X2509" s="3">
        <f>HLOOKUP(X$5,[2]人物技能基础!$O$3:$Q$553,$C2509+1,0)</f>
        <v>2.0186428571428574</v>
      </c>
      <c r="Y2509" s="3">
        <f>HLOOKUP(Y$5,[2]人物技能基础!$O$3:$Q$553,$C2509+1,0)</f>
        <v>99.964285714285708</v>
      </c>
      <c r="Z2509" s="3">
        <f t="shared" si="235"/>
        <v>2409505</v>
      </c>
      <c r="AA2509" s="3">
        <f t="shared" si="236"/>
        <v>46188</v>
      </c>
      <c r="AB2509" s="3">
        <f t="shared" si="237"/>
        <v>14328</v>
      </c>
      <c r="AC2509" s="3">
        <f t="shared" si="238"/>
        <v>15644</v>
      </c>
      <c r="AD2509" s="3">
        <f t="shared" si="239"/>
        <v>77173</v>
      </c>
    </row>
    <row r="2510" spans="1:30" x14ac:dyDescent="0.15">
      <c r="A2510" s="3">
        <v>505</v>
      </c>
      <c r="B2510" s="3" t="str">
        <f t="shared" si="234"/>
        <v>关卡505boss</v>
      </c>
      <c r="C2510" s="3">
        <f>INDEX([3]关卡!$J$19:$J$2018,A2510)</f>
        <v>302</v>
      </c>
      <c r="D2510" s="3">
        <f>INDEX([3]关卡!$N$19:$N$2018,A2510)</f>
        <v>302</v>
      </c>
      <c r="E2510" s="3" t="s">
        <v>25</v>
      </c>
      <c r="F2510" s="3" t="s">
        <v>26</v>
      </c>
      <c r="G2510" s="3">
        <v>30</v>
      </c>
      <c r="H2510" s="3">
        <v>30</v>
      </c>
      <c r="I2510" s="3">
        <v>0.2</v>
      </c>
      <c r="J2510" s="4">
        <v>0.75</v>
      </c>
      <c r="K2510" s="4">
        <v>1</v>
      </c>
      <c r="L2510" s="4">
        <v>5</v>
      </c>
      <c r="M2510" s="3">
        <v>1</v>
      </c>
      <c r="N2510" s="3">
        <v>2</v>
      </c>
      <c r="O2510" s="3">
        <f>HLOOKUP(O$5,[1]非R能力!$B$8:$F$558,$C2510+1,0)</f>
        <v>418738.89893722819</v>
      </c>
      <c r="P2510" s="3">
        <f>HLOOKUP(P$5,[1]非R能力!$B$8:$F$558,$C2510+1,0)</f>
        <v>71640.600648396838</v>
      </c>
      <c r="Q2510" s="3">
        <f>HLOOKUP(Q$5,[1]非R能力!$B$8:$F$558,$C2510+1,0)</f>
        <v>43197.145181758395</v>
      </c>
      <c r="R2510" s="3">
        <f>HLOOKUP(R$5,[1]非R能力!$B$8:$F$558,$C2510+1,0)</f>
        <v>57880.314555635188</v>
      </c>
      <c r="S2510" s="3">
        <f>HLOOKUP(S$5,[1]非R能力!$B$8:$F$558,$C2510+1,0)</f>
        <v>15644.423331651462</v>
      </c>
      <c r="T2510" s="3">
        <f>INDEX([1]非R能力!$H$9:$H$558,D2510)</f>
        <v>18067.773672485277</v>
      </c>
      <c r="U2510" s="3">
        <f>IF(E2510="小怪",0,IF(INDEX([1]非R能力!$FK$9:$FK$558,C2510)=0,0,10))</f>
        <v>10</v>
      </c>
      <c r="V2510" s="3">
        <f>IF(E2510="小怪",0,IF(INDEX([1]非R能力!$FH$9:$FH$558,C2510)=0,0,5000))</f>
        <v>5000</v>
      </c>
      <c r="W2510" s="3">
        <f>HLOOKUP(W$5,[2]人物技能基础!$O$3:$Q$553,$C2510+1,0)</f>
        <v>3.637142857142857</v>
      </c>
      <c r="X2510" s="3">
        <f>HLOOKUP(X$5,[2]人物技能基础!$O$3:$Q$553,$C2510+1,0)</f>
        <v>2.0186428571428574</v>
      </c>
      <c r="Y2510" s="3">
        <f>HLOOKUP(Y$5,[2]人物技能基础!$O$3:$Q$553,$C2510+1,0)</f>
        <v>99.964285714285708</v>
      </c>
      <c r="Z2510" s="3">
        <f t="shared" si="235"/>
        <v>2409505</v>
      </c>
      <c r="AA2510" s="3">
        <f t="shared" si="236"/>
        <v>46188</v>
      </c>
      <c r="AB2510" s="3">
        <f t="shared" si="237"/>
        <v>14328</v>
      </c>
      <c r="AC2510" s="3">
        <f t="shared" si="238"/>
        <v>15644</v>
      </c>
      <c r="AD2510" s="3">
        <f t="shared" si="239"/>
        <v>77173</v>
      </c>
    </row>
    <row r="2511" spans="1:30" x14ac:dyDescent="0.15">
      <c r="A2511" s="3">
        <v>506</v>
      </c>
      <c r="B2511" s="3" t="str">
        <f t="shared" si="234"/>
        <v>关卡506boss</v>
      </c>
      <c r="C2511" s="3">
        <f>INDEX([3]关卡!$J$19:$J$2018,A2511)</f>
        <v>302</v>
      </c>
      <c r="D2511" s="3">
        <f>INDEX([3]关卡!$N$19:$N$2018,A2511)</f>
        <v>302</v>
      </c>
      <c r="E2511" s="3" t="s">
        <v>25</v>
      </c>
      <c r="F2511" s="3" t="s">
        <v>26</v>
      </c>
      <c r="G2511" s="3">
        <v>30</v>
      </c>
      <c r="H2511" s="3">
        <v>30</v>
      </c>
      <c r="I2511" s="3">
        <v>0.2</v>
      </c>
      <c r="J2511" s="4">
        <v>0.75</v>
      </c>
      <c r="K2511" s="4">
        <v>1</v>
      </c>
      <c r="L2511" s="4">
        <v>5</v>
      </c>
      <c r="M2511" s="3">
        <v>1</v>
      </c>
      <c r="N2511" s="3">
        <v>2</v>
      </c>
      <c r="O2511" s="3">
        <f>HLOOKUP(O$5,[1]非R能力!$B$8:$F$558,$C2511+1,0)</f>
        <v>418738.89893722819</v>
      </c>
      <c r="P2511" s="3">
        <f>HLOOKUP(P$5,[1]非R能力!$B$8:$F$558,$C2511+1,0)</f>
        <v>71640.600648396838</v>
      </c>
      <c r="Q2511" s="3">
        <f>HLOOKUP(Q$5,[1]非R能力!$B$8:$F$558,$C2511+1,0)</f>
        <v>43197.145181758395</v>
      </c>
      <c r="R2511" s="3">
        <f>HLOOKUP(R$5,[1]非R能力!$B$8:$F$558,$C2511+1,0)</f>
        <v>57880.314555635188</v>
      </c>
      <c r="S2511" s="3">
        <f>HLOOKUP(S$5,[1]非R能力!$B$8:$F$558,$C2511+1,0)</f>
        <v>15644.423331651462</v>
      </c>
      <c r="T2511" s="3">
        <f>INDEX([1]非R能力!$H$9:$H$558,D2511)</f>
        <v>18067.773672485277</v>
      </c>
      <c r="U2511" s="3">
        <f>IF(E2511="小怪",0,IF(INDEX([1]非R能力!$FK$9:$FK$558,C2511)=0,0,10))</f>
        <v>10</v>
      </c>
      <c r="V2511" s="3">
        <f>IF(E2511="小怪",0,IF(INDEX([1]非R能力!$FH$9:$FH$558,C2511)=0,0,5000))</f>
        <v>5000</v>
      </c>
      <c r="W2511" s="3">
        <f>HLOOKUP(W$5,[2]人物技能基础!$O$3:$Q$553,$C2511+1,0)</f>
        <v>3.637142857142857</v>
      </c>
      <c r="X2511" s="3">
        <f>HLOOKUP(X$5,[2]人物技能基础!$O$3:$Q$553,$C2511+1,0)</f>
        <v>2.0186428571428574</v>
      </c>
      <c r="Y2511" s="3">
        <f>HLOOKUP(Y$5,[2]人物技能基础!$O$3:$Q$553,$C2511+1,0)</f>
        <v>99.964285714285708</v>
      </c>
      <c r="Z2511" s="3">
        <f t="shared" si="235"/>
        <v>2409505</v>
      </c>
      <c r="AA2511" s="3">
        <f t="shared" si="236"/>
        <v>46188</v>
      </c>
      <c r="AB2511" s="3">
        <f t="shared" si="237"/>
        <v>14328</v>
      </c>
      <c r="AC2511" s="3">
        <f t="shared" si="238"/>
        <v>15644</v>
      </c>
      <c r="AD2511" s="3">
        <f t="shared" si="239"/>
        <v>77173</v>
      </c>
    </row>
    <row r="2512" spans="1:30" x14ac:dyDescent="0.15">
      <c r="A2512" s="3">
        <v>507</v>
      </c>
      <c r="B2512" s="3" t="str">
        <f t="shared" si="234"/>
        <v>关卡507boss</v>
      </c>
      <c r="C2512" s="3">
        <f>INDEX([3]关卡!$J$19:$J$2018,A2512)</f>
        <v>302</v>
      </c>
      <c r="D2512" s="3">
        <f>INDEX([3]关卡!$N$19:$N$2018,A2512)</f>
        <v>302</v>
      </c>
      <c r="E2512" s="3" t="s">
        <v>25</v>
      </c>
      <c r="F2512" s="3" t="s">
        <v>26</v>
      </c>
      <c r="G2512" s="3">
        <v>30</v>
      </c>
      <c r="H2512" s="3">
        <v>30</v>
      </c>
      <c r="I2512" s="3">
        <v>0.2</v>
      </c>
      <c r="J2512" s="4">
        <v>0.75</v>
      </c>
      <c r="K2512" s="4">
        <v>1</v>
      </c>
      <c r="L2512" s="4">
        <v>5</v>
      </c>
      <c r="M2512" s="3">
        <v>1</v>
      </c>
      <c r="N2512" s="3">
        <v>2</v>
      </c>
      <c r="O2512" s="3">
        <f>HLOOKUP(O$5,[1]非R能力!$B$8:$F$558,$C2512+1,0)</f>
        <v>418738.89893722819</v>
      </c>
      <c r="P2512" s="3">
        <f>HLOOKUP(P$5,[1]非R能力!$B$8:$F$558,$C2512+1,0)</f>
        <v>71640.600648396838</v>
      </c>
      <c r="Q2512" s="3">
        <f>HLOOKUP(Q$5,[1]非R能力!$B$8:$F$558,$C2512+1,0)</f>
        <v>43197.145181758395</v>
      </c>
      <c r="R2512" s="3">
        <f>HLOOKUP(R$5,[1]非R能力!$B$8:$F$558,$C2512+1,0)</f>
        <v>57880.314555635188</v>
      </c>
      <c r="S2512" s="3">
        <f>HLOOKUP(S$5,[1]非R能力!$B$8:$F$558,$C2512+1,0)</f>
        <v>15644.423331651462</v>
      </c>
      <c r="T2512" s="3">
        <f>INDEX([1]非R能力!$H$9:$H$558,D2512)</f>
        <v>18067.773672485277</v>
      </c>
      <c r="U2512" s="3">
        <f>IF(E2512="小怪",0,IF(INDEX([1]非R能力!$FK$9:$FK$558,C2512)=0,0,10))</f>
        <v>10</v>
      </c>
      <c r="V2512" s="3">
        <f>IF(E2512="小怪",0,IF(INDEX([1]非R能力!$FH$9:$FH$558,C2512)=0,0,5000))</f>
        <v>5000</v>
      </c>
      <c r="W2512" s="3">
        <f>HLOOKUP(W$5,[2]人物技能基础!$O$3:$Q$553,$C2512+1,0)</f>
        <v>3.637142857142857</v>
      </c>
      <c r="X2512" s="3">
        <f>HLOOKUP(X$5,[2]人物技能基础!$O$3:$Q$553,$C2512+1,0)</f>
        <v>2.0186428571428574</v>
      </c>
      <c r="Y2512" s="3">
        <f>HLOOKUP(Y$5,[2]人物技能基础!$O$3:$Q$553,$C2512+1,0)</f>
        <v>99.964285714285708</v>
      </c>
      <c r="Z2512" s="3">
        <f t="shared" si="235"/>
        <v>2409505</v>
      </c>
      <c r="AA2512" s="3">
        <f t="shared" si="236"/>
        <v>46188</v>
      </c>
      <c r="AB2512" s="3">
        <f t="shared" si="237"/>
        <v>14328</v>
      </c>
      <c r="AC2512" s="3">
        <f t="shared" si="238"/>
        <v>15644</v>
      </c>
      <c r="AD2512" s="3">
        <f t="shared" si="239"/>
        <v>77173</v>
      </c>
    </row>
    <row r="2513" spans="1:30" x14ac:dyDescent="0.15">
      <c r="A2513" s="3">
        <v>508</v>
      </c>
      <c r="B2513" s="3" t="str">
        <f t="shared" si="234"/>
        <v>关卡508boss</v>
      </c>
      <c r="C2513" s="3">
        <f>INDEX([3]关卡!$J$19:$J$2018,A2513)</f>
        <v>302</v>
      </c>
      <c r="D2513" s="3">
        <f>INDEX([3]关卡!$N$19:$N$2018,A2513)</f>
        <v>302</v>
      </c>
      <c r="E2513" s="3" t="s">
        <v>25</v>
      </c>
      <c r="F2513" s="3" t="s">
        <v>26</v>
      </c>
      <c r="G2513" s="3">
        <v>30</v>
      </c>
      <c r="H2513" s="3">
        <v>30</v>
      </c>
      <c r="I2513" s="3">
        <v>0.2</v>
      </c>
      <c r="J2513" s="4">
        <v>0.75</v>
      </c>
      <c r="K2513" s="4">
        <v>1</v>
      </c>
      <c r="L2513" s="4">
        <v>5</v>
      </c>
      <c r="M2513" s="3">
        <v>1</v>
      </c>
      <c r="N2513" s="3">
        <v>2</v>
      </c>
      <c r="O2513" s="3">
        <f>HLOOKUP(O$5,[1]非R能力!$B$8:$F$558,$C2513+1,0)</f>
        <v>418738.89893722819</v>
      </c>
      <c r="P2513" s="3">
        <f>HLOOKUP(P$5,[1]非R能力!$B$8:$F$558,$C2513+1,0)</f>
        <v>71640.600648396838</v>
      </c>
      <c r="Q2513" s="3">
        <f>HLOOKUP(Q$5,[1]非R能力!$B$8:$F$558,$C2513+1,0)</f>
        <v>43197.145181758395</v>
      </c>
      <c r="R2513" s="3">
        <f>HLOOKUP(R$5,[1]非R能力!$B$8:$F$558,$C2513+1,0)</f>
        <v>57880.314555635188</v>
      </c>
      <c r="S2513" s="3">
        <f>HLOOKUP(S$5,[1]非R能力!$B$8:$F$558,$C2513+1,0)</f>
        <v>15644.423331651462</v>
      </c>
      <c r="T2513" s="3">
        <f>INDEX([1]非R能力!$H$9:$H$558,D2513)</f>
        <v>18067.773672485277</v>
      </c>
      <c r="U2513" s="3">
        <f>IF(E2513="小怪",0,IF(INDEX([1]非R能力!$FK$9:$FK$558,C2513)=0,0,10))</f>
        <v>10</v>
      </c>
      <c r="V2513" s="3">
        <f>IF(E2513="小怪",0,IF(INDEX([1]非R能力!$FH$9:$FH$558,C2513)=0,0,5000))</f>
        <v>5000</v>
      </c>
      <c r="W2513" s="3">
        <f>HLOOKUP(W$5,[2]人物技能基础!$O$3:$Q$553,$C2513+1,0)</f>
        <v>3.637142857142857</v>
      </c>
      <c r="X2513" s="3">
        <f>HLOOKUP(X$5,[2]人物技能基础!$O$3:$Q$553,$C2513+1,0)</f>
        <v>2.0186428571428574</v>
      </c>
      <c r="Y2513" s="3">
        <f>HLOOKUP(Y$5,[2]人物技能基础!$O$3:$Q$553,$C2513+1,0)</f>
        <v>99.964285714285708</v>
      </c>
      <c r="Z2513" s="3">
        <f t="shared" si="235"/>
        <v>2409505</v>
      </c>
      <c r="AA2513" s="3">
        <f t="shared" si="236"/>
        <v>46188</v>
      </c>
      <c r="AB2513" s="3">
        <f t="shared" si="237"/>
        <v>14328</v>
      </c>
      <c r="AC2513" s="3">
        <f t="shared" si="238"/>
        <v>15644</v>
      </c>
      <c r="AD2513" s="3">
        <f t="shared" si="239"/>
        <v>77173</v>
      </c>
    </row>
    <row r="2514" spans="1:30" x14ac:dyDescent="0.15">
      <c r="A2514" s="3">
        <v>509</v>
      </c>
      <c r="B2514" s="3" t="str">
        <f t="shared" si="234"/>
        <v>关卡509boss</v>
      </c>
      <c r="C2514" s="3">
        <f>INDEX([3]关卡!$J$19:$J$2018,A2514)</f>
        <v>302</v>
      </c>
      <c r="D2514" s="3">
        <f>INDEX([3]关卡!$N$19:$N$2018,A2514)</f>
        <v>302</v>
      </c>
      <c r="E2514" s="3" t="s">
        <v>25</v>
      </c>
      <c r="F2514" s="3" t="s">
        <v>26</v>
      </c>
      <c r="G2514" s="3">
        <v>30</v>
      </c>
      <c r="H2514" s="3">
        <v>30</v>
      </c>
      <c r="I2514" s="3">
        <v>0.2</v>
      </c>
      <c r="J2514" s="4">
        <v>0.75</v>
      </c>
      <c r="K2514" s="4">
        <v>1</v>
      </c>
      <c r="L2514" s="4">
        <v>5</v>
      </c>
      <c r="M2514" s="3">
        <v>1</v>
      </c>
      <c r="N2514" s="3">
        <v>2</v>
      </c>
      <c r="O2514" s="3">
        <f>HLOOKUP(O$5,[1]非R能力!$B$8:$F$558,$C2514+1,0)</f>
        <v>418738.89893722819</v>
      </c>
      <c r="P2514" s="3">
        <f>HLOOKUP(P$5,[1]非R能力!$B$8:$F$558,$C2514+1,0)</f>
        <v>71640.600648396838</v>
      </c>
      <c r="Q2514" s="3">
        <f>HLOOKUP(Q$5,[1]非R能力!$B$8:$F$558,$C2514+1,0)</f>
        <v>43197.145181758395</v>
      </c>
      <c r="R2514" s="3">
        <f>HLOOKUP(R$5,[1]非R能力!$B$8:$F$558,$C2514+1,0)</f>
        <v>57880.314555635188</v>
      </c>
      <c r="S2514" s="3">
        <f>HLOOKUP(S$5,[1]非R能力!$B$8:$F$558,$C2514+1,0)</f>
        <v>15644.423331651462</v>
      </c>
      <c r="T2514" s="3">
        <f>INDEX([1]非R能力!$H$9:$H$558,D2514)</f>
        <v>18067.773672485277</v>
      </c>
      <c r="U2514" s="3">
        <f>IF(E2514="小怪",0,IF(INDEX([1]非R能力!$FK$9:$FK$558,C2514)=0,0,10))</f>
        <v>10</v>
      </c>
      <c r="V2514" s="3">
        <f>IF(E2514="小怪",0,IF(INDEX([1]非R能力!$FH$9:$FH$558,C2514)=0,0,5000))</f>
        <v>5000</v>
      </c>
      <c r="W2514" s="3">
        <f>HLOOKUP(W$5,[2]人物技能基础!$O$3:$Q$553,$C2514+1,0)</f>
        <v>3.637142857142857</v>
      </c>
      <c r="X2514" s="3">
        <f>HLOOKUP(X$5,[2]人物技能基础!$O$3:$Q$553,$C2514+1,0)</f>
        <v>2.0186428571428574</v>
      </c>
      <c r="Y2514" s="3">
        <f>HLOOKUP(Y$5,[2]人物技能基础!$O$3:$Q$553,$C2514+1,0)</f>
        <v>99.964285714285708</v>
      </c>
      <c r="Z2514" s="3">
        <f t="shared" si="235"/>
        <v>2409505</v>
      </c>
      <c r="AA2514" s="3">
        <f t="shared" si="236"/>
        <v>46188</v>
      </c>
      <c r="AB2514" s="3">
        <f t="shared" si="237"/>
        <v>14328</v>
      </c>
      <c r="AC2514" s="3">
        <f t="shared" si="238"/>
        <v>15644</v>
      </c>
      <c r="AD2514" s="3">
        <f t="shared" si="239"/>
        <v>77173</v>
      </c>
    </row>
    <row r="2515" spans="1:30" x14ac:dyDescent="0.15">
      <c r="A2515" s="3">
        <v>510</v>
      </c>
      <c r="B2515" s="3" t="str">
        <f t="shared" si="234"/>
        <v>关卡510boss</v>
      </c>
      <c r="C2515" s="3">
        <f>INDEX([3]关卡!$J$19:$J$2018,A2515)</f>
        <v>302</v>
      </c>
      <c r="D2515" s="3">
        <f>INDEX([3]关卡!$N$19:$N$2018,A2515)</f>
        <v>302</v>
      </c>
      <c r="E2515" s="3" t="s">
        <v>25</v>
      </c>
      <c r="F2515" s="3" t="s">
        <v>26</v>
      </c>
      <c r="G2515" s="3">
        <v>30</v>
      </c>
      <c r="H2515" s="3">
        <v>30</v>
      </c>
      <c r="I2515" s="3">
        <v>0.2</v>
      </c>
      <c r="J2515" s="4">
        <v>0.75</v>
      </c>
      <c r="K2515" s="4">
        <v>1</v>
      </c>
      <c r="L2515" s="4">
        <v>5</v>
      </c>
      <c r="M2515" s="3">
        <v>1</v>
      </c>
      <c r="N2515" s="3">
        <v>2</v>
      </c>
      <c r="O2515" s="3">
        <f>HLOOKUP(O$5,[1]非R能力!$B$8:$F$558,$C2515+1,0)</f>
        <v>418738.89893722819</v>
      </c>
      <c r="P2515" s="3">
        <f>HLOOKUP(P$5,[1]非R能力!$B$8:$F$558,$C2515+1,0)</f>
        <v>71640.600648396838</v>
      </c>
      <c r="Q2515" s="3">
        <f>HLOOKUP(Q$5,[1]非R能力!$B$8:$F$558,$C2515+1,0)</f>
        <v>43197.145181758395</v>
      </c>
      <c r="R2515" s="3">
        <f>HLOOKUP(R$5,[1]非R能力!$B$8:$F$558,$C2515+1,0)</f>
        <v>57880.314555635188</v>
      </c>
      <c r="S2515" s="3">
        <f>HLOOKUP(S$5,[1]非R能力!$B$8:$F$558,$C2515+1,0)</f>
        <v>15644.423331651462</v>
      </c>
      <c r="T2515" s="3">
        <f>INDEX([1]非R能力!$H$9:$H$558,D2515)</f>
        <v>18067.773672485277</v>
      </c>
      <c r="U2515" s="3">
        <f>IF(E2515="小怪",0,IF(INDEX([1]非R能力!$FK$9:$FK$558,C2515)=0,0,10))</f>
        <v>10</v>
      </c>
      <c r="V2515" s="3">
        <f>IF(E2515="小怪",0,IF(INDEX([1]非R能力!$FH$9:$FH$558,C2515)=0,0,5000))</f>
        <v>5000</v>
      </c>
      <c r="W2515" s="3">
        <f>HLOOKUP(W$5,[2]人物技能基础!$O$3:$Q$553,$C2515+1,0)</f>
        <v>3.637142857142857</v>
      </c>
      <c r="X2515" s="3">
        <f>HLOOKUP(X$5,[2]人物技能基础!$O$3:$Q$553,$C2515+1,0)</f>
        <v>2.0186428571428574</v>
      </c>
      <c r="Y2515" s="3">
        <f>HLOOKUP(Y$5,[2]人物技能基础!$O$3:$Q$553,$C2515+1,0)</f>
        <v>99.964285714285708</v>
      </c>
      <c r="Z2515" s="3">
        <f t="shared" si="235"/>
        <v>2409505</v>
      </c>
      <c r="AA2515" s="3">
        <f t="shared" si="236"/>
        <v>46188</v>
      </c>
      <c r="AB2515" s="3">
        <f t="shared" si="237"/>
        <v>14328</v>
      </c>
      <c r="AC2515" s="3">
        <f t="shared" si="238"/>
        <v>15644</v>
      </c>
      <c r="AD2515" s="3">
        <f t="shared" si="239"/>
        <v>77173</v>
      </c>
    </row>
    <row r="2516" spans="1:30" x14ac:dyDescent="0.15">
      <c r="A2516" s="3">
        <v>511</v>
      </c>
      <c r="B2516" s="3" t="str">
        <f t="shared" si="234"/>
        <v>关卡511boss</v>
      </c>
      <c r="C2516" s="3">
        <f>INDEX([3]关卡!$J$19:$J$2018,A2516)</f>
        <v>303</v>
      </c>
      <c r="D2516" s="3">
        <f>INDEX([3]关卡!$N$19:$N$2018,A2516)</f>
        <v>303</v>
      </c>
      <c r="E2516" s="3" t="s">
        <v>25</v>
      </c>
      <c r="F2516" s="3" t="s">
        <v>26</v>
      </c>
      <c r="G2516" s="3">
        <v>30</v>
      </c>
      <c r="H2516" s="3">
        <v>30</v>
      </c>
      <c r="I2516" s="3">
        <v>0.2</v>
      </c>
      <c r="J2516" s="4">
        <v>0.75</v>
      </c>
      <c r="K2516" s="4">
        <v>1</v>
      </c>
      <c r="L2516" s="4">
        <v>5</v>
      </c>
      <c r="M2516" s="3">
        <v>1</v>
      </c>
      <c r="N2516" s="3">
        <v>2</v>
      </c>
      <c r="O2516" s="3">
        <f>HLOOKUP(O$5,[1]非R能力!$B$8:$F$558,$C2516+1,0)</f>
        <v>423678.88502054027</v>
      </c>
      <c r="P2516" s="3">
        <f>HLOOKUP(P$5,[1]非R能力!$B$8:$F$558,$C2516+1,0)</f>
        <v>72276.119044493986</v>
      </c>
      <c r="Q2516" s="3">
        <f>HLOOKUP(Q$5,[1]非R能力!$B$8:$F$558,$C2516+1,0)</f>
        <v>43537.058629397718</v>
      </c>
      <c r="R2516" s="3">
        <f>HLOOKUP(R$5,[1]非R能力!$B$8:$F$558,$C2516+1,0)</f>
        <v>58592.087378254713</v>
      </c>
      <c r="S2516" s="3">
        <f>HLOOKUP(S$5,[1]非R能力!$B$8:$F$558,$C2516+1,0)</f>
        <v>15746.557482914319</v>
      </c>
      <c r="T2516" s="3">
        <f>INDEX([1]非R能力!$H$9:$H$558,D2516)</f>
        <v>18188.188252614833</v>
      </c>
      <c r="U2516" s="3">
        <f>IF(E2516="小怪",0,IF(INDEX([1]非R能力!$FK$9:$FK$558,C2516)=0,0,10))</f>
        <v>10</v>
      </c>
      <c r="V2516" s="3">
        <f>IF(E2516="小怪",0,IF(INDEX([1]非R能力!$FH$9:$FH$558,C2516)=0,0,5000))</f>
        <v>5000</v>
      </c>
      <c r="W2516" s="3">
        <f>HLOOKUP(W$5,[2]人物技能基础!$O$3:$Q$553,$C2516+1,0)</f>
        <v>3.637142857142857</v>
      </c>
      <c r="X2516" s="3">
        <f>HLOOKUP(X$5,[2]人物技能基础!$O$3:$Q$553,$C2516+1,0)</f>
        <v>2.0186428571428574</v>
      </c>
      <c r="Y2516" s="3">
        <f>HLOOKUP(Y$5,[2]人物技能基础!$O$3:$Q$553,$C2516+1,0)</f>
        <v>99.964285714285708</v>
      </c>
      <c r="Z2516" s="3">
        <f t="shared" si="235"/>
        <v>2430150</v>
      </c>
      <c r="AA2516" s="3">
        <f t="shared" si="236"/>
        <v>46561</v>
      </c>
      <c r="AB2516" s="3">
        <f t="shared" si="237"/>
        <v>14455</v>
      </c>
      <c r="AC2516" s="3">
        <f t="shared" si="238"/>
        <v>15746</v>
      </c>
      <c r="AD2516" s="3">
        <f t="shared" si="239"/>
        <v>78122</v>
      </c>
    </row>
    <row r="2517" spans="1:30" x14ac:dyDescent="0.15">
      <c r="A2517" s="3">
        <v>512</v>
      </c>
      <c r="B2517" s="3" t="str">
        <f t="shared" si="234"/>
        <v>关卡512boss</v>
      </c>
      <c r="C2517" s="3">
        <f>INDEX([3]关卡!$J$19:$J$2018,A2517)</f>
        <v>303</v>
      </c>
      <c r="D2517" s="3">
        <f>INDEX([3]关卡!$N$19:$N$2018,A2517)</f>
        <v>303</v>
      </c>
      <c r="E2517" s="3" t="s">
        <v>25</v>
      </c>
      <c r="F2517" s="3" t="s">
        <v>26</v>
      </c>
      <c r="G2517" s="3">
        <v>30</v>
      </c>
      <c r="H2517" s="3">
        <v>30</v>
      </c>
      <c r="I2517" s="3">
        <v>0.2</v>
      </c>
      <c r="J2517" s="4">
        <v>0.75</v>
      </c>
      <c r="K2517" s="4">
        <v>1</v>
      </c>
      <c r="L2517" s="4">
        <v>5</v>
      </c>
      <c r="M2517" s="3">
        <v>1</v>
      </c>
      <c r="N2517" s="3">
        <v>2</v>
      </c>
      <c r="O2517" s="3">
        <f>HLOOKUP(O$5,[1]非R能力!$B$8:$F$558,$C2517+1,0)</f>
        <v>423678.88502054027</v>
      </c>
      <c r="P2517" s="3">
        <f>HLOOKUP(P$5,[1]非R能力!$B$8:$F$558,$C2517+1,0)</f>
        <v>72276.119044493986</v>
      </c>
      <c r="Q2517" s="3">
        <f>HLOOKUP(Q$5,[1]非R能力!$B$8:$F$558,$C2517+1,0)</f>
        <v>43537.058629397718</v>
      </c>
      <c r="R2517" s="3">
        <f>HLOOKUP(R$5,[1]非R能力!$B$8:$F$558,$C2517+1,0)</f>
        <v>58592.087378254713</v>
      </c>
      <c r="S2517" s="3">
        <f>HLOOKUP(S$5,[1]非R能力!$B$8:$F$558,$C2517+1,0)</f>
        <v>15746.557482914319</v>
      </c>
      <c r="T2517" s="3">
        <f>INDEX([1]非R能力!$H$9:$H$558,D2517)</f>
        <v>18188.188252614833</v>
      </c>
      <c r="U2517" s="3">
        <f>IF(E2517="小怪",0,IF(INDEX([1]非R能力!$FK$9:$FK$558,C2517)=0,0,10))</f>
        <v>10</v>
      </c>
      <c r="V2517" s="3">
        <f>IF(E2517="小怪",0,IF(INDEX([1]非R能力!$FH$9:$FH$558,C2517)=0,0,5000))</f>
        <v>5000</v>
      </c>
      <c r="W2517" s="3">
        <f>HLOOKUP(W$5,[2]人物技能基础!$O$3:$Q$553,$C2517+1,0)</f>
        <v>3.637142857142857</v>
      </c>
      <c r="X2517" s="3">
        <f>HLOOKUP(X$5,[2]人物技能基础!$O$3:$Q$553,$C2517+1,0)</f>
        <v>2.0186428571428574</v>
      </c>
      <c r="Y2517" s="3">
        <f>HLOOKUP(Y$5,[2]人物技能基础!$O$3:$Q$553,$C2517+1,0)</f>
        <v>99.964285714285708</v>
      </c>
      <c r="Z2517" s="3">
        <f t="shared" si="235"/>
        <v>2430150</v>
      </c>
      <c r="AA2517" s="3">
        <f t="shared" si="236"/>
        <v>46561</v>
      </c>
      <c r="AB2517" s="3">
        <f t="shared" si="237"/>
        <v>14455</v>
      </c>
      <c r="AC2517" s="3">
        <f t="shared" si="238"/>
        <v>15746</v>
      </c>
      <c r="AD2517" s="3">
        <f t="shared" si="239"/>
        <v>78122</v>
      </c>
    </row>
    <row r="2518" spans="1:30" x14ac:dyDescent="0.15">
      <c r="A2518" s="3">
        <v>513</v>
      </c>
      <c r="B2518" s="3" t="str">
        <f t="shared" si="234"/>
        <v>关卡513boss</v>
      </c>
      <c r="C2518" s="3">
        <f>INDEX([3]关卡!$J$19:$J$2018,A2518)</f>
        <v>303</v>
      </c>
      <c r="D2518" s="3">
        <f>INDEX([3]关卡!$N$19:$N$2018,A2518)</f>
        <v>303</v>
      </c>
      <c r="E2518" s="3" t="s">
        <v>25</v>
      </c>
      <c r="F2518" s="3" t="s">
        <v>26</v>
      </c>
      <c r="G2518" s="3">
        <v>30</v>
      </c>
      <c r="H2518" s="3">
        <v>30</v>
      </c>
      <c r="I2518" s="3">
        <v>0.2</v>
      </c>
      <c r="J2518" s="4">
        <v>0.75</v>
      </c>
      <c r="K2518" s="4">
        <v>1</v>
      </c>
      <c r="L2518" s="4">
        <v>5</v>
      </c>
      <c r="M2518" s="3">
        <v>1</v>
      </c>
      <c r="N2518" s="3">
        <v>2</v>
      </c>
      <c r="O2518" s="3">
        <f>HLOOKUP(O$5,[1]非R能力!$B$8:$F$558,$C2518+1,0)</f>
        <v>423678.88502054027</v>
      </c>
      <c r="P2518" s="3">
        <f>HLOOKUP(P$5,[1]非R能力!$B$8:$F$558,$C2518+1,0)</f>
        <v>72276.119044493986</v>
      </c>
      <c r="Q2518" s="3">
        <f>HLOOKUP(Q$5,[1]非R能力!$B$8:$F$558,$C2518+1,0)</f>
        <v>43537.058629397718</v>
      </c>
      <c r="R2518" s="3">
        <f>HLOOKUP(R$5,[1]非R能力!$B$8:$F$558,$C2518+1,0)</f>
        <v>58592.087378254713</v>
      </c>
      <c r="S2518" s="3">
        <f>HLOOKUP(S$5,[1]非R能力!$B$8:$F$558,$C2518+1,0)</f>
        <v>15746.557482914319</v>
      </c>
      <c r="T2518" s="3">
        <f>INDEX([1]非R能力!$H$9:$H$558,D2518)</f>
        <v>18188.188252614833</v>
      </c>
      <c r="U2518" s="3">
        <f>IF(E2518="小怪",0,IF(INDEX([1]非R能力!$FK$9:$FK$558,C2518)=0,0,10))</f>
        <v>10</v>
      </c>
      <c r="V2518" s="3">
        <f>IF(E2518="小怪",0,IF(INDEX([1]非R能力!$FH$9:$FH$558,C2518)=0,0,5000))</f>
        <v>5000</v>
      </c>
      <c r="W2518" s="3">
        <f>HLOOKUP(W$5,[2]人物技能基础!$O$3:$Q$553,$C2518+1,0)</f>
        <v>3.637142857142857</v>
      </c>
      <c r="X2518" s="3">
        <f>HLOOKUP(X$5,[2]人物技能基础!$O$3:$Q$553,$C2518+1,0)</f>
        <v>2.0186428571428574</v>
      </c>
      <c r="Y2518" s="3">
        <f>HLOOKUP(Y$5,[2]人物技能基础!$O$3:$Q$553,$C2518+1,0)</f>
        <v>99.964285714285708</v>
      </c>
      <c r="Z2518" s="3">
        <f t="shared" si="235"/>
        <v>2430150</v>
      </c>
      <c r="AA2518" s="3">
        <f t="shared" si="236"/>
        <v>46561</v>
      </c>
      <c r="AB2518" s="3">
        <f t="shared" si="237"/>
        <v>14455</v>
      </c>
      <c r="AC2518" s="3">
        <f t="shared" si="238"/>
        <v>15746</v>
      </c>
      <c r="AD2518" s="3">
        <f t="shared" si="239"/>
        <v>78122</v>
      </c>
    </row>
    <row r="2519" spans="1:30" x14ac:dyDescent="0.15">
      <c r="A2519" s="3">
        <v>514</v>
      </c>
      <c r="B2519" s="3" t="str">
        <f t="shared" si="234"/>
        <v>关卡514boss</v>
      </c>
      <c r="C2519" s="3">
        <f>INDEX([3]关卡!$J$19:$J$2018,A2519)</f>
        <v>303</v>
      </c>
      <c r="D2519" s="3">
        <f>INDEX([3]关卡!$N$19:$N$2018,A2519)</f>
        <v>303</v>
      </c>
      <c r="E2519" s="3" t="s">
        <v>25</v>
      </c>
      <c r="F2519" s="3" t="s">
        <v>26</v>
      </c>
      <c r="G2519" s="3">
        <v>30</v>
      </c>
      <c r="H2519" s="3">
        <v>30</v>
      </c>
      <c r="I2519" s="3">
        <v>0.2</v>
      </c>
      <c r="J2519" s="4">
        <v>0.75</v>
      </c>
      <c r="K2519" s="4">
        <v>1</v>
      </c>
      <c r="L2519" s="4">
        <v>5</v>
      </c>
      <c r="M2519" s="3">
        <v>1</v>
      </c>
      <c r="N2519" s="3">
        <v>2</v>
      </c>
      <c r="O2519" s="3">
        <f>HLOOKUP(O$5,[1]非R能力!$B$8:$F$558,$C2519+1,0)</f>
        <v>423678.88502054027</v>
      </c>
      <c r="P2519" s="3">
        <f>HLOOKUP(P$5,[1]非R能力!$B$8:$F$558,$C2519+1,0)</f>
        <v>72276.119044493986</v>
      </c>
      <c r="Q2519" s="3">
        <f>HLOOKUP(Q$5,[1]非R能力!$B$8:$F$558,$C2519+1,0)</f>
        <v>43537.058629397718</v>
      </c>
      <c r="R2519" s="3">
        <f>HLOOKUP(R$5,[1]非R能力!$B$8:$F$558,$C2519+1,0)</f>
        <v>58592.087378254713</v>
      </c>
      <c r="S2519" s="3">
        <f>HLOOKUP(S$5,[1]非R能力!$B$8:$F$558,$C2519+1,0)</f>
        <v>15746.557482914319</v>
      </c>
      <c r="T2519" s="3">
        <f>INDEX([1]非R能力!$H$9:$H$558,D2519)</f>
        <v>18188.188252614833</v>
      </c>
      <c r="U2519" s="3">
        <f>IF(E2519="小怪",0,IF(INDEX([1]非R能力!$FK$9:$FK$558,C2519)=0,0,10))</f>
        <v>10</v>
      </c>
      <c r="V2519" s="3">
        <f>IF(E2519="小怪",0,IF(INDEX([1]非R能力!$FH$9:$FH$558,C2519)=0,0,5000))</f>
        <v>5000</v>
      </c>
      <c r="W2519" s="3">
        <f>HLOOKUP(W$5,[2]人物技能基础!$O$3:$Q$553,$C2519+1,0)</f>
        <v>3.637142857142857</v>
      </c>
      <c r="X2519" s="3">
        <f>HLOOKUP(X$5,[2]人物技能基础!$O$3:$Q$553,$C2519+1,0)</f>
        <v>2.0186428571428574</v>
      </c>
      <c r="Y2519" s="3">
        <f>HLOOKUP(Y$5,[2]人物技能基础!$O$3:$Q$553,$C2519+1,0)</f>
        <v>99.964285714285708</v>
      </c>
      <c r="Z2519" s="3">
        <f t="shared" si="235"/>
        <v>2430150</v>
      </c>
      <c r="AA2519" s="3">
        <f t="shared" si="236"/>
        <v>46561</v>
      </c>
      <c r="AB2519" s="3">
        <f t="shared" si="237"/>
        <v>14455</v>
      </c>
      <c r="AC2519" s="3">
        <f t="shared" si="238"/>
        <v>15746</v>
      </c>
      <c r="AD2519" s="3">
        <f t="shared" si="239"/>
        <v>78122</v>
      </c>
    </row>
    <row r="2520" spans="1:30" x14ac:dyDescent="0.15">
      <c r="A2520" s="3">
        <v>515</v>
      </c>
      <c r="B2520" s="3" t="str">
        <f t="shared" si="234"/>
        <v>关卡515boss</v>
      </c>
      <c r="C2520" s="3">
        <f>INDEX([3]关卡!$J$19:$J$2018,A2520)</f>
        <v>303</v>
      </c>
      <c r="D2520" s="3">
        <f>INDEX([3]关卡!$N$19:$N$2018,A2520)</f>
        <v>303</v>
      </c>
      <c r="E2520" s="3" t="s">
        <v>25</v>
      </c>
      <c r="F2520" s="3" t="s">
        <v>26</v>
      </c>
      <c r="G2520" s="3">
        <v>30</v>
      </c>
      <c r="H2520" s="3">
        <v>30</v>
      </c>
      <c r="I2520" s="3">
        <v>0.2</v>
      </c>
      <c r="J2520" s="4">
        <v>0.75</v>
      </c>
      <c r="K2520" s="4">
        <v>1</v>
      </c>
      <c r="L2520" s="4">
        <v>5</v>
      </c>
      <c r="M2520" s="3">
        <v>1</v>
      </c>
      <c r="N2520" s="3">
        <v>2</v>
      </c>
      <c r="O2520" s="3">
        <f>HLOOKUP(O$5,[1]非R能力!$B$8:$F$558,$C2520+1,0)</f>
        <v>423678.88502054027</v>
      </c>
      <c r="P2520" s="3">
        <f>HLOOKUP(P$5,[1]非R能力!$B$8:$F$558,$C2520+1,0)</f>
        <v>72276.119044493986</v>
      </c>
      <c r="Q2520" s="3">
        <f>HLOOKUP(Q$5,[1]非R能力!$B$8:$F$558,$C2520+1,0)</f>
        <v>43537.058629397718</v>
      </c>
      <c r="R2520" s="3">
        <f>HLOOKUP(R$5,[1]非R能力!$B$8:$F$558,$C2520+1,0)</f>
        <v>58592.087378254713</v>
      </c>
      <c r="S2520" s="3">
        <f>HLOOKUP(S$5,[1]非R能力!$B$8:$F$558,$C2520+1,0)</f>
        <v>15746.557482914319</v>
      </c>
      <c r="T2520" s="3">
        <f>INDEX([1]非R能力!$H$9:$H$558,D2520)</f>
        <v>18188.188252614833</v>
      </c>
      <c r="U2520" s="3">
        <f>IF(E2520="小怪",0,IF(INDEX([1]非R能力!$FK$9:$FK$558,C2520)=0,0,10))</f>
        <v>10</v>
      </c>
      <c r="V2520" s="3">
        <f>IF(E2520="小怪",0,IF(INDEX([1]非R能力!$FH$9:$FH$558,C2520)=0,0,5000))</f>
        <v>5000</v>
      </c>
      <c r="W2520" s="3">
        <f>HLOOKUP(W$5,[2]人物技能基础!$O$3:$Q$553,$C2520+1,0)</f>
        <v>3.637142857142857</v>
      </c>
      <c r="X2520" s="3">
        <f>HLOOKUP(X$5,[2]人物技能基础!$O$3:$Q$553,$C2520+1,0)</f>
        <v>2.0186428571428574</v>
      </c>
      <c r="Y2520" s="3">
        <f>HLOOKUP(Y$5,[2]人物技能基础!$O$3:$Q$553,$C2520+1,0)</f>
        <v>99.964285714285708</v>
      </c>
      <c r="Z2520" s="3">
        <f t="shared" si="235"/>
        <v>2430150</v>
      </c>
      <c r="AA2520" s="3">
        <f t="shared" si="236"/>
        <v>46561</v>
      </c>
      <c r="AB2520" s="3">
        <f t="shared" si="237"/>
        <v>14455</v>
      </c>
      <c r="AC2520" s="3">
        <f t="shared" si="238"/>
        <v>15746</v>
      </c>
      <c r="AD2520" s="3">
        <f t="shared" si="239"/>
        <v>78122</v>
      </c>
    </row>
    <row r="2521" spans="1:30" x14ac:dyDescent="0.15">
      <c r="A2521" s="3">
        <v>516</v>
      </c>
      <c r="B2521" s="3" t="str">
        <f t="shared" si="234"/>
        <v>关卡516boss</v>
      </c>
      <c r="C2521" s="3">
        <f>INDEX([3]关卡!$J$19:$J$2018,A2521)</f>
        <v>303</v>
      </c>
      <c r="D2521" s="3">
        <f>INDEX([3]关卡!$N$19:$N$2018,A2521)</f>
        <v>303</v>
      </c>
      <c r="E2521" s="3" t="s">
        <v>25</v>
      </c>
      <c r="F2521" s="3" t="s">
        <v>26</v>
      </c>
      <c r="G2521" s="3">
        <v>30</v>
      </c>
      <c r="H2521" s="3">
        <v>30</v>
      </c>
      <c r="I2521" s="3">
        <v>0.2</v>
      </c>
      <c r="J2521" s="4">
        <v>0.75</v>
      </c>
      <c r="K2521" s="4">
        <v>1</v>
      </c>
      <c r="L2521" s="4">
        <v>5</v>
      </c>
      <c r="M2521" s="3">
        <v>1</v>
      </c>
      <c r="N2521" s="3">
        <v>2</v>
      </c>
      <c r="O2521" s="3">
        <f>HLOOKUP(O$5,[1]非R能力!$B$8:$F$558,$C2521+1,0)</f>
        <v>423678.88502054027</v>
      </c>
      <c r="P2521" s="3">
        <f>HLOOKUP(P$5,[1]非R能力!$B$8:$F$558,$C2521+1,0)</f>
        <v>72276.119044493986</v>
      </c>
      <c r="Q2521" s="3">
        <f>HLOOKUP(Q$5,[1]非R能力!$B$8:$F$558,$C2521+1,0)</f>
        <v>43537.058629397718</v>
      </c>
      <c r="R2521" s="3">
        <f>HLOOKUP(R$5,[1]非R能力!$B$8:$F$558,$C2521+1,0)</f>
        <v>58592.087378254713</v>
      </c>
      <c r="S2521" s="3">
        <f>HLOOKUP(S$5,[1]非R能力!$B$8:$F$558,$C2521+1,0)</f>
        <v>15746.557482914319</v>
      </c>
      <c r="T2521" s="3">
        <f>INDEX([1]非R能力!$H$9:$H$558,D2521)</f>
        <v>18188.188252614833</v>
      </c>
      <c r="U2521" s="3">
        <f>IF(E2521="小怪",0,IF(INDEX([1]非R能力!$FK$9:$FK$558,C2521)=0,0,10))</f>
        <v>10</v>
      </c>
      <c r="V2521" s="3">
        <f>IF(E2521="小怪",0,IF(INDEX([1]非R能力!$FH$9:$FH$558,C2521)=0,0,5000))</f>
        <v>5000</v>
      </c>
      <c r="W2521" s="3">
        <f>HLOOKUP(W$5,[2]人物技能基础!$O$3:$Q$553,$C2521+1,0)</f>
        <v>3.637142857142857</v>
      </c>
      <c r="X2521" s="3">
        <f>HLOOKUP(X$5,[2]人物技能基础!$O$3:$Q$553,$C2521+1,0)</f>
        <v>2.0186428571428574</v>
      </c>
      <c r="Y2521" s="3">
        <f>HLOOKUP(Y$5,[2]人物技能基础!$O$3:$Q$553,$C2521+1,0)</f>
        <v>99.964285714285708</v>
      </c>
      <c r="Z2521" s="3">
        <f t="shared" si="235"/>
        <v>2430150</v>
      </c>
      <c r="AA2521" s="3">
        <f t="shared" si="236"/>
        <v>46561</v>
      </c>
      <c r="AB2521" s="3">
        <f t="shared" si="237"/>
        <v>14455</v>
      </c>
      <c r="AC2521" s="3">
        <f t="shared" si="238"/>
        <v>15746</v>
      </c>
      <c r="AD2521" s="3">
        <f t="shared" si="239"/>
        <v>78122</v>
      </c>
    </row>
    <row r="2522" spans="1:30" x14ac:dyDescent="0.15">
      <c r="A2522" s="3">
        <v>517</v>
      </c>
      <c r="B2522" s="3" t="str">
        <f t="shared" si="234"/>
        <v>关卡517boss</v>
      </c>
      <c r="C2522" s="3">
        <f>INDEX([3]关卡!$J$19:$J$2018,A2522)</f>
        <v>303</v>
      </c>
      <c r="D2522" s="3">
        <f>INDEX([3]关卡!$N$19:$N$2018,A2522)</f>
        <v>303</v>
      </c>
      <c r="E2522" s="3" t="s">
        <v>25</v>
      </c>
      <c r="F2522" s="3" t="s">
        <v>26</v>
      </c>
      <c r="G2522" s="3">
        <v>30</v>
      </c>
      <c r="H2522" s="3">
        <v>30</v>
      </c>
      <c r="I2522" s="3">
        <v>0.2</v>
      </c>
      <c r="J2522" s="4">
        <v>0.75</v>
      </c>
      <c r="K2522" s="4">
        <v>1</v>
      </c>
      <c r="L2522" s="4">
        <v>5</v>
      </c>
      <c r="M2522" s="3">
        <v>1</v>
      </c>
      <c r="N2522" s="3">
        <v>2</v>
      </c>
      <c r="O2522" s="3">
        <f>HLOOKUP(O$5,[1]非R能力!$B$8:$F$558,$C2522+1,0)</f>
        <v>423678.88502054027</v>
      </c>
      <c r="P2522" s="3">
        <f>HLOOKUP(P$5,[1]非R能力!$B$8:$F$558,$C2522+1,0)</f>
        <v>72276.119044493986</v>
      </c>
      <c r="Q2522" s="3">
        <f>HLOOKUP(Q$5,[1]非R能力!$B$8:$F$558,$C2522+1,0)</f>
        <v>43537.058629397718</v>
      </c>
      <c r="R2522" s="3">
        <f>HLOOKUP(R$5,[1]非R能力!$B$8:$F$558,$C2522+1,0)</f>
        <v>58592.087378254713</v>
      </c>
      <c r="S2522" s="3">
        <f>HLOOKUP(S$5,[1]非R能力!$B$8:$F$558,$C2522+1,0)</f>
        <v>15746.557482914319</v>
      </c>
      <c r="T2522" s="3">
        <f>INDEX([1]非R能力!$H$9:$H$558,D2522)</f>
        <v>18188.188252614833</v>
      </c>
      <c r="U2522" s="3">
        <f>IF(E2522="小怪",0,IF(INDEX([1]非R能力!$FK$9:$FK$558,C2522)=0,0,10))</f>
        <v>10</v>
      </c>
      <c r="V2522" s="3">
        <f>IF(E2522="小怪",0,IF(INDEX([1]非R能力!$FH$9:$FH$558,C2522)=0,0,5000))</f>
        <v>5000</v>
      </c>
      <c r="W2522" s="3">
        <f>HLOOKUP(W$5,[2]人物技能基础!$O$3:$Q$553,$C2522+1,0)</f>
        <v>3.637142857142857</v>
      </c>
      <c r="X2522" s="3">
        <f>HLOOKUP(X$5,[2]人物技能基础!$O$3:$Q$553,$C2522+1,0)</f>
        <v>2.0186428571428574</v>
      </c>
      <c r="Y2522" s="3">
        <f>HLOOKUP(Y$5,[2]人物技能基础!$O$3:$Q$553,$C2522+1,0)</f>
        <v>99.964285714285708</v>
      </c>
      <c r="Z2522" s="3">
        <f t="shared" si="235"/>
        <v>2430150</v>
      </c>
      <c r="AA2522" s="3">
        <f t="shared" si="236"/>
        <v>46561</v>
      </c>
      <c r="AB2522" s="3">
        <f t="shared" si="237"/>
        <v>14455</v>
      </c>
      <c r="AC2522" s="3">
        <f t="shared" si="238"/>
        <v>15746</v>
      </c>
      <c r="AD2522" s="3">
        <f t="shared" si="239"/>
        <v>78122</v>
      </c>
    </row>
    <row r="2523" spans="1:30" x14ac:dyDescent="0.15">
      <c r="A2523" s="3">
        <v>518</v>
      </c>
      <c r="B2523" s="3" t="str">
        <f t="shared" si="234"/>
        <v>关卡518boss</v>
      </c>
      <c r="C2523" s="3">
        <f>INDEX([3]关卡!$J$19:$J$2018,A2523)</f>
        <v>303</v>
      </c>
      <c r="D2523" s="3">
        <f>INDEX([3]关卡!$N$19:$N$2018,A2523)</f>
        <v>303</v>
      </c>
      <c r="E2523" s="3" t="s">
        <v>25</v>
      </c>
      <c r="F2523" s="3" t="s">
        <v>26</v>
      </c>
      <c r="G2523" s="3">
        <v>30</v>
      </c>
      <c r="H2523" s="3">
        <v>30</v>
      </c>
      <c r="I2523" s="3">
        <v>0.2</v>
      </c>
      <c r="J2523" s="4">
        <v>0.75</v>
      </c>
      <c r="K2523" s="4">
        <v>1</v>
      </c>
      <c r="L2523" s="4">
        <v>5</v>
      </c>
      <c r="M2523" s="3">
        <v>1</v>
      </c>
      <c r="N2523" s="3">
        <v>2</v>
      </c>
      <c r="O2523" s="3">
        <f>HLOOKUP(O$5,[1]非R能力!$B$8:$F$558,$C2523+1,0)</f>
        <v>423678.88502054027</v>
      </c>
      <c r="P2523" s="3">
        <f>HLOOKUP(P$5,[1]非R能力!$B$8:$F$558,$C2523+1,0)</f>
        <v>72276.119044493986</v>
      </c>
      <c r="Q2523" s="3">
        <f>HLOOKUP(Q$5,[1]非R能力!$B$8:$F$558,$C2523+1,0)</f>
        <v>43537.058629397718</v>
      </c>
      <c r="R2523" s="3">
        <f>HLOOKUP(R$5,[1]非R能力!$B$8:$F$558,$C2523+1,0)</f>
        <v>58592.087378254713</v>
      </c>
      <c r="S2523" s="3">
        <f>HLOOKUP(S$5,[1]非R能力!$B$8:$F$558,$C2523+1,0)</f>
        <v>15746.557482914319</v>
      </c>
      <c r="T2523" s="3">
        <f>INDEX([1]非R能力!$H$9:$H$558,D2523)</f>
        <v>18188.188252614833</v>
      </c>
      <c r="U2523" s="3">
        <f>IF(E2523="小怪",0,IF(INDEX([1]非R能力!$FK$9:$FK$558,C2523)=0,0,10))</f>
        <v>10</v>
      </c>
      <c r="V2523" s="3">
        <f>IF(E2523="小怪",0,IF(INDEX([1]非R能力!$FH$9:$FH$558,C2523)=0,0,5000))</f>
        <v>5000</v>
      </c>
      <c r="W2523" s="3">
        <f>HLOOKUP(W$5,[2]人物技能基础!$O$3:$Q$553,$C2523+1,0)</f>
        <v>3.637142857142857</v>
      </c>
      <c r="X2523" s="3">
        <f>HLOOKUP(X$5,[2]人物技能基础!$O$3:$Q$553,$C2523+1,0)</f>
        <v>2.0186428571428574</v>
      </c>
      <c r="Y2523" s="3">
        <f>HLOOKUP(Y$5,[2]人物技能基础!$O$3:$Q$553,$C2523+1,0)</f>
        <v>99.964285714285708</v>
      </c>
      <c r="Z2523" s="3">
        <f t="shared" si="235"/>
        <v>2430150</v>
      </c>
      <c r="AA2523" s="3">
        <f t="shared" si="236"/>
        <v>46561</v>
      </c>
      <c r="AB2523" s="3">
        <f t="shared" si="237"/>
        <v>14455</v>
      </c>
      <c r="AC2523" s="3">
        <f t="shared" si="238"/>
        <v>15746</v>
      </c>
      <c r="AD2523" s="3">
        <f t="shared" si="239"/>
        <v>78122</v>
      </c>
    </row>
    <row r="2524" spans="1:30" x14ac:dyDescent="0.15">
      <c r="A2524" s="3">
        <v>519</v>
      </c>
      <c r="B2524" s="3" t="str">
        <f t="shared" si="234"/>
        <v>关卡519boss</v>
      </c>
      <c r="C2524" s="3">
        <f>INDEX([3]关卡!$J$19:$J$2018,A2524)</f>
        <v>303</v>
      </c>
      <c r="D2524" s="3">
        <f>INDEX([3]关卡!$N$19:$N$2018,A2524)</f>
        <v>303</v>
      </c>
      <c r="E2524" s="3" t="s">
        <v>25</v>
      </c>
      <c r="F2524" s="3" t="s">
        <v>26</v>
      </c>
      <c r="G2524" s="3">
        <v>30</v>
      </c>
      <c r="H2524" s="3">
        <v>30</v>
      </c>
      <c r="I2524" s="3">
        <v>0.2</v>
      </c>
      <c r="J2524" s="4">
        <v>0.75</v>
      </c>
      <c r="K2524" s="4">
        <v>1</v>
      </c>
      <c r="L2524" s="4">
        <v>5</v>
      </c>
      <c r="M2524" s="3">
        <v>1</v>
      </c>
      <c r="N2524" s="3">
        <v>2</v>
      </c>
      <c r="O2524" s="3">
        <f>HLOOKUP(O$5,[1]非R能力!$B$8:$F$558,$C2524+1,0)</f>
        <v>423678.88502054027</v>
      </c>
      <c r="P2524" s="3">
        <f>HLOOKUP(P$5,[1]非R能力!$B$8:$F$558,$C2524+1,0)</f>
        <v>72276.119044493986</v>
      </c>
      <c r="Q2524" s="3">
        <f>HLOOKUP(Q$5,[1]非R能力!$B$8:$F$558,$C2524+1,0)</f>
        <v>43537.058629397718</v>
      </c>
      <c r="R2524" s="3">
        <f>HLOOKUP(R$5,[1]非R能力!$B$8:$F$558,$C2524+1,0)</f>
        <v>58592.087378254713</v>
      </c>
      <c r="S2524" s="3">
        <f>HLOOKUP(S$5,[1]非R能力!$B$8:$F$558,$C2524+1,0)</f>
        <v>15746.557482914319</v>
      </c>
      <c r="T2524" s="3">
        <f>INDEX([1]非R能力!$H$9:$H$558,D2524)</f>
        <v>18188.188252614833</v>
      </c>
      <c r="U2524" s="3">
        <f>IF(E2524="小怪",0,IF(INDEX([1]非R能力!$FK$9:$FK$558,C2524)=0,0,10))</f>
        <v>10</v>
      </c>
      <c r="V2524" s="3">
        <f>IF(E2524="小怪",0,IF(INDEX([1]非R能力!$FH$9:$FH$558,C2524)=0,0,5000))</f>
        <v>5000</v>
      </c>
      <c r="W2524" s="3">
        <f>HLOOKUP(W$5,[2]人物技能基础!$O$3:$Q$553,$C2524+1,0)</f>
        <v>3.637142857142857</v>
      </c>
      <c r="X2524" s="3">
        <f>HLOOKUP(X$5,[2]人物技能基础!$O$3:$Q$553,$C2524+1,0)</f>
        <v>2.0186428571428574</v>
      </c>
      <c r="Y2524" s="3">
        <f>HLOOKUP(Y$5,[2]人物技能基础!$O$3:$Q$553,$C2524+1,0)</f>
        <v>99.964285714285708</v>
      </c>
      <c r="Z2524" s="3">
        <f t="shared" si="235"/>
        <v>2430150</v>
      </c>
      <c r="AA2524" s="3">
        <f t="shared" si="236"/>
        <v>46561</v>
      </c>
      <c r="AB2524" s="3">
        <f t="shared" si="237"/>
        <v>14455</v>
      </c>
      <c r="AC2524" s="3">
        <f t="shared" si="238"/>
        <v>15746</v>
      </c>
      <c r="AD2524" s="3">
        <f t="shared" si="239"/>
        <v>78122</v>
      </c>
    </row>
    <row r="2525" spans="1:30" x14ac:dyDescent="0.15">
      <c r="A2525" s="3">
        <v>520</v>
      </c>
      <c r="B2525" s="3" t="str">
        <f t="shared" si="234"/>
        <v>关卡520boss</v>
      </c>
      <c r="C2525" s="3">
        <f>INDEX([3]关卡!$J$19:$J$2018,A2525)</f>
        <v>304</v>
      </c>
      <c r="D2525" s="3">
        <f>INDEX([3]关卡!$N$19:$N$2018,A2525)</f>
        <v>304</v>
      </c>
      <c r="E2525" s="3" t="s">
        <v>25</v>
      </c>
      <c r="F2525" s="3" t="s">
        <v>26</v>
      </c>
      <c r="G2525" s="3">
        <v>30</v>
      </c>
      <c r="H2525" s="3">
        <v>30</v>
      </c>
      <c r="I2525" s="3">
        <v>0.2</v>
      </c>
      <c r="J2525" s="4">
        <v>0.75</v>
      </c>
      <c r="K2525" s="4">
        <v>1</v>
      </c>
      <c r="L2525" s="4">
        <v>5</v>
      </c>
      <c r="M2525" s="3">
        <v>1</v>
      </c>
      <c r="N2525" s="3">
        <v>2</v>
      </c>
      <c r="O2525" s="3">
        <f>HLOOKUP(O$5,[1]非R能力!$B$8:$F$558,$C2525+1,0)</f>
        <v>428890.41468117363</v>
      </c>
      <c r="P2525" s="3">
        <f>HLOOKUP(P$5,[1]非R能力!$B$8:$F$558,$C2525+1,0)</f>
        <v>72936.773336855011</v>
      </c>
      <c r="Q2525" s="3">
        <f>HLOOKUP(Q$5,[1]非R能力!$B$8:$F$558,$C2525+1,0)</f>
        <v>43881.506850981976</v>
      </c>
      <c r="R2525" s="3">
        <f>HLOOKUP(R$5,[1]非R能力!$B$8:$F$558,$C2525+1,0)</f>
        <v>59261.384383309494</v>
      </c>
      <c r="S2525" s="3">
        <f>HLOOKUP(S$5,[1]非R能力!$B$8:$F$558,$C2525+1,0)</f>
        <v>15854.144230254322</v>
      </c>
      <c r="T2525" s="3">
        <f>INDEX([1]非R能力!$H$9:$H$558,D2525)</f>
        <v>18309.217613934088</v>
      </c>
      <c r="U2525" s="3">
        <f>IF(E2525="小怪",0,IF(INDEX([1]非R能力!$FK$9:$FK$558,C2525)=0,0,10))</f>
        <v>10</v>
      </c>
      <c r="V2525" s="3">
        <f>IF(E2525="小怪",0,IF(INDEX([1]非R能力!$FH$9:$FH$558,C2525)=0,0,5000))</f>
        <v>5000</v>
      </c>
      <c r="W2525" s="3">
        <f>HLOOKUP(W$5,[2]人物技能基础!$O$3:$Q$553,$C2525+1,0)</f>
        <v>3.637142857142857</v>
      </c>
      <c r="X2525" s="3">
        <f>HLOOKUP(X$5,[2]人物技能基础!$O$3:$Q$553,$C2525+1,0)</f>
        <v>2.0186428571428574</v>
      </c>
      <c r="Y2525" s="3">
        <f>HLOOKUP(Y$5,[2]人物技能基础!$O$3:$Q$553,$C2525+1,0)</f>
        <v>99.964285714285708</v>
      </c>
      <c r="Z2525" s="3">
        <f t="shared" si="235"/>
        <v>2451537</v>
      </c>
      <c r="AA2525" s="3">
        <f t="shared" si="236"/>
        <v>46940</v>
      </c>
      <c r="AB2525" s="3">
        <f t="shared" si="237"/>
        <v>14587</v>
      </c>
      <c r="AC2525" s="3">
        <f t="shared" si="238"/>
        <v>15854</v>
      </c>
      <c r="AD2525" s="3">
        <f t="shared" si="239"/>
        <v>79015</v>
      </c>
    </row>
    <row r="2526" spans="1:30" x14ac:dyDescent="0.15">
      <c r="A2526" s="3">
        <v>521</v>
      </c>
      <c r="B2526" s="3" t="str">
        <f t="shared" si="234"/>
        <v>关卡521boss</v>
      </c>
      <c r="C2526" s="3">
        <f>INDEX([3]关卡!$J$19:$J$2018,A2526)</f>
        <v>304</v>
      </c>
      <c r="D2526" s="3">
        <f>INDEX([3]关卡!$N$19:$N$2018,A2526)</f>
        <v>304</v>
      </c>
      <c r="E2526" s="3" t="s">
        <v>25</v>
      </c>
      <c r="F2526" s="3" t="s">
        <v>26</v>
      </c>
      <c r="G2526" s="3">
        <v>30</v>
      </c>
      <c r="H2526" s="3">
        <v>30</v>
      </c>
      <c r="I2526" s="3">
        <v>0.2</v>
      </c>
      <c r="J2526" s="4">
        <v>0.75</v>
      </c>
      <c r="K2526" s="4">
        <v>1</v>
      </c>
      <c r="L2526" s="4">
        <v>5</v>
      </c>
      <c r="M2526" s="3">
        <v>1</v>
      </c>
      <c r="N2526" s="3">
        <v>2</v>
      </c>
      <c r="O2526" s="3">
        <f>HLOOKUP(O$5,[1]非R能力!$B$8:$F$558,$C2526+1,0)</f>
        <v>428890.41468117363</v>
      </c>
      <c r="P2526" s="3">
        <f>HLOOKUP(P$5,[1]非R能力!$B$8:$F$558,$C2526+1,0)</f>
        <v>72936.773336855011</v>
      </c>
      <c r="Q2526" s="3">
        <f>HLOOKUP(Q$5,[1]非R能力!$B$8:$F$558,$C2526+1,0)</f>
        <v>43881.506850981976</v>
      </c>
      <c r="R2526" s="3">
        <f>HLOOKUP(R$5,[1]非R能力!$B$8:$F$558,$C2526+1,0)</f>
        <v>59261.384383309494</v>
      </c>
      <c r="S2526" s="3">
        <f>HLOOKUP(S$5,[1]非R能力!$B$8:$F$558,$C2526+1,0)</f>
        <v>15854.144230254322</v>
      </c>
      <c r="T2526" s="3">
        <f>INDEX([1]非R能力!$H$9:$H$558,D2526)</f>
        <v>18309.217613934088</v>
      </c>
      <c r="U2526" s="3">
        <f>IF(E2526="小怪",0,IF(INDEX([1]非R能力!$FK$9:$FK$558,C2526)=0,0,10))</f>
        <v>10</v>
      </c>
      <c r="V2526" s="3">
        <f>IF(E2526="小怪",0,IF(INDEX([1]非R能力!$FH$9:$FH$558,C2526)=0,0,5000))</f>
        <v>5000</v>
      </c>
      <c r="W2526" s="3">
        <f>HLOOKUP(W$5,[2]人物技能基础!$O$3:$Q$553,$C2526+1,0)</f>
        <v>3.637142857142857</v>
      </c>
      <c r="X2526" s="3">
        <f>HLOOKUP(X$5,[2]人物技能基础!$O$3:$Q$553,$C2526+1,0)</f>
        <v>2.0186428571428574</v>
      </c>
      <c r="Y2526" s="3">
        <f>HLOOKUP(Y$5,[2]人物技能基础!$O$3:$Q$553,$C2526+1,0)</f>
        <v>99.964285714285708</v>
      </c>
      <c r="Z2526" s="3">
        <f t="shared" si="235"/>
        <v>2451537</v>
      </c>
      <c r="AA2526" s="3">
        <f t="shared" si="236"/>
        <v>46940</v>
      </c>
      <c r="AB2526" s="3">
        <f t="shared" si="237"/>
        <v>14587</v>
      </c>
      <c r="AC2526" s="3">
        <f t="shared" si="238"/>
        <v>15854</v>
      </c>
      <c r="AD2526" s="3">
        <f t="shared" si="239"/>
        <v>79015</v>
      </c>
    </row>
    <row r="2527" spans="1:30" x14ac:dyDescent="0.15">
      <c r="A2527" s="3">
        <v>522</v>
      </c>
      <c r="B2527" s="3" t="str">
        <f t="shared" si="234"/>
        <v>关卡522boss</v>
      </c>
      <c r="C2527" s="3">
        <f>INDEX([3]关卡!$J$19:$J$2018,A2527)</f>
        <v>304</v>
      </c>
      <c r="D2527" s="3">
        <f>INDEX([3]关卡!$N$19:$N$2018,A2527)</f>
        <v>304</v>
      </c>
      <c r="E2527" s="3" t="s">
        <v>25</v>
      </c>
      <c r="F2527" s="3" t="s">
        <v>26</v>
      </c>
      <c r="G2527" s="3">
        <v>30</v>
      </c>
      <c r="H2527" s="3">
        <v>30</v>
      </c>
      <c r="I2527" s="3">
        <v>0.2</v>
      </c>
      <c r="J2527" s="4">
        <v>0.75</v>
      </c>
      <c r="K2527" s="4">
        <v>1</v>
      </c>
      <c r="L2527" s="4">
        <v>5</v>
      </c>
      <c r="M2527" s="3">
        <v>1</v>
      </c>
      <c r="N2527" s="3">
        <v>2</v>
      </c>
      <c r="O2527" s="3">
        <f>HLOOKUP(O$5,[1]非R能力!$B$8:$F$558,$C2527+1,0)</f>
        <v>428890.41468117363</v>
      </c>
      <c r="P2527" s="3">
        <f>HLOOKUP(P$5,[1]非R能力!$B$8:$F$558,$C2527+1,0)</f>
        <v>72936.773336855011</v>
      </c>
      <c r="Q2527" s="3">
        <f>HLOOKUP(Q$5,[1]非R能力!$B$8:$F$558,$C2527+1,0)</f>
        <v>43881.506850981976</v>
      </c>
      <c r="R2527" s="3">
        <f>HLOOKUP(R$5,[1]非R能力!$B$8:$F$558,$C2527+1,0)</f>
        <v>59261.384383309494</v>
      </c>
      <c r="S2527" s="3">
        <f>HLOOKUP(S$5,[1]非R能力!$B$8:$F$558,$C2527+1,0)</f>
        <v>15854.144230254322</v>
      </c>
      <c r="T2527" s="3">
        <f>INDEX([1]非R能力!$H$9:$H$558,D2527)</f>
        <v>18309.217613934088</v>
      </c>
      <c r="U2527" s="3">
        <f>IF(E2527="小怪",0,IF(INDEX([1]非R能力!$FK$9:$FK$558,C2527)=0,0,10))</f>
        <v>10</v>
      </c>
      <c r="V2527" s="3">
        <f>IF(E2527="小怪",0,IF(INDEX([1]非R能力!$FH$9:$FH$558,C2527)=0,0,5000))</f>
        <v>5000</v>
      </c>
      <c r="W2527" s="3">
        <f>HLOOKUP(W$5,[2]人物技能基础!$O$3:$Q$553,$C2527+1,0)</f>
        <v>3.637142857142857</v>
      </c>
      <c r="X2527" s="3">
        <f>HLOOKUP(X$5,[2]人物技能基础!$O$3:$Q$553,$C2527+1,0)</f>
        <v>2.0186428571428574</v>
      </c>
      <c r="Y2527" s="3">
        <f>HLOOKUP(Y$5,[2]人物技能基础!$O$3:$Q$553,$C2527+1,0)</f>
        <v>99.964285714285708</v>
      </c>
      <c r="Z2527" s="3">
        <f t="shared" si="235"/>
        <v>2451537</v>
      </c>
      <c r="AA2527" s="3">
        <f t="shared" si="236"/>
        <v>46940</v>
      </c>
      <c r="AB2527" s="3">
        <f t="shared" si="237"/>
        <v>14587</v>
      </c>
      <c r="AC2527" s="3">
        <f t="shared" si="238"/>
        <v>15854</v>
      </c>
      <c r="AD2527" s="3">
        <f t="shared" si="239"/>
        <v>79015</v>
      </c>
    </row>
    <row r="2528" spans="1:30" x14ac:dyDescent="0.15">
      <c r="A2528" s="3">
        <v>523</v>
      </c>
      <c r="B2528" s="3" t="str">
        <f t="shared" si="234"/>
        <v>关卡523boss</v>
      </c>
      <c r="C2528" s="3">
        <f>INDEX([3]关卡!$J$19:$J$2018,A2528)</f>
        <v>304</v>
      </c>
      <c r="D2528" s="3">
        <f>INDEX([3]关卡!$N$19:$N$2018,A2528)</f>
        <v>304</v>
      </c>
      <c r="E2528" s="3" t="s">
        <v>25</v>
      </c>
      <c r="F2528" s="3" t="s">
        <v>26</v>
      </c>
      <c r="G2528" s="3">
        <v>30</v>
      </c>
      <c r="H2528" s="3">
        <v>30</v>
      </c>
      <c r="I2528" s="3">
        <v>0.2</v>
      </c>
      <c r="J2528" s="4">
        <v>0.75</v>
      </c>
      <c r="K2528" s="4">
        <v>1</v>
      </c>
      <c r="L2528" s="4">
        <v>5</v>
      </c>
      <c r="M2528" s="3">
        <v>1</v>
      </c>
      <c r="N2528" s="3">
        <v>2</v>
      </c>
      <c r="O2528" s="3">
        <f>HLOOKUP(O$5,[1]非R能力!$B$8:$F$558,$C2528+1,0)</f>
        <v>428890.41468117363</v>
      </c>
      <c r="P2528" s="3">
        <f>HLOOKUP(P$5,[1]非R能力!$B$8:$F$558,$C2528+1,0)</f>
        <v>72936.773336855011</v>
      </c>
      <c r="Q2528" s="3">
        <f>HLOOKUP(Q$5,[1]非R能力!$B$8:$F$558,$C2528+1,0)</f>
        <v>43881.506850981976</v>
      </c>
      <c r="R2528" s="3">
        <f>HLOOKUP(R$5,[1]非R能力!$B$8:$F$558,$C2528+1,0)</f>
        <v>59261.384383309494</v>
      </c>
      <c r="S2528" s="3">
        <f>HLOOKUP(S$5,[1]非R能力!$B$8:$F$558,$C2528+1,0)</f>
        <v>15854.144230254322</v>
      </c>
      <c r="T2528" s="3">
        <f>INDEX([1]非R能力!$H$9:$H$558,D2528)</f>
        <v>18309.217613934088</v>
      </c>
      <c r="U2528" s="3">
        <f>IF(E2528="小怪",0,IF(INDEX([1]非R能力!$FK$9:$FK$558,C2528)=0,0,10))</f>
        <v>10</v>
      </c>
      <c r="V2528" s="3">
        <f>IF(E2528="小怪",0,IF(INDEX([1]非R能力!$FH$9:$FH$558,C2528)=0,0,5000))</f>
        <v>5000</v>
      </c>
      <c r="W2528" s="3">
        <f>HLOOKUP(W$5,[2]人物技能基础!$O$3:$Q$553,$C2528+1,0)</f>
        <v>3.637142857142857</v>
      </c>
      <c r="X2528" s="3">
        <f>HLOOKUP(X$5,[2]人物技能基础!$O$3:$Q$553,$C2528+1,0)</f>
        <v>2.0186428571428574</v>
      </c>
      <c r="Y2528" s="3">
        <f>HLOOKUP(Y$5,[2]人物技能基础!$O$3:$Q$553,$C2528+1,0)</f>
        <v>99.964285714285708</v>
      </c>
      <c r="Z2528" s="3">
        <f t="shared" si="235"/>
        <v>2451537</v>
      </c>
      <c r="AA2528" s="3">
        <f t="shared" si="236"/>
        <v>46940</v>
      </c>
      <c r="AB2528" s="3">
        <f t="shared" si="237"/>
        <v>14587</v>
      </c>
      <c r="AC2528" s="3">
        <f t="shared" si="238"/>
        <v>15854</v>
      </c>
      <c r="AD2528" s="3">
        <f t="shared" si="239"/>
        <v>79015</v>
      </c>
    </row>
    <row r="2529" spans="1:30" x14ac:dyDescent="0.15">
      <c r="A2529" s="3">
        <v>524</v>
      </c>
      <c r="B2529" s="3" t="str">
        <f t="shared" si="234"/>
        <v>关卡524boss</v>
      </c>
      <c r="C2529" s="3">
        <f>INDEX([3]关卡!$J$19:$J$2018,A2529)</f>
        <v>304</v>
      </c>
      <c r="D2529" s="3">
        <f>INDEX([3]关卡!$N$19:$N$2018,A2529)</f>
        <v>304</v>
      </c>
      <c r="E2529" s="3" t="s">
        <v>25</v>
      </c>
      <c r="F2529" s="3" t="s">
        <v>26</v>
      </c>
      <c r="G2529" s="3">
        <v>30</v>
      </c>
      <c r="H2529" s="3">
        <v>30</v>
      </c>
      <c r="I2529" s="3">
        <v>0.2</v>
      </c>
      <c r="J2529" s="4">
        <v>0.75</v>
      </c>
      <c r="K2529" s="4">
        <v>1</v>
      </c>
      <c r="L2529" s="4">
        <v>5</v>
      </c>
      <c r="M2529" s="3">
        <v>1</v>
      </c>
      <c r="N2529" s="3">
        <v>2</v>
      </c>
      <c r="O2529" s="3">
        <f>HLOOKUP(O$5,[1]非R能力!$B$8:$F$558,$C2529+1,0)</f>
        <v>428890.41468117363</v>
      </c>
      <c r="P2529" s="3">
        <f>HLOOKUP(P$5,[1]非R能力!$B$8:$F$558,$C2529+1,0)</f>
        <v>72936.773336855011</v>
      </c>
      <c r="Q2529" s="3">
        <f>HLOOKUP(Q$5,[1]非R能力!$B$8:$F$558,$C2529+1,0)</f>
        <v>43881.506850981976</v>
      </c>
      <c r="R2529" s="3">
        <f>HLOOKUP(R$5,[1]非R能力!$B$8:$F$558,$C2529+1,0)</f>
        <v>59261.384383309494</v>
      </c>
      <c r="S2529" s="3">
        <f>HLOOKUP(S$5,[1]非R能力!$B$8:$F$558,$C2529+1,0)</f>
        <v>15854.144230254322</v>
      </c>
      <c r="T2529" s="3">
        <f>INDEX([1]非R能力!$H$9:$H$558,D2529)</f>
        <v>18309.217613934088</v>
      </c>
      <c r="U2529" s="3">
        <f>IF(E2529="小怪",0,IF(INDEX([1]非R能力!$FK$9:$FK$558,C2529)=0,0,10))</f>
        <v>10</v>
      </c>
      <c r="V2529" s="3">
        <f>IF(E2529="小怪",0,IF(INDEX([1]非R能力!$FH$9:$FH$558,C2529)=0,0,5000))</f>
        <v>5000</v>
      </c>
      <c r="W2529" s="3">
        <f>HLOOKUP(W$5,[2]人物技能基础!$O$3:$Q$553,$C2529+1,0)</f>
        <v>3.637142857142857</v>
      </c>
      <c r="X2529" s="3">
        <f>HLOOKUP(X$5,[2]人物技能基础!$O$3:$Q$553,$C2529+1,0)</f>
        <v>2.0186428571428574</v>
      </c>
      <c r="Y2529" s="3">
        <f>HLOOKUP(Y$5,[2]人物技能基础!$O$3:$Q$553,$C2529+1,0)</f>
        <v>99.964285714285708</v>
      </c>
      <c r="Z2529" s="3">
        <f t="shared" si="235"/>
        <v>2451537</v>
      </c>
      <c r="AA2529" s="3">
        <f t="shared" si="236"/>
        <v>46940</v>
      </c>
      <c r="AB2529" s="3">
        <f t="shared" si="237"/>
        <v>14587</v>
      </c>
      <c r="AC2529" s="3">
        <f t="shared" si="238"/>
        <v>15854</v>
      </c>
      <c r="AD2529" s="3">
        <f t="shared" si="239"/>
        <v>79015</v>
      </c>
    </row>
    <row r="2530" spans="1:30" x14ac:dyDescent="0.15">
      <c r="A2530" s="3">
        <v>525</v>
      </c>
      <c r="B2530" s="3" t="str">
        <f t="shared" si="234"/>
        <v>关卡525boss</v>
      </c>
      <c r="C2530" s="3">
        <f>INDEX([3]关卡!$J$19:$J$2018,A2530)</f>
        <v>304</v>
      </c>
      <c r="D2530" s="3">
        <f>INDEX([3]关卡!$N$19:$N$2018,A2530)</f>
        <v>304</v>
      </c>
      <c r="E2530" s="3" t="s">
        <v>25</v>
      </c>
      <c r="F2530" s="3" t="s">
        <v>26</v>
      </c>
      <c r="G2530" s="3">
        <v>30</v>
      </c>
      <c r="H2530" s="3">
        <v>30</v>
      </c>
      <c r="I2530" s="3">
        <v>0.2</v>
      </c>
      <c r="J2530" s="4">
        <v>0.75</v>
      </c>
      <c r="K2530" s="4">
        <v>1</v>
      </c>
      <c r="L2530" s="4">
        <v>5</v>
      </c>
      <c r="M2530" s="3">
        <v>1</v>
      </c>
      <c r="N2530" s="3">
        <v>2</v>
      </c>
      <c r="O2530" s="3">
        <f>HLOOKUP(O$5,[1]非R能力!$B$8:$F$558,$C2530+1,0)</f>
        <v>428890.41468117363</v>
      </c>
      <c r="P2530" s="3">
        <f>HLOOKUP(P$5,[1]非R能力!$B$8:$F$558,$C2530+1,0)</f>
        <v>72936.773336855011</v>
      </c>
      <c r="Q2530" s="3">
        <f>HLOOKUP(Q$5,[1]非R能力!$B$8:$F$558,$C2530+1,0)</f>
        <v>43881.506850981976</v>
      </c>
      <c r="R2530" s="3">
        <f>HLOOKUP(R$5,[1]非R能力!$B$8:$F$558,$C2530+1,0)</f>
        <v>59261.384383309494</v>
      </c>
      <c r="S2530" s="3">
        <f>HLOOKUP(S$5,[1]非R能力!$B$8:$F$558,$C2530+1,0)</f>
        <v>15854.144230254322</v>
      </c>
      <c r="T2530" s="3">
        <f>INDEX([1]非R能力!$H$9:$H$558,D2530)</f>
        <v>18309.217613934088</v>
      </c>
      <c r="U2530" s="3">
        <f>IF(E2530="小怪",0,IF(INDEX([1]非R能力!$FK$9:$FK$558,C2530)=0,0,10))</f>
        <v>10</v>
      </c>
      <c r="V2530" s="3">
        <f>IF(E2530="小怪",0,IF(INDEX([1]非R能力!$FH$9:$FH$558,C2530)=0,0,5000))</f>
        <v>5000</v>
      </c>
      <c r="W2530" s="3">
        <f>HLOOKUP(W$5,[2]人物技能基础!$O$3:$Q$553,$C2530+1,0)</f>
        <v>3.637142857142857</v>
      </c>
      <c r="X2530" s="3">
        <f>HLOOKUP(X$5,[2]人物技能基础!$O$3:$Q$553,$C2530+1,0)</f>
        <v>2.0186428571428574</v>
      </c>
      <c r="Y2530" s="3">
        <f>HLOOKUP(Y$5,[2]人物技能基础!$O$3:$Q$553,$C2530+1,0)</f>
        <v>99.964285714285708</v>
      </c>
      <c r="Z2530" s="3">
        <f t="shared" si="235"/>
        <v>2451537</v>
      </c>
      <c r="AA2530" s="3">
        <f t="shared" si="236"/>
        <v>46940</v>
      </c>
      <c r="AB2530" s="3">
        <f t="shared" si="237"/>
        <v>14587</v>
      </c>
      <c r="AC2530" s="3">
        <f t="shared" si="238"/>
        <v>15854</v>
      </c>
      <c r="AD2530" s="3">
        <f t="shared" si="239"/>
        <v>79015</v>
      </c>
    </row>
    <row r="2531" spans="1:30" x14ac:dyDescent="0.15">
      <c r="A2531" s="3">
        <v>526</v>
      </c>
      <c r="B2531" s="3" t="str">
        <f t="shared" si="234"/>
        <v>关卡526boss</v>
      </c>
      <c r="C2531" s="3">
        <f>INDEX([3]关卡!$J$19:$J$2018,A2531)</f>
        <v>304</v>
      </c>
      <c r="D2531" s="3">
        <f>INDEX([3]关卡!$N$19:$N$2018,A2531)</f>
        <v>304</v>
      </c>
      <c r="E2531" s="3" t="s">
        <v>25</v>
      </c>
      <c r="F2531" s="3" t="s">
        <v>26</v>
      </c>
      <c r="G2531" s="3">
        <v>30</v>
      </c>
      <c r="H2531" s="3">
        <v>30</v>
      </c>
      <c r="I2531" s="3">
        <v>0.2</v>
      </c>
      <c r="J2531" s="4">
        <v>0.75</v>
      </c>
      <c r="K2531" s="4">
        <v>1</v>
      </c>
      <c r="L2531" s="4">
        <v>5</v>
      </c>
      <c r="M2531" s="3">
        <v>1</v>
      </c>
      <c r="N2531" s="3">
        <v>2</v>
      </c>
      <c r="O2531" s="3">
        <f>HLOOKUP(O$5,[1]非R能力!$B$8:$F$558,$C2531+1,0)</f>
        <v>428890.41468117363</v>
      </c>
      <c r="P2531" s="3">
        <f>HLOOKUP(P$5,[1]非R能力!$B$8:$F$558,$C2531+1,0)</f>
        <v>72936.773336855011</v>
      </c>
      <c r="Q2531" s="3">
        <f>HLOOKUP(Q$5,[1]非R能力!$B$8:$F$558,$C2531+1,0)</f>
        <v>43881.506850981976</v>
      </c>
      <c r="R2531" s="3">
        <f>HLOOKUP(R$5,[1]非R能力!$B$8:$F$558,$C2531+1,0)</f>
        <v>59261.384383309494</v>
      </c>
      <c r="S2531" s="3">
        <f>HLOOKUP(S$5,[1]非R能力!$B$8:$F$558,$C2531+1,0)</f>
        <v>15854.144230254322</v>
      </c>
      <c r="T2531" s="3">
        <f>INDEX([1]非R能力!$H$9:$H$558,D2531)</f>
        <v>18309.217613934088</v>
      </c>
      <c r="U2531" s="3">
        <f>IF(E2531="小怪",0,IF(INDEX([1]非R能力!$FK$9:$FK$558,C2531)=0,0,10))</f>
        <v>10</v>
      </c>
      <c r="V2531" s="3">
        <f>IF(E2531="小怪",0,IF(INDEX([1]非R能力!$FH$9:$FH$558,C2531)=0,0,5000))</f>
        <v>5000</v>
      </c>
      <c r="W2531" s="3">
        <f>HLOOKUP(W$5,[2]人物技能基础!$O$3:$Q$553,$C2531+1,0)</f>
        <v>3.637142857142857</v>
      </c>
      <c r="X2531" s="3">
        <f>HLOOKUP(X$5,[2]人物技能基础!$O$3:$Q$553,$C2531+1,0)</f>
        <v>2.0186428571428574</v>
      </c>
      <c r="Y2531" s="3">
        <f>HLOOKUP(Y$5,[2]人物技能基础!$O$3:$Q$553,$C2531+1,0)</f>
        <v>99.964285714285708</v>
      </c>
      <c r="Z2531" s="3">
        <f t="shared" si="235"/>
        <v>2451537</v>
      </c>
      <c r="AA2531" s="3">
        <f t="shared" si="236"/>
        <v>46940</v>
      </c>
      <c r="AB2531" s="3">
        <f t="shared" si="237"/>
        <v>14587</v>
      </c>
      <c r="AC2531" s="3">
        <f t="shared" si="238"/>
        <v>15854</v>
      </c>
      <c r="AD2531" s="3">
        <f t="shared" si="239"/>
        <v>79015</v>
      </c>
    </row>
    <row r="2532" spans="1:30" x14ac:dyDescent="0.15">
      <c r="A2532" s="3">
        <v>527</v>
      </c>
      <c r="B2532" s="3" t="str">
        <f t="shared" si="234"/>
        <v>关卡527boss</v>
      </c>
      <c r="C2532" s="3">
        <f>INDEX([3]关卡!$J$19:$J$2018,A2532)</f>
        <v>304</v>
      </c>
      <c r="D2532" s="3">
        <f>INDEX([3]关卡!$N$19:$N$2018,A2532)</f>
        <v>304</v>
      </c>
      <c r="E2532" s="3" t="s">
        <v>25</v>
      </c>
      <c r="F2532" s="3" t="s">
        <v>26</v>
      </c>
      <c r="G2532" s="3">
        <v>30</v>
      </c>
      <c r="H2532" s="3">
        <v>30</v>
      </c>
      <c r="I2532" s="3">
        <v>0.2</v>
      </c>
      <c r="J2532" s="4">
        <v>0.75</v>
      </c>
      <c r="K2532" s="4">
        <v>1</v>
      </c>
      <c r="L2532" s="4">
        <v>5</v>
      </c>
      <c r="M2532" s="3">
        <v>1</v>
      </c>
      <c r="N2532" s="3">
        <v>2</v>
      </c>
      <c r="O2532" s="3">
        <f>HLOOKUP(O$5,[1]非R能力!$B$8:$F$558,$C2532+1,0)</f>
        <v>428890.41468117363</v>
      </c>
      <c r="P2532" s="3">
        <f>HLOOKUP(P$5,[1]非R能力!$B$8:$F$558,$C2532+1,0)</f>
        <v>72936.773336855011</v>
      </c>
      <c r="Q2532" s="3">
        <f>HLOOKUP(Q$5,[1]非R能力!$B$8:$F$558,$C2532+1,0)</f>
        <v>43881.506850981976</v>
      </c>
      <c r="R2532" s="3">
        <f>HLOOKUP(R$5,[1]非R能力!$B$8:$F$558,$C2532+1,0)</f>
        <v>59261.384383309494</v>
      </c>
      <c r="S2532" s="3">
        <f>HLOOKUP(S$5,[1]非R能力!$B$8:$F$558,$C2532+1,0)</f>
        <v>15854.144230254322</v>
      </c>
      <c r="T2532" s="3">
        <f>INDEX([1]非R能力!$H$9:$H$558,D2532)</f>
        <v>18309.217613934088</v>
      </c>
      <c r="U2532" s="3">
        <f>IF(E2532="小怪",0,IF(INDEX([1]非R能力!$FK$9:$FK$558,C2532)=0,0,10))</f>
        <v>10</v>
      </c>
      <c r="V2532" s="3">
        <f>IF(E2532="小怪",0,IF(INDEX([1]非R能力!$FH$9:$FH$558,C2532)=0,0,5000))</f>
        <v>5000</v>
      </c>
      <c r="W2532" s="3">
        <f>HLOOKUP(W$5,[2]人物技能基础!$O$3:$Q$553,$C2532+1,0)</f>
        <v>3.637142857142857</v>
      </c>
      <c r="X2532" s="3">
        <f>HLOOKUP(X$5,[2]人物技能基础!$O$3:$Q$553,$C2532+1,0)</f>
        <v>2.0186428571428574</v>
      </c>
      <c r="Y2532" s="3">
        <f>HLOOKUP(Y$5,[2]人物技能基础!$O$3:$Q$553,$C2532+1,0)</f>
        <v>99.964285714285708</v>
      </c>
      <c r="Z2532" s="3">
        <f t="shared" si="235"/>
        <v>2451537</v>
      </c>
      <c r="AA2532" s="3">
        <f t="shared" si="236"/>
        <v>46940</v>
      </c>
      <c r="AB2532" s="3">
        <f t="shared" si="237"/>
        <v>14587</v>
      </c>
      <c r="AC2532" s="3">
        <f t="shared" si="238"/>
        <v>15854</v>
      </c>
      <c r="AD2532" s="3">
        <f t="shared" si="239"/>
        <v>79015</v>
      </c>
    </row>
    <row r="2533" spans="1:30" x14ac:dyDescent="0.15">
      <c r="A2533" s="3">
        <v>528</v>
      </c>
      <c r="B2533" s="3" t="str">
        <f t="shared" si="234"/>
        <v>关卡528boss</v>
      </c>
      <c r="C2533" s="3">
        <f>INDEX([3]关卡!$J$19:$J$2018,A2533)</f>
        <v>304</v>
      </c>
      <c r="D2533" s="3">
        <f>INDEX([3]关卡!$N$19:$N$2018,A2533)</f>
        <v>304</v>
      </c>
      <c r="E2533" s="3" t="s">
        <v>25</v>
      </c>
      <c r="F2533" s="3" t="s">
        <v>26</v>
      </c>
      <c r="G2533" s="3">
        <v>30</v>
      </c>
      <c r="H2533" s="3">
        <v>30</v>
      </c>
      <c r="I2533" s="3">
        <v>0.2</v>
      </c>
      <c r="J2533" s="4">
        <v>0.75</v>
      </c>
      <c r="K2533" s="4">
        <v>1</v>
      </c>
      <c r="L2533" s="4">
        <v>5</v>
      </c>
      <c r="M2533" s="3">
        <v>1</v>
      </c>
      <c r="N2533" s="3">
        <v>2</v>
      </c>
      <c r="O2533" s="3">
        <f>HLOOKUP(O$5,[1]非R能力!$B$8:$F$558,$C2533+1,0)</f>
        <v>428890.41468117363</v>
      </c>
      <c r="P2533" s="3">
        <f>HLOOKUP(P$5,[1]非R能力!$B$8:$F$558,$C2533+1,0)</f>
        <v>72936.773336855011</v>
      </c>
      <c r="Q2533" s="3">
        <f>HLOOKUP(Q$5,[1]非R能力!$B$8:$F$558,$C2533+1,0)</f>
        <v>43881.506850981976</v>
      </c>
      <c r="R2533" s="3">
        <f>HLOOKUP(R$5,[1]非R能力!$B$8:$F$558,$C2533+1,0)</f>
        <v>59261.384383309494</v>
      </c>
      <c r="S2533" s="3">
        <f>HLOOKUP(S$5,[1]非R能力!$B$8:$F$558,$C2533+1,0)</f>
        <v>15854.144230254322</v>
      </c>
      <c r="T2533" s="3">
        <f>INDEX([1]非R能力!$H$9:$H$558,D2533)</f>
        <v>18309.217613934088</v>
      </c>
      <c r="U2533" s="3">
        <f>IF(E2533="小怪",0,IF(INDEX([1]非R能力!$FK$9:$FK$558,C2533)=0,0,10))</f>
        <v>10</v>
      </c>
      <c r="V2533" s="3">
        <f>IF(E2533="小怪",0,IF(INDEX([1]非R能力!$FH$9:$FH$558,C2533)=0,0,5000))</f>
        <v>5000</v>
      </c>
      <c r="W2533" s="3">
        <f>HLOOKUP(W$5,[2]人物技能基础!$O$3:$Q$553,$C2533+1,0)</f>
        <v>3.637142857142857</v>
      </c>
      <c r="X2533" s="3">
        <f>HLOOKUP(X$5,[2]人物技能基础!$O$3:$Q$553,$C2533+1,0)</f>
        <v>2.0186428571428574</v>
      </c>
      <c r="Y2533" s="3">
        <f>HLOOKUP(Y$5,[2]人物技能基础!$O$3:$Q$553,$C2533+1,0)</f>
        <v>99.964285714285708</v>
      </c>
      <c r="Z2533" s="3">
        <f t="shared" si="235"/>
        <v>2451537</v>
      </c>
      <c r="AA2533" s="3">
        <f t="shared" si="236"/>
        <v>46940</v>
      </c>
      <c r="AB2533" s="3">
        <f t="shared" si="237"/>
        <v>14587</v>
      </c>
      <c r="AC2533" s="3">
        <f t="shared" si="238"/>
        <v>15854</v>
      </c>
      <c r="AD2533" s="3">
        <f t="shared" si="239"/>
        <v>79015</v>
      </c>
    </row>
    <row r="2534" spans="1:30" x14ac:dyDescent="0.15">
      <c r="A2534" s="3">
        <v>529</v>
      </c>
      <c r="B2534" s="3" t="str">
        <f t="shared" si="234"/>
        <v>关卡529boss</v>
      </c>
      <c r="C2534" s="3">
        <f>INDEX([3]关卡!$J$19:$J$2018,A2534)</f>
        <v>305</v>
      </c>
      <c r="D2534" s="3">
        <f>INDEX([3]关卡!$N$19:$N$2018,A2534)</f>
        <v>305</v>
      </c>
      <c r="E2534" s="3" t="s">
        <v>25</v>
      </c>
      <c r="F2534" s="3" t="s">
        <v>26</v>
      </c>
      <c r="G2534" s="3">
        <v>30</v>
      </c>
      <c r="H2534" s="3">
        <v>30</v>
      </c>
      <c r="I2534" s="3">
        <v>0.2</v>
      </c>
      <c r="J2534" s="4">
        <v>0.75</v>
      </c>
      <c r="K2534" s="4">
        <v>1</v>
      </c>
      <c r="L2534" s="4">
        <v>5</v>
      </c>
      <c r="M2534" s="3">
        <v>1</v>
      </c>
      <c r="N2534" s="3">
        <v>2</v>
      </c>
      <c r="O2534" s="3">
        <f>HLOOKUP(O$5,[1]非R能力!$B$8:$F$558,$C2534+1,0)</f>
        <v>434102.62952178868</v>
      </c>
      <c r="P2534" s="3">
        <f>HLOOKUP(P$5,[1]非R能力!$B$8:$F$558,$C2534+1,0)</f>
        <v>73589.45438937805</v>
      </c>
      <c r="Q2534" s="3">
        <f>HLOOKUP(Q$5,[1]非R能力!$B$8:$F$558,$C2534+1,0)</f>
        <v>45358.076873946498</v>
      </c>
      <c r="R2534" s="3">
        <f>HLOOKUP(R$5,[1]非R能力!$B$8:$F$558,$C2534+1,0)</f>
        <v>59906.351906680138</v>
      </c>
      <c r="S2534" s="3">
        <f>HLOOKUP(S$5,[1]非R能力!$B$8:$F$558,$C2534+1,0)</f>
        <v>15957.377136162004</v>
      </c>
      <c r="T2534" s="3">
        <f>INDEX([1]非R能力!$H$9:$H$558,D2534)</f>
        <v>18430.864405682674</v>
      </c>
      <c r="U2534" s="3">
        <f>IF(E2534="小怪",0,IF(INDEX([1]非R能力!$FK$9:$FK$558,C2534)=0,0,10))</f>
        <v>10</v>
      </c>
      <c r="V2534" s="3">
        <f>IF(E2534="小怪",0,IF(INDEX([1]非R能力!$FH$9:$FH$558,C2534)=0,0,5000))</f>
        <v>5000</v>
      </c>
      <c r="W2534" s="3">
        <f>HLOOKUP(W$5,[2]人物技能基础!$O$3:$Q$553,$C2534+1,0)</f>
        <v>3.637142857142857</v>
      </c>
      <c r="X2534" s="3">
        <f>HLOOKUP(X$5,[2]人物技能基础!$O$3:$Q$553,$C2534+1,0)</f>
        <v>2.0186428571428574</v>
      </c>
      <c r="Y2534" s="3">
        <f>HLOOKUP(Y$5,[2]人物技能基础!$O$3:$Q$553,$C2534+1,0)</f>
        <v>99.964285714285708</v>
      </c>
      <c r="Z2534" s="3">
        <f t="shared" si="235"/>
        <v>2472719</v>
      </c>
      <c r="AA2534" s="3">
        <f t="shared" si="236"/>
        <v>48452</v>
      </c>
      <c r="AB2534" s="3">
        <f t="shared" si="237"/>
        <v>14717</v>
      </c>
      <c r="AC2534" s="3">
        <f t="shared" si="238"/>
        <v>15957</v>
      </c>
      <c r="AD2534" s="3">
        <f t="shared" si="239"/>
        <v>79875</v>
      </c>
    </row>
    <row r="2535" spans="1:30" x14ac:dyDescent="0.15">
      <c r="A2535" s="3">
        <v>530</v>
      </c>
      <c r="B2535" s="3" t="str">
        <f t="shared" si="234"/>
        <v>关卡530boss</v>
      </c>
      <c r="C2535" s="3">
        <f>INDEX([3]关卡!$J$19:$J$2018,A2535)</f>
        <v>305</v>
      </c>
      <c r="D2535" s="3">
        <f>INDEX([3]关卡!$N$19:$N$2018,A2535)</f>
        <v>305</v>
      </c>
      <c r="E2535" s="3" t="s">
        <v>25</v>
      </c>
      <c r="F2535" s="3" t="s">
        <v>26</v>
      </c>
      <c r="G2535" s="3">
        <v>30</v>
      </c>
      <c r="H2535" s="3">
        <v>30</v>
      </c>
      <c r="I2535" s="3">
        <v>0.2</v>
      </c>
      <c r="J2535" s="4">
        <v>0.75</v>
      </c>
      <c r="K2535" s="4">
        <v>1</v>
      </c>
      <c r="L2535" s="4">
        <v>5</v>
      </c>
      <c r="M2535" s="3">
        <v>1</v>
      </c>
      <c r="N2535" s="3">
        <v>2</v>
      </c>
      <c r="O2535" s="3">
        <f>HLOOKUP(O$5,[1]非R能力!$B$8:$F$558,$C2535+1,0)</f>
        <v>434102.62952178868</v>
      </c>
      <c r="P2535" s="3">
        <f>HLOOKUP(P$5,[1]非R能力!$B$8:$F$558,$C2535+1,0)</f>
        <v>73589.45438937805</v>
      </c>
      <c r="Q2535" s="3">
        <f>HLOOKUP(Q$5,[1]非R能力!$B$8:$F$558,$C2535+1,0)</f>
        <v>45358.076873946498</v>
      </c>
      <c r="R2535" s="3">
        <f>HLOOKUP(R$5,[1]非R能力!$B$8:$F$558,$C2535+1,0)</f>
        <v>59906.351906680138</v>
      </c>
      <c r="S2535" s="3">
        <f>HLOOKUP(S$5,[1]非R能力!$B$8:$F$558,$C2535+1,0)</f>
        <v>15957.377136162004</v>
      </c>
      <c r="T2535" s="3">
        <f>INDEX([1]非R能力!$H$9:$H$558,D2535)</f>
        <v>18430.864405682674</v>
      </c>
      <c r="U2535" s="3">
        <f>IF(E2535="小怪",0,IF(INDEX([1]非R能力!$FK$9:$FK$558,C2535)=0,0,10))</f>
        <v>10</v>
      </c>
      <c r="V2535" s="3">
        <f>IF(E2535="小怪",0,IF(INDEX([1]非R能力!$FH$9:$FH$558,C2535)=0,0,5000))</f>
        <v>5000</v>
      </c>
      <c r="W2535" s="3">
        <f>HLOOKUP(W$5,[2]人物技能基础!$O$3:$Q$553,$C2535+1,0)</f>
        <v>3.637142857142857</v>
      </c>
      <c r="X2535" s="3">
        <f>HLOOKUP(X$5,[2]人物技能基础!$O$3:$Q$553,$C2535+1,0)</f>
        <v>2.0186428571428574</v>
      </c>
      <c r="Y2535" s="3">
        <f>HLOOKUP(Y$5,[2]人物技能基础!$O$3:$Q$553,$C2535+1,0)</f>
        <v>99.964285714285708</v>
      </c>
      <c r="Z2535" s="3">
        <f t="shared" si="235"/>
        <v>2472719</v>
      </c>
      <c r="AA2535" s="3">
        <f t="shared" si="236"/>
        <v>48452</v>
      </c>
      <c r="AB2535" s="3">
        <f t="shared" si="237"/>
        <v>14717</v>
      </c>
      <c r="AC2535" s="3">
        <f t="shared" si="238"/>
        <v>15957</v>
      </c>
      <c r="AD2535" s="3">
        <f t="shared" si="239"/>
        <v>79875</v>
      </c>
    </row>
    <row r="2536" spans="1:30" x14ac:dyDescent="0.15">
      <c r="A2536" s="3">
        <v>531</v>
      </c>
      <c r="B2536" s="3" t="str">
        <f t="shared" si="234"/>
        <v>关卡531boss</v>
      </c>
      <c r="C2536" s="3">
        <f>INDEX([3]关卡!$J$19:$J$2018,A2536)</f>
        <v>305</v>
      </c>
      <c r="D2536" s="3">
        <f>INDEX([3]关卡!$N$19:$N$2018,A2536)</f>
        <v>305</v>
      </c>
      <c r="E2536" s="3" t="s">
        <v>25</v>
      </c>
      <c r="F2536" s="3" t="s">
        <v>26</v>
      </c>
      <c r="G2536" s="3">
        <v>30</v>
      </c>
      <c r="H2536" s="3">
        <v>30</v>
      </c>
      <c r="I2536" s="3">
        <v>0.2</v>
      </c>
      <c r="J2536" s="4">
        <v>0.75</v>
      </c>
      <c r="K2536" s="4">
        <v>1</v>
      </c>
      <c r="L2536" s="4">
        <v>5</v>
      </c>
      <c r="M2536" s="3">
        <v>1</v>
      </c>
      <c r="N2536" s="3">
        <v>2</v>
      </c>
      <c r="O2536" s="3">
        <f>HLOOKUP(O$5,[1]非R能力!$B$8:$F$558,$C2536+1,0)</f>
        <v>434102.62952178868</v>
      </c>
      <c r="P2536" s="3">
        <f>HLOOKUP(P$5,[1]非R能力!$B$8:$F$558,$C2536+1,0)</f>
        <v>73589.45438937805</v>
      </c>
      <c r="Q2536" s="3">
        <f>HLOOKUP(Q$5,[1]非R能力!$B$8:$F$558,$C2536+1,0)</f>
        <v>45358.076873946498</v>
      </c>
      <c r="R2536" s="3">
        <f>HLOOKUP(R$5,[1]非R能力!$B$8:$F$558,$C2536+1,0)</f>
        <v>59906.351906680138</v>
      </c>
      <c r="S2536" s="3">
        <f>HLOOKUP(S$5,[1]非R能力!$B$8:$F$558,$C2536+1,0)</f>
        <v>15957.377136162004</v>
      </c>
      <c r="T2536" s="3">
        <f>INDEX([1]非R能力!$H$9:$H$558,D2536)</f>
        <v>18430.864405682674</v>
      </c>
      <c r="U2536" s="3">
        <f>IF(E2536="小怪",0,IF(INDEX([1]非R能力!$FK$9:$FK$558,C2536)=0,0,10))</f>
        <v>10</v>
      </c>
      <c r="V2536" s="3">
        <f>IF(E2536="小怪",0,IF(INDEX([1]非R能力!$FH$9:$FH$558,C2536)=0,0,5000))</f>
        <v>5000</v>
      </c>
      <c r="W2536" s="3">
        <f>HLOOKUP(W$5,[2]人物技能基础!$O$3:$Q$553,$C2536+1,0)</f>
        <v>3.637142857142857</v>
      </c>
      <c r="X2536" s="3">
        <f>HLOOKUP(X$5,[2]人物技能基础!$O$3:$Q$553,$C2536+1,0)</f>
        <v>2.0186428571428574</v>
      </c>
      <c r="Y2536" s="3">
        <f>HLOOKUP(Y$5,[2]人物技能基础!$O$3:$Q$553,$C2536+1,0)</f>
        <v>99.964285714285708</v>
      </c>
      <c r="Z2536" s="3">
        <f t="shared" si="235"/>
        <v>2472719</v>
      </c>
      <c r="AA2536" s="3">
        <f t="shared" si="236"/>
        <v>48452</v>
      </c>
      <c r="AB2536" s="3">
        <f t="shared" si="237"/>
        <v>14717</v>
      </c>
      <c r="AC2536" s="3">
        <f t="shared" si="238"/>
        <v>15957</v>
      </c>
      <c r="AD2536" s="3">
        <f t="shared" si="239"/>
        <v>79875</v>
      </c>
    </row>
    <row r="2537" spans="1:30" x14ac:dyDescent="0.15">
      <c r="A2537" s="3">
        <v>532</v>
      </c>
      <c r="B2537" s="3" t="str">
        <f t="shared" si="234"/>
        <v>关卡532boss</v>
      </c>
      <c r="C2537" s="3">
        <f>INDEX([3]关卡!$J$19:$J$2018,A2537)</f>
        <v>305</v>
      </c>
      <c r="D2537" s="3">
        <f>INDEX([3]关卡!$N$19:$N$2018,A2537)</f>
        <v>305</v>
      </c>
      <c r="E2537" s="3" t="s">
        <v>25</v>
      </c>
      <c r="F2537" s="3" t="s">
        <v>26</v>
      </c>
      <c r="G2537" s="3">
        <v>30</v>
      </c>
      <c r="H2537" s="3">
        <v>30</v>
      </c>
      <c r="I2537" s="3">
        <v>0.2</v>
      </c>
      <c r="J2537" s="4">
        <v>0.75</v>
      </c>
      <c r="K2537" s="4">
        <v>1</v>
      </c>
      <c r="L2537" s="4">
        <v>5</v>
      </c>
      <c r="M2537" s="3">
        <v>1</v>
      </c>
      <c r="N2537" s="3">
        <v>2</v>
      </c>
      <c r="O2537" s="3">
        <f>HLOOKUP(O$5,[1]非R能力!$B$8:$F$558,$C2537+1,0)</f>
        <v>434102.62952178868</v>
      </c>
      <c r="P2537" s="3">
        <f>HLOOKUP(P$5,[1]非R能力!$B$8:$F$558,$C2537+1,0)</f>
        <v>73589.45438937805</v>
      </c>
      <c r="Q2537" s="3">
        <f>HLOOKUP(Q$5,[1]非R能力!$B$8:$F$558,$C2537+1,0)</f>
        <v>45358.076873946498</v>
      </c>
      <c r="R2537" s="3">
        <f>HLOOKUP(R$5,[1]非R能力!$B$8:$F$558,$C2537+1,0)</f>
        <v>59906.351906680138</v>
      </c>
      <c r="S2537" s="3">
        <f>HLOOKUP(S$5,[1]非R能力!$B$8:$F$558,$C2537+1,0)</f>
        <v>15957.377136162004</v>
      </c>
      <c r="T2537" s="3">
        <f>INDEX([1]非R能力!$H$9:$H$558,D2537)</f>
        <v>18430.864405682674</v>
      </c>
      <c r="U2537" s="3">
        <f>IF(E2537="小怪",0,IF(INDEX([1]非R能力!$FK$9:$FK$558,C2537)=0,0,10))</f>
        <v>10</v>
      </c>
      <c r="V2537" s="3">
        <f>IF(E2537="小怪",0,IF(INDEX([1]非R能力!$FH$9:$FH$558,C2537)=0,0,5000))</f>
        <v>5000</v>
      </c>
      <c r="W2537" s="3">
        <f>HLOOKUP(W$5,[2]人物技能基础!$O$3:$Q$553,$C2537+1,0)</f>
        <v>3.637142857142857</v>
      </c>
      <c r="X2537" s="3">
        <f>HLOOKUP(X$5,[2]人物技能基础!$O$3:$Q$553,$C2537+1,0)</f>
        <v>2.0186428571428574</v>
      </c>
      <c r="Y2537" s="3">
        <f>HLOOKUP(Y$5,[2]人物技能基础!$O$3:$Q$553,$C2537+1,0)</f>
        <v>99.964285714285708</v>
      </c>
      <c r="Z2537" s="3">
        <f t="shared" si="235"/>
        <v>2472719</v>
      </c>
      <c r="AA2537" s="3">
        <f t="shared" si="236"/>
        <v>48452</v>
      </c>
      <c r="AB2537" s="3">
        <f t="shared" si="237"/>
        <v>14717</v>
      </c>
      <c r="AC2537" s="3">
        <f t="shared" si="238"/>
        <v>15957</v>
      </c>
      <c r="AD2537" s="3">
        <f t="shared" si="239"/>
        <v>79875</v>
      </c>
    </row>
    <row r="2538" spans="1:30" x14ac:dyDescent="0.15">
      <c r="A2538" s="3">
        <v>533</v>
      </c>
      <c r="B2538" s="3" t="str">
        <f t="shared" si="234"/>
        <v>关卡533boss</v>
      </c>
      <c r="C2538" s="3">
        <f>INDEX([3]关卡!$J$19:$J$2018,A2538)</f>
        <v>305</v>
      </c>
      <c r="D2538" s="3">
        <f>INDEX([3]关卡!$N$19:$N$2018,A2538)</f>
        <v>305</v>
      </c>
      <c r="E2538" s="3" t="s">
        <v>25</v>
      </c>
      <c r="F2538" s="3" t="s">
        <v>26</v>
      </c>
      <c r="G2538" s="3">
        <v>30</v>
      </c>
      <c r="H2538" s="3">
        <v>30</v>
      </c>
      <c r="I2538" s="3">
        <v>0.2</v>
      </c>
      <c r="J2538" s="4">
        <v>0.75</v>
      </c>
      <c r="K2538" s="4">
        <v>1</v>
      </c>
      <c r="L2538" s="4">
        <v>5</v>
      </c>
      <c r="M2538" s="3">
        <v>1</v>
      </c>
      <c r="N2538" s="3">
        <v>2</v>
      </c>
      <c r="O2538" s="3">
        <f>HLOOKUP(O$5,[1]非R能力!$B$8:$F$558,$C2538+1,0)</f>
        <v>434102.62952178868</v>
      </c>
      <c r="P2538" s="3">
        <f>HLOOKUP(P$5,[1]非R能力!$B$8:$F$558,$C2538+1,0)</f>
        <v>73589.45438937805</v>
      </c>
      <c r="Q2538" s="3">
        <f>HLOOKUP(Q$5,[1]非R能力!$B$8:$F$558,$C2538+1,0)</f>
        <v>45358.076873946498</v>
      </c>
      <c r="R2538" s="3">
        <f>HLOOKUP(R$5,[1]非R能力!$B$8:$F$558,$C2538+1,0)</f>
        <v>59906.351906680138</v>
      </c>
      <c r="S2538" s="3">
        <f>HLOOKUP(S$5,[1]非R能力!$B$8:$F$558,$C2538+1,0)</f>
        <v>15957.377136162004</v>
      </c>
      <c r="T2538" s="3">
        <f>INDEX([1]非R能力!$H$9:$H$558,D2538)</f>
        <v>18430.864405682674</v>
      </c>
      <c r="U2538" s="3">
        <f>IF(E2538="小怪",0,IF(INDEX([1]非R能力!$FK$9:$FK$558,C2538)=0,0,10))</f>
        <v>10</v>
      </c>
      <c r="V2538" s="3">
        <f>IF(E2538="小怪",0,IF(INDEX([1]非R能力!$FH$9:$FH$558,C2538)=0,0,5000))</f>
        <v>5000</v>
      </c>
      <c r="W2538" s="3">
        <f>HLOOKUP(W$5,[2]人物技能基础!$O$3:$Q$553,$C2538+1,0)</f>
        <v>3.637142857142857</v>
      </c>
      <c r="X2538" s="3">
        <f>HLOOKUP(X$5,[2]人物技能基础!$O$3:$Q$553,$C2538+1,0)</f>
        <v>2.0186428571428574</v>
      </c>
      <c r="Y2538" s="3">
        <f>HLOOKUP(Y$5,[2]人物技能基础!$O$3:$Q$553,$C2538+1,0)</f>
        <v>99.964285714285708</v>
      </c>
      <c r="Z2538" s="3">
        <f t="shared" si="235"/>
        <v>2472719</v>
      </c>
      <c r="AA2538" s="3">
        <f t="shared" si="236"/>
        <v>48452</v>
      </c>
      <c r="AB2538" s="3">
        <f t="shared" si="237"/>
        <v>14717</v>
      </c>
      <c r="AC2538" s="3">
        <f t="shared" si="238"/>
        <v>15957</v>
      </c>
      <c r="AD2538" s="3">
        <f t="shared" si="239"/>
        <v>79875</v>
      </c>
    </row>
    <row r="2539" spans="1:30" x14ac:dyDescent="0.15">
      <c r="A2539" s="3">
        <v>534</v>
      </c>
      <c r="B2539" s="3" t="str">
        <f t="shared" si="234"/>
        <v>关卡534boss</v>
      </c>
      <c r="C2539" s="3">
        <f>INDEX([3]关卡!$J$19:$J$2018,A2539)</f>
        <v>305</v>
      </c>
      <c r="D2539" s="3">
        <f>INDEX([3]关卡!$N$19:$N$2018,A2539)</f>
        <v>305</v>
      </c>
      <c r="E2539" s="3" t="s">
        <v>25</v>
      </c>
      <c r="F2539" s="3" t="s">
        <v>26</v>
      </c>
      <c r="G2539" s="3">
        <v>30</v>
      </c>
      <c r="H2539" s="3">
        <v>30</v>
      </c>
      <c r="I2539" s="3">
        <v>0.2</v>
      </c>
      <c r="J2539" s="4">
        <v>0.75</v>
      </c>
      <c r="K2539" s="4">
        <v>1</v>
      </c>
      <c r="L2539" s="4">
        <v>5</v>
      </c>
      <c r="M2539" s="3">
        <v>1</v>
      </c>
      <c r="N2539" s="3">
        <v>2</v>
      </c>
      <c r="O2539" s="3">
        <f>HLOOKUP(O$5,[1]非R能力!$B$8:$F$558,$C2539+1,0)</f>
        <v>434102.62952178868</v>
      </c>
      <c r="P2539" s="3">
        <f>HLOOKUP(P$5,[1]非R能力!$B$8:$F$558,$C2539+1,0)</f>
        <v>73589.45438937805</v>
      </c>
      <c r="Q2539" s="3">
        <f>HLOOKUP(Q$5,[1]非R能力!$B$8:$F$558,$C2539+1,0)</f>
        <v>45358.076873946498</v>
      </c>
      <c r="R2539" s="3">
        <f>HLOOKUP(R$5,[1]非R能力!$B$8:$F$558,$C2539+1,0)</f>
        <v>59906.351906680138</v>
      </c>
      <c r="S2539" s="3">
        <f>HLOOKUP(S$5,[1]非R能力!$B$8:$F$558,$C2539+1,0)</f>
        <v>15957.377136162004</v>
      </c>
      <c r="T2539" s="3">
        <f>INDEX([1]非R能力!$H$9:$H$558,D2539)</f>
        <v>18430.864405682674</v>
      </c>
      <c r="U2539" s="3">
        <f>IF(E2539="小怪",0,IF(INDEX([1]非R能力!$FK$9:$FK$558,C2539)=0,0,10))</f>
        <v>10</v>
      </c>
      <c r="V2539" s="3">
        <f>IF(E2539="小怪",0,IF(INDEX([1]非R能力!$FH$9:$FH$558,C2539)=0,0,5000))</f>
        <v>5000</v>
      </c>
      <c r="W2539" s="3">
        <f>HLOOKUP(W$5,[2]人物技能基础!$O$3:$Q$553,$C2539+1,0)</f>
        <v>3.637142857142857</v>
      </c>
      <c r="X2539" s="3">
        <f>HLOOKUP(X$5,[2]人物技能基础!$O$3:$Q$553,$C2539+1,0)</f>
        <v>2.0186428571428574</v>
      </c>
      <c r="Y2539" s="3">
        <f>HLOOKUP(Y$5,[2]人物技能基础!$O$3:$Q$553,$C2539+1,0)</f>
        <v>99.964285714285708</v>
      </c>
      <c r="Z2539" s="3">
        <f t="shared" si="235"/>
        <v>2472719</v>
      </c>
      <c r="AA2539" s="3">
        <f t="shared" si="236"/>
        <v>48452</v>
      </c>
      <c r="AB2539" s="3">
        <f t="shared" si="237"/>
        <v>14717</v>
      </c>
      <c r="AC2539" s="3">
        <f t="shared" si="238"/>
        <v>15957</v>
      </c>
      <c r="AD2539" s="3">
        <f t="shared" si="239"/>
        <v>79875</v>
      </c>
    </row>
    <row r="2540" spans="1:30" x14ac:dyDescent="0.15">
      <c r="A2540" s="3">
        <v>535</v>
      </c>
      <c r="B2540" s="3" t="str">
        <f t="shared" si="234"/>
        <v>关卡535boss</v>
      </c>
      <c r="C2540" s="3">
        <f>INDEX([3]关卡!$J$19:$J$2018,A2540)</f>
        <v>305</v>
      </c>
      <c r="D2540" s="3">
        <f>INDEX([3]关卡!$N$19:$N$2018,A2540)</f>
        <v>305</v>
      </c>
      <c r="E2540" s="3" t="s">
        <v>25</v>
      </c>
      <c r="F2540" s="3" t="s">
        <v>26</v>
      </c>
      <c r="G2540" s="3">
        <v>30</v>
      </c>
      <c r="H2540" s="3">
        <v>30</v>
      </c>
      <c r="I2540" s="3">
        <v>0.2</v>
      </c>
      <c r="J2540" s="4">
        <v>0.75</v>
      </c>
      <c r="K2540" s="4">
        <v>1</v>
      </c>
      <c r="L2540" s="4">
        <v>5</v>
      </c>
      <c r="M2540" s="3">
        <v>1</v>
      </c>
      <c r="N2540" s="3">
        <v>2</v>
      </c>
      <c r="O2540" s="3">
        <f>HLOOKUP(O$5,[1]非R能力!$B$8:$F$558,$C2540+1,0)</f>
        <v>434102.62952178868</v>
      </c>
      <c r="P2540" s="3">
        <f>HLOOKUP(P$5,[1]非R能力!$B$8:$F$558,$C2540+1,0)</f>
        <v>73589.45438937805</v>
      </c>
      <c r="Q2540" s="3">
        <f>HLOOKUP(Q$5,[1]非R能力!$B$8:$F$558,$C2540+1,0)</f>
        <v>45358.076873946498</v>
      </c>
      <c r="R2540" s="3">
        <f>HLOOKUP(R$5,[1]非R能力!$B$8:$F$558,$C2540+1,0)</f>
        <v>59906.351906680138</v>
      </c>
      <c r="S2540" s="3">
        <f>HLOOKUP(S$5,[1]非R能力!$B$8:$F$558,$C2540+1,0)</f>
        <v>15957.377136162004</v>
      </c>
      <c r="T2540" s="3">
        <f>INDEX([1]非R能力!$H$9:$H$558,D2540)</f>
        <v>18430.864405682674</v>
      </c>
      <c r="U2540" s="3">
        <f>IF(E2540="小怪",0,IF(INDEX([1]非R能力!$FK$9:$FK$558,C2540)=0,0,10))</f>
        <v>10</v>
      </c>
      <c r="V2540" s="3">
        <f>IF(E2540="小怪",0,IF(INDEX([1]非R能力!$FH$9:$FH$558,C2540)=0,0,5000))</f>
        <v>5000</v>
      </c>
      <c r="W2540" s="3">
        <f>HLOOKUP(W$5,[2]人物技能基础!$O$3:$Q$553,$C2540+1,0)</f>
        <v>3.637142857142857</v>
      </c>
      <c r="X2540" s="3">
        <f>HLOOKUP(X$5,[2]人物技能基础!$O$3:$Q$553,$C2540+1,0)</f>
        <v>2.0186428571428574</v>
      </c>
      <c r="Y2540" s="3">
        <f>HLOOKUP(Y$5,[2]人物技能基础!$O$3:$Q$553,$C2540+1,0)</f>
        <v>99.964285714285708</v>
      </c>
      <c r="Z2540" s="3">
        <f t="shared" si="235"/>
        <v>2472719</v>
      </c>
      <c r="AA2540" s="3">
        <f t="shared" si="236"/>
        <v>48452</v>
      </c>
      <c r="AB2540" s="3">
        <f t="shared" si="237"/>
        <v>14717</v>
      </c>
      <c r="AC2540" s="3">
        <f t="shared" si="238"/>
        <v>15957</v>
      </c>
      <c r="AD2540" s="3">
        <f t="shared" si="239"/>
        <v>79875</v>
      </c>
    </row>
    <row r="2541" spans="1:30" x14ac:dyDescent="0.15">
      <c r="A2541" s="3">
        <v>536</v>
      </c>
      <c r="B2541" s="3" t="str">
        <f t="shared" si="234"/>
        <v>关卡536boss</v>
      </c>
      <c r="C2541" s="3">
        <f>INDEX([3]关卡!$J$19:$J$2018,A2541)</f>
        <v>305</v>
      </c>
      <c r="D2541" s="3">
        <f>INDEX([3]关卡!$N$19:$N$2018,A2541)</f>
        <v>305</v>
      </c>
      <c r="E2541" s="3" t="s">
        <v>25</v>
      </c>
      <c r="F2541" s="3" t="s">
        <v>26</v>
      </c>
      <c r="G2541" s="3">
        <v>30</v>
      </c>
      <c r="H2541" s="3">
        <v>30</v>
      </c>
      <c r="I2541" s="3">
        <v>0.2</v>
      </c>
      <c r="J2541" s="4">
        <v>0.75</v>
      </c>
      <c r="K2541" s="4">
        <v>1</v>
      </c>
      <c r="L2541" s="4">
        <v>5</v>
      </c>
      <c r="M2541" s="3">
        <v>1</v>
      </c>
      <c r="N2541" s="3">
        <v>2</v>
      </c>
      <c r="O2541" s="3">
        <f>HLOOKUP(O$5,[1]非R能力!$B$8:$F$558,$C2541+1,0)</f>
        <v>434102.62952178868</v>
      </c>
      <c r="P2541" s="3">
        <f>HLOOKUP(P$5,[1]非R能力!$B$8:$F$558,$C2541+1,0)</f>
        <v>73589.45438937805</v>
      </c>
      <c r="Q2541" s="3">
        <f>HLOOKUP(Q$5,[1]非R能力!$B$8:$F$558,$C2541+1,0)</f>
        <v>45358.076873946498</v>
      </c>
      <c r="R2541" s="3">
        <f>HLOOKUP(R$5,[1]非R能力!$B$8:$F$558,$C2541+1,0)</f>
        <v>59906.351906680138</v>
      </c>
      <c r="S2541" s="3">
        <f>HLOOKUP(S$5,[1]非R能力!$B$8:$F$558,$C2541+1,0)</f>
        <v>15957.377136162004</v>
      </c>
      <c r="T2541" s="3">
        <f>INDEX([1]非R能力!$H$9:$H$558,D2541)</f>
        <v>18430.864405682674</v>
      </c>
      <c r="U2541" s="3">
        <f>IF(E2541="小怪",0,IF(INDEX([1]非R能力!$FK$9:$FK$558,C2541)=0,0,10))</f>
        <v>10</v>
      </c>
      <c r="V2541" s="3">
        <f>IF(E2541="小怪",0,IF(INDEX([1]非R能力!$FH$9:$FH$558,C2541)=0,0,5000))</f>
        <v>5000</v>
      </c>
      <c r="W2541" s="3">
        <f>HLOOKUP(W$5,[2]人物技能基础!$O$3:$Q$553,$C2541+1,0)</f>
        <v>3.637142857142857</v>
      </c>
      <c r="X2541" s="3">
        <f>HLOOKUP(X$5,[2]人物技能基础!$O$3:$Q$553,$C2541+1,0)</f>
        <v>2.0186428571428574</v>
      </c>
      <c r="Y2541" s="3">
        <f>HLOOKUP(Y$5,[2]人物技能基础!$O$3:$Q$553,$C2541+1,0)</f>
        <v>99.964285714285708</v>
      </c>
      <c r="Z2541" s="3">
        <f t="shared" si="235"/>
        <v>2472719</v>
      </c>
      <c r="AA2541" s="3">
        <f t="shared" si="236"/>
        <v>48452</v>
      </c>
      <c r="AB2541" s="3">
        <f t="shared" si="237"/>
        <v>14717</v>
      </c>
      <c r="AC2541" s="3">
        <f t="shared" si="238"/>
        <v>15957</v>
      </c>
      <c r="AD2541" s="3">
        <f t="shared" si="239"/>
        <v>79875</v>
      </c>
    </row>
    <row r="2542" spans="1:30" x14ac:dyDescent="0.15">
      <c r="A2542" s="3">
        <v>537</v>
      </c>
      <c r="B2542" s="3" t="str">
        <f t="shared" si="234"/>
        <v>关卡537boss</v>
      </c>
      <c r="C2542" s="3">
        <f>INDEX([3]关卡!$J$19:$J$2018,A2542)</f>
        <v>305</v>
      </c>
      <c r="D2542" s="3">
        <f>INDEX([3]关卡!$N$19:$N$2018,A2542)</f>
        <v>305</v>
      </c>
      <c r="E2542" s="3" t="s">
        <v>25</v>
      </c>
      <c r="F2542" s="3" t="s">
        <v>26</v>
      </c>
      <c r="G2542" s="3">
        <v>30</v>
      </c>
      <c r="H2542" s="3">
        <v>30</v>
      </c>
      <c r="I2542" s="3">
        <v>0.2</v>
      </c>
      <c r="J2542" s="4">
        <v>0.75</v>
      </c>
      <c r="K2542" s="4">
        <v>1</v>
      </c>
      <c r="L2542" s="4">
        <v>5</v>
      </c>
      <c r="M2542" s="3">
        <v>1</v>
      </c>
      <c r="N2542" s="3">
        <v>2</v>
      </c>
      <c r="O2542" s="3">
        <f>HLOOKUP(O$5,[1]非R能力!$B$8:$F$558,$C2542+1,0)</f>
        <v>434102.62952178868</v>
      </c>
      <c r="P2542" s="3">
        <f>HLOOKUP(P$5,[1]非R能力!$B$8:$F$558,$C2542+1,0)</f>
        <v>73589.45438937805</v>
      </c>
      <c r="Q2542" s="3">
        <f>HLOOKUP(Q$5,[1]非R能力!$B$8:$F$558,$C2542+1,0)</f>
        <v>45358.076873946498</v>
      </c>
      <c r="R2542" s="3">
        <f>HLOOKUP(R$5,[1]非R能力!$B$8:$F$558,$C2542+1,0)</f>
        <v>59906.351906680138</v>
      </c>
      <c r="S2542" s="3">
        <f>HLOOKUP(S$5,[1]非R能力!$B$8:$F$558,$C2542+1,0)</f>
        <v>15957.377136162004</v>
      </c>
      <c r="T2542" s="3">
        <f>INDEX([1]非R能力!$H$9:$H$558,D2542)</f>
        <v>18430.864405682674</v>
      </c>
      <c r="U2542" s="3">
        <f>IF(E2542="小怪",0,IF(INDEX([1]非R能力!$FK$9:$FK$558,C2542)=0,0,10))</f>
        <v>10</v>
      </c>
      <c r="V2542" s="3">
        <f>IF(E2542="小怪",0,IF(INDEX([1]非R能力!$FH$9:$FH$558,C2542)=0,0,5000))</f>
        <v>5000</v>
      </c>
      <c r="W2542" s="3">
        <f>HLOOKUP(W$5,[2]人物技能基础!$O$3:$Q$553,$C2542+1,0)</f>
        <v>3.637142857142857</v>
      </c>
      <c r="X2542" s="3">
        <f>HLOOKUP(X$5,[2]人物技能基础!$O$3:$Q$553,$C2542+1,0)</f>
        <v>2.0186428571428574</v>
      </c>
      <c r="Y2542" s="3">
        <f>HLOOKUP(Y$5,[2]人物技能基础!$O$3:$Q$553,$C2542+1,0)</f>
        <v>99.964285714285708</v>
      </c>
      <c r="Z2542" s="3">
        <f t="shared" si="235"/>
        <v>2472719</v>
      </c>
      <c r="AA2542" s="3">
        <f t="shared" si="236"/>
        <v>48452</v>
      </c>
      <c r="AB2542" s="3">
        <f t="shared" si="237"/>
        <v>14717</v>
      </c>
      <c r="AC2542" s="3">
        <f t="shared" si="238"/>
        <v>15957</v>
      </c>
      <c r="AD2542" s="3">
        <f t="shared" si="239"/>
        <v>79875</v>
      </c>
    </row>
    <row r="2543" spans="1:30" x14ac:dyDescent="0.15">
      <c r="A2543" s="3">
        <v>538</v>
      </c>
      <c r="B2543" s="3" t="str">
        <f t="shared" si="234"/>
        <v>关卡538boss</v>
      </c>
      <c r="C2543" s="3">
        <f>INDEX([3]关卡!$J$19:$J$2018,A2543)</f>
        <v>306</v>
      </c>
      <c r="D2543" s="3">
        <f>INDEX([3]关卡!$N$19:$N$2018,A2543)</f>
        <v>306</v>
      </c>
      <c r="E2543" s="3" t="s">
        <v>25</v>
      </c>
      <c r="F2543" s="3" t="s">
        <v>26</v>
      </c>
      <c r="G2543" s="3">
        <v>30</v>
      </c>
      <c r="H2543" s="3">
        <v>30</v>
      </c>
      <c r="I2543" s="3">
        <v>0.2</v>
      </c>
      <c r="J2543" s="4">
        <v>0.75</v>
      </c>
      <c r="K2543" s="4">
        <v>1</v>
      </c>
      <c r="L2543" s="4">
        <v>5</v>
      </c>
      <c r="M2543" s="3">
        <v>1</v>
      </c>
      <c r="N2543" s="3">
        <v>2</v>
      </c>
      <c r="O2543" s="3">
        <f>HLOOKUP(O$5,[1]非R能力!$B$8:$F$558,$C2543+1,0)</f>
        <v>438192.48195346689</v>
      </c>
      <c r="P2543" s="3">
        <f>HLOOKUP(P$5,[1]非R能力!$B$8:$F$558,$C2543+1,0)</f>
        <v>74136.08585595827</v>
      </c>
      <c r="Q2543" s="3">
        <f>HLOOKUP(Q$5,[1]非R能力!$B$8:$F$558,$C2543+1,0)</f>
        <v>45654.956687032769</v>
      </c>
      <c r="R2543" s="3">
        <f>HLOOKUP(R$5,[1]非R能力!$B$8:$F$558,$C2543+1,0)</f>
        <v>60551.611959553011</v>
      </c>
      <c r="S2543" s="3">
        <f>HLOOKUP(S$5,[1]非R能力!$B$8:$F$558,$C2543+1,0)</f>
        <v>16057.704655427115</v>
      </c>
      <c r="T2543" s="3">
        <f>INDEX([1]非R能力!$H$9:$H$558,D2543)</f>
        <v>18553.131283246948</v>
      </c>
      <c r="U2543" s="3">
        <f>IF(E2543="小怪",0,IF(INDEX([1]非R能力!$FK$9:$FK$558,C2543)=0,0,10))</f>
        <v>10</v>
      </c>
      <c r="V2543" s="3">
        <f>IF(E2543="小怪",0,IF(INDEX([1]非R能力!$FH$9:$FH$558,C2543)=0,0,5000))</f>
        <v>5000</v>
      </c>
      <c r="W2543" s="3">
        <f>HLOOKUP(W$5,[2]人物技能基础!$O$3:$Q$553,$C2543+1,0)</f>
        <v>3.637142857142857</v>
      </c>
      <c r="X2543" s="3">
        <f>HLOOKUP(X$5,[2]人物技能基础!$O$3:$Q$553,$C2543+1,0)</f>
        <v>2.0186428571428574</v>
      </c>
      <c r="Y2543" s="3">
        <f>HLOOKUP(Y$5,[2]人物技能基础!$O$3:$Q$553,$C2543+1,0)</f>
        <v>99.964285714285708</v>
      </c>
      <c r="Z2543" s="3">
        <f t="shared" si="235"/>
        <v>2490785</v>
      </c>
      <c r="AA2543" s="3">
        <f t="shared" si="236"/>
        <v>48776</v>
      </c>
      <c r="AB2543" s="3">
        <f t="shared" si="237"/>
        <v>14827</v>
      </c>
      <c r="AC2543" s="3">
        <f t="shared" si="238"/>
        <v>16057</v>
      </c>
      <c r="AD2543" s="3">
        <f t="shared" si="239"/>
        <v>80735</v>
      </c>
    </row>
    <row r="2544" spans="1:30" x14ac:dyDescent="0.15">
      <c r="A2544" s="3">
        <v>539</v>
      </c>
      <c r="B2544" s="3" t="str">
        <f t="shared" si="234"/>
        <v>关卡539boss</v>
      </c>
      <c r="C2544" s="3">
        <f>INDEX([3]关卡!$J$19:$J$2018,A2544)</f>
        <v>306</v>
      </c>
      <c r="D2544" s="3">
        <f>INDEX([3]关卡!$N$19:$N$2018,A2544)</f>
        <v>306</v>
      </c>
      <c r="E2544" s="3" t="s">
        <v>25</v>
      </c>
      <c r="F2544" s="3" t="s">
        <v>26</v>
      </c>
      <c r="G2544" s="3">
        <v>30</v>
      </c>
      <c r="H2544" s="3">
        <v>30</v>
      </c>
      <c r="I2544" s="3">
        <v>0.2</v>
      </c>
      <c r="J2544" s="4">
        <v>0.75</v>
      </c>
      <c r="K2544" s="4">
        <v>1</v>
      </c>
      <c r="L2544" s="4">
        <v>5</v>
      </c>
      <c r="M2544" s="3">
        <v>1</v>
      </c>
      <c r="N2544" s="3">
        <v>2</v>
      </c>
      <c r="O2544" s="3">
        <f>HLOOKUP(O$5,[1]非R能力!$B$8:$F$558,$C2544+1,0)</f>
        <v>438192.48195346689</v>
      </c>
      <c r="P2544" s="3">
        <f>HLOOKUP(P$5,[1]非R能力!$B$8:$F$558,$C2544+1,0)</f>
        <v>74136.08585595827</v>
      </c>
      <c r="Q2544" s="3">
        <f>HLOOKUP(Q$5,[1]非R能力!$B$8:$F$558,$C2544+1,0)</f>
        <v>45654.956687032769</v>
      </c>
      <c r="R2544" s="3">
        <f>HLOOKUP(R$5,[1]非R能力!$B$8:$F$558,$C2544+1,0)</f>
        <v>60551.611959553011</v>
      </c>
      <c r="S2544" s="3">
        <f>HLOOKUP(S$5,[1]非R能力!$B$8:$F$558,$C2544+1,0)</f>
        <v>16057.704655427115</v>
      </c>
      <c r="T2544" s="3">
        <f>INDEX([1]非R能力!$H$9:$H$558,D2544)</f>
        <v>18553.131283246948</v>
      </c>
      <c r="U2544" s="3">
        <f>IF(E2544="小怪",0,IF(INDEX([1]非R能力!$FK$9:$FK$558,C2544)=0,0,10))</f>
        <v>10</v>
      </c>
      <c r="V2544" s="3">
        <f>IF(E2544="小怪",0,IF(INDEX([1]非R能力!$FH$9:$FH$558,C2544)=0,0,5000))</f>
        <v>5000</v>
      </c>
      <c r="W2544" s="3">
        <f>HLOOKUP(W$5,[2]人物技能基础!$O$3:$Q$553,$C2544+1,0)</f>
        <v>3.637142857142857</v>
      </c>
      <c r="X2544" s="3">
        <f>HLOOKUP(X$5,[2]人物技能基础!$O$3:$Q$553,$C2544+1,0)</f>
        <v>2.0186428571428574</v>
      </c>
      <c r="Y2544" s="3">
        <f>HLOOKUP(Y$5,[2]人物技能基础!$O$3:$Q$553,$C2544+1,0)</f>
        <v>99.964285714285708</v>
      </c>
      <c r="Z2544" s="3">
        <f t="shared" si="235"/>
        <v>2490785</v>
      </c>
      <c r="AA2544" s="3">
        <f t="shared" si="236"/>
        <v>48776</v>
      </c>
      <c r="AB2544" s="3">
        <f t="shared" si="237"/>
        <v>14827</v>
      </c>
      <c r="AC2544" s="3">
        <f t="shared" si="238"/>
        <v>16057</v>
      </c>
      <c r="AD2544" s="3">
        <f t="shared" si="239"/>
        <v>80735</v>
      </c>
    </row>
    <row r="2545" spans="1:30" x14ac:dyDescent="0.15">
      <c r="A2545" s="3">
        <v>540</v>
      </c>
      <c r="B2545" s="3" t="str">
        <f t="shared" si="234"/>
        <v>关卡540boss</v>
      </c>
      <c r="C2545" s="3">
        <f>INDEX([3]关卡!$J$19:$J$2018,A2545)</f>
        <v>306</v>
      </c>
      <c r="D2545" s="3">
        <f>INDEX([3]关卡!$N$19:$N$2018,A2545)</f>
        <v>306</v>
      </c>
      <c r="E2545" s="3" t="s">
        <v>25</v>
      </c>
      <c r="F2545" s="3" t="s">
        <v>26</v>
      </c>
      <c r="G2545" s="3">
        <v>30</v>
      </c>
      <c r="H2545" s="3">
        <v>30</v>
      </c>
      <c r="I2545" s="3">
        <v>0.2</v>
      </c>
      <c r="J2545" s="4">
        <v>0.75</v>
      </c>
      <c r="K2545" s="4">
        <v>1</v>
      </c>
      <c r="L2545" s="4">
        <v>5</v>
      </c>
      <c r="M2545" s="3">
        <v>1</v>
      </c>
      <c r="N2545" s="3">
        <v>2</v>
      </c>
      <c r="O2545" s="3">
        <f>HLOOKUP(O$5,[1]非R能力!$B$8:$F$558,$C2545+1,0)</f>
        <v>438192.48195346689</v>
      </c>
      <c r="P2545" s="3">
        <f>HLOOKUP(P$5,[1]非R能力!$B$8:$F$558,$C2545+1,0)</f>
        <v>74136.08585595827</v>
      </c>
      <c r="Q2545" s="3">
        <f>HLOOKUP(Q$5,[1]非R能力!$B$8:$F$558,$C2545+1,0)</f>
        <v>45654.956687032769</v>
      </c>
      <c r="R2545" s="3">
        <f>HLOOKUP(R$5,[1]非R能力!$B$8:$F$558,$C2545+1,0)</f>
        <v>60551.611959553011</v>
      </c>
      <c r="S2545" s="3">
        <f>HLOOKUP(S$5,[1]非R能力!$B$8:$F$558,$C2545+1,0)</f>
        <v>16057.704655427115</v>
      </c>
      <c r="T2545" s="3">
        <f>INDEX([1]非R能力!$H$9:$H$558,D2545)</f>
        <v>18553.131283246948</v>
      </c>
      <c r="U2545" s="3">
        <f>IF(E2545="小怪",0,IF(INDEX([1]非R能力!$FK$9:$FK$558,C2545)=0,0,10))</f>
        <v>10</v>
      </c>
      <c r="V2545" s="3">
        <f>IF(E2545="小怪",0,IF(INDEX([1]非R能力!$FH$9:$FH$558,C2545)=0,0,5000))</f>
        <v>5000</v>
      </c>
      <c r="W2545" s="3">
        <f>HLOOKUP(W$5,[2]人物技能基础!$O$3:$Q$553,$C2545+1,0)</f>
        <v>3.637142857142857</v>
      </c>
      <c r="X2545" s="3">
        <f>HLOOKUP(X$5,[2]人物技能基础!$O$3:$Q$553,$C2545+1,0)</f>
        <v>2.0186428571428574</v>
      </c>
      <c r="Y2545" s="3">
        <f>HLOOKUP(Y$5,[2]人物技能基础!$O$3:$Q$553,$C2545+1,0)</f>
        <v>99.964285714285708</v>
      </c>
      <c r="Z2545" s="3">
        <f t="shared" si="235"/>
        <v>2490785</v>
      </c>
      <c r="AA2545" s="3">
        <f t="shared" si="236"/>
        <v>48776</v>
      </c>
      <c r="AB2545" s="3">
        <f t="shared" si="237"/>
        <v>14827</v>
      </c>
      <c r="AC2545" s="3">
        <f t="shared" si="238"/>
        <v>16057</v>
      </c>
      <c r="AD2545" s="3">
        <f t="shared" si="239"/>
        <v>80735</v>
      </c>
    </row>
    <row r="2546" spans="1:30" x14ac:dyDescent="0.15">
      <c r="A2546" s="3">
        <v>541</v>
      </c>
      <c r="B2546" s="3" t="str">
        <f t="shared" si="234"/>
        <v>关卡541boss</v>
      </c>
      <c r="C2546" s="3">
        <f>INDEX([3]关卡!$J$19:$J$2018,A2546)</f>
        <v>306</v>
      </c>
      <c r="D2546" s="3">
        <f>INDEX([3]关卡!$N$19:$N$2018,A2546)</f>
        <v>306</v>
      </c>
      <c r="E2546" s="3" t="s">
        <v>25</v>
      </c>
      <c r="F2546" s="3" t="s">
        <v>26</v>
      </c>
      <c r="G2546" s="3">
        <v>30</v>
      </c>
      <c r="H2546" s="3">
        <v>30</v>
      </c>
      <c r="I2546" s="3">
        <v>0.2</v>
      </c>
      <c r="J2546" s="4">
        <v>0.75</v>
      </c>
      <c r="K2546" s="4">
        <v>1</v>
      </c>
      <c r="L2546" s="4">
        <v>5</v>
      </c>
      <c r="M2546" s="3">
        <v>1</v>
      </c>
      <c r="N2546" s="3">
        <v>2</v>
      </c>
      <c r="O2546" s="3">
        <f>HLOOKUP(O$5,[1]非R能力!$B$8:$F$558,$C2546+1,0)</f>
        <v>438192.48195346689</v>
      </c>
      <c r="P2546" s="3">
        <f>HLOOKUP(P$5,[1]非R能力!$B$8:$F$558,$C2546+1,0)</f>
        <v>74136.08585595827</v>
      </c>
      <c r="Q2546" s="3">
        <f>HLOOKUP(Q$5,[1]非R能力!$B$8:$F$558,$C2546+1,0)</f>
        <v>45654.956687032769</v>
      </c>
      <c r="R2546" s="3">
        <f>HLOOKUP(R$5,[1]非R能力!$B$8:$F$558,$C2546+1,0)</f>
        <v>60551.611959553011</v>
      </c>
      <c r="S2546" s="3">
        <f>HLOOKUP(S$5,[1]非R能力!$B$8:$F$558,$C2546+1,0)</f>
        <v>16057.704655427115</v>
      </c>
      <c r="T2546" s="3">
        <f>INDEX([1]非R能力!$H$9:$H$558,D2546)</f>
        <v>18553.131283246948</v>
      </c>
      <c r="U2546" s="3">
        <f>IF(E2546="小怪",0,IF(INDEX([1]非R能力!$FK$9:$FK$558,C2546)=0,0,10))</f>
        <v>10</v>
      </c>
      <c r="V2546" s="3">
        <f>IF(E2546="小怪",0,IF(INDEX([1]非R能力!$FH$9:$FH$558,C2546)=0,0,5000))</f>
        <v>5000</v>
      </c>
      <c r="W2546" s="3">
        <f>HLOOKUP(W$5,[2]人物技能基础!$O$3:$Q$553,$C2546+1,0)</f>
        <v>3.637142857142857</v>
      </c>
      <c r="X2546" s="3">
        <f>HLOOKUP(X$5,[2]人物技能基础!$O$3:$Q$553,$C2546+1,0)</f>
        <v>2.0186428571428574</v>
      </c>
      <c r="Y2546" s="3">
        <f>HLOOKUP(Y$5,[2]人物技能基础!$O$3:$Q$553,$C2546+1,0)</f>
        <v>99.964285714285708</v>
      </c>
      <c r="Z2546" s="3">
        <f t="shared" si="235"/>
        <v>2490785</v>
      </c>
      <c r="AA2546" s="3">
        <f t="shared" si="236"/>
        <v>48776</v>
      </c>
      <c r="AB2546" s="3">
        <f t="shared" si="237"/>
        <v>14827</v>
      </c>
      <c r="AC2546" s="3">
        <f t="shared" si="238"/>
        <v>16057</v>
      </c>
      <c r="AD2546" s="3">
        <f t="shared" si="239"/>
        <v>80735</v>
      </c>
    </row>
    <row r="2547" spans="1:30" x14ac:dyDescent="0.15">
      <c r="A2547" s="3">
        <v>542</v>
      </c>
      <c r="B2547" s="3" t="str">
        <f t="shared" si="234"/>
        <v>关卡542boss</v>
      </c>
      <c r="C2547" s="3">
        <f>INDEX([3]关卡!$J$19:$J$2018,A2547)</f>
        <v>306</v>
      </c>
      <c r="D2547" s="3">
        <f>INDEX([3]关卡!$N$19:$N$2018,A2547)</f>
        <v>306</v>
      </c>
      <c r="E2547" s="3" t="s">
        <v>25</v>
      </c>
      <c r="F2547" s="3" t="s">
        <v>26</v>
      </c>
      <c r="G2547" s="3">
        <v>30</v>
      </c>
      <c r="H2547" s="3">
        <v>30</v>
      </c>
      <c r="I2547" s="3">
        <v>0.2</v>
      </c>
      <c r="J2547" s="4">
        <v>0.75</v>
      </c>
      <c r="K2547" s="4">
        <v>1</v>
      </c>
      <c r="L2547" s="4">
        <v>5</v>
      </c>
      <c r="M2547" s="3">
        <v>1</v>
      </c>
      <c r="N2547" s="3">
        <v>2</v>
      </c>
      <c r="O2547" s="3">
        <f>HLOOKUP(O$5,[1]非R能力!$B$8:$F$558,$C2547+1,0)</f>
        <v>438192.48195346689</v>
      </c>
      <c r="P2547" s="3">
        <f>HLOOKUP(P$5,[1]非R能力!$B$8:$F$558,$C2547+1,0)</f>
        <v>74136.08585595827</v>
      </c>
      <c r="Q2547" s="3">
        <f>HLOOKUP(Q$5,[1]非R能力!$B$8:$F$558,$C2547+1,0)</f>
        <v>45654.956687032769</v>
      </c>
      <c r="R2547" s="3">
        <f>HLOOKUP(R$5,[1]非R能力!$B$8:$F$558,$C2547+1,0)</f>
        <v>60551.611959553011</v>
      </c>
      <c r="S2547" s="3">
        <f>HLOOKUP(S$5,[1]非R能力!$B$8:$F$558,$C2547+1,0)</f>
        <v>16057.704655427115</v>
      </c>
      <c r="T2547" s="3">
        <f>INDEX([1]非R能力!$H$9:$H$558,D2547)</f>
        <v>18553.131283246948</v>
      </c>
      <c r="U2547" s="3">
        <f>IF(E2547="小怪",0,IF(INDEX([1]非R能力!$FK$9:$FK$558,C2547)=0,0,10))</f>
        <v>10</v>
      </c>
      <c r="V2547" s="3">
        <f>IF(E2547="小怪",0,IF(INDEX([1]非R能力!$FH$9:$FH$558,C2547)=0,0,5000))</f>
        <v>5000</v>
      </c>
      <c r="W2547" s="3">
        <f>HLOOKUP(W$5,[2]人物技能基础!$O$3:$Q$553,$C2547+1,0)</f>
        <v>3.637142857142857</v>
      </c>
      <c r="X2547" s="3">
        <f>HLOOKUP(X$5,[2]人物技能基础!$O$3:$Q$553,$C2547+1,0)</f>
        <v>2.0186428571428574</v>
      </c>
      <c r="Y2547" s="3">
        <f>HLOOKUP(Y$5,[2]人物技能基础!$O$3:$Q$553,$C2547+1,0)</f>
        <v>99.964285714285708</v>
      </c>
      <c r="Z2547" s="3">
        <f t="shared" si="235"/>
        <v>2490785</v>
      </c>
      <c r="AA2547" s="3">
        <f t="shared" si="236"/>
        <v>48776</v>
      </c>
      <c r="AB2547" s="3">
        <f t="shared" si="237"/>
        <v>14827</v>
      </c>
      <c r="AC2547" s="3">
        <f t="shared" si="238"/>
        <v>16057</v>
      </c>
      <c r="AD2547" s="3">
        <f t="shared" si="239"/>
        <v>80735</v>
      </c>
    </row>
    <row r="2548" spans="1:30" x14ac:dyDescent="0.15">
      <c r="A2548" s="3">
        <v>543</v>
      </c>
      <c r="B2548" s="3" t="str">
        <f t="shared" si="234"/>
        <v>关卡543boss</v>
      </c>
      <c r="C2548" s="3">
        <f>INDEX([3]关卡!$J$19:$J$2018,A2548)</f>
        <v>306</v>
      </c>
      <c r="D2548" s="3">
        <f>INDEX([3]关卡!$N$19:$N$2018,A2548)</f>
        <v>306</v>
      </c>
      <c r="E2548" s="3" t="s">
        <v>25</v>
      </c>
      <c r="F2548" s="3" t="s">
        <v>26</v>
      </c>
      <c r="G2548" s="3">
        <v>30</v>
      </c>
      <c r="H2548" s="3">
        <v>30</v>
      </c>
      <c r="I2548" s="3">
        <v>0.2</v>
      </c>
      <c r="J2548" s="4">
        <v>0.75</v>
      </c>
      <c r="K2548" s="4">
        <v>1</v>
      </c>
      <c r="L2548" s="4">
        <v>5</v>
      </c>
      <c r="M2548" s="3">
        <v>1</v>
      </c>
      <c r="N2548" s="3">
        <v>2</v>
      </c>
      <c r="O2548" s="3">
        <f>HLOOKUP(O$5,[1]非R能力!$B$8:$F$558,$C2548+1,0)</f>
        <v>438192.48195346689</v>
      </c>
      <c r="P2548" s="3">
        <f>HLOOKUP(P$5,[1]非R能力!$B$8:$F$558,$C2548+1,0)</f>
        <v>74136.08585595827</v>
      </c>
      <c r="Q2548" s="3">
        <f>HLOOKUP(Q$5,[1]非R能力!$B$8:$F$558,$C2548+1,0)</f>
        <v>45654.956687032769</v>
      </c>
      <c r="R2548" s="3">
        <f>HLOOKUP(R$5,[1]非R能力!$B$8:$F$558,$C2548+1,0)</f>
        <v>60551.611959553011</v>
      </c>
      <c r="S2548" s="3">
        <f>HLOOKUP(S$5,[1]非R能力!$B$8:$F$558,$C2548+1,0)</f>
        <v>16057.704655427115</v>
      </c>
      <c r="T2548" s="3">
        <f>INDEX([1]非R能力!$H$9:$H$558,D2548)</f>
        <v>18553.131283246948</v>
      </c>
      <c r="U2548" s="3">
        <f>IF(E2548="小怪",0,IF(INDEX([1]非R能力!$FK$9:$FK$558,C2548)=0,0,10))</f>
        <v>10</v>
      </c>
      <c r="V2548" s="3">
        <f>IF(E2548="小怪",0,IF(INDEX([1]非R能力!$FH$9:$FH$558,C2548)=0,0,5000))</f>
        <v>5000</v>
      </c>
      <c r="W2548" s="3">
        <f>HLOOKUP(W$5,[2]人物技能基础!$O$3:$Q$553,$C2548+1,0)</f>
        <v>3.637142857142857</v>
      </c>
      <c r="X2548" s="3">
        <f>HLOOKUP(X$5,[2]人物技能基础!$O$3:$Q$553,$C2548+1,0)</f>
        <v>2.0186428571428574</v>
      </c>
      <c r="Y2548" s="3">
        <f>HLOOKUP(Y$5,[2]人物技能基础!$O$3:$Q$553,$C2548+1,0)</f>
        <v>99.964285714285708</v>
      </c>
      <c r="Z2548" s="3">
        <f t="shared" si="235"/>
        <v>2490785</v>
      </c>
      <c r="AA2548" s="3">
        <f t="shared" si="236"/>
        <v>48776</v>
      </c>
      <c r="AB2548" s="3">
        <f t="shared" si="237"/>
        <v>14827</v>
      </c>
      <c r="AC2548" s="3">
        <f t="shared" si="238"/>
        <v>16057</v>
      </c>
      <c r="AD2548" s="3">
        <f t="shared" si="239"/>
        <v>80735</v>
      </c>
    </row>
    <row r="2549" spans="1:30" x14ac:dyDescent="0.15">
      <c r="A2549" s="3">
        <v>544</v>
      </c>
      <c r="B2549" s="3" t="str">
        <f t="shared" si="234"/>
        <v>关卡544boss</v>
      </c>
      <c r="C2549" s="3">
        <f>INDEX([3]关卡!$J$19:$J$2018,A2549)</f>
        <v>306</v>
      </c>
      <c r="D2549" s="3">
        <f>INDEX([3]关卡!$N$19:$N$2018,A2549)</f>
        <v>306</v>
      </c>
      <c r="E2549" s="3" t="s">
        <v>25</v>
      </c>
      <c r="F2549" s="3" t="s">
        <v>26</v>
      </c>
      <c r="G2549" s="3">
        <v>30</v>
      </c>
      <c r="H2549" s="3">
        <v>30</v>
      </c>
      <c r="I2549" s="3">
        <v>0.2</v>
      </c>
      <c r="J2549" s="4">
        <v>0.75</v>
      </c>
      <c r="K2549" s="4">
        <v>1</v>
      </c>
      <c r="L2549" s="4">
        <v>5</v>
      </c>
      <c r="M2549" s="3">
        <v>1</v>
      </c>
      <c r="N2549" s="3">
        <v>2</v>
      </c>
      <c r="O2549" s="3">
        <f>HLOOKUP(O$5,[1]非R能力!$B$8:$F$558,$C2549+1,0)</f>
        <v>438192.48195346689</v>
      </c>
      <c r="P2549" s="3">
        <f>HLOOKUP(P$5,[1]非R能力!$B$8:$F$558,$C2549+1,0)</f>
        <v>74136.08585595827</v>
      </c>
      <c r="Q2549" s="3">
        <f>HLOOKUP(Q$5,[1]非R能力!$B$8:$F$558,$C2549+1,0)</f>
        <v>45654.956687032769</v>
      </c>
      <c r="R2549" s="3">
        <f>HLOOKUP(R$5,[1]非R能力!$B$8:$F$558,$C2549+1,0)</f>
        <v>60551.611959553011</v>
      </c>
      <c r="S2549" s="3">
        <f>HLOOKUP(S$5,[1]非R能力!$B$8:$F$558,$C2549+1,0)</f>
        <v>16057.704655427115</v>
      </c>
      <c r="T2549" s="3">
        <f>INDEX([1]非R能力!$H$9:$H$558,D2549)</f>
        <v>18553.131283246948</v>
      </c>
      <c r="U2549" s="3">
        <f>IF(E2549="小怪",0,IF(INDEX([1]非R能力!$FK$9:$FK$558,C2549)=0,0,10))</f>
        <v>10</v>
      </c>
      <c r="V2549" s="3">
        <f>IF(E2549="小怪",0,IF(INDEX([1]非R能力!$FH$9:$FH$558,C2549)=0,0,5000))</f>
        <v>5000</v>
      </c>
      <c r="W2549" s="3">
        <f>HLOOKUP(W$5,[2]人物技能基础!$O$3:$Q$553,$C2549+1,0)</f>
        <v>3.637142857142857</v>
      </c>
      <c r="X2549" s="3">
        <f>HLOOKUP(X$5,[2]人物技能基础!$O$3:$Q$553,$C2549+1,0)</f>
        <v>2.0186428571428574</v>
      </c>
      <c r="Y2549" s="3">
        <f>HLOOKUP(Y$5,[2]人物技能基础!$O$3:$Q$553,$C2549+1,0)</f>
        <v>99.964285714285708</v>
      </c>
      <c r="Z2549" s="3">
        <f t="shared" si="235"/>
        <v>2490785</v>
      </c>
      <c r="AA2549" s="3">
        <f t="shared" si="236"/>
        <v>48776</v>
      </c>
      <c r="AB2549" s="3">
        <f t="shared" si="237"/>
        <v>14827</v>
      </c>
      <c r="AC2549" s="3">
        <f t="shared" si="238"/>
        <v>16057</v>
      </c>
      <c r="AD2549" s="3">
        <f t="shared" si="239"/>
        <v>80735</v>
      </c>
    </row>
    <row r="2550" spans="1:30" x14ac:dyDescent="0.15">
      <c r="A2550" s="3">
        <v>545</v>
      </c>
      <c r="B2550" s="3" t="str">
        <f t="shared" si="234"/>
        <v>关卡545boss</v>
      </c>
      <c r="C2550" s="3">
        <f>INDEX([3]关卡!$J$19:$J$2018,A2550)</f>
        <v>306</v>
      </c>
      <c r="D2550" s="3">
        <f>INDEX([3]关卡!$N$19:$N$2018,A2550)</f>
        <v>306</v>
      </c>
      <c r="E2550" s="3" t="s">
        <v>25</v>
      </c>
      <c r="F2550" s="3" t="s">
        <v>26</v>
      </c>
      <c r="G2550" s="3">
        <v>30</v>
      </c>
      <c r="H2550" s="3">
        <v>30</v>
      </c>
      <c r="I2550" s="3">
        <v>0.2</v>
      </c>
      <c r="J2550" s="4">
        <v>0.75</v>
      </c>
      <c r="K2550" s="4">
        <v>1</v>
      </c>
      <c r="L2550" s="4">
        <v>5</v>
      </c>
      <c r="M2550" s="3">
        <v>1</v>
      </c>
      <c r="N2550" s="3">
        <v>2</v>
      </c>
      <c r="O2550" s="3">
        <f>HLOOKUP(O$5,[1]非R能力!$B$8:$F$558,$C2550+1,0)</f>
        <v>438192.48195346689</v>
      </c>
      <c r="P2550" s="3">
        <f>HLOOKUP(P$5,[1]非R能力!$B$8:$F$558,$C2550+1,0)</f>
        <v>74136.08585595827</v>
      </c>
      <c r="Q2550" s="3">
        <f>HLOOKUP(Q$5,[1]非R能力!$B$8:$F$558,$C2550+1,0)</f>
        <v>45654.956687032769</v>
      </c>
      <c r="R2550" s="3">
        <f>HLOOKUP(R$5,[1]非R能力!$B$8:$F$558,$C2550+1,0)</f>
        <v>60551.611959553011</v>
      </c>
      <c r="S2550" s="3">
        <f>HLOOKUP(S$5,[1]非R能力!$B$8:$F$558,$C2550+1,0)</f>
        <v>16057.704655427115</v>
      </c>
      <c r="T2550" s="3">
        <f>INDEX([1]非R能力!$H$9:$H$558,D2550)</f>
        <v>18553.131283246948</v>
      </c>
      <c r="U2550" s="3">
        <f>IF(E2550="小怪",0,IF(INDEX([1]非R能力!$FK$9:$FK$558,C2550)=0,0,10))</f>
        <v>10</v>
      </c>
      <c r="V2550" s="3">
        <f>IF(E2550="小怪",0,IF(INDEX([1]非R能力!$FH$9:$FH$558,C2550)=0,0,5000))</f>
        <v>5000</v>
      </c>
      <c r="W2550" s="3">
        <f>HLOOKUP(W$5,[2]人物技能基础!$O$3:$Q$553,$C2550+1,0)</f>
        <v>3.637142857142857</v>
      </c>
      <c r="X2550" s="3">
        <f>HLOOKUP(X$5,[2]人物技能基础!$O$3:$Q$553,$C2550+1,0)</f>
        <v>2.0186428571428574</v>
      </c>
      <c r="Y2550" s="3">
        <f>HLOOKUP(Y$5,[2]人物技能基础!$O$3:$Q$553,$C2550+1,0)</f>
        <v>99.964285714285708</v>
      </c>
      <c r="Z2550" s="3">
        <f t="shared" si="235"/>
        <v>2490785</v>
      </c>
      <c r="AA2550" s="3">
        <f t="shared" si="236"/>
        <v>48776</v>
      </c>
      <c r="AB2550" s="3">
        <f t="shared" si="237"/>
        <v>14827</v>
      </c>
      <c r="AC2550" s="3">
        <f t="shared" si="238"/>
        <v>16057</v>
      </c>
      <c r="AD2550" s="3">
        <f t="shared" si="239"/>
        <v>80735</v>
      </c>
    </row>
    <row r="2551" spans="1:30" x14ac:dyDescent="0.15">
      <c r="A2551" s="3">
        <v>546</v>
      </c>
      <c r="B2551" s="3" t="str">
        <f t="shared" si="234"/>
        <v>关卡546boss</v>
      </c>
      <c r="C2551" s="3">
        <f>INDEX([3]关卡!$J$19:$J$2018,A2551)</f>
        <v>306</v>
      </c>
      <c r="D2551" s="3">
        <f>INDEX([3]关卡!$N$19:$N$2018,A2551)</f>
        <v>306</v>
      </c>
      <c r="E2551" s="3" t="s">
        <v>25</v>
      </c>
      <c r="F2551" s="3" t="s">
        <v>26</v>
      </c>
      <c r="G2551" s="3">
        <v>30</v>
      </c>
      <c r="H2551" s="3">
        <v>30</v>
      </c>
      <c r="I2551" s="3">
        <v>0.2</v>
      </c>
      <c r="J2551" s="4">
        <v>0.75</v>
      </c>
      <c r="K2551" s="4">
        <v>1</v>
      </c>
      <c r="L2551" s="4">
        <v>5</v>
      </c>
      <c r="M2551" s="3">
        <v>1</v>
      </c>
      <c r="N2551" s="3">
        <v>2</v>
      </c>
      <c r="O2551" s="3">
        <f>HLOOKUP(O$5,[1]非R能力!$B$8:$F$558,$C2551+1,0)</f>
        <v>438192.48195346689</v>
      </c>
      <c r="P2551" s="3">
        <f>HLOOKUP(P$5,[1]非R能力!$B$8:$F$558,$C2551+1,0)</f>
        <v>74136.08585595827</v>
      </c>
      <c r="Q2551" s="3">
        <f>HLOOKUP(Q$5,[1]非R能力!$B$8:$F$558,$C2551+1,0)</f>
        <v>45654.956687032769</v>
      </c>
      <c r="R2551" s="3">
        <f>HLOOKUP(R$5,[1]非R能力!$B$8:$F$558,$C2551+1,0)</f>
        <v>60551.611959553011</v>
      </c>
      <c r="S2551" s="3">
        <f>HLOOKUP(S$5,[1]非R能力!$B$8:$F$558,$C2551+1,0)</f>
        <v>16057.704655427115</v>
      </c>
      <c r="T2551" s="3">
        <f>INDEX([1]非R能力!$H$9:$H$558,D2551)</f>
        <v>18553.131283246948</v>
      </c>
      <c r="U2551" s="3">
        <f>IF(E2551="小怪",0,IF(INDEX([1]非R能力!$FK$9:$FK$558,C2551)=0,0,10))</f>
        <v>10</v>
      </c>
      <c r="V2551" s="3">
        <f>IF(E2551="小怪",0,IF(INDEX([1]非R能力!$FH$9:$FH$558,C2551)=0,0,5000))</f>
        <v>5000</v>
      </c>
      <c r="W2551" s="3">
        <f>HLOOKUP(W$5,[2]人物技能基础!$O$3:$Q$553,$C2551+1,0)</f>
        <v>3.637142857142857</v>
      </c>
      <c r="X2551" s="3">
        <f>HLOOKUP(X$5,[2]人物技能基础!$O$3:$Q$553,$C2551+1,0)</f>
        <v>2.0186428571428574</v>
      </c>
      <c r="Y2551" s="3">
        <f>HLOOKUP(Y$5,[2]人物技能基础!$O$3:$Q$553,$C2551+1,0)</f>
        <v>99.964285714285708</v>
      </c>
      <c r="Z2551" s="3">
        <f t="shared" si="235"/>
        <v>2490785</v>
      </c>
      <c r="AA2551" s="3">
        <f t="shared" si="236"/>
        <v>48776</v>
      </c>
      <c r="AB2551" s="3">
        <f t="shared" si="237"/>
        <v>14827</v>
      </c>
      <c r="AC2551" s="3">
        <f t="shared" si="238"/>
        <v>16057</v>
      </c>
      <c r="AD2551" s="3">
        <f t="shared" si="239"/>
        <v>80735</v>
      </c>
    </row>
    <row r="2552" spans="1:30" x14ac:dyDescent="0.15">
      <c r="A2552" s="3">
        <v>547</v>
      </c>
      <c r="B2552" s="3" t="str">
        <f t="shared" si="234"/>
        <v>关卡547boss</v>
      </c>
      <c r="C2552" s="3">
        <f>INDEX([3]关卡!$J$19:$J$2018,A2552)</f>
        <v>307</v>
      </c>
      <c r="D2552" s="3">
        <f>INDEX([3]关卡!$N$19:$N$2018,A2552)</f>
        <v>307</v>
      </c>
      <c r="E2552" s="3" t="s">
        <v>25</v>
      </c>
      <c r="F2552" s="3" t="s">
        <v>26</v>
      </c>
      <c r="G2552" s="3">
        <v>30</v>
      </c>
      <c r="H2552" s="3">
        <v>30</v>
      </c>
      <c r="I2552" s="3">
        <v>0.2</v>
      </c>
      <c r="J2552" s="4">
        <v>0.75</v>
      </c>
      <c r="K2552" s="4">
        <v>1</v>
      </c>
      <c r="L2552" s="4">
        <v>5</v>
      </c>
      <c r="M2552" s="3">
        <v>1</v>
      </c>
      <c r="N2552" s="3">
        <v>2</v>
      </c>
      <c r="O2552" s="3">
        <f>HLOOKUP(O$5,[1]非R能力!$B$8:$F$558,$C2552+1,0)</f>
        <v>444637.66695349856</v>
      </c>
      <c r="P2552" s="3">
        <f>HLOOKUP(P$5,[1]非R能力!$B$8:$F$558,$C2552+1,0)</f>
        <v>74951.744826953553</v>
      </c>
      <c r="Q2552" s="3">
        <f>HLOOKUP(Q$5,[1]非R能力!$B$8:$F$558,$C2552+1,0)</f>
        <v>46060.313058356463</v>
      </c>
      <c r="R2552" s="3">
        <f>HLOOKUP(R$5,[1]非R能力!$B$8:$F$558,$C2552+1,0)</f>
        <v>61194.459348583339</v>
      </c>
      <c r="S2552" s="3">
        <f>HLOOKUP(S$5,[1]非R能力!$B$8:$F$558,$C2552+1,0)</f>
        <v>16157.057498779666</v>
      </c>
      <c r="T2552" s="3">
        <f>INDEX([1]非R能力!$H$9:$H$558,D2552)</f>
        <v>18676.020908160004</v>
      </c>
      <c r="U2552" s="3">
        <f>IF(E2552="小怪",0,IF(INDEX([1]非R能力!$FK$9:$FK$558,C2552)=0,0,10))</f>
        <v>10</v>
      </c>
      <c r="V2552" s="3">
        <f>IF(E2552="小怪",0,IF(INDEX([1]非R能力!$FH$9:$FH$558,C2552)=0,0,5000))</f>
        <v>5000</v>
      </c>
      <c r="W2552" s="3">
        <f>HLOOKUP(W$5,[2]人物技能基础!$O$3:$Q$553,$C2552+1,0)</f>
        <v>3.637142857142857</v>
      </c>
      <c r="X2552" s="3">
        <f>HLOOKUP(X$5,[2]人物技能基础!$O$3:$Q$553,$C2552+1,0)</f>
        <v>2.0186428571428574</v>
      </c>
      <c r="Y2552" s="3">
        <f>HLOOKUP(Y$5,[2]人物技能基础!$O$3:$Q$553,$C2552+1,0)</f>
        <v>99.964285714285708</v>
      </c>
      <c r="Z2552" s="3">
        <f t="shared" si="235"/>
        <v>2516711</v>
      </c>
      <c r="AA2552" s="3">
        <f t="shared" si="236"/>
        <v>49224</v>
      </c>
      <c r="AB2552" s="3">
        <f t="shared" si="237"/>
        <v>14990</v>
      </c>
      <c r="AC2552" s="3">
        <f t="shared" si="238"/>
        <v>16157</v>
      </c>
      <c r="AD2552" s="3">
        <f t="shared" si="239"/>
        <v>81592</v>
      </c>
    </row>
    <row r="2553" spans="1:30" x14ac:dyDescent="0.15">
      <c r="A2553" s="3">
        <v>548</v>
      </c>
      <c r="B2553" s="3" t="str">
        <f t="shared" si="234"/>
        <v>关卡548boss</v>
      </c>
      <c r="C2553" s="3">
        <f>INDEX([3]关卡!$J$19:$J$2018,A2553)</f>
        <v>307</v>
      </c>
      <c r="D2553" s="3">
        <f>INDEX([3]关卡!$N$19:$N$2018,A2553)</f>
        <v>307</v>
      </c>
      <c r="E2553" s="3" t="s">
        <v>25</v>
      </c>
      <c r="F2553" s="3" t="s">
        <v>26</v>
      </c>
      <c r="G2553" s="3">
        <v>30</v>
      </c>
      <c r="H2553" s="3">
        <v>30</v>
      </c>
      <c r="I2553" s="3">
        <v>0.2</v>
      </c>
      <c r="J2553" s="4">
        <v>0.75</v>
      </c>
      <c r="K2553" s="4">
        <v>1</v>
      </c>
      <c r="L2553" s="4">
        <v>5</v>
      </c>
      <c r="M2553" s="3">
        <v>1</v>
      </c>
      <c r="N2553" s="3">
        <v>2</v>
      </c>
      <c r="O2553" s="3">
        <f>HLOOKUP(O$5,[1]非R能力!$B$8:$F$558,$C2553+1,0)</f>
        <v>444637.66695349856</v>
      </c>
      <c r="P2553" s="3">
        <f>HLOOKUP(P$5,[1]非R能力!$B$8:$F$558,$C2553+1,0)</f>
        <v>74951.744826953553</v>
      </c>
      <c r="Q2553" s="3">
        <f>HLOOKUP(Q$5,[1]非R能力!$B$8:$F$558,$C2553+1,0)</f>
        <v>46060.313058356463</v>
      </c>
      <c r="R2553" s="3">
        <f>HLOOKUP(R$5,[1]非R能力!$B$8:$F$558,$C2553+1,0)</f>
        <v>61194.459348583339</v>
      </c>
      <c r="S2553" s="3">
        <f>HLOOKUP(S$5,[1]非R能力!$B$8:$F$558,$C2553+1,0)</f>
        <v>16157.057498779666</v>
      </c>
      <c r="T2553" s="3">
        <f>INDEX([1]非R能力!$H$9:$H$558,D2553)</f>
        <v>18676.020908160004</v>
      </c>
      <c r="U2553" s="3">
        <f>IF(E2553="小怪",0,IF(INDEX([1]非R能力!$FK$9:$FK$558,C2553)=0,0,10))</f>
        <v>10</v>
      </c>
      <c r="V2553" s="3">
        <f>IF(E2553="小怪",0,IF(INDEX([1]非R能力!$FH$9:$FH$558,C2553)=0,0,5000))</f>
        <v>5000</v>
      </c>
      <c r="W2553" s="3">
        <f>HLOOKUP(W$5,[2]人物技能基础!$O$3:$Q$553,$C2553+1,0)</f>
        <v>3.637142857142857</v>
      </c>
      <c r="X2553" s="3">
        <f>HLOOKUP(X$5,[2]人物技能基础!$O$3:$Q$553,$C2553+1,0)</f>
        <v>2.0186428571428574</v>
      </c>
      <c r="Y2553" s="3">
        <f>HLOOKUP(Y$5,[2]人物技能基础!$O$3:$Q$553,$C2553+1,0)</f>
        <v>99.964285714285708</v>
      </c>
      <c r="Z2553" s="3">
        <f t="shared" si="235"/>
        <v>2516711</v>
      </c>
      <c r="AA2553" s="3">
        <f t="shared" si="236"/>
        <v>49224</v>
      </c>
      <c r="AB2553" s="3">
        <f t="shared" si="237"/>
        <v>14990</v>
      </c>
      <c r="AC2553" s="3">
        <f t="shared" si="238"/>
        <v>16157</v>
      </c>
      <c r="AD2553" s="3">
        <f t="shared" si="239"/>
        <v>81592</v>
      </c>
    </row>
    <row r="2554" spans="1:30" x14ac:dyDescent="0.15">
      <c r="A2554" s="3">
        <v>549</v>
      </c>
      <c r="B2554" s="3" t="str">
        <f t="shared" si="234"/>
        <v>关卡549boss</v>
      </c>
      <c r="C2554" s="3">
        <f>INDEX([3]关卡!$J$19:$J$2018,A2554)</f>
        <v>307</v>
      </c>
      <c r="D2554" s="3">
        <f>INDEX([3]关卡!$N$19:$N$2018,A2554)</f>
        <v>307</v>
      </c>
      <c r="E2554" s="3" t="s">
        <v>25</v>
      </c>
      <c r="F2554" s="3" t="s">
        <v>26</v>
      </c>
      <c r="G2554" s="3">
        <v>30</v>
      </c>
      <c r="H2554" s="3">
        <v>30</v>
      </c>
      <c r="I2554" s="3">
        <v>0.2</v>
      </c>
      <c r="J2554" s="4">
        <v>0.75</v>
      </c>
      <c r="K2554" s="4">
        <v>1</v>
      </c>
      <c r="L2554" s="4">
        <v>5</v>
      </c>
      <c r="M2554" s="3">
        <v>1</v>
      </c>
      <c r="N2554" s="3">
        <v>2</v>
      </c>
      <c r="O2554" s="3">
        <f>HLOOKUP(O$5,[1]非R能力!$B$8:$F$558,$C2554+1,0)</f>
        <v>444637.66695349856</v>
      </c>
      <c r="P2554" s="3">
        <f>HLOOKUP(P$5,[1]非R能力!$B$8:$F$558,$C2554+1,0)</f>
        <v>74951.744826953553</v>
      </c>
      <c r="Q2554" s="3">
        <f>HLOOKUP(Q$5,[1]非R能力!$B$8:$F$558,$C2554+1,0)</f>
        <v>46060.313058356463</v>
      </c>
      <c r="R2554" s="3">
        <f>HLOOKUP(R$5,[1]非R能力!$B$8:$F$558,$C2554+1,0)</f>
        <v>61194.459348583339</v>
      </c>
      <c r="S2554" s="3">
        <f>HLOOKUP(S$5,[1]非R能力!$B$8:$F$558,$C2554+1,0)</f>
        <v>16157.057498779666</v>
      </c>
      <c r="T2554" s="3">
        <f>INDEX([1]非R能力!$H$9:$H$558,D2554)</f>
        <v>18676.020908160004</v>
      </c>
      <c r="U2554" s="3">
        <f>IF(E2554="小怪",0,IF(INDEX([1]非R能力!$FK$9:$FK$558,C2554)=0,0,10))</f>
        <v>10</v>
      </c>
      <c r="V2554" s="3">
        <f>IF(E2554="小怪",0,IF(INDEX([1]非R能力!$FH$9:$FH$558,C2554)=0,0,5000))</f>
        <v>5000</v>
      </c>
      <c r="W2554" s="3">
        <f>HLOOKUP(W$5,[2]人物技能基础!$O$3:$Q$553,$C2554+1,0)</f>
        <v>3.637142857142857</v>
      </c>
      <c r="X2554" s="3">
        <f>HLOOKUP(X$5,[2]人物技能基础!$O$3:$Q$553,$C2554+1,0)</f>
        <v>2.0186428571428574</v>
      </c>
      <c r="Y2554" s="3">
        <f>HLOOKUP(Y$5,[2]人物技能基础!$O$3:$Q$553,$C2554+1,0)</f>
        <v>99.964285714285708</v>
      </c>
      <c r="Z2554" s="3">
        <f t="shared" si="235"/>
        <v>2516711</v>
      </c>
      <c r="AA2554" s="3">
        <f t="shared" si="236"/>
        <v>49224</v>
      </c>
      <c r="AB2554" s="3">
        <f t="shared" si="237"/>
        <v>14990</v>
      </c>
      <c r="AC2554" s="3">
        <f t="shared" si="238"/>
        <v>16157</v>
      </c>
      <c r="AD2554" s="3">
        <f t="shared" si="239"/>
        <v>81592</v>
      </c>
    </row>
    <row r="2555" spans="1:30" x14ac:dyDescent="0.15">
      <c r="A2555" s="3">
        <v>550</v>
      </c>
      <c r="B2555" s="3" t="str">
        <f t="shared" si="234"/>
        <v>关卡550boss</v>
      </c>
      <c r="C2555" s="3">
        <f>INDEX([3]关卡!$J$19:$J$2018,A2555)</f>
        <v>307</v>
      </c>
      <c r="D2555" s="3">
        <f>INDEX([3]关卡!$N$19:$N$2018,A2555)</f>
        <v>307</v>
      </c>
      <c r="E2555" s="3" t="s">
        <v>25</v>
      </c>
      <c r="F2555" s="3" t="s">
        <v>26</v>
      </c>
      <c r="G2555" s="3">
        <v>30</v>
      </c>
      <c r="H2555" s="3">
        <v>30</v>
      </c>
      <c r="I2555" s="3">
        <v>0.2</v>
      </c>
      <c r="J2555" s="4">
        <v>0.75</v>
      </c>
      <c r="K2555" s="4">
        <v>1</v>
      </c>
      <c r="L2555" s="4">
        <v>5</v>
      </c>
      <c r="M2555" s="3">
        <v>1</v>
      </c>
      <c r="N2555" s="3">
        <v>2</v>
      </c>
      <c r="O2555" s="3">
        <f>HLOOKUP(O$5,[1]非R能力!$B$8:$F$558,$C2555+1,0)</f>
        <v>444637.66695349856</v>
      </c>
      <c r="P2555" s="3">
        <f>HLOOKUP(P$5,[1]非R能力!$B$8:$F$558,$C2555+1,0)</f>
        <v>74951.744826953553</v>
      </c>
      <c r="Q2555" s="3">
        <f>HLOOKUP(Q$5,[1]非R能力!$B$8:$F$558,$C2555+1,0)</f>
        <v>46060.313058356463</v>
      </c>
      <c r="R2555" s="3">
        <f>HLOOKUP(R$5,[1]非R能力!$B$8:$F$558,$C2555+1,0)</f>
        <v>61194.459348583339</v>
      </c>
      <c r="S2555" s="3">
        <f>HLOOKUP(S$5,[1]非R能力!$B$8:$F$558,$C2555+1,0)</f>
        <v>16157.057498779666</v>
      </c>
      <c r="T2555" s="3">
        <f>INDEX([1]非R能力!$H$9:$H$558,D2555)</f>
        <v>18676.020908160004</v>
      </c>
      <c r="U2555" s="3">
        <f>IF(E2555="小怪",0,IF(INDEX([1]非R能力!$FK$9:$FK$558,C2555)=0,0,10))</f>
        <v>10</v>
      </c>
      <c r="V2555" s="3">
        <f>IF(E2555="小怪",0,IF(INDEX([1]非R能力!$FH$9:$FH$558,C2555)=0,0,5000))</f>
        <v>5000</v>
      </c>
      <c r="W2555" s="3">
        <f>HLOOKUP(W$5,[2]人物技能基础!$O$3:$Q$553,$C2555+1,0)</f>
        <v>3.637142857142857</v>
      </c>
      <c r="X2555" s="3">
        <f>HLOOKUP(X$5,[2]人物技能基础!$O$3:$Q$553,$C2555+1,0)</f>
        <v>2.0186428571428574</v>
      </c>
      <c r="Y2555" s="3">
        <f>HLOOKUP(Y$5,[2]人物技能基础!$O$3:$Q$553,$C2555+1,0)</f>
        <v>99.964285714285708</v>
      </c>
      <c r="Z2555" s="3">
        <f t="shared" si="235"/>
        <v>2516711</v>
      </c>
      <c r="AA2555" s="3">
        <f t="shared" si="236"/>
        <v>49224</v>
      </c>
      <c r="AB2555" s="3">
        <f t="shared" si="237"/>
        <v>14990</v>
      </c>
      <c r="AC2555" s="3">
        <f t="shared" si="238"/>
        <v>16157</v>
      </c>
      <c r="AD2555" s="3">
        <f t="shared" si="239"/>
        <v>81592</v>
      </c>
    </row>
    <row r="2556" spans="1:30" x14ac:dyDescent="0.15">
      <c r="A2556" s="3">
        <v>551</v>
      </c>
      <c r="B2556" s="3" t="str">
        <f t="shared" si="234"/>
        <v>关卡551boss</v>
      </c>
      <c r="C2556" s="3">
        <f>INDEX([3]关卡!$J$19:$J$2018,A2556)</f>
        <v>307</v>
      </c>
      <c r="D2556" s="3">
        <f>INDEX([3]关卡!$N$19:$N$2018,A2556)</f>
        <v>307</v>
      </c>
      <c r="E2556" s="3" t="s">
        <v>25</v>
      </c>
      <c r="F2556" s="3" t="s">
        <v>26</v>
      </c>
      <c r="G2556" s="3">
        <v>30</v>
      </c>
      <c r="H2556" s="3">
        <v>30</v>
      </c>
      <c r="I2556" s="3">
        <v>0.2</v>
      </c>
      <c r="J2556" s="4">
        <v>0.75</v>
      </c>
      <c r="K2556" s="4">
        <v>1</v>
      </c>
      <c r="L2556" s="4">
        <v>5</v>
      </c>
      <c r="M2556" s="3">
        <v>1</v>
      </c>
      <c r="N2556" s="3">
        <v>2</v>
      </c>
      <c r="O2556" s="3">
        <f>HLOOKUP(O$5,[1]非R能力!$B$8:$F$558,$C2556+1,0)</f>
        <v>444637.66695349856</v>
      </c>
      <c r="P2556" s="3">
        <f>HLOOKUP(P$5,[1]非R能力!$B$8:$F$558,$C2556+1,0)</f>
        <v>74951.744826953553</v>
      </c>
      <c r="Q2556" s="3">
        <f>HLOOKUP(Q$5,[1]非R能力!$B$8:$F$558,$C2556+1,0)</f>
        <v>46060.313058356463</v>
      </c>
      <c r="R2556" s="3">
        <f>HLOOKUP(R$5,[1]非R能力!$B$8:$F$558,$C2556+1,0)</f>
        <v>61194.459348583339</v>
      </c>
      <c r="S2556" s="3">
        <f>HLOOKUP(S$5,[1]非R能力!$B$8:$F$558,$C2556+1,0)</f>
        <v>16157.057498779666</v>
      </c>
      <c r="T2556" s="3">
        <f>INDEX([1]非R能力!$H$9:$H$558,D2556)</f>
        <v>18676.020908160004</v>
      </c>
      <c r="U2556" s="3">
        <f>IF(E2556="小怪",0,IF(INDEX([1]非R能力!$FK$9:$FK$558,C2556)=0,0,10))</f>
        <v>10</v>
      </c>
      <c r="V2556" s="3">
        <f>IF(E2556="小怪",0,IF(INDEX([1]非R能力!$FH$9:$FH$558,C2556)=0,0,5000))</f>
        <v>5000</v>
      </c>
      <c r="W2556" s="3">
        <f>HLOOKUP(W$5,[2]人物技能基础!$O$3:$Q$553,$C2556+1,0)</f>
        <v>3.637142857142857</v>
      </c>
      <c r="X2556" s="3">
        <f>HLOOKUP(X$5,[2]人物技能基础!$O$3:$Q$553,$C2556+1,0)</f>
        <v>2.0186428571428574</v>
      </c>
      <c r="Y2556" s="3">
        <f>HLOOKUP(Y$5,[2]人物技能基础!$O$3:$Q$553,$C2556+1,0)</f>
        <v>99.964285714285708</v>
      </c>
      <c r="Z2556" s="3">
        <f t="shared" si="235"/>
        <v>2516711</v>
      </c>
      <c r="AA2556" s="3">
        <f t="shared" si="236"/>
        <v>49224</v>
      </c>
      <c r="AB2556" s="3">
        <f t="shared" si="237"/>
        <v>14990</v>
      </c>
      <c r="AC2556" s="3">
        <f t="shared" si="238"/>
        <v>16157</v>
      </c>
      <c r="AD2556" s="3">
        <f t="shared" si="239"/>
        <v>81592</v>
      </c>
    </row>
    <row r="2557" spans="1:30" x14ac:dyDescent="0.15">
      <c r="A2557" s="3">
        <v>552</v>
      </c>
      <c r="B2557" s="3" t="str">
        <f t="shared" si="234"/>
        <v>关卡552boss</v>
      </c>
      <c r="C2557" s="3">
        <f>INDEX([3]关卡!$J$19:$J$2018,A2557)</f>
        <v>307</v>
      </c>
      <c r="D2557" s="3">
        <f>INDEX([3]关卡!$N$19:$N$2018,A2557)</f>
        <v>307</v>
      </c>
      <c r="E2557" s="3" t="s">
        <v>25</v>
      </c>
      <c r="F2557" s="3" t="s">
        <v>26</v>
      </c>
      <c r="G2557" s="3">
        <v>30</v>
      </c>
      <c r="H2557" s="3">
        <v>30</v>
      </c>
      <c r="I2557" s="3">
        <v>0.2</v>
      </c>
      <c r="J2557" s="4">
        <v>0.75</v>
      </c>
      <c r="K2557" s="4">
        <v>1</v>
      </c>
      <c r="L2557" s="4">
        <v>5</v>
      </c>
      <c r="M2557" s="3">
        <v>1</v>
      </c>
      <c r="N2557" s="3">
        <v>2</v>
      </c>
      <c r="O2557" s="3">
        <f>HLOOKUP(O$5,[1]非R能力!$B$8:$F$558,$C2557+1,0)</f>
        <v>444637.66695349856</v>
      </c>
      <c r="P2557" s="3">
        <f>HLOOKUP(P$5,[1]非R能力!$B$8:$F$558,$C2557+1,0)</f>
        <v>74951.744826953553</v>
      </c>
      <c r="Q2557" s="3">
        <f>HLOOKUP(Q$5,[1]非R能力!$B$8:$F$558,$C2557+1,0)</f>
        <v>46060.313058356463</v>
      </c>
      <c r="R2557" s="3">
        <f>HLOOKUP(R$5,[1]非R能力!$B$8:$F$558,$C2557+1,0)</f>
        <v>61194.459348583339</v>
      </c>
      <c r="S2557" s="3">
        <f>HLOOKUP(S$5,[1]非R能力!$B$8:$F$558,$C2557+1,0)</f>
        <v>16157.057498779666</v>
      </c>
      <c r="T2557" s="3">
        <f>INDEX([1]非R能力!$H$9:$H$558,D2557)</f>
        <v>18676.020908160004</v>
      </c>
      <c r="U2557" s="3">
        <f>IF(E2557="小怪",0,IF(INDEX([1]非R能力!$FK$9:$FK$558,C2557)=0,0,10))</f>
        <v>10</v>
      </c>
      <c r="V2557" s="3">
        <f>IF(E2557="小怪",0,IF(INDEX([1]非R能力!$FH$9:$FH$558,C2557)=0,0,5000))</f>
        <v>5000</v>
      </c>
      <c r="W2557" s="3">
        <f>HLOOKUP(W$5,[2]人物技能基础!$O$3:$Q$553,$C2557+1,0)</f>
        <v>3.637142857142857</v>
      </c>
      <c r="X2557" s="3">
        <f>HLOOKUP(X$5,[2]人物技能基础!$O$3:$Q$553,$C2557+1,0)</f>
        <v>2.0186428571428574</v>
      </c>
      <c r="Y2557" s="3">
        <f>HLOOKUP(Y$5,[2]人物技能基础!$O$3:$Q$553,$C2557+1,0)</f>
        <v>99.964285714285708</v>
      </c>
      <c r="Z2557" s="3">
        <f t="shared" si="235"/>
        <v>2516711</v>
      </c>
      <c r="AA2557" s="3">
        <f t="shared" si="236"/>
        <v>49224</v>
      </c>
      <c r="AB2557" s="3">
        <f t="shared" si="237"/>
        <v>14990</v>
      </c>
      <c r="AC2557" s="3">
        <f t="shared" si="238"/>
        <v>16157</v>
      </c>
      <c r="AD2557" s="3">
        <f t="shared" si="239"/>
        <v>81592</v>
      </c>
    </row>
    <row r="2558" spans="1:30" x14ac:dyDescent="0.15">
      <c r="A2558" s="3">
        <v>553</v>
      </c>
      <c r="B2558" s="3" t="str">
        <f t="shared" si="234"/>
        <v>关卡553boss</v>
      </c>
      <c r="C2558" s="3">
        <f>INDEX([3]关卡!$J$19:$J$2018,A2558)</f>
        <v>307</v>
      </c>
      <c r="D2558" s="3">
        <f>INDEX([3]关卡!$N$19:$N$2018,A2558)</f>
        <v>307</v>
      </c>
      <c r="E2558" s="3" t="s">
        <v>25</v>
      </c>
      <c r="F2558" s="3" t="s">
        <v>26</v>
      </c>
      <c r="G2558" s="3">
        <v>30</v>
      </c>
      <c r="H2558" s="3">
        <v>30</v>
      </c>
      <c r="I2558" s="3">
        <v>0.2</v>
      </c>
      <c r="J2558" s="4">
        <v>0.75</v>
      </c>
      <c r="K2558" s="4">
        <v>1</v>
      </c>
      <c r="L2558" s="4">
        <v>5</v>
      </c>
      <c r="M2558" s="3">
        <v>1</v>
      </c>
      <c r="N2558" s="3">
        <v>2</v>
      </c>
      <c r="O2558" s="3">
        <f>HLOOKUP(O$5,[1]非R能力!$B$8:$F$558,$C2558+1,0)</f>
        <v>444637.66695349856</v>
      </c>
      <c r="P2558" s="3">
        <f>HLOOKUP(P$5,[1]非R能力!$B$8:$F$558,$C2558+1,0)</f>
        <v>74951.744826953553</v>
      </c>
      <c r="Q2558" s="3">
        <f>HLOOKUP(Q$5,[1]非R能力!$B$8:$F$558,$C2558+1,0)</f>
        <v>46060.313058356463</v>
      </c>
      <c r="R2558" s="3">
        <f>HLOOKUP(R$5,[1]非R能力!$B$8:$F$558,$C2558+1,0)</f>
        <v>61194.459348583339</v>
      </c>
      <c r="S2558" s="3">
        <f>HLOOKUP(S$5,[1]非R能力!$B$8:$F$558,$C2558+1,0)</f>
        <v>16157.057498779666</v>
      </c>
      <c r="T2558" s="3">
        <f>INDEX([1]非R能力!$H$9:$H$558,D2558)</f>
        <v>18676.020908160004</v>
      </c>
      <c r="U2558" s="3">
        <f>IF(E2558="小怪",0,IF(INDEX([1]非R能力!$FK$9:$FK$558,C2558)=0,0,10))</f>
        <v>10</v>
      </c>
      <c r="V2558" s="3">
        <f>IF(E2558="小怪",0,IF(INDEX([1]非R能力!$FH$9:$FH$558,C2558)=0,0,5000))</f>
        <v>5000</v>
      </c>
      <c r="W2558" s="3">
        <f>HLOOKUP(W$5,[2]人物技能基础!$O$3:$Q$553,$C2558+1,0)</f>
        <v>3.637142857142857</v>
      </c>
      <c r="X2558" s="3">
        <f>HLOOKUP(X$5,[2]人物技能基础!$O$3:$Q$553,$C2558+1,0)</f>
        <v>2.0186428571428574</v>
      </c>
      <c r="Y2558" s="3">
        <f>HLOOKUP(Y$5,[2]人物技能基础!$O$3:$Q$553,$C2558+1,0)</f>
        <v>99.964285714285708</v>
      </c>
      <c r="Z2558" s="3">
        <f t="shared" si="235"/>
        <v>2516711</v>
      </c>
      <c r="AA2558" s="3">
        <f t="shared" si="236"/>
        <v>49224</v>
      </c>
      <c r="AB2558" s="3">
        <f t="shared" si="237"/>
        <v>14990</v>
      </c>
      <c r="AC2558" s="3">
        <f t="shared" si="238"/>
        <v>16157</v>
      </c>
      <c r="AD2558" s="3">
        <f t="shared" si="239"/>
        <v>81592</v>
      </c>
    </row>
    <row r="2559" spans="1:30" x14ac:dyDescent="0.15">
      <c r="A2559" s="3">
        <v>554</v>
      </c>
      <c r="B2559" s="3" t="str">
        <f t="shared" si="234"/>
        <v>关卡554boss</v>
      </c>
      <c r="C2559" s="3">
        <f>INDEX([3]关卡!$J$19:$J$2018,A2559)</f>
        <v>307</v>
      </c>
      <c r="D2559" s="3">
        <f>INDEX([3]关卡!$N$19:$N$2018,A2559)</f>
        <v>307</v>
      </c>
      <c r="E2559" s="3" t="s">
        <v>25</v>
      </c>
      <c r="F2559" s="3" t="s">
        <v>26</v>
      </c>
      <c r="G2559" s="3">
        <v>30</v>
      </c>
      <c r="H2559" s="3">
        <v>30</v>
      </c>
      <c r="I2559" s="3">
        <v>0.2</v>
      </c>
      <c r="J2559" s="4">
        <v>0.75</v>
      </c>
      <c r="K2559" s="4">
        <v>1</v>
      </c>
      <c r="L2559" s="4">
        <v>5</v>
      </c>
      <c r="M2559" s="3">
        <v>1</v>
      </c>
      <c r="N2559" s="3">
        <v>2</v>
      </c>
      <c r="O2559" s="3">
        <f>HLOOKUP(O$5,[1]非R能力!$B$8:$F$558,$C2559+1,0)</f>
        <v>444637.66695349856</v>
      </c>
      <c r="P2559" s="3">
        <f>HLOOKUP(P$5,[1]非R能力!$B$8:$F$558,$C2559+1,0)</f>
        <v>74951.744826953553</v>
      </c>
      <c r="Q2559" s="3">
        <f>HLOOKUP(Q$5,[1]非R能力!$B$8:$F$558,$C2559+1,0)</f>
        <v>46060.313058356463</v>
      </c>
      <c r="R2559" s="3">
        <f>HLOOKUP(R$5,[1]非R能力!$B$8:$F$558,$C2559+1,0)</f>
        <v>61194.459348583339</v>
      </c>
      <c r="S2559" s="3">
        <f>HLOOKUP(S$5,[1]非R能力!$B$8:$F$558,$C2559+1,0)</f>
        <v>16157.057498779666</v>
      </c>
      <c r="T2559" s="3">
        <f>INDEX([1]非R能力!$H$9:$H$558,D2559)</f>
        <v>18676.020908160004</v>
      </c>
      <c r="U2559" s="3">
        <f>IF(E2559="小怪",0,IF(INDEX([1]非R能力!$FK$9:$FK$558,C2559)=0,0,10))</f>
        <v>10</v>
      </c>
      <c r="V2559" s="3">
        <f>IF(E2559="小怪",0,IF(INDEX([1]非R能力!$FH$9:$FH$558,C2559)=0,0,5000))</f>
        <v>5000</v>
      </c>
      <c r="W2559" s="3">
        <f>HLOOKUP(W$5,[2]人物技能基础!$O$3:$Q$553,$C2559+1,0)</f>
        <v>3.637142857142857</v>
      </c>
      <c r="X2559" s="3">
        <f>HLOOKUP(X$5,[2]人物技能基础!$O$3:$Q$553,$C2559+1,0)</f>
        <v>2.0186428571428574</v>
      </c>
      <c r="Y2559" s="3">
        <f>HLOOKUP(Y$5,[2]人物技能基础!$O$3:$Q$553,$C2559+1,0)</f>
        <v>99.964285714285708</v>
      </c>
      <c r="Z2559" s="3">
        <f t="shared" si="235"/>
        <v>2516711</v>
      </c>
      <c r="AA2559" s="3">
        <f t="shared" si="236"/>
        <v>49224</v>
      </c>
      <c r="AB2559" s="3">
        <f t="shared" si="237"/>
        <v>14990</v>
      </c>
      <c r="AC2559" s="3">
        <f t="shared" si="238"/>
        <v>16157</v>
      </c>
      <c r="AD2559" s="3">
        <f t="shared" si="239"/>
        <v>81592</v>
      </c>
    </row>
    <row r="2560" spans="1:30" x14ac:dyDescent="0.15">
      <c r="A2560" s="3">
        <v>555</v>
      </c>
      <c r="B2560" s="3" t="str">
        <f t="shared" si="234"/>
        <v>关卡555boss</v>
      </c>
      <c r="C2560" s="3">
        <f>INDEX([3]关卡!$J$19:$J$2018,A2560)</f>
        <v>307</v>
      </c>
      <c r="D2560" s="3">
        <f>INDEX([3]关卡!$N$19:$N$2018,A2560)</f>
        <v>307</v>
      </c>
      <c r="E2560" s="3" t="s">
        <v>25</v>
      </c>
      <c r="F2560" s="3" t="s">
        <v>26</v>
      </c>
      <c r="G2560" s="3">
        <v>30</v>
      </c>
      <c r="H2560" s="3">
        <v>30</v>
      </c>
      <c r="I2560" s="3">
        <v>0.2</v>
      </c>
      <c r="J2560" s="4">
        <v>0.75</v>
      </c>
      <c r="K2560" s="4">
        <v>1</v>
      </c>
      <c r="L2560" s="4">
        <v>5</v>
      </c>
      <c r="M2560" s="3">
        <v>1</v>
      </c>
      <c r="N2560" s="3">
        <v>2</v>
      </c>
      <c r="O2560" s="3">
        <f>HLOOKUP(O$5,[1]非R能力!$B$8:$F$558,$C2560+1,0)</f>
        <v>444637.66695349856</v>
      </c>
      <c r="P2560" s="3">
        <f>HLOOKUP(P$5,[1]非R能力!$B$8:$F$558,$C2560+1,0)</f>
        <v>74951.744826953553</v>
      </c>
      <c r="Q2560" s="3">
        <f>HLOOKUP(Q$5,[1]非R能力!$B$8:$F$558,$C2560+1,0)</f>
        <v>46060.313058356463</v>
      </c>
      <c r="R2560" s="3">
        <f>HLOOKUP(R$5,[1]非R能力!$B$8:$F$558,$C2560+1,0)</f>
        <v>61194.459348583339</v>
      </c>
      <c r="S2560" s="3">
        <f>HLOOKUP(S$5,[1]非R能力!$B$8:$F$558,$C2560+1,0)</f>
        <v>16157.057498779666</v>
      </c>
      <c r="T2560" s="3">
        <f>INDEX([1]非R能力!$H$9:$H$558,D2560)</f>
        <v>18676.020908160004</v>
      </c>
      <c r="U2560" s="3">
        <f>IF(E2560="小怪",0,IF(INDEX([1]非R能力!$FK$9:$FK$558,C2560)=0,0,10))</f>
        <v>10</v>
      </c>
      <c r="V2560" s="3">
        <f>IF(E2560="小怪",0,IF(INDEX([1]非R能力!$FH$9:$FH$558,C2560)=0,0,5000))</f>
        <v>5000</v>
      </c>
      <c r="W2560" s="3">
        <f>HLOOKUP(W$5,[2]人物技能基础!$O$3:$Q$553,$C2560+1,0)</f>
        <v>3.637142857142857</v>
      </c>
      <c r="X2560" s="3">
        <f>HLOOKUP(X$5,[2]人物技能基础!$O$3:$Q$553,$C2560+1,0)</f>
        <v>2.0186428571428574</v>
      </c>
      <c r="Y2560" s="3">
        <f>HLOOKUP(Y$5,[2]人物技能基础!$O$3:$Q$553,$C2560+1,0)</f>
        <v>99.964285714285708</v>
      </c>
      <c r="Z2560" s="3">
        <f t="shared" si="235"/>
        <v>2516711</v>
      </c>
      <c r="AA2560" s="3">
        <f t="shared" si="236"/>
        <v>49224</v>
      </c>
      <c r="AB2560" s="3">
        <f t="shared" si="237"/>
        <v>14990</v>
      </c>
      <c r="AC2560" s="3">
        <f t="shared" si="238"/>
        <v>16157</v>
      </c>
      <c r="AD2560" s="3">
        <f t="shared" si="239"/>
        <v>81592</v>
      </c>
    </row>
    <row r="2561" spans="1:30" x14ac:dyDescent="0.15">
      <c r="A2561" s="3">
        <v>556</v>
      </c>
      <c r="B2561" s="3" t="str">
        <f t="shared" si="234"/>
        <v>关卡556boss</v>
      </c>
      <c r="C2561" s="3">
        <f>INDEX([3]关卡!$J$19:$J$2018,A2561)</f>
        <v>308</v>
      </c>
      <c r="D2561" s="3">
        <f>INDEX([3]关卡!$N$19:$N$2018,A2561)</f>
        <v>308</v>
      </c>
      <c r="E2561" s="3" t="s">
        <v>25</v>
      </c>
      <c r="F2561" s="3" t="s">
        <v>26</v>
      </c>
      <c r="G2561" s="3">
        <v>30</v>
      </c>
      <c r="H2561" s="3">
        <v>30</v>
      </c>
      <c r="I2561" s="3">
        <v>0.2</v>
      </c>
      <c r="J2561" s="4">
        <v>0.75</v>
      </c>
      <c r="K2561" s="4">
        <v>1</v>
      </c>
      <c r="L2561" s="4">
        <v>5</v>
      </c>
      <c r="M2561" s="3">
        <v>1</v>
      </c>
      <c r="N2561" s="3">
        <v>2</v>
      </c>
      <c r="O2561" s="3">
        <f>HLOOKUP(O$5,[1]非R能力!$B$8:$F$558,$C2561+1,0)</f>
        <v>450106.63794856844</v>
      </c>
      <c r="P2561" s="3">
        <f>HLOOKUP(P$5,[1]非R能力!$B$8:$F$558,$C2561+1,0)</f>
        <v>75618.204651140637</v>
      </c>
      <c r="Q2561" s="3">
        <f>HLOOKUP(Q$5,[1]非R能力!$B$8:$F$558,$C2561+1,0)</f>
        <v>46407.695041530576</v>
      </c>
      <c r="R2561" s="3">
        <f>HLOOKUP(R$5,[1]非R能力!$B$8:$F$558,$C2561+1,0)</f>
        <v>61843.978616191205</v>
      </c>
      <c r="S2561" s="3">
        <f>HLOOKUP(S$5,[1]非R能力!$B$8:$F$558,$C2561+1,0)</f>
        <v>16268.789214470306</v>
      </c>
      <c r="T2561" s="3">
        <f>INDEX([1]非R能力!$H$9:$H$558,D2561)</f>
        <v>18799.535948101646</v>
      </c>
      <c r="U2561" s="3">
        <f>IF(E2561="小怪",0,IF(INDEX([1]非R能力!$FK$9:$FK$558,C2561)=0,0,10))</f>
        <v>10</v>
      </c>
      <c r="V2561" s="3">
        <f>IF(E2561="小怪",0,IF(INDEX([1]非R能力!$FH$9:$FH$558,C2561)=0,0,5000))</f>
        <v>5000</v>
      </c>
      <c r="W2561" s="3">
        <f>HLOOKUP(W$5,[2]人物技能基础!$O$3:$Q$553,$C2561+1,0)</f>
        <v>3.637142857142857</v>
      </c>
      <c r="X2561" s="3">
        <f>HLOOKUP(X$5,[2]人物技能基础!$O$3:$Q$553,$C2561+1,0)</f>
        <v>2.0186428571428574</v>
      </c>
      <c r="Y2561" s="3">
        <f>HLOOKUP(Y$5,[2]人物技能基础!$O$3:$Q$553,$C2561+1,0)</f>
        <v>99.964285714285708</v>
      </c>
      <c r="Z2561" s="3">
        <f t="shared" si="235"/>
        <v>2538318</v>
      </c>
      <c r="AA2561" s="3">
        <f t="shared" si="236"/>
        <v>49608</v>
      </c>
      <c r="AB2561" s="3">
        <f t="shared" si="237"/>
        <v>15123</v>
      </c>
      <c r="AC2561" s="3">
        <f t="shared" si="238"/>
        <v>16268</v>
      </c>
      <c r="AD2561" s="3">
        <f t="shared" si="239"/>
        <v>82458</v>
      </c>
    </row>
    <row r="2562" spans="1:30" x14ac:dyDescent="0.15">
      <c r="A2562" s="3">
        <v>557</v>
      </c>
      <c r="B2562" s="3" t="str">
        <f t="shared" si="234"/>
        <v>关卡557boss</v>
      </c>
      <c r="C2562" s="3">
        <f>INDEX([3]关卡!$J$19:$J$2018,A2562)</f>
        <v>308</v>
      </c>
      <c r="D2562" s="3">
        <f>INDEX([3]关卡!$N$19:$N$2018,A2562)</f>
        <v>308</v>
      </c>
      <c r="E2562" s="3" t="s">
        <v>25</v>
      </c>
      <c r="F2562" s="3" t="s">
        <v>26</v>
      </c>
      <c r="G2562" s="3">
        <v>30</v>
      </c>
      <c r="H2562" s="3">
        <v>30</v>
      </c>
      <c r="I2562" s="3">
        <v>0.2</v>
      </c>
      <c r="J2562" s="4">
        <v>0.75</v>
      </c>
      <c r="K2562" s="4">
        <v>1</v>
      </c>
      <c r="L2562" s="4">
        <v>5</v>
      </c>
      <c r="M2562" s="3">
        <v>1</v>
      </c>
      <c r="N2562" s="3">
        <v>2</v>
      </c>
      <c r="O2562" s="3">
        <f>HLOOKUP(O$5,[1]非R能力!$B$8:$F$558,$C2562+1,0)</f>
        <v>450106.63794856844</v>
      </c>
      <c r="P2562" s="3">
        <f>HLOOKUP(P$5,[1]非R能力!$B$8:$F$558,$C2562+1,0)</f>
        <v>75618.204651140637</v>
      </c>
      <c r="Q2562" s="3">
        <f>HLOOKUP(Q$5,[1]非R能力!$B$8:$F$558,$C2562+1,0)</f>
        <v>46407.695041530576</v>
      </c>
      <c r="R2562" s="3">
        <f>HLOOKUP(R$5,[1]非R能力!$B$8:$F$558,$C2562+1,0)</f>
        <v>61843.978616191205</v>
      </c>
      <c r="S2562" s="3">
        <f>HLOOKUP(S$5,[1]非R能力!$B$8:$F$558,$C2562+1,0)</f>
        <v>16268.789214470306</v>
      </c>
      <c r="T2562" s="3">
        <f>INDEX([1]非R能力!$H$9:$H$558,D2562)</f>
        <v>18799.535948101646</v>
      </c>
      <c r="U2562" s="3">
        <f>IF(E2562="小怪",0,IF(INDEX([1]非R能力!$FK$9:$FK$558,C2562)=0,0,10))</f>
        <v>10</v>
      </c>
      <c r="V2562" s="3">
        <f>IF(E2562="小怪",0,IF(INDEX([1]非R能力!$FH$9:$FH$558,C2562)=0,0,5000))</f>
        <v>5000</v>
      </c>
      <c r="W2562" s="3">
        <f>HLOOKUP(W$5,[2]人物技能基础!$O$3:$Q$553,$C2562+1,0)</f>
        <v>3.637142857142857</v>
      </c>
      <c r="X2562" s="3">
        <f>HLOOKUP(X$5,[2]人物技能基础!$O$3:$Q$553,$C2562+1,0)</f>
        <v>2.0186428571428574</v>
      </c>
      <c r="Y2562" s="3">
        <f>HLOOKUP(Y$5,[2]人物技能基础!$O$3:$Q$553,$C2562+1,0)</f>
        <v>99.964285714285708</v>
      </c>
      <c r="Z2562" s="3">
        <f t="shared" si="235"/>
        <v>2538318</v>
      </c>
      <c r="AA2562" s="3">
        <f t="shared" si="236"/>
        <v>49608</v>
      </c>
      <c r="AB2562" s="3">
        <f t="shared" si="237"/>
        <v>15123</v>
      </c>
      <c r="AC2562" s="3">
        <f t="shared" si="238"/>
        <v>16268</v>
      </c>
      <c r="AD2562" s="3">
        <f t="shared" si="239"/>
        <v>82458</v>
      </c>
    </row>
    <row r="2563" spans="1:30" x14ac:dyDescent="0.15">
      <c r="A2563" s="3">
        <v>558</v>
      </c>
      <c r="B2563" s="3" t="str">
        <f t="shared" si="234"/>
        <v>关卡558boss</v>
      </c>
      <c r="C2563" s="3">
        <f>INDEX([3]关卡!$J$19:$J$2018,A2563)</f>
        <v>308</v>
      </c>
      <c r="D2563" s="3">
        <f>INDEX([3]关卡!$N$19:$N$2018,A2563)</f>
        <v>308</v>
      </c>
      <c r="E2563" s="3" t="s">
        <v>25</v>
      </c>
      <c r="F2563" s="3" t="s">
        <v>26</v>
      </c>
      <c r="G2563" s="3">
        <v>30</v>
      </c>
      <c r="H2563" s="3">
        <v>30</v>
      </c>
      <c r="I2563" s="3">
        <v>0.2</v>
      </c>
      <c r="J2563" s="4">
        <v>0.75</v>
      </c>
      <c r="K2563" s="4">
        <v>1</v>
      </c>
      <c r="L2563" s="4">
        <v>5</v>
      </c>
      <c r="M2563" s="3">
        <v>1</v>
      </c>
      <c r="N2563" s="3">
        <v>2</v>
      </c>
      <c r="O2563" s="3">
        <f>HLOOKUP(O$5,[1]非R能力!$B$8:$F$558,$C2563+1,0)</f>
        <v>450106.63794856844</v>
      </c>
      <c r="P2563" s="3">
        <f>HLOOKUP(P$5,[1]非R能力!$B$8:$F$558,$C2563+1,0)</f>
        <v>75618.204651140637</v>
      </c>
      <c r="Q2563" s="3">
        <f>HLOOKUP(Q$5,[1]非R能力!$B$8:$F$558,$C2563+1,0)</f>
        <v>46407.695041530576</v>
      </c>
      <c r="R2563" s="3">
        <f>HLOOKUP(R$5,[1]非R能力!$B$8:$F$558,$C2563+1,0)</f>
        <v>61843.978616191205</v>
      </c>
      <c r="S2563" s="3">
        <f>HLOOKUP(S$5,[1]非R能力!$B$8:$F$558,$C2563+1,0)</f>
        <v>16268.789214470306</v>
      </c>
      <c r="T2563" s="3">
        <f>INDEX([1]非R能力!$H$9:$H$558,D2563)</f>
        <v>18799.535948101646</v>
      </c>
      <c r="U2563" s="3">
        <f>IF(E2563="小怪",0,IF(INDEX([1]非R能力!$FK$9:$FK$558,C2563)=0,0,10))</f>
        <v>10</v>
      </c>
      <c r="V2563" s="3">
        <f>IF(E2563="小怪",0,IF(INDEX([1]非R能力!$FH$9:$FH$558,C2563)=0,0,5000))</f>
        <v>5000</v>
      </c>
      <c r="W2563" s="3">
        <f>HLOOKUP(W$5,[2]人物技能基础!$O$3:$Q$553,$C2563+1,0)</f>
        <v>3.637142857142857</v>
      </c>
      <c r="X2563" s="3">
        <f>HLOOKUP(X$5,[2]人物技能基础!$O$3:$Q$553,$C2563+1,0)</f>
        <v>2.0186428571428574</v>
      </c>
      <c r="Y2563" s="3">
        <f>HLOOKUP(Y$5,[2]人物技能基础!$O$3:$Q$553,$C2563+1,0)</f>
        <v>99.964285714285708</v>
      </c>
      <c r="Z2563" s="3">
        <f t="shared" si="235"/>
        <v>2538318</v>
      </c>
      <c r="AA2563" s="3">
        <f t="shared" si="236"/>
        <v>49608</v>
      </c>
      <c r="AB2563" s="3">
        <f t="shared" si="237"/>
        <v>15123</v>
      </c>
      <c r="AC2563" s="3">
        <f t="shared" si="238"/>
        <v>16268</v>
      </c>
      <c r="AD2563" s="3">
        <f t="shared" si="239"/>
        <v>82458</v>
      </c>
    </row>
    <row r="2564" spans="1:30" x14ac:dyDescent="0.15">
      <c r="A2564" s="3">
        <v>559</v>
      </c>
      <c r="B2564" s="3" t="str">
        <f t="shared" si="234"/>
        <v>关卡559boss</v>
      </c>
      <c r="C2564" s="3">
        <f>INDEX([3]关卡!$J$19:$J$2018,A2564)</f>
        <v>308</v>
      </c>
      <c r="D2564" s="3">
        <f>INDEX([3]关卡!$N$19:$N$2018,A2564)</f>
        <v>308</v>
      </c>
      <c r="E2564" s="3" t="s">
        <v>25</v>
      </c>
      <c r="F2564" s="3" t="s">
        <v>26</v>
      </c>
      <c r="G2564" s="3">
        <v>30</v>
      </c>
      <c r="H2564" s="3">
        <v>30</v>
      </c>
      <c r="I2564" s="3">
        <v>0.2</v>
      </c>
      <c r="J2564" s="4">
        <v>0.75</v>
      </c>
      <c r="K2564" s="4">
        <v>1</v>
      </c>
      <c r="L2564" s="4">
        <v>5</v>
      </c>
      <c r="M2564" s="3">
        <v>1</v>
      </c>
      <c r="N2564" s="3">
        <v>2</v>
      </c>
      <c r="O2564" s="3">
        <f>HLOOKUP(O$5,[1]非R能力!$B$8:$F$558,$C2564+1,0)</f>
        <v>450106.63794856844</v>
      </c>
      <c r="P2564" s="3">
        <f>HLOOKUP(P$5,[1]非R能力!$B$8:$F$558,$C2564+1,0)</f>
        <v>75618.204651140637</v>
      </c>
      <c r="Q2564" s="3">
        <f>HLOOKUP(Q$5,[1]非R能力!$B$8:$F$558,$C2564+1,0)</f>
        <v>46407.695041530576</v>
      </c>
      <c r="R2564" s="3">
        <f>HLOOKUP(R$5,[1]非R能力!$B$8:$F$558,$C2564+1,0)</f>
        <v>61843.978616191205</v>
      </c>
      <c r="S2564" s="3">
        <f>HLOOKUP(S$5,[1]非R能力!$B$8:$F$558,$C2564+1,0)</f>
        <v>16268.789214470306</v>
      </c>
      <c r="T2564" s="3">
        <f>INDEX([1]非R能力!$H$9:$H$558,D2564)</f>
        <v>18799.535948101646</v>
      </c>
      <c r="U2564" s="3">
        <f>IF(E2564="小怪",0,IF(INDEX([1]非R能力!$FK$9:$FK$558,C2564)=0,0,10))</f>
        <v>10</v>
      </c>
      <c r="V2564" s="3">
        <f>IF(E2564="小怪",0,IF(INDEX([1]非R能力!$FH$9:$FH$558,C2564)=0,0,5000))</f>
        <v>5000</v>
      </c>
      <c r="W2564" s="3">
        <f>HLOOKUP(W$5,[2]人物技能基础!$O$3:$Q$553,$C2564+1,0)</f>
        <v>3.637142857142857</v>
      </c>
      <c r="X2564" s="3">
        <f>HLOOKUP(X$5,[2]人物技能基础!$O$3:$Q$553,$C2564+1,0)</f>
        <v>2.0186428571428574</v>
      </c>
      <c r="Y2564" s="3">
        <f>HLOOKUP(Y$5,[2]人物技能基础!$O$3:$Q$553,$C2564+1,0)</f>
        <v>99.964285714285708</v>
      </c>
      <c r="Z2564" s="3">
        <f t="shared" si="235"/>
        <v>2538318</v>
      </c>
      <c r="AA2564" s="3">
        <f t="shared" si="236"/>
        <v>49608</v>
      </c>
      <c r="AB2564" s="3">
        <f t="shared" si="237"/>
        <v>15123</v>
      </c>
      <c r="AC2564" s="3">
        <f t="shared" si="238"/>
        <v>16268</v>
      </c>
      <c r="AD2564" s="3">
        <f t="shared" si="239"/>
        <v>82458</v>
      </c>
    </row>
    <row r="2565" spans="1:30" x14ac:dyDescent="0.15">
      <c r="A2565" s="3">
        <v>560</v>
      </c>
      <c r="B2565" s="3" t="str">
        <f t="shared" si="234"/>
        <v>关卡560boss</v>
      </c>
      <c r="C2565" s="3">
        <f>INDEX([3]关卡!$J$19:$J$2018,A2565)</f>
        <v>308</v>
      </c>
      <c r="D2565" s="3">
        <f>INDEX([3]关卡!$N$19:$N$2018,A2565)</f>
        <v>308</v>
      </c>
      <c r="E2565" s="3" t="s">
        <v>25</v>
      </c>
      <c r="F2565" s="3" t="s">
        <v>26</v>
      </c>
      <c r="G2565" s="3">
        <v>30</v>
      </c>
      <c r="H2565" s="3">
        <v>30</v>
      </c>
      <c r="I2565" s="3">
        <v>0.2</v>
      </c>
      <c r="J2565" s="4">
        <v>0.75</v>
      </c>
      <c r="K2565" s="4">
        <v>1</v>
      </c>
      <c r="L2565" s="4">
        <v>5</v>
      </c>
      <c r="M2565" s="3">
        <v>1</v>
      </c>
      <c r="N2565" s="3">
        <v>2</v>
      </c>
      <c r="O2565" s="3">
        <f>HLOOKUP(O$5,[1]非R能力!$B$8:$F$558,$C2565+1,0)</f>
        <v>450106.63794856844</v>
      </c>
      <c r="P2565" s="3">
        <f>HLOOKUP(P$5,[1]非R能力!$B$8:$F$558,$C2565+1,0)</f>
        <v>75618.204651140637</v>
      </c>
      <c r="Q2565" s="3">
        <f>HLOOKUP(Q$5,[1]非R能力!$B$8:$F$558,$C2565+1,0)</f>
        <v>46407.695041530576</v>
      </c>
      <c r="R2565" s="3">
        <f>HLOOKUP(R$5,[1]非R能力!$B$8:$F$558,$C2565+1,0)</f>
        <v>61843.978616191205</v>
      </c>
      <c r="S2565" s="3">
        <f>HLOOKUP(S$5,[1]非R能力!$B$8:$F$558,$C2565+1,0)</f>
        <v>16268.789214470306</v>
      </c>
      <c r="T2565" s="3">
        <f>INDEX([1]非R能力!$H$9:$H$558,D2565)</f>
        <v>18799.535948101646</v>
      </c>
      <c r="U2565" s="3">
        <f>IF(E2565="小怪",0,IF(INDEX([1]非R能力!$FK$9:$FK$558,C2565)=0,0,10))</f>
        <v>10</v>
      </c>
      <c r="V2565" s="3">
        <f>IF(E2565="小怪",0,IF(INDEX([1]非R能力!$FH$9:$FH$558,C2565)=0,0,5000))</f>
        <v>5000</v>
      </c>
      <c r="W2565" s="3">
        <f>HLOOKUP(W$5,[2]人物技能基础!$O$3:$Q$553,$C2565+1,0)</f>
        <v>3.637142857142857</v>
      </c>
      <c r="X2565" s="3">
        <f>HLOOKUP(X$5,[2]人物技能基础!$O$3:$Q$553,$C2565+1,0)</f>
        <v>2.0186428571428574</v>
      </c>
      <c r="Y2565" s="3">
        <f>HLOOKUP(Y$5,[2]人物技能基础!$O$3:$Q$553,$C2565+1,0)</f>
        <v>99.964285714285708</v>
      </c>
      <c r="Z2565" s="3">
        <f t="shared" si="235"/>
        <v>2538318</v>
      </c>
      <c r="AA2565" s="3">
        <f t="shared" si="236"/>
        <v>49608</v>
      </c>
      <c r="AB2565" s="3">
        <f t="shared" si="237"/>
        <v>15123</v>
      </c>
      <c r="AC2565" s="3">
        <f t="shared" si="238"/>
        <v>16268</v>
      </c>
      <c r="AD2565" s="3">
        <f t="shared" si="239"/>
        <v>82458</v>
      </c>
    </row>
    <row r="2566" spans="1:30" x14ac:dyDescent="0.15">
      <c r="A2566" s="3">
        <v>561</v>
      </c>
      <c r="B2566" s="3" t="str">
        <f t="shared" si="234"/>
        <v>关卡561boss</v>
      </c>
      <c r="C2566" s="3">
        <f>INDEX([3]关卡!$J$19:$J$2018,A2566)</f>
        <v>308</v>
      </c>
      <c r="D2566" s="3">
        <f>INDEX([3]关卡!$N$19:$N$2018,A2566)</f>
        <v>308</v>
      </c>
      <c r="E2566" s="3" t="s">
        <v>25</v>
      </c>
      <c r="F2566" s="3" t="s">
        <v>26</v>
      </c>
      <c r="G2566" s="3">
        <v>30</v>
      </c>
      <c r="H2566" s="3">
        <v>30</v>
      </c>
      <c r="I2566" s="3">
        <v>0.2</v>
      </c>
      <c r="J2566" s="4">
        <v>0.75</v>
      </c>
      <c r="K2566" s="4">
        <v>1</v>
      </c>
      <c r="L2566" s="4">
        <v>5</v>
      </c>
      <c r="M2566" s="3">
        <v>1</v>
      </c>
      <c r="N2566" s="3">
        <v>2</v>
      </c>
      <c r="O2566" s="3">
        <f>HLOOKUP(O$5,[1]非R能力!$B$8:$F$558,$C2566+1,0)</f>
        <v>450106.63794856844</v>
      </c>
      <c r="P2566" s="3">
        <f>HLOOKUP(P$5,[1]非R能力!$B$8:$F$558,$C2566+1,0)</f>
        <v>75618.204651140637</v>
      </c>
      <c r="Q2566" s="3">
        <f>HLOOKUP(Q$5,[1]非R能力!$B$8:$F$558,$C2566+1,0)</f>
        <v>46407.695041530576</v>
      </c>
      <c r="R2566" s="3">
        <f>HLOOKUP(R$5,[1]非R能力!$B$8:$F$558,$C2566+1,0)</f>
        <v>61843.978616191205</v>
      </c>
      <c r="S2566" s="3">
        <f>HLOOKUP(S$5,[1]非R能力!$B$8:$F$558,$C2566+1,0)</f>
        <v>16268.789214470306</v>
      </c>
      <c r="T2566" s="3">
        <f>INDEX([1]非R能力!$H$9:$H$558,D2566)</f>
        <v>18799.535948101646</v>
      </c>
      <c r="U2566" s="3">
        <f>IF(E2566="小怪",0,IF(INDEX([1]非R能力!$FK$9:$FK$558,C2566)=0,0,10))</f>
        <v>10</v>
      </c>
      <c r="V2566" s="3">
        <f>IF(E2566="小怪",0,IF(INDEX([1]非R能力!$FH$9:$FH$558,C2566)=0,0,5000))</f>
        <v>5000</v>
      </c>
      <c r="W2566" s="3">
        <f>HLOOKUP(W$5,[2]人物技能基础!$O$3:$Q$553,$C2566+1,0)</f>
        <v>3.637142857142857</v>
      </c>
      <c r="X2566" s="3">
        <f>HLOOKUP(X$5,[2]人物技能基础!$O$3:$Q$553,$C2566+1,0)</f>
        <v>2.0186428571428574</v>
      </c>
      <c r="Y2566" s="3">
        <f>HLOOKUP(Y$5,[2]人物技能基础!$O$3:$Q$553,$C2566+1,0)</f>
        <v>99.964285714285708</v>
      </c>
      <c r="Z2566" s="3">
        <f t="shared" si="235"/>
        <v>2538318</v>
      </c>
      <c r="AA2566" s="3">
        <f t="shared" si="236"/>
        <v>49608</v>
      </c>
      <c r="AB2566" s="3">
        <f t="shared" si="237"/>
        <v>15123</v>
      </c>
      <c r="AC2566" s="3">
        <f t="shared" si="238"/>
        <v>16268</v>
      </c>
      <c r="AD2566" s="3">
        <f t="shared" si="239"/>
        <v>82458</v>
      </c>
    </row>
    <row r="2567" spans="1:30" x14ac:dyDescent="0.15">
      <c r="A2567" s="3">
        <v>562</v>
      </c>
      <c r="B2567" s="3" t="str">
        <f t="shared" ref="B2567:B2630" si="240">"关卡"&amp;A2567&amp;E2567</f>
        <v>关卡562boss</v>
      </c>
      <c r="C2567" s="3">
        <f>INDEX([3]关卡!$J$19:$J$2018,A2567)</f>
        <v>308</v>
      </c>
      <c r="D2567" s="3">
        <f>INDEX([3]关卡!$N$19:$N$2018,A2567)</f>
        <v>308</v>
      </c>
      <c r="E2567" s="3" t="s">
        <v>25</v>
      </c>
      <c r="F2567" s="3" t="s">
        <v>26</v>
      </c>
      <c r="G2567" s="3">
        <v>30</v>
      </c>
      <c r="H2567" s="3">
        <v>30</v>
      </c>
      <c r="I2567" s="3">
        <v>0.2</v>
      </c>
      <c r="J2567" s="4">
        <v>0.75</v>
      </c>
      <c r="K2567" s="4">
        <v>1</v>
      </c>
      <c r="L2567" s="4">
        <v>5</v>
      </c>
      <c r="M2567" s="3">
        <v>1</v>
      </c>
      <c r="N2567" s="3">
        <v>2</v>
      </c>
      <c r="O2567" s="3">
        <f>HLOOKUP(O$5,[1]非R能力!$B$8:$F$558,$C2567+1,0)</f>
        <v>450106.63794856844</v>
      </c>
      <c r="P2567" s="3">
        <f>HLOOKUP(P$5,[1]非R能力!$B$8:$F$558,$C2567+1,0)</f>
        <v>75618.204651140637</v>
      </c>
      <c r="Q2567" s="3">
        <f>HLOOKUP(Q$5,[1]非R能力!$B$8:$F$558,$C2567+1,0)</f>
        <v>46407.695041530576</v>
      </c>
      <c r="R2567" s="3">
        <f>HLOOKUP(R$5,[1]非R能力!$B$8:$F$558,$C2567+1,0)</f>
        <v>61843.978616191205</v>
      </c>
      <c r="S2567" s="3">
        <f>HLOOKUP(S$5,[1]非R能力!$B$8:$F$558,$C2567+1,0)</f>
        <v>16268.789214470306</v>
      </c>
      <c r="T2567" s="3">
        <f>INDEX([1]非R能力!$H$9:$H$558,D2567)</f>
        <v>18799.535948101646</v>
      </c>
      <c r="U2567" s="3">
        <f>IF(E2567="小怪",0,IF(INDEX([1]非R能力!$FK$9:$FK$558,C2567)=0,0,10))</f>
        <v>10</v>
      </c>
      <c r="V2567" s="3">
        <f>IF(E2567="小怪",0,IF(INDEX([1]非R能力!$FH$9:$FH$558,C2567)=0,0,5000))</f>
        <v>5000</v>
      </c>
      <c r="W2567" s="3">
        <f>HLOOKUP(W$5,[2]人物技能基础!$O$3:$Q$553,$C2567+1,0)</f>
        <v>3.637142857142857</v>
      </c>
      <c r="X2567" s="3">
        <f>HLOOKUP(X$5,[2]人物技能基础!$O$3:$Q$553,$C2567+1,0)</f>
        <v>2.0186428571428574</v>
      </c>
      <c r="Y2567" s="3">
        <f>HLOOKUP(Y$5,[2]人物技能基础!$O$3:$Q$553,$C2567+1,0)</f>
        <v>99.964285714285708</v>
      </c>
      <c r="Z2567" s="3">
        <f t="shared" ref="Z2567:Z2630" si="241">INT(((P2567-AB2567)*X2567+(Y2567+T2567))*G2567*J2567*$D$2)</f>
        <v>2538318</v>
      </c>
      <c r="AA2567" s="3">
        <f t="shared" ref="AA2567:AA2630" si="242">IF(H2567=0,IF(U2567=0,INT(Q2567/5),IF(V2567=0,INT(Q2567/5),INT((V2567/U2567)/(1/N2567*M2567)/L2567+Q2567))),INT((IF(U2567=0,0,V2567/U2567/(1/N2567*M2567))+O2567/H2567)/L2567+Q2567))</f>
        <v>49608</v>
      </c>
      <c r="AB2567" s="3">
        <f t="shared" ref="AB2567:AB2630" si="243">INT(P2567*I2567)</f>
        <v>15123</v>
      </c>
      <c r="AC2567" s="3">
        <f t="shared" ref="AC2567:AC2630" si="244">INT(K2567*S2567)</f>
        <v>16268</v>
      </c>
      <c r="AD2567" s="3">
        <f t="shared" ref="AD2567:AD2630" si="245">INT(R2567/J2567)</f>
        <v>82458</v>
      </c>
    </row>
    <row r="2568" spans="1:30" x14ac:dyDescent="0.15">
      <c r="A2568" s="3">
        <v>563</v>
      </c>
      <c r="B2568" s="3" t="str">
        <f t="shared" si="240"/>
        <v>关卡563boss</v>
      </c>
      <c r="C2568" s="3">
        <f>INDEX([3]关卡!$J$19:$J$2018,A2568)</f>
        <v>308</v>
      </c>
      <c r="D2568" s="3">
        <f>INDEX([3]关卡!$N$19:$N$2018,A2568)</f>
        <v>308</v>
      </c>
      <c r="E2568" s="3" t="s">
        <v>25</v>
      </c>
      <c r="F2568" s="3" t="s">
        <v>26</v>
      </c>
      <c r="G2568" s="3">
        <v>30</v>
      </c>
      <c r="H2568" s="3">
        <v>30</v>
      </c>
      <c r="I2568" s="3">
        <v>0.2</v>
      </c>
      <c r="J2568" s="4">
        <v>0.75</v>
      </c>
      <c r="K2568" s="4">
        <v>1</v>
      </c>
      <c r="L2568" s="4">
        <v>5</v>
      </c>
      <c r="M2568" s="3">
        <v>1</v>
      </c>
      <c r="N2568" s="3">
        <v>2</v>
      </c>
      <c r="O2568" s="3">
        <f>HLOOKUP(O$5,[1]非R能力!$B$8:$F$558,$C2568+1,0)</f>
        <v>450106.63794856844</v>
      </c>
      <c r="P2568" s="3">
        <f>HLOOKUP(P$5,[1]非R能力!$B$8:$F$558,$C2568+1,0)</f>
        <v>75618.204651140637</v>
      </c>
      <c r="Q2568" s="3">
        <f>HLOOKUP(Q$5,[1]非R能力!$B$8:$F$558,$C2568+1,0)</f>
        <v>46407.695041530576</v>
      </c>
      <c r="R2568" s="3">
        <f>HLOOKUP(R$5,[1]非R能力!$B$8:$F$558,$C2568+1,0)</f>
        <v>61843.978616191205</v>
      </c>
      <c r="S2568" s="3">
        <f>HLOOKUP(S$5,[1]非R能力!$B$8:$F$558,$C2568+1,0)</f>
        <v>16268.789214470306</v>
      </c>
      <c r="T2568" s="3">
        <f>INDEX([1]非R能力!$H$9:$H$558,D2568)</f>
        <v>18799.535948101646</v>
      </c>
      <c r="U2568" s="3">
        <f>IF(E2568="小怪",0,IF(INDEX([1]非R能力!$FK$9:$FK$558,C2568)=0,0,10))</f>
        <v>10</v>
      </c>
      <c r="V2568" s="3">
        <f>IF(E2568="小怪",0,IF(INDEX([1]非R能力!$FH$9:$FH$558,C2568)=0,0,5000))</f>
        <v>5000</v>
      </c>
      <c r="W2568" s="3">
        <f>HLOOKUP(W$5,[2]人物技能基础!$O$3:$Q$553,$C2568+1,0)</f>
        <v>3.637142857142857</v>
      </c>
      <c r="X2568" s="3">
        <f>HLOOKUP(X$5,[2]人物技能基础!$O$3:$Q$553,$C2568+1,0)</f>
        <v>2.0186428571428574</v>
      </c>
      <c r="Y2568" s="3">
        <f>HLOOKUP(Y$5,[2]人物技能基础!$O$3:$Q$553,$C2568+1,0)</f>
        <v>99.964285714285708</v>
      </c>
      <c r="Z2568" s="3">
        <f t="shared" si="241"/>
        <v>2538318</v>
      </c>
      <c r="AA2568" s="3">
        <f t="shared" si="242"/>
        <v>49608</v>
      </c>
      <c r="AB2568" s="3">
        <f t="shared" si="243"/>
        <v>15123</v>
      </c>
      <c r="AC2568" s="3">
        <f t="shared" si="244"/>
        <v>16268</v>
      </c>
      <c r="AD2568" s="3">
        <f t="shared" si="245"/>
        <v>82458</v>
      </c>
    </row>
    <row r="2569" spans="1:30" x14ac:dyDescent="0.15">
      <c r="A2569" s="3">
        <v>564</v>
      </c>
      <c r="B2569" s="3" t="str">
        <f t="shared" si="240"/>
        <v>关卡564boss</v>
      </c>
      <c r="C2569" s="3">
        <f>INDEX([3]关卡!$J$19:$J$2018,A2569)</f>
        <v>308</v>
      </c>
      <c r="D2569" s="3">
        <f>INDEX([3]关卡!$N$19:$N$2018,A2569)</f>
        <v>308</v>
      </c>
      <c r="E2569" s="3" t="s">
        <v>25</v>
      </c>
      <c r="F2569" s="3" t="s">
        <v>26</v>
      </c>
      <c r="G2569" s="3">
        <v>30</v>
      </c>
      <c r="H2569" s="3">
        <v>30</v>
      </c>
      <c r="I2569" s="3">
        <v>0.2</v>
      </c>
      <c r="J2569" s="4">
        <v>0.75</v>
      </c>
      <c r="K2569" s="4">
        <v>1</v>
      </c>
      <c r="L2569" s="4">
        <v>5</v>
      </c>
      <c r="M2569" s="3">
        <v>1</v>
      </c>
      <c r="N2569" s="3">
        <v>2</v>
      </c>
      <c r="O2569" s="3">
        <f>HLOOKUP(O$5,[1]非R能力!$B$8:$F$558,$C2569+1,0)</f>
        <v>450106.63794856844</v>
      </c>
      <c r="P2569" s="3">
        <f>HLOOKUP(P$5,[1]非R能力!$B$8:$F$558,$C2569+1,0)</f>
        <v>75618.204651140637</v>
      </c>
      <c r="Q2569" s="3">
        <f>HLOOKUP(Q$5,[1]非R能力!$B$8:$F$558,$C2569+1,0)</f>
        <v>46407.695041530576</v>
      </c>
      <c r="R2569" s="3">
        <f>HLOOKUP(R$5,[1]非R能力!$B$8:$F$558,$C2569+1,0)</f>
        <v>61843.978616191205</v>
      </c>
      <c r="S2569" s="3">
        <f>HLOOKUP(S$5,[1]非R能力!$B$8:$F$558,$C2569+1,0)</f>
        <v>16268.789214470306</v>
      </c>
      <c r="T2569" s="3">
        <f>INDEX([1]非R能力!$H$9:$H$558,D2569)</f>
        <v>18799.535948101646</v>
      </c>
      <c r="U2569" s="3">
        <f>IF(E2569="小怪",0,IF(INDEX([1]非R能力!$FK$9:$FK$558,C2569)=0,0,10))</f>
        <v>10</v>
      </c>
      <c r="V2569" s="3">
        <f>IF(E2569="小怪",0,IF(INDEX([1]非R能力!$FH$9:$FH$558,C2569)=0,0,5000))</f>
        <v>5000</v>
      </c>
      <c r="W2569" s="3">
        <f>HLOOKUP(W$5,[2]人物技能基础!$O$3:$Q$553,$C2569+1,0)</f>
        <v>3.637142857142857</v>
      </c>
      <c r="X2569" s="3">
        <f>HLOOKUP(X$5,[2]人物技能基础!$O$3:$Q$553,$C2569+1,0)</f>
        <v>2.0186428571428574</v>
      </c>
      <c r="Y2569" s="3">
        <f>HLOOKUP(Y$5,[2]人物技能基础!$O$3:$Q$553,$C2569+1,0)</f>
        <v>99.964285714285708</v>
      </c>
      <c r="Z2569" s="3">
        <f t="shared" si="241"/>
        <v>2538318</v>
      </c>
      <c r="AA2569" s="3">
        <f t="shared" si="242"/>
        <v>49608</v>
      </c>
      <c r="AB2569" s="3">
        <f t="shared" si="243"/>
        <v>15123</v>
      </c>
      <c r="AC2569" s="3">
        <f t="shared" si="244"/>
        <v>16268</v>
      </c>
      <c r="AD2569" s="3">
        <f t="shared" si="245"/>
        <v>82458</v>
      </c>
    </row>
    <row r="2570" spans="1:30" x14ac:dyDescent="0.15">
      <c r="A2570" s="3">
        <v>565</v>
      </c>
      <c r="B2570" s="3" t="str">
        <f t="shared" si="240"/>
        <v>关卡565boss</v>
      </c>
      <c r="C2570" s="3">
        <f>INDEX([3]关卡!$J$19:$J$2018,A2570)</f>
        <v>309</v>
      </c>
      <c r="D2570" s="3">
        <f>INDEX([3]关卡!$N$19:$N$2018,A2570)</f>
        <v>309</v>
      </c>
      <c r="E2570" s="3" t="s">
        <v>25</v>
      </c>
      <c r="F2570" s="3" t="s">
        <v>26</v>
      </c>
      <c r="G2570" s="3">
        <v>30</v>
      </c>
      <c r="H2570" s="3">
        <v>30</v>
      </c>
      <c r="I2570" s="3">
        <v>0.2</v>
      </c>
      <c r="J2570" s="4">
        <v>0.75</v>
      </c>
      <c r="K2570" s="4">
        <v>1</v>
      </c>
      <c r="L2570" s="4">
        <v>5</v>
      </c>
      <c r="M2570" s="3">
        <v>1</v>
      </c>
      <c r="N2570" s="3">
        <v>2</v>
      </c>
      <c r="O2570" s="3">
        <f>HLOOKUP(O$5,[1]非R能力!$B$8:$F$558,$C2570+1,0)</f>
        <v>459917.98531229456</v>
      </c>
      <c r="P2570" s="3">
        <f>HLOOKUP(P$5,[1]非R能力!$B$8:$F$558,$C2570+1,0)</f>
        <v>77510.921084975722</v>
      </c>
      <c r="Q2570" s="3">
        <f>HLOOKUP(Q$5,[1]非R能力!$B$8:$F$558,$C2570+1,0)</f>
        <v>47660.034585165879</v>
      </c>
      <c r="R2570" s="3">
        <f>HLOOKUP(R$5,[1]非R能力!$B$8:$F$558,$C2570+1,0)</f>
        <v>62754.776072724526</v>
      </c>
      <c r="S2570" s="3">
        <f>HLOOKUP(S$5,[1]非R能力!$B$8:$F$558,$C2570+1,0)</f>
        <v>16719.701644820685</v>
      </c>
      <c r="T2570" s="3">
        <f>INDEX([1]非R能力!$H$9:$H$558,D2570)</f>
        <v>18923.679076898417</v>
      </c>
      <c r="U2570" s="3">
        <f>IF(E2570="小怪",0,IF(INDEX([1]非R能力!$FK$9:$FK$558,C2570)=0,0,10))</f>
        <v>10</v>
      </c>
      <c r="V2570" s="3">
        <f>IF(E2570="小怪",0,IF(INDEX([1]非R能力!$FH$9:$FH$558,C2570)=0,0,5000))</f>
        <v>5000</v>
      </c>
      <c r="W2570" s="3">
        <f>HLOOKUP(W$5,[2]人物技能基础!$O$3:$Q$553,$C2570+1,0)</f>
        <v>3.637142857142857</v>
      </c>
      <c r="X2570" s="3">
        <f>HLOOKUP(X$5,[2]人物技能基础!$O$3:$Q$553,$C2570+1,0)</f>
        <v>2.0186428571428574</v>
      </c>
      <c r="Y2570" s="3">
        <f>HLOOKUP(Y$5,[2]人物技能基础!$O$3:$Q$553,$C2570+1,0)</f>
        <v>99.964285714285708</v>
      </c>
      <c r="Z2570" s="3">
        <f t="shared" si="241"/>
        <v>2595555</v>
      </c>
      <c r="AA2570" s="3">
        <f t="shared" si="242"/>
        <v>50926</v>
      </c>
      <c r="AB2570" s="3">
        <f t="shared" si="243"/>
        <v>15502</v>
      </c>
      <c r="AC2570" s="3">
        <f t="shared" si="244"/>
        <v>16719</v>
      </c>
      <c r="AD2570" s="3">
        <f t="shared" si="245"/>
        <v>83673</v>
      </c>
    </row>
    <row r="2571" spans="1:30" x14ac:dyDescent="0.15">
      <c r="A2571" s="3">
        <v>566</v>
      </c>
      <c r="B2571" s="3" t="str">
        <f t="shared" si="240"/>
        <v>关卡566boss</v>
      </c>
      <c r="C2571" s="3">
        <f>INDEX([3]关卡!$J$19:$J$2018,A2571)</f>
        <v>309</v>
      </c>
      <c r="D2571" s="3">
        <f>INDEX([3]关卡!$N$19:$N$2018,A2571)</f>
        <v>309</v>
      </c>
      <c r="E2571" s="3" t="s">
        <v>25</v>
      </c>
      <c r="F2571" s="3" t="s">
        <v>26</v>
      </c>
      <c r="G2571" s="3">
        <v>30</v>
      </c>
      <c r="H2571" s="3">
        <v>30</v>
      </c>
      <c r="I2571" s="3">
        <v>0.2</v>
      </c>
      <c r="J2571" s="4">
        <v>0.75</v>
      </c>
      <c r="K2571" s="4">
        <v>1</v>
      </c>
      <c r="L2571" s="4">
        <v>5</v>
      </c>
      <c r="M2571" s="3">
        <v>1</v>
      </c>
      <c r="N2571" s="3">
        <v>2</v>
      </c>
      <c r="O2571" s="3">
        <f>HLOOKUP(O$5,[1]非R能力!$B$8:$F$558,$C2571+1,0)</f>
        <v>459917.98531229456</v>
      </c>
      <c r="P2571" s="3">
        <f>HLOOKUP(P$5,[1]非R能力!$B$8:$F$558,$C2571+1,0)</f>
        <v>77510.921084975722</v>
      </c>
      <c r="Q2571" s="3">
        <f>HLOOKUP(Q$5,[1]非R能力!$B$8:$F$558,$C2571+1,0)</f>
        <v>47660.034585165879</v>
      </c>
      <c r="R2571" s="3">
        <f>HLOOKUP(R$5,[1]非R能力!$B$8:$F$558,$C2571+1,0)</f>
        <v>62754.776072724526</v>
      </c>
      <c r="S2571" s="3">
        <f>HLOOKUP(S$5,[1]非R能力!$B$8:$F$558,$C2571+1,0)</f>
        <v>16719.701644820685</v>
      </c>
      <c r="T2571" s="3">
        <f>INDEX([1]非R能力!$H$9:$H$558,D2571)</f>
        <v>18923.679076898417</v>
      </c>
      <c r="U2571" s="3">
        <f>IF(E2571="小怪",0,IF(INDEX([1]非R能力!$FK$9:$FK$558,C2571)=0,0,10))</f>
        <v>10</v>
      </c>
      <c r="V2571" s="3">
        <f>IF(E2571="小怪",0,IF(INDEX([1]非R能力!$FH$9:$FH$558,C2571)=0,0,5000))</f>
        <v>5000</v>
      </c>
      <c r="W2571" s="3">
        <f>HLOOKUP(W$5,[2]人物技能基础!$O$3:$Q$553,$C2571+1,0)</f>
        <v>3.637142857142857</v>
      </c>
      <c r="X2571" s="3">
        <f>HLOOKUP(X$5,[2]人物技能基础!$O$3:$Q$553,$C2571+1,0)</f>
        <v>2.0186428571428574</v>
      </c>
      <c r="Y2571" s="3">
        <f>HLOOKUP(Y$5,[2]人物技能基础!$O$3:$Q$553,$C2571+1,0)</f>
        <v>99.964285714285708</v>
      </c>
      <c r="Z2571" s="3">
        <f t="shared" si="241"/>
        <v>2595555</v>
      </c>
      <c r="AA2571" s="3">
        <f t="shared" si="242"/>
        <v>50926</v>
      </c>
      <c r="AB2571" s="3">
        <f t="shared" si="243"/>
        <v>15502</v>
      </c>
      <c r="AC2571" s="3">
        <f t="shared" si="244"/>
        <v>16719</v>
      </c>
      <c r="AD2571" s="3">
        <f t="shared" si="245"/>
        <v>83673</v>
      </c>
    </row>
    <row r="2572" spans="1:30" x14ac:dyDescent="0.15">
      <c r="A2572" s="3">
        <v>567</v>
      </c>
      <c r="B2572" s="3" t="str">
        <f t="shared" si="240"/>
        <v>关卡567boss</v>
      </c>
      <c r="C2572" s="3">
        <f>INDEX([3]关卡!$J$19:$J$2018,A2572)</f>
        <v>309</v>
      </c>
      <c r="D2572" s="3">
        <f>INDEX([3]关卡!$N$19:$N$2018,A2572)</f>
        <v>309</v>
      </c>
      <c r="E2572" s="3" t="s">
        <v>25</v>
      </c>
      <c r="F2572" s="3" t="s">
        <v>26</v>
      </c>
      <c r="G2572" s="3">
        <v>30</v>
      </c>
      <c r="H2572" s="3">
        <v>30</v>
      </c>
      <c r="I2572" s="3">
        <v>0.2</v>
      </c>
      <c r="J2572" s="4">
        <v>0.75</v>
      </c>
      <c r="K2572" s="4">
        <v>1</v>
      </c>
      <c r="L2572" s="4">
        <v>5</v>
      </c>
      <c r="M2572" s="3">
        <v>1</v>
      </c>
      <c r="N2572" s="3">
        <v>2</v>
      </c>
      <c r="O2572" s="3">
        <f>HLOOKUP(O$5,[1]非R能力!$B$8:$F$558,$C2572+1,0)</f>
        <v>459917.98531229456</v>
      </c>
      <c r="P2572" s="3">
        <f>HLOOKUP(P$5,[1]非R能力!$B$8:$F$558,$C2572+1,0)</f>
        <v>77510.921084975722</v>
      </c>
      <c r="Q2572" s="3">
        <f>HLOOKUP(Q$5,[1]非R能力!$B$8:$F$558,$C2572+1,0)</f>
        <v>47660.034585165879</v>
      </c>
      <c r="R2572" s="3">
        <f>HLOOKUP(R$5,[1]非R能力!$B$8:$F$558,$C2572+1,0)</f>
        <v>62754.776072724526</v>
      </c>
      <c r="S2572" s="3">
        <f>HLOOKUP(S$5,[1]非R能力!$B$8:$F$558,$C2572+1,0)</f>
        <v>16719.701644820685</v>
      </c>
      <c r="T2572" s="3">
        <f>INDEX([1]非R能力!$H$9:$H$558,D2572)</f>
        <v>18923.679076898417</v>
      </c>
      <c r="U2572" s="3">
        <f>IF(E2572="小怪",0,IF(INDEX([1]非R能力!$FK$9:$FK$558,C2572)=0,0,10))</f>
        <v>10</v>
      </c>
      <c r="V2572" s="3">
        <f>IF(E2572="小怪",0,IF(INDEX([1]非R能力!$FH$9:$FH$558,C2572)=0,0,5000))</f>
        <v>5000</v>
      </c>
      <c r="W2572" s="3">
        <f>HLOOKUP(W$5,[2]人物技能基础!$O$3:$Q$553,$C2572+1,0)</f>
        <v>3.637142857142857</v>
      </c>
      <c r="X2572" s="3">
        <f>HLOOKUP(X$5,[2]人物技能基础!$O$3:$Q$553,$C2572+1,0)</f>
        <v>2.0186428571428574</v>
      </c>
      <c r="Y2572" s="3">
        <f>HLOOKUP(Y$5,[2]人物技能基础!$O$3:$Q$553,$C2572+1,0)</f>
        <v>99.964285714285708</v>
      </c>
      <c r="Z2572" s="3">
        <f t="shared" si="241"/>
        <v>2595555</v>
      </c>
      <c r="AA2572" s="3">
        <f t="shared" si="242"/>
        <v>50926</v>
      </c>
      <c r="AB2572" s="3">
        <f t="shared" si="243"/>
        <v>15502</v>
      </c>
      <c r="AC2572" s="3">
        <f t="shared" si="244"/>
        <v>16719</v>
      </c>
      <c r="AD2572" s="3">
        <f t="shared" si="245"/>
        <v>83673</v>
      </c>
    </row>
    <row r="2573" spans="1:30" x14ac:dyDescent="0.15">
      <c r="A2573" s="3">
        <v>568</v>
      </c>
      <c r="B2573" s="3" t="str">
        <f t="shared" si="240"/>
        <v>关卡568boss</v>
      </c>
      <c r="C2573" s="3">
        <f>INDEX([3]关卡!$J$19:$J$2018,A2573)</f>
        <v>309</v>
      </c>
      <c r="D2573" s="3">
        <f>INDEX([3]关卡!$N$19:$N$2018,A2573)</f>
        <v>309</v>
      </c>
      <c r="E2573" s="3" t="s">
        <v>25</v>
      </c>
      <c r="F2573" s="3" t="s">
        <v>26</v>
      </c>
      <c r="G2573" s="3">
        <v>30</v>
      </c>
      <c r="H2573" s="3">
        <v>30</v>
      </c>
      <c r="I2573" s="3">
        <v>0.2</v>
      </c>
      <c r="J2573" s="4">
        <v>0.75</v>
      </c>
      <c r="K2573" s="4">
        <v>1</v>
      </c>
      <c r="L2573" s="4">
        <v>5</v>
      </c>
      <c r="M2573" s="3">
        <v>1</v>
      </c>
      <c r="N2573" s="3">
        <v>2</v>
      </c>
      <c r="O2573" s="3">
        <f>HLOOKUP(O$5,[1]非R能力!$B$8:$F$558,$C2573+1,0)</f>
        <v>459917.98531229456</v>
      </c>
      <c r="P2573" s="3">
        <f>HLOOKUP(P$5,[1]非R能力!$B$8:$F$558,$C2573+1,0)</f>
        <v>77510.921084975722</v>
      </c>
      <c r="Q2573" s="3">
        <f>HLOOKUP(Q$5,[1]非R能力!$B$8:$F$558,$C2573+1,0)</f>
        <v>47660.034585165879</v>
      </c>
      <c r="R2573" s="3">
        <f>HLOOKUP(R$5,[1]非R能力!$B$8:$F$558,$C2573+1,0)</f>
        <v>62754.776072724526</v>
      </c>
      <c r="S2573" s="3">
        <f>HLOOKUP(S$5,[1]非R能力!$B$8:$F$558,$C2573+1,0)</f>
        <v>16719.701644820685</v>
      </c>
      <c r="T2573" s="3">
        <f>INDEX([1]非R能力!$H$9:$H$558,D2573)</f>
        <v>18923.679076898417</v>
      </c>
      <c r="U2573" s="3">
        <f>IF(E2573="小怪",0,IF(INDEX([1]非R能力!$FK$9:$FK$558,C2573)=0,0,10))</f>
        <v>10</v>
      </c>
      <c r="V2573" s="3">
        <f>IF(E2573="小怪",0,IF(INDEX([1]非R能力!$FH$9:$FH$558,C2573)=0,0,5000))</f>
        <v>5000</v>
      </c>
      <c r="W2573" s="3">
        <f>HLOOKUP(W$5,[2]人物技能基础!$O$3:$Q$553,$C2573+1,0)</f>
        <v>3.637142857142857</v>
      </c>
      <c r="X2573" s="3">
        <f>HLOOKUP(X$5,[2]人物技能基础!$O$3:$Q$553,$C2573+1,0)</f>
        <v>2.0186428571428574</v>
      </c>
      <c r="Y2573" s="3">
        <f>HLOOKUP(Y$5,[2]人物技能基础!$O$3:$Q$553,$C2573+1,0)</f>
        <v>99.964285714285708</v>
      </c>
      <c r="Z2573" s="3">
        <f t="shared" si="241"/>
        <v>2595555</v>
      </c>
      <c r="AA2573" s="3">
        <f t="shared" si="242"/>
        <v>50926</v>
      </c>
      <c r="AB2573" s="3">
        <f t="shared" si="243"/>
        <v>15502</v>
      </c>
      <c r="AC2573" s="3">
        <f t="shared" si="244"/>
        <v>16719</v>
      </c>
      <c r="AD2573" s="3">
        <f t="shared" si="245"/>
        <v>83673</v>
      </c>
    </row>
    <row r="2574" spans="1:30" x14ac:dyDescent="0.15">
      <c r="A2574" s="3">
        <v>569</v>
      </c>
      <c r="B2574" s="3" t="str">
        <f t="shared" si="240"/>
        <v>关卡569boss</v>
      </c>
      <c r="C2574" s="3">
        <f>INDEX([3]关卡!$J$19:$J$2018,A2574)</f>
        <v>309</v>
      </c>
      <c r="D2574" s="3">
        <f>INDEX([3]关卡!$N$19:$N$2018,A2574)</f>
        <v>309</v>
      </c>
      <c r="E2574" s="3" t="s">
        <v>25</v>
      </c>
      <c r="F2574" s="3" t="s">
        <v>26</v>
      </c>
      <c r="G2574" s="3">
        <v>30</v>
      </c>
      <c r="H2574" s="3">
        <v>30</v>
      </c>
      <c r="I2574" s="3">
        <v>0.2</v>
      </c>
      <c r="J2574" s="4">
        <v>0.75</v>
      </c>
      <c r="K2574" s="4">
        <v>1</v>
      </c>
      <c r="L2574" s="4">
        <v>5</v>
      </c>
      <c r="M2574" s="3">
        <v>1</v>
      </c>
      <c r="N2574" s="3">
        <v>2</v>
      </c>
      <c r="O2574" s="3">
        <f>HLOOKUP(O$5,[1]非R能力!$B$8:$F$558,$C2574+1,0)</f>
        <v>459917.98531229456</v>
      </c>
      <c r="P2574" s="3">
        <f>HLOOKUP(P$5,[1]非R能力!$B$8:$F$558,$C2574+1,0)</f>
        <v>77510.921084975722</v>
      </c>
      <c r="Q2574" s="3">
        <f>HLOOKUP(Q$5,[1]非R能力!$B$8:$F$558,$C2574+1,0)</f>
        <v>47660.034585165879</v>
      </c>
      <c r="R2574" s="3">
        <f>HLOOKUP(R$5,[1]非R能力!$B$8:$F$558,$C2574+1,0)</f>
        <v>62754.776072724526</v>
      </c>
      <c r="S2574" s="3">
        <f>HLOOKUP(S$5,[1]非R能力!$B$8:$F$558,$C2574+1,0)</f>
        <v>16719.701644820685</v>
      </c>
      <c r="T2574" s="3">
        <f>INDEX([1]非R能力!$H$9:$H$558,D2574)</f>
        <v>18923.679076898417</v>
      </c>
      <c r="U2574" s="3">
        <f>IF(E2574="小怪",0,IF(INDEX([1]非R能力!$FK$9:$FK$558,C2574)=0,0,10))</f>
        <v>10</v>
      </c>
      <c r="V2574" s="3">
        <f>IF(E2574="小怪",0,IF(INDEX([1]非R能力!$FH$9:$FH$558,C2574)=0,0,5000))</f>
        <v>5000</v>
      </c>
      <c r="W2574" s="3">
        <f>HLOOKUP(W$5,[2]人物技能基础!$O$3:$Q$553,$C2574+1,0)</f>
        <v>3.637142857142857</v>
      </c>
      <c r="X2574" s="3">
        <f>HLOOKUP(X$5,[2]人物技能基础!$O$3:$Q$553,$C2574+1,0)</f>
        <v>2.0186428571428574</v>
      </c>
      <c r="Y2574" s="3">
        <f>HLOOKUP(Y$5,[2]人物技能基础!$O$3:$Q$553,$C2574+1,0)</f>
        <v>99.964285714285708</v>
      </c>
      <c r="Z2574" s="3">
        <f t="shared" si="241"/>
        <v>2595555</v>
      </c>
      <c r="AA2574" s="3">
        <f t="shared" si="242"/>
        <v>50926</v>
      </c>
      <c r="AB2574" s="3">
        <f t="shared" si="243"/>
        <v>15502</v>
      </c>
      <c r="AC2574" s="3">
        <f t="shared" si="244"/>
        <v>16719</v>
      </c>
      <c r="AD2574" s="3">
        <f t="shared" si="245"/>
        <v>83673</v>
      </c>
    </row>
    <row r="2575" spans="1:30" x14ac:dyDescent="0.15">
      <c r="A2575" s="3">
        <v>570</v>
      </c>
      <c r="B2575" s="3" t="str">
        <f t="shared" si="240"/>
        <v>关卡570boss</v>
      </c>
      <c r="C2575" s="3">
        <f>INDEX([3]关卡!$J$19:$J$2018,A2575)</f>
        <v>309</v>
      </c>
      <c r="D2575" s="3">
        <f>INDEX([3]关卡!$N$19:$N$2018,A2575)</f>
        <v>309</v>
      </c>
      <c r="E2575" s="3" t="s">
        <v>25</v>
      </c>
      <c r="F2575" s="3" t="s">
        <v>26</v>
      </c>
      <c r="G2575" s="3">
        <v>30</v>
      </c>
      <c r="H2575" s="3">
        <v>30</v>
      </c>
      <c r="I2575" s="3">
        <v>0.2</v>
      </c>
      <c r="J2575" s="4">
        <v>0.75</v>
      </c>
      <c r="K2575" s="4">
        <v>1</v>
      </c>
      <c r="L2575" s="4">
        <v>5</v>
      </c>
      <c r="M2575" s="3">
        <v>1</v>
      </c>
      <c r="N2575" s="3">
        <v>2</v>
      </c>
      <c r="O2575" s="3">
        <f>HLOOKUP(O$5,[1]非R能力!$B$8:$F$558,$C2575+1,0)</f>
        <v>459917.98531229456</v>
      </c>
      <c r="P2575" s="3">
        <f>HLOOKUP(P$5,[1]非R能力!$B$8:$F$558,$C2575+1,0)</f>
        <v>77510.921084975722</v>
      </c>
      <c r="Q2575" s="3">
        <f>HLOOKUP(Q$5,[1]非R能力!$B$8:$F$558,$C2575+1,0)</f>
        <v>47660.034585165879</v>
      </c>
      <c r="R2575" s="3">
        <f>HLOOKUP(R$5,[1]非R能力!$B$8:$F$558,$C2575+1,0)</f>
        <v>62754.776072724526</v>
      </c>
      <c r="S2575" s="3">
        <f>HLOOKUP(S$5,[1]非R能力!$B$8:$F$558,$C2575+1,0)</f>
        <v>16719.701644820685</v>
      </c>
      <c r="T2575" s="3">
        <f>INDEX([1]非R能力!$H$9:$H$558,D2575)</f>
        <v>18923.679076898417</v>
      </c>
      <c r="U2575" s="3">
        <f>IF(E2575="小怪",0,IF(INDEX([1]非R能力!$FK$9:$FK$558,C2575)=0,0,10))</f>
        <v>10</v>
      </c>
      <c r="V2575" s="3">
        <f>IF(E2575="小怪",0,IF(INDEX([1]非R能力!$FH$9:$FH$558,C2575)=0,0,5000))</f>
        <v>5000</v>
      </c>
      <c r="W2575" s="3">
        <f>HLOOKUP(W$5,[2]人物技能基础!$O$3:$Q$553,$C2575+1,0)</f>
        <v>3.637142857142857</v>
      </c>
      <c r="X2575" s="3">
        <f>HLOOKUP(X$5,[2]人物技能基础!$O$3:$Q$553,$C2575+1,0)</f>
        <v>2.0186428571428574</v>
      </c>
      <c r="Y2575" s="3">
        <f>HLOOKUP(Y$5,[2]人物技能基础!$O$3:$Q$553,$C2575+1,0)</f>
        <v>99.964285714285708</v>
      </c>
      <c r="Z2575" s="3">
        <f t="shared" si="241"/>
        <v>2595555</v>
      </c>
      <c r="AA2575" s="3">
        <f t="shared" si="242"/>
        <v>50926</v>
      </c>
      <c r="AB2575" s="3">
        <f t="shared" si="243"/>
        <v>15502</v>
      </c>
      <c r="AC2575" s="3">
        <f t="shared" si="244"/>
        <v>16719</v>
      </c>
      <c r="AD2575" s="3">
        <f t="shared" si="245"/>
        <v>83673</v>
      </c>
    </row>
    <row r="2576" spans="1:30" x14ac:dyDescent="0.15">
      <c r="A2576" s="3">
        <v>571</v>
      </c>
      <c r="B2576" s="3" t="str">
        <f t="shared" si="240"/>
        <v>关卡571boss</v>
      </c>
      <c r="C2576" s="3">
        <f>INDEX([3]关卡!$J$19:$J$2018,A2576)</f>
        <v>309</v>
      </c>
      <c r="D2576" s="3">
        <f>INDEX([3]关卡!$N$19:$N$2018,A2576)</f>
        <v>309</v>
      </c>
      <c r="E2576" s="3" t="s">
        <v>25</v>
      </c>
      <c r="F2576" s="3" t="s">
        <v>26</v>
      </c>
      <c r="G2576" s="3">
        <v>30</v>
      </c>
      <c r="H2576" s="3">
        <v>30</v>
      </c>
      <c r="I2576" s="3">
        <v>0.2</v>
      </c>
      <c r="J2576" s="4">
        <v>0.75</v>
      </c>
      <c r="K2576" s="4">
        <v>1</v>
      </c>
      <c r="L2576" s="4">
        <v>5</v>
      </c>
      <c r="M2576" s="3">
        <v>1</v>
      </c>
      <c r="N2576" s="3">
        <v>2</v>
      </c>
      <c r="O2576" s="3">
        <f>HLOOKUP(O$5,[1]非R能力!$B$8:$F$558,$C2576+1,0)</f>
        <v>459917.98531229456</v>
      </c>
      <c r="P2576" s="3">
        <f>HLOOKUP(P$5,[1]非R能力!$B$8:$F$558,$C2576+1,0)</f>
        <v>77510.921084975722</v>
      </c>
      <c r="Q2576" s="3">
        <f>HLOOKUP(Q$5,[1]非R能力!$B$8:$F$558,$C2576+1,0)</f>
        <v>47660.034585165879</v>
      </c>
      <c r="R2576" s="3">
        <f>HLOOKUP(R$5,[1]非R能力!$B$8:$F$558,$C2576+1,0)</f>
        <v>62754.776072724526</v>
      </c>
      <c r="S2576" s="3">
        <f>HLOOKUP(S$5,[1]非R能力!$B$8:$F$558,$C2576+1,0)</f>
        <v>16719.701644820685</v>
      </c>
      <c r="T2576" s="3">
        <f>INDEX([1]非R能力!$H$9:$H$558,D2576)</f>
        <v>18923.679076898417</v>
      </c>
      <c r="U2576" s="3">
        <f>IF(E2576="小怪",0,IF(INDEX([1]非R能力!$FK$9:$FK$558,C2576)=0,0,10))</f>
        <v>10</v>
      </c>
      <c r="V2576" s="3">
        <f>IF(E2576="小怪",0,IF(INDEX([1]非R能力!$FH$9:$FH$558,C2576)=0,0,5000))</f>
        <v>5000</v>
      </c>
      <c r="W2576" s="3">
        <f>HLOOKUP(W$5,[2]人物技能基础!$O$3:$Q$553,$C2576+1,0)</f>
        <v>3.637142857142857</v>
      </c>
      <c r="X2576" s="3">
        <f>HLOOKUP(X$5,[2]人物技能基础!$O$3:$Q$553,$C2576+1,0)</f>
        <v>2.0186428571428574</v>
      </c>
      <c r="Y2576" s="3">
        <f>HLOOKUP(Y$5,[2]人物技能基础!$O$3:$Q$553,$C2576+1,0)</f>
        <v>99.964285714285708</v>
      </c>
      <c r="Z2576" s="3">
        <f t="shared" si="241"/>
        <v>2595555</v>
      </c>
      <c r="AA2576" s="3">
        <f t="shared" si="242"/>
        <v>50926</v>
      </c>
      <c r="AB2576" s="3">
        <f t="shared" si="243"/>
        <v>15502</v>
      </c>
      <c r="AC2576" s="3">
        <f t="shared" si="244"/>
        <v>16719</v>
      </c>
      <c r="AD2576" s="3">
        <f t="shared" si="245"/>
        <v>83673</v>
      </c>
    </row>
    <row r="2577" spans="1:30" x14ac:dyDescent="0.15">
      <c r="A2577" s="3">
        <v>572</v>
      </c>
      <c r="B2577" s="3" t="str">
        <f t="shared" si="240"/>
        <v>关卡572boss</v>
      </c>
      <c r="C2577" s="3">
        <f>INDEX([3]关卡!$J$19:$J$2018,A2577)</f>
        <v>309</v>
      </c>
      <c r="D2577" s="3">
        <f>INDEX([3]关卡!$N$19:$N$2018,A2577)</f>
        <v>309</v>
      </c>
      <c r="E2577" s="3" t="s">
        <v>25</v>
      </c>
      <c r="F2577" s="3" t="s">
        <v>26</v>
      </c>
      <c r="G2577" s="3">
        <v>30</v>
      </c>
      <c r="H2577" s="3">
        <v>30</v>
      </c>
      <c r="I2577" s="3">
        <v>0.2</v>
      </c>
      <c r="J2577" s="4">
        <v>0.75</v>
      </c>
      <c r="K2577" s="4">
        <v>1</v>
      </c>
      <c r="L2577" s="4">
        <v>5</v>
      </c>
      <c r="M2577" s="3">
        <v>1</v>
      </c>
      <c r="N2577" s="3">
        <v>2</v>
      </c>
      <c r="O2577" s="3">
        <f>HLOOKUP(O$5,[1]非R能力!$B$8:$F$558,$C2577+1,0)</f>
        <v>459917.98531229456</v>
      </c>
      <c r="P2577" s="3">
        <f>HLOOKUP(P$5,[1]非R能力!$B$8:$F$558,$C2577+1,0)</f>
        <v>77510.921084975722</v>
      </c>
      <c r="Q2577" s="3">
        <f>HLOOKUP(Q$5,[1]非R能力!$B$8:$F$558,$C2577+1,0)</f>
        <v>47660.034585165879</v>
      </c>
      <c r="R2577" s="3">
        <f>HLOOKUP(R$5,[1]非R能力!$B$8:$F$558,$C2577+1,0)</f>
        <v>62754.776072724526</v>
      </c>
      <c r="S2577" s="3">
        <f>HLOOKUP(S$5,[1]非R能力!$B$8:$F$558,$C2577+1,0)</f>
        <v>16719.701644820685</v>
      </c>
      <c r="T2577" s="3">
        <f>INDEX([1]非R能力!$H$9:$H$558,D2577)</f>
        <v>18923.679076898417</v>
      </c>
      <c r="U2577" s="3">
        <f>IF(E2577="小怪",0,IF(INDEX([1]非R能力!$FK$9:$FK$558,C2577)=0,0,10))</f>
        <v>10</v>
      </c>
      <c r="V2577" s="3">
        <f>IF(E2577="小怪",0,IF(INDEX([1]非R能力!$FH$9:$FH$558,C2577)=0,0,5000))</f>
        <v>5000</v>
      </c>
      <c r="W2577" s="3">
        <f>HLOOKUP(W$5,[2]人物技能基础!$O$3:$Q$553,$C2577+1,0)</f>
        <v>3.637142857142857</v>
      </c>
      <c r="X2577" s="3">
        <f>HLOOKUP(X$5,[2]人物技能基础!$O$3:$Q$553,$C2577+1,0)</f>
        <v>2.0186428571428574</v>
      </c>
      <c r="Y2577" s="3">
        <f>HLOOKUP(Y$5,[2]人物技能基础!$O$3:$Q$553,$C2577+1,0)</f>
        <v>99.964285714285708</v>
      </c>
      <c r="Z2577" s="3">
        <f t="shared" si="241"/>
        <v>2595555</v>
      </c>
      <c r="AA2577" s="3">
        <f t="shared" si="242"/>
        <v>50926</v>
      </c>
      <c r="AB2577" s="3">
        <f t="shared" si="243"/>
        <v>15502</v>
      </c>
      <c r="AC2577" s="3">
        <f t="shared" si="244"/>
        <v>16719</v>
      </c>
      <c r="AD2577" s="3">
        <f t="shared" si="245"/>
        <v>83673</v>
      </c>
    </row>
    <row r="2578" spans="1:30" x14ac:dyDescent="0.15">
      <c r="A2578" s="3">
        <v>573</v>
      </c>
      <c r="B2578" s="3" t="str">
        <f t="shared" si="240"/>
        <v>关卡573boss</v>
      </c>
      <c r="C2578" s="3">
        <f>INDEX([3]关卡!$J$19:$J$2018,A2578)</f>
        <v>309</v>
      </c>
      <c r="D2578" s="3">
        <f>INDEX([3]关卡!$N$19:$N$2018,A2578)</f>
        <v>309</v>
      </c>
      <c r="E2578" s="3" t="s">
        <v>25</v>
      </c>
      <c r="F2578" s="3" t="s">
        <v>26</v>
      </c>
      <c r="G2578" s="3">
        <v>30</v>
      </c>
      <c r="H2578" s="3">
        <v>30</v>
      </c>
      <c r="I2578" s="3">
        <v>0.2</v>
      </c>
      <c r="J2578" s="4">
        <v>0.75</v>
      </c>
      <c r="K2578" s="4">
        <v>1</v>
      </c>
      <c r="L2578" s="4">
        <v>5</v>
      </c>
      <c r="M2578" s="3">
        <v>1</v>
      </c>
      <c r="N2578" s="3">
        <v>2</v>
      </c>
      <c r="O2578" s="3">
        <f>HLOOKUP(O$5,[1]非R能力!$B$8:$F$558,$C2578+1,0)</f>
        <v>459917.98531229456</v>
      </c>
      <c r="P2578" s="3">
        <f>HLOOKUP(P$5,[1]非R能力!$B$8:$F$558,$C2578+1,0)</f>
        <v>77510.921084975722</v>
      </c>
      <c r="Q2578" s="3">
        <f>HLOOKUP(Q$5,[1]非R能力!$B$8:$F$558,$C2578+1,0)</f>
        <v>47660.034585165879</v>
      </c>
      <c r="R2578" s="3">
        <f>HLOOKUP(R$5,[1]非R能力!$B$8:$F$558,$C2578+1,0)</f>
        <v>62754.776072724526</v>
      </c>
      <c r="S2578" s="3">
        <f>HLOOKUP(S$5,[1]非R能力!$B$8:$F$558,$C2578+1,0)</f>
        <v>16719.701644820685</v>
      </c>
      <c r="T2578" s="3">
        <f>INDEX([1]非R能力!$H$9:$H$558,D2578)</f>
        <v>18923.679076898417</v>
      </c>
      <c r="U2578" s="3">
        <f>IF(E2578="小怪",0,IF(INDEX([1]非R能力!$FK$9:$FK$558,C2578)=0,0,10))</f>
        <v>10</v>
      </c>
      <c r="V2578" s="3">
        <f>IF(E2578="小怪",0,IF(INDEX([1]非R能力!$FH$9:$FH$558,C2578)=0,0,5000))</f>
        <v>5000</v>
      </c>
      <c r="W2578" s="3">
        <f>HLOOKUP(W$5,[2]人物技能基础!$O$3:$Q$553,$C2578+1,0)</f>
        <v>3.637142857142857</v>
      </c>
      <c r="X2578" s="3">
        <f>HLOOKUP(X$5,[2]人物技能基础!$O$3:$Q$553,$C2578+1,0)</f>
        <v>2.0186428571428574</v>
      </c>
      <c r="Y2578" s="3">
        <f>HLOOKUP(Y$5,[2]人物技能基础!$O$3:$Q$553,$C2578+1,0)</f>
        <v>99.964285714285708</v>
      </c>
      <c r="Z2578" s="3">
        <f t="shared" si="241"/>
        <v>2595555</v>
      </c>
      <c r="AA2578" s="3">
        <f t="shared" si="242"/>
        <v>50926</v>
      </c>
      <c r="AB2578" s="3">
        <f t="shared" si="243"/>
        <v>15502</v>
      </c>
      <c r="AC2578" s="3">
        <f t="shared" si="244"/>
        <v>16719</v>
      </c>
      <c r="AD2578" s="3">
        <f t="shared" si="245"/>
        <v>83673</v>
      </c>
    </row>
    <row r="2579" spans="1:30" x14ac:dyDescent="0.15">
      <c r="A2579" s="3">
        <v>574</v>
      </c>
      <c r="B2579" s="3" t="str">
        <f t="shared" si="240"/>
        <v>关卡574boss</v>
      </c>
      <c r="C2579" s="3">
        <f>INDEX([3]关卡!$J$19:$J$2018,A2579)</f>
        <v>310</v>
      </c>
      <c r="D2579" s="3">
        <f>INDEX([3]关卡!$N$19:$N$2018,A2579)</f>
        <v>310</v>
      </c>
      <c r="E2579" s="3" t="s">
        <v>25</v>
      </c>
      <c r="F2579" s="3" t="s">
        <v>26</v>
      </c>
      <c r="G2579" s="3">
        <v>30</v>
      </c>
      <c r="H2579" s="3">
        <v>30</v>
      </c>
      <c r="I2579" s="3">
        <v>0.2</v>
      </c>
      <c r="J2579" s="4">
        <v>0.75</v>
      </c>
      <c r="K2579" s="4">
        <v>1</v>
      </c>
      <c r="L2579" s="4">
        <v>5</v>
      </c>
      <c r="M2579" s="3">
        <v>1</v>
      </c>
      <c r="N2579" s="3">
        <v>2</v>
      </c>
      <c r="O2579" s="3">
        <f>HLOOKUP(O$5,[1]非R能力!$B$8:$F$558,$C2579+1,0)</f>
        <v>465164.21237088874</v>
      </c>
      <c r="P2579" s="3">
        <f>HLOOKUP(P$5,[1]非R能力!$B$8:$F$558,$C2579+1,0)</f>
        <v>77559.717265097119</v>
      </c>
      <c r="Q2579" s="3">
        <f>HLOOKUP(Q$5,[1]非R能力!$B$8:$F$558,$C2579+1,0)</f>
        <v>47321.35995639224</v>
      </c>
      <c r="R2579" s="3">
        <f>HLOOKUP(R$5,[1]非R能力!$B$8:$F$558,$C2579+1,0)</f>
        <v>64359.709637489825</v>
      </c>
      <c r="S2579" s="3">
        <f>HLOOKUP(S$5,[1]非R能力!$B$8:$F$558,$C2579+1,0)</f>
        <v>16563.253418236563</v>
      </c>
      <c r="T2579" s="3">
        <f>INDEX([1]非R能力!$H$9:$H$558,D2579)</f>
        <v>19048.452974523596</v>
      </c>
      <c r="U2579" s="3">
        <f>IF(E2579="小怪",0,IF(INDEX([1]非R能力!$FK$9:$FK$558,C2579)=0,0,10))</f>
        <v>10</v>
      </c>
      <c r="V2579" s="3">
        <f>IF(E2579="小怪",0,IF(INDEX([1]非R能力!$FH$9:$FH$558,C2579)=0,0,5000))</f>
        <v>5000</v>
      </c>
      <c r="W2579" s="3">
        <f>HLOOKUP(W$5,[2]人物技能基础!$O$3:$Q$553,$C2579+1,0)</f>
        <v>3.637142857142857</v>
      </c>
      <c r="X2579" s="3">
        <f>HLOOKUP(X$5,[2]人物技能基础!$O$3:$Q$553,$C2579+1,0)</f>
        <v>2.0186428571428574</v>
      </c>
      <c r="Y2579" s="3">
        <f>HLOOKUP(Y$5,[2]人物技能基础!$O$3:$Q$553,$C2579+1,0)</f>
        <v>99.964285714285708</v>
      </c>
      <c r="Z2579" s="3">
        <f t="shared" si="241"/>
        <v>2599247</v>
      </c>
      <c r="AA2579" s="3">
        <f t="shared" si="242"/>
        <v>50622</v>
      </c>
      <c r="AB2579" s="3">
        <f t="shared" si="243"/>
        <v>15511</v>
      </c>
      <c r="AC2579" s="3">
        <f t="shared" si="244"/>
        <v>16563</v>
      </c>
      <c r="AD2579" s="3">
        <f t="shared" si="245"/>
        <v>85812</v>
      </c>
    </row>
    <row r="2580" spans="1:30" x14ac:dyDescent="0.15">
      <c r="A2580" s="3">
        <v>575</v>
      </c>
      <c r="B2580" s="3" t="str">
        <f t="shared" si="240"/>
        <v>关卡575boss</v>
      </c>
      <c r="C2580" s="3">
        <f>INDEX([3]关卡!$J$19:$J$2018,A2580)</f>
        <v>310</v>
      </c>
      <c r="D2580" s="3">
        <f>INDEX([3]关卡!$N$19:$N$2018,A2580)</f>
        <v>310</v>
      </c>
      <c r="E2580" s="3" t="s">
        <v>25</v>
      </c>
      <c r="F2580" s="3" t="s">
        <v>26</v>
      </c>
      <c r="G2580" s="3">
        <v>30</v>
      </c>
      <c r="H2580" s="3">
        <v>30</v>
      </c>
      <c r="I2580" s="3">
        <v>0.2</v>
      </c>
      <c r="J2580" s="4">
        <v>0.75</v>
      </c>
      <c r="K2580" s="4">
        <v>1</v>
      </c>
      <c r="L2580" s="4">
        <v>5</v>
      </c>
      <c r="M2580" s="3">
        <v>1</v>
      </c>
      <c r="N2580" s="3">
        <v>2</v>
      </c>
      <c r="O2580" s="3">
        <f>HLOOKUP(O$5,[1]非R能力!$B$8:$F$558,$C2580+1,0)</f>
        <v>465164.21237088874</v>
      </c>
      <c r="P2580" s="3">
        <f>HLOOKUP(P$5,[1]非R能力!$B$8:$F$558,$C2580+1,0)</f>
        <v>77559.717265097119</v>
      </c>
      <c r="Q2580" s="3">
        <f>HLOOKUP(Q$5,[1]非R能力!$B$8:$F$558,$C2580+1,0)</f>
        <v>47321.35995639224</v>
      </c>
      <c r="R2580" s="3">
        <f>HLOOKUP(R$5,[1]非R能力!$B$8:$F$558,$C2580+1,0)</f>
        <v>64359.709637489825</v>
      </c>
      <c r="S2580" s="3">
        <f>HLOOKUP(S$5,[1]非R能力!$B$8:$F$558,$C2580+1,0)</f>
        <v>16563.253418236563</v>
      </c>
      <c r="T2580" s="3">
        <f>INDEX([1]非R能力!$H$9:$H$558,D2580)</f>
        <v>19048.452974523596</v>
      </c>
      <c r="U2580" s="3">
        <f>IF(E2580="小怪",0,IF(INDEX([1]非R能力!$FK$9:$FK$558,C2580)=0,0,10))</f>
        <v>10</v>
      </c>
      <c r="V2580" s="3">
        <f>IF(E2580="小怪",0,IF(INDEX([1]非R能力!$FH$9:$FH$558,C2580)=0,0,5000))</f>
        <v>5000</v>
      </c>
      <c r="W2580" s="3">
        <f>HLOOKUP(W$5,[2]人物技能基础!$O$3:$Q$553,$C2580+1,0)</f>
        <v>3.637142857142857</v>
      </c>
      <c r="X2580" s="3">
        <f>HLOOKUP(X$5,[2]人物技能基础!$O$3:$Q$553,$C2580+1,0)</f>
        <v>2.0186428571428574</v>
      </c>
      <c r="Y2580" s="3">
        <f>HLOOKUP(Y$5,[2]人物技能基础!$O$3:$Q$553,$C2580+1,0)</f>
        <v>99.964285714285708</v>
      </c>
      <c r="Z2580" s="3">
        <f t="shared" si="241"/>
        <v>2599247</v>
      </c>
      <c r="AA2580" s="3">
        <f t="shared" si="242"/>
        <v>50622</v>
      </c>
      <c r="AB2580" s="3">
        <f t="shared" si="243"/>
        <v>15511</v>
      </c>
      <c r="AC2580" s="3">
        <f t="shared" si="244"/>
        <v>16563</v>
      </c>
      <c r="AD2580" s="3">
        <f t="shared" si="245"/>
        <v>85812</v>
      </c>
    </row>
    <row r="2581" spans="1:30" x14ac:dyDescent="0.15">
      <c r="A2581" s="3">
        <v>576</v>
      </c>
      <c r="B2581" s="3" t="str">
        <f t="shared" si="240"/>
        <v>关卡576boss</v>
      </c>
      <c r="C2581" s="3">
        <f>INDEX([3]关卡!$J$19:$J$2018,A2581)</f>
        <v>310</v>
      </c>
      <c r="D2581" s="3">
        <f>INDEX([3]关卡!$N$19:$N$2018,A2581)</f>
        <v>310</v>
      </c>
      <c r="E2581" s="3" t="s">
        <v>25</v>
      </c>
      <c r="F2581" s="3" t="s">
        <v>26</v>
      </c>
      <c r="G2581" s="3">
        <v>30</v>
      </c>
      <c r="H2581" s="3">
        <v>30</v>
      </c>
      <c r="I2581" s="3">
        <v>0.2</v>
      </c>
      <c r="J2581" s="4">
        <v>0.75</v>
      </c>
      <c r="K2581" s="4">
        <v>1</v>
      </c>
      <c r="L2581" s="4">
        <v>5</v>
      </c>
      <c r="M2581" s="3">
        <v>1</v>
      </c>
      <c r="N2581" s="3">
        <v>2</v>
      </c>
      <c r="O2581" s="3">
        <f>HLOOKUP(O$5,[1]非R能力!$B$8:$F$558,$C2581+1,0)</f>
        <v>465164.21237088874</v>
      </c>
      <c r="P2581" s="3">
        <f>HLOOKUP(P$5,[1]非R能力!$B$8:$F$558,$C2581+1,0)</f>
        <v>77559.717265097119</v>
      </c>
      <c r="Q2581" s="3">
        <f>HLOOKUP(Q$5,[1]非R能力!$B$8:$F$558,$C2581+1,0)</f>
        <v>47321.35995639224</v>
      </c>
      <c r="R2581" s="3">
        <f>HLOOKUP(R$5,[1]非R能力!$B$8:$F$558,$C2581+1,0)</f>
        <v>64359.709637489825</v>
      </c>
      <c r="S2581" s="3">
        <f>HLOOKUP(S$5,[1]非R能力!$B$8:$F$558,$C2581+1,0)</f>
        <v>16563.253418236563</v>
      </c>
      <c r="T2581" s="3">
        <f>INDEX([1]非R能力!$H$9:$H$558,D2581)</f>
        <v>19048.452974523596</v>
      </c>
      <c r="U2581" s="3">
        <f>IF(E2581="小怪",0,IF(INDEX([1]非R能力!$FK$9:$FK$558,C2581)=0,0,10))</f>
        <v>10</v>
      </c>
      <c r="V2581" s="3">
        <f>IF(E2581="小怪",0,IF(INDEX([1]非R能力!$FH$9:$FH$558,C2581)=0,0,5000))</f>
        <v>5000</v>
      </c>
      <c r="W2581" s="3">
        <f>HLOOKUP(W$5,[2]人物技能基础!$O$3:$Q$553,$C2581+1,0)</f>
        <v>3.637142857142857</v>
      </c>
      <c r="X2581" s="3">
        <f>HLOOKUP(X$5,[2]人物技能基础!$O$3:$Q$553,$C2581+1,0)</f>
        <v>2.0186428571428574</v>
      </c>
      <c r="Y2581" s="3">
        <f>HLOOKUP(Y$5,[2]人物技能基础!$O$3:$Q$553,$C2581+1,0)</f>
        <v>99.964285714285708</v>
      </c>
      <c r="Z2581" s="3">
        <f t="shared" si="241"/>
        <v>2599247</v>
      </c>
      <c r="AA2581" s="3">
        <f t="shared" si="242"/>
        <v>50622</v>
      </c>
      <c r="AB2581" s="3">
        <f t="shared" si="243"/>
        <v>15511</v>
      </c>
      <c r="AC2581" s="3">
        <f t="shared" si="244"/>
        <v>16563</v>
      </c>
      <c r="AD2581" s="3">
        <f t="shared" si="245"/>
        <v>85812</v>
      </c>
    </row>
    <row r="2582" spans="1:30" x14ac:dyDescent="0.15">
      <c r="A2582" s="3">
        <v>577</v>
      </c>
      <c r="B2582" s="3" t="str">
        <f t="shared" si="240"/>
        <v>关卡577boss</v>
      </c>
      <c r="C2582" s="3">
        <f>INDEX([3]关卡!$J$19:$J$2018,A2582)</f>
        <v>310</v>
      </c>
      <c r="D2582" s="3">
        <f>INDEX([3]关卡!$N$19:$N$2018,A2582)</f>
        <v>310</v>
      </c>
      <c r="E2582" s="3" t="s">
        <v>25</v>
      </c>
      <c r="F2582" s="3" t="s">
        <v>26</v>
      </c>
      <c r="G2582" s="3">
        <v>30</v>
      </c>
      <c r="H2582" s="3">
        <v>30</v>
      </c>
      <c r="I2582" s="3">
        <v>0.2</v>
      </c>
      <c r="J2582" s="4">
        <v>0.75</v>
      </c>
      <c r="K2582" s="4">
        <v>1</v>
      </c>
      <c r="L2582" s="4">
        <v>5</v>
      </c>
      <c r="M2582" s="3">
        <v>1</v>
      </c>
      <c r="N2582" s="3">
        <v>2</v>
      </c>
      <c r="O2582" s="3">
        <f>HLOOKUP(O$5,[1]非R能力!$B$8:$F$558,$C2582+1,0)</f>
        <v>465164.21237088874</v>
      </c>
      <c r="P2582" s="3">
        <f>HLOOKUP(P$5,[1]非R能力!$B$8:$F$558,$C2582+1,0)</f>
        <v>77559.717265097119</v>
      </c>
      <c r="Q2582" s="3">
        <f>HLOOKUP(Q$5,[1]非R能力!$B$8:$F$558,$C2582+1,0)</f>
        <v>47321.35995639224</v>
      </c>
      <c r="R2582" s="3">
        <f>HLOOKUP(R$5,[1]非R能力!$B$8:$F$558,$C2582+1,0)</f>
        <v>64359.709637489825</v>
      </c>
      <c r="S2582" s="3">
        <f>HLOOKUP(S$5,[1]非R能力!$B$8:$F$558,$C2582+1,0)</f>
        <v>16563.253418236563</v>
      </c>
      <c r="T2582" s="3">
        <f>INDEX([1]非R能力!$H$9:$H$558,D2582)</f>
        <v>19048.452974523596</v>
      </c>
      <c r="U2582" s="3">
        <f>IF(E2582="小怪",0,IF(INDEX([1]非R能力!$FK$9:$FK$558,C2582)=0,0,10))</f>
        <v>10</v>
      </c>
      <c r="V2582" s="3">
        <f>IF(E2582="小怪",0,IF(INDEX([1]非R能力!$FH$9:$FH$558,C2582)=0,0,5000))</f>
        <v>5000</v>
      </c>
      <c r="W2582" s="3">
        <f>HLOOKUP(W$5,[2]人物技能基础!$O$3:$Q$553,$C2582+1,0)</f>
        <v>3.637142857142857</v>
      </c>
      <c r="X2582" s="3">
        <f>HLOOKUP(X$5,[2]人物技能基础!$O$3:$Q$553,$C2582+1,0)</f>
        <v>2.0186428571428574</v>
      </c>
      <c r="Y2582" s="3">
        <f>HLOOKUP(Y$5,[2]人物技能基础!$O$3:$Q$553,$C2582+1,0)</f>
        <v>99.964285714285708</v>
      </c>
      <c r="Z2582" s="3">
        <f t="shared" si="241"/>
        <v>2599247</v>
      </c>
      <c r="AA2582" s="3">
        <f t="shared" si="242"/>
        <v>50622</v>
      </c>
      <c r="AB2582" s="3">
        <f t="shared" si="243"/>
        <v>15511</v>
      </c>
      <c r="AC2582" s="3">
        <f t="shared" si="244"/>
        <v>16563</v>
      </c>
      <c r="AD2582" s="3">
        <f t="shared" si="245"/>
        <v>85812</v>
      </c>
    </row>
    <row r="2583" spans="1:30" x14ac:dyDescent="0.15">
      <c r="A2583" s="3">
        <v>578</v>
      </c>
      <c r="B2583" s="3" t="str">
        <f t="shared" si="240"/>
        <v>关卡578boss</v>
      </c>
      <c r="C2583" s="3">
        <f>INDEX([3]关卡!$J$19:$J$2018,A2583)</f>
        <v>310</v>
      </c>
      <c r="D2583" s="3">
        <f>INDEX([3]关卡!$N$19:$N$2018,A2583)</f>
        <v>310</v>
      </c>
      <c r="E2583" s="3" t="s">
        <v>25</v>
      </c>
      <c r="F2583" s="3" t="s">
        <v>26</v>
      </c>
      <c r="G2583" s="3">
        <v>30</v>
      </c>
      <c r="H2583" s="3">
        <v>30</v>
      </c>
      <c r="I2583" s="3">
        <v>0.2</v>
      </c>
      <c r="J2583" s="4">
        <v>0.75</v>
      </c>
      <c r="K2583" s="4">
        <v>1</v>
      </c>
      <c r="L2583" s="4">
        <v>5</v>
      </c>
      <c r="M2583" s="3">
        <v>1</v>
      </c>
      <c r="N2583" s="3">
        <v>2</v>
      </c>
      <c r="O2583" s="3">
        <f>HLOOKUP(O$5,[1]非R能力!$B$8:$F$558,$C2583+1,0)</f>
        <v>465164.21237088874</v>
      </c>
      <c r="P2583" s="3">
        <f>HLOOKUP(P$5,[1]非R能力!$B$8:$F$558,$C2583+1,0)</f>
        <v>77559.717265097119</v>
      </c>
      <c r="Q2583" s="3">
        <f>HLOOKUP(Q$5,[1]非R能力!$B$8:$F$558,$C2583+1,0)</f>
        <v>47321.35995639224</v>
      </c>
      <c r="R2583" s="3">
        <f>HLOOKUP(R$5,[1]非R能力!$B$8:$F$558,$C2583+1,0)</f>
        <v>64359.709637489825</v>
      </c>
      <c r="S2583" s="3">
        <f>HLOOKUP(S$5,[1]非R能力!$B$8:$F$558,$C2583+1,0)</f>
        <v>16563.253418236563</v>
      </c>
      <c r="T2583" s="3">
        <f>INDEX([1]非R能力!$H$9:$H$558,D2583)</f>
        <v>19048.452974523596</v>
      </c>
      <c r="U2583" s="3">
        <f>IF(E2583="小怪",0,IF(INDEX([1]非R能力!$FK$9:$FK$558,C2583)=0,0,10))</f>
        <v>10</v>
      </c>
      <c r="V2583" s="3">
        <f>IF(E2583="小怪",0,IF(INDEX([1]非R能力!$FH$9:$FH$558,C2583)=0,0,5000))</f>
        <v>5000</v>
      </c>
      <c r="W2583" s="3">
        <f>HLOOKUP(W$5,[2]人物技能基础!$O$3:$Q$553,$C2583+1,0)</f>
        <v>3.637142857142857</v>
      </c>
      <c r="X2583" s="3">
        <f>HLOOKUP(X$5,[2]人物技能基础!$O$3:$Q$553,$C2583+1,0)</f>
        <v>2.0186428571428574</v>
      </c>
      <c r="Y2583" s="3">
        <f>HLOOKUP(Y$5,[2]人物技能基础!$O$3:$Q$553,$C2583+1,0)</f>
        <v>99.964285714285708</v>
      </c>
      <c r="Z2583" s="3">
        <f t="shared" si="241"/>
        <v>2599247</v>
      </c>
      <c r="AA2583" s="3">
        <f t="shared" si="242"/>
        <v>50622</v>
      </c>
      <c r="AB2583" s="3">
        <f t="shared" si="243"/>
        <v>15511</v>
      </c>
      <c r="AC2583" s="3">
        <f t="shared" si="244"/>
        <v>16563</v>
      </c>
      <c r="AD2583" s="3">
        <f t="shared" si="245"/>
        <v>85812</v>
      </c>
    </row>
    <row r="2584" spans="1:30" x14ac:dyDescent="0.15">
      <c r="A2584" s="3">
        <v>579</v>
      </c>
      <c r="B2584" s="3" t="str">
        <f t="shared" si="240"/>
        <v>关卡579boss</v>
      </c>
      <c r="C2584" s="3">
        <f>INDEX([3]关卡!$J$19:$J$2018,A2584)</f>
        <v>310</v>
      </c>
      <c r="D2584" s="3">
        <f>INDEX([3]关卡!$N$19:$N$2018,A2584)</f>
        <v>310</v>
      </c>
      <c r="E2584" s="3" t="s">
        <v>25</v>
      </c>
      <c r="F2584" s="3" t="s">
        <v>26</v>
      </c>
      <c r="G2584" s="3">
        <v>30</v>
      </c>
      <c r="H2584" s="3">
        <v>30</v>
      </c>
      <c r="I2584" s="3">
        <v>0.2</v>
      </c>
      <c r="J2584" s="4">
        <v>0.75</v>
      </c>
      <c r="K2584" s="4">
        <v>1</v>
      </c>
      <c r="L2584" s="4">
        <v>5</v>
      </c>
      <c r="M2584" s="3">
        <v>1</v>
      </c>
      <c r="N2584" s="3">
        <v>2</v>
      </c>
      <c r="O2584" s="3">
        <f>HLOOKUP(O$5,[1]非R能力!$B$8:$F$558,$C2584+1,0)</f>
        <v>465164.21237088874</v>
      </c>
      <c r="P2584" s="3">
        <f>HLOOKUP(P$5,[1]非R能力!$B$8:$F$558,$C2584+1,0)</f>
        <v>77559.717265097119</v>
      </c>
      <c r="Q2584" s="3">
        <f>HLOOKUP(Q$5,[1]非R能力!$B$8:$F$558,$C2584+1,0)</f>
        <v>47321.35995639224</v>
      </c>
      <c r="R2584" s="3">
        <f>HLOOKUP(R$5,[1]非R能力!$B$8:$F$558,$C2584+1,0)</f>
        <v>64359.709637489825</v>
      </c>
      <c r="S2584" s="3">
        <f>HLOOKUP(S$5,[1]非R能力!$B$8:$F$558,$C2584+1,0)</f>
        <v>16563.253418236563</v>
      </c>
      <c r="T2584" s="3">
        <f>INDEX([1]非R能力!$H$9:$H$558,D2584)</f>
        <v>19048.452974523596</v>
      </c>
      <c r="U2584" s="3">
        <f>IF(E2584="小怪",0,IF(INDEX([1]非R能力!$FK$9:$FK$558,C2584)=0,0,10))</f>
        <v>10</v>
      </c>
      <c r="V2584" s="3">
        <f>IF(E2584="小怪",0,IF(INDEX([1]非R能力!$FH$9:$FH$558,C2584)=0,0,5000))</f>
        <v>5000</v>
      </c>
      <c r="W2584" s="3">
        <f>HLOOKUP(W$5,[2]人物技能基础!$O$3:$Q$553,$C2584+1,0)</f>
        <v>3.637142857142857</v>
      </c>
      <c r="X2584" s="3">
        <f>HLOOKUP(X$5,[2]人物技能基础!$O$3:$Q$553,$C2584+1,0)</f>
        <v>2.0186428571428574</v>
      </c>
      <c r="Y2584" s="3">
        <f>HLOOKUP(Y$5,[2]人物技能基础!$O$3:$Q$553,$C2584+1,0)</f>
        <v>99.964285714285708</v>
      </c>
      <c r="Z2584" s="3">
        <f t="shared" si="241"/>
        <v>2599247</v>
      </c>
      <c r="AA2584" s="3">
        <f t="shared" si="242"/>
        <v>50622</v>
      </c>
      <c r="AB2584" s="3">
        <f t="shared" si="243"/>
        <v>15511</v>
      </c>
      <c r="AC2584" s="3">
        <f t="shared" si="244"/>
        <v>16563</v>
      </c>
      <c r="AD2584" s="3">
        <f t="shared" si="245"/>
        <v>85812</v>
      </c>
    </row>
    <row r="2585" spans="1:30" x14ac:dyDescent="0.15">
      <c r="A2585" s="3">
        <v>580</v>
      </c>
      <c r="B2585" s="3" t="str">
        <f t="shared" si="240"/>
        <v>关卡580boss</v>
      </c>
      <c r="C2585" s="3">
        <f>INDEX([3]关卡!$J$19:$J$2018,A2585)</f>
        <v>310</v>
      </c>
      <c r="D2585" s="3">
        <f>INDEX([3]关卡!$N$19:$N$2018,A2585)</f>
        <v>310</v>
      </c>
      <c r="E2585" s="3" t="s">
        <v>25</v>
      </c>
      <c r="F2585" s="3" t="s">
        <v>26</v>
      </c>
      <c r="G2585" s="3">
        <v>30</v>
      </c>
      <c r="H2585" s="3">
        <v>30</v>
      </c>
      <c r="I2585" s="3">
        <v>0.2</v>
      </c>
      <c r="J2585" s="4">
        <v>0.75</v>
      </c>
      <c r="K2585" s="4">
        <v>1</v>
      </c>
      <c r="L2585" s="4">
        <v>5</v>
      </c>
      <c r="M2585" s="3">
        <v>1</v>
      </c>
      <c r="N2585" s="3">
        <v>2</v>
      </c>
      <c r="O2585" s="3">
        <f>HLOOKUP(O$5,[1]非R能力!$B$8:$F$558,$C2585+1,0)</f>
        <v>465164.21237088874</v>
      </c>
      <c r="P2585" s="3">
        <f>HLOOKUP(P$5,[1]非R能力!$B$8:$F$558,$C2585+1,0)</f>
        <v>77559.717265097119</v>
      </c>
      <c r="Q2585" s="3">
        <f>HLOOKUP(Q$5,[1]非R能力!$B$8:$F$558,$C2585+1,0)</f>
        <v>47321.35995639224</v>
      </c>
      <c r="R2585" s="3">
        <f>HLOOKUP(R$5,[1]非R能力!$B$8:$F$558,$C2585+1,0)</f>
        <v>64359.709637489825</v>
      </c>
      <c r="S2585" s="3">
        <f>HLOOKUP(S$5,[1]非R能力!$B$8:$F$558,$C2585+1,0)</f>
        <v>16563.253418236563</v>
      </c>
      <c r="T2585" s="3">
        <f>INDEX([1]非R能力!$H$9:$H$558,D2585)</f>
        <v>19048.452974523596</v>
      </c>
      <c r="U2585" s="3">
        <f>IF(E2585="小怪",0,IF(INDEX([1]非R能力!$FK$9:$FK$558,C2585)=0,0,10))</f>
        <v>10</v>
      </c>
      <c r="V2585" s="3">
        <f>IF(E2585="小怪",0,IF(INDEX([1]非R能力!$FH$9:$FH$558,C2585)=0,0,5000))</f>
        <v>5000</v>
      </c>
      <c r="W2585" s="3">
        <f>HLOOKUP(W$5,[2]人物技能基础!$O$3:$Q$553,$C2585+1,0)</f>
        <v>3.637142857142857</v>
      </c>
      <c r="X2585" s="3">
        <f>HLOOKUP(X$5,[2]人物技能基础!$O$3:$Q$553,$C2585+1,0)</f>
        <v>2.0186428571428574</v>
      </c>
      <c r="Y2585" s="3">
        <f>HLOOKUP(Y$5,[2]人物技能基础!$O$3:$Q$553,$C2585+1,0)</f>
        <v>99.964285714285708</v>
      </c>
      <c r="Z2585" s="3">
        <f t="shared" si="241"/>
        <v>2599247</v>
      </c>
      <c r="AA2585" s="3">
        <f t="shared" si="242"/>
        <v>50622</v>
      </c>
      <c r="AB2585" s="3">
        <f t="shared" si="243"/>
        <v>15511</v>
      </c>
      <c r="AC2585" s="3">
        <f t="shared" si="244"/>
        <v>16563</v>
      </c>
      <c r="AD2585" s="3">
        <f t="shared" si="245"/>
        <v>85812</v>
      </c>
    </row>
    <row r="2586" spans="1:30" x14ac:dyDescent="0.15">
      <c r="A2586" s="3">
        <v>581</v>
      </c>
      <c r="B2586" s="3" t="str">
        <f t="shared" si="240"/>
        <v>关卡581boss</v>
      </c>
      <c r="C2586" s="3">
        <f>INDEX([3]关卡!$J$19:$J$2018,A2586)</f>
        <v>310</v>
      </c>
      <c r="D2586" s="3">
        <f>INDEX([3]关卡!$N$19:$N$2018,A2586)</f>
        <v>310</v>
      </c>
      <c r="E2586" s="3" t="s">
        <v>25</v>
      </c>
      <c r="F2586" s="3" t="s">
        <v>26</v>
      </c>
      <c r="G2586" s="3">
        <v>30</v>
      </c>
      <c r="H2586" s="3">
        <v>30</v>
      </c>
      <c r="I2586" s="3">
        <v>0.2</v>
      </c>
      <c r="J2586" s="4">
        <v>0.75</v>
      </c>
      <c r="K2586" s="4">
        <v>1</v>
      </c>
      <c r="L2586" s="4">
        <v>5</v>
      </c>
      <c r="M2586" s="3">
        <v>1</v>
      </c>
      <c r="N2586" s="3">
        <v>2</v>
      </c>
      <c r="O2586" s="3">
        <f>HLOOKUP(O$5,[1]非R能力!$B$8:$F$558,$C2586+1,0)</f>
        <v>465164.21237088874</v>
      </c>
      <c r="P2586" s="3">
        <f>HLOOKUP(P$5,[1]非R能力!$B$8:$F$558,$C2586+1,0)</f>
        <v>77559.717265097119</v>
      </c>
      <c r="Q2586" s="3">
        <f>HLOOKUP(Q$5,[1]非R能力!$B$8:$F$558,$C2586+1,0)</f>
        <v>47321.35995639224</v>
      </c>
      <c r="R2586" s="3">
        <f>HLOOKUP(R$5,[1]非R能力!$B$8:$F$558,$C2586+1,0)</f>
        <v>64359.709637489825</v>
      </c>
      <c r="S2586" s="3">
        <f>HLOOKUP(S$5,[1]非R能力!$B$8:$F$558,$C2586+1,0)</f>
        <v>16563.253418236563</v>
      </c>
      <c r="T2586" s="3">
        <f>INDEX([1]非R能力!$H$9:$H$558,D2586)</f>
        <v>19048.452974523596</v>
      </c>
      <c r="U2586" s="3">
        <f>IF(E2586="小怪",0,IF(INDEX([1]非R能力!$FK$9:$FK$558,C2586)=0,0,10))</f>
        <v>10</v>
      </c>
      <c r="V2586" s="3">
        <f>IF(E2586="小怪",0,IF(INDEX([1]非R能力!$FH$9:$FH$558,C2586)=0,0,5000))</f>
        <v>5000</v>
      </c>
      <c r="W2586" s="3">
        <f>HLOOKUP(W$5,[2]人物技能基础!$O$3:$Q$553,$C2586+1,0)</f>
        <v>3.637142857142857</v>
      </c>
      <c r="X2586" s="3">
        <f>HLOOKUP(X$5,[2]人物技能基础!$O$3:$Q$553,$C2586+1,0)</f>
        <v>2.0186428571428574</v>
      </c>
      <c r="Y2586" s="3">
        <f>HLOOKUP(Y$5,[2]人物技能基础!$O$3:$Q$553,$C2586+1,0)</f>
        <v>99.964285714285708</v>
      </c>
      <c r="Z2586" s="3">
        <f t="shared" si="241"/>
        <v>2599247</v>
      </c>
      <c r="AA2586" s="3">
        <f t="shared" si="242"/>
        <v>50622</v>
      </c>
      <c r="AB2586" s="3">
        <f t="shared" si="243"/>
        <v>15511</v>
      </c>
      <c r="AC2586" s="3">
        <f t="shared" si="244"/>
        <v>16563</v>
      </c>
      <c r="AD2586" s="3">
        <f t="shared" si="245"/>
        <v>85812</v>
      </c>
    </row>
    <row r="2587" spans="1:30" x14ac:dyDescent="0.15">
      <c r="A2587" s="3">
        <v>582</v>
      </c>
      <c r="B2587" s="3" t="str">
        <f t="shared" si="240"/>
        <v>关卡582boss</v>
      </c>
      <c r="C2587" s="3">
        <f>INDEX([3]关卡!$J$19:$J$2018,A2587)</f>
        <v>311</v>
      </c>
      <c r="D2587" s="3">
        <f>INDEX([3]关卡!$N$19:$N$2018,A2587)</f>
        <v>311</v>
      </c>
      <c r="E2587" s="3" t="s">
        <v>25</v>
      </c>
      <c r="F2587" s="3" t="s">
        <v>26</v>
      </c>
      <c r="G2587" s="3">
        <v>30</v>
      </c>
      <c r="H2587" s="3">
        <v>30</v>
      </c>
      <c r="I2587" s="3">
        <v>0.2</v>
      </c>
      <c r="J2587" s="4">
        <v>0.75</v>
      </c>
      <c r="K2587" s="4">
        <v>1</v>
      </c>
      <c r="L2587" s="4">
        <v>5</v>
      </c>
      <c r="M2587" s="3">
        <v>1</v>
      </c>
      <c r="N2587" s="3">
        <v>2</v>
      </c>
      <c r="O2587" s="3">
        <f>HLOOKUP(O$5,[1]非R能力!$B$8:$F$558,$C2587+1,0)</f>
        <v>477751.26060832443</v>
      </c>
      <c r="P2587" s="3">
        <f>HLOOKUP(P$5,[1]非R能力!$B$8:$F$558,$C2587+1,0)</f>
        <v>79326.547160575181</v>
      </c>
      <c r="Q2587" s="3">
        <f>HLOOKUP(Q$5,[1]非R能力!$B$8:$F$558,$C2587+1,0)</f>
        <v>48221.496047771165</v>
      </c>
      <c r="R2587" s="3">
        <f>HLOOKUP(R$5,[1]非R能力!$B$8:$F$558,$C2587+1,0)</f>
        <v>65956.30004918795</v>
      </c>
      <c r="S2587" s="3">
        <f>HLOOKUP(S$5,[1]非R能力!$B$8:$F$558,$C2587+1,0)</f>
        <v>16899.473853903855</v>
      </c>
      <c r="T2587" s="3">
        <f>INDEX([1]非R能力!$H$9:$H$558,D2587)</f>
        <v>19173.860327097176</v>
      </c>
      <c r="U2587" s="3">
        <f>IF(E2587="小怪",0,IF(INDEX([1]非R能力!$FK$9:$FK$558,C2587)=0,0,10))</f>
        <v>10</v>
      </c>
      <c r="V2587" s="3">
        <f>IF(E2587="小怪",0,IF(INDEX([1]非R能力!$FH$9:$FH$558,C2587)=0,0,5000))</f>
        <v>5000</v>
      </c>
      <c r="W2587" s="3">
        <f>HLOOKUP(W$5,[2]人物技能基础!$O$3:$Q$553,$C2587+1,0)</f>
        <v>3.637142857142857</v>
      </c>
      <c r="X2587" s="3">
        <f>HLOOKUP(X$5,[2]人物技能基础!$O$3:$Q$553,$C2587+1,0)</f>
        <v>2.0186428571428574</v>
      </c>
      <c r="Y2587" s="3">
        <f>HLOOKUP(Y$5,[2]人物技能基础!$O$3:$Q$553,$C2587+1,0)</f>
        <v>99.964285714285708</v>
      </c>
      <c r="Z2587" s="3">
        <f t="shared" si="241"/>
        <v>2652840</v>
      </c>
      <c r="AA2587" s="3">
        <f t="shared" si="242"/>
        <v>51606</v>
      </c>
      <c r="AB2587" s="3">
        <f t="shared" si="243"/>
        <v>15865</v>
      </c>
      <c r="AC2587" s="3">
        <f t="shared" si="244"/>
        <v>16899</v>
      </c>
      <c r="AD2587" s="3">
        <f t="shared" si="245"/>
        <v>87941</v>
      </c>
    </row>
    <row r="2588" spans="1:30" x14ac:dyDescent="0.15">
      <c r="A2588" s="3">
        <v>583</v>
      </c>
      <c r="B2588" s="3" t="str">
        <f t="shared" si="240"/>
        <v>关卡583boss</v>
      </c>
      <c r="C2588" s="3">
        <f>INDEX([3]关卡!$J$19:$J$2018,A2588)</f>
        <v>311</v>
      </c>
      <c r="D2588" s="3">
        <f>INDEX([3]关卡!$N$19:$N$2018,A2588)</f>
        <v>311</v>
      </c>
      <c r="E2588" s="3" t="s">
        <v>25</v>
      </c>
      <c r="F2588" s="3" t="s">
        <v>26</v>
      </c>
      <c r="G2588" s="3">
        <v>30</v>
      </c>
      <c r="H2588" s="3">
        <v>30</v>
      </c>
      <c r="I2588" s="3">
        <v>0.2</v>
      </c>
      <c r="J2588" s="4">
        <v>0.75</v>
      </c>
      <c r="K2588" s="4">
        <v>1</v>
      </c>
      <c r="L2588" s="4">
        <v>5</v>
      </c>
      <c r="M2588" s="3">
        <v>1</v>
      </c>
      <c r="N2588" s="3">
        <v>2</v>
      </c>
      <c r="O2588" s="3">
        <f>HLOOKUP(O$5,[1]非R能力!$B$8:$F$558,$C2588+1,0)</f>
        <v>477751.26060832443</v>
      </c>
      <c r="P2588" s="3">
        <f>HLOOKUP(P$5,[1]非R能力!$B$8:$F$558,$C2588+1,0)</f>
        <v>79326.547160575181</v>
      </c>
      <c r="Q2588" s="3">
        <f>HLOOKUP(Q$5,[1]非R能力!$B$8:$F$558,$C2588+1,0)</f>
        <v>48221.496047771165</v>
      </c>
      <c r="R2588" s="3">
        <f>HLOOKUP(R$5,[1]非R能力!$B$8:$F$558,$C2588+1,0)</f>
        <v>65956.30004918795</v>
      </c>
      <c r="S2588" s="3">
        <f>HLOOKUP(S$5,[1]非R能力!$B$8:$F$558,$C2588+1,0)</f>
        <v>16899.473853903855</v>
      </c>
      <c r="T2588" s="3">
        <f>INDEX([1]非R能力!$H$9:$H$558,D2588)</f>
        <v>19173.860327097176</v>
      </c>
      <c r="U2588" s="3">
        <f>IF(E2588="小怪",0,IF(INDEX([1]非R能力!$FK$9:$FK$558,C2588)=0,0,10))</f>
        <v>10</v>
      </c>
      <c r="V2588" s="3">
        <f>IF(E2588="小怪",0,IF(INDEX([1]非R能力!$FH$9:$FH$558,C2588)=0,0,5000))</f>
        <v>5000</v>
      </c>
      <c r="W2588" s="3">
        <f>HLOOKUP(W$5,[2]人物技能基础!$O$3:$Q$553,$C2588+1,0)</f>
        <v>3.637142857142857</v>
      </c>
      <c r="X2588" s="3">
        <f>HLOOKUP(X$5,[2]人物技能基础!$O$3:$Q$553,$C2588+1,0)</f>
        <v>2.0186428571428574</v>
      </c>
      <c r="Y2588" s="3">
        <f>HLOOKUP(Y$5,[2]人物技能基础!$O$3:$Q$553,$C2588+1,0)</f>
        <v>99.964285714285708</v>
      </c>
      <c r="Z2588" s="3">
        <f t="shared" si="241"/>
        <v>2652840</v>
      </c>
      <c r="AA2588" s="3">
        <f t="shared" si="242"/>
        <v>51606</v>
      </c>
      <c r="AB2588" s="3">
        <f t="shared" si="243"/>
        <v>15865</v>
      </c>
      <c r="AC2588" s="3">
        <f t="shared" si="244"/>
        <v>16899</v>
      </c>
      <c r="AD2588" s="3">
        <f t="shared" si="245"/>
        <v>87941</v>
      </c>
    </row>
    <row r="2589" spans="1:30" x14ac:dyDescent="0.15">
      <c r="A2589" s="3">
        <v>584</v>
      </c>
      <c r="B2589" s="3" t="str">
        <f t="shared" si="240"/>
        <v>关卡584boss</v>
      </c>
      <c r="C2589" s="3">
        <f>INDEX([3]关卡!$J$19:$J$2018,A2589)</f>
        <v>311</v>
      </c>
      <c r="D2589" s="3">
        <f>INDEX([3]关卡!$N$19:$N$2018,A2589)</f>
        <v>311</v>
      </c>
      <c r="E2589" s="3" t="s">
        <v>25</v>
      </c>
      <c r="F2589" s="3" t="s">
        <v>26</v>
      </c>
      <c r="G2589" s="3">
        <v>30</v>
      </c>
      <c r="H2589" s="3">
        <v>30</v>
      </c>
      <c r="I2589" s="3">
        <v>0.2</v>
      </c>
      <c r="J2589" s="4">
        <v>0.75</v>
      </c>
      <c r="K2589" s="4">
        <v>1</v>
      </c>
      <c r="L2589" s="4">
        <v>5</v>
      </c>
      <c r="M2589" s="3">
        <v>1</v>
      </c>
      <c r="N2589" s="3">
        <v>2</v>
      </c>
      <c r="O2589" s="3">
        <f>HLOOKUP(O$5,[1]非R能力!$B$8:$F$558,$C2589+1,0)</f>
        <v>477751.26060832443</v>
      </c>
      <c r="P2589" s="3">
        <f>HLOOKUP(P$5,[1]非R能力!$B$8:$F$558,$C2589+1,0)</f>
        <v>79326.547160575181</v>
      </c>
      <c r="Q2589" s="3">
        <f>HLOOKUP(Q$5,[1]非R能力!$B$8:$F$558,$C2589+1,0)</f>
        <v>48221.496047771165</v>
      </c>
      <c r="R2589" s="3">
        <f>HLOOKUP(R$5,[1]非R能力!$B$8:$F$558,$C2589+1,0)</f>
        <v>65956.30004918795</v>
      </c>
      <c r="S2589" s="3">
        <f>HLOOKUP(S$5,[1]非R能力!$B$8:$F$558,$C2589+1,0)</f>
        <v>16899.473853903855</v>
      </c>
      <c r="T2589" s="3">
        <f>INDEX([1]非R能力!$H$9:$H$558,D2589)</f>
        <v>19173.860327097176</v>
      </c>
      <c r="U2589" s="3">
        <f>IF(E2589="小怪",0,IF(INDEX([1]非R能力!$FK$9:$FK$558,C2589)=0,0,10))</f>
        <v>10</v>
      </c>
      <c r="V2589" s="3">
        <f>IF(E2589="小怪",0,IF(INDEX([1]非R能力!$FH$9:$FH$558,C2589)=0,0,5000))</f>
        <v>5000</v>
      </c>
      <c r="W2589" s="3">
        <f>HLOOKUP(W$5,[2]人物技能基础!$O$3:$Q$553,$C2589+1,0)</f>
        <v>3.637142857142857</v>
      </c>
      <c r="X2589" s="3">
        <f>HLOOKUP(X$5,[2]人物技能基础!$O$3:$Q$553,$C2589+1,0)</f>
        <v>2.0186428571428574</v>
      </c>
      <c r="Y2589" s="3">
        <f>HLOOKUP(Y$5,[2]人物技能基础!$O$3:$Q$553,$C2589+1,0)</f>
        <v>99.964285714285708</v>
      </c>
      <c r="Z2589" s="3">
        <f t="shared" si="241"/>
        <v>2652840</v>
      </c>
      <c r="AA2589" s="3">
        <f t="shared" si="242"/>
        <v>51606</v>
      </c>
      <c r="AB2589" s="3">
        <f t="shared" si="243"/>
        <v>15865</v>
      </c>
      <c r="AC2589" s="3">
        <f t="shared" si="244"/>
        <v>16899</v>
      </c>
      <c r="AD2589" s="3">
        <f t="shared" si="245"/>
        <v>87941</v>
      </c>
    </row>
    <row r="2590" spans="1:30" x14ac:dyDescent="0.15">
      <c r="A2590" s="3">
        <v>585</v>
      </c>
      <c r="B2590" s="3" t="str">
        <f t="shared" si="240"/>
        <v>关卡585boss</v>
      </c>
      <c r="C2590" s="3">
        <f>INDEX([3]关卡!$J$19:$J$2018,A2590)</f>
        <v>311</v>
      </c>
      <c r="D2590" s="3">
        <f>INDEX([3]关卡!$N$19:$N$2018,A2590)</f>
        <v>311</v>
      </c>
      <c r="E2590" s="3" t="s">
        <v>25</v>
      </c>
      <c r="F2590" s="3" t="s">
        <v>26</v>
      </c>
      <c r="G2590" s="3">
        <v>30</v>
      </c>
      <c r="H2590" s="3">
        <v>30</v>
      </c>
      <c r="I2590" s="3">
        <v>0.2</v>
      </c>
      <c r="J2590" s="4">
        <v>0.75</v>
      </c>
      <c r="K2590" s="4">
        <v>1</v>
      </c>
      <c r="L2590" s="4">
        <v>5</v>
      </c>
      <c r="M2590" s="3">
        <v>1</v>
      </c>
      <c r="N2590" s="3">
        <v>2</v>
      </c>
      <c r="O2590" s="3">
        <f>HLOOKUP(O$5,[1]非R能力!$B$8:$F$558,$C2590+1,0)</f>
        <v>477751.26060832443</v>
      </c>
      <c r="P2590" s="3">
        <f>HLOOKUP(P$5,[1]非R能力!$B$8:$F$558,$C2590+1,0)</f>
        <v>79326.547160575181</v>
      </c>
      <c r="Q2590" s="3">
        <f>HLOOKUP(Q$5,[1]非R能力!$B$8:$F$558,$C2590+1,0)</f>
        <v>48221.496047771165</v>
      </c>
      <c r="R2590" s="3">
        <f>HLOOKUP(R$5,[1]非R能力!$B$8:$F$558,$C2590+1,0)</f>
        <v>65956.30004918795</v>
      </c>
      <c r="S2590" s="3">
        <f>HLOOKUP(S$5,[1]非R能力!$B$8:$F$558,$C2590+1,0)</f>
        <v>16899.473853903855</v>
      </c>
      <c r="T2590" s="3">
        <f>INDEX([1]非R能力!$H$9:$H$558,D2590)</f>
        <v>19173.860327097176</v>
      </c>
      <c r="U2590" s="3">
        <f>IF(E2590="小怪",0,IF(INDEX([1]非R能力!$FK$9:$FK$558,C2590)=0,0,10))</f>
        <v>10</v>
      </c>
      <c r="V2590" s="3">
        <f>IF(E2590="小怪",0,IF(INDEX([1]非R能力!$FH$9:$FH$558,C2590)=0,0,5000))</f>
        <v>5000</v>
      </c>
      <c r="W2590" s="3">
        <f>HLOOKUP(W$5,[2]人物技能基础!$O$3:$Q$553,$C2590+1,0)</f>
        <v>3.637142857142857</v>
      </c>
      <c r="X2590" s="3">
        <f>HLOOKUP(X$5,[2]人物技能基础!$O$3:$Q$553,$C2590+1,0)</f>
        <v>2.0186428571428574</v>
      </c>
      <c r="Y2590" s="3">
        <f>HLOOKUP(Y$5,[2]人物技能基础!$O$3:$Q$553,$C2590+1,0)</f>
        <v>99.964285714285708</v>
      </c>
      <c r="Z2590" s="3">
        <f t="shared" si="241"/>
        <v>2652840</v>
      </c>
      <c r="AA2590" s="3">
        <f t="shared" si="242"/>
        <v>51606</v>
      </c>
      <c r="AB2590" s="3">
        <f t="shared" si="243"/>
        <v>15865</v>
      </c>
      <c r="AC2590" s="3">
        <f t="shared" si="244"/>
        <v>16899</v>
      </c>
      <c r="AD2590" s="3">
        <f t="shared" si="245"/>
        <v>87941</v>
      </c>
    </row>
    <row r="2591" spans="1:30" x14ac:dyDescent="0.15">
      <c r="A2591" s="3">
        <v>586</v>
      </c>
      <c r="B2591" s="3" t="str">
        <f t="shared" si="240"/>
        <v>关卡586boss</v>
      </c>
      <c r="C2591" s="3">
        <f>INDEX([3]关卡!$J$19:$J$2018,A2591)</f>
        <v>311</v>
      </c>
      <c r="D2591" s="3">
        <f>INDEX([3]关卡!$N$19:$N$2018,A2591)</f>
        <v>311</v>
      </c>
      <c r="E2591" s="3" t="s">
        <v>25</v>
      </c>
      <c r="F2591" s="3" t="s">
        <v>26</v>
      </c>
      <c r="G2591" s="3">
        <v>30</v>
      </c>
      <c r="H2591" s="3">
        <v>30</v>
      </c>
      <c r="I2591" s="3">
        <v>0.2</v>
      </c>
      <c r="J2591" s="4">
        <v>0.75</v>
      </c>
      <c r="K2591" s="4">
        <v>1</v>
      </c>
      <c r="L2591" s="4">
        <v>5</v>
      </c>
      <c r="M2591" s="3">
        <v>1</v>
      </c>
      <c r="N2591" s="3">
        <v>2</v>
      </c>
      <c r="O2591" s="3">
        <f>HLOOKUP(O$5,[1]非R能力!$B$8:$F$558,$C2591+1,0)</f>
        <v>477751.26060832443</v>
      </c>
      <c r="P2591" s="3">
        <f>HLOOKUP(P$5,[1]非R能力!$B$8:$F$558,$C2591+1,0)</f>
        <v>79326.547160575181</v>
      </c>
      <c r="Q2591" s="3">
        <f>HLOOKUP(Q$5,[1]非R能力!$B$8:$F$558,$C2591+1,0)</f>
        <v>48221.496047771165</v>
      </c>
      <c r="R2591" s="3">
        <f>HLOOKUP(R$5,[1]非R能力!$B$8:$F$558,$C2591+1,0)</f>
        <v>65956.30004918795</v>
      </c>
      <c r="S2591" s="3">
        <f>HLOOKUP(S$5,[1]非R能力!$B$8:$F$558,$C2591+1,0)</f>
        <v>16899.473853903855</v>
      </c>
      <c r="T2591" s="3">
        <f>INDEX([1]非R能力!$H$9:$H$558,D2591)</f>
        <v>19173.860327097176</v>
      </c>
      <c r="U2591" s="3">
        <f>IF(E2591="小怪",0,IF(INDEX([1]非R能力!$FK$9:$FK$558,C2591)=0,0,10))</f>
        <v>10</v>
      </c>
      <c r="V2591" s="3">
        <f>IF(E2591="小怪",0,IF(INDEX([1]非R能力!$FH$9:$FH$558,C2591)=0,0,5000))</f>
        <v>5000</v>
      </c>
      <c r="W2591" s="3">
        <f>HLOOKUP(W$5,[2]人物技能基础!$O$3:$Q$553,$C2591+1,0)</f>
        <v>3.637142857142857</v>
      </c>
      <c r="X2591" s="3">
        <f>HLOOKUP(X$5,[2]人物技能基础!$O$3:$Q$553,$C2591+1,0)</f>
        <v>2.0186428571428574</v>
      </c>
      <c r="Y2591" s="3">
        <f>HLOOKUP(Y$5,[2]人物技能基础!$O$3:$Q$553,$C2591+1,0)</f>
        <v>99.964285714285708</v>
      </c>
      <c r="Z2591" s="3">
        <f t="shared" si="241"/>
        <v>2652840</v>
      </c>
      <c r="AA2591" s="3">
        <f t="shared" si="242"/>
        <v>51606</v>
      </c>
      <c r="AB2591" s="3">
        <f t="shared" si="243"/>
        <v>15865</v>
      </c>
      <c r="AC2591" s="3">
        <f t="shared" si="244"/>
        <v>16899</v>
      </c>
      <c r="AD2591" s="3">
        <f t="shared" si="245"/>
        <v>87941</v>
      </c>
    </row>
    <row r="2592" spans="1:30" x14ac:dyDescent="0.15">
      <c r="A2592" s="3">
        <v>587</v>
      </c>
      <c r="B2592" s="3" t="str">
        <f t="shared" si="240"/>
        <v>关卡587boss</v>
      </c>
      <c r="C2592" s="3">
        <f>INDEX([3]关卡!$J$19:$J$2018,A2592)</f>
        <v>311</v>
      </c>
      <c r="D2592" s="3">
        <f>INDEX([3]关卡!$N$19:$N$2018,A2592)</f>
        <v>311</v>
      </c>
      <c r="E2592" s="3" t="s">
        <v>25</v>
      </c>
      <c r="F2592" s="3" t="s">
        <v>26</v>
      </c>
      <c r="G2592" s="3">
        <v>30</v>
      </c>
      <c r="H2592" s="3">
        <v>30</v>
      </c>
      <c r="I2592" s="3">
        <v>0.2</v>
      </c>
      <c r="J2592" s="4">
        <v>0.75</v>
      </c>
      <c r="K2592" s="4">
        <v>1</v>
      </c>
      <c r="L2592" s="4">
        <v>5</v>
      </c>
      <c r="M2592" s="3">
        <v>1</v>
      </c>
      <c r="N2592" s="3">
        <v>2</v>
      </c>
      <c r="O2592" s="3">
        <f>HLOOKUP(O$5,[1]非R能力!$B$8:$F$558,$C2592+1,0)</f>
        <v>477751.26060832443</v>
      </c>
      <c r="P2592" s="3">
        <f>HLOOKUP(P$5,[1]非R能力!$B$8:$F$558,$C2592+1,0)</f>
        <v>79326.547160575181</v>
      </c>
      <c r="Q2592" s="3">
        <f>HLOOKUP(Q$5,[1]非R能力!$B$8:$F$558,$C2592+1,0)</f>
        <v>48221.496047771165</v>
      </c>
      <c r="R2592" s="3">
        <f>HLOOKUP(R$5,[1]非R能力!$B$8:$F$558,$C2592+1,0)</f>
        <v>65956.30004918795</v>
      </c>
      <c r="S2592" s="3">
        <f>HLOOKUP(S$5,[1]非R能力!$B$8:$F$558,$C2592+1,0)</f>
        <v>16899.473853903855</v>
      </c>
      <c r="T2592" s="3">
        <f>INDEX([1]非R能力!$H$9:$H$558,D2592)</f>
        <v>19173.860327097176</v>
      </c>
      <c r="U2592" s="3">
        <f>IF(E2592="小怪",0,IF(INDEX([1]非R能力!$FK$9:$FK$558,C2592)=0,0,10))</f>
        <v>10</v>
      </c>
      <c r="V2592" s="3">
        <f>IF(E2592="小怪",0,IF(INDEX([1]非R能力!$FH$9:$FH$558,C2592)=0,0,5000))</f>
        <v>5000</v>
      </c>
      <c r="W2592" s="3">
        <f>HLOOKUP(W$5,[2]人物技能基础!$O$3:$Q$553,$C2592+1,0)</f>
        <v>3.637142857142857</v>
      </c>
      <c r="X2592" s="3">
        <f>HLOOKUP(X$5,[2]人物技能基础!$O$3:$Q$553,$C2592+1,0)</f>
        <v>2.0186428571428574</v>
      </c>
      <c r="Y2592" s="3">
        <f>HLOOKUP(Y$5,[2]人物技能基础!$O$3:$Q$553,$C2592+1,0)</f>
        <v>99.964285714285708</v>
      </c>
      <c r="Z2592" s="3">
        <f t="shared" si="241"/>
        <v>2652840</v>
      </c>
      <c r="AA2592" s="3">
        <f t="shared" si="242"/>
        <v>51606</v>
      </c>
      <c r="AB2592" s="3">
        <f t="shared" si="243"/>
        <v>15865</v>
      </c>
      <c r="AC2592" s="3">
        <f t="shared" si="244"/>
        <v>16899</v>
      </c>
      <c r="AD2592" s="3">
        <f t="shared" si="245"/>
        <v>87941</v>
      </c>
    </row>
    <row r="2593" spans="1:30" x14ac:dyDescent="0.15">
      <c r="A2593" s="3">
        <v>588</v>
      </c>
      <c r="B2593" s="3" t="str">
        <f t="shared" si="240"/>
        <v>关卡588boss</v>
      </c>
      <c r="C2593" s="3">
        <f>INDEX([3]关卡!$J$19:$J$2018,A2593)</f>
        <v>311</v>
      </c>
      <c r="D2593" s="3">
        <f>INDEX([3]关卡!$N$19:$N$2018,A2593)</f>
        <v>311</v>
      </c>
      <c r="E2593" s="3" t="s">
        <v>25</v>
      </c>
      <c r="F2593" s="3" t="s">
        <v>26</v>
      </c>
      <c r="G2593" s="3">
        <v>30</v>
      </c>
      <c r="H2593" s="3">
        <v>30</v>
      </c>
      <c r="I2593" s="3">
        <v>0.2</v>
      </c>
      <c r="J2593" s="4">
        <v>0.75</v>
      </c>
      <c r="K2593" s="4">
        <v>1</v>
      </c>
      <c r="L2593" s="4">
        <v>5</v>
      </c>
      <c r="M2593" s="3">
        <v>1</v>
      </c>
      <c r="N2593" s="3">
        <v>2</v>
      </c>
      <c r="O2593" s="3">
        <f>HLOOKUP(O$5,[1]非R能力!$B$8:$F$558,$C2593+1,0)</f>
        <v>477751.26060832443</v>
      </c>
      <c r="P2593" s="3">
        <f>HLOOKUP(P$5,[1]非R能力!$B$8:$F$558,$C2593+1,0)</f>
        <v>79326.547160575181</v>
      </c>
      <c r="Q2593" s="3">
        <f>HLOOKUP(Q$5,[1]非R能力!$B$8:$F$558,$C2593+1,0)</f>
        <v>48221.496047771165</v>
      </c>
      <c r="R2593" s="3">
        <f>HLOOKUP(R$5,[1]非R能力!$B$8:$F$558,$C2593+1,0)</f>
        <v>65956.30004918795</v>
      </c>
      <c r="S2593" s="3">
        <f>HLOOKUP(S$5,[1]非R能力!$B$8:$F$558,$C2593+1,0)</f>
        <v>16899.473853903855</v>
      </c>
      <c r="T2593" s="3">
        <f>INDEX([1]非R能力!$H$9:$H$558,D2593)</f>
        <v>19173.860327097176</v>
      </c>
      <c r="U2593" s="3">
        <f>IF(E2593="小怪",0,IF(INDEX([1]非R能力!$FK$9:$FK$558,C2593)=0,0,10))</f>
        <v>10</v>
      </c>
      <c r="V2593" s="3">
        <f>IF(E2593="小怪",0,IF(INDEX([1]非R能力!$FH$9:$FH$558,C2593)=0,0,5000))</f>
        <v>5000</v>
      </c>
      <c r="W2593" s="3">
        <f>HLOOKUP(W$5,[2]人物技能基础!$O$3:$Q$553,$C2593+1,0)</f>
        <v>3.637142857142857</v>
      </c>
      <c r="X2593" s="3">
        <f>HLOOKUP(X$5,[2]人物技能基础!$O$3:$Q$553,$C2593+1,0)</f>
        <v>2.0186428571428574</v>
      </c>
      <c r="Y2593" s="3">
        <f>HLOOKUP(Y$5,[2]人物技能基础!$O$3:$Q$553,$C2593+1,0)</f>
        <v>99.964285714285708</v>
      </c>
      <c r="Z2593" s="3">
        <f t="shared" si="241"/>
        <v>2652840</v>
      </c>
      <c r="AA2593" s="3">
        <f t="shared" si="242"/>
        <v>51606</v>
      </c>
      <c r="AB2593" s="3">
        <f t="shared" si="243"/>
        <v>15865</v>
      </c>
      <c r="AC2593" s="3">
        <f t="shared" si="244"/>
        <v>16899</v>
      </c>
      <c r="AD2593" s="3">
        <f t="shared" si="245"/>
        <v>87941</v>
      </c>
    </row>
    <row r="2594" spans="1:30" x14ac:dyDescent="0.15">
      <c r="A2594" s="3">
        <v>589</v>
      </c>
      <c r="B2594" s="3" t="str">
        <f t="shared" si="240"/>
        <v>关卡589boss</v>
      </c>
      <c r="C2594" s="3">
        <f>INDEX([3]关卡!$J$19:$J$2018,A2594)</f>
        <v>311</v>
      </c>
      <c r="D2594" s="3">
        <f>INDEX([3]关卡!$N$19:$N$2018,A2594)</f>
        <v>311</v>
      </c>
      <c r="E2594" s="3" t="s">
        <v>25</v>
      </c>
      <c r="F2594" s="3" t="s">
        <v>26</v>
      </c>
      <c r="G2594" s="3">
        <v>30</v>
      </c>
      <c r="H2594" s="3">
        <v>30</v>
      </c>
      <c r="I2594" s="3">
        <v>0.2</v>
      </c>
      <c r="J2594" s="4">
        <v>0.75</v>
      </c>
      <c r="K2594" s="4">
        <v>1</v>
      </c>
      <c r="L2594" s="4">
        <v>5</v>
      </c>
      <c r="M2594" s="3">
        <v>1</v>
      </c>
      <c r="N2594" s="3">
        <v>2</v>
      </c>
      <c r="O2594" s="3">
        <f>HLOOKUP(O$5,[1]非R能力!$B$8:$F$558,$C2594+1,0)</f>
        <v>477751.26060832443</v>
      </c>
      <c r="P2594" s="3">
        <f>HLOOKUP(P$5,[1]非R能力!$B$8:$F$558,$C2594+1,0)</f>
        <v>79326.547160575181</v>
      </c>
      <c r="Q2594" s="3">
        <f>HLOOKUP(Q$5,[1]非R能力!$B$8:$F$558,$C2594+1,0)</f>
        <v>48221.496047771165</v>
      </c>
      <c r="R2594" s="3">
        <f>HLOOKUP(R$5,[1]非R能力!$B$8:$F$558,$C2594+1,0)</f>
        <v>65956.30004918795</v>
      </c>
      <c r="S2594" s="3">
        <f>HLOOKUP(S$5,[1]非R能力!$B$8:$F$558,$C2594+1,0)</f>
        <v>16899.473853903855</v>
      </c>
      <c r="T2594" s="3">
        <f>INDEX([1]非R能力!$H$9:$H$558,D2594)</f>
        <v>19173.860327097176</v>
      </c>
      <c r="U2594" s="3">
        <f>IF(E2594="小怪",0,IF(INDEX([1]非R能力!$FK$9:$FK$558,C2594)=0,0,10))</f>
        <v>10</v>
      </c>
      <c r="V2594" s="3">
        <f>IF(E2594="小怪",0,IF(INDEX([1]非R能力!$FH$9:$FH$558,C2594)=0,0,5000))</f>
        <v>5000</v>
      </c>
      <c r="W2594" s="3">
        <f>HLOOKUP(W$5,[2]人物技能基础!$O$3:$Q$553,$C2594+1,0)</f>
        <v>3.637142857142857</v>
      </c>
      <c r="X2594" s="3">
        <f>HLOOKUP(X$5,[2]人物技能基础!$O$3:$Q$553,$C2594+1,0)</f>
        <v>2.0186428571428574</v>
      </c>
      <c r="Y2594" s="3">
        <f>HLOOKUP(Y$5,[2]人物技能基础!$O$3:$Q$553,$C2594+1,0)</f>
        <v>99.964285714285708</v>
      </c>
      <c r="Z2594" s="3">
        <f t="shared" si="241"/>
        <v>2652840</v>
      </c>
      <c r="AA2594" s="3">
        <f t="shared" si="242"/>
        <v>51606</v>
      </c>
      <c r="AB2594" s="3">
        <f t="shared" si="243"/>
        <v>15865</v>
      </c>
      <c r="AC2594" s="3">
        <f t="shared" si="244"/>
        <v>16899</v>
      </c>
      <c r="AD2594" s="3">
        <f t="shared" si="245"/>
        <v>87941</v>
      </c>
    </row>
    <row r="2595" spans="1:30" x14ac:dyDescent="0.15">
      <c r="A2595" s="3">
        <v>590</v>
      </c>
      <c r="B2595" s="3" t="str">
        <f t="shared" si="240"/>
        <v>关卡590boss</v>
      </c>
      <c r="C2595" s="3">
        <f>INDEX([3]关卡!$J$19:$J$2018,A2595)</f>
        <v>311</v>
      </c>
      <c r="D2595" s="3">
        <f>INDEX([3]关卡!$N$19:$N$2018,A2595)</f>
        <v>311</v>
      </c>
      <c r="E2595" s="3" t="s">
        <v>25</v>
      </c>
      <c r="F2595" s="3" t="s">
        <v>26</v>
      </c>
      <c r="G2595" s="3">
        <v>30</v>
      </c>
      <c r="H2595" s="3">
        <v>30</v>
      </c>
      <c r="I2595" s="3">
        <v>0.2</v>
      </c>
      <c r="J2595" s="4">
        <v>0.75</v>
      </c>
      <c r="K2595" s="4">
        <v>1</v>
      </c>
      <c r="L2595" s="4">
        <v>5</v>
      </c>
      <c r="M2595" s="3">
        <v>1</v>
      </c>
      <c r="N2595" s="3">
        <v>2</v>
      </c>
      <c r="O2595" s="3">
        <f>HLOOKUP(O$5,[1]非R能力!$B$8:$F$558,$C2595+1,0)</f>
        <v>477751.26060832443</v>
      </c>
      <c r="P2595" s="3">
        <f>HLOOKUP(P$5,[1]非R能力!$B$8:$F$558,$C2595+1,0)</f>
        <v>79326.547160575181</v>
      </c>
      <c r="Q2595" s="3">
        <f>HLOOKUP(Q$5,[1]非R能力!$B$8:$F$558,$C2595+1,0)</f>
        <v>48221.496047771165</v>
      </c>
      <c r="R2595" s="3">
        <f>HLOOKUP(R$5,[1]非R能力!$B$8:$F$558,$C2595+1,0)</f>
        <v>65956.30004918795</v>
      </c>
      <c r="S2595" s="3">
        <f>HLOOKUP(S$5,[1]非R能力!$B$8:$F$558,$C2595+1,0)</f>
        <v>16899.473853903855</v>
      </c>
      <c r="T2595" s="3">
        <f>INDEX([1]非R能力!$H$9:$H$558,D2595)</f>
        <v>19173.860327097176</v>
      </c>
      <c r="U2595" s="3">
        <f>IF(E2595="小怪",0,IF(INDEX([1]非R能力!$FK$9:$FK$558,C2595)=0,0,10))</f>
        <v>10</v>
      </c>
      <c r="V2595" s="3">
        <f>IF(E2595="小怪",0,IF(INDEX([1]非R能力!$FH$9:$FH$558,C2595)=0,0,5000))</f>
        <v>5000</v>
      </c>
      <c r="W2595" s="3">
        <f>HLOOKUP(W$5,[2]人物技能基础!$O$3:$Q$553,$C2595+1,0)</f>
        <v>3.637142857142857</v>
      </c>
      <c r="X2595" s="3">
        <f>HLOOKUP(X$5,[2]人物技能基础!$O$3:$Q$553,$C2595+1,0)</f>
        <v>2.0186428571428574</v>
      </c>
      <c r="Y2595" s="3">
        <f>HLOOKUP(Y$5,[2]人物技能基础!$O$3:$Q$553,$C2595+1,0)</f>
        <v>99.964285714285708</v>
      </c>
      <c r="Z2595" s="3">
        <f t="shared" si="241"/>
        <v>2652840</v>
      </c>
      <c r="AA2595" s="3">
        <f t="shared" si="242"/>
        <v>51606</v>
      </c>
      <c r="AB2595" s="3">
        <f t="shared" si="243"/>
        <v>15865</v>
      </c>
      <c r="AC2595" s="3">
        <f t="shared" si="244"/>
        <v>16899</v>
      </c>
      <c r="AD2595" s="3">
        <f t="shared" si="245"/>
        <v>87941</v>
      </c>
    </row>
    <row r="2596" spans="1:30" x14ac:dyDescent="0.15">
      <c r="A2596" s="3">
        <v>591</v>
      </c>
      <c r="B2596" s="3" t="str">
        <f t="shared" si="240"/>
        <v>关卡591boss</v>
      </c>
      <c r="C2596" s="3">
        <f>INDEX([3]关卡!$J$19:$J$2018,A2596)</f>
        <v>312</v>
      </c>
      <c r="D2596" s="3">
        <f>INDEX([3]关卡!$N$19:$N$2018,A2596)</f>
        <v>312</v>
      </c>
      <c r="E2596" s="3" t="s">
        <v>25</v>
      </c>
      <c r="F2596" s="3" t="s">
        <v>26</v>
      </c>
      <c r="G2596" s="3">
        <v>30</v>
      </c>
      <c r="H2596" s="3">
        <v>30</v>
      </c>
      <c r="I2596" s="3">
        <v>0.2</v>
      </c>
      <c r="J2596" s="4">
        <v>0.75</v>
      </c>
      <c r="K2596" s="4">
        <v>1</v>
      </c>
      <c r="L2596" s="4">
        <v>5</v>
      </c>
      <c r="M2596" s="3">
        <v>1</v>
      </c>
      <c r="N2596" s="3">
        <v>2</v>
      </c>
      <c r="O2596" s="3">
        <f>HLOOKUP(O$5,[1]非R能力!$B$8:$F$558,$C2596+1,0)</f>
        <v>488413.95184526383</v>
      </c>
      <c r="P2596" s="3">
        <f>HLOOKUP(P$5,[1]非R能力!$B$8:$F$558,$C2596+1,0)</f>
        <v>80892.066188922996</v>
      </c>
      <c r="Q2596" s="3">
        <f>HLOOKUP(Q$5,[1]非R能力!$B$8:$F$558,$C2596+1,0)</f>
        <v>48998.327170116972</v>
      </c>
      <c r="R2596" s="3">
        <f>HLOOKUP(R$5,[1]非R能力!$B$8:$F$558,$C2596+1,0)</f>
        <v>67229.771847362805</v>
      </c>
      <c r="S2596" s="3">
        <f>HLOOKUP(S$5,[1]非R能力!$B$8:$F$558,$C2596+1,0)</f>
        <v>17171.310350889442</v>
      </c>
      <c r="T2596" s="3">
        <f>INDEX([1]非R能力!$H$9:$H$558,D2596)</f>
        <v>19299.903826885879</v>
      </c>
      <c r="U2596" s="3">
        <f>IF(E2596="小怪",0,IF(INDEX([1]非R能力!$FK$9:$FK$558,C2596)=0,0,10))</f>
        <v>10</v>
      </c>
      <c r="V2596" s="3">
        <f>IF(E2596="小怪",0,IF(INDEX([1]非R能力!$FH$9:$FH$558,C2596)=0,0,5000))</f>
        <v>5000</v>
      </c>
      <c r="W2596" s="3">
        <f>HLOOKUP(W$5,[2]人物技能基础!$O$3:$Q$553,$C2596+1,0)</f>
        <v>3.637142857142857</v>
      </c>
      <c r="X2596" s="3">
        <f>HLOOKUP(X$5,[2]人物技能基础!$O$3:$Q$553,$C2596+1,0)</f>
        <v>2.0186428571428574</v>
      </c>
      <c r="Y2596" s="3">
        <f>HLOOKUP(Y$5,[2]人物技能基础!$O$3:$Q$553,$C2596+1,0)</f>
        <v>99.964285714285708</v>
      </c>
      <c r="Z2596" s="3">
        <f t="shared" si="241"/>
        <v>2700620</v>
      </c>
      <c r="AA2596" s="3">
        <f t="shared" si="242"/>
        <v>52454</v>
      </c>
      <c r="AB2596" s="3">
        <f t="shared" si="243"/>
        <v>16178</v>
      </c>
      <c r="AC2596" s="3">
        <f t="shared" si="244"/>
        <v>17171</v>
      </c>
      <c r="AD2596" s="3">
        <f t="shared" si="245"/>
        <v>89639</v>
      </c>
    </row>
    <row r="2597" spans="1:30" x14ac:dyDescent="0.15">
      <c r="A2597" s="3">
        <v>592</v>
      </c>
      <c r="B2597" s="3" t="str">
        <f t="shared" si="240"/>
        <v>关卡592boss</v>
      </c>
      <c r="C2597" s="3">
        <f>INDEX([3]关卡!$J$19:$J$2018,A2597)</f>
        <v>312</v>
      </c>
      <c r="D2597" s="3">
        <f>INDEX([3]关卡!$N$19:$N$2018,A2597)</f>
        <v>312</v>
      </c>
      <c r="E2597" s="3" t="s">
        <v>25</v>
      </c>
      <c r="F2597" s="3" t="s">
        <v>26</v>
      </c>
      <c r="G2597" s="3">
        <v>30</v>
      </c>
      <c r="H2597" s="3">
        <v>30</v>
      </c>
      <c r="I2597" s="3">
        <v>0.2</v>
      </c>
      <c r="J2597" s="4">
        <v>0.75</v>
      </c>
      <c r="K2597" s="4">
        <v>1</v>
      </c>
      <c r="L2597" s="4">
        <v>5</v>
      </c>
      <c r="M2597" s="3">
        <v>1</v>
      </c>
      <c r="N2597" s="3">
        <v>2</v>
      </c>
      <c r="O2597" s="3">
        <f>HLOOKUP(O$5,[1]非R能力!$B$8:$F$558,$C2597+1,0)</f>
        <v>488413.95184526383</v>
      </c>
      <c r="P2597" s="3">
        <f>HLOOKUP(P$5,[1]非R能力!$B$8:$F$558,$C2597+1,0)</f>
        <v>80892.066188922996</v>
      </c>
      <c r="Q2597" s="3">
        <f>HLOOKUP(Q$5,[1]非R能力!$B$8:$F$558,$C2597+1,0)</f>
        <v>48998.327170116972</v>
      </c>
      <c r="R2597" s="3">
        <f>HLOOKUP(R$5,[1]非R能力!$B$8:$F$558,$C2597+1,0)</f>
        <v>67229.771847362805</v>
      </c>
      <c r="S2597" s="3">
        <f>HLOOKUP(S$5,[1]非R能力!$B$8:$F$558,$C2597+1,0)</f>
        <v>17171.310350889442</v>
      </c>
      <c r="T2597" s="3">
        <f>INDEX([1]非R能力!$H$9:$H$558,D2597)</f>
        <v>19299.903826885879</v>
      </c>
      <c r="U2597" s="3">
        <f>IF(E2597="小怪",0,IF(INDEX([1]非R能力!$FK$9:$FK$558,C2597)=0,0,10))</f>
        <v>10</v>
      </c>
      <c r="V2597" s="3">
        <f>IF(E2597="小怪",0,IF(INDEX([1]非R能力!$FH$9:$FH$558,C2597)=0,0,5000))</f>
        <v>5000</v>
      </c>
      <c r="W2597" s="3">
        <f>HLOOKUP(W$5,[2]人物技能基础!$O$3:$Q$553,$C2597+1,0)</f>
        <v>3.637142857142857</v>
      </c>
      <c r="X2597" s="3">
        <f>HLOOKUP(X$5,[2]人物技能基础!$O$3:$Q$553,$C2597+1,0)</f>
        <v>2.0186428571428574</v>
      </c>
      <c r="Y2597" s="3">
        <f>HLOOKUP(Y$5,[2]人物技能基础!$O$3:$Q$553,$C2597+1,0)</f>
        <v>99.964285714285708</v>
      </c>
      <c r="Z2597" s="3">
        <f t="shared" si="241"/>
        <v>2700620</v>
      </c>
      <c r="AA2597" s="3">
        <f t="shared" si="242"/>
        <v>52454</v>
      </c>
      <c r="AB2597" s="3">
        <f t="shared" si="243"/>
        <v>16178</v>
      </c>
      <c r="AC2597" s="3">
        <f t="shared" si="244"/>
        <v>17171</v>
      </c>
      <c r="AD2597" s="3">
        <f t="shared" si="245"/>
        <v>89639</v>
      </c>
    </row>
    <row r="2598" spans="1:30" x14ac:dyDescent="0.15">
      <c r="A2598" s="3">
        <v>593</v>
      </c>
      <c r="B2598" s="3" t="str">
        <f t="shared" si="240"/>
        <v>关卡593boss</v>
      </c>
      <c r="C2598" s="3">
        <f>INDEX([3]关卡!$J$19:$J$2018,A2598)</f>
        <v>312</v>
      </c>
      <c r="D2598" s="3">
        <f>INDEX([3]关卡!$N$19:$N$2018,A2598)</f>
        <v>312</v>
      </c>
      <c r="E2598" s="3" t="s">
        <v>25</v>
      </c>
      <c r="F2598" s="3" t="s">
        <v>26</v>
      </c>
      <c r="G2598" s="3">
        <v>30</v>
      </c>
      <c r="H2598" s="3">
        <v>30</v>
      </c>
      <c r="I2598" s="3">
        <v>0.2</v>
      </c>
      <c r="J2598" s="4">
        <v>0.75</v>
      </c>
      <c r="K2598" s="4">
        <v>1</v>
      </c>
      <c r="L2598" s="4">
        <v>5</v>
      </c>
      <c r="M2598" s="3">
        <v>1</v>
      </c>
      <c r="N2598" s="3">
        <v>2</v>
      </c>
      <c r="O2598" s="3">
        <f>HLOOKUP(O$5,[1]非R能力!$B$8:$F$558,$C2598+1,0)</f>
        <v>488413.95184526383</v>
      </c>
      <c r="P2598" s="3">
        <f>HLOOKUP(P$5,[1]非R能力!$B$8:$F$558,$C2598+1,0)</f>
        <v>80892.066188922996</v>
      </c>
      <c r="Q2598" s="3">
        <f>HLOOKUP(Q$5,[1]非R能力!$B$8:$F$558,$C2598+1,0)</f>
        <v>48998.327170116972</v>
      </c>
      <c r="R2598" s="3">
        <f>HLOOKUP(R$5,[1]非R能力!$B$8:$F$558,$C2598+1,0)</f>
        <v>67229.771847362805</v>
      </c>
      <c r="S2598" s="3">
        <f>HLOOKUP(S$5,[1]非R能力!$B$8:$F$558,$C2598+1,0)</f>
        <v>17171.310350889442</v>
      </c>
      <c r="T2598" s="3">
        <f>INDEX([1]非R能力!$H$9:$H$558,D2598)</f>
        <v>19299.903826885879</v>
      </c>
      <c r="U2598" s="3">
        <f>IF(E2598="小怪",0,IF(INDEX([1]非R能力!$FK$9:$FK$558,C2598)=0,0,10))</f>
        <v>10</v>
      </c>
      <c r="V2598" s="3">
        <f>IF(E2598="小怪",0,IF(INDEX([1]非R能力!$FH$9:$FH$558,C2598)=0,0,5000))</f>
        <v>5000</v>
      </c>
      <c r="W2598" s="3">
        <f>HLOOKUP(W$5,[2]人物技能基础!$O$3:$Q$553,$C2598+1,0)</f>
        <v>3.637142857142857</v>
      </c>
      <c r="X2598" s="3">
        <f>HLOOKUP(X$5,[2]人物技能基础!$O$3:$Q$553,$C2598+1,0)</f>
        <v>2.0186428571428574</v>
      </c>
      <c r="Y2598" s="3">
        <f>HLOOKUP(Y$5,[2]人物技能基础!$O$3:$Q$553,$C2598+1,0)</f>
        <v>99.964285714285708</v>
      </c>
      <c r="Z2598" s="3">
        <f t="shared" si="241"/>
        <v>2700620</v>
      </c>
      <c r="AA2598" s="3">
        <f t="shared" si="242"/>
        <v>52454</v>
      </c>
      <c r="AB2598" s="3">
        <f t="shared" si="243"/>
        <v>16178</v>
      </c>
      <c r="AC2598" s="3">
        <f t="shared" si="244"/>
        <v>17171</v>
      </c>
      <c r="AD2598" s="3">
        <f t="shared" si="245"/>
        <v>89639</v>
      </c>
    </row>
    <row r="2599" spans="1:30" x14ac:dyDescent="0.15">
      <c r="A2599" s="3">
        <v>594</v>
      </c>
      <c r="B2599" s="3" t="str">
        <f t="shared" si="240"/>
        <v>关卡594boss</v>
      </c>
      <c r="C2599" s="3">
        <f>INDEX([3]关卡!$J$19:$J$2018,A2599)</f>
        <v>312</v>
      </c>
      <c r="D2599" s="3">
        <f>INDEX([3]关卡!$N$19:$N$2018,A2599)</f>
        <v>312</v>
      </c>
      <c r="E2599" s="3" t="s">
        <v>25</v>
      </c>
      <c r="F2599" s="3" t="s">
        <v>26</v>
      </c>
      <c r="G2599" s="3">
        <v>30</v>
      </c>
      <c r="H2599" s="3">
        <v>30</v>
      </c>
      <c r="I2599" s="3">
        <v>0.2</v>
      </c>
      <c r="J2599" s="4">
        <v>0.75</v>
      </c>
      <c r="K2599" s="4">
        <v>1</v>
      </c>
      <c r="L2599" s="4">
        <v>5</v>
      </c>
      <c r="M2599" s="3">
        <v>1</v>
      </c>
      <c r="N2599" s="3">
        <v>2</v>
      </c>
      <c r="O2599" s="3">
        <f>HLOOKUP(O$5,[1]非R能力!$B$8:$F$558,$C2599+1,0)</f>
        <v>488413.95184526383</v>
      </c>
      <c r="P2599" s="3">
        <f>HLOOKUP(P$5,[1]非R能力!$B$8:$F$558,$C2599+1,0)</f>
        <v>80892.066188922996</v>
      </c>
      <c r="Q2599" s="3">
        <f>HLOOKUP(Q$5,[1]非R能力!$B$8:$F$558,$C2599+1,0)</f>
        <v>48998.327170116972</v>
      </c>
      <c r="R2599" s="3">
        <f>HLOOKUP(R$5,[1]非R能力!$B$8:$F$558,$C2599+1,0)</f>
        <v>67229.771847362805</v>
      </c>
      <c r="S2599" s="3">
        <f>HLOOKUP(S$5,[1]非R能力!$B$8:$F$558,$C2599+1,0)</f>
        <v>17171.310350889442</v>
      </c>
      <c r="T2599" s="3">
        <f>INDEX([1]非R能力!$H$9:$H$558,D2599)</f>
        <v>19299.903826885879</v>
      </c>
      <c r="U2599" s="3">
        <f>IF(E2599="小怪",0,IF(INDEX([1]非R能力!$FK$9:$FK$558,C2599)=0,0,10))</f>
        <v>10</v>
      </c>
      <c r="V2599" s="3">
        <f>IF(E2599="小怪",0,IF(INDEX([1]非R能力!$FH$9:$FH$558,C2599)=0,0,5000))</f>
        <v>5000</v>
      </c>
      <c r="W2599" s="3">
        <f>HLOOKUP(W$5,[2]人物技能基础!$O$3:$Q$553,$C2599+1,0)</f>
        <v>3.637142857142857</v>
      </c>
      <c r="X2599" s="3">
        <f>HLOOKUP(X$5,[2]人物技能基础!$O$3:$Q$553,$C2599+1,0)</f>
        <v>2.0186428571428574</v>
      </c>
      <c r="Y2599" s="3">
        <f>HLOOKUP(Y$5,[2]人物技能基础!$O$3:$Q$553,$C2599+1,0)</f>
        <v>99.964285714285708</v>
      </c>
      <c r="Z2599" s="3">
        <f t="shared" si="241"/>
        <v>2700620</v>
      </c>
      <c r="AA2599" s="3">
        <f t="shared" si="242"/>
        <v>52454</v>
      </c>
      <c r="AB2599" s="3">
        <f t="shared" si="243"/>
        <v>16178</v>
      </c>
      <c r="AC2599" s="3">
        <f t="shared" si="244"/>
        <v>17171</v>
      </c>
      <c r="AD2599" s="3">
        <f t="shared" si="245"/>
        <v>89639</v>
      </c>
    </row>
    <row r="2600" spans="1:30" x14ac:dyDescent="0.15">
      <c r="A2600" s="3">
        <v>595</v>
      </c>
      <c r="B2600" s="3" t="str">
        <f t="shared" si="240"/>
        <v>关卡595boss</v>
      </c>
      <c r="C2600" s="3">
        <f>INDEX([3]关卡!$J$19:$J$2018,A2600)</f>
        <v>312</v>
      </c>
      <c r="D2600" s="3">
        <f>INDEX([3]关卡!$N$19:$N$2018,A2600)</f>
        <v>312</v>
      </c>
      <c r="E2600" s="3" t="s">
        <v>25</v>
      </c>
      <c r="F2600" s="3" t="s">
        <v>26</v>
      </c>
      <c r="G2600" s="3">
        <v>30</v>
      </c>
      <c r="H2600" s="3">
        <v>30</v>
      </c>
      <c r="I2600" s="3">
        <v>0.2</v>
      </c>
      <c r="J2600" s="4">
        <v>0.75</v>
      </c>
      <c r="K2600" s="4">
        <v>1</v>
      </c>
      <c r="L2600" s="4">
        <v>5</v>
      </c>
      <c r="M2600" s="3">
        <v>1</v>
      </c>
      <c r="N2600" s="3">
        <v>2</v>
      </c>
      <c r="O2600" s="3">
        <f>HLOOKUP(O$5,[1]非R能力!$B$8:$F$558,$C2600+1,0)</f>
        <v>488413.95184526383</v>
      </c>
      <c r="P2600" s="3">
        <f>HLOOKUP(P$5,[1]非R能力!$B$8:$F$558,$C2600+1,0)</f>
        <v>80892.066188922996</v>
      </c>
      <c r="Q2600" s="3">
        <f>HLOOKUP(Q$5,[1]非R能力!$B$8:$F$558,$C2600+1,0)</f>
        <v>48998.327170116972</v>
      </c>
      <c r="R2600" s="3">
        <f>HLOOKUP(R$5,[1]非R能力!$B$8:$F$558,$C2600+1,0)</f>
        <v>67229.771847362805</v>
      </c>
      <c r="S2600" s="3">
        <f>HLOOKUP(S$5,[1]非R能力!$B$8:$F$558,$C2600+1,0)</f>
        <v>17171.310350889442</v>
      </c>
      <c r="T2600" s="3">
        <f>INDEX([1]非R能力!$H$9:$H$558,D2600)</f>
        <v>19299.903826885879</v>
      </c>
      <c r="U2600" s="3">
        <f>IF(E2600="小怪",0,IF(INDEX([1]非R能力!$FK$9:$FK$558,C2600)=0,0,10))</f>
        <v>10</v>
      </c>
      <c r="V2600" s="3">
        <f>IF(E2600="小怪",0,IF(INDEX([1]非R能力!$FH$9:$FH$558,C2600)=0,0,5000))</f>
        <v>5000</v>
      </c>
      <c r="W2600" s="3">
        <f>HLOOKUP(W$5,[2]人物技能基础!$O$3:$Q$553,$C2600+1,0)</f>
        <v>3.637142857142857</v>
      </c>
      <c r="X2600" s="3">
        <f>HLOOKUP(X$5,[2]人物技能基础!$O$3:$Q$553,$C2600+1,0)</f>
        <v>2.0186428571428574</v>
      </c>
      <c r="Y2600" s="3">
        <f>HLOOKUP(Y$5,[2]人物技能基础!$O$3:$Q$553,$C2600+1,0)</f>
        <v>99.964285714285708</v>
      </c>
      <c r="Z2600" s="3">
        <f t="shared" si="241"/>
        <v>2700620</v>
      </c>
      <c r="AA2600" s="3">
        <f t="shared" si="242"/>
        <v>52454</v>
      </c>
      <c r="AB2600" s="3">
        <f t="shared" si="243"/>
        <v>16178</v>
      </c>
      <c r="AC2600" s="3">
        <f t="shared" si="244"/>
        <v>17171</v>
      </c>
      <c r="AD2600" s="3">
        <f t="shared" si="245"/>
        <v>89639</v>
      </c>
    </row>
    <row r="2601" spans="1:30" x14ac:dyDescent="0.15">
      <c r="A2601" s="3">
        <v>596</v>
      </c>
      <c r="B2601" s="3" t="str">
        <f t="shared" si="240"/>
        <v>关卡596boss</v>
      </c>
      <c r="C2601" s="3">
        <f>INDEX([3]关卡!$J$19:$J$2018,A2601)</f>
        <v>312</v>
      </c>
      <c r="D2601" s="3">
        <f>INDEX([3]关卡!$N$19:$N$2018,A2601)</f>
        <v>312</v>
      </c>
      <c r="E2601" s="3" t="s">
        <v>25</v>
      </c>
      <c r="F2601" s="3" t="s">
        <v>26</v>
      </c>
      <c r="G2601" s="3">
        <v>30</v>
      </c>
      <c r="H2601" s="3">
        <v>30</v>
      </c>
      <c r="I2601" s="3">
        <v>0.2</v>
      </c>
      <c r="J2601" s="4">
        <v>0.75</v>
      </c>
      <c r="K2601" s="4">
        <v>1</v>
      </c>
      <c r="L2601" s="4">
        <v>5</v>
      </c>
      <c r="M2601" s="3">
        <v>1</v>
      </c>
      <c r="N2601" s="3">
        <v>2</v>
      </c>
      <c r="O2601" s="3">
        <f>HLOOKUP(O$5,[1]非R能力!$B$8:$F$558,$C2601+1,0)</f>
        <v>488413.95184526383</v>
      </c>
      <c r="P2601" s="3">
        <f>HLOOKUP(P$5,[1]非R能力!$B$8:$F$558,$C2601+1,0)</f>
        <v>80892.066188922996</v>
      </c>
      <c r="Q2601" s="3">
        <f>HLOOKUP(Q$5,[1]非R能力!$B$8:$F$558,$C2601+1,0)</f>
        <v>48998.327170116972</v>
      </c>
      <c r="R2601" s="3">
        <f>HLOOKUP(R$5,[1]非R能力!$B$8:$F$558,$C2601+1,0)</f>
        <v>67229.771847362805</v>
      </c>
      <c r="S2601" s="3">
        <f>HLOOKUP(S$5,[1]非R能力!$B$8:$F$558,$C2601+1,0)</f>
        <v>17171.310350889442</v>
      </c>
      <c r="T2601" s="3">
        <f>INDEX([1]非R能力!$H$9:$H$558,D2601)</f>
        <v>19299.903826885879</v>
      </c>
      <c r="U2601" s="3">
        <f>IF(E2601="小怪",0,IF(INDEX([1]非R能力!$FK$9:$FK$558,C2601)=0,0,10))</f>
        <v>10</v>
      </c>
      <c r="V2601" s="3">
        <f>IF(E2601="小怪",0,IF(INDEX([1]非R能力!$FH$9:$FH$558,C2601)=0,0,5000))</f>
        <v>5000</v>
      </c>
      <c r="W2601" s="3">
        <f>HLOOKUP(W$5,[2]人物技能基础!$O$3:$Q$553,$C2601+1,0)</f>
        <v>3.637142857142857</v>
      </c>
      <c r="X2601" s="3">
        <f>HLOOKUP(X$5,[2]人物技能基础!$O$3:$Q$553,$C2601+1,0)</f>
        <v>2.0186428571428574</v>
      </c>
      <c r="Y2601" s="3">
        <f>HLOOKUP(Y$5,[2]人物技能基础!$O$3:$Q$553,$C2601+1,0)</f>
        <v>99.964285714285708</v>
      </c>
      <c r="Z2601" s="3">
        <f t="shared" si="241"/>
        <v>2700620</v>
      </c>
      <c r="AA2601" s="3">
        <f t="shared" si="242"/>
        <v>52454</v>
      </c>
      <c r="AB2601" s="3">
        <f t="shared" si="243"/>
        <v>16178</v>
      </c>
      <c r="AC2601" s="3">
        <f t="shared" si="244"/>
        <v>17171</v>
      </c>
      <c r="AD2601" s="3">
        <f t="shared" si="245"/>
        <v>89639</v>
      </c>
    </row>
    <row r="2602" spans="1:30" x14ac:dyDescent="0.15">
      <c r="A2602" s="3">
        <v>597</v>
      </c>
      <c r="B2602" s="3" t="str">
        <f t="shared" si="240"/>
        <v>关卡597boss</v>
      </c>
      <c r="C2602" s="3">
        <f>INDEX([3]关卡!$J$19:$J$2018,A2602)</f>
        <v>312</v>
      </c>
      <c r="D2602" s="3">
        <f>INDEX([3]关卡!$N$19:$N$2018,A2602)</f>
        <v>312</v>
      </c>
      <c r="E2602" s="3" t="s">
        <v>25</v>
      </c>
      <c r="F2602" s="3" t="s">
        <v>26</v>
      </c>
      <c r="G2602" s="3">
        <v>30</v>
      </c>
      <c r="H2602" s="3">
        <v>30</v>
      </c>
      <c r="I2602" s="3">
        <v>0.2</v>
      </c>
      <c r="J2602" s="4">
        <v>0.75</v>
      </c>
      <c r="K2602" s="4">
        <v>1</v>
      </c>
      <c r="L2602" s="4">
        <v>5</v>
      </c>
      <c r="M2602" s="3">
        <v>1</v>
      </c>
      <c r="N2602" s="3">
        <v>2</v>
      </c>
      <c r="O2602" s="3">
        <f>HLOOKUP(O$5,[1]非R能力!$B$8:$F$558,$C2602+1,0)</f>
        <v>488413.95184526383</v>
      </c>
      <c r="P2602" s="3">
        <f>HLOOKUP(P$5,[1]非R能力!$B$8:$F$558,$C2602+1,0)</f>
        <v>80892.066188922996</v>
      </c>
      <c r="Q2602" s="3">
        <f>HLOOKUP(Q$5,[1]非R能力!$B$8:$F$558,$C2602+1,0)</f>
        <v>48998.327170116972</v>
      </c>
      <c r="R2602" s="3">
        <f>HLOOKUP(R$5,[1]非R能力!$B$8:$F$558,$C2602+1,0)</f>
        <v>67229.771847362805</v>
      </c>
      <c r="S2602" s="3">
        <f>HLOOKUP(S$5,[1]非R能力!$B$8:$F$558,$C2602+1,0)</f>
        <v>17171.310350889442</v>
      </c>
      <c r="T2602" s="3">
        <f>INDEX([1]非R能力!$H$9:$H$558,D2602)</f>
        <v>19299.903826885879</v>
      </c>
      <c r="U2602" s="3">
        <f>IF(E2602="小怪",0,IF(INDEX([1]非R能力!$FK$9:$FK$558,C2602)=0,0,10))</f>
        <v>10</v>
      </c>
      <c r="V2602" s="3">
        <f>IF(E2602="小怪",0,IF(INDEX([1]非R能力!$FH$9:$FH$558,C2602)=0,0,5000))</f>
        <v>5000</v>
      </c>
      <c r="W2602" s="3">
        <f>HLOOKUP(W$5,[2]人物技能基础!$O$3:$Q$553,$C2602+1,0)</f>
        <v>3.637142857142857</v>
      </c>
      <c r="X2602" s="3">
        <f>HLOOKUP(X$5,[2]人物技能基础!$O$3:$Q$553,$C2602+1,0)</f>
        <v>2.0186428571428574</v>
      </c>
      <c r="Y2602" s="3">
        <f>HLOOKUP(Y$5,[2]人物技能基础!$O$3:$Q$553,$C2602+1,0)</f>
        <v>99.964285714285708</v>
      </c>
      <c r="Z2602" s="3">
        <f t="shared" si="241"/>
        <v>2700620</v>
      </c>
      <c r="AA2602" s="3">
        <f t="shared" si="242"/>
        <v>52454</v>
      </c>
      <c r="AB2602" s="3">
        <f t="shared" si="243"/>
        <v>16178</v>
      </c>
      <c r="AC2602" s="3">
        <f t="shared" si="244"/>
        <v>17171</v>
      </c>
      <c r="AD2602" s="3">
        <f t="shared" si="245"/>
        <v>89639</v>
      </c>
    </row>
    <row r="2603" spans="1:30" x14ac:dyDescent="0.15">
      <c r="A2603" s="3">
        <v>598</v>
      </c>
      <c r="B2603" s="3" t="str">
        <f t="shared" si="240"/>
        <v>关卡598boss</v>
      </c>
      <c r="C2603" s="3">
        <f>INDEX([3]关卡!$J$19:$J$2018,A2603)</f>
        <v>312</v>
      </c>
      <c r="D2603" s="3">
        <f>INDEX([3]关卡!$N$19:$N$2018,A2603)</f>
        <v>312</v>
      </c>
      <c r="E2603" s="3" t="s">
        <v>25</v>
      </c>
      <c r="F2603" s="3" t="s">
        <v>26</v>
      </c>
      <c r="G2603" s="3">
        <v>30</v>
      </c>
      <c r="H2603" s="3">
        <v>30</v>
      </c>
      <c r="I2603" s="3">
        <v>0.2</v>
      </c>
      <c r="J2603" s="4">
        <v>0.75</v>
      </c>
      <c r="K2603" s="4">
        <v>1</v>
      </c>
      <c r="L2603" s="4">
        <v>5</v>
      </c>
      <c r="M2603" s="3">
        <v>1</v>
      </c>
      <c r="N2603" s="3">
        <v>2</v>
      </c>
      <c r="O2603" s="3">
        <f>HLOOKUP(O$5,[1]非R能力!$B$8:$F$558,$C2603+1,0)</f>
        <v>488413.95184526383</v>
      </c>
      <c r="P2603" s="3">
        <f>HLOOKUP(P$5,[1]非R能力!$B$8:$F$558,$C2603+1,0)</f>
        <v>80892.066188922996</v>
      </c>
      <c r="Q2603" s="3">
        <f>HLOOKUP(Q$5,[1]非R能力!$B$8:$F$558,$C2603+1,0)</f>
        <v>48998.327170116972</v>
      </c>
      <c r="R2603" s="3">
        <f>HLOOKUP(R$5,[1]非R能力!$B$8:$F$558,$C2603+1,0)</f>
        <v>67229.771847362805</v>
      </c>
      <c r="S2603" s="3">
        <f>HLOOKUP(S$5,[1]非R能力!$B$8:$F$558,$C2603+1,0)</f>
        <v>17171.310350889442</v>
      </c>
      <c r="T2603" s="3">
        <f>INDEX([1]非R能力!$H$9:$H$558,D2603)</f>
        <v>19299.903826885879</v>
      </c>
      <c r="U2603" s="3">
        <f>IF(E2603="小怪",0,IF(INDEX([1]非R能力!$FK$9:$FK$558,C2603)=0,0,10))</f>
        <v>10</v>
      </c>
      <c r="V2603" s="3">
        <f>IF(E2603="小怪",0,IF(INDEX([1]非R能力!$FH$9:$FH$558,C2603)=0,0,5000))</f>
        <v>5000</v>
      </c>
      <c r="W2603" s="3">
        <f>HLOOKUP(W$5,[2]人物技能基础!$O$3:$Q$553,$C2603+1,0)</f>
        <v>3.637142857142857</v>
      </c>
      <c r="X2603" s="3">
        <f>HLOOKUP(X$5,[2]人物技能基础!$O$3:$Q$553,$C2603+1,0)</f>
        <v>2.0186428571428574</v>
      </c>
      <c r="Y2603" s="3">
        <f>HLOOKUP(Y$5,[2]人物技能基础!$O$3:$Q$553,$C2603+1,0)</f>
        <v>99.964285714285708</v>
      </c>
      <c r="Z2603" s="3">
        <f t="shared" si="241"/>
        <v>2700620</v>
      </c>
      <c r="AA2603" s="3">
        <f t="shared" si="242"/>
        <v>52454</v>
      </c>
      <c r="AB2603" s="3">
        <f t="shared" si="243"/>
        <v>16178</v>
      </c>
      <c r="AC2603" s="3">
        <f t="shared" si="244"/>
        <v>17171</v>
      </c>
      <c r="AD2603" s="3">
        <f t="shared" si="245"/>
        <v>89639</v>
      </c>
    </row>
    <row r="2604" spans="1:30" x14ac:dyDescent="0.15">
      <c r="A2604" s="3">
        <v>599</v>
      </c>
      <c r="B2604" s="3" t="str">
        <f t="shared" si="240"/>
        <v>关卡599boss</v>
      </c>
      <c r="C2604" s="3">
        <f>INDEX([3]关卡!$J$19:$J$2018,A2604)</f>
        <v>312</v>
      </c>
      <c r="D2604" s="3">
        <f>INDEX([3]关卡!$N$19:$N$2018,A2604)</f>
        <v>312</v>
      </c>
      <c r="E2604" s="3" t="s">
        <v>25</v>
      </c>
      <c r="F2604" s="3" t="s">
        <v>26</v>
      </c>
      <c r="G2604" s="3">
        <v>30</v>
      </c>
      <c r="H2604" s="3">
        <v>30</v>
      </c>
      <c r="I2604" s="3">
        <v>0.2</v>
      </c>
      <c r="J2604" s="4">
        <v>0.75</v>
      </c>
      <c r="K2604" s="4">
        <v>1</v>
      </c>
      <c r="L2604" s="4">
        <v>5</v>
      </c>
      <c r="M2604" s="3">
        <v>1</v>
      </c>
      <c r="N2604" s="3">
        <v>2</v>
      </c>
      <c r="O2604" s="3">
        <f>HLOOKUP(O$5,[1]非R能力!$B$8:$F$558,$C2604+1,0)</f>
        <v>488413.95184526383</v>
      </c>
      <c r="P2604" s="3">
        <f>HLOOKUP(P$5,[1]非R能力!$B$8:$F$558,$C2604+1,0)</f>
        <v>80892.066188922996</v>
      </c>
      <c r="Q2604" s="3">
        <f>HLOOKUP(Q$5,[1]非R能力!$B$8:$F$558,$C2604+1,0)</f>
        <v>48998.327170116972</v>
      </c>
      <c r="R2604" s="3">
        <f>HLOOKUP(R$5,[1]非R能力!$B$8:$F$558,$C2604+1,0)</f>
        <v>67229.771847362805</v>
      </c>
      <c r="S2604" s="3">
        <f>HLOOKUP(S$5,[1]非R能力!$B$8:$F$558,$C2604+1,0)</f>
        <v>17171.310350889442</v>
      </c>
      <c r="T2604" s="3">
        <f>INDEX([1]非R能力!$H$9:$H$558,D2604)</f>
        <v>19299.903826885879</v>
      </c>
      <c r="U2604" s="3">
        <f>IF(E2604="小怪",0,IF(INDEX([1]非R能力!$FK$9:$FK$558,C2604)=0,0,10))</f>
        <v>10</v>
      </c>
      <c r="V2604" s="3">
        <f>IF(E2604="小怪",0,IF(INDEX([1]非R能力!$FH$9:$FH$558,C2604)=0,0,5000))</f>
        <v>5000</v>
      </c>
      <c r="W2604" s="3">
        <f>HLOOKUP(W$5,[2]人物技能基础!$O$3:$Q$553,$C2604+1,0)</f>
        <v>3.637142857142857</v>
      </c>
      <c r="X2604" s="3">
        <f>HLOOKUP(X$5,[2]人物技能基础!$O$3:$Q$553,$C2604+1,0)</f>
        <v>2.0186428571428574</v>
      </c>
      <c r="Y2604" s="3">
        <f>HLOOKUP(Y$5,[2]人物技能基础!$O$3:$Q$553,$C2604+1,0)</f>
        <v>99.964285714285708</v>
      </c>
      <c r="Z2604" s="3">
        <f t="shared" si="241"/>
        <v>2700620</v>
      </c>
      <c r="AA2604" s="3">
        <f t="shared" si="242"/>
        <v>52454</v>
      </c>
      <c r="AB2604" s="3">
        <f t="shared" si="243"/>
        <v>16178</v>
      </c>
      <c r="AC2604" s="3">
        <f t="shared" si="244"/>
        <v>17171</v>
      </c>
      <c r="AD2604" s="3">
        <f t="shared" si="245"/>
        <v>89639</v>
      </c>
    </row>
    <row r="2605" spans="1:30" x14ac:dyDescent="0.15">
      <c r="A2605" s="3">
        <v>600</v>
      </c>
      <c r="B2605" s="3" t="str">
        <f t="shared" si="240"/>
        <v>关卡600boss</v>
      </c>
      <c r="C2605" s="3">
        <f>INDEX([3]关卡!$J$19:$J$2018,A2605)</f>
        <v>313</v>
      </c>
      <c r="D2605" s="3">
        <f>INDEX([3]关卡!$N$19:$N$2018,A2605)</f>
        <v>313</v>
      </c>
      <c r="E2605" s="3" t="s">
        <v>25</v>
      </c>
      <c r="F2605" s="3" t="s">
        <v>26</v>
      </c>
      <c r="G2605" s="3">
        <v>30</v>
      </c>
      <c r="H2605" s="3">
        <v>30</v>
      </c>
      <c r="I2605" s="3">
        <v>0.2</v>
      </c>
      <c r="J2605" s="4">
        <v>0.75</v>
      </c>
      <c r="K2605" s="4">
        <v>1</v>
      </c>
      <c r="L2605" s="4">
        <v>5</v>
      </c>
      <c r="M2605" s="3">
        <v>1</v>
      </c>
      <c r="N2605" s="3">
        <v>2</v>
      </c>
      <c r="O2605" s="3">
        <f>HLOOKUP(O$5,[1]非R能力!$B$8:$F$558,$C2605+1,0)</f>
        <v>496365.32136475621</v>
      </c>
      <c r="P2605" s="3">
        <f>HLOOKUP(P$5,[1]非R能力!$B$8:$F$558,$C2605+1,0)</f>
        <v>82149.841478383576</v>
      </c>
      <c r="Q2605" s="3">
        <f>HLOOKUP(Q$5,[1]非R能力!$B$8:$F$558,$C2605+1,0)</f>
        <v>49630.640914100732</v>
      </c>
      <c r="R2605" s="3">
        <f>HLOOKUP(R$5,[1]非R能力!$B$8:$F$558,$C2605+1,0)</f>
        <v>68443.305526420445</v>
      </c>
      <c r="S2605" s="3">
        <f>HLOOKUP(S$5,[1]非R能力!$B$8:$F$558,$C2605+1,0)</f>
        <v>17433.310278033914</v>
      </c>
      <c r="T2605" s="3">
        <f>INDEX([1]非R能力!$H$9:$H$558,D2605)</f>
        <v>19426.586172303159</v>
      </c>
      <c r="U2605" s="3">
        <f>IF(E2605="小怪",0,IF(INDEX([1]非R能力!$FK$9:$FK$558,C2605)=0,0,10))</f>
        <v>10</v>
      </c>
      <c r="V2605" s="3">
        <f>IF(E2605="小怪",0,IF(INDEX([1]非R能力!$FH$9:$FH$558,C2605)=0,0,5000))</f>
        <v>5000</v>
      </c>
      <c r="W2605" s="3">
        <f>HLOOKUP(W$5,[2]人物技能基础!$O$3:$Q$553,$C2605+1,0)</f>
        <v>3.637142857142857</v>
      </c>
      <c r="X2605" s="3">
        <f>HLOOKUP(X$5,[2]人物技能基础!$O$3:$Q$553,$C2605+1,0)</f>
        <v>2.0186428571428574</v>
      </c>
      <c r="Y2605" s="3">
        <f>HLOOKUP(Y$5,[2]人物技能基础!$O$3:$Q$553,$C2605+1,0)</f>
        <v>99.964285714285708</v>
      </c>
      <c r="Z2605" s="3">
        <f t="shared" si="241"/>
        <v>2739482</v>
      </c>
      <c r="AA2605" s="3">
        <f t="shared" si="242"/>
        <v>53139</v>
      </c>
      <c r="AB2605" s="3">
        <f t="shared" si="243"/>
        <v>16429</v>
      </c>
      <c r="AC2605" s="3">
        <f t="shared" si="244"/>
        <v>17433</v>
      </c>
      <c r="AD2605" s="3">
        <f t="shared" si="245"/>
        <v>91257</v>
      </c>
    </row>
    <row r="2606" spans="1:30" x14ac:dyDescent="0.15">
      <c r="A2606" s="3">
        <v>601</v>
      </c>
      <c r="B2606" s="3" t="str">
        <f t="shared" si="240"/>
        <v>关卡601boss</v>
      </c>
      <c r="C2606" s="3">
        <f>INDEX([3]关卡!$J$19:$J$2018,A2606)</f>
        <v>313</v>
      </c>
      <c r="D2606" s="3">
        <f>INDEX([3]关卡!$N$19:$N$2018,A2606)</f>
        <v>313</v>
      </c>
      <c r="E2606" s="3" t="s">
        <v>25</v>
      </c>
      <c r="F2606" s="3" t="s">
        <v>26</v>
      </c>
      <c r="G2606" s="3">
        <v>30</v>
      </c>
      <c r="H2606" s="3">
        <v>30</v>
      </c>
      <c r="I2606" s="3">
        <v>0.2</v>
      </c>
      <c r="J2606" s="4">
        <v>0.75</v>
      </c>
      <c r="K2606" s="4">
        <v>1</v>
      </c>
      <c r="L2606" s="4">
        <v>5</v>
      </c>
      <c r="M2606" s="3">
        <v>1</v>
      </c>
      <c r="N2606" s="3">
        <v>2</v>
      </c>
      <c r="O2606" s="3">
        <f>HLOOKUP(O$5,[1]非R能力!$B$8:$F$558,$C2606+1,0)</f>
        <v>496365.32136475621</v>
      </c>
      <c r="P2606" s="3">
        <f>HLOOKUP(P$5,[1]非R能力!$B$8:$F$558,$C2606+1,0)</f>
        <v>82149.841478383576</v>
      </c>
      <c r="Q2606" s="3">
        <f>HLOOKUP(Q$5,[1]非R能力!$B$8:$F$558,$C2606+1,0)</f>
        <v>49630.640914100732</v>
      </c>
      <c r="R2606" s="3">
        <f>HLOOKUP(R$5,[1]非R能力!$B$8:$F$558,$C2606+1,0)</f>
        <v>68443.305526420445</v>
      </c>
      <c r="S2606" s="3">
        <f>HLOOKUP(S$5,[1]非R能力!$B$8:$F$558,$C2606+1,0)</f>
        <v>17433.310278033914</v>
      </c>
      <c r="T2606" s="3">
        <f>INDEX([1]非R能力!$H$9:$H$558,D2606)</f>
        <v>19426.586172303159</v>
      </c>
      <c r="U2606" s="3">
        <f>IF(E2606="小怪",0,IF(INDEX([1]非R能力!$FK$9:$FK$558,C2606)=0,0,10))</f>
        <v>10</v>
      </c>
      <c r="V2606" s="3">
        <f>IF(E2606="小怪",0,IF(INDEX([1]非R能力!$FH$9:$FH$558,C2606)=0,0,5000))</f>
        <v>5000</v>
      </c>
      <c r="W2606" s="3">
        <f>HLOOKUP(W$5,[2]人物技能基础!$O$3:$Q$553,$C2606+1,0)</f>
        <v>3.637142857142857</v>
      </c>
      <c r="X2606" s="3">
        <f>HLOOKUP(X$5,[2]人物技能基础!$O$3:$Q$553,$C2606+1,0)</f>
        <v>2.0186428571428574</v>
      </c>
      <c r="Y2606" s="3">
        <f>HLOOKUP(Y$5,[2]人物技能基础!$O$3:$Q$553,$C2606+1,0)</f>
        <v>99.964285714285708</v>
      </c>
      <c r="Z2606" s="3">
        <f t="shared" si="241"/>
        <v>2739482</v>
      </c>
      <c r="AA2606" s="3">
        <f t="shared" si="242"/>
        <v>53139</v>
      </c>
      <c r="AB2606" s="3">
        <f t="shared" si="243"/>
        <v>16429</v>
      </c>
      <c r="AC2606" s="3">
        <f t="shared" si="244"/>
        <v>17433</v>
      </c>
      <c r="AD2606" s="3">
        <f t="shared" si="245"/>
        <v>91257</v>
      </c>
    </row>
    <row r="2607" spans="1:30" x14ac:dyDescent="0.15">
      <c r="A2607" s="3">
        <v>602</v>
      </c>
      <c r="B2607" s="3" t="str">
        <f t="shared" si="240"/>
        <v>关卡602boss</v>
      </c>
      <c r="C2607" s="3">
        <f>INDEX([3]关卡!$J$19:$J$2018,A2607)</f>
        <v>313</v>
      </c>
      <c r="D2607" s="3">
        <f>INDEX([3]关卡!$N$19:$N$2018,A2607)</f>
        <v>313</v>
      </c>
      <c r="E2607" s="3" t="s">
        <v>25</v>
      </c>
      <c r="F2607" s="3" t="s">
        <v>26</v>
      </c>
      <c r="G2607" s="3">
        <v>30</v>
      </c>
      <c r="H2607" s="3">
        <v>30</v>
      </c>
      <c r="I2607" s="3">
        <v>0.2</v>
      </c>
      <c r="J2607" s="4">
        <v>0.75</v>
      </c>
      <c r="K2607" s="4">
        <v>1</v>
      </c>
      <c r="L2607" s="4">
        <v>5</v>
      </c>
      <c r="M2607" s="3">
        <v>1</v>
      </c>
      <c r="N2607" s="3">
        <v>2</v>
      </c>
      <c r="O2607" s="3">
        <f>HLOOKUP(O$5,[1]非R能力!$B$8:$F$558,$C2607+1,0)</f>
        <v>496365.32136475621</v>
      </c>
      <c r="P2607" s="3">
        <f>HLOOKUP(P$5,[1]非R能力!$B$8:$F$558,$C2607+1,0)</f>
        <v>82149.841478383576</v>
      </c>
      <c r="Q2607" s="3">
        <f>HLOOKUP(Q$5,[1]非R能力!$B$8:$F$558,$C2607+1,0)</f>
        <v>49630.640914100732</v>
      </c>
      <c r="R2607" s="3">
        <f>HLOOKUP(R$5,[1]非R能力!$B$8:$F$558,$C2607+1,0)</f>
        <v>68443.305526420445</v>
      </c>
      <c r="S2607" s="3">
        <f>HLOOKUP(S$5,[1]非R能力!$B$8:$F$558,$C2607+1,0)</f>
        <v>17433.310278033914</v>
      </c>
      <c r="T2607" s="3">
        <f>INDEX([1]非R能力!$H$9:$H$558,D2607)</f>
        <v>19426.586172303159</v>
      </c>
      <c r="U2607" s="3">
        <f>IF(E2607="小怪",0,IF(INDEX([1]非R能力!$FK$9:$FK$558,C2607)=0,0,10))</f>
        <v>10</v>
      </c>
      <c r="V2607" s="3">
        <f>IF(E2607="小怪",0,IF(INDEX([1]非R能力!$FH$9:$FH$558,C2607)=0,0,5000))</f>
        <v>5000</v>
      </c>
      <c r="W2607" s="3">
        <f>HLOOKUP(W$5,[2]人物技能基础!$O$3:$Q$553,$C2607+1,0)</f>
        <v>3.637142857142857</v>
      </c>
      <c r="X2607" s="3">
        <f>HLOOKUP(X$5,[2]人物技能基础!$O$3:$Q$553,$C2607+1,0)</f>
        <v>2.0186428571428574</v>
      </c>
      <c r="Y2607" s="3">
        <f>HLOOKUP(Y$5,[2]人物技能基础!$O$3:$Q$553,$C2607+1,0)</f>
        <v>99.964285714285708</v>
      </c>
      <c r="Z2607" s="3">
        <f t="shared" si="241"/>
        <v>2739482</v>
      </c>
      <c r="AA2607" s="3">
        <f t="shared" si="242"/>
        <v>53139</v>
      </c>
      <c r="AB2607" s="3">
        <f t="shared" si="243"/>
        <v>16429</v>
      </c>
      <c r="AC2607" s="3">
        <f t="shared" si="244"/>
        <v>17433</v>
      </c>
      <c r="AD2607" s="3">
        <f t="shared" si="245"/>
        <v>91257</v>
      </c>
    </row>
    <row r="2608" spans="1:30" x14ac:dyDescent="0.15">
      <c r="A2608" s="3">
        <v>603</v>
      </c>
      <c r="B2608" s="3" t="str">
        <f t="shared" si="240"/>
        <v>关卡603boss</v>
      </c>
      <c r="C2608" s="3">
        <f>INDEX([3]关卡!$J$19:$J$2018,A2608)</f>
        <v>313</v>
      </c>
      <c r="D2608" s="3">
        <f>INDEX([3]关卡!$N$19:$N$2018,A2608)</f>
        <v>313</v>
      </c>
      <c r="E2608" s="3" t="s">
        <v>25</v>
      </c>
      <c r="F2608" s="3" t="s">
        <v>26</v>
      </c>
      <c r="G2608" s="3">
        <v>30</v>
      </c>
      <c r="H2608" s="3">
        <v>30</v>
      </c>
      <c r="I2608" s="3">
        <v>0.2</v>
      </c>
      <c r="J2608" s="4">
        <v>0.75</v>
      </c>
      <c r="K2608" s="4">
        <v>1</v>
      </c>
      <c r="L2608" s="4">
        <v>5</v>
      </c>
      <c r="M2608" s="3">
        <v>1</v>
      </c>
      <c r="N2608" s="3">
        <v>2</v>
      </c>
      <c r="O2608" s="3">
        <f>HLOOKUP(O$5,[1]非R能力!$B$8:$F$558,$C2608+1,0)</f>
        <v>496365.32136475621</v>
      </c>
      <c r="P2608" s="3">
        <f>HLOOKUP(P$5,[1]非R能力!$B$8:$F$558,$C2608+1,0)</f>
        <v>82149.841478383576</v>
      </c>
      <c r="Q2608" s="3">
        <f>HLOOKUP(Q$5,[1]非R能力!$B$8:$F$558,$C2608+1,0)</f>
        <v>49630.640914100732</v>
      </c>
      <c r="R2608" s="3">
        <f>HLOOKUP(R$5,[1]非R能力!$B$8:$F$558,$C2608+1,0)</f>
        <v>68443.305526420445</v>
      </c>
      <c r="S2608" s="3">
        <f>HLOOKUP(S$5,[1]非R能力!$B$8:$F$558,$C2608+1,0)</f>
        <v>17433.310278033914</v>
      </c>
      <c r="T2608" s="3">
        <f>INDEX([1]非R能力!$H$9:$H$558,D2608)</f>
        <v>19426.586172303159</v>
      </c>
      <c r="U2608" s="3">
        <f>IF(E2608="小怪",0,IF(INDEX([1]非R能力!$FK$9:$FK$558,C2608)=0,0,10))</f>
        <v>10</v>
      </c>
      <c r="V2608" s="3">
        <f>IF(E2608="小怪",0,IF(INDEX([1]非R能力!$FH$9:$FH$558,C2608)=0,0,5000))</f>
        <v>5000</v>
      </c>
      <c r="W2608" s="3">
        <f>HLOOKUP(W$5,[2]人物技能基础!$O$3:$Q$553,$C2608+1,0)</f>
        <v>3.637142857142857</v>
      </c>
      <c r="X2608" s="3">
        <f>HLOOKUP(X$5,[2]人物技能基础!$O$3:$Q$553,$C2608+1,0)</f>
        <v>2.0186428571428574</v>
      </c>
      <c r="Y2608" s="3">
        <f>HLOOKUP(Y$5,[2]人物技能基础!$O$3:$Q$553,$C2608+1,0)</f>
        <v>99.964285714285708</v>
      </c>
      <c r="Z2608" s="3">
        <f t="shared" si="241"/>
        <v>2739482</v>
      </c>
      <c r="AA2608" s="3">
        <f t="shared" si="242"/>
        <v>53139</v>
      </c>
      <c r="AB2608" s="3">
        <f t="shared" si="243"/>
        <v>16429</v>
      </c>
      <c r="AC2608" s="3">
        <f t="shared" si="244"/>
        <v>17433</v>
      </c>
      <c r="AD2608" s="3">
        <f t="shared" si="245"/>
        <v>91257</v>
      </c>
    </row>
    <row r="2609" spans="1:30" x14ac:dyDescent="0.15">
      <c r="A2609" s="3">
        <v>604</v>
      </c>
      <c r="B2609" s="3" t="str">
        <f t="shared" si="240"/>
        <v>关卡604boss</v>
      </c>
      <c r="C2609" s="3">
        <f>INDEX([3]关卡!$J$19:$J$2018,A2609)</f>
        <v>313</v>
      </c>
      <c r="D2609" s="3">
        <f>INDEX([3]关卡!$N$19:$N$2018,A2609)</f>
        <v>313</v>
      </c>
      <c r="E2609" s="3" t="s">
        <v>25</v>
      </c>
      <c r="F2609" s="3" t="s">
        <v>26</v>
      </c>
      <c r="G2609" s="3">
        <v>30</v>
      </c>
      <c r="H2609" s="3">
        <v>30</v>
      </c>
      <c r="I2609" s="3">
        <v>0.2</v>
      </c>
      <c r="J2609" s="4">
        <v>0.75</v>
      </c>
      <c r="K2609" s="4">
        <v>1</v>
      </c>
      <c r="L2609" s="4">
        <v>5</v>
      </c>
      <c r="M2609" s="3">
        <v>1</v>
      </c>
      <c r="N2609" s="3">
        <v>2</v>
      </c>
      <c r="O2609" s="3">
        <f>HLOOKUP(O$5,[1]非R能力!$B$8:$F$558,$C2609+1,0)</f>
        <v>496365.32136475621</v>
      </c>
      <c r="P2609" s="3">
        <f>HLOOKUP(P$5,[1]非R能力!$B$8:$F$558,$C2609+1,0)</f>
        <v>82149.841478383576</v>
      </c>
      <c r="Q2609" s="3">
        <f>HLOOKUP(Q$5,[1]非R能力!$B$8:$F$558,$C2609+1,0)</f>
        <v>49630.640914100732</v>
      </c>
      <c r="R2609" s="3">
        <f>HLOOKUP(R$5,[1]非R能力!$B$8:$F$558,$C2609+1,0)</f>
        <v>68443.305526420445</v>
      </c>
      <c r="S2609" s="3">
        <f>HLOOKUP(S$5,[1]非R能力!$B$8:$F$558,$C2609+1,0)</f>
        <v>17433.310278033914</v>
      </c>
      <c r="T2609" s="3">
        <f>INDEX([1]非R能力!$H$9:$H$558,D2609)</f>
        <v>19426.586172303159</v>
      </c>
      <c r="U2609" s="3">
        <f>IF(E2609="小怪",0,IF(INDEX([1]非R能力!$FK$9:$FK$558,C2609)=0,0,10))</f>
        <v>10</v>
      </c>
      <c r="V2609" s="3">
        <f>IF(E2609="小怪",0,IF(INDEX([1]非R能力!$FH$9:$FH$558,C2609)=0,0,5000))</f>
        <v>5000</v>
      </c>
      <c r="W2609" s="3">
        <f>HLOOKUP(W$5,[2]人物技能基础!$O$3:$Q$553,$C2609+1,0)</f>
        <v>3.637142857142857</v>
      </c>
      <c r="X2609" s="3">
        <f>HLOOKUP(X$5,[2]人物技能基础!$O$3:$Q$553,$C2609+1,0)</f>
        <v>2.0186428571428574</v>
      </c>
      <c r="Y2609" s="3">
        <f>HLOOKUP(Y$5,[2]人物技能基础!$O$3:$Q$553,$C2609+1,0)</f>
        <v>99.964285714285708</v>
      </c>
      <c r="Z2609" s="3">
        <f t="shared" si="241"/>
        <v>2739482</v>
      </c>
      <c r="AA2609" s="3">
        <f t="shared" si="242"/>
        <v>53139</v>
      </c>
      <c r="AB2609" s="3">
        <f t="shared" si="243"/>
        <v>16429</v>
      </c>
      <c r="AC2609" s="3">
        <f t="shared" si="244"/>
        <v>17433</v>
      </c>
      <c r="AD2609" s="3">
        <f t="shared" si="245"/>
        <v>91257</v>
      </c>
    </row>
    <row r="2610" spans="1:30" x14ac:dyDescent="0.15">
      <c r="A2610" s="3">
        <v>605</v>
      </c>
      <c r="B2610" s="3" t="str">
        <f t="shared" si="240"/>
        <v>关卡605boss</v>
      </c>
      <c r="C2610" s="3">
        <f>INDEX([3]关卡!$J$19:$J$2018,A2610)</f>
        <v>313</v>
      </c>
      <c r="D2610" s="3">
        <f>INDEX([3]关卡!$N$19:$N$2018,A2610)</f>
        <v>313</v>
      </c>
      <c r="E2610" s="3" t="s">
        <v>25</v>
      </c>
      <c r="F2610" s="3" t="s">
        <v>26</v>
      </c>
      <c r="G2610" s="3">
        <v>30</v>
      </c>
      <c r="H2610" s="3">
        <v>30</v>
      </c>
      <c r="I2610" s="3">
        <v>0.2</v>
      </c>
      <c r="J2610" s="4">
        <v>0.75</v>
      </c>
      <c r="K2610" s="4">
        <v>1</v>
      </c>
      <c r="L2610" s="4">
        <v>5</v>
      </c>
      <c r="M2610" s="3">
        <v>1</v>
      </c>
      <c r="N2610" s="3">
        <v>2</v>
      </c>
      <c r="O2610" s="3">
        <f>HLOOKUP(O$5,[1]非R能力!$B$8:$F$558,$C2610+1,0)</f>
        <v>496365.32136475621</v>
      </c>
      <c r="P2610" s="3">
        <f>HLOOKUP(P$5,[1]非R能力!$B$8:$F$558,$C2610+1,0)</f>
        <v>82149.841478383576</v>
      </c>
      <c r="Q2610" s="3">
        <f>HLOOKUP(Q$5,[1]非R能力!$B$8:$F$558,$C2610+1,0)</f>
        <v>49630.640914100732</v>
      </c>
      <c r="R2610" s="3">
        <f>HLOOKUP(R$5,[1]非R能力!$B$8:$F$558,$C2610+1,0)</f>
        <v>68443.305526420445</v>
      </c>
      <c r="S2610" s="3">
        <f>HLOOKUP(S$5,[1]非R能力!$B$8:$F$558,$C2610+1,0)</f>
        <v>17433.310278033914</v>
      </c>
      <c r="T2610" s="3">
        <f>INDEX([1]非R能力!$H$9:$H$558,D2610)</f>
        <v>19426.586172303159</v>
      </c>
      <c r="U2610" s="3">
        <f>IF(E2610="小怪",0,IF(INDEX([1]非R能力!$FK$9:$FK$558,C2610)=0,0,10))</f>
        <v>10</v>
      </c>
      <c r="V2610" s="3">
        <f>IF(E2610="小怪",0,IF(INDEX([1]非R能力!$FH$9:$FH$558,C2610)=0,0,5000))</f>
        <v>5000</v>
      </c>
      <c r="W2610" s="3">
        <f>HLOOKUP(W$5,[2]人物技能基础!$O$3:$Q$553,$C2610+1,0)</f>
        <v>3.637142857142857</v>
      </c>
      <c r="X2610" s="3">
        <f>HLOOKUP(X$5,[2]人物技能基础!$O$3:$Q$553,$C2610+1,0)</f>
        <v>2.0186428571428574</v>
      </c>
      <c r="Y2610" s="3">
        <f>HLOOKUP(Y$5,[2]人物技能基础!$O$3:$Q$553,$C2610+1,0)</f>
        <v>99.964285714285708</v>
      </c>
      <c r="Z2610" s="3">
        <f t="shared" si="241"/>
        <v>2739482</v>
      </c>
      <c r="AA2610" s="3">
        <f t="shared" si="242"/>
        <v>53139</v>
      </c>
      <c r="AB2610" s="3">
        <f t="shared" si="243"/>
        <v>16429</v>
      </c>
      <c r="AC2610" s="3">
        <f t="shared" si="244"/>
        <v>17433</v>
      </c>
      <c r="AD2610" s="3">
        <f t="shared" si="245"/>
        <v>91257</v>
      </c>
    </row>
    <row r="2611" spans="1:30" x14ac:dyDescent="0.15">
      <c r="A2611" s="3">
        <v>606</v>
      </c>
      <c r="B2611" s="3" t="str">
        <f t="shared" si="240"/>
        <v>关卡606boss</v>
      </c>
      <c r="C2611" s="3">
        <f>INDEX([3]关卡!$J$19:$J$2018,A2611)</f>
        <v>313</v>
      </c>
      <c r="D2611" s="3">
        <f>INDEX([3]关卡!$N$19:$N$2018,A2611)</f>
        <v>313</v>
      </c>
      <c r="E2611" s="3" t="s">
        <v>25</v>
      </c>
      <c r="F2611" s="3" t="s">
        <v>26</v>
      </c>
      <c r="G2611" s="3">
        <v>30</v>
      </c>
      <c r="H2611" s="3">
        <v>30</v>
      </c>
      <c r="I2611" s="3">
        <v>0.2</v>
      </c>
      <c r="J2611" s="4">
        <v>0.75</v>
      </c>
      <c r="K2611" s="4">
        <v>1</v>
      </c>
      <c r="L2611" s="4">
        <v>5</v>
      </c>
      <c r="M2611" s="3">
        <v>1</v>
      </c>
      <c r="N2611" s="3">
        <v>2</v>
      </c>
      <c r="O2611" s="3">
        <f>HLOOKUP(O$5,[1]非R能力!$B$8:$F$558,$C2611+1,0)</f>
        <v>496365.32136475621</v>
      </c>
      <c r="P2611" s="3">
        <f>HLOOKUP(P$5,[1]非R能力!$B$8:$F$558,$C2611+1,0)</f>
        <v>82149.841478383576</v>
      </c>
      <c r="Q2611" s="3">
        <f>HLOOKUP(Q$5,[1]非R能力!$B$8:$F$558,$C2611+1,0)</f>
        <v>49630.640914100732</v>
      </c>
      <c r="R2611" s="3">
        <f>HLOOKUP(R$5,[1]非R能力!$B$8:$F$558,$C2611+1,0)</f>
        <v>68443.305526420445</v>
      </c>
      <c r="S2611" s="3">
        <f>HLOOKUP(S$5,[1]非R能力!$B$8:$F$558,$C2611+1,0)</f>
        <v>17433.310278033914</v>
      </c>
      <c r="T2611" s="3">
        <f>INDEX([1]非R能力!$H$9:$H$558,D2611)</f>
        <v>19426.586172303159</v>
      </c>
      <c r="U2611" s="3">
        <f>IF(E2611="小怪",0,IF(INDEX([1]非R能力!$FK$9:$FK$558,C2611)=0,0,10))</f>
        <v>10</v>
      </c>
      <c r="V2611" s="3">
        <f>IF(E2611="小怪",0,IF(INDEX([1]非R能力!$FH$9:$FH$558,C2611)=0,0,5000))</f>
        <v>5000</v>
      </c>
      <c r="W2611" s="3">
        <f>HLOOKUP(W$5,[2]人物技能基础!$O$3:$Q$553,$C2611+1,0)</f>
        <v>3.637142857142857</v>
      </c>
      <c r="X2611" s="3">
        <f>HLOOKUP(X$5,[2]人物技能基础!$O$3:$Q$553,$C2611+1,0)</f>
        <v>2.0186428571428574</v>
      </c>
      <c r="Y2611" s="3">
        <f>HLOOKUP(Y$5,[2]人物技能基础!$O$3:$Q$553,$C2611+1,0)</f>
        <v>99.964285714285708</v>
      </c>
      <c r="Z2611" s="3">
        <f t="shared" si="241"/>
        <v>2739482</v>
      </c>
      <c r="AA2611" s="3">
        <f t="shared" si="242"/>
        <v>53139</v>
      </c>
      <c r="AB2611" s="3">
        <f t="shared" si="243"/>
        <v>16429</v>
      </c>
      <c r="AC2611" s="3">
        <f t="shared" si="244"/>
        <v>17433</v>
      </c>
      <c r="AD2611" s="3">
        <f t="shared" si="245"/>
        <v>91257</v>
      </c>
    </row>
    <row r="2612" spans="1:30" x14ac:dyDescent="0.15">
      <c r="A2612" s="3">
        <v>607</v>
      </c>
      <c r="B2612" s="3" t="str">
        <f t="shared" si="240"/>
        <v>关卡607boss</v>
      </c>
      <c r="C2612" s="3">
        <f>INDEX([3]关卡!$J$19:$J$2018,A2612)</f>
        <v>314</v>
      </c>
      <c r="D2612" s="3">
        <f>INDEX([3]关卡!$N$19:$N$2018,A2612)</f>
        <v>314</v>
      </c>
      <c r="E2612" s="3" t="s">
        <v>25</v>
      </c>
      <c r="F2612" s="3" t="s">
        <v>26</v>
      </c>
      <c r="G2612" s="3">
        <v>30</v>
      </c>
      <c r="H2612" s="3">
        <v>30</v>
      </c>
      <c r="I2612" s="3">
        <v>0.2</v>
      </c>
      <c r="J2612" s="4">
        <v>0.75</v>
      </c>
      <c r="K2612" s="4">
        <v>1</v>
      </c>
      <c r="L2612" s="4">
        <v>5</v>
      </c>
      <c r="M2612" s="3">
        <v>1</v>
      </c>
      <c r="N2612" s="3">
        <v>2</v>
      </c>
      <c r="O2612" s="3">
        <f>HLOOKUP(O$5,[1]非R能力!$B$8:$F$558,$C2612+1,0)</f>
        <v>508515.80836908845</v>
      </c>
      <c r="P2612" s="3">
        <f>HLOOKUP(P$5,[1]非R能力!$B$8:$F$558,$C2612+1,0)</f>
        <v>83576.136194610415</v>
      </c>
      <c r="Q2612" s="3">
        <f>HLOOKUP(Q$5,[1]非R能力!$B$8:$F$558,$C2612+1,0)</f>
        <v>50331.275334626385</v>
      </c>
      <c r="R2612" s="3">
        <f>HLOOKUP(R$5,[1]非R能力!$B$8:$F$558,$C2612+1,0)</f>
        <v>69506.673341763351</v>
      </c>
      <c r="S2612" s="3">
        <f>HLOOKUP(S$5,[1]非R能力!$B$8:$F$558,$C2612+1,0)</f>
        <v>19228.72930449617</v>
      </c>
      <c r="T2612" s="3">
        <f>INDEX([1]非R能力!$H$9:$H$558,D2612)</f>
        <v>19553.910067909197</v>
      </c>
      <c r="U2612" s="3">
        <f>IF(E2612="小怪",0,IF(INDEX([1]非R能力!$FK$9:$FK$558,C2612)=0,0,10))</f>
        <v>10</v>
      </c>
      <c r="V2612" s="3">
        <f>IF(E2612="小怪",0,IF(INDEX([1]非R能力!$FH$9:$FH$558,C2612)=0,0,5000))</f>
        <v>5000</v>
      </c>
      <c r="W2612" s="3">
        <f>HLOOKUP(W$5,[2]人物技能基础!$O$3:$Q$553,$C2612+1,0)</f>
        <v>3.637142857142857</v>
      </c>
      <c r="X2612" s="3">
        <f>HLOOKUP(X$5,[2]人物技能基础!$O$3:$Q$553,$C2612+1,0)</f>
        <v>2.0186428571428574</v>
      </c>
      <c r="Y2612" s="3">
        <f>HLOOKUP(Y$5,[2]人物技能基础!$O$3:$Q$553,$C2612+1,0)</f>
        <v>99.964285714285708</v>
      </c>
      <c r="Z2612" s="3">
        <f t="shared" si="241"/>
        <v>2783207</v>
      </c>
      <c r="AA2612" s="3">
        <f t="shared" si="242"/>
        <v>53921</v>
      </c>
      <c r="AB2612" s="3">
        <f t="shared" si="243"/>
        <v>16715</v>
      </c>
      <c r="AC2612" s="3">
        <f t="shared" si="244"/>
        <v>19228</v>
      </c>
      <c r="AD2612" s="3">
        <f t="shared" si="245"/>
        <v>92675</v>
      </c>
    </row>
    <row r="2613" spans="1:30" x14ac:dyDescent="0.15">
      <c r="A2613" s="3">
        <v>608</v>
      </c>
      <c r="B2613" s="3" t="str">
        <f t="shared" si="240"/>
        <v>关卡608boss</v>
      </c>
      <c r="C2613" s="3">
        <f>INDEX([3]关卡!$J$19:$J$2018,A2613)</f>
        <v>314</v>
      </c>
      <c r="D2613" s="3">
        <f>INDEX([3]关卡!$N$19:$N$2018,A2613)</f>
        <v>314</v>
      </c>
      <c r="E2613" s="3" t="s">
        <v>25</v>
      </c>
      <c r="F2613" s="3" t="s">
        <v>26</v>
      </c>
      <c r="G2613" s="3">
        <v>30</v>
      </c>
      <c r="H2613" s="3">
        <v>30</v>
      </c>
      <c r="I2613" s="3">
        <v>0.2</v>
      </c>
      <c r="J2613" s="4">
        <v>0.75</v>
      </c>
      <c r="K2613" s="4">
        <v>1</v>
      </c>
      <c r="L2613" s="4">
        <v>5</v>
      </c>
      <c r="M2613" s="3">
        <v>1</v>
      </c>
      <c r="N2613" s="3">
        <v>2</v>
      </c>
      <c r="O2613" s="3">
        <f>HLOOKUP(O$5,[1]非R能力!$B$8:$F$558,$C2613+1,0)</f>
        <v>508515.80836908845</v>
      </c>
      <c r="P2613" s="3">
        <f>HLOOKUP(P$5,[1]非R能力!$B$8:$F$558,$C2613+1,0)</f>
        <v>83576.136194610415</v>
      </c>
      <c r="Q2613" s="3">
        <f>HLOOKUP(Q$5,[1]非R能力!$B$8:$F$558,$C2613+1,0)</f>
        <v>50331.275334626385</v>
      </c>
      <c r="R2613" s="3">
        <f>HLOOKUP(R$5,[1]非R能力!$B$8:$F$558,$C2613+1,0)</f>
        <v>69506.673341763351</v>
      </c>
      <c r="S2613" s="3">
        <f>HLOOKUP(S$5,[1]非R能力!$B$8:$F$558,$C2613+1,0)</f>
        <v>19228.72930449617</v>
      </c>
      <c r="T2613" s="3">
        <f>INDEX([1]非R能力!$H$9:$H$558,D2613)</f>
        <v>19553.910067909197</v>
      </c>
      <c r="U2613" s="3">
        <f>IF(E2613="小怪",0,IF(INDEX([1]非R能力!$FK$9:$FK$558,C2613)=0,0,10))</f>
        <v>10</v>
      </c>
      <c r="V2613" s="3">
        <f>IF(E2613="小怪",0,IF(INDEX([1]非R能力!$FH$9:$FH$558,C2613)=0,0,5000))</f>
        <v>5000</v>
      </c>
      <c r="W2613" s="3">
        <f>HLOOKUP(W$5,[2]人物技能基础!$O$3:$Q$553,$C2613+1,0)</f>
        <v>3.637142857142857</v>
      </c>
      <c r="X2613" s="3">
        <f>HLOOKUP(X$5,[2]人物技能基础!$O$3:$Q$553,$C2613+1,0)</f>
        <v>2.0186428571428574</v>
      </c>
      <c r="Y2613" s="3">
        <f>HLOOKUP(Y$5,[2]人物技能基础!$O$3:$Q$553,$C2613+1,0)</f>
        <v>99.964285714285708</v>
      </c>
      <c r="Z2613" s="3">
        <f t="shared" si="241"/>
        <v>2783207</v>
      </c>
      <c r="AA2613" s="3">
        <f t="shared" si="242"/>
        <v>53921</v>
      </c>
      <c r="AB2613" s="3">
        <f t="shared" si="243"/>
        <v>16715</v>
      </c>
      <c r="AC2613" s="3">
        <f t="shared" si="244"/>
        <v>19228</v>
      </c>
      <c r="AD2613" s="3">
        <f t="shared" si="245"/>
        <v>92675</v>
      </c>
    </row>
    <row r="2614" spans="1:30" x14ac:dyDescent="0.15">
      <c r="A2614" s="3">
        <v>609</v>
      </c>
      <c r="B2614" s="3" t="str">
        <f t="shared" si="240"/>
        <v>关卡609boss</v>
      </c>
      <c r="C2614" s="3">
        <f>INDEX([3]关卡!$J$19:$J$2018,A2614)</f>
        <v>314</v>
      </c>
      <c r="D2614" s="3">
        <f>INDEX([3]关卡!$N$19:$N$2018,A2614)</f>
        <v>314</v>
      </c>
      <c r="E2614" s="3" t="s">
        <v>25</v>
      </c>
      <c r="F2614" s="3" t="s">
        <v>26</v>
      </c>
      <c r="G2614" s="3">
        <v>30</v>
      </c>
      <c r="H2614" s="3">
        <v>30</v>
      </c>
      <c r="I2614" s="3">
        <v>0.2</v>
      </c>
      <c r="J2614" s="4">
        <v>0.75</v>
      </c>
      <c r="K2614" s="4">
        <v>1</v>
      </c>
      <c r="L2614" s="4">
        <v>5</v>
      </c>
      <c r="M2614" s="3">
        <v>1</v>
      </c>
      <c r="N2614" s="3">
        <v>2</v>
      </c>
      <c r="O2614" s="3">
        <f>HLOOKUP(O$5,[1]非R能力!$B$8:$F$558,$C2614+1,0)</f>
        <v>508515.80836908845</v>
      </c>
      <c r="P2614" s="3">
        <f>HLOOKUP(P$5,[1]非R能力!$B$8:$F$558,$C2614+1,0)</f>
        <v>83576.136194610415</v>
      </c>
      <c r="Q2614" s="3">
        <f>HLOOKUP(Q$5,[1]非R能力!$B$8:$F$558,$C2614+1,0)</f>
        <v>50331.275334626385</v>
      </c>
      <c r="R2614" s="3">
        <f>HLOOKUP(R$5,[1]非R能力!$B$8:$F$558,$C2614+1,0)</f>
        <v>69506.673341763351</v>
      </c>
      <c r="S2614" s="3">
        <f>HLOOKUP(S$5,[1]非R能力!$B$8:$F$558,$C2614+1,0)</f>
        <v>19228.72930449617</v>
      </c>
      <c r="T2614" s="3">
        <f>INDEX([1]非R能力!$H$9:$H$558,D2614)</f>
        <v>19553.910067909197</v>
      </c>
      <c r="U2614" s="3">
        <f>IF(E2614="小怪",0,IF(INDEX([1]非R能力!$FK$9:$FK$558,C2614)=0,0,10))</f>
        <v>10</v>
      </c>
      <c r="V2614" s="3">
        <f>IF(E2614="小怪",0,IF(INDEX([1]非R能力!$FH$9:$FH$558,C2614)=0,0,5000))</f>
        <v>5000</v>
      </c>
      <c r="W2614" s="3">
        <f>HLOOKUP(W$5,[2]人物技能基础!$O$3:$Q$553,$C2614+1,0)</f>
        <v>3.637142857142857</v>
      </c>
      <c r="X2614" s="3">
        <f>HLOOKUP(X$5,[2]人物技能基础!$O$3:$Q$553,$C2614+1,0)</f>
        <v>2.0186428571428574</v>
      </c>
      <c r="Y2614" s="3">
        <f>HLOOKUP(Y$5,[2]人物技能基础!$O$3:$Q$553,$C2614+1,0)</f>
        <v>99.964285714285708</v>
      </c>
      <c r="Z2614" s="3">
        <f t="shared" si="241"/>
        <v>2783207</v>
      </c>
      <c r="AA2614" s="3">
        <f t="shared" si="242"/>
        <v>53921</v>
      </c>
      <c r="AB2614" s="3">
        <f t="shared" si="243"/>
        <v>16715</v>
      </c>
      <c r="AC2614" s="3">
        <f t="shared" si="244"/>
        <v>19228</v>
      </c>
      <c r="AD2614" s="3">
        <f t="shared" si="245"/>
        <v>92675</v>
      </c>
    </row>
    <row r="2615" spans="1:30" x14ac:dyDescent="0.15">
      <c r="A2615" s="3">
        <v>610</v>
      </c>
      <c r="B2615" s="3" t="str">
        <f t="shared" si="240"/>
        <v>关卡610boss</v>
      </c>
      <c r="C2615" s="3">
        <f>INDEX([3]关卡!$J$19:$J$2018,A2615)</f>
        <v>314</v>
      </c>
      <c r="D2615" s="3">
        <f>INDEX([3]关卡!$N$19:$N$2018,A2615)</f>
        <v>314</v>
      </c>
      <c r="E2615" s="3" t="s">
        <v>25</v>
      </c>
      <c r="F2615" s="3" t="s">
        <v>26</v>
      </c>
      <c r="G2615" s="3">
        <v>30</v>
      </c>
      <c r="H2615" s="3">
        <v>30</v>
      </c>
      <c r="I2615" s="3">
        <v>0.2</v>
      </c>
      <c r="J2615" s="4">
        <v>0.75</v>
      </c>
      <c r="K2615" s="4">
        <v>1</v>
      </c>
      <c r="L2615" s="4">
        <v>5</v>
      </c>
      <c r="M2615" s="3">
        <v>1</v>
      </c>
      <c r="N2615" s="3">
        <v>2</v>
      </c>
      <c r="O2615" s="3">
        <f>HLOOKUP(O$5,[1]非R能力!$B$8:$F$558,$C2615+1,0)</f>
        <v>508515.80836908845</v>
      </c>
      <c r="P2615" s="3">
        <f>HLOOKUP(P$5,[1]非R能力!$B$8:$F$558,$C2615+1,0)</f>
        <v>83576.136194610415</v>
      </c>
      <c r="Q2615" s="3">
        <f>HLOOKUP(Q$5,[1]非R能力!$B$8:$F$558,$C2615+1,0)</f>
        <v>50331.275334626385</v>
      </c>
      <c r="R2615" s="3">
        <f>HLOOKUP(R$5,[1]非R能力!$B$8:$F$558,$C2615+1,0)</f>
        <v>69506.673341763351</v>
      </c>
      <c r="S2615" s="3">
        <f>HLOOKUP(S$5,[1]非R能力!$B$8:$F$558,$C2615+1,0)</f>
        <v>19228.72930449617</v>
      </c>
      <c r="T2615" s="3">
        <f>INDEX([1]非R能力!$H$9:$H$558,D2615)</f>
        <v>19553.910067909197</v>
      </c>
      <c r="U2615" s="3">
        <f>IF(E2615="小怪",0,IF(INDEX([1]非R能力!$FK$9:$FK$558,C2615)=0,0,10))</f>
        <v>10</v>
      </c>
      <c r="V2615" s="3">
        <f>IF(E2615="小怪",0,IF(INDEX([1]非R能力!$FH$9:$FH$558,C2615)=0,0,5000))</f>
        <v>5000</v>
      </c>
      <c r="W2615" s="3">
        <f>HLOOKUP(W$5,[2]人物技能基础!$O$3:$Q$553,$C2615+1,0)</f>
        <v>3.637142857142857</v>
      </c>
      <c r="X2615" s="3">
        <f>HLOOKUP(X$5,[2]人物技能基础!$O$3:$Q$553,$C2615+1,0)</f>
        <v>2.0186428571428574</v>
      </c>
      <c r="Y2615" s="3">
        <f>HLOOKUP(Y$5,[2]人物技能基础!$O$3:$Q$553,$C2615+1,0)</f>
        <v>99.964285714285708</v>
      </c>
      <c r="Z2615" s="3">
        <f t="shared" si="241"/>
        <v>2783207</v>
      </c>
      <c r="AA2615" s="3">
        <f t="shared" si="242"/>
        <v>53921</v>
      </c>
      <c r="AB2615" s="3">
        <f t="shared" si="243"/>
        <v>16715</v>
      </c>
      <c r="AC2615" s="3">
        <f t="shared" si="244"/>
        <v>19228</v>
      </c>
      <c r="AD2615" s="3">
        <f t="shared" si="245"/>
        <v>92675</v>
      </c>
    </row>
    <row r="2616" spans="1:30" x14ac:dyDescent="0.15">
      <c r="A2616" s="3">
        <v>611</v>
      </c>
      <c r="B2616" s="3" t="str">
        <f t="shared" si="240"/>
        <v>关卡611boss</v>
      </c>
      <c r="C2616" s="3">
        <f>INDEX([3]关卡!$J$19:$J$2018,A2616)</f>
        <v>314</v>
      </c>
      <c r="D2616" s="3">
        <f>INDEX([3]关卡!$N$19:$N$2018,A2616)</f>
        <v>314</v>
      </c>
      <c r="E2616" s="3" t="s">
        <v>25</v>
      </c>
      <c r="F2616" s="3" t="s">
        <v>26</v>
      </c>
      <c r="G2616" s="3">
        <v>30</v>
      </c>
      <c r="H2616" s="3">
        <v>30</v>
      </c>
      <c r="I2616" s="3">
        <v>0.2</v>
      </c>
      <c r="J2616" s="4">
        <v>0.75</v>
      </c>
      <c r="K2616" s="4">
        <v>1</v>
      </c>
      <c r="L2616" s="4">
        <v>5</v>
      </c>
      <c r="M2616" s="3">
        <v>1</v>
      </c>
      <c r="N2616" s="3">
        <v>2</v>
      </c>
      <c r="O2616" s="3">
        <f>HLOOKUP(O$5,[1]非R能力!$B$8:$F$558,$C2616+1,0)</f>
        <v>508515.80836908845</v>
      </c>
      <c r="P2616" s="3">
        <f>HLOOKUP(P$5,[1]非R能力!$B$8:$F$558,$C2616+1,0)</f>
        <v>83576.136194610415</v>
      </c>
      <c r="Q2616" s="3">
        <f>HLOOKUP(Q$5,[1]非R能力!$B$8:$F$558,$C2616+1,0)</f>
        <v>50331.275334626385</v>
      </c>
      <c r="R2616" s="3">
        <f>HLOOKUP(R$5,[1]非R能力!$B$8:$F$558,$C2616+1,0)</f>
        <v>69506.673341763351</v>
      </c>
      <c r="S2616" s="3">
        <f>HLOOKUP(S$5,[1]非R能力!$B$8:$F$558,$C2616+1,0)</f>
        <v>19228.72930449617</v>
      </c>
      <c r="T2616" s="3">
        <f>INDEX([1]非R能力!$H$9:$H$558,D2616)</f>
        <v>19553.910067909197</v>
      </c>
      <c r="U2616" s="3">
        <f>IF(E2616="小怪",0,IF(INDEX([1]非R能力!$FK$9:$FK$558,C2616)=0,0,10))</f>
        <v>10</v>
      </c>
      <c r="V2616" s="3">
        <f>IF(E2616="小怪",0,IF(INDEX([1]非R能力!$FH$9:$FH$558,C2616)=0,0,5000))</f>
        <v>5000</v>
      </c>
      <c r="W2616" s="3">
        <f>HLOOKUP(W$5,[2]人物技能基础!$O$3:$Q$553,$C2616+1,0)</f>
        <v>3.637142857142857</v>
      </c>
      <c r="X2616" s="3">
        <f>HLOOKUP(X$5,[2]人物技能基础!$O$3:$Q$553,$C2616+1,0)</f>
        <v>2.0186428571428574</v>
      </c>
      <c r="Y2616" s="3">
        <f>HLOOKUP(Y$5,[2]人物技能基础!$O$3:$Q$553,$C2616+1,0)</f>
        <v>99.964285714285708</v>
      </c>
      <c r="Z2616" s="3">
        <f t="shared" si="241"/>
        <v>2783207</v>
      </c>
      <c r="AA2616" s="3">
        <f t="shared" si="242"/>
        <v>53921</v>
      </c>
      <c r="AB2616" s="3">
        <f t="shared" si="243"/>
        <v>16715</v>
      </c>
      <c r="AC2616" s="3">
        <f t="shared" si="244"/>
        <v>19228</v>
      </c>
      <c r="AD2616" s="3">
        <f t="shared" si="245"/>
        <v>92675</v>
      </c>
    </row>
    <row r="2617" spans="1:30" x14ac:dyDescent="0.15">
      <c r="A2617" s="3">
        <v>612</v>
      </c>
      <c r="B2617" s="3" t="str">
        <f t="shared" si="240"/>
        <v>关卡612boss</v>
      </c>
      <c r="C2617" s="3">
        <f>INDEX([3]关卡!$J$19:$J$2018,A2617)</f>
        <v>314</v>
      </c>
      <c r="D2617" s="3">
        <f>INDEX([3]关卡!$N$19:$N$2018,A2617)</f>
        <v>314</v>
      </c>
      <c r="E2617" s="3" t="s">
        <v>25</v>
      </c>
      <c r="F2617" s="3" t="s">
        <v>26</v>
      </c>
      <c r="G2617" s="3">
        <v>30</v>
      </c>
      <c r="H2617" s="3">
        <v>30</v>
      </c>
      <c r="I2617" s="3">
        <v>0.2</v>
      </c>
      <c r="J2617" s="4">
        <v>0.75</v>
      </c>
      <c r="K2617" s="4">
        <v>1</v>
      </c>
      <c r="L2617" s="4">
        <v>5</v>
      </c>
      <c r="M2617" s="3">
        <v>1</v>
      </c>
      <c r="N2617" s="3">
        <v>2</v>
      </c>
      <c r="O2617" s="3">
        <f>HLOOKUP(O$5,[1]非R能力!$B$8:$F$558,$C2617+1,0)</f>
        <v>508515.80836908845</v>
      </c>
      <c r="P2617" s="3">
        <f>HLOOKUP(P$5,[1]非R能力!$B$8:$F$558,$C2617+1,0)</f>
        <v>83576.136194610415</v>
      </c>
      <c r="Q2617" s="3">
        <f>HLOOKUP(Q$5,[1]非R能力!$B$8:$F$558,$C2617+1,0)</f>
        <v>50331.275334626385</v>
      </c>
      <c r="R2617" s="3">
        <f>HLOOKUP(R$5,[1]非R能力!$B$8:$F$558,$C2617+1,0)</f>
        <v>69506.673341763351</v>
      </c>
      <c r="S2617" s="3">
        <f>HLOOKUP(S$5,[1]非R能力!$B$8:$F$558,$C2617+1,0)</f>
        <v>19228.72930449617</v>
      </c>
      <c r="T2617" s="3">
        <f>INDEX([1]非R能力!$H$9:$H$558,D2617)</f>
        <v>19553.910067909197</v>
      </c>
      <c r="U2617" s="3">
        <f>IF(E2617="小怪",0,IF(INDEX([1]非R能力!$FK$9:$FK$558,C2617)=0,0,10))</f>
        <v>10</v>
      </c>
      <c r="V2617" s="3">
        <f>IF(E2617="小怪",0,IF(INDEX([1]非R能力!$FH$9:$FH$558,C2617)=0,0,5000))</f>
        <v>5000</v>
      </c>
      <c r="W2617" s="3">
        <f>HLOOKUP(W$5,[2]人物技能基础!$O$3:$Q$553,$C2617+1,0)</f>
        <v>3.637142857142857</v>
      </c>
      <c r="X2617" s="3">
        <f>HLOOKUP(X$5,[2]人物技能基础!$O$3:$Q$553,$C2617+1,0)</f>
        <v>2.0186428571428574</v>
      </c>
      <c r="Y2617" s="3">
        <f>HLOOKUP(Y$5,[2]人物技能基础!$O$3:$Q$553,$C2617+1,0)</f>
        <v>99.964285714285708</v>
      </c>
      <c r="Z2617" s="3">
        <f t="shared" si="241"/>
        <v>2783207</v>
      </c>
      <c r="AA2617" s="3">
        <f t="shared" si="242"/>
        <v>53921</v>
      </c>
      <c r="AB2617" s="3">
        <f t="shared" si="243"/>
        <v>16715</v>
      </c>
      <c r="AC2617" s="3">
        <f t="shared" si="244"/>
        <v>19228</v>
      </c>
      <c r="AD2617" s="3">
        <f t="shared" si="245"/>
        <v>92675</v>
      </c>
    </row>
    <row r="2618" spans="1:30" x14ac:dyDescent="0.15">
      <c r="A2618" s="3">
        <v>613</v>
      </c>
      <c r="B2618" s="3" t="str">
        <f t="shared" si="240"/>
        <v>关卡613boss</v>
      </c>
      <c r="C2618" s="3">
        <f>INDEX([3]关卡!$J$19:$J$2018,A2618)</f>
        <v>314</v>
      </c>
      <c r="D2618" s="3">
        <f>INDEX([3]关卡!$N$19:$N$2018,A2618)</f>
        <v>314</v>
      </c>
      <c r="E2618" s="3" t="s">
        <v>25</v>
      </c>
      <c r="F2618" s="3" t="s">
        <v>26</v>
      </c>
      <c r="G2618" s="3">
        <v>30</v>
      </c>
      <c r="H2618" s="3">
        <v>30</v>
      </c>
      <c r="I2618" s="3">
        <v>0.2</v>
      </c>
      <c r="J2618" s="4">
        <v>0.75</v>
      </c>
      <c r="K2618" s="4">
        <v>1</v>
      </c>
      <c r="L2618" s="4">
        <v>5</v>
      </c>
      <c r="M2618" s="3">
        <v>1</v>
      </c>
      <c r="N2618" s="3">
        <v>2</v>
      </c>
      <c r="O2618" s="3">
        <f>HLOOKUP(O$5,[1]非R能力!$B$8:$F$558,$C2618+1,0)</f>
        <v>508515.80836908845</v>
      </c>
      <c r="P2618" s="3">
        <f>HLOOKUP(P$5,[1]非R能力!$B$8:$F$558,$C2618+1,0)</f>
        <v>83576.136194610415</v>
      </c>
      <c r="Q2618" s="3">
        <f>HLOOKUP(Q$5,[1]非R能力!$B$8:$F$558,$C2618+1,0)</f>
        <v>50331.275334626385</v>
      </c>
      <c r="R2618" s="3">
        <f>HLOOKUP(R$5,[1]非R能力!$B$8:$F$558,$C2618+1,0)</f>
        <v>69506.673341763351</v>
      </c>
      <c r="S2618" s="3">
        <f>HLOOKUP(S$5,[1]非R能力!$B$8:$F$558,$C2618+1,0)</f>
        <v>19228.72930449617</v>
      </c>
      <c r="T2618" s="3">
        <f>INDEX([1]非R能力!$H$9:$H$558,D2618)</f>
        <v>19553.910067909197</v>
      </c>
      <c r="U2618" s="3">
        <f>IF(E2618="小怪",0,IF(INDEX([1]非R能力!$FK$9:$FK$558,C2618)=0,0,10))</f>
        <v>10</v>
      </c>
      <c r="V2618" s="3">
        <f>IF(E2618="小怪",0,IF(INDEX([1]非R能力!$FH$9:$FH$558,C2618)=0,0,5000))</f>
        <v>5000</v>
      </c>
      <c r="W2618" s="3">
        <f>HLOOKUP(W$5,[2]人物技能基础!$O$3:$Q$553,$C2618+1,0)</f>
        <v>3.637142857142857</v>
      </c>
      <c r="X2618" s="3">
        <f>HLOOKUP(X$5,[2]人物技能基础!$O$3:$Q$553,$C2618+1,0)</f>
        <v>2.0186428571428574</v>
      </c>
      <c r="Y2618" s="3">
        <f>HLOOKUP(Y$5,[2]人物技能基础!$O$3:$Q$553,$C2618+1,0)</f>
        <v>99.964285714285708</v>
      </c>
      <c r="Z2618" s="3">
        <f t="shared" si="241"/>
        <v>2783207</v>
      </c>
      <c r="AA2618" s="3">
        <f t="shared" si="242"/>
        <v>53921</v>
      </c>
      <c r="AB2618" s="3">
        <f t="shared" si="243"/>
        <v>16715</v>
      </c>
      <c r="AC2618" s="3">
        <f t="shared" si="244"/>
        <v>19228</v>
      </c>
      <c r="AD2618" s="3">
        <f t="shared" si="245"/>
        <v>92675</v>
      </c>
    </row>
    <row r="2619" spans="1:30" x14ac:dyDescent="0.15">
      <c r="A2619" s="3">
        <v>614</v>
      </c>
      <c r="B2619" s="3" t="str">
        <f t="shared" si="240"/>
        <v>关卡614boss</v>
      </c>
      <c r="C2619" s="3">
        <f>INDEX([3]关卡!$J$19:$J$2018,A2619)</f>
        <v>314</v>
      </c>
      <c r="D2619" s="3">
        <f>INDEX([3]关卡!$N$19:$N$2018,A2619)</f>
        <v>314</v>
      </c>
      <c r="E2619" s="3" t="s">
        <v>25</v>
      </c>
      <c r="F2619" s="3" t="s">
        <v>26</v>
      </c>
      <c r="G2619" s="3">
        <v>30</v>
      </c>
      <c r="H2619" s="3">
        <v>30</v>
      </c>
      <c r="I2619" s="3">
        <v>0.2</v>
      </c>
      <c r="J2619" s="4">
        <v>0.75</v>
      </c>
      <c r="K2619" s="4">
        <v>1</v>
      </c>
      <c r="L2619" s="4">
        <v>5</v>
      </c>
      <c r="M2619" s="3">
        <v>1</v>
      </c>
      <c r="N2619" s="3">
        <v>2</v>
      </c>
      <c r="O2619" s="3">
        <f>HLOOKUP(O$5,[1]非R能力!$B$8:$F$558,$C2619+1,0)</f>
        <v>508515.80836908845</v>
      </c>
      <c r="P2619" s="3">
        <f>HLOOKUP(P$5,[1]非R能力!$B$8:$F$558,$C2619+1,0)</f>
        <v>83576.136194610415</v>
      </c>
      <c r="Q2619" s="3">
        <f>HLOOKUP(Q$5,[1]非R能力!$B$8:$F$558,$C2619+1,0)</f>
        <v>50331.275334626385</v>
      </c>
      <c r="R2619" s="3">
        <f>HLOOKUP(R$5,[1]非R能力!$B$8:$F$558,$C2619+1,0)</f>
        <v>69506.673341763351</v>
      </c>
      <c r="S2619" s="3">
        <f>HLOOKUP(S$5,[1]非R能力!$B$8:$F$558,$C2619+1,0)</f>
        <v>19228.72930449617</v>
      </c>
      <c r="T2619" s="3">
        <f>INDEX([1]非R能力!$H$9:$H$558,D2619)</f>
        <v>19553.910067909197</v>
      </c>
      <c r="U2619" s="3">
        <f>IF(E2619="小怪",0,IF(INDEX([1]非R能力!$FK$9:$FK$558,C2619)=0,0,10))</f>
        <v>10</v>
      </c>
      <c r="V2619" s="3">
        <f>IF(E2619="小怪",0,IF(INDEX([1]非R能力!$FH$9:$FH$558,C2619)=0,0,5000))</f>
        <v>5000</v>
      </c>
      <c r="W2619" s="3">
        <f>HLOOKUP(W$5,[2]人物技能基础!$O$3:$Q$553,$C2619+1,0)</f>
        <v>3.637142857142857</v>
      </c>
      <c r="X2619" s="3">
        <f>HLOOKUP(X$5,[2]人物技能基础!$O$3:$Q$553,$C2619+1,0)</f>
        <v>2.0186428571428574</v>
      </c>
      <c r="Y2619" s="3">
        <f>HLOOKUP(Y$5,[2]人物技能基础!$O$3:$Q$553,$C2619+1,0)</f>
        <v>99.964285714285708</v>
      </c>
      <c r="Z2619" s="3">
        <f t="shared" si="241"/>
        <v>2783207</v>
      </c>
      <c r="AA2619" s="3">
        <f t="shared" si="242"/>
        <v>53921</v>
      </c>
      <c r="AB2619" s="3">
        <f t="shared" si="243"/>
        <v>16715</v>
      </c>
      <c r="AC2619" s="3">
        <f t="shared" si="244"/>
        <v>19228</v>
      </c>
      <c r="AD2619" s="3">
        <f t="shared" si="245"/>
        <v>92675</v>
      </c>
    </row>
    <row r="2620" spans="1:30" x14ac:dyDescent="0.15">
      <c r="A2620" s="3">
        <v>615</v>
      </c>
      <c r="B2620" s="3" t="str">
        <f t="shared" si="240"/>
        <v>关卡615boss</v>
      </c>
      <c r="C2620" s="3">
        <f>INDEX([3]关卡!$J$19:$J$2018,A2620)</f>
        <v>315</v>
      </c>
      <c r="D2620" s="3">
        <f>INDEX([3]关卡!$N$19:$N$2018,A2620)</f>
        <v>315</v>
      </c>
      <c r="E2620" s="3" t="s">
        <v>25</v>
      </c>
      <c r="F2620" s="3" t="s">
        <v>26</v>
      </c>
      <c r="G2620" s="3">
        <v>30</v>
      </c>
      <c r="H2620" s="3">
        <v>30</v>
      </c>
      <c r="I2620" s="3">
        <v>0.2</v>
      </c>
      <c r="J2620" s="4">
        <v>0.75</v>
      </c>
      <c r="K2620" s="4">
        <v>1</v>
      </c>
      <c r="L2620" s="4">
        <v>5</v>
      </c>
      <c r="M2620" s="3">
        <v>1</v>
      </c>
      <c r="N2620" s="3">
        <v>2</v>
      </c>
      <c r="O2620" s="3">
        <f>HLOOKUP(O$5,[1]非R能力!$B$8:$F$558,$C2620+1,0)</f>
        <v>517909.85005859745</v>
      </c>
      <c r="P2620" s="3">
        <f>HLOOKUP(P$5,[1]非R能力!$B$8:$F$558,$C2620+1,0)</f>
        <v>84662.51814033548</v>
      </c>
      <c r="Q2620" s="3">
        <f>HLOOKUP(Q$5,[1]非R能力!$B$8:$F$558,$C2620+1,0)</f>
        <v>50921.351275931236</v>
      </c>
      <c r="R2620" s="3">
        <f>HLOOKUP(R$5,[1]非R能力!$B$8:$F$558,$C2620+1,0)</f>
        <v>70571.728530951106</v>
      </c>
      <c r="S2620" s="3">
        <f>HLOOKUP(S$5,[1]非R能力!$B$8:$F$558,$C2620+1,0)</f>
        <v>19447.568172015526</v>
      </c>
      <c r="T2620" s="3">
        <f>INDEX([1]非R能力!$H$9:$H$558,D2620)</f>
        <v>19681.878224410902</v>
      </c>
      <c r="U2620" s="3">
        <f>IF(E2620="小怪",0,IF(INDEX([1]非R能力!$FK$9:$FK$558,C2620)=0,0,10))</f>
        <v>10</v>
      </c>
      <c r="V2620" s="3">
        <f>IF(E2620="小怪",0,IF(INDEX([1]非R能力!$FH$9:$FH$558,C2620)=0,0,5000))</f>
        <v>5000</v>
      </c>
      <c r="W2620" s="3">
        <f>HLOOKUP(W$5,[2]人物技能基础!$O$3:$Q$553,$C2620+1,0)</f>
        <v>3.637142857142857</v>
      </c>
      <c r="X2620" s="3">
        <f>HLOOKUP(X$5,[2]人物技能基础!$O$3:$Q$553,$C2620+1,0)</f>
        <v>2.0186428571428574</v>
      </c>
      <c r="Y2620" s="3">
        <f>HLOOKUP(Y$5,[2]人物技能基础!$O$3:$Q$553,$C2620+1,0)</f>
        <v>99.964285714285708</v>
      </c>
      <c r="Z2620" s="3">
        <f t="shared" si="241"/>
        <v>2817100</v>
      </c>
      <c r="AA2620" s="3">
        <f t="shared" si="242"/>
        <v>54574</v>
      </c>
      <c r="AB2620" s="3">
        <f t="shared" si="243"/>
        <v>16932</v>
      </c>
      <c r="AC2620" s="3">
        <f t="shared" si="244"/>
        <v>19447</v>
      </c>
      <c r="AD2620" s="3">
        <f t="shared" si="245"/>
        <v>94095</v>
      </c>
    </row>
    <row r="2621" spans="1:30" x14ac:dyDescent="0.15">
      <c r="A2621" s="3">
        <v>616</v>
      </c>
      <c r="B2621" s="3" t="str">
        <f t="shared" si="240"/>
        <v>关卡616boss</v>
      </c>
      <c r="C2621" s="3">
        <f>INDEX([3]关卡!$J$19:$J$2018,A2621)</f>
        <v>315</v>
      </c>
      <c r="D2621" s="3">
        <f>INDEX([3]关卡!$N$19:$N$2018,A2621)</f>
        <v>315</v>
      </c>
      <c r="E2621" s="3" t="s">
        <v>25</v>
      </c>
      <c r="F2621" s="3" t="s">
        <v>26</v>
      </c>
      <c r="G2621" s="3">
        <v>30</v>
      </c>
      <c r="H2621" s="3">
        <v>30</v>
      </c>
      <c r="I2621" s="3">
        <v>0.2</v>
      </c>
      <c r="J2621" s="4">
        <v>0.75</v>
      </c>
      <c r="K2621" s="4">
        <v>1</v>
      </c>
      <c r="L2621" s="4">
        <v>5</v>
      </c>
      <c r="M2621" s="3">
        <v>1</v>
      </c>
      <c r="N2621" s="3">
        <v>2</v>
      </c>
      <c r="O2621" s="3">
        <f>HLOOKUP(O$5,[1]非R能力!$B$8:$F$558,$C2621+1,0)</f>
        <v>517909.85005859745</v>
      </c>
      <c r="P2621" s="3">
        <f>HLOOKUP(P$5,[1]非R能力!$B$8:$F$558,$C2621+1,0)</f>
        <v>84662.51814033548</v>
      </c>
      <c r="Q2621" s="3">
        <f>HLOOKUP(Q$5,[1]非R能力!$B$8:$F$558,$C2621+1,0)</f>
        <v>50921.351275931236</v>
      </c>
      <c r="R2621" s="3">
        <f>HLOOKUP(R$5,[1]非R能力!$B$8:$F$558,$C2621+1,0)</f>
        <v>70571.728530951106</v>
      </c>
      <c r="S2621" s="3">
        <f>HLOOKUP(S$5,[1]非R能力!$B$8:$F$558,$C2621+1,0)</f>
        <v>19447.568172015526</v>
      </c>
      <c r="T2621" s="3">
        <f>INDEX([1]非R能力!$H$9:$H$558,D2621)</f>
        <v>19681.878224410902</v>
      </c>
      <c r="U2621" s="3">
        <f>IF(E2621="小怪",0,IF(INDEX([1]非R能力!$FK$9:$FK$558,C2621)=0,0,10))</f>
        <v>10</v>
      </c>
      <c r="V2621" s="3">
        <f>IF(E2621="小怪",0,IF(INDEX([1]非R能力!$FH$9:$FH$558,C2621)=0,0,5000))</f>
        <v>5000</v>
      </c>
      <c r="W2621" s="3">
        <f>HLOOKUP(W$5,[2]人物技能基础!$O$3:$Q$553,$C2621+1,0)</f>
        <v>3.637142857142857</v>
      </c>
      <c r="X2621" s="3">
        <f>HLOOKUP(X$5,[2]人物技能基础!$O$3:$Q$553,$C2621+1,0)</f>
        <v>2.0186428571428574</v>
      </c>
      <c r="Y2621" s="3">
        <f>HLOOKUP(Y$5,[2]人物技能基础!$O$3:$Q$553,$C2621+1,0)</f>
        <v>99.964285714285708</v>
      </c>
      <c r="Z2621" s="3">
        <f t="shared" si="241"/>
        <v>2817100</v>
      </c>
      <c r="AA2621" s="3">
        <f t="shared" si="242"/>
        <v>54574</v>
      </c>
      <c r="AB2621" s="3">
        <f t="shared" si="243"/>
        <v>16932</v>
      </c>
      <c r="AC2621" s="3">
        <f t="shared" si="244"/>
        <v>19447</v>
      </c>
      <c r="AD2621" s="3">
        <f t="shared" si="245"/>
        <v>94095</v>
      </c>
    </row>
    <row r="2622" spans="1:30" x14ac:dyDescent="0.15">
      <c r="A2622" s="3">
        <v>617</v>
      </c>
      <c r="B2622" s="3" t="str">
        <f t="shared" si="240"/>
        <v>关卡617boss</v>
      </c>
      <c r="C2622" s="3">
        <f>INDEX([3]关卡!$J$19:$J$2018,A2622)</f>
        <v>315</v>
      </c>
      <c r="D2622" s="3">
        <f>INDEX([3]关卡!$N$19:$N$2018,A2622)</f>
        <v>315</v>
      </c>
      <c r="E2622" s="3" t="s">
        <v>25</v>
      </c>
      <c r="F2622" s="3" t="s">
        <v>26</v>
      </c>
      <c r="G2622" s="3">
        <v>30</v>
      </c>
      <c r="H2622" s="3">
        <v>30</v>
      </c>
      <c r="I2622" s="3">
        <v>0.2</v>
      </c>
      <c r="J2622" s="4">
        <v>0.75</v>
      </c>
      <c r="K2622" s="4">
        <v>1</v>
      </c>
      <c r="L2622" s="4">
        <v>5</v>
      </c>
      <c r="M2622" s="3">
        <v>1</v>
      </c>
      <c r="N2622" s="3">
        <v>2</v>
      </c>
      <c r="O2622" s="3">
        <f>HLOOKUP(O$5,[1]非R能力!$B$8:$F$558,$C2622+1,0)</f>
        <v>517909.85005859745</v>
      </c>
      <c r="P2622" s="3">
        <f>HLOOKUP(P$5,[1]非R能力!$B$8:$F$558,$C2622+1,0)</f>
        <v>84662.51814033548</v>
      </c>
      <c r="Q2622" s="3">
        <f>HLOOKUP(Q$5,[1]非R能力!$B$8:$F$558,$C2622+1,0)</f>
        <v>50921.351275931236</v>
      </c>
      <c r="R2622" s="3">
        <f>HLOOKUP(R$5,[1]非R能力!$B$8:$F$558,$C2622+1,0)</f>
        <v>70571.728530951106</v>
      </c>
      <c r="S2622" s="3">
        <f>HLOOKUP(S$5,[1]非R能力!$B$8:$F$558,$C2622+1,0)</f>
        <v>19447.568172015526</v>
      </c>
      <c r="T2622" s="3">
        <f>INDEX([1]非R能力!$H$9:$H$558,D2622)</f>
        <v>19681.878224410902</v>
      </c>
      <c r="U2622" s="3">
        <f>IF(E2622="小怪",0,IF(INDEX([1]非R能力!$FK$9:$FK$558,C2622)=0,0,10))</f>
        <v>10</v>
      </c>
      <c r="V2622" s="3">
        <f>IF(E2622="小怪",0,IF(INDEX([1]非R能力!$FH$9:$FH$558,C2622)=0,0,5000))</f>
        <v>5000</v>
      </c>
      <c r="W2622" s="3">
        <f>HLOOKUP(W$5,[2]人物技能基础!$O$3:$Q$553,$C2622+1,0)</f>
        <v>3.637142857142857</v>
      </c>
      <c r="X2622" s="3">
        <f>HLOOKUP(X$5,[2]人物技能基础!$O$3:$Q$553,$C2622+1,0)</f>
        <v>2.0186428571428574</v>
      </c>
      <c r="Y2622" s="3">
        <f>HLOOKUP(Y$5,[2]人物技能基础!$O$3:$Q$553,$C2622+1,0)</f>
        <v>99.964285714285708</v>
      </c>
      <c r="Z2622" s="3">
        <f t="shared" si="241"/>
        <v>2817100</v>
      </c>
      <c r="AA2622" s="3">
        <f t="shared" si="242"/>
        <v>54574</v>
      </c>
      <c r="AB2622" s="3">
        <f t="shared" si="243"/>
        <v>16932</v>
      </c>
      <c r="AC2622" s="3">
        <f t="shared" si="244"/>
        <v>19447</v>
      </c>
      <c r="AD2622" s="3">
        <f t="shared" si="245"/>
        <v>94095</v>
      </c>
    </row>
    <row r="2623" spans="1:30" x14ac:dyDescent="0.15">
      <c r="A2623" s="3">
        <v>618</v>
      </c>
      <c r="B2623" s="3" t="str">
        <f t="shared" si="240"/>
        <v>关卡618boss</v>
      </c>
      <c r="C2623" s="3">
        <f>INDEX([3]关卡!$J$19:$J$2018,A2623)</f>
        <v>315</v>
      </c>
      <c r="D2623" s="3">
        <f>INDEX([3]关卡!$N$19:$N$2018,A2623)</f>
        <v>315</v>
      </c>
      <c r="E2623" s="3" t="s">
        <v>25</v>
      </c>
      <c r="F2623" s="3" t="s">
        <v>26</v>
      </c>
      <c r="G2623" s="3">
        <v>30</v>
      </c>
      <c r="H2623" s="3">
        <v>30</v>
      </c>
      <c r="I2623" s="3">
        <v>0.2</v>
      </c>
      <c r="J2623" s="4">
        <v>0.75</v>
      </c>
      <c r="K2623" s="4">
        <v>1</v>
      </c>
      <c r="L2623" s="4">
        <v>5</v>
      </c>
      <c r="M2623" s="3">
        <v>1</v>
      </c>
      <c r="N2623" s="3">
        <v>2</v>
      </c>
      <c r="O2623" s="3">
        <f>HLOOKUP(O$5,[1]非R能力!$B$8:$F$558,$C2623+1,0)</f>
        <v>517909.85005859745</v>
      </c>
      <c r="P2623" s="3">
        <f>HLOOKUP(P$5,[1]非R能力!$B$8:$F$558,$C2623+1,0)</f>
        <v>84662.51814033548</v>
      </c>
      <c r="Q2623" s="3">
        <f>HLOOKUP(Q$5,[1]非R能力!$B$8:$F$558,$C2623+1,0)</f>
        <v>50921.351275931236</v>
      </c>
      <c r="R2623" s="3">
        <f>HLOOKUP(R$5,[1]非R能力!$B$8:$F$558,$C2623+1,0)</f>
        <v>70571.728530951106</v>
      </c>
      <c r="S2623" s="3">
        <f>HLOOKUP(S$5,[1]非R能力!$B$8:$F$558,$C2623+1,0)</f>
        <v>19447.568172015526</v>
      </c>
      <c r="T2623" s="3">
        <f>INDEX([1]非R能力!$H$9:$H$558,D2623)</f>
        <v>19681.878224410902</v>
      </c>
      <c r="U2623" s="3">
        <f>IF(E2623="小怪",0,IF(INDEX([1]非R能力!$FK$9:$FK$558,C2623)=0,0,10))</f>
        <v>10</v>
      </c>
      <c r="V2623" s="3">
        <f>IF(E2623="小怪",0,IF(INDEX([1]非R能力!$FH$9:$FH$558,C2623)=0,0,5000))</f>
        <v>5000</v>
      </c>
      <c r="W2623" s="3">
        <f>HLOOKUP(W$5,[2]人物技能基础!$O$3:$Q$553,$C2623+1,0)</f>
        <v>3.637142857142857</v>
      </c>
      <c r="X2623" s="3">
        <f>HLOOKUP(X$5,[2]人物技能基础!$O$3:$Q$553,$C2623+1,0)</f>
        <v>2.0186428571428574</v>
      </c>
      <c r="Y2623" s="3">
        <f>HLOOKUP(Y$5,[2]人物技能基础!$O$3:$Q$553,$C2623+1,0)</f>
        <v>99.964285714285708</v>
      </c>
      <c r="Z2623" s="3">
        <f t="shared" si="241"/>
        <v>2817100</v>
      </c>
      <c r="AA2623" s="3">
        <f t="shared" si="242"/>
        <v>54574</v>
      </c>
      <c r="AB2623" s="3">
        <f t="shared" si="243"/>
        <v>16932</v>
      </c>
      <c r="AC2623" s="3">
        <f t="shared" si="244"/>
        <v>19447</v>
      </c>
      <c r="AD2623" s="3">
        <f t="shared" si="245"/>
        <v>94095</v>
      </c>
    </row>
    <row r="2624" spans="1:30" x14ac:dyDescent="0.15">
      <c r="A2624" s="3">
        <v>619</v>
      </c>
      <c r="B2624" s="3" t="str">
        <f t="shared" si="240"/>
        <v>关卡619boss</v>
      </c>
      <c r="C2624" s="3">
        <f>INDEX([3]关卡!$J$19:$J$2018,A2624)</f>
        <v>315</v>
      </c>
      <c r="D2624" s="3">
        <f>INDEX([3]关卡!$N$19:$N$2018,A2624)</f>
        <v>315</v>
      </c>
      <c r="E2624" s="3" t="s">
        <v>25</v>
      </c>
      <c r="F2624" s="3" t="s">
        <v>26</v>
      </c>
      <c r="G2624" s="3">
        <v>30</v>
      </c>
      <c r="H2624" s="3">
        <v>30</v>
      </c>
      <c r="I2624" s="3">
        <v>0.2</v>
      </c>
      <c r="J2624" s="4">
        <v>0.75</v>
      </c>
      <c r="K2624" s="4">
        <v>1</v>
      </c>
      <c r="L2624" s="4">
        <v>5</v>
      </c>
      <c r="M2624" s="3">
        <v>1</v>
      </c>
      <c r="N2624" s="3">
        <v>2</v>
      </c>
      <c r="O2624" s="3">
        <f>HLOOKUP(O$5,[1]非R能力!$B$8:$F$558,$C2624+1,0)</f>
        <v>517909.85005859745</v>
      </c>
      <c r="P2624" s="3">
        <f>HLOOKUP(P$5,[1]非R能力!$B$8:$F$558,$C2624+1,0)</f>
        <v>84662.51814033548</v>
      </c>
      <c r="Q2624" s="3">
        <f>HLOOKUP(Q$5,[1]非R能力!$B$8:$F$558,$C2624+1,0)</f>
        <v>50921.351275931236</v>
      </c>
      <c r="R2624" s="3">
        <f>HLOOKUP(R$5,[1]非R能力!$B$8:$F$558,$C2624+1,0)</f>
        <v>70571.728530951106</v>
      </c>
      <c r="S2624" s="3">
        <f>HLOOKUP(S$5,[1]非R能力!$B$8:$F$558,$C2624+1,0)</f>
        <v>19447.568172015526</v>
      </c>
      <c r="T2624" s="3">
        <f>INDEX([1]非R能力!$H$9:$H$558,D2624)</f>
        <v>19681.878224410902</v>
      </c>
      <c r="U2624" s="3">
        <f>IF(E2624="小怪",0,IF(INDEX([1]非R能力!$FK$9:$FK$558,C2624)=0,0,10))</f>
        <v>10</v>
      </c>
      <c r="V2624" s="3">
        <f>IF(E2624="小怪",0,IF(INDEX([1]非R能力!$FH$9:$FH$558,C2624)=0,0,5000))</f>
        <v>5000</v>
      </c>
      <c r="W2624" s="3">
        <f>HLOOKUP(W$5,[2]人物技能基础!$O$3:$Q$553,$C2624+1,0)</f>
        <v>3.637142857142857</v>
      </c>
      <c r="X2624" s="3">
        <f>HLOOKUP(X$5,[2]人物技能基础!$O$3:$Q$553,$C2624+1,0)</f>
        <v>2.0186428571428574</v>
      </c>
      <c r="Y2624" s="3">
        <f>HLOOKUP(Y$5,[2]人物技能基础!$O$3:$Q$553,$C2624+1,0)</f>
        <v>99.964285714285708</v>
      </c>
      <c r="Z2624" s="3">
        <f t="shared" si="241"/>
        <v>2817100</v>
      </c>
      <c r="AA2624" s="3">
        <f t="shared" si="242"/>
        <v>54574</v>
      </c>
      <c r="AB2624" s="3">
        <f t="shared" si="243"/>
        <v>16932</v>
      </c>
      <c r="AC2624" s="3">
        <f t="shared" si="244"/>
        <v>19447</v>
      </c>
      <c r="AD2624" s="3">
        <f t="shared" si="245"/>
        <v>94095</v>
      </c>
    </row>
    <row r="2625" spans="1:30" x14ac:dyDescent="0.15">
      <c r="A2625" s="3">
        <v>620</v>
      </c>
      <c r="B2625" s="3" t="str">
        <f t="shared" si="240"/>
        <v>关卡620boss</v>
      </c>
      <c r="C2625" s="3">
        <f>INDEX([3]关卡!$J$19:$J$2018,A2625)</f>
        <v>315</v>
      </c>
      <c r="D2625" s="3">
        <f>INDEX([3]关卡!$N$19:$N$2018,A2625)</f>
        <v>315</v>
      </c>
      <c r="E2625" s="3" t="s">
        <v>25</v>
      </c>
      <c r="F2625" s="3" t="s">
        <v>26</v>
      </c>
      <c r="G2625" s="3">
        <v>30</v>
      </c>
      <c r="H2625" s="3">
        <v>30</v>
      </c>
      <c r="I2625" s="3">
        <v>0.2</v>
      </c>
      <c r="J2625" s="4">
        <v>0.75</v>
      </c>
      <c r="K2625" s="4">
        <v>1</v>
      </c>
      <c r="L2625" s="4">
        <v>5</v>
      </c>
      <c r="M2625" s="3">
        <v>1</v>
      </c>
      <c r="N2625" s="3">
        <v>2</v>
      </c>
      <c r="O2625" s="3">
        <f>HLOOKUP(O$5,[1]非R能力!$B$8:$F$558,$C2625+1,0)</f>
        <v>517909.85005859745</v>
      </c>
      <c r="P2625" s="3">
        <f>HLOOKUP(P$5,[1]非R能力!$B$8:$F$558,$C2625+1,0)</f>
        <v>84662.51814033548</v>
      </c>
      <c r="Q2625" s="3">
        <f>HLOOKUP(Q$5,[1]非R能力!$B$8:$F$558,$C2625+1,0)</f>
        <v>50921.351275931236</v>
      </c>
      <c r="R2625" s="3">
        <f>HLOOKUP(R$5,[1]非R能力!$B$8:$F$558,$C2625+1,0)</f>
        <v>70571.728530951106</v>
      </c>
      <c r="S2625" s="3">
        <f>HLOOKUP(S$5,[1]非R能力!$B$8:$F$558,$C2625+1,0)</f>
        <v>19447.568172015526</v>
      </c>
      <c r="T2625" s="3">
        <f>INDEX([1]非R能力!$H$9:$H$558,D2625)</f>
        <v>19681.878224410902</v>
      </c>
      <c r="U2625" s="3">
        <f>IF(E2625="小怪",0,IF(INDEX([1]非R能力!$FK$9:$FK$558,C2625)=0,0,10))</f>
        <v>10</v>
      </c>
      <c r="V2625" s="3">
        <f>IF(E2625="小怪",0,IF(INDEX([1]非R能力!$FH$9:$FH$558,C2625)=0,0,5000))</f>
        <v>5000</v>
      </c>
      <c r="W2625" s="3">
        <f>HLOOKUP(W$5,[2]人物技能基础!$O$3:$Q$553,$C2625+1,0)</f>
        <v>3.637142857142857</v>
      </c>
      <c r="X2625" s="3">
        <f>HLOOKUP(X$5,[2]人物技能基础!$O$3:$Q$553,$C2625+1,0)</f>
        <v>2.0186428571428574</v>
      </c>
      <c r="Y2625" s="3">
        <f>HLOOKUP(Y$5,[2]人物技能基础!$O$3:$Q$553,$C2625+1,0)</f>
        <v>99.964285714285708</v>
      </c>
      <c r="Z2625" s="3">
        <f t="shared" si="241"/>
        <v>2817100</v>
      </c>
      <c r="AA2625" s="3">
        <f t="shared" si="242"/>
        <v>54574</v>
      </c>
      <c r="AB2625" s="3">
        <f t="shared" si="243"/>
        <v>16932</v>
      </c>
      <c r="AC2625" s="3">
        <f t="shared" si="244"/>
        <v>19447</v>
      </c>
      <c r="AD2625" s="3">
        <f t="shared" si="245"/>
        <v>94095</v>
      </c>
    </row>
    <row r="2626" spans="1:30" x14ac:dyDescent="0.15">
      <c r="A2626" s="3">
        <v>621</v>
      </c>
      <c r="B2626" s="3" t="str">
        <f t="shared" si="240"/>
        <v>关卡621boss</v>
      </c>
      <c r="C2626" s="3">
        <f>INDEX([3]关卡!$J$19:$J$2018,A2626)</f>
        <v>315</v>
      </c>
      <c r="D2626" s="3">
        <f>INDEX([3]关卡!$N$19:$N$2018,A2626)</f>
        <v>315</v>
      </c>
      <c r="E2626" s="3" t="s">
        <v>25</v>
      </c>
      <c r="F2626" s="3" t="s">
        <v>26</v>
      </c>
      <c r="G2626" s="3">
        <v>30</v>
      </c>
      <c r="H2626" s="3">
        <v>30</v>
      </c>
      <c r="I2626" s="3">
        <v>0.2</v>
      </c>
      <c r="J2626" s="4">
        <v>0.75</v>
      </c>
      <c r="K2626" s="4">
        <v>1</v>
      </c>
      <c r="L2626" s="4">
        <v>5</v>
      </c>
      <c r="M2626" s="3">
        <v>1</v>
      </c>
      <c r="N2626" s="3">
        <v>2</v>
      </c>
      <c r="O2626" s="3">
        <f>HLOOKUP(O$5,[1]非R能力!$B$8:$F$558,$C2626+1,0)</f>
        <v>517909.85005859745</v>
      </c>
      <c r="P2626" s="3">
        <f>HLOOKUP(P$5,[1]非R能力!$B$8:$F$558,$C2626+1,0)</f>
        <v>84662.51814033548</v>
      </c>
      <c r="Q2626" s="3">
        <f>HLOOKUP(Q$5,[1]非R能力!$B$8:$F$558,$C2626+1,0)</f>
        <v>50921.351275931236</v>
      </c>
      <c r="R2626" s="3">
        <f>HLOOKUP(R$5,[1]非R能力!$B$8:$F$558,$C2626+1,0)</f>
        <v>70571.728530951106</v>
      </c>
      <c r="S2626" s="3">
        <f>HLOOKUP(S$5,[1]非R能力!$B$8:$F$558,$C2626+1,0)</f>
        <v>19447.568172015526</v>
      </c>
      <c r="T2626" s="3">
        <f>INDEX([1]非R能力!$H$9:$H$558,D2626)</f>
        <v>19681.878224410902</v>
      </c>
      <c r="U2626" s="3">
        <f>IF(E2626="小怪",0,IF(INDEX([1]非R能力!$FK$9:$FK$558,C2626)=0,0,10))</f>
        <v>10</v>
      </c>
      <c r="V2626" s="3">
        <f>IF(E2626="小怪",0,IF(INDEX([1]非R能力!$FH$9:$FH$558,C2626)=0,0,5000))</f>
        <v>5000</v>
      </c>
      <c r="W2626" s="3">
        <f>HLOOKUP(W$5,[2]人物技能基础!$O$3:$Q$553,$C2626+1,0)</f>
        <v>3.637142857142857</v>
      </c>
      <c r="X2626" s="3">
        <f>HLOOKUP(X$5,[2]人物技能基础!$O$3:$Q$553,$C2626+1,0)</f>
        <v>2.0186428571428574</v>
      </c>
      <c r="Y2626" s="3">
        <f>HLOOKUP(Y$5,[2]人物技能基础!$O$3:$Q$553,$C2626+1,0)</f>
        <v>99.964285714285708</v>
      </c>
      <c r="Z2626" s="3">
        <f t="shared" si="241"/>
        <v>2817100</v>
      </c>
      <c r="AA2626" s="3">
        <f t="shared" si="242"/>
        <v>54574</v>
      </c>
      <c r="AB2626" s="3">
        <f t="shared" si="243"/>
        <v>16932</v>
      </c>
      <c r="AC2626" s="3">
        <f t="shared" si="244"/>
        <v>19447</v>
      </c>
      <c r="AD2626" s="3">
        <f t="shared" si="245"/>
        <v>94095</v>
      </c>
    </row>
    <row r="2627" spans="1:30" x14ac:dyDescent="0.15">
      <c r="A2627" s="3">
        <v>622</v>
      </c>
      <c r="B2627" s="3" t="str">
        <f t="shared" si="240"/>
        <v>关卡622boss</v>
      </c>
      <c r="C2627" s="3">
        <f>INDEX([3]关卡!$J$19:$J$2018,A2627)</f>
        <v>315</v>
      </c>
      <c r="D2627" s="3">
        <f>INDEX([3]关卡!$N$19:$N$2018,A2627)</f>
        <v>315</v>
      </c>
      <c r="E2627" s="3" t="s">
        <v>25</v>
      </c>
      <c r="F2627" s="3" t="s">
        <v>26</v>
      </c>
      <c r="G2627" s="3">
        <v>30</v>
      </c>
      <c r="H2627" s="3">
        <v>30</v>
      </c>
      <c r="I2627" s="3">
        <v>0.2</v>
      </c>
      <c r="J2627" s="4">
        <v>0.75</v>
      </c>
      <c r="K2627" s="4">
        <v>1</v>
      </c>
      <c r="L2627" s="4">
        <v>5</v>
      </c>
      <c r="M2627" s="3">
        <v>1</v>
      </c>
      <c r="N2627" s="3">
        <v>2</v>
      </c>
      <c r="O2627" s="3">
        <f>HLOOKUP(O$5,[1]非R能力!$B$8:$F$558,$C2627+1,0)</f>
        <v>517909.85005859745</v>
      </c>
      <c r="P2627" s="3">
        <f>HLOOKUP(P$5,[1]非R能力!$B$8:$F$558,$C2627+1,0)</f>
        <v>84662.51814033548</v>
      </c>
      <c r="Q2627" s="3">
        <f>HLOOKUP(Q$5,[1]非R能力!$B$8:$F$558,$C2627+1,0)</f>
        <v>50921.351275931236</v>
      </c>
      <c r="R2627" s="3">
        <f>HLOOKUP(R$5,[1]非R能力!$B$8:$F$558,$C2627+1,0)</f>
        <v>70571.728530951106</v>
      </c>
      <c r="S2627" s="3">
        <f>HLOOKUP(S$5,[1]非R能力!$B$8:$F$558,$C2627+1,0)</f>
        <v>19447.568172015526</v>
      </c>
      <c r="T2627" s="3">
        <f>INDEX([1]非R能力!$H$9:$H$558,D2627)</f>
        <v>19681.878224410902</v>
      </c>
      <c r="U2627" s="3">
        <f>IF(E2627="小怪",0,IF(INDEX([1]非R能力!$FK$9:$FK$558,C2627)=0,0,10))</f>
        <v>10</v>
      </c>
      <c r="V2627" s="3">
        <f>IF(E2627="小怪",0,IF(INDEX([1]非R能力!$FH$9:$FH$558,C2627)=0,0,5000))</f>
        <v>5000</v>
      </c>
      <c r="W2627" s="3">
        <f>HLOOKUP(W$5,[2]人物技能基础!$O$3:$Q$553,$C2627+1,0)</f>
        <v>3.637142857142857</v>
      </c>
      <c r="X2627" s="3">
        <f>HLOOKUP(X$5,[2]人物技能基础!$O$3:$Q$553,$C2627+1,0)</f>
        <v>2.0186428571428574</v>
      </c>
      <c r="Y2627" s="3">
        <f>HLOOKUP(Y$5,[2]人物技能基础!$O$3:$Q$553,$C2627+1,0)</f>
        <v>99.964285714285708</v>
      </c>
      <c r="Z2627" s="3">
        <f t="shared" si="241"/>
        <v>2817100</v>
      </c>
      <c r="AA2627" s="3">
        <f t="shared" si="242"/>
        <v>54574</v>
      </c>
      <c r="AB2627" s="3">
        <f t="shared" si="243"/>
        <v>16932</v>
      </c>
      <c r="AC2627" s="3">
        <f t="shared" si="244"/>
        <v>19447</v>
      </c>
      <c r="AD2627" s="3">
        <f t="shared" si="245"/>
        <v>94095</v>
      </c>
    </row>
    <row r="2628" spans="1:30" x14ac:dyDescent="0.15">
      <c r="A2628" s="3">
        <v>623</v>
      </c>
      <c r="B2628" s="3" t="str">
        <f t="shared" si="240"/>
        <v>关卡623boss</v>
      </c>
      <c r="C2628" s="3">
        <f>INDEX([3]关卡!$J$19:$J$2018,A2628)</f>
        <v>316</v>
      </c>
      <c r="D2628" s="3">
        <f>INDEX([3]关卡!$N$19:$N$2018,A2628)</f>
        <v>316</v>
      </c>
      <c r="E2628" s="3" t="s">
        <v>25</v>
      </c>
      <c r="F2628" s="3" t="s">
        <v>26</v>
      </c>
      <c r="G2628" s="3">
        <v>30</v>
      </c>
      <c r="H2628" s="3">
        <v>30</v>
      </c>
      <c r="I2628" s="3">
        <v>0.2</v>
      </c>
      <c r="J2628" s="4">
        <v>0.75</v>
      </c>
      <c r="K2628" s="4">
        <v>1</v>
      </c>
      <c r="L2628" s="4">
        <v>5</v>
      </c>
      <c r="M2628" s="3">
        <v>1</v>
      </c>
      <c r="N2628" s="3">
        <v>2</v>
      </c>
      <c r="O2628" s="3">
        <f>HLOOKUP(O$5,[1]非R能力!$B$8:$F$558,$C2628+1,0)</f>
        <v>529230.63733146805</v>
      </c>
      <c r="P2628" s="3">
        <f>HLOOKUP(P$5,[1]非R能力!$B$8:$F$558,$C2628+1,0)</f>
        <v>85997.469080043666</v>
      </c>
      <c r="Q2628" s="3">
        <f>HLOOKUP(Q$5,[1]非R能力!$B$8:$F$558,$C2628+1,0)</f>
        <v>51620.004827707577</v>
      </c>
      <c r="R2628" s="3">
        <f>HLOOKUP(R$5,[1]非R能力!$B$8:$F$558,$C2628+1,0)</f>
        <v>71435.359477346923</v>
      </c>
      <c r="S2628" s="3">
        <f>HLOOKUP(S$5,[1]非R能力!$B$8:$F$558,$C2628+1,0)</f>
        <v>19658.972152142684</v>
      </c>
      <c r="T2628" s="3">
        <f>INDEX([1]非R能力!$H$9:$H$558,D2628)</f>
        <v>19810.493358661908</v>
      </c>
      <c r="U2628" s="3">
        <f>IF(E2628="小怪",0,IF(INDEX([1]非R能力!$FK$9:$FK$558,C2628)=0,0,10))</f>
        <v>10</v>
      </c>
      <c r="V2628" s="3">
        <f>IF(E2628="小怪",0,IF(INDEX([1]非R能力!$FH$9:$FH$558,C2628)=0,0,5000))</f>
        <v>5000</v>
      </c>
      <c r="W2628" s="3">
        <f>HLOOKUP(W$5,[2]人物技能基础!$O$3:$Q$553,$C2628+1,0)</f>
        <v>3.637142857142857</v>
      </c>
      <c r="X2628" s="3">
        <f>HLOOKUP(X$5,[2]人物技能基础!$O$3:$Q$553,$C2628+1,0)</f>
        <v>2.0186428571428574</v>
      </c>
      <c r="Y2628" s="3">
        <f>HLOOKUP(Y$5,[2]人物技能基础!$O$3:$Q$553,$C2628+1,0)</f>
        <v>99.964285714285708</v>
      </c>
      <c r="Z2628" s="3">
        <f t="shared" si="241"/>
        <v>2858219</v>
      </c>
      <c r="AA2628" s="3">
        <f t="shared" si="242"/>
        <v>55348</v>
      </c>
      <c r="AB2628" s="3">
        <f t="shared" si="243"/>
        <v>17199</v>
      </c>
      <c r="AC2628" s="3">
        <f t="shared" si="244"/>
        <v>19658</v>
      </c>
      <c r="AD2628" s="3">
        <f t="shared" si="245"/>
        <v>95247</v>
      </c>
    </row>
    <row r="2629" spans="1:30" x14ac:dyDescent="0.15">
      <c r="A2629" s="3">
        <v>624</v>
      </c>
      <c r="B2629" s="3" t="str">
        <f t="shared" si="240"/>
        <v>关卡624boss</v>
      </c>
      <c r="C2629" s="3">
        <f>INDEX([3]关卡!$J$19:$J$2018,A2629)</f>
        <v>316</v>
      </c>
      <c r="D2629" s="3">
        <f>INDEX([3]关卡!$N$19:$N$2018,A2629)</f>
        <v>316</v>
      </c>
      <c r="E2629" s="3" t="s">
        <v>25</v>
      </c>
      <c r="F2629" s="3" t="s">
        <v>26</v>
      </c>
      <c r="G2629" s="3">
        <v>30</v>
      </c>
      <c r="H2629" s="3">
        <v>30</v>
      </c>
      <c r="I2629" s="3">
        <v>0.2</v>
      </c>
      <c r="J2629" s="4">
        <v>0.75</v>
      </c>
      <c r="K2629" s="4">
        <v>1</v>
      </c>
      <c r="L2629" s="4">
        <v>5</v>
      </c>
      <c r="M2629" s="3">
        <v>1</v>
      </c>
      <c r="N2629" s="3">
        <v>2</v>
      </c>
      <c r="O2629" s="3">
        <f>HLOOKUP(O$5,[1]非R能力!$B$8:$F$558,$C2629+1,0)</f>
        <v>529230.63733146805</v>
      </c>
      <c r="P2629" s="3">
        <f>HLOOKUP(P$5,[1]非R能力!$B$8:$F$558,$C2629+1,0)</f>
        <v>85997.469080043666</v>
      </c>
      <c r="Q2629" s="3">
        <f>HLOOKUP(Q$5,[1]非R能力!$B$8:$F$558,$C2629+1,0)</f>
        <v>51620.004827707577</v>
      </c>
      <c r="R2629" s="3">
        <f>HLOOKUP(R$5,[1]非R能力!$B$8:$F$558,$C2629+1,0)</f>
        <v>71435.359477346923</v>
      </c>
      <c r="S2629" s="3">
        <f>HLOOKUP(S$5,[1]非R能力!$B$8:$F$558,$C2629+1,0)</f>
        <v>19658.972152142684</v>
      </c>
      <c r="T2629" s="3">
        <f>INDEX([1]非R能力!$H$9:$H$558,D2629)</f>
        <v>19810.493358661908</v>
      </c>
      <c r="U2629" s="3">
        <f>IF(E2629="小怪",0,IF(INDEX([1]非R能力!$FK$9:$FK$558,C2629)=0,0,10))</f>
        <v>10</v>
      </c>
      <c r="V2629" s="3">
        <f>IF(E2629="小怪",0,IF(INDEX([1]非R能力!$FH$9:$FH$558,C2629)=0,0,5000))</f>
        <v>5000</v>
      </c>
      <c r="W2629" s="3">
        <f>HLOOKUP(W$5,[2]人物技能基础!$O$3:$Q$553,$C2629+1,0)</f>
        <v>3.637142857142857</v>
      </c>
      <c r="X2629" s="3">
        <f>HLOOKUP(X$5,[2]人物技能基础!$O$3:$Q$553,$C2629+1,0)</f>
        <v>2.0186428571428574</v>
      </c>
      <c r="Y2629" s="3">
        <f>HLOOKUP(Y$5,[2]人物技能基础!$O$3:$Q$553,$C2629+1,0)</f>
        <v>99.964285714285708</v>
      </c>
      <c r="Z2629" s="3">
        <f t="shared" si="241"/>
        <v>2858219</v>
      </c>
      <c r="AA2629" s="3">
        <f t="shared" si="242"/>
        <v>55348</v>
      </c>
      <c r="AB2629" s="3">
        <f t="shared" si="243"/>
        <v>17199</v>
      </c>
      <c r="AC2629" s="3">
        <f t="shared" si="244"/>
        <v>19658</v>
      </c>
      <c r="AD2629" s="3">
        <f t="shared" si="245"/>
        <v>95247</v>
      </c>
    </row>
    <row r="2630" spans="1:30" x14ac:dyDescent="0.15">
      <c r="A2630" s="3">
        <v>625</v>
      </c>
      <c r="B2630" s="3" t="str">
        <f t="shared" si="240"/>
        <v>关卡625boss</v>
      </c>
      <c r="C2630" s="3">
        <f>INDEX([3]关卡!$J$19:$J$2018,A2630)</f>
        <v>316</v>
      </c>
      <c r="D2630" s="3">
        <f>INDEX([3]关卡!$N$19:$N$2018,A2630)</f>
        <v>316</v>
      </c>
      <c r="E2630" s="3" t="s">
        <v>25</v>
      </c>
      <c r="F2630" s="3" t="s">
        <v>26</v>
      </c>
      <c r="G2630" s="3">
        <v>30</v>
      </c>
      <c r="H2630" s="3">
        <v>30</v>
      </c>
      <c r="I2630" s="3">
        <v>0.2</v>
      </c>
      <c r="J2630" s="4">
        <v>0.75</v>
      </c>
      <c r="K2630" s="4">
        <v>1</v>
      </c>
      <c r="L2630" s="4">
        <v>5</v>
      </c>
      <c r="M2630" s="3">
        <v>1</v>
      </c>
      <c r="N2630" s="3">
        <v>2</v>
      </c>
      <c r="O2630" s="3">
        <f>HLOOKUP(O$5,[1]非R能力!$B$8:$F$558,$C2630+1,0)</f>
        <v>529230.63733146805</v>
      </c>
      <c r="P2630" s="3">
        <f>HLOOKUP(P$5,[1]非R能力!$B$8:$F$558,$C2630+1,0)</f>
        <v>85997.469080043666</v>
      </c>
      <c r="Q2630" s="3">
        <f>HLOOKUP(Q$5,[1]非R能力!$B$8:$F$558,$C2630+1,0)</f>
        <v>51620.004827707577</v>
      </c>
      <c r="R2630" s="3">
        <f>HLOOKUP(R$5,[1]非R能力!$B$8:$F$558,$C2630+1,0)</f>
        <v>71435.359477346923</v>
      </c>
      <c r="S2630" s="3">
        <f>HLOOKUP(S$5,[1]非R能力!$B$8:$F$558,$C2630+1,0)</f>
        <v>19658.972152142684</v>
      </c>
      <c r="T2630" s="3">
        <f>INDEX([1]非R能力!$H$9:$H$558,D2630)</f>
        <v>19810.493358661908</v>
      </c>
      <c r="U2630" s="3">
        <f>IF(E2630="小怪",0,IF(INDEX([1]非R能力!$FK$9:$FK$558,C2630)=0,0,10))</f>
        <v>10</v>
      </c>
      <c r="V2630" s="3">
        <f>IF(E2630="小怪",0,IF(INDEX([1]非R能力!$FH$9:$FH$558,C2630)=0,0,5000))</f>
        <v>5000</v>
      </c>
      <c r="W2630" s="3">
        <f>HLOOKUP(W$5,[2]人物技能基础!$O$3:$Q$553,$C2630+1,0)</f>
        <v>3.637142857142857</v>
      </c>
      <c r="X2630" s="3">
        <f>HLOOKUP(X$5,[2]人物技能基础!$O$3:$Q$553,$C2630+1,0)</f>
        <v>2.0186428571428574</v>
      </c>
      <c r="Y2630" s="3">
        <f>HLOOKUP(Y$5,[2]人物技能基础!$O$3:$Q$553,$C2630+1,0)</f>
        <v>99.964285714285708</v>
      </c>
      <c r="Z2630" s="3">
        <f t="shared" si="241"/>
        <v>2858219</v>
      </c>
      <c r="AA2630" s="3">
        <f t="shared" si="242"/>
        <v>55348</v>
      </c>
      <c r="AB2630" s="3">
        <f t="shared" si="243"/>
        <v>17199</v>
      </c>
      <c r="AC2630" s="3">
        <f t="shared" si="244"/>
        <v>19658</v>
      </c>
      <c r="AD2630" s="3">
        <f t="shared" si="245"/>
        <v>95247</v>
      </c>
    </row>
    <row r="2631" spans="1:30" x14ac:dyDescent="0.15">
      <c r="A2631" s="3">
        <v>626</v>
      </c>
      <c r="B2631" s="3" t="str">
        <f t="shared" ref="B2631:B2694" si="246">"关卡"&amp;A2631&amp;E2631</f>
        <v>关卡626boss</v>
      </c>
      <c r="C2631" s="3">
        <f>INDEX([3]关卡!$J$19:$J$2018,A2631)</f>
        <v>316</v>
      </c>
      <c r="D2631" s="3">
        <f>INDEX([3]关卡!$N$19:$N$2018,A2631)</f>
        <v>316</v>
      </c>
      <c r="E2631" s="3" t="s">
        <v>25</v>
      </c>
      <c r="F2631" s="3" t="s">
        <v>26</v>
      </c>
      <c r="G2631" s="3">
        <v>30</v>
      </c>
      <c r="H2631" s="3">
        <v>30</v>
      </c>
      <c r="I2631" s="3">
        <v>0.2</v>
      </c>
      <c r="J2631" s="4">
        <v>0.75</v>
      </c>
      <c r="K2631" s="4">
        <v>1</v>
      </c>
      <c r="L2631" s="4">
        <v>5</v>
      </c>
      <c r="M2631" s="3">
        <v>1</v>
      </c>
      <c r="N2631" s="3">
        <v>2</v>
      </c>
      <c r="O2631" s="3">
        <f>HLOOKUP(O$5,[1]非R能力!$B$8:$F$558,$C2631+1,0)</f>
        <v>529230.63733146805</v>
      </c>
      <c r="P2631" s="3">
        <f>HLOOKUP(P$5,[1]非R能力!$B$8:$F$558,$C2631+1,0)</f>
        <v>85997.469080043666</v>
      </c>
      <c r="Q2631" s="3">
        <f>HLOOKUP(Q$5,[1]非R能力!$B$8:$F$558,$C2631+1,0)</f>
        <v>51620.004827707577</v>
      </c>
      <c r="R2631" s="3">
        <f>HLOOKUP(R$5,[1]非R能力!$B$8:$F$558,$C2631+1,0)</f>
        <v>71435.359477346923</v>
      </c>
      <c r="S2631" s="3">
        <f>HLOOKUP(S$5,[1]非R能力!$B$8:$F$558,$C2631+1,0)</f>
        <v>19658.972152142684</v>
      </c>
      <c r="T2631" s="3">
        <f>INDEX([1]非R能力!$H$9:$H$558,D2631)</f>
        <v>19810.493358661908</v>
      </c>
      <c r="U2631" s="3">
        <f>IF(E2631="小怪",0,IF(INDEX([1]非R能力!$FK$9:$FK$558,C2631)=0,0,10))</f>
        <v>10</v>
      </c>
      <c r="V2631" s="3">
        <f>IF(E2631="小怪",0,IF(INDEX([1]非R能力!$FH$9:$FH$558,C2631)=0,0,5000))</f>
        <v>5000</v>
      </c>
      <c r="W2631" s="3">
        <f>HLOOKUP(W$5,[2]人物技能基础!$O$3:$Q$553,$C2631+1,0)</f>
        <v>3.637142857142857</v>
      </c>
      <c r="X2631" s="3">
        <f>HLOOKUP(X$5,[2]人物技能基础!$O$3:$Q$553,$C2631+1,0)</f>
        <v>2.0186428571428574</v>
      </c>
      <c r="Y2631" s="3">
        <f>HLOOKUP(Y$5,[2]人物技能基础!$O$3:$Q$553,$C2631+1,0)</f>
        <v>99.964285714285708</v>
      </c>
      <c r="Z2631" s="3">
        <f t="shared" ref="Z2631:Z2694" si="247">INT(((P2631-AB2631)*X2631+(Y2631+T2631))*G2631*J2631*$D$2)</f>
        <v>2858219</v>
      </c>
      <c r="AA2631" s="3">
        <f t="shared" ref="AA2631:AA2694" si="248">IF(H2631=0,IF(U2631=0,INT(Q2631/5),IF(V2631=0,INT(Q2631/5),INT((V2631/U2631)/(1/N2631*M2631)/L2631+Q2631))),INT((IF(U2631=0,0,V2631/U2631/(1/N2631*M2631))+O2631/H2631)/L2631+Q2631))</f>
        <v>55348</v>
      </c>
      <c r="AB2631" s="3">
        <f t="shared" ref="AB2631:AB2694" si="249">INT(P2631*I2631)</f>
        <v>17199</v>
      </c>
      <c r="AC2631" s="3">
        <f t="shared" ref="AC2631:AC2694" si="250">INT(K2631*S2631)</f>
        <v>19658</v>
      </c>
      <c r="AD2631" s="3">
        <f t="shared" ref="AD2631:AD2694" si="251">INT(R2631/J2631)</f>
        <v>95247</v>
      </c>
    </row>
    <row r="2632" spans="1:30" x14ac:dyDescent="0.15">
      <c r="A2632" s="3">
        <v>627</v>
      </c>
      <c r="B2632" s="3" t="str">
        <f t="shared" si="246"/>
        <v>关卡627boss</v>
      </c>
      <c r="C2632" s="3">
        <f>INDEX([3]关卡!$J$19:$J$2018,A2632)</f>
        <v>316</v>
      </c>
      <c r="D2632" s="3">
        <f>INDEX([3]关卡!$N$19:$N$2018,A2632)</f>
        <v>316</v>
      </c>
      <c r="E2632" s="3" t="s">
        <v>25</v>
      </c>
      <c r="F2632" s="3" t="s">
        <v>26</v>
      </c>
      <c r="G2632" s="3">
        <v>30</v>
      </c>
      <c r="H2632" s="3">
        <v>30</v>
      </c>
      <c r="I2632" s="3">
        <v>0.2</v>
      </c>
      <c r="J2632" s="4">
        <v>0.75</v>
      </c>
      <c r="K2632" s="4">
        <v>1</v>
      </c>
      <c r="L2632" s="4">
        <v>5</v>
      </c>
      <c r="M2632" s="3">
        <v>1</v>
      </c>
      <c r="N2632" s="3">
        <v>2</v>
      </c>
      <c r="O2632" s="3">
        <f>HLOOKUP(O$5,[1]非R能力!$B$8:$F$558,$C2632+1,0)</f>
        <v>529230.63733146805</v>
      </c>
      <c r="P2632" s="3">
        <f>HLOOKUP(P$5,[1]非R能力!$B$8:$F$558,$C2632+1,0)</f>
        <v>85997.469080043666</v>
      </c>
      <c r="Q2632" s="3">
        <f>HLOOKUP(Q$5,[1]非R能力!$B$8:$F$558,$C2632+1,0)</f>
        <v>51620.004827707577</v>
      </c>
      <c r="R2632" s="3">
        <f>HLOOKUP(R$5,[1]非R能力!$B$8:$F$558,$C2632+1,0)</f>
        <v>71435.359477346923</v>
      </c>
      <c r="S2632" s="3">
        <f>HLOOKUP(S$5,[1]非R能力!$B$8:$F$558,$C2632+1,0)</f>
        <v>19658.972152142684</v>
      </c>
      <c r="T2632" s="3">
        <f>INDEX([1]非R能力!$H$9:$H$558,D2632)</f>
        <v>19810.493358661908</v>
      </c>
      <c r="U2632" s="3">
        <f>IF(E2632="小怪",0,IF(INDEX([1]非R能力!$FK$9:$FK$558,C2632)=0,0,10))</f>
        <v>10</v>
      </c>
      <c r="V2632" s="3">
        <f>IF(E2632="小怪",0,IF(INDEX([1]非R能力!$FH$9:$FH$558,C2632)=0,0,5000))</f>
        <v>5000</v>
      </c>
      <c r="W2632" s="3">
        <f>HLOOKUP(W$5,[2]人物技能基础!$O$3:$Q$553,$C2632+1,0)</f>
        <v>3.637142857142857</v>
      </c>
      <c r="X2632" s="3">
        <f>HLOOKUP(X$5,[2]人物技能基础!$O$3:$Q$553,$C2632+1,0)</f>
        <v>2.0186428571428574</v>
      </c>
      <c r="Y2632" s="3">
        <f>HLOOKUP(Y$5,[2]人物技能基础!$O$3:$Q$553,$C2632+1,0)</f>
        <v>99.964285714285708</v>
      </c>
      <c r="Z2632" s="3">
        <f t="shared" si="247"/>
        <v>2858219</v>
      </c>
      <c r="AA2632" s="3">
        <f t="shared" si="248"/>
        <v>55348</v>
      </c>
      <c r="AB2632" s="3">
        <f t="shared" si="249"/>
        <v>17199</v>
      </c>
      <c r="AC2632" s="3">
        <f t="shared" si="250"/>
        <v>19658</v>
      </c>
      <c r="AD2632" s="3">
        <f t="shared" si="251"/>
        <v>95247</v>
      </c>
    </row>
    <row r="2633" spans="1:30" x14ac:dyDescent="0.15">
      <c r="A2633" s="3">
        <v>628</v>
      </c>
      <c r="B2633" s="3" t="str">
        <f t="shared" si="246"/>
        <v>关卡628boss</v>
      </c>
      <c r="C2633" s="3">
        <f>INDEX([3]关卡!$J$19:$J$2018,A2633)</f>
        <v>316</v>
      </c>
      <c r="D2633" s="3">
        <f>INDEX([3]关卡!$N$19:$N$2018,A2633)</f>
        <v>316</v>
      </c>
      <c r="E2633" s="3" t="s">
        <v>25</v>
      </c>
      <c r="F2633" s="3" t="s">
        <v>26</v>
      </c>
      <c r="G2633" s="3">
        <v>30</v>
      </c>
      <c r="H2633" s="3">
        <v>30</v>
      </c>
      <c r="I2633" s="3">
        <v>0.2</v>
      </c>
      <c r="J2633" s="4">
        <v>0.75</v>
      </c>
      <c r="K2633" s="4">
        <v>1</v>
      </c>
      <c r="L2633" s="4">
        <v>5</v>
      </c>
      <c r="M2633" s="3">
        <v>1</v>
      </c>
      <c r="N2633" s="3">
        <v>2</v>
      </c>
      <c r="O2633" s="3">
        <f>HLOOKUP(O$5,[1]非R能力!$B$8:$F$558,$C2633+1,0)</f>
        <v>529230.63733146805</v>
      </c>
      <c r="P2633" s="3">
        <f>HLOOKUP(P$5,[1]非R能力!$B$8:$F$558,$C2633+1,0)</f>
        <v>85997.469080043666</v>
      </c>
      <c r="Q2633" s="3">
        <f>HLOOKUP(Q$5,[1]非R能力!$B$8:$F$558,$C2633+1,0)</f>
        <v>51620.004827707577</v>
      </c>
      <c r="R2633" s="3">
        <f>HLOOKUP(R$5,[1]非R能力!$B$8:$F$558,$C2633+1,0)</f>
        <v>71435.359477346923</v>
      </c>
      <c r="S2633" s="3">
        <f>HLOOKUP(S$5,[1]非R能力!$B$8:$F$558,$C2633+1,0)</f>
        <v>19658.972152142684</v>
      </c>
      <c r="T2633" s="3">
        <f>INDEX([1]非R能力!$H$9:$H$558,D2633)</f>
        <v>19810.493358661908</v>
      </c>
      <c r="U2633" s="3">
        <f>IF(E2633="小怪",0,IF(INDEX([1]非R能力!$FK$9:$FK$558,C2633)=0,0,10))</f>
        <v>10</v>
      </c>
      <c r="V2633" s="3">
        <f>IF(E2633="小怪",0,IF(INDEX([1]非R能力!$FH$9:$FH$558,C2633)=0,0,5000))</f>
        <v>5000</v>
      </c>
      <c r="W2633" s="3">
        <f>HLOOKUP(W$5,[2]人物技能基础!$O$3:$Q$553,$C2633+1,0)</f>
        <v>3.637142857142857</v>
      </c>
      <c r="X2633" s="3">
        <f>HLOOKUP(X$5,[2]人物技能基础!$O$3:$Q$553,$C2633+1,0)</f>
        <v>2.0186428571428574</v>
      </c>
      <c r="Y2633" s="3">
        <f>HLOOKUP(Y$5,[2]人物技能基础!$O$3:$Q$553,$C2633+1,0)</f>
        <v>99.964285714285708</v>
      </c>
      <c r="Z2633" s="3">
        <f t="shared" si="247"/>
        <v>2858219</v>
      </c>
      <c r="AA2633" s="3">
        <f t="shared" si="248"/>
        <v>55348</v>
      </c>
      <c r="AB2633" s="3">
        <f t="shared" si="249"/>
        <v>17199</v>
      </c>
      <c r="AC2633" s="3">
        <f t="shared" si="250"/>
        <v>19658</v>
      </c>
      <c r="AD2633" s="3">
        <f t="shared" si="251"/>
        <v>95247</v>
      </c>
    </row>
    <row r="2634" spans="1:30" x14ac:dyDescent="0.15">
      <c r="A2634" s="3">
        <v>629</v>
      </c>
      <c r="B2634" s="3" t="str">
        <f t="shared" si="246"/>
        <v>关卡629boss</v>
      </c>
      <c r="C2634" s="3">
        <f>INDEX([3]关卡!$J$19:$J$2018,A2634)</f>
        <v>316</v>
      </c>
      <c r="D2634" s="3">
        <f>INDEX([3]关卡!$N$19:$N$2018,A2634)</f>
        <v>316</v>
      </c>
      <c r="E2634" s="3" t="s">
        <v>25</v>
      </c>
      <c r="F2634" s="3" t="s">
        <v>26</v>
      </c>
      <c r="G2634" s="3">
        <v>30</v>
      </c>
      <c r="H2634" s="3">
        <v>30</v>
      </c>
      <c r="I2634" s="3">
        <v>0.2</v>
      </c>
      <c r="J2634" s="4">
        <v>0.75</v>
      </c>
      <c r="K2634" s="4">
        <v>1</v>
      </c>
      <c r="L2634" s="4">
        <v>5</v>
      </c>
      <c r="M2634" s="3">
        <v>1</v>
      </c>
      <c r="N2634" s="3">
        <v>2</v>
      </c>
      <c r="O2634" s="3">
        <f>HLOOKUP(O$5,[1]非R能力!$B$8:$F$558,$C2634+1,0)</f>
        <v>529230.63733146805</v>
      </c>
      <c r="P2634" s="3">
        <f>HLOOKUP(P$5,[1]非R能力!$B$8:$F$558,$C2634+1,0)</f>
        <v>85997.469080043666</v>
      </c>
      <c r="Q2634" s="3">
        <f>HLOOKUP(Q$5,[1]非R能力!$B$8:$F$558,$C2634+1,0)</f>
        <v>51620.004827707577</v>
      </c>
      <c r="R2634" s="3">
        <f>HLOOKUP(R$5,[1]非R能力!$B$8:$F$558,$C2634+1,0)</f>
        <v>71435.359477346923</v>
      </c>
      <c r="S2634" s="3">
        <f>HLOOKUP(S$5,[1]非R能力!$B$8:$F$558,$C2634+1,0)</f>
        <v>19658.972152142684</v>
      </c>
      <c r="T2634" s="3">
        <f>INDEX([1]非R能力!$H$9:$H$558,D2634)</f>
        <v>19810.493358661908</v>
      </c>
      <c r="U2634" s="3">
        <f>IF(E2634="小怪",0,IF(INDEX([1]非R能力!$FK$9:$FK$558,C2634)=0,0,10))</f>
        <v>10</v>
      </c>
      <c r="V2634" s="3">
        <f>IF(E2634="小怪",0,IF(INDEX([1]非R能力!$FH$9:$FH$558,C2634)=0,0,5000))</f>
        <v>5000</v>
      </c>
      <c r="W2634" s="3">
        <f>HLOOKUP(W$5,[2]人物技能基础!$O$3:$Q$553,$C2634+1,0)</f>
        <v>3.637142857142857</v>
      </c>
      <c r="X2634" s="3">
        <f>HLOOKUP(X$5,[2]人物技能基础!$O$3:$Q$553,$C2634+1,0)</f>
        <v>2.0186428571428574</v>
      </c>
      <c r="Y2634" s="3">
        <f>HLOOKUP(Y$5,[2]人物技能基础!$O$3:$Q$553,$C2634+1,0)</f>
        <v>99.964285714285708</v>
      </c>
      <c r="Z2634" s="3">
        <f t="shared" si="247"/>
        <v>2858219</v>
      </c>
      <c r="AA2634" s="3">
        <f t="shared" si="248"/>
        <v>55348</v>
      </c>
      <c r="AB2634" s="3">
        <f t="shared" si="249"/>
        <v>17199</v>
      </c>
      <c r="AC2634" s="3">
        <f t="shared" si="250"/>
        <v>19658</v>
      </c>
      <c r="AD2634" s="3">
        <f t="shared" si="251"/>
        <v>95247</v>
      </c>
    </row>
    <row r="2635" spans="1:30" x14ac:dyDescent="0.15">
      <c r="A2635" s="3">
        <v>630</v>
      </c>
      <c r="B2635" s="3" t="str">
        <f t="shared" si="246"/>
        <v>关卡630boss</v>
      </c>
      <c r="C2635" s="3">
        <f>INDEX([3]关卡!$J$19:$J$2018,A2635)</f>
        <v>317</v>
      </c>
      <c r="D2635" s="3">
        <f>INDEX([3]关卡!$N$19:$N$2018,A2635)</f>
        <v>317</v>
      </c>
      <c r="E2635" s="3" t="s">
        <v>25</v>
      </c>
      <c r="F2635" s="3" t="s">
        <v>26</v>
      </c>
      <c r="G2635" s="3">
        <v>30</v>
      </c>
      <c r="H2635" s="3">
        <v>30</v>
      </c>
      <c r="I2635" s="3">
        <v>0.2</v>
      </c>
      <c r="J2635" s="4">
        <v>0.75</v>
      </c>
      <c r="K2635" s="4">
        <v>1</v>
      </c>
      <c r="L2635" s="4">
        <v>5</v>
      </c>
      <c r="M2635" s="3">
        <v>1</v>
      </c>
      <c r="N2635" s="3">
        <v>2</v>
      </c>
      <c r="O2635" s="3">
        <f>HLOOKUP(O$5,[1]非R能力!$B$8:$F$558,$C2635+1,0)</f>
        <v>537190.66713537462</v>
      </c>
      <c r="P2635" s="3">
        <f>HLOOKUP(P$5,[1]非R能力!$B$8:$F$558,$C2635+1,0)</f>
        <v>87096.775675459969</v>
      </c>
      <c r="Q2635" s="3">
        <f>HLOOKUP(Q$5,[1]非R能力!$B$8:$F$558,$C2635+1,0)</f>
        <v>52176.687378729977</v>
      </c>
      <c r="R2635" s="3">
        <f>HLOOKUP(R$5,[1]非R能力!$B$8:$F$558,$C2635+1,0)</f>
        <v>72304.043961976931</v>
      </c>
      <c r="S2635" s="3">
        <f>HLOOKUP(S$5,[1]非R能力!$B$8:$F$558,$C2635+1,0)</f>
        <v>19874.835517058749</v>
      </c>
      <c r="T2635" s="3">
        <f>INDEX([1]非R能力!$H$9:$H$558,D2635)</f>
        <v>19939.758193662576</v>
      </c>
      <c r="U2635" s="3">
        <f>IF(E2635="小怪",0,IF(INDEX([1]非R能力!$FK$9:$FK$558,C2635)=0,0,10))</f>
        <v>10</v>
      </c>
      <c r="V2635" s="3">
        <f>IF(E2635="小怪",0,IF(INDEX([1]非R能力!$FH$9:$FH$558,C2635)=0,0,5000))</f>
        <v>5000</v>
      </c>
      <c r="W2635" s="3">
        <f>HLOOKUP(W$5,[2]人物技能基础!$O$3:$Q$553,$C2635+1,0)</f>
        <v>3.637142857142857</v>
      </c>
      <c r="X2635" s="3">
        <f>HLOOKUP(X$5,[2]人物技能基础!$O$3:$Q$553,$C2635+1,0)</f>
        <v>2.0186428571428574</v>
      </c>
      <c r="Y2635" s="3">
        <f>HLOOKUP(Y$5,[2]人物技能基础!$O$3:$Q$553,$C2635+1,0)</f>
        <v>99.964285714285708</v>
      </c>
      <c r="Z2635" s="3">
        <f t="shared" si="247"/>
        <v>2892496</v>
      </c>
      <c r="AA2635" s="3">
        <f t="shared" si="248"/>
        <v>55957</v>
      </c>
      <c r="AB2635" s="3">
        <f t="shared" si="249"/>
        <v>17419</v>
      </c>
      <c r="AC2635" s="3">
        <f t="shared" si="250"/>
        <v>19874</v>
      </c>
      <c r="AD2635" s="3">
        <f t="shared" si="251"/>
        <v>96405</v>
      </c>
    </row>
    <row r="2636" spans="1:30" x14ac:dyDescent="0.15">
      <c r="A2636" s="3">
        <v>631</v>
      </c>
      <c r="B2636" s="3" t="str">
        <f t="shared" si="246"/>
        <v>关卡631boss</v>
      </c>
      <c r="C2636" s="3">
        <f>INDEX([3]关卡!$J$19:$J$2018,A2636)</f>
        <v>317</v>
      </c>
      <c r="D2636" s="3">
        <f>INDEX([3]关卡!$N$19:$N$2018,A2636)</f>
        <v>317</v>
      </c>
      <c r="E2636" s="3" t="s">
        <v>25</v>
      </c>
      <c r="F2636" s="3" t="s">
        <v>26</v>
      </c>
      <c r="G2636" s="3">
        <v>30</v>
      </c>
      <c r="H2636" s="3">
        <v>30</v>
      </c>
      <c r="I2636" s="3">
        <v>0.2</v>
      </c>
      <c r="J2636" s="4">
        <v>0.75</v>
      </c>
      <c r="K2636" s="4">
        <v>1</v>
      </c>
      <c r="L2636" s="4">
        <v>5</v>
      </c>
      <c r="M2636" s="3">
        <v>1</v>
      </c>
      <c r="N2636" s="3">
        <v>2</v>
      </c>
      <c r="O2636" s="3">
        <f>HLOOKUP(O$5,[1]非R能力!$B$8:$F$558,$C2636+1,0)</f>
        <v>537190.66713537462</v>
      </c>
      <c r="P2636" s="3">
        <f>HLOOKUP(P$5,[1]非R能力!$B$8:$F$558,$C2636+1,0)</f>
        <v>87096.775675459969</v>
      </c>
      <c r="Q2636" s="3">
        <f>HLOOKUP(Q$5,[1]非R能力!$B$8:$F$558,$C2636+1,0)</f>
        <v>52176.687378729977</v>
      </c>
      <c r="R2636" s="3">
        <f>HLOOKUP(R$5,[1]非R能力!$B$8:$F$558,$C2636+1,0)</f>
        <v>72304.043961976931</v>
      </c>
      <c r="S2636" s="3">
        <f>HLOOKUP(S$5,[1]非R能力!$B$8:$F$558,$C2636+1,0)</f>
        <v>19874.835517058749</v>
      </c>
      <c r="T2636" s="3">
        <f>INDEX([1]非R能力!$H$9:$H$558,D2636)</f>
        <v>19939.758193662576</v>
      </c>
      <c r="U2636" s="3">
        <f>IF(E2636="小怪",0,IF(INDEX([1]非R能力!$FK$9:$FK$558,C2636)=0,0,10))</f>
        <v>10</v>
      </c>
      <c r="V2636" s="3">
        <f>IF(E2636="小怪",0,IF(INDEX([1]非R能力!$FH$9:$FH$558,C2636)=0,0,5000))</f>
        <v>5000</v>
      </c>
      <c r="W2636" s="3">
        <f>HLOOKUP(W$5,[2]人物技能基础!$O$3:$Q$553,$C2636+1,0)</f>
        <v>3.637142857142857</v>
      </c>
      <c r="X2636" s="3">
        <f>HLOOKUP(X$5,[2]人物技能基础!$O$3:$Q$553,$C2636+1,0)</f>
        <v>2.0186428571428574</v>
      </c>
      <c r="Y2636" s="3">
        <f>HLOOKUP(Y$5,[2]人物技能基础!$O$3:$Q$553,$C2636+1,0)</f>
        <v>99.964285714285708</v>
      </c>
      <c r="Z2636" s="3">
        <f t="shared" si="247"/>
        <v>2892496</v>
      </c>
      <c r="AA2636" s="3">
        <f t="shared" si="248"/>
        <v>55957</v>
      </c>
      <c r="AB2636" s="3">
        <f t="shared" si="249"/>
        <v>17419</v>
      </c>
      <c r="AC2636" s="3">
        <f t="shared" si="250"/>
        <v>19874</v>
      </c>
      <c r="AD2636" s="3">
        <f t="shared" si="251"/>
        <v>96405</v>
      </c>
    </row>
    <row r="2637" spans="1:30" x14ac:dyDescent="0.15">
      <c r="A2637" s="3">
        <v>632</v>
      </c>
      <c r="B2637" s="3" t="str">
        <f t="shared" si="246"/>
        <v>关卡632boss</v>
      </c>
      <c r="C2637" s="3">
        <f>INDEX([3]关卡!$J$19:$J$2018,A2637)</f>
        <v>317</v>
      </c>
      <c r="D2637" s="3">
        <f>INDEX([3]关卡!$N$19:$N$2018,A2637)</f>
        <v>317</v>
      </c>
      <c r="E2637" s="3" t="s">
        <v>25</v>
      </c>
      <c r="F2637" s="3" t="s">
        <v>26</v>
      </c>
      <c r="G2637" s="3">
        <v>30</v>
      </c>
      <c r="H2637" s="3">
        <v>30</v>
      </c>
      <c r="I2637" s="3">
        <v>0.2</v>
      </c>
      <c r="J2637" s="4">
        <v>0.75</v>
      </c>
      <c r="K2637" s="4">
        <v>1</v>
      </c>
      <c r="L2637" s="4">
        <v>5</v>
      </c>
      <c r="M2637" s="3">
        <v>1</v>
      </c>
      <c r="N2637" s="3">
        <v>2</v>
      </c>
      <c r="O2637" s="3">
        <f>HLOOKUP(O$5,[1]非R能力!$B$8:$F$558,$C2637+1,0)</f>
        <v>537190.66713537462</v>
      </c>
      <c r="P2637" s="3">
        <f>HLOOKUP(P$5,[1]非R能力!$B$8:$F$558,$C2637+1,0)</f>
        <v>87096.775675459969</v>
      </c>
      <c r="Q2637" s="3">
        <f>HLOOKUP(Q$5,[1]非R能力!$B$8:$F$558,$C2637+1,0)</f>
        <v>52176.687378729977</v>
      </c>
      <c r="R2637" s="3">
        <f>HLOOKUP(R$5,[1]非R能力!$B$8:$F$558,$C2637+1,0)</f>
        <v>72304.043961976931</v>
      </c>
      <c r="S2637" s="3">
        <f>HLOOKUP(S$5,[1]非R能力!$B$8:$F$558,$C2637+1,0)</f>
        <v>19874.835517058749</v>
      </c>
      <c r="T2637" s="3">
        <f>INDEX([1]非R能力!$H$9:$H$558,D2637)</f>
        <v>19939.758193662576</v>
      </c>
      <c r="U2637" s="3">
        <f>IF(E2637="小怪",0,IF(INDEX([1]非R能力!$FK$9:$FK$558,C2637)=0,0,10))</f>
        <v>10</v>
      </c>
      <c r="V2637" s="3">
        <f>IF(E2637="小怪",0,IF(INDEX([1]非R能力!$FH$9:$FH$558,C2637)=0,0,5000))</f>
        <v>5000</v>
      </c>
      <c r="W2637" s="3">
        <f>HLOOKUP(W$5,[2]人物技能基础!$O$3:$Q$553,$C2637+1,0)</f>
        <v>3.637142857142857</v>
      </c>
      <c r="X2637" s="3">
        <f>HLOOKUP(X$5,[2]人物技能基础!$O$3:$Q$553,$C2637+1,0)</f>
        <v>2.0186428571428574</v>
      </c>
      <c r="Y2637" s="3">
        <f>HLOOKUP(Y$5,[2]人物技能基础!$O$3:$Q$553,$C2637+1,0)</f>
        <v>99.964285714285708</v>
      </c>
      <c r="Z2637" s="3">
        <f t="shared" si="247"/>
        <v>2892496</v>
      </c>
      <c r="AA2637" s="3">
        <f t="shared" si="248"/>
        <v>55957</v>
      </c>
      <c r="AB2637" s="3">
        <f t="shared" si="249"/>
        <v>17419</v>
      </c>
      <c r="AC2637" s="3">
        <f t="shared" si="250"/>
        <v>19874</v>
      </c>
      <c r="AD2637" s="3">
        <f t="shared" si="251"/>
        <v>96405</v>
      </c>
    </row>
    <row r="2638" spans="1:30" x14ac:dyDescent="0.15">
      <c r="A2638" s="3">
        <v>633</v>
      </c>
      <c r="B2638" s="3" t="str">
        <f t="shared" si="246"/>
        <v>关卡633boss</v>
      </c>
      <c r="C2638" s="3">
        <f>INDEX([3]关卡!$J$19:$J$2018,A2638)</f>
        <v>317</v>
      </c>
      <c r="D2638" s="3">
        <f>INDEX([3]关卡!$N$19:$N$2018,A2638)</f>
        <v>317</v>
      </c>
      <c r="E2638" s="3" t="s">
        <v>25</v>
      </c>
      <c r="F2638" s="3" t="s">
        <v>26</v>
      </c>
      <c r="G2638" s="3">
        <v>30</v>
      </c>
      <c r="H2638" s="3">
        <v>30</v>
      </c>
      <c r="I2638" s="3">
        <v>0.2</v>
      </c>
      <c r="J2638" s="4">
        <v>0.75</v>
      </c>
      <c r="K2638" s="4">
        <v>1</v>
      </c>
      <c r="L2638" s="4">
        <v>5</v>
      </c>
      <c r="M2638" s="3">
        <v>1</v>
      </c>
      <c r="N2638" s="3">
        <v>2</v>
      </c>
      <c r="O2638" s="3">
        <f>HLOOKUP(O$5,[1]非R能力!$B$8:$F$558,$C2638+1,0)</f>
        <v>537190.66713537462</v>
      </c>
      <c r="P2638" s="3">
        <f>HLOOKUP(P$5,[1]非R能力!$B$8:$F$558,$C2638+1,0)</f>
        <v>87096.775675459969</v>
      </c>
      <c r="Q2638" s="3">
        <f>HLOOKUP(Q$5,[1]非R能力!$B$8:$F$558,$C2638+1,0)</f>
        <v>52176.687378729977</v>
      </c>
      <c r="R2638" s="3">
        <f>HLOOKUP(R$5,[1]非R能力!$B$8:$F$558,$C2638+1,0)</f>
        <v>72304.043961976931</v>
      </c>
      <c r="S2638" s="3">
        <f>HLOOKUP(S$5,[1]非R能力!$B$8:$F$558,$C2638+1,0)</f>
        <v>19874.835517058749</v>
      </c>
      <c r="T2638" s="3">
        <f>INDEX([1]非R能力!$H$9:$H$558,D2638)</f>
        <v>19939.758193662576</v>
      </c>
      <c r="U2638" s="3">
        <f>IF(E2638="小怪",0,IF(INDEX([1]非R能力!$FK$9:$FK$558,C2638)=0,0,10))</f>
        <v>10</v>
      </c>
      <c r="V2638" s="3">
        <f>IF(E2638="小怪",0,IF(INDEX([1]非R能力!$FH$9:$FH$558,C2638)=0,0,5000))</f>
        <v>5000</v>
      </c>
      <c r="W2638" s="3">
        <f>HLOOKUP(W$5,[2]人物技能基础!$O$3:$Q$553,$C2638+1,0)</f>
        <v>3.637142857142857</v>
      </c>
      <c r="X2638" s="3">
        <f>HLOOKUP(X$5,[2]人物技能基础!$O$3:$Q$553,$C2638+1,0)</f>
        <v>2.0186428571428574</v>
      </c>
      <c r="Y2638" s="3">
        <f>HLOOKUP(Y$5,[2]人物技能基础!$O$3:$Q$553,$C2638+1,0)</f>
        <v>99.964285714285708</v>
      </c>
      <c r="Z2638" s="3">
        <f t="shared" si="247"/>
        <v>2892496</v>
      </c>
      <c r="AA2638" s="3">
        <f t="shared" si="248"/>
        <v>55957</v>
      </c>
      <c r="AB2638" s="3">
        <f t="shared" si="249"/>
        <v>17419</v>
      </c>
      <c r="AC2638" s="3">
        <f t="shared" si="250"/>
        <v>19874</v>
      </c>
      <c r="AD2638" s="3">
        <f t="shared" si="251"/>
        <v>96405</v>
      </c>
    </row>
    <row r="2639" spans="1:30" x14ac:dyDescent="0.15">
      <c r="A2639" s="3">
        <v>634</v>
      </c>
      <c r="B2639" s="3" t="str">
        <f t="shared" si="246"/>
        <v>关卡634boss</v>
      </c>
      <c r="C2639" s="3">
        <f>INDEX([3]关卡!$J$19:$J$2018,A2639)</f>
        <v>317</v>
      </c>
      <c r="D2639" s="3">
        <f>INDEX([3]关卡!$N$19:$N$2018,A2639)</f>
        <v>317</v>
      </c>
      <c r="E2639" s="3" t="s">
        <v>25</v>
      </c>
      <c r="F2639" s="3" t="s">
        <v>26</v>
      </c>
      <c r="G2639" s="3">
        <v>30</v>
      </c>
      <c r="H2639" s="3">
        <v>30</v>
      </c>
      <c r="I2639" s="3">
        <v>0.2</v>
      </c>
      <c r="J2639" s="4">
        <v>0.75</v>
      </c>
      <c r="K2639" s="4">
        <v>1</v>
      </c>
      <c r="L2639" s="4">
        <v>5</v>
      </c>
      <c r="M2639" s="3">
        <v>1</v>
      </c>
      <c r="N2639" s="3">
        <v>2</v>
      </c>
      <c r="O2639" s="3">
        <f>HLOOKUP(O$5,[1]非R能力!$B$8:$F$558,$C2639+1,0)</f>
        <v>537190.66713537462</v>
      </c>
      <c r="P2639" s="3">
        <f>HLOOKUP(P$5,[1]非R能力!$B$8:$F$558,$C2639+1,0)</f>
        <v>87096.775675459969</v>
      </c>
      <c r="Q2639" s="3">
        <f>HLOOKUP(Q$5,[1]非R能力!$B$8:$F$558,$C2639+1,0)</f>
        <v>52176.687378729977</v>
      </c>
      <c r="R2639" s="3">
        <f>HLOOKUP(R$5,[1]非R能力!$B$8:$F$558,$C2639+1,0)</f>
        <v>72304.043961976931</v>
      </c>
      <c r="S2639" s="3">
        <f>HLOOKUP(S$5,[1]非R能力!$B$8:$F$558,$C2639+1,0)</f>
        <v>19874.835517058749</v>
      </c>
      <c r="T2639" s="3">
        <f>INDEX([1]非R能力!$H$9:$H$558,D2639)</f>
        <v>19939.758193662576</v>
      </c>
      <c r="U2639" s="3">
        <f>IF(E2639="小怪",0,IF(INDEX([1]非R能力!$FK$9:$FK$558,C2639)=0,0,10))</f>
        <v>10</v>
      </c>
      <c r="V2639" s="3">
        <f>IF(E2639="小怪",0,IF(INDEX([1]非R能力!$FH$9:$FH$558,C2639)=0,0,5000))</f>
        <v>5000</v>
      </c>
      <c r="W2639" s="3">
        <f>HLOOKUP(W$5,[2]人物技能基础!$O$3:$Q$553,$C2639+1,0)</f>
        <v>3.637142857142857</v>
      </c>
      <c r="X2639" s="3">
        <f>HLOOKUP(X$5,[2]人物技能基础!$O$3:$Q$553,$C2639+1,0)</f>
        <v>2.0186428571428574</v>
      </c>
      <c r="Y2639" s="3">
        <f>HLOOKUP(Y$5,[2]人物技能基础!$O$3:$Q$553,$C2639+1,0)</f>
        <v>99.964285714285708</v>
      </c>
      <c r="Z2639" s="3">
        <f t="shared" si="247"/>
        <v>2892496</v>
      </c>
      <c r="AA2639" s="3">
        <f t="shared" si="248"/>
        <v>55957</v>
      </c>
      <c r="AB2639" s="3">
        <f t="shared" si="249"/>
        <v>17419</v>
      </c>
      <c r="AC2639" s="3">
        <f t="shared" si="250"/>
        <v>19874</v>
      </c>
      <c r="AD2639" s="3">
        <f t="shared" si="251"/>
        <v>96405</v>
      </c>
    </row>
    <row r="2640" spans="1:30" x14ac:dyDescent="0.15">
      <c r="A2640" s="3">
        <v>635</v>
      </c>
      <c r="B2640" s="3" t="str">
        <f t="shared" si="246"/>
        <v>关卡635boss</v>
      </c>
      <c r="C2640" s="3">
        <f>INDEX([3]关卡!$J$19:$J$2018,A2640)</f>
        <v>317</v>
      </c>
      <c r="D2640" s="3">
        <f>INDEX([3]关卡!$N$19:$N$2018,A2640)</f>
        <v>317</v>
      </c>
      <c r="E2640" s="3" t="s">
        <v>25</v>
      </c>
      <c r="F2640" s="3" t="s">
        <v>26</v>
      </c>
      <c r="G2640" s="3">
        <v>30</v>
      </c>
      <c r="H2640" s="3">
        <v>30</v>
      </c>
      <c r="I2640" s="3">
        <v>0.2</v>
      </c>
      <c r="J2640" s="4">
        <v>0.75</v>
      </c>
      <c r="K2640" s="4">
        <v>1</v>
      </c>
      <c r="L2640" s="4">
        <v>5</v>
      </c>
      <c r="M2640" s="3">
        <v>1</v>
      </c>
      <c r="N2640" s="3">
        <v>2</v>
      </c>
      <c r="O2640" s="3">
        <f>HLOOKUP(O$5,[1]非R能力!$B$8:$F$558,$C2640+1,0)</f>
        <v>537190.66713537462</v>
      </c>
      <c r="P2640" s="3">
        <f>HLOOKUP(P$5,[1]非R能力!$B$8:$F$558,$C2640+1,0)</f>
        <v>87096.775675459969</v>
      </c>
      <c r="Q2640" s="3">
        <f>HLOOKUP(Q$5,[1]非R能力!$B$8:$F$558,$C2640+1,0)</f>
        <v>52176.687378729977</v>
      </c>
      <c r="R2640" s="3">
        <f>HLOOKUP(R$5,[1]非R能力!$B$8:$F$558,$C2640+1,0)</f>
        <v>72304.043961976931</v>
      </c>
      <c r="S2640" s="3">
        <f>HLOOKUP(S$5,[1]非R能力!$B$8:$F$558,$C2640+1,0)</f>
        <v>19874.835517058749</v>
      </c>
      <c r="T2640" s="3">
        <f>INDEX([1]非R能力!$H$9:$H$558,D2640)</f>
        <v>19939.758193662576</v>
      </c>
      <c r="U2640" s="3">
        <f>IF(E2640="小怪",0,IF(INDEX([1]非R能力!$FK$9:$FK$558,C2640)=0,0,10))</f>
        <v>10</v>
      </c>
      <c r="V2640" s="3">
        <f>IF(E2640="小怪",0,IF(INDEX([1]非R能力!$FH$9:$FH$558,C2640)=0,0,5000))</f>
        <v>5000</v>
      </c>
      <c r="W2640" s="3">
        <f>HLOOKUP(W$5,[2]人物技能基础!$O$3:$Q$553,$C2640+1,0)</f>
        <v>3.637142857142857</v>
      </c>
      <c r="X2640" s="3">
        <f>HLOOKUP(X$5,[2]人物技能基础!$O$3:$Q$553,$C2640+1,0)</f>
        <v>2.0186428571428574</v>
      </c>
      <c r="Y2640" s="3">
        <f>HLOOKUP(Y$5,[2]人物技能基础!$O$3:$Q$553,$C2640+1,0)</f>
        <v>99.964285714285708</v>
      </c>
      <c r="Z2640" s="3">
        <f t="shared" si="247"/>
        <v>2892496</v>
      </c>
      <c r="AA2640" s="3">
        <f t="shared" si="248"/>
        <v>55957</v>
      </c>
      <c r="AB2640" s="3">
        <f t="shared" si="249"/>
        <v>17419</v>
      </c>
      <c r="AC2640" s="3">
        <f t="shared" si="250"/>
        <v>19874</v>
      </c>
      <c r="AD2640" s="3">
        <f t="shared" si="251"/>
        <v>96405</v>
      </c>
    </row>
    <row r="2641" spans="1:30" x14ac:dyDescent="0.15">
      <c r="A2641" s="3">
        <v>636</v>
      </c>
      <c r="B2641" s="3" t="str">
        <f t="shared" si="246"/>
        <v>关卡636boss</v>
      </c>
      <c r="C2641" s="3">
        <f>INDEX([3]关卡!$J$19:$J$2018,A2641)</f>
        <v>317</v>
      </c>
      <c r="D2641" s="3">
        <f>INDEX([3]关卡!$N$19:$N$2018,A2641)</f>
        <v>317</v>
      </c>
      <c r="E2641" s="3" t="s">
        <v>25</v>
      </c>
      <c r="F2641" s="3" t="s">
        <v>26</v>
      </c>
      <c r="G2641" s="3">
        <v>30</v>
      </c>
      <c r="H2641" s="3">
        <v>30</v>
      </c>
      <c r="I2641" s="3">
        <v>0.2</v>
      </c>
      <c r="J2641" s="4">
        <v>0.75</v>
      </c>
      <c r="K2641" s="4">
        <v>1</v>
      </c>
      <c r="L2641" s="4">
        <v>5</v>
      </c>
      <c r="M2641" s="3">
        <v>1</v>
      </c>
      <c r="N2641" s="3">
        <v>2</v>
      </c>
      <c r="O2641" s="3">
        <f>HLOOKUP(O$5,[1]非R能力!$B$8:$F$558,$C2641+1,0)</f>
        <v>537190.66713537462</v>
      </c>
      <c r="P2641" s="3">
        <f>HLOOKUP(P$5,[1]非R能力!$B$8:$F$558,$C2641+1,0)</f>
        <v>87096.775675459969</v>
      </c>
      <c r="Q2641" s="3">
        <f>HLOOKUP(Q$5,[1]非R能力!$B$8:$F$558,$C2641+1,0)</f>
        <v>52176.687378729977</v>
      </c>
      <c r="R2641" s="3">
        <f>HLOOKUP(R$5,[1]非R能力!$B$8:$F$558,$C2641+1,0)</f>
        <v>72304.043961976931</v>
      </c>
      <c r="S2641" s="3">
        <f>HLOOKUP(S$5,[1]非R能力!$B$8:$F$558,$C2641+1,0)</f>
        <v>19874.835517058749</v>
      </c>
      <c r="T2641" s="3">
        <f>INDEX([1]非R能力!$H$9:$H$558,D2641)</f>
        <v>19939.758193662576</v>
      </c>
      <c r="U2641" s="3">
        <f>IF(E2641="小怪",0,IF(INDEX([1]非R能力!$FK$9:$FK$558,C2641)=0,0,10))</f>
        <v>10</v>
      </c>
      <c r="V2641" s="3">
        <f>IF(E2641="小怪",0,IF(INDEX([1]非R能力!$FH$9:$FH$558,C2641)=0,0,5000))</f>
        <v>5000</v>
      </c>
      <c r="W2641" s="3">
        <f>HLOOKUP(W$5,[2]人物技能基础!$O$3:$Q$553,$C2641+1,0)</f>
        <v>3.637142857142857</v>
      </c>
      <c r="X2641" s="3">
        <f>HLOOKUP(X$5,[2]人物技能基础!$O$3:$Q$553,$C2641+1,0)</f>
        <v>2.0186428571428574</v>
      </c>
      <c r="Y2641" s="3">
        <f>HLOOKUP(Y$5,[2]人物技能基础!$O$3:$Q$553,$C2641+1,0)</f>
        <v>99.964285714285708</v>
      </c>
      <c r="Z2641" s="3">
        <f t="shared" si="247"/>
        <v>2892496</v>
      </c>
      <c r="AA2641" s="3">
        <f t="shared" si="248"/>
        <v>55957</v>
      </c>
      <c r="AB2641" s="3">
        <f t="shared" si="249"/>
        <v>17419</v>
      </c>
      <c r="AC2641" s="3">
        <f t="shared" si="250"/>
        <v>19874</v>
      </c>
      <c r="AD2641" s="3">
        <f t="shared" si="251"/>
        <v>96405</v>
      </c>
    </row>
    <row r="2642" spans="1:30" x14ac:dyDescent="0.15">
      <c r="A2642" s="3">
        <v>637</v>
      </c>
      <c r="B2642" s="3" t="str">
        <f t="shared" si="246"/>
        <v>关卡637boss</v>
      </c>
      <c r="C2642" s="3">
        <f>INDEX([3]关卡!$J$19:$J$2018,A2642)</f>
        <v>317</v>
      </c>
      <c r="D2642" s="3">
        <f>INDEX([3]关卡!$N$19:$N$2018,A2642)</f>
        <v>317</v>
      </c>
      <c r="E2642" s="3" t="s">
        <v>25</v>
      </c>
      <c r="F2642" s="3" t="s">
        <v>26</v>
      </c>
      <c r="G2642" s="3">
        <v>30</v>
      </c>
      <c r="H2642" s="3">
        <v>30</v>
      </c>
      <c r="I2642" s="3">
        <v>0.2</v>
      </c>
      <c r="J2642" s="4">
        <v>0.75</v>
      </c>
      <c r="K2642" s="4">
        <v>1</v>
      </c>
      <c r="L2642" s="4">
        <v>5</v>
      </c>
      <c r="M2642" s="3">
        <v>1</v>
      </c>
      <c r="N2642" s="3">
        <v>2</v>
      </c>
      <c r="O2642" s="3">
        <f>HLOOKUP(O$5,[1]非R能力!$B$8:$F$558,$C2642+1,0)</f>
        <v>537190.66713537462</v>
      </c>
      <c r="P2642" s="3">
        <f>HLOOKUP(P$5,[1]非R能力!$B$8:$F$558,$C2642+1,0)</f>
        <v>87096.775675459969</v>
      </c>
      <c r="Q2642" s="3">
        <f>HLOOKUP(Q$5,[1]非R能力!$B$8:$F$558,$C2642+1,0)</f>
        <v>52176.687378729977</v>
      </c>
      <c r="R2642" s="3">
        <f>HLOOKUP(R$5,[1]非R能力!$B$8:$F$558,$C2642+1,0)</f>
        <v>72304.043961976931</v>
      </c>
      <c r="S2642" s="3">
        <f>HLOOKUP(S$5,[1]非R能力!$B$8:$F$558,$C2642+1,0)</f>
        <v>19874.835517058749</v>
      </c>
      <c r="T2642" s="3">
        <f>INDEX([1]非R能力!$H$9:$H$558,D2642)</f>
        <v>19939.758193662576</v>
      </c>
      <c r="U2642" s="3">
        <f>IF(E2642="小怪",0,IF(INDEX([1]非R能力!$FK$9:$FK$558,C2642)=0,0,10))</f>
        <v>10</v>
      </c>
      <c r="V2642" s="3">
        <f>IF(E2642="小怪",0,IF(INDEX([1]非R能力!$FH$9:$FH$558,C2642)=0,0,5000))</f>
        <v>5000</v>
      </c>
      <c r="W2642" s="3">
        <f>HLOOKUP(W$5,[2]人物技能基础!$O$3:$Q$553,$C2642+1,0)</f>
        <v>3.637142857142857</v>
      </c>
      <c r="X2642" s="3">
        <f>HLOOKUP(X$5,[2]人物技能基础!$O$3:$Q$553,$C2642+1,0)</f>
        <v>2.0186428571428574</v>
      </c>
      <c r="Y2642" s="3">
        <f>HLOOKUP(Y$5,[2]人物技能基础!$O$3:$Q$553,$C2642+1,0)</f>
        <v>99.964285714285708</v>
      </c>
      <c r="Z2642" s="3">
        <f t="shared" si="247"/>
        <v>2892496</v>
      </c>
      <c r="AA2642" s="3">
        <f t="shared" si="248"/>
        <v>55957</v>
      </c>
      <c r="AB2642" s="3">
        <f t="shared" si="249"/>
        <v>17419</v>
      </c>
      <c r="AC2642" s="3">
        <f t="shared" si="250"/>
        <v>19874</v>
      </c>
      <c r="AD2642" s="3">
        <f t="shared" si="251"/>
        <v>96405</v>
      </c>
    </row>
    <row r="2643" spans="1:30" x14ac:dyDescent="0.15">
      <c r="A2643" s="3">
        <v>638</v>
      </c>
      <c r="B2643" s="3" t="str">
        <f t="shared" si="246"/>
        <v>关卡638boss</v>
      </c>
      <c r="C2643" s="3">
        <f>INDEX([3]关卡!$J$19:$J$2018,A2643)</f>
        <v>318</v>
      </c>
      <c r="D2643" s="3">
        <f>INDEX([3]关卡!$N$19:$N$2018,A2643)</f>
        <v>318</v>
      </c>
      <c r="E2643" s="3" t="s">
        <v>25</v>
      </c>
      <c r="F2643" s="3" t="s">
        <v>26</v>
      </c>
      <c r="G2643" s="3">
        <v>30</v>
      </c>
      <c r="H2643" s="3">
        <v>30</v>
      </c>
      <c r="I2643" s="3">
        <v>0.2</v>
      </c>
      <c r="J2643" s="4">
        <v>0.75</v>
      </c>
      <c r="K2643" s="4">
        <v>1</v>
      </c>
      <c r="L2643" s="4">
        <v>5</v>
      </c>
      <c r="M2643" s="3">
        <v>1</v>
      </c>
      <c r="N2643" s="3">
        <v>2</v>
      </c>
      <c r="O2643" s="3">
        <f>HLOOKUP(O$5,[1]非R能力!$B$8:$F$558,$C2643+1,0)</f>
        <v>562691.9654837565</v>
      </c>
      <c r="P2643" s="3">
        <f>HLOOKUP(P$5,[1]非R能力!$B$8:$F$558,$C2643+1,0)</f>
        <v>88433.22944950861</v>
      </c>
      <c r="Q2643" s="3">
        <f>HLOOKUP(Q$5,[1]非R能力!$B$8:$F$558,$C2643+1,0)</f>
        <v>52819.231412859168</v>
      </c>
      <c r="R2643" s="3">
        <f>HLOOKUP(R$5,[1]非R能力!$B$8:$F$558,$C2643+1,0)</f>
        <v>73164.405106761595</v>
      </c>
      <c r="S2643" s="3">
        <f>HLOOKUP(S$5,[1]非R能力!$B$8:$F$558,$C2643+1,0)</f>
        <v>20076.70552045184</v>
      </c>
      <c r="T2643" s="3">
        <f>INDEX([1]非R能力!$H$9:$H$558,D2643)</f>
        <v>20069.675458560003</v>
      </c>
      <c r="U2643" s="3">
        <f>IF(E2643="小怪",0,IF(INDEX([1]非R能力!$FK$9:$FK$558,C2643)=0,0,10))</f>
        <v>10</v>
      </c>
      <c r="V2643" s="3">
        <f>IF(E2643="小怪",0,IF(INDEX([1]非R能力!$FH$9:$FH$558,C2643)=0,0,5000))</f>
        <v>5000</v>
      </c>
      <c r="W2643" s="3">
        <f>HLOOKUP(W$5,[2]人物技能基础!$O$3:$Q$553,$C2643+1,0)</f>
        <v>3.637142857142857</v>
      </c>
      <c r="X2643" s="3">
        <f>HLOOKUP(X$5,[2]人物技能基础!$O$3:$Q$553,$C2643+1,0)</f>
        <v>2.0186428571428574</v>
      </c>
      <c r="Y2643" s="3">
        <f>HLOOKUP(Y$5,[2]人物技能基础!$O$3:$Q$553,$C2643+1,0)</f>
        <v>99.964285714285708</v>
      </c>
      <c r="Z2643" s="3">
        <f t="shared" si="247"/>
        <v>2933694</v>
      </c>
      <c r="AA2643" s="3">
        <f t="shared" si="248"/>
        <v>56770</v>
      </c>
      <c r="AB2643" s="3">
        <f t="shared" si="249"/>
        <v>17686</v>
      </c>
      <c r="AC2643" s="3">
        <f t="shared" si="250"/>
        <v>20076</v>
      </c>
      <c r="AD2643" s="3">
        <f t="shared" si="251"/>
        <v>97552</v>
      </c>
    </row>
    <row r="2644" spans="1:30" x14ac:dyDescent="0.15">
      <c r="A2644" s="3">
        <v>639</v>
      </c>
      <c r="B2644" s="3" t="str">
        <f t="shared" si="246"/>
        <v>关卡639boss</v>
      </c>
      <c r="C2644" s="3">
        <f>INDEX([3]关卡!$J$19:$J$2018,A2644)</f>
        <v>318</v>
      </c>
      <c r="D2644" s="3">
        <f>INDEX([3]关卡!$N$19:$N$2018,A2644)</f>
        <v>318</v>
      </c>
      <c r="E2644" s="3" t="s">
        <v>25</v>
      </c>
      <c r="F2644" s="3" t="s">
        <v>26</v>
      </c>
      <c r="G2644" s="3">
        <v>30</v>
      </c>
      <c r="H2644" s="3">
        <v>30</v>
      </c>
      <c r="I2644" s="3">
        <v>0.2</v>
      </c>
      <c r="J2644" s="4">
        <v>0.75</v>
      </c>
      <c r="K2644" s="4">
        <v>1</v>
      </c>
      <c r="L2644" s="4">
        <v>5</v>
      </c>
      <c r="M2644" s="3">
        <v>1</v>
      </c>
      <c r="N2644" s="3">
        <v>2</v>
      </c>
      <c r="O2644" s="3">
        <f>HLOOKUP(O$5,[1]非R能力!$B$8:$F$558,$C2644+1,0)</f>
        <v>562691.9654837565</v>
      </c>
      <c r="P2644" s="3">
        <f>HLOOKUP(P$5,[1]非R能力!$B$8:$F$558,$C2644+1,0)</f>
        <v>88433.22944950861</v>
      </c>
      <c r="Q2644" s="3">
        <f>HLOOKUP(Q$5,[1]非R能力!$B$8:$F$558,$C2644+1,0)</f>
        <v>52819.231412859168</v>
      </c>
      <c r="R2644" s="3">
        <f>HLOOKUP(R$5,[1]非R能力!$B$8:$F$558,$C2644+1,0)</f>
        <v>73164.405106761595</v>
      </c>
      <c r="S2644" s="3">
        <f>HLOOKUP(S$5,[1]非R能力!$B$8:$F$558,$C2644+1,0)</f>
        <v>20076.70552045184</v>
      </c>
      <c r="T2644" s="3">
        <f>INDEX([1]非R能力!$H$9:$H$558,D2644)</f>
        <v>20069.675458560003</v>
      </c>
      <c r="U2644" s="3">
        <f>IF(E2644="小怪",0,IF(INDEX([1]非R能力!$FK$9:$FK$558,C2644)=0,0,10))</f>
        <v>10</v>
      </c>
      <c r="V2644" s="3">
        <f>IF(E2644="小怪",0,IF(INDEX([1]非R能力!$FH$9:$FH$558,C2644)=0,0,5000))</f>
        <v>5000</v>
      </c>
      <c r="W2644" s="3">
        <f>HLOOKUP(W$5,[2]人物技能基础!$O$3:$Q$553,$C2644+1,0)</f>
        <v>3.637142857142857</v>
      </c>
      <c r="X2644" s="3">
        <f>HLOOKUP(X$5,[2]人物技能基础!$O$3:$Q$553,$C2644+1,0)</f>
        <v>2.0186428571428574</v>
      </c>
      <c r="Y2644" s="3">
        <f>HLOOKUP(Y$5,[2]人物技能基础!$O$3:$Q$553,$C2644+1,0)</f>
        <v>99.964285714285708</v>
      </c>
      <c r="Z2644" s="3">
        <f t="shared" si="247"/>
        <v>2933694</v>
      </c>
      <c r="AA2644" s="3">
        <f t="shared" si="248"/>
        <v>56770</v>
      </c>
      <c r="AB2644" s="3">
        <f t="shared" si="249"/>
        <v>17686</v>
      </c>
      <c r="AC2644" s="3">
        <f t="shared" si="250"/>
        <v>20076</v>
      </c>
      <c r="AD2644" s="3">
        <f t="shared" si="251"/>
        <v>97552</v>
      </c>
    </row>
    <row r="2645" spans="1:30" x14ac:dyDescent="0.15">
      <c r="A2645" s="3">
        <v>640</v>
      </c>
      <c r="B2645" s="3" t="str">
        <f t="shared" si="246"/>
        <v>关卡640boss</v>
      </c>
      <c r="C2645" s="3">
        <f>INDEX([3]关卡!$J$19:$J$2018,A2645)</f>
        <v>318</v>
      </c>
      <c r="D2645" s="3">
        <f>INDEX([3]关卡!$N$19:$N$2018,A2645)</f>
        <v>318</v>
      </c>
      <c r="E2645" s="3" t="s">
        <v>25</v>
      </c>
      <c r="F2645" s="3" t="s">
        <v>26</v>
      </c>
      <c r="G2645" s="3">
        <v>30</v>
      </c>
      <c r="H2645" s="3">
        <v>30</v>
      </c>
      <c r="I2645" s="3">
        <v>0.2</v>
      </c>
      <c r="J2645" s="4">
        <v>0.75</v>
      </c>
      <c r="K2645" s="4">
        <v>1</v>
      </c>
      <c r="L2645" s="4">
        <v>5</v>
      </c>
      <c r="M2645" s="3">
        <v>1</v>
      </c>
      <c r="N2645" s="3">
        <v>2</v>
      </c>
      <c r="O2645" s="3">
        <f>HLOOKUP(O$5,[1]非R能力!$B$8:$F$558,$C2645+1,0)</f>
        <v>562691.9654837565</v>
      </c>
      <c r="P2645" s="3">
        <f>HLOOKUP(P$5,[1]非R能力!$B$8:$F$558,$C2645+1,0)</f>
        <v>88433.22944950861</v>
      </c>
      <c r="Q2645" s="3">
        <f>HLOOKUP(Q$5,[1]非R能力!$B$8:$F$558,$C2645+1,0)</f>
        <v>52819.231412859168</v>
      </c>
      <c r="R2645" s="3">
        <f>HLOOKUP(R$5,[1]非R能力!$B$8:$F$558,$C2645+1,0)</f>
        <v>73164.405106761595</v>
      </c>
      <c r="S2645" s="3">
        <f>HLOOKUP(S$5,[1]非R能力!$B$8:$F$558,$C2645+1,0)</f>
        <v>20076.70552045184</v>
      </c>
      <c r="T2645" s="3">
        <f>INDEX([1]非R能力!$H$9:$H$558,D2645)</f>
        <v>20069.675458560003</v>
      </c>
      <c r="U2645" s="3">
        <f>IF(E2645="小怪",0,IF(INDEX([1]非R能力!$FK$9:$FK$558,C2645)=0,0,10))</f>
        <v>10</v>
      </c>
      <c r="V2645" s="3">
        <f>IF(E2645="小怪",0,IF(INDEX([1]非R能力!$FH$9:$FH$558,C2645)=0,0,5000))</f>
        <v>5000</v>
      </c>
      <c r="W2645" s="3">
        <f>HLOOKUP(W$5,[2]人物技能基础!$O$3:$Q$553,$C2645+1,0)</f>
        <v>3.637142857142857</v>
      </c>
      <c r="X2645" s="3">
        <f>HLOOKUP(X$5,[2]人物技能基础!$O$3:$Q$553,$C2645+1,0)</f>
        <v>2.0186428571428574</v>
      </c>
      <c r="Y2645" s="3">
        <f>HLOOKUP(Y$5,[2]人物技能基础!$O$3:$Q$553,$C2645+1,0)</f>
        <v>99.964285714285708</v>
      </c>
      <c r="Z2645" s="3">
        <f t="shared" si="247"/>
        <v>2933694</v>
      </c>
      <c r="AA2645" s="3">
        <f t="shared" si="248"/>
        <v>56770</v>
      </c>
      <c r="AB2645" s="3">
        <f t="shared" si="249"/>
        <v>17686</v>
      </c>
      <c r="AC2645" s="3">
        <f t="shared" si="250"/>
        <v>20076</v>
      </c>
      <c r="AD2645" s="3">
        <f t="shared" si="251"/>
        <v>97552</v>
      </c>
    </row>
    <row r="2646" spans="1:30" x14ac:dyDescent="0.15">
      <c r="A2646" s="3">
        <v>641</v>
      </c>
      <c r="B2646" s="3" t="str">
        <f t="shared" si="246"/>
        <v>关卡641boss</v>
      </c>
      <c r="C2646" s="3">
        <f>INDEX([3]关卡!$J$19:$J$2018,A2646)</f>
        <v>318</v>
      </c>
      <c r="D2646" s="3">
        <f>INDEX([3]关卡!$N$19:$N$2018,A2646)</f>
        <v>318</v>
      </c>
      <c r="E2646" s="3" t="s">
        <v>25</v>
      </c>
      <c r="F2646" s="3" t="s">
        <v>26</v>
      </c>
      <c r="G2646" s="3">
        <v>30</v>
      </c>
      <c r="H2646" s="3">
        <v>30</v>
      </c>
      <c r="I2646" s="3">
        <v>0.2</v>
      </c>
      <c r="J2646" s="4">
        <v>0.75</v>
      </c>
      <c r="K2646" s="4">
        <v>1</v>
      </c>
      <c r="L2646" s="4">
        <v>5</v>
      </c>
      <c r="M2646" s="3">
        <v>1</v>
      </c>
      <c r="N2646" s="3">
        <v>2</v>
      </c>
      <c r="O2646" s="3">
        <f>HLOOKUP(O$5,[1]非R能力!$B$8:$F$558,$C2646+1,0)</f>
        <v>562691.9654837565</v>
      </c>
      <c r="P2646" s="3">
        <f>HLOOKUP(P$5,[1]非R能力!$B$8:$F$558,$C2646+1,0)</f>
        <v>88433.22944950861</v>
      </c>
      <c r="Q2646" s="3">
        <f>HLOOKUP(Q$5,[1]非R能力!$B$8:$F$558,$C2646+1,0)</f>
        <v>52819.231412859168</v>
      </c>
      <c r="R2646" s="3">
        <f>HLOOKUP(R$5,[1]非R能力!$B$8:$F$558,$C2646+1,0)</f>
        <v>73164.405106761595</v>
      </c>
      <c r="S2646" s="3">
        <f>HLOOKUP(S$5,[1]非R能力!$B$8:$F$558,$C2646+1,0)</f>
        <v>20076.70552045184</v>
      </c>
      <c r="T2646" s="3">
        <f>INDEX([1]非R能力!$H$9:$H$558,D2646)</f>
        <v>20069.675458560003</v>
      </c>
      <c r="U2646" s="3">
        <f>IF(E2646="小怪",0,IF(INDEX([1]非R能力!$FK$9:$FK$558,C2646)=0,0,10))</f>
        <v>10</v>
      </c>
      <c r="V2646" s="3">
        <f>IF(E2646="小怪",0,IF(INDEX([1]非R能力!$FH$9:$FH$558,C2646)=0,0,5000))</f>
        <v>5000</v>
      </c>
      <c r="W2646" s="3">
        <f>HLOOKUP(W$5,[2]人物技能基础!$O$3:$Q$553,$C2646+1,0)</f>
        <v>3.637142857142857</v>
      </c>
      <c r="X2646" s="3">
        <f>HLOOKUP(X$5,[2]人物技能基础!$O$3:$Q$553,$C2646+1,0)</f>
        <v>2.0186428571428574</v>
      </c>
      <c r="Y2646" s="3">
        <f>HLOOKUP(Y$5,[2]人物技能基础!$O$3:$Q$553,$C2646+1,0)</f>
        <v>99.964285714285708</v>
      </c>
      <c r="Z2646" s="3">
        <f t="shared" si="247"/>
        <v>2933694</v>
      </c>
      <c r="AA2646" s="3">
        <f t="shared" si="248"/>
        <v>56770</v>
      </c>
      <c r="AB2646" s="3">
        <f t="shared" si="249"/>
        <v>17686</v>
      </c>
      <c r="AC2646" s="3">
        <f t="shared" si="250"/>
        <v>20076</v>
      </c>
      <c r="AD2646" s="3">
        <f t="shared" si="251"/>
        <v>97552</v>
      </c>
    </row>
    <row r="2647" spans="1:30" x14ac:dyDescent="0.15">
      <c r="A2647" s="3">
        <v>642</v>
      </c>
      <c r="B2647" s="3" t="str">
        <f t="shared" si="246"/>
        <v>关卡642boss</v>
      </c>
      <c r="C2647" s="3">
        <f>INDEX([3]关卡!$J$19:$J$2018,A2647)</f>
        <v>318</v>
      </c>
      <c r="D2647" s="3">
        <f>INDEX([3]关卡!$N$19:$N$2018,A2647)</f>
        <v>318</v>
      </c>
      <c r="E2647" s="3" t="s">
        <v>25</v>
      </c>
      <c r="F2647" s="3" t="s">
        <v>26</v>
      </c>
      <c r="G2647" s="3">
        <v>30</v>
      </c>
      <c r="H2647" s="3">
        <v>30</v>
      </c>
      <c r="I2647" s="3">
        <v>0.2</v>
      </c>
      <c r="J2647" s="4">
        <v>0.75</v>
      </c>
      <c r="K2647" s="4">
        <v>1</v>
      </c>
      <c r="L2647" s="4">
        <v>5</v>
      </c>
      <c r="M2647" s="3">
        <v>1</v>
      </c>
      <c r="N2647" s="3">
        <v>2</v>
      </c>
      <c r="O2647" s="3">
        <f>HLOOKUP(O$5,[1]非R能力!$B$8:$F$558,$C2647+1,0)</f>
        <v>562691.9654837565</v>
      </c>
      <c r="P2647" s="3">
        <f>HLOOKUP(P$5,[1]非R能力!$B$8:$F$558,$C2647+1,0)</f>
        <v>88433.22944950861</v>
      </c>
      <c r="Q2647" s="3">
        <f>HLOOKUP(Q$5,[1]非R能力!$B$8:$F$558,$C2647+1,0)</f>
        <v>52819.231412859168</v>
      </c>
      <c r="R2647" s="3">
        <f>HLOOKUP(R$5,[1]非R能力!$B$8:$F$558,$C2647+1,0)</f>
        <v>73164.405106761595</v>
      </c>
      <c r="S2647" s="3">
        <f>HLOOKUP(S$5,[1]非R能力!$B$8:$F$558,$C2647+1,0)</f>
        <v>20076.70552045184</v>
      </c>
      <c r="T2647" s="3">
        <f>INDEX([1]非R能力!$H$9:$H$558,D2647)</f>
        <v>20069.675458560003</v>
      </c>
      <c r="U2647" s="3">
        <f>IF(E2647="小怪",0,IF(INDEX([1]非R能力!$FK$9:$FK$558,C2647)=0,0,10))</f>
        <v>10</v>
      </c>
      <c r="V2647" s="3">
        <f>IF(E2647="小怪",0,IF(INDEX([1]非R能力!$FH$9:$FH$558,C2647)=0,0,5000))</f>
        <v>5000</v>
      </c>
      <c r="W2647" s="3">
        <f>HLOOKUP(W$5,[2]人物技能基础!$O$3:$Q$553,$C2647+1,0)</f>
        <v>3.637142857142857</v>
      </c>
      <c r="X2647" s="3">
        <f>HLOOKUP(X$5,[2]人物技能基础!$O$3:$Q$553,$C2647+1,0)</f>
        <v>2.0186428571428574</v>
      </c>
      <c r="Y2647" s="3">
        <f>HLOOKUP(Y$5,[2]人物技能基础!$O$3:$Q$553,$C2647+1,0)</f>
        <v>99.964285714285708</v>
      </c>
      <c r="Z2647" s="3">
        <f t="shared" si="247"/>
        <v>2933694</v>
      </c>
      <c r="AA2647" s="3">
        <f t="shared" si="248"/>
        <v>56770</v>
      </c>
      <c r="AB2647" s="3">
        <f t="shared" si="249"/>
        <v>17686</v>
      </c>
      <c r="AC2647" s="3">
        <f t="shared" si="250"/>
        <v>20076</v>
      </c>
      <c r="AD2647" s="3">
        <f t="shared" si="251"/>
        <v>97552</v>
      </c>
    </row>
    <row r="2648" spans="1:30" x14ac:dyDescent="0.15">
      <c r="A2648" s="3">
        <v>643</v>
      </c>
      <c r="B2648" s="3" t="str">
        <f t="shared" si="246"/>
        <v>关卡643boss</v>
      </c>
      <c r="C2648" s="3">
        <f>INDEX([3]关卡!$J$19:$J$2018,A2648)</f>
        <v>318</v>
      </c>
      <c r="D2648" s="3">
        <f>INDEX([3]关卡!$N$19:$N$2018,A2648)</f>
        <v>318</v>
      </c>
      <c r="E2648" s="3" t="s">
        <v>25</v>
      </c>
      <c r="F2648" s="3" t="s">
        <v>26</v>
      </c>
      <c r="G2648" s="3">
        <v>30</v>
      </c>
      <c r="H2648" s="3">
        <v>30</v>
      </c>
      <c r="I2648" s="3">
        <v>0.2</v>
      </c>
      <c r="J2648" s="4">
        <v>0.75</v>
      </c>
      <c r="K2648" s="4">
        <v>1</v>
      </c>
      <c r="L2648" s="4">
        <v>5</v>
      </c>
      <c r="M2648" s="3">
        <v>1</v>
      </c>
      <c r="N2648" s="3">
        <v>2</v>
      </c>
      <c r="O2648" s="3">
        <f>HLOOKUP(O$5,[1]非R能力!$B$8:$F$558,$C2648+1,0)</f>
        <v>562691.9654837565</v>
      </c>
      <c r="P2648" s="3">
        <f>HLOOKUP(P$5,[1]非R能力!$B$8:$F$558,$C2648+1,0)</f>
        <v>88433.22944950861</v>
      </c>
      <c r="Q2648" s="3">
        <f>HLOOKUP(Q$5,[1]非R能力!$B$8:$F$558,$C2648+1,0)</f>
        <v>52819.231412859168</v>
      </c>
      <c r="R2648" s="3">
        <f>HLOOKUP(R$5,[1]非R能力!$B$8:$F$558,$C2648+1,0)</f>
        <v>73164.405106761595</v>
      </c>
      <c r="S2648" s="3">
        <f>HLOOKUP(S$5,[1]非R能力!$B$8:$F$558,$C2648+1,0)</f>
        <v>20076.70552045184</v>
      </c>
      <c r="T2648" s="3">
        <f>INDEX([1]非R能力!$H$9:$H$558,D2648)</f>
        <v>20069.675458560003</v>
      </c>
      <c r="U2648" s="3">
        <f>IF(E2648="小怪",0,IF(INDEX([1]非R能力!$FK$9:$FK$558,C2648)=0,0,10))</f>
        <v>10</v>
      </c>
      <c r="V2648" s="3">
        <f>IF(E2648="小怪",0,IF(INDEX([1]非R能力!$FH$9:$FH$558,C2648)=0,0,5000))</f>
        <v>5000</v>
      </c>
      <c r="W2648" s="3">
        <f>HLOOKUP(W$5,[2]人物技能基础!$O$3:$Q$553,$C2648+1,0)</f>
        <v>3.637142857142857</v>
      </c>
      <c r="X2648" s="3">
        <f>HLOOKUP(X$5,[2]人物技能基础!$O$3:$Q$553,$C2648+1,0)</f>
        <v>2.0186428571428574</v>
      </c>
      <c r="Y2648" s="3">
        <f>HLOOKUP(Y$5,[2]人物技能基础!$O$3:$Q$553,$C2648+1,0)</f>
        <v>99.964285714285708</v>
      </c>
      <c r="Z2648" s="3">
        <f t="shared" si="247"/>
        <v>2933694</v>
      </c>
      <c r="AA2648" s="3">
        <f t="shared" si="248"/>
        <v>56770</v>
      </c>
      <c r="AB2648" s="3">
        <f t="shared" si="249"/>
        <v>17686</v>
      </c>
      <c r="AC2648" s="3">
        <f t="shared" si="250"/>
        <v>20076</v>
      </c>
      <c r="AD2648" s="3">
        <f t="shared" si="251"/>
        <v>97552</v>
      </c>
    </row>
    <row r="2649" spans="1:30" x14ac:dyDescent="0.15">
      <c r="A2649" s="3">
        <v>644</v>
      </c>
      <c r="B2649" s="3" t="str">
        <f t="shared" si="246"/>
        <v>关卡644boss</v>
      </c>
      <c r="C2649" s="3">
        <f>INDEX([3]关卡!$J$19:$J$2018,A2649)</f>
        <v>318</v>
      </c>
      <c r="D2649" s="3">
        <f>INDEX([3]关卡!$N$19:$N$2018,A2649)</f>
        <v>318</v>
      </c>
      <c r="E2649" s="3" t="s">
        <v>25</v>
      </c>
      <c r="F2649" s="3" t="s">
        <v>26</v>
      </c>
      <c r="G2649" s="3">
        <v>30</v>
      </c>
      <c r="H2649" s="3">
        <v>30</v>
      </c>
      <c r="I2649" s="3">
        <v>0.2</v>
      </c>
      <c r="J2649" s="4">
        <v>0.75</v>
      </c>
      <c r="K2649" s="4">
        <v>1</v>
      </c>
      <c r="L2649" s="4">
        <v>5</v>
      </c>
      <c r="M2649" s="3">
        <v>1</v>
      </c>
      <c r="N2649" s="3">
        <v>2</v>
      </c>
      <c r="O2649" s="3">
        <f>HLOOKUP(O$5,[1]非R能力!$B$8:$F$558,$C2649+1,0)</f>
        <v>562691.9654837565</v>
      </c>
      <c r="P2649" s="3">
        <f>HLOOKUP(P$5,[1]非R能力!$B$8:$F$558,$C2649+1,0)</f>
        <v>88433.22944950861</v>
      </c>
      <c r="Q2649" s="3">
        <f>HLOOKUP(Q$5,[1]非R能力!$B$8:$F$558,$C2649+1,0)</f>
        <v>52819.231412859168</v>
      </c>
      <c r="R2649" s="3">
        <f>HLOOKUP(R$5,[1]非R能力!$B$8:$F$558,$C2649+1,0)</f>
        <v>73164.405106761595</v>
      </c>
      <c r="S2649" s="3">
        <f>HLOOKUP(S$5,[1]非R能力!$B$8:$F$558,$C2649+1,0)</f>
        <v>20076.70552045184</v>
      </c>
      <c r="T2649" s="3">
        <f>INDEX([1]非R能力!$H$9:$H$558,D2649)</f>
        <v>20069.675458560003</v>
      </c>
      <c r="U2649" s="3">
        <f>IF(E2649="小怪",0,IF(INDEX([1]非R能力!$FK$9:$FK$558,C2649)=0,0,10))</f>
        <v>10</v>
      </c>
      <c r="V2649" s="3">
        <f>IF(E2649="小怪",0,IF(INDEX([1]非R能力!$FH$9:$FH$558,C2649)=0,0,5000))</f>
        <v>5000</v>
      </c>
      <c r="W2649" s="3">
        <f>HLOOKUP(W$5,[2]人物技能基础!$O$3:$Q$553,$C2649+1,0)</f>
        <v>3.637142857142857</v>
      </c>
      <c r="X2649" s="3">
        <f>HLOOKUP(X$5,[2]人物技能基础!$O$3:$Q$553,$C2649+1,0)</f>
        <v>2.0186428571428574</v>
      </c>
      <c r="Y2649" s="3">
        <f>HLOOKUP(Y$5,[2]人物技能基础!$O$3:$Q$553,$C2649+1,0)</f>
        <v>99.964285714285708</v>
      </c>
      <c r="Z2649" s="3">
        <f t="shared" si="247"/>
        <v>2933694</v>
      </c>
      <c r="AA2649" s="3">
        <f t="shared" si="248"/>
        <v>56770</v>
      </c>
      <c r="AB2649" s="3">
        <f t="shared" si="249"/>
        <v>17686</v>
      </c>
      <c r="AC2649" s="3">
        <f t="shared" si="250"/>
        <v>20076</v>
      </c>
      <c r="AD2649" s="3">
        <f t="shared" si="251"/>
        <v>97552</v>
      </c>
    </row>
    <row r="2650" spans="1:30" x14ac:dyDescent="0.15">
      <c r="A2650" s="3">
        <v>645</v>
      </c>
      <c r="B2650" s="3" t="str">
        <f t="shared" si="246"/>
        <v>关卡645boss</v>
      </c>
      <c r="C2650" s="3">
        <f>INDEX([3]关卡!$J$19:$J$2018,A2650)</f>
        <v>319</v>
      </c>
      <c r="D2650" s="3">
        <f>INDEX([3]关卡!$N$19:$N$2018,A2650)</f>
        <v>319</v>
      </c>
      <c r="E2650" s="3" t="s">
        <v>25</v>
      </c>
      <c r="F2650" s="3" t="s">
        <v>26</v>
      </c>
      <c r="G2650" s="3">
        <v>30</v>
      </c>
      <c r="H2650" s="3">
        <v>30</v>
      </c>
      <c r="I2650" s="3">
        <v>0.2</v>
      </c>
      <c r="J2650" s="4">
        <v>0.75</v>
      </c>
      <c r="K2650" s="4">
        <v>1</v>
      </c>
      <c r="L2650" s="4">
        <v>5</v>
      </c>
      <c r="M2650" s="3">
        <v>1</v>
      </c>
      <c r="N2650" s="3">
        <v>2</v>
      </c>
      <c r="O2650" s="3">
        <f>HLOOKUP(O$5,[1]非R能力!$B$8:$F$558,$C2650+1,0)</f>
        <v>570543.42016691063</v>
      </c>
      <c r="P2650" s="3">
        <f>HLOOKUP(P$5,[1]非R能力!$B$8:$F$558,$C2650+1,0)</f>
        <v>89458.877922840969</v>
      </c>
      <c r="Q2650" s="3">
        <f>HLOOKUP(Q$5,[1]非R能力!$B$8:$F$558,$C2650+1,0)</f>
        <v>53331.575727792791</v>
      </c>
      <c r="R2650" s="3">
        <f>HLOOKUP(R$5,[1]非R能力!$B$8:$F$558,$C2650+1,0)</f>
        <v>74023.942867091828</v>
      </c>
      <c r="S2650" s="3">
        <f>HLOOKUP(S$5,[1]非R能力!$B$8:$F$558,$C2650+1,0)</f>
        <v>20264.740047907926</v>
      </c>
      <c r="T2650" s="3">
        <f>INDEX([1]非R能力!$H$9:$H$558,D2650)</f>
        <v>20200.247888647995</v>
      </c>
      <c r="U2650" s="3">
        <f>IF(E2650="小怪",0,IF(INDEX([1]非R能力!$FK$9:$FK$558,C2650)=0,0,10))</f>
        <v>10</v>
      </c>
      <c r="V2650" s="3">
        <f>IF(E2650="小怪",0,IF(INDEX([1]非R能力!$FH$9:$FH$558,C2650)=0,0,5000))</f>
        <v>5000</v>
      </c>
      <c r="W2650" s="3">
        <f>HLOOKUP(W$5,[2]人物技能基础!$O$3:$Q$553,$C2650+1,0)</f>
        <v>3.637142857142857</v>
      </c>
      <c r="X2650" s="3">
        <f>HLOOKUP(X$5,[2]人物技能基础!$O$3:$Q$553,$C2650+1,0)</f>
        <v>2.0186428571428574</v>
      </c>
      <c r="Y2650" s="3">
        <f>HLOOKUP(Y$5,[2]人物技能基础!$O$3:$Q$553,$C2650+1,0)</f>
        <v>99.964285714285708</v>
      </c>
      <c r="Z2650" s="3">
        <f t="shared" si="247"/>
        <v>2965863</v>
      </c>
      <c r="AA2650" s="3">
        <f t="shared" si="248"/>
        <v>57335</v>
      </c>
      <c r="AB2650" s="3">
        <f t="shared" si="249"/>
        <v>17891</v>
      </c>
      <c r="AC2650" s="3">
        <f t="shared" si="250"/>
        <v>20264</v>
      </c>
      <c r="AD2650" s="3">
        <f t="shared" si="251"/>
        <v>98698</v>
      </c>
    </row>
    <row r="2651" spans="1:30" x14ac:dyDescent="0.15">
      <c r="A2651" s="3">
        <v>646</v>
      </c>
      <c r="B2651" s="3" t="str">
        <f t="shared" si="246"/>
        <v>关卡646boss</v>
      </c>
      <c r="C2651" s="3">
        <f>INDEX([3]关卡!$J$19:$J$2018,A2651)</f>
        <v>319</v>
      </c>
      <c r="D2651" s="3">
        <f>INDEX([3]关卡!$N$19:$N$2018,A2651)</f>
        <v>319</v>
      </c>
      <c r="E2651" s="3" t="s">
        <v>25</v>
      </c>
      <c r="F2651" s="3" t="s">
        <v>26</v>
      </c>
      <c r="G2651" s="3">
        <v>30</v>
      </c>
      <c r="H2651" s="3">
        <v>30</v>
      </c>
      <c r="I2651" s="3">
        <v>0.2</v>
      </c>
      <c r="J2651" s="4">
        <v>0.75</v>
      </c>
      <c r="K2651" s="4">
        <v>1</v>
      </c>
      <c r="L2651" s="4">
        <v>5</v>
      </c>
      <c r="M2651" s="3">
        <v>1</v>
      </c>
      <c r="N2651" s="3">
        <v>2</v>
      </c>
      <c r="O2651" s="3">
        <f>HLOOKUP(O$5,[1]非R能力!$B$8:$F$558,$C2651+1,0)</f>
        <v>570543.42016691063</v>
      </c>
      <c r="P2651" s="3">
        <f>HLOOKUP(P$5,[1]非R能力!$B$8:$F$558,$C2651+1,0)</f>
        <v>89458.877922840969</v>
      </c>
      <c r="Q2651" s="3">
        <f>HLOOKUP(Q$5,[1]非R能力!$B$8:$F$558,$C2651+1,0)</f>
        <v>53331.575727792791</v>
      </c>
      <c r="R2651" s="3">
        <f>HLOOKUP(R$5,[1]非R能力!$B$8:$F$558,$C2651+1,0)</f>
        <v>74023.942867091828</v>
      </c>
      <c r="S2651" s="3">
        <f>HLOOKUP(S$5,[1]非R能力!$B$8:$F$558,$C2651+1,0)</f>
        <v>20264.740047907926</v>
      </c>
      <c r="T2651" s="3">
        <f>INDEX([1]非R能力!$H$9:$H$558,D2651)</f>
        <v>20200.247888647995</v>
      </c>
      <c r="U2651" s="3">
        <f>IF(E2651="小怪",0,IF(INDEX([1]非R能力!$FK$9:$FK$558,C2651)=0,0,10))</f>
        <v>10</v>
      </c>
      <c r="V2651" s="3">
        <f>IF(E2651="小怪",0,IF(INDEX([1]非R能力!$FH$9:$FH$558,C2651)=0,0,5000))</f>
        <v>5000</v>
      </c>
      <c r="W2651" s="3">
        <f>HLOOKUP(W$5,[2]人物技能基础!$O$3:$Q$553,$C2651+1,0)</f>
        <v>3.637142857142857</v>
      </c>
      <c r="X2651" s="3">
        <f>HLOOKUP(X$5,[2]人物技能基础!$O$3:$Q$553,$C2651+1,0)</f>
        <v>2.0186428571428574</v>
      </c>
      <c r="Y2651" s="3">
        <f>HLOOKUP(Y$5,[2]人物技能基础!$O$3:$Q$553,$C2651+1,0)</f>
        <v>99.964285714285708</v>
      </c>
      <c r="Z2651" s="3">
        <f t="shared" si="247"/>
        <v>2965863</v>
      </c>
      <c r="AA2651" s="3">
        <f t="shared" si="248"/>
        <v>57335</v>
      </c>
      <c r="AB2651" s="3">
        <f t="shared" si="249"/>
        <v>17891</v>
      </c>
      <c r="AC2651" s="3">
        <f t="shared" si="250"/>
        <v>20264</v>
      </c>
      <c r="AD2651" s="3">
        <f t="shared" si="251"/>
        <v>98698</v>
      </c>
    </row>
    <row r="2652" spans="1:30" x14ac:dyDescent="0.15">
      <c r="A2652" s="3">
        <v>647</v>
      </c>
      <c r="B2652" s="3" t="str">
        <f t="shared" si="246"/>
        <v>关卡647boss</v>
      </c>
      <c r="C2652" s="3">
        <f>INDEX([3]关卡!$J$19:$J$2018,A2652)</f>
        <v>319</v>
      </c>
      <c r="D2652" s="3">
        <f>INDEX([3]关卡!$N$19:$N$2018,A2652)</f>
        <v>319</v>
      </c>
      <c r="E2652" s="3" t="s">
        <v>25</v>
      </c>
      <c r="F2652" s="3" t="s">
        <v>26</v>
      </c>
      <c r="G2652" s="3">
        <v>30</v>
      </c>
      <c r="H2652" s="3">
        <v>30</v>
      </c>
      <c r="I2652" s="3">
        <v>0.2</v>
      </c>
      <c r="J2652" s="4">
        <v>0.75</v>
      </c>
      <c r="K2652" s="4">
        <v>1</v>
      </c>
      <c r="L2652" s="4">
        <v>5</v>
      </c>
      <c r="M2652" s="3">
        <v>1</v>
      </c>
      <c r="N2652" s="3">
        <v>2</v>
      </c>
      <c r="O2652" s="3">
        <f>HLOOKUP(O$5,[1]非R能力!$B$8:$F$558,$C2652+1,0)</f>
        <v>570543.42016691063</v>
      </c>
      <c r="P2652" s="3">
        <f>HLOOKUP(P$5,[1]非R能力!$B$8:$F$558,$C2652+1,0)</f>
        <v>89458.877922840969</v>
      </c>
      <c r="Q2652" s="3">
        <f>HLOOKUP(Q$5,[1]非R能力!$B$8:$F$558,$C2652+1,0)</f>
        <v>53331.575727792791</v>
      </c>
      <c r="R2652" s="3">
        <f>HLOOKUP(R$5,[1]非R能力!$B$8:$F$558,$C2652+1,0)</f>
        <v>74023.942867091828</v>
      </c>
      <c r="S2652" s="3">
        <f>HLOOKUP(S$5,[1]非R能力!$B$8:$F$558,$C2652+1,0)</f>
        <v>20264.740047907926</v>
      </c>
      <c r="T2652" s="3">
        <f>INDEX([1]非R能力!$H$9:$H$558,D2652)</f>
        <v>20200.247888647995</v>
      </c>
      <c r="U2652" s="3">
        <f>IF(E2652="小怪",0,IF(INDEX([1]非R能力!$FK$9:$FK$558,C2652)=0,0,10))</f>
        <v>10</v>
      </c>
      <c r="V2652" s="3">
        <f>IF(E2652="小怪",0,IF(INDEX([1]非R能力!$FH$9:$FH$558,C2652)=0,0,5000))</f>
        <v>5000</v>
      </c>
      <c r="W2652" s="3">
        <f>HLOOKUP(W$5,[2]人物技能基础!$O$3:$Q$553,$C2652+1,0)</f>
        <v>3.637142857142857</v>
      </c>
      <c r="X2652" s="3">
        <f>HLOOKUP(X$5,[2]人物技能基础!$O$3:$Q$553,$C2652+1,0)</f>
        <v>2.0186428571428574</v>
      </c>
      <c r="Y2652" s="3">
        <f>HLOOKUP(Y$5,[2]人物技能基础!$O$3:$Q$553,$C2652+1,0)</f>
        <v>99.964285714285708</v>
      </c>
      <c r="Z2652" s="3">
        <f t="shared" si="247"/>
        <v>2965863</v>
      </c>
      <c r="AA2652" s="3">
        <f t="shared" si="248"/>
        <v>57335</v>
      </c>
      <c r="AB2652" s="3">
        <f t="shared" si="249"/>
        <v>17891</v>
      </c>
      <c r="AC2652" s="3">
        <f t="shared" si="250"/>
        <v>20264</v>
      </c>
      <c r="AD2652" s="3">
        <f t="shared" si="251"/>
        <v>98698</v>
      </c>
    </row>
    <row r="2653" spans="1:30" x14ac:dyDescent="0.15">
      <c r="A2653" s="3">
        <v>648</v>
      </c>
      <c r="B2653" s="3" t="str">
        <f t="shared" si="246"/>
        <v>关卡648boss</v>
      </c>
      <c r="C2653" s="3">
        <f>INDEX([3]关卡!$J$19:$J$2018,A2653)</f>
        <v>319</v>
      </c>
      <c r="D2653" s="3">
        <f>INDEX([3]关卡!$N$19:$N$2018,A2653)</f>
        <v>319</v>
      </c>
      <c r="E2653" s="3" t="s">
        <v>25</v>
      </c>
      <c r="F2653" s="3" t="s">
        <v>26</v>
      </c>
      <c r="G2653" s="3">
        <v>30</v>
      </c>
      <c r="H2653" s="3">
        <v>30</v>
      </c>
      <c r="I2653" s="3">
        <v>0.2</v>
      </c>
      <c r="J2653" s="4">
        <v>0.75</v>
      </c>
      <c r="K2653" s="4">
        <v>1</v>
      </c>
      <c r="L2653" s="4">
        <v>5</v>
      </c>
      <c r="M2653" s="3">
        <v>1</v>
      </c>
      <c r="N2653" s="3">
        <v>2</v>
      </c>
      <c r="O2653" s="3">
        <f>HLOOKUP(O$5,[1]非R能力!$B$8:$F$558,$C2653+1,0)</f>
        <v>570543.42016691063</v>
      </c>
      <c r="P2653" s="3">
        <f>HLOOKUP(P$5,[1]非R能力!$B$8:$F$558,$C2653+1,0)</f>
        <v>89458.877922840969</v>
      </c>
      <c r="Q2653" s="3">
        <f>HLOOKUP(Q$5,[1]非R能力!$B$8:$F$558,$C2653+1,0)</f>
        <v>53331.575727792791</v>
      </c>
      <c r="R2653" s="3">
        <f>HLOOKUP(R$5,[1]非R能力!$B$8:$F$558,$C2653+1,0)</f>
        <v>74023.942867091828</v>
      </c>
      <c r="S2653" s="3">
        <f>HLOOKUP(S$5,[1]非R能力!$B$8:$F$558,$C2653+1,0)</f>
        <v>20264.740047907926</v>
      </c>
      <c r="T2653" s="3">
        <f>INDEX([1]非R能力!$H$9:$H$558,D2653)</f>
        <v>20200.247888647995</v>
      </c>
      <c r="U2653" s="3">
        <f>IF(E2653="小怪",0,IF(INDEX([1]非R能力!$FK$9:$FK$558,C2653)=0,0,10))</f>
        <v>10</v>
      </c>
      <c r="V2653" s="3">
        <f>IF(E2653="小怪",0,IF(INDEX([1]非R能力!$FH$9:$FH$558,C2653)=0,0,5000))</f>
        <v>5000</v>
      </c>
      <c r="W2653" s="3">
        <f>HLOOKUP(W$5,[2]人物技能基础!$O$3:$Q$553,$C2653+1,0)</f>
        <v>3.637142857142857</v>
      </c>
      <c r="X2653" s="3">
        <f>HLOOKUP(X$5,[2]人物技能基础!$O$3:$Q$553,$C2653+1,0)</f>
        <v>2.0186428571428574</v>
      </c>
      <c r="Y2653" s="3">
        <f>HLOOKUP(Y$5,[2]人物技能基础!$O$3:$Q$553,$C2653+1,0)</f>
        <v>99.964285714285708</v>
      </c>
      <c r="Z2653" s="3">
        <f t="shared" si="247"/>
        <v>2965863</v>
      </c>
      <c r="AA2653" s="3">
        <f t="shared" si="248"/>
        <v>57335</v>
      </c>
      <c r="AB2653" s="3">
        <f t="shared" si="249"/>
        <v>17891</v>
      </c>
      <c r="AC2653" s="3">
        <f t="shared" si="250"/>
        <v>20264</v>
      </c>
      <c r="AD2653" s="3">
        <f t="shared" si="251"/>
        <v>98698</v>
      </c>
    </row>
    <row r="2654" spans="1:30" x14ac:dyDescent="0.15">
      <c r="A2654" s="3">
        <v>649</v>
      </c>
      <c r="B2654" s="3" t="str">
        <f t="shared" si="246"/>
        <v>关卡649boss</v>
      </c>
      <c r="C2654" s="3">
        <f>INDEX([3]关卡!$J$19:$J$2018,A2654)</f>
        <v>319</v>
      </c>
      <c r="D2654" s="3">
        <f>INDEX([3]关卡!$N$19:$N$2018,A2654)</f>
        <v>319</v>
      </c>
      <c r="E2654" s="3" t="s">
        <v>25</v>
      </c>
      <c r="F2654" s="3" t="s">
        <v>26</v>
      </c>
      <c r="G2654" s="3">
        <v>30</v>
      </c>
      <c r="H2654" s="3">
        <v>30</v>
      </c>
      <c r="I2654" s="3">
        <v>0.2</v>
      </c>
      <c r="J2654" s="4">
        <v>0.75</v>
      </c>
      <c r="K2654" s="4">
        <v>1</v>
      </c>
      <c r="L2654" s="4">
        <v>5</v>
      </c>
      <c r="M2654" s="3">
        <v>1</v>
      </c>
      <c r="N2654" s="3">
        <v>2</v>
      </c>
      <c r="O2654" s="3">
        <f>HLOOKUP(O$5,[1]非R能力!$B$8:$F$558,$C2654+1,0)</f>
        <v>570543.42016691063</v>
      </c>
      <c r="P2654" s="3">
        <f>HLOOKUP(P$5,[1]非R能力!$B$8:$F$558,$C2654+1,0)</f>
        <v>89458.877922840969</v>
      </c>
      <c r="Q2654" s="3">
        <f>HLOOKUP(Q$5,[1]非R能力!$B$8:$F$558,$C2654+1,0)</f>
        <v>53331.575727792791</v>
      </c>
      <c r="R2654" s="3">
        <f>HLOOKUP(R$5,[1]非R能力!$B$8:$F$558,$C2654+1,0)</f>
        <v>74023.942867091828</v>
      </c>
      <c r="S2654" s="3">
        <f>HLOOKUP(S$5,[1]非R能力!$B$8:$F$558,$C2654+1,0)</f>
        <v>20264.740047907926</v>
      </c>
      <c r="T2654" s="3">
        <f>INDEX([1]非R能力!$H$9:$H$558,D2654)</f>
        <v>20200.247888647995</v>
      </c>
      <c r="U2654" s="3">
        <f>IF(E2654="小怪",0,IF(INDEX([1]非R能力!$FK$9:$FK$558,C2654)=0,0,10))</f>
        <v>10</v>
      </c>
      <c r="V2654" s="3">
        <f>IF(E2654="小怪",0,IF(INDEX([1]非R能力!$FH$9:$FH$558,C2654)=0,0,5000))</f>
        <v>5000</v>
      </c>
      <c r="W2654" s="3">
        <f>HLOOKUP(W$5,[2]人物技能基础!$O$3:$Q$553,$C2654+1,0)</f>
        <v>3.637142857142857</v>
      </c>
      <c r="X2654" s="3">
        <f>HLOOKUP(X$5,[2]人物技能基础!$O$3:$Q$553,$C2654+1,0)</f>
        <v>2.0186428571428574</v>
      </c>
      <c r="Y2654" s="3">
        <f>HLOOKUP(Y$5,[2]人物技能基础!$O$3:$Q$553,$C2654+1,0)</f>
        <v>99.964285714285708</v>
      </c>
      <c r="Z2654" s="3">
        <f t="shared" si="247"/>
        <v>2965863</v>
      </c>
      <c r="AA2654" s="3">
        <f t="shared" si="248"/>
        <v>57335</v>
      </c>
      <c r="AB2654" s="3">
        <f t="shared" si="249"/>
        <v>17891</v>
      </c>
      <c r="AC2654" s="3">
        <f t="shared" si="250"/>
        <v>20264</v>
      </c>
      <c r="AD2654" s="3">
        <f t="shared" si="251"/>
        <v>98698</v>
      </c>
    </row>
    <row r="2655" spans="1:30" x14ac:dyDescent="0.15">
      <c r="A2655" s="3">
        <v>650</v>
      </c>
      <c r="B2655" s="3" t="str">
        <f t="shared" si="246"/>
        <v>关卡650boss</v>
      </c>
      <c r="C2655" s="3">
        <f>INDEX([3]关卡!$J$19:$J$2018,A2655)</f>
        <v>319</v>
      </c>
      <c r="D2655" s="3">
        <f>INDEX([3]关卡!$N$19:$N$2018,A2655)</f>
        <v>319</v>
      </c>
      <c r="E2655" s="3" t="s">
        <v>25</v>
      </c>
      <c r="F2655" s="3" t="s">
        <v>26</v>
      </c>
      <c r="G2655" s="3">
        <v>30</v>
      </c>
      <c r="H2655" s="3">
        <v>30</v>
      </c>
      <c r="I2655" s="3">
        <v>0.2</v>
      </c>
      <c r="J2655" s="4">
        <v>0.75</v>
      </c>
      <c r="K2655" s="4">
        <v>1</v>
      </c>
      <c r="L2655" s="4">
        <v>5</v>
      </c>
      <c r="M2655" s="3">
        <v>1</v>
      </c>
      <c r="N2655" s="3">
        <v>2</v>
      </c>
      <c r="O2655" s="3">
        <f>HLOOKUP(O$5,[1]非R能力!$B$8:$F$558,$C2655+1,0)</f>
        <v>570543.42016691063</v>
      </c>
      <c r="P2655" s="3">
        <f>HLOOKUP(P$5,[1]非R能力!$B$8:$F$558,$C2655+1,0)</f>
        <v>89458.877922840969</v>
      </c>
      <c r="Q2655" s="3">
        <f>HLOOKUP(Q$5,[1]非R能力!$B$8:$F$558,$C2655+1,0)</f>
        <v>53331.575727792791</v>
      </c>
      <c r="R2655" s="3">
        <f>HLOOKUP(R$5,[1]非R能力!$B$8:$F$558,$C2655+1,0)</f>
        <v>74023.942867091828</v>
      </c>
      <c r="S2655" s="3">
        <f>HLOOKUP(S$5,[1]非R能力!$B$8:$F$558,$C2655+1,0)</f>
        <v>20264.740047907926</v>
      </c>
      <c r="T2655" s="3">
        <f>INDEX([1]非R能力!$H$9:$H$558,D2655)</f>
        <v>20200.247888647995</v>
      </c>
      <c r="U2655" s="3">
        <f>IF(E2655="小怪",0,IF(INDEX([1]非R能力!$FK$9:$FK$558,C2655)=0,0,10))</f>
        <v>10</v>
      </c>
      <c r="V2655" s="3">
        <f>IF(E2655="小怪",0,IF(INDEX([1]非R能力!$FH$9:$FH$558,C2655)=0,0,5000))</f>
        <v>5000</v>
      </c>
      <c r="W2655" s="3">
        <f>HLOOKUP(W$5,[2]人物技能基础!$O$3:$Q$553,$C2655+1,0)</f>
        <v>3.637142857142857</v>
      </c>
      <c r="X2655" s="3">
        <f>HLOOKUP(X$5,[2]人物技能基础!$O$3:$Q$553,$C2655+1,0)</f>
        <v>2.0186428571428574</v>
      </c>
      <c r="Y2655" s="3">
        <f>HLOOKUP(Y$5,[2]人物技能基础!$O$3:$Q$553,$C2655+1,0)</f>
        <v>99.964285714285708</v>
      </c>
      <c r="Z2655" s="3">
        <f t="shared" si="247"/>
        <v>2965863</v>
      </c>
      <c r="AA2655" s="3">
        <f t="shared" si="248"/>
        <v>57335</v>
      </c>
      <c r="AB2655" s="3">
        <f t="shared" si="249"/>
        <v>17891</v>
      </c>
      <c r="AC2655" s="3">
        <f t="shared" si="250"/>
        <v>20264</v>
      </c>
      <c r="AD2655" s="3">
        <f t="shared" si="251"/>
        <v>98698</v>
      </c>
    </row>
    <row r="2656" spans="1:30" x14ac:dyDescent="0.15">
      <c r="A2656" s="3">
        <v>651</v>
      </c>
      <c r="B2656" s="3" t="str">
        <f t="shared" si="246"/>
        <v>关卡651boss</v>
      </c>
      <c r="C2656" s="3">
        <f>INDEX([3]关卡!$J$19:$J$2018,A2656)</f>
        <v>319</v>
      </c>
      <c r="D2656" s="3">
        <f>INDEX([3]关卡!$N$19:$N$2018,A2656)</f>
        <v>319</v>
      </c>
      <c r="E2656" s="3" t="s">
        <v>25</v>
      </c>
      <c r="F2656" s="3" t="s">
        <v>26</v>
      </c>
      <c r="G2656" s="3">
        <v>30</v>
      </c>
      <c r="H2656" s="3">
        <v>30</v>
      </c>
      <c r="I2656" s="3">
        <v>0.2</v>
      </c>
      <c r="J2656" s="4">
        <v>0.75</v>
      </c>
      <c r="K2656" s="4">
        <v>1</v>
      </c>
      <c r="L2656" s="4">
        <v>5</v>
      </c>
      <c r="M2656" s="3">
        <v>1</v>
      </c>
      <c r="N2656" s="3">
        <v>2</v>
      </c>
      <c r="O2656" s="3">
        <f>HLOOKUP(O$5,[1]非R能力!$B$8:$F$558,$C2656+1,0)</f>
        <v>570543.42016691063</v>
      </c>
      <c r="P2656" s="3">
        <f>HLOOKUP(P$5,[1]非R能力!$B$8:$F$558,$C2656+1,0)</f>
        <v>89458.877922840969</v>
      </c>
      <c r="Q2656" s="3">
        <f>HLOOKUP(Q$5,[1]非R能力!$B$8:$F$558,$C2656+1,0)</f>
        <v>53331.575727792791</v>
      </c>
      <c r="R2656" s="3">
        <f>HLOOKUP(R$5,[1]非R能力!$B$8:$F$558,$C2656+1,0)</f>
        <v>74023.942867091828</v>
      </c>
      <c r="S2656" s="3">
        <f>HLOOKUP(S$5,[1]非R能力!$B$8:$F$558,$C2656+1,0)</f>
        <v>20264.740047907926</v>
      </c>
      <c r="T2656" s="3">
        <f>INDEX([1]非R能力!$H$9:$H$558,D2656)</f>
        <v>20200.247888647995</v>
      </c>
      <c r="U2656" s="3">
        <f>IF(E2656="小怪",0,IF(INDEX([1]非R能力!$FK$9:$FK$558,C2656)=0,0,10))</f>
        <v>10</v>
      </c>
      <c r="V2656" s="3">
        <f>IF(E2656="小怪",0,IF(INDEX([1]非R能力!$FH$9:$FH$558,C2656)=0,0,5000))</f>
        <v>5000</v>
      </c>
      <c r="W2656" s="3">
        <f>HLOOKUP(W$5,[2]人物技能基础!$O$3:$Q$553,$C2656+1,0)</f>
        <v>3.637142857142857</v>
      </c>
      <c r="X2656" s="3">
        <f>HLOOKUP(X$5,[2]人物技能基础!$O$3:$Q$553,$C2656+1,0)</f>
        <v>2.0186428571428574</v>
      </c>
      <c r="Y2656" s="3">
        <f>HLOOKUP(Y$5,[2]人物技能基础!$O$3:$Q$553,$C2656+1,0)</f>
        <v>99.964285714285708</v>
      </c>
      <c r="Z2656" s="3">
        <f t="shared" si="247"/>
        <v>2965863</v>
      </c>
      <c r="AA2656" s="3">
        <f t="shared" si="248"/>
        <v>57335</v>
      </c>
      <c r="AB2656" s="3">
        <f t="shared" si="249"/>
        <v>17891</v>
      </c>
      <c r="AC2656" s="3">
        <f t="shared" si="250"/>
        <v>20264</v>
      </c>
      <c r="AD2656" s="3">
        <f t="shared" si="251"/>
        <v>98698</v>
      </c>
    </row>
    <row r="2657" spans="1:30" x14ac:dyDescent="0.15">
      <c r="A2657" s="3">
        <v>652</v>
      </c>
      <c r="B2657" s="3" t="str">
        <f t="shared" si="246"/>
        <v>关卡652boss</v>
      </c>
      <c r="C2657" s="3">
        <f>INDEX([3]关卡!$J$19:$J$2018,A2657)</f>
        <v>319</v>
      </c>
      <c r="D2657" s="3">
        <f>INDEX([3]关卡!$N$19:$N$2018,A2657)</f>
        <v>319</v>
      </c>
      <c r="E2657" s="3" t="s">
        <v>25</v>
      </c>
      <c r="F2657" s="3" t="s">
        <v>26</v>
      </c>
      <c r="G2657" s="3">
        <v>30</v>
      </c>
      <c r="H2657" s="3">
        <v>30</v>
      </c>
      <c r="I2657" s="3">
        <v>0.2</v>
      </c>
      <c r="J2657" s="4">
        <v>0.75</v>
      </c>
      <c r="K2657" s="4">
        <v>1</v>
      </c>
      <c r="L2657" s="4">
        <v>5</v>
      </c>
      <c r="M2657" s="3">
        <v>1</v>
      </c>
      <c r="N2657" s="3">
        <v>2</v>
      </c>
      <c r="O2657" s="3">
        <f>HLOOKUP(O$5,[1]非R能力!$B$8:$F$558,$C2657+1,0)</f>
        <v>570543.42016691063</v>
      </c>
      <c r="P2657" s="3">
        <f>HLOOKUP(P$5,[1]非R能力!$B$8:$F$558,$C2657+1,0)</f>
        <v>89458.877922840969</v>
      </c>
      <c r="Q2657" s="3">
        <f>HLOOKUP(Q$5,[1]非R能力!$B$8:$F$558,$C2657+1,0)</f>
        <v>53331.575727792791</v>
      </c>
      <c r="R2657" s="3">
        <f>HLOOKUP(R$5,[1]非R能力!$B$8:$F$558,$C2657+1,0)</f>
        <v>74023.942867091828</v>
      </c>
      <c r="S2657" s="3">
        <f>HLOOKUP(S$5,[1]非R能力!$B$8:$F$558,$C2657+1,0)</f>
        <v>20264.740047907926</v>
      </c>
      <c r="T2657" s="3">
        <f>INDEX([1]非R能力!$H$9:$H$558,D2657)</f>
        <v>20200.247888647995</v>
      </c>
      <c r="U2657" s="3">
        <f>IF(E2657="小怪",0,IF(INDEX([1]非R能力!$FK$9:$FK$558,C2657)=0,0,10))</f>
        <v>10</v>
      </c>
      <c r="V2657" s="3">
        <f>IF(E2657="小怪",0,IF(INDEX([1]非R能力!$FH$9:$FH$558,C2657)=0,0,5000))</f>
        <v>5000</v>
      </c>
      <c r="W2657" s="3">
        <f>HLOOKUP(W$5,[2]人物技能基础!$O$3:$Q$553,$C2657+1,0)</f>
        <v>3.637142857142857</v>
      </c>
      <c r="X2657" s="3">
        <f>HLOOKUP(X$5,[2]人物技能基础!$O$3:$Q$553,$C2657+1,0)</f>
        <v>2.0186428571428574</v>
      </c>
      <c r="Y2657" s="3">
        <f>HLOOKUP(Y$5,[2]人物技能基础!$O$3:$Q$553,$C2657+1,0)</f>
        <v>99.964285714285708</v>
      </c>
      <c r="Z2657" s="3">
        <f t="shared" si="247"/>
        <v>2965863</v>
      </c>
      <c r="AA2657" s="3">
        <f t="shared" si="248"/>
        <v>57335</v>
      </c>
      <c r="AB2657" s="3">
        <f t="shared" si="249"/>
        <v>17891</v>
      </c>
      <c r="AC2657" s="3">
        <f t="shared" si="250"/>
        <v>20264</v>
      </c>
      <c r="AD2657" s="3">
        <f t="shared" si="251"/>
        <v>98698</v>
      </c>
    </row>
    <row r="2658" spans="1:30" x14ac:dyDescent="0.15">
      <c r="A2658" s="3">
        <v>653</v>
      </c>
      <c r="B2658" s="3" t="str">
        <f t="shared" si="246"/>
        <v>关卡653boss</v>
      </c>
      <c r="C2658" s="3">
        <f>INDEX([3]关卡!$J$19:$J$2018,A2658)</f>
        <v>320</v>
      </c>
      <c r="D2658" s="3">
        <f>INDEX([3]关卡!$N$19:$N$2018,A2658)</f>
        <v>320</v>
      </c>
      <c r="E2658" s="3" t="s">
        <v>25</v>
      </c>
      <c r="F2658" s="3" t="s">
        <v>26</v>
      </c>
      <c r="G2658" s="3">
        <v>30</v>
      </c>
      <c r="H2658" s="3">
        <v>30</v>
      </c>
      <c r="I2658" s="3">
        <v>0.2</v>
      </c>
      <c r="J2658" s="4">
        <v>0.75</v>
      </c>
      <c r="K2658" s="4">
        <v>1</v>
      </c>
      <c r="L2658" s="4">
        <v>5</v>
      </c>
      <c r="M2658" s="3">
        <v>1</v>
      </c>
      <c r="N2658" s="3">
        <v>2</v>
      </c>
      <c r="O2658" s="3">
        <f>HLOOKUP(O$5,[1]非R能力!$B$8:$F$558,$C2658+1,0)</f>
        <v>581340.11128859001</v>
      </c>
      <c r="P2658" s="3">
        <f>HLOOKUP(P$5,[1]非R能力!$B$8:$F$558,$C2658+1,0)</f>
        <v>90771.888184671014</v>
      </c>
      <c r="Q2658" s="3">
        <f>HLOOKUP(Q$5,[1]非R能力!$B$8:$F$558,$C2658+1,0)</f>
        <v>54015.857768444883</v>
      </c>
      <c r="R2658" s="3">
        <f>HLOOKUP(R$5,[1]非R能力!$B$8:$F$558,$C2658+1,0)</f>
        <v>74879.812758802873</v>
      </c>
      <c r="S2658" s="3">
        <f>HLOOKUP(S$5,[1]非R能力!$B$8:$F$558,$C2658+1,0)</f>
        <v>20440.405935273197</v>
      </c>
      <c r="T2658" s="3">
        <f>INDEX([1]非R能力!$H$9:$H$558,D2658)</f>
        <v>20331.478225367122</v>
      </c>
      <c r="U2658" s="3">
        <f>IF(E2658="小怪",0,IF(INDEX([1]非R能力!$FK$9:$FK$558,C2658)=0,0,10))</f>
        <v>10</v>
      </c>
      <c r="V2658" s="3">
        <f>IF(E2658="小怪",0,IF(INDEX([1]非R能力!$FH$9:$FH$558,C2658)=0,0,5000))</f>
        <v>5000</v>
      </c>
      <c r="W2658" s="3">
        <f>HLOOKUP(W$5,[2]人物技能基础!$O$3:$Q$553,$C2658+1,0)</f>
        <v>3.637142857142857</v>
      </c>
      <c r="X2658" s="3">
        <f>HLOOKUP(X$5,[2]人物技能基础!$O$3:$Q$553,$C2658+1,0)</f>
        <v>2.0186428571428574</v>
      </c>
      <c r="Y2658" s="3">
        <f>HLOOKUP(Y$5,[2]人物技能基础!$O$3:$Q$553,$C2658+1,0)</f>
        <v>99.964285714285708</v>
      </c>
      <c r="Z2658" s="3">
        <f t="shared" si="247"/>
        <v>3006378</v>
      </c>
      <c r="AA2658" s="3">
        <f t="shared" si="248"/>
        <v>58091</v>
      </c>
      <c r="AB2658" s="3">
        <f t="shared" si="249"/>
        <v>18154</v>
      </c>
      <c r="AC2658" s="3">
        <f t="shared" si="250"/>
        <v>20440</v>
      </c>
      <c r="AD2658" s="3">
        <f t="shared" si="251"/>
        <v>99839</v>
      </c>
    </row>
    <row r="2659" spans="1:30" x14ac:dyDescent="0.15">
      <c r="A2659" s="3">
        <v>654</v>
      </c>
      <c r="B2659" s="3" t="str">
        <f t="shared" si="246"/>
        <v>关卡654boss</v>
      </c>
      <c r="C2659" s="3">
        <f>INDEX([3]关卡!$J$19:$J$2018,A2659)</f>
        <v>320</v>
      </c>
      <c r="D2659" s="3">
        <f>INDEX([3]关卡!$N$19:$N$2018,A2659)</f>
        <v>320</v>
      </c>
      <c r="E2659" s="3" t="s">
        <v>25</v>
      </c>
      <c r="F2659" s="3" t="s">
        <v>26</v>
      </c>
      <c r="G2659" s="3">
        <v>30</v>
      </c>
      <c r="H2659" s="3">
        <v>30</v>
      </c>
      <c r="I2659" s="3">
        <v>0.2</v>
      </c>
      <c r="J2659" s="4">
        <v>0.75</v>
      </c>
      <c r="K2659" s="4">
        <v>1</v>
      </c>
      <c r="L2659" s="4">
        <v>5</v>
      </c>
      <c r="M2659" s="3">
        <v>1</v>
      </c>
      <c r="N2659" s="3">
        <v>2</v>
      </c>
      <c r="O2659" s="3">
        <f>HLOOKUP(O$5,[1]非R能力!$B$8:$F$558,$C2659+1,0)</f>
        <v>581340.11128859001</v>
      </c>
      <c r="P2659" s="3">
        <f>HLOOKUP(P$5,[1]非R能力!$B$8:$F$558,$C2659+1,0)</f>
        <v>90771.888184671014</v>
      </c>
      <c r="Q2659" s="3">
        <f>HLOOKUP(Q$5,[1]非R能力!$B$8:$F$558,$C2659+1,0)</f>
        <v>54015.857768444883</v>
      </c>
      <c r="R2659" s="3">
        <f>HLOOKUP(R$5,[1]非R能力!$B$8:$F$558,$C2659+1,0)</f>
        <v>74879.812758802873</v>
      </c>
      <c r="S2659" s="3">
        <f>HLOOKUP(S$5,[1]非R能力!$B$8:$F$558,$C2659+1,0)</f>
        <v>20440.405935273197</v>
      </c>
      <c r="T2659" s="3">
        <f>INDEX([1]非R能力!$H$9:$H$558,D2659)</f>
        <v>20331.478225367122</v>
      </c>
      <c r="U2659" s="3">
        <f>IF(E2659="小怪",0,IF(INDEX([1]非R能力!$FK$9:$FK$558,C2659)=0,0,10))</f>
        <v>10</v>
      </c>
      <c r="V2659" s="3">
        <f>IF(E2659="小怪",0,IF(INDEX([1]非R能力!$FH$9:$FH$558,C2659)=0,0,5000))</f>
        <v>5000</v>
      </c>
      <c r="W2659" s="3">
        <f>HLOOKUP(W$5,[2]人物技能基础!$O$3:$Q$553,$C2659+1,0)</f>
        <v>3.637142857142857</v>
      </c>
      <c r="X2659" s="3">
        <f>HLOOKUP(X$5,[2]人物技能基础!$O$3:$Q$553,$C2659+1,0)</f>
        <v>2.0186428571428574</v>
      </c>
      <c r="Y2659" s="3">
        <f>HLOOKUP(Y$5,[2]人物技能基础!$O$3:$Q$553,$C2659+1,0)</f>
        <v>99.964285714285708</v>
      </c>
      <c r="Z2659" s="3">
        <f t="shared" si="247"/>
        <v>3006378</v>
      </c>
      <c r="AA2659" s="3">
        <f t="shared" si="248"/>
        <v>58091</v>
      </c>
      <c r="AB2659" s="3">
        <f t="shared" si="249"/>
        <v>18154</v>
      </c>
      <c r="AC2659" s="3">
        <f t="shared" si="250"/>
        <v>20440</v>
      </c>
      <c r="AD2659" s="3">
        <f t="shared" si="251"/>
        <v>99839</v>
      </c>
    </row>
    <row r="2660" spans="1:30" x14ac:dyDescent="0.15">
      <c r="A2660" s="3">
        <v>655</v>
      </c>
      <c r="B2660" s="3" t="str">
        <f t="shared" si="246"/>
        <v>关卡655boss</v>
      </c>
      <c r="C2660" s="3">
        <f>INDEX([3]关卡!$J$19:$J$2018,A2660)</f>
        <v>320</v>
      </c>
      <c r="D2660" s="3">
        <f>INDEX([3]关卡!$N$19:$N$2018,A2660)</f>
        <v>320</v>
      </c>
      <c r="E2660" s="3" t="s">
        <v>25</v>
      </c>
      <c r="F2660" s="3" t="s">
        <v>26</v>
      </c>
      <c r="G2660" s="3">
        <v>30</v>
      </c>
      <c r="H2660" s="3">
        <v>30</v>
      </c>
      <c r="I2660" s="3">
        <v>0.2</v>
      </c>
      <c r="J2660" s="4">
        <v>0.75</v>
      </c>
      <c r="K2660" s="4">
        <v>1</v>
      </c>
      <c r="L2660" s="4">
        <v>5</v>
      </c>
      <c r="M2660" s="3">
        <v>1</v>
      </c>
      <c r="N2660" s="3">
        <v>2</v>
      </c>
      <c r="O2660" s="3">
        <f>HLOOKUP(O$5,[1]非R能力!$B$8:$F$558,$C2660+1,0)</f>
        <v>581340.11128859001</v>
      </c>
      <c r="P2660" s="3">
        <f>HLOOKUP(P$5,[1]非R能力!$B$8:$F$558,$C2660+1,0)</f>
        <v>90771.888184671014</v>
      </c>
      <c r="Q2660" s="3">
        <f>HLOOKUP(Q$5,[1]非R能力!$B$8:$F$558,$C2660+1,0)</f>
        <v>54015.857768444883</v>
      </c>
      <c r="R2660" s="3">
        <f>HLOOKUP(R$5,[1]非R能力!$B$8:$F$558,$C2660+1,0)</f>
        <v>74879.812758802873</v>
      </c>
      <c r="S2660" s="3">
        <f>HLOOKUP(S$5,[1]非R能力!$B$8:$F$558,$C2660+1,0)</f>
        <v>20440.405935273197</v>
      </c>
      <c r="T2660" s="3">
        <f>INDEX([1]非R能力!$H$9:$H$558,D2660)</f>
        <v>20331.478225367122</v>
      </c>
      <c r="U2660" s="3">
        <f>IF(E2660="小怪",0,IF(INDEX([1]非R能力!$FK$9:$FK$558,C2660)=0,0,10))</f>
        <v>10</v>
      </c>
      <c r="V2660" s="3">
        <f>IF(E2660="小怪",0,IF(INDEX([1]非R能力!$FH$9:$FH$558,C2660)=0,0,5000))</f>
        <v>5000</v>
      </c>
      <c r="W2660" s="3">
        <f>HLOOKUP(W$5,[2]人物技能基础!$O$3:$Q$553,$C2660+1,0)</f>
        <v>3.637142857142857</v>
      </c>
      <c r="X2660" s="3">
        <f>HLOOKUP(X$5,[2]人物技能基础!$O$3:$Q$553,$C2660+1,0)</f>
        <v>2.0186428571428574</v>
      </c>
      <c r="Y2660" s="3">
        <f>HLOOKUP(Y$5,[2]人物技能基础!$O$3:$Q$553,$C2660+1,0)</f>
        <v>99.964285714285708</v>
      </c>
      <c r="Z2660" s="3">
        <f t="shared" si="247"/>
        <v>3006378</v>
      </c>
      <c r="AA2660" s="3">
        <f t="shared" si="248"/>
        <v>58091</v>
      </c>
      <c r="AB2660" s="3">
        <f t="shared" si="249"/>
        <v>18154</v>
      </c>
      <c r="AC2660" s="3">
        <f t="shared" si="250"/>
        <v>20440</v>
      </c>
      <c r="AD2660" s="3">
        <f t="shared" si="251"/>
        <v>99839</v>
      </c>
    </row>
    <row r="2661" spans="1:30" x14ac:dyDescent="0.15">
      <c r="A2661" s="3">
        <v>656</v>
      </c>
      <c r="B2661" s="3" t="str">
        <f t="shared" si="246"/>
        <v>关卡656boss</v>
      </c>
      <c r="C2661" s="3">
        <f>INDEX([3]关卡!$J$19:$J$2018,A2661)</f>
        <v>320</v>
      </c>
      <c r="D2661" s="3">
        <f>INDEX([3]关卡!$N$19:$N$2018,A2661)</f>
        <v>320</v>
      </c>
      <c r="E2661" s="3" t="s">
        <v>25</v>
      </c>
      <c r="F2661" s="3" t="s">
        <v>26</v>
      </c>
      <c r="G2661" s="3">
        <v>30</v>
      </c>
      <c r="H2661" s="3">
        <v>30</v>
      </c>
      <c r="I2661" s="3">
        <v>0.2</v>
      </c>
      <c r="J2661" s="4">
        <v>0.75</v>
      </c>
      <c r="K2661" s="4">
        <v>1</v>
      </c>
      <c r="L2661" s="4">
        <v>5</v>
      </c>
      <c r="M2661" s="3">
        <v>1</v>
      </c>
      <c r="N2661" s="3">
        <v>2</v>
      </c>
      <c r="O2661" s="3">
        <f>HLOOKUP(O$5,[1]非R能力!$B$8:$F$558,$C2661+1,0)</f>
        <v>581340.11128859001</v>
      </c>
      <c r="P2661" s="3">
        <f>HLOOKUP(P$5,[1]非R能力!$B$8:$F$558,$C2661+1,0)</f>
        <v>90771.888184671014</v>
      </c>
      <c r="Q2661" s="3">
        <f>HLOOKUP(Q$5,[1]非R能力!$B$8:$F$558,$C2661+1,0)</f>
        <v>54015.857768444883</v>
      </c>
      <c r="R2661" s="3">
        <f>HLOOKUP(R$5,[1]非R能力!$B$8:$F$558,$C2661+1,0)</f>
        <v>74879.812758802873</v>
      </c>
      <c r="S2661" s="3">
        <f>HLOOKUP(S$5,[1]非R能力!$B$8:$F$558,$C2661+1,0)</f>
        <v>20440.405935273197</v>
      </c>
      <c r="T2661" s="3">
        <f>INDEX([1]非R能力!$H$9:$H$558,D2661)</f>
        <v>20331.478225367122</v>
      </c>
      <c r="U2661" s="3">
        <f>IF(E2661="小怪",0,IF(INDEX([1]非R能力!$FK$9:$FK$558,C2661)=0,0,10))</f>
        <v>10</v>
      </c>
      <c r="V2661" s="3">
        <f>IF(E2661="小怪",0,IF(INDEX([1]非R能力!$FH$9:$FH$558,C2661)=0,0,5000))</f>
        <v>5000</v>
      </c>
      <c r="W2661" s="3">
        <f>HLOOKUP(W$5,[2]人物技能基础!$O$3:$Q$553,$C2661+1,0)</f>
        <v>3.637142857142857</v>
      </c>
      <c r="X2661" s="3">
        <f>HLOOKUP(X$5,[2]人物技能基础!$O$3:$Q$553,$C2661+1,0)</f>
        <v>2.0186428571428574</v>
      </c>
      <c r="Y2661" s="3">
        <f>HLOOKUP(Y$5,[2]人物技能基础!$O$3:$Q$553,$C2661+1,0)</f>
        <v>99.964285714285708</v>
      </c>
      <c r="Z2661" s="3">
        <f t="shared" si="247"/>
        <v>3006378</v>
      </c>
      <c r="AA2661" s="3">
        <f t="shared" si="248"/>
        <v>58091</v>
      </c>
      <c r="AB2661" s="3">
        <f t="shared" si="249"/>
        <v>18154</v>
      </c>
      <c r="AC2661" s="3">
        <f t="shared" si="250"/>
        <v>20440</v>
      </c>
      <c r="AD2661" s="3">
        <f t="shared" si="251"/>
        <v>99839</v>
      </c>
    </row>
    <row r="2662" spans="1:30" x14ac:dyDescent="0.15">
      <c r="A2662" s="3">
        <v>657</v>
      </c>
      <c r="B2662" s="3" t="str">
        <f t="shared" si="246"/>
        <v>关卡657boss</v>
      </c>
      <c r="C2662" s="3">
        <f>INDEX([3]关卡!$J$19:$J$2018,A2662)</f>
        <v>320</v>
      </c>
      <c r="D2662" s="3">
        <f>INDEX([3]关卡!$N$19:$N$2018,A2662)</f>
        <v>320</v>
      </c>
      <c r="E2662" s="3" t="s">
        <v>25</v>
      </c>
      <c r="F2662" s="3" t="s">
        <v>26</v>
      </c>
      <c r="G2662" s="3">
        <v>30</v>
      </c>
      <c r="H2662" s="3">
        <v>30</v>
      </c>
      <c r="I2662" s="3">
        <v>0.2</v>
      </c>
      <c r="J2662" s="4">
        <v>0.75</v>
      </c>
      <c r="K2662" s="4">
        <v>1</v>
      </c>
      <c r="L2662" s="4">
        <v>5</v>
      </c>
      <c r="M2662" s="3">
        <v>1</v>
      </c>
      <c r="N2662" s="3">
        <v>2</v>
      </c>
      <c r="O2662" s="3">
        <f>HLOOKUP(O$5,[1]非R能力!$B$8:$F$558,$C2662+1,0)</f>
        <v>581340.11128859001</v>
      </c>
      <c r="P2662" s="3">
        <f>HLOOKUP(P$5,[1]非R能力!$B$8:$F$558,$C2662+1,0)</f>
        <v>90771.888184671014</v>
      </c>
      <c r="Q2662" s="3">
        <f>HLOOKUP(Q$5,[1]非R能力!$B$8:$F$558,$C2662+1,0)</f>
        <v>54015.857768444883</v>
      </c>
      <c r="R2662" s="3">
        <f>HLOOKUP(R$5,[1]非R能力!$B$8:$F$558,$C2662+1,0)</f>
        <v>74879.812758802873</v>
      </c>
      <c r="S2662" s="3">
        <f>HLOOKUP(S$5,[1]非R能力!$B$8:$F$558,$C2662+1,0)</f>
        <v>20440.405935273197</v>
      </c>
      <c r="T2662" s="3">
        <f>INDEX([1]非R能力!$H$9:$H$558,D2662)</f>
        <v>20331.478225367122</v>
      </c>
      <c r="U2662" s="3">
        <f>IF(E2662="小怪",0,IF(INDEX([1]非R能力!$FK$9:$FK$558,C2662)=0,0,10))</f>
        <v>10</v>
      </c>
      <c r="V2662" s="3">
        <f>IF(E2662="小怪",0,IF(INDEX([1]非R能力!$FH$9:$FH$558,C2662)=0,0,5000))</f>
        <v>5000</v>
      </c>
      <c r="W2662" s="3">
        <f>HLOOKUP(W$5,[2]人物技能基础!$O$3:$Q$553,$C2662+1,0)</f>
        <v>3.637142857142857</v>
      </c>
      <c r="X2662" s="3">
        <f>HLOOKUP(X$5,[2]人物技能基础!$O$3:$Q$553,$C2662+1,0)</f>
        <v>2.0186428571428574</v>
      </c>
      <c r="Y2662" s="3">
        <f>HLOOKUP(Y$5,[2]人物技能基础!$O$3:$Q$553,$C2662+1,0)</f>
        <v>99.964285714285708</v>
      </c>
      <c r="Z2662" s="3">
        <f t="shared" si="247"/>
        <v>3006378</v>
      </c>
      <c r="AA2662" s="3">
        <f t="shared" si="248"/>
        <v>58091</v>
      </c>
      <c r="AB2662" s="3">
        <f t="shared" si="249"/>
        <v>18154</v>
      </c>
      <c r="AC2662" s="3">
        <f t="shared" si="250"/>
        <v>20440</v>
      </c>
      <c r="AD2662" s="3">
        <f t="shared" si="251"/>
        <v>99839</v>
      </c>
    </row>
    <row r="2663" spans="1:30" x14ac:dyDescent="0.15">
      <c r="A2663" s="3">
        <v>658</v>
      </c>
      <c r="B2663" s="3" t="str">
        <f t="shared" si="246"/>
        <v>关卡658boss</v>
      </c>
      <c r="C2663" s="3">
        <f>INDEX([3]关卡!$J$19:$J$2018,A2663)</f>
        <v>320</v>
      </c>
      <c r="D2663" s="3">
        <f>INDEX([3]关卡!$N$19:$N$2018,A2663)</f>
        <v>320</v>
      </c>
      <c r="E2663" s="3" t="s">
        <v>25</v>
      </c>
      <c r="F2663" s="3" t="s">
        <v>26</v>
      </c>
      <c r="G2663" s="3">
        <v>30</v>
      </c>
      <c r="H2663" s="3">
        <v>30</v>
      </c>
      <c r="I2663" s="3">
        <v>0.2</v>
      </c>
      <c r="J2663" s="4">
        <v>0.75</v>
      </c>
      <c r="K2663" s="4">
        <v>1</v>
      </c>
      <c r="L2663" s="4">
        <v>5</v>
      </c>
      <c r="M2663" s="3">
        <v>1</v>
      </c>
      <c r="N2663" s="3">
        <v>2</v>
      </c>
      <c r="O2663" s="3">
        <f>HLOOKUP(O$5,[1]非R能力!$B$8:$F$558,$C2663+1,0)</f>
        <v>581340.11128859001</v>
      </c>
      <c r="P2663" s="3">
        <f>HLOOKUP(P$5,[1]非R能力!$B$8:$F$558,$C2663+1,0)</f>
        <v>90771.888184671014</v>
      </c>
      <c r="Q2663" s="3">
        <f>HLOOKUP(Q$5,[1]非R能力!$B$8:$F$558,$C2663+1,0)</f>
        <v>54015.857768444883</v>
      </c>
      <c r="R2663" s="3">
        <f>HLOOKUP(R$5,[1]非R能力!$B$8:$F$558,$C2663+1,0)</f>
        <v>74879.812758802873</v>
      </c>
      <c r="S2663" s="3">
        <f>HLOOKUP(S$5,[1]非R能力!$B$8:$F$558,$C2663+1,0)</f>
        <v>20440.405935273197</v>
      </c>
      <c r="T2663" s="3">
        <f>INDEX([1]非R能力!$H$9:$H$558,D2663)</f>
        <v>20331.478225367122</v>
      </c>
      <c r="U2663" s="3">
        <f>IF(E2663="小怪",0,IF(INDEX([1]非R能力!$FK$9:$FK$558,C2663)=0,0,10))</f>
        <v>10</v>
      </c>
      <c r="V2663" s="3">
        <f>IF(E2663="小怪",0,IF(INDEX([1]非R能力!$FH$9:$FH$558,C2663)=0,0,5000))</f>
        <v>5000</v>
      </c>
      <c r="W2663" s="3">
        <f>HLOOKUP(W$5,[2]人物技能基础!$O$3:$Q$553,$C2663+1,0)</f>
        <v>3.637142857142857</v>
      </c>
      <c r="X2663" s="3">
        <f>HLOOKUP(X$5,[2]人物技能基础!$O$3:$Q$553,$C2663+1,0)</f>
        <v>2.0186428571428574</v>
      </c>
      <c r="Y2663" s="3">
        <f>HLOOKUP(Y$5,[2]人物技能基础!$O$3:$Q$553,$C2663+1,0)</f>
        <v>99.964285714285708</v>
      </c>
      <c r="Z2663" s="3">
        <f t="shared" si="247"/>
        <v>3006378</v>
      </c>
      <c r="AA2663" s="3">
        <f t="shared" si="248"/>
        <v>58091</v>
      </c>
      <c r="AB2663" s="3">
        <f t="shared" si="249"/>
        <v>18154</v>
      </c>
      <c r="AC2663" s="3">
        <f t="shared" si="250"/>
        <v>20440</v>
      </c>
      <c r="AD2663" s="3">
        <f t="shared" si="251"/>
        <v>99839</v>
      </c>
    </row>
    <row r="2664" spans="1:30" x14ac:dyDescent="0.15">
      <c r="A2664" s="3">
        <v>659</v>
      </c>
      <c r="B2664" s="3" t="str">
        <f t="shared" si="246"/>
        <v>关卡659boss</v>
      </c>
      <c r="C2664" s="3">
        <f>INDEX([3]关卡!$J$19:$J$2018,A2664)</f>
        <v>320</v>
      </c>
      <c r="D2664" s="3">
        <f>INDEX([3]关卡!$N$19:$N$2018,A2664)</f>
        <v>320</v>
      </c>
      <c r="E2664" s="3" t="s">
        <v>25</v>
      </c>
      <c r="F2664" s="3" t="s">
        <v>26</v>
      </c>
      <c r="G2664" s="3">
        <v>30</v>
      </c>
      <c r="H2664" s="3">
        <v>30</v>
      </c>
      <c r="I2664" s="3">
        <v>0.2</v>
      </c>
      <c r="J2664" s="4">
        <v>0.75</v>
      </c>
      <c r="K2664" s="4">
        <v>1</v>
      </c>
      <c r="L2664" s="4">
        <v>5</v>
      </c>
      <c r="M2664" s="3">
        <v>1</v>
      </c>
      <c r="N2664" s="3">
        <v>2</v>
      </c>
      <c r="O2664" s="3">
        <f>HLOOKUP(O$5,[1]非R能力!$B$8:$F$558,$C2664+1,0)</f>
        <v>581340.11128859001</v>
      </c>
      <c r="P2664" s="3">
        <f>HLOOKUP(P$5,[1]非R能力!$B$8:$F$558,$C2664+1,0)</f>
        <v>90771.888184671014</v>
      </c>
      <c r="Q2664" s="3">
        <f>HLOOKUP(Q$5,[1]非R能力!$B$8:$F$558,$C2664+1,0)</f>
        <v>54015.857768444883</v>
      </c>
      <c r="R2664" s="3">
        <f>HLOOKUP(R$5,[1]非R能力!$B$8:$F$558,$C2664+1,0)</f>
        <v>74879.812758802873</v>
      </c>
      <c r="S2664" s="3">
        <f>HLOOKUP(S$5,[1]非R能力!$B$8:$F$558,$C2664+1,0)</f>
        <v>20440.405935273197</v>
      </c>
      <c r="T2664" s="3">
        <f>INDEX([1]非R能力!$H$9:$H$558,D2664)</f>
        <v>20331.478225367122</v>
      </c>
      <c r="U2664" s="3">
        <f>IF(E2664="小怪",0,IF(INDEX([1]非R能力!$FK$9:$FK$558,C2664)=0,0,10))</f>
        <v>10</v>
      </c>
      <c r="V2664" s="3">
        <f>IF(E2664="小怪",0,IF(INDEX([1]非R能力!$FH$9:$FH$558,C2664)=0,0,5000))</f>
        <v>5000</v>
      </c>
      <c r="W2664" s="3">
        <f>HLOOKUP(W$5,[2]人物技能基础!$O$3:$Q$553,$C2664+1,0)</f>
        <v>3.637142857142857</v>
      </c>
      <c r="X2664" s="3">
        <f>HLOOKUP(X$5,[2]人物技能基础!$O$3:$Q$553,$C2664+1,0)</f>
        <v>2.0186428571428574</v>
      </c>
      <c r="Y2664" s="3">
        <f>HLOOKUP(Y$5,[2]人物技能基础!$O$3:$Q$553,$C2664+1,0)</f>
        <v>99.964285714285708</v>
      </c>
      <c r="Z2664" s="3">
        <f t="shared" si="247"/>
        <v>3006378</v>
      </c>
      <c r="AA2664" s="3">
        <f t="shared" si="248"/>
        <v>58091</v>
      </c>
      <c r="AB2664" s="3">
        <f t="shared" si="249"/>
        <v>18154</v>
      </c>
      <c r="AC2664" s="3">
        <f t="shared" si="250"/>
        <v>20440</v>
      </c>
      <c r="AD2664" s="3">
        <f t="shared" si="251"/>
        <v>99839</v>
      </c>
    </row>
    <row r="2665" spans="1:30" x14ac:dyDescent="0.15">
      <c r="A2665" s="3">
        <v>660</v>
      </c>
      <c r="B2665" s="3" t="str">
        <f t="shared" si="246"/>
        <v>关卡660boss</v>
      </c>
      <c r="C2665" s="3">
        <f>INDEX([3]关卡!$J$19:$J$2018,A2665)</f>
        <v>321</v>
      </c>
      <c r="D2665" s="3">
        <f>INDEX([3]关卡!$N$19:$N$2018,A2665)</f>
        <v>321</v>
      </c>
      <c r="E2665" s="3" t="s">
        <v>25</v>
      </c>
      <c r="F2665" s="3" t="s">
        <v>26</v>
      </c>
      <c r="G2665" s="3">
        <v>30</v>
      </c>
      <c r="H2665" s="3">
        <v>30</v>
      </c>
      <c r="I2665" s="3">
        <v>0.2</v>
      </c>
      <c r="J2665" s="4">
        <v>0.75</v>
      </c>
      <c r="K2665" s="4">
        <v>1</v>
      </c>
      <c r="L2665" s="4">
        <v>5</v>
      </c>
      <c r="M2665" s="3">
        <v>1</v>
      </c>
      <c r="N2665" s="3">
        <v>2</v>
      </c>
      <c r="O2665" s="3">
        <f>HLOOKUP(O$5,[1]非R能力!$B$8:$F$558,$C2665+1,0)</f>
        <v>589406.64254091191</v>
      </c>
      <c r="P2665" s="3">
        <f>HLOOKUP(P$5,[1]非R能力!$B$8:$F$558,$C2665+1,0)</f>
        <v>91741.828008708922</v>
      </c>
      <c r="Q2665" s="3">
        <f>HLOOKUP(Q$5,[1]非R能力!$B$8:$F$558,$C2665+1,0)</f>
        <v>54568.200984782314</v>
      </c>
      <c r="R2665" s="3">
        <f>HLOOKUP(R$5,[1]非R能力!$B$8:$F$558,$C2665+1,0)</f>
        <v>75695.958593317977</v>
      </c>
      <c r="S2665" s="3">
        <f>HLOOKUP(S$5,[1]非R能力!$B$8:$F$558,$C2665+1,0)</f>
        <v>20623.77670880235</v>
      </c>
      <c r="T2665" s="3">
        <f>INDEX([1]非R能力!$H$9:$H$558,D2665)</f>
        <v>20463.369216304636</v>
      </c>
      <c r="U2665" s="3">
        <f>IF(E2665="小怪",0,IF(INDEX([1]非R能力!$FK$9:$FK$558,C2665)=0,0,10))</f>
        <v>10</v>
      </c>
      <c r="V2665" s="3">
        <f>IF(E2665="小怪",0,IF(INDEX([1]非R能力!$FH$9:$FH$558,C2665)=0,0,5000))</f>
        <v>5000</v>
      </c>
      <c r="W2665" s="3">
        <f>HLOOKUP(W$5,[2]人物技能基础!$O$3:$Q$553,$C2665+1,0)</f>
        <v>3.637142857142857</v>
      </c>
      <c r="X2665" s="3">
        <f>HLOOKUP(X$5,[2]人物技能基础!$O$3:$Q$553,$C2665+1,0)</f>
        <v>2.0186428571428574</v>
      </c>
      <c r="Y2665" s="3">
        <f>HLOOKUP(Y$5,[2]人物技能基础!$O$3:$Q$553,$C2665+1,0)</f>
        <v>99.964285714285708</v>
      </c>
      <c r="Z2665" s="3">
        <f t="shared" si="247"/>
        <v>3036946</v>
      </c>
      <c r="AA2665" s="3">
        <f t="shared" si="248"/>
        <v>58697</v>
      </c>
      <c r="AB2665" s="3">
        <f t="shared" si="249"/>
        <v>18348</v>
      </c>
      <c r="AC2665" s="3">
        <f t="shared" si="250"/>
        <v>20623</v>
      </c>
      <c r="AD2665" s="3">
        <f t="shared" si="251"/>
        <v>100927</v>
      </c>
    </row>
    <row r="2666" spans="1:30" x14ac:dyDescent="0.15">
      <c r="A2666" s="3">
        <v>661</v>
      </c>
      <c r="B2666" s="3" t="str">
        <f t="shared" si="246"/>
        <v>关卡661boss</v>
      </c>
      <c r="C2666" s="3">
        <f>INDEX([3]关卡!$J$19:$J$2018,A2666)</f>
        <v>321</v>
      </c>
      <c r="D2666" s="3">
        <f>INDEX([3]关卡!$N$19:$N$2018,A2666)</f>
        <v>321</v>
      </c>
      <c r="E2666" s="3" t="s">
        <v>25</v>
      </c>
      <c r="F2666" s="3" t="s">
        <v>26</v>
      </c>
      <c r="G2666" s="3">
        <v>30</v>
      </c>
      <c r="H2666" s="3">
        <v>30</v>
      </c>
      <c r="I2666" s="3">
        <v>0.2</v>
      </c>
      <c r="J2666" s="4">
        <v>0.75</v>
      </c>
      <c r="K2666" s="4">
        <v>1</v>
      </c>
      <c r="L2666" s="4">
        <v>5</v>
      </c>
      <c r="M2666" s="3">
        <v>1</v>
      </c>
      <c r="N2666" s="3">
        <v>2</v>
      </c>
      <c r="O2666" s="3">
        <f>HLOOKUP(O$5,[1]非R能力!$B$8:$F$558,$C2666+1,0)</f>
        <v>589406.64254091191</v>
      </c>
      <c r="P2666" s="3">
        <f>HLOOKUP(P$5,[1]非R能力!$B$8:$F$558,$C2666+1,0)</f>
        <v>91741.828008708922</v>
      </c>
      <c r="Q2666" s="3">
        <f>HLOOKUP(Q$5,[1]非R能力!$B$8:$F$558,$C2666+1,0)</f>
        <v>54568.200984782314</v>
      </c>
      <c r="R2666" s="3">
        <f>HLOOKUP(R$5,[1]非R能力!$B$8:$F$558,$C2666+1,0)</f>
        <v>75695.958593317977</v>
      </c>
      <c r="S2666" s="3">
        <f>HLOOKUP(S$5,[1]非R能力!$B$8:$F$558,$C2666+1,0)</f>
        <v>20623.77670880235</v>
      </c>
      <c r="T2666" s="3">
        <f>INDEX([1]非R能力!$H$9:$H$558,D2666)</f>
        <v>20463.369216304636</v>
      </c>
      <c r="U2666" s="3">
        <f>IF(E2666="小怪",0,IF(INDEX([1]非R能力!$FK$9:$FK$558,C2666)=0,0,10))</f>
        <v>10</v>
      </c>
      <c r="V2666" s="3">
        <f>IF(E2666="小怪",0,IF(INDEX([1]非R能力!$FH$9:$FH$558,C2666)=0,0,5000))</f>
        <v>5000</v>
      </c>
      <c r="W2666" s="3">
        <f>HLOOKUP(W$5,[2]人物技能基础!$O$3:$Q$553,$C2666+1,0)</f>
        <v>3.637142857142857</v>
      </c>
      <c r="X2666" s="3">
        <f>HLOOKUP(X$5,[2]人物技能基础!$O$3:$Q$553,$C2666+1,0)</f>
        <v>2.0186428571428574</v>
      </c>
      <c r="Y2666" s="3">
        <f>HLOOKUP(Y$5,[2]人物技能基础!$O$3:$Q$553,$C2666+1,0)</f>
        <v>99.964285714285708</v>
      </c>
      <c r="Z2666" s="3">
        <f t="shared" si="247"/>
        <v>3036946</v>
      </c>
      <c r="AA2666" s="3">
        <f t="shared" si="248"/>
        <v>58697</v>
      </c>
      <c r="AB2666" s="3">
        <f t="shared" si="249"/>
        <v>18348</v>
      </c>
      <c r="AC2666" s="3">
        <f t="shared" si="250"/>
        <v>20623</v>
      </c>
      <c r="AD2666" s="3">
        <f t="shared" si="251"/>
        <v>100927</v>
      </c>
    </row>
    <row r="2667" spans="1:30" x14ac:dyDescent="0.15">
      <c r="A2667" s="3">
        <v>662</v>
      </c>
      <c r="B2667" s="3" t="str">
        <f t="shared" si="246"/>
        <v>关卡662boss</v>
      </c>
      <c r="C2667" s="3">
        <f>INDEX([3]关卡!$J$19:$J$2018,A2667)</f>
        <v>321</v>
      </c>
      <c r="D2667" s="3">
        <f>INDEX([3]关卡!$N$19:$N$2018,A2667)</f>
        <v>321</v>
      </c>
      <c r="E2667" s="3" t="s">
        <v>25</v>
      </c>
      <c r="F2667" s="3" t="s">
        <v>26</v>
      </c>
      <c r="G2667" s="3">
        <v>30</v>
      </c>
      <c r="H2667" s="3">
        <v>30</v>
      </c>
      <c r="I2667" s="3">
        <v>0.2</v>
      </c>
      <c r="J2667" s="4">
        <v>0.75</v>
      </c>
      <c r="K2667" s="4">
        <v>1</v>
      </c>
      <c r="L2667" s="4">
        <v>5</v>
      </c>
      <c r="M2667" s="3">
        <v>1</v>
      </c>
      <c r="N2667" s="3">
        <v>2</v>
      </c>
      <c r="O2667" s="3">
        <f>HLOOKUP(O$5,[1]非R能力!$B$8:$F$558,$C2667+1,0)</f>
        <v>589406.64254091191</v>
      </c>
      <c r="P2667" s="3">
        <f>HLOOKUP(P$5,[1]非R能力!$B$8:$F$558,$C2667+1,0)</f>
        <v>91741.828008708922</v>
      </c>
      <c r="Q2667" s="3">
        <f>HLOOKUP(Q$5,[1]非R能力!$B$8:$F$558,$C2667+1,0)</f>
        <v>54568.200984782314</v>
      </c>
      <c r="R2667" s="3">
        <f>HLOOKUP(R$5,[1]非R能力!$B$8:$F$558,$C2667+1,0)</f>
        <v>75695.958593317977</v>
      </c>
      <c r="S2667" s="3">
        <f>HLOOKUP(S$5,[1]非R能力!$B$8:$F$558,$C2667+1,0)</f>
        <v>20623.77670880235</v>
      </c>
      <c r="T2667" s="3">
        <f>INDEX([1]非R能力!$H$9:$H$558,D2667)</f>
        <v>20463.369216304636</v>
      </c>
      <c r="U2667" s="3">
        <f>IF(E2667="小怪",0,IF(INDEX([1]非R能力!$FK$9:$FK$558,C2667)=0,0,10))</f>
        <v>10</v>
      </c>
      <c r="V2667" s="3">
        <f>IF(E2667="小怪",0,IF(INDEX([1]非R能力!$FH$9:$FH$558,C2667)=0,0,5000))</f>
        <v>5000</v>
      </c>
      <c r="W2667" s="3">
        <f>HLOOKUP(W$5,[2]人物技能基础!$O$3:$Q$553,$C2667+1,0)</f>
        <v>3.637142857142857</v>
      </c>
      <c r="X2667" s="3">
        <f>HLOOKUP(X$5,[2]人物技能基础!$O$3:$Q$553,$C2667+1,0)</f>
        <v>2.0186428571428574</v>
      </c>
      <c r="Y2667" s="3">
        <f>HLOOKUP(Y$5,[2]人物技能基础!$O$3:$Q$553,$C2667+1,0)</f>
        <v>99.964285714285708</v>
      </c>
      <c r="Z2667" s="3">
        <f t="shared" si="247"/>
        <v>3036946</v>
      </c>
      <c r="AA2667" s="3">
        <f t="shared" si="248"/>
        <v>58697</v>
      </c>
      <c r="AB2667" s="3">
        <f t="shared" si="249"/>
        <v>18348</v>
      </c>
      <c r="AC2667" s="3">
        <f t="shared" si="250"/>
        <v>20623</v>
      </c>
      <c r="AD2667" s="3">
        <f t="shared" si="251"/>
        <v>100927</v>
      </c>
    </row>
    <row r="2668" spans="1:30" x14ac:dyDescent="0.15">
      <c r="A2668" s="3">
        <v>663</v>
      </c>
      <c r="B2668" s="3" t="str">
        <f t="shared" si="246"/>
        <v>关卡663boss</v>
      </c>
      <c r="C2668" s="3">
        <f>INDEX([3]关卡!$J$19:$J$2018,A2668)</f>
        <v>321</v>
      </c>
      <c r="D2668" s="3">
        <f>INDEX([3]关卡!$N$19:$N$2018,A2668)</f>
        <v>321</v>
      </c>
      <c r="E2668" s="3" t="s">
        <v>25</v>
      </c>
      <c r="F2668" s="3" t="s">
        <v>26</v>
      </c>
      <c r="G2668" s="3">
        <v>30</v>
      </c>
      <c r="H2668" s="3">
        <v>30</v>
      </c>
      <c r="I2668" s="3">
        <v>0.2</v>
      </c>
      <c r="J2668" s="4">
        <v>0.75</v>
      </c>
      <c r="K2668" s="4">
        <v>1</v>
      </c>
      <c r="L2668" s="4">
        <v>5</v>
      </c>
      <c r="M2668" s="3">
        <v>1</v>
      </c>
      <c r="N2668" s="3">
        <v>2</v>
      </c>
      <c r="O2668" s="3">
        <f>HLOOKUP(O$5,[1]非R能力!$B$8:$F$558,$C2668+1,0)</f>
        <v>589406.64254091191</v>
      </c>
      <c r="P2668" s="3">
        <f>HLOOKUP(P$5,[1]非R能力!$B$8:$F$558,$C2668+1,0)</f>
        <v>91741.828008708922</v>
      </c>
      <c r="Q2668" s="3">
        <f>HLOOKUP(Q$5,[1]非R能力!$B$8:$F$558,$C2668+1,0)</f>
        <v>54568.200984782314</v>
      </c>
      <c r="R2668" s="3">
        <f>HLOOKUP(R$5,[1]非R能力!$B$8:$F$558,$C2668+1,0)</f>
        <v>75695.958593317977</v>
      </c>
      <c r="S2668" s="3">
        <f>HLOOKUP(S$5,[1]非R能力!$B$8:$F$558,$C2668+1,0)</f>
        <v>20623.77670880235</v>
      </c>
      <c r="T2668" s="3">
        <f>INDEX([1]非R能力!$H$9:$H$558,D2668)</f>
        <v>20463.369216304636</v>
      </c>
      <c r="U2668" s="3">
        <f>IF(E2668="小怪",0,IF(INDEX([1]非R能力!$FK$9:$FK$558,C2668)=0,0,10))</f>
        <v>10</v>
      </c>
      <c r="V2668" s="3">
        <f>IF(E2668="小怪",0,IF(INDEX([1]非R能力!$FH$9:$FH$558,C2668)=0,0,5000))</f>
        <v>5000</v>
      </c>
      <c r="W2668" s="3">
        <f>HLOOKUP(W$5,[2]人物技能基础!$O$3:$Q$553,$C2668+1,0)</f>
        <v>3.637142857142857</v>
      </c>
      <c r="X2668" s="3">
        <f>HLOOKUP(X$5,[2]人物技能基础!$O$3:$Q$553,$C2668+1,0)</f>
        <v>2.0186428571428574</v>
      </c>
      <c r="Y2668" s="3">
        <f>HLOOKUP(Y$5,[2]人物技能基础!$O$3:$Q$553,$C2668+1,0)</f>
        <v>99.964285714285708</v>
      </c>
      <c r="Z2668" s="3">
        <f t="shared" si="247"/>
        <v>3036946</v>
      </c>
      <c r="AA2668" s="3">
        <f t="shared" si="248"/>
        <v>58697</v>
      </c>
      <c r="AB2668" s="3">
        <f t="shared" si="249"/>
        <v>18348</v>
      </c>
      <c r="AC2668" s="3">
        <f t="shared" si="250"/>
        <v>20623</v>
      </c>
      <c r="AD2668" s="3">
        <f t="shared" si="251"/>
        <v>100927</v>
      </c>
    </row>
    <row r="2669" spans="1:30" x14ac:dyDescent="0.15">
      <c r="A2669" s="3">
        <v>664</v>
      </c>
      <c r="B2669" s="3" t="str">
        <f t="shared" si="246"/>
        <v>关卡664boss</v>
      </c>
      <c r="C2669" s="3">
        <f>INDEX([3]关卡!$J$19:$J$2018,A2669)</f>
        <v>321</v>
      </c>
      <c r="D2669" s="3">
        <f>INDEX([3]关卡!$N$19:$N$2018,A2669)</f>
        <v>321</v>
      </c>
      <c r="E2669" s="3" t="s">
        <v>25</v>
      </c>
      <c r="F2669" s="3" t="s">
        <v>26</v>
      </c>
      <c r="G2669" s="3">
        <v>30</v>
      </c>
      <c r="H2669" s="3">
        <v>30</v>
      </c>
      <c r="I2669" s="3">
        <v>0.2</v>
      </c>
      <c r="J2669" s="4">
        <v>0.75</v>
      </c>
      <c r="K2669" s="4">
        <v>1</v>
      </c>
      <c r="L2669" s="4">
        <v>5</v>
      </c>
      <c r="M2669" s="3">
        <v>1</v>
      </c>
      <c r="N2669" s="3">
        <v>2</v>
      </c>
      <c r="O2669" s="3">
        <f>HLOOKUP(O$5,[1]非R能力!$B$8:$F$558,$C2669+1,0)</f>
        <v>589406.64254091191</v>
      </c>
      <c r="P2669" s="3">
        <f>HLOOKUP(P$5,[1]非R能力!$B$8:$F$558,$C2669+1,0)</f>
        <v>91741.828008708922</v>
      </c>
      <c r="Q2669" s="3">
        <f>HLOOKUP(Q$5,[1]非R能力!$B$8:$F$558,$C2669+1,0)</f>
        <v>54568.200984782314</v>
      </c>
      <c r="R2669" s="3">
        <f>HLOOKUP(R$5,[1]非R能力!$B$8:$F$558,$C2669+1,0)</f>
        <v>75695.958593317977</v>
      </c>
      <c r="S2669" s="3">
        <f>HLOOKUP(S$5,[1]非R能力!$B$8:$F$558,$C2669+1,0)</f>
        <v>20623.77670880235</v>
      </c>
      <c r="T2669" s="3">
        <f>INDEX([1]非R能力!$H$9:$H$558,D2669)</f>
        <v>20463.369216304636</v>
      </c>
      <c r="U2669" s="3">
        <f>IF(E2669="小怪",0,IF(INDEX([1]非R能力!$FK$9:$FK$558,C2669)=0,0,10))</f>
        <v>10</v>
      </c>
      <c r="V2669" s="3">
        <f>IF(E2669="小怪",0,IF(INDEX([1]非R能力!$FH$9:$FH$558,C2669)=0,0,5000))</f>
        <v>5000</v>
      </c>
      <c r="W2669" s="3">
        <f>HLOOKUP(W$5,[2]人物技能基础!$O$3:$Q$553,$C2669+1,0)</f>
        <v>3.637142857142857</v>
      </c>
      <c r="X2669" s="3">
        <f>HLOOKUP(X$5,[2]人物技能基础!$O$3:$Q$553,$C2669+1,0)</f>
        <v>2.0186428571428574</v>
      </c>
      <c r="Y2669" s="3">
        <f>HLOOKUP(Y$5,[2]人物技能基础!$O$3:$Q$553,$C2669+1,0)</f>
        <v>99.964285714285708</v>
      </c>
      <c r="Z2669" s="3">
        <f t="shared" si="247"/>
        <v>3036946</v>
      </c>
      <c r="AA2669" s="3">
        <f t="shared" si="248"/>
        <v>58697</v>
      </c>
      <c r="AB2669" s="3">
        <f t="shared" si="249"/>
        <v>18348</v>
      </c>
      <c r="AC2669" s="3">
        <f t="shared" si="250"/>
        <v>20623</v>
      </c>
      <c r="AD2669" s="3">
        <f t="shared" si="251"/>
        <v>100927</v>
      </c>
    </row>
    <row r="2670" spans="1:30" x14ac:dyDescent="0.15">
      <c r="A2670" s="3">
        <v>665</v>
      </c>
      <c r="B2670" s="3" t="str">
        <f t="shared" si="246"/>
        <v>关卡665boss</v>
      </c>
      <c r="C2670" s="3">
        <f>INDEX([3]关卡!$J$19:$J$2018,A2670)</f>
        <v>321</v>
      </c>
      <c r="D2670" s="3">
        <f>INDEX([3]关卡!$N$19:$N$2018,A2670)</f>
        <v>321</v>
      </c>
      <c r="E2670" s="3" t="s">
        <v>25</v>
      </c>
      <c r="F2670" s="3" t="s">
        <v>26</v>
      </c>
      <c r="G2670" s="3">
        <v>30</v>
      </c>
      <c r="H2670" s="3">
        <v>30</v>
      </c>
      <c r="I2670" s="3">
        <v>0.2</v>
      </c>
      <c r="J2670" s="4">
        <v>0.75</v>
      </c>
      <c r="K2670" s="4">
        <v>1</v>
      </c>
      <c r="L2670" s="4">
        <v>5</v>
      </c>
      <c r="M2670" s="3">
        <v>1</v>
      </c>
      <c r="N2670" s="3">
        <v>2</v>
      </c>
      <c r="O2670" s="3">
        <f>HLOOKUP(O$5,[1]非R能力!$B$8:$F$558,$C2670+1,0)</f>
        <v>589406.64254091191</v>
      </c>
      <c r="P2670" s="3">
        <f>HLOOKUP(P$5,[1]非R能力!$B$8:$F$558,$C2670+1,0)</f>
        <v>91741.828008708922</v>
      </c>
      <c r="Q2670" s="3">
        <f>HLOOKUP(Q$5,[1]非R能力!$B$8:$F$558,$C2670+1,0)</f>
        <v>54568.200984782314</v>
      </c>
      <c r="R2670" s="3">
        <f>HLOOKUP(R$5,[1]非R能力!$B$8:$F$558,$C2670+1,0)</f>
        <v>75695.958593317977</v>
      </c>
      <c r="S2670" s="3">
        <f>HLOOKUP(S$5,[1]非R能力!$B$8:$F$558,$C2670+1,0)</f>
        <v>20623.77670880235</v>
      </c>
      <c r="T2670" s="3">
        <f>INDEX([1]非R能力!$H$9:$H$558,D2670)</f>
        <v>20463.369216304636</v>
      </c>
      <c r="U2670" s="3">
        <f>IF(E2670="小怪",0,IF(INDEX([1]非R能力!$FK$9:$FK$558,C2670)=0,0,10))</f>
        <v>10</v>
      </c>
      <c r="V2670" s="3">
        <f>IF(E2670="小怪",0,IF(INDEX([1]非R能力!$FH$9:$FH$558,C2670)=0,0,5000))</f>
        <v>5000</v>
      </c>
      <c r="W2670" s="3">
        <f>HLOOKUP(W$5,[2]人物技能基础!$O$3:$Q$553,$C2670+1,0)</f>
        <v>3.637142857142857</v>
      </c>
      <c r="X2670" s="3">
        <f>HLOOKUP(X$5,[2]人物技能基础!$O$3:$Q$553,$C2670+1,0)</f>
        <v>2.0186428571428574</v>
      </c>
      <c r="Y2670" s="3">
        <f>HLOOKUP(Y$5,[2]人物技能基础!$O$3:$Q$553,$C2670+1,0)</f>
        <v>99.964285714285708</v>
      </c>
      <c r="Z2670" s="3">
        <f t="shared" si="247"/>
        <v>3036946</v>
      </c>
      <c r="AA2670" s="3">
        <f t="shared" si="248"/>
        <v>58697</v>
      </c>
      <c r="AB2670" s="3">
        <f t="shared" si="249"/>
        <v>18348</v>
      </c>
      <c r="AC2670" s="3">
        <f t="shared" si="250"/>
        <v>20623</v>
      </c>
      <c r="AD2670" s="3">
        <f t="shared" si="251"/>
        <v>100927</v>
      </c>
    </row>
    <row r="2671" spans="1:30" x14ac:dyDescent="0.15">
      <c r="A2671" s="3">
        <v>666</v>
      </c>
      <c r="B2671" s="3" t="str">
        <f t="shared" si="246"/>
        <v>关卡666boss</v>
      </c>
      <c r="C2671" s="3">
        <f>INDEX([3]关卡!$J$19:$J$2018,A2671)</f>
        <v>321</v>
      </c>
      <c r="D2671" s="3">
        <f>INDEX([3]关卡!$N$19:$N$2018,A2671)</f>
        <v>321</v>
      </c>
      <c r="E2671" s="3" t="s">
        <v>25</v>
      </c>
      <c r="F2671" s="3" t="s">
        <v>26</v>
      </c>
      <c r="G2671" s="3">
        <v>30</v>
      </c>
      <c r="H2671" s="3">
        <v>30</v>
      </c>
      <c r="I2671" s="3">
        <v>0.2</v>
      </c>
      <c r="J2671" s="4">
        <v>0.75</v>
      </c>
      <c r="K2671" s="4">
        <v>1</v>
      </c>
      <c r="L2671" s="4">
        <v>5</v>
      </c>
      <c r="M2671" s="3">
        <v>1</v>
      </c>
      <c r="N2671" s="3">
        <v>2</v>
      </c>
      <c r="O2671" s="3">
        <f>HLOOKUP(O$5,[1]非R能力!$B$8:$F$558,$C2671+1,0)</f>
        <v>589406.64254091191</v>
      </c>
      <c r="P2671" s="3">
        <f>HLOOKUP(P$5,[1]非R能力!$B$8:$F$558,$C2671+1,0)</f>
        <v>91741.828008708922</v>
      </c>
      <c r="Q2671" s="3">
        <f>HLOOKUP(Q$5,[1]非R能力!$B$8:$F$558,$C2671+1,0)</f>
        <v>54568.200984782314</v>
      </c>
      <c r="R2671" s="3">
        <f>HLOOKUP(R$5,[1]非R能力!$B$8:$F$558,$C2671+1,0)</f>
        <v>75695.958593317977</v>
      </c>
      <c r="S2671" s="3">
        <f>HLOOKUP(S$5,[1]非R能力!$B$8:$F$558,$C2671+1,0)</f>
        <v>20623.77670880235</v>
      </c>
      <c r="T2671" s="3">
        <f>INDEX([1]非R能力!$H$9:$H$558,D2671)</f>
        <v>20463.369216304636</v>
      </c>
      <c r="U2671" s="3">
        <f>IF(E2671="小怪",0,IF(INDEX([1]非R能力!$FK$9:$FK$558,C2671)=0,0,10))</f>
        <v>10</v>
      </c>
      <c r="V2671" s="3">
        <f>IF(E2671="小怪",0,IF(INDEX([1]非R能力!$FH$9:$FH$558,C2671)=0,0,5000))</f>
        <v>5000</v>
      </c>
      <c r="W2671" s="3">
        <f>HLOOKUP(W$5,[2]人物技能基础!$O$3:$Q$553,$C2671+1,0)</f>
        <v>3.637142857142857</v>
      </c>
      <c r="X2671" s="3">
        <f>HLOOKUP(X$5,[2]人物技能基础!$O$3:$Q$553,$C2671+1,0)</f>
        <v>2.0186428571428574</v>
      </c>
      <c r="Y2671" s="3">
        <f>HLOOKUP(Y$5,[2]人物技能基础!$O$3:$Q$553,$C2671+1,0)</f>
        <v>99.964285714285708</v>
      </c>
      <c r="Z2671" s="3">
        <f t="shared" si="247"/>
        <v>3036946</v>
      </c>
      <c r="AA2671" s="3">
        <f t="shared" si="248"/>
        <v>58697</v>
      </c>
      <c r="AB2671" s="3">
        <f t="shared" si="249"/>
        <v>18348</v>
      </c>
      <c r="AC2671" s="3">
        <f t="shared" si="250"/>
        <v>20623</v>
      </c>
      <c r="AD2671" s="3">
        <f t="shared" si="251"/>
        <v>100927</v>
      </c>
    </row>
    <row r="2672" spans="1:30" x14ac:dyDescent="0.15">
      <c r="A2672" s="3">
        <v>667</v>
      </c>
      <c r="B2672" s="3" t="str">
        <f t="shared" si="246"/>
        <v>关卡667boss</v>
      </c>
      <c r="C2672" s="3">
        <f>INDEX([3]关卡!$J$19:$J$2018,A2672)</f>
        <v>322</v>
      </c>
      <c r="D2672" s="3">
        <f>INDEX([3]关卡!$N$19:$N$2018,A2672)</f>
        <v>322</v>
      </c>
      <c r="E2672" s="3" t="s">
        <v>25</v>
      </c>
      <c r="F2672" s="3" t="s">
        <v>26</v>
      </c>
      <c r="G2672" s="3">
        <v>30</v>
      </c>
      <c r="H2672" s="3">
        <v>30</v>
      </c>
      <c r="I2672" s="3">
        <v>0.2</v>
      </c>
      <c r="J2672" s="4">
        <v>0.75</v>
      </c>
      <c r="K2672" s="4">
        <v>1</v>
      </c>
      <c r="L2672" s="4">
        <v>5</v>
      </c>
      <c r="M2672" s="3">
        <v>1</v>
      </c>
      <c r="N2672" s="3">
        <v>2</v>
      </c>
      <c r="O2672" s="3">
        <f>HLOOKUP(O$5,[1]非R能力!$B$8:$F$558,$C2672+1,0)</f>
        <v>598973.92775557097</v>
      </c>
      <c r="P2672" s="3">
        <f>HLOOKUP(P$5,[1]非R能力!$B$8:$F$558,$C2672+1,0)</f>
        <v>94200.518662120216</v>
      </c>
      <c r="Q2672" s="3">
        <f>HLOOKUP(Q$5,[1]非R能力!$B$8:$F$558,$C2672+1,0)</f>
        <v>55217.518888558414</v>
      </c>
      <c r="R2672" s="3">
        <f>HLOOKUP(R$5,[1]非R能力!$B$8:$F$558,$C2672+1,0)</f>
        <v>76505.072832169899</v>
      </c>
      <c r="S2672" s="3">
        <f>HLOOKUP(S$5,[1]非R能力!$B$8:$F$558,$C2672+1,0)</f>
        <v>20803.539618015955</v>
      </c>
      <c r="T2672" s="3">
        <f>INDEX([1]非R能力!$H$9:$H$558,D2672)</f>
        <v>20595.923615194544</v>
      </c>
      <c r="U2672" s="3">
        <f>IF(E2672="小怪",0,IF(INDEX([1]非R能力!$FK$9:$FK$558,C2672)=0,0,10))</f>
        <v>10</v>
      </c>
      <c r="V2672" s="3">
        <f>IF(E2672="小怪",0,IF(INDEX([1]非R能力!$FH$9:$FH$558,C2672)=0,0,5000))</f>
        <v>5000</v>
      </c>
      <c r="W2672" s="3">
        <f>HLOOKUP(W$5,[2]人物技能基础!$O$3:$Q$553,$C2672+1,0)</f>
        <v>3.637142857142857</v>
      </c>
      <c r="X2672" s="3">
        <f>HLOOKUP(X$5,[2]人物技能基础!$O$3:$Q$553,$C2672+1,0)</f>
        <v>2.0186428571428574</v>
      </c>
      <c r="Y2672" s="3">
        <f>HLOOKUP(Y$5,[2]人物技能基础!$O$3:$Q$553,$C2672+1,0)</f>
        <v>99.964285714285708</v>
      </c>
      <c r="Z2672" s="3">
        <f t="shared" si="247"/>
        <v>3110793</v>
      </c>
      <c r="AA2672" s="3">
        <f t="shared" si="248"/>
        <v>59410</v>
      </c>
      <c r="AB2672" s="3">
        <f t="shared" si="249"/>
        <v>18840</v>
      </c>
      <c r="AC2672" s="3">
        <f t="shared" si="250"/>
        <v>20803</v>
      </c>
      <c r="AD2672" s="3">
        <f t="shared" si="251"/>
        <v>102006</v>
      </c>
    </row>
    <row r="2673" spans="1:30" x14ac:dyDescent="0.15">
      <c r="A2673" s="3">
        <v>668</v>
      </c>
      <c r="B2673" s="3" t="str">
        <f t="shared" si="246"/>
        <v>关卡668boss</v>
      </c>
      <c r="C2673" s="3">
        <f>INDEX([3]关卡!$J$19:$J$2018,A2673)</f>
        <v>322</v>
      </c>
      <c r="D2673" s="3">
        <f>INDEX([3]关卡!$N$19:$N$2018,A2673)</f>
        <v>322</v>
      </c>
      <c r="E2673" s="3" t="s">
        <v>25</v>
      </c>
      <c r="F2673" s="3" t="s">
        <v>26</v>
      </c>
      <c r="G2673" s="3">
        <v>30</v>
      </c>
      <c r="H2673" s="3">
        <v>30</v>
      </c>
      <c r="I2673" s="3">
        <v>0.2</v>
      </c>
      <c r="J2673" s="4">
        <v>0.75</v>
      </c>
      <c r="K2673" s="4">
        <v>1</v>
      </c>
      <c r="L2673" s="4">
        <v>5</v>
      </c>
      <c r="M2673" s="3">
        <v>1</v>
      </c>
      <c r="N2673" s="3">
        <v>2</v>
      </c>
      <c r="O2673" s="3">
        <f>HLOOKUP(O$5,[1]非R能力!$B$8:$F$558,$C2673+1,0)</f>
        <v>598973.92775557097</v>
      </c>
      <c r="P2673" s="3">
        <f>HLOOKUP(P$5,[1]非R能力!$B$8:$F$558,$C2673+1,0)</f>
        <v>94200.518662120216</v>
      </c>
      <c r="Q2673" s="3">
        <f>HLOOKUP(Q$5,[1]非R能力!$B$8:$F$558,$C2673+1,0)</f>
        <v>55217.518888558414</v>
      </c>
      <c r="R2673" s="3">
        <f>HLOOKUP(R$5,[1]非R能力!$B$8:$F$558,$C2673+1,0)</f>
        <v>76505.072832169899</v>
      </c>
      <c r="S2673" s="3">
        <f>HLOOKUP(S$5,[1]非R能力!$B$8:$F$558,$C2673+1,0)</f>
        <v>20803.539618015955</v>
      </c>
      <c r="T2673" s="3">
        <f>INDEX([1]非R能力!$H$9:$H$558,D2673)</f>
        <v>20595.923615194544</v>
      </c>
      <c r="U2673" s="3">
        <f>IF(E2673="小怪",0,IF(INDEX([1]非R能力!$FK$9:$FK$558,C2673)=0,0,10))</f>
        <v>10</v>
      </c>
      <c r="V2673" s="3">
        <f>IF(E2673="小怪",0,IF(INDEX([1]非R能力!$FH$9:$FH$558,C2673)=0,0,5000))</f>
        <v>5000</v>
      </c>
      <c r="W2673" s="3">
        <f>HLOOKUP(W$5,[2]人物技能基础!$O$3:$Q$553,$C2673+1,0)</f>
        <v>3.637142857142857</v>
      </c>
      <c r="X2673" s="3">
        <f>HLOOKUP(X$5,[2]人物技能基础!$O$3:$Q$553,$C2673+1,0)</f>
        <v>2.0186428571428574</v>
      </c>
      <c r="Y2673" s="3">
        <f>HLOOKUP(Y$5,[2]人物技能基础!$O$3:$Q$553,$C2673+1,0)</f>
        <v>99.964285714285708</v>
      </c>
      <c r="Z2673" s="3">
        <f t="shared" si="247"/>
        <v>3110793</v>
      </c>
      <c r="AA2673" s="3">
        <f t="shared" si="248"/>
        <v>59410</v>
      </c>
      <c r="AB2673" s="3">
        <f t="shared" si="249"/>
        <v>18840</v>
      </c>
      <c r="AC2673" s="3">
        <f t="shared" si="250"/>
        <v>20803</v>
      </c>
      <c r="AD2673" s="3">
        <f t="shared" si="251"/>
        <v>102006</v>
      </c>
    </row>
    <row r="2674" spans="1:30" x14ac:dyDescent="0.15">
      <c r="A2674" s="3">
        <v>669</v>
      </c>
      <c r="B2674" s="3" t="str">
        <f t="shared" si="246"/>
        <v>关卡669boss</v>
      </c>
      <c r="C2674" s="3">
        <f>INDEX([3]关卡!$J$19:$J$2018,A2674)</f>
        <v>322</v>
      </c>
      <c r="D2674" s="3">
        <f>INDEX([3]关卡!$N$19:$N$2018,A2674)</f>
        <v>322</v>
      </c>
      <c r="E2674" s="3" t="s">
        <v>25</v>
      </c>
      <c r="F2674" s="3" t="s">
        <v>26</v>
      </c>
      <c r="G2674" s="3">
        <v>30</v>
      </c>
      <c r="H2674" s="3">
        <v>30</v>
      </c>
      <c r="I2674" s="3">
        <v>0.2</v>
      </c>
      <c r="J2674" s="4">
        <v>0.75</v>
      </c>
      <c r="K2674" s="4">
        <v>1</v>
      </c>
      <c r="L2674" s="4">
        <v>5</v>
      </c>
      <c r="M2674" s="3">
        <v>1</v>
      </c>
      <c r="N2674" s="3">
        <v>2</v>
      </c>
      <c r="O2674" s="3">
        <f>HLOOKUP(O$5,[1]非R能力!$B$8:$F$558,$C2674+1,0)</f>
        <v>598973.92775557097</v>
      </c>
      <c r="P2674" s="3">
        <f>HLOOKUP(P$5,[1]非R能力!$B$8:$F$558,$C2674+1,0)</f>
        <v>94200.518662120216</v>
      </c>
      <c r="Q2674" s="3">
        <f>HLOOKUP(Q$5,[1]非R能力!$B$8:$F$558,$C2674+1,0)</f>
        <v>55217.518888558414</v>
      </c>
      <c r="R2674" s="3">
        <f>HLOOKUP(R$5,[1]非R能力!$B$8:$F$558,$C2674+1,0)</f>
        <v>76505.072832169899</v>
      </c>
      <c r="S2674" s="3">
        <f>HLOOKUP(S$5,[1]非R能力!$B$8:$F$558,$C2674+1,0)</f>
        <v>20803.539618015955</v>
      </c>
      <c r="T2674" s="3">
        <f>INDEX([1]非R能力!$H$9:$H$558,D2674)</f>
        <v>20595.923615194544</v>
      </c>
      <c r="U2674" s="3">
        <f>IF(E2674="小怪",0,IF(INDEX([1]非R能力!$FK$9:$FK$558,C2674)=0,0,10))</f>
        <v>10</v>
      </c>
      <c r="V2674" s="3">
        <f>IF(E2674="小怪",0,IF(INDEX([1]非R能力!$FH$9:$FH$558,C2674)=0,0,5000))</f>
        <v>5000</v>
      </c>
      <c r="W2674" s="3">
        <f>HLOOKUP(W$5,[2]人物技能基础!$O$3:$Q$553,$C2674+1,0)</f>
        <v>3.637142857142857</v>
      </c>
      <c r="X2674" s="3">
        <f>HLOOKUP(X$5,[2]人物技能基础!$O$3:$Q$553,$C2674+1,0)</f>
        <v>2.0186428571428574</v>
      </c>
      <c r="Y2674" s="3">
        <f>HLOOKUP(Y$5,[2]人物技能基础!$O$3:$Q$553,$C2674+1,0)</f>
        <v>99.964285714285708</v>
      </c>
      <c r="Z2674" s="3">
        <f t="shared" si="247"/>
        <v>3110793</v>
      </c>
      <c r="AA2674" s="3">
        <f t="shared" si="248"/>
        <v>59410</v>
      </c>
      <c r="AB2674" s="3">
        <f t="shared" si="249"/>
        <v>18840</v>
      </c>
      <c r="AC2674" s="3">
        <f t="shared" si="250"/>
        <v>20803</v>
      </c>
      <c r="AD2674" s="3">
        <f t="shared" si="251"/>
        <v>102006</v>
      </c>
    </row>
    <row r="2675" spans="1:30" x14ac:dyDescent="0.15">
      <c r="A2675" s="3">
        <v>670</v>
      </c>
      <c r="B2675" s="3" t="str">
        <f t="shared" si="246"/>
        <v>关卡670boss</v>
      </c>
      <c r="C2675" s="3">
        <f>INDEX([3]关卡!$J$19:$J$2018,A2675)</f>
        <v>322</v>
      </c>
      <c r="D2675" s="3">
        <f>INDEX([3]关卡!$N$19:$N$2018,A2675)</f>
        <v>322</v>
      </c>
      <c r="E2675" s="3" t="s">
        <v>25</v>
      </c>
      <c r="F2675" s="3" t="s">
        <v>26</v>
      </c>
      <c r="G2675" s="3">
        <v>30</v>
      </c>
      <c r="H2675" s="3">
        <v>30</v>
      </c>
      <c r="I2675" s="3">
        <v>0.2</v>
      </c>
      <c r="J2675" s="4">
        <v>0.75</v>
      </c>
      <c r="K2675" s="4">
        <v>1</v>
      </c>
      <c r="L2675" s="4">
        <v>5</v>
      </c>
      <c r="M2675" s="3">
        <v>1</v>
      </c>
      <c r="N2675" s="3">
        <v>2</v>
      </c>
      <c r="O2675" s="3">
        <f>HLOOKUP(O$5,[1]非R能力!$B$8:$F$558,$C2675+1,0)</f>
        <v>598973.92775557097</v>
      </c>
      <c r="P2675" s="3">
        <f>HLOOKUP(P$5,[1]非R能力!$B$8:$F$558,$C2675+1,0)</f>
        <v>94200.518662120216</v>
      </c>
      <c r="Q2675" s="3">
        <f>HLOOKUP(Q$5,[1]非R能力!$B$8:$F$558,$C2675+1,0)</f>
        <v>55217.518888558414</v>
      </c>
      <c r="R2675" s="3">
        <f>HLOOKUP(R$5,[1]非R能力!$B$8:$F$558,$C2675+1,0)</f>
        <v>76505.072832169899</v>
      </c>
      <c r="S2675" s="3">
        <f>HLOOKUP(S$5,[1]非R能力!$B$8:$F$558,$C2675+1,0)</f>
        <v>20803.539618015955</v>
      </c>
      <c r="T2675" s="3">
        <f>INDEX([1]非R能力!$H$9:$H$558,D2675)</f>
        <v>20595.923615194544</v>
      </c>
      <c r="U2675" s="3">
        <f>IF(E2675="小怪",0,IF(INDEX([1]非R能力!$FK$9:$FK$558,C2675)=0,0,10))</f>
        <v>10</v>
      </c>
      <c r="V2675" s="3">
        <f>IF(E2675="小怪",0,IF(INDEX([1]非R能力!$FH$9:$FH$558,C2675)=0,0,5000))</f>
        <v>5000</v>
      </c>
      <c r="W2675" s="3">
        <f>HLOOKUP(W$5,[2]人物技能基础!$O$3:$Q$553,$C2675+1,0)</f>
        <v>3.637142857142857</v>
      </c>
      <c r="X2675" s="3">
        <f>HLOOKUP(X$5,[2]人物技能基础!$O$3:$Q$553,$C2675+1,0)</f>
        <v>2.0186428571428574</v>
      </c>
      <c r="Y2675" s="3">
        <f>HLOOKUP(Y$5,[2]人物技能基础!$O$3:$Q$553,$C2675+1,0)</f>
        <v>99.964285714285708</v>
      </c>
      <c r="Z2675" s="3">
        <f t="shared" si="247"/>
        <v>3110793</v>
      </c>
      <c r="AA2675" s="3">
        <f t="shared" si="248"/>
        <v>59410</v>
      </c>
      <c r="AB2675" s="3">
        <f t="shared" si="249"/>
        <v>18840</v>
      </c>
      <c r="AC2675" s="3">
        <f t="shared" si="250"/>
        <v>20803</v>
      </c>
      <c r="AD2675" s="3">
        <f t="shared" si="251"/>
        <v>102006</v>
      </c>
    </row>
    <row r="2676" spans="1:30" x14ac:dyDescent="0.15">
      <c r="A2676" s="3">
        <v>671</v>
      </c>
      <c r="B2676" s="3" t="str">
        <f t="shared" si="246"/>
        <v>关卡671boss</v>
      </c>
      <c r="C2676" s="3">
        <f>INDEX([3]关卡!$J$19:$J$2018,A2676)</f>
        <v>322</v>
      </c>
      <c r="D2676" s="3">
        <f>INDEX([3]关卡!$N$19:$N$2018,A2676)</f>
        <v>322</v>
      </c>
      <c r="E2676" s="3" t="s">
        <v>25</v>
      </c>
      <c r="F2676" s="3" t="s">
        <v>26</v>
      </c>
      <c r="G2676" s="3">
        <v>30</v>
      </c>
      <c r="H2676" s="3">
        <v>30</v>
      </c>
      <c r="I2676" s="3">
        <v>0.2</v>
      </c>
      <c r="J2676" s="4">
        <v>0.75</v>
      </c>
      <c r="K2676" s="4">
        <v>1</v>
      </c>
      <c r="L2676" s="4">
        <v>5</v>
      </c>
      <c r="M2676" s="3">
        <v>1</v>
      </c>
      <c r="N2676" s="3">
        <v>2</v>
      </c>
      <c r="O2676" s="3">
        <f>HLOOKUP(O$5,[1]非R能力!$B$8:$F$558,$C2676+1,0)</f>
        <v>598973.92775557097</v>
      </c>
      <c r="P2676" s="3">
        <f>HLOOKUP(P$5,[1]非R能力!$B$8:$F$558,$C2676+1,0)</f>
        <v>94200.518662120216</v>
      </c>
      <c r="Q2676" s="3">
        <f>HLOOKUP(Q$5,[1]非R能力!$B$8:$F$558,$C2676+1,0)</f>
        <v>55217.518888558414</v>
      </c>
      <c r="R2676" s="3">
        <f>HLOOKUP(R$5,[1]非R能力!$B$8:$F$558,$C2676+1,0)</f>
        <v>76505.072832169899</v>
      </c>
      <c r="S2676" s="3">
        <f>HLOOKUP(S$5,[1]非R能力!$B$8:$F$558,$C2676+1,0)</f>
        <v>20803.539618015955</v>
      </c>
      <c r="T2676" s="3">
        <f>INDEX([1]非R能力!$H$9:$H$558,D2676)</f>
        <v>20595.923615194544</v>
      </c>
      <c r="U2676" s="3">
        <f>IF(E2676="小怪",0,IF(INDEX([1]非R能力!$FK$9:$FK$558,C2676)=0,0,10))</f>
        <v>10</v>
      </c>
      <c r="V2676" s="3">
        <f>IF(E2676="小怪",0,IF(INDEX([1]非R能力!$FH$9:$FH$558,C2676)=0,0,5000))</f>
        <v>5000</v>
      </c>
      <c r="W2676" s="3">
        <f>HLOOKUP(W$5,[2]人物技能基础!$O$3:$Q$553,$C2676+1,0)</f>
        <v>3.637142857142857</v>
      </c>
      <c r="X2676" s="3">
        <f>HLOOKUP(X$5,[2]人物技能基础!$O$3:$Q$553,$C2676+1,0)</f>
        <v>2.0186428571428574</v>
      </c>
      <c r="Y2676" s="3">
        <f>HLOOKUP(Y$5,[2]人物技能基础!$O$3:$Q$553,$C2676+1,0)</f>
        <v>99.964285714285708</v>
      </c>
      <c r="Z2676" s="3">
        <f t="shared" si="247"/>
        <v>3110793</v>
      </c>
      <c r="AA2676" s="3">
        <f t="shared" si="248"/>
        <v>59410</v>
      </c>
      <c r="AB2676" s="3">
        <f t="shared" si="249"/>
        <v>18840</v>
      </c>
      <c r="AC2676" s="3">
        <f t="shared" si="250"/>
        <v>20803</v>
      </c>
      <c r="AD2676" s="3">
        <f t="shared" si="251"/>
        <v>102006</v>
      </c>
    </row>
    <row r="2677" spans="1:30" x14ac:dyDescent="0.15">
      <c r="A2677" s="3">
        <v>672</v>
      </c>
      <c r="B2677" s="3" t="str">
        <f t="shared" si="246"/>
        <v>关卡672boss</v>
      </c>
      <c r="C2677" s="3">
        <f>INDEX([3]关卡!$J$19:$J$2018,A2677)</f>
        <v>322</v>
      </c>
      <c r="D2677" s="3">
        <f>INDEX([3]关卡!$N$19:$N$2018,A2677)</f>
        <v>322</v>
      </c>
      <c r="E2677" s="3" t="s">
        <v>25</v>
      </c>
      <c r="F2677" s="3" t="s">
        <v>26</v>
      </c>
      <c r="G2677" s="3">
        <v>30</v>
      </c>
      <c r="H2677" s="3">
        <v>30</v>
      </c>
      <c r="I2677" s="3">
        <v>0.2</v>
      </c>
      <c r="J2677" s="4">
        <v>0.75</v>
      </c>
      <c r="K2677" s="4">
        <v>1</v>
      </c>
      <c r="L2677" s="4">
        <v>5</v>
      </c>
      <c r="M2677" s="3">
        <v>1</v>
      </c>
      <c r="N2677" s="3">
        <v>2</v>
      </c>
      <c r="O2677" s="3">
        <f>HLOOKUP(O$5,[1]非R能力!$B$8:$F$558,$C2677+1,0)</f>
        <v>598973.92775557097</v>
      </c>
      <c r="P2677" s="3">
        <f>HLOOKUP(P$5,[1]非R能力!$B$8:$F$558,$C2677+1,0)</f>
        <v>94200.518662120216</v>
      </c>
      <c r="Q2677" s="3">
        <f>HLOOKUP(Q$5,[1]非R能力!$B$8:$F$558,$C2677+1,0)</f>
        <v>55217.518888558414</v>
      </c>
      <c r="R2677" s="3">
        <f>HLOOKUP(R$5,[1]非R能力!$B$8:$F$558,$C2677+1,0)</f>
        <v>76505.072832169899</v>
      </c>
      <c r="S2677" s="3">
        <f>HLOOKUP(S$5,[1]非R能力!$B$8:$F$558,$C2677+1,0)</f>
        <v>20803.539618015955</v>
      </c>
      <c r="T2677" s="3">
        <f>INDEX([1]非R能力!$H$9:$H$558,D2677)</f>
        <v>20595.923615194544</v>
      </c>
      <c r="U2677" s="3">
        <f>IF(E2677="小怪",0,IF(INDEX([1]非R能力!$FK$9:$FK$558,C2677)=0,0,10))</f>
        <v>10</v>
      </c>
      <c r="V2677" s="3">
        <f>IF(E2677="小怪",0,IF(INDEX([1]非R能力!$FH$9:$FH$558,C2677)=0,0,5000))</f>
        <v>5000</v>
      </c>
      <c r="W2677" s="3">
        <f>HLOOKUP(W$5,[2]人物技能基础!$O$3:$Q$553,$C2677+1,0)</f>
        <v>3.637142857142857</v>
      </c>
      <c r="X2677" s="3">
        <f>HLOOKUP(X$5,[2]人物技能基础!$O$3:$Q$553,$C2677+1,0)</f>
        <v>2.0186428571428574</v>
      </c>
      <c r="Y2677" s="3">
        <f>HLOOKUP(Y$5,[2]人物技能基础!$O$3:$Q$553,$C2677+1,0)</f>
        <v>99.964285714285708</v>
      </c>
      <c r="Z2677" s="3">
        <f t="shared" si="247"/>
        <v>3110793</v>
      </c>
      <c r="AA2677" s="3">
        <f t="shared" si="248"/>
        <v>59410</v>
      </c>
      <c r="AB2677" s="3">
        <f t="shared" si="249"/>
        <v>18840</v>
      </c>
      <c r="AC2677" s="3">
        <f t="shared" si="250"/>
        <v>20803</v>
      </c>
      <c r="AD2677" s="3">
        <f t="shared" si="251"/>
        <v>102006</v>
      </c>
    </row>
    <row r="2678" spans="1:30" x14ac:dyDescent="0.15">
      <c r="A2678" s="3">
        <v>673</v>
      </c>
      <c r="B2678" s="3" t="str">
        <f t="shared" si="246"/>
        <v>关卡673boss</v>
      </c>
      <c r="C2678" s="3">
        <f>INDEX([3]关卡!$J$19:$J$2018,A2678)</f>
        <v>322</v>
      </c>
      <c r="D2678" s="3">
        <f>INDEX([3]关卡!$N$19:$N$2018,A2678)</f>
        <v>322</v>
      </c>
      <c r="E2678" s="3" t="s">
        <v>25</v>
      </c>
      <c r="F2678" s="3" t="s">
        <v>26</v>
      </c>
      <c r="G2678" s="3">
        <v>30</v>
      </c>
      <c r="H2678" s="3">
        <v>30</v>
      </c>
      <c r="I2678" s="3">
        <v>0.2</v>
      </c>
      <c r="J2678" s="4">
        <v>0.75</v>
      </c>
      <c r="K2678" s="4">
        <v>1</v>
      </c>
      <c r="L2678" s="4">
        <v>5</v>
      </c>
      <c r="M2678" s="3">
        <v>1</v>
      </c>
      <c r="N2678" s="3">
        <v>2</v>
      </c>
      <c r="O2678" s="3">
        <f>HLOOKUP(O$5,[1]非R能力!$B$8:$F$558,$C2678+1,0)</f>
        <v>598973.92775557097</v>
      </c>
      <c r="P2678" s="3">
        <f>HLOOKUP(P$5,[1]非R能力!$B$8:$F$558,$C2678+1,0)</f>
        <v>94200.518662120216</v>
      </c>
      <c r="Q2678" s="3">
        <f>HLOOKUP(Q$5,[1]非R能力!$B$8:$F$558,$C2678+1,0)</f>
        <v>55217.518888558414</v>
      </c>
      <c r="R2678" s="3">
        <f>HLOOKUP(R$5,[1]非R能力!$B$8:$F$558,$C2678+1,0)</f>
        <v>76505.072832169899</v>
      </c>
      <c r="S2678" s="3">
        <f>HLOOKUP(S$5,[1]非R能力!$B$8:$F$558,$C2678+1,0)</f>
        <v>20803.539618015955</v>
      </c>
      <c r="T2678" s="3">
        <f>INDEX([1]非R能力!$H$9:$H$558,D2678)</f>
        <v>20595.923615194544</v>
      </c>
      <c r="U2678" s="3">
        <f>IF(E2678="小怪",0,IF(INDEX([1]非R能力!$FK$9:$FK$558,C2678)=0,0,10))</f>
        <v>10</v>
      </c>
      <c r="V2678" s="3">
        <f>IF(E2678="小怪",0,IF(INDEX([1]非R能力!$FH$9:$FH$558,C2678)=0,0,5000))</f>
        <v>5000</v>
      </c>
      <c r="W2678" s="3">
        <f>HLOOKUP(W$5,[2]人物技能基础!$O$3:$Q$553,$C2678+1,0)</f>
        <v>3.637142857142857</v>
      </c>
      <c r="X2678" s="3">
        <f>HLOOKUP(X$5,[2]人物技能基础!$O$3:$Q$553,$C2678+1,0)</f>
        <v>2.0186428571428574</v>
      </c>
      <c r="Y2678" s="3">
        <f>HLOOKUP(Y$5,[2]人物技能基础!$O$3:$Q$553,$C2678+1,0)</f>
        <v>99.964285714285708</v>
      </c>
      <c r="Z2678" s="3">
        <f t="shared" si="247"/>
        <v>3110793</v>
      </c>
      <c r="AA2678" s="3">
        <f t="shared" si="248"/>
        <v>59410</v>
      </c>
      <c r="AB2678" s="3">
        <f t="shared" si="249"/>
        <v>18840</v>
      </c>
      <c r="AC2678" s="3">
        <f t="shared" si="250"/>
        <v>20803</v>
      </c>
      <c r="AD2678" s="3">
        <f t="shared" si="251"/>
        <v>102006</v>
      </c>
    </row>
    <row r="2679" spans="1:30" x14ac:dyDescent="0.15">
      <c r="A2679" s="3">
        <v>674</v>
      </c>
      <c r="B2679" s="3" t="str">
        <f t="shared" si="246"/>
        <v>关卡674boss</v>
      </c>
      <c r="C2679" s="3">
        <f>INDEX([3]关卡!$J$19:$J$2018,A2679)</f>
        <v>323</v>
      </c>
      <c r="D2679" s="3">
        <f>INDEX([3]关卡!$N$19:$N$2018,A2679)</f>
        <v>323</v>
      </c>
      <c r="E2679" s="3" t="s">
        <v>25</v>
      </c>
      <c r="F2679" s="3" t="s">
        <v>26</v>
      </c>
      <c r="G2679" s="3">
        <v>30</v>
      </c>
      <c r="H2679" s="3">
        <v>30</v>
      </c>
      <c r="I2679" s="3">
        <v>0.2</v>
      </c>
      <c r="J2679" s="4">
        <v>0.75</v>
      </c>
      <c r="K2679" s="4">
        <v>1</v>
      </c>
      <c r="L2679" s="4">
        <v>5</v>
      </c>
      <c r="M2679" s="3">
        <v>1</v>
      </c>
      <c r="N2679" s="3">
        <v>2</v>
      </c>
      <c r="O2679" s="3">
        <f>HLOOKUP(O$5,[1]非R能力!$B$8:$F$558,$C2679+1,0)</f>
        <v>606778.23040635395</v>
      </c>
      <c r="P2679" s="3">
        <f>HLOOKUP(P$5,[1]非R能力!$B$8:$F$558,$C2679+1,0)</f>
        <v>95251.943028093432</v>
      </c>
      <c r="Q2679" s="3">
        <f>HLOOKUP(Q$5,[1]非R能力!$B$8:$F$558,$C2679+1,0)</f>
        <v>55786.696486897672</v>
      </c>
      <c r="R2679" s="3">
        <f>HLOOKUP(R$5,[1]非R能力!$B$8:$F$558,$C2679+1,0)</f>
        <v>71614.375188999722</v>
      </c>
      <c r="S2679" s="3">
        <f>HLOOKUP(S$5,[1]非R能力!$B$8:$F$558,$C2679+1,0)</f>
        <v>20981.054316571972</v>
      </c>
      <c r="T2679" s="3">
        <f>INDEX([1]非R能力!$H$9:$H$558,D2679)</f>
        <v>20729.144181917589</v>
      </c>
      <c r="U2679" s="3">
        <f>IF(E2679="小怪",0,IF(INDEX([1]非R能力!$FK$9:$FK$558,C2679)=0,0,10))</f>
        <v>10</v>
      </c>
      <c r="V2679" s="3">
        <f>IF(E2679="小怪",0,IF(INDEX([1]非R能力!$FH$9:$FH$558,C2679)=0,0,5000))</f>
        <v>5000</v>
      </c>
      <c r="W2679" s="3">
        <f>HLOOKUP(W$5,[2]人物技能基础!$O$3:$Q$553,$C2679+1,0)</f>
        <v>3.637142857142857</v>
      </c>
      <c r="X2679" s="3">
        <f>HLOOKUP(X$5,[2]人物技能基础!$O$3:$Q$553,$C2679+1,0)</f>
        <v>2.0186428571428574</v>
      </c>
      <c r="Y2679" s="3">
        <f>HLOOKUP(Y$5,[2]人物技能基础!$O$3:$Q$553,$C2679+1,0)</f>
        <v>99.964285714285708</v>
      </c>
      <c r="Z2679" s="3">
        <f t="shared" si="247"/>
        <v>3143765</v>
      </c>
      <c r="AA2679" s="3">
        <f t="shared" si="248"/>
        <v>60031</v>
      </c>
      <c r="AB2679" s="3">
        <f t="shared" si="249"/>
        <v>19050</v>
      </c>
      <c r="AC2679" s="3">
        <f t="shared" si="250"/>
        <v>20981</v>
      </c>
      <c r="AD2679" s="3">
        <f t="shared" si="251"/>
        <v>95485</v>
      </c>
    </row>
    <row r="2680" spans="1:30" x14ac:dyDescent="0.15">
      <c r="A2680" s="3">
        <v>675</v>
      </c>
      <c r="B2680" s="3" t="str">
        <f t="shared" si="246"/>
        <v>关卡675boss</v>
      </c>
      <c r="C2680" s="3">
        <f>INDEX([3]关卡!$J$19:$J$2018,A2680)</f>
        <v>323</v>
      </c>
      <c r="D2680" s="3">
        <f>INDEX([3]关卡!$N$19:$N$2018,A2680)</f>
        <v>323</v>
      </c>
      <c r="E2680" s="3" t="s">
        <v>25</v>
      </c>
      <c r="F2680" s="3" t="s">
        <v>26</v>
      </c>
      <c r="G2680" s="3">
        <v>30</v>
      </c>
      <c r="H2680" s="3">
        <v>30</v>
      </c>
      <c r="I2680" s="3">
        <v>0.2</v>
      </c>
      <c r="J2680" s="4">
        <v>0.75</v>
      </c>
      <c r="K2680" s="4">
        <v>1</v>
      </c>
      <c r="L2680" s="4">
        <v>5</v>
      </c>
      <c r="M2680" s="3">
        <v>1</v>
      </c>
      <c r="N2680" s="3">
        <v>2</v>
      </c>
      <c r="O2680" s="3">
        <f>HLOOKUP(O$5,[1]非R能力!$B$8:$F$558,$C2680+1,0)</f>
        <v>606778.23040635395</v>
      </c>
      <c r="P2680" s="3">
        <f>HLOOKUP(P$5,[1]非R能力!$B$8:$F$558,$C2680+1,0)</f>
        <v>95251.943028093432</v>
      </c>
      <c r="Q2680" s="3">
        <f>HLOOKUP(Q$5,[1]非R能力!$B$8:$F$558,$C2680+1,0)</f>
        <v>55786.696486897672</v>
      </c>
      <c r="R2680" s="3">
        <f>HLOOKUP(R$5,[1]非R能力!$B$8:$F$558,$C2680+1,0)</f>
        <v>71614.375188999722</v>
      </c>
      <c r="S2680" s="3">
        <f>HLOOKUP(S$5,[1]非R能力!$B$8:$F$558,$C2680+1,0)</f>
        <v>20981.054316571972</v>
      </c>
      <c r="T2680" s="3">
        <f>INDEX([1]非R能力!$H$9:$H$558,D2680)</f>
        <v>20729.144181917589</v>
      </c>
      <c r="U2680" s="3">
        <f>IF(E2680="小怪",0,IF(INDEX([1]非R能力!$FK$9:$FK$558,C2680)=0,0,10))</f>
        <v>10</v>
      </c>
      <c r="V2680" s="3">
        <f>IF(E2680="小怪",0,IF(INDEX([1]非R能力!$FH$9:$FH$558,C2680)=0,0,5000))</f>
        <v>5000</v>
      </c>
      <c r="W2680" s="3">
        <f>HLOOKUP(W$5,[2]人物技能基础!$O$3:$Q$553,$C2680+1,0)</f>
        <v>3.637142857142857</v>
      </c>
      <c r="X2680" s="3">
        <f>HLOOKUP(X$5,[2]人物技能基础!$O$3:$Q$553,$C2680+1,0)</f>
        <v>2.0186428571428574</v>
      </c>
      <c r="Y2680" s="3">
        <f>HLOOKUP(Y$5,[2]人物技能基础!$O$3:$Q$553,$C2680+1,0)</f>
        <v>99.964285714285708</v>
      </c>
      <c r="Z2680" s="3">
        <f t="shared" si="247"/>
        <v>3143765</v>
      </c>
      <c r="AA2680" s="3">
        <f t="shared" si="248"/>
        <v>60031</v>
      </c>
      <c r="AB2680" s="3">
        <f t="shared" si="249"/>
        <v>19050</v>
      </c>
      <c r="AC2680" s="3">
        <f t="shared" si="250"/>
        <v>20981</v>
      </c>
      <c r="AD2680" s="3">
        <f t="shared" si="251"/>
        <v>95485</v>
      </c>
    </row>
    <row r="2681" spans="1:30" x14ac:dyDescent="0.15">
      <c r="A2681" s="3">
        <v>676</v>
      </c>
      <c r="B2681" s="3" t="str">
        <f t="shared" si="246"/>
        <v>关卡676boss</v>
      </c>
      <c r="C2681" s="3">
        <f>INDEX([3]关卡!$J$19:$J$2018,A2681)</f>
        <v>323</v>
      </c>
      <c r="D2681" s="3">
        <f>INDEX([3]关卡!$N$19:$N$2018,A2681)</f>
        <v>323</v>
      </c>
      <c r="E2681" s="3" t="s">
        <v>25</v>
      </c>
      <c r="F2681" s="3" t="s">
        <v>26</v>
      </c>
      <c r="G2681" s="3">
        <v>30</v>
      </c>
      <c r="H2681" s="3">
        <v>30</v>
      </c>
      <c r="I2681" s="3">
        <v>0.2</v>
      </c>
      <c r="J2681" s="4">
        <v>0.75</v>
      </c>
      <c r="K2681" s="4">
        <v>1</v>
      </c>
      <c r="L2681" s="4">
        <v>5</v>
      </c>
      <c r="M2681" s="3">
        <v>1</v>
      </c>
      <c r="N2681" s="3">
        <v>2</v>
      </c>
      <c r="O2681" s="3">
        <f>HLOOKUP(O$5,[1]非R能力!$B$8:$F$558,$C2681+1,0)</f>
        <v>606778.23040635395</v>
      </c>
      <c r="P2681" s="3">
        <f>HLOOKUP(P$5,[1]非R能力!$B$8:$F$558,$C2681+1,0)</f>
        <v>95251.943028093432</v>
      </c>
      <c r="Q2681" s="3">
        <f>HLOOKUP(Q$5,[1]非R能力!$B$8:$F$558,$C2681+1,0)</f>
        <v>55786.696486897672</v>
      </c>
      <c r="R2681" s="3">
        <f>HLOOKUP(R$5,[1]非R能力!$B$8:$F$558,$C2681+1,0)</f>
        <v>71614.375188999722</v>
      </c>
      <c r="S2681" s="3">
        <f>HLOOKUP(S$5,[1]非R能力!$B$8:$F$558,$C2681+1,0)</f>
        <v>20981.054316571972</v>
      </c>
      <c r="T2681" s="3">
        <f>INDEX([1]非R能力!$H$9:$H$558,D2681)</f>
        <v>20729.144181917589</v>
      </c>
      <c r="U2681" s="3">
        <f>IF(E2681="小怪",0,IF(INDEX([1]非R能力!$FK$9:$FK$558,C2681)=0,0,10))</f>
        <v>10</v>
      </c>
      <c r="V2681" s="3">
        <f>IF(E2681="小怪",0,IF(INDEX([1]非R能力!$FH$9:$FH$558,C2681)=0,0,5000))</f>
        <v>5000</v>
      </c>
      <c r="W2681" s="3">
        <f>HLOOKUP(W$5,[2]人物技能基础!$O$3:$Q$553,$C2681+1,0)</f>
        <v>3.637142857142857</v>
      </c>
      <c r="X2681" s="3">
        <f>HLOOKUP(X$5,[2]人物技能基础!$O$3:$Q$553,$C2681+1,0)</f>
        <v>2.0186428571428574</v>
      </c>
      <c r="Y2681" s="3">
        <f>HLOOKUP(Y$5,[2]人物技能基础!$O$3:$Q$553,$C2681+1,0)</f>
        <v>99.964285714285708</v>
      </c>
      <c r="Z2681" s="3">
        <f t="shared" si="247"/>
        <v>3143765</v>
      </c>
      <c r="AA2681" s="3">
        <f t="shared" si="248"/>
        <v>60031</v>
      </c>
      <c r="AB2681" s="3">
        <f t="shared" si="249"/>
        <v>19050</v>
      </c>
      <c r="AC2681" s="3">
        <f t="shared" si="250"/>
        <v>20981</v>
      </c>
      <c r="AD2681" s="3">
        <f t="shared" si="251"/>
        <v>95485</v>
      </c>
    </row>
    <row r="2682" spans="1:30" x14ac:dyDescent="0.15">
      <c r="A2682" s="3">
        <v>677</v>
      </c>
      <c r="B2682" s="3" t="str">
        <f t="shared" si="246"/>
        <v>关卡677boss</v>
      </c>
      <c r="C2682" s="3">
        <f>INDEX([3]关卡!$J$19:$J$2018,A2682)</f>
        <v>323</v>
      </c>
      <c r="D2682" s="3">
        <f>INDEX([3]关卡!$N$19:$N$2018,A2682)</f>
        <v>323</v>
      </c>
      <c r="E2682" s="3" t="s">
        <v>25</v>
      </c>
      <c r="F2682" s="3" t="s">
        <v>26</v>
      </c>
      <c r="G2682" s="3">
        <v>30</v>
      </c>
      <c r="H2682" s="3">
        <v>30</v>
      </c>
      <c r="I2682" s="3">
        <v>0.2</v>
      </c>
      <c r="J2682" s="4">
        <v>0.75</v>
      </c>
      <c r="K2682" s="4">
        <v>1</v>
      </c>
      <c r="L2682" s="4">
        <v>5</v>
      </c>
      <c r="M2682" s="3">
        <v>1</v>
      </c>
      <c r="N2682" s="3">
        <v>2</v>
      </c>
      <c r="O2682" s="3">
        <f>HLOOKUP(O$5,[1]非R能力!$B$8:$F$558,$C2682+1,0)</f>
        <v>606778.23040635395</v>
      </c>
      <c r="P2682" s="3">
        <f>HLOOKUP(P$5,[1]非R能力!$B$8:$F$558,$C2682+1,0)</f>
        <v>95251.943028093432</v>
      </c>
      <c r="Q2682" s="3">
        <f>HLOOKUP(Q$5,[1]非R能力!$B$8:$F$558,$C2682+1,0)</f>
        <v>55786.696486897672</v>
      </c>
      <c r="R2682" s="3">
        <f>HLOOKUP(R$5,[1]非R能力!$B$8:$F$558,$C2682+1,0)</f>
        <v>71614.375188999722</v>
      </c>
      <c r="S2682" s="3">
        <f>HLOOKUP(S$5,[1]非R能力!$B$8:$F$558,$C2682+1,0)</f>
        <v>20981.054316571972</v>
      </c>
      <c r="T2682" s="3">
        <f>INDEX([1]非R能力!$H$9:$H$558,D2682)</f>
        <v>20729.144181917589</v>
      </c>
      <c r="U2682" s="3">
        <f>IF(E2682="小怪",0,IF(INDEX([1]非R能力!$FK$9:$FK$558,C2682)=0,0,10))</f>
        <v>10</v>
      </c>
      <c r="V2682" s="3">
        <f>IF(E2682="小怪",0,IF(INDEX([1]非R能力!$FH$9:$FH$558,C2682)=0,0,5000))</f>
        <v>5000</v>
      </c>
      <c r="W2682" s="3">
        <f>HLOOKUP(W$5,[2]人物技能基础!$O$3:$Q$553,$C2682+1,0)</f>
        <v>3.637142857142857</v>
      </c>
      <c r="X2682" s="3">
        <f>HLOOKUP(X$5,[2]人物技能基础!$O$3:$Q$553,$C2682+1,0)</f>
        <v>2.0186428571428574</v>
      </c>
      <c r="Y2682" s="3">
        <f>HLOOKUP(Y$5,[2]人物技能基础!$O$3:$Q$553,$C2682+1,0)</f>
        <v>99.964285714285708</v>
      </c>
      <c r="Z2682" s="3">
        <f t="shared" si="247"/>
        <v>3143765</v>
      </c>
      <c r="AA2682" s="3">
        <f t="shared" si="248"/>
        <v>60031</v>
      </c>
      <c r="AB2682" s="3">
        <f t="shared" si="249"/>
        <v>19050</v>
      </c>
      <c r="AC2682" s="3">
        <f t="shared" si="250"/>
        <v>20981</v>
      </c>
      <c r="AD2682" s="3">
        <f t="shared" si="251"/>
        <v>95485</v>
      </c>
    </row>
    <row r="2683" spans="1:30" x14ac:dyDescent="0.15">
      <c r="A2683" s="3">
        <v>678</v>
      </c>
      <c r="B2683" s="3" t="str">
        <f t="shared" si="246"/>
        <v>关卡678boss</v>
      </c>
      <c r="C2683" s="3">
        <f>INDEX([3]关卡!$J$19:$J$2018,A2683)</f>
        <v>323</v>
      </c>
      <c r="D2683" s="3">
        <f>INDEX([3]关卡!$N$19:$N$2018,A2683)</f>
        <v>323</v>
      </c>
      <c r="E2683" s="3" t="s">
        <v>25</v>
      </c>
      <c r="F2683" s="3" t="s">
        <v>26</v>
      </c>
      <c r="G2683" s="3">
        <v>30</v>
      </c>
      <c r="H2683" s="3">
        <v>30</v>
      </c>
      <c r="I2683" s="3">
        <v>0.2</v>
      </c>
      <c r="J2683" s="4">
        <v>0.75</v>
      </c>
      <c r="K2683" s="4">
        <v>1</v>
      </c>
      <c r="L2683" s="4">
        <v>5</v>
      </c>
      <c r="M2683" s="3">
        <v>1</v>
      </c>
      <c r="N2683" s="3">
        <v>2</v>
      </c>
      <c r="O2683" s="3">
        <f>HLOOKUP(O$5,[1]非R能力!$B$8:$F$558,$C2683+1,0)</f>
        <v>606778.23040635395</v>
      </c>
      <c r="P2683" s="3">
        <f>HLOOKUP(P$5,[1]非R能力!$B$8:$F$558,$C2683+1,0)</f>
        <v>95251.943028093432</v>
      </c>
      <c r="Q2683" s="3">
        <f>HLOOKUP(Q$5,[1]非R能力!$B$8:$F$558,$C2683+1,0)</f>
        <v>55786.696486897672</v>
      </c>
      <c r="R2683" s="3">
        <f>HLOOKUP(R$5,[1]非R能力!$B$8:$F$558,$C2683+1,0)</f>
        <v>71614.375188999722</v>
      </c>
      <c r="S2683" s="3">
        <f>HLOOKUP(S$5,[1]非R能力!$B$8:$F$558,$C2683+1,0)</f>
        <v>20981.054316571972</v>
      </c>
      <c r="T2683" s="3">
        <f>INDEX([1]非R能力!$H$9:$H$558,D2683)</f>
        <v>20729.144181917589</v>
      </c>
      <c r="U2683" s="3">
        <f>IF(E2683="小怪",0,IF(INDEX([1]非R能力!$FK$9:$FK$558,C2683)=0,0,10))</f>
        <v>10</v>
      </c>
      <c r="V2683" s="3">
        <f>IF(E2683="小怪",0,IF(INDEX([1]非R能力!$FH$9:$FH$558,C2683)=0,0,5000))</f>
        <v>5000</v>
      </c>
      <c r="W2683" s="3">
        <f>HLOOKUP(W$5,[2]人物技能基础!$O$3:$Q$553,$C2683+1,0)</f>
        <v>3.637142857142857</v>
      </c>
      <c r="X2683" s="3">
        <f>HLOOKUP(X$5,[2]人物技能基础!$O$3:$Q$553,$C2683+1,0)</f>
        <v>2.0186428571428574</v>
      </c>
      <c r="Y2683" s="3">
        <f>HLOOKUP(Y$5,[2]人物技能基础!$O$3:$Q$553,$C2683+1,0)</f>
        <v>99.964285714285708</v>
      </c>
      <c r="Z2683" s="3">
        <f t="shared" si="247"/>
        <v>3143765</v>
      </c>
      <c r="AA2683" s="3">
        <f t="shared" si="248"/>
        <v>60031</v>
      </c>
      <c r="AB2683" s="3">
        <f t="shared" si="249"/>
        <v>19050</v>
      </c>
      <c r="AC2683" s="3">
        <f t="shared" si="250"/>
        <v>20981</v>
      </c>
      <c r="AD2683" s="3">
        <f t="shared" si="251"/>
        <v>95485</v>
      </c>
    </row>
    <row r="2684" spans="1:30" x14ac:dyDescent="0.15">
      <c r="A2684" s="3">
        <v>679</v>
      </c>
      <c r="B2684" s="3" t="str">
        <f t="shared" si="246"/>
        <v>关卡679boss</v>
      </c>
      <c r="C2684" s="3">
        <f>INDEX([3]关卡!$J$19:$J$2018,A2684)</f>
        <v>323</v>
      </c>
      <c r="D2684" s="3">
        <f>INDEX([3]关卡!$N$19:$N$2018,A2684)</f>
        <v>323</v>
      </c>
      <c r="E2684" s="3" t="s">
        <v>25</v>
      </c>
      <c r="F2684" s="3" t="s">
        <v>26</v>
      </c>
      <c r="G2684" s="3">
        <v>30</v>
      </c>
      <c r="H2684" s="3">
        <v>30</v>
      </c>
      <c r="I2684" s="3">
        <v>0.2</v>
      </c>
      <c r="J2684" s="4">
        <v>0.75</v>
      </c>
      <c r="K2684" s="4">
        <v>1</v>
      </c>
      <c r="L2684" s="4">
        <v>5</v>
      </c>
      <c r="M2684" s="3">
        <v>1</v>
      </c>
      <c r="N2684" s="3">
        <v>2</v>
      </c>
      <c r="O2684" s="3">
        <f>HLOOKUP(O$5,[1]非R能力!$B$8:$F$558,$C2684+1,0)</f>
        <v>606778.23040635395</v>
      </c>
      <c r="P2684" s="3">
        <f>HLOOKUP(P$5,[1]非R能力!$B$8:$F$558,$C2684+1,0)</f>
        <v>95251.943028093432</v>
      </c>
      <c r="Q2684" s="3">
        <f>HLOOKUP(Q$5,[1]非R能力!$B$8:$F$558,$C2684+1,0)</f>
        <v>55786.696486897672</v>
      </c>
      <c r="R2684" s="3">
        <f>HLOOKUP(R$5,[1]非R能力!$B$8:$F$558,$C2684+1,0)</f>
        <v>71614.375188999722</v>
      </c>
      <c r="S2684" s="3">
        <f>HLOOKUP(S$5,[1]非R能力!$B$8:$F$558,$C2684+1,0)</f>
        <v>20981.054316571972</v>
      </c>
      <c r="T2684" s="3">
        <f>INDEX([1]非R能力!$H$9:$H$558,D2684)</f>
        <v>20729.144181917589</v>
      </c>
      <c r="U2684" s="3">
        <f>IF(E2684="小怪",0,IF(INDEX([1]非R能力!$FK$9:$FK$558,C2684)=0,0,10))</f>
        <v>10</v>
      </c>
      <c r="V2684" s="3">
        <f>IF(E2684="小怪",0,IF(INDEX([1]非R能力!$FH$9:$FH$558,C2684)=0,0,5000))</f>
        <v>5000</v>
      </c>
      <c r="W2684" s="3">
        <f>HLOOKUP(W$5,[2]人物技能基础!$O$3:$Q$553,$C2684+1,0)</f>
        <v>3.637142857142857</v>
      </c>
      <c r="X2684" s="3">
        <f>HLOOKUP(X$5,[2]人物技能基础!$O$3:$Q$553,$C2684+1,0)</f>
        <v>2.0186428571428574</v>
      </c>
      <c r="Y2684" s="3">
        <f>HLOOKUP(Y$5,[2]人物技能基础!$O$3:$Q$553,$C2684+1,0)</f>
        <v>99.964285714285708</v>
      </c>
      <c r="Z2684" s="3">
        <f t="shared" si="247"/>
        <v>3143765</v>
      </c>
      <c r="AA2684" s="3">
        <f t="shared" si="248"/>
        <v>60031</v>
      </c>
      <c r="AB2684" s="3">
        <f t="shared" si="249"/>
        <v>19050</v>
      </c>
      <c r="AC2684" s="3">
        <f t="shared" si="250"/>
        <v>20981</v>
      </c>
      <c r="AD2684" s="3">
        <f t="shared" si="251"/>
        <v>95485</v>
      </c>
    </row>
    <row r="2685" spans="1:30" x14ac:dyDescent="0.15">
      <c r="A2685" s="3">
        <v>680</v>
      </c>
      <c r="B2685" s="3" t="str">
        <f t="shared" si="246"/>
        <v>关卡680boss</v>
      </c>
      <c r="C2685" s="3">
        <f>INDEX([3]关卡!$J$19:$J$2018,A2685)</f>
        <v>323</v>
      </c>
      <c r="D2685" s="3">
        <f>INDEX([3]关卡!$N$19:$N$2018,A2685)</f>
        <v>323</v>
      </c>
      <c r="E2685" s="3" t="s">
        <v>25</v>
      </c>
      <c r="F2685" s="3" t="s">
        <v>26</v>
      </c>
      <c r="G2685" s="3">
        <v>30</v>
      </c>
      <c r="H2685" s="3">
        <v>30</v>
      </c>
      <c r="I2685" s="3">
        <v>0.2</v>
      </c>
      <c r="J2685" s="4">
        <v>0.75</v>
      </c>
      <c r="K2685" s="4">
        <v>1</v>
      </c>
      <c r="L2685" s="4">
        <v>5</v>
      </c>
      <c r="M2685" s="3">
        <v>1</v>
      </c>
      <c r="N2685" s="3">
        <v>2</v>
      </c>
      <c r="O2685" s="3">
        <f>HLOOKUP(O$5,[1]非R能力!$B$8:$F$558,$C2685+1,0)</f>
        <v>606778.23040635395</v>
      </c>
      <c r="P2685" s="3">
        <f>HLOOKUP(P$5,[1]非R能力!$B$8:$F$558,$C2685+1,0)</f>
        <v>95251.943028093432</v>
      </c>
      <c r="Q2685" s="3">
        <f>HLOOKUP(Q$5,[1]非R能力!$B$8:$F$558,$C2685+1,0)</f>
        <v>55786.696486897672</v>
      </c>
      <c r="R2685" s="3">
        <f>HLOOKUP(R$5,[1]非R能力!$B$8:$F$558,$C2685+1,0)</f>
        <v>71614.375188999722</v>
      </c>
      <c r="S2685" s="3">
        <f>HLOOKUP(S$5,[1]非R能力!$B$8:$F$558,$C2685+1,0)</f>
        <v>20981.054316571972</v>
      </c>
      <c r="T2685" s="3">
        <f>INDEX([1]非R能力!$H$9:$H$558,D2685)</f>
        <v>20729.144181917589</v>
      </c>
      <c r="U2685" s="3">
        <f>IF(E2685="小怪",0,IF(INDEX([1]非R能力!$FK$9:$FK$558,C2685)=0,0,10))</f>
        <v>10</v>
      </c>
      <c r="V2685" s="3">
        <f>IF(E2685="小怪",0,IF(INDEX([1]非R能力!$FH$9:$FH$558,C2685)=0,0,5000))</f>
        <v>5000</v>
      </c>
      <c r="W2685" s="3">
        <f>HLOOKUP(W$5,[2]人物技能基础!$O$3:$Q$553,$C2685+1,0)</f>
        <v>3.637142857142857</v>
      </c>
      <c r="X2685" s="3">
        <f>HLOOKUP(X$5,[2]人物技能基础!$O$3:$Q$553,$C2685+1,0)</f>
        <v>2.0186428571428574</v>
      </c>
      <c r="Y2685" s="3">
        <f>HLOOKUP(Y$5,[2]人物技能基础!$O$3:$Q$553,$C2685+1,0)</f>
        <v>99.964285714285708</v>
      </c>
      <c r="Z2685" s="3">
        <f t="shared" si="247"/>
        <v>3143765</v>
      </c>
      <c r="AA2685" s="3">
        <f t="shared" si="248"/>
        <v>60031</v>
      </c>
      <c r="AB2685" s="3">
        <f t="shared" si="249"/>
        <v>19050</v>
      </c>
      <c r="AC2685" s="3">
        <f t="shared" si="250"/>
        <v>20981</v>
      </c>
      <c r="AD2685" s="3">
        <f t="shared" si="251"/>
        <v>95485</v>
      </c>
    </row>
    <row r="2686" spans="1:30" x14ac:dyDescent="0.15">
      <c r="A2686" s="3">
        <v>681</v>
      </c>
      <c r="B2686" s="3" t="str">
        <f t="shared" si="246"/>
        <v>关卡681boss</v>
      </c>
      <c r="C2686" s="3">
        <f>INDEX([3]关卡!$J$19:$J$2018,A2686)</f>
        <v>323</v>
      </c>
      <c r="D2686" s="3">
        <f>INDEX([3]关卡!$N$19:$N$2018,A2686)</f>
        <v>323</v>
      </c>
      <c r="E2686" s="3" t="s">
        <v>25</v>
      </c>
      <c r="F2686" s="3" t="s">
        <v>26</v>
      </c>
      <c r="G2686" s="3">
        <v>30</v>
      </c>
      <c r="H2686" s="3">
        <v>30</v>
      </c>
      <c r="I2686" s="3">
        <v>0.2</v>
      </c>
      <c r="J2686" s="4">
        <v>0.75</v>
      </c>
      <c r="K2686" s="4">
        <v>1</v>
      </c>
      <c r="L2686" s="4">
        <v>5</v>
      </c>
      <c r="M2686" s="3">
        <v>1</v>
      </c>
      <c r="N2686" s="3">
        <v>2</v>
      </c>
      <c r="O2686" s="3">
        <f>HLOOKUP(O$5,[1]非R能力!$B$8:$F$558,$C2686+1,0)</f>
        <v>606778.23040635395</v>
      </c>
      <c r="P2686" s="3">
        <f>HLOOKUP(P$5,[1]非R能力!$B$8:$F$558,$C2686+1,0)</f>
        <v>95251.943028093432</v>
      </c>
      <c r="Q2686" s="3">
        <f>HLOOKUP(Q$5,[1]非R能力!$B$8:$F$558,$C2686+1,0)</f>
        <v>55786.696486897672</v>
      </c>
      <c r="R2686" s="3">
        <f>HLOOKUP(R$5,[1]非R能力!$B$8:$F$558,$C2686+1,0)</f>
        <v>71614.375188999722</v>
      </c>
      <c r="S2686" s="3">
        <f>HLOOKUP(S$5,[1]非R能力!$B$8:$F$558,$C2686+1,0)</f>
        <v>20981.054316571972</v>
      </c>
      <c r="T2686" s="3">
        <f>INDEX([1]非R能力!$H$9:$H$558,D2686)</f>
        <v>20729.144181917589</v>
      </c>
      <c r="U2686" s="3">
        <f>IF(E2686="小怪",0,IF(INDEX([1]非R能力!$FK$9:$FK$558,C2686)=0,0,10))</f>
        <v>10</v>
      </c>
      <c r="V2686" s="3">
        <f>IF(E2686="小怪",0,IF(INDEX([1]非R能力!$FH$9:$FH$558,C2686)=0,0,5000))</f>
        <v>5000</v>
      </c>
      <c r="W2686" s="3">
        <f>HLOOKUP(W$5,[2]人物技能基础!$O$3:$Q$553,$C2686+1,0)</f>
        <v>3.637142857142857</v>
      </c>
      <c r="X2686" s="3">
        <f>HLOOKUP(X$5,[2]人物技能基础!$O$3:$Q$553,$C2686+1,0)</f>
        <v>2.0186428571428574</v>
      </c>
      <c r="Y2686" s="3">
        <f>HLOOKUP(Y$5,[2]人物技能基础!$O$3:$Q$553,$C2686+1,0)</f>
        <v>99.964285714285708</v>
      </c>
      <c r="Z2686" s="3">
        <f t="shared" si="247"/>
        <v>3143765</v>
      </c>
      <c r="AA2686" s="3">
        <f t="shared" si="248"/>
        <v>60031</v>
      </c>
      <c r="AB2686" s="3">
        <f t="shared" si="249"/>
        <v>19050</v>
      </c>
      <c r="AC2686" s="3">
        <f t="shared" si="250"/>
        <v>20981</v>
      </c>
      <c r="AD2686" s="3">
        <f t="shared" si="251"/>
        <v>95485</v>
      </c>
    </row>
    <row r="2687" spans="1:30" x14ac:dyDescent="0.15">
      <c r="A2687" s="3">
        <v>682</v>
      </c>
      <c r="B2687" s="3" t="str">
        <f t="shared" si="246"/>
        <v>关卡682boss</v>
      </c>
      <c r="C2687" s="3">
        <f>INDEX([3]关卡!$J$19:$J$2018,A2687)</f>
        <v>324</v>
      </c>
      <c r="D2687" s="3">
        <f>INDEX([3]关卡!$N$19:$N$2018,A2687)</f>
        <v>324</v>
      </c>
      <c r="E2687" s="3" t="s">
        <v>25</v>
      </c>
      <c r="F2687" s="3" t="s">
        <v>26</v>
      </c>
      <c r="G2687" s="3">
        <v>30</v>
      </c>
      <c r="H2687" s="3">
        <v>30</v>
      </c>
      <c r="I2687" s="3">
        <v>0.2</v>
      </c>
      <c r="J2687" s="4">
        <v>0.75</v>
      </c>
      <c r="K2687" s="4">
        <v>1</v>
      </c>
      <c r="L2687" s="4">
        <v>5</v>
      </c>
      <c r="M2687" s="3">
        <v>1</v>
      </c>
      <c r="N2687" s="3">
        <v>2</v>
      </c>
      <c r="O2687" s="3">
        <f>HLOOKUP(O$5,[1]非R能力!$B$8:$F$558,$C2687+1,0)</f>
        <v>613964.64120541606</v>
      </c>
      <c r="P2687" s="3">
        <f>HLOOKUP(P$5,[1]非R能力!$B$8:$F$558,$C2687+1,0)</f>
        <v>96277.106941582912</v>
      </c>
      <c r="Q2687" s="3">
        <f>HLOOKUP(Q$5,[1]非R能力!$B$8:$F$558,$C2687+1,0)</f>
        <v>56316.894844091243</v>
      </c>
      <c r="R2687" s="3">
        <f>HLOOKUP(R$5,[1]非R能力!$B$8:$F$558,$C2687+1,0)</f>
        <v>66718.430677383236</v>
      </c>
      <c r="S2687" s="3">
        <f>HLOOKUP(S$5,[1]非R能力!$B$8:$F$558,$C2687+1,0)</f>
        <v>21164.487414412528</v>
      </c>
      <c r="T2687" s="3">
        <f>INDEX([1]非R能力!$H$9:$H$558,D2687)</f>
        <v>20863.033682501205</v>
      </c>
      <c r="U2687" s="3">
        <f>IF(E2687="小怪",0,IF(INDEX([1]非R能力!$FK$9:$FK$558,C2687)=0,0,10))</f>
        <v>10</v>
      </c>
      <c r="V2687" s="3">
        <f>IF(E2687="小怪",0,IF(INDEX([1]非R能力!$FH$9:$FH$558,C2687)=0,0,5000))</f>
        <v>5000</v>
      </c>
      <c r="W2687" s="3">
        <f>HLOOKUP(W$5,[2]人物技能基础!$O$3:$Q$553,$C2687+1,0)</f>
        <v>3.637142857142857</v>
      </c>
      <c r="X2687" s="3">
        <f>HLOOKUP(X$5,[2]人物技能基础!$O$3:$Q$553,$C2687+1,0)</f>
        <v>2.0186428571428574</v>
      </c>
      <c r="Y2687" s="3">
        <f>HLOOKUP(Y$5,[2]人物技能基础!$O$3:$Q$553,$C2687+1,0)</f>
        <v>99.964285714285708</v>
      </c>
      <c r="Z2687" s="3">
        <f t="shared" si="247"/>
        <v>3175976</v>
      </c>
      <c r="AA2687" s="3">
        <f t="shared" si="248"/>
        <v>60609</v>
      </c>
      <c r="AB2687" s="3">
        <f t="shared" si="249"/>
        <v>19255</v>
      </c>
      <c r="AC2687" s="3">
        <f t="shared" si="250"/>
        <v>21164</v>
      </c>
      <c r="AD2687" s="3">
        <f t="shared" si="251"/>
        <v>88957</v>
      </c>
    </row>
    <row r="2688" spans="1:30" x14ac:dyDescent="0.15">
      <c r="A2688" s="3">
        <v>683</v>
      </c>
      <c r="B2688" s="3" t="str">
        <f t="shared" si="246"/>
        <v>关卡683boss</v>
      </c>
      <c r="C2688" s="3">
        <f>INDEX([3]关卡!$J$19:$J$2018,A2688)</f>
        <v>324</v>
      </c>
      <c r="D2688" s="3">
        <f>INDEX([3]关卡!$N$19:$N$2018,A2688)</f>
        <v>324</v>
      </c>
      <c r="E2688" s="3" t="s">
        <v>25</v>
      </c>
      <c r="F2688" s="3" t="s">
        <v>26</v>
      </c>
      <c r="G2688" s="3">
        <v>30</v>
      </c>
      <c r="H2688" s="3">
        <v>30</v>
      </c>
      <c r="I2688" s="3">
        <v>0.2</v>
      </c>
      <c r="J2688" s="4">
        <v>0.75</v>
      </c>
      <c r="K2688" s="4">
        <v>1</v>
      </c>
      <c r="L2688" s="4">
        <v>5</v>
      </c>
      <c r="M2688" s="3">
        <v>1</v>
      </c>
      <c r="N2688" s="3">
        <v>2</v>
      </c>
      <c r="O2688" s="3">
        <f>HLOOKUP(O$5,[1]非R能力!$B$8:$F$558,$C2688+1,0)</f>
        <v>613964.64120541606</v>
      </c>
      <c r="P2688" s="3">
        <f>HLOOKUP(P$5,[1]非R能力!$B$8:$F$558,$C2688+1,0)</f>
        <v>96277.106941582912</v>
      </c>
      <c r="Q2688" s="3">
        <f>HLOOKUP(Q$5,[1]非R能力!$B$8:$F$558,$C2688+1,0)</f>
        <v>56316.894844091243</v>
      </c>
      <c r="R2688" s="3">
        <f>HLOOKUP(R$5,[1]非R能力!$B$8:$F$558,$C2688+1,0)</f>
        <v>66718.430677383236</v>
      </c>
      <c r="S2688" s="3">
        <f>HLOOKUP(S$5,[1]非R能力!$B$8:$F$558,$C2688+1,0)</f>
        <v>21164.487414412528</v>
      </c>
      <c r="T2688" s="3">
        <f>INDEX([1]非R能力!$H$9:$H$558,D2688)</f>
        <v>20863.033682501205</v>
      </c>
      <c r="U2688" s="3">
        <f>IF(E2688="小怪",0,IF(INDEX([1]非R能力!$FK$9:$FK$558,C2688)=0,0,10))</f>
        <v>10</v>
      </c>
      <c r="V2688" s="3">
        <f>IF(E2688="小怪",0,IF(INDEX([1]非R能力!$FH$9:$FH$558,C2688)=0,0,5000))</f>
        <v>5000</v>
      </c>
      <c r="W2688" s="3">
        <f>HLOOKUP(W$5,[2]人物技能基础!$O$3:$Q$553,$C2688+1,0)</f>
        <v>3.637142857142857</v>
      </c>
      <c r="X2688" s="3">
        <f>HLOOKUP(X$5,[2]人物技能基础!$O$3:$Q$553,$C2688+1,0)</f>
        <v>2.0186428571428574</v>
      </c>
      <c r="Y2688" s="3">
        <f>HLOOKUP(Y$5,[2]人物技能基础!$O$3:$Q$553,$C2688+1,0)</f>
        <v>99.964285714285708</v>
      </c>
      <c r="Z2688" s="3">
        <f t="shared" si="247"/>
        <v>3175976</v>
      </c>
      <c r="AA2688" s="3">
        <f t="shared" si="248"/>
        <v>60609</v>
      </c>
      <c r="AB2688" s="3">
        <f t="shared" si="249"/>
        <v>19255</v>
      </c>
      <c r="AC2688" s="3">
        <f t="shared" si="250"/>
        <v>21164</v>
      </c>
      <c r="AD2688" s="3">
        <f t="shared" si="251"/>
        <v>88957</v>
      </c>
    </row>
    <row r="2689" spans="1:30" x14ac:dyDescent="0.15">
      <c r="A2689" s="3">
        <v>684</v>
      </c>
      <c r="B2689" s="3" t="str">
        <f t="shared" si="246"/>
        <v>关卡684boss</v>
      </c>
      <c r="C2689" s="3">
        <f>INDEX([3]关卡!$J$19:$J$2018,A2689)</f>
        <v>324</v>
      </c>
      <c r="D2689" s="3">
        <f>INDEX([3]关卡!$N$19:$N$2018,A2689)</f>
        <v>324</v>
      </c>
      <c r="E2689" s="3" t="s">
        <v>25</v>
      </c>
      <c r="F2689" s="3" t="s">
        <v>26</v>
      </c>
      <c r="G2689" s="3">
        <v>30</v>
      </c>
      <c r="H2689" s="3">
        <v>30</v>
      </c>
      <c r="I2689" s="3">
        <v>0.2</v>
      </c>
      <c r="J2689" s="4">
        <v>0.75</v>
      </c>
      <c r="K2689" s="4">
        <v>1</v>
      </c>
      <c r="L2689" s="4">
        <v>5</v>
      </c>
      <c r="M2689" s="3">
        <v>1</v>
      </c>
      <c r="N2689" s="3">
        <v>2</v>
      </c>
      <c r="O2689" s="3">
        <f>HLOOKUP(O$5,[1]非R能力!$B$8:$F$558,$C2689+1,0)</f>
        <v>613964.64120541606</v>
      </c>
      <c r="P2689" s="3">
        <f>HLOOKUP(P$5,[1]非R能力!$B$8:$F$558,$C2689+1,0)</f>
        <v>96277.106941582912</v>
      </c>
      <c r="Q2689" s="3">
        <f>HLOOKUP(Q$5,[1]非R能力!$B$8:$F$558,$C2689+1,0)</f>
        <v>56316.894844091243</v>
      </c>
      <c r="R2689" s="3">
        <f>HLOOKUP(R$5,[1]非R能力!$B$8:$F$558,$C2689+1,0)</f>
        <v>66718.430677383236</v>
      </c>
      <c r="S2689" s="3">
        <f>HLOOKUP(S$5,[1]非R能力!$B$8:$F$558,$C2689+1,0)</f>
        <v>21164.487414412528</v>
      </c>
      <c r="T2689" s="3">
        <f>INDEX([1]非R能力!$H$9:$H$558,D2689)</f>
        <v>20863.033682501205</v>
      </c>
      <c r="U2689" s="3">
        <f>IF(E2689="小怪",0,IF(INDEX([1]非R能力!$FK$9:$FK$558,C2689)=0,0,10))</f>
        <v>10</v>
      </c>
      <c r="V2689" s="3">
        <f>IF(E2689="小怪",0,IF(INDEX([1]非R能力!$FH$9:$FH$558,C2689)=0,0,5000))</f>
        <v>5000</v>
      </c>
      <c r="W2689" s="3">
        <f>HLOOKUP(W$5,[2]人物技能基础!$O$3:$Q$553,$C2689+1,0)</f>
        <v>3.637142857142857</v>
      </c>
      <c r="X2689" s="3">
        <f>HLOOKUP(X$5,[2]人物技能基础!$O$3:$Q$553,$C2689+1,0)</f>
        <v>2.0186428571428574</v>
      </c>
      <c r="Y2689" s="3">
        <f>HLOOKUP(Y$5,[2]人物技能基础!$O$3:$Q$553,$C2689+1,0)</f>
        <v>99.964285714285708</v>
      </c>
      <c r="Z2689" s="3">
        <f t="shared" si="247"/>
        <v>3175976</v>
      </c>
      <c r="AA2689" s="3">
        <f t="shared" si="248"/>
        <v>60609</v>
      </c>
      <c r="AB2689" s="3">
        <f t="shared" si="249"/>
        <v>19255</v>
      </c>
      <c r="AC2689" s="3">
        <f t="shared" si="250"/>
        <v>21164</v>
      </c>
      <c r="AD2689" s="3">
        <f t="shared" si="251"/>
        <v>88957</v>
      </c>
    </row>
    <row r="2690" spans="1:30" x14ac:dyDescent="0.15">
      <c r="A2690" s="3">
        <v>685</v>
      </c>
      <c r="B2690" s="3" t="str">
        <f t="shared" si="246"/>
        <v>关卡685boss</v>
      </c>
      <c r="C2690" s="3">
        <f>INDEX([3]关卡!$J$19:$J$2018,A2690)</f>
        <v>324</v>
      </c>
      <c r="D2690" s="3">
        <f>INDEX([3]关卡!$N$19:$N$2018,A2690)</f>
        <v>324</v>
      </c>
      <c r="E2690" s="3" t="s">
        <v>25</v>
      </c>
      <c r="F2690" s="3" t="s">
        <v>26</v>
      </c>
      <c r="G2690" s="3">
        <v>30</v>
      </c>
      <c r="H2690" s="3">
        <v>30</v>
      </c>
      <c r="I2690" s="3">
        <v>0.2</v>
      </c>
      <c r="J2690" s="4">
        <v>0.75</v>
      </c>
      <c r="K2690" s="4">
        <v>1</v>
      </c>
      <c r="L2690" s="4">
        <v>5</v>
      </c>
      <c r="M2690" s="3">
        <v>1</v>
      </c>
      <c r="N2690" s="3">
        <v>2</v>
      </c>
      <c r="O2690" s="3">
        <f>HLOOKUP(O$5,[1]非R能力!$B$8:$F$558,$C2690+1,0)</f>
        <v>613964.64120541606</v>
      </c>
      <c r="P2690" s="3">
        <f>HLOOKUP(P$5,[1]非R能力!$B$8:$F$558,$C2690+1,0)</f>
        <v>96277.106941582912</v>
      </c>
      <c r="Q2690" s="3">
        <f>HLOOKUP(Q$5,[1]非R能力!$B$8:$F$558,$C2690+1,0)</f>
        <v>56316.894844091243</v>
      </c>
      <c r="R2690" s="3">
        <f>HLOOKUP(R$5,[1]非R能力!$B$8:$F$558,$C2690+1,0)</f>
        <v>66718.430677383236</v>
      </c>
      <c r="S2690" s="3">
        <f>HLOOKUP(S$5,[1]非R能力!$B$8:$F$558,$C2690+1,0)</f>
        <v>21164.487414412528</v>
      </c>
      <c r="T2690" s="3">
        <f>INDEX([1]非R能力!$H$9:$H$558,D2690)</f>
        <v>20863.033682501205</v>
      </c>
      <c r="U2690" s="3">
        <f>IF(E2690="小怪",0,IF(INDEX([1]非R能力!$FK$9:$FK$558,C2690)=0,0,10))</f>
        <v>10</v>
      </c>
      <c r="V2690" s="3">
        <f>IF(E2690="小怪",0,IF(INDEX([1]非R能力!$FH$9:$FH$558,C2690)=0,0,5000))</f>
        <v>5000</v>
      </c>
      <c r="W2690" s="3">
        <f>HLOOKUP(W$5,[2]人物技能基础!$O$3:$Q$553,$C2690+1,0)</f>
        <v>3.637142857142857</v>
      </c>
      <c r="X2690" s="3">
        <f>HLOOKUP(X$5,[2]人物技能基础!$O$3:$Q$553,$C2690+1,0)</f>
        <v>2.0186428571428574</v>
      </c>
      <c r="Y2690" s="3">
        <f>HLOOKUP(Y$5,[2]人物技能基础!$O$3:$Q$553,$C2690+1,0)</f>
        <v>99.964285714285708</v>
      </c>
      <c r="Z2690" s="3">
        <f t="shared" si="247"/>
        <v>3175976</v>
      </c>
      <c r="AA2690" s="3">
        <f t="shared" si="248"/>
        <v>60609</v>
      </c>
      <c r="AB2690" s="3">
        <f t="shared" si="249"/>
        <v>19255</v>
      </c>
      <c r="AC2690" s="3">
        <f t="shared" si="250"/>
        <v>21164</v>
      </c>
      <c r="AD2690" s="3">
        <f t="shared" si="251"/>
        <v>88957</v>
      </c>
    </row>
    <row r="2691" spans="1:30" x14ac:dyDescent="0.15">
      <c r="A2691" s="3">
        <v>686</v>
      </c>
      <c r="B2691" s="3" t="str">
        <f t="shared" si="246"/>
        <v>关卡686boss</v>
      </c>
      <c r="C2691" s="3">
        <f>INDEX([3]关卡!$J$19:$J$2018,A2691)</f>
        <v>324</v>
      </c>
      <c r="D2691" s="3">
        <f>INDEX([3]关卡!$N$19:$N$2018,A2691)</f>
        <v>324</v>
      </c>
      <c r="E2691" s="3" t="s">
        <v>25</v>
      </c>
      <c r="F2691" s="3" t="s">
        <v>26</v>
      </c>
      <c r="G2691" s="3">
        <v>30</v>
      </c>
      <c r="H2691" s="3">
        <v>30</v>
      </c>
      <c r="I2691" s="3">
        <v>0.2</v>
      </c>
      <c r="J2691" s="4">
        <v>0.75</v>
      </c>
      <c r="K2691" s="4">
        <v>1</v>
      </c>
      <c r="L2691" s="4">
        <v>5</v>
      </c>
      <c r="M2691" s="3">
        <v>1</v>
      </c>
      <c r="N2691" s="3">
        <v>2</v>
      </c>
      <c r="O2691" s="3">
        <f>HLOOKUP(O$5,[1]非R能力!$B$8:$F$558,$C2691+1,0)</f>
        <v>613964.64120541606</v>
      </c>
      <c r="P2691" s="3">
        <f>HLOOKUP(P$5,[1]非R能力!$B$8:$F$558,$C2691+1,0)</f>
        <v>96277.106941582912</v>
      </c>
      <c r="Q2691" s="3">
        <f>HLOOKUP(Q$5,[1]非R能力!$B$8:$F$558,$C2691+1,0)</f>
        <v>56316.894844091243</v>
      </c>
      <c r="R2691" s="3">
        <f>HLOOKUP(R$5,[1]非R能力!$B$8:$F$558,$C2691+1,0)</f>
        <v>66718.430677383236</v>
      </c>
      <c r="S2691" s="3">
        <f>HLOOKUP(S$5,[1]非R能力!$B$8:$F$558,$C2691+1,0)</f>
        <v>21164.487414412528</v>
      </c>
      <c r="T2691" s="3">
        <f>INDEX([1]非R能力!$H$9:$H$558,D2691)</f>
        <v>20863.033682501205</v>
      </c>
      <c r="U2691" s="3">
        <f>IF(E2691="小怪",0,IF(INDEX([1]非R能力!$FK$9:$FK$558,C2691)=0,0,10))</f>
        <v>10</v>
      </c>
      <c r="V2691" s="3">
        <f>IF(E2691="小怪",0,IF(INDEX([1]非R能力!$FH$9:$FH$558,C2691)=0,0,5000))</f>
        <v>5000</v>
      </c>
      <c r="W2691" s="3">
        <f>HLOOKUP(W$5,[2]人物技能基础!$O$3:$Q$553,$C2691+1,0)</f>
        <v>3.637142857142857</v>
      </c>
      <c r="X2691" s="3">
        <f>HLOOKUP(X$5,[2]人物技能基础!$O$3:$Q$553,$C2691+1,0)</f>
        <v>2.0186428571428574</v>
      </c>
      <c r="Y2691" s="3">
        <f>HLOOKUP(Y$5,[2]人物技能基础!$O$3:$Q$553,$C2691+1,0)</f>
        <v>99.964285714285708</v>
      </c>
      <c r="Z2691" s="3">
        <f t="shared" si="247"/>
        <v>3175976</v>
      </c>
      <c r="AA2691" s="3">
        <f t="shared" si="248"/>
        <v>60609</v>
      </c>
      <c r="AB2691" s="3">
        <f t="shared" si="249"/>
        <v>19255</v>
      </c>
      <c r="AC2691" s="3">
        <f t="shared" si="250"/>
        <v>21164</v>
      </c>
      <c r="AD2691" s="3">
        <f t="shared" si="251"/>
        <v>88957</v>
      </c>
    </row>
    <row r="2692" spans="1:30" x14ac:dyDescent="0.15">
      <c r="A2692" s="3">
        <v>687</v>
      </c>
      <c r="B2692" s="3" t="str">
        <f t="shared" si="246"/>
        <v>关卡687boss</v>
      </c>
      <c r="C2692" s="3">
        <f>INDEX([3]关卡!$J$19:$J$2018,A2692)</f>
        <v>324</v>
      </c>
      <c r="D2692" s="3">
        <f>INDEX([3]关卡!$N$19:$N$2018,A2692)</f>
        <v>324</v>
      </c>
      <c r="E2692" s="3" t="s">
        <v>25</v>
      </c>
      <c r="F2692" s="3" t="s">
        <v>26</v>
      </c>
      <c r="G2692" s="3">
        <v>30</v>
      </c>
      <c r="H2692" s="3">
        <v>30</v>
      </c>
      <c r="I2692" s="3">
        <v>0.2</v>
      </c>
      <c r="J2692" s="4">
        <v>0.75</v>
      </c>
      <c r="K2692" s="4">
        <v>1</v>
      </c>
      <c r="L2692" s="4">
        <v>5</v>
      </c>
      <c r="M2692" s="3">
        <v>1</v>
      </c>
      <c r="N2692" s="3">
        <v>2</v>
      </c>
      <c r="O2692" s="3">
        <f>HLOOKUP(O$5,[1]非R能力!$B$8:$F$558,$C2692+1,0)</f>
        <v>613964.64120541606</v>
      </c>
      <c r="P2692" s="3">
        <f>HLOOKUP(P$5,[1]非R能力!$B$8:$F$558,$C2692+1,0)</f>
        <v>96277.106941582912</v>
      </c>
      <c r="Q2692" s="3">
        <f>HLOOKUP(Q$5,[1]非R能力!$B$8:$F$558,$C2692+1,0)</f>
        <v>56316.894844091243</v>
      </c>
      <c r="R2692" s="3">
        <f>HLOOKUP(R$5,[1]非R能力!$B$8:$F$558,$C2692+1,0)</f>
        <v>66718.430677383236</v>
      </c>
      <c r="S2692" s="3">
        <f>HLOOKUP(S$5,[1]非R能力!$B$8:$F$558,$C2692+1,0)</f>
        <v>21164.487414412528</v>
      </c>
      <c r="T2692" s="3">
        <f>INDEX([1]非R能力!$H$9:$H$558,D2692)</f>
        <v>20863.033682501205</v>
      </c>
      <c r="U2692" s="3">
        <f>IF(E2692="小怪",0,IF(INDEX([1]非R能力!$FK$9:$FK$558,C2692)=0,0,10))</f>
        <v>10</v>
      </c>
      <c r="V2692" s="3">
        <f>IF(E2692="小怪",0,IF(INDEX([1]非R能力!$FH$9:$FH$558,C2692)=0,0,5000))</f>
        <v>5000</v>
      </c>
      <c r="W2692" s="3">
        <f>HLOOKUP(W$5,[2]人物技能基础!$O$3:$Q$553,$C2692+1,0)</f>
        <v>3.637142857142857</v>
      </c>
      <c r="X2692" s="3">
        <f>HLOOKUP(X$5,[2]人物技能基础!$O$3:$Q$553,$C2692+1,0)</f>
        <v>2.0186428571428574</v>
      </c>
      <c r="Y2692" s="3">
        <f>HLOOKUP(Y$5,[2]人物技能基础!$O$3:$Q$553,$C2692+1,0)</f>
        <v>99.964285714285708</v>
      </c>
      <c r="Z2692" s="3">
        <f t="shared" si="247"/>
        <v>3175976</v>
      </c>
      <c r="AA2692" s="3">
        <f t="shared" si="248"/>
        <v>60609</v>
      </c>
      <c r="AB2692" s="3">
        <f t="shared" si="249"/>
        <v>19255</v>
      </c>
      <c r="AC2692" s="3">
        <f t="shared" si="250"/>
        <v>21164</v>
      </c>
      <c r="AD2692" s="3">
        <f t="shared" si="251"/>
        <v>88957</v>
      </c>
    </row>
    <row r="2693" spans="1:30" x14ac:dyDescent="0.15">
      <c r="A2693" s="3">
        <v>688</v>
      </c>
      <c r="B2693" s="3" t="str">
        <f t="shared" si="246"/>
        <v>关卡688boss</v>
      </c>
      <c r="C2693" s="3">
        <f>INDEX([3]关卡!$J$19:$J$2018,A2693)</f>
        <v>324</v>
      </c>
      <c r="D2693" s="3">
        <f>INDEX([3]关卡!$N$19:$N$2018,A2693)</f>
        <v>324</v>
      </c>
      <c r="E2693" s="3" t="s">
        <v>25</v>
      </c>
      <c r="F2693" s="3" t="s">
        <v>26</v>
      </c>
      <c r="G2693" s="3">
        <v>30</v>
      </c>
      <c r="H2693" s="3">
        <v>30</v>
      </c>
      <c r="I2693" s="3">
        <v>0.2</v>
      </c>
      <c r="J2693" s="4">
        <v>0.75</v>
      </c>
      <c r="K2693" s="4">
        <v>1</v>
      </c>
      <c r="L2693" s="4">
        <v>5</v>
      </c>
      <c r="M2693" s="3">
        <v>1</v>
      </c>
      <c r="N2693" s="3">
        <v>2</v>
      </c>
      <c r="O2693" s="3">
        <f>HLOOKUP(O$5,[1]非R能力!$B$8:$F$558,$C2693+1,0)</f>
        <v>613964.64120541606</v>
      </c>
      <c r="P2693" s="3">
        <f>HLOOKUP(P$5,[1]非R能力!$B$8:$F$558,$C2693+1,0)</f>
        <v>96277.106941582912</v>
      </c>
      <c r="Q2693" s="3">
        <f>HLOOKUP(Q$5,[1]非R能力!$B$8:$F$558,$C2693+1,0)</f>
        <v>56316.894844091243</v>
      </c>
      <c r="R2693" s="3">
        <f>HLOOKUP(R$5,[1]非R能力!$B$8:$F$558,$C2693+1,0)</f>
        <v>66718.430677383236</v>
      </c>
      <c r="S2693" s="3">
        <f>HLOOKUP(S$5,[1]非R能力!$B$8:$F$558,$C2693+1,0)</f>
        <v>21164.487414412528</v>
      </c>
      <c r="T2693" s="3">
        <f>INDEX([1]非R能力!$H$9:$H$558,D2693)</f>
        <v>20863.033682501205</v>
      </c>
      <c r="U2693" s="3">
        <f>IF(E2693="小怪",0,IF(INDEX([1]非R能力!$FK$9:$FK$558,C2693)=0,0,10))</f>
        <v>10</v>
      </c>
      <c r="V2693" s="3">
        <f>IF(E2693="小怪",0,IF(INDEX([1]非R能力!$FH$9:$FH$558,C2693)=0,0,5000))</f>
        <v>5000</v>
      </c>
      <c r="W2693" s="3">
        <f>HLOOKUP(W$5,[2]人物技能基础!$O$3:$Q$553,$C2693+1,0)</f>
        <v>3.637142857142857</v>
      </c>
      <c r="X2693" s="3">
        <f>HLOOKUP(X$5,[2]人物技能基础!$O$3:$Q$553,$C2693+1,0)</f>
        <v>2.0186428571428574</v>
      </c>
      <c r="Y2693" s="3">
        <f>HLOOKUP(Y$5,[2]人物技能基础!$O$3:$Q$553,$C2693+1,0)</f>
        <v>99.964285714285708</v>
      </c>
      <c r="Z2693" s="3">
        <f t="shared" si="247"/>
        <v>3175976</v>
      </c>
      <c r="AA2693" s="3">
        <f t="shared" si="248"/>
        <v>60609</v>
      </c>
      <c r="AB2693" s="3">
        <f t="shared" si="249"/>
        <v>19255</v>
      </c>
      <c r="AC2693" s="3">
        <f t="shared" si="250"/>
        <v>21164</v>
      </c>
      <c r="AD2693" s="3">
        <f t="shared" si="251"/>
        <v>88957</v>
      </c>
    </row>
    <row r="2694" spans="1:30" x14ac:dyDescent="0.15">
      <c r="A2694" s="3">
        <v>689</v>
      </c>
      <c r="B2694" s="3" t="str">
        <f t="shared" si="246"/>
        <v>关卡689boss</v>
      </c>
      <c r="C2694" s="3">
        <f>INDEX([3]关卡!$J$19:$J$2018,A2694)</f>
        <v>325</v>
      </c>
      <c r="D2694" s="3">
        <f>INDEX([3]关卡!$N$19:$N$2018,A2694)</f>
        <v>325</v>
      </c>
      <c r="E2694" s="3" t="s">
        <v>25</v>
      </c>
      <c r="F2694" s="3" t="s">
        <v>26</v>
      </c>
      <c r="G2694" s="3">
        <v>30</v>
      </c>
      <c r="H2694" s="3">
        <v>30</v>
      </c>
      <c r="I2694" s="3">
        <v>0.2</v>
      </c>
      <c r="J2694" s="4">
        <v>0.75</v>
      </c>
      <c r="K2694" s="4">
        <v>1</v>
      </c>
      <c r="L2694" s="4">
        <v>5</v>
      </c>
      <c r="M2694" s="3">
        <v>1</v>
      </c>
      <c r="N2694" s="3">
        <v>2</v>
      </c>
      <c r="O2694" s="3">
        <f>HLOOKUP(O$5,[1]非R能力!$B$8:$F$558,$C2694+1,0)</f>
        <v>623773.64449385752</v>
      </c>
      <c r="P2694" s="3">
        <f>HLOOKUP(P$5,[1]非R能力!$B$8:$F$558,$C2694+1,0)</f>
        <v>97671.388917952921</v>
      </c>
      <c r="Q2694" s="3">
        <f>HLOOKUP(Q$5,[1]非R能力!$B$8:$F$558,$C2694+1,0)</f>
        <v>56956.21542369877</v>
      </c>
      <c r="R2694" s="3">
        <f>HLOOKUP(R$5,[1]非R能力!$B$8:$F$558,$C2694+1,0)</f>
        <v>61820.457070596145</v>
      </c>
      <c r="S2694" s="3">
        <f>HLOOKUP(S$5,[1]非R能力!$B$8:$F$558,$C2694+1,0)</f>
        <v>21333.564636601419</v>
      </c>
      <c r="T2694" s="3">
        <f>INDEX([1]非R能力!$H$9:$H$558,D2694)</f>
        <v>20997.594889119599</v>
      </c>
      <c r="U2694" s="3">
        <f>IF(E2694="小怪",0,IF(INDEX([1]非R能力!$FK$9:$FK$558,C2694)=0,0,10))</f>
        <v>10</v>
      </c>
      <c r="V2694" s="3">
        <f>IF(E2694="小怪",0,IF(INDEX([1]非R能力!$FH$9:$FH$558,C2694)=0,0,5000))</f>
        <v>5000</v>
      </c>
      <c r="W2694" s="3">
        <f>HLOOKUP(W$5,[2]人物技能基础!$O$3:$Q$553,$C2694+1,0)</f>
        <v>3.637142857142857</v>
      </c>
      <c r="X2694" s="3">
        <f>HLOOKUP(X$5,[2]人物技能基础!$O$3:$Q$553,$C2694+1,0)</f>
        <v>2.0186428571428574</v>
      </c>
      <c r="Y2694" s="3">
        <f>HLOOKUP(Y$5,[2]人物技能基础!$O$3:$Q$553,$C2694+1,0)</f>
        <v>99.964285714285708</v>
      </c>
      <c r="Z2694" s="3">
        <f t="shared" si="247"/>
        <v>3218922</v>
      </c>
      <c r="AA2694" s="3">
        <f t="shared" si="248"/>
        <v>61314</v>
      </c>
      <c r="AB2694" s="3">
        <f t="shared" si="249"/>
        <v>19534</v>
      </c>
      <c r="AC2694" s="3">
        <f t="shared" si="250"/>
        <v>21333</v>
      </c>
      <c r="AD2694" s="3">
        <f t="shared" si="251"/>
        <v>82427</v>
      </c>
    </row>
    <row r="2695" spans="1:30" x14ac:dyDescent="0.15">
      <c r="A2695" s="3">
        <v>690</v>
      </c>
      <c r="B2695" s="3" t="str">
        <f t="shared" ref="B2695:B2758" si="252">"关卡"&amp;A2695&amp;E2695</f>
        <v>关卡690boss</v>
      </c>
      <c r="C2695" s="3">
        <f>INDEX([3]关卡!$J$19:$J$2018,A2695)</f>
        <v>325</v>
      </c>
      <c r="D2695" s="3">
        <f>INDEX([3]关卡!$N$19:$N$2018,A2695)</f>
        <v>325</v>
      </c>
      <c r="E2695" s="3" t="s">
        <v>25</v>
      </c>
      <c r="F2695" s="3" t="s">
        <v>26</v>
      </c>
      <c r="G2695" s="3">
        <v>30</v>
      </c>
      <c r="H2695" s="3">
        <v>30</v>
      </c>
      <c r="I2695" s="3">
        <v>0.2</v>
      </c>
      <c r="J2695" s="4">
        <v>0.75</v>
      </c>
      <c r="K2695" s="4">
        <v>1</v>
      </c>
      <c r="L2695" s="4">
        <v>5</v>
      </c>
      <c r="M2695" s="3">
        <v>1</v>
      </c>
      <c r="N2695" s="3">
        <v>2</v>
      </c>
      <c r="O2695" s="3">
        <f>HLOOKUP(O$5,[1]非R能力!$B$8:$F$558,$C2695+1,0)</f>
        <v>623773.64449385752</v>
      </c>
      <c r="P2695" s="3">
        <f>HLOOKUP(P$5,[1]非R能力!$B$8:$F$558,$C2695+1,0)</f>
        <v>97671.388917952921</v>
      </c>
      <c r="Q2695" s="3">
        <f>HLOOKUP(Q$5,[1]非R能力!$B$8:$F$558,$C2695+1,0)</f>
        <v>56956.21542369877</v>
      </c>
      <c r="R2695" s="3">
        <f>HLOOKUP(R$5,[1]非R能力!$B$8:$F$558,$C2695+1,0)</f>
        <v>61820.457070596145</v>
      </c>
      <c r="S2695" s="3">
        <f>HLOOKUP(S$5,[1]非R能力!$B$8:$F$558,$C2695+1,0)</f>
        <v>21333.564636601419</v>
      </c>
      <c r="T2695" s="3">
        <f>INDEX([1]非R能力!$H$9:$H$558,D2695)</f>
        <v>20997.594889119599</v>
      </c>
      <c r="U2695" s="3">
        <f>IF(E2695="小怪",0,IF(INDEX([1]非R能力!$FK$9:$FK$558,C2695)=0,0,10))</f>
        <v>10</v>
      </c>
      <c r="V2695" s="3">
        <f>IF(E2695="小怪",0,IF(INDEX([1]非R能力!$FH$9:$FH$558,C2695)=0,0,5000))</f>
        <v>5000</v>
      </c>
      <c r="W2695" s="3">
        <f>HLOOKUP(W$5,[2]人物技能基础!$O$3:$Q$553,$C2695+1,0)</f>
        <v>3.637142857142857</v>
      </c>
      <c r="X2695" s="3">
        <f>HLOOKUP(X$5,[2]人物技能基础!$O$3:$Q$553,$C2695+1,0)</f>
        <v>2.0186428571428574</v>
      </c>
      <c r="Y2695" s="3">
        <f>HLOOKUP(Y$5,[2]人物技能基础!$O$3:$Q$553,$C2695+1,0)</f>
        <v>99.964285714285708</v>
      </c>
      <c r="Z2695" s="3">
        <f t="shared" ref="Z2695:Z2758" si="253">INT(((P2695-AB2695)*X2695+(Y2695+T2695))*G2695*J2695*$D$2)</f>
        <v>3218922</v>
      </c>
      <c r="AA2695" s="3">
        <f t="shared" ref="AA2695:AA2758" si="254">IF(H2695=0,IF(U2695=0,INT(Q2695/5),IF(V2695=0,INT(Q2695/5),INT((V2695/U2695)/(1/N2695*M2695)/L2695+Q2695))),INT((IF(U2695=0,0,V2695/U2695/(1/N2695*M2695))+O2695/H2695)/L2695+Q2695))</f>
        <v>61314</v>
      </c>
      <c r="AB2695" s="3">
        <f t="shared" ref="AB2695:AB2758" si="255">INT(P2695*I2695)</f>
        <v>19534</v>
      </c>
      <c r="AC2695" s="3">
        <f t="shared" ref="AC2695:AC2758" si="256">INT(K2695*S2695)</f>
        <v>21333</v>
      </c>
      <c r="AD2695" s="3">
        <f t="shared" ref="AD2695:AD2758" si="257">INT(R2695/J2695)</f>
        <v>82427</v>
      </c>
    </row>
    <row r="2696" spans="1:30" x14ac:dyDescent="0.15">
      <c r="A2696" s="3">
        <v>691</v>
      </c>
      <c r="B2696" s="3" t="str">
        <f t="shared" si="252"/>
        <v>关卡691boss</v>
      </c>
      <c r="C2696" s="3">
        <f>INDEX([3]关卡!$J$19:$J$2018,A2696)</f>
        <v>325</v>
      </c>
      <c r="D2696" s="3">
        <f>INDEX([3]关卡!$N$19:$N$2018,A2696)</f>
        <v>325</v>
      </c>
      <c r="E2696" s="3" t="s">
        <v>25</v>
      </c>
      <c r="F2696" s="3" t="s">
        <v>26</v>
      </c>
      <c r="G2696" s="3">
        <v>30</v>
      </c>
      <c r="H2696" s="3">
        <v>30</v>
      </c>
      <c r="I2696" s="3">
        <v>0.2</v>
      </c>
      <c r="J2696" s="4">
        <v>0.75</v>
      </c>
      <c r="K2696" s="4">
        <v>1</v>
      </c>
      <c r="L2696" s="4">
        <v>5</v>
      </c>
      <c r="M2696" s="3">
        <v>1</v>
      </c>
      <c r="N2696" s="3">
        <v>2</v>
      </c>
      <c r="O2696" s="3">
        <f>HLOOKUP(O$5,[1]非R能力!$B$8:$F$558,$C2696+1,0)</f>
        <v>623773.64449385752</v>
      </c>
      <c r="P2696" s="3">
        <f>HLOOKUP(P$5,[1]非R能力!$B$8:$F$558,$C2696+1,0)</f>
        <v>97671.388917952921</v>
      </c>
      <c r="Q2696" s="3">
        <f>HLOOKUP(Q$5,[1]非R能力!$B$8:$F$558,$C2696+1,0)</f>
        <v>56956.21542369877</v>
      </c>
      <c r="R2696" s="3">
        <f>HLOOKUP(R$5,[1]非R能力!$B$8:$F$558,$C2696+1,0)</f>
        <v>61820.457070596145</v>
      </c>
      <c r="S2696" s="3">
        <f>HLOOKUP(S$5,[1]非R能力!$B$8:$F$558,$C2696+1,0)</f>
        <v>21333.564636601419</v>
      </c>
      <c r="T2696" s="3">
        <f>INDEX([1]非R能力!$H$9:$H$558,D2696)</f>
        <v>20997.594889119599</v>
      </c>
      <c r="U2696" s="3">
        <f>IF(E2696="小怪",0,IF(INDEX([1]非R能力!$FK$9:$FK$558,C2696)=0,0,10))</f>
        <v>10</v>
      </c>
      <c r="V2696" s="3">
        <f>IF(E2696="小怪",0,IF(INDEX([1]非R能力!$FH$9:$FH$558,C2696)=0,0,5000))</f>
        <v>5000</v>
      </c>
      <c r="W2696" s="3">
        <f>HLOOKUP(W$5,[2]人物技能基础!$O$3:$Q$553,$C2696+1,0)</f>
        <v>3.637142857142857</v>
      </c>
      <c r="X2696" s="3">
        <f>HLOOKUP(X$5,[2]人物技能基础!$O$3:$Q$553,$C2696+1,0)</f>
        <v>2.0186428571428574</v>
      </c>
      <c r="Y2696" s="3">
        <f>HLOOKUP(Y$5,[2]人物技能基础!$O$3:$Q$553,$C2696+1,0)</f>
        <v>99.964285714285708</v>
      </c>
      <c r="Z2696" s="3">
        <f t="shared" si="253"/>
        <v>3218922</v>
      </c>
      <c r="AA2696" s="3">
        <f t="shared" si="254"/>
        <v>61314</v>
      </c>
      <c r="AB2696" s="3">
        <f t="shared" si="255"/>
        <v>19534</v>
      </c>
      <c r="AC2696" s="3">
        <f t="shared" si="256"/>
        <v>21333</v>
      </c>
      <c r="AD2696" s="3">
        <f t="shared" si="257"/>
        <v>82427</v>
      </c>
    </row>
    <row r="2697" spans="1:30" x14ac:dyDescent="0.15">
      <c r="A2697" s="3">
        <v>692</v>
      </c>
      <c r="B2697" s="3" t="str">
        <f t="shared" si="252"/>
        <v>关卡692boss</v>
      </c>
      <c r="C2697" s="3">
        <f>INDEX([3]关卡!$J$19:$J$2018,A2697)</f>
        <v>325</v>
      </c>
      <c r="D2697" s="3">
        <f>INDEX([3]关卡!$N$19:$N$2018,A2697)</f>
        <v>325</v>
      </c>
      <c r="E2697" s="3" t="s">
        <v>25</v>
      </c>
      <c r="F2697" s="3" t="s">
        <v>26</v>
      </c>
      <c r="G2697" s="3">
        <v>30</v>
      </c>
      <c r="H2697" s="3">
        <v>30</v>
      </c>
      <c r="I2697" s="3">
        <v>0.2</v>
      </c>
      <c r="J2697" s="4">
        <v>0.75</v>
      </c>
      <c r="K2697" s="4">
        <v>1</v>
      </c>
      <c r="L2697" s="4">
        <v>5</v>
      </c>
      <c r="M2697" s="3">
        <v>1</v>
      </c>
      <c r="N2697" s="3">
        <v>2</v>
      </c>
      <c r="O2697" s="3">
        <f>HLOOKUP(O$5,[1]非R能力!$B$8:$F$558,$C2697+1,0)</f>
        <v>623773.64449385752</v>
      </c>
      <c r="P2697" s="3">
        <f>HLOOKUP(P$5,[1]非R能力!$B$8:$F$558,$C2697+1,0)</f>
        <v>97671.388917952921</v>
      </c>
      <c r="Q2697" s="3">
        <f>HLOOKUP(Q$5,[1]非R能力!$B$8:$F$558,$C2697+1,0)</f>
        <v>56956.21542369877</v>
      </c>
      <c r="R2697" s="3">
        <f>HLOOKUP(R$5,[1]非R能力!$B$8:$F$558,$C2697+1,0)</f>
        <v>61820.457070596145</v>
      </c>
      <c r="S2697" s="3">
        <f>HLOOKUP(S$5,[1]非R能力!$B$8:$F$558,$C2697+1,0)</f>
        <v>21333.564636601419</v>
      </c>
      <c r="T2697" s="3">
        <f>INDEX([1]非R能力!$H$9:$H$558,D2697)</f>
        <v>20997.594889119599</v>
      </c>
      <c r="U2697" s="3">
        <f>IF(E2697="小怪",0,IF(INDEX([1]非R能力!$FK$9:$FK$558,C2697)=0,0,10))</f>
        <v>10</v>
      </c>
      <c r="V2697" s="3">
        <f>IF(E2697="小怪",0,IF(INDEX([1]非R能力!$FH$9:$FH$558,C2697)=0,0,5000))</f>
        <v>5000</v>
      </c>
      <c r="W2697" s="3">
        <f>HLOOKUP(W$5,[2]人物技能基础!$O$3:$Q$553,$C2697+1,0)</f>
        <v>3.637142857142857</v>
      </c>
      <c r="X2697" s="3">
        <f>HLOOKUP(X$5,[2]人物技能基础!$O$3:$Q$553,$C2697+1,0)</f>
        <v>2.0186428571428574</v>
      </c>
      <c r="Y2697" s="3">
        <f>HLOOKUP(Y$5,[2]人物技能基础!$O$3:$Q$553,$C2697+1,0)</f>
        <v>99.964285714285708</v>
      </c>
      <c r="Z2697" s="3">
        <f t="shared" si="253"/>
        <v>3218922</v>
      </c>
      <c r="AA2697" s="3">
        <f t="shared" si="254"/>
        <v>61314</v>
      </c>
      <c r="AB2697" s="3">
        <f t="shared" si="255"/>
        <v>19534</v>
      </c>
      <c r="AC2697" s="3">
        <f t="shared" si="256"/>
        <v>21333</v>
      </c>
      <c r="AD2697" s="3">
        <f t="shared" si="257"/>
        <v>82427</v>
      </c>
    </row>
    <row r="2698" spans="1:30" x14ac:dyDescent="0.15">
      <c r="A2698" s="3">
        <v>693</v>
      </c>
      <c r="B2698" s="3" t="str">
        <f t="shared" si="252"/>
        <v>关卡693boss</v>
      </c>
      <c r="C2698" s="3">
        <f>INDEX([3]关卡!$J$19:$J$2018,A2698)</f>
        <v>325</v>
      </c>
      <c r="D2698" s="3">
        <f>INDEX([3]关卡!$N$19:$N$2018,A2698)</f>
        <v>325</v>
      </c>
      <c r="E2698" s="3" t="s">
        <v>25</v>
      </c>
      <c r="F2698" s="3" t="s">
        <v>26</v>
      </c>
      <c r="G2698" s="3">
        <v>30</v>
      </c>
      <c r="H2698" s="3">
        <v>30</v>
      </c>
      <c r="I2698" s="3">
        <v>0.2</v>
      </c>
      <c r="J2698" s="4">
        <v>0.75</v>
      </c>
      <c r="K2698" s="4">
        <v>1</v>
      </c>
      <c r="L2698" s="4">
        <v>5</v>
      </c>
      <c r="M2698" s="3">
        <v>1</v>
      </c>
      <c r="N2698" s="3">
        <v>2</v>
      </c>
      <c r="O2698" s="3">
        <f>HLOOKUP(O$5,[1]非R能力!$B$8:$F$558,$C2698+1,0)</f>
        <v>623773.64449385752</v>
      </c>
      <c r="P2698" s="3">
        <f>HLOOKUP(P$5,[1]非R能力!$B$8:$F$558,$C2698+1,0)</f>
        <v>97671.388917952921</v>
      </c>
      <c r="Q2698" s="3">
        <f>HLOOKUP(Q$5,[1]非R能力!$B$8:$F$558,$C2698+1,0)</f>
        <v>56956.21542369877</v>
      </c>
      <c r="R2698" s="3">
        <f>HLOOKUP(R$5,[1]非R能力!$B$8:$F$558,$C2698+1,0)</f>
        <v>61820.457070596145</v>
      </c>
      <c r="S2698" s="3">
        <f>HLOOKUP(S$5,[1]非R能力!$B$8:$F$558,$C2698+1,0)</f>
        <v>21333.564636601419</v>
      </c>
      <c r="T2698" s="3">
        <f>INDEX([1]非R能力!$H$9:$H$558,D2698)</f>
        <v>20997.594889119599</v>
      </c>
      <c r="U2698" s="3">
        <f>IF(E2698="小怪",0,IF(INDEX([1]非R能力!$FK$9:$FK$558,C2698)=0,0,10))</f>
        <v>10</v>
      </c>
      <c r="V2698" s="3">
        <f>IF(E2698="小怪",0,IF(INDEX([1]非R能力!$FH$9:$FH$558,C2698)=0,0,5000))</f>
        <v>5000</v>
      </c>
      <c r="W2698" s="3">
        <f>HLOOKUP(W$5,[2]人物技能基础!$O$3:$Q$553,$C2698+1,0)</f>
        <v>3.637142857142857</v>
      </c>
      <c r="X2698" s="3">
        <f>HLOOKUP(X$5,[2]人物技能基础!$O$3:$Q$553,$C2698+1,0)</f>
        <v>2.0186428571428574</v>
      </c>
      <c r="Y2698" s="3">
        <f>HLOOKUP(Y$5,[2]人物技能基础!$O$3:$Q$553,$C2698+1,0)</f>
        <v>99.964285714285708</v>
      </c>
      <c r="Z2698" s="3">
        <f t="shared" si="253"/>
        <v>3218922</v>
      </c>
      <c r="AA2698" s="3">
        <f t="shared" si="254"/>
        <v>61314</v>
      </c>
      <c r="AB2698" s="3">
        <f t="shared" si="255"/>
        <v>19534</v>
      </c>
      <c r="AC2698" s="3">
        <f t="shared" si="256"/>
        <v>21333</v>
      </c>
      <c r="AD2698" s="3">
        <f t="shared" si="257"/>
        <v>82427</v>
      </c>
    </row>
    <row r="2699" spans="1:30" x14ac:dyDescent="0.15">
      <c r="A2699" s="3">
        <v>694</v>
      </c>
      <c r="B2699" s="3" t="str">
        <f t="shared" si="252"/>
        <v>关卡694boss</v>
      </c>
      <c r="C2699" s="3">
        <f>INDEX([3]关卡!$J$19:$J$2018,A2699)</f>
        <v>325</v>
      </c>
      <c r="D2699" s="3">
        <f>INDEX([3]关卡!$N$19:$N$2018,A2699)</f>
        <v>325</v>
      </c>
      <c r="E2699" s="3" t="s">
        <v>25</v>
      </c>
      <c r="F2699" s="3" t="s">
        <v>26</v>
      </c>
      <c r="G2699" s="3">
        <v>30</v>
      </c>
      <c r="H2699" s="3">
        <v>30</v>
      </c>
      <c r="I2699" s="3">
        <v>0.2</v>
      </c>
      <c r="J2699" s="4">
        <v>0.75</v>
      </c>
      <c r="K2699" s="4">
        <v>1</v>
      </c>
      <c r="L2699" s="4">
        <v>5</v>
      </c>
      <c r="M2699" s="3">
        <v>1</v>
      </c>
      <c r="N2699" s="3">
        <v>2</v>
      </c>
      <c r="O2699" s="3">
        <f>HLOOKUP(O$5,[1]非R能力!$B$8:$F$558,$C2699+1,0)</f>
        <v>623773.64449385752</v>
      </c>
      <c r="P2699" s="3">
        <f>HLOOKUP(P$5,[1]非R能力!$B$8:$F$558,$C2699+1,0)</f>
        <v>97671.388917952921</v>
      </c>
      <c r="Q2699" s="3">
        <f>HLOOKUP(Q$5,[1]非R能力!$B$8:$F$558,$C2699+1,0)</f>
        <v>56956.21542369877</v>
      </c>
      <c r="R2699" s="3">
        <f>HLOOKUP(R$5,[1]非R能力!$B$8:$F$558,$C2699+1,0)</f>
        <v>61820.457070596145</v>
      </c>
      <c r="S2699" s="3">
        <f>HLOOKUP(S$5,[1]非R能力!$B$8:$F$558,$C2699+1,0)</f>
        <v>21333.564636601419</v>
      </c>
      <c r="T2699" s="3">
        <f>INDEX([1]非R能力!$H$9:$H$558,D2699)</f>
        <v>20997.594889119599</v>
      </c>
      <c r="U2699" s="3">
        <f>IF(E2699="小怪",0,IF(INDEX([1]非R能力!$FK$9:$FK$558,C2699)=0,0,10))</f>
        <v>10</v>
      </c>
      <c r="V2699" s="3">
        <f>IF(E2699="小怪",0,IF(INDEX([1]非R能力!$FH$9:$FH$558,C2699)=0,0,5000))</f>
        <v>5000</v>
      </c>
      <c r="W2699" s="3">
        <f>HLOOKUP(W$5,[2]人物技能基础!$O$3:$Q$553,$C2699+1,0)</f>
        <v>3.637142857142857</v>
      </c>
      <c r="X2699" s="3">
        <f>HLOOKUP(X$5,[2]人物技能基础!$O$3:$Q$553,$C2699+1,0)</f>
        <v>2.0186428571428574</v>
      </c>
      <c r="Y2699" s="3">
        <f>HLOOKUP(Y$5,[2]人物技能基础!$O$3:$Q$553,$C2699+1,0)</f>
        <v>99.964285714285708</v>
      </c>
      <c r="Z2699" s="3">
        <f t="shared" si="253"/>
        <v>3218922</v>
      </c>
      <c r="AA2699" s="3">
        <f t="shared" si="254"/>
        <v>61314</v>
      </c>
      <c r="AB2699" s="3">
        <f t="shared" si="255"/>
        <v>19534</v>
      </c>
      <c r="AC2699" s="3">
        <f t="shared" si="256"/>
        <v>21333</v>
      </c>
      <c r="AD2699" s="3">
        <f t="shared" si="257"/>
        <v>82427</v>
      </c>
    </row>
    <row r="2700" spans="1:30" x14ac:dyDescent="0.15">
      <c r="A2700" s="3">
        <v>695</v>
      </c>
      <c r="B2700" s="3" t="str">
        <f t="shared" si="252"/>
        <v>关卡695boss</v>
      </c>
      <c r="C2700" s="3">
        <f>INDEX([3]关卡!$J$19:$J$2018,A2700)</f>
        <v>325</v>
      </c>
      <c r="D2700" s="3">
        <f>INDEX([3]关卡!$N$19:$N$2018,A2700)</f>
        <v>325</v>
      </c>
      <c r="E2700" s="3" t="s">
        <v>25</v>
      </c>
      <c r="F2700" s="3" t="s">
        <v>26</v>
      </c>
      <c r="G2700" s="3">
        <v>30</v>
      </c>
      <c r="H2700" s="3">
        <v>30</v>
      </c>
      <c r="I2700" s="3">
        <v>0.2</v>
      </c>
      <c r="J2700" s="4">
        <v>0.75</v>
      </c>
      <c r="K2700" s="4">
        <v>1</v>
      </c>
      <c r="L2700" s="4">
        <v>5</v>
      </c>
      <c r="M2700" s="3">
        <v>1</v>
      </c>
      <c r="N2700" s="3">
        <v>2</v>
      </c>
      <c r="O2700" s="3">
        <f>HLOOKUP(O$5,[1]非R能力!$B$8:$F$558,$C2700+1,0)</f>
        <v>623773.64449385752</v>
      </c>
      <c r="P2700" s="3">
        <f>HLOOKUP(P$5,[1]非R能力!$B$8:$F$558,$C2700+1,0)</f>
        <v>97671.388917952921</v>
      </c>
      <c r="Q2700" s="3">
        <f>HLOOKUP(Q$5,[1]非R能力!$B$8:$F$558,$C2700+1,0)</f>
        <v>56956.21542369877</v>
      </c>
      <c r="R2700" s="3">
        <f>HLOOKUP(R$5,[1]非R能力!$B$8:$F$558,$C2700+1,0)</f>
        <v>61820.457070596145</v>
      </c>
      <c r="S2700" s="3">
        <f>HLOOKUP(S$5,[1]非R能力!$B$8:$F$558,$C2700+1,0)</f>
        <v>21333.564636601419</v>
      </c>
      <c r="T2700" s="3">
        <f>INDEX([1]非R能力!$H$9:$H$558,D2700)</f>
        <v>20997.594889119599</v>
      </c>
      <c r="U2700" s="3">
        <f>IF(E2700="小怪",0,IF(INDEX([1]非R能力!$FK$9:$FK$558,C2700)=0,0,10))</f>
        <v>10</v>
      </c>
      <c r="V2700" s="3">
        <f>IF(E2700="小怪",0,IF(INDEX([1]非R能力!$FH$9:$FH$558,C2700)=0,0,5000))</f>
        <v>5000</v>
      </c>
      <c r="W2700" s="3">
        <f>HLOOKUP(W$5,[2]人物技能基础!$O$3:$Q$553,$C2700+1,0)</f>
        <v>3.637142857142857</v>
      </c>
      <c r="X2700" s="3">
        <f>HLOOKUP(X$5,[2]人物技能基础!$O$3:$Q$553,$C2700+1,0)</f>
        <v>2.0186428571428574</v>
      </c>
      <c r="Y2700" s="3">
        <f>HLOOKUP(Y$5,[2]人物技能基础!$O$3:$Q$553,$C2700+1,0)</f>
        <v>99.964285714285708</v>
      </c>
      <c r="Z2700" s="3">
        <f t="shared" si="253"/>
        <v>3218922</v>
      </c>
      <c r="AA2700" s="3">
        <f t="shared" si="254"/>
        <v>61314</v>
      </c>
      <c r="AB2700" s="3">
        <f t="shared" si="255"/>
        <v>19534</v>
      </c>
      <c r="AC2700" s="3">
        <f t="shared" si="256"/>
        <v>21333</v>
      </c>
      <c r="AD2700" s="3">
        <f t="shared" si="257"/>
        <v>82427</v>
      </c>
    </row>
    <row r="2701" spans="1:30" x14ac:dyDescent="0.15">
      <c r="A2701" s="3">
        <v>696</v>
      </c>
      <c r="B2701" s="3" t="str">
        <f t="shared" si="252"/>
        <v>关卡696boss</v>
      </c>
      <c r="C2701" s="3">
        <f>INDEX([3]关卡!$J$19:$J$2018,A2701)</f>
        <v>326</v>
      </c>
      <c r="D2701" s="3">
        <f>INDEX([3]关卡!$N$19:$N$2018,A2701)</f>
        <v>326</v>
      </c>
      <c r="E2701" s="3" t="s">
        <v>25</v>
      </c>
      <c r="F2701" s="3" t="s">
        <v>26</v>
      </c>
      <c r="G2701" s="3">
        <v>30</v>
      </c>
      <c r="H2701" s="3">
        <v>30</v>
      </c>
      <c r="I2701" s="3">
        <v>0.2</v>
      </c>
      <c r="J2701" s="4">
        <v>0.75</v>
      </c>
      <c r="K2701" s="4">
        <v>1</v>
      </c>
      <c r="L2701" s="4">
        <v>5</v>
      </c>
      <c r="M2701" s="3">
        <v>1</v>
      </c>
      <c r="N2701" s="3">
        <v>2</v>
      </c>
      <c r="O2701" s="3">
        <f>HLOOKUP(O$5,[1]非R能力!$B$8:$F$558,$C2701+1,0)</f>
        <v>632210.37826549844</v>
      </c>
      <c r="P2701" s="3">
        <f>HLOOKUP(P$5,[1]非R能力!$B$8:$F$558,$C2701+1,0)</f>
        <v>98879.265043421285</v>
      </c>
      <c r="Q2701" s="3">
        <f>HLOOKUP(Q$5,[1]非R能力!$B$8:$F$558,$C2701+1,0)</f>
        <v>58851.756802495554</v>
      </c>
      <c r="R2701" s="3">
        <f>HLOOKUP(R$5,[1]非R能力!$B$8:$F$558,$C2701+1,0)</f>
        <v>56921.804832661161</v>
      </c>
      <c r="S2701" s="3">
        <f>HLOOKUP(S$5,[1]非R能力!$B$8:$F$558,$C2701+1,0)</f>
        <v>21517.421352845475</v>
      </c>
      <c r="T2701" s="3">
        <f>INDEX([1]非R能力!$H$9:$H$558,D2701)</f>
        <v>21132.830580093669</v>
      </c>
      <c r="U2701" s="3">
        <f>IF(E2701="小怪",0,IF(INDEX([1]非R能力!$FK$9:$FK$558,C2701)=0,0,10))</f>
        <v>10</v>
      </c>
      <c r="V2701" s="3">
        <f>IF(E2701="小怪",0,IF(INDEX([1]非R能力!$FH$9:$FH$558,C2701)=0,0,5000))</f>
        <v>5000</v>
      </c>
      <c r="W2701" s="3">
        <f>HLOOKUP(W$5,[2]人物技能基础!$O$3:$Q$553,$C2701+1,0)</f>
        <v>3.637142857142857</v>
      </c>
      <c r="X2701" s="3">
        <f>HLOOKUP(X$5,[2]人物技能基础!$O$3:$Q$553,$C2701+1,0)</f>
        <v>2.0186428571428574</v>
      </c>
      <c r="Y2701" s="3">
        <f>HLOOKUP(Y$5,[2]人物技能基础!$O$3:$Q$553,$C2701+1,0)</f>
        <v>99.964285714285708</v>
      </c>
      <c r="Z2701" s="3">
        <f t="shared" si="253"/>
        <v>3256488</v>
      </c>
      <c r="AA2701" s="3">
        <f t="shared" si="254"/>
        <v>63266</v>
      </c>
      <c r="AB2701" s="3">
        <f t="shared" si="255"/>
        <v>19775</v>
      </c>
      <c r="AC2701" s="3">
        <f t="shared" si="256"/>
        <v>21517</v>
      </c>
      <c r="AD2701" s="3">
        <f t="shared" si="257"/>
        <v>75895</v>
      </c>
    </row>
    <row r="2702" spans="1:30" x14ac:dyDescent="0.15">
      <c r="A2702" s="3">
        <v>697</v>
      </c>
      <c r="B2702" s="3" t="str">
        <f t="shared" si="252"/>
        <v>关卡697boss</v>
      </c>
      <c r="C2702" s="3">
        <f>INDEX([3]关卡!$J$19:$J$2018,A2702)</f>
        <v>326</v>
      </c>
      <c r="D2702" s="3">
        <f>INDEX([3]关卡!$N$19:$N$2018,A2702)</f>
        <v>326</v>
      </c>
      <c r="E2702" s="3" t="s">
        <v>25</v>
      </c>
      <c r="F2702" s="3" t="s">
        <v>26</v>
      </c>
      <c r="G2702" s="3">
        <v>30</v>
      </c>
      <c r="H2702" s="3">
        <v>30</v>
      </c>
      <c r="I2702" s="3">
        <v>0.2</v>
      </c>
      <c r="J2702" s="4">
        <v>0.75</v>
      </c>
      <c r="K2702" s="4">
        <v>1</v>
      </c>
      <c r="L2702" s="4">
        <v>5</v>
      </c>
      <c r="M2702" s="3">
        <v>1</v>
      </c>
      <c r="N2702" s="3">
        <v>2</v>
      </c>
      <c r="O2702" s="3">
        <f>HLOOKUP(O$5,[1]非R能力!$B$8:$F$558,$C2702+1,0)</f>
        <v>632210.37826549844</v>
      </c>
      <c r="P2702" s="3">
        <f>HLOOKUP(P$5,[1]非R能力!$B$8:$F$558,$C2702+1,0)</f>
        <v>98879.265043421285</v>
      </c>
      <c r="Q2702" s="3">
        <f>HLOOKUP(Q$5,[1]非R能力!$B$8:$F$558,$C2702+1,0)</f>
        <v>58851.756802495554</v>
      </c>
      <c r="R2702" s="3">
        <f>HLOOKUP(R$5,[1]非R能力!$B$8:$F$558,$C2702+1,0)</f>
        <v>56921.804832661161</v>
      </c>
      <c r="S2702" s="3">
        <f>HLOOKUP(S$5,[1]非R能力!$B$8:$F$558,$C2702+1,0)</f>
        <v>21517.421352845475</v>
      </c>
      <c r="T2702" s="3">
        <f>INDEX([1]非R能力!$H$9:$H$558,D2702)</f>
        <v>21132.830580093669</v>
      </c>
      <c r="U2702" s="3">
        <f>IF(E2702="小怪",0,IF(INDEX([1]非R能力!$FK$9:$FK$558,C2702)=0,0,10))</f>
        <v>10</v>
      </c>
      <c r="V2702" s="3">
        <f>IF(E2702="小怪",0,IF(INDEX([1]非R能力!$FH$9:$FH$558,C2702)=0,0,5000))</f>
        <v>5000</v>
      </c>
      <c r="W2702" s="3">
        <f>HLOOKUP(W$5,[2]人物技能基础!$O$3:$Q$553,$C2702+1,0)</f>
        <v>3.637142857142857</v>
      </c>
      <c r="X2702" s="3">
        <f>HLOOKUP(X$5,[2]人物技能基础!$O$3:$Q$553,$C2702+1,0)</f>
        <v>2.0186428571428574</v>
      </c>
      <c r="Y2702" s="3">
        <f>HLOOKUP(Y$5,[2]人物技能基础!$O$3:$Q$553,$C2702+1,0)</f>
        <v>99.964285714285708</v>
      </c>
      <c r="Z2702" s="3">
        <f t="shared" si="253"/>
        <v>3256488</v>
      </c>
      <c r="AA2702" s="3">
        <f t="shared" si="254"/>
        <v>63266</v>
      </c>
      <c r="AB2702" s="3">
        <f t="shared" si="255"/>
        <v>19775</v>
      </c>
      <c r="AC2702" s="3">
        <f t="shared" si="256"/>
        <v>21517</v>
      </c>
      <c r="AD2702" s="3">
        <f t="shared" si="257"/>
        <v>75895</v>
      </c>
    </row>
    <row r="2703" spans="1:30" x14ac:dyDescent="0.15">
      <c r="A2703" s="3">
        <v>698</v>
      </c>
      <c r="B2703" s="3" t="str">
        <f t="shared" si="252"/>
        <v>关卡698boss</v>
      </c>
      <c r="C2703" s="3">
        <f>INDEX([3]关卡!$J$19:$J$2018,A2703)</f>
        <v>326</v>
      </c>
      <c r="D2703" s="3">
        <f>INDEX([3]关卡!$N$19:$N$2018,A2703)</f>
        <v>326</v>
      </c>
      <c r="E2703" s="3" t="s">
        <v>25</v>
      </c>
      <c r="F2703" s="3" t="s">
        <v>26</v>
      </c>
      <c r="G2703" s="3">
        <v>30</v>
      </c>
      <c r="H2703" s="3">
        <v>30</v>
      </c>
      <c r="I2703" s="3">
        <v>0.2</v>
      </c>
      <c r="J2703" s="4">
        <v>0.75</v>
      </c>
      <c r="K2703" s="4">
        <v>1</v>
      </c>
      <c r="L2703" s="4">
        <v>5</v>
      </c>
      <c r="M2703" s="3">
        <v>1</v>
      </c>
      <c r="N2703" s="3">
        <v>2</v>
      </c>
      <c r="O2703" s="3">
        <f>HLOOKUP(O$5,[1]非R能力!$B$8:$F$558,$C2703+1,0)</f>
        <v>632210.37826549844</v>
      </c>
      <c r="P2703" s="3">
        <f>HLOOKUP(P$5,[1]非R能力!$B$8:$F$558,$C2703+1,0)</f>
        <v>98879.265043421285</v>
      </c>
      <c r="Q2703" s="3">
        <f>HLOOKUP(Q$5,[1]非R能力!$B$8:$F$558,$C2703+1,0)</f>
        <v>58851.756802495554</v>
      </c>
      <c r="R2703" s="3">
        <f>HLOOKUP(R$5,[1]非R能力!$B$8:$F$558,$C2703+1,0)</f>
        <v>56921.804832661161</v>
      </c>
      <c r="S2703" s="3">
        <f>HLOOKUP(S$5,[1]非R能力!$B$8:$F$558,$C2703+1,0)</f>
        <v>21517.421352845475</v>
      </c>
      <c r="T2703" s="3">
        <f>INDEX([1]非R能力!$H$9:$H$558,D2703)</f>
        <v>21132.830580093669</v>
      </c>
      <c r="U2703" s="3">
        <f>IF(E2703="小怪",0,IF(INDEX([1]非R能力!$FK$9:$FK$558,C2703)=0,0,10))</f>
        <v>10</v>
      </c>
      <c r="V2703" s="3">
        <f>IF(E2703="小怪",0,IF(INDEX([1]非R能力!$FH$9:$FH$558,C2703)=0,0,5000))</f>
        <v>5000</v>
      </c>
      <c r="W2703" s="3">
        <f>HLOOKUP(W$5,[2]人物技能基础!$O$3:$Q$553,$C2703+1,0)</f>
        <v>3.637142857142857</v>
      </c>
      <c r="X2703" s="3">
        <f>HLOOKUP(X$5,[2]人物技能基础!$O$3:$Q$553,$C2703+1,0)</f>
        <v>2.0186428571428574</v>
      </c>
      <c r="Y2703" s="3">
        <f>HLOOKUP(Y$5,[2]人物技能基础!$O$3:$Q$553,$C2703+1,0)</f>
        <v>99.964285714285708</v>
      </c>
      <c r="Z2703" s="3">
        <f t="shared" si="253"/>
        <v>3256488</v>
      </c>
      <c r="AA2703" s="3">
        <f t="shared" si="254"/>
        <v>63266</v>
      </c>
      <c r="AB2703" s="3">
        <f t="shared" si="255"/>
        <v>19775</v>
      </c>
      <c r="AC2703" s="3">
        <f t="shared" si="256"/>
        <v>21517</v>
      </c>
      <c r="AD2703" s="3">
        <f t="shared" si="257"/>
        <v>75895</v>
      </c>
    </row>
    <row r="2704" spans="1:30" x14ac:dyDescent="0.15">
      <c r="A2704" s="3">
        <v>699</v>
      </c>
      <c r="B2704" s="3" t="str">
        <f t="shared" si="252"/>
        <v>关卡699boss</v>
      </c>
      <c r="C2704" s="3">
        <f>INDEX([3]关卡!$J$19:$J$2018,A2704)</f>
        <v>326</v>
      </c>
      <c r="D2704" s="3">
        <f>INDEX([3]关卡!$N$19:$N$2018,A2704)</f>
        <v>326</v>
      </c>
      <c r="E2704" s="3" t="s">
        <v>25</v>
      </c>
      <c r="F2704" s="3" t="s">
        <v>26</v>
      </c>
      <c r="G2704" s="3">
        <v>30</v>
      </c>
      <c r="H2704" s="3">
        <v>30</v>
      </c>
      <c r="I2704" s="3">
        <v>0.2</v>
      </c>
      <c r="J2704" s="4">
        <v>0.75</v>
      </c>
      <c r="K2704" s="4">
        <v>1</v>
      </c>
      <c r="L2704" s="4">
        <v>5</v>
      </c>
      <c r="M2704" s="3">
        <v>1</v>
      </c>
      <c r="N2704" s="3">
        <v>2</v>
      </c>
      <c r="O2704" s="3">
        <f>HLOOKUP(O$5,[1]非R能力!$B$8:$F$558,$C2704+1,0)</f>
        <v>632210.37826549844</v>
      </c>
      <c r="P2704" s="3">
        <f>HLOOKUP(P$5,[1]非R能力!$B$8:$F$558,$C2704+1,0)</f>
        <v>98879.265043421285</v>
      </c>
      <c r="Q2704" s="3">
        <f>HLOOKUP(Q$5,[1]非R能力!$B$8:$F$558,$C2704+1,0)</f>
        <v>58851.756802495554</v>
      </c>
      <c r="R2704" s="3">
        <f>HLOOKUP(R$5,[1]非R能力!$B$8:$F$558,$C2704+1,0)</f>
        <v>56921.804832661161</v>
      </c>
      <c r="S2704" s="3">
        <f>HLOOKUP(S$5,[1]非R能力!$B$8:$F$558,$C2704+1,0)</f>
        <v>21517.421352845475</v>
      </c>
      <c r="T2704" s="3">
        <f>INDEX([1]非R能力!$H$9:$H$558,D2704)</f>
        <v>21132.830580093669</v>
      </c>
      <c r="U2704" s="3">
        <f>IF(E2704="小怪",0,IF(INDEX([1]非R能力!$FK$9:$FK$558,C2704)=0,0,10))</f>
        <v>10</v>
      </c>
      <c r="V2704" s="3">
        <f>IF(E2704="小怪",0,IF(INDEX([1]非R能力!$FH$9:$FH$558,C2704)=0,0,5000))</f>
        <v>5000</v>
      </c>
      <c r="W2704" s="3">
        <f>HLOOKUP(W$5,[2]人物技能基础!$O$3:$Q$553,$C2704+1,0)</f>
        <v>3.637142857142857</v>
      </c>
      <c r="X2704" s="3">
        <f>HLOOKUP(X$5,[2]人物技能基础!$O$3:$Q$553,$C2704+1,0)</f>
        <v>2.0186428571428574</v>
      </c>
      <c r="Y2704" s="3">
        <f>HLOOKUP(Y$5,[2]人物技能基础!$O$3:$Q$553,$C2704+1,0)</f>
        <v>99.964285714285708</v>
      </c>
      <c r="Z2704" s="3">
        <f t="shared" si="253"/>
        <v>3256488</v>
      </c>
      <c r="AA2704" s="3">
        <f t="shared" si="254"/>
        <v>63266</v>
      </c>
      <c r="AB2704" s="3">
        <f t="shared" si="255"/>
        <v>19775</v>
      </c>
      <c r="AC2704" s="3">
        <f t="shared" si="256"/>
        <v>21517</v>
      </c>
      <c r="AD2704" s="3">
        <f t="shared" si="257"/>
        <v>75895</v>
      </c>
    </row>
    <row r="2705" spans="1:30" x14ac:dyDescent="0.15">
      <c r="A2705" s="3">
        <v>700</v>
      </c>
      <c r="B2705" s="3" t="str">
        <f t="shared" si="252"/>
        <v>关卡700boss</v>
      </c>
      <c r="C2705" s="3">
        <f>INDEX([3]关卡!$J$19:$J$2018,A2705)</f>
        <v>326</v>
      </c>
      <c r="D2705" s="3">
        <f>INDEX([3]关卡!$N$19:$N$2018,A2705)</f>
        <v>326</v>
      </c>
      <c r="E2705" s="3" t="s">
        <v>25</v>
      </c>
      <c r="F2705" s="3" t="s">
        <v>26</v>
      </c>
      <c r="G2705" s="3">
        <v>30</v>
      </c>
      <c r="H2705" s="3">
        <v>30</v>
      </c>
      <c r="I2705" s="3">
        <v>0.2</v>
      </c>
      <c r="J2705" s="4">
        <v>0.75</v>
      </c>
      <c r="K2705" s="4">
        <v>1</v>
      </c>
      <c r="L2705" s="4">
        <v>5</v>
      </c>
      <c r="M2705" s="3">
        <v>1</v>
      </c>
      <c r="N2705" s="3">
        <v>2</v>
      </c>
      <c r="O2705" s="3">
        <f>HLOOKUP(O$5,[1]非R能力!$B$8:$F$558,$C2705+1,0)</f>
        <v>632210.37826549844</v>
      </c>
      <c r="P2705" s="3">
        <f>HLOOKUP(P$5,[1]非R能力!$B$8:$F$558,$C2705+1,0)</f>
        <v>98879.265043421285</v>
      </c>
      <c r="Q2705" s="3">
        <f>HLOOKUP(Q$5,[1]非R能力!$B$8:$F$558,$C2705+1,0)</f>
        <v>58851.756802495554</v>
      </c>
      <c r="R2705" s="3">
        <f>HLOOKUP(R$5,[1]非R能力!$B$8:$F$558,$C2705+1,0)</f>
        <v>56921.804832661161</v>
      </c>
      <c r="S2705" s="3">
        <f>HLOOKUP(S$5,[1]非R能力!$B$8:$F$558,$C2705+1,0)</f>
        <v>21517.421352845475</v>
      </c>
      <c r="T2705" s="3">
        <f>INDEX([1]非R能力!$H$9:$H$558,D2705)</f>
        <v>21132.830580093669</v>
      </c>
      <c r="U2705" s="3">
        <f>IF(E2705="小怪",0,IF(INDEX([1]非R能力!$FK$9:$FK$558,C2705)=0,0,10))</f>
        <v>10</v>
      </c>
      <c r="V2705" s="3">
        <f>IF(E2705="小怪",0,IF(INDEX([1]非R能力!$FH$9:$FH$558,C2705)=0,0,5000))</f>
        <v>5000</v>
      </c>
      <c r="W2705" s="3">
        <f>HLOOKUP(W$5,[2]人物技能基础!$O$3:$Q$553,$C2705+1,0)</f>
        <v>3.637142857142857</v>
      </c>
      <c r="X2705" s="3">
        <f>HLOOKUP(X$5,[2]人物技能基础!$O$3:$Q$553,$C2705+1,0)</f>
        <v>2.0186428571428574</v>
      </c>
      <c r="Y2705" s="3">
        <f>HLOOKUP(Y$5,[2]人物技能基础!$O$3:$Q$553,$C2705+1,0)</f>
        <v>99.964285714285708</v>
      </c>
      <c r="Z2705" s="3">
        <f t="shared" si="253"/>
        <v>3256488</v>
      </c>
      <c r="AA2705" s="3">
        <f t="shared" si="254"/>
        <v>63266</v>
      </c>
      <c r="AB2705" s="3">
        <f t="shared" si="255"/>
        <v>19775</v>
      </c>
      <c r="AC2705" s="3">
        <f t="shared" si="256"/>
        <v>21517</v>
      </c>
      <c r="AD2705" s="3">
        <f t="shared" si="257"/>
        <v>75895</v>
      </c>
    </row>
    <row r="2706" spans="1:30" x14ac:dyDescent="0.15">
      <c r="A2706" s="3">
        <v>701</v>
      </c>
      <c r="B2706" s="3" t="str">
        <f t="shared" si="252"/>
        <v>关卡701boss</v>
      </c>
      <c r="C2706" s="3">
        <f>INDEX([3]关卡!$J$19:$J$2018,A2706)</f>
        <v>326</v>
      </c>
      <c r="D2706" s="3">
        <f>INDEX([3]关卡!$N$19:$N$2018,A2706)</f>
        <v>326</v>
      </c>
      <c r="E2706" s="3" t="s">
        <v>25</v>
      </c>
      <c r="F2706" s="3" t="s">
        <v>26</v>
      </c>
      <c r="G2706" s="3">
        <v>30</v>
      </c>
      <c r="H2706" s="3">
        <v>30</v>
      </c>
      <c r="I2706" s="3">
        <v>0.2</v>
      </c>
      <c r="J2706" s="4">
        <v>0.75</v>
      </c>
      <c r="K2706" s="4">
        <v>1</v>
      </c>
      <c r="L2706" s="4">
        <v>5</v>
      </c>
      <c r="M2706" s="3">
        <v>1</v>
      </c>
      <c r="N2706" s="3">
        <v>2</v>
      </c>
      <c r="O2706" s="3">
        <f>HLOOKUP(O$5,[1]非R能力!$B$8:$F$558,$C2706+1,0)</f>
        <v>632210.37826549844</v>
      </c>
      <c r="P2706" s="3">
        <f>HLOOKUP(P$5,[1]非R能力!$B$8:$F$558,$C2706+1,0)</f>
        <v>98879.265043421285</v>
      </c>
      <c r="Q2706" s="3">
        <f>HLOOKUP(Q$5,[1]非R能力!$B$8:$F$558,$C2706+1,0)</f>
        <v>58851.756802495554</v>
      </c>
      <c r="R2706" s="3">
        <f>HLOOKUP(R$5,[1]非R能力!$B$8:$F$558,$C2706+1,0)</f>
        <v>56921.804832661161</v>
      </c>
      <c r="S2706" s="3">
        <f>HLOOKUP(S$5,[1]非R能力!$B$8:$F$558,$C2706+1,0)</f>
        <v>21517.421352845475</v>
      </c>
      <c r="T2706" s="3">
        <f>INDEX([1]非R能力!$H$9:$H$558,D2706)</f>
        <v>21132.830580093669</v>
      </c>
      <c r="U2706" s="3">
        <f>IF(E2706="小怪",0,IF(INDEX([1]非R能力!$FK$9:$FK$558,C2706)=0,0,10))</f>
        <v>10</v>
      </c>
      <c r="V2706" s="3">
        <f>IF(E2706="小怪",0,IF(INDEX([1]非R能力!$FH$9:$FH$558,C2706)=0,0,5000))</f>
        <v>5000</v>
      </c>
      <c r="W2706" s="3">
        <f>HLOOKUP(W$5,[2]人物技能基础!$O$3:$Q$553,$C2706+1,0)</f>
        <v>3.637142857142857</v>
      </c>
      <c r="X2706" s="3">
        <f>HLOOKUP(X$5,[2]人物技能基础!$O$3:$Q$553,$C2706+1,0)</f>
        <v>2.0186428571428574</v>
      </c>
      <c r="Y2706" s="3">
        <f>HLOOKUP(Y$5,[2]人物技能基础!$O$3:$Q$553,$C2706+1,0)</f>
        <v>99.964285714285708</v>
      </c>
      <c r="Z2706" s="3">
        <f t="shared" si="253"/>
        <v>3256488</v>
      </c>
      <c r="AA2706" s="3">
        <f t="shared" si="254"/>
        <v>63266</v>
      </c>
      <c r="AB2706" s="3">
        <f t="shared" si="255"/>
        <v>19775</v>
      </c>
      <c r="AC2706" s="3">
        <f t="shared" si="256"/>
        <v>21517</v>
      </c>
      <c r="AD2706" s="3">
        <f t="shared" si="257"/>
        <v>75895</v>
      </c>
    </row>
    <row r="2707" spans="1:30" x14ac:dyDescent="0.15">
      <c r="A2707" s="3">
        <v>702</v>
      </c>
      <c r="B2707" s="3" t="str">
        <f t="shared" si="252"/>
        <v>关卡702boss</v>
      </c>
      <c r="C2707" s="3">
        <f>INDEX([3]关卡!$J$19:$J$2018,A2707)</f>
        <v>326</v>
      </c>
      <c r="D2707" s="3">
        <f>INDEX([3]关卡!$N$19:$N$2018,A2707)</f>
        <v>326</v>
      </c>
      <c r="E2707" s="3" t="s">
        <v>25</v>
      </c>
      <c r="F2707" s="3" t="s">
        <v>26</v>
      </c>
      <c r="G2707" s="3">
        <v>30</v>
      </c>
      <c r="H2707" s="3">
        <v>30</v>
      </c>
      <c r="I2707" s="3">
        <v>0.2</v>
      </c>
      <c r="J2707" s="4">
        <v>0.75</v>
      </c>
      <c r="K2707" s="4">
        <v>1</v>
      </c>
      <c r="L2707" s="4">
        <v>5</v>
      </c>
      <c r="M2707" s="3">
        <v>1</v>
      </c>
      <c r="N2707" s="3">
        <v>2</v>
      </c>
      <c r="O2707" s="3">
        <f>HLOOKUP(O$5,[1]非R能力!$B$8:$F$558,$C2707+1,0)</f>
        <v>632210.37826549844</v>
      </c>
      <c r="P2707" s="3">
        <f>HLOOKUP(P$5,[1]非R能力!$B$8:$F$558,$C2707+1,0)</f>
        <v>98879.265043421285</v>
      </c>
      <c r="Q2707" s="3">
        <f>HLOOKUP(Q$5,[1]非R能力!$B$8:$F$558,$C2707+1,0)</f>
        <v>58851.756802495554</v>
      </c>
      <c r="R2707" s="3">
        <f>HLOOKUP(R$5,[1]非R能力!$B$8:$F$558,$C2707+1,0)</f>
        <v>56921.804832661161</v>
      </c>
      <c r="S2707" s="3">
        <f>HLOOKUP(S$5,[1]非R能力!$B$8:$F$558,$C2707+1,0)</f>
        <v>21517.421352845475</v>
      </c>
      <c r="T2707" s="3">
        <f>INDEX([1]非R能力!$H$9:$H$558,D2707)</f>
        <v>21132.830580093669</v>
      </c>
      <c r="U2707" s="3">
        <f>IF(E2707="小怪",0,IF(INDEX([1]非R能力!$FK$9:$FK$558,C2707)=0,0,10))</f>
        <v>10</v>
      </c>
      <c r="V2707" s="3">
        <f>IF(E2707="小怪",0,IF(INDEX([1]非R能力!$FH$9:$FH$558,C2707)=0,0,5000))</f>
        <v>5000</v>
      </c>
      <c r="W2707" s="3">
        <f>HLOOKUP(W$5,[2]人物技能基础!$O$3:$Q$553,$C2707+1,0)</f>
        <v>3.637142857142857</v>
      </c>
      <c r="X2707" s="3">
        <f>HLOOKUP(X$5,[2]人物技能基础!$O$3:$Q$553,$C2707+1,0)</f>
        <v>2.0186428571428574</v>
      </c>
      <c r="Y2707" s="3">
        <f>HLOOKUP(Y$5,[2]人物技能基础!$O$3:$Q$553,$C2707+1,0)</f>
        <v>99.964285714285708</v>
      </c>
      <c r="Z2707" s="3">
        <f t="shared" si="253"/>
        <v>3256488</v>
      </c>
      <c r="AA2707" s="3">
        <f t="shared" si="254"/>
        <v>63266</v>
      </c>
      <c r="AB2707" s="3">
        <f t="shared" si="255"/>
        <v>19775</v>
      </c>
      <c r="AC2707" s="3">
        <f t="shared" si="256"/>
        <v>21517</v>
      </c>
      <c r="AD2707" s="3">
        <f t="shared" si="257"/>
        <v>75895</v>
      </c>
    </row>
    <row r="2708" spans="1:30" x14ac:dyDescent="0.15">
      <c r="A2708" s="3">
        <v>703</v>
      </c>
      <c r="B2708" s="3" t="str">
        <f t="shared" si="252"/>
        <v>关卡703boss</v>
      </c>
      <c r="C2708" s="3">
        <f>INDEX([3]关卡!$J$19:$J$2018,A2708)</f>
        <v>327</v>
      </c>
      <c r="D2708" s="3">
        <f>INDEX([3]关卡!$N$19:$N$2018,A2708)</f>
        <v>327</v>
      </c>
      <c r="E2708" s="3" t="s">
        <v>25</v>
      </c>
      <c r="F2708" s="3" t="s">
        <v>26</v>
      </c>
      <c r="G2708" s="3">
        <v>30</v>
      </c>
      <c r="H2708" s="3">
        <v>30</v>
      </c>
      <c r="I2708" s="3">
        <v>0.2</v>
      </c>
      <c r="J2708" s="4">
        <v>0.75</v>
      </c>
      <c r="K2708" s="4">
        <v>1</v>
      </c>
      <c r="L2708" s="4">
        <v>5</v>
      </c>
      <c r="M2708" s="3">
        <v>1</v>
      </c>
      <c r="N2708" s="3">
        <v>2</v>
      </c>
      <c r="O2708" s="3">
        <f>HLOOKUP(O$5,[1]非R能力!$B$8:$F$558,$C2708+1,0)</f>
        <v>639979.33786079241</v>
      </c>
      <c r="P2708" s="3">
        <f>HLOOKUP(P$5,[1]非R能力!$B$8:$F$558,$C2708+1,0)</f>
        <v>100017.26794971799</v>
      </c>
      <c r="Q2708" s="3">
        <f>HLOOKUP(Q$5,[1]非R能力!$B$8:$F$558,$C2708+1,0)</f>
        <v>59395.045086138234</v>
      </c>
      <c r="R2708" s="3">
        <f>HLOOKUP(R$5,[1]非R能力!$B$8:$F$558,$C2708+1,0)</f>
        <v>16627.300687903309</v>
      </c>
      <c r="S2708" s="3">
        <f>HLOOKUP(S$5,[1]非R能力!$B$8:$F$558,$C2708+1,0)</f>
        <v>21697.924351884158</v>
      </c>
      <c r="T2708" s="3">
        <f>INDEX([1]非R能力!$H$9:$H$558,D2708)</f>
        <v>21268.743539891064</v>
      </c>
      <c r="U2708" s="3">
        <f>IF(E2708="小怪",0,IF(INDEX([1]非R能力!$FK$9:$FK$558,C2708)=0,0,10))</f>
        <v>10</v>
      </c>
      <c r="V2708" s="3">
        <f>IF(E2708="小怪",0,IF(INDEX([1]非R能力!$FH$9:$FH$558,C2708)=0,0,5000))</f>
        <v>5000</v>
      </c>
      <c r="W2708" s="3">
        <f>HLOOKUP(W$5,[2]人物技能基础!$O$3:$Q$553,$C2708+1,0)</f>
        <v>3.637142857142857</v>
      </c>
      <c r="X2708" s="3">
        <f>HLOOKUP(X$5,[2]人物技能基础!$O$3:$Q$553,$C2708+1,0)</f>
        <v>2.0186428571428574</v>
      </c>
      <c r="Y2708" s="3">
        <f>HLOOKUP(Y$5,[2]人物技能基础!$O$3:$Q$553,$C2708+1,0)</f>
        <v>99.964285714285708</v>
      </c>
      <c r="Z2708" s="3">
        <f t="shared" si="253"/>
        <v>3292000</v>
      </c>
      <c r="AA2708" s="3">
        <f t="shared" si="254"/>
        <v>63861</v>
      </c>
      <c r="AB2708" s="3">
        <f t="shared" si="255"/>
        <v>20003</v>
      </c>
      <c r="AC2708" s="3">
        <f t="shared" si="256"/>
        <v>21697</v>
      </c>
      <c r="AD2708" s="3">
        <f t="shared" si="257"/>
        <v>22169</v>
      </c>
    </row>
    <row r="2709" spans="1:30" x14ac:dyDescent="0.15">
      <c r="A2709" s="3">
        <v>704</v>
      </c>
      <c r="B2709" s="3" t="str">
        <f t="shared" si="252"/>
        <v>关卡704boss</v>
      </c>
      <c r="C2709" s="3">
        <f>INDEX([3]关卡!$J$19:$J$2018,A2709)</f>
        <v>327</v>
      </c>
      <c r="D2709" s="3">
        <f>INDEX([3]关卡!$N$19:$N$2018,A2709)</f>
        <v>327</v>
      </c>
      <c r="E2709" s="3" t="s">
        <v>25</v>
      </c>
      <c r="F2709" s="3" t="s">
        <v>26</v>
      </c>
      <c r="G2709" s="3">
        <v>30</v>
      </c>
      <c r="H2709" s="3">
        <v>30</v>
      </c>
      <c r="I2709" s="3">
        <v>0.2</v>
      </c>
      <c r="J2709" s="4">
        <v>0.75</v>
      </c>
      <c r="K2709" s="4">
        <v>1</v>
      </c>
      <c r="L2709" s="4">
        <v>5</v>
      </c>
      <c r="M2709" s="3">
        <v>1</v>
      </c>
      <c r="N2709" s="3">
        <v>2</v>
      </c>
      <c r="O2709" s="3">
        <f>HLOOKUP(O$5,[1]非R能力!$B$8:$F$558,$C2709+1,0)</f>
        <v>639979.33786079241</v>
      </c>
      <c r="P2709" s="3">
        <f>HLOOKUP(P$5,[1]非R能力!$B$8:$F$558,$C2709+1,0)</f>
        <v>100017.26794971799</v>
      </c>
      <c r="Q2709" s="3">
        <f>HLOOKUP(Q$5,[1]非R能力!$B$8:$F$558,$C2709+1,0)</f>
        <v>59395.045086138234</v>
      </c>
      <c r="R2709" s="3">
        <f>HLOOKUP(R$5,[1]非R能力!$B$8:$F$558,$C2709+1,0)</f>
        <v>16627.300687903309</v>
      </c>
      <c r="S2709" s="3">
        <f>HLOOKUP(S$5,[1]非R能力!$B$8:$F$558,$C2709+1,0)</f>
        <v>21697.924351884158</v>
      </c>
      <c r="T2709" s="3">
        <f>INDEX([1]非R能力!$H$9:$H$558,D2709)</f>
        <v>21268.743539891064</v>
      </c>
      <c r="U2709" s="3">
        <f>IF(E2709="小怪",0,IF(INDEX([1]非R能力!$FK$9:$FK$558,C2709)=0,0,10))</f>
        <v>10</v>
      </c>
      <c r="V2709" s="3">
        <f>IF(E2709="小怪",0,IF(INDEX([1]非R能力!$FH$9:$FH$558,C2709)=0,0,5000))</f>
        <v>5000</v>
      </c>
      <c r="W2709" s="3">
        <f>HLOOKUP(W$5,[2]人物技能基础!$O$3:$Q$553,$C2709+1,0)</f>
        <v>3.637142857142857</v>
      </c>
      <c r="X2709" s="3">
        <f>HLOOKUP(X$5,[2]人物技能基础!$O$3:$Q$553,$C2709+1,0)</f>
        <v>2.0186428571428574</v>
      </c>
      <c r="Y2709" s="3">
        <f>HLOOKUP(Y$5,[2]人物技能基础!$O$3:$Q$553,$C2709+1,0)</f>
        <v>99.964285714285708</v>
      </c>
      <c r="Z2709" s="3">
        <f t="shared" si="253"/>
        <v>3292000</v>
      </c>
      <c r="AA2709" s="3">
        <f t="shared" si="254"/>
        <v>63861</v>
      </c>
      <c r="AB2709" s="3">
        <f t="shared" si="255"/>
        <v>20003</v>
      </c>
      <c r="AC2709" s="3">
        <f t="shared" si="256"/>
        <v>21697</v>
      </c>
      <c r="AD2709" s="3">
        <f t="shared" si="257"/>
        <v>22169</v>
      </c>
    </row>
    <row r="2710" spans="1:30" x14ac:dyDescent="0.15">
      <c r="A2710" s="3">
        <v>705</v>
      </c>
      <c r="B2710" s="3" t="str">
        <f t="shared" si="252"/>
        <v>关卡705boss</v>
      </c>
      <c r="C2710" s="3">
        <f>INDEX([3]关卡!$J$19:$J$2018,A2710)</f>
        <v>327</v>
      </c>
      <c r="D2710" s="3">
        <f>INDEX([3]关卡!$N$19:$N$2018,A2710)</f>
        <v>327</v>
      </c>
      <c r="E2710" s="3" t="s">
        <v>25</v>
      </c>
      <c r="F2710" s="3" t="s">
        <v>26</v>
      </c>
      <c r="G2710" s="3">
        <v>30</v>
      </c>
      <c r="H2710" s="3">
        <v>30</v>
      </c>
      <c r="I2710" s="3">
        <v>0.2</v>
      </c>
      <c r="J2710" s="4">
        <v>0.75</v>
      </c>
      <c r="K2710" s="4">
        <v>1</v>
      </c>
      <c r="L2710" s="4">
        <v>5</v>
      </c>
      <c r="M2710" s="3">
        <v>1</v>
      </c>
      <c r="N2710" s="3">
        <v>2</v>
      </c>
      <c r="O2710" s="3">
        <f>HLOOKUP(O$5,[1]非R能力!$B$8:$F$558,$C2710+1,0)</f>
        <v>639979.33786079241</v>
      </c>
      <c r="P2710" s="3">
        <f>HLOOKUP(P$5,[1]非R能力!$B$8:$F$558,$C2710+1,0)</f>
        <v>100017.26794971799</v>
      </c>
      <c r="Q2710" s="3">
        <f>HLOOKUP(Q$5,[1]非R能力!$B$8:$F$558,$C2710+1,0)</f>
        <v>59395.045086138234</v>
      </c>
      <c r="R2710" s="3">
        <f>HLOOKUP(R$5,[1]非R能力!$B$8:$F$558,$C2710+1,0)</f>
        <v>16627.300687903309</v>
      </c>
      <c r="S2710" s="3">
        <f>HLOOKUP(S$5,[1]非R能力!$B$8:$F$558,$C2710+1,0)</f>
        <v>21697.924351884158</v>
      </c>
      <c r="T2710" s="3">
        <f>INDEX([1]非R能力!$H$9:$H$558,D2710)</f>
        <v>21268.743539891064</v>
      </c>
      <c r="U2710" s="3">
        <f>IF(E2710="小怪",0,IF(INDEX([1]非R能力!$FK$9:$FK$558,C2710)=0,0,10))</f>
        <v>10</v>
      </c>
      <c r="V2710" s="3">
        <f>IF(E2710="小怪",0,IF(INDEX([1]非R能力!$FH$9:$FH$558,C2710)=0,0,5000))</f>
        <v>5000</v>
      </c>
      <c r="W2710" s="3">
        <f>HLOOKUP(W$5,[2]人物技能基础!$O$3:$Q$553,$C2710+1,0)</f>
        <v>3.637142857142857</v>
      </c>
      <c r="X2710" s="3">
        <f>HLOOKUP(X$5,[2]人物技能基础!$O$3:$Q$553,$C2710+1,0)</f>
        <v>2.0186428571428574</v>
      </c>
      <c r="Y2710" s="3">
        <f>HLOOKUP(Y$5,[2]人物技能基础!$O$3:$Q$553,$C2710+1,0)</f>
        <v>99.964285714285708</v>
      </c>
      <c r="Z2710" s="3">
        <f t="shared" si="253"/>
        <v>3292000</v>
      </c>
      <c r="AA2710" s="3">
        <f t="shared" si="254"/>
        <v>63861</v>
      </c>
      <c r="AB2710" s="3">
        <f t="shared" si="255"/>
        <v>20003</v>
      </c>
      <c r="AC2710" s="3">
        <f t="shared" si="256"/>
        <v>21697</v>
      </c>
      <c r="AD2710" s="3">
        <f t="shared" si="257"/>
        <v>22169</v>
      </c>
    </row>
    <row r="2711" spans="1:30" x14ac:dyDescent="0.15">
      <c r="A2711" s="3">
        <v>706</v>
      </c>
      <c r="B2711" s="3" t="str">
        <f t="shared" si="252"/>
        <v>关卡706boss</v>
      </c>
      <c r="C2711" s="3">
        <f>INDEX([3]关卡!$J$19:$J$2018,A2711)</f>
        <v>327</v>
      </c>
      <c r="D2711" s="3">
        <f>INDEX([3]关卡!$N$19:$N$2018,A2711)</f>
        <v>327</v>
      </c>
      <c r="E2711" s="3" t="s">
        <v>25</v>
      </c>
      <c r="F2711" s="3" t="s">
        <v>26</v>
      </c>
      <c r="G2711" s="3">
        <v>30</v>
      </c>
      <c r="H2711" s="3">
        <v>30</v>
      </c>
      <c r="I2711" s="3">
        <v>0.2</v>
      </c>
      <c r="J2711" s="4">
        <v>0.75</v>
      </c>
      <c r="K2711" s="4">
        <v>1</v>
      </c>
      <c r="L2711" s="4">
        <v>5</v>
      </c>
      <c r="M2711" s="3">
        <v>1</v>
      </c>
      <c r="N2711" s="3">
        <v>2</v>
      </c>
      <c r="O2711" s="3">
        <f>HLOOKUP(O$5,[1]非R能力!$B$8:$F$558,$C2711+1,0)</f>
        <v>639979.33786079241</v>
      </c>
      <c r="P2711" s="3">
        <f>HLOOKUP(P$5,[1]非R能力!$B$8:$F$558,$C2711+1,0)</f>
        <v>100017.26794971799</v>
      </c>
      <c r="Q2711" s="3">
        <f>HLOOKUP(Q$5,[1]非R能力!$B$8:$F$558,$C2711+1,0)</f>
        <v>59395.045086138234</v>
      </c>
      <c r="R2711" s="3">
        <f>HLOOKUP(R$5,[1]非R能力!$B$8:$F$558,$C2711+1,0)</f>
        <v>16627.300687903309</v>
      </c>
      <c r="S2711" s="3">
        <f>HLOOKUP(S$5,[1]非R能力!$B$8:$F$558,$C2711+1,0)</f>
        <v>21697.924351884158</v>
      </c>
      <c r="T2711" s="3">
        <f>INDEX([1]非R能力!$H$9:$H$558,D2711)</f>
        <v>21268.743539891064</v>
      </c>
      <c r="U2711" s="3">
        <f>IF(E2711="小怪",0,IF(INDEX([1]非R能力!$FK$9:$FK$558,C2711)=0,0,10))</f>
        <v>10</v>
      </c>
      <c r="V2711" s="3">
        <f>IF(E2711="小怪",0,IF(INDEX([1]非R能力!$FH$9:$FH$558,C2711)=0,0,5000))</f>
        <v>5000</v>
      </c>
      <c r="W2711" s="3">
        <f>HLOOKUP(W$5,[2]人物技能基础!$O$3:$Q$553,$C2711+1,0)</f>
        <v>3.637142857142857</v>
      </c>
      <c r="X2711" s="3">
        <f>HLOOKUP(X$5,[2]人物技能基础!$O$3:$Q$553,$C2711+1,0)</f>
        <v>2.0186428571428574</v>
      </c>
      <c r="Y2711" s="3">
        <f>HLOOKUP(Y$5,[2]人物技能基础!$O$3:$Q$553,$C2711+1,0)</f>
        <v>99.964285714285708</v>
      </c>
      <c r="Z2711" s="3">
        <f t="shared" si="253"/>
        <v>3292000</v>
      </c>
      <c r="AA2711" s="3">
        <f t="shared" si="254"/>
        <v>63861</v>
      </c>
      <c r="AB2711" s="3">
        <f t="shared" si="255"/>
        <v>20003</v>
      </c>
      <c r="AC2711" s="3">
        <f t="shared" si="256"/>
        <v>21697</v>
      </c>
      <c r="AD2711" s="3">
        <f t="shared" si="257"/>
        <v>22169</v>
      </c>
    </row>
    <row r="2712" spans="1:30" x14ac:dyDescent="0.15">
      <c r="A2712" s="3">
        <v>707</v>
      </c>
      <c r="B2712" s="3" t="str">
        <f t="shared" si="252"/>
        <v>关卡707boss</v>
      </c>
      <c r="C2712" s="3">
        <f>INDEX([3]关卡!$J$19:$J$2018,A2712)</f>
        <v>327</v>
      </c>
      <c r="D2712" s="3">
        <f>INDEX([3]关卡!$N$19:$N$2018,A2712)</f>
        <v>327</v>
      </c>
      <c r="E2712" s="3" t="s">
        <v>25</v>
      </c>
      <c r="F2712" s="3" t="s">
        <v>26</v>
      </c>
      <c r="G2712" s="3">
        <v>30</v>
      </c>
      <c r="H2712" s="3">
        <v>30</v>
      </c>
      <c r="I2712" s="3">
        <v>0.2</v>
      </c>
      <c r="J2712" s="4">
        <v>0.75</v>
      </c>
      <c r="K2712" s="4">
        <v>1</v>
      </c>
      <c r="L2712" s="4">
        <v>5</v>
      </c>
      <c r="M2712" s="3">
        <v>1</v>
      </c>
      <c r="N2712" s="3">
        <v>2</v>
      </c>
      <c r="O2712" s="3">
        <f>HLOOKUP(O$5,[1]非R能力!$B$8:$F$558,$C2712+1,0)</f>
        <v>639979.33786079241</v>
      </c>
      <c r="P2712" s="3">
        <f>HLOOKUP(P$5,[1]非R能力!$B$8:$F$558,$C2712+1,0)</f>
        <v>100017.26794971799</v>
      </c>
      <c r="Q2712" s="3">
        <f>HLOOKUP(Q$5,[1]非R能力!$B$8:$F$558,$C2712+1,0)</f>
        <v>59395.045086138234</v>
      </c>
      <c r="R2712" s="3">
        <f>HLOOKUP(R$5,[1]非R能力!$B$8:$F$558,$C2712+1,0)</f>
        <v>16627.300687903309</v>
      </c>
      <c r="S2712" s="3">
        <f>HLOOKUP(S$5,[1]非R能力!$B$8:$F$558,$C2712+1,0)</f>
        <v>21697.924351884158</v>
      </c>
      <c r="T2712" s="3">
        <f>INDEX([1]非R能力!$H$9:$H$558,D2712)</f>
        <v>21268.743539891064</v>
      </c>
      <c r="U2712" s="3">
        <f>IF(E2712="小怪",0,IF(INDEX([1]非R能力!$FK$9:$FK$558,C2712)=0,0,10))</f>
        <v>10</v>
      </c>
      <c r="V2712" s="3">
        <f>IF(E2712="小怪",0,IF(INDEX([1]非R能力!$FH$9:$FH$558,C2712)=0,0,5000))</f>
        <v>5000</v>
      </c>
      <c r="W2712" s="3">
        <f>HLOOKUP(W$5,[2]人物技能基础!$O$3:$Q$553,$C2712+1,0)</f>
        <v>3.637142857142857</v>
      </c>
      <c r="X2712" s="3">
        <f>HLOOKUP(X$5,[2]人物技能基础!$O$3:$Q$553,$C2712+1,0)</f>
        <v>2.0186428571428574</v>
      </c>
      <c r="Y2712" s="3">
        <f>HLOOKUP(Y$5,[2]人物技能基础!$O$3:$Q$553,$C2712+1,0)</f>
        <v>99.964285714285708</v>
      </c>
      <c r="Z2712" s="3">
        <f t="shared" si="253"/>
        <v>3292000</v>
      </c>
      <c r="AA2712" s="3">
        <f t="shared" si="254"/>
        <v>63861</v>
      </c>
      <c r="AB2712" s="3">
        <f t="shared" si="255"/>
        <v>20003</v>
      </c>
      <c r="AC2712" s="3">
        <f t="shared" si="256"/>
        <v>21697</v>
      </c>
      <c r="AD2712" s="3">
        <f t="shared" si="257"/>
        <v>22169</v>
      </c>
    </row>
    <row r="2713" spans="1:30" x14ac:dyDescent="0.15">
      <c r="A2713" s="3">
        <v>708</v>
      </c>
      <c r="B2713" s="3" t="str">
        <f t="shared" si="252"/>
        <v>关卡708boss</v>
      </c>
      <c r="C2713" s="3">
        <f>INDEX([3]关卡!$J$19:$J$2018,A2713)</f>
        <v>327</v>
      </c>
      <c r="D2713" s="3">
        <f>INDEX([3]关卡!$N$19:$N$2018,A2713)</f>
        <v>327</v>
      </c>
      <c r="E2713" s="3" t="s">
        <v>25</v>
      </c>
      <c r="F2713" s="3" t="s">
        <v>26</v>
      </c>
      <c r="G2713" s="3">
        <v>30</v>
      </c>
      <c r="H2713" s="3">
        <v>30</v>
      </c>
      <c r="I2713" s="3">
        <v>0.2</v>
      </c>
      <c r="J2713" s="4">
        <v>0.75</v>
      </c>
      <c r="K2713" s="4">
        <v>1</v>
      </c>
      <c r="L2713" s="4">
        <v>5</v>
      </c>
      <c r="M2713" s="3">
        <v>1</v>
      </c>
      <c r="N2713" s="3">
        <v>2</v>
      </c>
      <c r="O2713" s="3">
        <f>HLOOKUP(O$5,[1]非R能力!$B$8:$F$558,$C2713+1,0)</f>
        <v>639979.33786079241</v>
      </c>
      <c r="P2713" s="3">
        <f>HLOOKUP(P$5,[1]非R能力!$B$8:$F$558,$C2713+1,0)</f>
        <v>100017.26794971799</v>
      </c>
      <c r="Q2713" s="3">
        <f>HLOOKUP(Q$5,[1]非R能力!$B$8:$F$558,$C2713+1,0)</f>
        <v>59395.045086138234</v>
      </c>
      <c r="R2713" s="3">
        <f>HLOOKUP(R$5,[1]非R能力!$B$8:$F$558,$C2713+1,0)</f>
        <v>16627.300687903309</v>
      </c>
      <c r="S2713" s="3">
        <f>HLOOKUP(S$5,[1]非R能力!$B$8:$F$558,$C2713+1,0)</f>
        <v>21697.924351884158</v>
      </c>
      <c r="T2713" s="3">
        <f>INDEX([1]非R能力!$H$9:$H$558,D2713)</f>
        <v>21268.743539891064</v>
      </c>
      <c r="U2713" s="3">
        <f>IF(E2713="小怪",0,IF(INDEX([1]非R能力!$FK$9:$FK$558,C2713)=0,0,10))</f>
        <v>10</v>
      </c>
      <c r="V2713" s="3">
        <f>IF(E2713="小怪",0,IF(INDEX([1]非R能力!$FH$9:$FH$558,C2713)=0,0,5000))</f>
        <v>5000</v>
      </c>
      <c r="W2713" s="3">
        <f>HLOOKUP(W$5,[2]人物技能基础!$O$3:$Q$553,$C2713+1,0)</f>
        <v>3.637142857142857</v>
      </c>
      <c r="X2713" s="3">
        <f>HLOOKUP(X$5,[2]人物技能基础!$O$3:$Q$553,$C2713+1,0)</f>
        <v>2.0186428571428574</v>
      </c>
      <c r="Y2713" s="3">
        <f>HLOOKUP(Y$5,[2]人物技能基础!$O$3:$Q$553,$C2713+1,0)</f>
        <v>99.964285714285708</v>
      </c>
      <c r="Z2713" s="3">
        <f t="shared" si="253"/>
        <v>3292000</v>
      </c>
      <c r="AA2713" s="3">
        <f t="shared" si="254"/>
        <v>63861</v>
      </c>
      <c r="AB2713" s="3">
        <f t="shared" si="255"/>
        <v>20003</v>
      </c>
      <c r="AC2713" s="3">
        <f t="shared" si="256"/>
        <v>21697</v>
      </c>
      <c r="AD2713" s="3">
        <f t="shared" si="257"/>
        <v>22169</v>
      </c>
    </row>
    <row r="2714" spans="1:30" x14ac:dyDescent="0.15">
      <c r="A2714" s="3">
        <v>709</v>
      </c>
      <c r="B2714" s="3" t="str">
        <f t="shared" si="252"/>
        <v>关卡709boss</v>
      </c>
      <c r="C2714" s="3">
        <f>INDEX([3]关卡!$J$19:$J$2018,A2714)</f>
        <v>327</v>
      </c>
      <c r="D2714" s="3">
        <f>INDEX([3]关卡!$N$19:$N$2018,A2714)</f>
        <v>327</v>
      </c>
      <c r="E2714" s="3" t="s">
        <v>25</v>
      </c>
      <c r="F2714" s="3" t="s">
        <v>26</v>
      </c>
      <c r="G2714" s="3">
        <v>30</v>
      </c>
      <c r="H2714" s="3">
        <v>30</v>
      </c>
      <c r="I2714" s="3">
        <v>0.2</v>
      </c>
      <c r="J2714" s="4">
        <v>0.75</v>
      </c>
      <c r="K2714" s="4">
        <v>1</v>
      </c>
      <c r="L2714" s="4">
        <v>5</v>
      </c>
      <c r="M2714" s="3">
        <v>1</v>
      </c>
      <c r="N2714" s="3">
        <v>2</v>
      </c>
      <c r="O2714" s="3">
        <f>HLOOKUP(O$5,[1]非R能力!$B$8:$F$558,$C2714+1,0)</f>
        <v>639979.33786079241</v>
      </c>
      <c r="P2714" s="3">
        <f>HLOOKUP(P$5,[1]非R能力!$B$8:$F$558,$C2714+1,0)</f>
        <v>100017.26794971799</v>
      </c>
      <c r="Q2714" s="3">
        <f>HLOOKUP(Q$5,[1]非R能力!$B$8:$F$558,$C2714+1,0)</f>
        <v>59395.045086138234</v>
      </c>
      <c r="R2714" s="3">
        <f>HLOOKUP(R$5,[1]非R能力!$B$8:$F$558,$C2714+1,0)</f>
        <v>16627.300687903309</v>
      </c>
      <c r="S2714" s="3">
        <f>HLOOKUP(S$5,[1]非R能力!$B$8:$F$558,$C2714+1,0)</f>
        <v>21697.924351884158</v>
      </c>
      <c r="T2714" s="3">
        <f>INDEX([1]非R能力!$H$9:$H$558,D2714)</f>
        <v>21268.743539891064</v>
      </c>
      <c r="U2714" s="3">
        <f>IF(E2714="小怪",0,IF(INDEX([1]非R能力!$FK$9:$FK$558,C2714)=0,0,10))</f>
        <v>10</v>
      </c>
      <c r="V2714" s="3">
        <f>IF(E2714="小怪",0,IF(INDEX([1]非R能力!$FH$9:$FH$558,C2714)=0,0,5000))</f>
        <v>5000</v>
      </c>
      <c r="W2714" s="3">
        <f>HLOOKUP(W$5,[2]人物技能基础!$O$3:$Q$553,$C2714+1,0)</f>
        <v>3.637142857142857</v>
      </c>
      <c r="X2714" s="3">
        <f>HLOOKUP(X$5,[2]人物技能基础!$O$3:$Q$553,$C2714+1,0)</f>
        <v>2.0186428571428574</v>
      </c>
      <c r="Y2714" s="3">
        <f>HLOOKUP(Y$5,[2]人物技能基础!$O$3:$Q$553,$C2714+1,0)</f>
        <v>99.964285714285708</v>
      </c>
      <c r="Z2714" s="3">
        <f t="shared" si="253"/>
        <v>3292000</v>
      </c>
      <c r="AA2714" s="3">
        <f t="shared" si="254"/>
        <v>63861</v>
      </c>
      <c r="AB2714" s="3">
        <f t="shared" si="255"/>
        <v>20003</v>
      </c>
      <c r="AC2714" s="3">
        <f t="shared" si="256"/>
        <v>21697</v>
      </c>
      <c r="AD2714" s="3">
        <f t="shared" si="257"/>
        <v>22169</v>
      </c>
    </row>
    <row r="2715" spans="1:30" x14ac:dyDescent="0.15">
      <c r="A2715" s="3">
        <v>710</v>
      </c>
      <c r="B2715" s="3" t="str">
        <f t="shared" si="252"/>
        <v>关卡710boss</v>
      </c>
      <c r="C2715" s="3">
        <f>INDEX([3]关卡!$J$19:$J$2018,A2715)</f>
        <v>328</v>
      </c>
      <c r="D2715" s="3">
        <f>INDEX([3]关卡!$N$19:$N$2018,A2715)</f>
        <v>328</v>
      </c>
      <c r="E2715" s="3" t="s">
        <v>25</v>
      </c>
      <c r="F2715" s="3" t="s">
        <v>26</v>
      </c>
      <c r="G2715" s="3">
        <v>30</v>
      </c>
      <c r="H2715" s="3">
        <v>30</v>
      </c>
      <c r="I2715" s="3">
        <v>0.2</v>
      </c>
      <c r="J2715" s="4">
        <v>0.75</v>
      </c>
      <c r="K2715" s="4">
        <v>1</v>
      </c>
      <c r="L2715" s="4">
        <v>5</v>
      </c>
      <c r="M2715" s="3">
        <v>1</v>
      </c>
      <c r="N2715" s="3">
        <v>2</v>
      </c>
      <c r="O2715" s="3">
        <f>HLOOKUP(O$5,[1]非R能力!$B$8:$F$558,$C2715+1,0)</f>
        <v>646401.55700151669</v>
      </c>
      <c r="P2715" s="3">
        <f>HLOOKUP(P$5,[1]非R能力!$B$8:$F$558,$C2715+1,0)</f>
        <v>101002.58276326342</v>
      </c>
      <c r="Q2715" s="3">
        <f>HLOOKUP(Q$5,[1]非R能力!$B$8:$F$558,$C2715+1,0)</f>
        <v>59894.793521396045</v>
      </c>
      <c r="R2715" s="3">
        <f>HLOOKUP(R$5,[1]非R能力!$B$8:$F$558,$C2715+1,0)</f>
        <v>16760.040644978559</v>
      </c>
      <c r="S2715" s="3">
        <f>HLOOKUP(S$5,[1]非R能力!$B$8:$F$558,$C2715+1,0)</f>
        <v>21874.517140573509</v>
      </c>
      <c r="T2715" s="3">
        <f>INDEX([1]非R能力!$H$9:$H$558,D2715)</f>
        <v>21405.336559126132</v>
      </c>
      <c r="U2715" s="3">
        <f>IF(E2715="小怪",0,IF(INDEX([1]非R能力!$FK$9:$FK$558,C2715)=0,0,10))</f>
        <v>10</v>
      </c>
      <c r="V2715" s="3">
        <f>IF(E2715="小怪",0,IF(INDEX([1]非R能力!$FH$9:$FH$558,C2715)=0,0,5000))</f>
        <v>5000</v>
      </c>
      <c r="W2715" s="3">
        <f>HLOOKUP(W$5,[2]人物技能基础!$O$3:$Q$553,$C2715+1,0)</f>
        <v>3.637142857142857</v>
      </c>
      <c r="X2715" s="3">
        <f>HLOOKUP(X$5,[2]人物技能基础!$O$3:$Q$553,$C2715+1,0)</f>
        <v>2.0186428571428574</v>
      </c>
      <c r="Y2715" s="3">
        <f>HLOOKUP(Y$5,[2]人物技能基础!$O$3:$Q$553,$C2715+1,0)</f>
        <v>99.964285714285708</v>
      </c>
      <c r="Z2715" s="3">
        <f t="shared" si="253"/>
        <v>3323103</v>
      </c>
      <c r="AA2715" s="3">
        <f t="shared" si="254"/>
        <v>64404</v>
      </c>
      <c r="AB2715" s="3">
        <f t="shared" si="255"/>
        <v>20200</v>
      </c>
      <c r="AC2715" s="3">
        <f t="shared" si="256"/>
        <v>21874</v>
      </c>
      <c r="AD2715" s="3">
        <f t="shared" si="257"/>
        <v>22346</v>
      </c>
    </row>
    <row r="2716" spans="1:30" x14ac:dyDescent="0.15">
      <c r="A2716" s="3">
        <v>711</v>
      </c>
      <c r="B2716" s="3" t="str">
        <f t="shared" si="252"/>
        <v>关卡711boss</v>
      </c>
      <c r="C2716" s="3">
        <f>INDEX([3]关卡!$J$19:$J$2018,A2716)</f>
        <v>328</v>
      </c>
      <c r="D2716" s="3">
        <f>INDEX([3]关卡!$N$19:$N$2018,A2716)</f>
        <v>328</v>
      </c>
      <c r="E2716" s="3" t="s">
        <v>25</v>
      </c>
      <c r="F2716" s="3" t="s">
        <v>26</v>
      </c>
      <c r="G2716" s="3">
        <v>30</v>
      </c>
      <c r="H2716" s="3">
        <v>30</v>
      </c>
      <c r="I2716" s="3">
        <v>0.2</v>
      </c>
      <c r="J2716" s="4">
        <v>0.75</v>
      </c>
      <c r="K2716" s="4">
        <v>1</v>
      </c>
      <c r="L2716" s="4">
        <v>5</v>
      </c>
      <c r="M2716" s="3">
        <v>1</v>
      </c>
      <c r="N2716" s="3">
        <v>2</v>
      </c>
      <c r="O2716" s="3">
        <f>HLOOKUP(O$5,[1]非R能力!$B$8:$F$558,$C2716+1,0)</f>
        <v>646401.55700151669</v>
      </c>
      <c r="P2716" s="3">
        <f>HLOOKUP(P$5,[1]非R能力!$B$8:$F$558,$C2716+1,0)</f>
        <v>101002.58276326342</v>
      </c>
      <c r="Q2716" s="3">
        <f>HLOOKUP(Q$5,[1]非R能力!$B$8:$F$558,$C2716+1,0)</f>
        <v>59894.793521396045</v>
      </c>
      <c r="R2716" s="3">
        <f>HLOOKUP(R$5,[1]非R能力!$B$8:$F$558,$C2716+1,0)</f>
        <v>16760.040644978559</v>
      </c>
      <c r="S2716" s="3">
        <f>HLOOKUP(S$5,[1]非R能力!$B$8:$F$558,$C2716+1,0)</f>
        <v>21874.517140573509</v>
      </c>
      <c r="T2716" s="3">
        <f>INDEX([1]非R能力!$H$9:$H$558,D2716)</f>
        <v>21405.336559126132</v>
      </c>
      <c r="U2716" s="3">
        <f>IF(E2716="小怪",0,IF(INDEX([1]非R能力!$FK$9:$FK$558,C2716)=0,0,10))</f>
        <v>10</v>
      </c>
      <c r="V2716" s="3">
        <f>IF(E2716="小怪",0,IF(INDEX([1]非R能力!$FH$9:$FH$558,C2716)=0,0,5000))</f>
        <v>5000</v>
      </c>
      <c r="W2716" s="3">
        <f>HLOOKUP(W$5,[2]人物技能基础!$O$3:$Q$553,$C2716+1,0)</f>
        <v>3.637142857142857</v>
      </c>
      <c r="X2716" s="3">
        <f>HLOOKUP(X$5,[2]人物技能基础!$O$3:$Q$553,$C2716+1,0)</f>
        <v>2.0186428571428574</v>
      </c>
      <c r="Y2716" s="3">
        <f>HLOOKUP(Y$5,[2]人物技能基础!$O$3:$Q$553,$C2716+1,0)</f>
        <v>99.964285714285708</v>
      </c>
      <c r="Z2716" s="3">
        <f t="shared" si="253"/>
        <v>3323103</v>
      </c>
      <c r="AA2716" s="3">
        <f t="shared" si="254"/>
        <v>64404</v>
      </c>
      <c r="AB2716" s="3">
        <f t="shared" si="255"/>
        <v>20200</v>
      </c>
      <c r="AC2716" s="3">
        <f t="shared" si="256"/>
        <v>21874</v>
      </c>
      <c r="AD2716" s="3">
        <f t="shared" si="257"/>
        <v>22346</v>
      </c>
    </row>
    <row r="2717" spans="1:30" x14ac:dyDescent="0.15">
      <c r="A2717" s="3">
        <v>712</v>
      </c>
      <c r="B2717" s="3" t="str">
        <f t="shared" si="252"/>
        <v>关卡712boss</v>
      </c>
      <c r="C2717" s="3">
        <f>INDEX([3]关卡!$J$19:$J$2018,A2717)</f>
        <v>328</v>
      </c>
      <c r="D2717" s="3">
        <f>INDEX([3]关卡!$N$19:$N$2018,A2717)</f>
        <v>328</v>
      </c>
      <c r="E2717" s="3" t="s">
        <v>25</v>
      </c>
      <c r="F2717" s="3" t="s">
        <v>26</v>
      </c>
      <c r="G2717" s="3">
        <v>30</v>
      </c>
      <c r="H2717" s="3">
        <v>30</v>
      </c>
      <c r="I2717" s="3">
        <v>0.2</v>
      </c>
      <c r="J2717" s="4">
        <v>0.75</v>
      </c>
      <c r="K2717" s="4">
        <v>1</v>
      </c>
      <c r="L2717" s="4">
        <v>5</v>
      </c>
      <c r="M2717" s="3">
        <v>1</v>
      </c>
      <c r="N2717" s="3">
        <v>2</v>
      </c>
      <c r="O2717" s="3">
        <f>HLOOKUP(O$5,[1]非R能力!$B$8:$F$558,$C2717+1,0)</f>
        <v>646401.55700151669</v>
      </c>
      <c r="P2717" s="3">
        <f>HLOOKUP(P$5,[1]非R能力!$B$8:$F$558,$C2717+1,0)</f>
        <v>101002.58276326342</v>
      </c>
      <c r="Q2717" s="3">
        <f>HLOOKUP(Q$5,[1]非R能力!$B$8:$F$558,$C2717+1,0)</f>
        <v>59894.793521396045</v>
      </c>
      <c r="R2717" s="3">
        <f>HLOOKUP(R$5,[1]非R能力!$B$8:$F$558,$C2717+1,0)</f>
        <v>16760.040644978559</v>
      </c>
      <c r="S2717" s="3">
        <f>HLOOKUP(S$5,[1]非R能力!$B$8:$F$558,$C2717+1,0)</f>
        <v>21874.517140573509</v>
      </c>
      <c r="T2717" s="3">
        <f>INDEX([1]非R能力!$H$9:$H$558,D2717)</f>
        <v>21405.336559126132</v>
      </c>
      <c r="U2717" s="3">
        <f>IF(E2717="小怪",0,IF(INDEX([1]非R能力!$FK$9:$FK$558,C2717)=0,0,10))</f>
        <v>10</v>
      </c>
      <c r="V2717" s="3">
        <f>IF(E2717="小怪",0,IF(INDEX([1]非R能力!$FH$9:$FH$558,C2717)=0,0,5000))</f>
        <v>5000</v>
      </c>
      <c r="W2717" s="3">
        <f>HLOOKUP(W$5,[2]人物技能基础!$O$3:$Q$553,$C2717+1,0)</f>
        <v>3.637142857142857</v>
      </c>
      <c r="X2717" s="3">
        <f>HLOOKUP(X$5,[2]人物技能基础!$O$3:$Q$553,$C2717+1,0)</f>
        <v>2.0186428571428574</v>
      </c>
      <c r="Y2717" s="3">
        <f>HLOOKUP(Y$5,[2]人物技能基础!$O$3:$Q$553,$C2717+1,0)</f>
        <v>99.964285714285708</v>
      </c>
      <c r="Z2717" s="3">
        <f t="shared" si="253"/>
        <v>3323103</v>
      </c>
      <c r="AA2717" s="3">
        <f t="shared" si="254"/>
        <v>64404</v>
      </c>
      <c r="AB2717" s="3">
        <f t="shared" si="255"/>
        <v>20200</v>
      </c>
      <c r="AC2717" s="3">
        <f t="shared" si="256"/>
        <v>21874</v>
      </c>
      <c r="AD2717" s="3">
        <f t="shared" si="257"/>
        <v>22346</v>
      </c>
    </row>
    <row r="2718" spans="1:30" x14ac:dyDescent="0.15">
      <c r="A2718" s="3">
        <v>713</v>
      </c>
      <c r="B2718" s="3" t="str">
        <f t="shared" si="252"/>
        <v>关卡713boss</v>
      </c>
      <c r="C2718" s="3">
        <f>INDEX([3]关卡!$J$19:$J$2018,A2718)</f>
        <v>328</v>
      </c>
      <c r="D2718" s="3">
        <f>INDEX([3]关卡!$N$19:$N$2018,A2718)</f>
        <v>328</v>
      </c>
      <c r="E2718" s="3" t="s">
        <v>25</v>
      </c>
      <c r="F2718" s="3" t="s">
        <v>26</v>
      </c>
      <c r="G2718" s="3">
        <v>30</v>
      </c>
      <c r="H2718" s="3">
        <v>30</v>
      </c>
      <c r="I2718" s="3">
        <v>0.2</v>
      </c>
      <c r="J2718" s="4">
        <v>0.75</v>
      </c>
      <c r="K2718" s="4">
        <v>1</v>
      </c>
      <c r="L2718" s="4">
        <v>5</v>
      </c>
      <c r="M2718" s="3">
        <v>1</v>
      </c>
      <c r="N2718" s="3">
        <v>2</v>
      </c>
      <c r="O2718" s="3">
        <f>HLOOKUP(O$5,[1]非R能力!$B$8:$F$558,$C2718+1,0)</f>
        <v>646401.55700151669</v>
      </c>
      <c r="P2718" s="3">
        <f>HLOOKUP(P$5,[1]非R能力!$B$8:$F$558,$C2718+1,0)</f>
        <v>101002.58276326342</v>
      </c>
      <c r="Q2718" s="3">
        <f>HLOOKUP(Q$5,[1]非R能力!$B$8:$F$558,$C2718+1,0)</f>
        <v>59894.793521396045</v>
      </c>
      <c r="R2718" s="3">
        <f>HLOOKUP(R$5,[1]非R能力!$B$8:$F$558,$C2718+1,0)</f>
        <v>16760.040644978559</v>
      </c>
      <c r="S2718" s="3">
        <f>HLOOKUP(S$5,[1]非R能力!$B$8:$F$558,$C2718+1,0)</f>
        <v>21874.517140573509</v>
      </c>
      <c r="T2718" s="3">
        <f>INDEX([1]非R能力!$H$9:$H$558,D2718)</f>
        <v>21405.336559126132</v>
      </c>
      <c r="U2718" s="3">
        <f>IF(E2718="小怪",0,IF(INDEX([1]非R能力!$FK$9:$FK$558,C2718)=0,0,10))</f>
        <v>10</v>
      </c>
      <c r="V2718" s="3">
        <f>IF(E2718="小怪",0,IF(INDEX([1]非R能力!$FH$9:$FH$558,C2718)=0,0,5000))</f>
        <v>5000</v>
      </c>
      <c r="W2718" s="3">
        <f>HLOOKUP(W$5,[2]人物技能基础!$O$3:$Q$553,$C2718+1,0)</f>
        <v>3.637142857142857</v>
      </c>
      <c r="X2718" s="3">
        <f>HLOOKUP(X$5,[2]人物技能基础!$O$3:$Q$553,$C2718+1,0)</f>
        <v>2.0186428571428574</v>
      </c>
      <c r="Y2718" s="3">
        <f>HLOOKUP(Y$5,[2]人物技能基础!$O$3:$Q$553,$C2718+1,0)</f>
        <v>99.964285714285708</v>
      </c>
      <c r="Z2718" s="3">
        <f t="shared" si="253"/>
        <v>3323103</v>
      </c>
      <c r="AA2718" s="3">
        <f t="shared" si="254"/>
        <v>64404</v>
      </c>
      <c r="AB2718" s="3">
        <f t="shared" si="255"/>
        <v>20200</v>
      </c>
      <c r="AC2718" s="3">
        <f t="shared" si="256"/>
        <v>21874</v>
      </c>
      <c r="AD2718" s="3">
        <f t="shared" si="257"/>
        <v>22346</v>
      </c>
    </row>
    <row r="2719" spans="1:30" x14ac:dyDescent="0.15">
      <c r="A2719" s="3">
        <v>714</v>
      </c>
      <c r="B2719" s="3" t="str">
        <f t="shared" si="252"/>
        <v>关卡714boss</v>
      </c>
      <c r="C2719" s="3">
        <f>INDEX([3]关卡!$J$19:$J$2018,A2719)</f>
        <v>328</v>
      </c>
      <c r="D2719" s="3">
        <f>INDEX([3]关卡!$N$19:$N$2018,A2719)</f>
        <v>328</v>
      </c>
      <c r="E2719" s="3" t="s">
        <v>25</v>
      </c>
      <c r="F2719" s="3" t="s">
        <v>26</v>
      </c>
      <c r="G2719" s="3">
        <v>30</v>
      </c>
      <c r="H2719" s="3">
        <v>30</v>
      </c>
      <c r="I2719" s="3">
        <v>0.2</v>
      </c>
      <c r="J2719" s="4">
        <v>0.75</v>
      </c>
      <c r="K2719" s="4">
        <v>1</v>
      </c>
      <c r="L2719" s="4">
        <v>5</v>
      </c>
      <c r="M2719" s="3">
        <v>1</v>
      </c>
      <c r="N2719" s="3">
        <v>2</v>
      </c>
      <c r="O2719" s="3">
        <f>HLOOKUP(O$5,[1]非R能力!$B$8:$F$558,$C2719+1,0)</f>
        <v>646401.55700151669</v>
      </c>
      <c r="P2719" s="3">
        <f>HLOOKUP(P$5,[1]非R能力!$B$8:$F$558,$C2719+1,0)</f>
        <v>101002.58276326342</v>
      </c>
      <c r="Q2719" s="3">
        <f>HLOOKUP(Q$5,[1]非R能力!$B$8:$F$558,$C2719+1,0)</f>
        <v>59894.793521396045</v>
      </c>
      <c r="R2719" s="3">
        <f>HLOOKUP(R$5,[1]非R能力!$B$8:$F$558,$C2719+1,0)</f>
        <v>16760.040644978559</v>
      </c>
      <c r="S2719" s="3">
        <f>HLOOKUP(S$5,[1]非R能力!$B$8:$F$558,$C2719+1,0)</f>
        <v>21874.517140573509</v>
      </c>
      <c r="T2719" s="3">
        <f>INDEX([1]非R能力!$H$9:$H$558,D2719)</f>
        <v>21405.336559126132</v>
      </c>
      <c r="U2719" s="3">
        <f>IF(E2719="小怪",0,IF(INDEX([1]非R能力!$FK$9:$FK$558,C2719)=0,0,10))</f>
        <v>10</v>
      </c>
      <c r="V2719" s="3">
        <f>IF(E2719="小怪",0,IF(INDEX([1]非R能力!$FH$9:$FH$558,C2719)=0,0,5000))</f>
        <v>5000</v>
      </c>
      <c r="W2719" s="3">
        <f>HLOOKUP(W$5,[2]人物技能基础!$O$3:$Q$553,$C2719+1,0)</f>
        <v>3.637142857142857</v>
      </c>
      <c r="X2719" s="3">
        <f>HLOOKUP(X$5,[2]人物技能基础!$O$3:$Q$553,$C2719+1,0)</f>
        <v>2.0186428571428574</v>
      </c>
      <c r="Y2719" s="3">
        <f>HLOOKUP(Y$5,[2]人物技能基础!$O$3:$Q$553,$C2719+1,0)</f>
        <v>99.964285714285708</v>
      </c>
      <c r="Z2719" s="3">
        <f t="shared" si="253"/>
        <v>3323103</v>
      </c>
      <c r="AA2719" s="3">
        <f t="shared" si="254"/>
        <v>64404</v>
      </c>
      <c r="AB2719" s="3">
        <f t="shared" si="255"/>
        <v>20200</v>
      </c>
      <c r="AC2719" s="3">
        <f t="shared" si="256"/>
        <v>21874</v>
      </c>
      <c r="AD2719" s="3">
        <f t="shared" si="257"/>
        <v>22346</v>
      </c>
    </row>
    <row r="2720" spans="1:30" x14ac:dyDescent="0.15">
      <c r="A2720" s="3">
        <v>715</v>
      </c>
      <c r="B2720" s="3" t="str">
        <f t="shared" si="252"/>
        <v>关卡715boss</v>
      </c>
      <c r="C2720" s="3">
        <f>INDEX([3]关卡!$J$19:$J$2018,A2720)</f>
        <v>328</v>
      </c>
      <c r="D2720" s="3">
        <f>INDEX([3]关卡!$N$19:$N$2018,A2720)</f>
        <v>328</v>
      </c>
      <c r="E2720" s="3" t="s">
        <v>25</v>
      </c>
      <c r="F2720" s="3" t="s">
        <v>26</v>
      </c>
      <c r="G2720" s="3">
        <v>30</v>
      </c>
      <c r="H2720" s="3">
        <v>30</v>
      </c>
      <c r="I2720" s="3">
        <v>0.2</v>
      </c>
      <c r="J2720" s="4">
        <v>0.75</v>
      </c>
      <c r="K2720" s="4">
        <v>1</v>
      </c>
      <c r="L2720" s="4">
        <v>5</v>
      </c>
      <c r="M2720" s="3">
        <v>1</v>
      </c>
      <c r="N2720" s="3">
        <v>2</v>
      </c>
      <c r="O2720" s="3">
        <f>HLOOKUP(O$5,[1]非R能力!$B$8:$F$558,$C2720+1,0)</f>
        <v>646401.55700151669</v>
      </c>
      <c r="P2720" s="3">
        <f>HLOOKUP(P$5,[1]非R能力!$B$8:$F$558,$C2720+1,0)</f>
        <v>101002.58276326342</v>
      </c>
      <c r="Q2720" s="3">
        <f>HLOOKUP(Q$5,[1]非R能力!$B$8:$F$558,$C2720+1,0)</f>
        <v>59894.793521396045</v>
      </c>
      <c r="R2720" s="3">
        <f>HLOOKUP(R$5,[1]非R能力!$B$8:$F$558,$C2720+1,0)</f>
        <v>16760.040644978559</v>
      </c>
      <c r="S2720" s="3">
        <f>HLOOKUP(S$5,[1]非R能力!$B$8:$F$558,$C2720+1,0)</f>
        <v>21874.517140573509</v>
      </c>
      <c r="T2720" s="3">
        <f>INDEX([1]非R能力!$H$9:$H$558,D2720)</f>
        <v>21405.336559126132</v>
      </c>
      <c r="U2720" s="3">
        <f>IF(E2720="小怪",0,IF(INDEX([1]非R能力!$FK$9:$FK$558,C2720)=0,0,10))</f>
        <v>10</v>
      </c>
      <c r="V2720" s="3">
        <f>IF(E2720="小怪",0,IF(INDEX([1]非R能力!$FH$9:$FH$558,C2720)=0,0,5000))</f>
        <v>5000</v>
      </c>
      <c r="W2720" s="3">
        <f>HLOOKUP(W$5,[2]人物技能基础!$O$3:$Q$553,$C2720+1,0)</f>
        <v>3.637142857142857</v>
      </c>
      <c r="X2720" s="3">
        <f>HLOOKUP(X$5,[2]人物技能基础!$O$3:$Q$553,$C2720+1,0)</f>
        <v>2.0186428571428574</v>
      </c>
      <c r="Y2720" s="3">
        <f>HLOOKUP(Y$5,[2]人物技能基础!$O$3:$Q$553,$C2720+1,0)</f>
        <v>99.964285714285708</v>
      </c>
      <c r="Z2720" s="3">
        <f t="shared" si="253"/>
        <v>3323103</v>
      </c>
      <c r="AA2720" s="3">
        <f t="shared" si="254"/>
        <v>64404</v>
      </c>
      <c r="AB2720" s="3">
        <f t="shared" si="255"/>
        <v>20200</v>
      </c>
      <c r="AC2720" s="3">
        <f t="shared" si="256"/>
        <v>21874</v>
      </c>
      <c r="AD2720" s="3">
        <f t="shared" si="257"/>
        <v>22346</v>
      </c>
    </row>
    <row r="2721" spans="1:30" x14ac:dyDescent="0.15">
      <c r="A2721" s="3">
        <v>716</v>
      </c>
      <c r="B2721" s="3" t="str">
        <f t="shared" si="252"/>
        <v>关卡716boss</v>
      </c>
      <c r="C2721" s="3">
        <f>INDEX([3]关卡!$J$19:$J$2018,A2721)</f>
        <v>328</v>
      </c>
      <c r="D2721" s="3">
        <f>INDEX([3]关卡!$N$19:$N$2018,A2721)</f>
        <v>328</v>
      </c>
      <c r="E2721" s="3" t="s">
        <v>25</v>
      </c>
      <c r="F2721" s="3" t="s">
        <v>26</v>
      </c>
      <c r="G2721" s="3">
        <v>30</v>
      </c>
      <c r="H2721" s="3">
        <v>30</v>
      </c>
      <c r="I2721" s="3">
        <v>0.2</v>
      </c>
      <c r="J2721" s="4">
        <v>0.75</v>
      </c>
      <c r="K2721" s="4">
        <v>1</v>
      </c>
      <c r="L2721" s="4">
        <v>5</v>
      </c>
      <c r="M2721" s="3">
        <v>1</v>
      </c>
      <c r="N2721" s="3">
        <v>2</v>
      </c>
      <c r="O2721" s="3">
        <f>HLOOKUP(O$5,[1]非R能力!$B$8:$F$558,$C2721+1,0)</f>
        <v>646401.55700151669</v>
      </c>
      <c r="P2721" s="3">
        <f>HLOOKUP(P$5,[1]非R能力!$B$8:$F$558,$C2721+1,0)</f>
        <v>101002.58276326342</v>
      </c>
      <c r="Q2721" s="3">
        <f>HLOOKUP(Q$5,[1]非R能力!$B$8:$F$558,$C2721+1,0)</f>
        <v>59894.793521396045</v>
      </c>
      <c r="R2721" s="3">
        <f>HLOOKUP(R$5,[1]非R能力!$B$8:$F$558,$C2721+1,0)</f>
        <v>16760.040644978559</v>
      </c>
      <c r="S2721" s="3">
        <f>HLOOKUP(S$5,[1]非R能力!$B$8:$F$558,$C2721+1,0)</f>
        <v>21874.517140573509</v>
      </c>
      <c r="T2721" s="3">
        <f>INDEX([1]非R能力!$H$9:$H$558,D2721)</f>
        <v>21405.336559126132</v>
      </c>
      <c r="U2721" s="3">
        <f>IF(E2721="小怪",0,IF(INDEX([1]非R能力!$FK$9:$FK$558,C2721)=0,0,10))</f>
        <v>10</v>
      </c>
      <c r="V2721" s="3">
        <f>IF(E2721="小怪",0,IF(INDEX([1]非R能力!$FH$9:$FH$558,C2721)=0,0,5000))</f>
        <v>5000</v>
      </c>
      <c r="W2721" s="3">
        <f>HLOOKUP(W$5,[2]人物技能基础!$O$3:$Q$553,$C2721+1,0)</f>
        <v>3.637142857142857</v>
      </c>
      <c r="X2721" s="3">
        <f>HLOOKUP(X$5,[2]人物技能基础!$O$3:$Q$553,$C2721+1,0)</f>
        <v>2.0186428571428574</v>
      </c>
      <c r="Y2721" s="3">
        <f>HLOOKUP(Y$5,[2]人物技能基础!$O$3:$Q$553,$C2721+1,0)</f>
        <v>99.964285714285708</v>
      </c>
      <c r="Z2721" s="3">
        <f t="shared" si="253"/>
        <v>3323103</v>
      </c>
      <c r="AA2721" s="3">
        <f t="shared" si="254"/>
        <v>64404</v>
      </c>
      <c r="AB2721" s="3">
        <f t="shared" si="255"/>
        <v>20200</v>
      </c>
      <c r="AC2721" s="3">
        <f t="shared" si="256"/>
        <v>21874</v>
      </c>
      <c r="AD2721" s="3">
        <f t="shared" si="257"/>
        <v>22346</v>
      </c>
    </row>
    <row r="2722" spans="1:30" x14ac:dyDescent="0.15">
      <c r="A2722" s="3">
        <v>717</v>
      </c>
      <c r="B2722" s="3" t="str">
        <f t="shared" si="252"/>
        <v>关卡717boss</v>
      </c>
      <c r="C2722" s="3">
        <f>INDEX([3]关卡!$J$19:$J$2018,A2722)</f>
        <v>329</v>
      </c>
      <c r="D2722" s="3">
        <f>INDEX([3]关卡!$N$19:$N$2018,A2722)</f>
        <v>329</v>
      </c>
      <c r="E2722" s="3" t="s">
        <v>25</v>
      </c>
      <c r="F2722" s="3" t="s">
        <v>26</v>
      </c>
      <c r="G2722" s="3">
        <v>30</v>
      </c>
      <c r="H2722" s="3">
        <v>30</v>
      </c>
      <c r="I2722" s="3">
        <v>0.2</v>
      </c>
      <c r="J2722" s="4">
        <v>0.75</v>
      </c>
      <c r="K2722" s="4">
        <v>1</v>
      </c>
      <c r="L2722" s="4">
        <v>5</v>
      </c>
      <c r="M2722" s="3">
        <v>1</v>
      </c>
      <c r="N2722" s="3">
        <v>2</v>
      </c>
      <c r="O2722" s="3">
        <f>HLOOKUP(O$5,[1]非R能力!$B$8:$F$558,$C2722+1,0)</f>
        <v>656345.27154117858</v>
      </c>
      <c r="P2722" s="3">
        <f>HLOOKUP(P$5,[1]非R能力!$B$8:$F$558,$C2722+1,0)</f>
        <v>102321.0757486209</v>
      </c>
      <c r="Q2722" s="3">
        <f>HLOOKUP(Q$5,[1]非R能力!$B$8:$F$558,$C2722+1,0)</f>
        <v>60526.380186613154</v>
      </c>
      <c r="R2722" s="3">
        <f>HLOOKUP(R$5,[1]非R能力!$B$8:$F$558,$C2722+1,0)</f>
        <v>16902.793514215475</v>
      </c>
      <c r="S2722" s="3">
        <f>HLOOKUP(S$5,[1]非R能力!$B$8:$F$558,$C2722+1,0)</f>
        <v>22053.622208698744</v>
      </c>
      <c r="T2722" s="3">
        <f>INDEX([1]非R能力!$H$9:$H$558,D2722)</f>
        <v>21542.61243456</v>
      </c>
      <c r="U2722" s="3">
        <f>IF(E2722="小怪",0,IF(INDEX([1]非R能力!$FK$9:$FK$558,C2722)=0,0,10))</f>
        <v>10</v>
      </c>
      <c r="V2722" s="3">
        <f>IF(E2722="小怪",0,IF(INDEX([1]非R能力!$FH$9:$FH$558,C2722)=0,0,5000))</f>
        <v>5000</v>
      </c>
      <c r="W2722" s="3">
        <f>HLOOKUP(W$5,[2]人物技能基础!$O$3:$Q$553,$C2722+1,0)</f>
        <v>3.637142857142857</v>
      </c>
      <c r="X2722" s="3">
        <f>HLOOKUP(X$5,[2]人物技能基础!$O$3:$Q$553,$C2722+1,0)</f>
        <v>2.0186428571428574</v>
      </c>
      <c r="Y2722" s="3">
        <f>HLOOKUP(Y$5,[2]人物技能基础!$O$3:$Q$553,$C2722+1,0)</f>
        <v>99.964285714285708</v>
      </c>
      <c r="Z2722" s="3">
        <f t="shared" si="253"/>
        <v>3363890</v>
      </c>
      <c r="AA2722" s="3">
        <f t="shared" si="254"/>
        <v>65102</v>
      </c>
      <c r="AB2722" s="3">
        <f t="shared" si="255"/>
        <v>20464</v>
      </c>
      <c r="AC2722" s="3">
        <f t="shared" si="256"/>
        <v>22053</v>
      </c>
      <c r="AD2722" s="3">
        <f t="shared" si="257"/>
        <v>22537</v>
      </c>
    </row>
    <row r="2723" spans="1:30" x14ac:dyDescent="0.15">
      <c r="A2723" s="3">
        <v>718</v>
      </c>
      <c r="B2723" s="3" t="str">
        <f t="shared" si="252"/>
        <v>关卡718boss</v>
      </c>
      <c r="C2723" s="3">
        <f>INDEX([3]关卡!$J$19:$J$2018,A2723)</f>
        <v>329</v>
      </c>
      <c r="D2723" s="3">
        <f>INDEX([3]关卡!$N$19:$N$2018,A2723)</f>
        <v>329</v>
      </c>
      <c r="E2723" s="3" t="s">
        <v>25</v>
      </c>
      <c r="F2723" s="3" t="s">
        <v>26</v>
      </c>
      <c r="G2723" s="3">
        <v>30</v>
      </c>
      <c r="H2723" s="3">
        <v>30</v>
      </c>
      <c r="I2723" s="3">
        <v>0.2</v>
      </c>
      <c r="J2723" s="4">
        <v>0.75</v>
      </c>
      <c r="K2723" s="4">
        <v>1</v>
      </c>
      <c r="L2723" s="4">
        <v>5</v>
      </c>
      <c r="M2723" s="3">
        <v>1</v>
      </c>
      <c r="N2723" s="3">
        <v>2</v>
      </c>
      <c r="O2723" s="3">
        <f>HLOOKUP(O$5,[1]非R能力!$B$8:$F$558,$C2723+1,0)</f>
        <v>656345.27154117858</v>
      </c>
      <c r="P2723" s="3">
        <f>HLOOKUP(P$5,[1]非R能力!$B$8:$F$558,$C2723+1,0)</f>
        <v>102321.0757486209</v>
      </c>
      <c r="Q2723" s="3">
        <f>HLOOKUP(Q$5,[1]非R能力!$B$8:$F$558,$C2723+1,0)</f>
        <v>60526.380186613154</v>
      </c>
      <c r="R2723" s="3">
        <f>HLOOKUP(R$5,[1]非R能力!$B$8:$F$558,$C2723+1,0)</f>
        <v>16902.793514215475</v>
      </c>
      <c r="S2723" s="3">
        <f>HLOOKUP(S$5,[1]非R能力!$B$8:$F$558,$C2723+1,0)</f>
        <v>22053.622208698744</v>
      </c>
      <c r="T2723" s="3">
        <f>INDEX([1]非R能力!$H$9:$H$558,D2723)</f>
        <v>21542.61243456</v>
      </c>
      <c r="U2723" s="3">
        <f>IF(E2723="小怪",0,IF(INDEX([1]非R能力!$FK$9:$FK$558,C2723)=0,0,10))</f>
        <v>10</v>
      </c>
      <c r="V2723" s="3">
        <f>IF(E2723="小怪",0,IF(INDEX([1]非R能力!$FH$9:$FH$558,C2723)=0,0,5000))</f>
        <v>5000</v>
      </c>
      <c r="W2723" s="3">
        <f>HLOOKUP(W$5,[2]人物技能基础!$O$3:$Q$553,$C2723+1,0)</f>
        <v>3.637142857142857</v>
      </c>
      <c r="X2723" s="3">
        <f>HLOOKUP(X$5,[2]人物技能基础!$O$3:$Q$553,$C2723+1,0)</f>
        <v>2.0186428571428574</v>
      </c>
      <c r="Y2723" s="3">
        <f>HLOOKUP(Y$5,[2]人物技能基础!$O$3:$Q$553,$C2723+1,0)</f>
        <v>99.964285714285708</v>
      </c>
      <c r="Z2723" s="3">
        <f t="shared" si="253"/>
        <v>3363890</v>
      </c>
      <c r="AA2723" s="3">
        <f t="shared" si="254"/>
        <v>65102</v>
      </c>
      <c r="AB2723" s="3">
        <f t="shared" si="255"/>
        <v>20464</v>
      </c>
      <c r="AC2723" s="3">
        <f t="shared" si="256"/>
        <v>22053</v>
      </c>
      <c r="AD2723" s="3">
        <f t="shared" si="257"/>
        <v>22537</v>
      </c>
    </row>
    <row r="2724" spans="1:30" x14ac:dyDescent="0.15">
      <c r="A2724" s="3">
        <v>719</v>
      </c>
      <c r="B2724" s="3" t="str">
        <f t="shared" si="252"/>
        <v>关卡719boss</v>
      </c>
      <c r="C2724" s="3">
        <f>INDEX([3]关卡!$J$19:$J$2018,A2724)</f>
        <v>329</v>
      </c>
      <c r="D2724" s="3">
        <f>INDEX([3]关卡!$N$19:$N$2018,A2724)</f>
        <v>329</v>
      </c>
      <c r="E2724" s="3" t="s">
        <v>25</v>
      </c>
      <c r="F2724" s="3" t="s">
        <v>26</v>
      </c>
      <c r="G2724" s="3">
        <v>30</v>
      </c>
      <c r="H2724" s="3">
        <v>30</v>
      </c>
      <c r="I2724" s="3">
        <v>0.2</v>
      </c>
      <c r="J2724" s="4">
        <v>0.75</v>
      </c>
      <c r="K2724" s="4">
        <v>1</v>
      </c>
      <c r="L2724" s="4">
        <v>5</v>
      </c>
      <c r="M2724" s="3">
        <v>1</v>
      </c>
      <c r="N2724" s="3">
        <v>2</v>
      </c>
      <c r="O2724" s="3">
        <f>HLOOKUP(O$5,[1]非R能力!$B$8:$F$558,$C2724+1,0)</f>
        <v>656345.27154117858</v>
      </c>
      <c r="P2724" s="3">
        <f>HLOOKUP(P$5,[1]非R能力!$B$8:$F$558,$C2724+1,0)</f>
        <v>102321.0757486209</v>
      </c>
      <c r="Q2724" s="3">
        <f>HLOOKUP(Q$5,[1]非R能力!$B$8:$F$558,$C2724+1,0)</f>
        <v>60526.380186613154</v>
      </c>
      <c r="R2724" s="3">
        <f>HLOOKUP(R$5,[1]非R能力!$B$8:$F$558,$C2724+1,0)</f>
        <v>16902.793514215475</v>
      </c>
      <c r="S2724" s="3">
        <f>HLOOKUP(S$5,[1]非R能力!$B$8:$F$558,$C2724+1,0)</f>
        <v>22053.622208698744</v>
      </c>
      <c r="T2724" s="3">
        <f>INDEX([1]非R能力!$H$9:$H$558,D2724)</f>
        <v>21542.61243456</v>
      </c>
      <c r="U2724" s="3">
        <f>IF(E2724="小怪",0,IF(INDEX([1]非R能力!$FK$9:$FK$558,C2724)=0,0,10))</f>
        <v>10</v>
      </c>
      <c r="V2724" s="3">
        <f>IF(E2724="小怪",0,IF(INDEX([1]非R能力!$FH$9:$FH$558,C2724)=0,0,5000))</f>
        <v>5000</v>
      </c>
      <c r="W2724" s="3">
        <f>HLOOKUP(W$5,[2]人物技能基础!$O$3:$Q$553,$C2724+1,0)</f>
        <v>3.637142857142857</v>
      </c>
      <c r="X2724" s="3">
        <f>HLOOKUP(X$5,[2]人物技能基础!$O$3:$Q$553,$C2724+1,0)</f>
        <v>2.0186428571428574</v>
      </c>
      <c r="Y2724" s="3">
        <f>HLOOKUP(Y$5,[2]人物技能基础!$O$3:$Q$553,$C2724+1,0)</f>
        <v>99.964285714285708</v>
      </c>
      <c r="Z2724" s="3">
        <f t="shared" si="253"/>
        <v>3363890</v>
      </c>
      <c r="AA2724" s="3">
        <f t="shared" si="254"/>
        <v>65102</v>
      </c>
      <c r="AB2724" s="3">
        <f t="shared" si="255"/>
        <v>20464</v>
      </c>
      <c r="AC2724" s="3">
        <f t="shared" si="256"/>
        <v>22053</v>
      </c>
      <c r="AD2724" s="3">
        <f t="shared" si="257"/>
        <v>22537</v>
      </c>
    </row>
    <row r="2725" spans="1:30" x14ac:dyDescent="0.15">
      <c r="A2725" s="3">
        <v>720</v>
      </c>
      <c r="B2725" s="3" t="str">
        <f t="shared" si="252"/>
        <v>关卡720boss</v>
      </c>
      <c r="C2725" s="3">
        <f>INDEX([3]关卡!$J$19:$J$2018,A2725)</f>
        <v>329</v>
      </c>
      <c r="D2725" s="3">
        <f>INDEX([3]关卡!$N$19:$N$2018,A2725)</f>
        <v>329</v>
      </c>
      <c r="E2725" s="3" t="s">
        <v>25</v>
      </c>
      <c r="F2725" s="3" t="s">
        <v>26</v>
      </c>
      <c r="G2725" s="3">
        <v>30</v>
      </c>
      <c r="H2725" s="3">
        <v>30</v>
      </c>
      <c r="I2725" s="3">
        <v>0.2</v>
      </c>
      <c r="J2725" s="4">
        <v>0.75</v>
      </c>
      <c r="K2725" s="4">
        <v>1</v>
      </c>
      <c r="L2725" s="4">
        <v>5</v>
      </c>
      <c r="M2725" s="3">
        <v>1</v>
      </c>
      <c r="N2725" s="3">
        <v>2</v>
      </c>
      <c r="O2725" s="3">
        <f>HLOOKUP(O$5,[1]非R能力!$B$8:$F$558,$C2725+1,0)</f>
        <v>656345.27154117858</v>
      </c>
      <c r="P2725" s="3">
        <f>HLOOKUP(P$5,[1]非R能力!$B$8:$F$558,$C2725+1,0)</f>
        <v>102321.0757486209</v>
      </c>
      <c r="Q2725" s="3">
        <f>HLOOKUP(Q$5,[1]非R能力!$B$8:$F$558,$C2725+1,0)</f>
        <v>60526.380186613154</v>
      </c>
      <c r="R2725" s="3">
        <f>HLOOKUP(R$5,[1]非R能力!$B$8:$F$558,$C2725+1,0)</f>
        <v>16902.793514215475</v>
      </c>
      <c r="S2725" s="3">
        <f>HLOOKUP(S$5,[1]非R能力!$B$8:$F$558,$C2725+1,0)</f>
        <v>22053.622208698744</v>
      </c>
      <c r="T2725" s="3">
        <f>INDEX([1]非R能力!$H$9:$H$558,D2725)</f>
        <v>21542.61243456</v>
      </c>
      <c r="U2725" s="3">
        <f>IF(E2725="小怪",0,IF(INDEX([1]非R能力!$FK$9:$FK$558,C2725)=0,0,10))</f>
        <v>10</v>
      </c>
      <c r="V2725" s="3">
        <f>IF(E2725="小怪",0,IF(INDEX([1]非R能力!$FH$9:$FH$558,C2725)=0,0,5000))</f>
        <v>5000</v>
      </c>
      <c r="W2725" s="3">
        <f>HLOOKUP(W$5,[2]人物技能基础!$O$3:$Q$553,$C2725+1,0)</f>
        <v>3.637142857142857</v>
      </c>
      <c r="X2725" s="3">
        <f>HLOOKUP(X$5,[2]人物技能基础!$O$3:$Q$553,$C2725+1,0)</f>
        <v>2.0186428571428574</v>
      </c>
      <c r="Y2725" s="3">
        <f>HLOOKUP(Y$5,[2]人物技能基础!$O$3:$Q$553,$C2725+1,0)</f>
        <v>99.964285714285708</v>
      </c>
      <c r="Z2725" s="3">
        <f t="shared" si="253"/>
        <v>3363890</v>
      </c>
      <c r="AA2725" s="3">
        <f t="shared" si="254"/>
        <v>65102</v>
      </c>
      <c r="AB2725" s="3">
        <f t="shared" si="255"/>
        <v>20464</v>
      </c>
      <c r="AC2725" s="3">
        <f t="shared" si="256"/>
        <v>22053</v>
      </c>
      <c r="AD2725" s="3">
        <f t="shared" si="257"/>
        <v>22537</v>
      </c>
    </row>
    <row r="2726" spans="1:30" x14ac:dyDescent="0.15">
      <c r="A2726" s="3">
        <v>721</v>
      </c>
      <c r="B2726" s="3" t="str">
        <f t="shared" si="252"/>
        <v>关卡721boss</v>
      </c>
      <c r="C2726" s="3">
        <f>INDEX([3]关卡!$J$19:$J$2018,A2726)</f>
        <v>329</v>
      </c>
      <c r="D2726" s="3">
        <f>INDEX([3]关卡!$N$19:$N$2018,A2726)</f>
        <v>329</v>
      </c>
      <c r="E2726" s="3" t="s">
        <v>25</v>
      </c>
      <c r="F2726" s="3" t="s">
        <v>26</v>
      </c>
      <c r="G2726" s="3">
        <v>30</v>
      </c>
      <c r="H2726" s="3">
        <v>30</v>
      </c>
      <c r="I2726" s="3">
        <v>0.2</v>
      </c>
      <c r="J2726" s="4">
        <v>0.75</v>
      </c>
      <c r="K2726" s="4">
        <v>1</v>
      </c>
      <c r="L2726" s="4">
        <v>5</v>
      </c>
      <c r="M2726" s="3">
        <v>1</v>
      </c>
      <c r="N2726" s="3">
        <v>2</v>
      </c>
      <c r="O2726" s="3">
        <f>HLOOKUP(O$5,[1]非R能力!$B$8:$F$558,$C2726+1,0)</f>
        <v>656345.27154117858</v>
      </c>
      <c r="P2726" s="3">
        <f>HLOOKUP(P$5,[1]非R能力!$B$8:$F$558,$C2726+1,0)</f>
        <v>102321.0757486209</v>
      </c>
      <c r="Q2726" s="3">
        <f>HLOOKUP(Q$5,[1]非R能力!$B$8:$F$558,$C2726+1,0)</f>
        <v>60526.380186613154</v>
      </c>
      <c r="R2726" s="3">
        <f>HLOOKUP(R$5,[1]非R能力!$B$8:$F$558,$C2726+1,0)</f>
        <v>16902.793514215475</v>
      </c>
      <c r="S2726" s="3">
        <f>HLOOKUP(S$5,[1]非R能力!$B$8:$F$558,$C2726+1,0)</f>
        <v>22053.622208698744</v>
      </c>
      <c r="T2726" s="3">
        <f>INDEX([1]非R能力!$H$9:$H$558,D2726)</f>
        <v>21542.61243456</v>
      </c>
      <c r="U2726" s="3">
        <f>IF(E2726="小怪",0,IF(INDEX([1]非R能力!$FK$9:$FK$558,C2726)=0,0,10))</f>
        <v>10</v>
      </c>
      <c r="V2726" s="3">
        <f>IF(E2726="小怪",0,IF(INDEX([1]非R能力!$FH$9:$FH$558,C2726)=0,0,5000))</f>
        <v>5000</v>
      </c>
      <c r="W2726" s="3">
        <f>HLOOKUP(W$5,[2]人物技能基础!$O$3:$Q$553,$C2726+1,0)</f>
        <v>3.637142857142857</v>
      </c>
      <c r="X2726" s="3">
        <f>HLOOKUP(X$5,[2]人物技能基础!$O$3:$Q$553,$C2726+1,0)</f>
        <v>2.0186428571428574</v>
      </c>
      <c r="Y2726" s="3">
        <f>HLOOKUP(Y$5,[2]人物技能基础!$O$3:$Q$553,$C2726+1,0)</f>
        <v>99.964285714285708</v>
      </c>
      <c r="Z2726" s="3">
        <f t="shared" si="253"/>
        <v>3363890</v>
      </c>
      <c r="AA2726" s="3">
        <f t="shared" si="254"/>
        <v>65102</v>
      </c>
      <c r="AB2726" s="3">
        <f t="shared" si="255"/>
        <v>20464</v>
      </c>
      <c r="AC2726" s="3">
        <f t="shared" si="256"/>
        <v>22053</v>
      </c>
      <c r="AD2726" s="3">
        <f t="shared" si="257"/>
        <v>22537</v>
      </c>
    </row>
    <row r="2727" spans="1:30" x14ac:dyDescent="0.15">
      <c r="A2727" s="3">
        <v>722</v>
      </c>
      <c r="B2727" s="3" t="str">
        <f t="shared" si="252"/>
        <v>关卡722boss</v>
      </c>
      <c r="C2727" s="3">
        <f>INDEX([3]关卡!$J$19:$J$2018,A2727)</f>
        <v>329</v>
      </c>
      <c r="D2727" s="3">
        <f>INDEX([3]关卡!$N$19:$N$2018,A2727)</f>
        <v>329</v>
      </c>
      <c r="E2727" s="3" t="s">
        <v>25</v>
      </c>
      <c r="F2727" s="3" t="s">
        <v>26</v>
      </c>
      <c r="G2727" s="3">
        <v>30</v>
      </c>
      <c r="H2727" s="3">
        <v>30</v>
      </c>
      <c r="I2727" s="3">
        <v>0.2</v>
      </c>
      <c r="J2727" s="4">
        <v>0.75</v>
      </c>
      <c r="K2727" s="4">
        <v>1</v>
      </c>
      <c r="L2727" s="4">
        <v>5</v>
      </c>
      <c r="M2727" s="3">
        <v>1</v>
      </c>
      <c r="N2727" s="3">
        <v>2</v>
      </c>
      <c r="O2727" s="3">
        <f>HLOOKUP(O$5,[1]非R能力!$B$8:$F$558,$C2727+1,0)</f>
        <v>656345.27154117858</v>
      </c>
      <c r="P2727" s="3">
        <f>HLOOKUP(P$5,[1]非R能力!$B$8:$F$558,$C2727+1,0)</f>
        <v>102321.0757486209</v>
      </c>
      <c r="Q2727" s="3">
        <f>HLOOKUP(Q$5,[1]非R能力!$B$8:$F$558,$C2727+1,0)</f>
        <v>60526.380186613154</v>
      </c>
      <c r="R2727" s="3">
        <f>HLOOKUP(R$5,[1]非R能力!$B$8:$F$558,$C2727+1,0)</f>
        <v>16902.793514215475</v>
      </c>
      <c r="S2727" s="3">
        <f>HLOOKUP(S$5,[1]非R能力!$B$8:$F$558,$C2727+1,0)</f>
        <v>22053.622208698744</v>
      </c>
      <c r="T2727" s="3">
        <f>INDEX([1]非R能力!$H$9:$H$558,D2727)</f>
        <v>21542.61243456</v>
      </c>
      <c r="U2727" s="3">
        <f>IF(E2727="小怪",0,IF(INDEX([1]非R能力!$FK$9:$FK$558,C2727)=0,0,10))</f>
        <v>10</v>
      </c>
      <c r="V2727" s="3">
        <f>IF(E2727="小怪",0,IF(INDEX([1]非R能力!$FH$9:$FH$558,C2727)=0,0,5000))</f>
        <v>5000</v>
      </c>
      <c r="W2727" s="3">
        <f>HLOOKUP(W$5,[2]人物技能基础!$O$3:$Q$553,$C2727+1,0)</f>
        <v>3.637142857142857</v>
      </c>
      <c r="X2727" s="3">
        <f>HLOOKUP(X$5,[2]人物技能基础!$O$3:$Q$553,$C2727+1,0)</f>
        <v>2.0186428571428574</v>
      </c>
      <c r="Y2727" s="3">
        <f>HLOOKUP(Y$5,[2]人物技能基础!$O$3:$Q$553,$C2727+1,0)</f>
        <v>99.964285714285708</v>
      </c>
      <c r="Z2727" s="3">
        <f t="shared" si="253"/>
        <v>3363890</v>
      </c>
      <c r="AA2727" s="3">
        <f t="shared" si="254"/>
        <v>65102</v>
      </c>
      <c r="AB2727" s="3">
        <f t="shared" si="255"/>
        <v>20464</v>
      </c>
      <c r="AC2727" s="3">
        <f t="shared" si="256"/>
        <v>22053</v>
      </c>
      <c r="AD2727" s="3">
        <f t="shared" si="257"/>
        <v>22537</v>
      </c>
    </row>
    <row r="2728" spans="1:30" x14ac:dyDescent="0.15">
      <c r="A2728" s="3">
        <v>723</v>
      </c>
      <c r="B2728" s="3" t="str">
        <f t="shared" si="252"/>
        <v>关卡723boss</v>
      </c>
      <c r="C2728" s="3">
        <f>INDEX([3]关卡!$J$19:$J$2018,A2728)</f>
        <v>330</v>
      </c>
      <c r="D2728" s="3">
        <f>INDEX([3]关卡!$N$19:$N$2018,A2728)</f>
        <v>330</v>
      </c>
      <c r="E2728" s="3" t="s">
        <v>25</v>
      </c>
      <c r="F2728" s="3" t="s">
        <v>26</v>
      </c>
      <c r="G2728" s="3">
        <v>30</v>
      </c>
      <c r="H2728" s="3">
        <v>30</v>
      </c>
      <c r="I2728" s="3">
        <v>0.2</v>
      </c>
      <c r="J2728" s="4">
        <v>0.75</v>
      </c>
      <c r="K2728" s="4">
        <v>1</v>
      </c>
      <c r="L2728" s="4">
        <v>5</v>
      </c>
      <c r="M2728" s="3">
        <v>1</v>
      </c>
      <c r="N2728" s="3">
        <v>2</v>
      </c>
      <c r="O2728" s="3">
        <f>HLOOKUP(O$5,[1]非R能力!$B$8:$F$558,$C2728+1,0)</f>
        <v>664166.99154205096</v>
      </c>
      <c r="P2728" s="3">
        <f>HLOOKUP(P$5,[1]非R能力!$B$8:$F$558,$C2728+1,0)</f>
        <v>103418.92898135944</v>
      </c>
      <c r="Q2728" s="3">
        <f>HLOOKUP(Q$5,[1]非R能力!$B$8:$F$558,$C2728+1,0)</f>
        <v>61078.585019824619</v>
      </c>
      <c r="R2728" s="3">
        <f>HLOOKUP(R$5,[1]非R能力!$B$8:$F$558,$C2728+1,0)</f>
        <v>17042.31395908261</v>
      </c>
      <c r="S2728" s="3">
        <f>HLOOKUP(S$5,[1]非R能力!$B$8:$F$558,$C2728+1,0)</f>
        <v>22235.226187427863</v>
      </c>
      <c r="T2728" s="3">
        <f>INDEX([1]非R能力!$H$9:$H$558,D2728)</f>
        <v>21680.573969100471</v>
      </c>
      <c r="U2728" s="3">
        <f>IF(E2728="小怪",0,IF(INDEX([1]非R能力!$FK$9:$FK$558,C2728)=0,0,10))</f>
        <v>10</v>
      </c>
      <c r="V2728" s="3">
        <f>IF(E2728="小怪",0,IF(INDEX([1]非R能力!$FH$9:$FH$558,C2728)=0,0,5000))</f>
        <v>5000</v>
      </c>
      <c r="W2728" s="3">
        <f>HLOOKUP(W$5,[2]人物技能基础!$O$3:$Q$553,$C2728+1,0)</f>
        <v>3.637142857142857</v>
      </c>
      <c r="X2728" s="3">
        <f>HLOOKUP(X$5,[2]人物技能基础!$O$3:$Q$553,$C2728+1,0)</f>
        <v>2.0186428571428574</v>
      </c>
      <c r="Y2728" s="3">
        <f>HLOOKUP(Y$5,[2]人物技能基础!$O$3:$Q$553,$C2728+1,0)</f>
        <v>99.964285714285708</v>
      </c>
      <c r="Z2728" s="3">
        <f t="shared" si="253"/>
        <v>3398306</v>
      </c>
      <c r="AA2728" s="3">
        <f t="shared" si="254"/>
        <v>65706</v>
      </c>
      <c r="AB2728" s="3">
        <f t="shared" si="255"/>
        <v>20683</v>
      </c>
      <c r="AC2728" s="3">
        <f t="shared" si="256"/>
        <v>22235</v>
      </c>
      <c r="AD2728" s="3">
        <f t="shared" si="257"/>
        <v>22723</v>
      </c>
    </row>
    <row r="2729" spans="1:30" x14ac:dyDescent="0.15">
      <c r="A2729" s="3">
        <v>724</v>
      </c>
      <c r="B2729" s="3" t="str">
        <f t="shared" si="252"/>
        <v>关卡724boss</v>
      </c>
      <c r="C2729" s="3">
        <f>INDEX([3]关卡!$J$19:$J$2018,A2729)</f>
        <v>330</v>
      </c>
      <c r="D2729" s="3">
        <f>INDEX([3]关卡!$N$19:$N$2018,A2729)</f>
        <v>330</v>
      </c>
      <c r="E2729" s="3" t="s">
        <v>25</v>
      </c>
      <c r="F2729" s="3" t="s">
        <v>26</v>
      </c>
      <c r="G2729" s="3">
        <v>30</v>
      </c>
      <c r="H2729" s="3">
        <v>30</v>
      </c>
      <c r="I2729" s="3">
        <v>0.2</v>
      </c>
      <c r="J2729" s="4">
        <v>0.75</v>
      </c>
      <c r="K2729" s="4">
        <v>1</v>
      </c>
      <c r="L2729" s="4">
        <v>5</v>
      </c>
      <c r="M2729" s="3">
        <v>1</v>
      </c>
      <c r="N2729" s="3">
        <v>2</v>
      </c>
      <c r="O2729" s="3">
        <f>HLOOKUP(O$5,[1]非R能力!$B$8:$F$558,$C2729+1,0)</f>
        <v>664166.99154205096</v>
      </c>
      <c r="P2729" s="3">
        <f>HLOOKUP(P$5,[1]非R能力!$B$8:$F$558,$C2729+1,0)</f>
        <v>103418.92898135944</v>
      </c>
      <c r="Q2729" s="3">
        <f>HLOOKUP(Q$5,[1]非R能力!$B$8:$F$558,$C2729+1,0)</f>
        <v>61078.585019824619</v>
      </c>
      <c r="R2729" s="3">
        <f>HLOOKUP(R$5,[1]非R能力!$B$8:$F$558,$C2729+1,0)</f>
        <v>17042.31395908261</v>
      </c>
      <c r="S2729" s="3">
        <f>HLOOKUP(S$5,[1]非R能力!$B$8:$F$558,$C2729+1,0)</f>
        <v>22235.226187427863</v>
      </c>
      <c r="T2729" s="3">
        <f>INDEX([1]非R能力!$H$9:$H$558,D2729)</f>
        <v>21680.573969100471</v>
      </c>
      <c r="U2729" s="3">
        <f>IF(E2729="小怪",0,IF(INDEX([1]非R能力!$FK$9:$FK$558,C2729)=0,0,10))</f>
        <v>10</v>
      </c>
      <c r="V2729" s="3">
        <f>IF(E2729="小怪",0,IF(INDEX([1]非R能力!$FH$9:$FH$558,C2729)=0,0,5000))</f>
        <v>5000</v>
      </c>
      <c r="W2729" s="3">
        <f>HLOOKUP(W$5,[2]人物技能基础!$O$3:$Q$553,$C2729+1,0)</f>
        <v>3.637142857142857</v>
      </c>
      <c r="X2729" s="3">
        <f>HLOOKUP(X$5,[2]人物技能基础!$O$3:$Q$553,$C2729+1,0)</f>
        <v>2.0186428571428574</v>
      </c>
      <c r="Y2729" s="3">
        <f>HLOOKUP(Y$5,[2]人物技能基础!$O$3:$Q$553,$C2729+1,0)</f>
        <v>99.964285714285708</v>
      </c>
      <c r="Z2729" s="3">
        <f t="shared" si="253"/>
        <v>3398306</v>
      </c>
      <c r="AA2729" s="3">
        <f t="shared" si="254"/>
        <v>65706</v>
      </c>
      <c r="AB2729" s="3">
        <f t="shared" si="255"/>
        <v>20683</v>
      </c>
      <c r="AC2729" s="3">
        <f t="shared" si="256"/>
        <v>22235</v>
      </c>
      <c r="AD2729" s="3">
        <f t="shared" si="257"/>
        <v>22723</v>
      </c>
    </row>
    <row r="2730" spans="1:30" x14ac:dyDescent="0.15">
      <c r="A2730" s="3">
        <v>725</v>
      </c>
      <c r="B2730" s="3" t="str">
        <f t="shared" si="252"/>
        <v>关卡725boss</v>
      </c>
      <c r="C2730" s="3">
        <f>INDEX([3]关卡!$J$19:$J$2018,A2730)</f>
        <v>330</v>
      </c>
      <c r="D2730" s="3">
        <f>INDEX([3]关卡!$N$19:$N$2018,A2730)</f>
        <v>330</v>
      </c>
      <c r="E2730" s="3" t="s">
        <v>25</v>
      </c>
      <c r="F2730" s="3" t="s">
        <v>26</v>
      </c>
      <c r="G2730" s="3">
        <v>30</v>
      </c>
      <c r="H2730" s="3">
        <v>30</v>
      </c>
      <c r="I2730" s="3">
        <v>0.2</v>
      </c>
      <c r="J2730" s="4">
        <v>0.75</v>
      </c>
      <c r="K2730" s="4">
        <v>1</v>
      </c>
      <c r="L2730" s="4">
        <v>5</v>
      </c>
      <c r="M2730" s="3">
        <v>1</v>
      </c>
      <c r="N2730" s="3">
        <v>2</v>
      </c>
      <c r="O2730" s="3">
        <f>HLOOKUP(O$5,[1]非R能力!$B$8:$F$558,$C2730+1,0)</f>
        <v>664166.99154205096</v>
      </c>
      <c r="P2730" s="3">
        <f>HLOOKUP(P$5,[1]非R能力!$B$8:$F$558,$C2730+1,0)</f>
        <v>103418.92898135944</v>
      </c>
      <c r="Q2730" s="3">
        <f>HLOOKUP(Q$5,[1]非R能力!$B$8:$F$558,$C2730+1,0)</f>
        <v>61078.585019824619</v>
      </c>
      <c r="R2730" s="3">
        <f>HLOOKUP(R$5,[1]非R能力!$B$8:$F$558,$C2730+1,0)</f>
        <v>17042.31395908261</v>
      </c>
      <c r="S2730" s="3">
        <f>HLOOKUP(S$5,[1]非R能力!$B$8:$F$558,$C2730+1,0)</f>
        <v>22235.226187427863</v>
      </c>
      <c r="T2730" s="3">
        <f>INDEX([1]非R能力!$H$9:$H$558,D2730)</f>
        <v>21680.573969100471</v>
      </c>
      <c r="U2730" s="3">
        <f>IF(E2730="小怪",0,IF(INDEX([1]非R能力!$FK$9:$FK$558,C2730)=0,0,10))</f>
        <v>10</v>
      </c>
      <c r="V2730" s="3">
        <f>IF(E2730="小怪",0,IF(INDEX([1]非R能力!$FH$9:$FH$558,C2730)=0,0,5000))</f>
        <v>5000</v>
      </c>
      <c r="W2730" s="3">
        <f>HLOOKUP(W$5,[2]人物技能基础!$O$3:$Q$553,$C2730+1,0)</f>
        <v>3.637142857142857</v>
      </c>
      <c r="X2730" s="3">
        <f>HLOOKUP(X$5,[2]人物技能基础!$O$3:$Q$553,$C2730+1,0)</f>
        <v>2.0186428571428574</v>
      </c>
      <c r="Y2730" s="3">
        <f>HLOOKUP(Y$5,[2]人物技能基础!$O$3:$Q$553,$C2730+1,0)</f>
        <v>99.964285714285708</v>
      </c>
      <c r="Z2730" s="3">
        <f t="shared" si="253"/>
        <v>3398306</v>
      </c>
      <c r="AA2730" s="3">
        <f t="shared" si="254"/>
        <v>65706</v>
      </c>
      <c r="AB2730" s="3">
        <f t="shared" si="255"/>
        <v>20683</v>
      </c>
      <c r="AC2730" s="3">
        <f t="shared" si="256"/>
        <v>22235</v>
      </c>
      <c r="AD2730" s="3">
        <f t="shared" si="257"/>
        <v>22723</v>
      </c>
    </row>
    <row r="2731" spans="1:30" x14ac:dyDescent="0.15">
      <c r="A2731" s="3">
        <v>726</v>
      </c>
      <c r="B2731" s="3" t="str">
        <f t="shared" si="252"/>
        <v>关卡726boss</v>
      </c>
      <c r="C2731" s="3">
        <f>INDEX([3]关卡!$J$19:$J$2018,A2731)</f>
        <v>330</v>
      </c>
      <c r="D2731" s="3">
        <f>INDEX([3]关卡!$N$19:$N$2018,A2731)</f>
        <v>330</v>
      </c>
      <c r="E2731" s="3" t="s">
        <v>25</v>
      </c>
      <c r="F2731" s="3" t="s">
        <v>26</v>
      </c>
      <c r="G2731" s="3">
        <v>30</v>
      </c>
      <c r="H2731" s="3">
        <v>30</v>
      </c>
      <c r="I2731" s="3">
        <v>0.2</v>
      </c>
      <c r="J2731" s="4">
        <v>0.75</v>
      </c>
      <c r="K2731" s="4">
        <v>1</v>
      </c>
      <c r="L2731" s="4">
        <v>5</v>
      </c>
      <c r="M2731" s="3">
        <v>1</v>
      </c>
      <c r="N2731" s="3">
        <v>2</v>
      </c>
      <c r="O2731" s="3">
        <f>HLOOKUP(O$5,[1]非R能力!$B$8:$F$558,$C2731+1,0)</f>
        <v>664166.99154205096</v>
      </c>
      <c r="P2731" s="3">
        <f>HLOOKUP(P$5,[1]非R能力!$B$8:$F$558,$C2731+1,0)</f>
        <v>103418.92898135944</v>
      </c>
      <c r="Q2731" s="3">
        <f>HLOOKUP(Q$5,[1]非R能力!$B$8:$F$558,$C2731+1,0)</f>
        <v>61078.585019824619</v>
      </c>
      <c r="R2731" s="3">
        <f>HLOOKUP(R$5,[1]非R能力!$B$8:$F$558,$C2731+1,0)</f>
        <v>17042.31395908261</v>
      </c>
      <c r="S2731" s="3">
        <f>HLOOKUP(S$5,[1]非R能力!$B$8:$F$558,$C2731+1,0)</f>
        <v>22235.226187427863</v>
      </c>
      <c r="T2731" s="3">
        <f>INDEX([1]非R能力!$H$9:$H$558,D2731)</f>
        <v>21680.573969100471</v>
      </c>
      <c r="U2731" s="3">
        <f>IF(E2731="小怪",0,IF(INDEX([1]非R能力!$FK$9:$FK$558,C2731)=0,0,10))</f>
        <v>10</v>
      </c>
      <c r="V2731" s="3">
        <f>IF(E2731="小怪",0,IF(INDEX([1]非R能力!$FH$9:$FH$558,C2731)=0,0,5000))</f>
        <v>5000</v>
      </c>
      <c r="W2731" s="3">
        <f>HLOOKUP(W$5,[2]人物技能基础!$O$3:$Q$553,$C2731+1,0)</f>
        <v>3.637142857142857</v>
      </c>
      <c r="X2731" s="3">
        <f>HLOOKUP(X$5,[2]人物技能基础!$O$3:$Q$553,$C2731+1,0)</f>
        <v>2.0186428571428574</v>
      </c>
      <c r="Y2731" s="3">
        <f>HLOOKUP(Y$5,[2]人物技能基础!$O$3:$Q$553,$C2731+1,0)</f>
        <v>99.964285714285708</v>
      </c>
      <c r="Z2731" s="3">
        <f t="shared" si="253"/>
        <v>3398306</v>
      </c>
      <c r="AA2731" s="3">
        <f t="shared" si="254"/>
        <v>65706</v>
      </c>
      <c r="AB2731" s="3">
        <f t="shared" si="255"/>
        <v>20683</v>
      </c>
      <c r="AC2731" s="3">
        <f t="shared" si="256"/>
        <v>22235</v>
      </c>
      <c r="AD2731" s="3">
        <f t="shared" si="257"/>
        <v>22723</v>
      </c>
    </row>
    <row r="2732" spans="1:30" x14ac:dyDescent="0.15">
      <c r="A2732" s="3">
        <v>727</v>
      </c>
      <c r="B2732" s="3" t="str">
        <f t="shared" si="252"/>
        <v>关卡727boss</v>
      </c>
      <c r="C2732" s="3">
        <f>INDEX([3]关卡!$J$19:$J$2018,A2732)</f>
        <v>330</v>
      </c>
      <c r="D2732" s="3">
        <f>INDEX([3]关卡!$N$19:$N$2018,A2732)</f>
        <v>330</v>
      </c>
      <c r="E2732" s="3" t="s">
        <v>25</v>
      </c>
      <c r="F2732" s="3" t="s">
        <v>26</v>
      </c>
      <c r="G2732" s="3">
        <v>30</v>
      </c>
      <c r="H2732" s="3">
        <v>30</v>
      </c>
      <c r="I2732" s="3">
        <v>0.2</v>
      </c>
      <c r="J2732" s="4">
        <v>0.75</v>
      </c>
      <c r="K2732" s="4">
        <v>1</v>
      </c>
      <c r="L2732" s="4">
        <v>5</v>
      </c>
      <c r="M2732" s="3">
        <v>1</v>
      </c>
      <c r="N2732" s="3">
        <v>2</v>
      </c>
      <c r="O2732" s="3">
        <f>HLOOKUP(O$5,[1]非R能力!$B$8:$F$558,$C2732+1,0)</f>
        <v>664166.99154205096</v>
      </c>
      <c r="P2732" s="3">
        <f>HLOOKUP(P$5,[1]非R能力!$B$8:$F$558,$C2732+1,0)</f>
        <v>103418.92898135944</v>
      </c>
      <c r="Q2732" s="3">
        <f>HLOOKUP(Q$5,[1]非R能力!$B$8:$F$558,$C2732+1,0)</f>
        <v>61078.585019824619</v>
      </c>
      <c r="R2732" s="3">
        <f>HLOOKUP(R$5,[1]非R能力!$B$8:$F$558,$C2732+1,0)</f>
        <v>17042.31395908261</v>
      </c>
      <c r="S2732" s="3">
        <f>HLOOKUP(S$5,[1]非R能力!$B$8:$F$558,$C2732+1,0)</f>
        <v>22235.226187427863</v>
      </c>
      <c r="T2732" s="3">
        <f>INDEX([1]非R能力!$H$9:$H$558,D2732)</f>
        <v>21680.573969100471</v>
      </c>
      <c r="U2732" s="3">
        <f>IF(E2732="小怪",0,IF(INDEX([1]非R能力!$FK$9:$FK$558,C2732)=0,0,10))</f>
        <v>10</v>
      </c>
      <c r="V2732" s="3">
        <f>IF(E2732="小怪",0,IF(INDEX([1]非R能力!$FH$9:$FH$558,C2732)=0,0,5000))</f>
        <v>5000</v>
      </c>
      <c r="W2732" s="3">
        <f>HLOOKUP(W$5,[2]人物技能基础!$O$3:$Q$553,$C2732+1,0)</f>
        <v>3.637142857142857</v>
      </c>
      <c r="X2732" s="3">
        <f>HLOOKUP(X$5,[2]人物技能基础!$O$3:$Q$553,$C2732+1,0)</f>
        <v>2.0186428571428574</v>
      </c>
      <c r="Y2732" s="3">
        <f>HLOOKUP(Y$5,[2]人物技能基础!$O$3:$Q$553,$C2732+1,0)</f>
        <v>99.964285714285708</v>
      </c>
      <c r="Z2732" s="3">
        <f t="shared" si="253"/>
        <v>3398306</v>
      </c>
      <c r="AA2732" s="3">
        <f t="shared" si="254"/>
        <v>65706</v>
      </c>
      <c r="AB2732" s="3">
        <f t="shared" si="255"/>
        <v>20683</v>
      </c>
      <c r="AC2732" s="3">
        <f t="shared" si="256"/>
        <v>22235</v>
      </c>
      <c r="AD2732" s="3">
        <f t="shared" si="257"/>
        <v>22723</v>
      </c>
    </row>
    <row r="2733" spans="1:30" x14ac:dyDescent="0.15">
      <c r="A2733" s="3">
        <v>728</v>
      </c>
      <c r="B2733" s="3" t="str">
        <f t="shared" si="252"/>
        <v>关卡728boss</v>
      </c>
      <c r="C2733" s="3">
        <f>INDEX([3]关卡!$J$19:$J$2018,A2733)</f>
        <v>330</v>
      </c>
      <c r="D2733" s="3">
        <f>INDEX([3]关卡!$N$19:$N$2018,A2733)</f>
        <v>330</v>
      </c>
      <c r="E2733" s="3" t="s">
        <v>25</v>
      </c>
      <c r="F2733" s="3" t="s">
        <v>26</v>
      </c>
      <c r="G2733" s="3">
        <v>30</v>
      </c>
      <c r="H2733" s="3">
        <v>30</v>
      </c>
      <c r="I2733" s="3">
        <v>0.2</v>
      </c>
      <c r="J2733" s="4">
        <v>0.75</v>
      </c>
      <c r="K2733" s="4">
        <v>1</v>
      </c>
      <c r="L2733" s="4">
        <v>5</v>
      </c>
      <c r="M2733" s="3">
        <v>1</v>
      </c>
      <c r="N2733" s="3">
        <v>2</v>
      </c>
      <c r="O2733" s="3">
        <f>HLOOKUP(O$5,[1]非R能力!$B$8:$F$558,$C2733+1,0)</f>
        <v>664166.99154205096</v>
      </c>
      <c r="P2733" s="3">
        <f>HLOOKUP(P$5,[1]非R能力!$B$8:$F$558,$C2733+1,0)</f>
        <v>103418.92898135944</v>
      </c>
      <c r="Q2733" s="3">
        <f>HLOOKUP(Q$5,[1]非R能力!$B$8:$F$558,$C2733+1,0)</f>
        <v>61078.585019824619</v>
      </c>
      <c r="R2733" s="3">
        <f>HLOOKUP(R$5,[1]非R能力!$B$8:$F$558,$C2733+1,0)</f>
        <v>17042.31395908261</v>
      </c>
      <c r="S2733" s="3">
        <f>HLOOKUP(S$5,[1]非R能力!$B$8:$F$558,$C2733+1,0)</f>
        <v>22235.226187427863</v>
      </c>
      <c r="T2733" s="3">
        <f>INDEX([1]非R能力!$H$9:$H$558,D2733)</f>
        <v>21680.573969100471</v>
      </c>
      <c r="U2733" s="3">
        <f>IF(E2733="小怪",0,IF(INDEX([1]非R能力!$FK$9:$FK$558,C2733)=0,0,10))</f>
        <v>10</v>
      </c>
      <c r="V2733" s="3">
        <f>IF(E2733="小怪",0,IF(INDEX([1]非R能力!$FH$9:$FH$558,C2733)=0,0,5000))</f>
        <v>5000</v>
      </c>
      <c r="W2733" s="3">
        <f>HLOOKUP(W$5,[2]人物技能基础!$O$3:$Q$553,$C2733+1,0)</f>
        <v>3.637142857142857</v>
      </c>
      <c r="X2733" s="3">
        <f>HLOOKUP(X$5,[2]人物技能基础!$O$3:$Q$553,$C2733+1,0)</f>
        <v>2.0186428571428574</v>
      </c>
      <c r="Y2733" s="3">
        <f>HLOOKUP(Y$5,[2]人物技能基础!$O$3:$Q$553,$C2733+1,0)</f>
        <v>99.964285714285708</v>
      </c>
      <c r="Z2733" s="3">
        <f t="shared" si="253"/>
        <v>3398306</v>
      </c>
      <c r="AA2733" s="3">
        <f t="shared" si="254"/>
        <v>65706</v>
      </c>
      <c r="AB2733" s="3">
        <f t="shared" si="255"/>
        <v>20683</v>
      </c>
      <c r="AC2733" s="3">
        <f t="shared" si="256"/>
        <v>22235</v>
      </c>
      <c r="AD2733" s="3">
        <f t="shared" si="257"/>
        <v>22723</v>
      </c>
    </row>
    <row r="2734" spans="1:30" x14ac:dyDescent="0.15">
      <c r="A2734" s="3">
        <v>729</v>
      </c>
      <c r="B2734" s="3" t="str">
        <f t="shared" si="252"/>
        <v>关卡729boss</v>
      </c>
      <c r="C2734" s="3">
        <f>INDEX([3]关卡!$J$19:$J$2018,A2734)</f>
        <v>330</v>
      </c>
      <c r="D2734" s="3">
        <f>INDEX([3]关卡!$N$19:$N$2018,A2734)</f>
        <v>330</v>
      </c>
      <c r="E2734" s="3" t="s">
        <v>25</v>
      </c>
      <c r="F2734" s="3" t="s">
        <v>26</v>
      </c>
      <c r="G2734" s="3">
        <v>30</v>
      </c>
      <c r="H2734" s="3">
        <v>30</v>
      </c>
      <c r="I2734" s="3">
        <v>0.2</v>
      </c>
      <c r="J2734" s="4">
        <v>0.75</v>
      </c>
      <c r="K2734" s="4">
        <v>1</v>
      </c>
      <c r="L2734" s="4">
        <v>5</v>
      </c>
      <c r="M2734" s="3">
        <v>1</v>
      </c>
      <c r="N2734" s="3">
        <v>2</v>
      </c>
      <c r="O2734" s="3">
        <f>HLOOKUP(O$5,[1]非R能力!$B$8:$F$558,$C2734+1,0)</f>
        <v>664166.99154205096</v>
      </c>
      <c r="P2734" s="3">
        <f>HLOOKUP(P$5,[1]非R能力!$B$8:$F$558,$C2734+1,0)</f>
        <v>103418.92898135944</v>
      </c>
      <c r="Q2734" s="3">
        <f>HLOOKUP(Q$5,[1]非R能力!$B$8:$F$558,$C2734+1,0)</f>
        <v>61078.585019824619</v>
      </c>
      <c r="R2734" s="3">
        <f>HLOOKUP(R$5,[1]非R能力!$B$8:$F$558,$C2734+1,0)</f>
        <v>17042.31395908261</v>
      </c>
      <c r="S2734" s="3">
        <f>HLOOKUP(S$5,[1]非R能力!$B$8:$F$558,$C2734+1,0)</f>
        <v>22235.226187427863</v>
      </c>
      <c r="T2734" s="3">
        <f>INDEX([1]非R能力!$H$9:$H$558,D2734)</f>
        <v>21680.573969100471</v>
      </c>
      <c r="U2734" s="3">
        <f>IF(E2734="小怪",0,IF(INDEX([1]非R能力!$FK$9:$FK$558,C2734)=0,0,10))</f>
        <v>10</v>
      </c>
      <c r="V2734" s="3">
        <f>IF(E2734="小怪",0,IF(INDEX([1]非R能力!$FH$9:$FH$558,C2734)=0,0,5000))</f>
        <v>5000</v>
      </c>
      <c r="W2734" s="3">
        <f>HLOOKUP(W$5,[2]人物技能基础!$O$3:$Q$553,$C2734+1,0)</f>
        <v>3.637142857142857</v>
      </c>
      <c r="X2734" s="3">
        <f>HLOOKUP(X$5,[2]人物技能基础!$O$3:$Q$553,$C2734+1,0)</f>
        <v>2.0186428571428574</v>
      </c>
      <c r="Y2734" s="3">
        <f>HLOOKUP(Y$5,[2]人物技能基础!$O$3:$Q$553,$C2734+1,0)</f>
        <v>99.964285714285708</v>
      </c>
      <c r="Z2734" s="3">
        <f t="shared" si="253"/>
        <v>3398306</v>
      </c>
      <c r="AA2734" s="3">
        <f t="shared" si="254"/>
        <v>65706</v>
      </c>
      <c r="AB2734" s="3">
        <f t="shared" si="255"/>
        <v>20683</v>
      </c>
      <c r="AC2734" s="3">
        <f t="shared" si="256"/>
        <v>22235</v>
      </c>
      <c r="AD2734" s="3">
        <f t="shared" si="257"/>
        <v>22723</v>
      </c>
    </row>
    <row r="2735" spans="1:30" x14ac:dyDescent="0.15">
      <c r="A2735" s="3">
        <v>730</v>
      </c>
      <c r="B2735" s="3" t="str">
        <f t="shared" si="252"/>
        <v>关卡730boss</v>
      </c>
      <c r="C2735" s="3">
        <f>INDEX([3]关卡!$J$19:$J$2018,A2735)</f>
        <v>331</v>
      </c>
      <c r="D2735" s="3">
        <f>INDEX([3]关卡!$N$19:$N$2018,A2735)</f>
        <v>331</v>
      </c>
      <c r="E2735" s="3" t="s">
        <v>25</v>
      </c>
      <c r="F2735" s="3" t="s">
        <v>26</v>
      </c>
      <c r="G2735" s="3">
        <v>30</v>
      </c>
      <c r="H2735" s="3">
        <v>30</v>
      </c>
      <c r="I2735" s="3">
        <v>0.2</v>
      </c>
      <c r="J2735" s="4">
        <v>0.75</v>
      </c>
      <c r="K2735" s="4">
        <v>1</v>
      </c>
      <c r="L2735" s="4">
        <v>5</v>
      </c>
      <c r="M2735" s="3">
        <v>1</v>
      </c>
      <c r="N2735" s="3">
        <v>2</v>
      </c>
      <c r="O2735" s="3">
        <f>HLOOKUP(O$5,[1]非R能力!$B$8:$F$558,$C2735+1,0)</f>
        <v>671496.30521120748</v>
      </c>
      <c r="P2735" s="3">
        <f>HLOOKUP(P$5,[1]非R能力!$B$8:$F$558,$C2735+1,0)</f>
        <v>104447.26424222605</v>
      </c>
      <c r="Q2735" s="3">
        <f>HLOOKUP(Q$5,[1]非R能力!$B$8:$F$558,$C2735+1,0)</f>
        <v>61591.233280362663</v>
      </c>
      <c r="R2735" s="3">
        <f>HLOOKUP(R$5,[1]非R能力!$B$8:$F$558,$C2735+1,0)</f>
        <v>18122.579797172093</v>
      </c>
      <c r="S2735" s="3">
        <f>HLOOKUP(S$5,[1]非R能力!$B$8:$F$558,$C2735+1,0)</f>
        <v>22418.757034787966</v>
      </c>
      <c r="T2735" s="3">
        <f>INDEX([1]非R能力!$H$9:$H$558,D2735)</f>
        <v>21819.223971802097</v>
      </c>
      <c r="U2735" s="3">
        <f>IF(E2735="小怪",0,IF(INDEX([1]非R能力!$FK$9:$FK$558,C2735)=0,0,10))</f>
        <v>10</v>
      </c>
      <c r="V2735" s="3">
        <f>IF(E2735="小怪",0,IF(INDEX([1]非R能力!$FH$9:$FH$558,C2735)=0,0,5000))</f>
        <v>5000</v>
      </c>
      <c r="W2735" s="3">
        <f>HLOOKUP(W$5,[2]人物技能基础!$O$3:$Q$553,$C2735+1,0)</f>
        <v>3.637142857142857</v>
      </c>
      <c r="X2735" s="3">
        <f>HLOOKUP(X$5,[2]人物技能基础!$O$3:$Q$553,$C2735+1,0)</f>
        <v>2.0186428571428574</v>
      </c>
      <c r="Y2735" s="3">
        <f>HLOOKUP(Y$5,[2]人物技能基础!$O$3:$Q$553,$C2735+1,0)</f>
        <v>99.964285714285708</v>
      </c>
      <c r="Z2735" s="3">
        <f t="shared" si="253"/>
        <v>3430682</v>
      </c>
      <c r="AA2735" s="3">
        <f t="shared" si="254"/>
        <v>66267</v>
      </c>
      <c r="AB2735" s="3">
        <f t="shared" si="255"/>
        <v>20889</v>
      </c>
      <c r="AC2735" s="3">
        <f t="shared" si="256"/>
        <v>22418</v>
      </c>
      <c r="AD2735" s="3">
        <f t="shared" si="257"/>
        <v>24163</v>
      </c>
    </row>
    <row r="2736" spans="1:30" x14ac:dyDescent="0.15">
      <c r="A2736" s="3">
        <v>731</v>
      </c>
      <c r="B2736" s="3" t="str">
        <f t="shared" si="252"/>
        <v>关卡731boss</v>
      </c>
      <c r="C2736" s="3">
        <f>INDEX([3]关卡!$J$19:$J$2018,A2736)</f>
        <v>331</v>
      </c>
      <c r="D2736" s="3">
        <f>INDEX([3]关卡!$N$19:$N$2018,A2736)</f>
        <v>331</v>
      </c>
      <c r="E2736" s="3" t="s">
        <v>25</v>
      </c>
      <c r="F2736" s="3" t="s">
        <v>26</v>
      </c>
      <c r="G2736" s="3">
        <v>30</v>
      </c>
      <c r="H2736" s="3">
        <v>30</v>
      </c>
      <c r="I2736" s="3">
        <v>0.2</v>
      </c>
      <c r="J2736" s="4">
        <v>0.75</v>
      </c>
      <c r="K2736" s="4">
        <v>1</v>
      </c>
      <c r="L2736" s="4">
        <v>5</v>
      </c>
      <c r="M2736" s="3">
        <v>1</v>
      </c>
      <c r="N2736" s="3">
        <v>2</v>
      </c>
      <c r="O2736" s="3">
        <f>HLOOKUP(O$5,[1]非R能力!$B$8:$F$558,$C2736+1,0)</f>
        <v>671496.30521120748</v>
      </c>
      <c r="P2736" s="3">
        <f>HLOOKUP(P$5,[1]非R能力!$B$8:$F$558,$C2736+1,0)</f>
        <v>104447.26424222605</v>
      </c>
      <c r="Q2736" s="3">
        <f>HLOOKUP(Q$5,[1]非R能力!$B$8:$F$558,$C2736+1,0)</f>
        <v>61591.233280362663</v>
      </c>
      <c r="R2736" s="3">
        <f>HLOOKUP(R$5,[1]非R能力!$B$8:$F$558,$C2736+1,0)</f>
        <v>18122.579797172093</v>
      </c>
      <c r="S2736" s="3">
        <f>HLOOKUP(S$5,[1]非R能力!$B$8:$F$558,$C2736+1,0)</f>
        <v>22418.757034787966</v>
      </c>
      <c r="T2736" s="3">
        <f>INDEX([1]非R能力!$H$9:$H$558,D2736)</f>
        <v>21819.223971802097</v>
      </c>
      <c r="U2736" s="3">
        <f>IF(E2736="小怪",0,IF(INDEX([1]非R能力!$FK$9:$FK$558,C2736)=0,0,10))</f>
        <v>10</v>
      </c>
      <c r="V2736" s="3">
        <f>IF(E2736="小怪",0,IF(INDEX([1]非R能力!$FH$9:$FH$558,C2736)=0,0,5000))</f>
        <v>5000</v>
      </c>
      <c r="W2736" s="3">
        <f>HLOOKUP(W$5,[2]人物技能基础!$O$3:$Q$553,$C2736+1,0)</f>
        <v>3.637142857142857</v>
      </c>
      <c r="X2736" s="3">
        <f>HLOOKUP(X$5,[2]人物技能基础!$O$3:$Q$553,$C2736+1,0)</f>
        <v>2.0186428571428574</v>
      </c>
      <c r="Y2736" s="3">
        <f>HLOOKUP(Y$5,[2]人物技能基础!$O$3:$Q$553,$C2736+1,0)</f>
        <v>99.964285714285708</v>
      </c>
      <c r="Z2736" s="3">
        <f t="shared" si="253"/>
        <v>3430682</v>
      </c>
      <c r="AA2736" s="3">
        <f t="shared" si="254"/>
        <v>66267</v>
      </c>
      <c r="AB2736" s="3">
        <f t="shared" si="255"/>
        <v>20889</v>
      </c>
      <c r="AC2736" s="3">
        <f t="shared" si="256"/>
        <v>22418</v>
      </c>
      <c r="AD2736" s="3">
        <f t="shared" si="257"/>
        <v>24163</v>
      </c>
    </row>
    <row r="2737" spans="1:30" x14ac:dyDescent="0.15">
      <c r="A2737" s="3">
        <v>732</v>
      </c>
      <c r="B2737" s="3" t="str">
        <f t="shared" si="252"/>
        <v>关卡732boss</v>
      </c>
      <c r="C2737" s="3">
        <f>INDEX([3]关卡!$J$19:$J$2018,A2737)</f>
        <v>331</v>
      </c>
      <c r="D2737" s="3">
        <f>INDEX([3]关卡!$N$19:$N$2018,A2737)</f>
        <v>331</v>
      </c>
      <c r="E2737" s="3" t="s">
        <v>25</v>
      </c>
      <c r="F2737" s="3" t="s">
        <v>26</v>
      </c>
      <c r="G2737" s="3">
        <v>30</v>
      </c>
      <c r="H2737" s="3">
        <v>30</v>
      </c>
      <c r="I2737" s="3">
        <v>0.2</v>
      </c>
      <c r="J2737" s="4">
        <v>0.75</v>
      </c>
      <c r="K2737" s="4">
        <v>1</v>
      </c>
      <c r="L2737" s="4">
        <v>5</v>
      </c>
      <c r="M2737" s="3">
        <v>1</v>
      </c>
      <c r="N2737" s="3">
        <v>2</v>
      </c>
      <c r="O2737" s="3">
        <f>HLOOKUP(O$5,[1]非R能力!$B$8:$F$558,$C2737+1,0)</f>
        <v>671496.30521120748</v>
      </c>
      <c r="P2737" s="3">
        <f>HLOOKUP(P$5,[1]非R能力!$B$8:$F$558,$C2737+1,0)</f>
        <v>104447.26424222605</v>
      </c>
      <c r="Q2737" s="3">
        <f>HLOOKUP(Q$5,[1]非R能力!$B$8:$F$558,$C2737+1,0)</f>
        <v>61591.233280362663</v>
      </c>
      <c r="R2737" s="3">
        <f>HLOOKUP(R$5,[1]非R能力!$B$8:$F$558,$C2737+1,0)</f>
        <v>18122.579797172093</v>
      </c>
      <c r="S2737" s="3">
        <f>HLOOKUP(S$5,[1]非R能力!$B$8:$F$558,$C2737+1,0)</f>
        <v>22418.757034787966</v>
      </c>
      <c r="T2737" s="3">
        <f>INDEX([1]非R能力!$H$9:$H$558,D2737)</f>
        <v>21819.223971802097</v>
      </c>
      <c r="U2737" s="3">
        <f>IF(E2737="小怪",0,IF(INDEX([1]非R能力!$FK$9:$FK$558,C2737)=0,0,10))</f>
        <v>10</v>
      </c>
      <c r="V2737" s="3">
        <f>IF(E2737="小怪",0,IF(INDEX([1]非R能力!$FH$9:$FH$558,C2737)=0,0,5000))</f>
        <v>5000</v>
      </c>
      <c r="W2737" s="3">
        <f>HLOOKUP(W$5,[2]人物技能基础!$O$3:$Q$553,$C2737+1,0)</f>
        <v>3.637142857142857</v>
      </c>
      <c r="X2737" s="3">
        <f>HLOOKUP(X$5,[2]人物技能基础!$O$3:$Q$553,$C2737+1,0)</f>
        <v>2.0186428571428574</v>
      </c>
      <c r="Y2737" s="3">
        <f>HLOOKUP(Y$5,[2]人物技能基础!$O$3:$Q$553,$C2737+1,0)</f>
        <v>99.964285714285708</v>
      </c>
      <c r="Z2737" s="3">
        <f t="shared" si="253"/>
        <v>3430682</v>
      </c>
      <c r="AA2737" s="3">
        <f t="shared" si="254"/>
        <v>66267</v>
      </c>
      <c r="AB2737" s="3">
        <f t="shared" si="255"/>
        <v>20889</v>
      </c>
      <c r="AC2737" s="3">
        <f t="shared" si="256"/>
        <v>22418</v>
      </c>
      <c r="AD2737" s="3">
        <f t="shared" si="257"/>
        <v>24163</v>
      </c>
    </row>
    <row r="2738" spans="1:30" x14ac:dyDescent="0.15">
      <c r="A2738" s="3">
        <v>733</v>
      </c>
      <c r="B2738" s="3" t="str">
        <f t="shared" si="252"/>
        <v>关卡733boss</v>
      </c>
      <c r="C2738" s="3">
        <f>INDEX([3]关卡!$J$19:$J$2018,A2738)</f>
        <v>331</v>
      </c>
      <c r="D2738" s="3">
        <f>INDEX([3]关卡!$N$19:$N$2018,A2738)</f>
        <v>331</v>
      </c>
      <c r="E2738" s="3" t="s">
        <v>25</v>
      </c>
      <c r="F2738" s="3" t="s">
        <v>26</v>
      </c>
      <c r="G2738" s="3">
        <v>30</v>
      </c>
      <c r="H2738" s="3">
        <v>30</v>
      </c>
      <c r="I2738" s="3">
        <v>0.2</v>
      </c>
      <c r="J2738" s="4">
        <v>0.75</v>
      </c>
      <c r="K2738" s="4">
        <v>1</v>
      </c>
      <c r="L2738" s="4">
        <v>5</v>
      </c>
      <c r="M2738" s="3">
        <v>1</v>
      </c>
      <c r="N2738" s="3">
        <v>2</v>
      </c>
      <c r="O2738" s="3">
        <f>HLOOKUP(O$5,[1]非R能力!$B$8:$F$558,$C2738+1,0)</f>
        <v>671496.30521120748</v>
      </c>
      <c r="P2738" s="3">
        <f>HLOOKUP(P$5,[1]非R能力!$B$8:$F$558,$C2738+1,0)</f>
        <v>104447.26424222605</v>
      </c>
      <c r="Q2738" s="3">
        <f>HLOOKUP(Q$5,[1]非R能力!$B$8:$F$558,$C2738+1,0)</f>
        <v>61591.233280362663</v>
      </c>
      <c r="R2738" s="3">
        <f>HLOOKUP(R$5,[1]非R能力!$B$8:$F$558,$C2738+1,0)</f>
        <v>18122.579797172093</v>
      </c>
      <c r="S2738" s="3">
        <f>HLOOKUP(S$5,[1]非R能力!$B$8:$F$558,$C2738+1,0)</f>
        <v>22418.757034787966</v>
      </c>
      <c r="T2738" s="3">
        <f>INDEX([1]非R能力!$H$9:$H$558,D2738)</f>
        <v>21819.223971802097</v>
      </c>
      <c r="U2738" s="3">
        <f>IF(E2738="小怪",0,IF(INDEX([1]非R能力!$FK$9:$FK$558,C2738)=0,0,10))</f>
        <v>10</v>
      </c>
      <c r="V2738" s="3">
        <f>IF(E2738="小怪",0,IF(INDEX([1]非R能力!$FH$9:$FH$558,C2738)=0,0,5000))</f>
        <v>5000</v>
      </c>
      <c r="W2738" s="3">
        <f>HLOOKUP(W$5,[2]人物技能基础!$O$3:$Q$553,$C2738+1,0)</f>
        <v>3.637142857142857</v>
      </c>
      <c r="X2738" s="3">
        <f>HLOOKUP(X$5,[2]人物技能基础!$O$3:$Q$553,$C2738+1,0)</f>
        <v>2.0186428571428574</v>
      </c>
      <c r="Y2738" s="3">
        <f>HLOOKUP(Y$5,[2]人物技能基础!$O$3:$Q$553,$C2738+1,0)</f>
        <v>99.964285714285708</v>
      </c>
      <c r="Z2738" s="3">
        <f t="shared" si="253"/>
        <v>3430682</v>
      </c>
      <c r="AA2738" s="3">
        <f t="shared" si="254"/>
        <v>66267</v>
      </c>
      <c r="AB2738" s="3">
        <f t="shared" si="255"/>
        <v>20889</v>
      </c>
      <c r="AC2738" s="3">
        <f t="shared" si="256"/>
        <v>22418</v>
      </c>
      <c r="AD2738" s="3">
        <f t="shared" si="257"/>
        <v>24163</v>
      </c>
    </row>
    <row r="2739" spans="1:30" x14ac:dyDescent="0.15">
      <c r="A2739" s="3">
        <v>734</v>
      </c>
      <c r="B2739" s="3" t="str">
        <f t="shared" si="252"/>
        <v>关卡734boss</v>
      </c>
      <c r="C2739" s="3">
        <f>INDEX([3]关卡!$J$19:$J$2018,A2739)</f>
        <v>331</v>
      </c>
      <c r="D2739" s="3">
        <f>INDEX([3]关卡!$N$19:$N$2018,A2739)</f>
        <v>331</v>
      </c>
      <c r="E2739" s="3" t="s">
        <v>25</v>
      </c>
      <c r="F2739" s="3" t="s">
        <v>26</v>
      </c>
      <c r="G2739" s="3">
        <v>30</v>
      </c>
      <c r="H2739" s="3">
        <v>30</v>
      </c>
      <c r="I2739" s="3">
        <v>0.2</v>
      </c>
      <c r="J2739" s="4">
        <v>0.75</v>
      </c>
      <c r="K2739" s="4">
        <v>1</v>
      </c>
      <c r="L2739" s="4">
        <v>5</v>
      </c>
      <c r="M2739" s="3">
        <v>1</v>
      </c>
      <c r="N2739" s="3">
        <v>2</v>
      </c>
      <c r="O2739" s="3">
        <f>HLOOKUP(O$5,[1]非R能力!$B$8:$F$558,$C2739+1,0)</f>
        <v>671496.30521120748</v>
      </c>
      <c r="P2739" s="3">
        <f>HLOOKUP(P$5,[1]非R能力!$B$8:$F$558,$C2739+1,0)</f>
        <v>104447.26424222605</v>
      </c>
      <c r="Q2739" s="3">
        <f>HLOOKUP(Q$5,[1]非R能力!$B$8:$F$558,$C2739+1,0)</f>
        <v>61591.233280362663</v>
      </c>
      <c r="R2739" s="3">
        <f>HLOOKUP(R$5,[1]非R能力!$B$8:$F$558,$C2739+1,0)</f>
        <v>18122.579797172093</v>
      </c>
      <c r="S2739" s="3">
        <f>HLOOKUP(S$5,[1]非R能力!$B$8:$F$558,$C2739+1,0)</f>
        <v>22418.757034787966</v>
      </c>
      <c r="T2739" s="3">
        <f>INDEX([1]非R能力!$H$9:$H$558,D2739)</f>
        <v>21819.223971802097</v>
      </c>
      <c r="U2739" s="3">
        <f>IF(E2739="小怪",0,IF(INDEX([1]非R能力!$FK$9:$FK$558,C2739)=0,0,10))</f>
        <v>10</v>
      </c>
      <c r="V2739" s="3">
        <f>IF(E2739="小怪",0,IF(INDEX([1]非R能力!$FH$9:$FH$558,C2739)=0,0,5000))</f>
        <v>5000</v>
      </c>
      <c r="W2739" s="3">
        <f>HLOOKUP(W$5,[2]人物技能基础!$O$3:$Q$553,$C2739+1,0)</f>
        <v>3.637142857142857</v>
      </c>
      <c r="X2739" s="3">
        <f>HLOOKUP(X$5,[2]人物技能基础!$O$3:$Q$553,$C2739+1,0)</f>
        <v>2.0186428571428574</v>
      </c>
      <c r="Y2739" s="3">
        <f>HLOOKUP(Y$5,[2]人物技能基础!$O$3:$Q$553,$C2739+1,0)</f>
        <v>99.964285714285708</v>
      </c>
      <c r="Z2739" s="3">
        <f t="shared" si="253"/>
        <v>3430682</v>
      </c>
      <c r="AA2739" s="3">
        <f t="shared" si="254"/>
        <v>66267</v>
      </c>
      <c r="AB2739" s="3">
        <f t="shared" si="255"/>
        <v>20889</v>
      </c>
      <c r="AC2739" s="3">
        <f t="shared" si="256"/>
        <v>22418</v>
      </c>
      <c r="AD2739" s="3">
        <f t="shared" si="257"/>
        <v>24163</v>
      </c>
    </row>
    <row r="2740" spans="1:30" x14ac:dyDescent="0.15">
      <c r="A2740" s="3">
        <v>735</v>
      </c>
      <c r="B2740" s="3" t="str">
        <f t="shared" si="252"/>
        <v>关卡735boss</v>
      </c>
      <c r="C2740" s="3">
        <f>INDEX([3]关卡!$J$19:$J$2018,A2740)</f>
        <v>331</v>
      </c>
      <c r="D2740" s="3">
        <f>INDEX([3]关卡!$N$19:$N$2018,A2740)</f>
        <v>331</v>
      </c>
      <c r="E2740" s="3" t="s">
        <v>25</v>
      </c>
      <c r="F2740" s="3" t="s">
        <v>26</v>
      </c>
      <c r="G2740" s="3">
        <v>30</v>
      </c>
      <c r="H2740" s="3">
        <v>30</v>
      </c>
      <c r="I2740" s="3">
        <v>0.2</v>
      </c>
      <c r="J2740" s="4">
        <v>0.75</v>
      </c>
      <c r="K2740" s="4">
        <v>1</v>
      </c>
      <c r="L2740" s="4">
        <v>5</v>
      </c>
      <c r="M2740" s="3">
        <v>1</v>
      </c>
      <c r="N2740" s="3">
        <v>2</v>
      </c>
      <c r="O2740" s="3">
        <f>HLOOKUP(O$5,[1]非R能力!$B$8:$F$558,$C2740+1,0)</f>
        <v>671496.30521120748</v>
      </c>
      <c r="P2740" s="3">
        <f>HLOOKUP(P$5,[1]非R能力!$B$8:$F$558,$C2740+1,0)</f>
        <v>104447.26424222605</v>
      </c>
      <c r="Q2740" s="3">
        <f>HLOOKUP(Q$5,[1]非R能力!$B$8:$F$558,$C2740+1,0)</f>
        <v>61591.233280362663</v>
      </c>
      <c r="R2740" s="3">
        <f>HLOOKUP(R$5,[1]非R能力!$B$8:$F$558,$C2740+1,0)</f>
        <v>18122.579797172093</v>
      </c>
      <c r="S2740" s="3">
        <f>HLOOKUP(S$5,[1]非R能力!$B$8:$F$558,$C2740+1,0)</f>
        <v>22418.757034787966</v>
      </c>
      <c r="T2740" s="3">
        <f>INDEX([1]非R能力!$H$9:$H$558,D2740)</f>
        <v>21819.223971802097</v>
      </c>
      <c r="U2740" s="3">
        <f>IF(E2740="小怪",0,IF(INDEX([1]非R能力!$FK$9:$FK$558,C2740)=0,0,10))</f>
        <v>10</v>
      </c>
      <c r="V2740" s="3">
        <f>IF(E2740="小怪",0,IF(INDEX([1]非R能力!$FH$9:$FH$558,C2740)=0,0,5000))</f>
        <v>5000</v>
      </c>
      <c r="W2740" s="3">
        <f>HLOOKUP(W$5,[2]人物技能基础!$O$3:$Q$553,$C2740+1,0)</f>
        <v>3.637142857142857</v>
      </c>
      <c r="X2740" s="3">
        <f>HLOOKUP(X$5,[2]人物技能基础!$O$3:$Q$553,$C2740+1,0)</f>
        <v>2.0186428571428574</v>
      </c>
      <c r="Y2740" s="3">
        <f>HLOOKUP(Y$5,[2]人物技能基础!$O$3:$Q$553,$C2740+1,0)</f>
        <v>99.964285714285708</v>
      </c>
      <c r="Z2740" s="3">
        <f t="shared" si="253"/>
        <v>3430682</v>
      </c>
      <c r="AA2740" s="3">
        <f t="shared" si="254"/>
        <v>66267</v>
      </c>
      <c r="AB2740" s="3">
        <f t="shared" si="255"/>
        <v>20889</v>
      </c>
      <c r="AC2740" s="3">
        <f t="shared" si="256"/>
        <v>22418</v>
      </c>
      <c r="AD2740" s="3">
        <f t="shared" si="257"/>
        <v>24163</v>
      </c>
    </row>
    <row r="2741" spans="1:30" x14ac:dyDescent="0.15">
      <c r="A2741" s="3">
        <v>736</v>
      </c>
      <c r="B2741" s="3" t="str">
        <f t="shared" si="252"/>
        <v>关卡736boss</v>
      </c>
      <c r="C2741" s="3">
        <f>INDEX([3]关卡!$J$19:$J$2018,A2741)</f>
        <v>331</v>
      </c>
      <c r="D2741" s="3">
        <f>INDEX([3]关卡!$N$19:$N$2018,A2741)</f>
        <v>331</v>
      </c>
      <c r="E2741" s="3" t="s">
        <v>25</v>
      </c>
      <c r="F2741" s="3" t="s">
        <v>26</v>
      </c>
      <c r="G2741" s="3">
        <v>30</v>
      </c>
      <c r="H2741" s="3">
        <v>30</v>
      </c>
      <c r="I2741" s="3">
        <v>0.2</v>
      </c>
      <c r="J2741" s="4">
        <v>0.75</v>
      </c>
      <c r="K2741" s="4">
        <v>1</v>
      </c>
      <c r="L2741" s="4">
        <v>5</v>
      </c>
      <c r="M2741" s="3">
        <v>1</v>
      </c>
      <c r="N2741" s="3">
        <v>2</v>
      </c>
      <c r="O2741" s="3">
        <f>HLOOKUP(O$5,[1]非R能力!$B$8:$F$558,$C2741+1,0)</f>
        <v>671496.30521120748</v>
      </c>
      <c r="P2741" s="3">
        <f>HLOOKUP(P$5,[1]非R能力!$B$8:$F$558,$C2741+1,0)</f>
        <v>104447.26424222605</v>
      </c>
      <c r="Q2741" s="3">
        <f>HLOOKUP(Q$5,[1]非R能力!$B$8:$F$558,$C2741+1,0)</f>
        <v>61591.233280362663</v>
      </c>
      <c r="R2741" s="3">
        <f>HLOOKUP(R$5,[1]非R能力!$B$8:$F$558,$C2741+1,0)</f>
        <v>18122.579797172093</v>
      </c>
      <c r="S2741" s="3">
        <f>HLOOKUP(S$5,[1]非R能力!$B$8:$F$558,$C2741+1,0)</f>
        <v>22418.757034787966</v>
      </c>
      <c r="T2741" s="3">
        <f>INDEX([1]非R能力!$H$9:$H$558,D2741)</f>
        <v>21819.223971802097</v>
      </c>
      <c r="U2741" s="3">
        <f>IF(E2741="小怪",0,IF(INDEX([1]非R能力!$FK$9:$FK$558,C2741)=0,0,10))</f>
        <v>10</v>
      </c>
      <c r="V2741" s="3">
        <f>IF(E2741="小怪",0,IF(INDEX([1]非R能力!$FH$9:$FH$558,C2741)=0,0,5000))</f>
        <v>5000</v>
      </c>
      <c r="W2741" s="3">
        <f>HLOOKUP(W$5,[2]人物技能基础!$O$3:$Q$553,$C2741+1,0)</f>
        <v>3.637142857142857</v>
      </c>
      <c r="X2741" s="3">
        <f>HLOOKUP(X$5,[2]人物技能基础!$O$3:$Q$553,$C2741+1,0)</f>
        <v>2.0186428571428574</v>
      </c>
      <c r="Y2741" s="3">
        <f>HLOOKUP(Y$5,[2]人物技能基础!$O$3:$Q$553,$C2741+1,0)</f>
        <v>99.964285714285708</v>
      </c>
      <c r="Z2741" s="3">
        <f t="shared" si="253"/>
        <v>3430682</v>
      </c>
      <c r="AA2741" s="3">
        <f t="shared" si="254"/>
        <v>66267</v>
      </c>
      <c r="AB2741" s="3">
        <f t="shared" si="255"/>
        <v>20889</v>
      </c>
      <c r="AC2741" s="3">
        <f t="shared" si="256"/>
        <v>22418</v>
      </c>
      <c r="AD2741" s="3">
        <f t="shared" si="257"/>
        <v>24163</v>
      </c>
    </row>
    <row r="2742" spans="1:30" x14ac:dyDescent="0.15">
      <c r="A2742" s="3">
        <v>737</v>
      </c>
      <c r="B2742" s="3" t="str">
        <f t="shared" si="252"/>
        <v>关卡737boss</v>
      </c>
      <c r="C2742" s="3">
        <f>INDEX([3]关卡!$J$19:$J$2018,A2742)</f>
        <v>332</v>
      </c>
      <c r="D2742" s="3">
        <f>INDEX([3]关卡!$N$19:$N$2018,A2742)</f>
        <v>332</v>
      </c>
      <c r="E2742" s="3" t="s">
        <v>25</v>
      </c>
      <c r="F2742" s="3" t="s">
        <v>26</v>
      </c>
      <c r="G2742" s="3">
        <v>30</v>
      </c>
      <c r="H2742" s="3">
        <v>30</v>
      </c>
      <c r="I2742" s="3">
        <v>0.2</v>
      </c>
      <c r="J2742" s="4">
        <v>0.75</v>
      </c>
      <c r="K2742" s="4">
        <v>1</v>
      </c>
      <c r="L2742" s="4">
        <v>5</v>
      </c>
      <c r="M2742" s="3">
        <v>1</v>
      </c>
      <c r="N2742" s="3">
        <v>2</v>
      </c>
      <c r="O2742" s="3">
        <f>HLOOKUP(O$5,[1]非R能力!$B$8:$F$558,$C2742+1,0)</f>
        <v>678531.91139192833</v>
      </c>
      <c r="P2742" s="3">
        <f>HLOOKUP(P$5,[1]非R能力!$B$8:$F$558,$C2742+1,0)</f>
        <v>105502.06846999493</v>
      </c>
      <c r="Q2742" s="3">
        <f>HLOOKUP(Q$5,[1]非R能力!$B$8:$F$558,$C2742+1,0)</f>
        <v>62096.582858965172</v>
      </c>
      <c r="R2742" s="3">
        <f>HLOOKUP(R$5,[1]非R能力!$B$8:$F$558,$C2742+1,0)</f>
        <v>18262.066338209341</v>
      </c>
      <c r="S2742" s="3">
        <f>HLOOKUP(S$5,[1]非R能力!$B$8:$F$558,$C2742+1,0)</f>
        <v>22591.684769896223</v>
      </c>
      <c r="T2742" s="3">
        <f>INDEX([1]非R能力!$H$9:$H$558,D2742)</f>
        <v>21958.565257866168</v>
      </c>
      <c r="U2742" s="3">
        <f>IF(E2742="小怪",0,IF(INDEX([1]非R能力!$FK$9:$FK$558,C2742)=0,0,10))</f>
        <v>10</v>
      </c>
      <c r="V2742" s="3">
        <f>IF(E2742="小怪",0,IF(INDEX([1]非R能力!$FH$9:$FH$558,C2742)=0,0,5000))</f>
        <v>5000</v>
      </c>
      <c r="W2742" s="3">
        <f>HLOOKUP(W$5,[2]人物技能基础!$O$3:$Q$553,$C2742+1,0)</f>
        <v>3.637142857142857</v>
      </c>
      <c r="X2742" s="3">
        <f>HLOOKUP(X$5,[2]人物技能基础!$O$3:$Q$553,$C2742+1,0)</f>
        <v>2.0186428571428574</v>
      </c>
      <c r="Y2742" s="3">
        <f>HLOOKUP(Y$5,[2]人物技能基础!$O$3:$Q$553,$C2742+1,0)</f>
        <v>99.964285714285708</v>
      </c>
      <c r="Z2742" s="3">
        <f t="shared" si="253"/>
        <v>3463850</v>
      </c>
      <c r="AA2742" s="3">
        <f t="shared" si="254"/>
        <v>66820</v>
      </c>
      <c r="AB2742" s="3">
        <f t="shared" si="255"/>
        <v>21100</v>
      </c>
      <c r="AC2742" s="3">
        <f t="shared" si="256"/>
        <v>22591</v>
      </c>
      <c r="AD2742" s="3">
        <f t="shared" si="257"/>
        <v>24349</v>
      </c>
    </row>
    <row r="2743" spans="1:30" x14ac:dyDescent="0.15">
      <c r="A2743" s="3">
        <v>738</v>
      </c>
      <c r="B2743" s="3" t="str">
        <f t="shared" si="252"/>
        <v>关卡738boss</v>
      </c>
      <c r="C2743" s="3">
        <f>INDEX([3]关卡!$J$19:$J$2018,A2743)</f>
        <v>332</v>
      </c>
      <c r="D2743" s="3">
        <f>INDEX([3]关卡!$N$19:$N$2018,A2743)</f>
        <v>332</v>
      </c>
      <c r="E2743" s="3" t="s">
        <v>25</v>
      </c>
      <c r="F2743" s="3" t="s">
        <v>26</v>
      </c>
      <c r="G2743" s="3">
        <v>30</v>
      </c>
      <c r="H2743" s="3">
        <v>30</v>
      </c>
      <c r="I2743" s="3">
        <v>0.2</v>
      </c>
      <c r="J2743" s="4">
        <v>0.75</v>
      </c>
      <c r="K2743" s="4">
        <v>1</v>
      </c>
      <c r="L2743" s="4">
        <v>5</v>
      </c>
      <c r="M2743" s="3">
        <v>1</v>
      </c>
      <c r="N2743" s="3">
        <v>2</v>
      </c>
      <c r="O2743" s="3">
        <f>HLOOKUP(O$5,[1]非R能力!$B$8:$F$558,$C2743+1,0)</f>
        <v>678531.91139192833</v>
      </c>
      <c r="P2743" s="3">
        <f>HLOOKUP(P$5,[1]非R能力!$B$8:$F$558,$C2743+1,0)</f>
        <v>105502.06846999493</v>
      </c>
      <c r="Q2743" s="3">
        <f>HLOOKUP(Q$5,[1]非R能力!$B$8:$F$558,$C2743+1,0)</f>
        <v>62096.582858965172</v>
      </c>
      <c r="R2743" s="3">
        <f>HLOOKUP(R$5,[1]非R能力!$B$8:$F$558,$C2743+1,0)</f>
        <v>18262.066338209341</v>
      </c>
      <c r="S2743" s="3">
        <f>HLOOKUP(S$5,[1]非R能力!$B$8:$F$558,$C2743+1,0)</f>
        <v>22591.684769896223</v>
      </c>
      <c r="T2743" s="3">
        <f>INDEX([1]非R能力!$H$9:$H$558,D2743)</f>
        <v>21958.565257866168</v>
      </c>
      <c r="U2743" s="3">
        <f>IF(E2743="小怪",0,IF(INDEX([1]非R能力!$FK$9:$FK$558,C2743)=0,0,10))</f>
        <v>10</v>
      </c>
      <c r="V2743" s="3">
        <f>IF(E2743="小怪",0,IF(INDEX([1]非R能力!$FH$9:$FH$558,C2743)=0,0,5000))</f>
        <v>5000</v>
      </c>
      <c r="W2743" s="3">
        <f>HLOOKUP(W$5,[2]人物技能基础!$O$3:$Q$553,$C2743+1,0)</f>
        <v>3.637142857142857</v>
      </c>
      <c r="X2743" s="3">
        <f>HLOOKUP(X$5,[2]人物技能基础!$O$3:$Q$553,$C2743+1,0)</f>
        <v>2.0186428571428574</v>
      </c>
      <c r="Y2743" s="3">
        <f>HLOOKUP(Y$5,[2]人物技能基础!$O$3:$Q$553,$C2743+1,0)</f>
        <v>99.964285714285708</v>
      </c>
      <c r="Z2743" s="3">
        <f t="shared" si="253"/>
        <v>3463850</v>
      </c>
      <c r="AA2743" s="3">
        <f t="shared" si="254"/>
        <v>66820</v>
      </c>
      <c r="AB2743" s="3">
        <f t="shared" si="255"/>
        <v>21100</v>
      </c>
      <c r="AC2743" s="3">
        <f t="shared" si="256"/>
        <v>22591</v>
      </c>
      <c r="AD2743" s="3">
        <f t="shared" si="257"/>
        <v>24349</v>
      </c>
    </row>
    <row r="2744" spans="1:30" x14ac:dyDescent="0.15">
      <c r="A2744" s="3">
        <v>739</v>
      </c>
      <c r="B2744" s="3" t="str">
        <f t="shared" si="252"/>
        <v>关卡739boss</v>
      </c>
      <c r="C2744" s="3">
        <f>INDEX([3]关卡!$J$19:$J$2018,A2744)</f>
        <v>332</v>
      </c>
      <c r="D2744" s="3">
        <f>INDEX([3]关卡!$N$19:$N$2018,A2744)</f>
        <v>332</v>
      </c>
      <c r="E2744" s="3" t="s">
        <v>25</v>
      </c>
      <c r="F2744" s="3" t="s">
        <v>26</v>
      </c>
      <c r="G2744" s="3">
        <v>30</v>
      </c>
      <c r="H2744" s="3">
        <v>30</v>
      </c>
      <c r="I2744" s="3">
        <v>0.2</v>
      </c>
      <c r="J2744" s="4">
        <v>0.75</v>
      </c>
      <c r="K2744" s="4">
        <v>1</v>
      </c>
      <c r="L2744" s="4">
        <v>5</v>
      </c>
      <c r="M2744" s="3">
        <v>1</v>
      </c>
      <c r="N2744" s="3">
        <v>2</v>
      </c>
      <c r="O2744" s="3">
        <f>HLOOKUP(O$5,[1]非R能力!$B$8:$F$558,$C2744+1,0)</f>
        <v>678531.91139192833</v>
      </c>
      <c r="P2744" s="3">
        <f>HLOOKUP(P$5,[1]非R能力!$B$8:$F$558,$C2744+1,0)</f>
        <v>105502.06846999493</v>
      </c>
      <c r="Q2744" s="3">
        <f>HLOOKUP(Q$5,[1]非R能力!$B$8:$F$558,$C2744+1,0)</f>
        <v>62096.582858965172</v>
      </c>
      <c r="R2744" s="3">
        <f>HLOOKUP(R$5,[1]非R能力!$B$8:$F$558,$C2744+1,0)</f>
        <v>18262.066338209341</v>
      </c>
      <c r="S2744" s="3">
        <f>HLOOKUP(S$5,[1]非R能力!$B$8:$F$558,$C2744+1,0)</f>
        <v>22591.684769896223</v>
      </c>
      <c r="T2744" s="3">
        <f>INDEX([1]非R能力!$H$9:$H$558,D2744)</f>
        <v>21958.565257866168</v>
      </c>
      <c r="U2744" s="3">
        <f>IF(E2744="小怪",0,IF(INDEX([1]非R能力!$FK$9:$FK$558,C2744)=0,0,10))</f>
        <v>10</v>
      </c>
      <c r="V2744" s="3">
        <f>IF(E2744="小怪",0,IF(INDEX([1]非R能力!$FH$9:$FH$558,C2744)=0,0,5000))</f>
        <v>5000</v>
      </c>
      <c r="W2744" s="3">
        <f>HLOOKUP(W$5,[2]人物技能基础!$O$3:$Q$553,$C2744+1,0)</f>
        <v>3.637142857142857</v>
      </c>
      <c r="X2744" s="3">
        <f>HLOOKUP(X$5,[2]人物技能基础!$O$3:$Q$553,$C2744+1,0)</f>
        <v>2.0186428571428574</v>
      </c>
      <c r="Y2744" s="3">
        <f>HLOOKUP(Y$5,[2]人物技能基础!$O$3:$Q$553,$C2744+1,0)</f>
        <v>99.964285714285708</v>
      </c>
      <c r="Z2744" s="3">
        <f t="shared" si="253"/>
        <v>3463850</v>
      </c>
      <c r="AA2744" s="3">
        <f t="shared" si="254"/>
        <v>66820</v>
      </c>
      <c r="AB2744" s="3">
        <f t="shared" si="255"/>
        <v>21100</v>
      </c>
      <c r="AC2744" s="3">
        <f t="shared" si="256"/>
        <v>22591</v>
      </c>
      <c r="AD2744" s="3">
        <f t="shared" si="257"/>
        <v>24349</v>
      </c>
    </row>
    <row r="2745" spans="1:30" x14ac:dyDescent="0.15">
      <c r="A2745" s="3">
        <v>740</v>
      </c>
      <c r="B2745" s="3" t="str">
        <f t="shared" si="252"/>
        <v>关卡740boss</v>
      </c>
      <c r="C2745" s="3">
        <f>INDEX([3]关卡!$J$19:$J$2018,A2745)</f>
        <v>332</v>
      </c>
      <c r="D2745" s="3">
        <f>INDEX([3]关卡!$N$19:$N$2018,A2745)</f>
        <v>332</v>
      </c>
      <c r="E2745" s="3" t="s">
        <v>25</v>
      </c>
      <c r="F2745" s="3" t="s">
        <v>26</v>
      </c>
      <c r="G2745" s="3">
        <v>30</v>
      </c>
      <c r="H2745" s="3">
        <v>30</v>
      </c>
      <c r="I2745" s="3">
        <v>0.2</v>
      </c>
      <c r="J2745" s="4">
        <v>0.75</v>
      </c>
      <c r="K2745" s="4">
        <v>1</v>
      </c>
      <c r="L2745" s="4">
        <v>5</v>
      </c>
      <c r="M2745" s="3">
        <v>1</v>
      </c>
      <c r="N2745" s="3">
        <v>2</v>
      </c>
      <c r="O2745" s="3">
        <f>HLOOKUP(O$5,[1]非R能力!$B$8:$F$558,$C2745+1,0)</f>
        <v>678531.91139192833</v>
      </c>
      <c r="P2745" s="3">
        <f>HLOOKUP(P$5,[1]非R能力!$B$8:$F$558,$C2745+1,0)</f>
        <v>105502.06846999493</v>
      </c>
      <c r="Q2745" s="3">
        <f>HLOOKUP(Q$5,[1]非R能力!$B$8:$F$558,$C2745+1,0)</f>
        <v>62096.582858965172</v>
      </c>
      <c r="R2745" s="3">
        <f>HLOOKUP(R$5,[1]非R能力!$B$8:$F$558,$C2745+1,0)</f>
        <v>18262.066338209341</v>
      </c>
      <c r="S2745" s="3">
        <f>HLOOKUP(S$5,[1]非R能力!$B$8:$F$558,$C2745+1,0)</f>
        <v>22591.684769896223</v>
      </c>
      <c r="T2745" s="3">
        <f>INDEX([1]非R能力!$H$9:$H$558,D2745)</f>
        <v>21958.565257866168</v>
      </c>
      <c r="U2745" s="3">
        <f>IF(E2745="小怪",0,IF(INDEX([1]非R能力!$FK$9:$FK$558,C2745)=0,0,10))</f>
        <v>10</v>
      </c>
      <c r="V2745" s="3">
        <f>IF(E2745="小怪",0,IF(INDEX([1]非R能力!$FH$9:$FH$558,C2745)=0,0,5000))</f>
        <v>5000</v>
      </c>
      <c r="W2745" s="3">
        <f>HLOOKUP(W$5,[2]人物技能基础!$O$3:$Q$553,$C2745+1,0)</f>
        <v>3.637142857142857</v>
      </c>
      <c r="X2745" s="3">
        <f>HLOOKUP(X$5,[2]人物技能基础!$O$3:$Q$553,$C2745+1,0)</f>
        <v>2.0186428571428574</v>
      </c>
      <c r="Y2745" s="3">
        <f>HLOOKUP(Y$5,[2]人物技能基础!$O$3:$Q$553,$C2745+1,0)</f>
        <v>99.964285714285708</v>
      </c>
      <c r="Z2745" s="3">
        <f t="shared" si="253"/>
        <v>3463850</v>
      </c>
      <c r="AA2745" s="3">
        <f t="shared" si="254"/>
        <v>66820</v>
      </c>
      <c r="AB2745" s="3">
        <f t="shared" si="255"/>
        <v>21100</v>
      </c>
      <c r="AC2745" s="3">
        <f t="shared" si="256"/>
        <v>22591</v>
      </c>
      <c r="AD2745" s="3">
        <f t="shared" si="257"/>
        <v>24349</v>
      </c>
    </row>
    <row r="2746" spans="1:30" x14ac:dyDescent="0.15">
      <c r="A2746" s="3">
        <v>741</v>
      </c>
      <c r="B2746" s="3" t="str">
        <f t="shared" si="252"/>
        <v>关卡741boss</v>
      </c>
      <c r="C2746" s="3">
        <f>INDEX([3]关卡!$J$19:$J$2018,A2746)</f>
        <v>332</v>
      </c>
      <c r="D2746" s="3">
        <f>INDEX([3]关卡!$N$19:$N$2018,A2746)</f>
        <v>332</v>
      </c>
      <c r="E2746" s="3" t="s">
        <v>25</v>
      </c>
      <c r="F2746" s="3" t="s">
        <v>26</v>
      </c>
      <c r="G2746" s="3">
        <v>30</v>
      </c>
      <c r="H2746" s="3">
        <v>30</v>
      </c>
      <c r="I2746" s="3">
        <v>0.2</v>
      </c>
      <c r="J2746" s="4">
        <v>0.75</v>
      </c>
      <c r="K2746" s="4">
        <v>1</v>
      </c>
      <c r="L2746" s="4">
        <v>5</v>
      </c>
      <c r="M2746" s="3">
        <v>1</v>
      </c>
      <c r="N2746" s="3">
        <v>2</v>
      </c>
      <c r="O2746" s="3">
        <f>HLOOKUP(O$5,[1]非R能力!$B$8:$F$558,$C2746+1,0)</f>
        <v>678531.91139192833</v>
      </c>
      <c r="P2746" s="3">
        <f>HLOOKUP(P$5,[1]非R能力!$B$8:$F$558,$C2746+1,0)</f>
        <v>105502.06846999493</v>
      </c>
      <c r="Q2746" s="3">
        <f>HLOOKUP(Q$5,[1]非R能力!$B$8:$F$558,$C2746+1,0)</f>
        <v>62096.582858965172</v>
      </c>
      <c r="R2746" s="3">
        <f>HLOOKUP(R$5,[1]非R能力!$B$8:$F$558,$C2746+1,0)</f>
        <v>18262.066338209341</v>
      </c>
      <c r="S2746" s="3">
        <f>HLOOKUP(S$5,[1]非R能力!$B$8:$F$558,$C2746+1,0)</f>
        <v>22591.684769896223</v>
      </c>
      <c r="T2746" s="3">
        <f>INDEX([1]非R能力!$H$9:$H$558,D2746)</f>
        <v>21958.565257866168</v>
      </c>
      <c r="U2746" s="3">
        <f>IF(E2746="小怪",0,IF(INDEX([1]非R能力!$FK$9:$FK$558,C2746)=0,0,10))</f>
        <v>10</v>
      </c>
      <c r="V2746" s="3">
        <f>IF(E2746="小怪",0,IF(INDEX([1]非R能力!$FH$9:$FH$558,C2746)=0,0,5000))</f>
        <v>5000</v>
      </c>
      <c r="W2746" s="3">
        <f>HLOOKUP(W$5,[2]人物技能基础!$O$3:$Q$553,$C2746+1,0)</f>
        <v>3.637142857142857</v>
      </c>
      <c r="X2746" s="3">
        <f>HLOOKUP(X$5,[2]人物技能基础!$O$3:$Q$553,$C2746+1,0)</f>
        <v>2.0186428571428574</v>
      </c>
      <c r="Y2746" s="3">
        <f>HLOOKUP(Y$5,[2]人物技能基础!$O$3:$Q$553,$C2746+1,0)</f>
        <v>99.964285714285708</v>
      </c>
      <c r="Z2746" s="3">
        <f t="shared" si="253"/>
        <v>3463850</v>
      </c>
      <c r="AA2746" s="3">
        <f t="shared" si="254"/>
        <v>66820</v>
      </c>
      <c r="AB2746" s="3">
        <f t="shared" si="255"/>
        <v>21100</v>
      </c>
      <c r="AC2746" s="3">
        <f t="shared" si="256"/>
        <v>22591</v>
      </c>
      <c r="AD2746" s="3">
        <f t="shared" si="257"/>
        <v>24349</v>
      </c>
    </row>
    <row r="2747" spans="1:30" x14ac:dyDescent="0.15">
      <c r="A2747" s="3">
        <v>742</v>
      </c>
      <c r="B2747" s="3" t="str">
        <f t="shared" si="252"/>
        <v>关卡742boss</v>
      </c>
      <c r="C2747" s="3">
        <f>INDEX([3]关卡!$J$19:$J$2018,A2747)</f>
        <v>332</v>
      </c>
      <c r="D2747" s="3">
        <f>INDEX([3]关卡!$N$19:$N$2018,A2747)</f>
        <v>332</v>
      </c>
      <c r="E2747" s="3" t="s">
        <v>25</v>
      </c>
      <c r="F2747" s="3" t="s">
        <v>26</v>
      </c>
      <c r="G2747" s="3">
        <v>30</v>
      </c>
      <c r="H2747" s="3">
        <v>30</v>
      </c>
      <c r="I2747" s="3">
        <v>0.2</v>
      </c>
      <c r="J2747" s="4">
        <v>0.75</v>
      </c>
      <c r="K2747" s="4">
        <v>1</v>
      </c>
      <c r="L2747" s="4">
        <v>5</v>
      </c>
      <c r="M2747" s="3">
        <v>1</v>
      </c>
      <c r="N2747" s="3">
        <v>2</v>
      </c>
      <c r="O2747" s="3">
        <f>HLOOKUP(O$5,[1]非R能力!$B$8:$F$558,$C2747+1,0)</f>
        <v>678531.91139192833</v>
      </c>
      <c r="P2747" s="3">
        <f>HLOOKUP(P$5,[1]非R能力!$B$8:$F$558,$C2747+1,0)</f>
        <v>105502.06846999493</v>
      </c>
      <c r="Q2747" s="3">
        <f>HLOOKUP(Q$5,[1]非R能力!$B$8:$F$558,$C2747+1,0)</f>
        <v>62096.582858965172</v>
      </c>
      <c r="R2747" s="3">
        <f>HLOOKUP(R$5,[1]非R能力!$B$8:$F$558,$C2747+1,0)</f>
        <v>18262.066338209341</v>
      </c>
      <c r="S2747" s="3">
        <f>HLOOKUP(S$5,[1]非R能力!$B$8:$F$558,$C2747+1,0)</f>
        <v>22591.684769896223</v>
      </c>
      <c r="T2747" s="3">
        <f>INDEX([1]非R能力!$H$9:$H$558,D2747)</f>
        <v>21958.565257866168</v>
      </c>
      <c r="U2747" s="3">
        <f>IF(E2747="小怪",0,IF(INDEX([1]非R能力!$FK$9:$FK$558,C2747)=0,0,10))</f>
        <v>10</v>
      </c>
      <c r="V2747" s="3">
        <f>IF(E2747="小怪",0,IF(INDEX([1]非R能力!$FH$9:$FH$558,C2747)=0,0,5000))</f>
        <v>5000</v>
      </c>
      <c r="W2747" s="3">
        <f>HLOOKUP(W$5,[2]人物技能基础!$O$3:$Q$553,$C2747+1,0)</f>
        <v>3.637142857142857</v>
      </c>
      <c r="X2747" s="3">
        <f>HLOOKUP(X$5,[2]人物技能基础!$O$3:$Q$553,$C2747+1,0)</f>
        <v>2.0186428571428574</v>
      </c>
      <c r="Y2747" s="3">
        <f>HLOOKUP(Y$5,[2]人物技能基础!$O$3:$Q$553,$C2747+1,0)</f>
        <v>99.964285714285708</v>
      </c>
      <c r="Z2747" s="3">
        <f t="shared" si="253"/>
        <v>3463850</v>
      </c>
      <c r="AA2747" s="3">
        <f t="shared" si="254"/>
        <v>66820</v>
      </c>
      <c r="AB2747" s="3">
        <f t="shared" si="255"/>
        <v>21100</v>
      </c>
      <c r="AC2747" s="3">
        <f t="shared" si="256"/>
        <v>22591</v>
      </c>
      <c r="AD2747" s="3">
        <f t="shared" si="257"/>
        <v>24349</v>
      </c>
    </row>
    <row r="2748" spans="1:30" x14ac:dyDescent="0.15">
      <c r="A2748" s="3">
        <v>743</v>
      </c>
      <c r="B2748" s="3" t="str">
        <f t="shared" si="252"/>
        <v>关卡743boss</v>
      </c>
      <c r="C2748" s="3">
        <f>INDEX([3]关卡!$J$19:$J$2018,A2748)</f>
        <v>332</v>
      </c>
      <c r="D2748" s="3">
        <f>INDEX([3]关卡!$N$19:$N$2018,A2748)</f>
        <v>332</v>
      </c>
      <c r="E2748" s="3" t="s">
        <v>25</v>
      </c>
      <c r="F2748" s="3" t="s">
        <v>26</v>
      </c>
      <c r="G2748" s="3">
        <v>30</v>
      </c>
      <c r="H2748" s="3">
        <v>30</v>
      </c>
      <c r="I2748" s="3">
        <v>0.2</v>
      </c>
      <c r="J2748" s="4">
        <v>0.75</v>
      </c>
      <c r="K2748" s="4">
        <v>1</v>
      </c>
      <c r="L2748" s="4">
        <v>5</v>
      </c>
      <c r="M2748" s="3">
        <v>1</v>
      </c>
      <c r="N2748" s="3">
        <v>2</v>
      </c>
      <c r="O2748" s="3">
        <f>HLOOKUP(O$5,[1]非R能力!$B$8:$F$558,$C2748+1,0)</f>
        <v>678531.91139192833</v>
      </c>
      <c r="P2748" s="3">
        <f>HLOOKUP(P$5,[1]非R能力!$B$8:$F$558,$C2748+1,0)</f>
        <v>105502.06846999493</v>
      </c>
      <c r="Q2748" s="3">
        <f>HLOOKUP(Q$5,[1]非R能力!$B$8:$F$558,$C2748+1,0)</f>
        <v>62096.582858965172</v>
      </c>
      <c r="R2748" s="3">
        <f>HLOOKUP(R$5,[1]非R能力!$B$8:$F$558,$C2748+1,0)</f>
        <v>18262.066338209341</v>
      </c>
      <c r="S2748" s="3">
        <f>HLOOKUP(S$5,[1]非R能力!$B$8:$F$558,$C2748+1,0)</f>
        <v>22591.684769896223</v>
      </c>
      <c r="T2748" s="3">
        <f>INDEX([1]非R能力!$H$9:$H$558,D2748)</f>
        <v>21958.565257866168</v>
      </c>
      <c r="U2748" s="3">
        <f>IF(E2748="小怪",0,IF(INDEX([1]非R能力!$FK$9:$FK$558,C2748)=0,0,10))</f>
        <v>10</v>
      </c>
      <c r="V2748" s="3">
        <f>IF(E2748="小怪",0,IF(INDEX([1]非R能力!$FH$9:$FH$558,C2748)=0,0,5000))</f>
        <v>5000</v>
      </c>
      <c r="W2748" s="3">
        <f>HLOOKUP(W$5,[2]人物技能基础!$O$3:$Q$553,$C2748+1,0)</f>
        <v>3.637142857142857</v>
      </c>
      <c r="X2748" s="3">
        <f>HLOOKUP(X$5,[2]人物技能基础!$O$3:$Q$553,$C2748+1,0)</f>
        <v>2.0186428571428574</v>
      </c>
      <c r="Y2748" s="3">
        <f>HLOOKUP(Y$5,[2]人物技能基础!$O$3:$Q$553,$C2748+1,0)</f>
        <v>99.964285714285708</v>
      </c>
      <c r="Z2748" s="3">
        <f t="shared" si="253"/>
        <v>3463850</v>
      </c>
      <c r="AA2748" s="3">
        <f t="shared" si="254"/>
        <v>66820</v>
      </c>
      <c r="AB2748" s="3">
        <f t="shared" si="255"/>
        <v>21100</v>
      </c>
      <c r="AC2748" s="3">
        <f t="shared" si="256"/>
        <v>22591</v>
      </c>
      <c r="AD2748" s="3">
        <f t="shared" si="257"/>
        <v>24349</v>
      </c>
    </row>
    <row r="2749" spans="1:30" x14ac:dyDescent="0.15">
      <c r="A2749" s="3">
        <v>744</v>
      </c>
      <c r="B2749" s="3" t="str">
        <f t="shared" si="252"/>
        <v>关卡744boss</v>
      </c>
      <c r="C2749" s="3">
        <f>INDEX([3]关卡!$J$19:$J$2018,A2749)</f>
        <v>333</v>
      </c>
      <c r="D2749" s="3">
        <f>INDEX([3]关卡!$N$19:$N$2018,A2749)</f>
        <v>333</v>
      </c>
      <c r="E2749" s="3" t="s">
        <v>25</v>
      </c>
      <c r="F2749" s="3" t="s">
        <v>26</v>
      </c>
      <c r="G2749" s="3">
        <v>30</v>
      </c>
      <c r="H2749" s="3">
        <v>30</v>
      </c>
      <c r="I2749" s="3">
        <v>0.2</v>
      </c>
      <c r="J2749" s="4">
        <v>0.75</v>
      </c>
      <c r="K2749" s="4">
        <v>1</v>
      </c>
      <c r="L2749" s="4">
        <v>5</v>
      </c>
      <c r="M2749" s="3">
        <v>1</v>
      </c>
      <c r="N2749" s="3">
        <v>2</v>
      </c>
      <c r="O2749" s="3">
        <f>HLOOKUP(O$5,[1]非R能力!$B$8:$F$558,$C2749+1,0)</f>
        <v>685178.36867899611</v>
      </c>
      <c r="P2749" s="3">
        <f>HLOOKUP(P$5,[1]非R能力!$B$8:$F$558,$C2749+1,0)</f>
        <v>106442.45313939069</v>
      </c>
      <c r="Q2749" s="3">
        <f>HLOOKUP(Q$5,[1]非R能力!$B$8:$F$558,$C2749+1,0)</f>
        <v>62573.973576152857</v>
      </c>
      <c r="R2749" s="3">
        <f>HLOOKUP(R$5,[1]非R能力!$B$8:$F$558,$C2749+1,0)</f>
        <v>18401.011063456284</v>
      </c>
      <c r="S2749" s="3">
        <f>HLOOKUP(S$5,[1]非R能力!$B$8:$F$558,$C2749+1,0)</f>
        <v>22781.352307226462</v>
      </c>
      <c r="T2749" s="3">
        <f>INDEX([1]非R能力!$H$9:$H$558,D2749)</f>
        <v>22098.600648640677</v>
      </c>
      <c r="U2749" s="3">
        <f>IF(E2749="小怪",0,IF(INDEX([1]非R能力!$FK$9:$FK$558,C2749)=0,0,10))</f>
        <v>10</v>
      </c>
      <c r="V2749" s="3">
        <f>IF(E2749="小怪",0,IF(INDEX([1]非R能力!$FH$9:$FH$558,C2749)=0,0,5000))</f>
        <v>5000</v>
      </c>
      <c r="W2749" s="3">
        <f>HLOOKUP(W$5,[2]人物技能基础!$O$3:$Q$553,$C2749+1,0)</f>
        <v>3.637142857142857</v>
      </c>
      <c r="X2749" s="3">
        <f>HLOOKUP(X$5,[2]人物技能基础!$O$3:$Q$553,$C2749+1,0)</f>
        <v>2.0186428571428574</v>
      </c>
      <c r="Y2749" s="3">
        <f>HLOOKUP(Y$5,[2]人物技能基础!$O$3:$Q$553,$C2749+1,0)</f>
        <v>99.964285714285708</v>
      </c>
      <c r="Z2749" s="3">
        <f t="shared" si="253"/>
        <v>3493709</v>
      </c>
      <c r="AA2749" s="3">
        <f t="shared" si="254"/>
        <v>67341</v>
      </c>
      <c r="AB2749" s="3">
        <f t="shared" si="255"/>
        <v>21288</v>
      </c>
      <c r="AC2749" s="3">
        <f t="shared" si="256"/>
        <v>22781</v>
      </c>
      <c r="AD2749" s="3">
        <f t="shared" si="257"/>
        <v>24534</v>
      </c>
    </row>
    <row r="2750" spans="1:30" x14ac:dyDescent="0.15">
      <c r="A2750" s="3">
        <v>745</v>
      </c>
      <c r="B2750" s="3" t="str">
        <f t="shared" si="252"/>
        <v>关卡745boss</v>
      </c>
      <c r="C2750" s="3">
        <f>INDEX([3]关卡!$J$19:$J$2018,A2750)</f>
        <v>333</v>
      </c>
      <c r="D2750" s="3">
        <f>INDEX([3]关卡!$N$19:$N$2018,A2750)</f>
        <v>333</v>
      </c>
      <c r="E2750" s="3" t="s">
        <v>25</v>
      </c>
      <c r="F2750" s="3" t="s">
        <v>26</v>
      </c>
      <c r="G2750" s="3">
        <v>30</v>
      </c>
      <c r="H2750" s="3">
        <v>30</v>
      </c>
      <c r="I2750" s="3">
        <v>0.2</v>
      </c>
      <c r="J2750" s="4">
        <v>0.75</v>
      </c>
      <c r="K2750" s="4">
        <v>1</v>
      </c>
      <c r="L2750" s="4">
        <v>5</v>
      </c>
      <c r="M2750" s="3">
        <v>1</v>
      </c>
      <c r="N2750" s="3">
        <v>2</v>
      </c>
      <c r="O2750" s="3">
        <f>HLOOKUP(O$5,[1]非R能力!$B$8:$F$558,$C2750+1,0)</f>
        <v>685178.36867899611</v>
      </c>
      <c r="P2750" s="3">
        <f>HLOOKUP(P$5,[1]非R能力!$B$8:$F$558,$C2750+1,0)</f>
        <v>106442.45313939069</v>
      </c>
      <c r="Q2750" s="3">
        <f>HLOOKUP(Q$5,[1]非R能力!$B$8:$F$558,$C2750+1,0)</f>
        <v>62573.973576152857</v>
      </c>
      <c r="R2750" s="3">
        <f>HLOOKUP(R$5,[1]非R能力!$B$8:$F$558,$C2750+1,0)</f>
        <v>18401.011063456284</v>
      </c>
      <c r="S2750" s="3">
        <f>HLOOKUP(S$5,[1]非R能力!$B$8:$F$558,$C2750+1,0)</f>
        <v>22781.352307226462</v>
      </c>
      <c r="T2750" s="3">
        <f>INDEX([1]非R能力!$H$9:$H$558,D2750)</f>
        <v>22098.600648640677</v>
      </c>
      <c r="U2750" s="3">
        <f>IF(E2750="小怪",0,IF(INDEX([1]非R能力!$FK$9:$FK$558,C2750)=0,0,10))</f>
        <v>10</v>
      </c>
      <c r="V2750" s="3">
        <f>IF(E2750="小怪",0,IF(INDEX([1]非R能力!$FH$9:$FH$558,C2750)=0,0,5000))</f>
        <v>5000</v>
      </c>
      <c r="W2750" s="3">
        <f>HLOOKUP(W$5,[2]人物技能基础!$O$3:$Q$553,$C2750+1,0)</f>
        <v>3.637142857142857</v>
      </c>
      <c r="X2750" s="3">
        <f>HLOOKUP(X$5,[2]人物技能基础!$O$3:$Q$553,$C2750+1,0)</f>
        <v>2.0186428571428574</v>
      </c>
      <c r="Y2750" s="3">
        <f>HLOOKUP(Y$5,[2]人物技能基础!$O$3:$Q$553,$C2750+1,0)</f>
        <v>99.964285714285708</v>
      </c>
      <c r="Z2750" s="3">
        <f t="shared" si="253"/>
        <v>3493709</v>
      </c>
      <c r="AA2750" s="3">
        <f t="shared" si="254"/>
        <v>67341</v>
      </c>
      <c r="AB2750" s="3">
        <f t="shared" si="255"/>
        <v>21288</v>
      </c>
      <c r="AC2750" s="3">
        <f t="shared" si="256"/>
        <v>22781</v>
      </c>
      <c r="AD2750" s="3">
        <f t="shared" si="257"/>
        <v>24534</v>
      </c>
    </row>
    <row r="2751" spans="1:30" x14ac:dyDescent="0.15">
      <c r="A2751" s="3">
        <v>746</v>
      </c>
      <c r="B2751" s="3" t="str">
        <f t="shared" si="252"/>
        <v>关卡746boss</v>
      </c>
      <c r="C2751" s="3">
        <f>INDEX([3]关卡!$J$19:$J$2018,A2751)</f>
        <v>333</v>
      </c>
      <c r="D2751" s="3">
        <f>INDEX([3]关卡!$N$19:$N$2018,A2751)</f>
        <v>333</v>
      </c>
      <c r="E2751" s="3" t="s">
        <v>25</v>
      </c>
      <c r="F2751" s="3" t="s">
        <v>26</v>
      </c>
      <c r="G2751" s="3">
        <v>30</v>
      </c>
      <c r="H2751" s="3">
        <v>30</v>
      </c>
      <c r="I2751" s="3">
        <v>0.2</v>
      </c>
      <c r="J2751" s="4">
        <v>0.75</v>
      </c>
      <c r="K2751" s="4">
        <v>1</v>
      </c>
      <c r="L2751" s="4">
        <v>5</v>
      </c>
      <c r="M2751" s="3">
        <v>1</v>
      </c>
      <c r="N2751" s="3">
        <v>2</v>
      </c>
      <c r="O2751" s="3">
        <f>HLOOKUP(O$5,[1]非R能力!$B$8:$F$558,$C2751+1,0)</f>
        <v>685178.36867899611</v>
      </c>
      <c r="P2751" s="3">
        <f>HLOOKUP(P$5,[1]非R能力!$B$8:$F$558,$C2751+1,0)</f>
        <v>106442.45313939069</v>
      </c>
      <c r="Q2751" s="3">
        <f>HLOOKUP(Q$5,[1]非R能力!$B$8:$F$558,$C2751+1,0)</f>
        <v>62573.973576152857</v>
      </c>
      <c r="R2751" s="3">
        <f>HLOOKUP(R$5,[1]非R能力!$B$8:$F$558,$C2751+1,0)</f>
        <v>18401.011063456284</v>
      </c>
      <c r="S2751" s="3">
        <f>HLOOKUP(S$5,[1]非R能力!$B$8:$F$558,$C2751+1,0)</f>
        <v>22781.352307226462</v>
      </c>
      <c r="T2751" s="3">
        <f>INDEX([1]非R能力!$H$9:$H$558,D2751)</f>
        <v>22098.600648640677</v>
      </c>
      <c r="U2751" s="3">
        <f>IF(E2751="小怪",0,IF(INDEX([1]非R能力!$FK$9:$FK$558,C2751)=0,0,10))</f>
        <v>10</v>
      </c>
      <c r="V2751" s="3">
        <f>IF(E2751="小怪",0,IF(INDEX([1]非R能力!$FH$9:$FH$558,C2751)=0,0,5000))</f>
        <v>5000</v>
      </c>
      <c r="W2751" s="3">
        <f>HLOOKUP(W$5,[2]人物技能基础!$O$3:$Q$553,$C2751+1,0)</f>
        <v>3.637142857142857</v>
      </c>
      <c r="X2751" s="3">
        <f>HLOOKUP(X$5,[2]人物技能基础!$O$3:$Q$553,$C2751+1,0)</f>
        <v>2.0186428571428574</v>
      </c>
      <c r="Y2751" s="3">
        <f>HLOOKUP(Y$5,[2]人物技能基础!$O$3:$Q$553,$C2751+1,0)</f>
        <v>99.964285714285708</v>
      </c>
      <c r="Z2751" s="3">
        <f t="shared" si="253"/>
        <v>3493709</v>
      </c>
      <c r="AA2751" s="3">
        <f t="shared" si="254"/>
        <v>67341</v>
      </c>
      <c r="AB2751" s="3">
        <f t="shared" si="255"/>
        <v>21288</v>
      </c>
      <c r="AC2751" s="3">
        <f t="shared" si="256"/>
        <v>22781</v>
      </c>
      <c r="AD2751" s="3">
        <f t="shared" si="257"/>
        <v>24534</v>
      </c>
    </row>
    <row r="2752" spans="1:30" x14ac:dyDescent="0.15">
      <c r="A2752" s="3">
        <v>747</v>
      </c>
      <c r="B2752" s="3" t="str">
        <f t="shared" si="252"/>
        <v>关卡747boss</v>
      </c>
      <c r="C2752" s="3">
        <f>INDEX([3]关卡!$J$19:$J$2018,A2752)</f>
        <v>333</v>
      </c>
      <c r="D2752" s="3">
        <f>INDEX([3]关卡!$N$19:$N$2018,A2752)</f>
        <v>333</v>
      </c>
      <c r="E2752" s="3" t="s">
        <v>25</v>
      </c>
      <c r="F2752" s="3" t="s">
        <v>26</v>
      </c>
      <c r="G2752" s="3">
        <v>30</v>
      </c>
      <c r="H2752" s="3">
        <v>30</v>
      </c>
      <c r="I2752" s="3">
        <v>0.2</v>
      </c>
      <c r="J2752" s="4">
        <v>0.75</v>
      </c>
      <c r="K2752" s="4">
        <v>1</v>
      </c>
      <c r="L2752" s="4">
        <v>5</v>
      </c>
      <c r="M2752" s="3">
        <v>1</v>
      </c>
      <c r="N2752" s="3">
        <v>2</v>
      </c>
      <c r="O2752" s="3">
        <f>HLOOKUP(O$5,[1]非R能力!$B$8:$F$558,$C2752+1,0)</f>
        <v>685178.36867899611</v>
      </c>
      <c r="P2752" s="3">
        <f>HLOOKUP(P$5,[1]非R能力!$B$8:$F$558,$C2752+1,0)</f>
        <v>106442.45313939069</v>
      </c>
      <c r="Q2752" s="3">
        <f>HLOOKUP(Q$5,[1]非R能力!$B$8:$F$558,$C2752+1,0)</f>
        <v>62573.973576152857</v>
      </c>
      <c r="R2752" s="3">
        <f>HLOOKUP(R$5,[1]非R能力!$B$8:$F$558,$C2752+1,0)</f>
        <v>18401.011063456284</v>
      </c>
      <c r="S2752" s="3">
        <f>HLOOKUP(S$5,[1]非R能力!$B$8:$F$558,$C2752+1,0)</f>
        <v>22781.352307226462</v>
      </c>
      <c r="T2752" s="3">
        <f>INDEX([1]非R能力!$H$9:$H$558,D2752)</f>
        <v>22098.600648640677</v>
      </c>
      <c r="U2752" s="3">
        <f>IF(E2752="小怪",0,IF(INDEX([1]非R能力!$FK$9:$FK$558,C2752)=0,0,10))</f>
        <v>10</v>
      </c>
      <c r="V2752" s="3">
        <f>IF(E2752="小怪",0,IF(INDEX([1]非R能力!$FH$9:$FH$558,C2752)=0,0,5000))</f>
        <v>5000</v>
      </c>
      <c r="W2752" s="3">
        <f>HLOOKUP(W$5,[2]人物技能基础!$O$3:$Q$553,$C2752+1,0)</f>
        <v>3.637142857142857</v>
      </c>
      <c r="X2752" s="3">
        <f>HLOOKUP(X$5,[2]人物技能基础!$O$3:$Q$553,$C2752+1,0)</f>
        <v>2.0186428571428574</v>
      </c>
      <c r="Y2752" s="3">
        <f>HLOOKUP(Y$5,[2]人物技能基础!$O$3:$Q$553,$C2752+1,0)</f>
        <v>99.964285714285708</v>
      </c>
      <c r="Z2752" s="3">
        <f t="shared" si="253"/>
        <v>3493709</v>
      </c>
      <c r="AA2752" s="3">
        <f t="shared" si="254"/>
        <v>67341</v>
      </c>
      <c r="AB2752" s="3">
        <f t="shared" si="255"/>
        <v>21288</v>
      </c>
      <c r="AC2752" s="3">
        <f t="shared" si="256"/>
        <v>22781</v>
      </c>
      <c r="AD2752" s="3">
        <f t="shared" si="257"/>
        <v>24534</v>
      </c>
    </row>
    <row r="2753" spans="1:30" x14ac:dyDescent="0.15">
      <c r="A2753" s="3">
        <v>748</v>
      </c>
      <c r="B2753" s="3" t="str">
        <f t="shared" si="252"/>
        <v>关卡748boss</v>
      </c>
      <c r="C2753" s="3">
        <f>INDEX([3]关卡!$J$19:$J$2018,A2753)</f>
        <v>333</v>
      </c>
      <c r="D2753" s="3">
        <f>INDEX([3]关卡!$N$19:$N$2018,A2753)</f>
        <v>333</v>
      </c>
      <c r="E2753" s="3" t="s">
        <v>25</v>
      </c>
      <c r="F2753" s="3" t="s">
        <v>26</v>
      </c>
      <c r="G2753" s="3">
        <v>30</v>
      </c>
      <c r="H2753" s="3">
        <v>30</v>
      </c>
      <c r="I2753" s="3">
        <v>0.2</v>
      </c>
      <c r="J2753" s="4">
        <v>0.75</v>
      </c>
      <c r="K2753" s="4">
        <v>1</v>
      </c>
      <c r="L2753" s="4">
        <v>5</v>
      </c>
      <c r="M2753" s="3">
        <v>1</v>
      </c>
      <c r="N2753" s="3">
        <v>2</v>
      </c>
      <c r="O2753" s="3">
        <f>HLOOKUP(O$5,[1]非R能力!$B$8:$F$558,$C2753+1,0)</f>
        <v>685178.36867899611</v>
      </c>
      <c r="P2753" s="3">
        <f>HLOOKUP(P$5,[1]非R能力!$B$8:$F$558,$C2753+1,0)</f>
        <v>106442.45313939069</v>
      </c>
      <c r="Q2753" s="3">
        <f>HLOOKUP(Q$5,[1]非R能力!$B$8:$F$558,$C2753+1,0)</f>
        <v>62573.973576152857</v>
      </c>
      <c r="R2753" s="3">
        <f>HLOOKUP(R$5,[1]非R能力!$B$8:$F$558,$C2753+1,0)</f>
        <v>18401.011063456284</v>
      </c>
      <c r="S2753" s="3">
        <f>HLOOKUP(S$5,[1]非R能力!$B$8:$F$558,$C2753+1,0)</f>
        <v>22781.352307226462</v>
      </c>
      <c r="T2753" s="3">
        <f>INDEX([1]非R能力!$H$9:$H$558,D2753)</f>
        <v>22098.600648640677</v>
      </c>
      <c r="U2753" s="3">
        <f>IF(E2753="小怪",0,IF(INDEX([1]非R能力!$FK$9:$FK$558,C2753)=0,0,10))</f>
        <v>10</v>
      </c>
      <c r="V2753" s="3">
        <f>IF(E2753="小怪",0,IF(INDEX([1]非R能力!$FH$9:$FH$558,C2753)=0,0,5000))</f>
        <v>5000</v>
      </c>
      <c r="W2753" s="3">
        <f>HLOOKUP(W$5,[2]人物技能基础!$O$3:$Q$553,$C2753+1,0)</f>
        <v>3.637142857142857</v>
      </c>
      <c r="X2753" s="3">
        <f>HLOOKUP(X$5,[2]人物技能基础!$O$3:$Q$553,$C2753+1,0)</f>
        <v>2.0186428571428574</v>
      </c>
      <c r="Y2753" s="3">
        <f>HLOOKUP(Y$5,[2]人物技能基础!$O$3:$Q$553,$C2753+1,0)</f>
        <v>99.964285714285708</v>
      </c>
      <c r="Z2753" s="3">
        <f t="shared" si="253"/>
        <v>3493709</v>
      </c>
      <c r="AA2753" s="3">
        <f t="shared" si="254"/>
        <v>67341</v>
      </c>
      <c r="AB2753" s="3">
        <f t="shared" si="255"/>
        <v>21288</v>
      </c>
      <c r="AC2753" s="3">
        <f t="shared" si="256"/>
        <v>22781</v>
      </c>
      <c r="AD2753" s="3">
        <f t="shared" si="257"/>
        <v>24534</v>
      </c>
    </row>
    <row r="2754" spans="1:30" x14ac:dyDescent="0.15">
      <c r="A2754" s="3">
        <v>749</v>
      </c>
      <c r="B2754" s="3" t="str">
        <f t="shared" si="252"/>
        <v>关卡749boss</v>
      </c>
      <c r="C2754" s="3">
        <f>INDEX([3]关卡!$J$19:$J$2018,A2754)</f>
        <v>333</v>
      </c>
      <c r="D2754" s="3">
        <f>INDEX([3]关卡!$N$19:$N$2018,A2754)</f>
        <v>333</v>
      </c>
      <c r="E2754" s="3" t="s">
        <v>25</v>
      </c>
      <c r="F2754" s="3" t="s">
        <v>26</v>
      </c>
      <c r="G2754" s="3">
        <v>30</v>
      </c>
      <c r="H2754" s="3">
        <v>30</v>
      </c>
      <c r="I2754" s="3">
        <v>0.2</v>
      </c>
      <c r="J2754" s="4">
        <v>0.75</v>
      </c>
      <c r="K2754" s="4">
        <v>1</v>
      </c>
      <c r="L2754" s="4">
        <v>5</v>
      </c>
      <c r="M2754" s="3">
        <v>1</v>
      </c>
      <c r="N2754" s="3">
        <v>2</v>
      </c>
      <c r="O2754" s="3">
        <f>HLOOKUP(O$5,[1]非R能力!$B$8:$F$558,$C2754+1,0)</f>
        <v>685178.36867899611</v>
      </c>
      <c r="P2754" s="3">
        <f>HLOOKUP(P$5,[1]非R能力!$B$8:$F$558,$C2754+1,0)</f>
        <v>106442.45313939069</v>
      </c>
      <c r="Q2754" s="3">
        <f>HLOOKUP(Q$5,[1]非R能力!$B$8:$F$558,$C2754+1,0)</f>
        <v>62573.973576152857</v>
      </c>
      <c r="R2754" s="3">
        <f>HLOOKUP(R$5,[1]非R能力!$B$8:$F$558,$C2754+1,0)</f>
        <v>18401.011063456284</v>
      </c>
      <c r="S2754" s="3">
        <f>HLOOKUP(S$5,[1]非R能力!$B$8:$F$558,$C2754+1,0)</f>
        <v>22781.352307226462</v>
      </c>
      <c r="T2754" s="3">
        <f>INDEX([1]非R能力!$H$9:$H$558,D2754)</f>
        <v>22098.600648640677</v>
      </c>
      <c r="U2754" s="3">
        <f>IF(E2754="小怪",0,IF(INDEX([1]非R能力!$FK$9:$FK$558,C2754)=0,0,10))</f>
        <v>10</v>
      </c>
      <c r="V2754" s="3">
        <f>IF(E2754="小怪",0,IF(INDEX([1]非R能力!$FH$9:$FH$558,C2754)=0,0,5000))</f>
        <v>5000</v>
      </c>
      <c r="W2754" s="3">
        <f>HLOOKUP(W$5,[2]人物技能基础!$O$3:$Q$553,$C2754+1,0)</f>
        <v>3.637142857142857</v>
      </c>
      <c r="X2754" s="3">
        <f>HLOOKUP(X$5,[2]人物技能基础!$O$3:$Q$553,$C2754+1,0)</f>
        <v>2.0186428571428574</v>
      </c>
      <c r="Y2754" s="3">
        <f>HLOOKUP(Y$5,[2]人物技能基础!$O$3:$Q$553,$C2754+1,0)</f>
        <v>99.964285714285708</v>
      </c>
      <c r="Z2754" s="3">
        <f t="shared" si="253"/>
        <v>3493709</v>
      </c>
      <c r="AA2754" s="3">
        <f t="shared" si="254"/>
        <v>67341</v>
      </c>
      <c r="AB2754" s="3">
        <f t="shared" si="255"/>
        <v>21288</v>
      </c>
      <c r="AC2754" s="3">
        <f t="shared" si="256"/>
        <v>22781</v>
      </c>
      <c r="AD2754" s="3">
        <f t="shared" si="257"/>
        <v>24534</v>
      </c>
    </row>
    <row r="2755" spans="1:30" x14ac:dyDescent="0.15">
      <c r="A2755" s="3">
        <v>750</v>
      </c>
      <c r="B2755" s="3" t="str">
        <f t="shared" si="252"/>
        <v>关卡750boss</v>
      </c>
      <c r="C2755" s="3">
        <f>INDEX([3]关卡!$J$19:$J$2018,A2755)</f>
        <v>334</v>
      </c>
      <c r="D2755" s="3">
        <f>INDEX([3]关卡!$N$19:$N$2018,A2755)</f>
        <v>334</v>
      </c>
      <c r="E2755" s="3" t="s">
        <v>25</v>
      </c>
      <c r="F2755" s="3" t="s">
        <v>26</v>
      </c>
      <c r="G2755" s="3">
        <v>30</v>
      </c>
      <c r="H2755" s="3">
        <v>30</v>
      </c>
      <c r="I2755" s="3">
        <v>0.2</v>
      </c>
      <c r="J2755" s="4">
        <v>0.75</v>
      </c>
      <c r="K2755" s="4">
        <v>1</v>
      </c>
      <c r="L2755" s="4">
        <v>5</v>
      </c>
      <c r="M2755" s="3">
        <v>1</v>
      </c>
      <c r="N2755" s="3">
        <v>2</v>
      </c>
      <c r="O2755" s="3">
        <f>HLOOKUP(O$5,[1]非R能力!$B$8:$F$558,$C2755+1,0)</f>
        <v>699970.78629097634</v>
      </c>
      <c r="P2755" s="3">
        <f>HLOOKUP(P$5,[1]非R能力!$B$8:$F$558,$C2755+1,0)</f>
        <v>109170.87232644275</v>
      </c>
      <c r="Q2755" s="3">
        <f>HLOOKUP(Q$5,[1]非R能力!$B$8:$F$558,$C2755+1,0)</f>
        <v>64219.613401852497</v>
      </c>
      <c r="R2755" s="3">
        <f>HLOOKUP(R$5,[1]非R能力!$B$8:$F$558,$C2755+1,0)</f>
        <v>18828.728753680687</v>
      </c>
      <c r="S2755" s="3">
        <f>HLOOKUP(S$5,[1]非R能力!$B$8:$F$558,$C2755+1,0)</f>
        <v>23343.171263615423</v>
      </c>
      <c r="T2755" s="3">
        <f>INDEX([1]非R能力!$H$9:$H$558,D2755)</f>
        <v>22239.33297162037</v>
      </c>
      <c r="U2755" s="3">
        <f>IF(E2755="小怪",0,IF(INDEX([1]非R能力!$FK$9:$FK$558,C2755)=0,0,10))</f>
        <v>10</v>
      </c>
      <c r="V2755" s="3">
        <f>IF(E2755="小怪",0,IF(INDEX([1]非R能力!$FH$9:$FH$558,C2755)=0,0,5000))</f>
        <v>5000</v>
      </c>
      <c r="W2755" s="3">
        <f>HLOOKUP(W$5,[2]人物技能基础!$O$3:$Q$553,$C2755+1,0)</f>
        <v>3.637142857142857</v>
      </c>
      <c r="X2755" s="3">
        <f>HLOOKUP(X$5,[2]人物技能基础!$O$3:$Q$553,$C2755+1,0)</f>
        <v>2.0186428571428574</v>
      </c>
      <c r="Y2755" s="3">
        <f>HLOOKUP(Y$5,[2]人物技能基础!$O$3:$Q$553,$C2755+1,0)</f>
        <v>99.964285714285708</v>
      </c>
      <c r="Z2755" s="3">
        <f t="shared" si="253"/>
        <v>3575542</v>
      </c>
      <c r="AA2755" s="3">
        <f t="shared" si="254"/>
        <v>69086</v>
      </c>
      <c r="AB2755" s="3">
        <f t="shared" si="255"/>
        <v>21834</v>
      </c>
      <c r="AC2755" s="3">
        <f t="shared" si="256"/>
        <v>23343</v>
      </c>
      <c r="AD2755" s="3">
        <f t="shared" si="257"/>
        <v>25104</v>
      </c>
    </row>
    <row r="2756" spans="1:30" x14ac:dyDescent="0.15">
      <c r="A2756" s="3">
        <v>751</v>
      </c>
      <c r="B2756" s="3" t="str">
        <f t="shared" si="252"/>
        <v>关卡751boss</v>
      </c>
      <c r="C2756" s="3">
        <f>INDEX([3]关卡!$J$19:$J$2018,A2756)</f>
        <v>334</v>
      </c>
      <c r="D2756" s="3">
        <f>INDEX([3]关卡!$N$19:$N$2018,A2756)</f>
        <v>334</v>
      </c>
      <c r="E2756" s="3" t="s">
        <v>25</v>
      </c>
      <c r="F2756" s="3" t="s">
        <v>26</v>
      </c>
      <c r="G2756" s="3">
        <v>30</v>
      </c>
      <c r="H2756" s="3">
        <v>30</v>
      </c>
      <c r="I2756" s="3">
        <v>0.2</v>
      </c>
      <c r="J2756" s="4">
        <v>0.75</v>
      </c>
      <c r="K2756" s="4">
        <v>1</v>
      </c>
      <c r="L2756" s="4">
        <v>5</v>
      </c>
      <c r="M2756" s="3">
        <v>1</v>
      </c>
      <c r="N2756" s="3">
        <v>2</v>
      </c>
      <c r="O2756" s="3">
        <f>HLOOKUP(O$5,[1]非R能力!$B$8:$F$558,$C2756+1,0)</f>
        <v>699970.78629097634</v>
      </c>
      <c r="P2756" s="3">
        <f>HLOOKUP(P$5,[1]非R能力!$B$8:$F$558,$C2756+1,0)</f>
        <v>109170.87232644275</v>
      </c>
      <c r="Q2756" s="3">
        <f>HLOOKUP(Q$5,[1]非R能力!$B$8:$F$558,$C2756+1,0)</f>
        <v>64219.613401852497</v>
      </c>
      <c r="R2756" s="3">
        <f>HLOOKUP(R$5,[1]非R能力!$B$8:$F$558,$C2756+1,0)</f>
        <v>18828.728753680687</v>
      </c>
      <c r="S2756" s="3">
        <f>HLOOKUP(S$5,[1]非R能力!$B$8:$F$558,$C2756+1,0)</f>
        <v>23343.171263615423</v>
      </c>
      <c r="T2756" s="3">
        <f>INDEX([1]非R能力!$H$9:$H$558,D2756)</f>
        <v>22239.33297162037</v>
      </c>
      <c r="U2756" s="3">
        <f>IF(E2756="小怪",0,IF(INDEX([1]非R能力!$FK$9:$FK$558,C2756)=0,0,10))</f>
        <v>10</v>
      </c>
      <c r="V2756" s="3">
        <f>IF(E2756="小怪",0,IF(INDEX([1]非R能力!$FH$9:$FH$558,C2756)=0,0,5000))</f>
        <v>5000</v>
      </c>
      <c r="W2756" s="3">
        <f>HLOOKUP(W$5,[2]人物技能基础!$O$3:$Q$553,$C2756+1,0)</f>
        <v>3.637142857142857</v>
      </c>
      <c r="X2756" s="3">
        <f>HLOOKUP(X$5,[2]人物技能基础!$O$3:$Q$553,$C2756+1,0)</f>
        <v>2.0186428571428574</v>
      </c>
      <c r="Y2756" s="3">
        <f>HLOOKUP(Y$5,[2]人物技能基础!$O$3:$Q$553,$C2756+1,0)</f>
        <v>99.964285714285708</v>
      </c>
      <c r="Z2756" s="3">
        <f t="shared" si="253"/>
        <v>3575542</v>
      </c>
      <c r="AA2756" s="3">
        <f t="shared" si="254"/>
        <v>69086</v>
      </c>
      <c r="AB2756" s="3">
        <f t="shared" si="255"/>
        <v>21834</v>
      </c>
      <c r="AC2756" s="3">
        <f t="shared" si="256"/>
        <v>23343</v>
      </c>
      <c r="AD2756" s="3">
        <f t="shared" si="257"/>
        <v>25104</v>
      </c>
    </row>
    <row r="2757" spans="1:30" x14ac:dyDescent="0.15">
      <c r="A2757" s="3">
        <v>752</v>
      </c>
      <c r="B2757" s="3" t="str">
        <f t="shared" si="252"/>
        <v>关卡752boss</v>
      </c>
      <c r="C2757" s="3">
        <f>INDEX([3]关卡!$J$19:$J$2018,A2757)</f>
        <v>334</v>
      </c>
      <c r="D2757" s="3">
        <f>INDEX([3]关卡!$N$19:$N$2018,A2757)</f>
        <v>334</v>
      </c>
      <c r="E2757" s="3" t="s">
        <v>25</v>
      </c>
      <c r="F2757" s="3" t="s">
        <v>26</v>
      </c>
      <c r="G2757" s="3">
        <v>30</v>
      </c>
      <c r="H2757" s="3">
        <v>30</v>
      </c>
      <c r="I2757" s="3">
        <v>0.2</v>
      </c>
      <c r="J2757" s="4">
        <v>0.75</v>
      </c>
      <c r="K2757" s="4">
        <v>1</v>
      </c>
      <c r="L2757" s="4">
        <v>5</v>
      </c>
      <c r="M2757" s="3">
        <v>1</v>
      </c>
      <c r="N2757" s="3">
        <v>2</v>
      </c>
      <c r="O2757" s="3">
        <f>HLOOKUP(O$5,[1]非R能力!$B$8:$F$558,$C2757+1,0)</f>
        <v>699970.78629097634</v>
      </c>
      <c r="P2757" s="3">
        <f>HLOOKUP(P$5,[1]非R能力!$B$8:$F$558,$C2757+1,0)</f>
        <v>109170.87232644275</v>
      </c>
      <c r="Q2757" s="3">
        <f>HLOOKUP(Q$5,[1]非R能力!$B$8:$F$558,$C2757+1,0)</f>
        <v>64219.613401852497</v>
      </c>
      <c r="R2757" s="3">
        <f>HLOOKUP(R$5,[1]非R能力!$B$8:$F$558,$C2757+1,0)</f>
        <v>18828.728753680687</v>
      </c>
      <c r="S2757" s="3">
        <f>HLOOKUP(S$5,[1]非R能力!$B$8:$F$558,$C2757+1,0)</f>
        <v>23343.171263615423</v>
      </c>
      <c r="T2757" s="3">
        <f>INDEX([1]非R能力!$H$9:$H$558,D2757)</f>
        <v>22239.33297162037</v>
      </c>
      <c r="U2757" s="3">
        <f>IF(E2757="小怪",0,IF(INDEX([1]非R能力!$FK$9:$FK$558,C2757)=0,0,10))</f>
        <v>10</v>
      </c>
      <c r="V2757" s="3">
        <f>IF(E2757="小怪",0,IF(INDEX([1]非R能力!$FH$9:$FH$558,C2757)=0,0,5000))</f>
        <v>5000</v>
      </c>
      <c r="W2757" s="3">
        <f>HLOOKUP(W$5,[2]人物技能基础!$O$3:$Q$553,$C2757+1,0)</f>
        <v>3.637142857142857</v>
      </c>
      <c r="X2757" s="3">
        <f>HLOOKUP(X$5,[2]人物技能基础!$O$3:$Q$553,$C2757+1,0)</f>
        <v>2.0186428571428574</v>
      </c>
      <c r="Y2757" s="3">
        <f>HLOOKUP(Y$5,[2]人物技能基础!$O$3:$Q$553,$C2757+1,0)</f>
        <v>99.964285714285708</v>
      </c>
      <c r="Z2757" s="3">
        <f t="shared" si="253"/>
        <v>3575542</v>
      </c>
      <c r="AA2757" s="3">
        <f t="shared" si="254"/>
        <v>69086</v>
      </c>
      <c r="AB2757" s="3">
        <f t="shared" si="255"/>
        <v>21834</v>
      </c>
      <c r="AC2757" s="3">
        <f t="shared" si="256"/>
        <v>23343</v>
      </c>
      <c r="AD2757" s="3">
        <f t="shared" si="257"/>
        <v>25104</v>
      </c>
    </row>
    <row r="2758" spans="1:30" x14ac:dyDescent="0.15">
      <c r="A2758" s="3">
        <v>753</v>
      </c>
      <c r="B2758" s="3" t="str">
        <f t="shared" si="252"/>
        <v>关卡753boss</v>
      </c>
      <c r="C2758" s="3">
        <f>INDEX([3]关卡!$J$19:$J$2018,A2758)</f>
        <v>334</v>
      </c>
      <c r="D2758" s="3">
        <f>INDEX([3]关卡!$N$19:$N$2018,A2758)</f>
        <v>334</v>
      </c>
      <c r="E2758" s="3" t="s">
        <v>25</v>
      </c>
      <c r="F2758" s="3" t="s">
        <v>26</v>
      </c>
      <c r="G2758" s="3">
        <v>30</v>
      </c>
      <c r="H2758" s="3">
        <v>30</v>
      </c>
      <c r="I2758" s="3">
        <v>0.2</v>
      </c>
      <c r="J2758" s="4">
        <v>0.75</v>
      </c>
      <c r="K2758" s="4">
        <v>1</v>
      </c>
      <c r="L2758" s="4">
        <v>5</v>
      </c>
      <c r="M2758" s="3">
        <v>1</v>
      </c>
      <c r="N2758" s="3">
        <v>2</v>
      </c>
      <c r="O2758" s="3">
        <f>HLOOKUP(O$5,[1]非R能力!$B$8:$F$558,$C2758+1,0)</f>
        <v>699970.78629097634</v>
      </c>
      <c r="P2758" s="3">
        <f>HLOOKUP(P$5,[1]非R能力!$B$8:$F$558,$C2758+1,0)</f>
        <v>109170.87232644275</v>
      </c>
      <c r="Q2758" s="3">
        <f>HLOOKUP(Q$5,[1]非R能力!$B$8:$F$558,$C2758+1,0)</f>
        <v>64219.613401852497</v>
      </c>
      <c r="R2758" s="3">
        <f>HLOOKUP(R$5,[1]非R能力!$B$8:$F$558,$C2758+1,0)</f>
        <v>18828.728753680687</v>
      </c>
      <c r="S2758" s="3">
        <f>HLOOKUP(S$5,[1]非R能力!$B$8:$F$558,$C2758+1,0)</f>
        <v>23343.171263615423</v>
      </c>
      <c r="T2758" s="3">
        <f>INDEX([1]非R能力!$H$9:$H$558,D2758)</f>
        <v>22239.33297162037</v>
      </c>
      <c r="U2758" s="3">
        <f>IF(E2758="小怪",0,IF(INDEX([1]非R能力!$FK$9:$FK$558,C2758)=0,0,10))</f>
        <v>10</v>
      </c>
      <c r="V2758" s="3">
        <f>IF(E2758="小怪",0,IF(INDEX([1]非R能力!$FH$9:$FH$558,C2758)=0,0,5000))</f>
        <v>5000</v>
      </c>
      <c r="W2758" s="3">
        <f>HLOOKUP(W$5,[2]人物技能基础!$O$3:$Q$553,$C2758+1,0)</f>
        <v>3.637142857142857</v>
      </c>
      <c r="X2758" s="3">
        <f>HLOOKUP(X$5,[2]人物技能基础!$O$3:$Q$553,$C2758+1,0)</f>
        <v>2.0186428571428574</v>
      </c>
      <c r="Y2758" s="3">
        <f>HLOOKUP(Y$5,[2]人物技能基础!$O$3:$Q$553,$C2758+1,0)</f>
        <v>99.964285714285708</v>
      </c>
      <c r="Z2758" s="3">
        <f t="shared" si="253"/>
        <v>3575542</v>
      </c>
      <c r="AA2758" s="3">
        <f t="shared" si="254"/>
        <v>69086</v>
      </c>
      <c r="AB2758" s="3">
        <f t="shared" si="255"/>
        <v>21834</v>
      </c>
      <c r="AC2758" s="3">
        <f t="shared" si="256"/>
        <v>23343</v>
      </c>
      <c r="AD2758" s="3">
        <f t="shared" si="257"/>
        <v>25104</v>
      </c>
    </row>
    <row r="2759" spans="1:30" x14ac:dyDescent="0.15">
      <c r="A2759" s="3">
        <v>754</v>
      </c>
      <c r="B2759" s="3" t="str">
        <f t="shared" ref="B2759:B2822" si="258">"关卡"&amp;A2759&amp;E2759</f>
        <v>关卡754boss</v>
      </c>
      <c r="C2759" s="3">
        <f>INDEX([3]关卡!$J$19:$J$2018,A2759)</f>
        <v>334</v>
      </c>
      <c r="D2759" s="3">
        <f>INDEX([3]关卡!$N$19:$N$2018,A2759)</f>
        <v>334</v>
      </c>
      <c r="E2759" s="3" t="s">
        <v>25</v>
      </c>
      <c r="F2759" s="3" t="s">
        <v>26</v>
      </c>
      <c r="G2759" s="3">
        <v>30</v>
      </c>
      <c r="H2759" s="3">
        <v>30</v>
      </c>
      <c r="I2759" s="3">
        <v>0.2</v>
      </c>
      <c r="J2759" s="4">
        <v>0.75</v>
      </c>
      <c r="K2759" s="4">
        <v>1</v>
      </c>
      <c r="L2759" s="4">
        <v>5</v>
      </c>
      <c r="M2759" s="3">
        <v>1</v>
      </c>
      <c r="N2759" s="3">
        <v>2</v>
      </c>
      <c r="O2759" s="3">
        <f>HLOOKUP(O$5,[1]非R能力!$B$8:$F$558,$C2759+1,0)</f>
        <v>699970.78629097634</v>
      </c>
      <c r="P2759" s="3">
        <f>HLOOKUP(P$5,[1]非R能力!$B$8:$F$558,$C2759+1,0)</f>
        <v>109170.87232644275</v>
      </c>
      <c r="Q2759" s="3">
        <f>HLOOKUP(Q$5,[1]非R能力!$B$8:$F$558,$C2759+1,0)</f>
        <v>64219.613401852497</v>
      </c>
      <c r="R2759" s="3">
        <f>HLOOKUP(R$5,[1]非R能力!$B$8:$F$558,$C2759+1,0)</f>
        <v>18828.728753680687</v>
      </c>
      <c r="S2759" s="3">
        <f>HLOOKUP(S$5,[1]非R能力!$B$8:$F$558,$C2759+1,0)</f>
        <v>23343.171263615423</v>
      </c>
      <c r="T2759" s="3">
        <f>INDEX([1]非R能力!$H$9:$H$558,D2759)</f>
        <v>22239.33297162037</v>
      </c>
      <c r="U2759" s="3">
        <f>IF(E2759="小怪",0,IF(INDEX([1]非R能力!$FK$9:$FK$558,C2759)=0,0,10))</f>
        <v>10</v>
      </c>
      <c r="V2759" s="3">
        <f>IF(E2759="小怪",0,IF(INDEX([1]非R能力!$FH$9:$FH$558,C2759)=0,0,5000))</f>
        <v>5000</v>
      </c>
      <c r="W2759" s="3">
        <f>HLOOKUP(W$5,[2]人物技能基础!$O$3:$Q$553,$C2759+1,0)</f>
        <v>3.637142857142857</v>
      </c>
      <c r="X2759" s="3">
        <f>HLOOKUP(X$5,[2]人物技能基础!$O$3:$Q$553,$C2759+1,0)</f>
        <v>2.0186428571428574</v>
      </c>
      <c r="Y2759" s="3">
        <f>HLOOKUP(Y$5,[2]人物技能基础!$O$3:$Q$553,$C2759+1,0)</f>
        <v>99.964285714285708</v>
      </c>
      <c r="Z2759" s="3">
        <f t="shared" ref="Z2759:Z2822" si="259">INT(((P2759-AB2759)*X2759+(Y2759+T2759))*G2759*J2759*$D$2)</f>
        <v>3575542</v>
      </c>
      <c r="AA2759" s="3">
        <f t="shared" ref="AA2759:AA2822" si="260">IF(H2759=0,IF(U2759=0,INT(Q2759/5),IF(V2759=0,INT(Q2759/5),INT((V2759/U2759)/(1/N2759*M2759)/L2759+Q2759))),INT((IF(U2759=0,0,V2759/U2759/(1/N2759*M2759))+O2759/H2759)/L2759+Q2759))</f>
        <v>69086</v>
      </c>
      <c r="AB2759" s="3">
        <f t="shared" ref="AB2759:AB2822" si="261">INT(P2759*I2759)</f>
        <v>21834</v>
      </c>
      <c r="AC2759" s="3">
        <f t="shared" ref="AC2759:AC2822" si="262">INT(K2759*S2759)</f>
        <v>23343</v>
      </c>
      <c r="AD2759" s="3">
        <f t="shared" ref="AD2759:AD2822" si="263">INT(R2759/J2759)</f>
        <v>25104</v>
      </c>
    </row>
    <row r="2760" spans="1:30" x14ac:dyDescent="0.15">
      <c r="A2760" s="3">
        <v>755</v>
      </c>
      <c r="B2760" s="3" t="str">
        <f t="shared" si="258"/>
        <v>关卡755boss</v>
      </c>
      <c r="C2760" s="3">
        <f>INDEX([3]关卡!$J$19:$J$2018,A2760)</f>
        <v>334</v>
      </c>
      <c r="D2760" s="3">
        <f>INDEX([3]关卡!$N$19:$N$2018,A2760)</f>
        <v>334</v>
      </c>
      <c r="E2760" s="3" t="s">
        <v>25</v>
      </c>
      <c r="F2760" s="3" t="s">
        <v>26</v>
      </c>
      <c r="G2760" s="3">
        <v>30</v>
      </c>
      <c r="H2760" s="3">
        <v>30</v>
      </c>
      <c r="I2760" s="3">
        <v>0.2</v>
      </c>
      <c r="J2760" s="4">
        <v>0.75</v>
      </c>
      <c r="K2760" s="4">
        <v>1</v>
      </c>
      <c r="L2760" s="4">
        <v>5</v>
      </c>
      <c r="M2760" s="3">
        <v>1</v>
      </c>
      <c r="N2760" s="3">
        <v>2</v>
      </c>
      <c r="O2760" s="3">
        <f>HLOOKUP(O$5,[1]非R能力!$B$8:$F$558,$C2760+1,0)</f>
        <v>699970.78629097634</v>
      </c>
      <c r="P2760" s="3">
        <f>HLOOKUP(P$5,[1]非R能力!$B$8:$F$558,$C2760+1,0)</f>
        <v>109170.87232644275</v>
      </c>
      <c r="Q2760" s="3">
        <f>HLOOKUP(Q$5,[1]非R能力!$B$8:$F$558,$C2760+1,0)</f>
        <v>64219.613401852497</v>
      </c>
      <c r="R2760" s="3">
        <f>HLOOKUP(R$5,[1]非R能力!$B$8:$F$558,$C2760+1,0)</f>
        <v>18828.728753680687</v>
      </c>
      <c r="S2760" s="3">
        <f>HLOOKUP(S$5,[1]非R能力!$B$8:$F$558,$C2760+1,0)</f>
        <v>23343.171263615423</v>
      </c>
      <c r="T2760" s="3">
        <f>INDEX([1]非R能力!$H$9:$H$558,D2760)</f>
        <v>22239.33297162037</v>
      </c>
      <c r="U2760" s="3">
        <f>IF(E2760="小怪",0,IF(INDEX([1]非R能力!$FK$9:$FK$558,C2760)=0,0,10))</f>
        <v>10</v>
      </c>
      <c r="V2760" s="3">
        <f>IF(E2760="小怪",0,IF(INDEX([1]非R能力!$FH$9:$FH$558,C2760)=0,0,5000))</f>
        <v>5000</v>
      </c>
      <c r="W2760" s="3">
        <f>HLOOKUP(W$5,[2]人物技能基础!$O$3:$Q$553,$C2760+1,0)</f>
        <v>3.637142857142857</v>
      </c>
      <c r="X2760" s="3">
        <f>HLOOKUP(X$5,[2]人物技能基础!$O$3:$Q$553,$C2760+1,0)</f>
        <v>2.0186428571428574</v>
      </c>
      <c r="Y2760" s="3">
        <f>HLOOKUP(Y$5,[2]人物技能基础!$O$3:$Q$553,$C2760+1,0)</f>
        <v>99.964285714285708</v>
      </c>
      <c r="Z2760" s="3">
        <f t="shared" si="259"/>
        <v>3575542</v>
      </c>
      <c r="AA2760" s="3">
        <f t="shared" si="260"/>
        <v>69086</v>
      </c>
      <c r="AB2760" s="3">
        <f t="shared" si="261"/>
        <v>21834</v>
      </c>
      <c r="AC2760" s="3">
        <f t="shared" si="262"/>
        <v>23343</v>
      </c>
      <c r="AD2760" s="3">
        <f t="shared" si="263"/>
        <v>25104</v>
      </c>
    </row>
    <row r="2761" spans="1:30" x14ac:dyDescent="0.15">
      <c r="A2761" s="3">
        <v>756</v>
      </c>
      <c r="B2761" s="3" t="str">
        <f t="shared" si="258"/>
        <v>关卡756boss</v>
      </c>
      <c r="C2761" s="3">
        <f>INDEX([3]关卡!$J$19:$J$2018,A2761)</f>
        <v>334</v>
      </c>
      <c r="D2761" s="3">
        <f>INDEX([3]关卡!$N$19:$N$2018,A2761)</f>
        <v>334</v>
      </c>
      <c r="E2761" s="3" t="s">
        <v>25</v>
      </c>
      <c r="F2761" s="3" t="s">
        <v>26</v>
      </c>
      <c r="G2761" s="3">
        <v>30</v>
      </c>
      <c r="H2761" s="3">
        <v>30</v>
      </c>
      <c r="I2761" s="3">
        <v>0.2</v>
      </c>
      <c r="J2761" s="4">
        <v>0.75</v>
      </c>
      <c r="K2761" s="4">
        <v>1</v>
      </c>
      <c r="L2761" s="4">
        <v>5</v>
      </c>
      <c r="M2761" s="3">
        <v>1</v>
      </c>
      <c r="N2761" s="3">
        <v>2</v>
      </c>
      <c r="O2761" s="3">
        <f>HLOOKUP(O$5,[1]非R能力!$B$8:$F$558,$C2761+1,0)</f>
        <v>699970.78629097634</v>
      </c>
      <c r="P2761" s="3">
        <f>HLOOKUP(P$5,[1]非R能力!$B$8:$F$558,$C2761+1,0)</f>
        <v>109170.87232644275</v>
      </c>
      <c r="Q2761" s="3">
        <f>HLOOKUP(Q$5,[1]非R能力!$B$8:$F$558,$C2761+1,0)</f>
        <v>64219.613401852497</v>
      </c>
      <c r="R2761" s="3">
        <f>HLOOKUP(R$5,[1]非R能力!$B$8:$F$558,$C2761+1,0)</f>
        <v>18828.728753680687</v>
      </c>
      <c r="S2761" s="3">
        <f>HLOOKUP(S$5,[1]非R能力!$B$8:$F$558,$C2761+1,0)</f>
        <v>23343.171263615423</v>
      </c>
      <c r="T2761" s="3">
        <f>INDEX([1]非R能力!$H$9:$H$558,D2761)</f>
        <v>22239.33297162037</v>
      </c>
      <c r="U2761" s="3">
        <f>IF(E2761="小怪",0,IF(INDEX([1]非R能力!$FK$9:$FK$558,C2761)=0,0,10))</f>
        <v>10</v>
      </c>
      <c r="V2761" s="3">
        <f>IF(E2761="小怪",0,IF(INDEX([1]非R能力!$FH$9:$FH$558,C2761)=0,0,5000))</f>
        <v>5000</v>
      </c>
      <c r="W2761" s="3">
        <f>HLOOKUP(W$5,[2]人物技能基础!$O$3:$Q$553,$C2761+1,0)</f>
        <v>3.637142857142857</v>
      </c>
      <c r="X2761" s="3">
        <f>HLOOKUP(X$5,[2]人物技能基础!$O$3:$Q$553,$C2761+1,0)</f>
        <v>2.0186428571428574</v>
      </c>
      <c r="Y2761" s="3">
        <f>HLOOKUP(Y$5,[2]人物技能基础!$O$3:$Q$553,$C2761+1,0)</f>
        <v>99.964285714285708</v>
      </c>
      <c r="Z2761" s="3">
        <f t="shared" si="259"/>
        <v>3575542</v>
      </c>
      <c r="AA2761" s="3">
        <f t="shared" si="260"/>
        <v>69086</v>
      </c>
      <c r="AB2761" s="3">
        <f t="shared" si="261"/>
        <v>21834</v>
      </c>
      <c r="AC2761" s="3">
        <f t="shared" si="262"/>
        <v>23343</v>
      </c>
      <c r="AD2761" s="3">
        <f t="shared" si="263"/>
        <v>25104</v>
      </c>
    </row>
    <row r="2762" spans="1:30" x14ac:dyDescent="0.15">
      <c r="A2762" s="3">
        <v>757</v>
      </c>
      <c r="B2762" s="3" t="str">
        <f t="shared" si="258"/>
        <v>关卡757boss</v>
      </c>
      <c r="C2762" s="3">
        <f>INDEX([3]关卡!$J$19:$J$2018,A2762)</f>
        <v>335</v>
      </c>
      <c r="D2762" s="3">
        <f>INDEX([3]关卡!$N$19:$N$2018,A2762)</f>
        <v>335</v>
      </c>
      <c r="E2762" s="3" t="s">
        <v>25</v>
      </c>
      <c r="F2762" s="3" t="s">
        <v>26</v>
      </c>
      <c r="G2762" s="3">
        <v>30</v>
      </c>
      <c r="H2762" s="3">
        <v>30</v>
      </c>
      <c r="I2762" s="3">
        <v>0.2</v>
      </c>
      <c r="J2762" s="4">
        <v>0.75</v>
      </c>
      <c r="K2762" s="4">
        <v>1</v>
      </c>
      <c r="L2762" s="4">
        <v>5</v>
      </c>
      <c r="M2762" s="3">
        <v>1</v>
      </c>
      <c r="N2762" s="3">
        <v>2</v>
      </c>
      <c r="O2762" s="3">
        <f>HLOOKUP(O$5,[1]非R能力!$B$8:$F$558,$C2762+1,0)</f>
        <v>699411.53995854128</v>
      </c>
      <c r="P2762" s="3">
        <f>HLOOKUP(P$5,[1]非R能力!$B$8:$F$558,$C2762+1,0)</f>
        <v>108272.79694549185</v>
      </c>
      <c r="Q2762" s="3">
        <f>HLOOKUP(Q$5,[1]非R能力!$B$8:$F$558,$C2762+1,0)</f>
        <v>63302.97917787081</v>
      </c>
      <c r="R2762" s="3">
        <f>HLOOKUP(R$5,[1]非R能力!$B$8:$F$558,$C2762+1,0)</f>
        <v>18578.420930782937</v>
      </c>
      <c r="S2762" s="3">
        <f>HLOOKUP(S$5,[1]非R能力!$B$8:$F$558,$C2762+1,0)</f>
        <v>22999.94585417031</v>
      </c>
      <c r="T2762" s="3">
        <f>INDEX([1]非R能力!$H$9:$H$558,D2762)</f>
        <v>22380.765060446694</v>
      </c>
      <c r="U2762" s="3">
        <f>IF(E2762="小怪",0,IF(INDEX([1]非R能力!$FK$9:$FK$558,C2762)=0,0,10))</f>
        <v>10</v>
      </c>
      <c r="V2762" s="3">
        <f>IF(E2762="小怪",0,IF(INDEX([1]非R能力!$FH$9:$FH$558,C2762)=0,0,5000))</f>
        <v>5000</v>
      </c>
      <c r="W2762" s="3">
        <f>HLOOKUP(W$5,[2]人物技能基础!$O$3:$Q$553,$C2762+1,0)</f>
        <v>3.637142857142857</v>
      </c>
      <c r="X2762" s="3">
        <f>HLOOKUP(X$5,[2]人物技能基础!$O$3:$Q$553,$C2762+1,0)</f>
        <v>2.0186428571428574</v>
      </c>
      <c r="Y2762" s="3">
        <f>HLOOKUP(Y$5,[2]人物技能基础!$O$3:$Q$553,$C2762+1,0)</f>
        <v>99.964285714285708</v>
      </c>
      <c r="Z2762" s="3">
        <f t="shared" si="259"/>
        <v>3551996</v>
      </c>
      <c r="AA2762" s="3">
        <f t="shared" si="260"/>
        <v>68165</v>
      </c>
      <c r="AB2762" s="3">
        <f t="shared" si="261"/>
        <v>21654</v>
      </c>
      <c r="AC2762" s="3">
        <f t="shared" si="262"/>
        <v>22999</v>
      </c>
      <c r="AD2762" s="3">
        <f t="shared" si="263"/>
        <v>24771</v>
      </c>
    </row>
    <row r="2763" spans="1:30" x14ac:dyDescent="0.15">
      <c r="A2763" s="3">
        <v>758</v>
      </c>
      <c r="B2763" s="3" t="str">
        <f t="shared" si="258"/>
        <v>关卡758boss</v>
      </c>
      <c r="C2763" s="3">
        <f>INDEX([3]关卡!$J$19:$J$2018,A2763)</f>
        <v>335</v>
      </c>
      <c r="D2763" s="3">
        <f>INDEX([3]关卡!$N$19:$N$2018,A2763)</f>
        <v>335</v>
      </c>
      <c r="E2763" s="3" t="s">
        <v>25</v>
      </c>
      <c r="F2763" s="3" t="s">
        <v>26</v>
      </c>
      <c r="G2763" s="3">
        <v>30</v>
      </c>
      <c r="H2763" s="3">
        <v>30</v>
      </c>
      <c r="I2763" s="3">
        <v>0.2</v>
      </c>
      <c r="J2763" s="4">
        <v>0.75</v>
      </c>
      <c r="K2763" s="4">
        <v>1</v>
      </c>
      <c r="L2763" s="4">
        <v>5</v>
      </c>
      <c r="M2763" s="3">
        <v>1</v>
      </c>
      <c r="N2763" s="3">
        <v>2</v>
      </c>
      <c r="O2763" s="3">
        <f>HLOOKUP(O$5,[1]非R能力!$B$8:$F$558,$C2763+1,0)</f>
        <v>699411.53995854128</v>
      </c>
      <c r="P2763" s="3">
        <f>HLOOKUP(P$5,[1]非R能力!$B$8:$F$558,$C2763+1,0)</f>
        <v>108272.79694549185</v>
      </c>
      <c r="Q2763" s="3">
        <f>HLOOKUP(Q$5,[1]非R能力!$B$8:$F$558,$C2763+1,0)</f>
        <v>63302.97917787081</v>
      </c>
      <c r="R2763" s="3">
        <f>HLOOKUP(R$5,[1]非R能力!$B$8:$F$558,$C2763+1,0)</f>
        <v>18578.420930782937</v>
      </c>
      <c r="S2763" s="3">
        <f>HLOOKUP(S$5,[1]非R能力!$B$8:$F$558,$C2763+1,0)</f>
        <v>22999.94585417031</v>
      </c>
      <c r="T2763" s="3">
        <f>INDEX([1]非R能力!$H$9:$H$558,D2763)</f>
        <v>22380.765060446694</v>
      </c>
      <c r="U2763" s="3">
        <f>IF(E2763="小怪",0,IF(INDEX([1]非R能力!$FK$9:$FK$558,C2763)=0,0,10))</f>
        <v>10</v>
      </c>
      <c r="V2763" s="3">
        <f>IF(E2763="小怪",0,IF(INDEX([1]非R能力!$FH$9:$FH$558,C2763)=0,0,5000))</f>
        <v>5000</v>
      </c>
      <c r="W2763" s="3">
        <f>HLOOKUP(W$5,[2]人物技能基础!$O$3:$Q$553,$C2763+1,0)</f>
        <v>3.637142857142857</v>
      </c>
      <c r="X2763" s="3">
        <f>HLOOKUP(X$5,[2]人物技能基础!$O$3:$Q$553,$C2763+1,0)</f>
        <v>2.0186428571428574</v>
      </c>
      <c r="Y2763" s="3">
        <f>HLOOKUP(Y$5,[2]人物技能基础!$O$3:$Q$553,$C2763+1,0)</f>
        <v>99.964285714285708</v>
      </c>
      <c r="Z2763" s="3">
        <f t="shared" si="259"/>
        <v>3551996</v>
      </c>
      <c r="AA2763" s="3">
        <f t="shared" si="260"/>
        <v>68165</v>
      </c>
      <c r="AB2763" s="3">
        <f t="shared" si="261"/>
        <v>21654</v>
      </c>
      <c r="AC2763" s="3">
        <f t="shared" si="262"/>
        <v>22999</v>
      </c>
      <c r="AD2763" s="3">
        <f t="shared" si="263"/>
        <v>24771</v>
      </c>
    </row>
    <row r="2764" spans="1:30" x14ac:dyDescent="0.15">
      <c r="A2764" s="3">
        <v>759</v>
      </c>
      <c r="B2764" s="3" t="str">
        <f t="shared" si="258"/>
        <v>关卡759boss</v>
      </c>
      <c r="C2764" s="3">
        <f>INDEX([3]关卡!$J$19:$J$2018,A2764)</f>
        <v>335</v>
      </c>
      <c r="D2764" s="3">
        <f>INDEX([3]关卡!$N$19:$N$2018,A2764)</f>
        <v>335</v>
      </c>
      <c r="E2764" s="3" t="s">
        <v>25</v>
      </c>
      <c r="F2764" s="3" t="s">
        <v>26</v>
      </c>
      <c r="G2764" s="3">
        <v>30</v>
      </c>
      <c r="H2764" s="3">
        <v>30</v>
      </c>
      <c r="I2764" s="3">
        <v>0.2</v>
      </c>
      <c r="J2764" s="4">
        <v>0.75</v>
      </c>
      <c r="K2764" s="4">
        <v>1</v>
      </c>
      <c r="L2764" s="4">
        <v>5</v>
      </c>
      <c r="M2764" s="3">
        <v>1</v>
      </c>
      <c r="N2764" s="3">
        <v>2</v>
      </c>
      <c r="O2764" s="3">
        <f>HLOOKUP(O$5,[1]非R能力!$B$8:$F$558,$C2764+1,0)</f>
        <v>699411.53995854128</v>
      </c>
      <c r="P2764" s="3">
        <f>HLOOKUP(P$5,[1]非R能力!$B$8:$F$558,$C2764+1,0)</f>
        <v>108272.79694549185</v>
      </c>
      <c r="Q2764" s="3">
        <f>HLOOKUP(Q$5,[1]非R能力!$B$8:$F$558,$C2764+1,0)</f>
        <v>63302.97917787081</v>
      </c>
      <c r="R2764" s="3">
        <f>HLOOKUP(R$5,[1]非R能力!$B$8:$F$558,$C2764+1,0)</f>
        <v>18578.420930782937</v>
      </c>
      <c r="S2764" s="3">
        <f>HLOOKUP(S$5,[1]非R能力!$B$8:$F$558,$C2764+1,0)</f>
        <v>22999.94585417031</v>
      </c>
      <c r="T2764" s="3">
        <f>INDEX([1]非R能力!$H$9:$H$558,D2764)</f>
        <v>22380.765060446694</v>
      </c>
      <c r="U2764" s="3">
        <f>IF(E2764="小怪",0,IF(INDEX([1]非R能力!$FK$9:$FK$558,C2764)=0,0,10))</f>
        <v>10</v>
      </c>
      <c r="V2764" s="3">
        <f>IF(E2764="小怪",0,IF(INDEX([1]非R能力!$FH$9:$FH$558,C2764)=0,0,5000))</f>
        <v>5000</v>
      </c>
      <c r="W2764" s="3">
        <f>HLOOKUP(W$5,[2]人物技能基础!$O$3:$Q$553,$C2764+1,0)</f>
        <v>3.637142857142857</v>
      </c>
      <c r="X2764" s="3">
        <f>HLOOKUP(X$5,[2]人物技能基础!$O$3:$Q$553,$C2764+1,0)</f>
        <v>2.0186428571428574</v>
      </c>
      <c r="Y2764" s="3">
        <f>HLOOKUP(Y$5,[2]人物技能基础!$O$3:$Q$553,$C2764+1,0)</f>
        <v>99.964285714285708</v>
      </c>
      <c r="Z2764" s="3">
        <f t="shared" si="259"/>
        <v>3551996</v>
      </c>
      <c r="AA2764" s="3">
        <f t="shared" si="260"/>
        <v>68165</v>
      </c>
      <c r="AB2764" s="3">
        <f t="shared" si="261"/>
        <v>21654</v>
      </c>
      <c r="AC2764" s="3">
        <f t="shared" si="262"/>
        <v>22999</v>
      </c>
      <c r="AD2764" s="3">
        <f t="shared" si="263"/>
        <v>24771</v>
      </c>
    </row>
    <row r="2765" spans="1:30" x14ac:dyDescent="0.15">
      <c r="A2765" s="3">
        <v>760</v>
      </c>
      <c r="B2765" s="3" t="str">
        <f t="shared" si="258"/>
        <v>关卡760boss</v>
      </c>
      <c r="C2765" s="3">
        <f>INDEX([3]关卡!$J$19:$J$2018,A2765)</f>
        <v>335</v>
      </c>
      <c r="D2765" s="3">
        <f>INDEX([3]关卡!$N$19:$N$2018,A2765)</f>
        <v>335</v>
      </c>
      <c r="E2765" s="3" t="s">
        <v>25</v>
      </c>
      <c r="F2765" s="3" t="s">
        <v>26</v>
      </c>
      <c r="G2765" s="3">
        <v>30</v>
      </c>
      <c r="H2765" s="3">
        <v>30</v>
      </c>
      <c r="I2765" s="3">
        <v>0.2</v>
      </c>
      <c r="J2765" s="4">
        <v>0.75</v>
      </c>
      <c r="K2765" s="4">
        <v>1</v>
      </c>
      <c r="L2765" s="4">
        <v>5</v>
      </c>
      <c r="M2765" s="3">
        <v>1</v>
      </c>
      <c r="N2765" s="3">
        <v>2</v>
      </c>
      <c r="O2765" s="3">
        <f>HLOOKUP(O$5,[1]非R能力!$B$8:$F$558,$C2765+1,0)</f>
        <v>699411.53995854128</v>
      </c>
      <c r="P2765" s="3">
        <f>HLOOKUP(P$5,[1]非R能力!$B$8:$F$558,$C2765+1,0)</f>
        <v>108272.79694549185</v>
      </c>
      <c r="Q2765" s="3">
        <f>HLOOKUP(Q$5,[1]非R能力!$B$8:$F$558,$C2765+1,0)</f>
        <v>63302.97917787081</v>
      </c>
      <c r="R2765" s="3">
        <f>HLOOKUP(R$5,[1]非R能力!$B$8:$F$558,$C2765+1,0)</f>
        <v>18578.420930782937</v>
      </c>
      <c r="S2765" s="3">
        <f>HLOOKUP(S$5,[1]非R能力!$B$8:$F$558,$C2765+1,0)</f>
        <v>22999.94585417031</v>
      </c>
      <c r="T2765" s="3">
        <f>INDEX([1]非R能力!$H$9:$H$558,D2765)</f>
        <v>22380.765060446694</v>
      </c>
      <c r="U2765" s="3">
        <f>IF(E2765="小怪",0,IF(INDEX([1]非R能力!$FK$9:$FK$558,C2765)=0,0,10))</f>
        <v>10</v>
      </c>
      <c r="V2765" s="3">
        <f>IF(E2765="小怪",0,IF(INDEX([1]非R能力!$FH$9:$FH$558,C2765)=0,0,5000))</f>
        <v>5000</v>
      </c>
      <c r="W2765" s="3">
        <f>HLOOKUP(W$5,[2]人物技能基础!$O$3:$Q$553,$C2765+1,0)</f>
        <v>3.637142857142857</v>
      </c>
      <c r="X2765" s="3">
        <f>HLOOKUP(X$5,[2]人物技能基础!$O$3:$Q$553,$C2765+1,0)</f>
        <v>2.0186428571428574</v>
      </c>
      <c r="Y2765" s="3">
        <f>HLOOKUP(Y$5,[2]人物技能基础!$O$3:$Q$553,$C2765+1,0)</f>
        <v>99.964285714285708</v>
      </c>
      <c r="Z2765" s="3">
        <f t="shared" si="259"/>
        <v>3551996</v>
      </c>
      <c r="AA2765" s="3">
        <f t="shared" si="260"/>
        <v>68165</v>
      </c>
      <c r="AB2765" s="3">
        <f t="shared" si="261"/>
        <v>21654</v>
      </c>
      <c r="AC2765" s="3">
        <f t="shared" si="262"/>
        <v>22999</v>
      </c>
      <c r="AD2765" s="3">
        <f t="shared" si="263"/>
        <v>24771</v>
      </c>
    </row>
    <row r="2766" spans="1:30" x14ac:dyDescent="0.15">
      <c r="A2766" s="3">
        <v>761</v>
      </c>
      <c r="B2766" s="3" t="str">
        <f t="shared" si="258"/>
        <v>关卡761boss</v>
      </c>
      <c r="C2766" s="3">
        <f>INDEX([3]关卡!$J$19:$J$2018,A2766)</f>
        <v>335</v>
      </c>
      <c r="D2766" s="3">
        <f>INDEX([3]关卡!$N$19:$N$2018,A2766)</f>
        <v>335</v>
      </c>
      <c r="E2766" s="3" t="s">
        <v>25</v>
      </c>
      <c r="F2766" s="3" t="s">
        <v>26</v>
      </c>
      <c r="G2766" s="3">
        <v>30</v>
      </c>
      <c r="H2766" s="3">
        <v>30</v>
      </c>
      <c r="I2766" s="3">
        <v>0.2</v>
      </c>
      <c r="J2766" s="4">
        <v>0.75</v>
      </c>
      <c r="K2766" s="4">
        <v>1</v>
      </c>
      <c r="L2766" s="4">
        <v>5</v>
      </c>
      <c r="M2766" s="3">
        <v>1</v>
      </c>
      <c r="N2766" s="3">
        <v>2</v>
      </c>
      <c r="O2766" s="3">
        <f>HLOOKUP(O$5,[1]非R能力!$B$8:$F$558,$C2766+1,0)</f>
        <v>699411.53995854128</v>
      </c>
      <c r="P2766" s="3">
        <f>HLOOKUP(P$5,[1]非R能力!$B$8:$F$558,$C2766+1,0)</f>
        <v>108272.79694549185</v>
      </c>
      <c r="Q2766" s="3">
        <f>HLOOKUP(Q$5,[1]非R能力!$B$8:$F$558,$C2766+1,0)</f>
        <v>63302.97917787081</v>
      </c>
      <c r="R2766" s="3">
        <f>HLOOKUP(R$5,[1]非R能力!$B$8:$F$558,$C2766+1,0)</f>
        <v>18578.420930782937</v>
      </c>
      <c r="S2766" s="3">
        <f>HLOOKUP(S$5,[1]非R能力!$B$8:$F$558,$C2766+1,0)</f>
        <v>22999.94585417031</v>
      </c>
      <c r="T2766" s="3">
        <f>INDEX([1]非R能力!$H$9:$H$558,D2766)</f>
        <v>22380.765060446694</v>
      </c>
      <c r="U2766" s="3">
        <f>IF(E2766="小怪",0,IF(INDEX([1]非R能力!$FK$9:$FK$558,C2766)=0,0,10))</f>
        <v>10</v>
      </c>
      <c r="V2766" s="3">
        <f>IF(E2766="小怪",0,IF(INDEX([1]非R能力!$FH$9:$FH$558,C2766)=0,0,5000))</f>
        <v>5000</v>
      </c>
      <c r="W2766" s="3">
        <f>HLOOKUP(W$5,[2]人物技能基础!$O$3:$Q$553,$C2766+1,0)</f>
        <v>3.637142857142857</v>
      </c>
      <c r="X2766" s="3">
        <f>HLOOKUP(X$5,[2]人物技能基础!$O$3:$Q$553,$C2766+1,0)</f>
        <v>2.0186428571428574</v>
      </c>
      <c r="Y2766" s="3">
        <f>HLOOKUP(Y$5,[2]人物技能基础!$O$3:$Q$553,$C2766+1,0)</f>
        <v>99.964285714285708</v>
      </c>
      <c r="Z2766" s="3">
        <f t="shared" si="259"/>
        <v>3551996</v>
      </c>
      <c r="AA2766" s="3">
        <f t="shared" si="260"/>
        <v>68165</v>
      </c>
      <c r="AB2766" s="3">
        <f t="shared" si="261"/>
        <v>21654</v>
      </c>
      <c r="AC2766" s="3">
        <f t="shared" si="262"/>
        <v>22999</v>
      </c>
      <c r="AD2766" s="3">
        <f t="shared" si="263"/>
        <v>24771</v>
      </c>
    </row>
    <row r="2767" spans="1:30" x14ac:dyDescent="0.15">
      <c r="A2767" s="3">
        <v>762</v>
      </c>
      <c r="B2767" s="3" t="str">
        <f t="shared" si="258"/>
        <v>关卡762boss</v>
      </c>
      <c r="C2767" s="3">
        <f>INDEX([3]关卡!$J$19:$J$2018,A2767)</f>
        <v>335</v>
      </c>
      <c r="D2767" s="3">
        <f>INDEX([3]关卡!$N$19:$N$2018,A2767)</f>
        <v>335</v>
      </c>
      <c r="E2767" s="3" t="s">
        <v>25</v>
      </c>
      <c r="F2767" s="3" t="s">
        <v>26</v>
      </c>
      <c r="G2767" s="3">
        <v>30</v>
      </c>
      <c r="H2767" s="3">
        <v>30</v>
      </c>
      <c r="I2767" s="3">
        <v>0.2</v>
      </c>
      <c r="J2767" s="4">
        <v>0.75</v>
      </c>
      <c r="K2767" s="4">
        <v>1</v>
      </c>
      <c r="L2767" s="4">
        <v>5</v>
      </c>
      <c r="M2767" s="3">
        <v>1</v>
      </c>
      <c r="N2767" s="3">
        <v>2</v>
      </c>
      <c r="O2767" s="3">
        <f>HLOOKUP(O$5,[1]非R能力!$B$8:$F$558,$C2767+1,0)</f>
        <v>699411.53995854128</v>
      </c>
      <c r="P2767" s="3">
        <f>HLOOKUP(P$5,[1]非R能力!$B$8:$F$558,$C2767+1,0)</f>
        <v>108272.79694549185</v>
      </c>
      <c r="Q2767" s="3">
        <f>HLOOKUP(Q$5,[1]非R能力!$B$8:$F$558,$C2767+1,0)</f>
        <v>63302.97917787081</v>
      </c>
      <c r="R2767" s="3">
        <f>HLOOKUP(R$5,[1]非R能力!$B$8:$F$558,$C2767+1,0)</f>
        <v>18578.420930782937</v>
      </c>
      <c r="S2767" s="3">
        <f>HLOOKUP(S$5,[1]非R能力!$B$8:$F$558,$C2767+1,0)</f>
        <v>22999.94585417031</v>
      </c>
      <c r="T2767" s="3">
        <f>INDEX([1]非R能力!$H$9:$H$558,D2767)</f>
        <v>22380.765060446694</v>
      </c>
      <c r="U2767" s="3">
        <f>IF(E2767="小怪",0,IF(INDEX([1]非R能力!$FK$9:$FK$558,C2767)=0,0,10))</f>
        <v>10</v>
      </c>
      <c r="V2767" s="3">
        <f>IF(E2767="小怪",0,IF(INDEX([1]非R能力!$FH$9:$FH$558,C2767)=0,0,5000))</f>
        <v>5000</v>
      </c>
      <c r="W2767" s="3">
        <f>HLOOKUP(W$5,[2]人物技能基础!$O$3:$Q$553,$C2767+1,0)</f>
        <v>3.637142857142857</v>
      </c>
      <c r="X2767" s="3">
        <f>HLOOKUP(X$5,[2]人物技能基础!$O$3:$Q$553,$C2767+1,0)</f>
        <v>2.0186428571428574</v>
      </c>
      <c r="Y2767" s="3">
        <f>HLOOKUP(Y$5,[2]人物技能基础!$O$3:$Q$553,$C2767+1,0)</f>
        <v>99.964285714285708</v>
      </c>
      <c r="Z2767" s="3">
        <f t="shared" si="259"/>
        <v>3551996</v>
      </c>
      <c r="AA2767" s="3">
        <f t="shared" si="260"/>
        <v>68165</v>
      </c>
      <c r="AB2767" s="3">
        <f t="shared" si="261"/>
        <v>21654</v>
      </c>
      <c r="AC2767" s="3">
        <f t="shared" si="262"/>
        <v>22999</v>
      </c>
      <c r="AD2767" s="3">
        <f t="shared" si="263"/>
        <v>24771</v>
      </c>
    </row>
    <row r="2768" spans="1:30" x14ac:dyDescent="0.15">
      <c r="A2768" s="3">
        <v>763</v>
      </c>
      <c r="B2768" s="3" t="str">
        <f t="shared" si="258"/>
        <v>关卡763boss</v>
      </c>
      <c r="C2768" s="3">
        <f>INDEX([3]关卡!$J$19:$J$2018,A2768)</f>
        <v>335</v>
      </c>
      <c r="D2768" s="3">
        <f>INDEX([3]关卡!$N$19:$N$2018,A2768)</f>
        <v>335</v>
      </c>
      <c r="E2768" s="3" t="s">
        <v>25</v>
      </c>
      <c r="F2768" s="3" t="s">
        <v>26</v>
      </c>
      <c r="G2768" s="3">
        <v>30</v>
      </c>
      <c r="H2768" s="3">
        <v>30</v>
      </c>
      <c r="I2768" s="3">
        <v>0.2</v>
      </c>
      <c r="J2768" s="4">
        <v>0.75</v>
      </c>
      <c r="K2768" s="4">
        <v>1</v>
      </c>
      <c r="L2768" s="4">
        <v>5</v>
      </c>
      <c r="M2768" s="3">
        <v>1</v>
      </c>
      <c r="N2768" s="3">
        <v>2</v>
      </c>
      <c r="O2768" s="3">
        <f>HLOOKUP(O$5,[1]非R能力!$B$8:$F$558,$C2768+1,0)</f>
        <v>699411.53995854128</v>
      </c>
      <c r="P2768" s="3">
        <f>HLOOKUP(P$5,[1]非R能力!$B$8:$F$558,$C2768+1,0)</f>
        <v>108272.79694549185</v>
      </c>
      <c r="Q2768" s="3">
        <f>HLOOKUP(Q$5,[1]非R能力!$B$8:$F$558,$C2768+1,0)</f>
        <v>63302.97917787081</v>
      </c>
      <c r="R2768" s="3">
        <f>HLOOKUP(R$5,[1]非R能力!$B$8:$F$558,$C2768+1,0)</f>
        <v>18578.420930782937</v>
      </c>
      <c r="S2768" s="3">
        <f>HLOOKUP(S$5,[1]非R能力!$B$8:$F$558,$C2768+1,0)</f>
        <v>22999.94585417031</v>
      </c>
      <c r="T2768" s="3">
        <f>INDEX([1]非R能力!$H$9:$H$558,D2768)</f>
        <v>22380.765060446694</v>
      </c>
      <c r="U2768" s="3">
        <f>IF(E2768="小怪",0,IF(INDEX([1]非R能力!$FK$9:$FK$558,C2768)=0,0,10))</f>
        <v>10</v>
      </c>
      <c r="V2768" s="3">
        <f>IF(E2768="小怪",0,IF(INDEX([1]非R能力!$FH$9:$FH$558,C2768)=0,0,5000))</f>
        <v>5000</v>
      </c>
      <c r="W2768" s="3">
        <f>HLOOKUP(W$5,[2]人物技能基础!$O$3:$Q$553,$C2768+1,0)</f>
        <v>3.637142857142857</v>
      </c>
      <c r="X2768" s="3">
        <f>HLOOKUP(X$5,[2]人物技能基础!$O$3:$Q$553,$C2768+1,0)</f>
        <v>2.0186428571428574</v>
      </c>
      <c r="Y2768" s="3">
        <f>HLOOKUP(Y$5,[2]人物技能基础!$O$3:$Q$553,$C2768+1,0)</f>
        <v>99.964285714285708</v>
      </c>
      <c r="Z2768" s="3">
        <f t="shared" si="259"/>
        <v>3551996</v>
      </c>
      <c r="AA2768" s="3">
        <f t="shared" si="260"/>
        <v>68165</v>
      </c>
      <c r="AB2768" s="3">
        <f t="shared" si="261"/>
        <v>21654</v>
      </c>
      <c r="AC2768" s="3">
        <f t="shared" si="262"/>
        <v>22999</v>
      </c>
      <c r="AD2768" s="3">
        <f t="shared" si="263"/>
        <v>24771</v>
      </c>
    </row>
    <row r="2769" spans="1:30" x14ac:dyDescent="0.15">
      <c r="A2769" s="3">
        <v>764</v>
      </c>
      <c r="B2769" s="3" t="str">
        <f t="shared" si="258"/>
        <v>关卡764boss</v>
      </c>
      <c r="C2769" s="3">
        <f>INDEX([3]关卡!$J$19:$J$2018,A2769)</f>
        <v>336</v>
      </c>
      <c r="D2769" s="3">
        <f>INDEX([3]关卡!$N$19:$N$2018,A2769)</f>
        <v>336</v>
      </c>
      <c r="E2769" s="3" t="s">
        <v>25</v>
      </c>
      <c r="F2769" s="3" t="s">
        <v>26</v>
      </c>
      <c r="G2769" s="3">
        <v>30</v>
      </c>
      <c r="H2769" s="3">
        <v>30</v>
      </c>
      <c r="I2769" s="3">
        <v>0.2</v>
      </c>
      <c r="J2769" s="4">
        <v>0.75</v>
      </c>
      <c r="K2769" s="4">
        <v>1</v>
      </c>
      <c r="L2769" s="4">
        <v>5</v>
      </c>
      <c r="M2769" s="3">
        <v>1</v>
      </c>
      <c r="N2769" s="3">
        <v>2</v>
      </c>
      <c r="O2769" s="3">
        <f>HLOOKUP(O$5,[1]非R能力!$B$8:$F$558,$C2769+1,0)</f>
        <v>706665.41742681642</v>
      </c>
      <c r="P2769" s="3">
        <f>HLOOKUP(P$5,[1]非R能力!$B$8:$F$558,$C2769+1,0)</f>
        <v>109282.57777652521</v>
      </c>
      <c r="Q2769" s="3">
        <f>HLOOKUP(Q$5,[1]非R能力!$B$8:$F$558,$C2769+1,0)</f>
        <v>63764.07653439034</v>
      </c>
      <c r="R2769" s="3">
        <f>HLOOKUP(R$5,[1]非R能力!$B$8:$F$558,$C2769+1,0)</f>
        <v>18707.883921571742</v>
      </c>
      <c r="S2769" s="3">
        <f>HLOOKUP(S$5,[1]非R能力!$B$8:$F$558,$C2769+1,0)</f>
        <v>25045.121087916366</v>
      </c>
      <c r="T2769" s="3">
        <f>INDEX([1]非R能力!$H$9:$H$558,D2769)</f>
        <v>22522.899754907852</v>
      </c>
      <c r="U2769" s="3">
        <f>IF(E2769="小怪",0,IF(INDEX([1]非R能力!$FK$9:$FK$558,C2769)=0,0,10))</f>
        <v>10</v>
      </c>
      <c r="V2769" s="3">
        <f>IF(E2769="小怪",0,IF(INDEX([1]非R能力!$FH$9:$FH$558,C2769)=0,0,5000))</f>
        <v>5000</v>
      </c>
      <c r="W2769" s="3">
        <f>HLOOKUP(W$5,[2]人物技能基础!$O$3:$Q$553,$C2769+1,0)</f>
        <v>3.637142857142857</v>
      </c>
      <c r="X2769" s="3">
        <f>HLOOKUP(X$5,[2]人物技能基础!$O$3:$Q$553,$C2769+1,0)</f>
        <v>2.0186428571428574</v>
      </c>
      <c r="Y2769" s="3">
        <f>HLOOKUP(Y$5,[2]人物技能基础!$O$3:$Q$553,$C2769+1,0)</f>
        <v>99.964285714285708</v>
      </c>
      <c r="Z2769" s="3">
        <f t="shared" si="259"/>
        <v>3583906</v>
      </c>
      <c r="AA2769" s="3">
        <f t="shared" si="260"/>
        <v>68675</v>
      </c>
      <c r="AB2769" s="3">
        <f t="shared" si="261"/>
        <v>21856</v>
      </c>
      <c r="AC2769" s="3">
        <f t="shared" si="262"/>
        <v>25045</v>
      </c>
      <c r="AD2769" s="3">
        <f t="shared" si="263"/>
        <v>24943</v>
      </c>
    </row>
    <row r="2770" spans="1:30" x14ac:dyDescent="0.15">
      <c r="A2770" s="3">
        <v>765</v>
      </c>
      <c r="B2770" s="3" t="str">
        <f t="shared" si="258"/>
        <v>关卡765boss</v>
      </c>
      <c r="C2770" s="3">
        <f>INDEX([3]关卡!$J$19:$J$2018,A2770)</f>
        <v>336</v>
      </c>
      <c r="D2770" s="3">
        <f>INDEX([3]关卡!$N$19:$N$2018,A2770)</f>
        <v>336</v>
      </c>
      <c r="E2770" s="3" t="s">
        <v>25</v>
      </c>
      <c r="F2770" s="3" t="s">
        <v>26</v>
      </c>
      <c r="G2770" s="3">
        <v>30</v>
      </c>
      <c r="H2770" s="3">
        <v>30</v>
      </c>
      <c r="I2770" s="3">
        <v>0.2</v>
      </c>
      <c r="J2770" s="4">
        <v>0.75</v>
      </c>
      <c r="K2770" s="4">
        <v>1</v>
      </c>
      <c r="L2770" s="4">
        <v>5</v>
      </c>
      <c r="M2770" s="3">
        <v>1</v>
      </c>
      <c r="N2770" s="3">
        <v>2</v>
      </c>
      <c r="O2770" s="3">
        <f>HLOOKUP(O$5,[1]非R能力!$B$8:$F$558,$C2770+1,0)</f>
        <v>706665.41742681642</v>
      </c>
      <c r="P2770" s="3">
        <f>HLOOKUP(P$5,[1]非R能力!$B$8:$F$558,$C2770+1,0)</f>
        <v>109282.57777652521</v>
      </c>
      <c r="Q2770" s="3">
        <f>HLOOKUP(Q$5,[1]非R能力!$B$8:$F$558,$C2770+1,0)</f>
        <v>63764.07653439034</v>
      </c>
      <c r="R2770" s="3">
        <f>HLOOKUP(R$5,[1]非R能力!$B$8:$F$558,$C2770+1,0)</f>
        <v>18707.883921571742</v>
      </c>
      <c r="S2770" s="3">
        <f>HLOOKUP(S$5,[1]非R能力!$B$8:$F$558,$C2770+1,0)</f>
        <v>25045.121087916366</v>
      </c>
      <c r="T2770" s="3">
        <f>INDEX([1]非R能力!$H$9:$H$558,D2770)</f>
        <v>22522.899754907852</v>
      </c>
      <c r="U2770" s="3">
        <f>IF(E2770="小怪",0,IF(INDEX([1]非R能力!$FK$9:$FK$558,C2770)=0,0,10))</f>
        <v>10</v>
      </c>
      <c r="V2770" s="3">
        <f>IF(E2770="小怪",0,IF(INDEX([1]非R能力!$FH$9:$FH$558,C2770)=0,0,5000))</f>
        <v>5000</v>
      </c>
      <c r="W2770" s="3">
        <f>HLOOKUP(W$5,[2]人物技能基础!$O$3:$Q$553,$C2770+1,0)</f>
        <v>3.637142857142857</v>
      </c>
      <c r="X2770" s="3">
        <f>HLOOKUP(X$5,[2]人物技能基础!$O$3:$Q$553,$C2770+1,0)</f>
        <v>2.0186428571428574</v>
      </c>
      <c r="Y2770" s="3">
        <f>HLOOKUP(Y$5,[2]人物技能基础!$O$3:$Q$553,$C2770+1,0)</f>
        <v>99.964285714285708</v>
      </c>
      <c r="Z2770" s="3">
        <f t="shared" si="259"/>
        <v>3583906</v>
      </c>
      <c r="AA2770" s="3">
        <f t="shared" si="260"/>
        <v>68675</v>
      </c>
      <c r="AB2770" s="3">
        <f t="shared" si="261"/>
        <v>21856</v>
      </c>
      <c r="AC2770" s="3">
        <f t="shared" si="262"/>
        <v>25045</v>
      </c>
      <c r="AD2770" s="3">
        <f t="shared" si="263"/>
        <v>24943</v>
      </c>
    </row>
    <row r="2771" spans="1:30" x14ac:dyDescent="0.15">
      <c r="A2771" s="3">
        <v>766</v>
      </c>
      <c r="B2771" s="3" t="str">
        <f t="shared" si="258"/>
        <v>关卡766boss</v>
      </c>
      <c r="C2771" s="3">
        <f>INDEX([3]关卡!$J$19:$J$2018,A2771)</f>
        <v>336</v>
      </c>
      <c r="D2771" s="3">
        <f>INDEX([3]关卡!$N$19:$N$2018,A2771)</f>
        <v>336</v>
      </c>
      <c r="E2771" s="3" t="s">
        <v>25</v>
      </c>
      <c r="F2771" s="3" t="s">
        <v>26</v>
      </c>
      <c r="G2771" s="3">
        <v>30</v>
      </c>
      <c r="H2771" s="3">
        <v>30</v>
      </c>
      <c r="I2771" s="3">
        <v>0.2</v>
      </c>
      <c r="J2771" s="4">
        <v>0.75</v>
      </c>
      <c r="K2771" s="4">
        <v>1</v>
      </c>
      <c r="L2771" s="4">
        <v>5</v>
      </c>
      <c r="M2771" s="3">
        <v>1</v>
      </c>
      <c r="N2771" s="3">
        <v>2</v>
      </c>
      <c r="O2771" s="3">
        <f>HLOOKUP(O$5,[1]非R能力!$B$8:$F$558,$C2771+1,0)</f>
        <v>706665.41742681642</v>
      </c>
      <c r="P2771" s="3">
        <f>HLOOKUP(P$5,[1]非R能力!$B$8:$F$558,$C2771+1,0)</f>
        <v>109282.57777652521</v>
      </c>
      <c r="Q2771" s="3">
        <f>HLOOKUP(Q$5,[1]非R能力!$B$8:$F$558,$C2771+1,0)</f>
        <v>63764.07653439034</v>
      </c>
      <c r="R2771" s="3">
        <f>HLOOKUP(R$5,[1]非R能力!$B$8:$F$558,$C2771+1,0)</f>
        <v>18707.883921571742</v>
      </c>
      <c r="S2771" s="3">
        <f>HLOOKUP(S$5,[1]非R能力!$B$8:$F$558,$C2771+1,0)</f>
        <v>25045.121087916366</v>
      </c>
      <c r="T2771" s="3">
        <f>INDEX([1]非R能力!$H$9:$H$558,D2771)</f>
        <v>22522.899754907852</v>
      </c>
      <c r="U2771" s="3">
        <f>IF(E2771="小怪",0,IF(INDEX([1]非R能力!$FK$9:$FK$558,C2771)=0,0,10))</f>
        <v>10</v>
      </c>
      <c r="V2771" s="3">
        <f>IF(E2771="小怪",0,IF(INDEX([1]非R能力!$FH$9:$FH$558,C2771)=0,0,5000))</f>
        <v>5000</v>
      </c>
      <c r="W2771" s="3">
        <f>HLOOKUP(W$5,[2]人物技能基础!$O$3:$Q$553,$C2771+1,0)</f>
        <v>3.637142857142857</v>
      </c>
      <c r="X2771" s="3">
        <f>HLOOKUP(X$5,[2]人物技能基础!$O$3:$Q$553,$C2771+1,0)</f>
        <v>2.0186428571428574</v>
      </c>
      <c r="Y2771" s="3">
        <f>HLOOKUP(Y$5,[2]人物技能基础!$O$3:$Q$553,$C2771+1,0)</f>
        <v>99.964285714285708</v>
      </c>
      <c r="Z2771" s="3">
        <f t="shared" si="259"/>
        <v>3583906</v>
      </c>
      <c r="AA2771" s="3">
        <f t="shared" si="260"/>
        <v>68675</v>
      </c>
      <c r="AB2771" s="3">
        <f t="shared" si="261"/>
        <v>21856</v>
      </c>
      <c r="AC2771" s="3">
        <f t="shared" si="262"/>
        <v>25045</v>
      </c>
      <c r="AD2771" s="3">
        <f t="shared" si="263"/>
        <v>24943</v>
      </c>
    </row>
    <row r="2772" spans="1:30" x14ac:dyDescent="0.15">
      <c r="A2772" s="3">
        <v>767</v>
      </c>
      <c r="B2772" s="3" t="str">
        <f t="shared" si="258"/>
        <v>关卡767boss</v>
      </c>
      <c r="C2772" s="3">
        <f>INDEX([3]关卡!$J$19:$J$2018,A2772)</f>
        <v>336</v>
      </c>
      <c r="D2772" s="3">
        <f>INDEX([3]关卡!$N$19:$N$2018,A2772)</f>
        <v>336</v>
      </c>
      <c r="E2772" s="3" t="s">
        <v>25</v>
      </c>
      <c r="F2772" s="3" t="s">
        <v>26</v>
      </c>
      <c r="G2772" s="3">
        <v>30</v>
      </c>
      <c r="H2772" s="3">
        <v>30</v>
      </c>
      <c r="I2772" s="3">
        <v>0.2</v>
      </c>
      <c r="J2772" s="4">
        <v>0.75</v>
      </c>
      <c r="K2772" s="4">
        <v>1</v>
      </c>
      <c r="L2772" s="4">
        <v>5</v>
      </c>
      <c r="M2772" s="3">
        <v>1</v>
      </c>
      <c r="N2772" s="3">
        <v>2</v>
      </c>
      <c r="O2772" s="3">
        <f>HLOOKUP(O$5,[1]非R能力!$B$8:$F$558,$C2772+1,0)</f>
        <v>706665.41742681642</v>
      </c>
      <c r="P2772" s="3">
        <f>HLOOKUP(P$5,[1]非R能力!$B$8:$F$558,$C2772+1,0)</f>
        <v>109282.57777652521</v>
      </c>
      <c r="Q2772" s="3">
        <f>HLOOKUP(Q$5,[1]非R能力!$B$8:$F$558,$C2772+1,0)</f>
        <v>63764.07653439034</v>
      </c>
      <c r="R2772" s="3">
        <f>HLOOKUP(R$5,[1]非R能力!$B$8:$F$558,$C2772+1,0)</f>
        <v>18707.883921571742</v>
      </c>
      <c r="S2772" s="3">
        <f>HLOOKUP(S$5,[1]非R能力!$B$8:$F$558,$C2772+1,0)</f>
        <v>25045.121087916366</v>
      </c>
      <c r="T2772" s="3">
        <f>INDEX([1]非R能力!$H$9:$H$558,D2772)</f>
        <v>22522.899754907852</v>
      </c>
      <c r="U2772" s="3">
        <f>IF(E2772="小怪",0,IF(INDEX([1]非R能力!$FK$9:$FK$558,C2772)=0,0,10))</f>
        <v>10</v>
      </c>
      <c r="V2772" s="3">
        <f>IF(E2772="小怪",0,IF(INDEX([1]非R能力!$FH$9:$FH$558,C2772)=0,0,5000))</f>
        <v>5000</v>
      </c>
      <c r="W2772" s="3">
        <f>HLOOKUP(W$5,[2]人物技能基础!$O$3:$Q$553,$C2772+1,0)</f>
        <v>3.637142857142857</v>
      </c>
      <c r="X2772" s="3">
        <f>HLOOKUP(X$5,[2]人物技能基础!$O$3:$Q$553,$C2772+1,0)</f>
        <v>2.0186428571428574</v>
      </c>
      <c r="Y2772" s="3">
        <f>HLOOKUP(Y$5,[2]人物技能基础!$O$3:$Q$553,$C2772+1,0)</f>
        <v>99.964285714285708</v>
      </c>
      <c r="Z2772" s="3">
        <f t="shared" si="259"/>
        <v>3583906</v>
      </c>
      <c r="AA2772" s="3">
        <f t="shared" si="260"/>
        <v>68675</v>
      </c>
      <c r="AB2772" s="3">
        <f t="shared" si="261"/>
        <v>21856</v>
      </c>
      <c r="AC2772" s="3">
        <f t="shared" si="262"/>
        <v>25045</v>
      </c>
      <c r="AD2772" s="3">
        <f t="shared" si="263"/>
        <v>24943</v>
      </c>
    </row>
    <row r="2773" spans="1:30" x14ac:dyDescent="0.15">
      <c r="A2773" s="3">
        <v>768</v>
      </c>
      <c r="B2773" s="3" t="str">
        <f t="shared" si="258"/>
        <v>关卡768boss</v>
      </c>
      <c r="C2773" s="3">
        <f>INDEX([3]关卡!$J$19:$J$2018,A2773)</f>
        <v>336</v>
      </c>
      <c r="D2773" s="3">
        <f>INDEX([3]关卡!$N$19:$N$2018,A2773)</f>
        <v>336</v>
      </c>
      <c r="E2773" s="3" t="s">
        <v>25</v>
      </c>
      <c r="F2773" s="3" t="s">
        <v>26</v>
      </c>
      <c r="G2773" s="3">
        <v>30</v>
      </c>
      <c r="H2773" s="3">
        <v>30</v>
      </c>
      <c r="I2773" s="3">
        <v>0.2</v>
      </c>
      <c r="J2773" s="4">
        <v>0.75</v>
      </c>
      <c r="K2773" s="4">
        <v>1</v>
      </c>
      <c r="L2773" s="4">
        <v>5</v>
      </c>
      <c r="M2773" s="3">
        <v>1</v>
      </c>
      <c r="N2773" s="3">
        <v>2</v>
      </c>
      <c r="O2773" s="3">
        <f>HLOOKUP(O$5,[1]非R能力!$B$8:$F$558,$C2773+1,0)</f>
        <v>706665.41742681642</v>
      </c>
      <c r="P2773" s="3">
        <f>HLOOKUP(P$5,[1]非R能力!$B$8:$F$558,$C2773+1,0)</f>
        <v>109282.57777652521</v>
      </c>
      <c r="Q2773" s="3">
        <f>HLOOKUP(Q$5,[1]非R能力!$B$8:$F$558,$C2773+1,0)</f>
        <v>63764.07653439034</v>
      </c>
      <c r="R2773" s="3">
        <f>HLOOKUP(R$5,[1]非R能力!$B$8:$F$558,$C2773+1,0)</f>
        <v>18707.883921571742</v>
      </c>
      <c r="S2773" s="3">
        <f>HLOOKUP(S$5,[1]非R能力!$B$8:$F$558,$C2773+1,0)</f>
        <v>25045.121087916366</v>
      </c>
      <c r="T2773" s="3">
        <f>INDEX([1]非R能力!$H$9:$H$558,D2773)</f>
        <v>22522.899754907852</v>
      </c>
      <c r="U2773" s="3">
        <f>IF(E2773="小怪",0,IF(INDEX([1]非R能力!$FK$9:$FK$558,C2773)=0,0,10))</f>
        <v>10</v>
      </c>
      <c r="V2773" s="3">
        <f>IF(E2773="小怪",0,IF(INDEX([1]非R能力!$FH$9:$FH$558,C2773)=0,0,5000))</f>
        <v>5000</v>
      </c>
      <c r="W2773" s="3">
        <f>HLOOKUP(W$5,[2]人物技能基础!$O$3:$Q$553,$C2773+1,0)</f>
        <v>3.637142857142857</v>
      </c>
      <c r="X2773" s="3">
        <f>HLOOKUP(X$5,[2]人物技能基础!$O$3:$Q$553,$C2773+1,0)</f>
        <v>2.0186428571428574</v>
      </c>
      <c r="Y2773" s="3">
        <f>HLOOKUP(Y$5,[2]人物技能基础!$O$3:$Q$553,$C2773+1,0)</f>
        <v>99.964285714285708</v>
      </c>
      <c r="Z2773" s="3">
        <f t="shared" si="259"/>
        <v>3583906</v>
      </c>
      <c r="AA2773" s="3">
        <f t="shared" si="260"/>
        <v>68675</v>
      </c>
      <c r="AB2773" s="3">
        <f t="shared" si="261"/>
        <v>21856</v>
      </c>
      <c r="AC2773" s="3">
        <f t="shared" si="262"/>
        <v>25045</v>
      </c>
      <c r="AD2773" s="3">
        <f t="shared" si="263"/>
        <v>24943</v>
      </c>
    </row>
    <row r="2774" spans="1:30" x14ac:dyDescent="0.15">
      <c r="A2774" s="3">
        <v>769</v>
      </c>
      <c r="B2774" s="3" t="str">
        <f t="shared" si="258"/>
        <v>关卡769boss</v>
      </c>
      <c r="C2774" s="3">
        <f>INDEX([3]关卡!$J$19:$J$2018,A2774)</f>
        <v>336</v>
      </c>
      <c r="D2774" s="3">
        <f>INDEX([3]关卡!$N$19:$N$2018,A2774)</f>
        <v>336</v>
      </c>
      <c r="E2774" s="3" t="s">
        <v>25</v>
      </c>
      <c r="F2774" s="3" t="s">
        <v>26</v>
      </c>
      <c r="G2774" s="3">
        <v>30</v>
      </c>
      <c r="H2774" s="3">
        <v>30</v>
      </c>
      <c r="I2774" s="3">
        <v>0.2</v>
      </c>
      <c r="J2774" s="4">
        <v>0.75</v>
      </c>
      <c r="K2774" s="4">
        <v>1</v>
      </c>
      <c r="L2774" s="4">
        <v>5</v>
      </c>
      <c r="M2774" s="3">
        <v>1</v>
      </c>
      <c r="N2774" s="3">
        <v>2</v>
      </c>
      <c r="O2774" s="3">
        <f>HLOOKUP(O$5,[1]非R能力!$B$8:$F$558,$C2774+1,0)</f>
        <v>706665.41742681642</v>
      </c>
      <c r="P2774" s="3">
        <f>HLOOKUP(P$5,[1]非R能力!$B$8:$F$558,$C2774+1,0)</f>
        <v>109282.57777652521</v>
      </c>
      <c r="Q2774" s="3">
        <f>HLOOKUP(Q$5,[1]非R能力!$B$8:$F$558,$C2774+1,0)</f>
        <v>63764.07653439034</v>
      </c>
      <c r="R2774" s="3">
        <f>HLOOKUP(R$5,[1]非R能力!$B$8:$F$558,$C2774+1,0)</f>
        <v>18707.883921571742</v>
      </c>
      <c r="S2774" s="3">
        <f>HLOOKUP(S$5,[1]非R能力!$B$8:$F$558,$C2774+1,0)</f>
        <v>25045.121087916366</v>
      </c>
      <c r="T2774" s="3">
        <f>INDEX([1]非R能力!$H$9:$H$558,D2774)</f>
        <v>22522.899754907852</v>
      </c>
      <c r="U2774" s="3">
        <f>IF(E2774="小怪",0,IF(INDEX([1]非R能力!$FK$9:$FK$558,C2774)=0,0,10))</f>
        <v>10</v>
      </c>
      <c r="V2774" s="3">
        <f>IF(E2774="小怪",0,IF(INDEX([1]非R能力!$FH$9:$FH$558,C2774)=0,0,5000))</f>
        <v>5000</v>
      </c>
      <c r="W2774" s="3">
        <f>HLOOKUP(W$5,[2]人物技能基础!$O$3:$Q$553,$C2774+1,0)</f>
        <v>3.637142857142857</v>
      </c>
      <c r="X2774" s="3">
        <f>HLOOKUP(X$5,[2]人物技能基础!$O$3:$Q$553,$C2774+1,0)</f>
        <v>2.0186428571428574</v>
      </c>
      <c r="Y2774" s="3">
        <f>HLOOKUP(Y$5,[2]人物技能基础!$O$3:$Q$553,$C2774+1,0)</f>
        <v>99.964285714285708</v>
      </c>
      <c r="Z2774" s="3">
        <f t="shared" si="259"/>
        <v>3583906</v>
      </c>
      <c r="AA2774" s="3">
        <f t="shared" si="260"/>
        <v>68675</v>
      </c>
      <c r="AB2774" s="3">
        <f t="shared" si="261"/>
        <v>21856</v>
      </c>
      <c r="AC2774" s="3">
        <f t="shared" si="262"/>
        <v>25045</v>
      </c>
      <c r="AD2774" s="3">
        <f t="shared" si="263"/>
        <v>24943</v>
      </c>
    </row>
    <row r="2775" spans="1:30" x14ac:dyDescent="0.15">
      <c r="A2775" s="3">
        <v>770</v>
      </c>
      <c r="B2775" s="3" t="str">
        <f t="shared" si="258"/>
        <v>关卡770boss</v>
      </c>
      <c r="C2775" s="3">
        <f>INDEX([3]关卡!$J$19:$J$2018,A2775)</f>
        <v>337</v>
      </c>
      <c r="D2775" s="3">
        <f>INDEX([3]关卡!$N$19:$N$2018,A2775)</f>
        <v>337</v>
      </c>
      <c r="E2775" s="3" t="s">
        <v>25</v>
      </c>
      <c r="F2775" s="3" t="s">
        <v>26</v>
      </c>
      <c r="G2775" s="3">
        <v>30</v>
      </c>
      <c r="H2775" s="3">
        <v>30</v>
      </c>
      <c r="I2775" s="3">
        <v>0.2</v>
      </c>
      <c r="J2775" s="4">
        <v>0.75</v>
      </c>
      <c r="K2775" s="4">
        <v>1</v>
      </c>
      <c r="L2775" s="4">
        <v>5</v>
      </c>
      <c r="M2775" s="3">
        <v>1</v>
      </c>
      <c r="N2775" s="3">
        <v>2</v>
      </c>
      <c r="O2775" s="3">
        <f>HLOOKUP(O$5,[1]非R能力!$B$8:$F$558,$C2775+1,0)</f>
        <v>712850.60503689689</v>
      </c>
      <c r="P2775" s="3">
        <f>HLOOKUP(P$5,[1]非R能力!$B$8:$F$558,$C2775+1,0)</f>
        <v>110068.71394827425</v>
      </c>
      <c r="Q2775" s="3">
        <f>HLOOKUP(Q$5,[1]非R能力!$B$8:$F$558,$C2775+1,0)</f>
        <v>64091.843372588504</v>
      </c>
      <c r="R2775" s="3">
        <f>HLOOKUP(R$5,[1]非R能力!$B$8:$F$558,$C2775+1,0)</f>
        <v>18796.431487484922</v>
      </c>
      <c r="S2775" s="3">
        <f>HLOOKUP(S$5,[1]非R能力!$B$8:$F$558,$C2775+1,0)</f>
        <v>25159.599678118029</v>
      </c>
      <c r="T2775" s="3">
        <f>INDEX([1]非R能力!$H$9:$H$558,D2775)</f>
        <v>22665.739900938748</v>
      </c>
      <c r="U2775" s="3">
        <f>IF(E2775="小怪",0,IF(INDEX([1]非R能力!$FK$9:$FK$558,C2775)=0,0,10))</f>
        <v>10</v>
      </c>
      <c r="V2775" s="3">
        <f>IF(E2775="小怪",0,IF(INDEX([1]非R能力!$FH$9:$FH$558,C2775)=0,0,5000))</f>
        <v>5000</v>
      </c>
      <c r="W2775" s="3">
        <f>HLOOKUP(W$5,[2]人物技能基础!$O$3:$Q$553,$C2775+1,0)</f>
        <v>3.637142857142857</v>
      </c>
      <c r="X2775" s="3">
        <f>HLOOKUP(X$5,[2]人物技能基础!$O$3:$Q$553,$C2775+1,0)</f>
        <v>2.0186428571428574</v>
      </c>
      <c r="Y2775" s="3">
        <f>HLOOKUP(Y$5,[2]人物技能基础!$O$3:$Q$553,$C2775+1,0)</f>
        <v>99.964285714285708</v>
      </c>
      <c r="Z2775" s="3">
        <f t="shared" si="259"/>
        <v>3609337</v>
      </c>
      <c r="AA2775" s="3">
        <f t="shared" si="260"/>
        <v>69044</v>
      </c>
      <c r="AB2775" s="3">
        <f t="shared" si="261"/>
        <v>22013</v>
      </c>
      <c r="AC2775" s="3">
        <f t="shared" si="262"/>
        <v>25159</v>
      </c>
      <c r="AD2775" s="3">
        <f t="shared" si="263"/>
        <v>25061</v>
      </c>
    </row>
    <row r="2776" spans="1:30" x14ac:dyDescent="0.15">
      <c r="A2776" s="3">
        <v>771</v>
      </c>
      <c r="B2776" s="3" t="str">
        <f t="shared" si="258"/>
        <v>关卡771boss</v>
      </c>
      <c r="C2776" s="3">
        <f>INDEX([3]关卡!$J$19:$J$2018,A2776)</f>
        <v>337</v>
      </c>
      <c r="D2776" s="3">
        <f>INDEX([3]关卡!$N$19:$N$2018,A2776)</f>
        <v>337</v>
      </c>
      <c r="E2776" s="3" t="s">
        <v>25</v>
      </c>
      <c r="F2776" s="3" t="s">
        <v>26</v>
      </c>
      <c r="G2776" s="3">
        <v>30</v>
      </c>
      <c r="H2776" s="3">
        <v>30</v>
      </c>
      <c r="I2776" s="3">
        <v>0.2</v>
      </c>
      <c r="J2776" s="4">
        <v>0.75</v>
      </c>
      <c r="K2776" s="4">
        <v>1</v>
      </c>
      <c r="L2776" s="4">
        <v>5</v>
      </c>
      <c r="M2776" s="3">
        <v>1</v>
      </c>
      <c r="N2776" s="3">
        <v>2</v>
      </c>
      <c r="O2776" s="3">
        <f>HLOOKUP(O$5,[1]非R能力!$B$8:$F$558,$C2776+1,0)</f>
        <v>712850.60503689689</v>
      </c>
      <c r="P2776" s="3">
        <f>HLOOKUP(P$5,[1]非R能力!$B$8:$F$558,$C2776+1,0)</f>
        <v>110068.71394827425</v>
      </c>
      <c r="Q2776" s="3">
        <f>HLOOKUP(Q$5,[1]非R能力!$B$8:$F$558,$C2776+1,0)</f>
        <v>64091.843372588504</v>
      </c>
      <c r="R2776" s="3">
        <f>HLOOKUP(R$5,[1]非R能力!$B$8:$F$558,$C2776+1,0)</f>
        <v>18796.431487484922</v>
      </c>
      <c r="S2776" s="3">
        <f>HLOOKUP(S$5,[1]非R能力!$B$8:$F$558,$C2776+1,0)</f>
        <v>25159.599678118029</v>
      </c>
      <c r="T2776" s="3">
        <f>INDEX([1]非R能力!$H$9:$H$558,D2776)</f>
        <v>22665.739900938748</v>
      </c>
      <c r="U2776" s="3">
        <f>IF(E2776="小怪",0,IF(INDEX([1]非R能力!$FK$9:$FK$558,C2776)=0,0,10))</f>
        <v>10</v>
      </c>
      <c r="V2776" s="3">
        <f>IF(E2776="小怪",0,IF(INDEX([1]非R能力!$FH$9:$FH$558,C2776)=0,0,5000))</f>
        <v>5000</v>
      </c>
      <c r="W2776" s="3">
        <f>HLOOKUP(W$5,[2]人物技能基础!$O$3:$Q$553,$C2776+1,0)</f>
        <v>3.637142857142857</v>
      </c>
      <c r="X2776" s="3">
        <f>HLOOKUP(X$5,[2]人物技能基础!$O$3:$Q$553,$C2776+1,0)</f>
        <v>2.0186428571428574</v>
      </c>
      <c r="Y2776" s="3">
        <f>HLOOKUP(Y$5,[2]人物技能基础!$O$3:$Q$553,$C2776+1,0)</f>
        <v>99.964285714285708</v>
      </c>
      <c r="Z2776" s="3">
        <f t="shared" si="259"/>
        <v>3609337</v>
      </c>
      <c r="AA2776" s="3">
        <f t="shared" si="260"/>
        <v>69044</v>
      </c>
      <c r="AB2776" s="3">
        <f t="shared" si="261"/>
        <v>22013</v>
      </c>
      <c r="AC2776" s="3">
        <f t="shared" si="262"/>
        <v>25159</v>
      </c>
      <c r="AD2776" s="3">
        <f t="shared" si="263"/>
        <v>25061</v>
      </c>
    </row>
    <row r="2777" spans="1:30" x14ac:dyDescent="0.15">
      <c r="A2777" s="3">
        <v>772</v>
      </c>
      <c r="B2777" s="3" t="str">
        <f t="shared" si="258"/>
        <v>关卡772boss</v>
      </c>
      <c r="C2777" s="3">
        <f>INDEX([3]关卡!$J$19:$J$2018,A2777)</f>
        <v>337</v>
      </c>
      <c r="D2777" s="3">
        <f>INDEX([3]关卡!$N$19:$N$2018,A2777)</f>
        <v>337</v>
      </c>
      <c r="E2777" s="3" t="s">
        <v>25</v>
      </c>
      <c r="F2777" s="3" t="s">
        <v>26</v>
      </c>
      <c r="G2777" s="3">
        <v>30</v>
      </c>
      <c r="H2777" s="3">
        <v>30</v>
      </c>
      <c r="I2777" s="3">
        <v>0.2</v>
      </c>
      <c r="J2777" s="4">
        <v>0.75</v>
      </c>
      <c r="K2777" s="4">
        <v>1</v>
      </c>
      <c r="L2777" s="4">
        <v>5</v>
      </c>
      <c r="M2777" s="3">
        <v>1</v>
      </c>
      <c r="N2777" s="3">
        <v>2</v>
      </c>
      <c r="O2777" s="3">
        <f>HLOOKUP(O$5,[1]非R能力!$B$8:$F$558,$C2777+1,0)</f>
        <v>712850.60503689689</v>
      </c>
      <c r="P2777" s="3">
        <f>HLOOKUP(P$5,[1]非R能力!$B$8:$F$558,$C2777+1,0)</f>
        <v>110068.71394827425</v>
      </c>
      <c r="Q2777" s="3">
        <f>HLOOKUP(Q$5,[1]非R能力!$B$8:$F$558,$C2777+1,0)</f>
        <v>64091.843372588504</v>
      </c>
      <c r="R2777" s="3">
        <f>HLOOKUP(R$5,[1]非R能力!$B$8:$F$558,$C2777+1,0)</f>
        <v>18796.431487484922</v>
      </c>
      <c r="S2777" s="3">
        <f>HLOOKUP(S$5,[1]非R能力!$B$8:$F$558,$C2777+1,0)</f>
        <v>25159.599678118029</v>
      </c>
      <c r="T2777" s="3">
        <f>INDEX([1]非R能力!$H$9:$H$558,D2777)</f>
        <v>22665.739900938748</v>
      </c>
      <c r="U2777" s="3">
        <f>IF(E2777="小怪",0,IF(INDEX([1]非R能力!$FK$9:$FK$558,C2777)=0,0,10))</f>
        <v>10</v>
      </c>
      <c r="V2777" s="3">
        <f>IF(E2777="小怪",0,IF(INDEX([1]非R能力!$FH$9:$FH$558,C2777)=0,0,5000))</f>
        <v>5000</v>
      </c>
      <c r="W2777" s="3">
        <f>HLOOKUP(W$5,[2]人物技能基础!$O$3:$Q$553,$C2777+1,0)</f>
        <v>3.637142857142857</v>
      </c>
      <c r="X2777" s="3">
        <f>HLOOKUP(X$5,[2]人物技能基础!$O$3:$Q$553,$C2777+1,0)</f>
        <v>2.0186428571428574</v>
      </c>
      <c r="Y2777" s="3">
        <f>HLOOKUP(Y$5,[2]人物技能基础!$O$3:$Q$553,$C2777+1,0)</f>
        <v>99.964285714285708</v>
      </c>
      <c r="Z2777" s="3">
        <f t="shared" si="259"/>
        <v>3609337</v>
      </c>
      <c r="AA2777" s="3">
        <f t="shared" si="260"/>
        <v>69044</v>
      </c>
      <c r="AB2777" s="3">
        <f t="shared" si="261"/>
        <v>22013</v>
      </c>
      <c r="AC2777" s="3">
        <f t="shared" si="262"/>
        <v>25159</v>
      </c>
      <c r="AD2777" s="3">
        <f t="shared" si="263"/>
        <v>25061</v>
      </c>
    </row>
    <row r="2778" spans="1:30" x14ac:dyDescent="0.15">
      <c r="A2778" s="3">
        <v>773</v>
      </c>
      <c r="B2778" s="3" t="str">
        <f t="shared" si="258"/>
        <v>关卡773boss</v>
      </c>
      <c r="C2778" s="3">
        <f>INDEX([3]关卡!$J$19:$J$2018,A2778)</f>
        <v>337</v>
      </c>
      <c r="D2778" s="3">
        <f>INDEX([3]关卡!$N$19:$N$2018,A2778)</f>
        <v>337</v>
      </c>
      <c r="E2778" s="3" t="s">
        <v>25</v>
      </c>
      <c r="F2778" s="3" t="s">
        <v>26</v>
      </c>
      <c r="G2778" s="3">
        <v>30</v>
      </c>
      <c r="H2778" s="3">
        <v>30</v>
      </c>
      <c r="I2778" s="3">
        <v>0.2</v>
      </c>
      <c r="J2778" s="4">
        <v>0.75</v>
      </c>
      <c r="K2778" s="4">
        <v>1</v>
      </c>
      <c r="L2778" s="4">
        <v>5</v>
      </c>
      <c r="M2778" s="3">
        <v>1</v>
      </c>
      <c r="N2778" s="3">
        <v>2</v>
      </c>
      <c r="O2778" s="3">
        <f>HLOOKUP(O$5,[1]非R能力!$B$8:$F$558,$C2778+1,0)</f>
        <v>712850.60503689689</v>
      </c>
      <c r="P2778" s="3">
        <f>HLOOKUP(P$5,[1]非R能力!$B$8:$F$558,$C2778+1,0)</f>
        <v>110068.71394827425</v>
      </c>
      <c r="Q2778" s="3">
        <f>HLOOKUP(Q$5,[1]非R能力!$B$8:$F$558,$C2778+1,0)</f>
        <v>64091.843372588504</v>
      </c>
      <c r="R2778" s="3">
        <f>HLOOKUP(R$5,[1]非R能力!$B$8:$F$558,$C2778+1,0)</f>
        <v>18796.431487484922</v>
      </c>
      <c r="S2778" s="3">
        <f>HLOOKUP(S$5,[1]非R能力!$B$8:$F$558,$C2778+1,0)</f>
        <v>25159.599678118029</v>
      </c>
      <c r="T2778" s="3">
        <f>INDEX([1]非R能力!$H$9:$H$558,D2778)</f>
        <v>22665.739900938748</v>
      </c>
      <c r="U2778" s="3">
        <f>IF(E2778="小怪",0,IF(INDEX([1]非R能力!$FK$9:$FK$558,C2778)=0,0,10))</f>
        <v>10</v>
      </c>
      <c r="V2778" s="3">
        <f>IF(E2778="小怪",0,IF(INDEX([1]非R能力!$FH$9:$FH$558,C2778)=0,0,5000))</f>
        <v>5000</v>
      </c>
      <c r="W2778" s="3">
        <f>HLOOKUP(W$5,[2]人物技能基础!$O$3:$Q$553,$C2778+1,0)</f>
        <v>3.637142857142857</v>
      </c>
      <c r="X2778" s="3">
        <f>HLOOKUP(X$5,[2]人物技能基础!$O$3:$Q$553,$C2778+1,0)</f>
        <v>2.0186428571428574</v>
      </c>
      <c r="Y2778" s="3">
        <f>HLOOKUP(Y$5,[2]人物技能基础!$O$3:$Q$553,$C2778+1,0)</f>
        <v>99.964285714285708</v>
      </c>
      <c r="Z2778" s="3">
        <f t="shared" si="259"/>
        <v>3609337</v>
      </c>
      <c r="AA2778" s="3">
        <f t="shared" si="260"/>
        <v>69044</v>
      </c>
      <c r="AB2778" s="3">
        <f t="shared" si="261"/>
        <v>22013</v>
      </c>
      <c r="AC2778" s="3">
        <f t="shared" si="262"/>
        <v>25159</v>
      </c>
      <c r="AD2778" s="3">
        <f t="shared" si="263"/>
        <v>25061</v>
      </c>
    </row>
    <row r="2779" spans="1:30" x14ac:dyDescent="0.15">
      <c r="A2779" s="3">
        <v>774</v>
      </c>
      <c r="B2779" s="3" t="str">
        <f t="shared" si="258"/>
        <v>关卡774boss</v>
      </c>
      <c r="C2779" s="3">
        <f>INDEX([3]关卡!$J$19:$J$2018,A2779)</f>
        <v>337</v>
      </c>
      <c r="D2779" s="3">
        <f>INDEX([3]关卡!$N$19:$N$2018,A2779)</f>
        <v>337</v>
      </c>
      <c r="E2779" s="3" t="s">
        <v>25</v>
      </c>
      <c r="F2779" s="3" t="s">
        <v>26</v>
      </c>
      <c r="G2779" s="3">
        <v>30</v>
      </c>
      <c r="H2779" s="3">
        <v>30</v>
      </c>
      <c r="I2779" s="3">
        <v>0.2</v>
      </c>
      <c r="J2779" s="4">
        <v>0.75</v>
      </c>
      <c r="K2779" s="4">
        <v>1</v>
      </c>
      <c r="L2779" s="4">
        <v>5</v>
      </c>
      <c r="M2779" s="3">
        <v>1</v>
      </c>
      <c r="N2779" s="3">
        <v>2</v>
      </c>
      <c r="O2779" s="3">
        <f>HLOOKUP(O$5,[1]非R能力!$B$8:$F$558,$C2779+1,0)</f>
        <v>712850.60503689689</v>
      </c>
      <c r="P2779" s="3">
        <f>HLOOKUP(P$5,[1]非R能力!$B$8:$F$558,$C2779+1,0)</f>
        <v>110068.71394827425</v>
      </c>
      <c r="Q2779" s="3">
        <f>HLOOKUP(Q$5,[1]非R能力!$B$8:$F$558,$C2779+1,0)</f>
        <v>64091.843372588504</v>
      </c>
      <c r="R2779" s="3">
        <f>HLOOKUP(R$5,[1]非R能力!$B$8:$F$558,$C2779+1,0)</f>
        <v>18796.431487484922</v>
      </c>
      <c r="S2779" s="3">
        <f>HLOOKUP(S$5,[1]非R能力!$B$8:$F$558,$C2779+1,0)</f>
        <v>25159.599678118029</v>
      </c>
      <c r="T2779" s="3">
        <f>INDEX([1]非R能力!$H$9:$H$558,D2779)</f>
        <v>22665.739900938748</v>
      </c>
      <c r="U2779" s="3">
        <f>IF(E2779="小怪",0,IF(INDEX([1]非R能力!$FK$9:$FK$558,C2779)=0,0,10))</f>
        <v>10</v>
      </c>
      <c r="V2779" s="3">
        <f>IF(E2779="小怪",0,IF(INDEX([1]非R能力!$FH$9:$FH$558,C2779)=0,0,5000))</f>
        <v>5000</v>
      </c>
      <c r="W2779" s="3">
        <f>HLOOKUP(W$5,[2]人物技能基础!$O$3:$Q$553,$C2779+1,0)</f>
        <v>3.637142857142857</v>
      </c>
      <c r="X2779" s="3">
        <f>HLOOKUP(X$5,[2]人物技能基础!$O$3:$Q$553,$C2779+1,0)</f>
        <v>2.0186428571428574</v>
      </c>
      <c r="Y2779" s="3">
        <f>HLOOKUP(Y$5,[2]人物技能基础!$O$3:$Q$553,$C2779+1,0)</f>
        <v>99.964285714285708</v>
      </c>
      <c r="Z2779" s="3">
        <f t="shared" si="259"/>
        <v>3609337</v>
      </c>
      <c r="AA2779" s="3">
        <f t="shared" si="260"/>
        <v>69044</v>
      </c>
      <c r="AB2779" s="3">
        <f t="shared" si="261"/>
        <v>22013</v>
      </c>
      <c r="AC2779" s="3">
        <f t="shared" si="262"/>
        <v>25159</v>
      </c>
      <c r="AD2779" s="3">
        <f t="shared" si="263"/>
        <v>25061</v>
      </c>
    </row>
    <row r="2780" spans="1:30" x14ac:dyDescent="0.15">
      <c r="A2780" s="3">
        <v>775</v>
      </c>
      <c r="B2780" s="3" t="str">
        <f t="shared" si="258"/>
        <v>关卡775boss</v>
      </c>
      <c r="C2780" s="3">
        <f>INDEX([3]关卡!$J$19:$J$2018,A2780)</f>
        <v>337</v>
      </c>
      <c r="D2780" s="3">
        <f>INDEX([3]关卡!$N$19:$N$2018,A2780)</f>
        <v>337</v>
      </c>
      <c r="E2780" s="3" t="s">
        <v>25</v>
      </c>
      <c r="F2780" s="3" t="s">
        <v>26</v>
      </c>
      <c r="G2780" s="3">
        <v>30</v>
      </c>
      <c r="H2780" s="3">
        <v>30</v>
      </c>
      <c r="I2780" s="3">
        <v>0.2</v>
      </c>
      <c r="J2780" s="4">
        <v>0.75</v>
      </c>
      <c r="K2780" s="4">
        <v>1</v>
      </c>
      <c r="L2780" s="4">
        <v>5</v>
      </c>
      <c r="M2780" s="3">
        <v>1</v>
      </c>
      <c r="N2780" s="3">
        <v>2</v>
      </c>
      <c r="O2780" s="3">
        <f>HLOOKUP(O$5,[1]非R能力!$B$8:$F$558,$C2780+1,0)</f>
        <v>712850.60503689689</v>
      </c>
      <c r="P2780" s="3">
        <f>HLOOKUP(P$5,[1]非R能力!$B$8:$F$558,$C2780+1,0)</f>
        <v>110068.71394827425</v>
      </c>
      <c r="Q2780" s="3">
        <f>HLOOKUP(Q$5,[1]非R能力!$B$8:$F$558,$C2780+1,0)</f>
        <v>64091.843372588504</v>
      </c>
      <c r="R2780" s="3">
        <f>HLOOKUP(R$5,[1]非R能力!$B$8:$F$558,$C2780+1,0)</f>
        <v>18796.431487484922</v>
      </c>
      <c r="S2780" s="3">
        <f>HLOOKUP(S$5,[1]非R能力!$B$8:$F$558,$C2780+1,0)</f>
        <v>25159.599678118029</v>
      </c>
      <c r="T2780" s="3">
        <f>INDEX([1]非R能力!$H$9:$H$558,D2780)</f>
        <v>22665.739900938748</v>
      </c>
      <c r="U2780" s="3">
        <f>IF(E2780="小怪",0,IF(INDEX([1]非R能力!$FK$9:$FK$558,C2780)=0,0,10))</f>
        <v>10</v>
      </c>
      <c r="V2780" s="3">
        <f>IF(E2780="小怪",0,IF(INDEX([1]非R能力!$FH$9:$FH$558,C2780)=0,0,5000))</f>
        <v>5000</v>
      </c>
      <c r="W2780" s="3">
        <f>HLOOKUP(W$5,[2]人物技能基础!$O$3:$Q$553,$C2780+1,0)</f>
        <v>3.637142857142857</v>
      </c>
      <c r="X2780" s="3">
        <f>HLOOKUP(X$5,[2]人物技能基础!$O$3:$Q$553,$C2780+1,0)</f>
        <v>2.0186428571428574</v>
      </c>
      <c r="Y2780" s="3">
        <f>HLOOKUP(Y$5,[2]人物技能基础!$O$3:$Q$553,$C2780+1,0)</f>
        <v>99.964285714285708</v>
      </c>
      <c r="Z2780" s="3">
        <f t="shared" si="259"/>
        <v>3609337</v>
      </c>
      <c r="AA2780" s="3">
        <f t="shared" si="260"/>
        <v>69044</v>
      </c>
      <c r="AB2780" s="3">
        <f t="shared" si="261"/>
        <v>22013</v>
      </c>
      <c r="AC2780" s="3">
        <f t="shared" si="262"/>
        <v>25159</v>
      </c>
      <c r="AD2780" s="3">
        <f t="shared" si="263"/>
        <v>25061</v>
      </c>
    </row>
    <row r="2781" spans="1:30" x14ac:dyDescent="0.15">
      <c r="A2781" s="3">
        <v>776</v>
      </c>
      <c r="B2781" s="3" t="str">
        <f t="shared" si="258"/>
        <v>关卡776boss</v>
      </c>
      <c r="C2781" s="3">
        <f>INDEX([3]关卡!$J$19:$J$2018,A2781)</f>
        <v>337</v>
      </c>
      <c r="D2781" s="3">
        <f>INDEX([3]关卡!$N$19:$N$2018,A2781)</f>
        <v>337</v>
      </c>
      <c r="E2781" s="3" t="s">
        <v>25</v>
      </c>
      <c r="F2781" s="3" t="s">
        <v>26</v>
      </c>
      <c r="G2781" s="3">
        <v>30</v>
      </c>
      <c r="H2781" s="3">
        <v>30</v>
      </c>
      <c r="I2781" s="3">
        <v>0.2</v>
      </c>
      <c r="J2781" s="4">
        <v>0.75</v>
      </c>
      <c r="K2781" s="4">
        <v>1</v>
      </c>
      <c r="L2781" s="4">
        <v>5</v>
      </c>
      <c r="M2781" s="3">
        <v>1</v>
      </c>
      <c r="N2781" s="3">
        <v>2</v>
      </c>
      <c r="O2781" s="3">
        <f>HLOOKUP(O$5,[1]非R能力!$B$8:$F$558,$C2781+1,0)</f>
        <v>712850.60503689689</v>
      </c>
      <c r="P2781" s="3">
        <f>HLOOKUP(P$5,[1]非R能力!$B$8:$F$558,$C2781+1,0)</f>
        <v>110068.71394827425</v>
      </c>
      <c r="Q2781" s="3">
        <f>HLOOKUP(Q$5,[1]非R能力!$B$8:$F$558,$C2781+1,0)</f>
        <v>64091.843372588504</v>
      </c>
      <c r="R2781" s="3">
        <f>HLOOKUP(R$5,[1]非R能力!$B$8:$F$558,$C2781+1,0)</f>
        <v>18796.431487484922</v>
      </c>
      <c r="S2781" s="3">
        <f>HLOOKUP(S$5,[1]非R能力!$B$8:$F$558,$C2781+1,0)</f>
        <v>25159.599678118029</v>
      </c>
      <c r="T2781" s="3">
        <f>INDEX([1]非R能力!$H$9:$H$558,D2781)</f>
        <v>22665.739900938748</v>
      </c>
      <c r="U2781" s="3">
        <f>IF(E2781="小怪",0,IF(INDEX([1]非R能力!$FK$9:$FK$558,C2781)=0,0,10))</f>
        <v>10</v>
      </c>
      <c r="V2781" s="3">
        <f>IF(E2781="小怪",0,IF(INDEX([1]非R能力!$FH$9:$FH$558,C2781)=0,0,5000))</f>
        <v>5000</v>
      </c>
      <c r="W2781" s="3">
        <f>HLOOKUP(W$5,[2]人物技能基础!$O$3:$Q$553,$C2781+1,0)</f>
        <v>3.637142857142857</v>
      </c>
      <c r="X2781" s="3">
        <f>HLOOKUP(X$5,[2]人物技能基础!$O$3:$Q$553,$C2781+1,0)</f>
        <v>2.0186428571428574</v>
      </c>
      <c r="Y2781" s="3">
        <f>HLOOKUP(Y$5,[2]人物技能基础!$O$3:$Q$553,$C2781+1,0)</f>
        <v>99.964285714285708</v>
      </c>
      <c r="Z2781" s="3">
        <f t="shared" si="259"/>
        <v>3609337</v>
      </c>
      <c r="AA2781" s="3">
        <f t="shared" si="260"/>
        <v>69044</v>
      </c>
      <c r="AB2781" s="3">
        <f t="shared" si="261"/>
        <v>22013</v>
      </c>
      <c r="AC2781" s="3">
        <f t="shared" si="262"/>
        <v>25159</v>
      </c>
      <c r="AD2781" s="3">
        <f t="shared" si="263"/>
        <v>25061</v>
      </c>
    </row>
    <row r="2782" spans="1:30" x14ac:dyDescent="0.15">
      <c r="A2782" s="3">
        <v>777</v>
      </c>
      <c r="B2782" s="3" t="str">
        <f t="shared" si="258"/>
        <v>关卡777boss</v>
      </c>
      <c r="C2782" s="3">
        <f>INDEX([3]关卡!$J$19:$J$2018,A2782)</f>
        <v>338</v>
      </c>
      <c r="D2782" s="3">
        <f>INDEX([3]关卡!$N$19:$N$2018,A2782)</f>
        <v>338</v>
      </c>
      <c r="E2782" s="3" t="s">
        <v>25</v>
      </c>
      <c r="F2782" s="3" t="s">
        <v>26</v>
      </c>
      <c r="G2782" s="3">
        <v>30</v>
      </c>
      <c r="H2782" s="3">
        <v>30</v>
      </c>
      <c r="I2782" s="3">
        <v>0.2</v>
      </c>
      <c r="J2782" s="4">
        <v>0.75</v>
      </c>
      <c r="K2782" s="4">
        <v>1</v>
      </c>
      <c r="L2782" s="4">
        <v>5</v>
      </c>
      <c r="M2782" s="3">
        <v>1</v>
      </c>
      <c r="N2782" s="3">
        <v>2</v>
      </c>
      <c r="O2782" s="3">
        <f>HLOOKUP(O$5,[1]非R能力!$B$8:$F$558,$C2782+1,0)</f>
        <v>719002.33942655881</v>
      </c>
      <c r="P2782" s="3">
        <f>HLOOKUP(P$5,[1]非R能力!$B$8:$F$558,$C2782+1,0)</f>
        <v>110855.49570521973</v>
      </c>
      <c r="Q2782" s="3">
        <f>HLOOKUP(Q$5,[1]非R能力!$B$8:$F$558,$C2782+1,0)</f>
        <v>64409.637951710349</v>
      </c>
      <c r="R2782" s="3">
        <f>HLOOKUP(R$5,[1]非R能力!$B$8:$F$558,$C2782+1,0)</f>
        <v>18885.246955837334</v>
      </c>
      <c r="S2782" s="3">
        <f>HLOOKUP(S$5,[1]非R能力!$B$8:$F$558,$C2782+1,0)</f>
        <v>25263.719435381659</v>
      </c>
      <c r="T2782" s="3">
        <f>INDEX([1]非R能力!$H$9:$H$558,D2782)</f>
        <v>22809.288350621027</v>
      </c>
      <c r="U2782" s="3">
        <f>IF(E2782="小怪",0,IF(INDEX([1]非R能力!$FK$9:$FK$558,C2782)=0,0,10))</f>
        <v>10</v>
      </c>
      <c r="V2782" s="3">
        <f>IF(E2782="小怪",0,IF(INDEX([1]非R能力!$FH$9:$FH$558,C2782)=0,0,5000))</f>
        <v>5000</v>
      </c>
      <c r="W2782" s="3">
        <f>HLOOKUP(W$5,[2]人物技能基础!$O$3:$Q$553,$C2782+1,0)</f>
        <v>3.637142857142857</v>
      </c>
      <c r="X2782" s="3">
        <f>HLOOKUP(X$5,[2]人物技能基础!$O$3:$Q$553,$C2782+1,0)</f>
        <v>2.0186428571428574</v>
      </c>
      <c r="Y2782" s="3">
        <f>HLOOKUP(Y$5,[2]人物技能基础!$O$3:$Q$553,$C2782+1,0)</f>
        <v>99.964285714285708</v>
      </c>
      <c r="Z2782" s="3">
        <f t="shared" si="259"/>
        <v>3634768</v>
      </c>
      <c r="AA2782" s="3">
        <f t="shared" si="260"/>
        <v>69402</v>
      </c>
      <c r="AB2782" s="3">
        <f t="shared" si="261"/>
        <v>22171</v>
      </c>
      <c r="AC2782" s="3">
        <f t="shared" si="262"/>
        <v>25263</v>
      </c>
      <c r="AD2782" s="3">
        <f t="shared" si="263"/>
        <v>25180</v>
      </c>
    </row>
    <row r="2783" spans="1:30" x14ac:dyDescent="0.15">
      <c r="A2783" s="3">
        <v>778</v>
      </c>
      <c r="B2783" s="3" t="str">
        <f t="shared" si="258"/>
        <v>关卡778boss</v>
      </c>
      <c r="C2783" s="3">
        <f>INDEX([3]关卡!$J$19:$J$2018,A2783)</f>
        <v>338</v>
      </c>
      <c r="D2783" s="3">
        <f>INDEX([3]关卡!$N$19:$N$2018,A2783)</f>
        <v>338</v>
      </c>
      <c r="E2783" s="3" t="s">
        <v>25</v>
      </c>
      <c r="F2783" s="3" t="s">
        <v>26</v>
      </c>
      <c r="G2783" s="3">
        <v>30</v>
      </c>
      <c r="H2783" s="3">
        <v>30</v>
      </c>
      <c r="I2783" s="3">
        <v>0.2</v>
      </c>
      <c r="J2783" s="4">
        <v>0.75</v>
      </c>
      <c r="K2783" s="4">
        <v>1</v>
      </c>
      <c r="L2783" s="4">
        <v>5</v>
      </c>
      <c r="M2783" s="3">
        <v>1</v>
      </c>
      <c r="N2783" s="3">
        <v>2</v>
      </c>
      <c r="O2783" s="3">
        <f>HLOOKUP(O$5,[1]非R能力!$B$8:$F$558,$C2783+1,0)</f>
        <v>719002.33942655881</v>
      </c>
      <c r="P2783" s="3">
        <f>HLOOKUP(P$5,[1]非R能力!$B$8:$F$558,$C2783+1,0)</f>
        <v>110855.49570521973</v>
      </c>
      <c r="Q2783" s="3">
        <f>HLOOKUP(Q$5,[1]非R能力!$B$8:$F$558,$C2783+1,0)</f>
        <v>64409.637951710349</v>
      </c>
      <c r="R2783" s="3">
        <f>HLOOKUP(R$5,[1]非R能力!$B$8:$F$558,$C2783+1,0)</f>
        <v>18885.246955837334</v>
      </c>
      <c r="S2783" s="3">
        <f>HLOOKUP(S$5,[1]非R能力!$B$8:$F$558,$C2783+1,0)</f>
        <v>25263.719435381659</v>
      </c>
      <c r="T2783" s="3">
        <f>INDEX([1]非R能力!$H$9:$H$558,D2783)</f>
        <v>22809.288350621027</v>
      </c>
      <c r="U2783" s="3">
        <f>IF(E2783="小怪",0,IF(INDEX([1]非R能力!$FK$9:$FK$558,C2783)=0,0,10))</f>
        <v>10</v>
      </c>
      <c r="V2783" s="3">
        <f>IF(E2783="小怪",0,IF(INDEX([1]非R能力!$FH$9:$FH$558,C2783)=0,0,5000))</f>
        <v>5000</v>
      </c>
      <c r="W2783" s="3">
        <f>HLOOKUP(W$5,[2]人物技能基础!$O$3:$Q$553,$C2783+1,0)</f>
        <v>3.637142857142857</v>
      </c>
      <c r="X2783" s="3">
        <f>HLOOKUP(X$5,[2]人物技能基础!$O$3:$Q$553,$C2783+1,0)</f>
        <v>2.0186428571428574</v>
      </c>
      <c r="Y2783" s="3">
        <f>HLOOKUP(Y$5,[2]人物技能基础!$O$3:$Q$553,$C2783+1,0)</f>
        <v>99.964285714285708</v>
      </c>
      <c r="Z2783" s="3">
        <f t="shared" si="259"/>
        <v>3634768</v>
      </c>
      <c r="AA2783" s="3">
        <f t="shared" si="260"/>
        <v>69402</v>
      </c>
      <c r="AB2783" s="3">
        <f t="shared" si="261"/>
        <v>22171</v>
      </c>
      <c r="AC2783" s="3">
        <f t="shared" si="262"/>
        <v>25263</v>
      </c>
      <c r="AD2783" s="3">
        <f t="shared" si="263"/>
        <v>25180</v>
      </c>
    </row>
    <row r="2784" spans="1:30" x14ac:dyDescent="0.15">
      <c r="A2784" s="3">
        <v>779</v>
      </c>
      <c r="B2784" s="3" t="str">
        <f t="shared" si="258"/>
        <v>关卡779boss</v>
      </c>
      <c r="C2784" s="3">
        <f>INDEX([3]关卡!$J$19:$J$2018,A2784)</f>
        <v>338</v>
      </c>
      <c r="D2784" s="3">
        <f>INDEX([3]关卡!$N$19:$N$2018,A2784)</f>
        <v>338</v>
      </c>
      <c r="E2784" s="3" t="s">
        <v>25</v>
      </c>
      <c r="F2784" s="3" t="s">
        <v>26</v>
      </c>
      <c r="G2784" s="3">
        <v>30</v>
      </c>
      <c r="H2784" s="3">
        <v>30</v>
      </c>
      <c r="I2784" s="3">
        <v>0.2</v>
      </c>
      <c r="J2784" s="4">
        <v>0.75</v>
      </c>
      <c r="K2784" s="4">
        <v>1</v>
      </c>
      <c r="L2784" s="4">
        <v>5</v>
      </c>
      <c r="M2784" s="3">
        <v>1</v>
      </c>
      <c r="N2784" s="3">
        <v>2</v>
      </c>
      <c r="O2784" s="3">
        <f>HLOOKUP(O$5,[1]非R能力!$B$8:$F$558,$C2784+1,0)</f>
        <v>719002.33942655881</v>
      </c>
      <c r="P2784" s="3">
        <f>HLOOKUP(P$5,[1]非R能力!$B$8:$F$558,$C2784+1,0)</f>
        <v>110855.49570521973</v>
      </c>
      <c r="Q2784" s="3">
        <f>HLOOKUP(Q$5,[1]非R能力!$B$8:$F$558,$C2784+1,0)</f>
        <v>64409.637951710349</v>
      </c>
      <c r="R2784" s="3">
        <f>HLOOKUP(R$5,[1]非R能力!$B$8:$F$558,$C2784+1,0)</f>
        <v>18885.246955837334</v>
      </c>
      <c r="S2784" s="3">
        <f>HLOOKUP(S$5,[1]非R能力!$B$8:$F$558,$C2784+1,0)</f>
        <v>25263.719435381659</v>
      </c>
      <c r="T2784" s="3">
        <f>INDEX([1]非R能力!$H$9:$H$558,D2784)</f>
        <v>22809.288350621027</v>
      </c>
      <c r="U2784" s="3">
        <f>IF(E2784="小怪",0,IF(INDEX([1]非R能力!$FK$9:$FK$558,C2784)=0,0,10))</f>
        <v>10</v>
      </c>
      <c r="V2784" s="3">
        <f>IF(E2784="小怪",0,IF(INDEX([1]非R能力!$FH$9:$FH$558,C2784)=0,0,5000))</f>
        <v>5000</v>
      </c>
      <c r="W2784" s="3">
        <f>HLOOKUP(W$5,[2]人物技能基础!$O$3:$Q$553,$C2784+1,0)</f>
        <v>3.637142857142857</v>
      </c>
      <c r="X2784" s="3">
        <f>HLOOKUP(X$5,[2]人物技能基础!$O$3:$Q$553,$C2784+1,0)</f>
        <v>2.0186428571428574</v>
      </c>
      <c r="Y2784" s="3">
        <f>HLOOKUP(Y$5,[2]人物技能基础!$O$3:$Q$553,$C2784+1,0)</f>
        <v>99.964285714285708</v>
      </c>
      <c r="Z2784" s="3">
        <f t="shared" si="259"/>
        <v>3634768</v>
      </c>
      <c r="AA2784" s="3">
        <f t="shared" si="260"/>
        <v>69402</v>
      </c>
      <c r="AB2784" s="3">
        <f t="shared" si="261"/>
        <v>22171</v>
      </c>
      <c r="AC2784" s="3">
        <f t="shared" si="262"/>
        <v>25263</v>
      </c>
      <c r="AD2784" s="3">
        <f t="shared" si="263"/>
        <v>25180</v>
      </c>
    </row>
    <row r="2785" spans="1:30" x14ac:dyDescent="0.15">
      <c r="A2785" s="3">
        <v>780</v>
      </c>
      <c r="B2785" s="3" t="str">
        <f t="shared" si="258"/>
        <v>关卡780boss</v>
      </c>
      <c r="C2785" s="3">
        <f>INDEX([3]关卡!$J$19:$J$2018,A2785)</f>
        <v>338</v>
      </c>
      <c r="D2785" s="3">
        <f>INDEX([3]关卡!$N$19:$N$2018,A2785)</f>
        <v>338</v>
      </c>
      <c r="E2785" s="3" t="s">
        <v>25</v>
      </c>
      <c r="F2785" s="3" t="s">
        <v>26</v>
      </c>
      <c r="G2785" s="3">
        <v>30</v>
      </c>
      <c r="H2785" s="3">
        <v>30</v>
      </c>
      <c r="I2785" s="3">
        <v>0.2</v>
      </c>
      <c r="J2785" s="4">
        <v>0.75</v>
      </c>
      <c r="K2785" s="4">
        <v>1</v>
      </c>
      <c r="L2785" s="4">
        <v>5</v>
      </c>
      <c r="M2785" s="3">
        <v>1</v>
      </c>
      <c r="N2785" s="3">
        <v>2</v>
      </c>
      <c r="O2785" s="3">
        <f>HLOOKUP(O$5,[1]非R能力!$B$8:$F$558,$C2785+1,0)</f>
        <v>719002.33942655881</v>
      </c>
      <c r="P2785" s="3">
        <f>HLOOKUP(P$5,[1]非R能力!$B$8:$F$558,$C2785+1,0)</f>
        <v>110855.49570521973</v>
      </c>
      <c r="Q2785" s="3">
        <f>HLOOKUP(Q$5,[1]非R能力!$B$8:$F$558,$C2785+1,0)</f>
        <v>64409.637951710349</v>
      </c>
      <c r="R2785" s="3">
        <f>HLOOKUP(R$5,[1]非R能力!$B$8:$F$558,$C2785+1,0)</f>
        <v>18885.246955837334</v>
      </c>
      <c r="S2785" s="3">
        <f>HLOOKUP(S$5,[1]非R能力!$B$8:$F$558,$C2785+1,0)</f>
        <v>25263.719435381659</v>
      </c>
      <c r="T2785" s="3">
        <f>INDEX([1]非R能力!$H$9:$H$558,D2785)</f>
        <v>22809.288350621027</v>
      </c>
      <c r="U2785" s="3">
        <f>IF(E2785="小怪",0,IF(INDEX([1]非R能力!$FK$9:$FK$558,C2785)=0,0,10))</f>
        <v>10</v>
      </c>
      <c r="V2785" s="3">
        <f>IF(E2785="小怪",0,IF(INDEX([1]非R能力!$FH$9:$FH$558,C2785)=0,0,5000))</f>
        <v>5000</v>
      </c>
      <c r="W2785" s="3">
        <f>HLOOKUP(W$5,[2]人物技能基础!$O$3:$Q$553,$C2785+1,0)</f>
        <v>3.637142857142857</v>
      </c>
      <c r="X2785" s="3">
        <f>HLOOKUP(X$5,[2]人物技能基础!$O$3:$Q$553,$C2785+1,0)</f>
        <v>2.0186428571428574</v>
      </c>
      <c r="Y2785" s="3">
        <f>HLOOKUP(Y$5,[2]人物技能基础!$O$3:$Q$553,$C2785+1,0)</f>
        <v>99.964285714285708</v>
      </c>
      <c r="Z2785" s="3">
        <f t="shared" si="259"/>
        <v>3634768</v>
      </c>
      <c r="AA2785" s="3">
        <f t="shared" si="260"/>
        <v>69402</v>
      </c>
      <c r="AB2785" s="3">
        <f t="shared" si="261"/>
        <v>22171</v>
      </c>
      <c r="AC2785" s="3">
        <f t="shared" si="262"/>
        <v>25263</v>
      </c>
      <c r="AD2785" s="3">
        <f t="shared" si="263"/>
        <v>25180</v>
      </c>
    </row>
    <row r="2786" spans="1:30" x14ac:dyDescent="0.15">
      <c r="A2786" s="3">
        <v>781</v>
      </c>
      <c r="B2786" s="3" t="str">
        <f t="shared" si="258"/>
        <v>关卡781boss</v>
      </c>
      <c r="C2786" s="3">
        <f>INDEX([3]关卡!$J$19:$J$2018,A2786)</f>
        <v>338</v>
      </c>
      <c r="D2786" s="3">
        <f>INDEX([3]关卡!$N$19:$N$2018,A2786)</f>
        <v>338</v>
      </c>
      <c r="E2786" s="3" t="s">
        <v>25</v>
      </c>
      <c r="F2786" s="3" t="s">
        <v>26</v>
      </c>
      <c r="G2786" s="3">
        <v>30</v>
      </c>
      <c r="H2786" s="3">
        <v>30</v>
      </c>
      <c r="I2786" s="3">
        <v>0.2</v>
      </c>
      <c r="J2786" s="4">
        <v>0.75</v>
      </c>
      <c r="K2786" s="4">
        <v>1</v>
      </c>
      <c r="L2786" s="4">
        <v>5</v>
      </c>
      <c r="M2786" s="3">
        <v>1</v>
      </c>
      <c r="N2786" s="3">
        <v>2</v>
      </c>
      <c r="O2786" s="3">
        <f>HLOOKUP(O$5,[1]非R能力!$B$8:$F$558,$C2786+1,0)</f>
        <v>719002.33942655881</v>
      </c>
      <c r="P2786" s="3">
        <f>HLOOKUP(P$5,[1]非R能力!$B$8:$F$558,$C2786+1,0)</f>
        <v>110855.49570521973</v>
      </c>
      <c r="Q2786" s="3">
        <f>HLOOKUP(Q$5,[1]非R能力!$B$8:$F$558,$C2786+1,0)</f>
        <v>64409.637951710349</v>
      </c>
      <c r="R2786" s="3">
        <f>HLOOKUP(R$5,[1]非R能力!$B$8:$F$558,$C2786+1,0)</f>
        <v>18885.246955837334</v>
      </c>
      <c r="S2786" s="3">
        <f>HLOOKUP(S$5,[1]非R能力!$B$8:$F$558,$C2786+1,0)</f>
        <v>25263.719435381659</v>
      </c>
      <c r="T2786" s="3">
        <f>INDEX([1]非R能力!$H$9:$H$558,D2786)</f>
        <v>22809.288350621027</v>
      </c>
      <c r="U2786" s="3">
        <f>IF(E2786="小怪",0,IF(INDEX([1]非R能力!$FK$9:$FK$558,C2786)=0,0,10))</f>
        <v>10</v>
      </c>
      <c r="V2786" s="3">
        <f>IF(E2786="小怪",0,IF(INDEX([1]非R能力!$FH$9:$FH$558,C2786)=0,0,5000))</f>
        <v>5000</v>
      </c>
      <c r="W2786" s="3">
        <f>HLOOKUP(W$5,[2]人物技能基础!$O$3:$Q$553,$C2786+1,0)</f>
        <v>3.637142857142857</v>
      </c>
      <c r="X2786" s="3">
        <f>HLOOKUP(X$5,[2]人物技能基础!$O$3:$Q$553,$C2786+1,0)</f>
        <v>2.0186428571428574</v>
      </c>
      <c r="Y2786" s="3">
        <f>HLOOKUP(Y$5,[2]人物技能基础!$O$3:$Q$553,$C2786+1,0)</f>
        <v>99.964285714285708</v>
      </c>
      <c r="Z2786" s="3">
        <f t="shared" si="259"/>
        <v>3634768</v>
      </c>
      <c r="AA2786" s="3">
        <f t="shared" si="260"/>
        <v>69402</v>
      </c>
      <c r="AB2786" s="3">
        <f t="shared" si="261"/>
        <v>22171</v>
      </c>
      <c r="AC2786" s="3">
        <f t="shared" si="262"/>
        <v>25263</v>
      </c>
      <c r="AD2786" s="3">
        <f t="shared" si="263"/>
        <v>25180</v>
      </c>
    </row>
    <row r="2787" spans="1:30" x14ac:dyDescent="0.15">
      <c r="A2787" s="3">
        <v>782</v>
      </c>
      <c r="B2787" s="3" t="str">
        <f t="shared" si="258"/>
        <v>关卡782boss</v>
      </c>
      <c r="C2787" s="3">
        <f>INDEX([3]关卡!$J$19:$J$2018,A2787)</f>
        <v>338</v>
      </c>
      <c r="D2787" s="3">
        <f>INDEX([3]关卡!$N$19:$N$2018,A2787)</f>
        <v>338</v>
      </c>
      <c r="E2787" s="3" t="s">
        <v>25</v>
      </c>
      <c r="F2787" s="3" t="s">
        <v>26</v>
      </c>
      <c r="G2787" s="3">
        <v>30</v>
      </c>
      <c r="H2787" s="3">
        <v>30</v>
      </c>
      <c r="I2787" s="3">
        <v>0.2</v>
      </c>
      <c r="J2787" s="4">
        <v>0.75</v>
      </c>
      <c r="K2787" s="4">
        <v>1</v>
      </c>
      <c r="L2787" s="4">
        <v>5</v>
      </c>
      <c r="M2787" s="3">
        <v>1</v>
      </c>
      <c r="N2787" s="3">
        <v>2</v>
      </c>
      <c r="O2787" s="3">
        <f>HLOOKUP(O$5,[1]非R能力!$B$8:$F$558,$C2787+1,0)</f>
        <v>719002.33942655881</v>
      </c>
      <c r="P2787" s="3">
        <f>HLOOKUP(P$5,[1]非R能力!$B$8:$F$558,$C2787+1,0)</f>
        <v>110855.49570521973</v>
      </c>
      <c r="Q2787" s="3">
        <f>HLOOKUP(Q$5,[1]非R能力!$B$8:$F$558,$C2787+1,0)</f>
        <v>64409.637951710349</v>
      </c>
      <c r="R2787" s="3">
        <f>HLOOKUP(R$5,[1]非R能力!$B$8:$F$558,$C2787+1,0)</f>
        <v>18885.246955837334</v>
      </c>
      <c r="S2787" s="3">
        <f>HLOOKUP(S$5,[1]非R能力!$B$8:$F$558,$C2787+1,0)</f>
        <v>25263.719435381659</v>
      </c>
      <c r="T2787" s="3">
        <f>INDEX([1]非R能力!$H$9:$H$558,D2787)</f>
        <v>22809.288350621027</v>
      </c>
      <c r="U2787" s="3">
        <f>IF(E2787="小怪",0,IF(INDEX([1]非R能力!$FK$9:$FK$558,C2787)=0,0,10))</f>
        <v>10</v>
      </c>
      <c r="V2787" s="3">
        <f>IF(E2787="小怪",0,IF(INDEX([1]非R能力!$FH$9:$FH$558,C2787)=0,0,5000))</f>
        <v>5000</v>
      </c>
      <c r="W2787" s="3">
        <f>HLOOKUP(W$5,[2]人物技能基础!$O$3:$Q$553,$C2787+1,0)</f>
        <v>3.637142857142857</v>
      </c>
      <c r="X2787" s="3">
        <f>HLOOKUP(X$5,[2]人物技能基础!$O$3:$Q$553,$C2787+1,0)</f>
        <v>2.0186428571428574</v>
      </c>
      <c r="Y2787" s="3">
        <f>HLOOKUP(Y$5,[2]人物技能基础!$O$3:$Q$553,$C2787+1,0)</f>
        <v>99.964285714285708</v>
      </c>
      <c r="Z2787" s="3">
        <f t="shared" si="259"/>
        <v>3634768</v>
      </c>
      <c r="AA2787" s="3">
        <f t="shared" si="260"/>
        <v>69402</v>
      </c>
      <c r="AB2787" s="3">
        <f t="shared" si="261"/>
        <v>22171</v>
      </c>
      <c r="AC2787" s="3">
        <f t="shared" si="262"/>
        <v>25263</v>
      </c>
      <c r="AD2787" s="3">
        <f t="shared" si="263"/>
        <v>25180</v>
      </c>
    </row>
    <row r="2788" spans="1:30" x14ac:dyDescent="0.15">
      <c r="A2788" s="3">
        <v>783</v>
      </c>
      <c r="B2788" s="3" t="str">
        <f t="shared" si="258"/>
        <v>关卡783boss</v>
      </c>
      <c r="C2788" s="3">
        <f>INDEX([3]关卡!$J$19:$J$2018,A2788)</f>
        <v>339</v>
      </c>
      <c r="D2788" s="3">
        <f>INDEX([3]关卡!$N$19:$N$2018,A2788)</f>
        <v>339</v>
      </c>
      <c r="E2788" s="3" t="s">
        <v>25</v>
      </c>
      <c r="F2788" s="3" t="s">
        <v>26</v>
      </c>
      <c r="G2788" s="3">
        <v>30</v>
      </c>
      <c r="H2788" s="3">
        <v>30</v>
      </c>
      <c r="I2788" s="3">
        <v>0.2</v>
      </c>
      <c r="J2788" s="4">
        <v>0.75</v>
      </c>
      <c r="K2788" s="4">
        <v>1</v>
      </c>
      <c r="L2788" s="4">
        <v>5</v>
      </c>
      <c r="M2788" s="3">
        <v>1</v>
      </c>
      <c r="N2788" s="3">
        <v>2</v>
      </c>
      <c r="O2788" s="3">
        <f>HLOOKUP(O$5,[1]非R能力!$B$8:$F$558,$C2788+1,0)</f>
        <v>725813.06227360701</v>
      </c>
      <c r="P2788" s="3">
        <f>HLOOKUP(P$5,[1]非R能力!$B$8:$F$558,$C2788+1,0)</f>
        <v>111706.92362551643</v>
      </c>
      <c r="Q2788" s="3">
        <f>HLOOKUP(Q$5,[1]非R能力!$B$8:$F$558,$C2788+1,0)</f>
        <v>64745.98141290035</v>
      </c>
      <c r="R2788" s="3">
        <f>HLOOKUP(R$5,[1]非R能力!$B$8:$F$558,$C2788+1,0)</f>
        <v>18979.537293773697</v>
      </c>
      <c r="S2788" s="3">
        <f>HLOOKUP(S$5,[1]非R能力!$B$8:$F$558,$C2788+1,0)</f>
        <v>25390.752831995844</v>
      </c>
      <c r="T2788" s="3">
        <f>INDEX([1]非R能力!$H$9:$H$558,D2788)</f>
        <v>22953.547962183085</v>
      </c>
      <c r="U2788" s="3">
        <f>IF(E2788="小怪",0,IF(INDEX([1]非R能力!$FK$9:$FK$558,C2788)=0,0,10))</f>
        <v>10</v>
      </c>
      <c r="V2788" s="3">
        <f>IF(E2788="小怪",0,IF(INDEX([1]非R能力!$FH$9:$FH$558,C2788)=0,0,5000))</f>
        <v>5000</v>
      </c>
      <c r="W2788" s="3">
        <f>HLOOKUP(W$5,[2]人物技能基础!$O$3:$Q$553,$C2788+1,0)</f>
        <v>3.637142857142857</v>
      </c>
      <c r="X2788" s="3">
        <f>HLOOKUP(X$5,[2]人物技能基础!$O$3:$Q$553,$C2788+1,0)</f>
        <v>2.0186428571428574</v>
      </c>
      <c r="Y2788" s="3">
        <f>HLOOKUP(Y$5,[2]人物技能基础!$O$3:$Q$553,$C2788+1,0)</f>
        <v>99.964285714285708</v>
      </c>
      <c r="Z2788" s="3">
        <f t="shared" si="259"/>
        <v>3662125</v>
      </c>
      <c r="AA2788" s="3">
        <f t="shared" si="260"/>
        <v>69784</v>
      </c>
      <c r="AB2788" s="3">
        <f t="shared" si="261"/>
        <v>22341</v>
      </c>
      <c r="AC2788" s="3">
        <f t="shared" si="262"/>
        <v>25390</v>
      </c>
      <c r="AD2788" s="3">
        <f t="shared" si="263"/>
        <v>25306</v>
      </c>
    </row>
    <row r="2789" spans="1:30" x14ac:dyDescent="0.15">
      <c r="A2789" s="3">
        <v>784</v>
      </c>
      <c r="B2789" s="3" t="str">
        <f t="shared" si="258"/>
        <v>关卡784boss</v>
      </c>
      <c r="C2789" s="3">
        <f>INDEX([3]关卡!$J$19:$J$2018,A2789)</f>
        <v>339</v>
      </c>
      <c r="D2789" s="3">
        <f>INDEX([3]关卡!$N$19:$N$2018,A2789)</f>
        <v>339</v>
      </c>
      <c r="E2789" s="3" t="s">
        <v>25</v>
      </c>
      <c r="F2789" s="3" t="s">
        <v>26</v>
      </c>
      <c r="G2789" s="3">
        <v>30</v>
      </c>
      <c r="H2789" s="3">
        <v>30</v>
      </c>
      <c r="I2789" s="3">
        <v>0.2</v>
      </c>
      <c r="J2789" s="4">
        <v>0.75</v>
      </c>
      <c r="K2789" s="4">
        <v>1</v>
      </c>
      <c r="L2789" s="4">
        <v>5</v>
      </c>
      <c r="M2789" s="3">
        <v>1</v>
      </c>
      <c r="N2789" s="3">
        <v>2</v>
      </c>
      <c r="O2789" s="3">
        <f>HLOOKUP(O$5,[1]非R能力!$B$8:$F$558,$C2789+1,0)</f>
        <v>725813.06227360701</v>
      </c>
      <c r="P2789" s="3">
        <f>HLOOKUP(P$5,[1]非R能力!$B$8:$F$558,$C2789+1,0)</f>
        <v>111706.92362551643</v>
      </c>
      <c r="Q2789" s="3">
        <f>HLOOKUP(Q$5,[1]非R能力!$B$8:$F$558,$C2789+1,0)</f>
        <v>64745.98141290035</v>
      </c>
      <c r="R2789" s="3">
        <f>HLOOKUP(R$5,[1]非R能力!$B$8:$F$558,$C2789+1,0)</f>
        <v>18979.537293773697</v>
      </c>
      <c r="S2789" s="3">
        <f>HLOOKUP(S$5,[1]非R能力!$B$8:$F$558,$C2789+1,0)</f>
        <v>25390.752831995844</v>
      </c>
      <c r="T2789" s="3">
        <f>INDEX([1]非R能力!$H$9:$H$558,D2789)</f>
        <v>22953.547962183085</v>
      </c>
      <c r="U2789" s="3">
        <f>IF(E2789="小怪",0,IF(INDEX([1]非R能力!$FK$9:$FK$558,C2789)=0,0,10))</f>
        <v>10</v>
      </c>
      <c r="V2789" s="3">
        <f>IF(E2789="小怪",0,IF(INDEX([1]非R能力!$FH$9:$FH$558,C2789)=0,0,5000))</f>
        <v>5000</v>
      </c>
      <c r="W2789" s="3">
        <f>HLOOKUP(W$5,[2]人物技能基础!$O$3:$Q$553,$C2789+1,0)</f>
        <v>3.637142857142857</v>
      </c>
      <c r="X2789" s="3">
        <f>HLOOKUP(X$5,[2]人物技能基础!$O$3:$Q$553,$C2789+1,0)</f>
        <v>2.0186428571428574</v>
      </c>
      <c r="Y2789" s="3">
        <f>HLOOKUP(Y$5,[2]人物技能基础!$O$3:$Q$553,$C2789+1,0)</f>
        <v>99.964285714285708</v>
      </c>
      <c r="Z2789" s="3">
        <f t="shared" si="259"/>
        <v>3662125</v>
      </c>
      <c r="AA2789" s="3">
        <f t="shared" si="260"/>
        <v>69784</v>
      </c>
      <c r="AB2789" s="3">
        <f t="shared" si="261"/>
        <v>22341</v>
      </c>
      <c r="AC2789" s="3">
        <f t="shared" si="262"/>
        <v>25390</v>
      </c>
      <c r="AD2789" s="3">
        <f t="shared" si="263"/>
        <v>25306</v>
      </c>
    </row>
    <row r="2790" spans="1:30" x14ac:dyDescent="0.15">
      <c r="A2790" s="3">
        <v>785</v>
      </c>
      <c r="B2790" s="3" t="str">
        <f t="shared" si="258"/>
        <v>关卡785boss</v>
      </c>
      <c r="C2790" s="3">
        <f>INDEX([3]关卡!$J$19:$J$2018,A2790)</f>
        <v>339</v>
      </c>
      <c r="D2790" s="3">
        <f>INDEX([3]关卡!$N$19:$N$2018,A2790)</f>
        <v>339</v>
      </c>
      <c r="E2790" s="3" t="s">
        <v>25</v>
      </c>
      <c r="F2790" s="3" t="s">
        <v>26</v>
      </c>
      <c r="G2790" s="3">
        <v>30</v>
      </c>
      <c r="H2790" s="3">
        <v>30</v>
      </c>
      <c r="I2790" s="3">
        <v>0.2</v>
      </c>
      <c r="J2790" s="4">
        <v>0.75</v>
      </c>
      <c r="K2790" s="4">
        <v>1</v>
      </c>
      <c r="L2790" s="4">
        <v>5</v>
      </c>
      <c r="M2790" s="3">
        <v>1</v>
      </c>
      <c r="N2790" s="3">
        <v>2</v>
      </c>
      <c r="O2790" s="3">
        <f>HLOOKUP(O$5,[1]非R能力!$B$8:$F$558,$C2790+1,0)</f>
        <v>725813.06227360701</v>
      </c>
      <c r="P2790" s="3">
        <f>HLOOKUP(P$5,[1]非R能力!$B$8:$F$558,$C2790+1,0)</f>
        <v>111706.92362551643</v>
      </c>
      <c r="Q2790" s="3">
        <f>HLOOKUP(Q$5,[1]非R能力!$B$8:$F$558,$C2790+1,0)</f>
        <v>64745.98141290035</v>
      </c>
      <c r="R2790" s="3">
        <f>HLOOKUP(R$5,[1]非R能力!$B$8:$F$558,$C2790+1,0)</f>
        <v>18979.537293773697</v>
      </c>
      <c r="S2790" s="3">
        <f>HLOOKUP(S$5,[1]非R能力!$B$8:$F$558,$C2790+1,0)</f>
        <v>25390.752831995844</v>
      </c>
      <c r="T2790" s="3">
        <f>INDEX([1]非R能力!$H$9:$H$558,D2790)</f>
        <v>22953.547962183085</v>
      </c>
      <c r="U2790" s="3">
        <f>IF(E2790="小怪",0,IF(INDEX([1]非R能力!$FK$9:$FK$558,C2790)=0,0,10))</f>
        <v>10</v>
      </c>
      <c r="V2790" s="3">
        <f>IF(E2790="小怪",0,IF(INDEX([1]非R能力!$FH$9:$FH$558,C2790)=0,0,5000))</f>
        <v>5000</v>
      </c>
      <c r="W2790" s="3">
        <f>HLOOKUP(W$5,[2]人物技能基础!$O$3:$Q$553,$C2790+1,0)</f>
        <v>3.637142857142857</v>
      </c>
      <c r="X2790" s="3">
        <f>HLOOKUP(X$5,[2]人物技能基础!$O$3:$Q$553,$C2790+1,0)</f>
        <v>2.0186428571428574</v>
      </c>
      <c r="Y2790" s="3">
        <f>HLOOKUP(Y$5,[2]人物技能基础!$O$3:$Q$553,$C2790+1,0)</f>
        <v>99.964285714285708</v>
      </c>
      <c r="Z2790" s="3">
        <f t="shared" si="259"/>
        <v>3662125</v>
      </c>
      <c r="AA2790" s="3">
        <f t="shared" si="260"/>
        <v>69784</v>
      </c>
      <c r="AB2790" s="3">
        <f t="shared" si="261"/>
        <v>22341</v>
      </c>
      <c r="AC2790" s="3">
        <f t="shared" si="262"/>
        <v>25390</v>
      </c>
      <c r="AD2790" s="3">
        <f t="shared" si="263"/>
        <v>25306</v>
      </c>
    </row>
    <row r="2791" spans="1:30" x14ac:dyDescent="0.15">
      <c r="A2791" s="3">
        <v>786</v>
      </c>
      <c r="B2791" s="3" t="str">
        <f t="shared" si="258"/>
        <v>关卡786boss</v>
      </c>
      <c r="C2791" s="3">
        <f>INDEX([3]关卡!$J$19:$J$2018,A2791)</f>
        <v>339</v>
      </c>
      <c r="D2791" s="3">
        <f>INDEX([3]关卡!$N$19:$N$2018,A2791)</f>
        <v>339</v>
      </c>
      <c r="E2791" s="3" t="s">
        <v>25</v>
      </c>
      <c r="F2791" s="3" t="s">
        <v>26</v>
      </c>
      <c r="G2791" s="3">
        <v>30</v>
      </c>
      <c r="H2791" s="3">
        <v>30</v>
      </c>
      <c r="I2791" s="3">
        <v>0.2</v>
      </c>
      <c r="J2791" s="4">
        <v>0.75</v>
      </c>
      <c r="K2791" s="4">
        <v>1</v>
      </c>
      <c r="L2791" s="4">
        <v>5</v>
      </c>
      <c r="M2791" s="3">
        <v>1</v>
      </c>
      <c r="N2791" s="3">
        <v>2</v>
      </c>
      <c r="O2791" s="3">
        <f>HLOOKUP(O$5,[1]非R能力!$B$8:$F$558,$C2791+1,0)</f>
        <v>725813.06227360701</v>
      </c>
      <c r="P2791" s="3">
        <f>HLOOKUP(P$5,[1]非R能力!$B$8:$F$558,$C2791+1,0)</f>
        <v>111706.92362551643</v>
      </c>
      <c r="Q2791" s="3">
        <f>HLOOKUP(Q$5,[1]非R能力!$B$8:$F$558,$C2791+1,0)</f>
        <v>64745.98141290035</v>
      </c>
      <c r="R2791" s="3">
        <f>HLOOKUP(R$5,[1]非R能力!$B$8:$F$558,$C2791+1,0)</f>
        <v>18979.537293773697</v>
      </c>
      <c r="S2791" s="3">
        <f>HLOOKUP(S$5,[1]非R能力!$B$8:$F$558,$C2791+1,0)</f>
        <v>25390.752831995844</v>
      </c>
      <c r="T2791" s="3">
        <f>INDEX([1]非R能力!$H$9:$H$558,D2791)</f>
        <v>22953.547962183085</v>
      </c>
      <c r="U2791" s="3">
        <f>IF(E2791="小怪",0,IF(INDEX([1]非R能力!$FK$9:$FK$558,C2791)=0,0,10))</f>
        <v>10</v>
      </c>
      <c r="V2791" s="3">
        <f>IF(E2791="小怪",0,IF(INDEX([1]非R能力!$FH$9:$FH$558,C2791)=0,0,5000))</f>
        <v>5000</v>
      </c>
      <c r="W2791" s="3">
        <f>HLOOKUP(W$5,[2]人物技能基础!$O$3:$Q$553,$C2791+1,0)</f>
        <v>3.637142857142857</v>
      </c>
      <c r="X2791" s="3">
        <f>HLOOKUP(X$5,[2]人物技能基础!$O$3:$Q$553,$C2791+1,0)</f>
        <v>2.0186428571428574</v>
      </c>
      <c r="Y2791" s="3">
        <f>HLOOKUP(Y$5,[2]人物技能基础!$O$3:$Q$553,$C2791+1,0)</f>
        <v>99.964285714285708</v>
      </c>
      <c r="Z2791" s="3">
        <f t="shared" si="259"/>
        <v>3662125</v>
      </c>
      <c r="AA2791" s="3">
        <f t="shared" si="260"/>
        <v>69784</v>
      </c>
      <c r="AB2791" s="3">
        <f t="shared" si="261"/>
        <v>22341</v>
      </c>
      <c r="AC2791" s="3">
        <f t="shared" si="262"/>
        <v>25390</v>
      </c>
      <c r="AD2791" s="3">
        <f t="shared" si="263"/>
        <v>25306</v>
      </c>
    </row>
    <row r="2792" spans="1:30" x14ac:dyDescent="0.15">
      <c r="A2792" s="3">
        <v>787</v>
      </c>
      <c r="B2792" s="3" t="str">
        <f t="shared" si="258"/>
        <v>关卡787boss</v>
      </c>
      <c r="C2792" s="3">
        <f>INDEX([3]关卡!$J$19:$J$2018,A2792)</f>
        <v>339</v>
      </c>
      <c r="D2792" s="3">
        <f>INDEX([3]关卡!$N$19:$N$2018,A2792)</f>
        <v>339</v>
      </c>
      <c r="E2792" s="3" t="s">
        <v>25</v>
      </c>
      <c r="F2792" s="3" t="s">
        <v>26</v>
      </c>
      <c r="G2792" s="3">
        <v>30</v>
      </c>
      <c r="H2792" s="3">
        <v>30</v>
      </c>
      <c r="I2792" s="3">
        <v>0.2</v>
      </c>
      <c r="J2792" s="4">
        <v>0.75</v>
      </c>
      <c r="K2792" s="4">
        <v>1</v>
      </c>
      <c r="L2792" s="4">
        <v>5</v>
      </c>
      <c r="M2792" s="3">
        <v>1</v>
      </c>
      <c r="N2792" s="3">
        <v>2</v>
      </c>
      <c r="O2792" s="3">
        <f>HLOOKUP(O$5,[1]非R能力!$B$8:$F$558,$C2792+1,0)</f>
        <v>725813.06227360701</v>
      </c>
      <c r="P2792" s="3">
        <f>HLOOKUP(P$5,[1]非R能力!$B$8:$F$558,$C2792+1,0)</f>
        <v>111706.92362551643</v>
      </c>
      <c r="Q2792" s="3">
        <f>HLOOKUP(Q$5,[1]非R能力!$B$8:$F$558,$C2792+1,0)</f>
        <v>64745.98141290035</v>
      </c>
      <c r="R2792" s="3">
        <f>HLOOKUP(R$5,[1]非R能力!$B$8:$F$558,$C2792+1,0)</f>
        <v>18979.537293773697</v>
      </c>
      <c r="S2792" s="3">
        <f>HLOOKUP(S$5,[1]非R能力!$B$8:$F$558,$C2792+1,0)</f>
        <v>25390.752831995844</v>
      </c>
      <c r="T2792" s="3">
        <f>INDEX([1]非R能力!$H$9:$H$558,D2792)</f>
        <v>22953.547962183085</v>
      </c>
      <c r="U2792" s="3">
        <f>IF(E2792="小怪",0,IF(INDEX([1]非R能力!$FK$9:$FK$558,C2792)=0,0,10))</f>
        <v>10</v>
      </c>
      <c r="V2792" s="3">
        <f>IF(E2792="小怪",0,IF(INDEX([1]非R能力!$FH$9:$FH$558,C2792)=0,0,5000))</f>
        <v>5000</v>
      </c>
      <c r="W2792" s="3">
        <f>HLOOKUP(W$5,[2]人物技能基础!$O$3:$Q$553,$C2792+1,0)</f>
        <v>3.637142857142857</v>
      </c>
      <c r="X2792" s="3">
        <f>HLOOKUP(X$5,[2]人物技能基础!$O$3:$Q$553,$C2792+1,0)</f>
        <v>2.0186428571428574</v>
      </c>
      <c r="Y2792" s="3">
        <f>HLOOKUP(Y$5,[2]人物技能基础!$O$3:$Q$553,$C2792+1,0)</f>
        <v>99.964285714285708</v>
      </c>
      <c r="Z2792" s="3">
        <f t="shared" si="259"/>
        <v>3662125</v>
      </c>
      <c r="AA2792" s="3">
        <f t="shared" si="260"/>
        <v>69784</v>
      </c>
      <c r="AB2792" s="3">
        <f t="shared" si="261"/>
        <v>22341</v>
      </c>
      <c r="AC2792" s="3">
        <f t="shared" si="262"/>
        <v>25390</v>
      </c>
      <c r="AD2792" s="3">
        <f t="shared" si="263"/>
        <v>25306</v>
      </c>
    </row>
    <row r="2793" spans="1:30" x14ac:dyDescent="0.15">
      <c r="A2793" s="3">
        <v>788</v>
      </c>
      <c r="B2793" s="3" t="str">
        <f t="shared" si="258"/>
        <v>关卡788boss</v>
      </c>
      <c r="C2793" s="3">
        <f>INDEX([3]关卡!$J$19:$J$2018,A2793)</f>
        <v>339</v>
      </c>
      <c r="D2793" s="3">
        <f>INDEX([3]关卡!$N$19:$N$2018,A2793)</f>
        <v>339</v>
      </c>
      <c r="E2793" s="3" t="s">
        <v>25</v>
      </c>
      <c r="F2793" s="3" t="s">
        <v>26</v>
      </c>
      <c r="G2793" s="3">
        <v>30</v>
      </c>
      <c r="H2793" s="3">
        <v>30</v>
      </c>
      <c r="I2793" s="3">
        <v>0.2</v>
      </c>
      <c r="J2793" s="4">
        <v>0.75</v>
      </c>
      <c r="K2793" s="4">
        <v>1</v>
      </c>
      <c r="L2793" s="4">
        <v>5</v>
      </c>
      <c r="M2793" s="3">
        <v>1</v>
      </c>
      <c r="N2793" s="3">
        <v>2</v>
      </c>
      <c r="O2793" s="3">
        <f>HLOOKUP(O$5,[1]非R能力!$B$8:$F$558,$C2793+1,0)</f>
        <v>725813.06227360701</v>
      </c>
      <c r="P2793" s="3">
        <f>HLOOKUP(P$5,[1]非R能力!$B$8:$F$558,$C2793+1,0)</f>
        <v>111706.92362551643</v>
      </c>
      <c r="Q2793" s="3">
        <f>HLOOKUP(Q$5,[1]非R能力!$B$8:$F$558,$C2793+1,0)</f>
        <v>64745.98141290035</v>
      </c>
      <c r="R2793" s="3">
        <f>HLOOKUP(R$5,[1]非R能力!$B$8:$F$558,$C2793+1,0)</f>
        <v>18979.537293773697</v>
      </c>
      <c r="S2793" s="3">
        <f>HLOOKUP(S$5,[1]非R能力!$B$8:$F$558,$C2793+1,0)</f>
        <v>25390.752831995844</v>
      </c>
      <c r="T2793" s="3">
        <f>INDEX([1]非R能力!$H$9:$H$558,D2793)</f>
        <v>22953.547962183085</v>
      </c>
      <c r="U2793" s="3">
        <f>IF(E2793="小怪",0,IF(INDEX([1]非R能力!$FK$9:$FK$558,C2793)=0,0,10))</f>
        <v>10</v>
      </c>
      <c r="V2793" s="3">
        <f>IF(E2793="小怪",0,IF(INDEX([1]非R能力!$FH$9:$FH$558,C2793)=0,0,5000))</f>
        <v>5000</v>
      </c>
      <c r="W2793" s="3">
        <f>HLOOKUP(W$5,[2]人物技能基础!$O$3:$Q$553,$C2793+1,0)</f>
        <v>3.637142857142857</v>
      </c>
      <c r="X2793" s="3">
        <f>HLOOKUP(X$5,[2]人物技能基础!$O$3:$Q$553,$C2793+1,0)</f>
        <v>2.0186428571428574</v>
      </c>
      <c r="Y2793" s="3">
        <f>HLOOKUP(Y$5,[2]人物技能基础!$O$3:$Q$553,$C2793+1,0)</f>
        <v>99.964285714285708</v>
      </c>
      <c r="Z2793" s="3">
        <f t="shared" si="259"/>
        <v>3662125</v>
      </c>
      <c r="AA2793" s="3">
        <f t="shared" si="260"/>
        <v>69784</v>
      </c>
      <c r="AB2793" s="3">
        <f t="shared" si="261"/>
        <v>22341</v>
      </c>
      <c r="AC2793" s="3">
        <f t="shared" si="262"/>
        <v>25390</v>
      </c>
      <c r="AD2793" s="3">
        <f t="shared" si="263"/>
        <v>25306</v>
      </c>
    </row>
    <row r="2794" spans="1:30" x14ac:dyDescent="0.15">
      <c r="A2794" s="3">
        <v>789</v>
      </c>
      <c r="B2794" s="3" t="str">
        <f t="shared" si="258"/>
        <v>关卡789boss</v>
      </c>
      <c r="C2794" s="3">
        <f>INDEX([3]关卡!$J$19:$J$2018,A2794)</f>
        <v>339</v>
      </c>
      <c r="D2794" s="3">
        <f>INDEX([3]关卡!$N$19:$N$2018,A2794)</f>
        <v>339</v>
      </c>
      <c r="E2794" s="3" t="s">
        <v>25</v>
      </c>
      <c r="F2794" s="3" t="s">
        <v>26</v>
      </c>
      <c r="G2794" s="3">
        <v>30</v>
      </c>
      <c r="H2794" s="3">
        <v>30</v>
      </c>
      <c r="I2794" s="3">
        <v>0.2</v>
      </c>
      <c r="J2794" s="4">
        <v>0.75</v>
      </c>
      <c r="K2794" s="4">
        <v>1</v>
      </c>
      <c r="L2794" s="4">
        <v>5</v>
      </c>
      <c r="M2794" s="3">
        <v>1</v>
      </c>
      <c r="N2794" s="3">
        <v>2</v>
      </c>
      <c r="O2794" s="3">
        <f>HLOOKUP(O$5,[1]非R能力!$B$8:$F$558,$C2794+1,0)</f>
        <v>725813.06227360701</v>
      </c>
      <c r="P2794" s="3">
        <f>HLOOKUP(P$5,[1]非R能力!$B$8:$F$558,$C2794+1,0)</f>
        <v>111706.92362551643</v>
      </c>
      <c r="Q2794" s="3">
        <f>HLOOKUP(Q$5,[1]非R能力!$B$8:$F$558,$C2794+1,0)</f>
        <v>64745.98141290035</v>
      </c>
      <c r="R2794" s="3">
        <f>HLOOKUP(R$5,[1]非R能力!$B$8:$F$558,$C2794+1,0)</f>
        <v>18979.537293773697</v>
      </c>
      <c r="S2794" s="3">
        <f>HLOOKUP(S$5,[1]非R能力!$B$8:$F$558,$C2794+1,0)</f>
        <v>25390.752831995844</v>
      </c>
      <c r="T2794" s="3">
        <f>INDEX([1]非R能力!$H$9:$H$558,D2794)</f>
        <v>22953.547962183085</v>
      </c>
      <c r="U2794" s="3">
        <f>IF(E2794="小怪",0,IF(INDEX([1]非R能力!$FK$9:$FK$558,C2794)=0,0,10))</f>
        <v>10</v>
      </c>
      <c r="V2794" s="3">
        <f>IF(E2794="小怪",0,IF(INDEX([1]非R能力!$FH$9:$FH$558,C2794)=0,0,5000))</f>
        <v>5000</v>
      </c>
      <c r="W2794" s="3">
        <f>HLOOKUP(W$5,[2]人物技能基础!$O$3:$Q$553,$C2794+1,0)</f>
        <v>3.637142857142857</v>
      </c>
      <c r="X2794" s="3">
        <f>HLOOKUP(X$5,[2]人物技能基础!$O$3:$Q$553,$C2794+1,0)</f>
        <v>2.0186428571428574</v>
      </c>
      <c r="Y2794" s="3">
        <f>HLOOKUP(Y$5,[2]人物技能基础!$O$3:$Q$553,$C2794+1,0)</f>
        <v>99.964285714285708</v>
      </c>
      <c r="Z2794" s="3">
        <f t="shared" si="259"/>
        <v>3662125</v>
      </c>
      <c r="AA2794" s="3">
        <f t="shared" si="260"/>
        <v>69784</v>
      </c>
      <c r="AB2794" s="3">
        <f t="shared" si="261"/>
        <v>22341</v>
      </c>
      <c r="AC2794" s="3">
        <f t="shared" si="262"/>
        <v>25390</v>
      </c>
      <c r="AD2794" s="3">
        <f t="shared" si="263"/>
        <v>25306</v>
      </c>
    </row>
    <row r="2795" spans="1:30" x14ac:dyDescent="0.15">
      <c r="A2795" s="3">
        <v>790</v>
      </c>
      <c r="B2795" s="3" t="str">
        <f t="shared" si="258"/>
        <v>关卡790boss</v>
      </c>
      <c r="C2795" s="3">
        <f>INDEX([3]关卡!$J$19:$J$2018,A2795)</f>
        <v>340</v>
      </c>
      <c r="D2795" s="3">
        <f>INDEX([3]关卡!$N$19:$N$2018,A2795)</f>
        <v>340</v>
      </c>
      <c r="E2795" s="3" t="s">
        <v>25</v>
      </c>
      <c r="F2795" s="3" t="s">
        <v>26</v>
      </c>
      <c r="G2795" s="3">
        <v>30</v>
      </c>
      <c r="H2795" s="3">
        <v>30</v>
      </c>
      <c r="I2795" s="3">
        <v>0.2</v>
      </c>
      <c r="J2795" s="4">
        <v>0.75</v>
      </c>
      <c r="K2795" s="4">
        <v>1</v>
      </c>
      <c r="L2795" s="4">
        <v>5</v>
      </c>
      <c r="M2795" s="3">
        <v>1</v>
      </c>
      <c r="N2795" s="3">
        <v>2</v>
      </c>
      <c r="O2795" s="3">
        <f>HLOOKUP(O$5,[1]非R能力!$B$8:$F$558,$C2795+1,0)</f>
        <v>731179.02281691809</v>
      </c>
      <c r="P2795" s="3">
        <f>HLOOKUP(P$5,[1]非R能力!$B$8:$F$558,$C2795+1,0)</f>
        <v>112410.10371827686</v>
      </c>
      <c r="Q2795" s="3">
        <f>HLOOKUP(Q$5,[1]非R能力!$B$8:$F$558,$C2795+1,0)</f>
        <v>65041.336099987413</v>
      </c>
      <c r="R2795" s="3">
        <f>HLOOKUP(R$5,[1]非R能力!$B$8:$F$558,$C2795+1,0)</f>
        <v>19072.16072556681</v>
      </c>
      <c r="S2795" s="3">
        <f>HLOOKUP(S$5,[1]非R能力!$B$8:$F$558,$C2795+1,0)</f>
        <v>25511.662391458391</v>
      </c>
      <c r="T2795" s="3">
        <f>INDEX([1]非R能力!$H$9:$H$558,D2795)</f>
        <v>23098.521600000004</v>
      </c>
      <c r="U2795" s="3">
        <f>IF(E2795="小怪",0,IF(INDEX([1]非R能力!$FK$9:$FK$558,C2795)=0,0,10))</f>
        <v>10</v>
      </c>
      <c r="V2795" s="3">
        <f>IF(E2795="小怪",0,IF(INDEX([1]非R能力!$FH$9:$FH$558,C2795)=0,0,5000))</f>
        <v>5000</v>
      </c>
      <c r="W2795" s="3">
        <f>HLOOKUP(W$5,[2]人物技能基础!$O$3:$Q$553,$C2795+1,0)</f>
        <v>3.637142857142857</v>
      </c>
      <c r="X2795" s="3">
        <f>HLOOKUP(X$5,[2]人物技能基础!$O$3:$Q$553,$C2795+1,0)</f>
        <v>2.0186428571428574</v>
      </c>
      <c r="Y2795" s="3">
        <f>HLOOKUP(Y$5,[2]人物技能基础!$O$3:$Q$553,$C2795+1,0)</f>
        <v>99.964285714285708</v>
      </c>
      <c r="Z2795" s="3">
        <f t="shared" si="259"/>
        <v>3685161</v>
      </c>
      <c r="AA2795" s="3">
        <f t="shared" si="260"/>
        <v>70115</v>
      </c>
      <c r="AB2795" s="3">
        <f t="shared" si="261"/>
        <v>22482</v>
      </c>
      <c r="AC2795" s="3">
        <f t="shared" si="262"/>
        <v>25511</v>
      </c>
      <c r="AD2795" s="3">
        <f t="shared" si="263"/>
        <v>25429</v>
      </c>
    </row>
    <row r="2796" spans="1:30" x14ac:dyDescent="0.15">
      <c r="A2796" s="3">
        <v>791</v>
      </c>
      <c r="B2796" s="3" t="str">
        <f t="shared" si="258"/>
        <v>关卡791boss</v>
      </c>
      <c r="C2796" s="3">
        <f>INDEX([3]关卡!$J$19:$J$2018,A2796)</f>
        <v>340</v>
      </c>
      <c r="D2796" s="3">
        <f>INDEX([3]关卡!$N$19:$N$2018,A2796)</f>
        <v>340</v>
      </c>
      <c r="E2796" s="3" t="s">
        <v>25</v>
      </c>
      <c r="F2796" s="3" t="s">
        <v>26</v>
      </c>
      <c r="G2796" s="3">
        <v>30</v>
      </c>
      <c r="H2796" s="3">
        <v>30</v>
      </c>
      <c r="I2796" s="3">
        <v>0.2</v>
      </c>
      <c r="J2796" s="4">
        <v>0.75</v>
      </c>
      <c r="K2796" s="4">
        <v>1</v>
      </c>
      <c r="L2796" s="4">
        <v>5</v>
      </c>
      <c r="M2796" s="3">
        <v>1</v>
      </c>
      <c r="N2796" s="3">
        <v>2</v>
      </c>
      <c r="O2796" s="3">
        <f>HLOOKUP(O$5,[1]非R能力!$B$8:$F$558,$C2796+1,0)</f>
        <v>731179.02281691809</v>
      </c>
      <c r="P2796" s="3">
        <f>HLOOKUP(P$5,[1]非R能力!$B$8:$F$558,$C2796+1,0)</f>
        <v>112410.10371827686</v>
      </c>
      <c r="Q2796" s="3">
        <f>HLOOKUP(Q$5,[1]非R能力!$B$8:$F$558,$C2796+1,0)</f>
        <v>65041.336099987413</v>
      </c>
      <c r="R2796" s="3">
        <f>HLOOKUP(R$5,[1]非R能力!$B$8:$F$558,$C2796+1,0)</f>
        <v>19072.16072556681</v>
      </c>
      <c r="S2796" s="3">
        <f>HLOOKUP(S$5,[1]非R能力!$B$8:$F$558,$C2796+1,0)</f>
        <v>25511.662391458391</v>
      </c>
      <c r="T2796" s="3">
        <f>INDEX([1]非R能力!$H$9:$H$558,D2796)</f>
        <v>23098.521600000004</v>
      </c>
      <c r="U2796" s="3">
        <f>IF(E2796="小怪",0,IF(INDEX([1]非R能力!$FK$9:$FK$558,C2796)=0,0,10))</f>
        <v>10</v>
      </c>
      <c r="V2796" s="3">
        <f>IF(E2796="小怪",0,IF(INDEX([1]非R能力!$FH$9:$FH$558,C2796)=0,0,5000))</f>
        <v>5000</v>
      </c>
      <c r="W2796" s="3">
        <f>HLOOKUP(W$5,[2]人物技能基础!$O$3:$Q$553,$C2796+1,0)</f>
        <v>3.637142857142857</v>
      </c>
      <c r="X2796" s="3">
        <f>HLOOKUP(X$5,[2]人物技能基础!$O$3:$Q$553,$C2796+1,0)</f>
        <v>2.0186428571428574</v>
      </c>
      <c r="Y2796" s="3">
        <f>HLOOKUP(Y$5,[2]人物技能基础!$O$3:$Q$553,$C2796+1,0)</f>
        <v>99.964285714285708</v>
      </c>
      <c r="Z2796" s="3">
        <f t="shared" si="259"/>
        <v>3685161</v>
      </c>
      <c r="AA2796" s="3">
        <f t="shared" si="260"/>
        <v>70115</v>
      </c>
      <c r="AB2796" s="3">
        <f t="shared" si="261"/>
        <v>22482</v>
      </c>
      <c r="AC2796" s="3">
        <f t="shared" si="262"/>
        <v>25511</v>
      </c>
      <c r="AD2796" s="3">
        <f t="shared" si="263"/>
        <v>25429</v>
      </c>
    </row>
    <row r="2797" spans="1:30" x14ac:dyDescent="0.15">
      <c r="A2797" s="3">
        <v>792</v>
      </c>
      <c r="B2797" s="3" t="str">
        <f t="shared" si="258"/>
        <v>关卡792boss</v>
      </c>
      <c r="C2797" s="3">
        <f>INDEX([3]关卡!$J$19:$J$2018,A2797)</f>
        <v>340</v>
      </c>
      <c r="D2797" s="3">
        <f>INDEX([3]关卡!$N$19:$N$2018,A2797)</f>
        <v>340</v>
      </c>
      <c r="E2797" s="3" t="s">
        <v>25</v>
      </c>
      <c r="F2797" s="3" t="s">
        <v>26</v>
      </c>
      <c r="G2797" s="3">
        <v>30</v>
      </c>
      <c r="H2797" s="3">
        <v>30</v>
      </c>
      <c r="I2797" s="3">
        <v>0.2</v>
      </c>
      <c r="J2797" s="4">
        <v>0.75</v>
      </c>
      <c r="K2797" s="4">
        <v>1</v>
      </c>
      <c r="L2797" s="4">
        <v>5</v>
      </c>
      <c r="M2797" s="3">
        <v>1</v>
      </c>
      <c r="N2797" s="3">
        <v>2</v>
      </c>
      <c r="O2797" s="3">
        <f>HLOOKUP(O$5,[1]非R能力!$B$8:$F$558,$C2797+1,0)</f>
        <v>731179.02281691809</v>
      </c>
      <c r="P2797" s="3">
        <f>HLOOKUP(P$5,[1]非R能力!$B$8:$F$558,$C2797+1,0)</f>
        <v>112410.10371827686</v>
      </c>
      <c r="Q2797" s="3">
        <f>HLOOKUP(Q$5,[1]非R能力!$B$8:$F$558,$C2797+1,0)</f>
        <v>65041.336099987413</v>
      </c>
      <c r="R2797" s="3">
        <f>HLOOKUP(R$5,[1]非R能力!$B$8:$F$558,$C2797+1,0)</f>
        <v>19072.16072556681</v>
      </c>
      <c r="S2797" s="3">
        <f>HLOOKUP(S$5,[1]非R能力!$B$8:$F$558,$C2797+1,0)</f>
        <v>25511.662391458391</v>
      </c>
      <c r="T2797" s="3">
        <f>INDEX([1]非R能力!$H$9:$H$558,D2797)</f>
        <v>23098.521600000004</v>
      </c>
      <c r="U2797" s="3">
        <f>IF(E2797="小怪",0,IF(INDEX([1]非R能力!$FK$9:$FK$558,C2797)=0,0,10))</f>
        <v>10</v>
      </c>
      <c r="V2797" s="3">
        <f>IF(E2797="小怪",0,IF(INDEX([1]非R能力!$FH$9:$FH$558,C2797)=0,0,5000))</f>
        <v>5000</v>
      </c>
      <c r="W2797" s="3">
        <f>HLOOKUP(W$5,[2]人物技能基础!$O$3:$Q$553,$C2797+1,0)</f>
        <v>3.637142857142857</v>
      </c>
      <c r="X2797" s="3">
        <f>HLOOKUP(X$5,[2]人物技能基础!$O$3:$Q$553,$C2797+1,0)</f>
        <v>2.0186428571428574</v>
      </c>
      <c r="Y2797" s="3">
        <f>HLOOKUP(Y$5,[2]人物技能基础!$O$3:$Q$553,$C2797+1,0)</f>
        <v>99.964285714285708</v>
      </c>
      <c r="Z2797" s="3">
        <f t="shared" si="259"/>
        <v>3685161</v>
      </c>
      <c r="AA2797" s="3">
        <f t="shared" si="260"/>
        <v>70115</v>
      </c>
      <c r="AB2797" s="3">
        <f t="shared" si="261"/>
        <v>22482</v>
      </c>
      <c r="AC2797" s="3">
        <f t="shared" si="262"/>
        <v>25511</v>
      </c>
      <c r="AD2797" s="3">
        <f t="shared" si="263"/>
        <v>25429</v>
      </c>
    </row>
    <row r="2798" spans="1:30" x14ac:dyDescent="0.15">
      <c r="A2798" s="3">
        <v>793</v>
      </c>
      <c r="B2798" s="3" t="str">
        <f t="shared" si="258"/>
        <v>关卡793boss</v>
      </c>
      <c r="C2798" s="3">
        <f>INDEX([3]关卡!$J$19:$J$2018,A2798)</f>
        <v>340</v>
      </c>
      <c r="D2798" s="3">
        <f>INDEX([3]关卡!$N$19:$N$2018,A2798)</f>
        <v>340</v>
      </c>
      <c r="E2798" s="3" t="s">
        <v>25</v>
      </c>
      <c r="F2798" s="3" t="s">
        <v>26</v>
      </c>
      <c r="G2798" s="3">
        <v>30</v>
      </c>
      <c r="H2798" s="3">
        <v>30</v>
      </c>
      <c r="I2798" s="3">
        <v>0.2</v>
      </c>
      <c r="J2798" s="4">
        <v>0.75</v>
      </c>
      <c r="K2798" s="4">
        <v>1</v>
      </c>
      <c r="L2798" s="4">
        <v>5</v>
      </c>
      <c r="M2798" s="3">
        <v>1</v>
      </c>
      <c r="N2798" s="3">
        <v>2</v>
      </c>
      <c r="O2798" s="3">
        <f>HLOOKUP(O$5,[1]非R能力!$B$8:$F$558,$C2798+1,0)</f>
        <v>731179.02281691809</v>
      </c>
      <c r="P2798" s="3">
        <f>HLOOKUP(P$5,[1]非R能力!$B$8:$F$558,$C2798+1,0)</f>
        <v>112410.10371827686</v>
      </c>
      <c r="Q2798" s="3">
        <f>HLOOKUP(Q$5,[1]非R能力!$B$8:$F$558,$C2798+1,0)</f>
        <v>65041.336099987413</v>
      </c>
      <c r="R2798" s="3">
        <f>HLOOKUP(R$5,[1]非R能力!$B$8:$F$558,$C2798+1,0)</f>
        <v>19072.16072556681</v>
      </c>
      <c r="S2798" s="3">
        <f>HLOOKUP(S$5,[1]非R能力!$B$8:$F$558,$C2798+1,0)</f>
        <v>25511.662391458391</v>
      </c>
      <c r="T2798" s="3">
        <f>INDEX([1]非R能力!$H$9:$H$558,D2798)</f>
        <v>23098.521600000004</v>
      </c>
      <c r="U2798" s="3">
        <f>IF(E2798="小怪",0,IF(INDEX([1]非R能力!$FK$9:$FK$558,C2798)=0,0,10))</f>
        <v>10</v>
      </c>
      <c r="V2798" s="3">
        <f>IF(E2798="小怪",0,IF(INDEX([1]非R能力!$FH$9:$FH$558,C2798)=0,0,5000))</f>
        <v>5000</v>
      </c>
      <c r="W2798" s="3">
        <f>HLOOKUP(W$5,[2]人物技能基础!$O$3:$Q$553,$C2798+1,0)</f>
        <v>3.637142857142857</v>
      </c>
      <c r="X2798" s="3">
        <f>HLOOKUP(X$5,[2]人物技能基础!$O$3:$Q$553,$C2798+1,0)</f>
        <v>2.0186428571428574</v>
      </c>
      <c r="Y2798" s="3">
        <f>HLOOKUP(Y$5,[2]人物技能基础!$O$3:$Q$553,$C2798+1,0)</f>
        <v>99.964285714285708</v>
      </c>
      <c r="Z2798" s="3">
        <f t="shared" si="259"/>
        <v>3685161</v>
      </c>
      <c r="AA2798" s="3">
        <f t="shared" si="260"/>
        <v>70115</v>
      </c>
      <c r="AB2798" s="3">
        <f t="shared" si="261"/>
        <v>22482</v>
      </c>
      <c r="AC2798" s="3">
        <f t="shared" si="262"/>
        <v>25511</v>
      </c>
      <c r="AD2798" s="3">
        <f t="shared" si="263"/>
        <v>25429</v>
      </c>
    </row>
    <row r="2799" spans="1:30" x14ac:dyDescent="0.15">
      <c r="A2799" s="3">
        <v>794</v>
      </c>
      <c r="B2799" s="3" t="str">
        <f t="shared" si="258"/>
        <v>关卡794boss</v>
      </c>
      <c r="C2799" s="3">
        <f>INDEX([3]关卡!$J$19:$J$2018,A2799)</f>
        <v>340</v>
      </c>
      <c r="D2799" s="3">
        <f>INDEX([3]关卡!$N$19:$N$2018,A2799)</f>
        <v>340</v>
      </c>
      <c r="E2799" s="3" t="s">
        <v>25</v>
      </c>
      <c r="F2799" s="3" t="s">
        <v>26</v>
      </c>
      <c r="G2799" s="3">
        <v>30</v>
      </c>
      <c r="H2799" s="3">
        <v>30</v>
      </c>
      <c r="I2799" s="3">
        <v>0.2</v>
      </c>
      <c r="J2799" s="4">
        <v>0.75</v>
      </c>
      <c r="K2799" s="4">
        <v>1</v>
      </c>
      <c r="L2799" s="4">
        <v>5</v>
      </c>
      <c r="M2799" s="3">
        <v>1</v>
      </c>
      <c r="N2799" s="3">
        <v>2</v>
      </c>
      <c r="O2799" s="3">
        <f>HLOOKUP(O$5,[1]非R能力!$B$8:$F$558,$C2799+1,0)</f>
        <v>731179.02281691809</v>
      </c>
      <c r="P2799" s="3">
        <f>HLOOKUP(P$5,[1]非R能力!$B$8:$F$558,$C2799+1,0)</f>
        <v>112410.10371827686</v>
      </c>
      <c r="Q2799" s="3">
        <f>HLOOKUP(Q$5,[1]非R能力!$B$8:$F$558,$C2799+1,0)</f>
        <v>65041.336099987413</v>
      </c>
      <c r="R2799" s="3">
        <f>HLOOKUP(R$5,[1]非R能力!$B$8:$F$558,$C2799+1,0)</f>
        <v>19072.16072556681</v>
      </c>
      <c r="S2799" s="3">
        <f>HLOOKUP(S$5,[1]非R能力!$B$8:$F$558,$C2799+1,0)</f>
        <v>25511.662391458391</v>
      </c>
      <c r="T2799" s="3">
        <f>INDEX([1]非R能力!$H$9:$H$558,D2799)</f>
        <v>23098.521600000004</v>
      </c>
      <c r="U2799" s="3">
        <f>IF(E2799="小怪",0,IF(INDEX([1]非R能力!$FK$9:$FK$558,C2799)=0,0,10))</f>
        <v>10</v>
      </c>
      <c r="V2799" s="3">
        <f>IF(E2799="小怪",0,IF(INDEX([1]非R能力!$FH$9:$FH$558,C2799)=0,0,5000))</f>
        <v>5000</v>
      </c>
      <c r="W2799" s="3">
        <f>HLOOKUP(W$5,[2]人物技能基础!$O$3:$Q$553,$C2799+1,0)</f>
        <v>3.637142857142857</v>
      </c>
      <c r="X2799" s="3">
        <f>HLOOKUP(X$5,[2]人物技能基础!$O$3:$Q$553,$C2799+1,0)</f>
        <v>2.0186428571428574</v>
      </c>
      <c r="Y2799" s="3">
        <f>HLOOKUP(Y$5,[2]人物技能基础!$O$3:$Q$553,$C2799+1,0)</f>
        <v>99.964285714285708</v>
      </c>
      <c r="Z2799" s="3">
        <f t="shared" si="259"/>
        <v>3685161</v>
      </c>
      <c r="AA2799" s="3">
        <f t="shared" si="260"/>
        <v>70115</v>
      </c>
      <c r="AB2799" s="3">
        <f t="shared" si="261"/>
        <v>22482</v>
      </c>
      <c r="AC2799" s="3">
        <f t="shared" si="262"/>
        <v>25511</v>
      </c>
      <c r="AD2799" s="3">
        <f t="shared" si="263"/>
        <v>25429</v>
      </c>
    </row>
    <row r="2800" spans="1:30" x14ac:dyDescent="0.15">
      <c r="A2800" s="3">
        <v>795</v>
      </c>
      <c r="B2800" s="3" t="str">
        <f t="shared" si="258"/>
        <v>关卡795boss</v>
      </c>
      <c r="C2800" s="3">
        <f>INDEX([3]关卡!$J$19:$J$2018,A2800)</f>
        <v>340</v>
      </c>
      <c r="D2800" s="3">
        <f>INDEX([3]关卡!$N$19:$N$2018,A2800)</f>
        <v>340</v>
      </c>
      <c r="E2800" s="3" t="s">
        <v>25</v>
      </c>
      <c r="F2800" s="3" t="s">
        <v>26</v>
      </c>
      <c r="G2800" s="3">
        <v>30</v>
      </c>
      <c r="H2800" s="3">
        <v>30</v>
      </c>
      <c r="I2800" s="3">
        <v>0.2</v>
      </c>
      <c r="J2800" s="4">
        <v>0.75</v>
      </c>
      <c r="K2800" s="4">
        <v>1</v>
      </c>
      <c r="L2800" s="4">
        <v>5</v>
      </c>
      <c r="M2800" s="3">
        <v>1</v>
      </c>
      <c r="N2800" s="3">
        <v>2</v>
      </c>
      <c r="O2800" s="3">
        <f>HLOOKUP(O$5,[1]非R能力!$B$8:$F$558,$C2800+1,0)</f>
        <v>731179.02281691809</v>
      </c>
      <c r="P2800" s="3">
        <f>HLOOKUP(P$5,[1]非R能力!$B$8:$F$558,$C2800+1,0)</f>
        <v>112410.10371827686</v>
      </c>
      <c r="Q2800" s="3">
        <f>HLOOKUP(Q$5,[1]非R能力!$B$8:$F$558,$C2800+1,0)</f>
        <v>65041.336099987413</v>
      </c>
      <c r="R2800" s="3">
        <f>HLOOKUP(R$5,[1]非R能力!$B$8:$F$558,$C2800+1,0)</f>
        <v>19072.16072556681</v>
      </c>
      <c r="S2800" s="3">
        <f>HLOOKUP(S$5,[1]非R能力!$B$8:$F$558,$C2800+1,0)</f>
        <v>25511.662391458391</v>
      </c>
      <c r="T2800" s="3">
        <f>INDEX([1]非R能力!$H$9:$H$558,D2800)</f>
        <v>23098.521600000004</v>
      </c>
      <c r="U2800" s="3">
        <f>IF(E2800="小怪",0,IF(INDEX([1]非R能力!$FK$9:$FK$558,C2800)=0,0,10))</f>
        <v>10</v>
      </c>
      <c r="V2800" s="3">
        <f>IF(E2800="小怪",0,IF(INDEX([1]非R能力!$FH$9:$FH$558,C2800)=0,0,5000))</f>
        <v>5000</v>
      </c>
      <c r="W2800" s="3">
        <f>HLOOKUP(W$5,[2]人物技能基础!$O$3:$Q$553,$C2800+1,0)</f>
        <v>3.637142857142857</v>
      </c>
      <c r="X2800" s="3">
        <f>HLOOKUP(X$5,[2]人物技能基础!$O$3:$Q$553,$C2800+1,0)</f>
        <v>2.0186428571428574</v>
      </c>
      <c r="Y2800" s="3">
        <f>HLOOKUP(Y$5,[2]人物技能基础!$O$3:$Q$553,$C2800+1,0)</f>
        <v>99.964285714285708</v>
      </c>
      <c r="Z2800" s="3">
        <f t="shared" si="259"/>
        <v>3685161</v>
      </c>
      <c r="AA2800" s="3">
        <f t="shared" si="260"/>
        <v>70115</v>
      </c>
      <c r="AB2800" s="3">
        <f t="shared" si="261"/>
        <v>22482</v>
      </c>
      <c r="AC2800" s="3">
        <f t="shared" si="262"/>
        <v>25511</v>
      </c>
      <c r="AD2800" s="3">
        <f t="shared" si="263"/>
        <v>25429</v>
      </c>
    </row>
    <row r="2801" spans="1:30" x14ac:dyDescent="0.15">
      <c r="A2801" s="3">
        <v>796</v>
      </c>
      <c r="B2801" s="3" t="str">
        <f t="shared" si="258"/>
        <v>关卡796boss</v>
      </c>
      <c r="C2801" s="3">
        <f>INDEX([3]关卡!$J$19:$J$2018,A2801)</f>
        <v>341</v>
      </c>
      <c r="D2801" s="3">
        <f>INDEX([3]关卡!$N$19:$N$2018,A2801)</f>
        <v>341</v>
      </c>
      <c r="E2801" s="3" t="s">
        <v>25</v>
      </c>
      <c r="F2801" s="3" t="s">
        <v>26</v>
      </c>
      <c r="G2801" s="3">
        <v>30</v>
      </c>
      <c r="H2801" s="3">
        <v>30</v>
      </c>
      <c r="I2801" s="3">
        <v>0.2</v>
      </c>
      <c r="J2801" s="4">
        <v>0.75</v>
      </c>
      <c r="K2801" s="4">
        <v>1</v>
      </c>
      <c r="L2801" s="4">
        <v>5</v>
      </c>
      <c r="M2801" s="3">
        <v>1</v>
      </c>
      <c r="N2801" s="3">
        <v>2</v>
      </c>
      <c r="O2801" s="3">
        <f>HLOOKUP(O$5,[1]非R能力!$B$8:$F$558,$C2801+1,0)</f>
        <v>756538.34773719392</v>
      </c>
      <c r="P2801" s="3">
        <f>HLOOKUP(P$5,[1]非R能力!$B$8:$F$558,$C2801+1,0)</f>
        <v>113409.52008195611</v>
      </c>
      <c r="Q2801" s="3">
        <f>HLOOKUP(Q$5,[1]非R能力!$B$8:$F$558,$C2801+1,0)</f>
        <v>65435.390343406725</v>
      </c>
      <c r="R2801" s="3">
        <f>HLOOKUP(R$5,[1]非R能力!$B$8:$F$558,$C2801+1,0)</f>
        <v>19163.094279773279</v>
      </c>
      <c r="S2801" s="3">
        <f>HLOOKUP(S$5,[1]非R能力!$B$8:$F$558,$C2801+1,0)</f>
        <v>25615.693328168185</v>
      </c>
      <c r="T2801" s="3">
        <f>INDEX([1]非R能力!$H$9:$H$558,D2801)</f>
        <v>23244.212134593603</v>
      </c>
      <c r="U2801" s="3">
        <f>IF(E2801="小怪",0,IF(INDEX([1]非R能力!$FK$9:$FK$558,C2801)=0,0,10))</f>
        <v>10</v>
      </c>
      <c r="V2801" s="3">
        <f>IF(E2801="小怪",0,IF(INDEX([1]非R能力!$FH$9:$FH$558,C2801)=0,0,5000))</f>
        <v>5000</v>
      </c>
      <c r="W2801" s="3">
        <f>HLOOKUP(W$5,[2]人物技能基础!$O$3:$Q$553,$C2801+1,0)</f>
        <v>3.637142857142857</v>
      </c>
      <c r="X2801" s="3">
        <f>HLOOKUP(X$5,[2]人物技能基础!$O$3:$Q$553,$C2801+1,0)</f>
        <v>2.0186428571428574</v>
      </c>
      <c r="Y2801" s="3">
        <f>HLOOKUP(Y$5,[2]人物技能基础!$O$3:$Q$553,$C2801+1,0)</f>
        <v>99.964285714285708</v>
      </c>
      <c r="Z2801" s="3">
        <f t="shared" si="259"/>
        <v>3716867</v>
      </c>
      <c r="AA2801" s="3">
        <f t="shared" si="260"/>
        <v>70678</v>
      </c>
      <c r="AB2801" s="3">
        <f t="shared" si="261"/>
        <v>22681</v>
      </c>
      <c r="AC2801" s="3">
        <f t="shared" si="262"/>
        <v>25615</v>
      </c>
      <c r="AD2801" s="3">
        <f t="shared" si="263"/>
        <v>25550</v>
      </c>
    </row>
    <row r="2802" spans="1:30" x14ac:dyDescent="0.15">
      <c r="A2802" s="3">
        <v>797</v>
      </c>
      <c r="B2802" s="3" t="str">
        <f t="shared" si="258"/>
        <v>关卡797boss</v>
      </c>
      <c r="C2802" s="3">
        <f>INDEX([3]关卡!$J$19:$J$2018,A2802)</f>
        <v>341</v>
      </c>
      <c r="D2802" s="3">
        <f>INDEX([3]关卡!$N$19:$N$2018,A2802)</f>
        <v>341</v>
      </c>
      <c r="E2802" s="3" t="s">
        <v>25</v>
      </c>
      <c r="F2802" s="3" t="s">
        <v>26</v>
      </c>
      <c r="G2802" s="3">
        <v>30</v>
      </c>
      <c r="H2802" s="3">
        <v>30</v>
      </c>
      <c r="I2802" s="3">
        <v>0.2</v>
      </c>
      <c r="J2802" s="4">
        <v>0.75</v>
      </c>
      <c r="K2802" s="4">
        <v>1</v>
      </c>
      <c r="L2802" s="4">
        <v>5</v>
      </c>
      <c r="M2802" s="3">
        <v>1</v>
      </c>
      <c r="N2802" s="3">
        <v>2</v>
      </c>
      <c r="O2802" s="3">
        <f>HLOOKUP(O$5,[1]非R能力!$B$8:$F$558,$C2802+1,0)</f>
        <v>756538.34773719392</v>
      </c>
      <c r="P2802" s="3">
        <f>HLOOKUP(P$5,[1]非R能力!$B$8:$F$558,$C2802+1,0)</f>
        <v>113409.52008195611</v>
      </c>
      <c r="Q2802" s="3">
        <f>HLOOKUP(Q$5,[1]非R能力!$B$8:$F$558,$C2802+1,0)</f>
        <v>65435.390343406725</v>
      </c>
      <c r="R2802" s="3">
        <f>HLOOKUP(R$5,[1]非R能力!$B$8:$F$558,$C2802+1,0)</f>
        <v>19163.094279773279</v>
      </c>
      <c r="S2802" s="3">
        <f>HLOOKUP(S$5,[1]非R能力!$B$8:$F$558,$C2802+1,0)</f>
        <v>25615.693328168185</v>
      </c>
      <c r="T2802" s="3">
        <f>INDEX([1]非R能力!$H$9:$H$558,D2802)</f>
        <v>23244.212134593603</v>
      </c>
      <c r="U2802" s="3">
        <f>IF(E2802="小怪",0,IF(INDEX([1]非R能力!$FK$9:$FK$558,C2802)=0,0,10))</f>
        <v>10</v>
      </c>
      <c r="V2802" s="3">
        <f>IF(E2802="小怪",0,IF(INDEX([1]非R能力!$FH$9:$FH$558,C2802)=0,0,5000))</f>
        <v>5000</v>
      </c>
      <c r="W2802" s="3">
        <f>HLOOKUP(W$5,[2]人物技能基础!$O$3:$Q$553,$C2802+1,0)</f>
        <v>3.637142857142857</v>
      </c>
      <c r="X2802" s="3">
        <f>HLOOKUP(X$5,[2]人物技能基础!$O$3:$Q$553,$C2802+1,0)</f>
        <v>2.0186428571428574</v>
      </c>
      <c r="Y2802" s="3">
        <f>HLOOKUP(Y$5,[2]人物技能基础!$O$3:$Q$553,$C2802+1,0)</f>
        <v>99.964285714285708</v>
      </c>
      <c r="Z2802" s="3">
        <f t="shared" si="259"/>
        <v>3716867</v>
      </c>
      <c r="AA2802" s="3">
        <f t="shared" si="260"/>
        <v>70678</v>
      </c>
      <c r="AB2802" s="3">
        <f t="shared" si="261"/>
        <v>22681</v>
      </c>
      <c r="AC2802" s="3">
        <f t="shared" si="262"/>
        <v>25615</v>
      </c>
      <c r="AD2802" s="3">
        <f t="shared" si="263"/>
        <v>25550</v>
      </c>
    </row>
    <row r="2803" spans="1:30" x14ac:dyDescent="0.15">
      <c r="A2803" s="3">
        <v>798</v>
      </c>
      <c r="B2803" s="3" t="str">
        <f t="shared" si="258"/>
        <v>关卡798boss</v>
      </c>
      <c r="C2803" s="3">
        <f>INDEX([3]关卡!$J$19:$J$2018,A2803)</f>
        <v>341</v>
      </c>
      <c r="D2803" s="3">
        <f>INDEX([3]关卡!$N$19:$N$2018,A2803)</f>
        <v>341</v>
      </c>
      <c r="E2803" s="3" t="s">
        <v>25</v>
      </c>
      <c r="F2803" s="3" t="s">
        <v>26</v>
      </c>
      <c r="G2803" s="3">
        <v>30</v>
      </c>
      <c r="H2803" s="3">
        <v>30</v>
      </c>
      <c r="I2803" s="3">
        <v>0.2</v>
      </c>
      <c r="J2803" s="4">
        <v>0.75</v>
      </c>
      <c r="K2803" s="4">
        <v>1</v>
      </c>
      <c r="L2803" s="4">
        <v>5</v>
      </c>
      <c r="M2803" s="3">
        <v>1</v>
      </c>
      <c r="N2803" s="3">
        <v>2</v>
      </c>
      <c r="O2803" s="3">
        <f>HLOOKUP(O$5,[1]非R能力!$B$8:$F$558,$C2803+1,0)</f>
        <v>756538.34773719392</v>
      </c>
      <c r="P2803" s="3">
        <f>HLOOKUP(P$5,[1]非R能力!$B$8:$F$558,$C2803+1,0)</f>
        <v>113409.52008195611</v>
      </c>
      <c r="Q2803" s="3">
        <f>HLOOKUP(Q$5,[1]非R能力!$B$8:$F$558,$C2803+1,0)</f>
        <v>65435.390343406725</v>
      </c>
      <c r="R2803" s="3">
        <f>HLOOKUP(R$5,[1]非R能力!$B$8:$F$558,$C2803+1,0)</f>
        <v>19163.094279773279</v>
      </c>
      <c r="S2803" s="3">
        <f>HLOOKUP(S$5,[1]非R能力!$B$8:$F$558,$C2803+1,0)</f>
        <v>25615.693328168185</v>
      </c>
      <c r="T2803" s="3">
        <f>INDEX([1]非R能力!$H$9:$H$558,D2803)</f>
        <v>23244.212134593603</v>
      </c>
      <c r="U2803" s="3">
        <f>IF(E2803="小怪",0,IF(INDEX([1]非R能力!$FK$9:$FK$558,C2803)=0,0,10))</f>
        <v>10</v>
      </c>
      <c r="V2803" s="3">
        <f>IF(E2803="小怪",0,IF(INDEX([1]非R能力!$FH$9:$FH$558,C2803)=0,0,5000))</f>
        <v>5000</v>
      </c>
      <c r="W2803" s="3">
        <f>HLOOKUP(W$5,[2]人物技能基础!$O$3:$Q$553,$C2803+1,0)</f>
        <v>3.637142857142857</v>
      </c>
      <c r="X2803" s="3">
        <f>HLOOKUP(X$5,[2]人物技能基础!$O$3:$Q$553,$C2803+1,0)</f>
        <v>2.0186428571428574</v>
      </c>
      <c r="Y2803" s="3">
        <f>HLOOKUP(Y$5,[2]人物技能基础!$O$3:$Q$553,$C2803+1,0)</f>
        <v>99.964285714285708</v>
      </c>
      <c r="Z2803" s="3">
        <f t="shared" si="259"/>
        <v>3716867</v>
      </c>
      <c r="AA2803" s="3">
        <f t="shared" si="260"/>
        <v>70678</v>
      </c>
      <c r="AB2803" s="3">
        <f t="shared" si="261"/>
        <v>22681</v>
      </c>
      <c r="AC2803" s="3">
        <f t="shared" si="262"/>
        <v>25615</v>
      </c>
      <c r="AD2803" s="3">
        <f t="shared" si="263"/>
        <v>25550</v>
      </c>
    </row>
    <row r="2804" spans="1:30" x14ac:dyDescent="0.15">
      <c r="A2804" s="3">
        <v>799</v>
      </c>
      <c r="B2804" s="3" t="str">
        <f t="shared" si="258"/>
        <v>关卡799boss</v>
      </c>
      <c r="C2804" s="3">
        <f>INDEX([3]关卡!$J$19:$J$2018,A2804)</f>
        <v>341</v>
      </c>
      <c r="D2804" s="3">
        <f>INDEX([3]关卡!$N$19:$N$2018,A2804)</f>
        <v>341</v>
      </c>
      <c r="E2804" s="3" t="s">
        <v>25</v>
      </c>
      <c r="F2804" s="3" t="s">
        <v>26</v>
      </c>
      <c r="G2804" s="3">
        <v>30</v>
      </c>
      <c r="H2804" s="3">
        <v>30</v>
      </c>
      <c r="I2804" s="3">
        <v>0.2</v>
      </c>
      <c r="J2804" s="4">
        <v>0.75</v>
      </c>
      <c r="K2804" s="4">
        <v>1</v>
      </c>
      <c r="L2804" s="4">
        <v>5</v>
      </c>
      <c r="M2804" s="3">
        <v>1</v>
      </c>
      <c r="N2804" s="3">
        <v>2</v>
      </c>
      <c r="O2804" s="3">
        <f>HLOOKUP(O$5,[1]非R能力!$B$8:$F$558,$C2804+1,0)</f>
        <v>756538.34773719392</v>
      </c>
      <c r="P2804" s="3">
        <f>HLOOKUP(P$5,[1]非R能力!$B$8:$F$558,$C2804+1,0)</f>
        <v>113409.52008195611</v>
      </c>
      <c r="Q2804" s="3">
        <f>HLOOKUP(Q$5,[1]非R能力!$B$8:$F$558,$C2804+1,0)</f>
        <v>65435.390343406725</v>
      </c>
      <c r="R2804" s="3">
        <f>HLOOKUP(R$5,[1]非R能力!$B$8:$F$558,$C2804+1,0)</f>
        <v>19163.094279773279</v>
      </c>
      <c r="S2804" s="3">
        <f>HLOOKUP(S$5,[1]非R能力!$B$8:$F$558,$C2804+1,0)</f>
        <v>25615.693328168185</v>
      </c>
      <c r="T2804" s="3">
        <f>INDEX([1]非R能力!$H$9:$H$558,D2804)</f>
        <v>23244.212134593603</v>
      </c>
      <c r="U2804" s="3">
        <f>IF(E2804="小怪",0,IF(INDEX([1]非R能力!$FK$9:$FK$558,C2804)=0,0,10))</f>
        <v>10</v>
      </c>
      <c r="V2804" s="3">
        <f>IF(E2804="小怪",0,IF(INDEX([1]非R能力!$FH$9:$FH$558,C2804)=0,0,5000))</f>
        <v>5000</v>
      </c>
      <c r="W2804" s="3">
        <f>HLOOKUP(W$5,[2]人物技能基础!$O$3:$Q$553,$C2804+1,0)</f>
        <v>3.637142857142857</v>
      </c>
      <c r="X2804" s="3">
        <f>HLOOKUP(X$5,[2]人物技能基础!$O$3:$Q$553,$C2804+1,0)</f>
        <v>2.0186428571428574</v>
      </c>
      <c r="Y2804" s="3">
        <f>HLOOKUP(Y$5,[2]人物技能基础!$O$3:$Q$553,$C2804+1,0)</f>
        <v>99.964285714285708</v>
      </c>
      <c r="Z2804" s="3">
        <f t="shared" si="259"/>
        <v>3716867</v>
      </c>
      <c r="AA2804" s="3">
        <f t="shared" si="260"/>
        <v>70678</v>
      </c>
      <c r="AB2804" s="3">
        <f t="shared" si="261"/>
        <v>22681</v>
      </c>
      <c r="AC2804" s="3">
        <f t="shared" si="262"/>
        <v>25615</v>
      </c>
      <c r="AD2804" s="3">
        <f t="shared" si="263"/>
        <v>25550</v>
      </c>
    </row>
    <row r="2805" spans="1:30" x14ac:dyDescent="0.15">
      <c r="A2805" s="3">
        <v>800</v>
      </c>
      <c r="B2805" s="3" t="str">
        <f t="shared" si="258"/>
        <v>关卡800boss</v>
      </c>
      <c r="C2805" s="3">
        <f>INDEX([3]关卡!$J$19:$J$2018,A2805)</f>
        <v>341</v>
      </c>
      <c r="D2805" s="3">
        <f>INDEX([3]关卡!$N$19:$N$2018,A2805)</f>
        <v>341</v>
      </c>
      <c r="E2805" s="3" t="s">
        <v>25</v>
      </c>
      <c r="F2805" s="3" t="s">
        <v>26</v>
      </c>
      <c r="G2805" s="3">
        <v>30</v>
      </c>
      <c r="H2805" s="3">
        <v>30</v>
      </c>
      <c r="I2805" s="3">
        <v>0.2</v>
      </c>
      <c r="J2805" s="4">
        <v>0.75</v>
      </c>
      <c r="K2805" s="4">
        <v>1</v>
      </c>
      <c r="L2805" s="4">
        <v>5</v>
      </c>
      <c r="M2805" s="3">
        <v>1</v>
      </c>
      <c r="N2805" s="3">
        <v>2</v>
      </c>
      <c r="O2805" s="3">
        <f>HLOOKUP(O$5,[1]非R能力!$B$8:$F$558,$C2805+1,0)</f>
        <v>756538.34773719392</v>
      </c>
      <c r="P2805" s="3">
        <f>HLOOKUP(P$5,[1]非R能力!$B$8:$F$558,$C2805+1,0)</f>
        <v>113409.52008195611</v>
      </c>
      <c r="Q2805" s="3">
        <f>HLOOKUP(Q$5,[1]非R能力!$B$8:$F$558,$C2805+1,0)</f>
        <v>65435.390343406725</v>
      </c>
      <c r="R2805" s="3">
        <f>HLOOKUP(R$5,[1]非R能力!$B$8:$F$558,$C2805+1,0)</f>
        <v>19163.094279773279</v>
      </c>
      <c r="S2805" s="3">
        <f>HLOOKUP(S$5,[1]非R能力!$B$8:$F$558,$C2805+1,0)</f>
        <v>25615.693328168185</v>
      </c>
      <c r="T2805" s="3">
        <f>INDEX([1]非R能力!$H$9:$H$558,D2805)</f>
        <v>23244.212134593603</v>
      </c>
      <c r="U2805" s="3">
        <f>IF(E2805="小怪",0,IF(INDEX([1]非R能力!$FK$9:$FK$558,C2805)=0,0,10))</f>
        <v>10</v>
      </c>
      <c r="V2805" s="3">
        <f>IF(E2805="小怪",0,IF(INDEX([1]非R能力!$FH$9:$FH$558,C2805)=0,0,5000))</f>
        <v>5000</v>
      </c>
      <c r="W2805" s="3">
        <f>HLOOKUP(W$5,[2]人物技能基础!$O$3:$Q$553,$C2805+1,0)</f>
        <v>3.637142857142857</v>
      </c>
      <c r="X2805" s="3">
        <f>HLOOKUP(X$5,[2]人物技能基础!$O$3:$Q$553,$C2805+1,0)</f>
        <v>2.0186428571428574</v>
      </c>
      <c r="Y2805" s="3">
        <f>HLOOKUP(Y$5,[2]人物技能基础!$O$3:$Q$553,$C2805+1,0)</f>
        <v>99.964285714285708</v>
      </c>
      <c r="Z2805" s="3">
        <f t="shared" si="259"/>
        <v>3716867</v>
      </c>
      <c r="AA2805" s="3">
        <f t="shared" si="260"/>
        <v>70678</v>
      </c>
      <c r="AB2805" s="3">
        <f t="shared" si="261"/>
        <v>22681</v>
      </c>
      <c r="AC2805" s="3">
        <f t="shared" si="262"/>
        <v>25615</v>
      </c>
      <c r="AD2805" s="3">
        <f t="shared" si="263"/>
        <v>25550</v>
      </c>
    </row>
    <row r="2806" spans="1:30" x14ac:dyDescent="0.15">
      <c r="A2806" s="3">
        <v>801</v>
      </c>
      <c r="B2806" s="3" t="str">
        <f t="shared" si="258"/>
        <v>关卡801boss</v>
      </c>
      <c r="C2806" s="3">
        <f>INDEX([3]关卡!$J$19:$J$2018,A2806)</f>
        <v>341</v>
      </c>
      <c r="D2806" s="3">
        <f>INDEX([3]关卡!$N$19:$N$2018,A2806)</f>
        <v>341</v>
      </c>
      <c r="E2806" s="3" t="s">
        <v>25</v>
      </c>
      <c r="F2806" s="3" t="s">
        <v>26</v>
      </c>
      <c r="G2806" s="3">
        <v>30</v>
      </c>
      <c r="H2806" s="3">
        <v>30</v>
      </c>
      <c r="I2806" s="3">
        <v>0.2</v>
      </c>
      <c r="J2806" s="4">
        <v>0.75</v>
      </c>
      <c r="K2806" s="4">
        <v>1</v>
      </c>
      <c r="L2806" s="4">
        <v>5</v>
      </c>
      <c r="M2806" s="3">
        <v>1</v>
      </c>
      <c r="N2806" s="3">
        <v>2</v>
      </c>
      <c r="O2806" s="3">
        <f>HLOOKUP(O$5,[1]非R能力!$B$8:$F$558,$C2806+1,0)</f>
        <v>756538.34773719392</v>
      </c>
      <c r="P2806" s="3">
        <f>HLOOKUP(P$5,[1]非R能力!$B$8:$F$558,$C2806+1,0)</f>
        <v>113409.52008195611</v>
      </c>
      <c r="Q2806" s="3">
        <f>HLOOKUP(Q$5,[1]非R能力!$B$8:$F$558,$C2806+1,0)</f>
        <v>65435.390343406725</v>
      </c>
      <c r="R2806" s="3">
        <f>HLOOKUP(R$5,[1]非R能力!$B$8:$F$558,$C2806+1,0)</f>
        <v>19163.094279773279</v>
      </c>
      <c r="S2806" s="3">
        <f>HLOOKUP(S$5,[1]非R能力!$B$8:$F$558,$C2806+1,0)</f>
        <v>25615.693328168185</v>
      </c>
      <c r="T2806" s="3">
        <f>INDEX([1]非R能力!$H$9:$H$558,D2806)</f>
        <v>23244.212134593603</v>
      </c>
      <c r="U2806" s="3">
        <f>IF(E2806="小怪",0,IF(INDEX([1]非R能力!$FK$9:$FK$558,C2806)=0,0,10))</f>
        <v>10</v>
      </c>
      <c r="V2806" s="3">
        <f>IF(E2806="小怪",0,IF(INDEX([1]非R能力!$FH$9:$FH$558,C2806)=0,0,5000))</f>
        <v>5000</v>
      </c>
      <c r="W2806" s="3">
        <f>HLOOKUP(W$5,[2]人物技能基础!$O$3:$Q$553,$C2806+1,0)</f>
        <v>3.637142857142857</v>
      </c>
      <c r="X2806" s="3">
        <f>HLOOKUP(X$5,[2]人物技能基础!$O$3:$Q$553,$C2806+1,0)</f>
        <v>2.0186428571428574</v>
      </c>
      <c r="Y2806" s="3">
        <f>HLOOKUP(Y$5,[2]人物技能基础!$O$3:$Q$553,$C2806+1,0)</f>
        <v>99.964285714285708</v>
      </c>
      <c r="Z2806" s="3">
        <f t="shared" si="259"/>
        <v>3716867</v>
      </c>
      <c r="AA2806" s="3">
        <f t="shared" si="260"/>
        <v>70678</v>
      </c>
      <c r="AB2806" s="3">
        <f t="shared" si="261"/>
        <v>22681</v>
      </c>
      <c r="AC2806" s="3">
        <f t="shared" si="262"/>
        <v>25615</v>
      </c>
      <c r="AD2806" s="3">
        <f t="shared" si="263"/>
        <v>25550</v>
      </c>
    </row>
    <row r="2807" spans="1:30" x14ac:dyDescent="0.15">
      <c r="A2807" s="3">
        <v>802</v>
      </c>
      <c r="B2807" s="3" t="str">
        <f t="shared" si="258"/>
        <v>关卡802boss</v>
      </c>
      <c r="C2807" s="3">
        <f>INDEX([3]关卡!$J$19:$J$2018,A2807)</f>
        <v>342</v>
      </c>
      <c r="D2807" s="3">
        <f>INDEX([3]关卡!$N$19:$N$2018,A2807)</f>
        <v>342</v>
      </c>
      <c r="E2807" s="3" t="s">
        <v>25</v>
      </c>
      <c r="F2807" s="3" t="s">
        <v>26</v>
      </c>
      <c r="G2807" s="3">
        <v>30</v>
      </c>
      <c r="H2807" s="3">
        <v>30</v>
      </c>
      <c r="I2807" s="3">
        <v>0.2</v>
      </c>
      <c r="J2807" s="4">
        <v>0.75</v>
      </c>
      <c r="K2807" s="4">
        <v>1</v>
      </c>
      <c r="L2807" s="4">
        <v>5</v>
      </c>
      <c r="M2807" s="3">
        <v>1</v>
      </c>
      <c r="N2807" s="3">
        <v>2</v>
      </c>
      <c r="O2807" s="3">
        <f>HLOOKUP(O$5,[1]非R能力!$B$8:$F$558,$C2807+1,0)</f>
        <v>762598.52011393372</v>
      </c>
      <c r="P2807" s="3">
        <f>HLOOKUP(P$5,[1]非R能力!$B$8:$F$558,$C2807+1,0)</f>
        <v>114144.60385005953</v>
      </c>
      <c r="Q2807" s="3">
        <f>HLOOKUP(Q$5,[1]非R能力!$B$8:$F$558,$C2807+1,0)</f>
        <v>65763.757764972732</v>
      </c>
      <c r="R2807" s="3">
        <f>HLOOKUP(R$5,[1]非R能力!$B$8:$F$558,$C2807+1,0)</f>
        <v>19252.087590747637</v>
      </c>
      <c r="S2807" s="3">
        <f>HLOOKUP(S$5,[1]非R能力!$B$8:$F$558,$C2807+1,0)</f>
        <v>25738.248045217591</v>
      </c>
      <c r="T2807" s="3">
        <f>INDEX([1]非R能力!$H$9:$H$558,D2807)</f>
        <v>23390.622442632455</v>
      </c>
      <c r="U2807" s="3">
        <f>IF(E2807="小怪",0,IF(INDEX([1]非R能力!$FK$9:$FK$558,C2807)=0,0,10))</f>
        <v>10</v>
      </c>
      <c r="V2807" s="3">
        <f>IF(E2807="小怪",0,IF(INDEX([1]非R能力!$FH$9:$FH$558,C2807)=0,0,5000))</f>
        <v>5000</v>
      </c>
      <c r="W2807" s="3">
        <f>HLOOKUP(W$5,[2]人物技能基础!$O$3:$Q$553,$C2807+1,0)</f>
        <v>3.637142857142857</v>
      </c>
      <c r="X2807" s="3">
        <f>HLOOKUP(X$5,[2]人物技能基础!$O$3:$Q$553,$C2807+1,0)</f>
        <v>2.0186428571428574</v>
      </c>
      <c r="Y2807" s="3">
        <f>HLOOKUP(Y$5,[2]人物技能基础!$O$3:$Q$553,$C2807+1,0)</f>
        <v>99.964285714285708</v>
      </c>
      <c r="Z2807" s="3">
        <f t="shared" si="259"/>
        <v>3740871</v>
      </c>
      <c r="AA2807" s="3">
        <f t="shared" si="260"/>
        <v>71047</v>
      </c>
      <c r="AB2807" s="3">
        <f t="shared" si="261"/>
        <v>22828</v>
      </c>
      <c r="AC2807" s="3">
        <f t="shared" si="262"/>
        <v>25738</v>
      </c>
      <c r="AD2807" s="3">
        <f t="shared" si="263"/>
        <v>25669</v>
      </c>
    </row>
    <row r="2808" spans="1:30" x14ac:dyDescent="0.15">
      <c r="A2808" s="3">
        <v>803</v>
      </c>
      <c r="B2808" s="3" t="str">
        <f t="shared" si="258"/>
        <v>关卡803boss</v>
      </c>
      <c r="C2808" s="3">
        <f>INDEX([3]关卡!$J$19:$J$2018,A2808)</f>
        <v>342</v>
      </c>
      <c r="D2808" s="3">
        <f>INDEX([3]关卡!$N$19:$N$2018,A2808)</f>
        <v>342</v>
      </c>
      <c r="E2808" s="3" t="s">
        <v>25</v>
      </c>
      <c r="F2808" s="3" t="s">
        <v>26</v>
      </c>
      <c r="G2808" s="3">
        <v>30</v>
      </c>
      <c r="H2808" s="3">
        <v>30</v>
      </c>
      <c r="I2808" s="3">
        <v>0.2</v>
      </c>
      <c r="J2808" s="4">
        <v>0.75</v>
      </c>
      <c r="K2808" s="4">
        <v>1</v>
      </c>
      <c r="L2808" s="4">
        <v>5</v>
      </c>
      <c r="M2808" s="3">
        <v>1</v>
      </c>
      <c r="N2808" s="3">
        <v>2</v>
      </c>
      <c r="O2808" s="3">
        <f>HLOOKUP(O$5,[1]非R能力!$B$8:$F$558,$C2808+1,0)</f>
        <v>762598.52011393372</v>
      </c>
      <c r="P2808" s="3">
        <f>HLOOKUP(P$5,[1]非R能力!$B$8:$F$558,$C2808+1,0)</f>
        <v>114144.60385005953</v>
      </c>
      <c r="Q2808" s="3">
        <f>HLOOKUP(Q$5,[1]非R能力!$B$8:$F$558,$C2808+1,0)</f>
        <v>65763.757764972732</v>
      </c>
      <c r="R2808" s="3">
        <f>HLOOKUP(R$5,[1]非R能力!$B$8:$F$558,$C2808+1,0)</f>
        <v>19252.087590747637</v>
      </c>
      <c r="S2808" s="3">
        <f>HLOOKUP(S$5,[1]非R能力!$B$8:$F$558,$C2808+1,0)</f>
        <v>25738.248045217591</v>
      </c>
      <c r="T2808" s="3">
        <f>INDEX([1]非R能力!$H$9:$H$558,D2808)</f>
        <v>23390.622442632455</v>
      </c>
      <c r="U2808" s="3">
        <f>IF(E2808="小怪",0,IF(INDEX([1]非R能力!$FK$9:$FK$558,C2808)=0,0,10))</f>
        <v>10</v>
      </c>
      <c r="V2808" s="3">
        <f>IF(E2808="小怪",0,IF(INDEX([1]非R能力!$FH$9:$FH$558,C2808)=0,0,5000))</f>
        <v>5000</v>
      </c>
      <c r="W2808" s="3">
        <f>HLOOKUP(W$5,[2]人物技能基础!$O$3:$Q$553,$C2808+1,0)</f>
        <v>3.637142857142857</v>
      </c>
      <c r="X2808" s="3">
        <f>HLOOKUP(X$5,[2]人物技能基础!$O$3:$Q$553,$C2808+1,0)</f>
        <v>2.0186428571428574</v>
      </c>
      <c r="Y2808" s="3">
        <f>HLOOKUP(Y$5,[2]人物技能基础!$O$3:$Q$553,$C2808+1,0)</f>
        <v>99.964285714285708</v>
      </c>
      <c r="Z2808" s="3">
        <f t="shared" si="259"/>
        <v>3740871</v>
      </c>
      <c r="AA2808" s="3">
        <f t="shared" si="260"/>
        <v>71047</v>
      </c>
      <c r="AB2808" s="3">
        <f t="shared" si="261"/>
        <v>22828</v>
      </c>
      <c r="AC2808" s="3">
        <f t="shared" si="262"/>
        <v>25738</v>
      </c>
      <c r="AD2808" s="3">
        <f t="shared" si="263"/>
        <v>25669</v>
      </c>
    </row>
    <row r="2809" spans="1:30" x14ac:dyDescent="0.15">
      <c r="A2809" s="3">
        <v>804</v>
      </c>
      <c r="B2809" s="3" t="str">
        <f t="shared" si="258"/>
        <v>关卡804boss</v>
      </c>
      <c r="C2809" s="3">
        <f>INDEX([3]关卡!$J$19:$J$2018,A2809)</f>
        <v>342</v>
      </c>
      <c r="D2809" s="3">
        <f>INDEX([3]关卡!$N$19:$N$2018,A2809)</f>
        <v>342</v>
      </c>
      <c r="E2809" s="3" t="s">
        <v>25</v>
      </c>
      <c r="F2809" s="3" t="s">
        <v>26</v>
      </c>
      <c r="G2809" s="3">
        <v>30</v>
      </c>
      <c r="H2809" s="3">
        <v>30</v>
      </c>
      <c r="I2809" s="3">
        <v>0.2</v>
      </c>
      <c r="J2809" s="4">
        <v>0.75</v>
      </c>
      <c r="K2809" s="4">
        <v>1</v>
      </c>
      <c r="L2809" s="4">
        <v>5</v>
      </c>
      <c r="M2809" s="3">
        <v>1</v>
      </c>
      <c r="N2809" s="3">
        <v>2</v>
      </c>
      <c r="O2809" s="3">
        <f>HLOOKUP(O$5,[1]非R能力!$B$8:$F$558,$C2809+1,0)</f>
        <v>762598.52011393372</v>
      </c>
      <c r="P2809" s="3">
        <f>HLOOKUP(P$5,[1]非R能力!$B$8:$F$558,$C2809+1,0)</f>
        <v>114144.60385005953</v>
      </c>
      <c r="Q2809" s="3">
        <f>HLOOKUP(Q$5,[1]非R能力!$B$8:$F$558,$C2809+1,0)</f>
        <v>65763.757764972732</v>
      </c>
      <c r="R2809" s="3">
        <f>HLOOKUP(R$5,[1]非R能力!$B$8:$F$558,$C2809+1,0)</f>
        <v>19252.087590747637</v>
      </c>
      <c r="S2809" s="3">
        <f>HLOOKUP(S$5,[1]非R能力!$B$8:$F$558,$C2809+1,0)</f>
        <v>25738.248045217591</v>
      </c>
      <c r="T2809" s="3">
        <f>INDEX([1]非R能力!$H$9:$H$558,D2809)</f>
        <v>23390.622442632455</v>
      </c>
      <c r="U2809" s="3">
        <f>IF(E2809="小怪",0,IF(INDEX([1]非R能力!$FK$9:$FK$558,C2809)=0,0,10))</f>
        <v>10</v>
      </c>
      <c r="V2809" s="3">
        <f>IF(E2809="小怪",0,IF(INDEX([1]非R能力!$FH$9:$FH$558,C2809)=0,0,5000))</f>
        <v>5000</v>
      </c>
      <c r="W2809" s="3">
        <f>HLOOKUP(W$5,[2]人物技能基础!$O$3:$Q$553,$C2809+1,0)</f>
        <v>3.637142857142857</v>
      </c>
      <c r="X2809" s="3">
        <f>HLOOKUP(X$5,[2]人物技能基础!$O$3:$Q$553,$C2809+1,0)</f>
        <v>2.0186428571428574</v>
      </c>
      <c r="Y2809" s="3">
        <f>HLOOKUP(Y$5,[2]人物技能基础!$O$3:$Q$553,$C2809+1,0)</f>
        <v>99.964285714285708</v>
      </c>
      <c r="Z2809" s="3">
        <f t="shared" si="259"/>
        <v>3740871</v>
      </c>
      <c r="AA2809" s="3">
        <f t="shared" si="260"/>
        <v>71047</v>
      </c>
      <c r="AB2809" s="3">
        <f t="shared" si="261"/>
        <v>22828</v>
      </c>
      <c r="AC2809" s="3">
        <f t="shared" si="262"/>
        <v>25738</v>
      </c>
      <c r="AD2809" s="3">
        <f t="shared" si="263"/>
        <v>25669</v>
      </c>
    </row>
    <row r="2810" spans="1:30" x14ac:dyDescent="0.15">
      <c r="A2810" s="3">
        <v>805</v>
      </c>
      <c r="B2810" s="3" t="str">
        <f t="shared" si="258"/>
        <v>关卡805boss</v>
      </c>
      <c r="C2810" s="3">
        <f>INDEX([3]关卡!$J$19:$J$2018,A2810)</f>
        <v>342</v>
      </c>
      <c r="D2810" s="3">
        <f>INDEX([3]关卡!$N$19:$N$2018,A2810)</f>
        <v>342</v>
      </c>
      <c r="E2810" s="3" t="s">
        <v>25</v>
      </c>
      <c r="F2810" s="3" t="s">
        <v>26</v>
      </c>
      <c r="G2810" s="3">
        <v>30</v>
      </c>
      <c r="H2810" s="3">
        <v>30</v>
      </c>
      <c r="I2810" s="3">
        <v>0.2</v>
      </c>
      <c r="J2810" s="4">
        <v>0.75</v>
      </c>
      <c r="K2810" s="4">
        <v>1</v>
      </c>
      <c r="L2810" s="4">
        <v>5</v>
      </c>
      <c r="M2810" s="3">
        <v>1</v>
      </c>
      <c r="N2810" s="3">
        <v>2</v>
      </c>
      <c r="O2810" s="3">
        <f>HLOOKUP(O$5,[1]非R能力!$B$8:$F$558,$C2810+1,0)</f>
        <v>762598.52011393372</v>
      </c>
      <c r="P2810" s="3">
        <f>HLOOKUP(P$5,[1]非R能力!$B$8:$F$558,$C2810+1,0)</f>
        <v>114144.60385005953</v>
      </c>
      <c r="Q2810" s="3">
        <f>HLOOKUP(Q$5,[1]非R能力!$B$8:$F$558,$C2810+1,0)</f>
        <v>65763.757764972732</v>
      </c>
      <c r="R2810" s="3">
        <f>HLOOKUP(R$5,[1]非R能力!$B$8:$F$558,$C2810+1,0)</f>
        <v>19252.087590747637</v>
      </c>
      <c r="S2810" s="3">
        <f>HLOOKUP(S$5,[1]非R能力!$B$8:$F$558,$C2810+1,0)</f>
        <v>25738.248045217591</v>
      </c>
      <c r="T2810" s="3">
        <f>INDEX([1]非R能力!$H$9:$H$558,D2810)</f>
        <v>23390.622442632455</v>
      </c>
      <c r="U2810" s="3">
        <f>IF(E2810="小怪",0,IF(INDEX([1]非R能力!$FK$9:$FK$558,C2810)=0,0,10))</f>
        <v>10</v>
      </c>
      <c r="V2810" s="3">
        <f>IF(E2810="小怪",0,IF(INDEX([1]非R能力!$FH$9:$FH$558,C2810)=0,0,5000))</f>
        <v>5000</v>
      </c>
      <c r="W2810" s="3">
        <f>HLOOKUP(W$5,[2]人物技能基础!$O$3:$Q$553,$C2810+1,0)</f>
        <v>3.637142857142857</v>
      </c>
      <c r="X2810" s="3">
        <f>HLOOKUP(X$5,[2]人物技能基础!$O$3:$Q$553,$C2810+1,0)</f>
        <v>2.0186428571428574</v>
      </c>
      <c r="Y2810" s="3">
        <f>HLOOKUP(Y$5,[2]人物技能基础!$O$3:$Q$553,$C2810+1,0)</f>
        <v>99.964285714285708</v>
      </c>
      <c r="Z2810" s="3">
        <f t="shared" si="259"/>
        <v>3740871</v>
      </c>
      <c r="AA2810" s="3">
        <f t="shared" si="260"/>
        <v>71047</v>
      </c>
      <c r="AB2810" s="3">
        <f t="shared" si="261"/>
        <v>22828</v>
      </c>
      <c r="AC2810" s="3">
        <f t="shared" si="262"/>
        <v>25738</v>
      </c>
      <c r="AD2810" s="3">
        <f t="shared" si="263"/>
        <v>25669</v>
      </c>
    </row>
    <row r="2811" spans="1:30" x14ac:dyDescent="0.15">
      <c r="A2811" s="3">
        <v>806</v>
      </c>
      <c r="B2811" s="3" t="str">
        <f t="shared" si="258"/>
        <v>关卡806boss</v>
      </c>
      <c r="C2811" s="3">
        <f>INDEX([3]关卡!$J$19:$J$2018,A2811)</f>
        <v>342</v>
      </c>
      <c r="D2811" s="3">
        <f>INDEX([3]关卡!$N$19:$N$2018,A2811)</f>
        <v>342</v>
      </c>
      <c r="E2811" s="3" t="s">
        <v>25</v>
      </c>
      <c r="F2811" s="3" t="s">
        <v>26</v>
      </c>
      <c r="G2811" s="3">
        <v>30</v>
      </c>
      <c r="H2811" s="3">
        <v>30</v>
      </c>
      <c r="I2811" s="3">
        <v>0.2</v>
      </c>
      <c r="J2811" s="4">
        <v>0.75</v>
      </c>
      <c r="K2811" s="4">
        <v>1</v>
      </c>
      <c r="L2811" s="4">
        <v>5</v>
      </c>
      <c r="M2811" s="3">
        <v>1</v>
      </c>
      <c r="N2811" s="3">
        <v>2</v>
      </c>
      <c r="O2811" s="3">
        <f>HLOOKUP(O$5,[1]非R能力!$B$8:$F$558,$C2811+1,0)</f>
        <v>762598.52011393372</v>
      </c>
      <c r="P2811" s="3">
        <f>HLOOKUP(P$5,[1]非R能力!$B$8:$F$558,$C2811+1,0)</f>
        <v>114144.60385005953</v>
      </c>
      <c r="Q2811" s="3">
        <f>HLOOKUP(Q$5,[1]非R能力!$B$8:$F$558,$C2811+1,0)</f>
        <v>65763.757764972732</v>
      </c>
      <c r="R2811" s="3">
        <f>HLOOKUP(R$5,[1]非R能力!$B$8:$F$558,$C2811+1,0)</f>
        <v>19252.087590747637</v>
      </c>
      <c r="S2811" s="3">
        <f>HLOOKUP(S$5,[1]非R能力!$B$8:$F$558,$C2811+1,0)</f>
        <v>25738.248045217591</v>
      </c>
      <c r="T2811" s="3">
        <f>INDEX([1]非R能力!$H$9:$H$558,D2811)</f>
        <v>23390.622442632455</v>
      </c>
      <c r="U2811" s="3">
        <f>IF(E2811="小怪",0,IF(INDEX([1]非R能力!$FK$9:$FK$558,C2811)=0,0,10))</f>
        <v>10</v>
      </c>
      <c r="V2811" s="3">
        <f>IF(E2811="小怪",0,IF(INDEX([1]非R能力!$FH$9:$FH$558,C2811)=0,0,5000))</f>
        <v>5000</v>
      </c>
      <c r="W2811" s="3">
        <f>HLOOKUP(W$5,[2]人物技能基础!$O$3:$Q$553,$C2811+1,0)</f>
        <v>3.637142857142857</v>
      </c>
      <c r="X2811" s="3">
        <f>HLOOKUP(X$5,[2]人物技能基础!$O$3:$Q$553,$C2811+1,0)</f>
        <v>2.0186428571428574</v>
      </c>
      <c r="Y2811" s="3">
        <f>HLOOKUP(Y$5,[2]人物技能基础!$O$3:$Q$553,$C2811+1,0)</f>
        <v>99.964285714285708</v>
      </c>
      <c r="Z2811" s="3">
        <f t="shared" si="259"/>
        <v>3740871</v>
      </c>
      <c r="AA2811" s="3">
        <f t="shared" si="260"/>
        <v>71047</v>
      </c>
      <c r="AB2811" s="3">
        <f t="shared" si="261"/>
        <v>22828</v>
      </c>
      <c r="AC2811" s="3">
        <f t="shared" si="262"/>
        <v>25738</v>
      </c>
      <c r="AD2811" s="3">
        <f t="shared" si="263"/>
        <v>25669</v>
      </c>
    </row>
    <row r="2812" spans="1:30" x14ac:dyDescent="0.15">
      <c r="A2812" s="3">
        <v>807</v>
      </c>
      <c r="B2812" s="3" t="str">
        <f t="shared" si="258"/>
        <v>关卡807boss</v>
      </c>
      <c r="C2812" s="3">
        <f>INDEX([3]关卡!$J$19:$J$2018,A2812)</f>
        <v>342</v>
      </c>
      <c r="D2812" s="3">
        <f>INDEX([3]关卡!$N$19:$N$2018,A2812)</f>
        <v>342</v>
      </c>
      <c r="E2812" s="3" t="s">
        <v>25</v>
      </c>
      <c r="F2812" s="3" t="s">
        <v>26</v>
      </c>
      <c r="G2812" s="3">
        <v>30</v>
      </c>
      <c r="H2812" s="3">
        <v>30</v>
      </c>
      <c r="I2812" s="3">
        <v>0.2</v>
      </c>
      <c r="J2812" s="4">
        <v>0.75</v>
      </c>
      <c r="K2812" s="4">
        <v>1</v>
      </c>
      <c r="L2812" s="4">
        <v>5</v>
      </c>
      <c r="M2812" s="3">
        <v>1</v>
      </c>
      <c r="N2812" s="3">
        <v>2</v>
      </c>
      <c r="O2812" s="3">
        <f>HLOOKUP(O$5,[1]非R能力!$B$8:$F$558,$C2812+1,0)</f>
        <v>762598.52011393372</v>
      </c>
      <c r="P2812" s="3">
        <f>HLOOKUP(P$5,[1]非R能力!$B$8:$F$558,$C2812+1,0)</f>
        <v>114144.60385005953</v>
      </c>
      <c r="Q2812" s="3">
        <f>HLOOKUP(Q$5,[1]非R能力!$B$8:$F$558,$C2812+1,0)</f>
        <v>65763.757764972732</v>
      </c>
      <c r="R2812" s="3">
        <f>HLOOKUP(R$5,[1]非R能力!$B$8:$F$558,$C2812+1,0)</f>
        <v>19252.087590747637</v>
      </c>
      <c r="S2812" s="3">
        <f>HLOOKUP(S$5,[1]非R能力!$B$8:$F$558,$C2812+1,0)</f>
        <v>25738.248045217591</v>
      </c>
      <c r="T2812" s="3">
        <f>INDEX([1]非R能力!$H$9:$H$558,D2812)</f>
        <v>23390.622442632455</v>
      </c>
      <c r="U2812" s="3">
        <f>IF(E2812="小怪",0,IF(INDEX([1]非R能力!$FK$9:$FK$558,C2812)=0,0,10))</f>
        <v>10</v>
      </c>
      <c r="V2812" s="3">
        <f>IF(E2812="小怪",0,IF(INDEX([1]非R能力!$FH$9:$FH$558,C2812)=0,0,5000))</f>
        <v>5000</v>
      </c>
      <c r="W2812" s="3">
        <f>HLOOKUP(W$5,[2]人物技能基础!$O$3:$Q$553,$C2812+1,0)</f>
        <v>3.637142857142857</v>
      </c>
      <c r="X2812" s="3">
        <f>HLOOKUP(X$5,[2]人物技能基础!$O$3:$Q$553,$C2812+1,0)</f>
        <v>2.0186428571428574</v>
      </c>
      <c r="Y2812" s="3">
        <f>HLOOKUP(Y$5,[2]人物技能基础!$O$3:$Q$553,$C2812+1,0)</f>
        <v>99.964285714285708</v>
      </c>
      <c r="Z2812" s="3">
        <f t="shared" si="259"/>
        <v>3740871</v>
      </c>
      <c r="AA2812" s="3">
        <f t="shared" si="260"/>
        <v>71047</v>
      </c>
      <c r="AB2812" s="3">
        <f t="shared" si="261"/>
        <v>22828</v>
      </c>
      <c r="AC2812" s="3">
        <f t="shared" si="262"/>
        <v>25738</v>
      </c>
      <c r="AD2812" s="3">
        <f t="shared" si="263"/>
        <v>25669</v>
      </c>
    </row>
    <row r="2813" spans="1:30" x14ac:dyDescent="0.15">
      <c r="A2813" s="3">
        <v>808</v>
      </c>
      <c r="B2813" s="3" t="str">
        <f t="shared" si="258"/>
        <v>关卡808boss</v>
      </c>
      <c r="C2813" s="3">
        <f>INDEX([3]关卡!$J$19:$J$2018,A2813)</f>
        <v>342</v>
      </c>
      <c r="D2813" s="3">
        <f>INDEX([3]关卡!$N$19:$N$2018,A2813)</f>
        <v>342</v>
      </c>
      <c r="E2813" s="3" t="s">
        <v>25</v>
      </c>
      <c r="F2813" s="3" t="s">
        <v>26</v>
      </c>
      <c r="G2813" s="3">
        <v>30</v>
      </c>
      <c r="H2813" s="3">
        <v>30</v>
      </c>
      <c r="I2813" s="3">
        <v>0.2</v>
      </c>
      <c r="J2813" s="4">
        <v>0.75</v>
      </c>
      <c r="K2813" s="4">
        <v>1</v>
      </c>
      <c r="L2813" s="4">
        <v>5</v>
      </c>
      <c r="M2813" s="3">
        <v>1</v>
      </c>
      <c r="N2813" s="3">
        <v>2</v>
      </c>
      <c r="O2813" s="3">
        <f>HLOOKUP(O$5,[1]非R能力!$B$8:$F$558,$C2813+1,0)</f>
        <v>762598.52011393372</v>
      </c>
      <c r="P2813" s="3">
        <f>HLOOKUP(P$5,[1]非R能力!$B$8:$F$558,$C2813+1,0)</f>
        <v>114144.60385005953</v>
      </c>
      <c r="Q2813" s="3">
        <f>HLOOKUP(Q$5,[1]非R能力!$B$8:$F$558,$C2813+1,0)</f>
        <v>65763.757764972732</v>
      </c>
      <c r="R2813" s="3">
        <f>HLOOKUP(R$5,[1]非R能力!$B$8:$F$558,$C2813+1,0)</f>
        <v>19252.087590747637</v>
      </c>
      <c r="S2813" s="3">
        <f>HLOOKUP(S$5,[1]非R能力!$B$8:$F$558,$C2813+1,0)</f>
        <v>25738.248045217591</v>
      </c>
      <c r="T2813" s="3">
        <f>INDEX([1]非R能力!$H$9:$H$558,D2813)</f>
        <v>23390.622442632455</v>
      </c>
      <c r="U2813" s="3">
        <f>IF(E2813="小怪",0,IF(INDEX([1]非R能力!$FK$9:$FK$558,C2813)=0,0,10))</f>
        <v>10</v>
      </c>
      <c r="V2813" s="3">
        <f>IF(E2813="小怪",0,IF(INDEX([1]非R能力!$FH$9:$FH$558,C2813)=0,0,5000))</f>
        <v>5000</v>
      </c>
      <c r="W2813" s="3">
        <f>HLOOKUP(W$5,[2]人物技能基础!$O$3:$Q$553,$C2813+1,0)</f>
        <v>3.637142857142857</v>
      </c>
      <c r="X2813" s="3">
        <f>HLOOKUP(X$5,[2]人物技能基础!$O$3:$Q$553,$C2813+1,0)</f>
        <v>2.0186428571428574</v>
      </c>
      <c r="Y2813" s="3">
        <f>HLOOKUP(Y$5,[2]人物技能基础!$O$3:$Q$553,$C2813+1,0)</f>
        <v>99.964285714285708</v>
      </c>
      <c r="Z2813" s="3">
        <f t="shared" si="259"/>
        <v>3740871</v>
      </c>
      <c r="AA2813" s="3">
        <f t="shared" si="260"/>
        <v>71047</v>
      </c>
      <c r="AB2813" s="3">
        <f t="shared" si="261"/>
        <v>22828</v>
      </c>
      <c r="AC2813" s="3">
        <f t="shared" si="262"/>
        <v>25738</v>
      </c>
      <c r="AD2813" s="3">
        <f t="shared" si="263"/>
        <v>25669</v>
      </c>
    </row>
    <row r="2814" spans="1:30" x14ac:dyDescent="0.15">
      <c r="A2814" s="3">
        <v>809</v>
      </c>
      <c r="B2814" s="3" t="str">
        <f t="shared" si="258"/>
        <v>关卡809boss</v>
      </c>
      <c r="C2814" s="3">
        <f>INDEX([3]关卡!$J$19:$J$2018,A2814)</f>
        <v>343</v>
      </c>
      <c r="D2814" s="3">
        <f>INDEX([3]关卡!$N$19:$N$2018,A2814)</f>
        <v>343</v>
      </c>
      <c r="E2814" s="3" t="s">
        <v>25</v>
      </c>
      <c r="F2814" s="3" t="s">
        <v>26</v>
      </c>
      <c r="G2814" s="3">
        <v>30</v>
      </c>
      <c r="H2814" s="3">
        <v>30</v>
      </c>
      <c r="I2814" s="3">
        <v>0.2</v>
      </c>
      <c r="J2814" s="4">
        <v>0.75</v>
      </c>
      <c r="K2814" s="4">
        <v>1</v>
      </c>
      <c r="L2814" s="4">
        <v>5</v>
      </c>
      <c r="M2814" s="3">
        <v>1</v>
      </c>
      <c r="N2814" s="3">
        <v>2</v>
      </c>
      <c r="O2814" s="3">
        <f>HLOOKUP(O$5,[1]非R能力!$B$8:$F$558,$C2814+1,0)</f>
        <v>768643.14197944279</v>
      </c>
      <c r="P2814" s="3">
        <f>HLOOKUP(P$5,[1]非R能力!$B$8:$F$558,$C2814+1,0)</f>
        <v>114934.01938511564</v>
      </c>
      <c r="Q2814" s="3">
        <f>HLOOKUP(Q$5,[1]非R能力!$B$8:$F$558,$C2814+1,0)</f>
        <v>66086.275787783001</v>
      </c>
      <c r="R2814" s="3">
        <f>HLOOKUP(R$5,[1]非R能力!$B$8:$F$558,$C2814+1,0)</f>
        <v>19344.378701289494</v>
      </c>
      <c r="S2814" s="3">
        <f>HLOOKUP(S$5,[1]非R能力!$B$8:$F$558,$C2814+1,0)</f>
        <v>25844.050925372383</v>
      </c>
      <c r="T2814" s="3">
        <f>INDEX([1]非R能力!$H$9:$H$558,D2814)</f>
        <v>23537.755406931839</v>
      </c>
      <c r="U2814" s="3">
        <f>IF(E2814="小怪",0,IF(INDEX([1]非R能力!$FK$9:$FK$558,C2814)=0,0,10))</f>
        <v>10</v>
      </c>
      <c r="V2814" s="3">
        <f>IF(E2814="小怪",0,IF(INDEX([1]非R能力!$FH$9:$FH$558,C2814)=0,0,5000))</f>
        <v>5000</v>
      </c>
      <c r="W2814" s="3">
        <f>HLOOKUP(W$5,[2]人物技能基础!$O$3:$Q$553,$C2814+1,0)</f>
        <v>3.637142857142857</v>
      </c>
      <c r="X2814" s="3">
        <f>HLOOKUP(X$5,[2]人物技能基础!$O$3:$Q$553,$C2814+1,0)</f>
        <v>2.0186428571428574</v>
      </c>
      <c r="Y2814" s="3">
        <f>HLOOKUP(Y$5,[2]人物技能基础!$O$3:$Q$553,$C2814+1,0)</f>
        <v>99.964285714285708</v>
      </c>
      <c r="Z2814" s="3">
        <f t="shared" si="259"/>
        <v>3766462</v>
      </c>
      <c r="AA2814" s="3">
        <f t="shared" si="260"/>
        <v>71410</v>
      </c>
      <c r="AB2814" s="3">
        <f t="shared" si="261"/>
        <v>22986</v>
      </c>
      <c r="AC2814" s="3">
        <f t="shared" si="262"/>
        <v>25844</v>
      </c>
      <c r="AD2814" s="3">
        <f t="shared" si="263"/>
        <v>25792</v>
      </c>
    </row>
    <row r="2815" spans="1:30" x14ac:dyDescent="0.15">
      <c r="A2815" s="3">
        <v>810</v>
      </c>
      <c r="B2815" s="3" t="str">
        <f t="shared" si="258"/>
        <v>关卡810boss</v>
      </c>
      <c r="C2815" s="3">
        <f>INDEX([3]关卡!$J$19:$J$2018,A2815)</f>
        <v>343</v>
      </c>
      <c r="D2815" s="3">
        <f>INDEX([3]关卡!$N$19:$N$2018,A2815)</f>
        <v>343</v>
      </c>
      <c r="E2815" s="3" t="s">
        <v>25</v>
      </c>
      <c r="F2815" s="3" t="s">
        <v>26</v>
      </c>
      <c r="G2815" s="3">
        <v>30</v>
      </c>
      <c r="H2815" s="3">
        <v>30</v>
      </c>
      <c r="I2815" s="3">
        <v>0.2</v>
      </c>
      <c r="J2815" s="4">
        <v>0.75</v>
      </c>
      <c r="K2815" s="4">
        <v>1</v>
      </c>
      <c r="L2815" s="4">
        <v>5</v>
      </c>
      <c r="M2815" s="3">
        <v>1</v>
      </c>
      <c r="N2815" s="3">
        <v>2</v>
      </c>
      <c r="O2815" s="3">
        <f>HLOOKUP(O$5,[1]非R能力!$B$8:$F$558,$C2815+1,0)</f>
        <v>768643.14197944279</v>
      </c>
      <c r="P2815" s="3">
        <f>HLOOKUP(P$5,[1]非R能力!$B$8:$F$558,$C2815+1,0)</f>
        <v>114934.01938511564</v>
      </c>
      <c r="Q2815" s="3">
        <f>HLOOKUP(Q$5,[1]非R能力!$B$8:$F$558,$C2815+1,0)</f>
        <v>66086.275787783001</v>
      </c>
      <c r="R2815" s="3">
        <f>HLOOKUP(R$5,[1]非R能力!$B$8:$F$558,$C2815+1,0)</f>
        <v>19344.378701289494</v>
      </c>
      <c r="S2815" s="3">
        <f>HLOOKUP(S$5,[1]非R能力!$B$8:$F$558,$C2815+1,0)</f>
        <v>25844.050925372383</v>
      </c>
      <c r="T2815" s="3">
        <f>INDEX([1]非R能力!$H$9:$H$558,D2815)</f>
        <v>23537.755406931839</v>
      </c>
      <c r="U2815" s="3">
        <f>IF(E2815="小怪",0,IF(INDEX([1]非R能力!$FK$9:$FK$558,C2815)=0,0,10))</f>
        <v>10</v>
      </c>
      <c r="V2815" s="3">
        <f>IF(E2815="小怪",0,IF(INDEX([1]非R能力!$FH$9:$FH$558,C2815)=0,0,5000))</f>
        <v>5000</v>
      </c>
      <c r="W2815" s="3">
        <f>HLOOKUP(W$5,[2]人物技能基础!$O$3:$Q$553,$C2815+1,0)</f>
        <v>3.637142857142857</v>
      </c>
      <c r="X2815" s="3">
        <f>HLOOKUP(X$5,[2]人物技能基础!$O$3:$Q$553,$C2815+1,0)</f>
        <v>2.0186428571428574</v>
      </c>
      <c r="Y2815" s="3">
        <f>HLOOKUP(Y$5,[2]人物技能基础!$O$3:$Q$553,$C2815+1,0)</f>
        <v>99.964285714285708</v>
      </c>
      <c r="Z2815" s="3">
        <f t="shared" si="259"/>
        <v>3766462</v>
      </c>
      <c r="AA2815" s="3">
        <f t="shared" si="260"/>
        <v>71410</v>
      </c>
      <c r="AB2815" s="3">
        <f t="shared" si="261"/>
        <v>22986</v>
      </c>
      <c r="AC2815" s="3">
        <f t="shared" si="262"/>
        <v>25844</v>
      </c>
      <c r="AD2815" s="3">
        <f t="shared" si="263"/>
        <v>25792</v>
      </c>
    </row>
    <row r="2816" spans="1:30" x14ac:dyDescent="0.15">
      <c r="A2816" s="3">
        <v>811</v>
      </c>
      <c r="B2816" s="3" t="str">
        <f t="shared" si="258"/>
        <v>关卡811boss</v>
      </c>
      <c r="C2816" s="3">
        <f>INDEX([3]关卡!$J$19:$J$2018,A2816)</f>
        <v>343</v>
      </c>
      <c r="D2816" s="3">
        <f>INDEX([3]关卡!$N$19:$N$2018,A2816)</f>
        <v>343</v>
      </c>
      <c r="E2816" s="3" t="s">
        <v>25</v>
      </c>
      <c r="F2816" s="3" t="s">
        <v>26</v>
      </c>
      <c r="G2816" s="3">
        <v>30</v>
      </c>
      <c r="H2816" s="3">
        <v>30</v>
      </c>
      <c r="I2816" s="3">
        <v>0.2</v>
      </c>
      <c r="J2816" s="4">
        <v>0.75</v>
      </c>
      <c r="K2816" s="4">
        <v>1</v>
      </c>
      <c r="L2816" s="4">
        <v>5</v>
      </c>
      <c r="M2816" s="3">
        <v>1</v>
      </c>
      <c r="N2816" s="3">
        <v>2</v>
      </c>
      <c r="O2816" s="3">
        <f>HLOOKUP(O$5,[1]非R能力!$B$8:$F$558,$C2816+1,0)</f>
        <v>768643.14197944279</v>
      </c>
      <c r="P2816" s="3">
        <f>HLOOKUP(P$5,[1]非R能力!$B$8:$F$558,$C2816+1,0)</f>
        <v>114934.01938511564</v>
      </c>
      <c r="Q2816" s="3">
        <f>HLOOKUP(Q$5,[1]非R能力!$B$8:$F$558,$C2816+1,0)</f>
        <v>66086.275787783001</v>
      </c>
      <c r="R2816" s="3">
        <f>HLOOKUP(R$5,[1]非R能力!$B$8:$F$558,$C2816+1,0)</f>
        <v>19344.378701289494</v>
      </c>
      <c r="S2816" s="3">
        <f>HLOOKUP(S$5,[1]非R能力!$B$8:$F$558,$C2816+1,0)</f>
        <v>25844.050925372383</v>
      </c>
      <c r="T2816" s="3">
        <f>INDEX([1]非R能力!$H$9:$H$558,D2816)</f>
        <v>23537.755406931839</v>
      </c>
      <c r="U2816" s="3">
        <f>IF(E2816="小怪",0,IF(INDEX([1]非R能力!$FK$9:$FK$558,C2816)=0,0,10))</f>
        <v>10</v>
      </c>
      <c r="V2816" s="3">
        <f>IF(E2816="小怪",0,IF(INDEX([1]非R能力!$FH$9:$FH$558,C2816)=0,0,5000))</f>
        <v>5000</v>
      </c>
      <c r="W2816" s="3">
        <f>HLOOKUP(W$5,[2]人物技能基础!$O$3:$Q$553,$C2816+1,0)</f>
        <v>3.637142857142857</v>
      </c>
      <c r="X2816" s="3">
        <f>HLOOKUP(X$5,[2]人物技能基础!$O$3:$Q$553,$C2816+1,0)</f>
        <v>2.0186428571428574</v>
      </c>
      <c r="Y2816" s="3">
        <f>HLOOKUP(Y$5,[2]人物技能基础!$O$3:$Q$553,$C2816+1,0)</f>
        <v>99.964285714285708</v>
      </c>
      <c r="Z2816" s="3">
        <f t="shared" si="259"/>
        <v>3766462</v>
      </c>
      <c r="AA2816" s="3">
        <f t="shared" si="260"/>
        <v>71410</v>
      </c>
      <c r="AB2816" s="3">
        <f t="shared" si="261"/>
        <v>22986</v>
      </c>
      <c r="AC2816" s="3">
        <f t="shared" si="262"/>
        <v>25844</v>
      </c>
      <c r="AD2816" s="3">
        <f t="shared" si="263"/>
        <v>25792</v>
      </c>
    </row>
    <row r="2817" spans="1:30" x14ac:dyDescent="0.15">
      <c r="A2817" s="3">
        <v>812</v>
      </c>
      <c r="B2817" s="3" t="str">
        <f t="shared" si="258"/>
        <v>关卡812boss</v>
      </c>
      <c r="C2817" s="3">
        <f>INDEX([3]关卡!$J$19:$J$2018,A2817)</f>
        <v>343</v>
      </c>
      <c r="D2817" s="3">
        <f>INDEX([3]关卡!$N$19:$N$2018,A2817)</f>
        <v>343</v>
      </c>
      <c r="E2817" s="3" t="s">
        <v>25</v>
      </c>
      <c r="F2817" s="3" t="s">
        <v>26</v>
      </c>
      <c r="G2817" s="3">
        <v>30</v>
      </c>
      <c r="H2817" s="3">
        <v>30</v>
      </c>
      <c r="I2817" s="3">
        <v>0.2</v>
      </c>
      <c r="J2817" s="4">
        <v>0.75</v>
      </c>
      <c r="K2817" s="4">
        <v>1</v>
      </c>
      <c r="L2817" s="4">
        <v>5</v>
      </c>
      <c r="M2817" s="3">
        <v>1</v>
      </c>
      <c r="N2817" s="3">
        <v>2</v>
      </c>
      <c r="O2817" s="3">
        <f>HLOOKUP(O$5,[1]非R能力!$B$8:$F$558,$C2817+1,0)</f>
        <v>768643.14197944279</v>
      </c>
      <c r="P2817" s="3">
        <f>HLOOKUP(P$5,[1]非R能力!$B$8:$F$558,$C2817+1,0)</f>
        <v>114934.01938511564</v>
      </c>
      <c r="Q2817" s="3">
        <f>HLOOKUP(Q$5,[1]非R能力!$B$8:$F$558,$C2817+1,0)</f>
        <v>66086.275787783001</v>
      </c>
      <c r="R2817" s="3">
        <f>HLOOKUP(R$5,[1]非R能力!$B$8:$F$558,$C2817+1,0)</f>
        <v>19344.378701289494</v>
      </c>
      <c r="S2817" s="3">
        <f>HLOOKUP(S$5,[1]非R能力!$B$8:$F$558,$C2817+1,0)</f>
        <v>25844.050925372383</v>
      </c>
      <c r="T2817" s="3">
        <f>INDEX([1]非R能力!$H$9:$H$558,D2817)</f>
        <v>23537.755406931839</v>
      </c>
      <c r="U2817" s="3">
        <f>IF(E2817="小怪",0,IF(INDEX([1]非R能力!$FK$9:$FK$558,C2817)=0,0,10))</f>
        <v>10</v>
      </c>
      <c r="V2817" s="3">
        <f>IF(E2817="小怪",0,IF(INDEX([1]非R能力!$FH$9:$FH$558,C2817)=0,0,5000))</f>
        <v>5000</v>
      </c>
      <c r="W2817" s="3">
        <f>HLOOKUP(W$5,[2]人物技能基础!$O$3:$Q$553,$C2817+1,0)</f>
        <v>3.637142857142857</v>
      </c>
      <c r="X2817" s="3">
        <f>HLOOKUP(X$5,[2]人物技能基础!$O$3:$Q$553,$C2817+1,0)</f>
        <v>2.0186428571428574</v>
      </c>
      <c r="Y2817" s="3">
        <f>HLOOKUP(Y$5,[2]人物技能基础!$O$3:$Q$553,$C2817+1,0)</f>
        <v>99.964285714285708</v>
      </c>
      <c r="Z2817" s="3">
        <f t="shared" si="259"/>
        <v>3766462</v>
      </c>
      <c r="AA2817" s="3">
        <f t="shared" si="260"/>
        <v>71410</v>
      </c>
      <c r="AB2817" s="3">
        <f t="shared" si="261"/>
        <v>22986</v>
      </c>
      <c r="AC2817" s="3">
        <f t="shared" si="262"/>
        <v>25844</v>
      </c>
      <c r="AD2817" s="3">
        <f t="shared" si="263"/>
        <v>25792</v>
      </c>
    </row>
    <row r="2818" spans="1:30" x14ac:dyDescent="0.15">
      <c r="A2818" s="3">
        <v>813</v>
      </c>
      <c r="B2818" s="3" t="str">
        <f t="shared" si="258"/>
        <v>关卡813boss</v>
      </c>
      <c r="C2818" s="3">
        <f>INDEX([3]关卡!$J$19:$J$2018,A2818)</f>
        <v>343</v>
      </c>
      <c r="D2818" s="3">
        <f>INDEX([3]关卡!$N$19:$N$2018,A2818)</f>
        <v>343</v>
      </c>
      <c r="E2818" s="3" t="s">
        <v>25</v>
      </c>
      <c r="F2818" s="3" t="s">
        <v>26</v>
      </c>
      <c r="G2818" s="3">
        <v>30</v>
      </c>
      <c r="H2818" s="3">
        <v>30</v>
      </c>
      <c r="I2818" s="3">
        <v>0.2</v>
      </c>
      <c r="J2818" s="4">
        <v>0.75</v>
      </c>
      <c r="K2818" s="4">
        <v>1</v>
      </c>
      <c r="L2818" s="4">
        <v>5</v>
      </c>
      <c r="M2818" s="3">
        <v>1</v>
      </c>
      <c r="N2818" s="3">
        <v>2</v>
      </c>
      <c r="O2818" s="3">
        <f>HLOOKUP(O$5,[1]非R能力!$B$8:$F$558,$C2818+1,0)</f>
        <v>768643.14197944279</v>
      </c>
      <c r="P2818" s="3">
        <f>HLOOKUP(P$5,[1]非R能力!$B$8:$F$558,$C2818+1,0)</f>
        <v>114934.01938511564</v>
      </c>
      <c r="Q2818" s="3">
        <f>HLOOKUP(Q$5,[1]非R能力!$B$8:$F$558,$C2818+1,0)</f>
        <v>66086.275787783001</v>
      </c>
      <c r="R2818" s="3">
        <f>HLOOKUP(R$5,[1]非R能力!$B$8:$F$558,$C2818+1,0)</f>
        <v>19344.378701289494</v>
      </c>
      <c r="S2818" s="3">
        <f>HLOOKUP(S$5,[1]非R能力!$B$8:$F$558,$C2818+1,0)</f>
        <v>25844.050925372383</v>
      </c>
      <c r="T2818" s="3">
        <f>INDEX([1]非R能力!$H$9:$H$558,D2818)</f>
        <v>23537.755406931839</v>
      </c>
      <c r="U2818" s="3">
        <f>IF(E2818="小怪",0,IF(INDEX([1]非R能力!$FK$9:$FK$558,C2818)=0,0,10))</f>
        <v>10</v>
      </c>
      <c r="V2818" s="3">
        <f>IF(E2818="小怪",0,IF(INDEX([1]非R能力!$FH$9:$FH$558,C2818)=0,0,5000))</f>
        <v>5000</v>
      </c>
      <c r="W2818" s="3">
        <f>HLOOKUP(W$5,[2]人物技能基础!$O$3:$Q$553,$C2818+1,0)</f>
        <v>3.637142857142857</v>
      </c>
      <c r="X2818" s="3">
        <f>HLOOKUP(X$5,[2]人物技能基础!$O$3:$Q$553,$C2818+1,0)</f>
        <v>2.0186428571428574</v>
      </c>
      <c r="Y2818" s="3">
        <f>HLOOKUP(Y$5,[2]人物技能基础!$O$3:$Q$553,$C2818+1,0)</f>
        <v>99.964285714285708</v>
      </c>
      <c r="Z2818" s="3">
        <f t="shared" si="259"/>
        <v>3766462</v>
      </c>
      <c r="AA2818" s="3">
        <f t="shared" si="260"/>
        <v>71410</v>
      </c>
      <c r="AB2818" s="3">
        <f t="shared" si="261"/>
        <v>22986</v>
      </c>
      <c r="AC2818" s="3">
        <f t="shared" si="262"/>
        <v>25844</v>
      </c>
      <c r="AD2818" s="3">
        <f t="shared" si="263"/>
        <v>25792</v>
      </c>
    </row>
    <row r="2819" spans="1:30" x14ac:dyDescent="0.15">
      <c r="A2819" s="3">
        <v>814</v>
      </c>
      <c r="B2819" s="3" t="str">
        <f t="shared" si="258"/>
        <v>关卡814boss</v>
      </c>
      <c r="C2819" s="3">
        <f>INDEX([3]关卡!$J$19:$J$2018,A2819)</f>
        <v>343</v>
      </c>
      <c r="D2819" s="3">
        <f>INDEX([3]关卡!$N$19:$N$2018,A2819)</f>
        <v>343</v>
      </c>
      <c r="E2819" s="3" t="s">
        <v>25</v>
      </c>
      <c r="F2819" s="3" t="s">
        <v>26</v>
      </c>
      <c r="G2819" s="3">
        <v>30</v>
      </c>
      <c r="H2819" s="3">
        <v>30</v>
      </c>
      <c r="I2819" s="3">
        <v>0.2</v>
      </c>
      <c r="J2819" s="4">
        <v>0.75</v>
      </c>
      <c r="K2819" s="4">
        <v>1</v>
      </c>
      <c r="L2819" s="4">
        <v>5</v>
      </c>
      <c r="M2819" s="3">
        <v>1</v>
      </c>
      <c r="N2819" s="3">
        <v>2</v>
      </c>
      <c r="O2819" s="3">
        <f>HLOOKUP(O$5,[1]非R能力!$B$8:$F$558,$C2819+1,0)</f>
        <v>768643.14197944279</v>
      </c>
      <c r="P2819" s="3">
        <f>HLOOKUP(P$5,[1]非R能力!$B$8:$F$558,$C2819+1,0)</f>
        <v>114934.01938511564</v>
      </c>
      <c r="Q2819" s="3">
        <f>HLOOKUP(Q$5,[1]非R能力!$B$8:$F$558,$C2819+1,0)</f>
        <v>66086.275787783001</v>
      </c>
      <c r="R2819" s="3">
        <f>HLOOKUP(R$5,[1]非R能力!$B$8:$F$558,$C2819+1,0)</f>
        <v>19344.378701289494</v>
      </c>
      <c r="S2819" s="3">
        <f>HLOOKUP(S$5,[1]非R能力!$B$8:$F$558,$C2819+1,0)</f>
        <v>25844.050925372383</v>
      </c>
      <c r="T2819" s="3">
        <f>INDEX([1]非R能力!$H$9:$H$558,D2819)</f>
        <v>23537.755406931839</v>
      </c>
      <c r="U2819" s="3">
        <f>IF(E2819="小怪",0,IF(INDEX([1]非R能力!$FK$9:$FK$558,C2819)=0,0,10))</f>
        <v>10</v>
      </c>
      <c r="V2819" s="3">
        <f>IF(E2819="小怪",0,IF(INDEX([1]非R能力!$FH$9:$FH$558,C2819)=0,0,5000))</f>
        <v>5000</v>
      </c>
      <c r="W2819" s="3">
        <f>HLOOKUP(W$5,[2]人物技能基础!$O$3:$Q$553,$C2819+1,0)</f>
        <v>3.637142857142857</v>
      </c>
      <c r="X2819" s="3">
        <f>HLOOKUP(X$5,[2]人物技能基础!$O$3:$Q$553,$C2819+1,0)</f>
        <v>2.0186428571428574</v>
      </c>
      <c r="Y2819" s="3">
        <f>HLOOKUP(Y$5,[2]人物技能基础!$O$3:$Q$553,$C2819+1,0)</f>
        <v>99.964285714285708</v>
      </c>
      <c r="Z2819" s="3">
        <f t="shared" si="259"/>
        <v>3766462</v>
      </c>
      <c r="AA2819" s="3">
        <f t="shared" si="260"/>
        <v>71410</v>
      </c>
      <c r="AB2819" s="3">
        <f t="shared" si="261"/>
        <v>22986</v>
      </c>
      <c r="AC2819" s="3">
        <f t="shared" si="262"/>
        <v>25844</v>
      </c>
      <c r="AD2819" s="3">
        <f t="shared" si="263"/>
        <v>25792</v>
      </c>
    </row>
    <row r="2820" spans="1:30" x14ac:dyDescent="0.15">
      <c r="A2820" s="3">
        <v>815</v>
      </c>
      <c r="B2820" s="3" t="str">
        <f t="shared" si="258"/>
        <v>关卡815boss</v>
      </c>
      <c r="C2820" s="3">
        <f>INDEX([3]关卡!$J$19:$J$2018,A2820)</f>
        <v>344</v>
      </c>
      <c r="D2820" s="3">
        <f>INDEX([3]关卡!$N$19:$N$2018,A2820)</f>
        <v>344</v>
      </c>
      <c r="E2820" s="3" t="s">
        <v>25</v>
      </c>
      <c r="F2820" s="3" t="s">
        <v>26</v>
      </c>
      <c r="G2820" s="3">
        <v>30</v>
      </c>
      <c r="H2820" s="3">
        <v>30</v>
      </c>
      <c r="I2820" s="3">
        <v>0.2</v>
      </c>
      <c r="J2820" s="4">
        <v>0.75</v>
      </c>
      <c r="K2820" s="4">
        <v>1</v>
      </c>
      <c r="L2820" s="4">
        <v>5</v>
      </c>
      <c r="M2820" s="3">
        <v>1</v>
      </c>
      <c r="N2820" s="3">
        <v>2</v>
      </c>
      <c r="O2820" s="3">
        <f>HLOOKUP(O$5,[1]非R能力!$B$8:$F$558,$C2820+1,0)</f>
        <v>774900.8777543105</v>
      </c>
      <c r="P2820" s="3">
        <f>HLOOKUP(P$5,[1]非R能力!$B$8:$F$558,$C2820+1,0)</f>
        <v>115730.34944950169</v>
      </c>
      <c r="Q2820" s="3">
        <f>HLOOKUP(Q$5,[1]非R能力!$B$8:$F$558,$C2820+1,0)</f>
        <v>66426.139992333556</v>
      </c>
      <c r="R2820" s="3">
        <f>HLOOKUP(R$5,[1]非R能力!$B$8:$F$558,$C2820+1,0)</f>
        <v>19439.120616178177</v>
      </c>
      <c r="S2820" s="3">
        <f>HLOOKUP(S$5,[1]非R能力!$B$8:$F$558,$C2820+1,0)</f>
        <v>25967.73649019661</v>
      </c>
      <c r="T2820" s="3">
        <f>INDEX([1]非R能力!$H$9:$H$558,D2820)</f>
        <v>23685.613916453753</v>
      </c>
      <c r="U2820" s="3">
        <f>IF(E2820="小怪",0,IF(INDEX([1]非R能力!$FK$9:$FK$558,C2820)=0,0,10))</f>
        <v>10</v>
      </c>
      <c r="V2820" s="3">
        <f>IF(E2820="小怪",0,IF(INDEX([1]非R能力!$FH$9:$FH$558,C2820)=0,0,5000))</f>
        <v>5000</v>
      </c>
      <c r="W2820" s="3">
        <f>HLOOKUP(W$5,[2]人物技能基础!$O$3:$Q$553,$C2820+1,0)</f>
        <v>3.637142857142857</v>
      </c>
      <c r="X2820" s="3">
        <f>HLOOKUP(X$5,[2]人物技能基础!$O$3:$Q$553,$C2820+1,0)</f>
        <v>2.0186428571428574</v>
      </c>
      <c r="Y2820" s="3">
        <f>HLOOKUP(Y$5,[2]人物技能基础!$O$3:$Q$553,$C2820+1,0)</f>
        <v>99.964285714285708</v>
      </c>
      <c r="Z2820" s="3">
        <f t="shared" si="259"/>
        <v>3792245</v>
      </c>
      <c r="AA2820" s="3">
        <f t="shared" si="260"/>
        <v>71792</v>
      </c>
      <c r="AB2820" s="3">
        <f t="shared" si="261"/>
        <v>23146</v>
      </c>
      <c r="AC2820" s="3">
        <f t="shared" si="262"/>
        <v>25967</v>
      </c>
      <c r="AD2820" s="3">
        <f t="shared" si="263"/>
        <v>25918</v>
      </c>
    </row>
    <row r="2821" spans="1:30" x14ac:dyDescent="0.15">
      <c r="A2821" s="3">
        <v>816</v>
      </c>
      <c r="B2821" s="3" t="str">
        <f t="shared" si="258"/>
        <v>关卡816boss</v>
      </c>
      <c r="C2821" s="3">
        <f>INDEX([3]关卡!$J$19:$J$2018,A2821)</f>
        <v>344</v>
      </c>
      <c r="D2821" s="3">
        <f>INDEX([3]关卡!$N$19:$N$2018,A2821)</f>
        <v>344</v>
      </c>
      <c r="E2821" s="3" t="s">
        <v>25</v>
      </c>
      <c r="F2821" s="3" t="s">
        <v>26</v>
      </c>
      <c r="G2821" s="3">
        <v>30</v>
      </c>
      <c r="H2821" s="3">
        <v>30</v>
      </c>
      <c r="I2821" s="3">
        <v>0.2</v>
      </c>
      <c r="J2821" s="4">
        <v>0.75</v>
      </c>
      <c r="K2821" s="4">
        <v>1</v>
      </c>
      <c r="L2821" s="4">
        <v>5</v>
      </c>
      <c r="M2821" s="3">
        <v>1</v>
      </c>
      <c r="N2821" s="3">
        <v>2</v>
      </c>
      <c r="O2821" s="3">
        <f>HLOOKUP(O$5,[1]非R能力!$B$8:$F$558,$C2821+1,0)</f>
        <v>774900.8777543105</v>
      </c>
      <c r="P2821" s="3">
        <f>HLOOKUP(P$5,[1]非R能力!$B$8:$F$558,$C2821+1,0)</f>
        <v>115730.34944950169</v>
      </c>
      <c r="Q2821" s="3">
        <f>HLOOKUP(Q$5,[1]非R能力!$B$8:$F$558,$C2821+1,0)</f>
        <v>66426.139992333556</v>
      </c>
      <c r="R2821" s="3">
        <f>HLOOKUP(R$5,[1]非R能力!$B$8:$F$558,$C2821+1,0)</f>
        <v>19439.120616178177</v>
      </c>
      <c r="S2821" s="3">
        <f>HLOOKUP(S$5,[1]非R能力!$B$8:$F$558,$C2821+1,0)</f>
        <v>25967.73649019661</v>
      </c>
      <c r="T2821" s="3">
        <f>INDEX([1]非R能力!$H$9:$H$558,D2821)</f>
        <v>23685.613916453753</v>
      </c>
      <c r="U2821" s="3">
        <f>IF(E2821="小怪",0,IF(INDEX([1]非R能力!$FK$9:$FK$558,C2821)=0,0,10))</f>
        <v>10</v>
      </c>
      <c r="V2821" s="3">
        <f>IF(E2821="小怪",0,IF(INDEX([1]非R能力!$FH$9:$FH$558,C2821)=0,0,5000))</f>
        <v>5000</v>
      </c>
      <c r="W2821" s="3">
        <f>HLOOKUP(W$5,[2]人物技能基础!$O$3:$Q$553,$C2821+1,0)</f>
        <v>3.637142857142857</v>
      </c>
      <c r="X2821" s="3">
        <f>HLOOKUP(X$5,[2]人物技能基础!$O$3:$Q$553,$C2821+1,0)</f>
        <v>2.0186428571428574</v>
      </c>
      <c r="Y2821" s="3">
        <f>HLOOKUP(Y$5,[2]人物技能基础!$O$3:$Q$553,$C2821+1,0)</f>
        <v>99.964285714285708</v>
      </c>
      <c r="Z2821" s="3">
        <f t="shared" si="259"/>
        <v>3792245</v>
      </c>
      <c r="AA2821" s="3">
        <f t="shared" si="260"/>
        <v>71792</v>
      </c>
      <c r="AB2821" s="3">
        <f t="shared" si="261"/>
        <v>23146</v>
      </c>
      <c r="AC2821" s="3">
        <f t="shared" si="262"/>
        <v>25967</v>
      </c>
      <c r="AD2821" s="3">
        <f t="shared" si="263"/>
        <v>25918</v>
      </c>
    </row>
    <row r="2822" spans="1:30" x14ac:dyDescent="0.15">
      <c r="A2822" s="3">
        <v>817</v>
      </c>
      <c r="B2822" s="3" t="str">
        <f t="shared" si="258"/>
        <v>关卡817boss</v>
      </c>
      <c r="C2822" s="3">
        <f>INDEX([3]关卡!$J$19:$J$2018,A2822)</f>
        <v>344</v>
      </c>
      <c r="D2822" s="3">
        <f>INDEX([3]关卡!$N$19:$N$2018,A2822)</f>
        <v>344</v>
      </c>
      <c r="E2822" s="3" t="s">
        <v>25</v>
      </c>
      <c r="F2822" s="3" t="s">
        <v>26</v>
      </c>
      <c r="G2822" s="3">
        <v>30</v>
      </c>
      <c r="H2822" s="3">
        <v>30</v>
      </c>
      <c r="I2822" s="3">
        <v>0.2</v>
      </c>
      <c r="J2822" s="4">
        <v>0.75</v>
      </c>
      <c r="K2822" s="4">
        <v>1</v>
      </c>
      <c r="L2822" s="4">
        <v>5</v>
      </c>
      <c r="M2822" s="3">
        <v>1</v>
      </c>
      <c r="N2822" s="3">
        <v>2</v>
      </c>
      <c r="O2822" s="3">
        <f>HLOOKUP(O$5,[1]非R能力!$B$8:$F$558,$C2822+1,0)</f>
        <v>774900.8777543105</v>
      </c>
      <c r="P2822" s="3">
        <f>HLOOKUP(P$5,[1]非R能力!$B$8:$F$558,$C2822+1,0)</f>
        <v>115730.34944950169</v>
      </c>
      <c r="Q2822" s="3">
        <f>HLOOKUP(Q$5,[1]非R能力!$B$8:$F$558,$C2822+1,0)</f>
        <v>66426.139992333556</v>
      </c>
      <c r="R2822" s="3">
        <f>HLOOKUP(R$5,[1]非R能力!$B$8:$F$558,$C2822+1,0)</f>
        <v>19439.120616178177</v>
      </c>
      <c r="S2822" s="3">
        <f>HLOOKUP(S$5,[1]非R能力!$B$8:$F$558,$C2822+1,0)</f>
        <v>25967.73649019661</v>
      </c>
      <c r="T2822" s="3">
        <f>INDEX([1]非R能力!$H$9:$H$558,D2822)</f>
        <v>23685.613916453753</v>
      </c>
      <c r="U2822" s="3">
        <f>IF(E2822="小怪",0,IF(INDEX([1]非R能力!$FK$9:$FK$558,C2822)=0,0,10))</f>
        <v>10</v>
      </c>
      <c r="V2822" s="3">
        <f>IF(E2822="小怪",0,IF(INDEX([1]非R能力!$FH$9:$FH$558,C2822)=0,0,5000))</f>
        <v>5000</v>
      </c>
      <c r="W2822" s="3">
        <f>HLOOKUP(W$5,[2]人物技能基础!$O$3:$Q$553,$C2822+1,0)</f>
        <v>3.637142857142857</v>
      </c>
      <c r="X2822" s="3">
        <f>HLOOKUP(X$5,[2]人物技能基础!$O$3:$Q$553,$C2822+1,0)</f>
        <v>2.0186428571428574</v>
      </c>
      <c r="Y2822" s="3">
        <f>HLOOKUP(Y$5,[2]人物技能基础!$O$3:$Q$553,$C2822+1,0)</f>
        <v>99.964285714285708</v>
      </c>
      <c r="Z2822" s="3">
        <f t="shared" si="259"/>
        <v>3792245</v>
      </c>
      <c r="AA2822" s="3">
        <f t="shared" si="260"/>
        <v>71792</v>
      </c>
      <c r="AB2822" s="3">
        <f t="shared" si="261"/>
        <v>23146</v>
      </c>
      <c r="AC2822" s="3">
        <f t="shared" si="262"/>
        <v>25967</v>
      </c>
      <c r="AD2822" s="3">
        <f t="shared" si="263"/>
        <v>25918</v>
      </c>
    </row>
    <row r="2823" spans="1:30" x14ac:dyDescent="0.15">
      <c r="A2823" s="3">
        <v>818</v>
      </c>
      <c r="B2823" s="3" t="str">
        <f t="shared" ref="B2823:B2886" si="264">"关卡"&amp;A2823&amp;E2823</f>
        <v>关卡818boss</v>
      </c>
      <c r="C2823" s="3">
        <f>INDEX([3]关卡!$J$19:$J$2018,A2823)</f>
        <v>344</v>
      </c>
      <c r="D2823" s="3">
        <f>INDEX([3]关卡!$N$19:$N$2018,A2823)</f>
        <v>344</v>
      </c>
      <c r="E2823" s="3" t="s">
        <v>25</v>
      </c>
      <c r="F2823" s="3" t="s">
        <v>26</v>
      </c>
      <c r="G2823" s="3">
        <v>30</v>
      </c>
      <c r="H2823" s="3">
        <v>30</v>
      </c>
      <c r="I2823" s="3">
        <v>0.2</v>
      </c>
      <c r="J2823" s="4">
        <v>0.75</v>
      </c>
      <c r="K2823" s="4">
        <v>1</v>
      </c>
      <c r="L2823" s="4">
        <v>5</v>
      </c>
      <c r="M2823" s="3">
        <v>1</v>
      </c>
      <c r="N2823" s="3">
        <v>2</v>
      </c>
      <c r="O2823" s="3">
        <f>HLOOKUP(O$5,[1]非R能力!$B$8:$F$558,$C2823+1,0)</f>
        <v>774900.8777543105</v>
      </c>
      <c r="P2823" s="3">
        <f>HLOOKUP(P$5,[1]非R能力!$B$8:$F$558,$C2823+1,0)</f>
        <v>115730.34944950169</v>
      </c>
      <c r="Q2823" s="3">
        <f>HLOOKUP(Q$5,[1]非R能力!$B$8:$F$558,$C2823+1,0)</f>
        <v>66426.139992333556</v>
      </c>
      <c r="R2823" s="3">
        <f>HLOOKUP(R$5,[1]非R能力!$B$8:$F$558,$C2823+1,0)</f>
        <v>19439.120616178177</v>
      </c>
      <c r="S2823" s="3">
        <f>HLOOKUP(S$5,[1]非R能力!$B$8:$F$558,$C2823+1,0)</f>
        <v>25967.73649019661</v>
      </c>
      <c r="T2823" s="3">
        <f>INDEX([1]非R能力!$H$9:$H$558,D2823)</f>
        <v>23685.613916453753</v>
      </c>
      <c r="U2823" s="3">
        <f>IF(E2823="小怪",0,IF(INDEX([1]非R能力!$FK$9:$FK$558,C2823)=0,0,10))</f>
        <v>10</v>
      </c>
      <c r="V2823" s="3">
        <f>IF(E2823="小怪",0,IF(INDEX([1]非R能力!$FH$9:$FH$558,C2823)=0,0,5000))</f>
        <v>5000</v>
      </c>
      <c r="W2823" s="3">
        <f>HLOOKUP(W$5,[2]人物技能基础!$O$3:$Q$553,$C2823+1,0)</f>
        <v>3.637142857142857</v>
      </c>
      <c r="X2823" s="3">
        <f>HLOOKUP(X$5,[2]人物技能基础!$O$3:$Q$553,$C2823+1,0)</f>
        <v>2.0186428571428574</v>
      </c>
      <c r="Y2823" s="3">
        <f>HLOOKUP(Y$5,[2]人物技能基础!$O$3:$Q$553,$C2823+1,0)</f>
        <v>99.964285714285708</v>
      </c>
      <c r="Z2823" s="3">
        <f t="shared" ref="Z2823:Z2886" si="265">INT(((P2823-AB2823)*X2823+(Y2823+T2823))*G2823*J2823*$D$2)</f>
        <v>3792245</v>
      </c>
      <c r="AA2823" s="3">
        <f t="shared" ref="AA2823:AA2886" si="266">IF(H2823=0,IF(U2823=0,INT(Q2823/5),IF(V2823=0,INT(Q2823/5),INT((V2823/U2823)/(1/N2823*M2823)/L2823+Q2823))),INT((IF(U2823=0,0,V2823/U2823/(1/N2823*M2823))+O2823/H2823)/L2823+Q2823))</f>
        <v>71792</v>
      </c>
      <c r="AB2823" s="3">
        <f t="shared" ref="AB2823:AB2886" si="267">INT(P2823*I2823)</f>
        <v>23146</v>
      </c>
      <c r="AC2823" s="3">
        <f t="shared" ref="AC2823:AC2886" si="268">INT(K2823*S2823)</f>
        <v>25967</v>
      </c>
      <c r="AD2823" s="3">
        <f t="shared" ref="AD2823:AD2886" si="269">INT(R2823/J2823)</f>
        <v>25918</v>
      </c>
    </row>
    <row r="2824" spans="1:30" x14ac:dyDescent="0.15">
      <c r="A2824" s="3">
        <v>819</v>
      </c>
      <c r="B2824" s="3" t="str">
        <f t="shared" si="264"/>
        <v>关卡819boss</v>
      </c>
      <c r="C2824" s="3">
        <f>INDEX([3]关卡!$J$19:$J$2018,A2824)</f>
        <v>344</v>
      </c>
      <c r="D2824" s="3">
        <f>INDEX([3]关卡!$N$19:$N$2018,A2824)</f>
        <v>344</v>
      </c>
      <c r="E2824" s="3" t="s">
        <v>25</v>
      </c>
      <c r="F2824" s="3" t="s">
        <v>26</v>
      </c>
      <c r="G2824" s="3">
        <v>30</v>
      </c>
      <c r="H2824" s="3">
        <v>30</v>
      </c>
      <c r="I2824" s="3">
        <v>0.2</v>
      </c>
      <c r="J2824" s="4">
        <v>0.75</v>
      </c>
      <c r="K2824" s="4">
        <v>1</v>
      </c>
      <c r="L2824" s="4">
        <v>5</v>
      </c>
      <c r="M2824" s="3">
        <v>1</v>
      </c>
      <c r="N2824" s="3">
        <v>2</v>
      </c>
      <c r="O2824" s="3">
        <f>HLOOKUP(O$5,[1]非R能力!$B$8:$F$558,$C2824+1,0)</f>
        <v>774900.8777543105</v>
      </c>
      <c r="P2824" s="3">
        <f>HLOOKUP(P$5,[1]非R能力!$B$8:$F$558,$C2824+1,0)</f>
        <v>115730.34944950169</v>
      </c>
      <c r="Q2824" s="3">
        <f>HLOOKUP(Q$5,[1]非R能力!$B$8:$F$558,$C2824+1,0)</f>
        <v>66426.139992333556</v>
      </c>
      <c r="R2824" s="3">
        <f>HLOOKUP(R$5,[1]非R能力!$B$8:$F$558,$C2824+1,0)</f>
        <v>19439.120616178177</v>
      </c>
      <c r="S2824" s="3">
        <f>HLOOKUP(S$5,[1]非R能力!$B$8:$F$558,$C2824+1,0)</f>
        <v>25967.73649019661</v>
      </c>
      <c r="T2824" s="3">
        <f>INDEX([1]非R能力!$H$9:$H$558,D2824)</f>
        <v>23685.613916453753</v>
      </c>
      <c r="U2824" s="3">
        <f>IF(E2824="小怪",0,IF(INDEX([1]非R能力!$FK$9:$FK$558,C2824)=0,0,10))</f>
        <v>10</v>
      </c>
      <c r="V2824" s="3">
        <f>IF(E2824="小怪",0,IF(INDEX([1]非R能力!$FH$9:$FH$558,C2824)=0,0,5000))</f>
        <v>5000</v>
      </c>
      <c r="W2824" s="3">
        <f>HLOOKUP(W$5,[2]人物技能基础!$O$3:$Q$553,$C2824+1,0)</f>
        <v>3.637142857142857</v>
      </c>
      <c r="X2824" s="3">
        <f>HLOOKUP(X$5,[2]人物技能基础!$O$3:$Q$553,$C2824+1,0)</f>
        <v>2.0186428571428574</v>
      </c>
      <c r="Y2824" s="3">
        <f>HLOOKUP(Y$5,[2]人物技能基础!$O$3:$Q$553,$C2824+1,0)</f>
        <v>99.964285714285708</v>
      </c>
      <c r="Z2824" s="3">
        <f t="shared" si="265"/>
        <v>3792245</v>
      </c>
      <c r="AA2824" s="3">
        <f t="shared" si="266"/>
        <v>71792</v>
      </c>
      <c r="AB2824" s="3">
        <f t="shared" si="267"/>
        <v>23146</v>
      </c>
      <c r="AC2824" s="3">
        <f t="shared" si="268"/>
        <v>25967</v>
      </c>
      <c r="AD2824" s="3">
        <f t="shared" si="269"/>
        <v>25918</v>
      </c>
    </row>
    <row r="2825" spans="1:30" x14ac:dyDescent="0.15">
      <c r="A2825" s="3">
        <v>820</v>
      </c>
      <c r="B2825" s="3" t="str">
        <f t="shared" si="264"/>
        <v>关卡820boss</v>
      </c>
      <c r="C2825" s="3">
        <f>INDEX([3]关卡!$J$19:$J$2018,A2825)</f>
        <v>344</v>
      </c>
      <c r="D2825" s="3">
        <f>INDEX([3]关卡!$N$19:$N$2018,A2825)</f>
        <v>344</v>
      </c>
      <c r="E2825" s="3" t="s">
        <v>25</v>
      </c>
      <c r="F2825" s="3" t="s">
        <v>26</v>
      </c>
      <c r="G2825" s="3">
        <v>30</v>
      </c>
      <c r="H2825" s="3">
        <v>30</v>
      </c>
      <c r="I2825" s="3">
        <v>0.2</v>
      </c>
      <c r="J2825" s="4">
        <v>0.75</v>
      </c>
      <c r="K2825" s="4">
        <v>1</v>
      </c>
      <c r="L2825" s="4">
        <v>5</v>
      </c>
      <c r="M2825" s="3">
        <v>1</v>
      </c>
      <c r="N2825" s="3">
        <v>2</v>
      </c>
      <c r="O2825" s="3">
        <f>HLOOKUP(O$5,[1]非R能力!$B$8:$F$558,$C2825+1,0)</f>
        <v>774900.8777543105</v>
      </c>
      <c r="P2825" s="3">
        <f>HLOOKUP(P$5,[1]非R能力!$B$8:$F$558,$C2825+1,0)</f>
        <v>115730.34944950169</v>
      </c>
      <c r="Q2825" s="3">
        <f>HLOOKUP(Q$5,[1]非R能力!$B$8:$F$558,$C2825+1,0)</f>
        <v>66426.139992333556</v>
      </c>
      <c r="R2825" s="3">
        <f>HLOOKUP(R$5,[1]非R能力!$B$8:$F$558,$C2825+1,0)</f>
        <v>19439.120616178177</v>
      </c>
      <c r="S2825" s="3">
        <f>HLOOKUP(S$5,[1]非R能力!$B$8:$F$558,$C2825+1,0)</f>
        <v>25967.73649019661</v>
      </c>
      <c r="T2825" s="3">
        <f>INDEX([1]非R能力!$H$9:$H$558,D2825)</f>
        <v>23685.613916453753</v>
      </c>
      <c r="U2825" s="3">
        <f>IF(E2825="小怪",0,IF(INDEX([1]非R能力!$FK$9:$FK$558,C2825)=0,0,10))</f>
        <v>10</v>
      </c>
      <c r="V2825" s="3">
        <f>IF(E2825="小怪",0,IF(INDEX([1]非R能力!$FH$9:$FH$558,C2825)=0,0,5000))</f>
        <v>5000</v>
      </c>
      <c r="W2825" s="3">
        <f>HLOOKUP(W$5,[2]人物技能基础!$O$3:$Q$553,$C2825+1,0)</f>
        <v>3.637142857142857</v>
      </c>
      <c r="X2825" s="3">
        <f>HLOOKUP(X$5,[2]人物技能基础!$O$3:$Q$553,$C2825+1,0)</f>
        <v>2.0186428571428574</v>
      </c>
      <c r="Y2825" s="3">
        <f>HLOOKUP(Y$5,[2]人物技能基础!$O$3:$Q$553,$C2825+1,0)</f>
        <v>99.964285714285708</v>
      </c>
      <c r="Z2825" s="3">
        <f t="shared" si="265"/>
        <v>3792245</v>
      </c>
      <c r="AA2825" s="3">
        <f t="shared" si="266"/>
        <v>71792</v>
      </c>
      <c r="AB2825" s="3">
        <f t="shared" si="267"/>
        <v>23146</v>
      </c>
      <c r="AC2825" s="3">
        <f t="shared" si="268"/>
        <v>25967</v>
      </c>
      <c r="AD2825" s="3">
        <f t="shared" si="269"/>
        <v>25918</v>
      </c>
    </row>
    <row r="2826" spans="1:30" x14ac:dyDescent="0.15">
      <c r="A2826" s="3">
        <v>821</v>
      </c>
      <c r="B2826" s="3" t="str">
        <f t="shared" si="264"/>
        <v>关卡821boss</v>
      </c>
      <c r="C2826" s="3">
        <f>INDEX([3]关卡!$J$19:$J$2018,A2826)</f>
        <v>345</v>
      </c>
      <c r="D2826" s="3">
        <f>INDEX([3]关卡!$N$19:$N$2018,A2826)</f>
        <v>345</v>
      </c>
      <c r="E2826" s="3" t="s">
        <v>25</v>
      </c>
      <c r="F2826" s="3" t="s">
        <v>26</v>
      </c>
      <c r="G2826" s="3">
        <v>30</v>
      </c>
      <c r="H2826" s="3">
        <v>30</v>
      </c>
      <c r="I2826" s="3">
        <v>0.2</v>
      </c>
      <c r="J2826" s="4">
        <v>0.75</v>
      </c>
      <c r="K2826" s="4">
        <v>1</v>
      </c>
      <c r="L2826" s="4">
        <v>5</v>
      </c>
      <c r="M2826" s="3">
        <v>1</v>
      </c>
      <c r="N2826" s="3">
        <v>2</v>
      </c>
      <c r="O2826" s="3">
        <f>HLOOKUP(O$5,[1]非R能力!$B$8:$F$558,$C2826+1,0)</f>
        <v>781101.51421341707</v>
      </c>
      <c r="P2826" s="3">
        <f>HLOOKUP(P$5,[1]非R能力!$B$8:$F$558,$C2826+1,0)</f>
        <v>116480.79726268029</v>
      </c>
      <c r="Q2826" s="3">
        <f>HLOOKUP(Q$5,[1]非R能力!$B$8:$F$558,$C2826+1,0)</f>
        <v>66760.501047614016</v>
      </c>
      <c r="R2826" s="3">
        <f>HLOOKUP(R$5,[1]非R能力!$B$8:$F$558,$C2826+1,0)</f>
        <v>19530.803364757056</v>
      </c>
      <c r="S2826" s="3">
        <f>HLOOKUP(S$5,[1]非R能力!$B$8:$F$558,$C2826+1,0)</f>
        <v>26091.470746654348</v>
      </c>
      <c r="T2826" s="3">
        <f>INDEX([1]非R能力!$H$9:$H$558,D2826)</f>
        <v>23834.200866306946</v>
      </c>
      <c r="U2826" s="3">
        <f>IF(E2826="小怪",0,IF(INDEX([1]非R能力!$FK$9:$FK$558,C2826)=0,0,10))</f>
        <v>10</v>
      </c>
      <c r="V2826" s="3">
        <f>IF(E2826="小怪",0,IF(INDEX([1]非R能力!$FH$9:$FH$558,C2826)=0,0,5000))</f>
        <v>5000</v>
      </c>
      <c r="W2826" s="3">
        <f>HLOOKUP(W$5,[2]人物技能基础!$O$3:$Q$553,$C2826+1,0)</f>
        <v>3.637142857142857</v>
      </c>
      <c r="X2826" s="3">
        <f>HLOOKUP(X$5,[2]人物技能基础!$O$3:$Q$553,$C2826+1,0)</f>
        <v>2.0186428571428574</v>
      </c>
      <c r="Y2826" s="3">
        <f>HLOOKUP(Y$5,[2]人物技能基础!$O$3:$Q$553,$C2826+1,0)</f>
        <v>99.964285714285708</v>
      </c>
      <c r="Z2826" s="3">
        <f t="shared" si="265"/>
        <v>3816737</v>
      </c>
      <c r="AA2826" s="3">
        <f t="shared" si="266"/>
        <v>72167</v>
      </c>
      <c r="AB2826" s="3">
        <f t="shared" si="267"/>
        <v>23296</v>
      </c>
      <c r="AC2826" s="3">
        <f t="shared" si="268"/>
        <v>26091</v>
      </c>
      <c r="AD2826" s="3">
        <f t="shared" si="269"/>
        <v>26041</v>
      </c>
    </row>
    <row r="2827" spans="1:30" x14ac:dyDescent="0.15">
      <c r="A2827" s="3">
        <v>822</v>
      </c>
      <c r="B2827" s="3" t="str">
        <f t="shared" si="264"/>
        <v>关卡822boss</v>
      </c>
      <c r="C2827" s="3">
        <f>INDEX([3]关卡!$J$19:$J$2018,A2827)</f>
        <v>345</v>
      </c>
      <c r="D2827" s="3">
        <f>INDEX([3]关卡!$N$19:$N$2018,A2827)</f>
        <v>345</v>
      </c>
      <c r="E2827" s="3" t="s">
        <v>25</v>
      </c>
      <c r="F2827" s="3" t="s">
        <v>26</v>
      </c>
      <c r="G2827" s="3">
        <v>30</v>
      </c>
      <c r="H2827" s="3">
        <v>30</v>
      </c>
      <c r="I2827" s="3">
        <v>0.2</v>
      </c>
      <c r="J2827" s="4">
        <v>0.75</v>
      </c>
      <c r="K2827" s="4">
        <v>1</v>
      </c>
      <c r="L2827" s="4">
        <v>5</v>
      </c>
      <c r="M2827" s="3">
        <v>1</v>
      </c>
      <c r="N2827" s="3">
        <v>2</v>
      </c>
      <c r="O2827" s="3">
        <f>HLOOKUP(O$5,[1]非R能力!$B$8:$F$558,$C2827+1,0)</f>
        <v>781101.51421341707</v>
      </c>
      <c r="P2827" s="3">
        <f>HLOOKUP(P$5,[1]非R能力!$B$8:$F$558,$C2827+1,0)</f>
        <v>116480.79726268029</v>
      </c>
      <c r="Q2827" s="3">
        <f>HLOOKUP(Q$5,[1]非R能力!$B$8:$F$558,$C2827+1,0)</f>
        <v>66760.501047614016</v>
      </c>
      <c r="R2827" s="3">
        <f>HLOOKUP(R$5,[1]非R能力!$B$8:$F$558,$C2827+1,0)</f>
        <v>19530.803364757056</v>
      </c>
      <c r="S2827" s="3">
        <f>HLOOKUP(S$5,[1]非R能力!$B$8:$F$558,$C2827+1,0)</f>
        <v>26091.470746654348</v>
      </c>
      <c r="T2827" s="3">
        <f>INDEX([1]非R能力!$H$9:$H$558,D2827)</f>
        <v>23834.200866306946</v>
      </c>
      <c r="U2827" s="3">
        <f>IF(E2827="小怪",0,IF(INDEX([1]非R能力!$FK$9:$FK$558,C2827)=0,0,10))</f>
        <v>10</v>
      </c>
      <c r="V2827" s="3">
        <f>IF(E2827="小怪",0,IF(INDEX([1]非R能力!$FH$9:$FH$558,C2827)=0,0,5000))</f>
        <v>5000</v>
      </c>
      <c r="W2827" s="3">
        <f>HLOOKUP(W$5,[2]人物技能基础!$O$3:$Q$553,$C2827+1,0)</f>
        <v>3.637142857142857</v>
      </c>
      <c r="X2827" s="3">
        <f>HLOOKUP(X$5,[2]人物技能基础!$O$3:$Q$553,$C2827+1,0)</f>
        <v>2.0186428571428574</v>
      </c>
      <c r="Y2827" s="3">
        <f>HLOOKUP(Y$5,[2]人物技能基础!$O$3:$Q$553,$C2827+1,0)</f>
        <v>99.964285714285708</v>
      </c>
      <c r="Z2827" s="3">
        <f t="shared" si="265"/>
        <v>3816737</v>
      </c>
      <c r="AA2827" s="3">
        <f t="shared" si="266"/>
        <v>72167</v>
      </c>
      <c r="AB2827" s="3">
        <f t="shared" si="267"/>
        <v>23296</v>
      </c>
      <c r="AC2827" s="3">
        <f t="shared" si="268"/>
        <v>26091</v>
      </c>
      <c r="AD2827" s="3">
        <f t="shared" si="269"/>
        <v>26041</v>
      </c>
    </row>
    <row r="2828" spans="1:30" x14ac:dyDescent="0.15">
      <c r="A2828" s="3">
        <v>823</v>
      </c>
      <c r="B2828" s="3" t="str">
        <f t="shared" si="264"/>
        <v>关卡823boss</v>
      </c>
      <c r="C2828" s="3">
        <f>INDEX([3]关卡!$J$19:$J$2018,A2828)</f>
        <v>345</v>
      </c>
      <c r="D2828" s="3">
        <f>INDEX([3]关卡!$N$19:$N$2018,A2828)</f>
        <v>345</v>
      </c>
      <c r="E2828" s="3" t="s">
        <v>25</v>
      </c>
      <c r="F2828" s="3" t="s">
        <v>26</v>
      </c>
      <c r="G2828" s="3">
        <v>30</v>
      </c>
      <c r="H2828" s="3">
        <v>30</v>
      </c>
      <c r="I2828" s="3">
        <v>0.2</v>
      </c>
      <c r="J2828" s="4">
        <v>0.75</v>
      </c>
      <c r="K2828" s="4">
        <v>1</v>
      </c>
      <c r="L2828" s="4">
        <v>5</v>
      </c>
      <c r="M2828" s="3">
        <v>1</v>
      </c>
      <c r="N2828" s="3">
        <v>2</v>
      </c>
      <c r="O2828" s="3">
        <f>HLOOKUP(O$5,[1]非R能力!$B$8:$F$558,$C2828+1,0)</f>
        <v>781101.51421341707</v>
      </c>
      <c r="P2828" s="3">
        <f>HLOOKUP(P$5,[1]非R能力!$B$8:$F$558,$C2828+1,0)</f>
        <v>116480.79726268029</v>
      </c>
      <c r="Q2828" s="3">
        <f>HLOOKUP(Q$5,[1]非R能力!$B$8:$F$558,$C2828+1,0)</f>
        <v>66760.501047614016</v>
      </c>
      <c r="R2828" s="3">
        <f>HLOOKUP(R$5,[1]非R能力!$B$8:$F$558,$C2828+1,0)</f>
        <v>19530.803364757056</v>
      </c>
      <c r="S2828" s="3">
        <f>HLOOKUP(S$5,[1]非R能力!$B$8:$F$558,$C2828+1,0)</f>
        <v>26091.470746654348</v>
      </c>
      <c r="T2828" s="3">
        <f>INDEX([1]非R能力!$H$9:$H$558,D2828)</f>
        <v>23834.200866306946</v>
      </c>
      <c r="U2828" s="3">
        <f>IF(E2828="小怪",0,IF(INDEX([1]非R能力!$FK$9:$FK$558,C2828)=0,0,10))</f>
        <v>10</v>
      </c>
      <c r="V2828" s="3">
        <f>IF(E2828="小怪",0,IF(INDEX([1]非R能力!$FH$9:$FH$558,C2828)=0,0,5000))</f>
        <v>5000</v>
      </c>
      <c r="W2828" s="3">
        <f>HLOOKUP(W$5,[2]人物技能基础!$O$3:$Q$553,$C2828+1,0)</f>
        <v>3.637142857142857</v>
      </c>
      <c r="X2828" s="3">
        <f>HLOOKUP(X$5,[2]人物技能基础!$O$3:$Q$553,$C2828+1,0)</f>
        <v>2.0186428571428574</v>
      </c>
      <c r="Y2828" s="3">
        <f>HLOOKUP(Y$5,[2]人物技能基础!$O$3:$Q$553,$C2828+1,0)</f>
        <v>99.964285714285708</v>
      </c>
      <c r="Z2828" s="3">
        <f t="shared" si="265"/>
        <v>3816737</v>
      </c>
      <c r="AA2828" s="3">
        <f t="shared" si="266"/>
        <v>72167</v>
      </c>
      <c r="AB2828" s="3">
        <f t="shared" si="267"/>
        <v>23296</v>
      </c>
      <c r="AC2828" s="3">
        <f t="shared" si="268"/>
        <v>26091</v>
      </c>
      <c r="AD2828" s="3">
        <f t="shared" si="269"/>
        <v>26041</v>
      </c>
    </row>
    <row r="2829" spans="1:30" x14ac:dyDescent="0.15">
      <c r="A2829" s="3">
        <v>824</v>
      </c>
      <c r="B2829" s="3" t="str">
        <f t="shared" si="264"/>
        <v>关卡824boss</v>
      </c>
      <c r="C2829" s="3">
        <f>INDEX([3]关卡!$J$19:$J$2018,A2829)</f>
        <v>345</v>
      </c>
      <c r="D2829" s="3">
        <f>INDEX([3]关卡!$N$19:$N$2018,A2829)</f>
        <v>345</v>
      </c>
      <c r="E2829" s="3" t="s">
        <v>25</v>
      </c>
      <c r="F2829" s="3" t="s">
        <v>26</v>
      </c>
      <c r="G2829" s="3">
        <v>30</v>
      </c>
      <c r="H2829" s="3">
        <v>30</v>
      </c>
      <c r="I2829" s="3">
        <v>0.2</v>
      </c>
      <c r="J2829" s="4">
        <v>0.75</v>
      </c>
      <c r="K2829" s="4">
        <v>1</v>
      </c>
      <c r="L2829" s="4">
        <v>5</v>
      </c>
      <c r="M2829" s="3">
        <v>1</v>
      </c>
      <c r="N2829" s="3">
        <v>2</v>
      </c>
      <c r="O2829" s="3">
        <f>HLOOKUP(O$5,[1]非R能力!$B$8:$F$558,$C2829+1,0)</f>
        <v>781101.51421341707</v>
      </c>
      <c r="P2829" s="3">
        <f>HLOOKUP(P$5,[1]非R能力!$B$8:$F$558,$C2829+1,0)</f>
        <v>116480.79726268029</v>
      </c>
      <c r="Q2829" s="3">
        <f>HLOOKUP(Q$5,[1]非R能力!$B$8:$F$558,$C2829+1,0)</f>
        <v>66760.501047614016</v>
      </c>
      <c r="R2829" s="3">
        <f>HLOOKUP(R$5,[1]非R能力!$B$8:$F$558,$C2829+1,0)</f>
        <v>19530.803364757056</v>
      </c>
      <c r="S2829" s="3">
        <f>HLOOKUP(S$5,[1]非R能力!$B$8:$F$558,$C2829+1,0)</f>
        <v>26091.470746654348</v>
      </c>
      <c r="T2829" s="3">
        <f>INDEX([1]非R能力!$H$9:$H$558,D2829)</f>
        <v>23834.200866306946</v>
      </c>
      <c r="U2829" s="3">
        <f>IF(E2829="小怪",0,IF(INDEX([1]非R能力!$FK$9:$FK$558,C2829)=0,0,10))</f>
        <v>10</v>
      </c>
      <c r="V2829" s="3">
        <f>IF(E2829="小怪",0,IF(INDEX([1]非R能力!$FH$9:$FH$558,C2829)=0,0,5000))</f>
        <v>5000</v>
      </c>
      <c r="W2829" s="3">
        <f>HLOOKUP(W$5,[2]人物技能基础!$O$3:$Q$553,$C2829+1,0)</f>
        <v>3.637142857142857</v>
      </c>
      <c r="X2829" s="3">
        <f>HLOOKUP(X$5,[2]人物技能基础!$O$3:$Q$553,$C2829+1,0)</f>
        <v>2.0186428571428574</v>
      </c>
      <c r="Y2829" s="3">
        <f>HLOOKUP(Y$5,[2]人物技能基础!$O$3:$Q$553,$C2829+1,0)</f>
        <v>99.964285714285708</v>
      </c>
      <c r="Z2829" s="3">
        <f t="shared" si="265"/>
        <v>3816737</v>
      </c>
      <c r="AA2829" s="3">
        <f t="shared" si="266"/>
        <v>72167</v>
      </c>
      <c r="AB2829" s="3">
        <f t="shared" si="267"/>
        <v>23296</v>
      </c>
      <c r="AC2829" s="3">
        <f t="shared" si="268"/>
        <v>26091</v>
      </c>
      <c r="AD2829" s="3">
        <f t="shared" si="269"/>
        <v>26041</v>
      </c>
    </row>
    <row r="2830" spans="1:30" x14ac:dyDescent="0.15">
      <c r="A2830" s="3">
        <v>825</v>
      </c>
      <c r="B2830" s="3" t="str">
        <f t="shared" si="264"/>
        <v>关卡825boss</v>
      </c>
      <c r="C2830" s="3">
        <f>INDEX([3]关卡!$J$19:$J$2018,A2830)</f>
        <v>345</v>
      </c>
      <c r="D2830" s="3">
        <f>INDEX([3]关卡!$N$19:$N$2018,A2830)</f>
        <v>345</v>
      </c>
      <c r="E2830" s="3" t="s">
        <v>25</v>
      </c>
      <c r="F2830" s="3" t="s">
        <v>26</v>
      </c>
      <c r="G2830" s="3">
        <v>30</v>
      </c>
      <c r="H2830" s="3">
        <v>30</v>
      </c>
      <c r="I2830" s="3">
        <v>0.2</v>
      </c>
      <c r="J2830" s="4">
        <v>0.75</v>
      </c>
      <c r="K2830" s="4">
        <v>1</v>
      </c>
      <c r="L2830" s="4">
        <v>5</v>
      </c>
      <c r="M2830" s="3">
        <v>1</v>
      </c>
      <c r="N2830" s="3">
        <v>2</v>
      </c>
      <c r="O2830" s="3">
        <f>HLOOKUP(O$5,[1]非R能力!$B$8:$F$558,$C2830+1,0)</f>
        <v>781101.51421341707</v>
      </c>
      <c r="P2830" s="3">
        <f>HLOOKUP(P$5,[1]非R能力!$B$8:$F$558,$C2830+1,0)</f>
        <v>116480.79726268029</v>
      </c>
      <c r="Q2830" s="3">
        <f>HLOOKUP(Q$5,[1]非R能力!$B$8:$F$558,$C2830+1,0)</f>
        <v>66760.501047614016</v>
      </c>
      <c r="R2830" s="3">
        <f>HLOOKUP(R$5,[1]非R能力!$B$8:$F$558,$C2830+1,0)</f>
        <v>19530.803364757056</v>
      </c>
      <c r="S2830" s="3">
        <f>HLOOKUP(S$5,[1]非R能力!$B$8:$F$558,$C2830+1,0)</f>
        <v>26091.470746654348</v>
      </c>
      <c r="T2830" s="3">
        <f>INDEX([1]非R能力!$H$9:$H$558,D2830)</f>
        <v>23834.200866306946</v>
      </c>
      <c r="U2830" s="3">
        <f>IF(E2830="小怪",0,IF(INDEX([1]非R能力!$FK$9:$FK$558,C2830)=0,0,10))</f>
        <v>10</v>
      </c>
      <c r="V2830" s="3">
        <f>IF(E2830="小怪",0,IF(INDEX([1]非R能力!$FH$9:$FH$558,C2830)=0,0,5000))</f>
        <v>5000</v>
      </c>
      <c r="W2830" s="3">
        <f>HLOOKUP(W$5,[2]人物技能基础!$O$3:$Q$553,$C2830+1,0)</f>
        <v>3.637142857142857</v>
      </c>
      <c r="X2830" s="3">
        <f>HLOOKUP(X$5,[2]人物技能基础!$O$3:$Q$553,$C2830+1,0)</f>
        <v>2.0186428571428574</v>
      </c>
      <c r="Y2830" s="3">
        <f>HLOOKUP(Y$5,[2]人物技能基础!$O$3:$Q$553,$C2830+1,0)</f>
        <v>99.964285714285708</v>
      </c>
      <c r="Z2830" s="3">
        <f t="shared" si="265"/>
        <v>3816737</v>
      </c>
      <c r="AA2830" s="3">
        <f t="shared" si="266"/>
        <v>72167</v>
      </c>
      <c r="AB2830" s="3">
        <f t="shared" si="267"/>
        <v>23296</v>
      </c>
      <c r="AC2830" s="3">
        <f t="shared" si="268"/>
        <v>26091</v>
      </c>
      <c r="AD2830" s="3">
        <f t="shared" si="269"/>
        <v>26041</v>
      </c>
    </row>
    <row r="2831" spans="1:30" x14ac:dyDescent="0.15">
      <c r="A2831" s="3">
        <v>826</v>
      </c>
      <c r="B2831" s="3" t="str">
        <f t="shared" si="264"/>
        <v>关卡826boss</v>
      </c>
      <c r="C2831" s="3">
        <f>INDEX([3]关卡!$J$19:$J$2018,A2831)</f>
        <v>345</v>
      </c>
      <c r="D2831" s="3">
        <f>INDEX([3]关卡!$N$19:$N$2018,A2831)</f>
        <v>345</v>
      </c>
      <c r="E2831" s="3" t="s">
        <v>25</v>
      </c>
      <c r="F2831" s="3" t="s">
        <v>26</v>
      </c>
      <c r="G2831" s="3">
        <v>30</v>
      </c>
      <c r="H2831" s="3">
        <v>30</v>
      </c>
      <c r="I2831" s="3">
        <v>0.2</v>
      </c>
      <c r="J2831" s="4">
        <v>0.75</v>
      </c>
      <c r="K2831" s="4">
        <v>1</v>
      </c>
      <c r="L2831" s="4">
        <v>5</v>
      </c>
      <c r="M2831" s="3">
        <v>1</v>
      </c>
      <c r="N2831" s="3">
        <v>2</v>
      </c>
      <c r="O2831" s="3">
        <f>HLOOKUP(O$5,[1]非R能力!$B$8:$F$558,$C2831+1,0)</f>
        <v>781101.51421341707</v>
      </c>
      <c r="P2831" s="3">
        <f>HLOOKUP(P$5,[1]非R能力!$B$8:$F$558,$C2831+1,0)</f>
        <v>116480.79726268029</v>
      </c>
      <c r="Q2831" s="3">
        <f>HLOOKUP(Q$5,[1]非R能力!$B$8:$F$558,$C2831+1,0)</f>
        <v>66760.501047614016</v>
      </c>
      <c r="R2831" s="3">
        <f>HLOOKUP(R$5,[1]非R能力!$B$8:$F$558,$C2831+1,0)</f>
        <v>19530.803364757056</v>
      </c>
      <c r="S2831" s="3">
        <f>HLOOKUP(S$5,[1]非R能力!$B$8:$F$558,$C2831+1,0)</f>
        <v>26091.470746654348</v>
      </c>
      <c r="T2831" s="3">
        <f>INDEX([1]非R能力!$H$9:$H$558,D2831)</f>
        <v>23834.200866306946</v>
      </c>
      <c r="U2831" s="3">
        <f>IF(E2831="小怪",0,IF(INDEX([1]非R能力!$FK$9:$FK$558,C2831)=0,0,10))</f>
        <v>10</v>
      </c>
      <c r="V2831" s="3">
        <f>IF(E2831="小怪",0,IF(INDEX([1]非R能力!$FH$9:$FH$558,C2831)=0,0,5000))</f>
        <v>5000</v>
      </c>
      <c r="W2831" s="3">
        <f>HLOOKUP(W$5,[2]人物技能基础!$O$3:$Q$553,$C2831+1,0)</f>
        <v>3.637142857142857</v>
      </c>
      <c r="X2831" s="3">
        <f>HLOOKUP(X$5,[2]人物技能基础!$O$3:$Q$553,$C2831+1,0)</f>
        <v>2.0186428571428574</v>
      </c>
      <c r="Y2831" s="3">
        <f>HLOOKUP(Y$5,[2]人物技能基础!$O$3:$Q$553,$C2831+1,0)</f>
        <v>99.964285714285708</v>
      </c>
      <c r="Z2831" s="3">
        <f t="shared" si="265"/>
        <v>3816737</v>
      </c>
      <c r="AA2831" s="3">
        <f t="shared" si="266"/>
        <v>72167</v>
      </c>
      <c r="AB2831" s="3">
        <f t="shared" si="267"/>
        <v>23296</v>
      </c>
      <c r="AC2831" s="3">
        <f t="shared" si="268"/>
        <v>26091</v>
      </c>
      <c r="AD2831" s="3">
        <f t="shared" si="269"/>
        <v>26041</v>
      </c>
    </row>
    <row r="2832" spans="1:30" x14ac:dyDescent="0.15">
      <c r="A2832" s="3">
        <v>827</v>
      </c>
      <c r="B2832" s="3" t="str">
        <f t="shared" si="264"/>
        <v>关卡827boss</v>
      </c>
      <c r="C2832" s="3">
        <f>INDEX([3]关卡!$J$19:$J$2018,A2832)</f>
        <v>346</v>
      </c>
      <c r="D2832" s="3">
        <f>INDEX([3]关卡!$N$19:$N$2018,A2832)</f>
        <v>346</v>
      </c>
      <c r="E2832" s="3" t="s">
        <v>25</v>
      </c>
      <c r="F2832" s="3" t="s">
        <v>26</v>
      </c>
      <c r="G2832" s="3">
        <v>30</v>
      </c>
      <c r="H2832" s="3">
        <v>30</v>
      </c>
      <c r="I2832" s="3">
        <v>0.2</v>
      </c>
      <c r="J2832" s="4">
        <v>0.75</v>
      </c>
      <c r="K2832" s="4">
        <v>1</v>
      </c>
      <c r="L2832" s="4">
        <v>5</v>
      </c>
      <c r="M2832" s="3">
        <v>1</v>
      </c>
      <c r="N2832" s="3">
        <v>2</v>
      </c>
      <c r="O2832" s="3">
        <f>HLOOKUP(O$5,[1]非R能力!$B$8:$F$558,$C2832+1,0)</f>
        <v>787158.29995228921</v>
      </c>
      <c r="P2832" s="3">
        <f>HLOOKUP(P$5,[1]非R能力!$B$8:$F$558,$C2832+1,0)</f>
        <v>117277.16834794747</v>
      </c>
      <c r="Q2832" s="3">
        <f>HLOOKUP(Q$5,[1]非R能力!$B$8:$F$558,$C2832+1,0)</f>
        <v>67084.127905052446</v>
      </c>
      <c r="R2832" s="3">
        <f>HLOOKUP(R$5,[1]非R能力!$B$8:$F$558,$C2832+1,0)</f>
        <v>19624.641167719867</v>
      </c>
      <c r="S2832" s="3">
        <f>HLOOKUP(S$5,[1]非R能力!$B$8:$F$558,$C2832+1,0)</f>
        <v>26197.998500064852</v>
      </c>
      <c r="T2832" s="3">
        <f>INDEX([1]非R能力!$H$9:$H$558,D2832)</f>
        <v>23983.51915774689</v>
      </c>
      <c r="U2832" s="3">
        <f>IF(E2832="小怪",0,IF(INDEX([1]非R能力!$FK$9:$FK$558,C2832)=0,0,10))</f>
        <v>10</v>
      </c>
      <c r="V2832" s="3">
        <f>IF(E2832="小怪",0,IF(INDEX([1]非R能力!$FH$9:$FH$558,C2832)=0,0,5000))</f>
        <v>5000</v>
      </c>
      <c r="W2832" s="3">
        <f>HLOOKUP(W$5,[2]人物技能基础!$O$3:$Q$553,$C2832+1,0)</f>
        <v>3.637142857142857</v>
      </c>
      <c r="X2832" s="3">
        <f>HLOOKUP(X$5,[2]人物技能基础!$O$3:$Q$553,$C2832+1,0)</f>
        <v>2.0186428571428574</v>
      </c>
      <c r="Y2832" s="3">
        <f>HLOOKUP(Y$5,[2]人物技能基础!$O$3:$Q$553,$C2832+1,0)</f>
        <v>99.964285714285708</v>
      </c>
      <c r="Z2832" s="3">
        <f t="shared" si="265"/>
        <v>3842584</v>
      </c>
      <c r="AA2832" s="3">
        <f t="shared" si="266"/>
        <v>72531</v>
      </c>
      <c r="AB2832" s="3">
        <f t="shared" si="267"/>
        <v>23455</v>
      </c>
      <c r="AC2832" s="3">
        <f t="shared" si="268"/>
        <v>26197</v>
      </c>
      <c r="AD2832" s="3">
        <f t="shared" si="269"/>
        <v>26166</v>
      </c>
    </row>
    <row r="2833" spans="1:30" x14ac:dyDescent="0.15">
      <c r="A2833" s="3">
        <v>828</v>
      </c>
      <c r="B2833" s="3" t="str">
        <f t="shared" si="264"/>
        <v>关卡828boss</v>
      </c>
      <c r="C2833" s="3">
        <f>INDEX([3]关卡!$J$19:$J$2018,A2833)</f>
        <v>346</v>
      </c>
      <c r="D2833" s="3">
        <f>INDEX([3]关卡!$N$19:$N$2018,A2833)</f>
        <v>346</v>
      </c>
      <c r="E2833" s="3" t="s">
        <v>25</v>
      </c>
      <c r="F2833" s="3" t="s">
        <v>26</v>
      </c>
      <c r="G2833" s="3">
        <v>30</v>
      </c>
      <c r="H2833" s="3">
        <v>30</v>
      </c>
      <c r="I2833" s="3">
        <v>0.2</v>
      </c>
      <c r="J2833" s="4">
        <v>0.75</v>
      </c>
      <c r="K2833" s="4">
        <v>1</v>
      </c>
      <c r="L2833" s="4">
        <v>5</v>
      </c>
      <c r="M2833" s="3">
        <v>1</v>
      </c>
      <c r="N2833" s="3">
        <v>2</v>
      </c>
      <c r="O2833" s="3">
        <f>HLOOKUP(O$5,[1]非R能力!$B$8:$F$558,$C2833+1,0)</f>
        <v>787158.29995228921</v>
      </c>
      <c r="P2833" s="3">
        <f>HLOOKUP(P$5,[1]非R能力!$B$8:$F$558,$C2833+1,0)</f>
        <v>117277.16834794747</v>
      </c>
      <c r="Q2833" s="3">
        <f>HLOOKUP(Q$5,[1]非R能力!$B$8:$F$558,$C2833+1,0)</f>
        <v>67084.127905052446</v>
      </c>
      <c r="R2833" s="3">
        <f>HLOOKUP(R$5,[1]非R能力!$B$8:$F$558,$C2833+1,0)</f>
        <v>19624.641167719867</v>
      </c>
      <c r="S2833" s="3">
        <f>HLOOKUP(S$5,[1]非R能力!$B$8:$F$558,$C2833+1,0)</f>
        <v>26197.998500064852</v>
      </c>
      <c r="T2833" s="3">
        <f>INDEX([1]非R能力!$H$9:$H$558,D2833)</f>
        <v>23983.51915774689</v>
      </c>
      <c r="U2833" s="3">
        <f>IF(E2833="小怪",0,IF(INDEX([1]非R能力!$FK$9:$FK$558,C2833)=0,0,10))</f>
        <v>10</v>
      </c>
      <c r="V2833" s="3">
        <f>IF(E2833="小怪",0,IF(INDEX([1]非R能力!$FH$9:$FH$558,C2833)=0,0,5000))</f>
        <v>5000</v>
      </c>
      <c r="W2833" s="3">
        <f>HLOOKUP(W$5,[2]人物技能基础!$O$3:$Q$553,$C2833+1,0)</f>
        <v>3.637142857142857</v>
      </c>
      <c r="X2833" s="3">
        <f>HLOOKUP(X$5,[2]人物技能基础!$O$3:$Q$553,$C2833+1,0)</f>
        <v>2.0186428571428574</v>
      </c>
      <c r="Y2833" s="3">
        <f>HLOOKUP(Y$5,[2]人物技能基础!$O$3:$Q$553,$C2833+1,0)</f>
        <v>99.964285714285708</v>
      </c>
      <c r="Z2833" s="3">
        <f t="shared" si="265"/>
        <v>3842584</v>
      </c>
      <c r="AA2833" s="3">
        <f t="shared" si="266"/>
        <v>72531</v>
      </c>
      <c r="AB2833" s="3">
        <f t="shared" si="267"/>
        <v>23455</v>
      </c>
      <c r="AC2833" s="3">
        <f t="shared" si="268"/>
        <v>26197</v>
      </c>
      <c r="AD2833" s="3">
        <f t="shared" si="269"/>
        <v>26166</v>
      </c>
    </row>
    <row r="2834" spans="1:30" x14ac:dyDescent="0.15">
      <c r="A2834" s="3">
        <v>829</v>
      </c>
      <c r="B2834" s="3" t="str">
        <f t="shared" si="264"/>
        <v>关卡829boss</v>
      </c>
      <c r="C2834" s="3">
        <f>INDEX([3]关卡!$J$19:$J$2018,A2834)</f>
        <v>346</v>
      </c>
      <c r="D2834" s="3">
        <f>INDEX([3]关卡!$N$19:$N$2018,A2834)</f>
        <v>346</v>
      </c>
      <c r="E2834" s="3" t="s">
        <v>25</v>
      </c>
      <c r="F2834" s="3" t="s">
        <v>26</v>
      </c>
      <c r="G2834" s="3">
        <v>30</v>
      </c>
      <c r="H2834" s="3">
        <v>30</v>
      </c>
      <c r="I2834" s="3">
        <v>0.2</v>
      </c>
      <c r="J2834" s="4">
        <v>0.75</v>
      </c>
      <c r="K2834" s="4">
        <v>1</v>
      </c>
      <c r="L2834" s="4">
        <v>5</v>
      </c>
      <c r="M2834" s="3">
        <v>1</v>
      </c>
      <c r="N2834" s="3">
        <v>2</v>
      </c>
      <c r="O2834" s="3">
        <f>HLOOKUP(O$5,[1]非R能力!$B$8:$F$558,$C2834+1,0)</f>
        <v>787158.29995228921</v>
      </c>
      <c r="P2834" s="3">
        <f>HLOOKUP(P$5,[1]非R能力!$B$8:$F$558,$C2834+1,0)</f>
        <v>117277.16834794747</v>
      </c>
      <c r="Q2834" s="3">
        <f>HLOOKUP(Q$5,[1]非R能力!$B$8:$F$558,$C2834+1,0)</f>
        <v>67084.127905052446</v>
      </c>
      <c r="R2834" s="3">
        <f>HLOOKUP(R$5,[1]非R能力!$B$8:$F$558,$C2834+1,0)</f>
        <v>19624.641167719867</v>
      </c>
      <c r="S2834" s="3">
        <f>HLOOKUP(S$5,[1]非R能力!$B$8:$F$558,$C2834+1,0)</f>
        <v>26197.998500064852</v>
      </c>
      <c r="T2834" s="3">
        <f>INDEX([1]非R能力!$H$9:$H$558,D2834)</f>
        <v>23983.51915774689</v>
      </c>
      <c r="U2834" s="3">
        <f>IF(E2834="小怪",0,IF(INDEX([1]非R能力!$FK$9:$FK$558,C2834)=0,0,10))</f>
        <v>10</v>
      </c>
      <c r="V2834" s="3">
        <f>IF(E2834="小怪",0,IF(INDEX([1]非R能力!$FH$9:$FH$558,C2834)=0,0,5000))</f>
        <v>5000</v>
      </c>
      <c r="W2834" s="3">
        <f>HLOOKUP(W$5,[2]人物技能基础!$O$3:$Q$553,$C2834+1,0)</f>
        <v>3.637142857142857</v>
      </c>
      <c r="X2834" s="3">
        <f>HLOOKUP(X$5,[2]人物技能基础!$O$3:$Q$553,$C2834+1,0)</f>
        <v>2.0186428571428574</v>
      </c>
      <c r="Y2834" s="3">
        <f>HLOOKUP(Y$5,[2]人物技能基础!$O$3:$Q$553,$C2834+1,0)</f>
        <v>99.964285714285708</v>
      </c>
      <c r="Z2834" s="3">
        <f t="shared" si="265"/>
        <v>3842584</v>
      </c>
      <c r="AA2834" s="3">
        <f t="shared" si="266"/>
        <v>72531</v>
      </c>
      <c r="AB2834" s="3">
        <f t="shared" si="267"/>
        <v>23455</v>
      </c>
      <c r="AC2834" s="3">
        <f t="shared" si="268"/>
        <v>26197</v>
      </c>
      <c r="AD2834" s="3">
        <f t="shared" si="269"/>
        <v>26166</v>
      </c>
    </row>
    <row r="2835" spans="1:30" x14ac:dyDescent="0.15">
      <c r="A2835" s="3">
        <v>830</v>
      </c>
      <c r="B2835" s="3" t="str">
        <f t="shared" si="264"/>
        <v>关卡830boss</v>
      </c>
      <c r="C2835" s="3">
        <f>INDEX([3]关卡!$J$19:$J$2018,A2835)</f>
        <v>346</v>
      </c>
      <c r="D2835" s="3">
        <f>INDEX([3]关卡!$N$19:$N$2018,A2835)</f>
        <v>346</v>
      </c>
      <c r="E2835" s="3" t="s">
        <v>25</v>
      </c>
      <c r="F2835" s="3" t="s">
        <v>26</v>
      </c>
      <c r="G2835" s="3">
        <v>30</v>
      </c>
      <c r="H2835" s="3">
        <v>30</v>
      </c>
      <c r="I2835" s="3">
        <v>0.2</v>
      </c>
      <c r="J2835" s="4">
        <v>0.75</v>
      </c>
      <c r="K2835" s="4">
        <v>1</v>
      </c>
      <c r="L2835" s="4">
        <v>5</v>
      </c>
      <c r="M2835" s="3">
        <v>1</v>
      </c>
      <c r="N2835" s="3">
        <v>2</v>
      </c>
      <c r="O2835" s="3">
        <f>HLOOKUP(O$5,[1]非R能力!$B$8:$F$558,$C2835+1,0)</f>
        <v>787158.29995228921</v>
      </c>
      <c r="P2835" s="3">
        <f>HLOOKUP(P$5,[1]非R能力!$B$8:$F$558,$C2835+1,0)</f>
        <v>117277.16834794747</v>
      </c>
      <c r="Q2835" s="3">
        <f>HLOOKUP(Q$5,[1]非R能力!$B$8:$F$558,$C2835+1,0)</f>
        <v>67084.127905052446</v>
      </c>
      <c r="R2835" s="3">
        <f>HLOOKUP(R$5,[1]非R能力!$B$8:$F$558,$C2835+1,0)</f>
        <v>19624.641167719867</v>
      </c>
      <c r="S2835" s="3">
        <f>HLOOKUP(S$5,[1]非R能力!$B$8:$F$558,$C2835+1,0)</f>
        <v>26197.998500064852</v>
      </c>
      <c r="T2835" s="3">
        <f>INDEX([1]非R能力!$H$9:$H$558,D2835)</f>
        <v>23983.51915774689</v>
      </c>
      <c r="U2835" s="3">
        <f>IF(E2835="小怪",0,IF(INDEX([1]非R能力!$FK$9:$FK$558,C2835)=0,0,10))</f>
        <v>10</v>
      </c>
      <c r="V2835" s="3">
        <f>IF(E2835="小怪",0,IF(INDEX([1]非R能力!$FH$9:$FH$558,C2835)=0,0,5000))</f>
        <v>5000</v>
      </c>
      <c r="W2835" s="3">
        <f>HLOOKUP(W$5,[2]人物技能基础!$O$3:$Q$553,$C2835+1,0)</f>
        <v>3.637142857142857</v>
      </c>
      <c r="X2835" s="3">
        <f>HLOOKUP(X$5,[2]人物技能基础!$O$3:$Q$553,$C2835+1,0)</f>
        <v>2.0186428571428574</v>
      </c>
      <c r="Y2835" s="3">
        <f>HLOOKUP(Y$5,[2]人物技能基础!$O$3:$Q$553,$C2835+1,0)</f>
        <v>99.964285714285708</v>
      </c>
      <c r="Z2835" s="3">
        <f t="shared" si="265"/>
        <v>3842584</v>
      </c>
      <c r="AA2835" s="3">
        <f t="shared" si="266"/>
        <v>72531</v>
      </c>
      <c r="AB2835" s="3">
        <f t="shared" si="267"/>
        <v>23455</v>
      </c>
      <c r="AC2835" s="3">
        <f t="shared" si="268"/>
        <v>26197</v>
      </c>
      <c r="AD2835" s="3">
        <f t="shared" si="269"/>
        <v>26166</v>
      </c>
    </row>
    <row r="2836" spans="1:30" x14ac:dyDescent="0.15">
      <c r="A2836" s="3">
        <v>831</v>
      </c>
      <c r="B2836" s="3" t="str">
        <f t="shared" si="264"/>
        <v>关卡831boss</v>
      </c>
      <c r="C2836" s="3">
        <f>INDEX([3]关卡!$J$19:$J$2018,A2836)</f>
        <v>346</v>
      </c>
      <c r="D2836" s="3">
        <f>INDEX([3]关卡!$N$19:$N$2018,A2836)</f>
        <v>346</v>
      </c>
      <c r="E2836" s="3" t="s">
        <v>25</v>
      </c>
      <c r="F2836" s="3" t="s">
        <v>26</v>
      </c>
      <c r="G2836" s="3">
        <v>30</v>
      </c>
      <c r="H2836" s="3">
        <v>30</v>
      </c>
      <c r="I2836" s="3">
        <v>0.2</v>
      </c>
      <c r="J2836" s="4">
        <v>0.75</v>
      </c>
      <c r="K2836" s="4">
        <v>1</v>
      </c>
      <c r="L2836" s="4">
        <v>5</v>
      </c>
      <c r="M2836" s="3">
        <v>1</v>
      </c>
      <c r="N2836" s="3">
        <v>2</v>
      </c>
      <c r="O2836" s="3">
        <f>HLOOKUP(O$5,[1]非R能力!$B$8:$F$558,$C2836+1,0)</f>
        <v>787158.29995228921</v>
      </c>
      <c r="P2836" s="3">
        <f>HLOOKUP(P$5,[1]非R能力!$B$8:$F$558,$C2836+1,0)</f>
        <v>117277.16834794747</v>
      </c>
      <c r="Q2836" s="3">
        <f>HLOOKUP(Q$5,[1]非R能力!$B$8:$F$558,$C2836+1,0)</f>
        <v>67084.127905052446</v>
      </c>
      <c r="R2836" s="3">
        <f>HLOOKUP(R$5,[1]非R能力!$B$8:$F$558,$C2836+1,0)</f>
        <v>19624.641167719867</v>
      </c>
      <c r="S2836" s="3">
        <f>HLOOKUP(S$5,[1]非R能力!$B$8:$F$558,$C2836+1,0)</f>
        <v>26197.998500064852</v>
      </c>
      <c r="T2836" s="3">
        <f>INDEX([1]非R能力!$H$9:$H$558,D2836)</f>
        <v>23983.51915774689</v>
      </c>
      <c r="U2836" s="3">
        <f>IF(E2836="小怪",0,IF(INDEX([1]非R能力!$FK$9:$FK$558,C2836)=0,0,10))</f>
        <v>10</v>
      </c>
      <c r="V2836" s="3">
        <f>IF(E2836="小怪",0,IF(INDEX([1]非R能力!$FH$9:$FH$558,C2836)=0,0,5000))</f>
        <v>5000</v>
      </c>
      <c r="W2836" s="3">
        <f>HLOOKUP(W$5,[2]人物技能基础!$O$3:$Q$553,$C2836+1,0)</f>
        <v>3.637142857142857</v>
      </c>
      <c r="X2836" s="3">
        <f>HLOOKUP(X$5,[2]人物技能基础!$O$3:$Q$553,$C2836+1,0)</f>
        <v>2.0186428571428574</v>
      </c>
      <c r="Y2836" s="3">
        <f>HLOOKUP(Y$5,[2]人物技能基础!$O$3:$Q$553,$C2836+1,0)</f>
        <v>99.964285714285708</v>
      </c>
      <c r="Z2836" s="3">
        <f t="shared" si="265"/>
        <v>3842584</v>
      </c>
      <c r="AA2836" s="3">
        <f t="shared" si="266"/>
        <v>72531</v>
      </c>
      <c r="AB2836" s="3">
        <f t="shared" si="267"/>
        <v>23455</v>
      </c>
      <c r="AC2836" s="3">
        <f t="shared" si="268"/>
        <v>26197</v>
      </c>
      <c r="AD2836" s="3">
        <f t="shared" si="269"/>
        <v>26166</v>
      </c>
    </row>
    <row r="2837" spans="1:30" x14ac:dyDescent="0.15">
      <c r="A2837" s="3">
        <v>832</v>
      </c>
      <c r="B2837" s="3" t="str">
        <f t="shared" si="264"/>
        <v>关卡832boss</v>
      </c>
      <c r="C2837" s="3">
        <f>INDEX([3]关卡!$J$19:$J$2018,A2837)</f>
        <v>346</v>
      </c>
      <c r="D2837" s="3">
        <f>INDEX([3]关卡!$N$19:$N$2018,A2837)</f>
        <v>346</v>
      </c>
      <c r="E2837" s="3" t="s">
        <v>25</v>
      </c>
      <c r="F2837" s="3" t="s">
        <v>26</v>
      </c>
      <c r="G2837" s="3">
        <v>30</v>
      </c>
      <c r="H2837" s="3">
        <v>30</v>
      </c>
      <c r="I2837" s="3">
        <v>0.2</v>
      </c>
      <c r="J2837" s="4">
        <v>0.75</v>
      </c>
      <c r="K2837" s="4">
        <v>1</v>
      </c>
      <c r="L2837" s="4">
        <v>5</v>
      </c>
      <c r="M2837" s="3">
        <v>1</v>
      </c>
      <c r="N2837" s="3">
        <v>2</v>
      </c>
      <c r="O2837" s="3">
        <f>HLOOKUP(O$5,[1]非R能力!$B$8:$F$558,$C2837+1,0)</f>
        <v>787158.29995228921</v>
      </c>
      <c r="P2837" s="3">
        <f>HLOOKUP(P$5,[1]非R能力!$B$8:$F$558,$C2837+1,0)</f>
        <v>117277.16834794747</v>
      </c>
      <c r="Q2837" s="3">
        <f>HLOOKUP(Q$5,[1]非R能力!$B$8:$F$558,$C2837+1,0)</f>
        <v>67084.127905052446</v>
      </c>
      <c r="R2837" s="3">
        <f>HLOOKUP(R$5,[1]非R能力!$B$8:$F$558,$C2837+1,0)</f>
        <v>19624.641167719867</v>
      </c>
      <c r="S2837" s="3">
        <f>HLOOKUP(S$5,[1]非R能力!$B$8:$F$558,$C2837+1,0)</f>
        <v>26197.998500064852</v>
      </c>
      <c r="T2837" s="3">
        <f>INDEX([1]非R能力!$H$9:$H$558,D2837)</f>
        <v>23983.51915774689</v>
      </c>
      <c r="U2837" s="3">
        <f>IF(E2837="小怪",0,IF(INDEX([1]非R能力!$FK$9:$FK$558,C2837)=0,0,10))</f>
        <v>10</v>
      </c>
      <c r="V2837" s="3">
        <f>IF(E2837="小怪",0,IF(INDEX([1]非R能力!$FH$9:$FH$558,C2837)=0,0,5000))</f>
        <v>5000</v>
      </c>
      <c r="W2837" s="3">
        <f>HLOOKUP(W$5,[2]人物技能基础!$O$3:$Q$553,$C2837+1,0)</f>
        <v>3.637142857142857</v>
      </c>
      <c r="X2837" s="3">
        <f>HLOOKUP(X$5,[2]人物技能基础!$O$3:$Q$553,$C2837+1,0)</f>
        <v>2.0186428571428574</v>
      </c>
      <c r="Y2837" s="3">
        <f>HLOOKUP(Y$5,[2]人物技能基础!$O$3:$Q$553,$C2837+1,0)</f>
        <v>99.964285714285708</v>
      </c>
      <c r="Z2837" s="3">
        <f t="shared" si="265"/>
        <v>3842584</v>
      </c>
      <c r="AA2837" s="3">
        <f t="shared" si="266"/>
        <v>72531</v>
      </c>
      <c r="AB2837" s="3">
        <f t="shared" si="267"/>
        <v>23455</v>
      </c>
      <c r="AC2837" s="3">
        <f t="shared" si="268"/>
        <v>26197</v>
      </c>
      <c r="AD2837" s="3">
        <f t="shared" si="269"/>
        <v>26166</v>
      </c>
    </row>
    <row r="2838" spans="1:30" x14ac:dyDescent="0.15">
      <c r="A2838" s="3">
        <v>833</v>
      </c>
      <c r="B2838" s="3" t="str">
        <f t="shared" si="264"/>
        <v>关卡833boss</v>
      </c>
      <c r="C2838" s="3">
        <f>INDEX([3]关卡!$J$19:$J$2018,A2838)</f>
        <v>347</v>
      </c>
      <c r="D2838" s="3">
        <f>INDEX([3]关卡!$N$19:$N$2018,A2838)</f>
        <v>347</v>
      </c>
      <c r="E2838" s="3" t="s">
        <v>25</v>
      </c>
      <c r="F2838" s="3" t="s">
        <v>26</v>
      </c>
      <c r="G2838" s="3">
        <v>30</v>
      </c>
      <c r="H2838" s="3">
        <v>30</v>
      </c>
      <c r="I2838" s="3">
        <v>0.2</v>
      </c>
      <c r="J2838" s="4">
        <v>0.75</v>
      </c>
      <c r="K2838" s="4">
        <v>1</v>
      </c>
      <c r="L2838" s="4">
        <v>5</v>
      </c>
      <c r="M2838" s="3">
        <v>1</v>
      </c>
      <c r="N2838" s="3">
        <v>2</v>
      </c>
      <c r="O2838" s="3">
        <f>HLOOKUP(O$5,[1]非R能力!$B$8:$F$558,$C2838+1,0)</f>
        <v>792969.22755192115</v>
      </c>
      <c r="P2838" s="3">
        <f>HLOOKUP(P$5,[1]非R能力!$B$8:$F$558,$C2838+1,0)</f>
        <v>119472.17660983057</v>
      </c>
      <c r="Q2838" s="3">
        <f>HLOOKUP(Q$5,[1]非R能力!$B$8:$F$558,$C2838+1,0)</f>
        <v>67413.966647669571</v>
      </c>
      <c r="R2838" s="3">
        <f>HLOOKUP(R$5,[1]非R能力!$B$8:$F$558,$C2838+1,0)</f>
        <v>19715.738421007554</v>
      </c>
      <c r="S2838" s="3">
        <f>HLOOKUP(S$5,[1]非R能力!$B$8:$F$558,$C2838+1,0)</f>
        <v>26316.685175297465</v>
      </c>
      <c r="T2838" s="3">
        <f>INDEX([1]非R能力!$H$9:$H$558,D2838)</f>
        <v>24133.571698175761</v>
      </c>
      <c r="U2838" s="3">
        <f>IF(E2838="小怪",0,IF(INDEX([1]非R能力!$FK$9:$FK$558,C2838)=0,0,10))</f>
        <v>10</v>
      </c>
      <c r="V2838" s="3">
        <f>IF(E2838="小怪",0,IF(INDEX([1]非R能力!$FH$9:$FH$558,C2838)=0,0,5000))</f>
        <v>5000</v>
      </c>
      <c r="W2838" s="3">
        <f>HLOOKUP(W$5,[2]人物技能基础!$O$3:$Q$553,$C2838+1,0)</f>
        <v>3.637142857142857</v>
      </c>
      <c r="X2838" s="3">
        <f>HLOOKUP(X$5,[2]人物技能基础!$O$3:$Q$553,$C2838+1,0)</f>
        <v>2.0186428571428574</v>
      </c>
      <c r="Y2838" s="3">
        <f>HLOOKUP(Y$5,[2]人物技能基础!$O$3:$Q$553,$C2838+1,0)</f>
        <v>99.964285714285708</v>
      </c>
      <c r="Z2838" s="3">
        <f t="shared" si="265"/>
        <v>3909091</v>
      </c>
      <c r="AA2838" s="3">
        <f t="shared" si="266"/>
        <v>72900</v>
      </c>
      <c r="AB2838" s="3">
        <f t="shared" si="267"/>
        <v>23894</v>
      </c>
      <c r="AC2838" s="3">
        <f t="shared" si="268"/>
        <v>26316</v>
      </c>
      <c r="AD2838" s="3">
        <f t="shared" si="269"/>
        <v>26287</v>
      </c>
    </row>
    <row r="2839" spans="1:30" x14ac:dyDescent="0.15">
      <c r="A2839" s="3">
        <v>834</v>
      </c>
      <c r="B2839" s="3" t="str">
        <f t="shared" si="264"/>
        <v>关卡834boss</v>
      </c>
      <c r="C2839" s="3">
        <f>INDEX([3]关卡!$J$19:$J$2018,A2839)</f>
        <v>347</v>
      </c>
      <c r="D2839" s="3">
        <f>INDEX([3]关卡!$N$19:$N$2018,A2839)</f>
        <v>347</v>
      </c>
      <c r="E2839" s="3" t="s">
        <v>25</v>
      </c>
      <c r="F2839" s="3" t="s">
        <v>26</v>
      </c>
      <c r="G2839" s="3">
        <v>30</v>
      </c>
      <c r="H2839" s="3">
        <v>30</v>
      </c>
      <c r="I2839" s="3">
        <v>0.2</v>
      </c>
      <c r="J2839" s="4">
        <v>0.75</v>
      </c>
      <c r="K2839" s="4">
        <v>1</v>
      </c>
      <c r="L2839" s="4">
        <v>5</v>
      </c>
      <c r="M2839" s="3">
        <v>1</v>
      </c>
      <c r="N2839" s="3">
        <v>2</v>
      </c>
      <c r="O2839" s="3">
        <f>HLOOKUP(O$5,[1]非R能力!$B$8:$F$558,$C2839+1,0)</f>
        <v>792969.22755192115</v>
      </c>
      <c r="P2839" s="3">
        <f>HLOOKUP(P$5,[1]非R能力!$B$8:$F$558,$C2839+1,0)</f>
        <v>119472.17660983057</v>
      </c>
      <c r="Q2839" s="3">
        <f>HLOOKUP(Q$5,[1]非R能力!$B$8:$F$558,$C2839+1,0)</f>
        <v>67413.966647669571</v>
      </c>
      <c r="R2839" s="3">
        <f>HLOOKUP(R$5,[1]非R能力!$B$8:$F$558,$C2839+1,0)</f>
        <v>19715.738421007554</v>
      </c>
      <c r="S2839" s="3">
        <f>HLOOKUP(S$5,[1]非R能力!$B$8:$F$558,$C2839+1,0)</f>
        <v>26316.685175297465</v>
      </c>
      <c r="T2839" s="3">
        <f>INDEX([1]非R能力!$H$9:$H$558,D2839)</f>
        <v>24133.571698175761</v>
      </c>
      <c r="U2839" s="3">
        <f>IF(E2839="小怪",0,IF(INDEX([1]非R能力!$FK$9:$FK$558,C2839)=0,0,10))</f>
        <v>10</v>
      </c>
      <c r="V2839" s="3">
        <f>IF(E2839="小怪",0,IF(INDEX([1]非R能力!$FH$9:$FH$558,C2839)=0,0,5000))</f>
        <v>5000</v>
      </c>
      <c r="W2839" s="3">
        <f>HLOOKUP(W$5,[2]人物技能基础!$O$3:$Q$553,$C2839+1,0)</f>
        <v>3.637142857142857</v>
      </c>
      <c r="X2839" s="3">
        <f>HLOOKUP(X$5,[2]人物技能基础!$O$3:$Q$553,$C2839+1,0)</f>
        <v>2.0186428571428574</v>
      </c>
      <c r="Y2839" s="3">
        <f>HLOOKUP(Y$5,[2]人物技能基础!$O$3:$Q$553,$C2839+1,0)</f>
        <v>99.964285714285708</v>
      </c>
      <c r="Z2839" s="3">
        <f t="shared" si="265"/>
        <v>3909091</v>
      </c>
      <c r="AA2839" s="3">
        <f t="shared" si="266"/>
        <v>72900</v>
      </c>
      <c r="AB2839" s="3">
        <f t="shared" si="267"/>
        <v>23894</v>
      </c>
      <c r="AC2839" s="3">
        <f t="shared" si="268"/>
        <v>26316</v>
      </c>
      <c r="AD2839" s="3">
        <f t="shared" si="269"/>
        <v>26287</v>
      </c>
    </row>
    <row r="2840" spans="1:30" x14ac:dyDescent="0.15">
      <c r="A2840" s="3">
        <v>835</v>
      </c>
      <c r="B2840" s="3" t="str">
        <f t="shared" si="264"/>
        <v>关卡835boss</v>
      </c>
      <c r="C2840" s="3">
        <f>INDEX([3]关卡!$J$19:$J$2018,A2840)</f>
        <v>347</v>
      </c>
      <c r="D2840" s="3">
        <f>INDEX([3]关卡!$N$19:$N$2018,A2840)</f>
        <v>347</v>
      </c>
      <c r="E2840" s="3" t="s">
        <v>25</v>
      </c>
      <c r="F2840" s="3" t="s">
        <v>26</v>
      </c>
      <c r="G2840" s="3">
        <v>30</v>
      </c>
      <c r="H2840" s="3">
        <v>30</v>
      </c>
      <c r="I2840" s="3">
        <v>0.2</v>
      </c>
      <c r="J2840" s="4">
        <v>0.75</v>
      </c>
      <c r="K2840" s="4">
        <v>1</v>
      </c>
      <c r="L2840" s="4">
        <v>5</v>
      </c>
      <c r="M2840" s="3">
        <v>1</v>
      </c>
      <c r="N2840" s="3">
        <v>2</v>
      </c>
      <c r="O2840" s="3">
        <f>HLOOKUP(O$5,[1]非R能力!$B$8:$F$558,$C2840+1,0)</f>
        <v>792969.22755192115</v>
      </c>
      <c r="P2840" s="3">
        <f>HLOOKUP(P$5,[1]非R能力!$B$8:$F$558,$C2840+1,0)</f>
        <v>119472.17660983057</v>
      </c>
      <c r="Q2840" s="3">
        <f>HLOOKUP(Q$5,[1]非R能力!$B$8:$F$558,$C2840+1,0)</f>
        <v>67413.966647669571</v>
      </c>
      <c r="R2840" s="3">
        <f>HLOOKUP(R$5,[1]非R能力!$B$8:$F$558,$C2840+1,0)</f>
        <v>19715.738421007554</v>
      </c>
      <c r="S2840" s="3">
        <f>HLOOKUP(S$5,[1]非R能力!$B$8:$F$558,$C2840+1,0)</f>
        <v>26316.685175297465</v>
      </c>
      <c r="T2840" s="3">
        <f>INDEX([1]非R能力!$H$9:$H$558,D2840)</f>
        <v>24133.571698175761</v>
      </c>
      <c r="U2840" s="3">
        <f>IF(E2840="小怪",0,IF(INDEX([1]非R能力!$FK$9:$FK$558,C2840)=0,0,10))</f>
        <v>10</v>
      </c>
      <c r="V2840" s="3">
        <f>IF(E2840="小怪",0,IF(INDEX([1]非R能力!$FH$9:$FH$558,C2840)=0,0,5000))</f>
        <v>5000</v>
      </c>
      <c r="W2840" s="3">
        <f>HLOOKUP(W$5,[2]人物技能基础!$O$3:$Q$553,$C2840+1,0)</f>
        <v>3.637142857142857</v>
      </c>
      <c r="X2840" s="3">
        <f>HLOOKUP(X$5,[2]人物技能基础!$O$3:$Q$553,$C2840+1,0)</f>
        <v>2.0186428571428574</v>
      </c>
      <c r="Y2840" s="3">
        <f>HLOOKUP(Y$5,[2]人物技能基础!$O$3:$Q$553,$C2840+1,0)</f>
        <v>99.964285714285708</v>
      </c>
      <c r="Z2840" s="3">
        <f t="shared" si="265"/>
        <v>3909091</v>
      </c>
      <c r="AA2840" s="3">
        <f t="shared" si="266"/>
        <v>72900</v>
      </c>
      <c r="AB2840" s="3">
        <f t="shared" si="267"/>
        <v>23894</v>
      </c>
      <c r="AC2840" s="3">
        <f t="shared" si="268"/>
        <v>26316</v>
      </c>
      <c r="AD2840" s="3">
        <f t="shared" si="269"/>
        <v>26287</v>
      </c>
    </row>
    <row r="2841" spans="1:30" x14ac:dyDescent="0.15">
      <c r="A2841" s="3">
        <v>836</v>
      </c>
      <c r="B2841" s="3" t="str">
        <f t="shared" si="264"/>
        <v>关卡836boss</v>
      </c>
      <c r="C2841" s="3">
        <f>INDEX([3]关卡!$J$19:$J$2018,A2841)</f>
        <v>347</v>
      </c>
      <c r="D2841" s="3">
        <f>INDEX([3]关卡!$N$19:$N$2018,A2841)</f>
        <v>347</v>
      </c>
      <c r="E2841" s="3" t="s">
        <v>25</v>
      </c>
      <c r="F2841" s="3" t="s">
        <v>26</v>
      </c>
      <c r="G2841" s="3">
        <v>30</v>
      </c>
      <c r="H2841" s="3">
        <v>30</v>
      </c>
      <c r="I2841" s="3">
        <v>0.2</v>
      </c>
      <c r="J2841" s="4">
        <v>0.75</v>
      </c>
      <c r="K2841" s="4">
        <v>1</v>
      </c>
      <c r="L2841" s="4">
        <v>5</v>
      </c>
      <c r="M2841" s="3">
        <v>1</v>
      </c>
      <c r="N2841" s="3">
        <v>2</v>
      </c>
      <c r="O2841" s="3">
        <f>HLOOKUP(O$5,[1]非R能力!$B$8:$F$558,$C2841+1,0)</f>
        <v>792969.22755192115</v>
      </c>
      <c r="P2841" s="3">
        <f>HLOOKUP(P$5,[1]非R能力!$B$8:$F$558,$C2841+1,0)</f>
        <v>119472.17660983057</v>
      </c>
      <c r="Q2841" s="3">
        <f>HLOOKUP(Q$5,[1]非R能力!$B$8:$F$558,$C2841+1,0)</f>
        <v>67413.966647669571</v>
      </c>
      <c r="R2841" s="3">
        <f>HLOOKUP(R$5,[1]非R能力!$B$8:$F$558,$C2841+1,0)</f>
        <v>19715.738421007554</v>
      </c>
      <c r="S2841" s="3">
        <f>HLOOKUP(S$5,[1]非R能力!$B$8:$F$558,$C2841+1,0)</f>
        <v>26316.685175297465</v>
      </c>
      <c r="T2841" s="3">
        <f>INDEX([1]非R能力!$H$9:$H$558,D2841)</f>
        <v>24133.571698175761</v>
      </c>
      <c r="U2841" s="3">
        <f>IF(E2841="小怪",0,IF(INDEX([1]非R能力!$FK$9:$FK$558,C2841)=0,0,10))</f>
        <v>10</v>
      </c>
      <c r="V2841" s="3">
        <f>IF(E2841="小怪",0,IF(INDEX([1]非R能力!$FH$9:$FH$558,C2841)=0,0,5000))</f>
        <v>5000</v>
      </c>
      <c r="W2841" s="3">
        <f>HLOOKUP(W$5,[2]人物技能基础!$O$3:$Q$553,$C2841+1,0)</f>
        <v>3.637142857142857</v>
      </c>
      <c r="X2841" s="3">
        <f>HLOOKUP(X$5,[2]人物技能基础!$O$3:$Q$553,$C2841+1,0)</f>
        <v>2.0186428571428574</v>
      </c>
      <c r="Y2841" s="3">
        <f>HLOOKUP(Y$5,[2]人物技能基础!$O$3:$Q$553,$C2841+1,0)</f>
        <v>99.964285714285708</v>
      </c>
      <c r="Z2841" s="3">
        <f t="shared" si="265"/>
        <v>3909091</v>
      </c>
      <c r="AA2841" s="3">
        <f t="shared" si="266"/>
        <v>72900</v>
      </c>
      <c r="AB2841" s="3">
        <f t="shared" si="267"/>
        <v>23894</v>
      </c>
      <c r="AC2841" s="3">
        <f t="shared" si="268"/>
        <v>26316</v>
      </c>
      <c r="AD2841" s="3">
        <f t="shared" si="269"/>
        <v>26287</v>
      </c>
    </row>
    <row r="2842" spans="1:30" x14ac:dyDescent="0.15">
      <c r="A2842" s="3">
        <v>837</v>
      </c>
      <c r="B2842" s="3" t="str">
        <f t="shared" si="264"/>
        <v>关卡837boss</v>
      </c>
      <c r="C2842" s="3">
        <f>INDEX([3]关卡!$J$19:$J$2018,A2842)</f>
        <v>347</v>
      </c>
      <c r="D2842" s="3">
        <f>INDEX([3]关卡!$N$19:$N$2018,A2842)</f>
        <v>347</v>
      </c>
      <c r="E2842" s="3" t="s">
        <v>25</v>
      </c>
      <c r="F2842" s="3" t="s">
        <v>26</v>
      </c>
      <c r="G2842" s="3">
        <v>30</v>
      </c>
      <c r="H2842" s="3">
        <v>30</v>
      </c>
      <c r="I2842" s="3">
        <v>0.2</v>
      </c>
      <c r="J2842" s="4">
        <v>0.75</v>
      </c>
      <c r="K2842" s="4">
        <v>1</v>
      </c>
      <c r="L2842" s="4">
        <v>5</v>
      </c>
      <c r="M2842" s="3">
        <v>1</v>
      </c>
      <c r="N2842" s="3">
        <v>2</v>
      </c>
      <c r="O2842" s="3">
        <f>HLOOKUP(O$5,[1]非R能力!$B$8:$F$558,$C2842+1,0)</f>
        <v>792969.22755192115</v>
      </c>
      <c r="P2842" s="3">
        <f>HLOOKUP(P$5,[1]非R能力!$B$8:$F$558,$C2842+1,0)</f>
        <v>119472.17660983057</v>
      </c>
      <c r="Q2842" s="3">
        <f>HLOOKUP(Q$5,[1]非R能力!$B$8:$F$558,$C2842+1,0)</f>
        <v>67413.966647669571</v>
      </c>
      <c r="R2842" s="3">
        <f>HLOOKUP(R$5,[1]非R能力!$B$8:$F$558,$C2842+1,0)</f>
        <v>19715.738421007554</v>
      </c>
      <c r="S2842" s="3">
        <f>HLOOKUP(S$5,[1]非R能力!$B$8:$F$558,$C2842+1,0)</f>
        <v>26316.685175297465</v>
      </c>
      <c r="T2842" s="3">
        <f>INDEX([1]非R能力!$H$9:$H$558,D2842)</f>
        <v>24133.571698175761</v>
      </c>
      <c r="U2842" s="3">
        <f>IF(E2842="小怪",0,IF(INDEX([1]非R能力!$FK$9:$FK$558,C2842)=0,0,10))</f>
        <v>10</v>
      </c>
      <c r="V2842" s="3">
        <f>IF(E2842="小怪",0,IF(INDEX([1]非R能力!$FH$9:$FH$558,C2842)=0,0,5000))</f>
        <v>5000</v>
      </c>
      <c r="W2842" s="3">
        <f>HLOOKUP(W$5,[2]人物技能基础!$O$3:$Q$553,$C2842+1,0)</f>
        <v>3.637142857142857</v>
      </c>
      <c r="X2842" s="3">
        <f>HLOOKUP(X$5,[2]人物技能基础!$O$3:$Q$553,$C2842+1,0)</f>
        <v>2.0186428571428574</v>
      </c>
      <c r="Y2842" s="3">
        <f>HLOOKUP(Y$5,[2]人物技能基础!$O$3:$Q$553,$C2842+1,0)</f>
        <v>99.964285714285708</v>
      </c>
      <c r="Z2842" s="3">
        <f t="shared" si="265"/>
        <v>3909091</v>
      </c>
      <c r="AA2842" s="3">
        <f t="shared" si="266"/>
        <v>72900</v>
      </c>
      <c r="AB2842" s="3">
        <f t="shared" si="267"/>
        <v>23894</v>
      </c>
      <c r="AC2842" s="3">
        <f t="shared" si="268"/>
        <v>26316</v>
      </c>
      <c r="AD2842" s="3">
        <f t="shared" si="269"/>
        <v>26287</v>
      </c>
    </row>
    <row r="2843" spans="1:30" x14ac:dyDescent="0.15">
      <c r="A2843" s="3">
        <v>838</v>
      </c>
      <c r="B2843" s="3" t="str">
        <f t="shared" si="264"/>
        <v>关卡838boss</v>
      </c>
      <c r="C2843" s="3">
        <f>INDEX([3]关卡!$J$19:$J$2018,A2843)</f>
        <v>347</v>
      </c>
      <c r="D2843" s="3">
        <f>INDEX([3]关卡!$N$19:$N$2018,A2843)</f>
        <v>347</v>
      </c>
      <c r="E2843" s="3" t="s">
        <v>25</v>
      </c>
      <c r="F2843" s="3" t="s">
        <v>26</v>
      </c>
      <c r="G2843" s="3">
        <v>30</v>
      </c>
      <c r="H2843" s="3">
        <v>30</v>
      </c>
      <c r="I2843" s="3">
        <v>0.2</v>
      </c>
      <c r="J2843" s="4">
        <v>0.75</v>
      </c>
      <c r="K2843" s="4">
        <v>1</v>
      </c>
      <c r="L2843" s="4">
        <v>5</v>
      </c>
      <c r="M2843" s="3">
        <v>1</v>
      </c>
      <c r="N2843" s="3">
        <v>2</v>
      </c>
      <c r="O2843" s="3">
        <f>HLOOKUP(O$5,[1]非R能力!$B$8:$F$558,$C2843+1,0)</f>
        <v>792969.22755192115</v>
      </c>
      <c r="P2843" s="3">
        <f>HLOOKUP(P$5,[1]非R能力!$B$8:$F$558,$C2843+1,0)</f>
        <v>119472.17660983057</v>
      </c>
      <c r="Q2843" s="3">
        <f>HLOOKUP(Q$5,[1]非R能力!$B$8:$F$558,$C2843+1,0)</f>
        <v>67413.966647669571</v>
      </c>
      <c r="R2843" s="3">
        <f>HLOOKUP(R$5,[1]非R能力!$B$8:$F$558,$C2843+1,0)</f>
        <v>19715.738421007554</v>
      </c>
      <c r="S2843" s="3">
        <f>HLOOKUP(S$5,[1]非R能力!$B$8:$F$558,$C2843+1,0)</f>
        <v>26316.685175297465</v>
      </c>
      <c r="T2843" s="3">
        <f>INDEX([1]非R能力!$H$9:$H$558,D2843)</f>
        <v>24133.571698175761</v>
      </c>
      <c r="U2843" s="3">
        <f>IF(E2843="小怪",0,IF(INDEX([1]非R能力!$FK$9:$FK$558,C2843)=0,0,10))</f>
        <v>10</v>
      </c>
      <c r="V2843" s="3">
        <f>IF(E2843="小怪",0,IF(INDEX([1]非R能力!$FH$9:$FH$558,C2843)=0,0,5000))</f>
        <v>5000</v>
      </c>
      <c r="W2843" s="3">
        <f>HLOOKUP(W$5,[2]人物技能基础!$O$3:$Q$553,$C2843+1,0)</f>
        <v>3.637142857142857</v>
      </c>
      <c r="X2843" s="3">
        <f>HLOOKUP(X$5,[2]人物技能基础!$O$3:$Q$553,$C2843+1,0)</f>
        <v>2.0186428571428574</v>
      </c>
      <c r="Y2843" s="3">
        <f>HLOOKUP(Y$5,[2]人物技能基础!$O$3:$Q$553,$C2843+1,0)</f>
        <v>99.964285714285708</v>
      </c>
      <c r="Z2843" s="3">
        <f t="shared" si="265"/>
        <v>3909091</v>
      </c>
      <c r="AA2843" s="3">
        <f t="shared" si="266"/>
        <v>72900</v>
      </c>
      <c r="AB2843" s="3">
        <f t="shared" si="267"/>
        <v>23894</v>
      </c>
      <c r="AC2843" s="3">
        <f t="shared" si="268"/>
        <v>26316</v>
      </c>
      <c r="AD2843" s="3">
        <f t="shared" si="269"/>
        <v>26287</v>
      </c>
    </row>
    <row r="2844" spans="1:30" x14ac:dyDescent="0.15">
      <c r="A2844" s="3">
        <v>839</v>
      </c>
      <c r="B2844" s="3" t="str">
        <f t="shared" si="264"/>
        <v>关卡839boss</v>
      </c>
      <c r="C2844" s="3">
        <f>INDEX([3]关卡!$J$19:$J$2018,A2844)</f>
        <v>348</v>
      </c>
      <c r="D2844" s="3">
        <f>INDEX([3]关卡!$N$19:$N$2018,A2844)</f>
        <v>348</v>
      </c>
      <c r="E2844" s="3" t="s">
        <v>25</v>
      </c>
      <c r="F2844" s="3" t="s">
        <v>26</v>
      </c>
      <c r="G2844" s="3">
        <v>30</v>
      </c>
      <c r="H2844" s="3">
        <v>30</v>
      </c>
      <c r="I2844" s="3">
        <v>0.2</v>
      </c>
      <c r="J2844" s="4">
        <v>0.75</v>
      </c>
      <c r="K2844" s="4">
        <v>1</v>
      </c>
      <c r="L2844" s="4">
        <v>5</v>
      </c>
      <c r="M2844" s="3">
        <v>1</v>
      </c>
      <c r="N2844" s="3">
        <v>2</v>
      </c>
      <c r="O2844" s="3">
        <f>HLOOKUP(O$5,[1]非R能力!$B$8:$F$558,$C2844+1,0)</f>
        <v>798959.04663412471</v>
      </c>
      <c r="P2844" s="3">
        <f>HLOOKUP(P$5,[1]非R能力!$B$8:$F$558,$C2844+1,0)</f>
        <v>120247.58802876771</v>
      </c>
      <c r="Q2844" s="3">
        <f>HLOOKUP(Q$5,[1]非R能力!$B$8:$F$558,$C2844+1,0)</f>
        <v>67731.359991316145</v>
      </c>
      <c r="R2844" s="3">
        <f>HLOOKUP(R$5,[1]非R能力!$B$8:$F$558,$C2844+1,0)</f>
        <v>19806.241436729917</v>
      </c>
      <c r="S2844" s="3">
        <f>HLOOKUP(S$5,[1]非R能力!$B$8:$F$558,$C2844+1,0)</f>
        <v>26426.493743576186</v>
      </c>
      <c r="T2844" s="3">
        <f>INDEX([1]非R能力!$H$9:$H$558,D2844)</f>
        <v>24284.361401142505</v>
      </c>
      <c r="U2844" s="3">
        <f>IF(E2844="小怪",0,IF(INDEX([1]非R能力!$FK$9:$FK$558,C2844)=0,0,10))</f>
        <v>10</v>
      </c>
      <c r="V2844" s="3">
        <f>IF(E2844="小怪",0,IF(INDEX([1]非R能力!$FH$9:$FH$558,C2844)=0,0,5000))</f>
        <v>5000</v>
      </c>
      <c r="W2844" s="3">
        <f>HLOOKUP(W$5,[2]人物技能基础!$O$3:$Q$553,$C2844+1,0)</f>
        <v>3.637142857142857</v>
      </c>
      <c r="X2844" s="3">
        <f>HLOOKUP(X$5,[2]人物技能基础!$O$3:$Q$553,$C2844+1,0)</f>
        <v>2.0186428571428574</v>
      </c>
      <c r="Y2844" s="3">
        <f>HLOOKUP(Y$5,[2]人物技能基础!$O$3:$Q$553,$C2844+1,0)</f>
        <v>99.964285714285708</v>
      </c>
      <c r="Z2844" s="3">
        <f t="shared" si="265"/>
        <v>3934348</v>
      </c>
      <c r="AA2844" s="3">
        <f t="shared" si="266"/>
        <v>73257</v>
      </c>
      <c r="AB2844" s="3">
        <f t="shared" si="267"/>
        <v>24049</v>
      </c>
      <c r="AC2844" s="3">
        <f t="shared" si="268"/>
        <v>26426</v>
      </c>
      <c r="AD2844" s="3">
        <f t="shared" si="269"/>
        <v>26408</v>
      </c>
    </row>
    <row r="2845" spans="1:30" x14ac:dyDescent="0.15">
      <c r="A2845" s="3">
        <v>840</v>
      </c>
      <c r="B2845" s="3" t="str">
        <f t="shared" si="264"/>
        <v>关卡840boss</v>
      </c>
      <c r="C2845" s="3">
        <f>INDEX([3]关卡!$J$19:$J$2018,A2845)</f>
        <v>348</v>
      </c>
      <c r="D2845" s="3">
        <f>INDEX([3]关卡!$N$19:$N$2018,A2845)</f>
        <v>348</v>
      </c>
      <c r="E2845" s="3" t="s">
        <v>25</v>
      </c>
      <c r="F2845" s="3" t="s">
        <v>26</v>
      </c>
      <c r="G2845" s="3">
        <v>30</v>
      </c>
      <c r="H2845" s="3">
        <v>30</v>
      </c>
      <c r="I2845" s="3">
        <v>0.2</v>
      </c>
      <c r="J2845" s="4">
        <v>0.75</v>
      </c>
      <c r="K2845" s="4">
        <v>1</v>
      </c>
      <c r="L2845" s="4">
        <v>5</v>
      </c>
      <c r="M2845" s="3">
        <v>1</v>
      </c>
      <c r="N2845" s="3">
        <v>2</v>
      </c>
      <c r="O2845" s="3">
        <f>HLOOKUP(O$5,[1]非R能力!$B$8:$F$558,$C2845+1,0)</f>
        <v>798959.04663412471</v>
      </c>
      <c r="P2845" s="3">
        <f>HLOOKUP(P$5,[1]非R能力!$B$8:$F$558,$C2845+1,0)</f>
        <v>120247.58802876771</v>
      </c>
      <c r="Q2845" s="3">
        <f>HLOOKUP(Q$5,[1]非R能力!$B$8:$F$558,$C2845+1,0)</f>
        <v>67731.359991316145</v>
      </c>
      <c r="R2845" s="3">
        <f>HLOOKUP(R$5,[1]非R能力!$B$8:$F$558,$C2845+1,0)</f>
        <v>19806.241436729917</v>
      </c>
      <c r="S2845" s="3">
        <f>HLOOKUP(S$5,[1]非R能力!$B$8:$F$558,$C2845+1,0)</f>
        <v>26426.493743576186</v>
      </c>
      <c r="T2845" s="3">
        <f>INDEX([1]非R能力!$H$9:$H$558,D2845)</f>
        <v>24284.361401142505</v>
      </c>
      <c r="U2845" s="3">
        <f>IF(E2845="小怪",0,IF(INDEX([1]非R能力!$FK$9:$FK$558,C2845)=0,0,10))</f>
        <v>10</v>
      </c>
      <c r="V2845" s="3">
        <f>IF(E2845="小怪",0,IF(INDEX([1]非R能力!$FH$9:$FH$558,C2845)=0,0,5000))</f>
        <v>5000</v>
      </c>
      <c r="W2845" s="3">
        <f>HLOOKUP(W$5,[2]人物技能基础!$O$3:$Q$553,$C2845+1,0)</f>
        <v>3.637142857142857</v>
      </c>
      <c r="X2845" s="3">
        <f>HLOOKUP(X$5,[2]人物技能基础!$O$3:$Q$553,$C2845+1,0)</f>
        <v>2.0186428571428574</v>
      </c>
      <c r="Y2845" s="3">
        <f>HLOOKUP(Y$5,[2]人物技能基础!$O$3:$Q$553,$C2845+1,0)</f>
        <v>99.964285714285708</v>
      </c>
      <c r="Z2845" s="3">
        <f t="shared" si="265"/>
        <v>3934348</v>
      </c>
      <c r="AA2845" s="3">
        <f t="shared" si="266"/>
        <v>73257</v>
      </c>
      <c r="AB2845" s="3">
        <f t="shared" si="267"/>
        <v>24049</v>
      </c>
      <c r="AC2845" s="3">
        <f t="shared" si="268"/>
        <v>26426</v>
      </c>
      <c r="AD2845" s="3">
        <f t="shared" si="269"/>
        <v>26408</v>
      </c>
    </row>
    <row r="2846" spans="1:30" x14ac:dyDescent="0.15">
      <c r="A2846" s="3">
        <v>841</v>
      </c>
      <c r="B2846" s="3" t="str">
        <f t="shared" si="264"/>
        <v>关卡841boss</v>
      </c>
      <c r="C2846" s="3">
        <f>INDEX([3]关卡!$J$19:$J$2018,A2846)</f>
        <v>348</v>
      </c>
      <c r="D2846" s="3">
        <f>INDEX([3]关卡!$N$19:$N$2018,A2846)</f>
        <v>348</v>
      </c>
      <c r="E2846" s="3" t="s">
        <v>25</v>
      </c>
      <c r="F2846" s="3" t="s">
        <v>26</v>
      </c>
      <c r="G2846" s="3">
        <v>30</v>
      </c>
      <c r="H2846" s="3">
        <v>30</v>
      </c>
      <c r="I2846" s="3">
        <v>0.2</v>
      </c>
      <c r="J2846" s="4">
        <v>0.75</v>
      </c>
      <c r="K2846" s="4">
        <v>1</v>
      </c>
      <c r="L2846" s="4">
        <v>5</v>
      </c>
      <c r="M2846" s="3">
        <v>1</v>
      </c>
      <c r="N2846" s="3">
        <v>2</v>
      </c>
      <c r="O2846" s="3">
        <f>HLOOKUP(O$5,[1]非R能力!$B$8:$F$558,$C2846+1,0)</f>
        <v>798959.04663412471</v>
      </c>
      <c r="P2846" s="3">
        <f>HLOOKUP(P$5,[1]非R能力!$B$8:$F$558,$C2846+1,0)</f>
        <v>120247.58802876771</v>
      </c>
      <c r="Q2846" s="3">
        <f>HLOOKUP(Q$5,[1]非R能力!$B$8:$F$558,$C2846+1,0)</f>
        <v>67731.359991316145</v>
      </c>
      <c r="R2846" s="3">
        <f>HLOOKUP(R$5,[1]非R能力!$B$8:$F$558,$C2846+1,0)</f>
        <v>19806.241436729917</v>
      </c>
      <c r="S2846" s="3">
        <f>HLOOKUP(S$5,[1]非R能力!$B$8:$F$558,$C2846+1,0)</f>
        <v>26426.493743576186</v>
      </c>
      <c r="T2846" s="3">
        <f>INDEX([1]非R能力!$H$9:$H$558,D2846)</f>
        <v>24284.361401142505</v>
      </c>
      <c r="U2846" s="3">
        <f>IF(E2846="小怪",0,IF(INDEX([1]非R能力!$FK$9:$FK$558,C2846)=0,0,10))</f>
        <v>10</v>
      </c>
      <c r="V2846" s="3">
        <f>IF(E2846="小怪",0,IF(INDEX([1]非R能力!$FH$9:$FH$558,C2846)=0,0,5000))</f>
        <v>5000</v>
      </c>
      <c r="W2846" s="3">
        <f>HLOOKUP(W$5,[2]人物技能基础!$O$3:$Q$553,$C2846+1,0)</f>
        <v>3.637142857142857</v>
      </c>
      <c r="X2846" s="3">
        <f>HLOOKUP(X$5,[2]人物技能基础!$O$3:$Q$553,$C2846+1,0)</f>
        <v>2.0186428571428574</v>
      </c>
      <c r="Y2846" s="3">
        <f>HLOOKUP(Y$5,[2]人物技能基础!$O$3:$Q$553,$C2846+1,0)</f>
        <v>99.964285714285708</v>
      </c>
      <c r="Z2846" s="3">
        <f t="shared" si="265"/>
        <v>3934348</v>
      </c>
      <c r="AA2846" s="3">
        <f t="shared" si="266"/>
        <v>73257</v>
      </c>
      <c r="AB2846" s="3">
        <f t="shared" si="267"/>
        <v>24049</v>
      </c>
      <c r="AC2846" s="3">
        <f t="shared" si="268"/>
        <v>26426</v>
      </c>
      <c r="AD2846" s="3">
        <f t="shared" si="269"/>
        <v>26408</v>
      </c>
    </row>
    <row r="2847" spans="1:30" x14ac:dyDescent="0.15">
      <c r="A2847" s="3">
        <v>842</v>
      </c>
      <c r="B2847" s="3" t="str">
        <f t="shared" si="264"/>
        <v>关卡842boss</v>
      </c>
      <c r="C2847" s="3">
        <f>INDEX([3]关卡!$J$19:$J$2018,A2847)</f>
        <v>348</v>
      </c>
      <c r="D2847" s="3">
        <f>INDEX([3]关卡!$N$19:$N$2018,A2847)</f>
        <v>348</v>
      </c>
      <c r="E2847" s="3" t="s">
        <v>25</v>
      </c>
      <c r="F2847" s="3" t="s">
        <v>26</v>
      </c>
      <c r="G2847" s="3">
        <v>30</v>
      </c>
      <c r="H2847" s="3">
        <v>30</v>
      </c>
      <c r="I2847" s="3">
        <v>0.2</v>
      </c>
      <c r="J2847" s="4">
        <v>0.75</v>
      </c>
      <c r="K2847" s="4">
        <v>1</v>
      </c>
      <c r="L2847" s="4">
        <v>5</v>
      </c>
      <c r="M2847" s="3">
        <v>1</v>
      </c>
      <c r="N2847" s="3">
        <v>2</v>
      </c>
      <c r="O2847" s="3">
        <f>HLOOKUP(O$5,[1]非R能力!$B$8:$F$558,$C2847+1,0)</f>
        <v>798959.04663412471</v>
      </c>
      <c r="P2847" s="3">
        <f>HLOOKUP(P$5,[1]非R能力!$B$8:$F$558,$C2847+1,0)</f>
        <v>120247.58802876771</v>
      </c>
      <c r="Q2847" s="3">
        <f>HLOOKUP(Q$5,[1]非R能力!$B$8:$F$558,$C2847+1,0)</f>
        <v>67731.359991316145</v>
      </c>
      <c r="R2847" s="3">
        <f>HLOOKUP(R$5,[1]非R能力!$B$8:$F$558,$C2847+1,0)</f>
        <v>19806.241436729917</v>
      </c>
      <c r="S2847" s="3">
        <f>HLOOKUP(S$5,[1]非R能力!$B$8:$F$558,$C2847+1,0)</f>
        <v>26426.493743576186</v>
      </c>
      <c r="T2847" s="3">
        <f>INDEX([1]非R能力!$H$9:$H$558,D2847)</f>
        <v>24284.361401142505</v>
      </c>
      <c r="U2847" s="3">
        <f>IF(E2847="小怪",0,IF(INDEX([1]非R能力!$FK$9:$FK$558,C2847)=0,0,10))</f>
        <v>10</v>
      </c>
      <c r="V2847" s="3">
        <f>IF(E2847="小怪",0,IF(INDEX([1]非R能力!$FH$9:$FH$558,C2847)=0,0,5000))</f>
        <v>5000</v>
      </c>
      <c r="W2847" s="3">
        <f>HLOOKUP(W$5,[2]人物技能基础!$O$3:$Q$553,$C2847+1,0)</f>
        <v>3.637142857142857</v>
      </c>
      <c r="X2847" s="3">
        <f>HLOOKUP(X$5,[2]人物技能基础!$O$3:$Q$553,$C2847+1,0)</f>
        <v>2.0186428571428574</v>
      </c>
      <c r="Y2847" s="3">
        <f>HLOOKUP(Y$5,[2]人物技能基础!$O$3:$Q$553,$C2847+1,0)</f>
        <v>99.964285714285708</v>
      </c>
      <c r="Z2847" s="3">
        <f t="shared" si="265"/>
        <v>3934348</v>
      </c>
      <c r="AA2847" s="3">
        <f t="shared" si="266"/>
        <v>73257</v>
      </c>
      <c r="AB2847" s="3">
        <f t="shared" si="267"/>
        <v>24049</v>
      </c>
      <c r="AC2847" s="3">
        <f t="shared" si="268"/>
        <v>26426</v>
      </c>
      <c r="AD2847" s="3">
        <f t="shared" si="269"/>
        <v>26408</v>
      </c>
    </row>
    <row r="2848" spans="1:30" x14ac:dyDescent="0.15">
      <c r="A2848" s="3">
        <v>843</v>
      </c>
      <c r="B2848" s="3" t="str">
        <f t="shared" si="264"/>
        <v>关卡843boss</v>
      </c>
      <c r="C2848" s="3">
        <f>INDEX([3]关卡!$J$19:$J$2018,A2848)</f>
        <v>348</v>
      </c>
      <c r="D2848" s="3">
        <f>INDEX([3]关卡!$N$19:$N$2018,A2848)</f>
        <v>348</v>
      </c>
      <c r="E2848" s="3" t="s">
        <v>25</v>
      </c>
      <c r="F2848" s="3" t="s">
        <v>26</v>
      </c>
      <c r="G2848" s="3">
        <v>30</v>
      </c>
      <c r="H2848" s="3">
        <v>30</v>
      </c>
      <c r="I2848" s="3">
        <v>0.2</v>
      </c>
      <c r="J2848" s="4">
        <v>0.75</v>
      </c>
      <c r="K2848" s="4">
        <v>1</v>
      </c>
      <c r="L2848" s="4">
        <v>5</v>
      </c>
      <c r="M2848" s="3">
        <v>1</v>
      </c>
      <c r="N2848" s="3">
        <v>2</v>
      </c>
      <c r="O2848" s="3">
        <f>HLOOKUP(O$5,[1]非R能力!$B$8:$F$558,$C2848+1,0)</f>
        <v>798959.04663412471</v>
      </c>
      <c r="P2848" s="3">
        <f>HLOOKUP(P$5,[1]非R能力!$B$8:$F$558,$C2848+1,0)</f>
        <v>120247.58802876771</v>
      </c>
      <c r="Q2848" s="3">
        <f>HLOOKUP(Q$5,[1]非R能力!$B$8:$F$558,$C2848+1,0)</f>
        <v>67731.359991316145</v>
      </c>
      <c r="R2848" s="3">
        <f>HLOOKUP(R$5,[1]非R能力!$B$8:$F$558,$C2848+1,0)</f>
        <v>19806.241436729917</v>
      </c>
      <c r="S2848" s="3">
        <f>HLOOKUP(S$5,[1]非R能力!$B$8:$F$558,$C2848+1,0)</f>
        <v>26426.493743576186</v>
      </c>
      <c r="T2848" s="3">
        <f>INDEX([1]非R能力!$H$9:$H$558,D2848)</f>
        <v>24284.361401142505</v>
      </c>
      <c r="U2848" s="3">
        <f>IF(E2848="小怪",0,IF(INDEX([1]非R能力!$FK$9:$FK$558,C2848)=0,0,10))</f>
        <v>10</v>
      </c>
      <c r="V2848" s="3">
        <f>IF(E2848="小怪",0,IF(INDEX([1]非R能力!$FH$9:$FH$558,C2848)=0,0,5000))</f>
        <v>5000</v>
      </c>
      <c r="W2848" s="3">
        <f>HLOOKUP(W$5,[2]人物技能基础!$O$3:$Q$553,$C2848+1,0)</f>
        <v>3.637142857142857</v>
      </c>
      <c r="X2848" s="3">
        <f>HLOOKUP(X$5,[2]人物技能基础!$O$3:$Q$553,$C2848+1,0)</f>
        <v>2.0186428571428574</v>
      </c>
      <c r="Y2848" s="3">
        <f>HLOOKUP(Y$5,[2]人物技能基础!$O$3:$Q$553,$C2848+1,0)</f>
        <v>99.964285714285708</v>
      </c>
      <c r="Z2848" s="3">
        <f t="shared" si="265"/>
        <v>3934348</v>
      </c>
      <c r="AA2848" s="3">
        <f t="shared" si="266"/>
        <v>73257</v>
      </c>
      <c r="AB2848" s="3">
        <f t="shared" si="267"/>
        <v>24049</v>
      </c>
      <c r="AC2848" s="3">
        <f t="shared" si="268"/>
        <v>26426</v>
      </c>
      <c r="AD2848" s="3">
        <f t="shared" si="269"/>
        <v>26408</v>
      </c>
    </row>
    <row r="2849" spans="1:30" x14ac:dyDescent="0.15">
      <c r="A2849" s="3">
        <v>844</v>
      </c>
      <c r="B2849" s="3" t="str">
        <f t="shared" si="264"/>
        <v>关卡844boss</v>
      </c>
      <c r="C2849" s="3">
        <f>INDEX([3]关卡!$J$19:$J$2018,A2849)</f>
        <v>348</v>
      </c>
      <c r="D2849" s="3">
        <f>INDEX([3]关卡!$N$19:$N$2018,A2849)</f>
        <v>348</v>
      </c>
      <c r="E2849" s="3" t="s">
        <v>25</v>
      </c>
      <c r="F2849" s="3" t="s">
        <v>26</v>
      </c>
      <c r="G2849" s="3">
        <v>30</v>
      </c>
      <c r="H2849" s="3">
        <v>30</v>
      </c>
      <c r="I2849" s="3">
        <v>0.2</v>
      </c>
      <c r="J2849" s="4">
        <v>0.75</v>
      </c>
      <c r="K2849" s="4">
        <v>1</v>
      </c>
      <c r="L2849" s="4">
        <v>5</v>
      </c>
      <c r="M2849" s="3">
        <v>1</v>
      </c>
      <c r="N2849" s="3">
        <v>2</v>
      </c>
      <c r="O2849" s="3">
        <f>HLOOKUP(O$5,[1]非R能力!$B$8:$F$558,$C2849+1,0)</f>
        <v>798959.04663412471</v>
      </c>
      <c r="P2849" s="3">
        <f>HLOOKUP(P$5,[1]非R能力!$B$8:$F$558,$C2849+1,0)</f>
        <v>120247.58802876771</v>
      </c>
      <c r="Q2849" s="3">
        <f>HLOOKUP(Q$5,[1]非R能力!$B$8:$F$558,$C2849+1,0)</f>
        <v>67731.359991316145</v>
      </c>
      <c r="R2849" s="3">
        <f>HLOOKUP(R$5,[1]非R能力!$B$8:$F$558,$C2849+1,0)</f>
        <v>19806.241436729917</v>
      </c>
      <c r="S2849" s="3">
        <f>HLOOKUP(S$5,[1]非R能力!$B$8:$F$558,$C2849+1,0)</f>
        <v>26426.493743576186</v>
      </c>
      <c r="T2849" s="3">
        <f>INDEX([1]非R能力!$H$9:$H$558,D2849)</f>
        <v>24284.361401142505</v>
      </c>
      <c r="U2849" s="3">
        <f>IF(E2849="小怪",0,IF(INDEX([1]非R能力!$FK$9:$FK$558,C2849)=0,0,10))</f>
        <v>10</v>
      </c>
      <c r="V2849" s="3">
        <f>IF(E2849="小怪",0,IF(INDEX([1]非R能力!$FH$9:$FH$558,C2849)=0,0,5000))</f>
        <v>5000</v>
      </c>
      <c r="W2849" s="3">
        <f>HLOOKUP(W$5,[2]人物技能基础!$O$3:$Q$553,$C2849+1,0)</f>
        <v>3.637142857142857</v>
      </c>
      <c r="X2849" s="3">
        <f>HLOOKUP(X$5,[2]人物技能基础!$O$3:$Q$553,$C2849+1,0)</f>
        <v>2.0186428571428574</v>
      </c>
      <c r="Y2849" s="3">
        <f>HLOOKUP(Y$5,[2]人物技能基础!$O$3:$Q$553,$C2849+1,0)</f>
        <v>99.964285714285708</v>
      </c>
      <c r="Z2849" s="3">
        <f t="shared" si="265"/>
        <v>3934348</v>
      </c>
      <c r="AA2849" s="3">
        <f t="shared" si="266"/>
        <v>73257</v>
      </c>
      <c r="AB2849" s="3">
        <f t="shared" si="267"/>
        <v>24049</v>
      </c>
      <c r="AC2849" s="3">
        <f t="shared" si="268"/>
        <v>26426</v>
      </c>
      <c r="AD2849" s="3">
        <f t="shared" si="269"/>
        <v>26408</v>
      </c>
    </row>
    <row r="2850" spans="1:30" x14ac:dyDescent="0.15">
      <c r="A2850" s="3">
        <v>845</v>
      </c>
      <c r="B2850" s="3" t="str">
        <f t="shared" si="264"/>
        <v>关卡845boss</v>
      </c>
      <c r="C2850" s="3">
        <f>INDEX([3]关卡!$J$19:$J$2018,A2850)</f>
        <v>349</v>
      </c>
      <c r="D2850" s="3">
        <f>INDEX([3]关卡!$N$19:$N$2018,A2850)</f>
        <v>349</v>
      </c>
      <c r="E2850" s="3" t="s">
        <v>25</v>
      </c>
      <c r="F2850" s="3" t="s">
        <v>26</v>
      </c>
      <c r="G2850" s="3">
        <v>30</v>
      </c>
      <c r="H2850" s="3">
        <v>30</v>
      </c>
      <c r="I2850" s="3">
        <v>0.2</v>
      </c>
      <c r="J2850" s="4">
        <v>0.75</v>
      </c>
      <c r="K2850" s="4">
        <v>1</v>
      </c>
      <c r="L2850" s="4">
        <v>5</v>
      </c>
      <c r="M2850" s="3">
        <v>1</v>
      </c>
      <c r="N2850" s="3">
        <v>2</v>
      </c>
      <c r="O2850" s="3">
        <f>HLOOKUP(O$5,[1]非R能力!$B$8:$F$558,$C2850+1,0)</f>
        <v>805088.89970884263</v>
      </c>
      <c r="P2850" s="3">
        <f>HLOOKUP(P$5,[1]非R能力!$B$8:$F$558,$C2850+1,0)</f>
        <v>121021.5141258902</v>
      </c>
      <c r="Q2850" s="3">
        <f>HLOOKUP(Q$5,[1]非R能力!$B$8:$F$558,$C2850+1,0)</f>
        <v>68059.866481249701</v>
      </c>
      <c r="R2850" s="3">
        <f>HLOOKUP(R$5,[1]非R能力!$B$8:$F$558,$C2850+1,0)</f>
        <v>19897.867853289339</v>
      </c>
      <c r="S2850" s="3">
        <f>HLOOKUP(S$5,[1]非R能力!$B$8:$F$558,$C2850+1,0)</f>
        <v>26547.412866689414</v>
      </c>
      <c r="T2850" s="3">
        <f>INDEX([1]非R能力!$H$9:$H$558,D2850)</f>
        <v>24435.891186342742</v>
      </c>
      <c r="U2850" s="3">
        <f>IF(E2850="小怪",0,IF(INDEX([1]非R能力!$FK$9:$FK$558,C2850)=0,0,10))</f>
        <v>10</v>
      </c>
      <c r="V2850" s="3">
        <f>IF(E2850="小怪",0,IF(INDEX([1]非R能力!$FH$9:$FH$558,C2850)=0,0,5000))</f>
        <v>5000</v>
      </c>
      <c r="W2850" s="3">
        <f>HLOOKUP(W$5,[2]人物技能基础!$O$3:$Q$553,$C2850+1,0)</f>
        <v>3.637142857142857</v>
      </c>
      <c r="X2850" s="3">
        <f>HLOOKUP(X$5,[2]人物技能基础!$O$3:$Q$553,$C2850+1,0)</f>
        <v>2.0186428571428574</v>
      </c>
      <c r="Y2850" s="3">
        <f>HLOOKUP(Y$5,[2]人物技能基础!$O$3:$Q$553,$C2850+1,0)</f>
        <v>99.964285714285708</v>
      </c>
      <c r="Z2850" s="3">
        <f t="shared" si="265"/>
        <v>3959565</v>
      </c>
      <c r="AA2850" s="3">
        <f t="shared" si="266"/>
        <v>73627</v>
      </c>
      <c r="AB2850" s="3">
        <f t="shared" si="267"/>
        <v>24204</v>
      </c>
      <c r="AC2850" s="3">
        <f t="shared" si="268"/>
        <v>26547</v>
      </c>
      <c r="AD2850" s="3">
        <f t="shared" si="269"/>
        <v>26530</v>
      </c>
    </row>
    <row r="2851" spans="1:30" x14ac:dyDescent="0.15">
      <c r="A2851" s="3">
        <v>846</v>
      </c>
      <c r="B2851" s="3" t="str">
        <f t="shared" si="264"/>
        <v>关卡846boss</v>
      </c>
      <c r="C2851" s="3">
        <f>INDEX([3]关卡!$J$19:$J$2018,A2851)</f>
        <v>349</v>
      </c>
      <c r="D2851" s="3">
        <f>INDEX([3]关卡!$N$19:$N$2018,A2851)</f>
        <v>349</v>
      </c>
      <c r="E2851" s="3" t="s">
        <v>25</v>
      </c>
      <c r="F2851" s="3" t="s">
        <v>26</v>
      </c>
      <c r="G2851" s="3">
        <v>30</v>
      </c>
      <c r="H2851" s="3">
        <v>30</v>
      </c>
      <c r="I2851" s="3">
        <v>0.2</v>
      </c>
      <c r="J2851" s="4">
        <v>0.75</v>
      </c>
      <c r="K2851" s="4">
        <v>1</v>
      </c>
      <c r="L2851" s="4">
        <v>5</v>
      </c>
      <c r="M2851" s="3">
        <v>1</v>
      </c>
      <c r="N2851" s="3">
        <v>2</v>
      </c>
      <c r="O2851" s="3">
        <f>HLOOKUP(O$5,[1]非R能力!$B$8:$F$558,$C2851+1,0)</f>
        <v>805088.89970884263</v>
      </c>
      <c r="P2851" s="3">
        <f>HLOOKUP(P$5,[1]非R能力!$B$8:$F$558,$C2851+1,0)</f>
        <v>121021.5141258902</v>
      </c>
      <c r="Q2851" s="3">
        <f>HLOOKUP(Q$5,[1]非R能力!$B$8:$F$558,$C2851+1,0)</f>
        <v>68059.866481249701</v>
      </c>
      <c r="R2851" s="3">
        <f>HLOOKUP(R$5,[1]非R能力!$B$8:$F$558,$C2851+1,0)</f>
        <v>19897.867853289339</v>
      </c>
      <c r="S2851" s="3">
        <f>HLOOKUP(S$5,[1]非R能力!$B$8:$F$558,$C2851+1,0)</f>
        <v>26547.412866689414</v>
      </c>
      <c r="T2851" s="3">
        <f>INDEX([1]非R能力!$H$9:$H$558,D2851)</f>
        <v>24435.891186342742</v>
      </c>
      <c r="U2851" s="3">
        <f>IF(E2851="小怪",0,IF(INDEX([1]非R能力!$FK$9:$FK$558,C2851)=0,0,10))</f>
        <v>10</v>
      </c>
      <c r="V2851" s="3">
        <f>IF(E2851="小怪",0,IF(INDEX([1]非R能力!$FH$9:$FH$558,C2851)=0,0,5000))</f>
        <v>5000</v>
      </c>
      <c r="W2851" s="3">
        <f>HLOOKUP(W$5,[2]人物技能基础!$O$3:$Q$553,$C2851+1,0)</f>
        <v>3.637142857142857</v>
      </c>
      <c r="X2851" s="3">
        <f>HLOOKUP(X$5,[2]人物技能基础!$O$3:$Q$553,$C2851+1,0)</f>
        <v>2.0186428571428574</v>
      </c>
      <c r="Y2851" s="3">
        <f>HLOOKUP(Y$5,[2]人物技能基础!$O$3:$Q$553,$C2851+1,0)</f>
        <v>99.964285714285708</v>
      </c>
      <c r="Z2851" s="3">
        <f t="shared" si="265"/>
        <v>3959565</v>
      </c>
      <c r="AA2851" s="3">
        <f t="shared" si="266"/>
        <v>73627</v>
      </c>
      <c r="AB2851" s="3">
        <f t="shared" si="267"/>
        <v>24204</v>
      </c>
      <c r="AC2851" s="3">
        <f t="shared" si="268"/>
        <v>26547</v>
      </c>
      <c r="AD2851" s="3">
        <f t="shared" si="269"/>
        <v>26530</v>
      </c>
    </row>
    <row r="2852" spans="1:30" x14ac:dyDescent="0.15">
      <c r="A2852" s="3">
        <v>847</v>
      </c>
      <c r="B2852" s="3" t="str">
        <f t="shared" si="264"/>
        <v>关卡847boss</v>
      </c>
      <c r="C2852" s="3">
        <f>INDEX([3]关卡!$J$19:$J$2018,A2852)</f>
        <v>349</v>
      </c>
      <c r="D2852" s="3">
        <f>INDEX([3]关卡!$N$19:$N$2018,A2852)</f>
        <v>349</v>
      </c>
      <c r="E2852" s="3" t="s">
        <v>25</v>
      </c>
      <c r="F2852" s="3" t="s">
        <v>26</v>
      </c>
      <c r="G2852" s="3">
        <v>30</v>
      </c>
      <c r="H2852" s="3">
        <v>30</v>
      </c>
      <c r="I2852" s="3">
        <v>0.2</v>
      </c>
      <c r="J2852" s="4">
        <v>0.75</v>
      </c>
      <c r="K2852" s="4">
        <v>1</v>
      </c>
      <c r="L2852" s="4">
        <v>5</v>
      </c>
      <c r="M2852" s="3">
        <v>1</v>
      </c>
      <c r="N2852" s="3">
        <v>2</v>
      </c>
      <c r="O2852" s="3">
        <f>HLOOKUP(O$5,[1]非R能力!$B$8:$F$558,$C2852+1,0)</f>
        <v>805088.89970884263</v>
      </c>
      <c r="P2852" s="3">
        <f>HLOOKUP(P$5,[1]非R能力!$B$8:$F$558,$C2852+1,0)</f>
        <v>121021.5141258902</v>
      </c>
      <c r="Q2852" s="3">
        <f>HLOOKUP(Q$5,[1]非R能力!$B$8:$F$558,$C2852+1,0)</f>
        <v>68059.866481249701</v>
      </c>
      <c r="R2852" s="3">
        <f>HLOOKUP(R$5,[1]非R能力!$B$8:$F$558,$C2852+1,0)</f>
        <v>19897.867853289339</v>
      </c>
      <c r="S2852" s="3">
        <f>HLOOKUP(S$5,[1]非R能力!$B$8:$F$558,$C2852+1,0)</f>
        <v>26547.412866689414</v>
      </c>
      <c r="T2852" s="3">
        <f>INDEX([1]非R能力!$H$9:$H$558,D2852)</f>
        <v>24435.891186342742</v>
      </c>
      <c r="U2852" s="3">
        <f>IF(E2852="小怪",0,IF(INDEX([1]非R能力!$FK$9:$FK$558,C2852)=0,0,10))</f>
        <v>10</v>
      </c>
      <c r="V2852" s="3">
        <f>IF(E2852="小怪",0,IF(INDEX([1]非R能力!$FH$9:$FH$558,C2852)=0,0,5000))</f>
        <v>5000</v>
      </c>
      <c r="W2852" s="3">
        <f>HLOOKUP(W$5,[2]人物技能基础!$O$3:$Q$553,$C2852+1,0)</f>
        <v>3.637142857142857</v>
      </c>
      <c r="X2852" s="3">
        <f>HLOOKUP(X$5,[2]人物技能基础!$O$3:$Q$553,$C2852+1,0)</f>
        <v>2.0186428571428574</v>
      </c>
      <c r="Y2852" s="3">
        <f>HLOOKUP(Y$5,[2]人物技能基础!$O$3:$Q$553,$C2852+1,0)</f>
        <v>99.964285714285708</v>
      </c>
      <c r="Z2852" s="3">
        <f t="shared" si="265"/>
        <v>3959565</v>
      </c>
      <c r="AA2852" s="3">
        <f t="shared" si="266"/>
        <v>73627</v>
      </c>
      <c r="AB2852" s="3">
        <f t="shared" si="267"/>
        <v>24204</v>
      </c>
      <c r="AC2852" s="3">
        <f t="shared" si="268"/>
        <v>26547</v>
      </c>
      <c r="AD2852" s="3">
        <f t="shared" si="269"/>
        <v>26530</v>
      </c>
    </row>
    <row r="2853" spans="1:30" x14ac:dyDescent="0.15">
      <c r="A2853" s="3">
        <v>848</v>
      </c>
      <c r="B2853" s="3" t="str">
        <f t="shared" si="264"/>
        <v>关卡848boss</v>
      </c>
      <c r="C2853" s="3">
        <f>INDEX([3]关卡!$J$19:$J$2018,A2853)</f>
        <v>349</v>
      </c>
      <c r="D2853" s="3">
        <f>INDEX([3]关卡!$N$19:$N$2018,A2853)</f>
        <v>349</v>
      </c>
      <c r="E2853" s="3" t="s">
        <v>25</v>
      </c>
      <c r="F2853" s="3" t="s">
        <v>26</v>
      </c>
      <c r="G2853" s="3">
        <v>30</v>
      </c>
      <c r="H2853" s="3">
        <v>30</v>
      </c>
      <c r="I2853" s="3">
        <v>0.2</v>
      </c>
      <c r="J2853" s="4">
        <v>0.75</v>
      </c>
      <c r="K2853" s="4">
        <v>1</v>
      </c>
      <c r="L2853" s="4">
        <v>5</v>
      </c>
      <c r="M2853" s="3">
        <v>1</v>
      </c>
      <c r="N2853" s="3">
        <v>2</v>
      </c>
      <c r="O2853" s="3">
        <f>HLOOKUP(O$5,[1]非R能力!$B$8:$F$558,$C2853+1,0)</f>
        <v>805088.89970884263</v>
      </c>
      <c r="P2853" s="3">
        <f>HLOOKUP(P$5,[1]非R能力!$B$8:$F$558,$C2853+1,0)</f>
        <v>121021.5141258902</v>
      </c>
      <c r="Q2853" s="3">
        <f>HLOOKUP(Q$5,[1]非R能力!$B$8:$F$558,$C2853+1,0)</f>
        <v>68059.866481249701</v>
      </c>
      <c r="R2853" s="3">
        <f>HLOOKUP(R$5,[1]非R能力!$B$8:$F$558,$C2853+1,0)</f>
        <v>19897.867853289339</v>
      </c>
      <c r="S2853" s="3">
        <f>HLOOKUP(S$5,[1]非R能力!$B$8:$F$558,$C2853+1,0)</f>
        <v>26547.412866689414</v>
      </c>
      <c r="T2853" s="3">
        <f>INDEX([1]非R能力!$H$9:$H$558,D2853)</f>
        <v>24435.891186342742</v>
      </c>
      <c r="U2853" s="3">
        <f>IF(E2853="小怪",0,IF(INDEX([1]非R能力!$FK$9:$FK$558,C2853)=0,0,10))</f>
        <v>10</v>
      </c>
      <c r="V2853" s="3">
        <f>IF(E2853="小怪",0,IF(INDEX([1]非R能力!$FH$9:$FH$558,C2853)=0,0,5000))</f>
        <v>5000</v>
      </c>
      <c r="W2853" s="3">
        <f>HLOOKUP(W$5,[2]人物技能基础!$O$3:$Q$553,$C2853+1,0)</f>
        <v>3.637142857142857</v>
      </c>
      <c r="X2853" s="3">
        <f>HLOOKUP(X$5,[2]人物技能基础!$O$3:$Q$553,$C2853+1,0)</f>
        <v>2.0186428571428574</v>
      </c>
      <c r="Y2853" s="3">
        <f>HLOOKUP(Y$5,[2]人物技能基础!$O$3:$Q$553,$C2853+1,0)</f>
        <v>99.964285714285708</v>
      </c>
      <c r="Z2853" s="3">
        <f t="shared" si="265"/>
        <v>3959565</v>
      </c>
      <c r="AA2853" s="3">
        <f t="shared" si="266"/>
        <v>73627</v>
      </c>
      <c r="AB2853" s="3">
        <f t="shared" si="267"/>
        <v>24204</v>
      </c>
      <c r="AC2853" s="3">
        <f t="shared" si="268"/>
        <v>26547</v>
      </c>
      <c r="AD2853" s="3">
        <f t="shared" si="269"/>
        <v>26530</v>
      </c>
    </row>
    <row r="2854" spans="1:30" x14ac:dyDescent="0.15">
      <c r="A2854" s="3">
        <v>849</v>
      </c>
      <c r="B2854" s="3" t="str">
        <f t="shared" si="264"/>
        <v>关卡849boss</v>
      </c>
      <c r="C2854" s="3">
        <f>INDEX([3]关卡!$J$19:$J$2018,A2854)</f>
        <v>349</v>
      </c>
      <c r="D2854" s="3">
        <f>INDEX([3]关卡!$N$19:$N$2018,A2854)</f>
        <v>349</v>
      </c>
      <c r="E2854" s="3" t="s">
        <v>25</v>
      </c>
      <c r="F2854" s="3" t="s">
        <v>26</v>
      </c>
      <c r="G2854" s="3">
        <v>30</v>
      </c>
      <c r="H2854" s="3">
        <v>30</v>
      </c>
      <c r="I2854" s="3">
        <v>0.2</v>
      </c>
      <c r="J2854" s="4">
        <v>0.75</v>
      </c>
      <c r="K2854" s="4">
        <v>1</v>
      </c>
      <c r="L2854" s="4">
        <v>5</v>
      </c>
      <c r="M2854" s="3">
        <v>1</v>
      </c>
      <c r="N2854" s="3">
        <v>2</v>
      </c>
      <c r="O2854" s="3">
        <f>HLOOKUP(O$5,[1]非R能力!$B$8:$F$558,$C2854+1,0)</f>
        <v>805088.89970884263</v>
      </c>
      <c r="P2854" s="3">
        <f>HLOOKUP(P$5,[1]非R能力!$B$8:$F$558,$C2854+1,0)</f>
        <v>121021.5141258902</v>
      </c>
      <c r="Q2854" s="3">
        <f>HLOOKUP(Q$5,[1]非R能力!$B$8:$F$558,$C2854+1,0)</f>
        <v>68059.866481249701</v>
      </c>
      <c r="R2854" s="3">
        <f>HLOOKUP(R$5,[1]非R能力!$B$8:$F$558,$C2854+1,0)</f>
        <v>19897.867853289339</v>
      </c>
      <c r="S2854" s="3">
        <f>HLOOKUP(S$5,[1]非R能力!$B$8:$F$558,$C2854+1,0)</f>
        <v>26547.412866689414</v>
      </c>
      <c r="T2854" s="3">
        <f>INDEX([1]非R能力!$H$9:$H$558,D2854)</f>
        <v>24435.891186342742</v>
      </c>
      <c r="U2854" s="3">
        <f>IF(E2854="小怪",0,IF(INDEX([1]非R能力!$FK$9:$FK$558,C2854)=0,0,10))</f>
        <v>10</v>
      </c>
      <c r="V2854" s="3">
        <f>IF(E2854="小怪",0,IF(INDEX([1]非R能力!$FH$9:$FH$558,C2854)=0,0,5000))</f>
        <v>5000</v>
      </c>
      <c r="W2854" s="3">
        <f>HLOOKUP(W$5,[2]人物技能基础!$O$3:$Q$553,$C2854+1,0)</f>
        <v>3.637142857142857</v>
      </c>
      <c r="X2854" s="3">
        <f>HLOOKUP(X$5,[2]人物技能基础!$O$3:$Q$553,$C2854+1,0)</f>
        <v>2.0186428571428574</v>
      </c>
      <c r="Y2854" s="3">
        <f>HLOOKUP(Y$5,[2]人物技能基础!$O$3:$Q$553,$C2854+1,0)</f>
        <v>99.964285714285708</v>
      </c>
      <c r="Z2854" s="3">
        <f t="shared" si="265"/>
        <v>3959565</v>
      </c>
      <c r="AA2854" s="3">
        <f t="shared" si="266"/>
        <v>73627</v>
      </c>
      <c r="AB2854" s="3">
        <f t="shared" si="267"/>
        <v>24204</v>
      </c>
      <c r="AC2854" s="3">
        <f t="shared" si="268"/>
        <v>26547</v>
      </c>
      <c r="AD2854" s="3">
        <f t="shared" si="269"/>
        <v>26530</v>
      </c>
    </row>
    <row r="2855" spans="1:30" x14ac:dyDescent="0.15">
      <c r="A2855" s="3">
        <v>850</v>
      </c>
      <c r="B2855" s="3" t="str">
        <f t="shared" si="264"/>
        <v>关卡850boss</v>
      </c>
      <c r="C2855" s="3">
        <f>INDEX([3]关卡!$J$19:$J$2018,A2855)</f>
        <v>349</v>
      </c>
      <c r="D2855" s="3">
        <f>INDEX([3]关卡!$N$19:$N$2018,A2855)</f>
        <v>349</v>
      </c>
      <c r="E2855" s="3" t="s">
        <v>25</v>
      </c>
      <c r="F2855" s="3" t="s">
        <v>26</v>
      </c>
      <c r="G2855" s="3">
        <v>30</v>
      </c>
      <c r="H2855" s="3">
        <v>30</v>
      </c>
      <c r="I2855" s="3">
        <v>0.2</v>
      </c>
      <c r="J2855" s="4">
        <v>0.75</v>
      </c>
      <c r="K2855" s="4">
        <v>1</v>
      </c>
      <c r="L2855" s="4">
        <v>5</v>
      </c>
      <c r="M2855" s="3">
        <v>1</v>
      </c>
      <c r="N2855" s="3">
        <v>2</v>
      </c>
      <c r="O2855" s="3">
        <f>HLOOKUP(O$5,[1]非R能力!$B$8:$F$558,$C2855+1,0)</f>
        <v>805088.89970884263</v>
      </c>
      <c r="P2855" s="3">
        <f>HLOOKUP(P$5,[1]非R能力!$B$8:$F$558,$C2855+1,0)</f>
        <v>121021.5141258902</v>
      </c>
      <c r="Q2855" s="3">
        <f>HLOOKUP(Q$5,[1]非R能力!$B$8:$F$558,$C2855+1,0)</f>
        <v>68059.866481249701</v>
      </c>
      <c r="R2855" s="3">
        <f>HLOOKUP(R$5,[1]非R能力!$B$8:$F$558,$C2855+1,0)</f>
        <v>19897.867853289339</v>
      </c>
      <c r="S2855" s="3">
        <f>HLOOKUP(S$5,[1]非R能力!$B$8:$F$558,$C2855+1,0)</f>
        <v>26547.412866689414</v>
      </c>
      <c r="T2855" s="3">
        <f>INDEX([1]非R能力!$H$9:$H$558,D2855)</f>
        <v>24435.891186342742</v>
      </c>
      <c r="U2855" s="3">
        <f>IF(E2855="小怪",0,IF(INDEX([1]非R能力!$FK$9:$FK$558,C2855)=0,0,10))</f>
        <v>10</v>
      </c>
      <c r="V2855" s="3">
        <f>IF(E2855="小怪",0,IF(INDEX([1]非R能力!$FH$9:$FH$558,C2855)=0,0,5000))</f>
        <v>5000</v>
      </c>
      <c r="W2855" s="3">
        <f>HLOOKUP(W$5,[2]人物技能基础!$O$3:$Q$553,$C2855+1,0)</f>
        <v>3.637142857142857</v>
      </c>
      <c r="X2855" s="3">
        <f>HLOOKUP(X$5,[2]人物技能基础!$O$3:$Q$553,$C2855+1,0)</f>
        <v>2.0186428571428574</v>
      </c>
      <c r="Y2855" s="3">
        <f>HLOOKUP(Y$5,[2]人物技能基础!$O$3:$Q$553,$C2855+1,0)</f>
        <v>99.964285714285708</v>
      </c>
      <c r="Z2855" s="3">
        <f t="shared" si="265"/>
        <v>3959565</v>
      </c>
      <c r="AA2855" s="3">
        <f t="shared" si="266"/>
        <v>73627</v>
      </c>
      <c r="AB2855" s="3">
        <f t="shared" si="267"/>
        <v>24204</v>
      </c>
      <c r="AC2855" s="3">
        <f t="shared" si="268"/>
        <v>26547</v>
      </c>
      <c r="AD2855" s="3">
        <f t="shared" si="269"/>
        <v>26530</v>
      </c>
    </row>
    <row r="2856" spans="1:30" x14ac:dyDescent="0.15">
      <c r="A2856" s="3">
        <v>851</v>
      </c>
      <c r="B2856" s="3" t="str">
        <f t="shared" si="264"/>
        <v>关卡851boss</v>
      </c>
      <c r="C2856" s="3">
        <f>INDEX([3]关卡!$J$19:$J$2018,A2856)</f>
        <v>350</v>
      </c>
      <c r="D2856" s="3">
        <f>INDEX([3]关卡!$N$19:$N$2018,A2856)</f>
        <v>350</v>
      </c>
      <c r="E2856" s="3" t="s">
        <v>25</v>
      </c>
      <c r="F2856" s="3" t="s">
        <v>26</v>
      </c>
      <c r="G2856" s="3">
        <v>30</v>
      </c>
      <c r="H2856" s="3">
        <v>30</v>
      </c>
      <c r="I2856" s="3">
        <v>0.2</v>
      </c>
      <c r="J2856" s="4">
        <v>0.75</v>
      </c>
      <c r="K2856" s="4">
        <v>1</v>
      </c>
      <c r="L2856" s="4">
        <v>5</v>
      </c>
      <c r="M2856" s="3">
        <v>1</v>
      </c>
      <c r="N2856" s="3">
        <v>2</v>
      </c>
      <c r="O2856" s="3">
        <f>HLOOKUP(O$5,[1]非R能力!$B$8:$F$558,$C2856+1,0)</f>
        <v>810712.73628715333</v>
      </c>
      <c r="P2856" s="3">
        <f>HLOOKUP(P$5,[1]非R能力!$B$8:$F$558,$C2856+1,0)</f>
        <v>121774.473466935</v>
      </c>
      <c r="Q2856" s="3">
        <f>HLOOKUP(Q$5,[1]非R能力!$B$8:$F$558,$C2856+1,0)</f>
        <v>68368.937759883585</v>
      </c>
      <c r="R2856" s="3">
        <f>HLOOKUP(R$5,[1]非R能力!$B$8:$F$558,$C2856+1,0)</f>
        <v>19987.249570323514</v>
      </c>
      <c r="S2856" s="3">
        <f>HLOOKUP(S$5,[1]非R能力!$B$8:$F$558,$C2856+1,0)</f>
        <v>26649.599816493806</v>
      </c>
      <c r="T2856" s="3">
        <f>INDEX([1]非R能力!$H$9:$H$558,D2856)</f>
        <v>24588.163979618876</v>
      </c>
      <c r="U2856" s="3">
        <f>IF(E2856="小怪",0,IF(INDEX([1]非R能力!$FK$9:$FK$558,C2856)=0,0,10))</f>
        <v>10</v>
      </c>
      <c r="V2856" s="3">
        <f>IF(E2856="小怪",0,IF(INDEX([1]非R能力!$FH$9:$FH$558,C2856)=0,0,5000))</f>
        <v>5000</v>
      </c>
      <c r="W2856" s="3">
        <f>HLOOKUP(W$5,[2]人物技能基础!$O$3:$Q$553,$C2856+1,0)</f>
        <v>3.637142857142857</v>
      </c>
      <c r="X2856" s="3">
        <f>HLOOKUP(X$5,[2]人物技能基础!$O$3:$Q$553,$C2856+1,0)</f>
        <v>2.0186428571428574</v>
      </c>
      <c r="Y2856" s="3">
        <f>HLOOKUP(Y$5,[2]人物技能基础!$O$3:$Q$553,$C2856+1,0)</f>
        <v>99.964285714285708</v>
      </c>
      <c r="Z2856" s="3">
        <f t="shared" si="265"/>
        <v>3984214</v>
      </c>
      <c r="AA2856" s="3">
        <f t="shared" si="266"/>
        <v>73973</v>
      </c>
      <c r="AB2856" s="3">
        <f t="shared" si="267"/>
        <v>24354</v>
      </c>
      <c r="AC2856" s="3">
        <f t="shared" si="268"/>
        <v>26649</v>
      </c>
      <c r="AD2856" s="3">
        <f t="shared" si="269"/>
        <v>26649</v>
      </c>
    </row>
    <row r="2857" spans="1:30" x14ac:dyDescent="0.15">
      <c r="A2857" s="3">
        <v>852</v>
      </c>
      <c r="B2857" s="3" t="str">
        <f t="shared" si="264"/>
        <v>关卡852boss</v>
      </c>
      <c r="C2857" s="3">
        <f>INDEX([3]关卡!$J$19:$J$2018,A2857)</f>
        <v>350</v>
      </c>
      <c r="D2857" s="3">
        <f>INDEX([3]关卡!$N$19:$N$2018,A2857)</f>
        <v>350</v>
      </c>
      <c r="E2857" s="3" t="s">
        <v>25</v>
      </c>
      <c r="F2857" s="3" t="s">
        <v>26</v>
      </c>
      <c r="G2857" s="3">
        <v>30</v>
      </c>
      <c r="H2857" s="3">
        <v>30</v>
      </c>
      <c r="I2857" s="3">
        <v>0.2</v>
      </c>
      <c r="J2857" s="4">
        <v>0.75</v>
      </c>
      <c r="K2857" s="4">
        <v>1</v>
      </c>
      <c r="L2857" s="4">
        <v>5</v>
      </c>
      <c r="M2857" s="3">
        <v>1</v>
      </c>
      <c r="N2857" s="3">
        <v>2</v>
      </c>
      <c r="O2857" s="3">
        <f>HLOOKUP(O$5,[1]非R能力!$B$8:$F$558,$C2857+1,0)</f>
        <v>810712.73628715333</v>
      </c>
      <c r="P2857" s="3">
        <f>HLOOKUP(P$5,[1]非R能力!$B$8:$F$558,$C2857+1,0)</f>
        <v>121774.473466935</v>
      </c>
      <c r="Q2857" s="3">
        <f>HLOOKUP(Q$5,[1]非R能力!$B$8:$F$558,$C2857+1,0)</f>
        <v>68368.937759883585</v>
      </c>
      <c r="R2857" s="3">
        <f>HLOOKUP(R$5,[1]非R能力!$B$8:$F$558,$C2857+1,0)</f>
        <v>19987.249570323514</v>
      </c>
      <c r="S2857" s="3">
        <f>HLOOKUP(S$5,[1]非R能力!$B$8:$F$558,$C2857+1,0)</f>
        <v>26649.599816493806</v>
      </c>
      <c r="T2857" s="3">
        <f>INDEX([1]非R能力!$H$9:$H$558,D2857)</f>
        <v>24588.163979618876</v>
      </c>
      <c r="U2857" s="3">
        <f>IF(E2857="小怪",0,IF(INDEX([1]非R能力!$FK$9:$FK$558,C2857)=0,0,10))</f>
        <v>10</v>
      </c>
      <c r="V2857" s="3">
        <f>IF(E2857="小怪",0,IF(INDEX([1]非R能力!$FH$9:$FH$558,C2857)=0,0,5000))</f>
        <v>5000</v>
      </c>
      <c r="W2857" s="3">
        <f>HLOOKUP(W$5,[2]人物技能基础!$O$3:$Q$553,$C2857+1,0)</f>
        <v>3.637142857142857</v>
      </c>
      <c r="X2857" s="3">
        <f>HLOOKUP(X$5,[2]人物技能基础!$O$3:$Q$553,$C2857+1,0)</f>
        <v>2.0186428571428574</v>
      </c>
      <c r="Y2857" s="3">
        <f>HLOOKUP(Y$5,[2]人物技能基础!$O$3:$Q$553,$C2857+1,0)</f>
        <v>99.964285714285708</v>
      </c>
      <c r="Z2857" s="3">
        <f t="shared" si="265"/>
        <v>3984214</v>
      </c>
      <c r="AA2857" s="3">
        <f t="shared" si="266"/>
        <v>73973</v>
      </c>
      <c r="AB2857" s="3">
        <f t="shared" si="267"/>
        <v>24354</v>
      </c>
      <c r="AC2857" s="3">
        <f t="shared" si="268"/>
        <v>26649</v>
      </c>
      <c r="AD2857" s="3">
        <f t="shared" si="269"/>
        <v>26649</v>
      </c>
    </row>
    <row r="2858" spans="1:30" x14ac:dyDescent="0.15">
      <c r="A2858" s="3">
        <v>853</v>
      </c>
      <c r="B2858" s="3" t="str">
        <f t="shared" si="264"/>
        <v>关卡853boss</v>
      </c>
      <c r="C2858" s="3">
        <f>INDEX([3]关卡!$J$19:$J$2018,A2858)</f>
        <v>350</v>
      </c>
      <c r="D2858" s="3">
        <f>INDEX([3]关卡!$N$19:$N$2018,A2858)</f>
        <v>350</v>
      </c>
      <c r="E2858" s="3" t="s">
        <v>25</v>
      </c>
      <c r="F2858" s="3" t="s">
        <v>26</v>
      </c>
      <c r="G2858" s="3">
        <v>30</v>
      </c>
      <c r="H2858" s="3">
        <v>30</v>
      </c>
      <c r="I2858" s="3">
        <v>0.2</v>
      </c>
      <c r="J2858" s="4">
        <v>0.75</v>
      </c>
      <c r="K2858" s="4">
        <v>1</v>
      </c>
      <c r="L2858" s="4">
        <v>5</v>
      </c>
      <c r="M2858" s="3">
        <v>1</v>
      </c>
      <c r="N2858" s="3">
        <v>2</v>
      </c>
      <c r="O2858" s="3">
        <f>HLOOKUP(O$5,[1]非R能力!$B$8:$F$558,$C2858+1,0)</f>
        <v>810712.73628715333</v>
      </c>
      <c r="P2858" s="3">
        <f>HLOOKUP(P$5,[1]非R能力!$B$8:$F$558,$C2858+1,0)</f>
        <v>121774.473466935</v>
      </c>
      <c r="Q2858" s="3">
        <f>HLOOKUP(Q$5,[1]非R能力!$B$8:$F$558,$C2858+1,0)</f>
        <v>68368.937759883585</v>
      </c>
      <c r="R2858" s="3">
        <f>HLOOKUP(R$5,[1]非R能力!$B$8:$F$558,$C2858+1,0)</f>
        <v>19987.249570323514</v>
      </c>
      <c r="S2858" s="3">
        <f>HLOOKUP(S$5,[1]非R能力!$B$8:$F$558,$C2858+1,0)</f>
        <v>26649.599816493806</v>
      </c>
      <c r="T2858" s="3">
        <f>INDEX([1]非R能力!$H$9:$H$558,D2858)</f>
        <v>24588.163979618876</v>
      </c>
      <c r="U2858" s="3">
        <f>IF(E2858="小怪",0,IF(INDEX([1]非R能力!$FK$9:$FK$558,C2858)=0,0,10))</f>
        <v>10</v>
      </c>
      <c r="V2858" s="3">
        <f>IF(E2858="小怪",0,IF(INDEX([1]非R能力!$FH$9:$FH$558,C2858)=0,0,5000))</f>
        <v>5000</v>
      </c>
      <c r="W2858" s="3">
        <f>HLOOKUP(W$5,[2]人物技能基础!$O$3:$Q$553,$C2858+1,0)</f>
        <v>3.637142857142857</v>
      </c>
      <c r="X2858" s="3">
        <f>HLOOKUP(X$5,[2]人物技能基础!$O$3:$Q$553,$C2858+1,0)</f>
        <v>2.0186428571428574</v>
      </c>
      <c r="Y2858" s="3">
        <f>HLOOKUP(Y$5,[2]人物技能基础!$O$3:$Q$553,$C2858+1,0)</f>
        <v>99.964285714285708</v>
      </c>
      <c r="Z2858" s="3">
        <f t="shared" si="265"/>
        <v>3984214</v>
      </c>
      <c r="AA2858" s="3">
        <f t="shared" si="266"/>
        <v>73973</v>
      </c>
      <c r="AB2858" s="3">
        <f t="shared" si="267"/>
        <v>24354</v>
      </c>
      <c r="AC2858" s="3">
        <f t="shared" si="268"/>
        <v>26649</v>
      </c>
      <c r="AD2858" s="3">
        <f t="shared" si="269"/>
        <v>26649</v>
      </c>
    </row>
    <row r="2859" spans="1:30" x14ac:dyDescent="0.15">
      <c r="A2859" s="3">
        <v>854</v>
      </c>
      <c r="B2859" s="3" t="str">
        <f t="shared" si="264"/>
        <v>关卡854boss</v>
      </c>
      <c r="C2859" s="3">
        <f>INDEX([3]关卡!$J$19:$J$2018,A2859)</f>
        <v>350</v>
      </c>
      <c r="D2859" s="3">
        <f>INDEX([3]关卡!$N$19:$N$2018,A2859)</f>
        <v>350</v>
      </c>
      <c r="E2859" s="3" t="s">
        <v>25</v>
      </c>
      <c r="F2859" s="3" t="s">
        <v>26</v>
      </c>
      <c r="G2859" s="3">
        <v>30</v>
      </c>
      <c r="H2859" s="3">
        <v>30</v>
      </c>
      <c r="I2859" s="3">
        <v>0.2</v>
      </c>
      <c r="J2859" s="4">
        <v>0.75</v>
      </c>
      <c r="K2859" s="4">
        <v>1</v>
      </c>
      <c r="L2859" s="4">
        <v>5</v>
      </c>
      <c r="M2859" s="3">
        <v>1</v>
      </c>
      <c r="N2859" s="3">
        <v>2</v>
      </c>
      <c r="O2859" s="3">
        <f>HLOOKUP(O$5,[1]非R能力!$B$8:$F$558,$C2859+1,0)</f>
        <v>810712.73628715333</v>
      </c>
      <c r="P2859" s="3">
        <f>HLOOKUP(P$5,[1]非R能力!$B$8:$F$558,$C2859+1,0)</f>
        <v>121774.473466935</v>
      </c>
      <c r="Q2859" s="3">
        <f>HLOOKUP(Q$5,[1]非R能力!$B$8:$F$558,$C2859+1,0)</f>
        <v>68368.937759883585</v>
      </c>
      <c r="R2859" s="3">
        <f>HLOOKUP(R$5,[1]非R能力!$B$8:$F$558,$C2859+1,0)</f>
        <v>19987.249570323514</v>
      </c>
      <c r="S2859" s="3">
        <f>HLOOKUP(S$5,[1]非R能力!$B$8:$F$558,$C2859+1,0)</f>
        <v>26649.599816493806</v>
      </c>
      <c r="T2859" s="3">
        <f>INDEX([1]非R能力!$H$9:$H$558,D2859)</f>
        <v>24588.163979618876</v>
      </c>
      <c r="U2859" s="3">
        <f>IF(E2859="小怪",0,IF(INDEX([1]非R能力!$FK$9:$FK$558,C2859)=0,0,10))</f>
        <v>10</v>
      </c>
      <c r="V2859" s="3">
        <f>IF(E2859="小怪",0,IF(INDEX([1]非R能力!$FH$9:$FH$558,C2859)=0,0,5000))</f>
        <v>5000</v>
      </c>
      <c r="W2859" s="3">
        <f>HLOOKUP(W$5,[2]人物技能基础!$O$3:$Q$553,$C2859+1,0)</f>
        <v>3.637142857142857</v>
      </c>
      <c r="X2859" s="3">
        <f>HLOOKUP(X$5,[2]人物技能基础!$O$3:$Q$553,$C2859+1,0)</f>
        <v>2.0186428571428574</v>
      </c>
      <c r="Y2859" s="3">
        <f>HLOOKUP(Y$5,[2]人物技能基础!$O$3:$Q$553,$C2859+1,0)</f>
        <v>99.964285714285708</v>
      </c>
      <c r="Z2859" s="3">
        <f t="shared" si="265"/>
        <v>3984214</v>
      </c>
      <c r="AA2859" s="3">
        <f t="shared" si="266"/>
        <v>73973</v>
      </c>
      <c r="AB2859" s="3">
        <f t="shared" si="267"/>
        <v>24354</v>
      </c>
      <c r="AC2859" s="3">
        <f t="shared" si="268"/>
        <v>26649</v>
      </c>
      <c r="AD2859" s="3">
        <f t="shared" si="269"/>
        <v>26649</v>
      </c>
    </row>
    <row r="2860" spans="1:30" x14ac:dyDescent="0.15">
      <c r="A2860" s="3">
        <v>855</v>
      </c>
      <c r="B2860" s="3" t="str">
        <f t="shared" si="264"/>
        <v>关卡855boss</v>
      </c>
      <c r="C2860" s="3">
        <f>INDEX([3]关卡!$J$19:$J$2018,A2860)</f>
        <v>350</v>
      </c>
      <c r="D2860" s="3">
        <f>INDEX([3]关卡!$N$19:$N$2018,A2860)</f>
        <v>350</v>
      </c>
      <c r="E2860" s="3" t="s">
        <v>25</v>
      </c>
      <c r="F2860" s="3" t="s">
        <v>26</v>
      </c>
      <c r="G2860" s="3">
        <v>30</v>
      </c>
      <c r="H2860" s="3">
        <v>30</v>
      </c>
      <c r="I2860" s="3">
        <v>0.2</v>
      </c>
      <c r="J2860" s="4">
        <v>0.75</v>
      </c>
      <c r="K2860" s="4">
        <v>1</v>
      </c>
      <c r="L2860" s="4">
        <v>5</v>
      </c>
      <c r="M2860" s="3">
        <v>1</v>
      </c>
      <c r="N2860" s="3">
        <v>2</v>
      </c>
      <c r="O2860" s="3">
        <f>HLOOKUP(O$5,[1]非R能力!$B$8:$F$558,$C2860+1,0)</f>
        <v>810712.73628715333</v>
      </c>
      <c r="P2860" s="3">
        <f>HLOOKUP(P$5,[1]非R能力!$B$8:$F$558,$C2860+1,0)</f>
        <v>121774.473466935</v>
      </c>
      <c r="Q2860" s="3">
        <f>HLOOKUP(Q$5,[1]非R能力!$B$8:$F$558,$C2860+1,0)</f>
        <v>68368.937759883585</v>
      </c>
      <c r="R2860" s="3">
        <f>HLOOKUP(R$5,[1]非R能力!$B$8:$F$558,$C2860+1,0)</f>
        <v>19987.249570323514</v>
      </c>
      <c r="S2860" s="3">
        <f>HLOOKUP(S$5,[1]非R能力!$B$8:$F$558,$C2860+1,0)</f>
        <v>26649.599816493806</v>
      </c>
      <c r="T2860" s="3">
        <f>INDEX([1]非R能力!$H$9:$H$558,D2860)</f>
        <v>24588.163979618876</v>
      </c>
      <c r="U2860" s="3">
        <f>IF(E2860="小怪",0,IF(INDEX([1]非R能力!$FK$9:$FK$558,C2860)=0,0,10))</f>
        <v>10</v>
      </c>
      <c r="V2860" s="3">
        <f>IF(E2860="小怪",0,IF(INDEX([1]非R能力!$FH$9:$FH$558,C2860)=0,0,5000))</f>
        <v>5000</v>
      </c>
      <c r="W2860" s="3">
        <f>HLOOKUP(W$5,[2]人物技能基础!$O$3:$Q$553,$C2860+1,0)</f>
        <v>3.637142857142857</v>
      </c>
      <c r="X2860" s="3">
        <f>HLOOKUP(X$5,[2]人物技能基础!$O$3:$Q$553,$C2860+1,0)</f>
        <v>2.0186428571428574</v>
      </c>
      <c r="Y2860" s="3">
        <f>HLOOKUP(Y$5,[2]人物技能基础!$O$3:$Q$553,$C2860+1,0)</f>
        <v>99.964285714285708</v>
      </c>
      <c r="Z2860" s="3">
        <f t="shared" si="265"/>
        <v>3984214</v>
      </c>
      <c r="AA2860" s="3">
        <f t="shared" si="266"/>
        <v>73973</v>
      </c>
      <c r="AB2860" s="3">
        <f t="shared" si="267"/>
        <v>24354</v>
      </c>
      <c r="AC2860" s="3">
        <f t="shared" si="268"/>
        <v>26649</v>
      </c>
      <c r="AD2860" s="3">
        <f t="shared" si="269"/>
        <v>26649</v>
      </c>
    </row>
    <row r="2861" spans="1:30" x14ac:dyDescent="0.15">
      <c r="A2861" s="3">
        <v>856</v>
      </c>
      <c r="B2861" s="3" t="str">
        <f t="shared" si="264"/>
        <v>关卡856boss</v>
      </c>
      <c r="C2861" s="3">
        <f>INDEX([3]关卡!$J$19:$J$2018,A2861)</f>
        <v>350</v>
      </c>
      <c r="D2861" s="3">
        <f>INDEX([3]关卡!$N$19:$N$2018,A2861)</f>
        <v>350</v>
      </c>
      <c r="E2861" s="3" t="s">
        <v>25</v>
      </c>
      <c r="F2861" s="3" t="s">
        <v>26</v>
      </c>
      <c r="G2861" s="3">
        <v>30</v>
      </c>
      <c r="H2861" s="3">
        <v>30</v>
      </c>
      <c r="I2861" s="3">
        <v>0.2</v>
      </c>
      <c r="J2861" s="4">
        <v>0.75</v>
      </c>
      <c r="K2861" s="4">
        <v>1</v>
      </c>
      <c r="L2861" s="4">
        <v>5</v>
      </c>
      <c r="M2861" s="3">
        <v>1</v>
      </c>
      <c r="N2861" s="3">
        <v>2</v>
      </c>
      <c r="O2861" s="3">
        <f>HLOOKUP(O$5,[1]非R能力!$B$8:$F$558,$C2861+1,0)</f>
        <v>810712.73628715333</v>
      </c>
      <c r="P2861" s="3">
        <f>HLOOKUP(P$5,[1]非R能力!$B$8:$F$558,$C2861+1,0)</f>
        <v>121774.473466935</v>
      </c>
      <c r="Q2861" s="3">
        <f>HLOOKUP(Q$5,[1]非R能力!$B$8:$F$558,$C2861+1,0)</f>
        <v>68368.937759883585</v>
      </c>
      <c r="R2861" s="3">
        <f>HLOOKUP(R$5,[1]非R能力!$B$8:$F$558,$C2861+1,0)</f>
        <v>19987.249570323514</v>
      </c>
      <c r="S2861" s="3">
        <f>HLOOKUP(S$5,[1]非R能力!$B$8:$F$558,$C2861+1,0)</f>
        <v>26649.599816493806</v>
      </c>
      <c r="T2861" s="3">
        <f>INDEX([1]非R能力!$H$9:$H$558,D2861)</f>
        <v>24588.163979618876</v>
      </c>
      <c r="U2861" s="3">
        <f>IF(E2861="小怪",0,IF(INDEX([1]非R能力!$FK$9:$FK$558,C2861)=0,0,10))</f>
        <v>10</v>
      </c>
      <c r="V2861" s="3">
        <f>IF(E2861="小怪",0,IF(INDEX([1]非R能力!$FH$9:$FH$558,C2861)=0,0,5000))</f>
        <v>5000</v>
      </c>
      <c r="W2861" s="3">
        <f>HLOOKUP(W$5,[2]人物技能基础!$O$3:$Q$553,$C2861+1,0)</f>
        <v>3.637142857142857</v>
      </c>
      <c r="X2861" s="3">
        <f>HLOOKUP(X$5,[2]人物技能基础!$O$3:$Q$553,$C2861+1,0)</f>
        <v>2.0186428571428574</v>
      </c>
      <c r="Y2861" s="3">
        <f>HLOOKUP(Y$5,[2]人物技能基础!$O$3:$Q$553,$C2861+1,0)</f>
        <v>99.964285714285708</v>
      </c>
      <c r="Z2861" s="3">
        <f t="shared" si="265"/>
        <v>3984214</v>
      </c>
      <c r="AA2861" s="3">
        <f t="shared" si="266"/>
        <v>73973</v>
      </c>
      <c r="AB2861" s="3">
        <f t="shared" si="267"/>
        <v>24354</v>
      </c>
      <c r="AC2861" s="3">
        <f t="shared" si="268"/>
        <v>26649</v>
      </c>
      <c r="AD2861" s="3">
        <f t="shared" si="269"/>
        <v>26649</v>
      </c>
    </row>
    <row r="2862" spans="1:30" x14ac:dyDescent="0.15">
      <c r="A2862" s="3">
        <v>857</v>
      </c>
      <c r="B2862" s="3" t="str">
        <f t="shared" si="264"/>
        <v>关卡857boss</v>
      </c>
      <c r="C2862" s="3">
        <f>INDEX([3]关卡!$J$19:$J$2018,A2862)</f>
        <v>351</v>
      </c>
      <c r="D2862" s="3">
        <f>INDEX([3]关卡!$N$19:$N$2018,A2862)</f>
        <v>351</v>
      </c>
      <c r="E2862" s="3" t="s">
        <v>25</v>
      </c>
      <c r="F2862" s="3" t="s">
        <v>26</v>
      </c>
      <c r="G2862" s="3">
        <v>30</v>
      </c>
      <c r="H2862" s="3">
        <v>30</v>
      </c>
      <c r="I2862" s="3">
        <v>0.2</v>
      </c>
      <c r="J2862" s="4">
        <v>0.75</v>
      </c>
      <c r="K2862" s="4">
        <v>1</v>
      </c>
      <c r="L2862" s="4">
        <v>5</v>
      </c>
      <c r="M2862" s="3">
        <v>1</v>
      </c>
      <c r="N2862" s="3">
        <v>2</v>
      </c>
      <c r="O2862" s="3">
        <f>HLOOKUP(O$5,[1]非R能力!$B$8:$F$558,$C2862+1,0)</f>
        <v>815504.13714366907</v>
      </c>
      <c r="P2862" s="3">
        <f>HLOOKUP(P$5,[1]非R能力!$B$8:$F$558,$C2862+1,0)</f>
        <v>122379.56368512551</v>
      </c>
      <c r="Q2862" s="3">
        <f>HLOOKUP(Q$5,[1]非R能力!$B$8:$F$558,$C2862+1,0)</f>
        <v>68648.966124569313</v>
      </c>
      <c r="R2862" s="3">
        <f>HLOOKUP(R$5,[1]非R能力!$B$8:$F$558,$C2862+1,0)</f>
        <v>20073.144418391581</v>
      </c>
      <c r="S2862" s="3">
        <f>HLOOKUP(S$5,[1]非R能力!$B$8:$F$558,$C2862+1,0)</f>
        <v>26769.420274701606</v>
      </c>
      <c r="T2862" s="3">
        <f>INDEX([1]非R能力!$H$9:$H$558,D2862)</f>
        <v>24741.182712960002</v>
      </c>
      <c r="U2862" s="3">
        <f>IF(E2862="小怪",0,IF(INDEX([1]非R能力!$FK$9:$FK$558,C2862)=0,0,10))</f>
        <v>10</v>
      </c>
      <c r="V2862" s="3">
        <f>IF(E2862="小怪",0,IF(INDEX([1]非R能力!$FH$9:$FH$558,C2862)=0,0,5000))</f>
        <v>5000</v>
      </c>
      <c r="W2862" s="3">
        <f>HLOOKUP(W$5,[2]人物技能基础!$O$3:$Q$553,$C2862+1,0)</f>
        <v>3.637142857142857</v>
      </c>
      <c r="X2862" s="3">
        <f>HLOOKUP(X$5,[2]人物技能基础!$O$3:$Q$553,$C2862+1,0)</f>
        <v>2.0186428571428574</v>
      </c>
      <c r="Y2862" s="3">
        <f>HLOOKUP(Y$5,[2]人物技能基础!$O$3:$Q$553,$C2862+1,0)</f>
        <v>99.964285714285708</v>
      </c>
      <c r="Z2862" s="3">
        <f t="shared" si="265"/>
        <v>4004558</v>
      </c>
      <c r="AA2862" s="3">
        <f t="shared" si="266"/>
        <v>74285</v>
      </c>
      <c r="AB2862" s="3">
        <f t="shared" si="267"/>
        <v>24475</v>
      </c>
      <c r="AC2862" s="3">
        <f t="shared" si="268"/>
        <v>26769</v>
      </c>
      <c r="AD2862" s="3">
        <f t="shared" si="269"/>
        <v>26764</v>
      </c>
    </row>
    <row r="2863" spans="1:30" x14ac:dyDescent="0.15">
      <c r="A2863" s="3">
        <v>858</v>
      </c>
      <c r="B2863" s="3" t="str">
        <f t="shared" si="264"/>
        <v>关卡858boss</v>
      </c>
      <c r="C2863" s="3">
        <f>INDEX([3]关卡!$J$19:$J$2018,A2863)</f>
        <v>351</v>
      </c>
      <c r="D2863" s="3">
        <f>INDEX([3]关卡!$N$19:$N$2018,A2863)</f>
        <v>351</v>
      </c>
      <c r="E2863" s="3" t="s">
        <v>25</v>
      </c>
      <c r="F2863" s="3" t="s">
        <v>26</v>
      </c>
      <c r="G2863" s="3">
        <v>30</v>
      </c>
      <c r="H2863" s="3">
        <v>30</v>
      </c>
      <c r="I2863" s="3">
        <v>0.2</v>
      </c>
      <c r="J2863" s="4">
        <v>0.75</v>
      </c>
      <c r="K2863" s="4">
        <v>1</v>
      </c>
      <c r="L2863" s="4">
        <v>5</v>
      </c>
      <c r="M2863" s="3">
        <v>1</v>
      </c>
      <c r="N2863" s="3">
        <v>2</v>
      </c>
      <c r="O2863" s="3">
        <f>HLOOKUP(O$5,[1]非R能力!$B$8:$F$558,$C2863+1,0)</f>
        <v>815504.13714366907</v>
      </c>
      <c r="P2863" s="3">
        <f>HLOOKUP(P$5,[1]非R能力!$B$8:$F$558,$C2863+1,0)</f>
        <v>122379.56368512551</v>
      </c>
      <c r="Q2863" s="3">
        <f>HLOOKUP(Q$5,[1]非R能力!$B$8:$F$558,$C2863+1,0)</f>
        <v>68648.966124569313</v>
      </c>
      <c r="R2863" s="3">
        <f>HLOOKUP(R$5,[1]非R能力!$B$8:$F$558,$C2863+1,0)</f>
        <v>20073.144418391581</v>
      </c>
      <c r="S2863" s="3">
        <f>HLOOKUP(S$5,[1]非R能力!$B$8:$F$558,$C2863+1,0)</f>
        <v>26769.420274701606</v>
      </c>
      <c r="T2863" s="3">
        <f>INDEX([1]非R能力!$H$9:$H$558,D2863)</f>
        <v>24741.182712960002</v>
      </c>
      <c r="U2863" s="3">
        <f>IF(E2863="小怪",0,IF(INDEX([1]非R能力!$FK$9:$FK$558,C2863)=0,0,10))</f>
        <v>10</v>
      </c>
      <c r="V2863" s="3">
        <f>IF(E2863="小怪",0,IF(INDEX([1]非R能力!$FH$9:$FH$558,C2863)=0,0,5000))</f>
        <v>5000</v>
      </c>
      <c r="W2863" s="3">
        <f>HLOOKUP(W$5,[2]人物技能基础!$O$3:$Q$553,$C2863+1,0)</f>
        <v>3.637142857142857</v>
      </c>
      <c r="X2863" s="3">
        <f>HLOOKUP(X$5,[2]人物技能基础!$O$3:$Q$553,$C2863+1,0)</f>
        <v>2.0186428571428574</v>
      </c>
      <c r="Y2863" s="3">
        <f>HLOOKUP(Y$5,[2]人物技能基础!$O$3:$Q$553,$C2863+1,0)</f>
        <v>99.964285714285708</v>
      </c>
      <c r="Z2863" s="3">
        <f t="shared" si="265"/>
        <v>4004558</v>
      </c>
      <c r="AA2863" s="3">
        <f t="shared" si="266"/>
        <v>74285</v>
      </c>
      <c r="AB2863" s="3">
        <f t="shared" si="267"/>
        <v>24475</v>
      </c>
      <c r="AC2863" s="3">
        <f t="shared" si="268"/>
        <v>26769</v>
      </c>
      <c r="AD2863" s="3">
        <f t="shared" si="269"/>
        <v>26764</v>
      </c>
    </row>
    <row r="2864" spans="1:30" x14ac:dyDescent="0.15">
      <c r="A2864" s="3">
        <v>859</v>
      </c>
      <c r="B2864" s="3" t="str">
        <f t="shared" si="264"/>
        <v>关卡859boss</v>
      </c>
      <c r="C2864" s="3">
        <f>INDEX([3]关卡!$J$19:$J$2018,A2864)</f>
        <v>351</v>
      </c>
      <c r="D2864" s="3">
        <f>INDEX([3]关卡!$N$19:$N$2018,A2864)</f>
        <v>351</v>
      </c>
      <c r="E2864" s="3" t="s">
        <v>25</v>
      </c>
      <c r="F2864" s="3" t="s">
        <v>26</v>
      </c>
      <c r="G2864" s="3">
        <v>30</v>
      </c>
      <c r="H2864" s="3">
        <v>30</v>
      </c>
      <c r="I2864" s="3">
        <v>0.2</v>
      </c>
      <c r="J2864" s="4">
        <v>0.75</v>
      </c>
      <c r="K2864" s="4">
        <v>1</v>
      </c>
      <c r="L2864" s="4">
        <v>5</v>
      </c>
      <c r="M2864" s="3">
        <v>1</v>
      </c>
      <c r="N2864" s="3">
        <v>2</v>
      </c>
      <c r="O2864" s="3">
        <f>HLOOKUP(O$5,[1]非R能力!$B$8:$F$558,$C2864+1,0)</f>
        <v>815504.13714366907</v>
      </c>
      <c r="P2864" s="3">
        <f>HLOOKUP(P$5,[1]非R能力!$B$8:$F$558,$C2864+1,0)</f>
        <v>122379.56368512551</v>
      </c>
      <c r="Q2864" s="3">
        <f>HLOOKUP(Q$5,[1]非R能力!$B$8:$F$558,$C2864+1,0)</f>
        <v>68648.966124569313</v>
      </c>
      <c r="R2864" s="3">
        <f>HLOOKUP(R$5,[1]非R能力!$B$8:$F$558,$C2864+1,0)</f>
        <v>20073.144418391581</v>
      </c>
      <c r="S2864" s="3">
        <f>HLOOKUP(S$5,[1]非R能力!$B$8:$F$558,$C2864+1,0)</f>
        <v>26769.420274701606</v>
      </c>
      <c r="T2864" s="3">
        <f>INDEX([1]非R能力!$H$9:$H$558,D2864)</f>
        <v>24741.182712960002</v>
      </c>
      <c r="U2864" s="3">
        <f>IF(E2864="小怪",0,IF(INDEX([1]非R能力!$FK$9:$FK$558,C2864)=0,0,10))</f>
        <v>10</v>
      </c>
      <c r="V2864" s="3">
        <f>IF(E2864="小怪",0,IF(INDEX([1]非R能力!$FH$9:$FH$558,C2864)=0,0,5000))</f>
        <v>5000</v>
      </c>
      <c r="W2864" s="3">
        <f>HLOOKUP(W$5,[2]人物技能基础!$O$3:$Q$553,$C2864+1,0)</f>
        <v>3.637142857142857</v>
      </c>
      <c r="X2864" s="3">
        <f>HLOOKUP(X$5,[2]人物技能基础!$O$3:$Q$553,$C2864+1,0)</f>
        <v>2.0186428571428574</v>
      </c>
      <c r="Y2864" s="3">
        <f>HLOOKUP(Y$5,[2]人物技能基础!$O$3:$Q$553,$C2864+1,0)</f>
        <v>99.964285714285708</v>
      </c>
      <c r="Z2864" s="3">
        <f t="shared" si="265"/>
        <v>4004558</v>
      </c>
      <c r="AA2864" s="3">
        <f t="shared" si="266"/>
        <v>74285</v>
      </c>
      <c r="AB2864" s="3">
        <f t="shared" si="267"/>
        <v>24475</v>
      </c>
      <c r="AC2864" s="3">
        <f t="shared" si="268"/>
        <v>26769</v>
      </c>
      <c r="AD2864" s="3">
        <f t="shared" si="269"/>
        <v>26764</v>
      </c>
    </row>
    <row r="2865" spans="1:30" x14ac:dyDescent="0.15">
      <c r="A2865" s="3">
        <v>860</v>
      </c>
      <c r="B2865" s="3" t="str">
        <f t="shared" si="264"/>
        <v>关卡860boss</v>
      </c>
      <c r="C2865" s="3">
        <f>INDEX([3]关卡!$J$19:$J$2018,A2865)</f>
        <v>351</v>
      </c>
      <c r="D2865" s="3">
        <f>INDEX([3]关卡!$N$19:$N$2018,A2865)</f>
        <v>351</v>
      </c>
      <c r="E2865" s="3" t="s">
        <v>25</v>
      </c>
      <c r="F2865" s="3" t="s">
        <v>26</v>
      </c>
      <c r="G2865" s="3">
        <v>30</v>
      </c>
      <c r="H2865" s="3">
        <v>30</v>
      </c>
      <c r="I2865" s="3">
        <v>0.2</v>
      </c>
      <c r="J2865" s="4">
        <v>0.75</v>
      </c>
      <c r="K2865" s="4">
        <v>1</v>
      </c>
      <c r="L2865" s="4">
        <v>5</v>
      </c>
      <c r="M2865" s="3">
        <v>1</v>
      </c>
      <c r="N2865" s="3">
        <v>2</v>
      </c>
      <c r="O2865" s="3">
        <f>HLOOKUP(O$5,[1]非R能力!$B$8:$F$558,$C2865+1,0)</f>
        <v>815504.13714366907</v>
      </c>
      <c r="P2865" s="3">
        <f>HLOOKUP(P$5,[1]非R能力!$B$8:$F$558,$C2865+1,0)</f>
        <v>122379.56368512551</v>
      </c>
      <c r="Q2865" s="3">
        <f>HLOOKUP(Q$5,[1]非R能力!$B$8:$F$558,$C2865+1,0)</f>
        <v>68648.966124569313</v>
      </c>
      <c r="R2865" s="3">
        <f>HLOOKUP(R$5,[1]非R能力!$B$8:$F$558,$C2865+1,0)</f>
        <v>20073.144418391581</v>
      </c>
      <c r="S2865" s="3">
        <f>HLOOKUP(S$5,[1]非R能力!$B$8:$F$558,$C2865+1,0)</f>
        <v>26769.420274701606</v>
      </c>
      <c r="T2865" s="3">
        <f>INDEX([1]非R能力!$H$9:$H$558,D2865)</f>
        <v>24741.182712960002</v>
      </c>
      <c r="U2865" s="3">
        <f>IF(E2865="小怪",0,IF(INDEX([1]非R能力!$FK$9:$FK$558,C2865)=0,0,10))</f>
        <v>10</v>
      </c>
      <c r="V2865" s="3">
        <f>IF(E2865="小怪",0,IF(INDEX([1]非R能力!$FH$9:$FH$558,C2865)=0,0,5000))</f>
        <v>5000</v>
      </c>
      <c r="W2865" s="3">
        <f>HLOOKUP(W$5,[2]人物技能基础!$O$3:$Q$553,$C2865+1,0)</f>
        <v>3.637142857142857</v>
      </c>
      <c r="X2865" s="3">
        <f>HLOOKUP(X$5,[2]人物技能基础!$O$3:$Q$553,$C2865+1,0)</f>
        <v>2.0186428571428574</v>
      </c>
      <c r="Y2865" s="3">
        <f>HLOOKUP(Y$5,[2]人物技能基础!$O$3:$Q$553,$C2865+1,0)</f>
        <v>99.964285714285708</v>
      </c>
      <c r="Z2865" s="3">
        <f t="shared" si="265"/>
        <v>4004558</v>
      </c>
      <c r="AA2865" s="3">
        <f t="shared" si="266"/>
        <v>74285</v>
      </c>
      <c r="AB2865" s="3">
        <f t="shared" si="267"/>
        <v>24475</v>
      </c>
      <c r="AC2865" s="3">
        <f t="shared" si="268"/>
        <v>26769</v>
      </c>
      <c r="AD2865" s="3">
        <f t="shared" si="269"/>
        <v>26764</v>
      </c>
    </row>
    <row r="2866" spans="1:30" x14ac:dyDescent="0.15">
      <c r="A2866" s="3">
        <v>861</v>
      </c>
      <c r="B2866" s="3" t="str">
        <f t="shared" si="264"/>
        <v>关卡861boss</v>
      </c>
      <c r="C2866" s="3">
        <f>INDEX([3]关卡!$J$19:$J$2018,A2866)</f>
        <v>351</v>
      </c>
      <c r="D2866" s="3">
        <f>INDEX([3]关卡!$N$19:$N$2018,A2866)</f>
        <v>351</v>
      </c>
      <c r="E2866" s="3" t="s">
        <v>25</v>
      </c>
      <c r="F2866" s="3" t="s">
        <v>26</v>
      </c>
      <c r="G2866" s="3">
        <v>30</v>
      </c>
      <c r="H2866" s="3">
        <v>30</v>
      </c>
      <c r="I2866" s="3">
        <v>0.2</v>
      </c>
      <c r="J2866" s="4">
        <v>0.75</v>
      </c>
      <c r="K2866" s="4">
        <v>1</v>
      </c>
      <c r="L2866" s="4">
        <v>5</v>
      </c>
      <c r="M2866" s="3">
        <v>1</v>
      </c>
      <c r="N2866" s="3">
        <v>2</v>
      </c>
      <c r="O2866" s="3">
        <f>HLOOKUP(O$5,[1]非R能力!$B$8:$F$558,$C2866+1,0)</f>
        <v>815504.13714366907</v>
      </c>
      <c r="P2866" s="3">
        <f>HLOOKUP(P$5,[1]非R能力!$B$8:$F$558,$C2866+1,0)</f>
        <v>122379.56368512551</v>
      </c>
      <c r="Q2866" s="3">
        <f>HLOOKUP(Q$5,[1]非R能力!$B$8:$F$558,$C2866+1,0)</f>
        <v>68648.966124569313</v>
      </c>
      <c r="R2866" s="3">
        <f>HLOOKUP(R$5,[1]非R能力!$B$8:$F$558,$C2866+1,0)</f>
        <v>20073.144418391581</v>
      </c>
      <c r="S2866" s="3">
        <f>HLOOKUP(S$5,[1]非R能力!$B$8:$F$558,$C2866+1,0)</f>
        <v>26769.420274701606</v>
      </c>
      <c r="T2866" s="3">
        <f>INDEX([1]非R能力!$H$9:$H$558,D2866)</f>
        <v>24741.182712960002</v>
      </c>
      <c r="U2866" s="3">
        <f>IF(E2866="小怪",0,IF(INDEX([1]非R能力!$FK$9:$FK$558,C2866)=0,0,10))</f>
        <v>10</v>
      </c>
      <c r="V2866" s="3">
        <f>IF(E2866="小怪",0,IF(INDEX([1]非R能力!$FH$9:$FH$558,C2866)=0,0,5000))</f>
        <v>5000</v>
      </c>
      <c r="W2866" s="3">
        <f>HLOOKUP(W$5,[2]人物技能基础!$O$3:$Q$553,$C2866+1,0)</f>
        <v>3.637142857142857</v>
      </c>
      <c r="X2866" s="3">
        <f>HLOOKUP(X$5,[2]人物技能基础!$O$3:$Q$553,$C2866+1,0)</f>
        <v>2.0186428571428574</v>
      </c>
      <c r="Y2866" s="3">
        <f>HLOOKUP(Y$5,[2]人物技能基础!$O$3:$Q$553,$C2866+1,0)</f>
        <v>99.964285714285708</v>
      </c>
      <c r="Z2866" s="3">
        <f t="shared" si="265"/>
        <v>4004558</v>
      </c>
      <c r="AA2866" s="3">
        <f t="shared" si="266"/>
        <v>74285</v>
      </c>
      <c r="AB2866" s="3">
        <f t="shared" si="267"/>
        <v>24475</v>
      </c>
      <c r="AC2866" s="3">
        <f t="shared" si="268"/>
        <v>26769</v>
      </c>
      <c r="AD2866" s="3">
        <f t="shared" si="269"/>
        <v>26764</v>
      </c>
    </row>
    <row r="2867" spans="1:30" x14ac:dyDescent="0.15">
      <c r="A2867" s="3">
        <v>862</v>
      </c>
      <c r="B2867" s="3" t="str">
        <f t="shared" si="264"/>
        <v>关卡862boss</v>
      </c>
      <c r="C2867" s="3">
        <f>INDEX([3]关卡!$J$19:$J$2018,A2867)</f>
        <v>351</v>
      </c>
      <c r="D2867" s="3">
        <f>INDEX([3]关卡!$N$19:$N$2018,A2867)</f>
        <v>351</v>
      </c>
      <c r="E2867" s="3" t="s">
        <v>25</v>
      </c>
      <c r="F2867" s="3" t="s">
        <v>26</v>
      </c>
      <c r="G2867" s="3">
        <v>30</v>
      </c>
      <c r="H2867" s="3">
        <v>30</v>
      </c>
      <c r="I2867" s="3">
        <v>0.2</v>
      </c>
      <c r="J2867" s="4">
        <v>0.75</v>
      </c>
      <c r="K2867" s="4">
        <v>1</v>
      </c>
      <c r="L2867" s="4">
        <v>5</v>
      </c>
      <c r="M2867" s="3">
        <v>1</v>
      </c>
      <c r="N2867" s="3">
        <v>2</v>
      </c>
      <c r="O2867" s="3">
        <f>HLOOKUP(O$5,[1]非R能力!$B$8:$F$558,$C2867+1,0)</f>
        <v>815504.13714366907</v>
      </c>
      <c r="P2867" s="3">
        <f>HLOOKUP(P$5,[1]非R能力!$B$8:$F$558,$C2867+1,0)</f>
        <v>122379.56368512551</v>
      </c>
      <c r="Q2867" s="3">
        <f>HLOOKUP(Q$5,[1]非R能力!$B$8:$F$558,$C2867+1,0)</f>
        <v>68648.966124569313</v>
      </c>
      <c r="R2867" s="3">
        <f>HLOOKUP(R$5,[1]非R能力!$B$8:$F$558,$C2867+1,0)</f>
        <v>20073.144418391581</v>
      </c>
      <c r="S2867" s="3">
        <f>HLOOKUP(S$5,[1]非R能力!$B$8:$F$558,$C2867+1,0)</f>
        <v>26769.420274701606</v>
      </c>
      <c r="T2867" s="3">
        <f>INDEX([1]非R能力!$H$9:$H$558,D2867)</f>
        <v>24741.182712960002</v>
      </c>
      <c r="U2867" s="3">
        <f>IF(E2867="小怪",0,IF(INDEX([1]非R能力!$FK$9:$FK$558,C2867)=0,0,10))</f>
        <v>10</v>
      </c>
      <c r="V2867" s="3">
        <f>IF(E2867="小怪",0,IF(INDEX([1]非R能力!$FH$9:$FH$558,C2867)=0,0,5000))</f>
        <v>5000</v>
      </c>
      <c r="W2867" s="3">
        <f>HLOOKUP(W$5,[2]人物技能基础!$O$3:$Q$553,$C2867+1,0)</f>
        <v>3.637142857142857</v>
      </c>
      <c r="X2867" s="3">
        <f>HLOOKUP(X$5,[2]人物技能基础!$O$3:$Q$553,$C2867+1,0)</f>
        <v>2.0186428571428574</v>
      </c>
      <c r="Y2867" s="3">
        <f>HLOOKUP(Y$5,[2]人物技能基础!$O$3:$Q$553,$C2867+1,0)</f>
        <v>99.964285714285708</v>
      </c>
      <c r="Z2867" s="3">
        <f t="shared" si="265"/>
        <v>4004558</v>
      </c>
      <c r="AA2867" s="3">
        <f t="shared" si="266"/>
        <v>74285</v>
      </c>
      <c r="AB2867" s="3">
        <f t="shared" si="267"/>
        <v>24475</v>
      </c>
      <c r="AC2867" s="3">
        <f t="shared" si="268"/>
        <v>26769</v>
      </c>
      <c r="AD2867" s="3">
        <f t="shared" si="269"/>
        <v>26764</v>
      </c>
    </row>
    <row r="2868" spans="1:30" x14ac:dyDescent="0.15">
      <c r="A2868" s="3">
        <v>863</v>
      </c>
      <c r="B2868" s="3" t="str">
        <f t="shared" si="264"/>
        <v>关卡863boss</v>
      </c>
      <c r="C2868" s="3">
        <f>INDEX([3]关卡!$J$19:$J$2018,A2868)</f>
        <v>352</v>
      </c>
      <c r="D2868" s="3">
        <f>INDEX([3]关卡!$N$19:$N$2018,A2868)</f>
        <v>352</v>
      </c>
      <c r="E2868" s="3" t="s">
        <v>25</v>
      </c>
      <c r="F2868" s="3" t="s">
        <v>26</v>
      </c>
      <c r="G2868" s="3">
        <v>30</v>
      </c>
      <c r="H2868" s="3">
        <v>30</v>
      </c>
      <c r="I2868" s="3">
        <v>0.2</v>
      </c>
      <c r="J2868" s="4">
        <v>0.75</v>
      </c>
      <c r="K2868" s="4">
        <v>1</v>
      </c>
      <c r="L2868" s="4">
        <v>5</v>
      </c>
      <c r="M2868" s="3">
        <v>1</v>
      </c>
      <c r="N2868" s="3">
        <v>2</v>
      </c>
      <c r="O2868" s="3">
        <f>HLOOKUP(O$5,[1]非R能力!$B$8:$F$558,$C2868+1,0)</f>
        <v>822856.20222064876</v>
      </c>
      <c r="P2868" s="3">
        <f>HLOOKUP(P$5,[1]非R能力!$B$8:$F$558,$C2868+1,0)</f>
        <v>123321.35586164428</v>
      </c>
      <c r="Q2868" s="3">
        <f>HLOOKUP(Q$5,[1]非R能力!$B$8:$F$558,$C2868+1,0)</f>
        <v>70620.991945417423</v>
      </c>
      <c r="R2868" s="3">
        <f>HLOOKUP(R$5,[1]非R能力!$B$8:$F$558,$C2868+1,0)</f>
        <v>20160.211216504544</v>
      </c>
      <c r="S2868" s="3">
        <f>HLOOKUP(S$5,[1]非R能力!$B$8:$F$558,$C2868+1,0)</f>
        <v>26871.437070474702</v>
      </c>
      <c r="T2868" s="3">
        <f>INDEX([1]非R能力!$H$9:$H$558,D2868)</f>
        <v>24894.950324501944</v>
      </c>
      <c r="U2868" s="3">
        <f>IF(E2868="小怪",0,IF(INDEX([1]非R能力!$FK$9:$FK$558,C2868)=0,0,10))</f>
        <v>10</v>
      </c>
      <c r="V2868" s="3">
        <f>IF(E2868="小怪",0,IF(INDEX([1]非R能力!$FH$9:$FH$558,C2868)=0,0,5000))</f>
        <v>5000</v>
      </c>
      <c r="W2868" s="3">
        <f>HLOOKUP(W$5,[2]人物技能基础!$O$3:$Q$553,$C2868+1,0)</f>
        <v>3.637142857142857</v>
      </c>
      <c r="X2868" s="3">
        <f>HLOOKUP(X$5,[2]人物技能基础!$O$3:$Q$553,$C2868+1,0)</f>
        <v>2.0186428571428574</v>
      </c>
      <c r="Y2868" s="3">
        <f>HLOOKUP(Y$5,[2]人物技能基础!$O$3:$Q$553,$C2868+1,0)</f>
        <v>99.964285714285708</v>
      </c>
      <c r="Z2868" s="3">
        <f t="shared" si="265"/>
        <v>4034679</v>
      </c>
      <c r="AA2868" s="3">
        <f t="shared" si="266"/>
        <v>76306</v>
      </c>
      <c r="AB2868" s="3">
        <f t="shared" si="267"/>
        <v>24664</v>
      </c>
      <c r="AC2868" s="3">
        <f t="shared" si="268"/>
        <v>26871</v>
      </c>
      <c r="AD2868" s="3">
        <f t="shared" si="269"/>
        <v>26880</v>
      </c>
    </row>
    <row r="2869" spans="1:30" x14ac:dyDescent="0.15">
      <c r="A2869" s="3">
        <v>864</v>
      </c>
      <c r="B2869" s="3" t="str">
        <f t="shared" si="264"/>
        <v>关卡864boss</v>
      </c>
      <c r="C2869" s="3">
        <f>INDEX([3]关卡!$J$19:$J$2018,A2869)</f>
        <v>352</v>
      </c>
      <c r="D2869" s="3">
        <f>INDEX([3]关卡!$N$19:$N$2018,A2869)</f>
        <v>352</v>
      </c>
      <c r="E2869" s="3" t="s">
        <v>25</v>
      </c>
      <c r="F2869" s="3" t="s">
        <v>26</v>
      </c>
      <c r="G2869" s="3">
        <v>30</v>
      </c>
      <c r="H2869" s="3">
        <v>30</v>
      </c>
      <c r="I2869" s="3">
        <v>0.2</v>
      </c>
      <c r="J2869" s="4">
        <v>0.75</v>
      </c>
      <c r="K2869" s="4">
        <v>1</v>
      </c>
      <c r="L2869" s="4">
        <v>5</v>
      </c>
      <c r="M2869" s="3">
        <v>1</v>
      </c>
      <c r="N2869" s="3">
        <v>2</v>
      </c>
      <c r="O2869" s="3">
        <f>HLOOKUP(O$5,[1]非R能力!$B$8:$F$558,$C2869+1,0)</f>
        <v>822856.20222064876</v>
      </c>
      <c r="P2869" s="3">
        <f>HLOOKUP(P$5,[1]非R能力!$B$8:$F$558,$C2869+1,0)</f>
        <v>123321.35586164428</v>
      </c>
      <c r="Q2869" s="3">
        <f>HLOOKUP(Q$5,[1]非R能力!$B$8:$F$558,$C2869+1,0)</f>
        <v>70620.991945417423</v>
      </c>
      <c r="R2869" s="3">
        <f>HLOOKUP(R$5,[1]非R能力!$B$8:$F$558,$C2869+1,0)</f>
        <v>20160.211216504544</v>
      </c>
      <c r="S2869" s="3">
        <f>HLOOKUP(S$5,[1]非R能力!$B$8:$F$558,$C2869+1,0)</f>
        <v>26871.437070474702</v>
      </c>
      <c r="T2869" s="3">
        <f>INDEX([1]非R能力!$H$9:$H$558,D2869)</f>
        <v>24894.950324501944</v>
      </c>
      <c r="U2869" s="3">
        <f>IF(E2869="小怪",0,IF(INDEX([1]非R能力!$FK$9:$FK$558,C2869)=0,0,10))</f>
        <v>10</v>
      </c>
      <c r="V2869" s="3">
        <f>IF(E2869="小怪",0,IF(INDEX([1]非R能力!$FH$9:$FH$558,C2869)=0,0,5000))</f>
        <v>5000</v>
      </c>
      <c r="W2869" s="3">
        <f>HLOOKUP(W$5,[2]人物技能基础!$O$3:$Q$553,$C2869+1,0)</f>
        <v>3.637142857142857</v>
      </c>
      <c r="X2869" s="3">
        <f>HLOOKUP(X$5,[2]人物技能基础!$O$3:$Q$553,$C2869+1,0)</f>
        <v>2.0186428571428574</v>
      </c>
      <c r="Y2869" s="3">
        <f>HLOOKUP(Y$5,[2]人物技能基础!$O$3:$Q$553,$C2869+1,0)</f>
        <v>99.964285714285708</v>
      </c>
      <c r="Z2869" s="3">
        <f t="shared" si="265"/>
        <v>4034679</v>
      </c>
      <c r="AA2869" s="3">
        <f t="shared" si="266"/>
        <v>76306</v>
      </c>
      <c r="AB2869" s="3">
        <f t="shared" si="267"/>
        <v>24664</v>
      </c>
      <c r="AC2869" s="3">
        <f t="shared" si="268"/>
        <v>26871</v>
      </c>
      <c r="AD2869" s="3">
        <f t="shared" si="269"/>
        <v>26880</v>
      </c>
    </row>
    <row r="2870" spans="1:30" x14ac:dyDescent="0.15">
      <c r="A2870" s="3">
        <v>865</v>
      </c>
      <c r="B2870" s="3" t="str">
        <f t="shared" si="264"/>
        <v>关卡865boss</v>
      </c>
      <c r="C2870" s="3">
        <f>INDEX([3]关卡!$J$19:$J$2018,A2870)</f>
        <v>352</v>
      </c>
      <c r="D2870" s="3">
        <f>INDEX([3]关卡!$N$19:$N$2018,A2870)</f>
        <v>352</v>
      </c>
      <c r="E2870" s="3" t="s">
        <v>25</v>
      </c>
      <c r="F2870" s="3" t="s">
        <v>26</v>
      </c>
      <c r="G2870" s="3">
        <v>30</v>
      </c>
      <c r="H2870" s="3">
        <v>30</v>
      </c>
      <c r="I2870" s="3">
        <v>0.2</v>
      </c>
      <c r="J2870" s="4">
        <v>0.75</v>
      </c>
      <c r="K2870" s="4">
        <v>1</v>
      </c>
      <c r="L2870" s="4">
        <v>5</v>
      </c>
      <c r="M2870" s="3">
        <v>1</v>
      </c>
      <c r="N2870" s="3">
        <v>2</v>
      </c>
      <c r="O2870" s="3">
        <f>HLOOKUP(O$5,[1]非R能力!$B$8:$F$558,$C2870+1,0)</f>
        <v>822856.20222064876</v>
      </c>
      <c r="P2870" s="3">
        <f>HLOOKUP(P$5,[1]非R能力!$B$8:$F$558,$C2870+1,0)</f>
        <v>123321.35586164428</v>
      </c>
      <c r="Q2870" s="3">
        <f>HLOOKUP(Q$5,[1]非R能力!$B$8:$F$558,$C2870+1,0)</f>
        <v>70620.991945417423</v>
      </c>
      <c r="R2870" s="3">
        <f>HLOOKUP(R$5,[1]非R能力!$B$8:$F$558,$C2870+1,0)</f>
        <v>20160.211216504544</v>
      </c>
      <c r="S2870" s="3">
        <f>HLOOKUP(S$5,[1]非R能力!$B$8:$F$558,$C2870+1,0)</f>
        <v>26871.437070474702</v>
      </c>
      <c r="T2870" s="3">
        <f>INDEX([1]非R能力!$H$9:$H$558,D2870)</f>
        <v>24894.950324501944</v>
      </c>
      <c r="U2870" s="3">
        <f>IF(E2870="小怪",0,IF(INDEX([1]非R能力!$FK$9:$FK$558,C2870)=0,0,10))</f>
        <v>10</v>
      </c>
      <c r="V2870" s="3">
        <f>IF(E2870="小怪",0,IF(INDEX([1]非R能力!$FH$9:$FH$558,C2870)=0,0,5000))</f>
        <v>5000</v>
      </c>
      <c r="W2870" s="3">
        <f>HLOOKUP(W$5,[2]人物技能基础!$O$3:$Q$553,$C2870+1,0)</f>
        <v>3.637142857142857</v>
      </c>
      <c r="X2870" s="3">
        <f>HLOOKUP(X$5,[2]人物技能基础!$O$3:$Q$553,$C2870+1,0)</f>
        <v>2.0186428571428574</v>
      </c>
      <c r="Y2870" s="3">
        <f>HLOOKUP(Y$5,[2]人物技能基础!$O$3:$Q$553,$C2870+1,0)</f>
        <v>99.964285714285708</v>
      </c>
      <c r="Z2870" s="3">
        <f t="shared" si="265"/>
        <v>4034679</v>
      </c>
      <c r="AA2870" s="3">
        <f t="shared" si="266"/>
        <v>76306</v>
      </c>
      <c r="AB2870" s="3">
        <f t="shared" si="267"/>
        <v>24664</v>
      </c>
      <c r="AC2870" s="3">
        <f t="shared" si="268"/>
        <v>26871</v>
      </c>
      <c r="AD2870" s="3">
        <f t="shared" si="269"/>
        <v>26880</v>
      </c>
    </row>
    <row r="2871" spans="1:30" x14ac:dyDescent="0.15">
      <c r="A2871" s="3">
        <v>866</v>
      </c>
      <c r="B2871" s="3" t="str">
        <f t="shared" si="264"/>
        <v>关卡866boss</v>
      </c>
      <c r="C2871" s="3">
        <f>INDEX([3]关卡!$J$19:$J$2018,A2871)</f>
        <v>352</v>
      </c>
      <c r="D2871" s="3">
        <f>INDEX([3]关卡!$N$19:$N$2018,A2871)</f>
        <v>352</v>
      </c>
      <c r="E2871" s="3" t="s">
        <v>25</v>
      </c>
      <c r="F2871" s="3" t="s">
        <v>26</v>
      </c>
      <c r="G2871" s="3">
        <v>30</v>
      </c>
      <c r="H2871" s="3">
        <v>30</v>
      </c>
      <c r="I2871" s="3">
        <v>0.2</v>
      </c>
      <c r="J2871" s="4">
        <v>0.75</v>
      </c>
      <c r="K2871" s="4">
        <v>1</v>
      </c>
      <c r="L2871" s="4">
        <v>5</v>
      </c>
      <c r="M2871" s="3">
        <v>1</v>
      </c>
      <c r="N2871" s="3">
        <v>2</v>
      </c>
      <c r="O2871" s="3">
        <f>HLOOKUP(O$5,[1]非R能力!$B$8:$F$558,$C2871+1,0)</f>
        <v>822856.20222064876</v>
      </c>
      <c r="P2871" s="3">
        <f>HLOOKUP(P$5,[1]非R能力!$B$8:$F$558,$C2871+1,0)</f>
        <v>123321.35586164428</v>
      </c>
      <c r="Q2871" s="3">
        <f>HLOOKUP(Q$5,[1]非R能力!$B$8:$F$558,$C2871+1,0)</f>
        <v>70620.991945417423</v>
      </c>
      <c r="R2871" s="3">
        <f>HLOOKUP(R$5,[1]非R能力!$B$8:$F$558,$C2871+1,0)</f>
        <v>20160.211216504544</v>
      </c>
      <c r="S2871" s="3">
        <f>HLOOKUP(S$5,[1]非R能力!$B$8:$F$558,$C2871+1,0)</f>
        <v>26871.437070474702</v>
      </c>
      <c r="T2871" s="3">
        <f>INDEX([1]非R能力!$H$9:$H$558,D2871)</f>
        <v>24894.950324501944</v>
      </c>
      <c r="U2871" s="3">
        <f>IF(E2871="小怪",0,IF(INDEX([1]非R能力!$FK$9:$FK$558,C2871)=0,0,10))</f>
        <v>10</v>
      </c>
      <c r="V2871" s="3">
        <f>IF(E2871="小怪",0,IF(INDEX([1]非R能力!$FH$9:$FH$558,C2871)=0,0,5000))</f>
        <v>5000</v>
      </c>
      <c r="W2871" s="3">
        <f>HLOOKUP(W$5,[2]人物技能基础!$O$3:$Q$553,$C2871+1,0)</f>
        <v>3.637142857142857</v>
      </c>
      <c r="X2871" s="3">
        <f>HLOOKUP(X$5,[2]人物技能基础!$O$3:$Q$553,$C2871+1,0)</f>
        <v>2.0186428571428574</v>
      </c>
      <c r="Y2871" s="3">
        <f>HLOOKUP(Y$5,[2]人物技能基础!$O$3:$Q$553,$C2871+1,0)</f>
        <v>99.964285714285708</v>
      </c>
      <c r="Z2871" s="3">
        <f t="shared" si="265"/>
        <v>4034679</v>
      </c>
      <c r="AA2871" s="3">
        <f t="shared" si="266"/>
        <v>76306</v>
      </c>
      <c r="AB2871" s="3">
        <f t="shared" si="267"/>
        <v>24664</v>
      </c>
      <c r="AC2871" s="3">
        <f t="shared" si="268"/>
        <v>26871</v>
      </c>
      <c r="AD2871" s="3">
        <f t="shared" si="269"/>
        <v>26880</v>
      </c>
    </row>
    <row r="2872" spans="1:30" x14ac:dyDescent="0.15">
      <c r="A2872" s="3">
        <v>867</v>
      </c>
      <c r="B2872" s="3" t="str">
        <f t="shared" si="264"/>
        <v>关卡867boss</v>
      </c>
      <c r="C2872" s="3">
        <f>INDEX([3]关卡!$J$19:$J$2018,A2872)</f>
        <v>352</v>
      </c>
      <c r="D2872" s="3">
        <f>INDEX([3]关卡!$N$19:$N$2018,A2872)</f>
        <v>352</v>
      </c>
      <c r="E2872" s="3" t="s">
        <v>25</v>
      </c>
      <c r="F2872" s="3" t="s">
        <v>26</v>
      </c>
      <c r="G2872" s="3">
        <v>30</v>
      </c>
      <c r="H2872" s="3">
        <v>30</v>
      </c>
      <c r="I2872" s="3">
        <v>0.2</v>
      </c>
      <c r="J2872" s="4">
        <v>0.75</v>
      </c>
      <c r="K2872" s="4">
        <v>1</v>
      </c>
      <c r="L2872" s="4">
        <v>5</v>
      </c>
      <c r="M2872" s="3">
        <v>1</v>
      </c>
      <c r="N2872" s="3">
        <v>2</v>
      </c>
      <c r="O2872" s="3">
        <f>HLOOKUP(O$5,[1]非R能力!$B$8:$F$558,$C2872+1,0)</f>
        <v>822856.20222064876</v>
      </c>
      <c r="P2872" s="3">
        <f>HLOOKUP(P$5,[1]非R能力!$B$8:$F$558,$C2872+1,0)</f>
        <v>123321.35586164428</v>
      </c>
      <c r="Q2872" s="3">
        <f>HLOOKUP(Q$5,[1]非R能力!$B$8:$F$558,$C2872+1,0)</f>
        <v>70620.991945417423</v>
      </c>
      <c r="R2872" s="3">
        <f>HLOOKUP(R$5,[1]非R能力!$B$8:$F$558,$C2872+1,0)</f>
        <v>20160.211216504544</v>
      </c>
      <c r="S2872" s="3">
        <f>HLOOKUP(S$5,[1]非R能力!$B$8:$F$558,$C2872+1,0)</f>
        <v>26871.437070474702</v>
      </c>
      <c r="T2872" s="3">
        <f>INDEX([1]非R能力!$H$9:$H$558,D2872)</f>
        <v>24894.950324501944</v>
      </c>
      <c r="U2872" s="3">
        <f>IF(E2872="小怪",0,IF(INDEX([1]非R能力!$FK$9:$FK$558,C2872)=0,0,10))</f>
        <v>10</v>
      </c>
      <c r="V2872" s="3">
        <f>IF(E2872="小怪",0,IF(INDEX([1]非R能力!$FH$9:$FH$558,C2872)=0,0,5000))</f>
        <v>5000</v>
      </c>
      <c r="W2872" s="3">
        <f>HLOOKUP(W$5,[2]人物技能基础!$O$3:$Q$553,$C2872+1,0)</f>
        <v>3.637142857142857</v>
      </c>
      <c r="X2872" s="3">
        <f>HLOOKUP(X$5,[2]人物技能基础!$O$3:$Q$553,$C2872+1,0)</f>
        <v>2.0186428571428574</v>
      </c>
      <c r="Y2872" s="3">
        <f>HLOOKUP(Y$5,[2]人物技能基础!$O$3:$Q$553,$C2872+1,0)</f>
        <v>99.964285714285708</v>
      </c>
      <c r="Z2872" s="3">
        <f t="shared" si="265"/>
        <v>4034679</v>
      </c>
      <c r="AA2872" s="3">
        <f t="shared" si="266"/>
        <v>76306</v>
      </c>
      <c r="AB2872" s="3">
        <f t="shared" si="267"/>
        <v>24664</v>
      </c>
      <c r="AC2872" s="3">
        <f t="shared" si="268"/>
        <v>26871</v>
      </c>
      <c r="AD2872" s="3">
        <f t="shared" si="269"/>
        <v>26880</v>
      </c>
    </row>
    <row r="2873" spans="1:30" x14ac:dyDescent="0.15">
      <c r="A2873" s="3">
        <v>868</v>
      </c>
      <c r="B2873" s="3" t="str">
        <f t="shared" si="264"/>
        <v>关卡868boss</v>
      </c>
      <c r="C2873" s="3">
        <f>INDEX([3]关卡!$J$19:$J$2018,A2873)</f>
        <v>353</v>
      </c>
      <c r="D2873" s="3">
        <f>INDEX([3]关卡!$N$19:$N$2018,A2873)</f>
        <v>353</v>
      </c>
      <c r="E2873" s="3" t="s">
        <v>25</v>
      </c>
      <c r="F2873" s="3" t="s">
        <v>26</v>
      </c>
      <c r="G2873" s="3">
        <v>30</v>
      </c>
      <c r="H2873" s="3">
        <v>30</v>
      </c>
      <c r="I2873" s="3">
        <v>0.2</v>
      </c>
      <c r="J2873" s="4">
        <v>0.75</v>
      </c>
      <c r="K2873" s="4">
        <v>1</v>
      </c>
      <c r="L2873" s="4">
        <v>5</v>
      </c>
      <c r="M2873" s="3">
        <v>1</v>
      </c>
      <c r="N2873" s="3">
        <v>2</v>
      </c>
      <c r="O2873" s="3">
        <f>HLOOKUP(O$5,[1]非R能力!$B$8:$F$558,$C2873+1,0)</f>
        <v>828331.46703786484</v>
      </c>
      <c r="P2873" s="3">
        <f>HLOOKUP(P$5,[1]非R能力!$B$8:$F$558,$C2873+1,0)</f>
        <v>124078.55139658993</v>
      </c>
      <c r="Q2873" s="3">
        <f>HLOOKUP(Q$5,[1]非R能力!$B$8:$F$558,$C2873+1,0)</f>
        <v>70941.053901817257</v>
      </c>
      <c r="R2873" s="3">
        <f>HLOOKUP(R$5,[1]非R能力!$B$8:$F$558,$C2873+1,0)</f>
        <v>20249.581753905863</v>
      </c>
      <c r="S2873" s="3">
        <f>HLOOKUP(S$5,[1]非R能力!$B$8:$F$558,$C2873+1,0)</f>
        <v>26986.535190610204</v>
      </c>
      <c r="T2873" s="3">
        <f>INDEX([1]非R能力!$H$9:$H$558,D2873)</f>
        <v>25049.46975852727</v>
      </c>
      <c r="U2873" s="3">
        <f>IF(E2873="小怪",0,IF(INDEX([1]非R能力!$FK$9:$FK$558,C2873)=0,0,10))</f>
        <v>10</v>
      </c>
      <c r="V2873" s="3">
        <f>IF(E2873="小怪",0,IF(INDEX([1]非R能力!$FH$9:$FH$558,C2873)=0,0,5000))</f>
        <v>5000</v>
      </c>
      <c r="W2873" s="3">
        <f>HLOOKUP(W$5,[2]人物技能基础!$O$3:$Q$553,$C2873+1,0)</f>
        <v>3.637142857142857</v>
      </c>
      <c r="X2873" s="3">
        <f>HLOOKUP(X$5,[2]人物技能基础!$O$3:$Q$553,$C2873+1,0)</f>
        <v>2.0186428571428574</v>
      </c>
      <c r="Y2873" s="3">
        <f>HLOOKUP(Y$5,[2]人物技能基础!$O$3:$Q$553,$C2873+1,0)</f>
        <v>99.964285714285708</v>
      </c>
      <c r="Z2873" s="3">
        <f t="shared" si="265"/>
        <v>4059487</v>
      </c>
      <c r="AA2873" s="3">
        <f t="shared" si="266"/>
        <v>76663</v>
      </c>
      <c r="AB2873" s="3">
        <f t="shared" si="267"/>
        <v>24815</v>
      </c>
      <c r="AC2873" s="3">
        <f t="shared" si="268"/>
        <v>26986</v>
      </c>
      <c r="AD2873" s="3">
        <f t="shared" si="269"/>
        <v>26999</v>
      </c>
    </row>
    <row r="2874" spans="1:30" x14ac:dyDescent="0.15">
      <c r="A2874" s="3">
        <v>869</v>
      </c>
      <c r="B2874" s="3" t="str">
        <f t="shared" si="264"/>
        <v>关卡869boss</v>
      </c>
      <c r="C2874" s="3">
        <f>INDEX([3]关卡!$J$19:$J$2018,A2874)</f>
        <v>353</v>
      </c>
      <c r="D2874" s="3">
        <f>INDEX([3]关卡!$N$19:$N$2018,A2874)</f>
        <v>353</v>
      </c>
      <c r="E2874" s="3" t="s">
        <v>25</v>
      </c>
      <c r="F2874" s="3" t="s">
        <v>26</v>
      </c>
      <c r="G2874" s="3">
        <v>30</v>
      </c>
      <c r="H2874" s="3">
        <v>30</v>
      </c>
      <c r="I2874" s="3">
        <v>0.2</v>
      </c>
      <c r="J2874" s="4">
        <v>0.75</v>
      </c>
      <c r="K2874" s="4">
        <v>1</v>
      </c>
      <c r="L2874" s="4">
        <v>5</v>
      </c>
      <c r="M2874" s="3">
        <v>1</v>
      </c>
      <c r="N2874" s="3">
        <v>2</v>
      </c>
      <c r="O2874" s="3">
        <f>HLOOKUP(O$5,[1]非R能力!$B$8:$F$558,$C2874+1,0)</f>
        <v>828331.46703786484</v>
      </c>
      <c r="P2874" s="3">
        <f>HLOOKUP(P$5,[1]非R能力!$B$8:$F$558,$C2874+1,0)</f>
        <v>124078.55139658993</v>
      </c>
      <c r="Q2874" s="3">
        <f>HLOOKUP(Q$5,[1]非R能力!$B$8:$F$558,$C2874+1,0)</f>
        <v>70941.053901817257</v>
      </c>
      <c r="R2874" s="3">
        <f>HLOOKUP(R$5,[1]非R能力!$B$8:$F$558,$C2874+1,0)</f>
        <v>20249.581753905863</v>
      </c>
      <c r="S2874" s="3">
        <f>HLOOKUP(S$5,[1]非R能力!$B$8:$F$558,$C2874+1,0)</f>
        <v>26986.535190610204</v>
      </c>
      <c r="T2874" s="3">
        <f>INDEX([1]非R能力!$H$9:$H$558,D2874)</f>
        <v>25049.46975852727</v>
      </c>
      <c r="U2874" s="3">
        <f>IF(E2874="小怪",0,IF(INDEX([1]非R能力!$FK$9:$FK$558,C2874)=0,0,10))</f>
        <v>10</v>
      </c>
      <c r="V2874" s="3">
        <f>IF(E2874="小怪",0,IF(INDEX([1]非R能力!$FH$9:$FH$558,C2874)=0,0,5000))</f>
        <v>5000</v>
      </c>
      <c r="W2874" s="3">
        <f>HLOOKUP(W$5,[2]人物技能基础!$O$3:$Q$553,$C2874+1,0)</f>
        <v>3.637142857142857</v>
      </c>
      <c r="X2874" s="3">
        <f>HLOOKUP(X$5,[2]人物技能基础!$O$3:$Q$553,$C2874+1,0)</f>
        <v>2.0186428571428574</v>
      </c>
      <c r="Y2874" s="3">
        <f>HLOOKUP(Y$5,[2]人物技能基础!$O$3:$Q$553,$C2874+1,0)</f>
        <v>99.964285714285708</v>
      </c>
      <c r="Z2874" s="3">
        <f t="shared" si="265"/>
        <v>4059487</v>
      </c>
      <c r="AA2874" s="3">
        <f t="shared" si="266"/>
        <v>76663</v>
      </c>
      <c r="AB2874" s="3">
        <f t="shared" si="267"/>
        <v>24815</v>
      </c>
      <c r="AC2874" s="3">
        <f t="shared" si="268"/>
        <v>26986</v>
      </c>
      <c r="AD2874" s="3">
        <f t="shared" si="269"/>
        <v>26999</v>
      </c>
    </row>
    <row r="2875" spans="1:30" x14ac:dyDescent="0.15">
      <c r="A2875" s="3">
        <v>870</v>
      </c>
      <c r="B2875" s="3" t="str">
        <f t="shared" si="264"/>
        <v>关卡870boss</v>
      </c>
      <c r="C2875" s="3">
        <f>INDEX([3]关卡!$J$19:$J$2018,A2875)</f>
        <v>353</v>
      </c>
      <c r="D2875" s="3">
        <f>INDEX([3]关卡!$N$19:$N$2018,A2875)</f>
        <v>353</v>
      </c>
      <c r="E2875" s="3" t="s">
        <v>25</v>
      </c>
      <c r="F2875" s="3" t="s">
        <v>26</v>
      </c>
      <c r="G2875" s="3">
        <v>30</v>
      </c>
      <c r="H2875" s="3">
        <v>30</v>
      </c>
      <c r="I2875" s="3">
        <v>0.2</v>
      </c>
      <c r="J2875" s="4">
        <v>0.75</v>
      </c>
      <c r="K2875" s="4">
        <v>1</v>
      </c>
      <c r="L2875" s="4">
        <v>5</v>
      </c>
      <c r="M2875" s="3">
        <v>1</v>
      </c>
      <c r="N2875" s="3">
        <v>2</v>
      </c>
      <c r="O2875" s="3">
        <f>HLOOKUP(O$5,[1]非R能力!$B$8:$F$558,$C2875+1,0)</f>
        <v>828331.46703786484</v>
      </c>
      <c r="P2875" s="3">
        <f>HLOOKUP(P$5,[1]非R能力!$B$8:$F$558,$C2875+1,0)</f>
        <v>124078.55139658993</v>
      </c>
      <c r="Q2875" s="3">
        <f>HLOOKUP(Q$5,[1]非R能力!$B$8:$F$558,$C2875+1,0)</f>
        <v>70941.053901817257</v>
      </c>
      <c r="R2875" s="3">
        <f>HLOOKUP(R$5,[1]非R能力!$B$8:$F$558,$C2875+1,0)</f>
        <v>20249.581753905863</v>
      </c>
      <c r="S2875" s="3">
        <f>HLOOKUP(S$5,[1]非R能力!$B$8:$F$558,$C2875+1,0)</f>
        <v>26986.535190610204</v>
      </c>
      <c r="T2875" s="3">
        <f>INDEX([1]非R能力!$H$9:$H$558,D2875)</f>
        <v>25049.46975852727</v>
      </c>
      <c r="U2875" s="3">
        <f>IF(E2875="小怪",0,IF(INDEX([1]非R能力!$FK$9:$FK$558,C2875)=0,0,10))</f>
        <v>10</v>
      </c>
      <c r="V2875" s="3">
        <f>IF(E2875="小怪",0,IF(INDEX([1]非R能力!$FH$9:$FH$558,C2875)=0,0,5000))</f>
        <v>5000</v>
      </c>
      <c r="W2875" s="3">
        <f>HLOOKUP(W$5,[2]人物技能基础!$O$3:$Q$553,$C2875+1,0)</f>
        <v>3.637142857142857</v>
      </c>
      <c r="X2875" s="3">
        <f>HLOOKUP(X$5,[2]人物技能基础!$O$3:$Q$553,$C2875+1,0)</f>
        <v>2.0186428571428574</v>
      </c>
      <c r="Y2875" s="3">
        <f>HLOOKUP(Y$5,[2]人物技能基础!$O$3:$Q$553,$C2875+1,0)</f>
        <v>99.964285714285708</v>
      </c>
      <c r="Z2875" s="3">
        <f t="shared" si="265"/>
        <v>4059487</v>
      </c>
      <c r="AA2875" s="3">
        <f t="shared" si="266"/>
        <v>76663</v>
      </c>
      <c r="AB2875" s="3">
        <f t="shared" si="267"/>
        <v>24815</v>
      </c>
      <c r="AC2875" s="3">
        <f t="shared" si="268"/>
        <v>26986</v>
      </c>
      <c r="AD2875" s="3">
        <f t="shared" si="269"/>
        <v>26999</v>
      </c>
    </row>
    <row r="2876" spans="1:30" x14ac:dyDescent="0.15">
      <c r="A2876" s="3">
        <v>871</v>
      </c>
      <c r="B2876" s="3" t="str">
        <f t="shared" si="264"/>
        <v>关卡871boss</v>
      </c>
      <c r="C2876" s="3">
        <f>INDEX([3]关卡!$J$19:$J$2018,A2876)</f>
        <v>353</v>
      </c>
      <c r="D2876" s="3">
        <f>INDEX([3]关卡!$N$19:$N$2018,A2876)</f>
        <v>353</v>
      </c>
      <c r="E2876" s="3" t="s">
        <v>25</v>
      </c>
      <c r="F2876" s="3" t="s">
        <v>26</v>
      </c>
      <c r="G2876" s="3">
        <v>30</v>
      </c>
      <c r="H2876" s="3">
        <v>30</v>
      </c>
      <c r="I2876" s="3">
        <v>0.2</v>
      </c>
      <c r="J2876" s="4">
        <v>0.75</v>
      </c>
      <c r="K2876" s="4">
        <v>1</v>
      </c>
      <c r="L2876" s="4">
        <v>5</v>
      </c>
      <c r="M2876" s="3">
        <v>1</v>
      </c>
      <c r="N2876" s="3">
        <v>2</v>
      </c>
      <c r="O2876" s="3">
        <f>HLOOKUP(O$5,[1]非R能力!$B$8:$F$558,$C2876+1,0)</f>
        <v>828331.46703786484</v>
      </c>
      <c r="P2876" s="3">
        <f>HLOOKUP(P$5,[1]非R能力!$B$8:$F$558,$C2876+1,0)</f>
        <v>124078.55139658993</v>
      </c>
      <c r="Q2876" s="3">
        <f>HLOOKUP(Q$5,[1]非R能力!$B$8:$F$558,$C2876+1,0)</f>
        <v>70941.053901817257</v>
      </c>
      <c r="R2876" s="3">
        <f>HLOOKUP(R$5,[1]非R能力!$B$8:$F$558,$C2876+1,0)</f>
        <v>20249.581753905863</v>
      </c>
      <c r="S2876" s="3">
        <f>HLOOKUP(S$5,[1]非R能力!$B$8:$F$558,$C2876+1,0)</f>
        <v>26986.535190610204</v>
      </c>
      <c r="T2876" s="3">
        <f>INDEX([1]非R能力!$H$9:$H$558,D2876)</f>
        <v>25049.46975852727</v>
      </c>
      <c r="U2876" s="3">
        <f>IF(E2876="小怪",0,IF(INDEX([1]非R能力!$FK$9:$FK$558,C2876)=0,0,10))</f>
        <v>10</v>
      </c>
      <c r="V2876" s="3">
        <f>IF(E2876="小怪",0,IF(INDEX([1]非R能力!$FH$9:$FH$558,C2876)=0,0,5000))</f>
        <v>5000</v>
      </c>
      <c r="W2876" s="3">
        <f>HLOOKUP(W$5,[2]人物技能基础!$O$3:$Q$553,$C2876+1,0)</f>
        <v>3.637142857142857</v>
      </c>
      <c r="X2876" s="3">
        <f>HLOOKUP(X$5,[2]人物技能基础!$O$3:$Q$553,$C2876+1,0)</f>
        <v>2.0186428571428574</v>
      </c>
      <c r="Y2876" s="3">
        <f>HLOOKUP(Y$5,[2]人物技能基础!$O$3:$Q$553,$C2876+1,0)</f>
        <v>99.964285714285708</v>
      </c>
      <c r="Z2876" s="3">
        <f t="shared" si="265"/>
        <v>4059487</v>
      </c>
      <c r="AA2876" s="3">
        <f t="shared" si="266"/>
        <v>76663</v>
      </c>
      <c r="AB2876" s="3">
        <f t="shared" si="267"/>
        <v>24815</v>
      </c>
      <c r="AC2876" s="3">
        <f t="shared" si="268"/>
        <v>26986</v>
      </c>
      <c r="AD2876" s="3">
        <f t="shared" si="269"/>
        <v>26999</v>
      </c>
    </row>
    <row r="2877" spans="1:30" x14ac:dyDescent="0.15">
      <c r="A2877" s="3">
        <v>872</v>
      </c>
      <c r="B2877" s="3" t="str">
        <f t="shared" si="264"/>
        <v>关卡872boss</v>
      </c>
      <c r="C2877" s="3">
        <f>INDEX([3]关卡!$J$19:$J$2018,A2877)</f>
        <v>353</v>
      </c>
      <c r="D2877" s="3">
        <f>INDEX([3]关卡!$N$19:$N$2018,A2877)</f>
        <v>353</v>
      </c>
      <c r="E2877" s="3" t="s">
        <v>25</v>
      </c>
      <c r="F2877" s="3" t="s">
        <v>26</v>
      </c>
      <c r="G2877" s="3">
        <v>30</v>
      </c>
      <c r="H2877" s="3">
        <v>30</v>
      </c>
      <c r="I2877" s="3">
        <v>0.2</v>
      </c>
      <c r="J2877" s="4">
        <v>0.75</v>
      </c>
      <c r="K2877" s="4">
        <v>1</v>
      </c>
      <c r="L2877" s="4">
        <v>5</v>
      </c>
      <c r="M2877" s="3">
        <v>1</v>
      </c>
      <c r="N2877" s="3">
        <v>2</v>
      </c>
      <c r="O2877" s="3">
        <f>HLOOKUP(O$5,[1]非R能力!$B$8:$F$558,$C2877+1,0)</f>
        <v>828331.46703786484</v>
      </c>
      <c r="P2877" s="3">
        <f>HLOOKUP(P$5,[1]非R能力!$B$8:$F$558,$C2877+1,0)</f>
        <v>124078.55139658993</v>
      </c>
      <c r="Q2877" s="3">
        <f>HLOOKUP(Q$5,[1]非R能力!$B$8:$F$558,$C2877+1,0)</f>
        <v>70941.053901817257</v>
      </c>
      <c r="R2877" s="3">
        <f>HLOOKUP(R$5,[1]非R能力!$B$8:$F$558,$C2877+1,0)</f>
        <v>20249.581753905863</v>
      </c>
      <c r="S2877" s="3">
        <f>HLOOKUP(S$5,[1]非R能力!$B$8:$F$558,$C2877+1,0)</f>
        <v>26986.535190610204</v>
      </c>
      <c r="T2877" s="3">
        <f>INDEX([1]非R能力!$H$9:$H$558,D2877)</f>
        <v>25049.46975852727</v>
      </c>
      <c r="U2877" s="3">
        <f>IF(E2877="小怪",0,IF(INDEX([1]非R能力!$FK$9:$FK$558,C2877)=0,0,10))</f>
        <v>10</v>
      </c>
      <c r="V2877" s="3">
        <f>IF(E2877="小怪",0,IF(INDEX([1]非R能力!$FH$9:$FH$558,C2877)=0,0,5000))</f>
        <v>5000</v>
      </c>
      <c r="W2877" s="3">
        <f>HLOOKUP(W$5,[2]人物技能基础!$O$3:$Q$553,$C2877+1,0)</f>
        <v>3.637142857142857</v>
      </c>
      <c r="X2877" s="3">
        <f>HLOOKUP(X$5,[2]人物技能基础!$O$3:$Q$553,$C2877+1,0)</f>
        <v>2.0186428571428574</v>
      </c>
      <c r="Y2877" s="3">
        <f>HLOOKUP(Y$5,[2]人物技能基础!$O$3:$Q$553,$C2877+1,0)</f>
        <v>99.964285714285708</v>
      </c>
      <c r="Z2877" s="3">
        <f t="shared" si="265"/>
        <v>4059487</v>
      </c>
      <c r="AA2877" s="3">
        <f t="shared" si="266"/>
        <v>76663</v>
      </c>
      <c r="AB2877" s="3">
        <f t="shared" si="267"/>
        <v>24815</v>
      </c>
      <c r="AC2877" s="3">
        <f t="shared" si="268"/>
        <v>26986</v>
      </c>
      <c r="AD2877" s="3">
        <f t="shared" si="269"/>
        <v>26999</v>
      </c>
    </row>
    <row r="2878" spans="1:30" x14ac:dyDescent="0.15">
      <c r="A2878" s="3">
        <v>873</v>
      </c>
      <c r="B2878" s="3" t="str">
        <f t="shared" si="264"/>
        <v>关卡873boss</v>
      </c>
      <c r="C2878" s="3">
        <f>INDEX([3]关卡!$J$19:$J$2018,A2878)</f>
        <v>353</v>
      </c>
      <c r="D2878" s="3">
        <f>INDEX([3]关卡!$N$19:$N$2018,A2878)</f>
        <v>353</v>
      </c>
      <c r="E2878" s="3" t="s">
        <v>25</v>
      </c>
      <c r="F2878" s="3" t="s">
        <v>26</v>
      </c>
      <c r="G2878" s="3">
        <v>30</v>
      </c>
      <c r="H2878" s="3">
        <v>30</v>
      </c>
      <c r="I2878" s="3">
        <v>0.2</v>
      </c>
      <c r="J2878" s="4">
        <v>0.75</v>
      </c>
      <c r="K2878" s="4">
        <v>1</v>
      </c>
      <c r="L2878" s="4">
        <v>5</v>
      </c>
      <c r="M2878" s="3">
        <v>1</v>
      </c>
      <c r="N2878" s="3">
        <v>2</v>
      </c>
      <c r="O2878" s="3">
        <f>HLOOKUP(O$5,[1]非R能力!$B$8:$F$558,$C2878+1,0)</f>
        <v>828331.46703786484</v>
      </c>
      <c r="P2878" s="3">
        <f>HLOOKUP(P$5,[1]非R能力!$B$8:$F$558,$C2878+1,0)</f>
        <v>124078.55139658993</v>
      </c>
      <c r="Q2878" s="3">
        <f>HLOOKUP(Q$5,[1]非R能力!$B$8:$F$558,$C2878+1,0)</f>
        <v>70941.053901817257</v>
      </c>
      <c r="R2878" s="3">
        <f>HLOOKUP(R$5,[1]非R能力!$B$8:$F$558,$C2878+1,0)</f>
        <v>20249.581753905863</v>
      </c>
      <c r="S2878" s="3">
        <f>HLOOKUP(S$5,[1]非R能力!$B$8:$F$558,$C2878+1,0)</f>
        <v>26986.535190610204</v>
      </c>
      <c r="T2878" s="3">
        <f>INDEX([1]非R能力!$H$9:$H$558,D2878)</f>
        <v>25049.46975852727</v>
      </c>
      <c r="U2878" s="3">
        <f>IF(E2878="小怪",0,IF(INDEX([1]非R能力!$FK$9:$FK$558,C2878)=0,0,10))</f>
        <v>10</v>
      </c>
      <c r="V2878" s="3">
        <f>IF(E2878="小怪",0,IF(INDEX([1]非R能力!$FH$9:$FH$558,C2878)=0,0,5000))</f>
        <v>5000</v>
      </c>
      <c r="W2878" s="3">
        <f>HLOOKUP(W$5,[2]人物技能基础!$O$3:$Q$553,$C2878+1,0)</f>
        <v>3.637142857142857</v>
      </c>
      <c r="X2878" s="3">
        <f>HLOOKUP(X$5,[2]人物技能基础!$O$3:$Q$553,$C2878+1,0)</f>
        <v>2.0186428571428574</v>
      </c>
      <c r="Y2878" s="3">
        <f>HLOOKUP(Y$5,[2]人物技能基础!$O$3:$Q$553,$C2878+1,0)</f>
        <v>99.964285714285708</v>
      </c>
      <c r="Z2878" s="3">
        <f t="shared" si="265"/>
        <v>4059487</v>
      </c>
      <c r="AA2878" s="3">
        <f t="shared" si="266"/>
        <v>76663</v>
      </c>
      <c r="AB2878" s="3">
        <f t="shared" si="267"/>
        <v>24815</v>
      </c>
      <c r="AC2878" s="3">
        <f t="shared" si="268"/>
        <v>26986</v>
      </c>
      <c r="AD2878" s="3">
        <f t="shared" si="269"/>
        <v>26999</v>
      </c>
    </row>
    <row r="2879" spans="1:30" x14ac:dyDescent="0.15">
      <c r="A2879" s="3">
        <v>874</v>
      </c>
      <c r="B2879" s="3" t="str">
        <f t="shared" si="264"/>
        <v>关卡874boss</v>
      </c>
      <c r="C2879" s="3">
        <f>INDEX([3]关卡!$J$19:$J$2018,A2879)</f>
        <v>354</v>
      </c>
      <c r="D2879" s="3">
        <f>INDEX([3]关卡!$N$19:$N$2018,A2879)</f>
        <v>354</v>
      </c>
      <c r="E2879" s="3" t="s">
        <v>25</v>
      </c>
      <c r="F2879" s="3" t="s">
        <v>26</v>
      </c>
      <c r="G2879" s="3">
        <v>30</v>
      </c>
      <c r="H2879" s="3">
        <v>30</v>
      </c>
      <c r="I2879" s="3">
        <v>0.2</v>
      </c>
      <c r="J2879" s="4">
        <v>0.75</v>
      </c>
      <c r="K2879" s="4">
        <v>1</v>
      </c>
      <c r="L2879" s="4">
        <v>5</v>
      </c>
      <c r="M2879" s="3">
        <v>1</v>
      </c>
      <c r="N2879" s="3">
        <v>2</v>
      </c>
      <c r="O2879" s="3">
        <f>HLOOKUP(O$5,[1]非R能力!$B$8:$F$558,$C2879+1,0)</f>
        <v>834020.41029408062</v>
      </c>
      <c r="P2879" s="3">
        <f>HLOOKUP(P$5,[1]非R能力!$B$8:$F$558,$C2879+1,0)</f>
        <v>124814.13154328443</v>
      </c>
      <c r="Q2879" s="3">
        <f>HLOOKUP(Q$5,[1]非R能力!$B$8:$F$558,$C2879+1,0)</f>
        <v>71251.522090634957</v>
      </c>
      <c r="R2879" s="3">
        <f>HLOOKUP(R$5,[1]非R能力!$B$8:$F$558,$C2879+1,0)</f>
        <v>20337.674281082334</v>
      </c>
      <c r="S2879" s="3">
        <f>HLOOKUP(S$5,[1]非R能力!$B$8:$F$558,$C2879+1,0)</f>
        <v>27089.9183452498</v>
      </c>
      <c r="T2879" s="3">
        <f>INDEX([1]非R能力!$H$9:$H$558,D2879)</f>
        <v>25204.74396546527</v>
      </c>
      <c r="U2879" s="3">
        <f>IF(E2879="小怪",0,IF(INDEX([1]非R能力!$FK$9:$FK$558,C2879)=0,0,10))</f>
        <v>10</v>
      </c>
      <c r="V2879" s="3">
        <f>IF(E2879="小怪",0,IF(INDEX([1]非R能力!$FH$9:$FH$558,C2879)=0,0,5000))</f>
        <v>5000</v>
      </c>
      <c r="W2879" s="3">
        <f>HLOOKUP(W$5,[2]人物技能基础!$O$3:$Q$553,$C2879+1,0)</f>
        <v>3.637142857142857</v>
      </c>
      <c r="X2879" s="3">
        <f>HLOOKUP(X$5,[2]人物技能基础!$O$3:$Q$553,$C2879+1,0)</f>
        <v>2.0186428571428574</v>
      </c>
      <c r="Y2879" s="3">
        <f>HLOOKUP(Y$5,[2]人物技能基础!$O$3:$Q$553,$C2879+1,0)</f>
        <v>99.964285714285708</v>
      </c>
      <c r="Z2879" s="3">
        <f t="shared" si="265"/>
        <v>4083669</v>
      </c>
      <c r="AA2879" s="3">
        <f t="shared" si="266"/>
        <v>77011</v>
      </c>
      <c r="AB2879" s="3">
        <f t="shared" si="267"/>
        <v>24962</v>
      </c>
      <c r="AC2879" s="3">
        <f t="shared" si="268"/>
        <v>27089</v>
      </c>
      <c r="AD2879" s="3">
        <f t="shared" si="269"/>
        <v>27116</v>
      </c>
    </row>
    <row r="2880" spans="1:30" x14ac:dyDescent="0.15">
      <c r="A2880" s="3">
        <v>875</v>
      </c>
      <c r="B2880" s="3" t="str">
        <f t="shared" si="264"/>
        <v>关卡875boss</v>
      </c>
      <c r="C2880" s="3">
        <f>INDEX([3]关卡!$J$19:$J$2018,A2880)</f>
        <v>354</v>
      </c>
      <c r="D2880" s="3">
        <f>INDEX([3]关卡!$N$19:$N$2018,A2880)</f>
        <v>354</v>
      </c>
      <c r="E2880" s="3" t="s">
        <v>25</v>
      </c>
      <c r="F2880" s="3" t="s">
        <v>26</v>
      </c>
      <c r="G2880" s="3">
        <v>30</v>
      </c>
      <c r="H2880" s="3">
        <v>30</v>
      </c>
      <c r="I2880" s="3">
        <v>0.2</v>
      </c>
      <c r="J2880" s="4">
        <v>0.75</v>
      </c>
      <c r="K2880" s="4">
        <v>1</v>
      </c>
      <c r="L2880" s="4">
        <v>5</v>
      </c>
      <c r="M2880" s="3">
        <v>1</v>
      </c>
      <c r="N2880" s="3">
        <v>2</v>
      </c>
      <c r="O2880" s="3">
        <f>HLOOKUP(O$5,[1]非R能力!$B$8:$F$558,$C2880+1,0)</f>
        <v>834020.41029408062</v>
      </c>
      <c r="P2880" s="3">
        <f>HLOOKUP(P$5,[1]非R能力!$B$8:$F$558,$C2880+1,0)</f>
        <v>124814.13154328443</v>
      </c>
      <c r="Q2880" s="3">
        <f>HLOOKUP(Q$5,[1]非R能力!$B$8:$F$558,$C2880+1,0)</f>
        <v>71251.522090634957</v>
      </c>
      <c r="R2880" s="3">
        <f>HLOOKUP(R$5,[1]非R能力!$B$8:$F$558,$C2880+1,0)</f>
        <v>20337.674281082334</v>
      </c>
      <c r="S2880" s="3">
        <f>HLOOKUP(S$5,[1]非R能力!$B$8:$F$558,$C2880+1,0)</f>
        <v>27089.9183452498</v>
      </c>
      <c r="T2880" s="3">
        <f>INDEX([1]非R能力!$H$9:$H$558,D2880)</f>
        <v>25204.74396546527</v>
      </c>
      <c r="U2880" s="3">
        <f>IF(E2880="小怪",0,IF(INDEX([1]非R能力!$FK$9:$FK$558,C2880)=0,0,10))</f>
        <v>10</v>
      </c>
      <c r="V2880" s="3">
        <f>IF(E2880="小怪",0,IF(INDEX([1]非R能力!$FH$9:$FH$558,C2880)=0,0,5000))</f>
        <v>5000</v>
      </c>
      <c r="W2880" s="3">
        <f>HLOOKUP(W$5,[2]人物技能基础!$O$3:$Q$553,$C2880+1,0)</f>
        <v>3.637142857142857</v>
      </c>
      <c r="X2880" s="3">
        <f>HLOOKUP(X$5,[2]人物技能基础!$O$3:$Q$553,$C2880+1,0)</f>
        <v>2.0186428571428574</v>
      </c>
      <c r="Y2880" s="3">
        <f>HLOOKUP(Y$5,[2]人物技能基础!$O$3:$Q$553,$C2880+1,0)</f>
        <v>99.964285714285708</v>
      </c>
      <c r="Z2880" s="3">
        <f t="shared" si="265"/>
        <v>4083669</v>
      </c>
      <c r="AA2880" s="3">
        <f t="shared" si="266"/>
        <v>77011</v>
      </c>
      <c r="AB2880" s="3">
        <f t="shared" si="267"/>
        <v>24962</v>
      </c>
      <c r="AC2880" s="3">
        <f t="shared" si="268"/>
        <v>27089</v>
      </c>
      <c r="AD2880" s="3">
        <f t="shared" si="269"/>
        <v>27116</v>
      </c>
    </row>
    <row r="2881" spans="1:30" x14ac:dyDescent="0.15">
      <c r="A2881" s="3">
        <v>876</v>
      </c>
      <c r="B2881" s="3" t="str">
        <f t="shared" si="264"/>
        <v>关卡876boss</v>
      </c>
      <c r="C2881" s="3">
        <f>INDEX([3]关卡!$J$19:$J$2018,A2881)</f>
        <v>354</v>
      </c>
      <c r="D2881" s="3">
        <f>INDEX([3]关卡!$N$19:$N$2018,A2881)</f>
        <v>354</v>
      </c>
      <c r="E2881" s="3" t="s">
        <v>25</v>
      </c>
      <c r="F2881" s="3" t="s">
        <v>26</v>
      </c>
      <c r="G2881" s="3">
        <v>30</v>
      </c>
      <c r="H2881" s="3">
        <v>30</v>
      </c>
      <c r="I2881" s="3">
        <v>0.2</v>
      </c>
      <c r="J2881" s="4">
        <v>0.75</v>
      </c>
      <c r="K2881" s="4">
        <v>1</v>
      </c>
      <c r="L2881" s="4">
        <v>5</v>
      </c>
      <c r="M2881" s="3">
        <v>1</v>
      </c>
      <c r="N2881" s="3">
        <v>2</v>
      </c>
      <c r="O2881" s="3">
        <f>HLOOKUP(O$5,[1]非R能力!$B$8:$F$558,$C2881+1,0)</f>
        <v>834020.41029408062</v>
      </c>
      <c r="P2881" s="3">
        <f>HLOOKUP(P$5,[1]非R能力!$B$8:$F$558,$C2881+1,0)</f>
        <v>124814.13154328443</v>
      </c>
      <c r="Q2881" s="3">
        <f>HLOOKUP(Q$5,[1]非R能力!$B$8:$F$558,$C2881+1,0)</f>
        <v>71251.522090634957</v>
      </c>
      <c r="R2881" s="3">
        <f>HLOOKUP(R$5,[1]非R能力!$B$8:$F$558,$C2881+1,0)</f>
        <v>20337.674281082334</v>
      </c>
      <c r="S2881" s="3">
        <f>HLOOKUP(S$5,[1]非R能力!$B$8:$F$558,$C2881+1,0)</f>
        <v>27089.9183452498</v>
      </c>
      <c r="T2881" s="3">
        <f>INDEX([1]非R能力!$H$9:$H$558,D2881)</f>
        <v>25204.74396546527</v>
      </c>
      <c r="U2881" s="3">
        <f>IF(E2881="小怪",0,IF(INDEX([1]非R能力!$FK$9:$FK$558,C2881)=0,0,10))</f>
        <v>10</v>
      </c>
      <c r="V2881" s="3">
        <f>IF(E2881="小怪",0,IF(INDEX([1]非R能力!$FH$9:$FH$558,C2881)=0,0,5000))</f>
        <v>5000</v>
      </c>
      <c r="W2881" s="3">
        <f>HLOOKUP(W$5,[2]人物技能基础!$O$3:$Q$553,$C2881+1,0)</f>
        <v>3.637142857142857</v>
      </c>
      <c r="X2881" s="3">
        <f>HLOOKUP(X$5,[2]人物技能基础!$O$3:$Q$553,$C2881+1,0)</f>
        <v>2.0186428571428574</v>
      </c>
      <c r="Y2881" s="3">
        <f>HLOOKUP(Y$5,[2]人物技能基础!$O$3:$Q$553,$C2881+1,0)</f>
        <v>99.964285714285708</v>
      </c>
      <c r="Z2881" s="3">
        <f t="shared" si="265"/>
        <v>4083669</v>
      </c>
      <c r="AA2881" s="3">
        <f t="shared" si="266"/>
        <v>77011</v>
      </c>
      <c r="AB2881" s="3">
        <f t="shared" si="267"/>
        <v>24962</v>
      </c>
      <c r="AC2881" s="3">
        <f t="shared" si="268"/>
        <v>27089</v>
      </c>
      <c r="AD2881" s="3">
        <f t="shared" si="269"/>
        <v>27116</v>
      </c>
    </row>
    <row r="2882" spans="1:30" x14ac:dyDescent="0.15">
      <c r="A2882" s="3">
        <v>877</v>
      </c>
      <c r="B2882" s="3" t="str">
        <f t="shared" si="264"/>
        <v>关卡877boss</v>
      </c>
      <c r="C2882" s="3">
        <f>INDEX([3]关卡!$J$19:$J$2018,A2882)</f>
        <v>354</v>
      </c>
      <c r="D2882" s="3">
        <f>INDEX([3]关卡!$N$19:$N$2018,A2882)</f>
        <v>354</v>
      </c>
      <c r="E2882" s="3" t="s">
        <v>25</v>
      </c>
      <c r="F2882" s="3" t="s">
        <v>26</v>
      </c>
      <c r="G2882" s="3">
        <v>30</v>
      </c>
      <c r="H2882" s="3">
        <v>30</v>
      </c>
      <c r="I2882" s="3">
        <v>0.2</v>
      </c>
      <c r="J2882" s="4">
        <v>0.75</v>
      </c>
      <c r="K2882" s="4">
        <v>1</v>
      </c>
      <c r="L2882" s="4">
        <v>5</v>
      </c>
      <c r="M2882" s="3">
        <v>1</v>
      </c>
      <c r="N2882" s="3">
        <v>2</v>
      </c>
      <c r="O2882" s="3">
        <f>HLOOKUP(O$5,[1]非R能力!$B$8:$F$558,$C2882+1,0)</f>
        <v>834020.41029408062</v>
      </c>
      <c r="P2882" s="3">
        <f>HLOOKUP(P$5,[1]非R能力!$B$8:$F$558,$C2882+1,0)</f>
        <v>124814.13154328443</v>
      </c>
      <c r="Q2882" s="3">
        <f>HLOOKUP(Q$5,[1]非R能力!$B$8:$F$558,$C2882+1,0)</f>
        <v>71251.522090634957</v>
      </c>
      <c r="R2882" s="3">
        <f>HLOOKUP(R$5,[1]非R能力!$B$8:$F$558,$C2882+1,0)</f>
        <v>20337.674281082334</v>
      </c>
      <c r="S2882" s="3">
        <f>HLOOKUP(S$5,[1]非R能力!$B$8:$F$558,$C2882+1,0)</f>
        <v>27089.9183452498</v>
      </c>
      <c r="T2882" s="3">
        <f>INDEX([1]非R能力!$H$9:$H$558,D2882)</f>
        <v>25204.74396546527</v>
      </c>
      <c r="U2882" s="3">
        <f>IF(E2882="小怪",0,IF(INDEX([1]非R能力!$FK$9:$FK$558,C2882)=0,0,10))</f>
        <v>10</v>
      </c>
      <c r="V2882" s="3">
        <f>IF(E2882="小怪",0,IF(INDEX([1]非R能力!$FH$9:$FH$558,C2882)=0,0,5000))</f>
        <v>5000</v>
      </c>
      <c r="W2882" s="3">
        <f>HLOOKUP(W$5,[2]人物技能基础!$O$3:$Q$553,$C2882+1,0)</f>
        <v>3.637142857142857</v>
      </c>
      <c r="X2882" s="3">
        <f>HLOOKUP(X$5,[2]人物技能基础!$O$3:$Q$553,$C2882+1,0)</f>
        <v>2.0186428571428574</v>
      </c>
      <c r="Y2882" s="3">
        <f>HLOOKUP(Y$5,[2]人物技能基础!$O$3:$Q$553,$C2882+1,0)</f>
        <v>99.964285714285708</v>
      </c>
      <c r="Z2882" s="3">
        <f t="shared" si="265"/>
        <v>4083669</v>
      </c>
      <c r="AA2882" s="3">
        <f t="shared" si="266"/>
        <v>77011</v>
      </c>
      <c r="AB2882" s="3">
        <f t="shared" si="267"/>
        <v>24962</v>
      </c>
      <c r="AC2882" s="3">
        <f t="shared" si="268"/>
        <v>27089</v>
      </c>
      <c r="AD2882" s="3">
        <f t="shared" si="269"/>
        <v>27116</v>
      </c>
    </row>
    <row r="2883" spans="1:30" x14ac:dyDescent="0.15">
      <c r="A2883" s="3">
        <v>878</v>
      </c>
      <c r="B2883" s="3" t="str">
        <f t="shared" si="264"/>
        <v>关卡878boss</v>
      </c>
      <c r="C2883" s="3">
        <f>INDEX([3]关卡!$J$19:$J$2018,A2883)</f>
        <v>354</v>
      </c>
      <c r="D2883" s="3">
        <f>INDEX([3]关卡!$N$19:$N$2018,A2883)</f>
        <v>354</v>
      </c>
      <c r="E2883" s="3" t="s">
        <v>25</v>
      </c>
      <c r="F2883" s="3" t="s">
        <v>26</v>
      </c>
      <c r="G2883" s="3">
        <v>30</v>
      </c>
      <c r="H2883" s="3">
        <v>30</v>
      </c>
      <c r="I2883" s="3">
        <v>0.2</v>
      </c>
      <c r="J2883" s="4">
        <v>0.75</v>
      </c>
      <c r="K2883" s="4">
        <v>1</v>
      </c>
      <c r="L2883" s="4">
        <v>5</v>
      </c>
      <c r="M2883" s="3">
        <v>1</v>
      </c>
      <c r="N2883" s="3">
        <v>2</v>
      </c>
      <c r="O2883" s="3">
        <f>HLOOKUP(O$5,[1]非R能力!$B$8:$F$558,$C2883+1,0)</f>
        <v>834020.41029408062</v>
      </c>
      <c r="P2883" s="3">
        <f>HLOOKUP(P$5,[1]非R能力!$B$8:$F$558,$C2883+1,0)</f>
        <v>124814.13154328443</v>
      </c>
      <c r="Q2883" s="3">
        <f>HLOOKUP(Q$5,[1]非R能力!$B$8:$F$558,$C2883+1,0)</f>
        <v>71251.522090634957</v>
      </c>
      <c r="R2883" s="3">
        <f>HLOOKUP(R$5,[1]非R能力!$B$8:$F$558,$C2883+1,0)</f>
        <v>20337.674281082334</v>
      </c>
      <c r="S2883" s="3">
        <f>HLOOKUP(S$5,[1]非R能力!$B$8:$F$558,$C2883+1,0)</f>
        <v>27089.9183452498</v>
      </c>
      <c r="T2883" s="3">
        <f>INDEX([1]非R能力!$H$9:$H$558,D2883)</f>
        <v>25204.74396546527</v>
      </c>
      <c r="U2883" s="3">
        <f>IF(E2883="小怪",0,IF(INDEX([1]非R能力!$FK$9:$FK$558,C2883)=0,0,10))</f>
        <v>10</v>
      </c>
      <c r="V2883" s="3">
        <f>IF(E2883="小怪",0,IF(INDEX([1]非R能力!$FH$9:$FH$558,C2883)=0,0,5000))</f>
        <v>5000</v>
      </c>
      <c r="W2883" s="3">
        <f>HLOOKUP(W$5,[2]人物技能基础!$O$3:$Q$553,$C2883+1,0)</f>
        <v>3.637142857142857</v>
      </c>
      <c r="X2883" s="3">
        <f>HLOOKUP(X$5,[2]人物技能基础!$O$3:$Q$553,$C2883+1,0)</f>
        <v>2.0186428571428574</v>
      </c>
      <c r="Y2883" s="3">
        <f>HLOOKUP(Y$5,[2]人物技能基础!$O$3:$Q$553,$C2883+1,0)</f>
        <v>99.964285714285708</v>
      </c>
      <c r="Z2883" s="3">
        <f t="shared" si="265"/>
        <v>4083669</v>
      </c>
      <c r="AA2883" s="3">
        <f t="shared" si="266"/>
        <v>77011</v>
      </c>
      <c r="AB2883" s="3">
        <f t="shared" si="267"/>
        <v>24962</v>
      </c>
      <c r="AC2883" s="3">
        <f t="shared" si="268"/>
        <v>27089</v>
      </c>
      <c r="AD2883" s="3">
        <f t="shared" si="269"/>
        <v>27116</v>
      </c>
    </row>
    <row r="2884" spans="1:30" x14ac:dyDescent="0.15">
      <c r="A2884" s="3">
        <v>879</v>
      </c>
      <c r="B2884" s="3" t="str">
        <f t="shared" si="264"/>
        <v>关卡879boss</v>
      </c>
      <c r="C2884" s="3">
        <f>INDEX([3]关卡!$J$19:$J$2018,A2884)</f>
        <v>354</v>
      </c>
      <c r="D2884" s="3">
        <f>INDEX([3]关卡!$N$19:$N$2018,A2884)</f>
        <v>354</v>
      </c>
      <c r="E2884" s="3" t="s">
        <v>25</v>
      </c>
      <c r="F2884" s="3" t="s">
        <v>26</v>
      </c>
      <c r="G2884" s="3">
        <v>30</v>
      </c>
      <c r="H2884" s="3">
        <v>30</v>
      </c>
      <c r="I2884" s="3">
        <v>0.2</v>
      </c>
      <c r="J2884" s="4">
        <v>0.75</v>
      </c>
      <c r="K2884" s="4">
        <v>1</v>
      </c>
      <c r="L2884" s="4">
        <v>5</v>
      </c>
      <c r="M2884" s="3">
        <v>1</v>
      </c>
      <c r="N2884" s="3">
        <v>2</v>
      </c>
      <c r="O2884" s="3">
        <f>HLOOKUP(O$5,[1]非R能力!$B$8:$F$558,$C2884+1,0)</f>
        <v>834020.41029408062</v>
      </c>
      <c r="P2884" s="3">
        <f>HLOOKUP(P$5,[1]非R能力!$B$8:$F$558,$C2884+1,0)</f>
        <v>124814.13154328443</v>
      </c>
      <c r="Q2884" s="3">
        <f>HLOOKUP(Q$5,[1]非R能力!$B$8:$F$558,$C2884+1,0)</f>
        <v>71251.522090634957</v>
      </c>
      <c r="R2884" s="3">
        <f>HLOOKUP(R$5,[1]非R能力!$B$8:$F$558,$C2884+1,0)</f>
        <v>20337.674281082334</v>
      </c>
      <c r="S2884" s="3">
        <f>HLOOKUP(S$5,[1]非R能力!$B$8:$F$558,$C2884+1,0)</f>
        <v>27089.9183452498</v>
      </c>
      <c r="T2884" s="3">
        <f>INDEX([1]非R能力!$H$9:$H$558,D2884)</f>
        <v>25204.74396546527</v>
      </c>
      <c r="U2884" s="3">
        <f>IF(E2884="小怪",0,IF(INDEX([1]非R能力!$FK$9:$FK$558,C2884)=0,0,10))</f>
        <v>10</v>
      </c>
      <c r="V2884" s="3">
        <f>IF(E2884="小怪",0,IF(INDEX([1]非R能力!$FH$9:$FH$558,C2884)=0,0,5000))</f>
        <v>5000</v>
      </c>
      <c r="W2884" s="3">
        <f>HLOOKUP(W$5,[2]人物技能基础!$O$3:$Q$553,$C2884+1,0)</f>
        <v>3.637142857142857</v>
      </c>
      <c r="X2884" s="3">
        <f>HLOOKUP(X$5,[2]人物技能基础!$O$3:$Q$553,$C2884+1,0)</f>
        <v>2.0186428571428574</v>
      </c>
      <c r="Y2884" s="3">
        <f>HLOOKUP(Y$5,[2]人物技能基础!$O$3:$Q$553,$C2884+1,0)</f>
        <v>99.964285714285708</v>
      </c>
      <c r="Z2884" s="3">
        <f t="shared" si="265"/>
        <v>4083669</v>
      </c>
      <c r="AA2884" s="3">
        <f t="shared" si="266"/>
        <v>77011</v>
      </c>
      <c r="AB2884" s="3">
        <f t="shared" si="267"/>
        <v>24962</v>
      </c>
      <c r="AC2884" s="3">
        <f t="shared" si="268"/>
        <v>27089</v>
      </c>
      <c r="AD2884" s="3">
        <f t="shared" si="269"/>
        <v>27116</v>
      </c>
    </row>
    <row r="2885" spans="1:30" x14ac:dyDescent="0.15">
      <c r="A2885" s="3">
        <v>880</v>
      </c>
      <c r="B2885" s="3" t="str">
        <f t="shared" si="264"/>
        <v>关卡880boss</v>
      </c>
      <c r="C2885" s="3">
        <f>INDEX([3]关卡!$J$19:$J$2018,A2885)</f>
        <v>355</v>
      </c>
      <c r="D2885" s="3">
        <f>INDEX([3]关卡!$N$19:$N$2018,A2885)</f>
        <v>355</v>
      </c>
      <c r="E2885" s="3" t="s">
        <v>25</v>
      </c>
      <c r="F2885" s="3" t="s">
        <v>26</v>
      </c>
      <c r="G2885" s="3">
        <v>30</v>
      </c>
      <c r="H2885" s="3">
        <v>30</v>
      </c>
      <c r="I2885" s="3">
        <v>0.2</v>
      </c>
      <c r="J2885" s="4">
        <v>0.75</v>
      </c>
      <c r="K2885" s="4">
        <v>1</v>
      </c>
      <c r="L2885" s="4">
        <v>5</v>
      </c>
      <c r="M2885" s="3">
        <v>1</v>
      </c>
      <c r="N2885" s="3">
        <v>2</v>
      </c>
      <c r="O2885" s="3">
        <f>HLOOKUP(O$5,[1]非R能力!$B$8:$F$558,$C2885+1,0)</f>
        <v>839793.75185979391</v>
      </c>
      <c r="P2885" s="3">
        <f>HLOOKUP(P$5,[1]非R能力!$B$8:$F$558,$C2885+1,0)</f>
        <v>125543.98124716785</v>
      </c>
      <c r="Q2885" s="3">
        <f>HLOOKUP(Q$5,[1]非R能力!$B$8:$F$558,$C2885+1,0)</f>
        <v>71574.344390472063</v>
      </c>
      <c r="R2885" s="3">
        <f>HLOOKUP(R$5,[1]非R能力!$B$8:$F$558,$C2885+1,0)</f>
        <v>20424.369009222926</v>
      </c>
      <c r="S2885" s="3">
        <f>HLOOKUP(S$5,[1]非R能力!$B$8:$F$558,$C2885+1,0)</f>
        <v>27211.76996205149</v>
      </c>
      <c r="T2885" s="3">
        <f>INDEX([1]非R能力!$H$9:$H$558,D2885)</f>
        <v>25360.77590189195</v>
      </c>
      <c r="U2885" s="3">
        <f>IF(E2885="小怪",0,IF(INDEX([1]非R能力!$FK$9:$FK$558,C2885)=0,0,10))</f>
        <v>10</v>
      </c>
      <c r="V2885" s="3">
        <f>IF(E2885="小怪",0,IF(INDEX([1]非R能力!$FH$9:$FH$558,C2885)=0,0,5000))</f>
        <v>5000</v>
      </c>
      <c r="W2885" s="3">
        <f>HLOOKUP(W$5,[2]人物技能基础!$O$3:$Q$553,$C2885+1,0)</f>
        <v>3.637142857142857</v>
      </c>
      <c r="X2885" s="3">
        <f>HLOOKUP(X$5,[2]人物技能基础!$O$3:$Q$553,$C2885+1,0)</f>
        <v>2.0186428571428574</v>
      </c>
      <c r="Y2885" s="3">
        <f>HLOOKUP(Y$5,[2]人物技能基础!$O$3:$Q$553,$C2885+1,0)</f>
        <v>99.964285714285708</v>
      </c>
      <c r="Z2885" s="3">
        <f t="shared" si="265"/>
        <v>4107692</v>
      </c>
      <c r="AA2885" s="3">
        <f t="shared" si="266"/>
        <v>77372</v>
      </c>
      <c r="AB2885" s="3">
        <f t="shared" si="267"/>
        <v>25108</v>
      </c>
      <c r="AC2885" s="3">
        <f t="shared" si="268"/>
        <v>27211</v>
      </c>
      <c r="AD2885" s="3">
        <f t="shared" si="269"/>
        <v>27232</v>
      </c>
    </row>
    <row r="2886" spans="1:30" x14ac:dyDescent="0.15">
      <c r="A2886" s="3">
        <v>881</v>
      </c>
      <c r="B2886" s="3" t="str">
        <f t="shared" si="264"/>
        <v>关卡881boss</v>
      </c>
      <c r="C2886" s="3">
        <f>INDEX([3]关卡!$J$19:$J$2018,A2886)</f>
        <v>355</v>
      </c>
      <c r="D2886" s="3">
        <f>INDEX([3]关卡!$N$19:$N$2018,A2886)</f>
        <v>355</v>
      </c>
      <c r="E2886" s="3" t="s">
        <v>25</v>
      </c>
      <c r="F2886" s="3" t="s">
        <v>26</v>
      </c>
      <c r="G2886" s="3">
        <v>30</v>
      </c>
      <c r="H2886" s="3">
        <v>30</v>
      </c>
      <c r="I2886" s="3">
        <v>0.2</v>
      </c>
      <c r="J2886" s="4">
        <v>0.75</v>
      </c>
      <c r="K2886" s="4">
        <v>1</v>
      </c>
      <c r="L2886" s="4">
        <v>5</v>
      </c>
      <c r="M2886" s="3">
        <v>1</v>
      </c>
      <c r="N2886" s="3">
        <v>2</v>
      </c>
      <c r="O2886" s="3">
        <f>HLOOKUP(O$5,[1]非R能力!$B$8:$F$558,$C2886+1,0)</f>
        <v>839793.75185979391</v>
      </c>
      <c r="P2886" s="3">
        <f>HLOOKUP(P$5,[1]非R能力!$B$8:$F$558,$C2886+1,0)</f>
        <v>125543.98124716785</v>
      </c>
      <c r="Q2886" s="3">
        <f>HLOOKUP(Q$5,[1]非R能力!$B$8:$F$558,$C2886+1,0)</f>
        <v>71574.344390472063</v>
      </c>
      <c r="R2886" s="3">
        <f>HLOOKUP(R$5,[1]非R能力!$B$8:$F$558,$C2886+1,0)</f>
        <v>20424.369009222926</v>
      </c>
      <c r="S2886" s="3">
        <f>HLOOKUP(S$5,[1]非R能力!$B$8:$F$558,$C2886+1,0)</f>
        <v>27211.76996205149</v>
      </c>
      <c r="T2886" s="3">
        <f>INDEX([1]非R能力!$H$9:$H$558,D2886)</f>
        <v>25360.77590189195</v>
      </c>
      <c r="U2886" s="3">
        <f>IF(E2886="小怪",0,IF(INDEX([1]非R能力!$FK$9:$FK$558,C2886)=0,0,10))</f>
        <v>10</v>
      </c>
      <c r="V2886" s="3">
        <f>IF(E2886="小怪",0,IF(INDEX([1]非R能力!$FH$9:$FH$558,C2886)=0,0,5000))</f>
        <v>5000</v>
      </c>
      <c r="W2886" s="3">
        <f>HLOOKUP(W$5,[2]人物技能基础!$O$3:$Q$553,$C2886+1,0)</f>
        <v>3.637142857142857</v>
      </c>
      <c r="X2886" s="3">
        <f>HLOOKUP(X$5,[2]人物技能基础!$O$3:$Q$553,$C2886+1,0)</f>
        <v>2.0186428571428574</v>
      </c>
      <c r="Y2886" s="3">
        <f>HLOOKUP(Y$5,[2]人物技能基础!$O$3:$Q$553,$C2886+1,0)</f>
        <v>99.964285714285708</v>
      </c>
      <c r="Z2886" s="3">
        <f t="shared" si="265"/>
        <v>4107692</v>
      </c>
      <c r="AA2886" s="3">
        <f t="shared" si="266"/>
        <v>77372</v>
      </c>
      <c r="AB2886" s="3">
        <f t="shared" si="267"/>
        <v>25108</v>
      </c>
      <c r="AC2886" s="3">
        <f t="shared" si="268"/>
        <v>27211</v>
      </c>
      <c r="AD2886" s="3">
        <f t="shared" si="269"/>
        <v>27232</v>
      </c>
    </row>
    <row r="2887" spans="1:30" x14ac:dyDescent="0.15">
      <c r="A2887" s="3">
        <v>882</v>
      </c>
      <c r="B2887" s="3" t="str">
        <f t="shared" ref="B2887:B2950" si="270">"关卡"&amp;A2887&amp;E2887</f>
        <v>关卡882boss</v>
      </c>
      <c r="C2887" s="3">
        <f>INDEX([3]关卡!$J$19:$J$2018,A2887)</f>
        <v>355</v>
      </c>
      <c r="D2887" s="3">
        <f>INDEX([3]关卡!$N$19:$N$2018,A2887)</f>
        <v>355</v>
      </c>
      <c r="E2887" s="3" t="s">
        <v>25</v>
      </c>
      <c r="F2887" s="3" t="s">
        <v>26</v>
      </c>
      <c r="G2887" s="3">
        <v>30</v>
      </c>
      <c r="H2887" s="3">
        <v>30</v>
      </c>
      <c r="I2887" s="3">
        <v>0.2</v>
      </c>
      <c r="J2887" s="4">
        <v>0.75</v>
      </c>
      <c r="K2887" s="4">
        <v>1</v>
      </c>
      <c r="L2887" s="4">
        <v>5</v>
      </c>
      <c r="M2887" s="3">
        <v>1</v>
      </c>
      <c r="N2887" s="3">
        <v>2</v>
      </c>
      <c r="O2887" s="3">
        <f>HLOOKUP(O$5,[1]非R能力!$B$8:$F$558,$C2887+1,0)</f>
        <v>839793.75185979391</v>
      </c>
      <c r="P2887" s="3">
        <f>HLOOKUP(P$5,[1]非R能力!$B$8:$F$558,$C2887+1,0)</f>
        <v>125543.98124716785</v>
      </c>
      <c r="Q2887" s="3">
        <f>HLOOKUP(Q$5,[1]非R能力!$B$8:$F$558,$C2887+1,0)</f>
        <v>71574.344390472063</v>
      </c>
      <c r="R2887" s="3">
        <f>HLOOKUP(R$5,[1]非R能力!$B$8:$F$558,$C2887+1,0)</f>
        <v>20424.369009222926</v>
      </c>
      <c r="S2887" s="3">
        <f>HLOOKUP(S$5,[1]非R能力!$B$8:$F$558,$C2887+1,0)</f>
        <v>27211.76996205149</v>
      </c>
      <c r="T2887" s="3">
        <f>INDEX([1]非R能力!$H$9:$H$558,D2887)</f>
        <v>25360.77590189195</v>
      </c>
      <c r="U2887" s="3">
        <f>IF(E2887="小怪",0,IF(INDEX([1]非R能力!$FK$9:$FK$558,C2887)=0,0,10))</f>
        <v>10</v>
      </c>
      <c r="V2887" s="3">
        <f>IF(E2887="小怪",0,IF(INDEX([1]非R能力!$FH$9:$FH$558,C2887)=0,0,5000))</f>
        <v>5000</v>
      </c>
      <c r="W2887" s="3">
        <f>HLOOKUP(W$5,[2]人物技能基础!$O$3:$Q$553,$C2887+1,0)</f>
        <v>3.637142857142857</v>
      </c>
      <c r="X2887" s="3">
        <f>HLOOKUP(X$5,[2]人物技能基础!$O$3:$Q$553,$C2887+1,0)</f>
        <v>2.0186428571428574</v>
      </c>
      <c r="Y2887" s="3">
        <f>HLOOKUP(Y$5,[2]人物技能基础!$O$3:$Q$553,$C2887+1,0)</f>
        <v>99.964285714285708</v>
      </c>
      <c r="Z2887" s="3">
        <f t="shared" ref="Z2887:Z2950" si="271">INT(((P2887-AB2887)*X2887+(Y2887+T2887))*G2887*J2887*$D$2)</f>
        <v>4107692</v>
      </c>
      <c r="AA2887" s="3">
        <f t="shared" ref="AA2887:AA2950" si="272">IF(H2887=0,IF(U2887=0,INT(Q2887/5),IF(V2887=0,INT(Q2887/5),INT((V2887/U2887)/(1/N2887*M2887)/L2887+Q2887))),INT((IF(U2887=0,0,V2887/U2887/(1/N2887*M2887))+O2887/H2887)/L2887+Q2887))</f>
        <v>77372</v>
      </c>
      <c r="AB2887" s="3">
        <f t="shared" ref="AB2887:AB2950" si="273">INT(P2887*I2887)</f>
        <v>25108</v>
      </c>
      <c r="AC2887" s="3">
        <f t="shared" ref="AC2887:AC2950" si="274">INT(K2887*S2887)</f>
        <v>27211</v>
      </c>
      <c r="AD2887" s="3">
        <f t="shared" ref="AD2887:AD2950" si="275">INT(R2887/J2887)</f>
        <v>27232</v>
      </c>
    </row>
    <row r="2888" spans="1:30" x14ac:dyDescent="0.15">
      <c r="A2888" s="3">
        <v>883</v>
      </c>
      <c r="B2888" s="3" t="str">
        <f t="shared" si="270"/>
        <v>关卡883boss</v>
      </c>
      <c r="C2888" s="3">
        <f>INDEX([3]关卡!$J$19:$J$2018,A2888)</f>
        <v>355</v>
      </c>
      <c r="D2888" s="3">
        <f>INDEX([3]关卡!$N$19:$N$2018,A2888)</f>
        <v>355</v>
      </c>
      <c r="E2888" s="3" t="s">
        <v>25</v>
      </c>
      <c r="F2888" s="3" t="s">
        <v>26</v>
      </c>
      <c r="G2888" s="3">
        <v>30</v>
      </c>
      <c r="H2888" s="3">
        <v>30</v>
      </c>
      <c r="I2888" s="3">
        <v>0.2</v>
      </c>
      <c r="J2888" s="4">
        <v>0.75</v>
      </c>
      <c r="K2888" s="4">
        <v>1</v>
      </c>
      <c r="L2888" s="4">
        <v>5</v>
      </c>
      <c r="M2888" s="3">
        <v>1</v>
      </c>
      <c r="N2888" s="3">
        <v>2</v>
      </c>
      <c r="O2888" s="3">
        <f>HLOOKUP(O$5,[1]非R能力!$B$8:$F$558,$C2888+1,0)</f>
        <v>839793.75185979391</v>
      </c>
      <c r="P2888" s="3">
        <f>HLOOKUP(P$5,[1]非R能力!$B$8:$F$558,$C2888+1,0)</f>
        <v>125543.98124716785</v>
      </c>
      <c r="Q2888" s="3">
        <f>HLOOKUP(Q$5,[1]非R能力!$B$8:$F$558,$C2888+1,0)</f>
        <v>71574.344390472063</v>
      </c>
      <c r="R2888" s="3">
        <f>HLOOKUP(R$5,[1]非R能力!$B$8:$F$558,$C2888+1,0)</f>
        <v>20424.369009222926</v>
      </c>
      <c r="S2888" s="3">
        <f>HLOOKUP(S$5,[1]非R能力!$B$8:$F$558,$C2888+1,0)</f>
        <v>27211.76996205149</v>
      </c>
      <c r="T2888" s="3">
        <f>INDEX([1]非R能力!$H$9:$H$558,D2888)</f>
        <v>25360.77590189195</v>
      </c>
      <c r="U2888" s="3">
        <f>IF(E2888="小怪",0,IF(INDEX([1]非R能力!$FK$9:$FK$558,C2888)=0,0,10))</f>
        <v>10</v>
      </c>
      <c r="V2888" s="3">
        <f>IF(E2888="小怪",0,IF(INDEX([1]非R能力!$FH$9:$FH$558,C2888)=0,0,5000))</f>
        <v>5000</v>
      </c>
      <c r="W2888" s="3">
        <f>HLOOKUP(W$5,[2]人物技能基础!$O$3:$Q$553,$C2888+1,0)</f>
        <v>3.637142857142857</v>
      </c>
      <c r="X2888" s="3">
        <f>HLOOKUP(X$5,[2]人物技能基础!$O$3:$Q$553,$C2888+1,0)</f>
        <v>2.0186428571428574</v>
      </c>
      <c r="Y2888" s="3">
        <f>HLOOKUP(Y$5,[2]人物技能基础!$O$3:$Q$553,$C2888+1,0)</f>
        <v>99.964285714285708</v>
      </c>
      <c r="Z2888" s="3">
        <f t="shared" si="271"/>
        <v>4107692</v>
      </c>
      <c r="AA2888" s="3">
        <f t="shared" si="272"/>
        <v>77372</v>
      </c>
      <c r="AB2888" s="3">
        <f t="shared" si="273"/>
        <v>25108</v>
      </c>
      <c r="AC2888" s="3">
        <f t="shared" si="274"/>
        <v>27211</v>
      </c>
      <c r="AD2888" s="3">
        <f t="shared" si="275"/>
        <v>27232</v>
      </c>
    </row>
    <row r="2889" spans="1:30" x14ac:dyDescent="0.15">
      <c r="A2889" s="3">
        <v>884</v>
      </c>
      <c r="B2889" s="3" t="str">
        <f t="shared" si="270"/>
        <v>关卡884boss</v>
      </c>
      <c r="C2889" s="3">
        <f>INDEX([3]关卡!$J$19:$J$2018,A2889)</f>
        <v>355</v>
      </c>
      <c r="D2889" s="3">
        <f>INDEX([3]关卡!$N$19:$N$2018,A2889)</f>
        <v>355</v>
      </c>
      <c r="E2889" s="3" t="s">
        <v>25</v>
      </c>
      <c r="F2889" s="3" t="s">
        <v>26</v>
      </c>
      <c r="G2889" s="3">
        <v>30</v>
      </c>
      <c r="H2889" s="3">
        <v>30</v>
      </c>
      <c r="I2889" s="3">
        <v>0.2</v>
      </c>
      <c r="J2889" s="4">
        <v>0.75</v>
      </c>
      <c r="K2889" s="4">
        <v>1</v>
      </c>
      <c r="L2889" s="4">
        <v>5</v>
      </c>
      <c r="M2889" s="3">
        <v>1</v>
      </c>
      <c r="N2889" s="3">
        <v>2</v>
      </c>
      <c r="O2889" s="3">
        <f>HLOOKUP(O$5,[1]非R能力!$B$8:$F$558,$C2889+1,0)</f>
        <v>839793.75185979391</v>
      </c>
      <c r="P2889" s="3">
        <f>HLOOKUP(P$5,[1]非R能力!$B$8:$F$558,$C2889+1,0)</f>
        <v>125543.98124716785</v>
      </c>
      <c r="Q2889" s="3">
        <f>HLOOKUP(Q$5,[1]非R能力!$B$8:$F$558,$C2889+1,0)</f>
        <v>71574.344390472063</v>
      </c>
      <c r="R2889" s="3">
        <f>HLOOKUP(R$5,[1]非R能力!$B$8:$F$558,$C2889+1,0)</f>
        <v>20424.369009222926</v>
      </c>
      <c r="S2889" s="3">
        <f>HLOOKUP(S$5,[1]非R能力!$B$8:$F$558,$C2889+1,0)</f>
        <v>27211.76996205149</v>
      </c>
      <c r="T2889" s="3">
        <f>INDEX([1]非R能力!$H$9:$H$558,D2889)</f>
        <v>25360.77590189195</v>
      </c>
      <c r="U2889" s="3">
        <f>IF(E2889="小怪",0,IF(INDEX([1]非R能力!$FK$9:$FK$558,C2889)=0,0,10))</f>
        <v>10</v>
      </c>
      <c r="V2889" s="3">
        <f>IF(E2889="小怪",0,IF(INDEX([1]非R能力!$FH$9:$FH$558,C2889)=0,0,5000))</f>
        <v>5000</v>
      </c>
      <c r="W2889" s="3">
        <f>HLOOKUP(W$5,[2]人物技能基础!$O$3:$Q$553,$C2889+1,0)</f>
        <v>3.637142857142857</v>
      </c>
      <c r="X2889" s="3">
        <f>HLOOKUP(X$5,[2]人物技能基础!$O$3:$Q$553,$C2889+1,0)</f>
        <v>2.0186428571428574</v>
      </c>
      <c r="Y2889" s="3">
        <f>HLOOKUP(Y$5,[2]人物技能基础!$O$3:$Q$553,$C2889+1,0)</f>
        <v>99.964285714285708</v>
      </c>
      <c r="Z2889" s="3">
        <f t="shared" si="271"/>
        <v>4107692</v>
      </c>
      <c r="AA2889" s="3">
        <f t="shared" si="272"/>
        <v>77372</v>
      </c>
      <c r="AB2889" s="3">
        <f t="shared" si="273"/>
        <v>25108</v>
      </c>
      <c r="AC2889" s="3">
        <f t="shared" si="274"/>
        <v>27211</v>
      </c>
      <c r="AD2889" s="3">
        <f t="shared" si="275"/>
        <v>27232</v>
      </c>
    </row>
    <row r="2890" spans="1:30" x14ac:dyDescent="0.15">
      <c r="A2890" s="3">
        <v>885</v>
      </c>
      <c r="B2890" s="3" t="str">
        <f t="shared" si="270"/>
        <v>关卡885boss</v>
      </c>
      <c r="C2890" s="3">
        <f>INDEX([3]关卡!$J$19:$J$2018,A2890)</f>
        <v>355</v>
      </c>
      <c r="D2890" s="3">
        <f>INDEX([3]关卡!$N$19:$N$2018,A2890)</f>
        <v>355</v>
      </c>
      <c r="E2890" s="3" t="s">
        <v>25</v>
      </c>
      <c r="F2890" s="3" t="s">
        <v>26</v>
      </c>
      <c r="G2890" s="3">
        <v>30</v>
      </c>
      <c r="H2890" s="3">
        <v>30</v>
      </c>
      <c r="I2890" s="3">
        <v>0.2</v>
      </c>
      <c r="J2890" s="4">
        <v>0.75</v>
      </c>
      <c r="K2890" s="4">
        <v>1</v>
      </c>
      <c r="L2890" s="4">
        <v>5</v>
      </c>
      <c r="M2890" s="3">
        <v>1</v>
      </c>
      <c r="N2890" s="3">
        <v>2</v>
      </c>
      <c r="O2890" s="3">
        <f>HLOOKUP(O$5,[1]非R能力!$B$8:$F$558,$C2890+1,0)</f>
        <v>839793.75185979391</v>
      </c>
      <c r="P2890" s="3">
        <f>HLOOKUP(P$5,[1]非R能力!$B$8:$F$558,$C2890+1,0)</f>
        <v>125543.98124716785</v>
      </c>
      <c r="Q2890" s="3">
        <f>HLOOKUP(Q$5,[1]非R能力!$B$8:$F$558,$C2890+1,0)</f>
        <v>71574.344390472063</v>
      </c>
      <c r="R2890" s="3">
        <f>HLOOKUP(R$5,[1]非R能力!$B$8:$F$558,$C2890+1,0)</f>
        <v>20424.369009222926</v>
      </c>
      <c r="S2890" s="3">
        <f>HLOOKUP(S$5,[1]非R能力!$B$8:$F$558,$C2890+1,0)</f>
        <v>27211.76996205149</v>
      </c>
      <c r="T2890" s="3">
        <f>INDEX([1]非R能力!$H$9:$H$558,D2890)</f>
        <v>25360.77590189195</v>
      </c>
      <c r="U2890" s="3">
        <f>IF(E2890="小怪",0,IF(INDEX([1]非R能力!$FK$9:$FK$558,C2890)=0,0,10))</f>
        <v>10</v>
      </c>
      <c r="V2890" s="3">
        <f>IF(E2890="小怪",0,IF(INDEX([1]非R能力!$FH$9:$FH$558,C2890)=0,0,5000))</f>
        <v>5000</v>
      </c>
      <c r="W2890" s="3">
        <f>HLOOKUP(W$5,[2]人物技能基础!$O$3:$Q$553,$C2890+1,0)</f>
        <v>3.637142857142857</v>
      </c>
      <c r="X2890" s="3">
        <f>HLOOKUP(X$5,[2]人物技能基础!$O$3:$Q$553,$C2890+1,0)</f>
        <v>2.0186428571428574</v>
      </c>
      <c r="Y2890" s="3">
        <f>HLOOKUP(Y$5,[2]人物技能基础!$O$3:$Q$553,$C2890+1,0)</f>
        <v>99.964285714285708</v>
      </c>
      <c r="Z2890" s="3">
        <f t="shared" si="271"/>
        <v>4107692</v>
      </c>
      <c r="AA2890" s="3">
        <f t="shared" si="272"/>
        <v>77372</v>
      </c>
      <c r="AB2890" s="3">
        <f t="shared" si="273"/>
        <v>25108</v>
      </c>
      <c r="AC2890" s="3">
        <f t="shared" si="274"/>
        <v>27211</v>
      </c>
      <c r="AD2890" s="3">
        <f t="shared" si="275"/>
        <v>27232</v>
      </c>
    </row>
    <row r="2891" spans="1:30" x14ac:dyDescent="0.15">
      <c r="A2891" s="3">
        <v>886</v>
      </c>
      <c r="B2891" s="3" t="str">
        <f t="shared" si="270"/>
        <v>关卡886boss</v>
      </c>
      <c r="C2891" s="3">
        <f>INDEX([3]关卡!$J$19:$J$2018,A2891)</f>
        <v>356</v>
      </c>
      <c r="D2891" s="3">
        <f>INDEX([3]关卡!$N$19:$N$2018,A2891)</f>
        <v>356</v>
      </c>
      <c r="E2891" s="3" t="s">
        <v>25</v>
      </c>
      <c r="F2891" s="3" t="s">
        <v>26</v>
      </c>
      <c r="G2891" s="3">
        <v>30</v>
      </c>
      <c r="H2891" s="3">
        <v>30</v>
      </c>
      <c r="I2891" s="3">
        <v>0.2</v>
      </c>
      <c r="J2891" s="4">
        <v>0.75</v>
      </c>
      <c r="K2891" s="4">
        <v>1</v>
      </c>
      <c r="L2891" s="4">
        <v>5</v>
      </c>
      <c r="M2891" s="3">
        <v>1</v>
      </c>
      <c r="N2891" s="3">
        <v>2</v>
      </c>
      <c r="O2891" s="3">
        <f>HLOOKUP(O$5,[1]非R能力!$B$8:$F$558,$C2891+1,0)</f>
        <v>846184.96297188941</v>
      </c>
      <c r="P2891" s="3">
        <f>HLOOKUP(P$5,[1]非R能力!$B$8:$F$558,$C2891+1,0)</f>
        <v>126312.84197205857</v>
      </c>
      <c r="Q2891" s="3">
        <f>HLOOKUP(Q$5,[1]非R能力!$B$8:$F$558,$C2891+1,0)</f>
        <v>71905.967968333178</v>
      </c>
      <c r="R2891" s="3">
        <f>HLOOKUP(R$5,[1]非R能力!$B$8:$F$558,$C2891+1,0)</f>
        <v>20513.529381689856</v>
      </c>
      <c r="S2891" s="3">
        <f>HLOOKUP(S$5,[1]非R能力!$B$8:$F$558,$C2891+1,0)</f>
        <v>27315.716244665207</v>
      </c>
      <c r="T2891" s="3">
        <f>INDEX([1]非R能力!$H$9:$H$558,D2891)</f>
        <v>25517.568530530058</v>
      </c>
      <c r="U2891" s="3">
        <f>IF(E2891="小怪",0,IF(INDEX([1]非R能力!$FK$9:$FK$558,C2891)=0,0,10))</f>
        <v>10</v>
      </c>
      <c r="V2891" s="3">
        <f>IF(E2891="小怪",0,IF(INDEX([1]非R能力!$FH$9:$FH$558,C2891)=0,0,5000))</f>
        <v>5000</v>
      </c>
      <c r="W2891" s="3">
        <f>HLOOKUP(W$5,[2]人物技能基础!$O$3:$Q$553,$C2891+1,0)</f>
        <v>3.637142857142857</v>
      </c>
      <c r="X2891" s="3">
        <f>HLOOKUP(X$5,[2]人物技能基础!$O$3:$Q$553,$C2891+1,0)</f>
        <v>2.0186428571428574</v>
      </c>
      <c r="Y2891" s="3">
        <f>HLOOKUP(Y$5,[2]人物技能基础!$O$3:$Q$553,$C2891+1,0)</f>
        <v>99.964285714285708</v>
      </c>
      <c r="Z2891" s="3">
        <f t="shared" si="271"/>
        <v>4132855</v>
      </c>
      <c r="AA2891" s="3">
        <f t="shared" si="272"/>
        <v>77747</v>
      </c>
      <c r="AB2891" s="3">
        <f t="shared" si="273"/>
        <v>25262</v>
      </c>
      <c r="AC2891" s="3">
        <f t="shared" si="274"/>
        <v>27315</v>
      </c>
      <c r="AD2891" s="3">
        <f t="shared" si="275"/>
        <v>27351</v>
      </c>
    </row>
    <row r="2892" spans="1:30" x14ac:dyDescent="0.15">
      <c r="A2892" s="3">
        <v>887</v>
      </c>
      <c r="B2892" s="3" t="str">
        <f t="shared" si="270"/>
        <v>关卡887boss</v>
      </c>
      <c r="C2892" s="3">
        <f>INDEX([3]关卡!$J$19:$J$2018,A2892)</f>
        <v>356</v>
      </c>
      <c r="D2892" s="3">
        <f>INDEX([3]关卡!$N$19:$N$2018,A2892)</f>
        <v>356</v>
      </c>
      <c r="E2892" s="3" t="s">
        <v>25</v>
      </c>
      <c r="F2892" s="3" t="s">
        <v>26</v>
      </c>
      <c r="G2892" s="3">
        <v>30</v>
      </c>
      <c r="H2892" s="3">
        <v>30</v>
      </c>
      <c r="I2892" s="3">
        <v>0.2</v>
      </c>
      <c r="J2892" s="4">
        <v>0.75</v>
      </c>
      <c r="K2892" s="4">
        <v>1</v>
      </c>
      <c r="L2892" s="4">
        <v>5</v>
      </c>
      <c r="M2892" s="3">
        <v>1</v>
      </c>
      <c r="N2892" s="3">
        <v>2</v>
      </c>
      <c r="O2892" s="3">
        <f>HLOOKUP(O$5,[1]非R能力!$B$8:$F$558,$C2892+1,0)</f>
        <v>846184.96297188941</v>
      </c>
      <c r="P2892" s="3">
        <f>HLOOKUP(P$5,[1]非R能力!$B$8:$F$558,$C2892+1,0)</f>
        <v>126312.84197205857</v>
      </c>
      <c r="Q2892" s="3">
        <f>HLOOKUP(Q$5,[1]非R能力!$B$8:$F$558,$C2892+1,0)</f>
        <v>71905.967968333178</v>
      </c>
      <c r="R2892" s="3">
        <f>HLOOKUP(R$5,[1]非R能力!$B$8:$F$558,$C2892+1,0)</f>
        <v>20513.529381689856</v>
      </c>
      <c r="S2892" s="3">
        <f>HLOOKUP(S$5,[1]非R能力!$B$8:$F$558,$C2892+1,0)</f>
        <v>27315.716244665207</v>
      </c>
      <c r="T2892" s="3">
        <f>INDEX([1]非R能力!$H$9:$H$558,D2892)</f>
        <v>25517.568530530058</v>
      </c>
      <c r="U2892" s="3">
        <f>IF(E2892="小怪",0,IF(INDEX([1]非R能力!$FK$9:$FK$558,C2892)=0,0,10))</f>
        <v>10</v>
      </c>
      <c r="V2892" s="3">
        <f>IF(E2892="小怪",0,IF(INDEX([1]非R能力!$FH$9:$FH$558,C2892)=0,0,5000))</f>
        <v>5000</v>
      </c>
      <c r="W2892" s="3">
        <f>HLOOKUP(W$5,[2]人物技能基础!$O$3:$Q$553,$C2892+1,0)</f>
        <v>3.637142857142857</v>
      </c>
      <c r="X2892" s="3">
        <f>HLOOKUP(X$5,[2]人物技能基础!$O$3:$Q$553,$C2892+1,0)</f>
        <v>2.0186428571428574</v>
      </c>
      <c r="Y2892" s="3">
        <f>HLOOKUP(Y$5,[2]人物技能基础!$O$3:$Q$553,$C2892+1,0)</f>
        <v>99.964285714285708</v>
      </c>
      <c r="Z2892" s="3">
        <f t="shared" si="271"/>
        <v>4132855</v>
      </c>
      <c r="AA2892" s="3">
        <f t="shared" si="272"/>
        <v>77747</v>
      </c>
      <c r="AB2892" s="3">
        <f t="shared" si="273"/>
        <v>25262</v>
      </c>
      <c r="AC2892" s="3">
        <f t="shared" si="274"/>
        <v>27315</v>
      </c>
      <c r="AD2892" s="3">
        <f t="shared" si="275"/>
        <v>27351</v>
      </c>
    </row>
    <row r="2893" spans="1:30" x14ac:dyDescent="0.15">
      <c r="A2893" s="3">
        <v>888</v>
      </c>
      <c r="B2893" s="3" t="str">
        <f t="shared" si="270"/>
        <v>关卡888boss</v>
      </c>
      <c r="C2893" s="3">
        <f>INDEX([3]关卡!$J$19:$J$2018,A2893)</f>
        <v>356</v>
      </c>
      <c r="D2893" s="3">
        <f>INDEX([3]关卡!$N$19:$N$2018,A2893)</f>
        <v>356</v>
      </c>
      <c r="E2893" s="3" t="s">
        <v>25</v>
      </c>
      <c r="F2893" s="3" t="s">
        <v>26</v>
      </c>
      <c r="G2893" s="3">
        <v>30</v>
      </c>
      <c r="H2893" s="3">
        <v>30</v>
      </c>
      <c r="I2893" s="3">
        <v>0.2</v>
      </c>
      <c r="J2893" s="4">
        <v>0.75</v>
      </c>
      <c r="K2893" s="4">
        <v>1</v>
      </c>
      <c r="L2893" s="4">
        <v>5</v>
      </c>
      <c r="M2893" s="3">
        <v>1</v>
      </c>
      <c r="N2893" s="3">
        <v>2</v>
      </c>
      <c r="O2893" s="3">
        <f>HLOOKUP(O$5,[1]非R能力!$B$8:$F$558,$C2893+1,0)</f>
        <v>846184.96297188941</v>
      </c>
      <c r="P2893" s="3">
        <f>HLOOKUP(P$5,[1]非R能力!$B$8:$F$558,$C2893+1,0)</f>
        <v>126312.84197205857</v>
      </c>
      <c r="Q2893" s="3">
        <f>HLOOKUP(Q$5,[1]非R能力!$B$8:$F$558,$C2893+1,0)</f>
        <v>71905.967968333178</v>
      </c>
      <c r="R2893" s="3">
        <f>HLOOKUP(R$5,[1]非R能力!$B$8:$F$558,$C2893+1,0)</f>
        <v>20513.529381689856</v>
      </c>
      <c r="S2893" s="3">
        <f>HLOOKUP(S$5,[1]非R能力!$B$8:$F$558,$C2893+1,0)</f>
        <v>27315.716244665207</v>
      </c>
      <c r="T2893" s="3">
        <f>INDEX([1]非R能力!$H$9:$H$558,D2893)</f>
        <v>25517.568530530058</v>
      </c>
      <c r="U2893" s="3">
        <f>IF(E2893="小怪",0,IF(INDEX([1]非R能力!$FK$9:$FK$558,C2893)=0,0,10))</f>
        <v>10</v>
      </c>
      <c r="V2893" s="3">
        <f>IF(E2893="小怪",0,IF(INDEX([1]非R能力!$FH$9:$FH$558,C2893)=0,0,5000))</f>
        <v>5000</v>
      </c>
      <c r="W2893" s="3">
        <f>HLOOKUP(W$5,[2]人物技能基础!$O$3:$Q$553,$C2893+1,0)</f>
        <v>3.637142857142857</v>
      </c>
      <c r="X2893" s="3">
        <f>HLOOKUP(X$5,[2]人物技能基础!$O$3:$Q$553,$C2893+1,0)</f>
        <v>2.0186428571428574</v>
      </c>
      <c r="Y2893" s="3">
        <f>HLOOKUP(Y$5,[2]人物技能基础!$O$3:$Q$553,$C2893+1,0)</f>
        <v>99.964285714285708</v>
      </c>
      <c r="Z2893" s="3">
        <f t="shared" si="271"/>
        <v>4132855</v>
      </c>
      <c r="AA2893" s="3">
        <f t="shared" si="272"/>
        <v>77747</v>
      </c>
      <c r="AB2893" s="3">
        <f t="shared" si="273"/>
        <v>25262</v>
      </c>
      <c r="AC2893" s="3">
        <f t="shared" si="274"/>
        <v>27315</v>
      </c>
      <c r="AD2893" s="3">
        <f t="shared" si="275"/>
        <v>27351</v>
      </c>
    </row>
    <row r="2894" spans="1:30" x14ac:dyDescent="0.15">
      <c r="A2894" s="3">
        <v>889</v>
      </c>
      <c r="B2894" s="3" t="str">
        <f t="shared" si="270"/>
        <v>关卡889boss</v>
      </c>
      <c r="C2894" s="3">
        <f>INDEX([3]关卡!$J$19:$J$2018,A2894)</f>
        <v>356</v>
      </c>
      <c r="D2894" s="3">
        <f>INDEX([3]关卡!$N$19:$N$2018,A2894)</f>
        <v>356</v>
      </c>
      <c r="E2894" s="3" t="s">
        <v>25</v>
      </c>
      <c r="F2894" s="3" t="s">
        <v>26</v>
      </c>
      <c r="G2894" s="3">
        <v>30</v>
      </c>
      <c r="H2894" s="3">
        <v>30</v>
      </c>
      <c r="I2894" s="3">
        <v>0.2</v>
      </c>
      <c r="J2894" s="4">
        <v>0.75</v>
      </c>
      <c r="K2894" s="4">
        <v>1</v>
      </c>
      <c r="L2894" s="4">
        <v>5</v>
      </c>
      <c r="M2894" s="3">
        <v>1</v>
      </c>
      <c r="N2894" s="3">
        <v>2</v>
      </c>
      <c r="O2894" s="3">
        <f>HLOOKUP(O$5,[1]非R能力!$B$8:$F$558,$C2894+1,0)</f>
        <v>846184.96297188941</v>
      </c>
      <c r="P2894" s="3">
        <f>HLOOKUP(P$5,[1]非R能力!$B$8:$F$558,$C2894+1,0)</f>
        <v>126312.84197205857</v>
      </c>
      <c r="Q2894" s="3">
        <f>HLOOKUP(Q$5,[1]非R能力!$B$8:$F$558,$C2894+1,0)</f>
        <v>71905.967968333178</v>
      </c>
      <c r="R2894" s="3">
        <f>HLOOKUP(R$5,[1]非R能力!$B$8:$F$558,$C2894+1,0)</f>
        <v>20513.529381689856</v>
      </c>
      <c r="S2894" s="3">
        <f>HLOOKUP(S$5,[1]非R能力!$B$8:$F$558,$C2894+1,0)</f>
        <v>27315.716244665207</v>
      </c>
      <c r="T2894" s="3">
        <f>INDEX([1]非R能力!$H$9:$H$558,D2894)</f>
        <v>25517.568530530058</v>
      </c>
      <c r="U2894" s="3">
        <f>IF(E2894="小怪",0,IF(INDEX([1]非R能力!$FK$9:$FK$558,C2894)=0,0,10))</f>
        <v>10</v>
      </c>
      <c r="V2894" s="3">
        <f>IF(E2894="小怪",0,IF(INDEX([1]非R能力!$FH$9:$FH$558,C2894)=0,0,5000))</f>
        <v>5000</v>
      </c>
      <c r="W2894" s="3">
        <f>HLOOKUP(W$5,[2]人物技能基础!$O$3:$Q$553,$C2894+1,0)</f>
        <v>3.637142857142857</v>
      </c>
      <c r="X2894" s="3">
        <f>HLOOKUP(X$5,[2]人物技能基础!$O$3:$Q$553,$C2894+1,0)</f>
        <v>2.0186428571428574</v>
      </c>
      <c r="Y2894" s="3">
        <f>HLOOKUP(Y$5,[2]人物技能基础!$O$3:$Q$553,$C2894+1,0)</f>
        <v>99.964285714285708</v>
      </c>
      <c r="Z2894" s="3">
        <f t="shared" si="271"/>
        <v>4132855</v>
      </c>
      <c r="AA2894" s="3">
        <f t="shared" si="272"/>
        <v>77747</v>
      </c>
      <c r="AB2894" s="3">
        <f t="shared" si="273"/>
        <v>25262</v>
      </c>
      <c r="AC2894" s="3">
        <f t="shared" si="274"/>
        <v>27315</v>
      </c>
      <c r="AD2894" s="3">
        <f t="shared" si="275"/>
        <v>27351</v>
      </c>
    </row>
    <row r="2895" spans="1:30" x14ac:dyDescent="0.15">
      <c r="A2895" s="3">
        <v>890</v>
      </c>
      <c r="B2895" s="3" t="str">
        <f t="shared" si="270"/>
        <v>关卡890boss</v>
      </c>
      <c r="C2895" s="3">
        <f>INDEX([3]关卡!$J$19:$J$2018,A2895)</f>
        <v>356</v>
      </c>
      <c r="D2895" s="3">
        <f>INDEX([3]关卡!$N$19:$N$2018,A2895)</f>
        <v>356</v>
      </c>
      <c r="E2895" s="3" t="s">
        <v>25</v>
      </c>
      <c r="F2895" s="3" t="s">
        <v>26</v>
      </c>
      <c r="G2895" s="3">
        <v>30</v>
      </c>
      <c r="H2895" s="3">
        <v>30</v>
      </c>
      <c r="I2895" s="3">
        <v>0.2</v>
      </c>
      <c r="J2895" s="4">
        <v>0.75</v>
      </c>
      <c r="K2895" s="4">
        <v>1</v>
      </c>
      <c r="L2895" s="4">
        <v>5</v>
      </c>
      <c r="M2895" s="3">
        <v>1</v>
      </c>
      <c r="N2895" s="3">
        <v>2</v>
      </c>
      <c r="O2895" s="3">
        <f>HLOOKUP(O$5,[1]非R能力!$B$8:$F$558,$C2895+1,0)</f>
        <v>846184.96297188941</v>
      </c>
      <c r="P2895" s="3">
        <f>HLOOKUP(P$5,[1]非R能力!$B$8:$F$558,$C2895+1,0)</f>
        <v>126312.84197205857</v>
      </c>
      <c r="Q2895" s="3">
        <f>HLOOKUP(Q$5,[1]非R能力!$B$8:$F$558,$C2895+1,0)</f>
        <v>71905.967968333178</v>
      </c>
      <c r="R2895" s="3">
        <f>HLOOKUP(R$5,[1]非R能力!$B$8:$F$558,$C2895+1,0)</f>
        <v>20513.529381689856</v>
      </c>
      <c r="S2895" s="3">
        <f>HLOOKUP(S$5,[1]非R能力!$B$8:$F$558,$C2895+1,0)</f>
        <v>27315.716244665207</v>
      </c>
      <c r="T2895" s="3">
        <f>INDEX([1]非R能力!$H$9:$H$558,D2895)</f>
        <v>25517.568530530058</v>
      </c>
      <c r="U2895" s="3">
        <f>IF(E2895="小怪",0,IF(INDEX([1]非R能力!$FK$9:$FK$558,C2895)=0,0,10))</f>
        <v>10</v>
      </c>
      <c r="V2895" s="3">
        <f>IF(E2895="小怪",0,IF(INDEX([1]非R能力!$FH$9:$FH$558,C2895)=0,0,5000))</f>
        <v>5000</v>
      </c>
      <c r="W2895" s="3">
        <f>HLOOKUP(W$5,[2]人物技能基础!$O$3:$Q$553,$C2895+1,0)</f>
        <v>3.637142857142857</v>
      </c>
      <c r="X2895" s="3">
        <f>HLOOKUP(X$5,[2]人物技能基础!$O$3:$Q$553,$C2895+1,0)</f>
        <v>2.0186428571428574</v>
      </c>
      <c r="Y2895" s="3">
        <f>HLOOKUP(Y$5,[2]人物技能基础!$O$3:$Q$553,$C2895+1,0)</f>
        <v>99.964285714285708</v>
      </c>
      <c r="Z2895" s="3">
        <f t="shared" si="271"/>
        <v>4132855</v>
      </c>
      <c r="AA2895" s="3">
        <f t="shared" si="272"/>
        <v>77747</v>
      </c>
      <c r="AB2895" s="3">
        <f t="shared" si="273"/>
        <v>25262</v>
      </c>
      <c r="AC2895" s="3">
        <f t="shared" si="274"/>
        <v>27315</v>
      </c>
      <c r="AD2895" s="3">
        <f t="shared" si="275"/>
        <v>27351</v>
      </c>
    </row>
    <row r="2896" spans="1:30" x14ac:dyDescent="0.15">
      <c r="A2896" s="3">
        <v>891</v>
      </c>
      <c r="B2896" s="3" t="str">
        <f t="shared" si="270"/>
        <v>关卡891boss</v>
      </c>
      <c r="C2896" s="3">
        <f>INDEX([3]关卡!$J$19:$J$2018,A2896)</f>
        <v>357</v>
      </c>
      <c r="D2896" s="3">
        <f>INDEX([3]关卡!$N$19:$N$2018,A2896)</f>
        <v>357</v>
      </c>
      <c r="E2896" s="3" t="s">
        <v>25</v>
      </c>
      <c r="F2896" s="3" t="s">
        <v>26</v>
      </c>
      <c r="G2896" s="3">
        <v>30</v>
      </c>
      <c r="H2896" s="3">
        <v>30</v>
      </c>
      <c r="I2896" s="3">
        <v>0.2</v>
      </c>
      <c r="J2896" s="4">
        <v>0.75</v>
      </c>
      <c r="K2896" s="4">
        <v>1</v>
      </c>
      <c r="L2896" s="4">
        <v>5</v>
      </c>
      <c r="M2896" s="3">
        <v>1</v>
      </c>
      <c r="N2896" s="3">
        <v>2</v>
      </c>
      <c r="O2896" s="3">
        <f>HLOOKUP(O$5,[1]非R能力!$B$8:$F$558,$C2896+1,0)</f>
        <v>852396.22480000532</v>
      </c>
      <c r="P2896" s="3">
        <f>HLOOKUP(P$5,[1]非R能力!$B$8:$F$558,$C2896+1,0)</f>
        <v>127049.34143654117</v>
      </c>
      <c r="Q2896" s="3">
        <f>HLOOKUP(Q$5,[1]非R能力!$B$8:$F$558,$C2896+1,0)</f>
        <v>72237.919852365783</v>
      </c>
      <c r="R2896" s="3">
        <f>HLOOKUP(R$5,[1]非R能力!$B$8:$F$558,$C2896+1,0)</f>
        <v>20600.671866087574</v>
      </c>
      <c r="S2896" s="3">
        <f>HLOOKUP(S$5,[1]非R能力!$B$8:$F$558,$C2896+1,0)</f>
        <v>27419.88062325471</v>
      </c>
      <c r="T2896" s="3">
        <f>INDEX([1]非R能力!$H$9:$H$558,D2896)</f>
        <v>25675.124820249061</v>
      </c>
      <c r="U2896" s="3">
        <f>IF(E2896="小怪",0,IF(INDEX([1]非R能力!$FK$9:$FK$558,C2896)=0,0,10))</f>
        <v>10</v>
      </c>
      <c r="V2896" s="3">
        <f>IF(E2896="小怪",0,IF(INDEX([1]非R能力!$FH$9:$FH$558,C2896)=0,0,5000))</f>
        <v>5000</v>
      </c>
      <c r="W2896" s="3">
        <f>HLOOKUP(W$5,[2]人物技能基础!$O$3:$Q$553,$C2896+1,0)</f>
        <v>3.637142857142857</v>
      </c>
      <c r="X2896" s="3">
        <f>HLOOKUP(X$5,[2]人物技能基础!$O$3:$Q$553,$C2896+1,0)</f>
        <v>2.0186428571428574</v>
      </c>
      <c r="Y2896" s="3">
        <f>HLOOKUP(Y$5,[2]人物技能基础!$O$3:$Q$553,$C2896+1,0)</f>
        <v>99.964285714285708</v>
      </c>
      <c r="Z2896" s="3">
        <f t="shared" si="271"/>
        <v>4157111</v>
      </c>
      <c r="AA2896" s="3">
        <f t="shared" si="272"/>
        <v>78120</v>
      </c>
      <c r="AB2896" s="3">
        <f t="shared" si="273"/>
        <v>25409</v>
      </c>
      <c r="AC2896" s="3">
        <f t="shared" si="274"/>
        <v>27419</v>
      </c>
      <c r="AD2896" s="3">
        <f t="shared" si="275"/>
        <v>27467</v>
      </c>
    </row>
    <row r="2897" spans="1:30" x14ac:dyDescent="0.15">
      <c r="A2897" s="3">
        <v>892</v>
      </c>
      <c r="B2897" s="3" t="str">
        <f t="shared" si="270"/>
        <v>关卡892boss</v>
      </c>
      <c r="C2897" s="3">
        <f>INDEX([3]关卡!$J$19:$J$2018,A2897)</f>
        <v>357</v>
      </c>
      <c r="D2897" s="3">
        <f>INDEX([3]关卡!$N$19:$N$2018,A2897)</f>
        <v>357</v>
      </c>
      <c r="E2897" s="3" t="s">
        <v>25</v>
      </c>
      <c r="F2897" s="3" t="s">
        <v>26</v>
      </c>
      <c r="G2897" s="3">
        <v>30</v>
      </c>
      <c r="H2897" s="3">
        <v>30</v>
      </c>
      <c r="I2897" s="3">
        <v>0.2</v>
      </c>
      <c r="J2897" s="4">
        <v>0.75</v>
      </c>
      <c r="K2897" s="4">
        <v>1</v>
      </c>
      <c r="L2897" s="4">
        <v>5</v>
      </c>
      <c r="M2897" s="3">
        <v>1</v>
      </c>
      <c r="N2897" s="3">
        <v>2</v>
      </c>
      <c r="O2897" s="3">
        <f>HLOOKUP(O$5,[1]非R能力!$B$8:$F$558,$C2897+1,0)</f>
        <v>852396.22480000532</v>
      </c>
      <c r="P2897" s="3">
        <f>HLOOKUP(P$5,[1]非R能力!$B$8:$F$558,$C2897+1,0)</f>
        <v>127049.34143654117</v>
      </c>
      <c r="Q2897" s="3">
        <f>HLOOKUP(Q$5,[1]非R能力!$B$8:$F$558,$C2897+1,0)</f>
        <v>72237.919852365783</v>
      </c>
      <c r="R2897" s="3">
        <f>HLOOKUP(R$5,[1]非R能力!$B$8:$F$558,$C2897+1,0)</f>
        <v>20600.671866087574</v>
      </c>
      <c r="S2897" s="3">
        <f>HLOOKUP(S$5,[1]非R能力!$B$8:$F$558,$C2897+1,0)</f>
        <v>27419.88062325471</v>
      </c>
      <c r="T2897" s="3">
        <f>INDEX([1]非R能力!$H$9:$H$558,D2897)</f>
        <v>25675.124820249061</v>
      </c>
      <c r="U2897" s="3">
        <f>IF(E2897="小怪",0,IF(INDEX([1]非R能力!$FK$9:$FK$558,C2897)=0,0,10))</f>
        <v>10</v>
      </c>
      <c r="V2897" s="3">
        <f>IF(E2897="小怪",0,IF(INDEX([1]非R能力!$FH$9:$FH$558,C2897)=0,0,5000))</f>
        <v>5000</v>
      </c>
      <c r="W2897" s="3">
        <f>HLOOKUP(W$5,[2]人物技能基础!$O$3:$Q$553,$C2897+1,0)</f>
        <v>3.637142857142857</v>
      </c>
      <c r="X2897" s="3">
        <f>HLOOKUP(X$5,[2]人物技能基础!$O$3:$Q$553,$C2897+1,0)</f>
        <v>2.0186428571428574</v>
      </c>
      <c r="Y2897" s="3">
        <f>HLOOKUP(Y$5,[2]人物技能基础!$O$3:$Q$553,$C2897+1,0)</f>
        <v>99.964285714285708</v>
      </c>
      <c r="Z2897" s="3">
        <f t="shared" si="271"/>
        <v>4157111</v>
      </c>
      <c r="AA2897" s="3">
        <f t="shared" si="272"/>
        <v>78120</v>
      </c>
      <c r="AB2897" s="3">
        <f t="shared" si="273"/>
        <v>25409</v>
      </c>
      <c r="AC2897" s="3">
        <f t="shared" si="274"/>
        <v>27419</v>
      </c>
      <c r="AD2897" s="3">
        <f t="shared" si="275"/>
        <v>27467</v>
      </c>
    </row>
    <row r="2898" spans="1:30" x14ac:dyDescent="0.15">
      <c r="A2898" s="3">
        <v>893</v>
      </c>
      <c r="B2898" s="3" t="str">
        <f t="shared" si="270"/>
        <v>关卡893boss</v>
      </c>
      <c r="C2898" s="3">
        <f>INDEX([3]关卡!$J$19:$J$2018,A2898)</f>
        <v>357</v>
      </c>
      <c r="D2898" s="3">
        <f>INDEX([3]关卡!$N$19:$N$2018,A2898)</f>
        <v>357</v>
      </c>
      <c r="E2898" s="3" t="s">
        <v>25</v>
      </c>
      <c r="F2898" s="3" t="s">
        <v>26</v>
      </c>
      <c r="G2898" s="3">
        <v>30</v>
      </c>
      <c r="H2898" s="3">
        <v>30</v>
      </c>
      <c r="I2898" s="3">
        <v>0.2</v>
      </c>
      <c r="J2898" s="4">
        <v>0.75</v>
      </c>
      <c r="K2898" s="4">
        <v>1</v>
      </c>
      <c r="L2898" s="4">
        <v>5</v>
      </c>
      <c r="M2898" s="3">
        <v>1</v>
      </c>
      <c r="N2898" s="3">
        <v>2</v>
      </c>
      <c r="O2898" s="3">
        <f>HLOOKUP(O$5,[1]非R能力!$B$8:$F$558,$C2898+1,0)</f>
        <v>852396.22480000532</v>
      </c>
      <c r="P2898" s="3">
        <f>HLOOKUP(P$5,[1]非R能力!$B$8:$F$558,$C2898+1,0)</f>
        <v>127049.34143654117</v>
      </c>
      <c r="Q2898" s="3">
        <f>HLOOKUP(Q$5,[1]非R能力!$B$8:$F$558,$C2898+1,0)</f>
        <v>72237.919852365783</v>
      </c>
      <c r="R2898" s="3">
        <f>HLOOKUP(R$5,[1]非R能力!$B$8:$F$558,$C2898+1,0)</f>
        <v>20600.671866087574</v>
      </c>
      <c r="S2898" s="3">
        <f>HLOOKUP(S$5,[1]非R能力!$B$8:$F$558,$C2898+1,0)</f>
        <v>27419.88062325471</v>
      </c>
      <c r="T2898" s="3">
        <f>INDEX([1]非R能力!$H$9:$H$558,D2898)</f>
        <v>25675.124820249061</v>
      </c>
      <c r="U2898" s="3">
        <f>IF(E2898="小怪",0,IF(INDEX([1]非R能力!$FK$9:$FK$558,C2898)=0,0,10))</f>
        <v>10</v>
      </c>
      <c r="V2898" s="3">
        <f>IF(E2898="小怪",0,IF(INDEX([1]非R能力!$FH$9:$FH$558,C2898)=0,0,5000))</f>
        <v>5000</v>
      </c>
      <c r="W2898" s="3">
        <f>HLOOKUP(W$5,[2]人物技能基础!$O$3:$Q$553,$C2898+1,0)</f>
        <v>3.637142857142857</v>
      </c>
      <c r="X2898" s="3">
        <f>HLOOKUP(X$5,[2]人物技能基础!$O$3:$Q$553,$C2898+1,0)</f>
        <v>2.0186428571428574</v>
      </c>
      <c r="Y2898" s="3">
        <f>HLOOKUP(Y$5,[2]人物技能基础!$O$3:$Q$553,$C2898+1,0)</f>
        <v>99.964285714285708</v>
      </c>
      <c r="Z2898" s="3">
        <f t="shared" si="271"/>
        <v>4157111</v>
      </c>
      <c r="AA2898" s="3">
        <f t="shared" si="272"/>
        <v>78120</v>
      </c>
      <c r="AB2898" s="3">
        <f t="shared" si="273"/>
        <v>25409</v>
      </c>
      <c r="AC2898" s="3">
        <f t="shared" si="274"/>
        <v>27419</v>
      </c>
      <c r="AD2898" s="3">
        <f t="shared" si="275"/>
        <v>27467</v>
      </c>
    </row>
    <row r="2899" spans="1:30" x14ac:dyDescent="0.15">
      <c r="A2899" s="3">
        <v>894</v>
      </c>
      <c r="B2899" s="3" t="str">
        <f t="shared" si="270"/>
        <v>关卡894boss</v>
      </c>
      <c r="C2899" s="3">
        <f>INDEX([3]关卡!$J$19:$J$2018,A2899)</f>
        <v>357</v>
      </c>
      <c r="D2899" s="3">
        <f>INDEX([3]关卡!$N$19:$N$2018,A2899)</f>
        <v>357</v>
      </c>
      <c r="E2899" s="3" t="s">
        <v>25</v>
      </c>
      <c r="F2899" s="3" t="s">
        <v>26</v>
      </c>
      <c r="G2899" s="3">
        <v>30</v>
      </c>
      <c r="H2899" s="3">
        <v>30</v>
      </c>
      <c r="I2899" s="3">
        <v>0.2</v>
      </c>
      <c r="J2899" s="4">
        <v>0.75</v>
      </c>
      <c r="K2899" s="4">
        <v>1</v>
      </c>
      <c r="L2899" s="4">
        <v>5</v>
      </c>
      <c r="M2899" s="3">
        <v>1</v>
      </c>
      <c r="N2899" s="3">
        <v>2</v>
      </c>
      <c r="O2899" s="3">
        <f>HLOOKUP(O$5,[1]非R能力!$B$8:$F$558,$C2899+1,0)</f>
        <v>852396.22480000532</v>
      </c>
      <c r="P2899" s="3">
        <f>HLOOKUP(P$5,[1]非R能力!$B$8:$F$558,$C2899+1,0)</f>
        <v>127049.34143654117</v>
      </c>
      <c r="Q2899" s="3">
        <f>HLOOKUP(Q$5,[1]非R能力!$B$8:$F$558,$C2899+1,0)</f>
        <v>72237.919852365783</v>
      </c>
      <c r="R2899" s="3">
        <f>HLOOKUP(R$5,[1]非R能力!$B$8:$F$558,$C2899+1,0)</f>
        <v>20600.671866087574</v>
      </c>
      <c r="S2899" s="3">
        <f>HLOOKUP(S$5,[1]非R能力!$B$8:$F$558,$C2899+1,0)</f>
        <v>27419.88062325471</v>
      </c>
      <c r="T2899" s="3">
        <f>INDEX([1]非R能力!$H$9:$H$558,D2899)</f>
        <v>25675.124820249061</v>
      </c>
      <c r="U2899" s="3">
        <f>IF(E2899="小怪",0,IF(INDEX([1]非R能力!$FK$9:$FK$558,C2899)=0,0,10))</f>
        <v>10</v>
      </c>
      <c r="V2899" s="3">
        <f>IF(E2899="小怪",0,IF(INDEX([1]非R能力!$FH$9:$FH$558,C2899)=0,0,5000))</f>
        <v>5000</v>
      </c>
      <c r="W2899" s="3">
        <f>HLOOKUP(W$5,[2]人物技能基础!$O$3:$Q$553,$C2899+1,0)</f>
        <v>3.637142857142857</v>
      </c>
      <c r="X2899" s="3">
        <f>HLOOKUP(X$5,[2]人物技能基础!$O$3:$Q$553,$C2899+1,0)</f>
        <v>2.0186428571428574</v>
      </c>
      <c r="Y2899" s="3">
        <f>HLOOKUP(Y$5,[2]人物技能基础!$O$3:$Q$553,$C2899+1,0)</f>
        <v>99.964285714285708</v>
      </c>
      <c r="Z2899" s="3">
        <f t="shared" si="271"/>
        <v>4157111</v>
      </c>
      <c r="AA2899" s="3">
        <f t="shared" si="272"/>
        <v>78120</v>
      </c>
      <c r="AB2899" s="3">
        <f t="shared" si="273"/>
        <v>25409</v>
      </c>
      <c r="AC2899" s="3">
        <f t="shared" si="274"/>
        <v>27419</v>
      </c>
      <c r="AD2899" s="3">
        <f t="shared" si="275"/>
        <v>27467</v>
      </c>
    </row>
    <row r="2900" spans="1:30" x14ac:dyDescent="0.15">
      <c r="A2900" s="3">
        <v>895</v>
      </c>
      <c r="B2900" s="3" t="str">
        <f t="shared" si="270"/>
        <v>关卡895boss</v>
      </c>
      <c r="C2900" s="3">
        <f>INDEX([3]关卡!$J$19:$J$2018,A2900)</f>
        <v>357</v>
      </c>
      <c r="D2900" s="3">
        <f>INDEX([3]关卡!$N$19:$N$2018,A2900)</f>
        <v>357</v>
      </c>
      <c r="E2900" s="3" t="s">
        <v>25</v>
      </c>
      <c r="F2900" s="3" t="s">
        <v>26</v>
      </c>
      <c r="G2900" s="3">
        <v>30</v>
      </c>
      <c r="H2900" s="3">
        <v>30</v>
      </c>
      <c r="I2900" s="3">
        <v>0.2</v>
      </c>
      <c r="J2900" s="4">
        <v>0.75</v>
      </c>
      <c r="K2900" s="4">
        <v>1</v>
      </c>
      <c r="L2900" s="4">
        <v>5</v>
      </c>
      <c r="M2900" s="3">
        <v>1</v>
      </c>
      <c r="N2900" s="3">
        <v>2</v>
      </c>
      <c r="O2900" s="3">
        <f>HLOOKUP(O$5,[1]非R能力!$B$8:$F$558,$C2900+1,0)</f>
        <v>852396.22480000532</v>
      </c>
      <c r="P2900" s="3">
        <f>HLOOKUP(P$5,[1]非R能力!$B$8:$F$558,$C2900+1,0)</f>
        <v>127049.34143654117</v>
      </c>
      <c r="Q2900" s="3">
        <f>HLOOKUP(Q$5,[1]非R能力!$B$8:$F$558,$C2900+1,0)</f>
        <v>72237.919852365783</v>
      </c>
      <c r="R2900" s="3">
        <f>HLOOKUP(R$5,[1]非R能力!$B$8:$F$558,$C2900+1,0)</f>
        <v>20600.671866087574</v>
      </c>
      <c r="S2900" s="3">
        <f>HLOOKUP(S$5,[1]非R能力!$B$8:$F$558,$C2900+1,0)</f>
        <v>27419.88062325471</v>
      </c>
      <c r="T2900" s="3">
        <f>INDEX([1]非R能力!$H$9:$H$558,D2900)</f>
        <v>25675.124820249061</v>
      </c>
      <c r="U2900" s="3">
        <f>IF(E2900="小怪",0,IF(INDEX([1]非R能力!$FK$9:$FK$558,C2900)=0,0,10))</f>
        <v>10</v>
      </c>
      <c r="V2900" s="3">
        <f>IF(E2900="小怪",0,IF(INDEX([1]非R能力!$FH$9:$FH$558,C2900)=0,0,5000))</f>
        <v>5000</v>
      </c>
      <c r="W2900" s="3">
        <f>HLOOKUP(W$5,[2]人物技能基础!$O$3:$Q$553,$C2900+1,0)</f>
        <v>3.637142857142857</v>
      </c>
      <c r="X2900" s="3">
        <f>HLOOKUP(X$5,[2]人物技能基础!$O$3:$Q$553,$C2900+1,0)</f>
        <v>2.0186428571428574</v>
      </c>
      <c r="Y2900" s="3">
        <f>HLOOKUP(Y$5,[2]人物技能基础!$O$3:$Q$553,$C2900+1,0)</f>
        <v>99.964285714285708</v>
      </c>
      <c r="Z2900" s="3">
        <f t="shared" si="271"/>
        <v>4157111</v>
      </c>
      <c r="AA2900" s="3">
        <f t="shared" si="272"/>
        <v>78120</v>
      </c>
      <c r="AB2900" s="3">
        <f t="shared" si="273"/>
        <v>25409</v>
      </c>
      <c r="AC2900" s="3">
        <f t="shared" si="274"/>
        <v>27419</v>
      </c>
      <c r="AD2900" s="3">
        <f t="shared" si="275"/>
        <v>27467</v>
      </c>
    </row>
    <row r="2901" spans="1:30" x14ac:dyDescent="0.15">
      <c r="A2901" s="3">
        <v>896</v>
      </c>
      <c r="B2901" s="3" t="str">
        <f t="shared" si="270"/>
        <v>关卡896boss</v>
      </c>
      <c r="C2901" s="3">
        <f>INDEX([3]关卡!$J$19:$J$2018,A2901)</f>
        <v>357</v>
      </c>
      <c r="D2901" s="3">
        <f>INDEX([3]关卡!$N$19:$N$2018,A2901)</f>
        <v>357</v>
      </c>
      <c r="E2901" s="3" t="s">
        <v>25</v>
      </c>
      <c r="F2901" s="3" t="s">
        <v>26</v>
      </c>
      <c r="G2901" s="3">
        <v>30</v>
      </c>
      <c r="H2901" s="3">
        <v>30</v>
      </c>
      <c r="I2901" s="3">
        <v>0.2</v>
      </c>
      <c r="J2901" s="4">
        <v>0.75</v>
      </c>
      <c r="K2901" s="4">
        <v>1</v>
      </c>
      <c r="L2901" s="4">
        <v>5</v>
      </c>
      <c r="M2901" s="3">
        <v>1</v>
      </c>
      <c r="N2901" s="3">
        <v>2</v>
      </c>
      <c r="O2901" s="3">
        <f>HLOOKUP(O$5,[1]非R能力!$B$8:$F$558,$C2901+1,0)</f>
        <v>852396.22480000532</v>
      </c>
      <c r="P2901" s="3">
        <f>HLOOKUP(P$5,[1]非R能力!$B$8:$F$558,$C2901+1,0)</f>
        <v>127049.34143654117</v>
      </c>
      <c r="Q2901" s="3">
        <f>HLOOKUP(Q$5,[1]非R能力!$B$8:$F$558,$C2901+1,0)</f>
        <v>72237.919852365783</v>
      </c>
      <c r="R2901" s="3">
        <f>HLOOKUP(R$5,[1]非R能力!$B$8:$F$558,$C2901+1,0)</f>
        <v>20600.671866087574</v>
      </c>
      <c r="S2901" s="3">
        <f>HLOOKUP(S$5,[1]非R能力!$B$8:$F$558,$C2901+1,0)</f>
        <v>27419.88062325471</v>
      </c>
      <c r="T2901" s="3">
        <f>INDEX([1]非R能力!$H$9:$H$558,D2901)</f>
        <v>25675.124820249061</v>
      </c>
      <c r="U2901" s="3">
        <f>IF(E2901="小怪",0,IF(INDEX([1]非R能力!$FK$9:$FK$558,C2901)=0,0,10))</f>
        <v>10</v>
      </c>
      <c r="V2901" s="3">
        <f>IF(E2901="小怪",0,IF(INDEX([1]非R能力!$FH$9:$FH$558,C2901)=0,0,5000))</f>
        <v>5000</v>
      </c>
      <c r="W2901" s="3">
        <f>HLOOKUP(W$5,[2]人物技能基础!$O$3:$Q$553,$C2901+1,0)</f>
        <v>3.637142857142857</v>
      </c>
      <c r="X2901" s="3">
        <f>HLOOKUP(X$5,[2]人物技能基础!$O$3:$Q$553,$C2901+1,0)</f>
        <v>2.0186428571428574</v>
      </c>
      <c r="Y2901" s="3">
        <f>HLOOKUP(Y$5,[2]人物技能基础!$O$3:$Q$553,$C2901+1,0)</f>
        <v>99.964285714285708</v>
      </c>
      <c r="Z2901" s="3">
        <f t="shared" si="271"/>
        <v>4157111</v>
      </c>
      <c r="AA2901" s="3">
        <f t="shared" si="272"/>
        <v>78120</v>
      </c>
      <c r="AB2901" s="3">
        <f t="shared" si="273"/>
        <v>25409</v>
      </c>
      <c r="AC2901" s="3">
        <f t="shared" si="274"/>
        <v>27419</v>
      </c>
      <c r="AD2901" s="3">
        <f t="shared" si="275"/>
        <v>27467</v>
      </c>
    </row>
    <row r="2902" spans="1:30" x14ac:dyDescent="0.15">
      <c r="A2902" s="3">
        <v>897</v>
      </c>
      <c r="B2902" s="3" t="str">
        <f t="shared" si="270"/>
        <v>关卡897boss</v>
      </c>
      <c r="C2902" s="3">
        <f>INDEX([3]关卡!$J$19:$J$2018,A2902)</f>
        <v>358</v>
      </c>
      <c r="D2902" s="3">
        <f>INDEX([3]关卡!$N$19:$N$2018,A2902)</f>
        <v>358</v>
      </c>
      <c r="E2902" s="3" t="s">
        <v>25</v>
      </c>
      <c r="F2902" s="3" t="s">
        <v>26</v>
      </c>
      <c r="G2902" s="3">
        <v>30</v>
      </c>
      <c r="H2902" s="3">
        <v>30</v>
      </c>
      <c r="I2902" s="3">
        <v>0.2</v>
      </c>
      <c r="J2902" s="4">
        <v>0.75</v>
      </c>
      <c r="K2902" s="4">
        <v>1</v>
      </c>
      <c r="L2902" s="4">
        <v>5</v>
      </c>
      <c r="M2902" s="3">
        <v>1</v>
      </c>
      <c r="N2902" s="3">
        <v>2</v>
      </c>
      <c r="O2902" s="3">
        <f>HLOOKUP(O$5,[1]非R能力!$B$8:$F$558,$C2902+1,0)</f>
        <v>859149.42371756607</v>
      </c>
      <c r="P2902" s="3">
        <f>HLOOKUP(P$5,[1]非R能力!$B$8:$F$558,$C2902+1,0)</f>
        <v>127795.86727812472</v>
      </c>
      <c r="Q2902" s="3">
        <f>HLOOKUP(Q$5,[1]非R能力!$B$8:$F$558,$C2902+1,0)</f>
        <v>72586.358916908575</v>
      </c>
      <c r="R2902" s="3">
        <f>HLOOKUP(R$5,[1]非R能力!$B$8:$F$558,$C2902+1,0)</f>
        <v>21777.63065013129</v>
      </c>
      <c r="S2902" s="3">
        <f>HLOOKUP(S$5,[1]非R能力!$B$8:$F$558,$C2902+1,0)</f>
        <v>27544.894815579599</v>
      </c>
      <c r="T2902" s="3">
        <f>INDEX([1]非R能力!$H$9:$H$558,D2902)</f>
        <v>25833.447746065172</v>
      </c>
      <c r="U2902" s="3">
        <f>IF(E2902="小怪",0,IF(INDEX([1]非R能力!$FK$9:$FK$558,C2902)=0,0,10))</f>
        <v>10</v>
      </c>
      <c r="V2902" s="3">
        <f>IF(E2902="小怪",0,IF(INDEX([1]非R能力!$FH$9:$FH$558,C2902)=0,0,5000))</f>
        <v>5000</v>
      </c>
      <c r="W2902" s="3">
        <f>HLOOKUP(W$5,[2]人物技能基础!$O$3:$Q$553,$C2902+1,0)</f>
        <v>3.637142857142857</v>
      </c>
      <c r="X2902" s="3">
        <f>HLOOKUP(X$5,[2]人物技能基础!$O$3:$Q$553,$C2902+1,0)</f>
        <v>2.0186428571428574</v>
      </c>
      <c r="Y2902" s="3">
        <f>HLOOKUP(Y$5,[2]人物技能基础!$O$3:$Q$553,$C2902+1,0)</f>
        <v>99.964285714285708</v>
      </c>
      <c r="Z2902" s="3">
        <f t="shared" si="271"/>
        <v>4181636</v>
      </c>
      <c r="AA2902" s="3">
        <f t="shared" si="272"/>
        <v>78514</v>
      </c>
      <c r="AB2902" s="3">
        <f t="shared" si="273"/>
        <v>25559</v>
      </c>
      <c r="AC2902" s="3">
        <f t="shared" si="274"/>
        <v>27544</v>
      </c>
      <c r="AD2902" s="3">
        <f t="shared" si="275"/>
        <v>29036</v>
      </c>
    </row>
    <row r="2903" spans="1:30" x14ac:dyDescent="0.15">
      <c r="A2903" s="3">
        <v>898</v>
      </c>
      <c r="B2903" s="3" t="str">
        <f t="shared" si="270"/>
        <v>关卡898boss</v>
      </c>
      <c r="C2903" s="3">
        <f>INDEX([3]关卡!$J$19:$J$2018,A2903)</f>
        <v>358</v>
      </c>
      <c r="D2903" s="3">
        <f>INDEX([3]关卡!$N$19:$N$2018,A2903)</f>
        <v>358</v>
      </c>
      <c r="E2903" s="3" t="s">
        <v>25</v>
      </c>
      <c r="F2903" s="3" t="s">
        <v>26</v>
      </c>
      <c r="G2903" s="3">
        <v>30</v>
      </c>
      <c r="H2903" s="3">
        <v>30</v>
      </c>
      <c r="I2903" s="3">
        <v>0.2</v>
      </c>
      <c r="J2903" s="4">
        <v>0.75</v>
      </c>
      <c r="K2903" s="4">
        <v>1</v>
      </c>
      <c r="L2903" s="4">
        <v>5</v>
      </c>
      <c r="M2903" s="3">
        <v>1</v>
      </c>
      <c r="N2903" s="3">
        <v>2</v>
      </c>
      <c r="O2903" s="3">
        <f>HLOOKUP(O$5,[1]非R能力!$B$8:$F$558,$C2903+1,0)</f>
        <v>859149.42371756607</v>
      </c>
      <c r="P2903" s="3">
        <f>HLOOKUP(P$5,[1]非R能力!$B$8:$F$558,$C2903+1,0)</f>
        <v>127795.86727812472</v>
      </c>
      <c r="Q2903" s="3">
        <f>HLOOKUP(Q$5,[1]非R能力!$B$8:$F$558,$C2903+1,0)</f>
        <v>72586.358916908575</v>
      </c>
      <c r="R2903" s="3">
        <f>HLOOKUP(R$5,[1]非R能力!$B$8:$F$558,$C2903+1,0)</f>
        <v>21777.63065013129</v>
      </c>
      <c r="S2903" s="3">
        <f>HLOOKUP(S$5,[1]非R能力!$B$8:$F$558,$C2903+1,0)</f>
        <v>27544.894815579599</v>
      </c>
      <c r="T2903" s="3">
        <f>INDEX([1]非R能力!$H$9:$H$558,D2903)</f>
        <v>25833.447746065172</v>
      </c>
      <c r="U2903" s="3">
        <f>IF(E2903="小怪",0,IF(INDEX([1]非R能力!$FK$9:$FK$558,C2903)=0,0,10))</f>
        <v>10</v>
      </c>
      <c r="V2903" s="3">
        <f>IF(E2903="小怪",0,IF(INDEX([1]非R能力!$FH$9:$FH$558,C2903)=0,0,5000))</f>
        <v>5000</v>
      </c>
      <c r="W2903" s="3">
        <f>HLOOKUP(W$5,[2]人物技能基础!$O$3:$Q$553,$C2903+1,0)</f>
        <v>3.637142857142857</v>
      </c>
      <c r="X2903" s="3">
        <f>HLOOKUP(X$5,[2]人物技能基础!$O$3:$Q$553,$C2903+1,0)</f>
        <v>2.0186428571428574</v>
      </c>
      <c r="Y2903" s="3">
        <f>HLOOKUP(Y$5,[2]人物技能基础!$O$3:$Q$553,$C2903+1,0)</f>
        <v>99.964285714285708</v>
      </c>
      <c r="Z2903" s="3">
        <f t="shared" si="271"/>
        <v>4181636</v>
      </c>
      <c r="AA2903" s="3">
        <f t="shared" si="272"/>
        <v>78514</v>
      </c>
      <c r="AB2903" s="3">
        <f t="shared" si="273"/>
        <v>25559</v>
      </c>
      <c r="AC2903" s="3">
        <f t="shared" si="274"/>
        <v>27544</v>
      </c>
      <c r="AD2903" s="3">
        <f t="shared" si="275"/>
        <v>29036</v>
      </c>
    </row>
    <row r="2904" spans="1:30" x14ac:dyDescent="0.15">
      <c r="A2904" s="3">
        <v>899</v>
      </c>
      <c r="B2904" s="3" t="str">
        <f t="shared" si="270"/>
        <v>关卡899boss</v>
      </c>
      <c r="C2904" s="3">
        <f>INDEX([3]关卡!$J$19:$J$2018,A2904)</f>
        <v>358</v>
      </c>
      <c r="D2904" s="3">
        <f>INDEX([3]关卡!$N$19:$N$2018,A2904)</f>
        <v>358</v>
      </c>
      <c r="E2904" s="3" t="s">
        <v>25</v>
      </c>
      <c r="F2904" s="3" t="s">
        <v>26</v>
      </c>
      <c r="G2904" s="3">
        <v>30</v>
      </c>
      <c r="H2904" s="3">
        <v>30</v>
      </c>
      <c r="I2904" s="3">
        <v>0.2</v>
      </c>
      <c r="J2904" s="4">
        <v>0.75</v>
      </c>
      <c r="K2904" s="4">
        <v>1</v>
      </c>
      <c r="L2904" s="4">
        <v>5</v>
      </c>
      <c r="M2904" s="3">
        <v>1</v>
      </c>
      <c r="N2904" s="3">
        <v>2</v>
      </c>
      <c r="O2904" s="3">
        <f>HLOOKUP(O$5,[1]非R能力!$B$8:$F$558,$C2904+1,0)</f>
        <v>859149.42371756607</v>
      </c>
      <c r="P2904" s="3">
        <f>HLOOKUP(P$5,[1]非R能力!$B$8:$F$558,$C2904+1,0)</f>
        <v>127795.86727812472</v>
      </c>
      <c r="Q2904" s="3">
        <f>HLOOKUP(Q$5,[1]非R能力!$B$8:$F$558,$C2904+1,0)</f>
        <v>72586.358916908575</v>
      </c>
      <c r="R2904" s="3">
        <f>HLOOKUP(R$5,[1]非R能力!$B$8:$F$558,$C2904+1,0)</f>
        <v>21777.63065013129</v>
      </c>
      <c r="S2904" s="3">
        <f>HLOOKUP(S$5,[1]非R能力!$B$8:$F$558,$C2904+1,0)</f>
        <v>27544.894815579599</v>
      </c>
      <c r="T2904" s="3">
        <f>INDEX([1]非R能力!$H$9:$H$558,D2904)</f>
        <v>25833.447746065172</v>
      </c>
      <c r="U2904" s="3">
        <f>IF(E2904="小怪",0,IF(INDEX([1]非R能力!$FK$9:$FK$558,C2904)=0,0,10))</f>
        <v>10</v>
      </c>
      <c r="V2904" s="3">
        <f>IF(E2904="小怪",0,IF(INDEX([1]非R能力!$FH$9:$FH$558,C2904)=0,0,5000))</f>
        <v>5000</v>
      </c>
      <c r="W2904" s="3">
        <f>HLOOKUP(W$5,[2]人物技能基础!$O$3:$Q$553,$C2904+1,0)</f>
        <v>3.637142857142857</v>
      </c>
      <c r="X2904" s="3">
        <f>HLOOKUP(X$5,[2]人物技能基础!$O$3:$Q$553,$C2904+1,0)</f>
        <v>2.0186428571428574</v>
      </c>
      <c r="Y2904" s="3">
        <f>HLOOKUP(Y$5,[2]人物技能基础!$O$3:$Q$553,$C2904+1,0)</f>
        <v>99.964285714285708</v>
      </c>
      <c r="Z2904" s="3">
        <f t="shared" si="271"/>
        <v>4181636</v>
      </c>
      <c r="AA2904" s="3">
        <f t="shared" si="272"/>
        <v>78514</v>
      </c>
      <c r="AB2904" s="3">
        <f t="shared" si="273"/>
        <v>25559</v>
      </c>
      <c r="AC2904" s="3">
        <f t="shared" si="274"/>
        <v>27544</v>
      </c>
      <c r="AD2904" s="3">
        <f t="shared" si="275"/>
        <v>29036</v>
      </c>
    </row>
    <row r="2905" spans="1:30" x14ac:dyDescent="0.15">
      <c r="A2905" s="3">
        <v>900</v>
      </c>
      <c r="B2905" s="3" t="str">
        <f t="shared" si="270"/>
        <v>关卡900boss</v>
      </c>
      <c r="C2905" s="3">
        <f>INDEX([3]关卡!$J$19:$J$2018,A2905)</f>
        <v>358</v>
      </c>
      <c r="D2905" s="3">
        <f>INDEX([3]关卡!$N$19:$N$2018,A2905)</f>
        <v>358</v>
      </c>
      <c r="E2905" s="3" t="s">
        <v>25</v>
      </c>
      <c r="F2905" s="3" t="s">
        <v>26</v>
      </c>
      <c r="G2905" s="3">
        <v>30</v>
      </c>
      <c r="H2905" s="3">
        <v>30</v>
      </c>
      <c r="I2905" s="3">
        <v>0.2</v>
      </c>
      <c r="J2905" s="4">
        <v>0.75</v>
      </c>
      <c r="K2905" s="4">
        <v>1</v>
      </c>
      <c r="L2905" s="4">
        <v>5</v>
      </c>
      <c r="M2905" s="3">
        <v>1</v>
      </c>
      <c r="N2905" s="3">
        <v>2</v>
      </c>
      <c r="O2905" s="3">
        <f>HLOOKUP(O$5,[1]非R能力!$B$8:$F$558,$C2905+1,0)</f>
        <v>859149.42371756607</v>
      </c>
      <c r="P2905" s="3">
        <f>HLOOKUP(P$5,[1]非R能力!$B$8:$F$558,$C2905+1,0)</f>
        <v>127795.86727812472</v>
      </c>
      <c r="Q2905" s="3">
        <f>HLOOKUP(Q$5,[1]非R能力!$B$8:$F$558,$C2905+1,0)</f>
        <v>72586.358916908575</v>
      </c>
      <c r="R2905" s="3">
        <f>HLOOKUP(R$5,[1]非R能力!$B$8:$F$558,$C2905+1,0)</f>
        <v>21777.63065013129</v>
      </c>
      <c r="S2905" s="3">
        <f>HLOOKUP(S$5,[1]非R能力!$B$8:$F$558,$C2905+1,0)</f>
        <v>27544.894815579599</v>
      </c>
      <c r="T2905" s="3">
        <f>INDEX([1]非R能力!$H$9:$H$558,D2905)</f>
        <v>25833.447746065172</v>
      </c>
      <c r="U2905" s="3">
        <f>IF(E2905="小怪",0,IF(INDEX([1]非R能力!$FK$9:$FK$558,C2905)=0,0,10))</f>
        <v>10</v>
      </c>
      <c r="V2905" s="3">
        <f>IF(E2905="小怪",0,IF(INDEX([1]非R能力!$FH$9:$FH$558,C2905)=0,0,5000))</f>
        <v>5000</v>
      </c>
      <c r="W2905" s="3">
        <f>HLOOKUP(W$5,[2]人物技能基础!$O$3:$Q$553,$C2905+1,0)</f>
        <v>3.637142857142857</v>
      </c>
      <c r="X2905" s="3">
        <f>HLOOKUP(X$5,[2]人物技能基础!$O$3:$Q$553,$C2905+1,0)</f>
        <v>2.0186428571428574</v>
      </c>
      <c r="Y2905" s="3">
        <f>HLOOKUP(Y$5,[2]人物技能基础!$O$3:$Q$553,$C2905+1,0)</f>
        <v>99.964285714285708</v>
      </c>
      <c r="Z2905" s="3">
        <f t="shared" si="271"/>
        <v>4181636</v>
      </c>
      <c r="AA2905" s="3">
        <f t="shared" si="272"/>
        <v>78514</v>
      </c>
      <c r="AB2905" s="3">
        <f t="shared" si="273"/>
        <v>25559</v>
      </c>
      <c r="AC2905" s="3">
        <f t="shared" si="274"/>
        <v>27544</v>
      </c>
      <c r="AD2905" s="3">
        <f t="shared" si="275"/>
        <v>29036</v>
      </c>
    </row>
    <row r="2906" spans="1:30" x14ac:dyDescent="0.15">
      <c r="A2906" s="3">
        <v>901</v>
      </c>
      <c r="B2906" s="3" t="str">
        <f t="shared" si="270"/>
        <v>关卡901boss</v>
      </c>
      <c r="C2906" s="3">
        <f>INDEX([3]关卡!$J$19:$J$2018,A2906)</f>
        <v>358</v>
      </c>
      <c r="D2906" s="3">
        <f>INDEX([3]关卡!$N$19:$N$2018,A2906)</f>
        <v>358</v>
      </c>
      <c r="E2906" s="3" t="s">
        <v>25</v>
      </c>
      <c r="F2906" s="3" t="s">
        <v>26</v>
      </c>
      <c r="G2906" s="3">
        <v>30</v>
      </c>
      <c r="H2906" s="3">
        <v>30</v>
      </c>
      <c r="I2906" s="3">
        <v>0.2</v>
      </c>
      <c r="J2906" s="4">
        <v>0.75</v>
      </c>
      <c r="K2906" s="4">
        <v>1</v>
      </c>
      <c r="L2906" s="4">
        <v>5</v>
      </c>
      <c r="M2906" s="3">
        <v>1</v>
      </c>
      <c r="N2906" s="3">
        <v>2</v>
      </c>
      <c r="O2906" s="3">
        <f>HLOOKUP(O$5,[1]非R能力!$B$8:$F$558,$C2906+1,0)</f>
        <v>859149.42371756607</v>
      </c>
      <c r="P2906" s="3">
        <f>HLOOKUP(P$5,[1]非R能力!$B$8:$F$558,$C2906+1,0)</f>
        <v>127795.86727812472</v>
      </c>
      <c r="Q2906" s="3">
        <f>HLOOKUP(Q$5,[1]非R能力!$B$8:$F$558,$C2906+1,0)</f>
        <v>72586.358916908575</v>
      </c>
      <c r="R2906" s="3">
        <f>HLOOKUP(R$5,[1]非R能力!$B$8:$F$558,$C2906+1,0)</f>
        <v>21777.63065013129</v>
      </c>
      <c r="S2906" s="3">
        <f>HLOOKUP(S$5,[1]非R能力!$B$8:$F$558,$C2906+1,0)</f>
        <v>27544.894815579599</v>
      </c>
      <c r="T2906" s="3">
        <f>INDEX([1]非R能力!$H$9:$H$558,D2906)</f>
        <v>25833.447746065172</v>
      </c>
      <c r="U2906" s="3">
        <f>IF(E2906="小怪",0,IF(INDEX([1]非R能力!$FK$9:$FK$558,C2906)=0,0,10))</f>
        <v>10</v>
      </c>
      <c r="V2906" s="3">
        <f>IF(E2906="小怪",0,IF(INDEX([1]非R能力!$FH$9:$FH$558,C2906)=0,0,5000))</f>
        <v>5000</v>
      </c>
      <c r="W2906" s="3">
        <f>HLOOKUP(W$5,[2]人物技能基础!$O$3:$Q$553,$C2906+1,0)</f>
        <v>3.637142857142857</v>
      </c>
      <c r="X2906" s="3">
        <f>HLOOKUP(X$5,[2]人物技能基础!$O$3:$Q$553,$C2906+1,0)</f>
        <v>2.0186428571428574</v>
      </c>
      <c r="Y2906" s="3">
        <f>HLOOKUP(Y$5,[2]人物技能基础!$O$3:$Q$553,$C2906+1,0)</f>
        <v>99.964285714285708</v>
      </c>
      <c r="Z2906" s="3">
        <f t="shared" si="271"/>
        <v>4181636</v>
      </c>
      <c r="AA2906" s="3">
        <f t="shared" si="272"/>
        <v>78514</v>
      </c>
      <c r="AB2906" s="3">
        <f t="shared" si="273"/>
        <v>25559</v>
      </c>
      <c r="AC2906" s="3">
        <f t="shared" si="274"/>
        <v>27544</v>
      </c>
      <c r="AD2906" s="3">
        <f t="shared" si="275"/>
        <v>29036</v>
      </c>
    </row>
    <row r="2907" spans="1:30" x14ac:dyDescent="0.15">
      <c r="A2907" s="3">
        <v>902</v>
      </c>
      <c r="B2907" s="3" t="str">
        <f t="shared" si="270"/>
        <v>关卡902boss</v>
      </c>
      <c r="C2907" s="3">
        <f>INDEX([3]关卡!$J$19:$J$2018,A2907)</f>
        <v>359</v>
      </c>
      <c r="D2907" s="3">
        <f>INDEX([3]关卡!$N$19:$N$2018,A2907)</f>
        <v>359</v>
      </c>
      <c r="E2907" s="3" t="s">
        <v>25</v>
      </c>
      <c r="F2907" s="3" t="s">
        <v>26</v>
      </c>
      <c r="G2907" s="3">
        <v>30</v>
      </c>
      <c r="H2907" s="3">
        <v>30</v>
      </c>
      <c r="I2907" s="3">
        <v>0.2</v>
      </c>
      <c r="J2907" s="4">
        <v>0.75</v>
      </c>
      <c r="K2907" s="4">
        <v>1</v>
      </c>
      <c r="L2907" s="4">
        <v>5</v>
      </c>
      <c r="M2907" s="3">
        <v>1</v>
      </c>
      <c r="N2907" s="3">
        <v>2</v>
      </c>
      <c r="O2907" s="3">
        <f>HLOOKUP(O$5,[1]非R能力!$B$8:$F$558,$C2907+1,0)</f>
        <v>871831.12044456822</v>
      </c>
      <c r="P2907" s="3">
        <f>HLOOKUP(P$5,[1]非R能力!$B$8:$F$558,$C2907+1,0)</f>
        <v>130111.03030422241</v>
      </c>
      <c r="Q2907" s="3">
        <f>HLOOKUP(Q$5,[1]非R能力!$B$8:$F$558,$C2907+1,0)</f>
        <v>74059.807990645917</v>
      </c>
      <c r="R2907" s="3">
        <f>HLOOKUP(R$5,[1]非R能力!$B$8:$F$558,$C2907+1,0)</f>
        <v>22179.169016468619</v>
      </c>
      <c r="S2907" s="3">
        <f>HLOOKUP(S$5,[1]非R能力!$B$8:$F$558,$C2907+1,0)</f>
        <v>28063.197988731845</v>
      </c>
      <c r="T2907" s="3">
        <f>INDEX([1]非R能力!$H$9:$H$558,D2907)</f>
        <v>25992.5402891413</v>
      </c>
      <c r="U2907" s="3">
        <f>IF(E2907="小怪",0,IF(INDEX([1]非R能力!$FK$9:$FK$558,C2907)=0,0,10))</f>
        <v>10</v>
      </c>
      <c r="V2907" s="3">
        <f>IF(E2907="小怪",0,IF(INDEX([1]非R能力!$FH$9:$FH$558,C2907)=0,0,5000))</f>
        <v>5000</v>
      </c>
      <c r="W2907" s="3">
        <f>HLOOKUP(W$5,[2]人物技能基础!$O$3:$Q$553,$C2907+1,0)</f>
        <v>3.637142857142857</v>
      </c>
      <c r="X2907" s="3">
        <f>HLOOKUP(X$5,[2]人物技能基础!$O$3:$Q$553,$C2907+1,0)</f>
        <v>2.0186428571428574</v>
      </c>
      <c r="Y2907" s="3">
        <f>HLOOKUP(Y$5,[2]人物技能基础!$O$3:$Q$553,$C2907+1,0)</f>
        <v>99.964285714285708</v>
      </c>
      <c r="Z2907" s="3">
        <f t="shared" si="271"/>
        <v>4251799</v>
      </c>
      <c r="AA2907" s="3">
        <f t="shared" si="272"/>
        <v>80072</v>
      </c>
      <c r="AB2907" s="3">
        <f t="shared" si="273"/>
        <v>26022</v>
      </c>
      <c r="AC2907" s="3">
        <f t="shared" si="274"/>
        <v>28063</v>
      </c>
      <c r="AD2907" s="3">
        <f t="shared" si="275"/>
        <v>29572</v>
      </c>
    </row>
    <row r="2908" spans="1:30" x14ac:dyDescent="0.15">
      <c r="A2908" s="3">
        <v>903</v>
      </c>
      <c r="B2908" s="3" t="str">
        <f t="shared" si="270"/>
        <v>关卡903boss</v>
      </c>
      <c r="C2908" s="3">
        <f>INDEX([3]关卡!$J$19:$J$2018,A2908)</f>
        <v>359</v>
      </c>
      <c r="D2908" s="3">
        <f>INDEX([3]关卡!$N$19:$N$2018,A2908)</f>
        <v>359</v>
      </c>
      <c r="E2908" s="3" t="s">
        <v>25</v>
      </c>
      <c r="F2908" s="3" t="s">
        <v>26</v>
      </c>
      <c r="G2908" s="3">
        <v>30</v>
      </c>
      <c r="H2908" s="3">
        <v>30</v>
      </c>
      <c r="I2908" s="3">
        <v>0.2</v>
      </c>
      <c r="J2908" s="4">
        <v>0.75</v>
      </c>
      <c r="K2908" s="4">
        <v>1</v>
      </c>
      <c r="L2908" s="4">
        <v>5</v>
      </c>
      <c r="M2908" s="3">
        <v>1</v>
      </c>
      <c r="N2908" s="3">
        <v>2</v>
      </c>
      <c r="O2908" s="3">
        <f>HLOOKUP(O$5,[1]非R能力!$B$8:$F$558,$C2908+1,0)</f>
        <v>871831.12044456822</v>
      </c>
      <c r="P2908" s="3">
        <f>HLOOKUP(P$5,[1]非R能力!$B$8:$F$558,$C2908+1,0)</f>
        <v>130111.03030422241</v>
      </c>
      <c r="Q2908" s="3">
        <f>HLOOKUP(Q$5,[1]非R能力!$B$8:$F$558,$C2908+1,0)</f>
        <v>74059.807990645917</v>
      </c>
      <c r="R2908" s="3">
        <f>HLOOKUP(R$5,[1]非R能力!$B$8:$F$558,$C2908+1,0)</f>
        <v>22179.169016468619</v>
      </c>
      <c r="S2908" s="3">
        <f>HLOOKUP(S$5,[1]非R能力!$B$8:$F$558,$C2908+1,0)</f>
        <v>28063.197988731845</v>
      </c>
      <c r="T2908" s="3">
        <f>INDEX([1]非R能力!$H$9:$H$558,D2908)</f>
        <v>25992.5402891413</v>
      </c>
      <c r="U2908" s="3">
        <f>IF(E2908="小怪",0,IF(INDEX([1]非R能力!$FK$9:$FK$558,C2908)=0,0,10))</f>
        <v>10</v>
      </c>
      <c r="V2908" s="3">
        <f>IF(E2908="小怪",0,IF(INDEX([1]非R能力!$FH$9:$FH$558,C2908)=0,0,5000))</f>
        <v>5000</v>
      </c>
      <c r="W2908" s="3">
        <f>HLOOKUP(W$5,[2]人物技能基础!$O$3:$Q$553,$C2908+1,0)</f>
        <v>3.637142857142857</v>
      </c>
      <c r="X2908" s="3">
        <f>HLOOKUP(X$5,[2]人物技能基础!$O$3:$Q$553,$C2908+1,0)</f>
        <v>2.0186428571428574</v>
      </c>
      <c r="Y2908" s="3">
        <f>HLOOKUP(Y$5,[2]人物技能基础!$O$3:$Q$553,$C2908+1,0)</f>
        <v>99.964285714285708</v>
      </c>
      <c r="Z2908" s="3">
        <f t="shared" si="271"/>
        <v>4251799</v>
      </c>
      <c r="AA2908" s="3">
        <f t="shared" si="272"/>
        <v>80072</v>
      </c>
      <c r="AB2908" s="3">
        <f t="shared" si="273"/>
        <v>26022</v>
      </c>
      <c r="AC2908" s="3">
        <f t="shared" si="274"/>
        <v>28063</v>
      </c>
      <c r="AD2908" s="3">
        <f t="shared" si="275"/>
        <v>29572</v>
      </c>
    </row>
    <row r="2909" spans="1:30" x14ac:dyDescent="0.15">
      <c r="A2909" s="3">
        <v>904</v>
      </c>
      <c r="B2909" s="3" t="str">
        <f t="shared" si="270"/>
        <v>关卡904boss</v>
      </c>
      <c r="C2909" s="3">
        <f>INDEX([3]关卡!$J$19:$J$2018,A2909)</f>
        <v>359</v>
      </c>
      <c r="D2909" s="3">
        <f>INDEX([3]关卡!$N$19:$N$2018,A2909)</f>
        <v>359</v>
      </c>
      <c r="E2909" s="3" t="s">
        <v>25</v>
      </c>
      <c r="F2909" s="3" t="s">
        <v>26</v>
      </c>
      <c r="G2909" s="3">
        <v>30</v>
      </c>
      <c r="H2909" s="3">
        <v>30</v>
      </c>
      <c r="I2909" s="3">
        <v>0.2</v>
      </c>
      <c r="J2909" s="4">
        <v>0.75</v>
      </c>
      <c r="K2909" s="4">
        <v>1</v>
      </c>
      <c r="L2909" s="4">
        <v>5</v>
      </c>
      <c r="M2909" s="3">
        <v>1</v>
      </c>
      <c r="N2909" s="3">
        <v>2</v>
      </c>
      <c r="O2909" s="3">
        <f>HLOOKUP(O$5,[1]非R能力!$B$8:$F$558,$C2909+1,0)</f>
        <v>871831.12044456822</v>
      </c>
      <c r="P2909" s="3">
        <f>HLOOKUP(P$5,[1]非R能力!$B$8:$F$558,$C2909+1,0)</f>
        <v>130111.03030422241</v>
      </c>
      <c r="Q2909" s="3">
        <f>HLOOKUP(Q$5,[1]非R能力!$B$8:$F$558,$C2909+1,0)</f>
        <v>74059.807990645917</v>
      </c>
      <c r="R2909" s="3">
        <f>HLOOKUP(R$5,[1]非R能力!$B$8:$F$558,$C2909+1,0)</f>
        <v>22179.169016468619</v>
      </c>
      <c r="S2909" s="3">
        <f>HLOOKUP(S$5,[1]非R能力!$B$8:$F$558,$C2909+1,0)</f>
        <v>28063.197988731845</v>
      </c>
      <c r="T2909" s="3">
        <f>INDEX([1]非R能力!$H$9:$H$558,D2909)</f>
        <v>25992.5402891413</v>
      </c>
      <c r="U2909" s="3">
        <f>IF(E2909="小怪",0,IF(INDEX([1]非R能力!$FK$9:$FK$558,C2909)=0,0,10))</f>
        <v>10</v>
      </c>
      <c r="V2909" s="3">
        <f>IF(E2909="小怪",0,IF(INDEX([1]非R能力!$FH$9:$FH$558,C2909)=0,0,5000))</f>
        <v>5000</v>
      </c>
      <c r="W2909" s="3">
        <f>HLOOKUP(W$5,[2]人物技能基础!$O$3:$Q$553,$C2909+1,0)</f>
        <v>3.637142857142857</v>
      </c>
      <c r="X2909" s="3">
        <f>HLOOKUP(X$5,[2]人物技能基础!$O$3:$Q$553,$C2909+1,0)</f>
        <v>2.0186428571428574</v>
      </c>
      <c r="Y2909" s="3">
        <f>HLOOKUP(Y$5,[2]人物技能基础!$O$3:$Q$553,$C2909+1,0)</f>
        <v>99.964285714285708</v>
      </c>
      <c r="Z2909" s="3">
        <f t="shared" si="271"/>
        <v>4251799</v>
      </c>
      <c r="AA2909" s="3">
        <f t="shared" si="272"/>
        <v>80072</v>
      </c>
      <c r="AB2909" s="3">
        <f t="shared" si="273"/>
        <v>26022</v>
      </c>
      <c r="AC2909" s="3">
        <f t="shared" si="274"/>
        <v>28063</v>
      </c>
      <c r="AD2909" s="3">
        <f t="shared" si="275"/>
        <v>29572</v>
      </c>
    </row>
    <row r="2910" spans="1:30" x14ac:dyDescent="0.15">
      <c r="A2910" s="3">
        <v>905</v>
      </c>
      <c r="B2910" s="3" t="str">
        <f t="shared" si="270"/>
        <v>关卡905boss</v>
      </c>
      <c r="C2910" s="3">
        <f>INDEX([3]关卡!$J$19:$J$2018,A2910)</f>
        <v>359</v>
      </c>
      <c r="D2910" s="3">
        <f>INDEX([3]关卡!$N$19:$N$2018,A2910)</f>
        <v>359</v>
      </c>
      <c r="E2910" s="3" t="s">
        <v>25</v>
      </c>
      <c r="F2910" s="3" t="s">
        <v>26</v>
      </c>
      <c r="G2910" s="3">
        <v>30</v>
      </c>
      <c r="H2910" s="3">
        <v>30</v>
      </c>
      <c r="I2910" s="3">
        <v>0.2</v>
      </c>
      <c r="J2910" s="4">
        <v>0.75</v>
      </c>
      <c r="K2910" s="4">
        <v>1</v>
      </c>
      <c r="L2910" s="4">
        <v>5</v>
      </c>
      <c r="M2910" s="3">
        <v>1</v>
      </c>
      <c r="N2910" s="3">
        <v>2</v>
      </c>
      <c r="O2910" s="3">
        <f>HLOOKUP(O$5,[1]非R能力!$B$8:$F$558,$C2910+1,0)</f>
        <v>871831.12044456822</v>
      </c>
      <c r="P2910" s="3">
        <f>HLOOKUP(P$5,[1]非R能力!$B$8:$F$558,$C2910+1,0)</f>
        <v>130111.03030422241</v>
      </c>
      <c r="Q2910" s="3">
        <f>HLOOKUP(Q$5,[1]非R能力!$B$8:$F$558,$C2910+1,0)</f>
        <v>74059.807990645917</v>
      </c>
      <c r="R2910" s="3">
        <f>HLOOKUP(R$5,[1]非R能力!$B$8:$F$558,$C2910+1,0)</f>
        <v>22179.169016468619</v>
      </c>
      <c r="S2910" s="3">
        <f>HLOOKUP(S$5,[1]非R能力!$B$8:$F$558,$C2910+1,0)</f>
        <v>28063.197988731845</v>
      </c>
      <c r="T2910" s="3">
        <f>INDEX([1]非R能力!$H$9:$H$558,D2910)</f>
        <v>25992.5402891413</v>
      </c>
      <c r="U2910" s="3">
        <f>IF(E2910="小怪",0,IF(INDEX([1]非R能力!$FK$9:$FK$558,C2910)=0,0,10))</f>
        <v>10</v>
      </c>
      <c r="V2910" s="3">
        <f>IF(E2910="小怪",0,IF(INDEX([1]非R能力!$FH$9:$FH$558,C2910)=0,0,5000))</f>
        <v>5000</v>
      </c>
      <c r="W2910" s="3">
        <f>HLOOKUP(W$5,[2]人物技能基础!$O$3:$Q$553,$C2910+1,0)</f>
        <v>3.637142857142857</v>
      </c>
      <c r="X2910" s="3">
        <f>HLOOKUP(X$5,[2]人物技能基础!$O$3:$Q$553,$C2910+1,0)</f>
        <v>2.0186428571428574</v>
      </c>
      <c r="Y2910" s="3">
        <f>HLOOKUP(Y$5,[2]人物技能基础!$O$3:$Q$553,$C2910+1,0)</f>
        <v>99.964285714285708</v>
      </c>
      <c r="Z2910" s="3">
        <f t="shared" si="271"/>
        <v>4251799</v>
      </c>
      <c r="AA2910" s="3">
        <f t="shared" si="272"/>
        <v>80072</v>
      </c>
      <c r="AB2910" s="3">
        <f t="shared" si="273"/>
        <v>26022</v>
      </c>
      <c r="AC2910" s="3">
        <f t="shared" si="274"/>
        <v>28063</v>
      </c>
      <c r="AD2910" s="3">
        <f t="shared" si="275"/>
        <v>29572</v>
      </c>
    </row>
    <row r="2911" spans="1:30" x14ac:dyDescent="0.15">
      <c r="A2911" s="3">
        <v>906</v>
      </c>
      <c r="B2911" s="3" t="str">
        <f t="shared" si="270"/>
        <v>关卡906boss</v>
      </c>
      <c r="C2911" s="3">
        <f>INDEX([3]关卡!$J$19:$J$2018,A2911)</f>
        <v>359</v>
      </c>
      <c r="D2911" s="3">
        <f>INDEX([3]关卡!$N$19:$N$2018,A2911)</f>
        <v>359</v>
      </c>
      <c r="E2911" s="3" t="s">
        <v>25</v>
      </c>
      <c r="F2911" s="3" t="s">
        <v>26</v>
      </c>
      <c r="G2911" s="3">
        <v>30</v>
      </c>
      <c r="H2911" s="3">
        <v>30</v>
      </c>
      <c r="I2911" s="3">
        <v>0.2</v>
      </c>
      <c r="J2911" s="4">
        <v>0.75</v>
      </c>
      <c r="K2911" s="4">
        <v>1</v>
      </c>
      <c r="L2911" s="4">
        <v>5</v>
      </c>
      <c r="M2911" s="3">
        <v>1</v>
      </c>
      <c r="N2911" s="3">
        <v>2</v>
      </c>
      <c r="O2911" s="3">
        <f>HLOOKUP(O$5,[1]非R能力!$B$8:$F$558,$C2911+1,0)</f>
        <v>871831.12044456822</v>
      </c>
      <c r="P2911" s="3">
        <f>HLOOKUP(P$5,[1]非R能力!$B$8:$F$558,$C2911+1,0)</f>
        <v>130111.03030422241</v>
      </c>
      <c r="Q2911" s="3">
        <f>HLOOKUP(Q$5,[1]非R能力!$B$8:$F$558,$C2911+1,0)</f>
        <v>74059.807990645917</v>
      </c>
      <c r="R2911" s="3">
        <f>HLOOKUP(R$5,[1]非R能力!$B$8:$F$558,$C2911+1,0)</f>
        <v>22179.169016468619</v>
      </c>
      <c r="S2911" s="3">
        <f>HLOOKUP(S$5,[1]非R能力!$B$8:$F$558,$C2911+1,0)</f>
        <v>28063.197988731845</v>
      </c>
      <c r="T2911" s="3">
        <f>INDEX([1]非R能力!$H$9:$H$558,D2911)</f>
        <v>25992.5402891413</v>
      </c>
      <c r="U2911" s="3">
        <f>IF(E2911="小怪",0,IF(INDEX([1]非R能力!$FK$9:$FK$558,C2911)=0,0,10))</f>
        <v>10</v>
      </c>
      <c r="V2911" s="3">
        <f>IF(E2911="小怪",0,IF(INDEX([1]非R能力!$FH$9:$FH$558,C2911)=0,0,5000))</f>
        <v>5000</v>
      </c>
      <c r="W2911" s="3">
        <f>HLOOKUP(W$5,[2]人物技能基础!$O$3:$Q$553,$C2911+1,0)</f>
        <v>3.637142857142857</v>
      </c>
      <c r="X2911" s="3">
        <f>HLOOKUP(X$5,[2]人物技能基础!$O$3:$Q$553,$C2911+1,0)</f>
        <v>2.0186428571428574</v>
      </c>
      <c r="Y2911" s="3">
        <f>HLOOKUP(Y$5,[2]人物技能基础!$O$3:$Q$553,$C2911+1,0)</f>
        <v>99.964285714285708</v>
      </c>
      <c r="Z2911" s="3">
        <f t="shared" si="271"/>
        <v>4251799</v>
      </c>
      <c r="AA2911" s="3">
        <f t="shared" si="272"/>
        <v>80072</v>
      </c>
      <c r="AB2911" s="3">
        <f t="shared" si="273"/>
        <v>26022</v>
      </c>
      <c r="AC2911" s="3">
        <f t="shared" si="274"/>
        <v>28063</v>
      </c>
      <c r="AD2911" s="3">
        <f t="shared" si="275"/>
        <v>29572</v>
      </c>
    </row>
    <row r="2912" spans="1:30" x14ac:dyDescent="0.15">
      <c r="A2912" s="3">
        <v>907</v>
      </c>
      <c r="B2912" s="3" t="str">
        <f t="shared" si="270"/>
        <v>关卡907boss</v>
      </c>
      <c r="C2912" s="3">
        <f>INDEX([3]关卡!$J$19:$J$2018,A2912)</f>
        <v>359</v>
      </c>
      <c r="D2912" s="3">
        <f>INDEX([3]关卡!$N$19:$N$2018,A2912)</f>
        <v>359</v>
      </c>
      <c r="E2912" s="3" t="s">
        <v>25</v>
      </c>
      <c r="F2912" s="3" t="s">
        <v>26</v>
      </c>
      <c r="G2912" s="3">
        <v>30</v>
      </c>
      <c r="H2912" s="3">
        <v>30</v>
      </c>
      <c r="I2912" s="3">
        <v>0.2</v>
      </c>
      <c r="J2912" s="4">
        <v>0.75</v>
      </c>
      <c r="K2912" s="4">
        <v>1</v>
      </c>
      <c r="L2912" s="4">
        <v>5</v>
      </c>
      <c r="M2912" s="3">
        <v>1</v>
      </c>
      <c r="N2912" s="3">
        <v>2</v>
      </c>
      <c r="O2912" s="3">
        <f>HLOOKUP(O$5,[1]非R能力!$B$8:$F$558,$C2912+1,0)</f>
        <v>871831.12044456822</v>
      </c>
      <c r="P2912" s="3">
        <f>HLOOKUP(P$5,[1]非R能力!$B$8:$F$558,$C2912+1,0)</f>
        <v>130111.03030422241</v>
      </c>
      <c r="Q2912" s="3">
        <f>HLOOKUP(Q$5,[1]非R能力!$B$8:$F$558,$C2912+1,0)</f>
        <v>74059.807990645917</v>
      </c>
      <c r="R2912" s="3">
        <f>HLOOKUP(R$5,[1]非R能力!$B$8:$F$558,$C2912+1,0)</f>
        <v>22179.169016468619</v>
      </c>
      <c r="S2912" s="3">
        <f>HLOOKUP(S$5,[1]非R能力!$B$8:$F$558,$C2912+1,0)</f>
        <v>28063.197988731845</v>
      </c>
      <c r="T2912" s="3">
        <f>INDEX([1]非R能力!$H$9:$H$558,D2912)</f>
        <v>25992.5402891413</v>
      </c>
      <c r="U2912" s="3">
        <f>IF(E2912="小怪",0,IF(INDEX([1]非R能力!$FK$9:$FK$558,C2912)=0,0,10))</f>
        <v>10</v>
      </c>
      <c r="V2912" s="3">
        <f>IF(E2912="小怪",0,IF(INDEX([1]非R能力!$FH$9:$FH$558,C2912)=0,0,5000))</f>
        <v>5000</v>
      </c>
      <c r="W2912" s="3">
        <f>HLOOKUP(W$5,[2]人物技能基础!$O$3:$Q$553,$C2912+1,0)</f>
        <v>3.637142857142857</v>
      </c>
      <c r="X2912" s="3">
        <f>HLOOKUP(X$5,[2]人物技能基础!$O$3:$Q$553,$C2912+1,0)</f>
        <v>2.0186428571428574</v>
      </c>
      <c r="Y2912" s="3">
        <f>HLOOKUP(Y$5,[2]人物技能基础!$O$3:$Q$553,$C2912+1,0)</f>
        <v>99.964285714285708</v>
      </c>
      <c r="Z2912" s="3">
        <f t="shared" si="271"/>
        <v>4251799</v>
      </c>
      <c r="AA2912" s="3">
        <f t="shared" si="272"/>
        <v>80072</v>
      </c>
      <c r="AB2912" s="3">
        <f t="shared" si="273"/>
        <v>26022</v>
      </c>
      <c r="AC2912" s="3">
        <f t="shared" si="274"/>
        <v>28063</v>
      </c>
      <c r="AD2912" s="3">
        <f t="shared" si="275"/>
        <v>29572</v>
      </c>
    </row>
    <row r="2913" spans="1:30" x14ac:dyDescent="0.15">
      <c r="A2913" s="3">
        <v>908</v>
      </c>
      <c r="B2913" s="3" t="str">
        <f t="shared" si="270"/>
        <v>关卡908boss</v>
      </c>
      <c r="C2913" s="3">
        <f>INDEX([3]关卡!$J$19:$J$2018,A2913)</f>
        <v>360</v>
      </c>
      <c r="D2913" s="3">
        <f>INDEX([3]关卡!$N$19:$N$2018,A2913)</f>
        <v>360</v>
      </c>
      <c r="E2913" s="3" t="s">
        <v>25</v>
      </c>
      <c r="F2913" s="3" t="s">
        <v>26</v>
      </c>
      <c r="G2913" s="3">
        <v>30</v>
      </c>
      <c r="H2913" s="3">
        <v>30</v>
      </c>
      <c r="I2913" s="3">
        <v>0.2</v>
      </c>
      <c r="J2913" s="4">
        <v>0.75</v>
      </c>
      <c r="K2913" s="4">
        <v>1</v>
      </c>
      <c r="L2913" s="4">
        <v>5</v>
      </c>
      <c r="M2913" s="3">
        <v>1</v>
      </c>
      <c r="N2913" s="3">
        <v>2</v>
      </c>
      <c r="O2913" s="3">
        <f>HLOOKUP(O$5,[1]非R能力!$B$8:$F$558,$C2913+1,0)</f>
        <v>907979.82544906973</v>
      </c>
      <c r="P2913" s="3">
        <f>HLOOKUP(P$5,[1]非R能力!$B$8:$F$558,$C2913+1,0)</f>
        <v>135053.21729552685</v>
      </c>
      <c r="Q2913" s="3">
        <f>HLOOKUP(Q$5,[1]非R能力!$B$8:$F$558,$C2913+1,0)</f>
        <v>76137.118068390482</v>
      </c>
      <c r="R2913" s="3">
        <f>HLOOKUP(R$5,[1]非R能力!$B$8:$F$558,$C2913+1,0)</f>
        <v>22920.153443080537</v>
      </c>
      <c r="S2913" s="3">
        <f>HLOOKUP(S$5,[1]非R能力!$B$8:$F$558,$C2913+1,0)</f>
        <v>29126.360104929714</v>
      </c>
      <c r="T2913" s="3">
        <f>INDEX([1]非R能力!$H$9:$H$558,D2913)</f>
        <v>26152.405436787107</v>
      </c>
      <c r="U2913" s="3">
        <f>IF(E2913="小怪",0,IF(INDEX([1]非R能力!$FK$9:$FK$558,C2913)=0,0,10))</f>
        <v>10</v>
      </c>
      <c r="V2913" s="3">
        <f>IF(E2913="小怪",0,IF(INDEX([1]非R能力!$FH$9:$FH$558,C2913)=0,0,5000))</f>
        <v>5000</v>
      </c>
      <c r="W2913" s="3">
        <f>HLOOKUP(W$5,[2]人物技能基础!$O$3:$Q$553,$C2913+1,0)</f>
        <v>3.637142857142857</v>
      </c>
      <c r="X2913" s="3">
        <f>HLOOKUP(X$5,[2]人物技能基础!$O$3:$Q$553,$C2913+1,0)</f>
        <v>2.0186428571428574</v>
      </c>
      <c r="Y2913" s="3">
        <f>HLOOKUP(Y$5,[2]人物技能基础!$O$3:$Q$553,$C2913+1,0)</f>
        <v>99.964285714285708</v>
      </c>
      <c r="Z2913" s="3">
        <f t="shared" si="271"/>
        <v>4398354</v>
      </c>
      <c r="AA2913" s="3">
        <f t="shared" si="272"/>
        <v>82390</v>
      </c>
      <c r="AB2913" s="3">
        <f t="shared" si="273"/>
        <v>27010</v>
      </c>
      <c r="AC2913" s="3">
        <f t="shared" si="274"/>
        <v>29126</v>
      </c>
      <c r="AD2913" s="3">
        <f t="shared" si="275"/>
        <v>30560</v>
      </c>
    </row>
    <row r="2914" spans="1:30" x14ac:dyDescent="0.15">
      <c r="A2914" s="3">
        <v>909</v>
      </c>
      <c r="B2914" s="3" t="str">
        <f t="shared" si="270"/>
        <v>关卡909boss</v>
      </c>
      <c r="C2914" s="3">
        <f>INDEX([3]关卡!$J$19:$J$2018,A2914)</f>
        <v>360</v>
      </c>
      <c r="D2914" s="3">
        <f>INDEX([3]关卡!$N$19:$N$2018,A2914)</f>
        <v>360</v>
      </c>
      <c r="E2914" s="3" t="s">
        <v>25</v>
      </c>
      <c r="F2914" s="3" t="s">
        <v>26</v>
      </c>
      <c r="G2914" s="3">
        <v>30</v>
      </c>
      <c r="H2914" s="3">
        <v>30</v>
      </c>
      <c r="I2914" s="3">
        <v>0.2</v>
      </c>
      <c r="J2914" s="4">
        <v>0.75</v>
      </c>
      <c r="K2914" s="4">
        <v>1</v>
      </c>
      <c r="L2914" s="4">
        <v>5</v>
      </c>
      <c r="M2914" s="3">
        <v>1</v>
      </c>
      <c r="N2914" s="3">
        <v>2</v>
      </c>
      <c r="O2914" s="3">
        <f>HLOOKUP(O$5,[1]非R能力!$B$8:$F$558,$C2914+1,0)</f>
        <v>907979.82544906973</v>
      </c>
      <c r="P2914" s="3">
        <f>HLOOKUP(P$5,[1]非R能力!$B$8:$F$558,$C2914+1,0)</f>
        <v>135053.21729552685</v>
      </c>
      <c r="Q2914" s="3">
        <f>HLOOKUP(Q$5,[1]非R能力!$B$8:$F$558,$C2914+1,0)</f>
        <v>76137.118068390482</v>
      </c>
      <c r="R2914" s="3">
        <f>HLOOKUP(R$5,[1]非R能力!$B$8:$F$558,$C2914+1,0)</f>
        <v>22920.153443080537</v>
      </c>
      <c r="S2914" s="3">
        <f>HLOOKUP(S$5,[1]非R能力!$B$8:$F$558,$C2914+1,0)</f>
        <v>29126.360104929714</v>
      </c>
      <c r="T2914" s="3">
        <f>INDEX([1]非R能力!$H$9:$H$558,D2914)</f>
        <v>26152.405436787107</v>
      </c>
      <c r="U2914" s="3">
        <f>IF(E2914="小怪",0,IF(INDEX([1]非R能力!$FK$9:$FK$558,C2914)=0,0,10))</f>
        <v>10</v>
      </c>
      <c r="V2914" s="3">
        <f>IF(E2914="小怪",0,IF(INDEX([1]非R能力!$FH$9:$FH$558,C2914)=0,0,5000))</f>
        <v>5000</v>
      </c>
      <c r="W2914" s="3">
        <f>HLOOKUP(W$5,[2]人物技能基础!$O$3:$Q$553,$C2914+1,0)</f>
        <v>3.637142857142857</v>
      </c>
      <c r="X2914" s="3">
        <f>HLOOKUP(X$5,[2]人物技能基础!$O$3:$Q$553,$C2914+1,0)</f>
        <v>2.0186428571428574</v>
      </c>
      <c r="Y2914" s="3">
        <f>HLOOKUP(Y$5,[2]人物技能基础!$O$3:$Q$553,$C2914+1,0)</f>
        <v>99.964285714285708</v>
      </c>
      <c r="Z2914" s="3">
        <f t="shared" si="271"/>
        <v>4398354</v>
      </c>
      <c r="AA2914" s="3">
        <f t="shared" si="272"/>
        <v>82390</v>
      </c>
      <c r="AB2914" s="3">
        <f t="shared" si="273"/>
        <v>27010</v>
      </c>
      <c r="AC2914" s="3">
        <f t="shared" si="274"/>
        <v>29126</v>
      </c>
      <c r="AD2914" s="3">
        <f t="shared" si="275"/>
        <v>30560</v>
      </c>
    </row>
    <row r="2915" spans="1:30" x14ac:dyDescent="0.15">
      <c r="A2915" s="3">
        <v>910</v>
      </c>
      <c r="B2915" s="3" t="str">
        <f t="shared" si="270"/>
        <v>关卡910boss</v>
      </c>
      <c r="C2915" s="3">
        <f>INDEX([3]关卡!$J$19:$J$2018,A2915)</f>
        <v>360</v>
      </c>
      <c r="D2915" s="3">
        <f>INDEX([3]关卡!$N$19:$N$2018,A2915)</f>
        <v>360</v>
      </c>
      <c r="E2915" s="3" t="s">
        <v>25</v>
      </c>
      <c r="F2915" s="3" t="s">
        <v>26</v>
      </c>
      <c r="G2915" s="3">
        <v>30</v>
      </c>
      <c r="H2915" s="3">
        <v>30</v>
      </c>
      <c r="I2915" s="3">
        <v>0.2</v>
      </c>
      <c r="J2915" s="4">
        <v>0.75</v>
      </c>
      <c r="K2915" s="4">
        <v>1</v>
      </c>
      <c r="L2915" s="4">
        <v>5</v>
      </c>
      <c r="M2915" s="3">
        <v>1</v>
      </c>
      <c r="N2915" s="3">
        <v>2</v>
      </c>
      <c r="O2915" s="3">
        <f>HLOOKUP(O$5,[1]非R能力!$B$8:$F$558,$C2915+1,0)</f>
        <v>907979.82544906973</v>
      </c>
      <c r="P2915" s="3">
        <f>HLOOKUP(P$5,[1]非R能力!$B$8:$F$558,$C2915+1,0)</f>
        <v>135053.21729552685</v>
      </c>
      <c r="Q2915" s="3">
        <f>HLOOKUP(Q$5,[1]非R能力!$B$8:$F$558,$C2915+1,0)</f>
        <v>76137.118068390482</v>
      </c>
      <c r="R2915" s="3">
        <f>HLOOKUP(R$5,[1]非R能力!$B$8:$F$558,$C2915+1,0)</f>
        <v>22920.153443080537</v>
      </c>
      <c r="S2915" s="3">
        <f>HLOOKUP(S$5,[1]非R能力!$B$8:$F$558,$C2915+1,0)</f>
        <v>29126.360104929714</v>
      </c>
      <c r="T2915" s="3">
        <f>INDEX([1]非R能力!$H$9:$H$558,D2915)</f>
        <v>26152.405436787107</v>
      </c>
      <c r="U2915" s="3">
        <f>IF(E2915="小怪",0,IF(INDEX([1]非R能力!$FK$9:$FK$558,C2915)=0,0,10))</f>
        <v>10</v>
      </c>
      <c r="V2915" s="3">
        <f>IF(E2915="小怪",0,IF(INDEX([1]非R能力!$FH$9:$FH$558,C2915)=0,0,5000))</f>
        <v>5000</v>
      </c>
      <c r="W2915" s="3">
        <f>HLOOKUP(W$5,[2]人物技能基础!$O$3:$Q$553,$C2915+1,0)</f>
        <v>3.637142857142857</v>
      </c>
      <c r="X2915" s="3">
        <f>HLOOKUP(X$5,[2]人物技能基础!$O$3:$Q$553,$C2915+1,0)</f>
        <v>2.0186428571428574</v>
      </c>
      <c r="Y2915" s="3">
        <f>HLOOKUP(Y$5,[2]人物技能基础!$O$3:$Q$553,$C2915+1,0)</f>
        <v>99.964285714285708</v>
      </c>
      <c r="Z2915" s="3">
        <f t="shared" si="271"/>
        <v>4398354</v>
      </c>
      <c r="AA2915" s="3">
        <f t="shared" si="272"/>
        <v>82390</v>
      </c>
      <c r="AB2915" s="3">
        <f t="shared" si="273"/>
        <v>27010</v>
      </c>
      <c r="AC2915" s="3">
        <f t="shared" si="274"/>
        <v>29126</v>
      </c>
      <c r="AD2915" s="3">
        <f t="shared" si="275"/>
        <v>30560</v>
      </c>
    </row>
    <row r="2916" spans="1:30" x14ac:dyDescent="0.15">
      <c r="A2916" s="3">
        <v>911</v>
      </c>
      <c r="B2916" s="3" t="str">
        <f t="shared" si="270"/>
        <v>关卡911boss</v>
      </c>
      <c r="C2916" s="3">
        <f>INDEX([3]关卡!$J$19:$J$2018,A2916)</f>
        <v>360</v>
      </c>
      <c r="D2916" s="3">
        <f>INDEX([3]关卡!$N$19:$N$2018,A2916)</f>
        <v>360</v>
      </c>
      <c r="E2916" s="3" t="s">
        <v>25</v>
      </c>
      <c r="F2916" s="3" t="s">
        <v>26</v>
      </c>
      <c r="G2916" s="3">
        <v>30</v>
      </c>
      <c r="H2916" s="3">
        <v>30</v>
      </c>
      <c r="I2916" s="3">
        <v>0.2</v>
      </c>
      <c r="J2916" s="4">
        <v>0.75</v>
      </c>
      <c r="K2916" s="4">
        <v>1</v>
      </c>
      <c r="L2916" s="4">
        <v>5</v>
      </c>
      <c r="M2916" s="3">
        <v>1</v>
      </c>
      <c r="N2916" s="3">
        <v>2</v>
      </c>
      <c r="O2916" s="3">
        <f>HLOOKUP(O$5,[1]非R能力!$B$8:$F$558,$C2916+1,0)</f>
        <v>907979.82544906973</v>
      </c>
      <c r="P2916" s="3">
        <f>HLOOKUP(P$5,[1]非R能力!$B$8:$F$558,$C2916+1,0)</f>
        <v>135053.21729552685</v>
      </c>
      <c r="Q2916" s="3">
        <f>HLOOKUP(Q$5,[1]非R能力!$B$8:$F$558,$C2916+1,0)</f>
        <v>76137.118068390482</v>
      </c>
      <c r="R2916" s="3">
        <f>HLOOKUP(R$5,[1]非R能力!$B$8:$F$558,$C2916+1,0)</f>
        <v>22920.153443080537</v>
      </c>
      <c r="S2916" s="3">
        <f>HLOOKUP(S$5,[1]非R能力!$B$8:$F$558,$C2916+1,0)</f>
        <v>29126.360104929714</v>
      </c>
      <c r="T2916" s="3">
        <f>INDEX([1]非R能力!$H$9:$H$558,D2916)</f>
        <v>26152.405436787107</v>
      </c>
      <c r="U2916" s="3">
        <f>IF(E2916="小怪",0,IF(INDEX([1]非R能力!$FK$9:$FK$558,C2916)=0,0,10))</f>
        <v>10</v>
      </c>
      <c r="V2916" s="3">
        <f>IF(E2916="小怪",0,IF(INDEX([1]非R能力!$FH$9:$FH$558,C2916)=0,0,5000))</f>
        <v>5000</v>
      </c>
      <c r="W2916" s="3">
        <f>HLOOKUP(W$5,[2]人物技能基础!$O$3:$Q$553,$C2916+1,0)</f>
        <v>3.637142857142857</v>
      </c>
      <c r="X2916" s="3">
        <f>HLOOKUP(X$5,[2]人物技能基础!$O$3:$Q$553,$C2916+1,0)</f>
        <v>2.0186428571428574</v>
      </c>
      <c r="Y2916" s="3">
        <f>HLOOKUP(Y$5,[2]人物技能基础!$O$3:$Q$553,$C2916+1,0)</f>
        <v>99.964285714285708</v>
      </c>
      <c r="Z2916" s="3">
        <f t="shared" si="271"/>
        <v>4398354</v>
      </c>
      <c r="AA2916" s="3">
        <f t="shared" si="272"/>
        <v>82390</v>
      </c>
      <c r="AB2916" s="3">
        <f t="shared" si="273"/>
        <v>27010</v>
      </c>
      <c r="AC2916" s="3">
        <f t="shared" si="274"/>
        <v>29126</v>
      </c>
      <c r="AD2916" s="3">
        <f t="shared" si="275"/>
        <v>30560</v>
      </c>
    </row>
    <row r="2917" spans="1:30" x14ac:dyDescent="0.15">
      <c r="A2917" s="3">
        <v>912</v>
      </c>
      <c r="B2917" s="3" t="str">
        <f t="shared" si="270"/>
        <v>关卡912boss</v>
      </c>
      <c r="C2917" s="3">
        <f>INDEX([3]关卡!$J$19:$J$2018,A2917)</f>
        <v>360</v>
      </c>
      <c r="D2917" s="3">
        <f>INDEX([3]关卡!$N$19:$N$2018,A2917)</f>
        <v>360</v>
      </c>
      <c r="E2917" s="3" t="s">
        <v>25</v>
      </c>
      <c r="F2917" s="3" t="s">
        <v>26</v>
      </c>
      <c r="G2917" s="3">
        <v>30</v>
      </c>
      <c r="H2917" s="3">
        <v>30</v>
      </c>
      <c r="I2917" s="3">
        <v>0.2</v>
      </c>
      <c r="J2917" s="4">
        <v>0.75</v>
      </c>
      <c r="K2917" s="4">
        <v>1</v>
      </c>
      <c r="L2917" s="4">
        <v>5</v>
      </c>
      <c r="M2917" s="3">
        <v>1</v>
      </c>
      <c r="N2917" s="3">
        <v>2</v>
      </c>
      <c r="O2917" s="3">
        <f>HLOOKUP(O$5,[1]非R能力!$B$8:$F$558,$C2917+1,0)</f>
        <v>907979.82544906973</v>
      </c>
      <c r="P2917" s="3">
        <f>HLOOKUP(P$5,[1]非R能力!$B$8:$F$558,$C2917+1,0)</f>
        <v>135053.21729552685</v>
      </c>
      <c r="Q2917" s="3">
        <f>HLOOKUP(Q$5,[1]非R能力!$B$8:$F$558,$C2917+1,0)</f>
        <v>76137.118068390482</v>
      </c>
      <c r="R2917" s="3">
        <f>HLOOKUP(R$5,[1]非R能力!$B$8:$F$558,$C2917+1,0)</f>
        <v>22920.153443080537</v>
      </c>
      <c r="S2917" s="3">
        <f>HLOOKUP(S$5,[1]非R能力!$B$8:$F$558,$C2917+1,0)</f>
        <v>29126.360104929714</v>
      </c>
      <c r="T2917" s="3">
        <f>INDEX([1]非R能力!$H$9:$H$558,D2917)</f>
        <v>26152.405436787107</v>
      </c>
      <c r="U2917" s="3">
        <f>IF(E2917="小怪",0,IF(INDEX([1]非R能力!$FK$9:$FK$558,C2917)=0,0,10))</f>
        <v>10</v>
      </c>
      <c r="V2917" s="3">
        <f>IF(E2917="小怪",0,IF(INDEX([1]非R能力!$FH$9:$FH$558,C2917)=0,0,5000))</f>
        <v>5000</v>
      </c>
      <c r="W2917" s="3">
        <f>HLOOKUP(W$5,[2]人物技能基础!$O$3:$Q$553,$C2917+1,0)</f>
        <v>3.637142857142857</v>
      </c>
      <c r="X2917" s="3">
        <f>HLOOKUP(X$5,[2]人物技能基础!$O$3:$Q$553,$C2917+1,0)</f>
        <v>2.0186428571428574</v>
      </c>
      <c r="Y2917" s="3">
        <f>HLOOKUP(Y$5,[2]人物技能基础!$O$3:$Q$553,$C2917+1,0)</f>
        <v>99.964285714285708</v>
      </c>
      <c r="Z2917" s="3">
        <f t="shared" si="271"/>
        <v>4398354</v>
      </c>
      <c r="AA2917" s="3">
        <f t="shared" si="272"/>
        <v>82390</v>
      </c>
      <c r="AB2917" s="3">
        <f t="shared" si="273"/>
        <v>27010</v>
      </c>
      <c r="AC2917" s="3">
        <f t="shared" si="274"/>
        <v>29126</v>
      </c>
      <c r="AD2917" s="3">
        <f t="shared" si="275"/>
        <v>30560</v>
      </c>
    </row>
    <row r="2918" spans="1:30" x14ac:dyDescent="0.15">
      <c r="A2918" s="3">
        <v>913</v>
      </c>
      <c r="B2918" s="3" t="str">
        <f t="shared" si="270"/>
        <v>关卡913boss</v>
      </c>
      <c r="C2918" s="3">
        <f>INDEX([3]关卡!$J$19:$J$2018,A2918)</f>
        <v>360</v>
      </c>
      <c r="D2918" s="3">
        <f>INDEX([3]关卡!$N$19:$N$2018,A2918)</f>
        <v>360</v>
      </c>
      <c r="E2918" s="3" t="s">
        <v>25</v>
      </c>
      <c r="F2918" s="3" t="s">
        <v>26</v>
      </c>
      <c r="G2918" s="3">
        <v>30</v>
      </c>
      <c r="H2918" s="3">
        <v>30</v>
      </c>
      <c r="I2918" s="3">
        <v>0.2</v>
      </c>
      <c r="J2918" s="4">
        <v>0.75</v>
      </c>
      <c r="K2918" s="4">
        <v>1</v>
      </c>
      <c r="L2918" s="4">
        <v>5</v>
      </c>
      <c r="M2918" s="3">
        <v>1</v>
      </c>
      <c r="N2918" s="3">
        <v>2</v>
      </c>
      <c r="O2918" s="3">
        <f>HLOOKUP(O$5,[1]非R能力!$B$8:$F$558,$C2918+1,0)</f>
        <v>907979.82544906973</v>
      </c>
      <c r="P2918" s="3">
        <f>HLOOKUP(P$5,[1]非R能力!$B$8:$F$558,$C2918+1,0)</f>
        <v>135053.21729552685</v>
      </c>
      <c r="Q2918" s="3">
        <f>HLOOKUP(Q$5,[1]非R能力!$B$8:$F$558,$C2918+1,0)</f>
        <v>76137.118068390482</v>
      </c>
      <c r="R2918" s="3">
        <f>HLOOKUP(R$5,[1]非R能力!$B$8:$F$558,$C2918+1,0)</f>
        <v>22920.153443080537</v>
      </c>
      <c r="S2918" s="3">
        <f>HLOOKUP(S$5,[1]非R能力!$B$8:$F$558,$C2918+1,0)</f>
        <v>29126.360104929714</v>
      </c>
      <c r="T2918" s="3">
        <f>INDEX([1]非R能力!$H$9:$H$558,D2918)</f>
        <v>26152.405436787107</v>
      </c>
      <c r="U2918" s="3">
        <f>IF(E2918="小怪",0,IF(INDEX([1]非R能力!$FK$9:$FK$558,C2918)=0,0,10))</f>
        <v>10</v>
      </c>
      <c r="V2918" s="3">
        <f>IF(E2918="小怪",0,IF(INDEX([1]非R能力!$FH$9:$FH$558,C2918)=0,0,5000))</f>
        <v>5000</v>
      </c>
      <c r="W2918" s="3">
        <f>HLOOKUP(W$5,[2]人物技能基础!$O$3:$Q$553,$C2918+1,0)</f>
        <v>3.637142857142857</v>
      </c>
      <c r="X2918" s="3">
        <f>HLOOKUP(X$5,[2]人物技能基础!$O$3:$Q$553,$C2918+1,0)</f>
        <v>2.0186428571428574</v>
      </c>
      <c r="Y2918" s="3">
        <f>HLOOKUP(Y$5,[2]人物技能基础!$O$3:$Q$553,$C2918+1,0)</f>
        <v>99.964285714285708</v>
      </c>
      <c r="Z2918" s="3">
        <f t="shared" si="271"/>
        <v>4398354</v>
      </c>
      <c r="AA2918" s="3">
        <f t="shared" si="272"/>
        <v>82390</v>
      </c>
      <c r="AB2918" s="3">
        <f t="shared" si="273"/>
        <v>27010</v>
      </c>
      <c r="AC2918" s="3">
        <f t="shared" si="274"/>
        <v>29126</v>
      </c>
      <c r="AD2918" s="3">
        <f t="shared" si="275"/>
        <v>30560</v>
      </c>
    </row>
    <row r="2919" spans="1:30" x14ac:dyDescent="0.15">
      <c r="A2919" s="3">
        <v>914</v>
      </c>
      <c r="B2919" s="3" t="str">
        <f t="shared" si="270"/>
        <v>关卡914boss</v>
      </c>
      <c r="C2919" s="3">
        <f>INDEX([3]关卡!$J$19:$J$2018,A2919)</f>
        <v>361</v>
      </c>
      <c r="D2919" s="3">
        <f>INDEX([3]关卡!$N$19:$N$2018,A2919)</f>
        <v>361</v>
      </c>
      <c r="E2919" s="3" t="s">
        <v>25</v>
      </c>
      <c r="F2919" s="3" t="s">
        <v>26</v>
      </c>
      <c r="G2919" s="3">
        <v>30</v>
      </c>
      <c r="H2919" s="3">
        <v>30</v>
      </c>
      <c r="I2919" s="3">
        <v>0.2</v>
      </c>
      <c r="J2919" s="4">
        <v>0.75</v>
      </c>
      <c r="K2919" s="4">
        <v>1</v>
      </c>
      <c r="L2919" s="4">
        <v>5</v>
      </c>
      <c r="M2919" s="3">
        <v>1</v>
      </c>
      <c r="N2919" s="3">
        <v>2</v>
      </c>
      <c r="O2919" s="3">
        <f>HLOOKUP(O$5,[1]非R能力!$B$8:$F$558,$C2919+1,0)</f>
        <v>922836.53673662059</v>
      </c>
      <c r="P2919" s="3">
        <f>HLOOKUP(P$5,[1]非R能力!$B$8:$F$558,$C2919+1,0)</f>
        <v>137093.91240716368</v>
      </c>
      <c r="Q2919" s="3">
        <f>HLOOKUP(Q$5,[1]非R能力!$B$8:$F$558,$C2919+1,0)</f>
        <v>77241.878126827811</v>
      </c>
      <c r="R2919" s="3">
        <f>HLOOKUP(R$5,[1]非R能力!$B$8:$F$558,$C2919+1,0)</f>
        <v>23250.140156555975</v>
      </c>
      <c r="S2919" s="3">
        <f>HLOOKUP(S$5,[1]非R能力!$B$8:$F$558,$C2919+1,0)</f>
        <v>29530.549985999649</v>
      </c>
      <c r="T2919" s="3">
        <f>INDEX([1]非R能力!$H$9:$H$558,D2919)</f>
        <v>26313.046182458973</v>
      </c>
      <c r="U2919" s="3">
        <f>IF(E2919="小怪",0,IF(INDEX([1]非R能力!$FK$9:$FK$558,C2919)=0,0,10))</f>
        <v>10</v>
      </c>
      <c r="V2919" s="3">
        <f>IF(E2919="小怪",0,IF(INDEX([1]非R能力!$FH$9:$FH$558,C2919)=0,0,5000))</f>
        <v>5000</v>
      </c>
      <c r="W2919" s="3">
        <f>HLOOKUP(W$5,[2]人物技能基础!$O$3:$Q$553,$C2919+1,0)</f>
        <v>3.637142857142857</v>
      </c>
      <c r="X2919" s="3">
        <f>HLOOKUP(X$5,[2]人物技能基础!$O$3:$Q$553,$C2919+1,0)</f>
        <v>2.0186428571428574</v>
      </c>
      <c r="Y2919" s="3">
        <f>HLOOKUP(Y$5,[2]人物技能基础!$O$3:$Q$553,$C2919+1,0)</f>
        <v>99.964285714285708</v>
      </c>
      <c r="Z2919" s="3">
        <f t="shared" si="271"/>
        <v>4460571</v>
      </c>
      <c r="AA2919" s="3">
        <f t="shared" si="272"/>
        <v>83594</v>
      </c>
      <c r="AB2919" s="3">
        <f t="shared" si="273"/>
        <v>27418</v>
      </c>
      <c r="AC2919" s="3">
        <f t="shared" si="274"/>
        <v>29530</v>
      </c>
      <c r="AD2919" s="3">
        <f t="shared" si="275"/>
        <v>31000</v>
      </c>
    </row>
    <row r="2920" spans="1:30" x14ac:dyDescent="0.15">
      <c r="A2920" s="3">
        <v>915</v>
      </c>
      <c r="B2920" s="3" t="str">
        <f t="shared" si="270"/>
        <v>关卡915boss</v>
      </c>
      <c r="C2920" s="3">
        <f>INDEX([3]关卡!$J$19:$J$2018,A2920)</f>
        <v>361</v>
      </c>
      <c r="D2920" s="3">
        <f>INDEX([3]关卡!$N$19:$N$2018,A2920)</f>
        <v>361</v>
      </c>
      <c r="E2920" s="3" t="s">
        <v>25</v>
      </c>
      <c r="F2920" s="3" t="s">
        <v>26</v>
      </c>
      <c r="G2920" s="3">
        <v>30</v>
      </c>
      <c r="H2920" s="3">
        <v>30</v>
      </c>
      <c r="I2920" s="3">
        <v>0.2</v>
      </c>
      <c r="J2920" s="4">
        <v>0.75</v>
      </c>
      <c r="K2920" s="4">
        <v>1</v>
      </c>
      <c r="L2920" s="4">
        <v>5</v>
      </c>
      <c r="M2920" s="3">
        <v>1</v>
      </c>
      <c r="N2920" s="3">
        <v>2</v>
      </c>
      <c r="O2920" s="3">
        <f>HLOOKUP(O$5,[1]非R能力!$B$8:$F$558,$C2920+1,0)</f>
        <v>922836.53673662059</v>
      </c>
      <c r="P2920" s="3">
        <f>HLOOKUP(P$5,[1]非R能力!$B$8:$F$558,$C2920+1,0)</f>
        <v>137093.91240716368</v>
      </c>
      <c r="Q2920" s="3">
        <f>HLOOKUP(Q$5,[1]非R能力!$B$8:$F$558,$C2920+1,0)</f>
        <v>77241.878126827811</v>
      </c>
      <c r="R2920" s="3">
        <f>HLOOKUP(R$5,[1]非R能力!$B$8:$F$558,$C2920+1,0)</f>
        <v>23250.140156555975</v>
      </c>
      <c r="S2920" s="3">
        <f>HLOOKUP(S$5,[1]非R能力!$B$8:$F$558,$C2920+1,0)</f>
        <v>29530.549985999649</v>
      </c>
      <c r="T2920" s="3">
        <f>INDEX([1]非R能力!$H$9:$H$558,D2920)</f>
        <v>26313.046182458973</v>
      </c>
      <c r="U2920" s="3">
        <f>IF(E2920="小怪",0,IF(INDEX([1]非R能力!$FK$9:$FK$558,C2920)=0,0,10))</f>
        <v>10</v>
      </c>
      <c r="V2920" s="3">
        <f>IF(E2920="小怪",0,IF(INDEX([1]非R能力!$FH$9:$FH$558,C2920)=0,0,5000))</f>
        <v>5000</v>
      </c>
      <c r="W2920" s="3">
        <f>HLOOKUP(W$5,[2]人物技能基础!$O$3:$Q$553,$C2920+1,0)</f>
        <v>3.637142857142857</v>
      </c>
      <c r="X2920" s="3">
        <f>HLOOKUP(X$5,[2]人物技能基础!$O$3:$Q$553,$C2920+1,0)</f>
        <v>2.0186428571428574</v>
      </c>
      <c r="Y2920" s="3">
        <f>HLOOKUP(Y$5,[2]人物技能基础!$O$3:$Q$553,$C2920+1,0)</f>
        <v>99.964285714285708</v>
      </c>
      <c r="Z2920" s="3">
        <f t="shared" si="271"/>
        <v>4460571</v>
      </c>
      <c r="AA2920" s="3">
        <f t="shared" si="272"/>
        <v>83594</v>
      </c>
      <c r="AB2920" s="3">
        <f t="shared" si="273"/>
        <v>27418</v>
      </c>
      <c r="AC2920" s="3">
        <f t="shared" si="274"/>
        <v>29530</v>
      </c>
      <c r="AD2920" s="3">
        <f t="shared" si="275"/>
        <v>31000</v>
      </c>
    </row>
    <row r="2921" spans="1:30" x14ac:dyDescent="0.15">
      <c r="A2921" s="3">
        <v>916</v>
      </c>
      <c r="B2921" s="3" t="str">
        <f t="shared" si="270"/>
        <v>关卡916boss</v>
      </c>
      <c r="C2921" s="3">
        <f>INDEX([3]关卡!$J$19:$J$2018,A2921)</f>
        <v>361</v>
      </c>
      <c r="D2921" s="3">
        <f>INDEX([3]关卡!$N$19:$N$2018,A2921)</f>
        <v>361</v>
      </c>
      <c r="E2921" s="3" t="s">
        <v>25</v>
      </c>
      <c r="F2921" s="3" t="s">
        <v>26</v>
      </c>
      <c r="G2921" s="3">
        <v>30</v>
      </c>
      <c r="H2921" s="3">
        <v>30</v>
      </c>
      <c r="I2921" s="3">
        <v>0.2</v>
      </c>
      <c r="J2921" s="4">
        <v>0.75</v>
      </c>
      <c r="K2921" s="4">
        <v>1</v>
      </c>
      <c r="L2921" s="4">
        <v>5</v>
      </c>
      <c r="M2921" s="3">
        <v>1</v>
      </c>
      <c r="N2921" s="3">
        <v>2</v>
      </c>
      <c r="O2921" s="3">
        <f>HLOOKUP(O$5,[1]非R能力!$B$8:$F$558,$C2921+1,0)</f>
        <v>922836.53673662059</v>
      </c>
      <c r="P2921" s="3">
        <f>HLOOKUP(P$5,[1]非R能力!$B$8:$F$558,$C2921+1,0)</f>
        <v>137093.91240716368</v>
      </c>
      <c r="Q2921" s="3">
        <f>HLOOKUP(Q$5,[1]非R能力!$B$8:$F$558,$C2921+1,0)</f>
        <v>77241.878126827811</v>
      </c>
      <c r="R2921" s="3">
        <f>HLOOKUP(R$5,[1]非R能力!$B$8:$F$558,$C2921+1,0)</f>
        <v>23250.140156555975</v>
      </c>
      <c r="S2921" s="3">
        <f>HLOOKUP(S$5,[1]非R能力!$B$8:$F$558,$C2921+1,0)</f>
        <v>29530.549985999649</v>
      </c>
      <c r="T2921" s="3">
        <f>INDEX([1]非R能力!$H$9:$H$558,D2921)</f>
        <v>26313.046182458973</v>
      </c>
      <c r="U2921" s="3">
        <f>IF(E2921="小怪",0,IF(INDEX([1]非R能力!$FK$9:$FK$558,C2921)=0,0,10))</f>
        <v>10</v>
      </c>
      <c r="V2921" s="3">
        <f>IF(E2921="小怪",0,IF(INDEX([1]非R能力!$FH$9:$FH$558,C2921)=0,0,5000))</f>
        <v>5000</v>
      </c>
      <c r="W2921" s="3">
        <f>HLOOKUP(W$5,[2]人物技能基础!$O$3:$Q$553,$C2921+1,0)</f>
        <v>3.637142857142857</v>
      </c>
      <c r="X2921" s="3">
        <f>HLOOKUP(X$5,[2]人物技能基础!$O$3:$Q$553,$C2921+1,0)</f>
        <v>2.0186428571428574</v>
      </c>
      <c r="Y2921" s="3">
        <f>HLOOKUP(Y$5,[2]人物技能基础!$O$3:$Q$553,$C2921+1,0)</f>
        <v>99.964285714285708</v>
      </c>
      <c r="Z2921" s="3">
        <f t="shared" si="271"/>
        <v>4460571</v>
      </c>
      <c r="AA2921" s="3">
        <f t="shared" si="272"/>
        <v>83594</v>
      </c>
      <c r="AB2921" s="3">
        <f t="shared" si="273"/>
        <v>27418</v>
      </c>
      <c r="AC2921" s="3">
        <f t="shared" si="274"/>
        <v>29530</v>
      </c>
      <c r="AD2921" s="3">
        <f t="shared" si="275"/>
        <v>31000</v>
      </c>
    </row>
    <row r="2922" spans="1:30" x14ac:dyDescent="0.15">
      <c r="A2922" s="3">
        <v>917</v>
      </c>
      <c r="B2922" s="3" t="str">
        <f t="shared" si="270"/>
        <v>关卡917boss</v>
      </c>
      <c r="C2922" s="3">
        <f>INDEX([3]关卡!$J$19:$J$2018,A2922)</f>
        <v>361</v>
      </c>
      <c r="D2922" s="3">
        <f>INDEX([3]关卡!$N$19:$N$2018,A2922)</f>
        <v>361</v>
      </c>
      <c r="E2922" s="3" t="s">
        <v>25</v>
      </c>
      <c r="F2922" s="3" t="s">
        <v>26</v>
      </c>
      <c r="G2922" s="3">
        <v>30</v>
      </c>
      <c r="H2922" s="3">
        <v>30</v>
      </c>
      <c r="I2922" s="3">
        <v>0.2</v>
      </c>
      <c r="J2922" s="4">
        <v>0.75</v>
      </c>
      <c r="K2922" s="4">
        <v>1</v>
      </c>
      <c r="L2922" s="4">
        <v>5</v>
      </c>
      <c r="M2922" s="3">
        <v>1</v>
      </c>
      <c r="N2922" s="3">
        <v>2</v>
      </c>
      <c r="O2922" s="3">
        <f>HLOOKUP(O$5,[1]非R能力!$B$8:$F$558,$C2922+1,0)</f>
        <v>922836.53673662059</v>
      </c>
      <c r="P2922" s="3">
        <f>HLOOKUP(P$5,[1]非R能力!$B$8:$F$558,$C2922+1,0)</f>
        <v>137093.91240716368</v>
      </c>
      <c r="Q2922" s="3">
        <f>HLOOKUP(Q$5,[1]非R能力!$B$8:$F$558,$C2922+1,0)</f>
        <v>77241.878126827811</v>
      </c>
      <c r="R2922" s="3">
        <f>HLOOKUP(R$5,[1]非R能力!$B$8:$F$558,$C2922+1,0)</f>
        <v>23250.140156555975</v>
      </c>
      <c r="S2922" s="3">
        <f>HLOOKUP(S$5,[1]非R能力!$B$8:$F$558,$C2922+1,0)</f>
        <v>29530.549985999649</v>
      </c>
      <c r="T2922" s="3">
        <f>INDEX([1]非R能力!$H$9:$H$558,D2922)</f>
        <v>26313.046182458973</v>
      </c>
      <c r="U2922" s="3">
        <f>IF(E2922="小怪",0,IF(INDEX([1]非R能力!$FK$9:$FK$558,C2922)=0,0,10))</f>
        <v>10</v>
      </c>
      <c r="V2922" s="3">
        <f>IF(E2922="小怪",0,IF(INDEX([1]非R能力!$FH$9:$FH$558,C2922)=0,0,5000))</f>
        <v>5000</v>
      </c>
      <c r="W2922" s="3">
        <f>HLOOKUP(W$5,[2]人物技能基础!$O$3:$Q$553,$C2922+1,0)</f>
        <v>3.637142857142857</v>
      </c>
      <c r="X2922" s="3">
        <f>HLOOKUP(X$5,[2]人物技能基础!$O$3:$Q$553,$C2922+1,0)</f>
        <v>2.0186428571428574</v>
      </c>
      <c r="Y2922" s="3">
        <f>HLOOKUP(Y$5,[2]人物技能基础!$O$3:$Q$553,$C2922+1,0)</f>
        <v>99.964285714285708</v>
      </c>
      <c r="Z2922" s="3">
        <f t="shared" si="271"/>
        <v>4460571</v>
      </c>
      <c r="AA2922" s="3">
        <f t="shared" si="272"/>
        <v>83594</v>
      </c>
      <c r="AB2922" s="3">
        <f t="shared" si="273"/>
        <v>27418</v>
      </c>
      <c r="AC2922" s="3">
        <f t="shared" si="274"/>
        <v>29530</v>
      </c>
      <c r="AD2922" s="3">
        <f t="shared" si="275"/>
        <v>31000</v>
      </c>
    </row>
    <row r="2923" spans="1:30" x14ac:dyDescent="0.15">
      <c r="A2923" s="3">
        <v>918</v>
      </c>
      <c r="B2923" s="3" t="str">
        <f t="shared" si="270"/>
        <v>关卡918boss</v>
      </c>
      <c r="C2923" s="3">
        <f>INDEX([3]关卡!$J$19:$J$2018,A2923)</f>
        <v>361</v>
      </c>
      <c r="D2923" s="3">
        <f>INDEX([3]关卡!$N$19:$N$2018,A2923)</f>
        <v>361</v>
      </c>
      <c r="E2923" s="3" t="s">
        <v>25</v>
      </c>
      <c r="F2923" s="3" t="s">
        <v>26</v>
      </c>
      <c r="G2923" s="3">
        <v>30</v>
      </c>
      <c r="H2923" s="3">
        <v>30</v>
      </c>
      <c r="I2923" s="3">
        <v>0.2</v>
      </c>
      <c r="J2923" s="4">
        <v>0.75</v>
      </c>
      <c r="K2923" s="4">
        <v>1</v>
      </c>
      <c r="L2923" s="4">
        <v>5</v>
      </c>
      <c r="M2923" s="3">
        <v>1</v>
      </c>
      <c r="N2923" s="3">
        <v>2</v>
      </c>
      <c r="O2923" s="3">
        <f>HLOOKUP(O$5,[1]非R能力!$B$8:$F$558,$C2923+1,0)</f>
        <v>922836.53673662059</v>
      </c>
      <c r="P2923" s="3">
        <f>HLOOKUP(P$5,[1]非R能力!$B$8:$F$558,$C2923+1,0)</f>
        <v>137093.91240716368</v>
      </c>
      <c r="Q2923" s="3">
        <f>HLOOKUP(Q$5,[1]非R能力!$B$8:$F$558,$C2923+1,0)</f>
        <v>77241.878126827811</v>
      </c>
      <c r="R2923" s="3">
        <f>HLOOKUP(R$5,[1]非R能力!$B$8:$F$558,$C2923+1,0)</f>
        <v>23250.140156555975</v>
      </c>
      <c r="S2923" s="3">
        <f>HLOOKUP(S$5,[1]非R能力!$B$8:$F$558,$C2923+1,0)</f>
        <v>29530.549985999649</v>
      </c>
      <c r="T2923" s="3">
        <f>INDEX([1]非R能力!$H$9:$H$558,D2923)</f>
        <v>26313.046182458973</v>
      </c>
      <c r="U2923" s="3">
        <f>IF(E2923="小怪",0,IF(INDEX([1]非R能力!$FK$9:$FK$558,C2923)=0,0,10))</f>
        <v>10</v>
      </c>
      <c r="V2923" s="3">
        <f>IF(E2923="小怪",0,IF(INDEX([1]非R能力!$FH$9:$FH$558,C2923)=0,0,5000))</f>
        <v>5000</v>
      </c>
      <c r="W2923" s="3">
        <f>HLOOKUP(W$5,[2]人物技能基础!$O$3:$Q$553,$C2923+1,0)</f>
        <v>3.637142857142857</v>
      </c>
      <c r="X2923" s="3">
        <f>HLOOKUP(X$5,[2]人物技能基础!$O$3:$Q$553,$C2923+1,0)</f>
        <v>2.0186428571428574</v>
      </c>
      <c r="Y2923" s="3">
        <f>HLOOKUP(Y$5,[2]人物技能基础!$O$3:$Q$553,$C2923+1,0)</f>
        <v>99.964285714285708</v>
      </c>
      <c r="Z2923" s="3">
        <f t="shared" si="271"/>
        <v>4460571</v>
      </c>
      <c r="AA2923" s="3">
        <f t="shared" si="272"/>
        <v>83594</v>
      </c>
      <c r="AB2923" s="3">
        <f t="shared" si="273"/>
        <v>27418</v>
      </c>
      <c r="AC2923" s="3">
        <f t="shared" si="274"/>
        <v>29530</v>
      </c>
      <c r="AD2923" s="3">
        <f t="shared" si="275"/>
        <v>31000</v>
      </c>
    </row>
    <row r="2924" spans="1:30" x14ac:dyDescent="0.15">
      <c r="A2924" s="3">
        <v>919</v>
      </c>
      <c r="B2924" s="3" t="str">
        <f t="shared" si="270"/>
        <v>关卡919boss</v>
      </c>
      <c r="C2924" s="3">
        <f>INDEX([3]关卡!$J$19:$J$2018,A2924)</f>
        <v>362</v>
      </c>
      <c r="D2924" s="3">
        <f>INDEX([3]关卡!$N$19:$N$2018,A2924)</f>
        <v>362</v>
      </c>
      <c r="E2924" s="3" t="s">
        <v>25</v>
      </c>
      <c r="F2924" s="3" t="s">
        <v>26</v>
      </c>
      <c r="G2924" s="3">
        <v>30</v>
      </c>
      <c r="H2924" s="3">
        <v>30</v>
      </c>
      <c r="I2924" s="3">
        <v>0.2</v>
      </c>
      <c r="J2924" s="4">
        <v>0.75</v>
      </c>
      <c r="K2924" s="4">
        <v>1</v>
      </c>
      <c r="L2924" s="4">
        <v>5</v>
      </c>
      <c r="M2924" s="3">
        <v>1</v>
      </c>
      <c r="N2924" s="3">
        <v>2</v>
      </c>
      <c r="O2924" s="3">
        <f>HLOOKUP(O$5,[1]非R能力!$B$8:$F$558,$C2924+1,0)</f>
        <v>934224.03884077142</v>
      </c>
      <c r="P2924" s="3">
        <f>HLOOKUP(P$5,[1]非R能力!$B$8:$F$558,$C2924+1,0)</f>
        <v>138694.66886185619</v>
      </c>
      <c r="Q2924" s="3">
        <f>HLOOKUP(Q$5,[1]非R能力!$B$8:$F$558,$C2924+1,0)</f>
        <v>78142.972693097807</v>
      </c>
      <c r="R2924" s="3">
        <f>HLOOKUP(R$5,[1]非R能力!$B$8:$F$558,$C2924+1,0)</f>
        <v>23509.331525227863</v>
      </c>
      <c r="S2924" s="3">
        <f>HLOOKUP(S$5,[1]非R能力!$B$8:$F$558,$C2924+1,0)</f>
        <v>29896.296628040247</v>
      </c>
      <c r="T2924" s="3">
        <f>INDEX([1]非R能力!$H$9:$H$558,D2924)</f>
        <v>26474.465525760002</v>
      </c>
      <c r="U2924" s="3">
        <f>IF(E2924="小怪",0,IF(INDEX([1]非R能力!$FK$9:$FK$558,C2924)=0,0,10))</f>
        <v>10</v>
      </c>
      <c r="V2924" s="3">
        <f>IF(E2924="小怪",0,IF(INDEX([1]非R能力!$FH$9:$FH$558,C2924)=0,0,5000))</f>
        <v>5000</v>
      </c>
      <c r="W2924" s="3">
        <f>HLOOKUP(W$5,[2]人物技能基础!$O$3:$Q$553,$C2924+1,0)</f>
        <v>3.637142857142857</v>
      </c>
      <c r="X2924" s="3">
        <f>HLOOKUP(X$5,[2]人物技能基础!$O$3:$Q$553,$C2924+1,0)</f>
        <v>2.0186428571428574</v>
      </c>
      <c r="Y2924" s="3">
        <f>HLOOKUP(Y$5,[2]人物技能基础!$O$3:$Q$553,$C2924+1,0)</f>
        <v>99.964285714285708</v>
      </c>
      <c r="Z2924" s="3">
        <f t="shared" si="271"/>
        <v>4510013</v>
      </c>
      <c r="AA2924" s="3">
        <f t="shared" si="272"/>
        <v>84571</v>
      </c>
      <c r="AB2924" s="3">
        <f t="shared" si="273"/>
        <v>27738</v>
      </c>
      <c r="AC2924" s="3">
        <f t="shared" si="274"/>
        <v>29896</v>
      </c>
      <c r="AD2924" s="3">
        <f t="shared" si="275"/>
        <v>31345</v>
      </c>
    </row>
    <row r="2925" spans="1:30" x14ac:dyDescent="0.15">
      <c r="A2925" s="3">
        <v>920</v>
      </c>
      <c r="B2925" s="3" t="str">
        <f t="shared" si="270"/>
        <v>关卡920boss</v>
      </c>
      <c r="C2925" s="3">
        <f>INDEX([3]关卡!$J$19:$J$2018,A2925)</f>
        <v>362</v>
      </c>
      <c r="D2925" s="3">
        <f>INDEX([3]关卡!$N$19:$N$2018,A2925)</f>
        <v>362</v>
      </c>
      <c r="E2925" s="3" t="s">
        <v>25</v>
      </c>
      <c r="F2925" s="3" t="s">
        <v>26</v>
      </c>
      <c r="G2925" s="3">
        <v>30</v>
      </c>
      <c r="H2925" s="3">
        <v>30</v>
      </c>
      <c r="I2925" s="3">
        <v>0.2</v>
      </c>
      <c r="J2925" s="4">
        <v>0.75</v>
      </c>
      <c r="K2925" s="4">
        <v>1</v>
      </c>
      <c r="L2925" s="4">
        <v>5</v>
      </c>
      <c r="M2925" s="3">
        <v>1</v>
      </c>
      <c r="N2925" s="3">
        <v>2</v>
      </c>
      <c r="O2925" s="3">
        <f>HLOOKUP(O$5,[1]非R能力!$B$8:$F$558,$C2925+1,0)</f>
        <v>934224.03884077142</v>
      </c>
      <c r="P2925" s="3">
        <f>HLOOKUP(P$5,[1]非R能力!$B$8:$F$558,$C2925+1,0)</f>
        <v>138694.66886185619</v>
      </c>
      <c r="Q2925" s="3">
        <f>HLOOKUP(Q$5,[1]非R能力!$B$8:$F$558,$C2925+1,0)</f>
        <v>78142.972693097807</v>
      </c>
      <c r="R2925" s="3">
        <f>HLOOKUP(R$5,[1]非R能力!$B$8:$F$558,$C2925+1,0)</f>
        <v>23509.331525227863</v>
      </c>
      <c r="S2925" s="3">
        <f>HLOOKUP(S$5,[1]非R能力!$B$8:$F$558,$C2925+1,0)</f>
        <v>29896.296628040247</v>
      </c>
      <c r="T2925" s="3">
        <f>INDEX([1]非R能力!$H$9:$H$558,D2925)</f>
        <v>26474.465525760002</v>
      </c>
      <c r="U2925" s="3">
        <f>IF(E2925="小怪",0,IF(INDEX([1]非R能力!$FK$9:$FK$558,C2925)=0,0,10))</f>
        <v>10</v>
      </c>
      <c r="V2925" s="3">
        <f>IF(E2925="小怪",0,IF(INDEX([1]非R能力!$FH$9:$FH$558,C2925)=0,0,5000))</f>
        <v>5000</v>
      </c>
      <c r="W2925" s="3">
        <f>HLOOKUP(W$5,[2]人物技能基础!$O$3:$Q$553,$C2925+1,0)</f>
        <v>3.637142857142857</v>
      </c>
      <c r="X2925" s="3">
        <f>HLOOKUP(X$5,[2]人物技能基础!$O$3:$Q$553,$C2925+1,0)</f>
        <v>2.0186428571428574</v>
      </c>
      <c r="Y2925" s="3">
        <f>HLOOKUP(Y$5,[2]人物技能基础!$O$3:$Q$553,$C2925+1,0)</f>
        <v>99.964285714285708</v>
      </c>
      <c r="Z2925" s="3">
        <f t="shared" si="271"/>
        <v>4510013</v>
      </c>
      <c r="AA2925" s="3">
        <f t="shared" si="272"/>
        <v>84571</v>
      </c>
      <c r="AB2925" s="3">
        <f t="shared" si="273"/>
        <v>27738</v>
      </c>
      <c r="AC2925" s="3">
        <f t="shared" si="274"/>
        <v>29896</v>
      </c>
      <c r="AD2925" s="3">
        <f t="shared" si="275"/>
        <v>31345</v>
      </c>
    </row>
    <row r="2926" spans="1:30" x14ac:dyDescent="0.15">
      <c r="A2926" s="3">
        <v>921</v>
      </c>
      <c r="B2926" s="3" t="str">
        <f t="shared" si="270"/>
        <v>关卡921boss</v>
      </c>
      <c r="C2926" s="3">
        <f>INDEX([3]关卡!$J$19:$J$2018,A2926)</f>
        <v>362</v>
      </c>
      <c r="D2926" s="3">
        <f>INDEX([3]关卡!$N$19:$N$2018,A2926)</f>
        <v>362</v>
      </c>
      <c r="E2926" s="3" t="s">
        <v>25</v>
      </c>
      <c r="F2926" s="3" t="s">
        <v>26</v>
      </c>
      <c r="G2926" s="3">
        <v>30</v>
      </c>
      <c r="H2926" s="3">
        <v>30</v>
      </c>
      <c r="I2926" s="3">
        <v>0.2</v>
      </c>
      <c r="J2926" s="4">
        <v>0.75</v>
      </c>
      <c r="K2926" s="4">
        <v>1</v>
      </c>
      <c r="L2926" s="4">
        <v>5</v>
      </c>
      <c r="M2926" s="3">
        <v>1</v>
      </c>
      <c r="N2926" s="3">
        <v>2</v>
      </c>
      <c r="O2926" s="3">
        <f>HLOOKUP(O$5,[1]非R能力!$B$8:$F$558,$C2926+1,0)</f>
        <v>934224.03884077142</v>
      </c>
      <c r="P2926" s="3">
        <f>HLOOKUP(P$5,[1]非R能力!$B$8:$F$558,$C2926+1,0)</f>
        <v>138694.66886185619</v>
      </c>
      <c r="Q2926" s="3">
        <f>HLOOKUP(Q$5,[1]非R能力!$B$8:$F$558,$C2926+1,0)</f>
        <v>78142.972693097807</v>
      </c>
      <c r="R2926" s="3">
        <f>HLOOKUP(R$5,[1]非R能力!$B$8:$F$558,$C2926+1,0)</f>
        <v>23509.331525227863</v>
      </c>
      <c r="S2926" s="3">
        <f>HLOOKUP(S$5,[1]非R能力!$B$8:$F$558,$C2926+1,0)</f>
        <v>29896.296628040247</v>
      </c>
      <c r="T2926" s="3">
        <f>INDEX([1]非R能力!$H$9:$H$558,D2926)</f>
        <v>26474.465525760002</v>
      </c>
      <c r="U2926" s="3">
        <f>IF(E2926="小怪",0,IF(INDEX([1]非R能力!$FK$9:$FK$558,C2926)=0,0,10))</f>
        <v>10</v>
      </c>
      <c r="V2926" s="3">
        <f>IF(E2926="小怪",0,IF(INDEX([1]非R能力!$FH$9:$FH$558,C2926)=0,0,5000))</f>
        <v>5000</v>
      </c>
      <c r="W2926" s="3">
        <f>HLOOKUP(W$5,[2]人物技能基础!$O$3:$Q$553,$C2926+1,0)</f>
        <v>3.637142857142857</v>
      </c>
      <c r="X2926" s="3">
        <f>HLOOKUP(X$5,[2]人物技能基础!$O$3:$Q$553,$C2926+1,0)</f>
        <v>2.0186428571428574</v>
      </c>
      <c r="Y2926" s="3">
        <f>HLOOKUP(Y$5,[2]人物技能基础!$O$3:$Q$553,$C2926+1,0)</f>
        <v>99.964285714285708</v>
      </c>
      <c r="Z2926" s="3">
        <f t="shared" si="271"/>
        <v>4510013</v>
      </c>
      <c r="AA2926" s="3">
        <f t="shared" si="272"/>
        <v>84571</v>
      </c>
      <c r="AB2926" s="3">
        <f t="shared" si="273"/>
        <v>27738</v>
      </c>
      <c r="AC2926" s="3">
        <f t="shared" si="274"/>
        <v>29896</v>
      </c>
      <c r="AD2926" s="3">
        <f t="shared" si="275"/>
        <v>31345</v>
      </c>
    </row>
    <row r="2927" spans="1:30" x14ac:dyDescent="0.15">
      <c r="A2927" s="3">
        <v>922</v>
      </c>
      <c r="B2927" s="3" t="str">
        <f t="shared" si="270"/>
        <v>关卡922boss</v>
      </c>
      <c r="C2927" s="3">
        <f>INDEX([3]关卡!$J$19:$J$2018,A2927)</f>
        <v>362</v>
      </c>
      <c r="D2927" s="3">
        <f>INDEX([3]关卡!$N$19:$N$2018,A2927)</f>
        <v>362</v>
      </c>
      <c r="E2927" s="3" t="s">
        <v>25</v>
      </c>
      <c r="F2927" s="3" t="s">
        <v>26</v>
      </c>
      <c r="G2927" s="3">
        <v>30</v>
      </c>
      <c r="H2927" s="3">
        <v>30</v>
      </c>
      <c r="I2927" s="3">
        <v>0.2</v>
      </c>
      <c r="J2927" s="4">
        <v>0.75</v>
      </c>
      <c r="K2927" s="4">
        <v>1</v>
      </c>
      <c r="L2927" s="4">
        <v>5</v>
      </c>
      <c r="M2927" s="3">
        <v>1</v>
      </c>
      <c r="N2927" s="3">
        <v>2</v>
      </c>
      <c r="O2927" s="3">
        <f>HLOOKUP(O$5,[1]非R能力!$B$8:$F$558,$C2927+1,0)</f>
        <v>934224.03884077142</v>
      </c>
      <c r="P2927" s="3">
        <f>HLOOKUP(P$5,[1]非R能力!$B$8:$F$558,$C2927+1,0)</f>
        <v>138694.66886185619</v>
      </c>
      <c r="Q2927" s="3">
        <f>HLOOKUP(Q$5,[1]非R能力!$B$8:$F$558,$C2927+1,0)</f>
        <v>78142.972693097807</v>
      </c>
      <c r="R2927" s="3">
        <f>HLOOKUP(R$5,[1]非R能力!$B$8:$F$558,$C2927+1,0)</f>
        <v>23509.331525227863</v>
      </c>
      <c r="S2927" s="3">
        <f>HLOOKUP(S$5,[1]非R能力!$B$8:$F$558,$C2927+1,0)</f>
        <v>29896.296628040247</v>
      </c>
      <c r="T2927" s="3">
        <f>INDEX([1]非R能力!$H$9:$H$558,D2927)</f>
        <v>26474.465525760002</v>
      </c>
      <c r="U2927" s="3">
        <f>IF(E2927="小怪",0,IF(INDEX([1]非R能力!$FK$9:$FK$558,C2927)=0,0,10))</f>
        <v>10</v>
      </c>
      <c r="V2927" s="3">
        <f>IF(E2927="小怪",0,IF(INDEX([1]非R能力!$FH$9:$FH$558,C2927)=0,0,5000))</f>
        <v>5000</v>
      </c>
      <c r="W2927" s="3">
        <f>HLOOKUP(W$5,[2]人物技能基础!$O$3:$Q$553,$C2927+1,0)</f>
        <v>3.637142857142857</v>
      </c>
      <c r="X2927" s="3">
        <f>HLOOKUP(X$5,[2]人物技能基础!$O$3:$Q$553,$C2927+1,0)</f>
        <v>2.0186428571428574</v>
      </c>
      <c r="Y2927" s="3">
        <f>HLOOKUP(Y$5,[2]人物技能基础!$O$3:$Q$553,$C2927+1,0)</f>
        <v>99.964285714285708</v>
      </c>
      <c r="Z2927" s="3">
        <f t="shared" si="271"/>
        <v>4510013</v>
      </c>
      <c r="AA2927" s="3">
        <f t="shared" si="272"/>
        <v>84571</v>
      </c>
      <c r="AB2927" s="3">
        <f t="shared" si="273"/>
        <v>27738</v>
      </c>
      <c r="AC2927" s="3">
        <f t="shared" si="274"/>
        <v>29896</v>
      </c>
      <c r="AD2927" s="3">
        <f t="shared" si="275"/>
        <v>31345</v>
      </c>
    </row>
    <row r="2928" spans="1:30" x14ac:dyDescent="0.15">
      <c r="A2928" s="3">
        <v>923</v>
      </c>
      <c r="B2928" s="3" t="str">
        <f t="shared" si="270"/>
        <v>关卡923boss</v>
      </c>
      <c r="C2928" s="3">
        <f>INDEX([3]关卡!$J$19:$J$2018,A2928)</f>
        <v>362</v>
      </c>
      <c r="D2928" s="3">
        <f>INDEX([3]关卡!$N$19:$N$2018,A2928)</f>
        <v>362</v>
      </c>
      <c r="E2928" s="3" t="s">
        <v>25</v>
      </c>
      <c r="F2928" s="3" t="s">
        <v>26</v>
      </c>
      <c r="G2928" s="3">
        <v>30</v>
      </c>
      <c r="H2928" s="3">
        <v>30</v>
      </c>
      <c r="I2928" s="3">
        <v>0.2</v>
      </c>
      <c r="J2928" s="4">
        <v>0.75</v>
      </c>
      <c r="K2928" s="4">
        <v>1</v>
      </c>
      <c r="L2928" s="4">
        <v>5</v>
      </c>
      <c r="M2928" s="3">
        <v>1</v>
      </c>
      <c r="N2928" s="3">
        <v>2</v>
      </c>
      <c r="O2928" s="3">
        <f>HLOOKUP(O$5,[1]非R能力!$B$8:$F$558,$C2928+1,0)</f>
        <v>934224.03884077142</v>
      </c>
      <c r="P2928" s="3">
        <f>HLOOKUP(P$5,[1]非R能力!$B$8:$F$558,$C2928+1,0)</f>
        <v>138694.66886185619</v>
      </c>
      <c r="Q2928" s="3">
        <f>HLOOKUP(Q$5,[1]非R能力!$B$8:$F$558,$C2928+1,0)</f>
        <v>78142.972693097807</v>
      </c>
      <c r="R2928" s="3">
        <f>HLOOKUP(R$5,[1]非R能力!$B$8:$F$558,$C2928+1,0)</f>
        <v>23509.331525227863</v>
      </c>
      <c r="S2928" s="3">
        <f>HLOOKUP(S$5,[1]非R能力!$B$8:$F$558,$C2928+1,0)</f>
        <v>29896.296628040247</v>
      </c>
      <c r="T2928" s="3">
        <f>INDEX([1]非R能力!$H$9:$H$558,D2928)</f>
        <v>26474.465525760002</v>
      </c>
      <c r="U2928" s="3">
        <f>IF(E2928="小怪",0,IF(INDEX([1]非R能力!$FK$9:$FK$558,C2928)=0,0,10))</f>
        <v>10</v>
      </c>
      <c r="V2928" s="3">
        <f>IF(E2928="小怪",0,IF(INDEX([1]非R能力!$FH$9:$FH$558,C2928)=0,0,5000))</f>
        <v>5000</v>
      </c>
      <c r="W2928" s="3">
        <f>HLOOKUP(W$5,[2]人物技能基础!$O$3:$Q$553,$C2928+1,0)</f>
        <v>3.637142857142857</v>
      </c>
      <c r="X2928" s="3">
        <f>HLOOKUP(X$5,[2]人物技能基础!$O$3:$Q$553,$C2928+1,0)</f>
        <v>2.0186428571428574</v>
      </c>
      <c r="Y2928" s="3">
        <f>HLOOKUP(Y$5,[2]人物技能基础!$O$3:$Q$553,$C2928+1,0)</f>
        <v>99.964285714285708</v>
      </c>
      <c r="Z2928" s="3">
        <f t="shared" si="271"/>
        <v>4510013</v>
      </c>
      <c r="AA2928" s="3">
        <f t="shared" si="272"/>
        <v>84571</v>
      </c>
      <c r="AB2928" s="3">
        <f t="shared" si="273"/>
        <v>27738</v>
      </c>
      <c r="AC2928" s="3">
        <f t="shared" si="274"/>
        <v>29896</v>
      </c>
      <c r="AD2928" s="3">
        <f t="shared" si="275"/>
        <v>31345</v>
      </c>
    </row>
    <row r="2929" spans="1:30" x14ac:dyDescent="0.15">
      <c r="A2929" s="3">
        <v>924</v>
      </c>
      <c r="B2929" s="3" t="str">
        <f t="shared" si="270"/>
        <v>关卡924boss</v>
      </c>
      <c r="C2929" s="3">
        <f>INDEX([3]关卡!$J$19:$J$2018,A2929)</f>
        <v>362</v>
      </c>
      <c r="D2929" s="3">
        <f>INDEX([3]关卡!$N$19:$N$2018,A2929)</f>
        <v>362</v>
      </c>
      <c r="E2929" s="3" t="s">
        <v>25</v>
      </c>
      <c r="F2929" s="3" t="s">
        <v>26</v>
      </c>
      <c r="G2929" s="3">
        <v>30</v>
      </c>
      <c r="H2929" s="3">
        <v>30</v>
      </c>
      <c r="I2929" s="3">
        <v>0.2</v>
      </c>
      <c r="J2929" s="4">
        <v>0.75</v>
      </c>
      <c r="K2929" s="4">
        <v>1</v>
      </c>
      <c r="L2929" s="4">
        <v>5</v>
      </c>
      <c r="M2929" s="3">
        <v>1</v>
      </c>
      <c r="N2929" s="3">
        <v>2</v>
      </c>
      <c r="O2929" s="3">
        <f>HLOOKUP(O$5,[1]非R能力!$B$8:$F$558,$C2929+1,0)</f>
        <v>934224.03884077142</v>
      </c>
      <c r="P2929" s="3">
        <f>HLOOKUP(P$5,[1]非R能力!$B$8:$F$558,$C2929+1,0)</f>
        <v>138694.66886185619</v>
      </c>
      <c r="Q2929" s="3">
        <f>HLOOKUP(Q$5,[1]非R能力!$B$8:$F$558,$C2929+1,0)</f>
        <v>78142.972693097807</v>
      </c>
      <c r="R2929" s="3">
        <f>HLOOKUP(R$5,[1]非R能力!$B$8:$F$558,$C2929+1,0)</f>
        <v>23509.331525227863</v>
      </c>
      <c r="S2929" s="3">
        <f>HLOOKUP(S$5,[1]非R能力!$B$8:$F$558,$C2929+1,0)</f>
        <v>29896.296628040247</v>
      </c>
      <c r="T2929" s="3">
        <f>INDEX([1]非R能力!$H$9:$H$558,D2929)</f>
        <v>26474.465525760002</v>
      </c>
      <c r="U2929" s="3">
        <f>IF(E2929="小怪",0,IF(INDEX([1]非R能力!$FK$9:$FK$558,C2929)=0,0,10))</f>
        <v>10</v>
      </c>
      <c r="V2929" s="3">
        <f>IF(E2929="小怪",0,IF(INDEX([1]非R能力!$FH$9:$FH$558,C2929)=0,0,5000))</f>
        <v>5000</v>
      </c>
      <c r="W2929" s="3">
        <f>HLOOKUP(W$5,[2]人物技能基础!$O$3:$Q$553,$C2929+1,0)</f>
        <v>3.637142857142857</v>
      </c>
      <c r="X2929" s="3">
        <f>HLOOKUP(X$5,[2]人物技能基础!$O$3:$Q$553,$C2929+1,0)</f>
        <v>2.0186428571428574</v>
      </c>
      <c r="Y2929" s="3">
        <f>HLOOKUP(Y$5,[2]人物技能基础!$O$3:$Q$553,$C2929+1,0)</f>
        <v>99.964285714285708</v>
      </c>
      <c r="Z2929" s="3">
        <f t="shared" si="271"/>
        <v>4510013</v>
      </c>
      <c r="AA2929" s="3">
        <f t="shared" si="272"/>
        <v>84571</v>
      </c>
      <c r="AB2929" s="3">
        <f t="shared" si="273"/>
        <v>27738</v>
      </c>
      <c r="AC2929" s="3">
        <f t="shared" si="274"/>
        <v>29896</v>
      </c>
      <c r="AD2929" s="3">
        <f t="shared" si="275"/>
        <v>31345</v>
      </c>
    </row>
    <row r="2930" spans="1:30" x14ac:dyDescent="0.15">
      <c r="A2930" s="3">
        <v>925</v>
      </c>
      <c r="B2930" s="3" t="str">
        <f t="shared" si="270"/>
        <v>关卡925boss</v>
      </c>
      <c r="C2930" s="3">
        <f>INDEX([3]关卡!$J$19:$J$2018,A2930)</f>
        <v>363</v>
      </c>
      <c r="D2930" s="3">
        <f>INDEX([3]关卡!$N$19:$N$2018,A2930)</f>
        <v>363</v>
      </c>
      <c r="E2930" s="3" t="s">
        <v>25</v>
      </c>
      <c r="F2930" s="3" t="s">
        <v>26</v>
      </c>
      <c r="G2930" s="3">
        <v>30</v>
      </c>
      <c r="H2930" s="3">
        <v>30</v>
      </c>
      <c r="I2930" s="3">
        <v>0.2</v>
      </c>
      <c r="J2930" s="4">
        <v>0.75</v>
      </c>
      <c r="K2930" s="4">
        <v>1</v>
      </c>
      <c r="L2930" s="4">
        <v>5</v>
      </c>
      <c r="M2930" s="3">
        <v>1</v>
      </c>
      <c r="N2930" s="3">
        <v>2</v>
      </c>
      <c r="O2930" s="3">
        <f>HLOOKUP(O$5,[1]非R能力!$B$8:$F$558,$C2930+1,0)</f>
        <v>945116.00496223534</v>
      </c>
      <c r="P2930" s="3">
        <f>HLOOKUP(P$5,[1]非R能力!$B$8:$F$558,$C2930+1,0)</f>
        <v>140316.46781756435</v>
      </c>
      <c r="Q2930" s="3">
        <f>HLOOKUP(Q$5,[1]非R能力!$B$8:$F$558,$C2930+1,0)</f>
        <v>79012.031654685867</v>
      </c>
      <c r="R2930" s="3">
        <f>HLOOKUP(R$5,[1]非R能力!$B$8:$F$558,$C2930+1,0)</f>
        <v>23758.870953878002</v>
      </c>
      <c r="S2930" s="3">
        <f>HLOOKUP(S$5,[1]非R能力!$B$8:$F$558,$C2930+1,0)</f>
        <v>30231.67339678459</v>
      </c>
      <c r="T2930" s="3">
        <f>INDEX([1]非R能力!$H$9:$H$558,D2930)</f>
        <v>26636.66647244004</v>
      </c>
      <c r="U2930" s="3">
        <f>IF(E2930="小怪",0,IF(INDEX([1]非R能力!$FK$9:$FK$558,C2930)=0,0,10))</f>
        <v>10</v>
      </c>
      <c r="V2930" s="3">
        <f>IF(E2930="小怪",0,IF(INDEX([1]非R能力!$FH$9:$FH$558,C2930)=0,0,5000))</f>
        <v>5000</v>
      </c>
      <c r="W2930" s="3">
        <f>HLOOKUP(W$5,[2]人物技能基础!$O$3:$Q$553,$C2930+1,0)</f>
        <v>3.637142857142857</v>
      </c>
      <c r="X2930" s="3">
        <f>HLOOKUP(X$5,[2]人物技能基础!$O$3:$Q$553,$C2930+1,0)</f>
        <v>2.0186428571428574</v>
      </c>
      <c r="Y2930" s="3">
        <f>HLOOKUP(Y$5,[2]人物技能基础!$O$3:$Q$553,$C2930+1,0)</f>
        <v>99.964285714285708</v>
      </c>
      <c r="Z2930" s="3">
        <f t="shared" si="271"/>
        <v>4560053</v>
      </c>
      <c r="AA2930" s="3">
        <f t="shared" si="272"/>
        <v>85512</v>
      </c>
      <c r="AB2930" s="3">
        <f t="shared" si="273"/>
        <v>28063</v>
      </c>
      <c r="AC2930" s="3">
        <f t="shared" si="274"/>
        <v>30231</v>
      </c>
      <c r="AD2930" s="3">
        <f t="shared" si="275"/>
        <v>31678</v>
      </c>
    </row>
    <row r="2931" spans="1:30" x14ac:dyDescent="0.15">
      <c r="A2931" s="3">
        <v>926</v>
      </c>
      <c r="B2931" s="3" t="str">
        <f t="shared" si="270"/>
        <v>关卡926boss</v>
      </c>
      <c r="C2931" s="3">
        <f>INDEX([3]关卡!$J$19:$J$2018,A2931)</f>
        <v>363</v>
      </c>
      <c r="D2931" s="3">
        <f>INDEX([3]关卡!$N$19:$N$2018,A2931)</f>
        <v>363</v>
      </c>
      <c r="E2931" s="3" t="s">
        <v>25</v>
      </c>
      <c r="F2931" s="3" t="s">
        <v>26</v>
      </c>
      <c r="G2931" s="3">
        <v>30</v>
      </c>
      <c r="H2931" s="3">
        <v>30</v>
      </c>
      <c r="I2931" s="3">
        <v>0.2</v>
      </c>
      <c r="J2931" s="4">
        <v>0.75</v>
      </c>
      <c r="K2931" s="4">
        <v>1</v>
      </c>
      <c r="L2931" s="4">
        <v>5</v>
      </c>
      <c r="M2931" s="3">
        <v>1</v>
      </c>
      <c r="N2931" s="3">
        <v>2</v>
      </c>
      <c r="O2931" s="3">
        <f>HLOOKUP(O$5,[1]非R能力!$B$8:$F$558,$C2931+1,0)</f>
        <v>945116.00496223534</v>
      </c>
      <c r="P2931" s="3">
        <f>HLOOKUP(P$5,[1]非R能力!$B$8:$F$558,$C2931+1,0)</f>
        <v>140316.46781756435</v>
      </c>
      <c r="Q2931" s="3">
        <f>HLOOKUP(Q$5,[1]非R能力!$B$8:$F$558,$C2931+1,0)</f>
        <v>79012.031654685867</v>
      </c>
      <c r="R2931" s="3">
        <f>HLOOKUP(R$5,[1]非R能力!$B$8:$F$558,$C2931+1,0)</f>
        <v>23758.870953878002</v>
      </c>
      <c r="S2931" s="3">
        <f>HLOOKUP(S$5,[1]非R能力!$B$8:$F$558,$C2931+1,0)</f>
        <v>30231.67339678459</v>
      </c>
      <c r="T2931" s="3">
        <f>INDEX([1]非R能力!$H$9:$H$558,D2931)</f>
        <v>26636.66647244004</v>
      </c>
      <c r="U2931" s="3">
        <f>IF(E2931="小怪",0,IF(INDEX([1]非R能力!$FK$9:$FK$558,C2931)=0,0,10))</f>
        <v>10</v>
      </c>
      <c r="V2931" s="3">
        <f>IF(E2931="小怪",0,IF(INDEX([1]非R能力!$FH$9:$FH$558,C2931)=0,0,5000))</f>
        <v>5000</v>
      </c>
      <c r="W2931" s="3">
        <f>HLOOKUP(W$5,[2]人物技能基础!$O$3:$Q$553,$C2931+1,0)</f>
        <v>3.637142857142857</v>
      </c>
      <c r="X2931" s="3">
        <f>HLOOKUP(X$5,[2]人物技能基础!$O$3:$Q$553,$C2931+1,0)</f>
        <v>2.0186428571428574</v>
      </c>
      <c r="Y2931" s="3">
        <f>HLOOKUP(Y$5,[2]人物技能基础!$O$3:$Q$553,$C2931+1,0)</f>
        <v>99.964285714285708</v>
      </c>
      <c r="Z2931" s="3">
        <f t="shared" si="271"/>
        <v>4560053</v>
      </c>
      <c r="AA2931" s="3">
        <f t="shared" si="272"/>
        <v>85512</v>
      </c>
      <c r="AB2931" s="3">
        <f t="shared" si="273"/>
        <v>28063</v>
      </c>
      <c r="AC2931" s="3">
        <f t="shared" si="274"/>
        <v>30231</v>
      </c>
      <c r="AD2931" s="3">
        <f t="shared" si="275"/>
        <v>31678</v>
      </c>
    </row>
    <row r="2932" spans="1:30" x14ac:dyDescent="0.15">
      <c r="A2932" s="3">
        <v>927</v>
      </c>
      <c r="B2932" s="3" t="str">
        <f t="shared" si="270"/>
        <v>关卡927boss</v>
      </c>
      <c r="C2932" s="3">
        <f>INDEX([3]关卡!$J$19:$J$2018,A2932)</f>
        <v>363</v>
      </c>
      <c r="D2932" s="3">
        <f>INDEX([3]关卡!$N$19:$N$2018,A2932)</f>
        <v>363</v>
      </c>
      <c r="E2932" s="3" t="s">
        <v>25</v>
      </c>
      <c r="F2932" s="3" t="s">
        <v>26</v>
      </c>
      <c r="G2932" s="3">
        <v>30</v>
      </c>
      <c r="H2932" s="3">
        <v>30</v>
      </c>
      <c r="I2932" s="3">
        <v>0.2</v>
      </c>
      <c r="J2932" s="4">
        <v>0.75</v>
      </c>
      <c r="K2932" s="4">
        <v>1</v>
      </c>
      <c r="L2932" s="4">
        <v>5</v>
      </c>
      <c r="M2932" s="3">
        <v>1</v>
      </c>
      <c r="N2932" s="3">
        <v>2</v>
      </c>
      <c r="O2932" s="3">
        <f>HLOOKUP(O$5,[1]非R能力!$B$8:$F$558,$C2932+1,0)</f>
        <v>945116.00496223534</v>
      </c>
      <c r="P2932" s="3">
        <f>HLOOKUP(P$5,[1]非R能力!$B$8:$F$558,$C2932+1,0)</f>
        <v>140316.46781756435</v>
      </c>
      <c r="Q2932" s="3">
        <f>HLOOKUP(Q$5,[1]非R能力!$B$8:$F$558,$C2932+1,0)</f>
        <v>79012.031654685867</v>
      </c>
      <c r="R2932" s="3">
        <f>HLOOKUP(R$5,[1]非R能力!$B$8:$F$558,$C2932+1,0)</f>
        <v>23758.870953878002</v>
      </c>
      <c r="S2932" s="3">
        <f>HLOOKUP(S$5,[1]非R能力!$B$8:$F$558,$C2932+1,0)</f>
        <v>30231.67339678459</v>
      </c>
      <c r="T2932" s="3">
        <f>INDEX([1]非R能力!$H$9:$H$558,D2932)</f>
        <v>26636.66647244004</v>
      </c>
      <c r="U2932" s="3">
        <f>IF(E2932="小怪",0,IF(INDEX([1]非R能力!$FK$9:$FK$558,C2932)=0,0,10))</f>
        <v>10</v>
      </c>
      <c r="V2932" s="3">
        <f>IF(E2932="小怪",0,IF(INDEX([1]非R能力!$FH$9:$FH$558,C2932)=0,0,5000))</f>
        <v>5000</v>
      </c>
      <c r="W2932" s="3">
        <f>HLOOKUP(W$5,[2]人物技能基础!$O$3:$Q$553,$C2932+1,0)</f>
        <v>3.637142857142857</v>
      </c>
      <c r="X2932" s="3">
        <f>HLOOKUP(X$5,[2]人物技能基础!$O$3:$Q$553,$C2932+1,0)</f>
        <v>2.0186428571428574</v>
      </c>
      <c r="Y2932" s="3">
        <f>HLOOKUP(Y$5,[2]人物技能基础!$O$3:$Q$553,$C2932+1,0)</f>
        <v>99.964285714285708</v>
      </c>
      <c r="Z2932" s="3">
        <f t="shared" si="271"/>
        <v>4560053</v>
      </c>
      <c r="AA2932" s="3">
        <f t="shared" si="272"/>
        <v>85512</v>
      </c>
      <c r="AB2932" s="3">
        <f t="shared" si="273"/>
        <v>28063</v>
      </c>
      <c r="AC2932" s="3">
        <f t="shared" si="274"/>
        <v>30231</v>
      </c>
      <c r="AD2932" s="3">
        <f t="shared" si="275"/>
        <v>31678</v>
      </c>
    </row>
    <row r="2933" spans="1:30" x14ac:dyDescent="0.15">
      <c r="A2933" s="3">
        <v>928</v>
      </c>
      <c r="B2933" s="3" t="str">
        <f t="shared" si="270"/>
        <v>关卡928boss</v>
      </c>
      <c r="C2933" s="3">
        <f>INDEX([3]关卡!$J$19:$J$2018,A2933)</f>
        <v>363</v>
      </c>
      <c r="D2933" s="3">
        <f>INDEX([3]关卡!$N$19:$N$2018,A2933)</f>
        <v>363</v>
      </c>
      <c r="E2933" s="3" t="s">
        <v>25</v>
      </c>
      <c r="F2933" s="3" t="s">
        <v>26</v>
      </c>
      <c r="G2933" s="3">
        <v>30</v>
      </c>
      <c r="H2933" s="3">
        <v>30</v>
      </c>
      <c r="I2933" s="3">
        <v>0.2</v>
      </c>
      <c r="J2933" s="4">
        <v>0.75</v>
      </c>
      <c r="K2933" s="4">
        <v>1</v>
      </c>
      <c r="L2933" s="4">
        <v>5</v>
      </c>
      <c r="M2933" s="3">
        <v>1</v>
      </c>
      <c r="N2933" s="3">
        <v>2</v>
      </c>
      <c r="O2933" s="3">
        <f>HLOOKUP(O$5,[1]非R能力!$B$8:$F$558,$C2933+1,0)</f>
        <v>945116.00496223534</v>
      </c>
      <c r="P2933" s="3">
        <f>HLOOKUP(P$5,[1]非R能力!$B$8:$F$558,$C2933+1,0)</f>
        <v>140316.46781756435</v>
      </c>
      <c r="Q2933" s="3">
        <f>HLOOKUP(Q$5,[1]非R能力!$B$8:$F$558,$C2933+1,0)</f>
        <v>79012.031654685867</v>
      </c>
      <c r="R2933" s="3">
        <f>HLOOKUP(R$5,[1]非R能力!$B$8:$F$558,$C2933+1,0)</f>
        <v>23758.870953878002</v>
      </c>
      <c r="S2933" s="3">
        <f>HLOOKUP(S$5,[1]非R能力!$B$8:$F$558,$C2933+1,0)</f>
        <v>30231.67339678459</v>
      </c>
      <c r="T2933" s="3">
        <f>INDEX([1]非R能力!$H$9:$H$558,D2933)</f>
        <v>26636.66647244004</v>
      </c>
      <c r="U2933" s="3">
        <f>IF(E2933="小怪",0,IF(INDEX([1]非R能力!$FK$9:$FK$558,C2933)=0,0,10))</f>
        <v>10</v>
      </c>
      <c r="V2933" s="3">
        <f>IF(E2933="小怪",0,IF(INDEX([1]非R能力!$FH$9:$FH$558,C2933)=0,0,5000))</f>
        <v>5000</v>
      </c>
      <c r="W2933" s="3">
        <f>HLOOKUP(W$5,[2]人物技能基础!$O$3:$Q$553,$C2933+1,0)</f>
        <v>3.637142857142857</v>
      </c>
      <c r="X2933" s="3">
        <f>HLOOKUP(X$5,[2]人物技能基础!$O$3:$Q$553,$C2933+1,0)</f>
        <v>2.0186428571428574</v>
      </c>
      <c r="Y2933" s="3">
        <f>HLOOKUP(Y$5,[2]人物技能基础!$O$3:$Q$553,$C2933+1,0)</f>
        <v>99.964285714285708</v>
      </c>
      <c r="Z2933" s="3">
        <f t="shared" si="271"/>
        <v>4560053</v>
      </c>
      <c r="AA2933" s="3">
        <f t="shared" si="272"/>
        <v>85512</v>
      </c>
      <c r="AB2933" s="3">
        <f t="shared" si="273"/>
        <v>28063</v>
      </c>
      <c r="AC2933" s="3">
        <f t="shared" si="274"/>
        <v>30231</v>
      </c>
      <c r="AD2933" s="3">
        <f t="shared" si="275"/>
        <v>31678</v>
      </c>
    </row>
    <row r="2934" spans="1:30" x14ac:dyDescent="0.15">
      <c r="A2934" s="3">
        <v>929</v>
      </c>
      <c r="B2934" s="3" t="str">
        <f t="shared" si="270"/>
        <v>关卡929boss</v>
      </c>
      <c r="C2934" s="3">
        <f>INDEX([3]关卡!$J$19:$J$2018,A2934)</f>
        <v>363</v>
      </c>
      <c r="D2934" s="3">
        <f>INDEX([3]关卡!$N$19:$N$2018,A2934)</f>
        <v>363</v>
      </c>
      <c r="E2934" s="3" t="s">
        <v>25</v>
      </c>
      <c r="F2934" s="3" t="s">
        <v>26</v>
      </c>
      <c r="G2934" s="3">
        <v>30</v>
      </c>
      <c r="H2934" s="3">
        <v>30</v>
      </c>
      <c r="I2934" s="3">
        <v>0.2</v>
      </c>
      <c r="J2934" s="4">
        <v>0.75</v>
      </c>
      <c r="K2934" s="4">
        <v>1</v>
      </c>
      <c r="L2934" s="4">
        <v>5</v>
      </c>
      <c r="M2934" s="3">
        <v>1</v>
      </c>
      <c r="N2934" s="3">
        <v>2</v>
      </c>
      <c r="O2934" s="3">
        <f>HLOOKUP(O$5,[1]非R能力!$B$8:$F$558,$C2934+1,0)</f>
        <v>945116.00496223534</v>
      </c>
      <c r="P2934" s="3">
        <f>HLOOKUP(P$5,[1]非R能力!$B$8:$F$558,$C2934+1,0)</f>
        <v>140316.46781756435</v>
      </c>
      <c r="Q2934" s="3">
        <f>HLOOKUP(Q$5,[1]非R能力!$B$8:$F$558,$C2934+1,0)</f>
        <v>79012.031654685867</v>
      </c>
      <c r="R2934" s="3">
        <f>HLOOKUP(R$5,[1]非R能力!$B$8:$F$558,$C2934+1,0)</f>
        <v>23758.870953878002</v>
      </c>
      <c r="S2934" s="3">
        <f>HLOOKUP(S$5,[1]非R能力!$B$8:$F$558,$C2934+1,0)</f>
        <v>30231.67339678459</v>
      </c>
      <c r="T2934" s="3">
        <f>INDEX([1]非R能力!$H$9:$H$558,D2934)</f>
        <v>26636.66647244004</v>
      </c>
      <c r="U2934" s="3">
        <f>IF(E2934="小怪",0,IF(INDEX([1]非R能力!$FK$9:$FK$558,C2934)=0,0,10))</f>
        <v>10</v>
      </c>
      <c r="V2934" s="3">
        <f>IF(E2934="小怪",0,IF(INDEX([1]非R能力!$FH$9:$FH$558,C2934)=0,0,5000))</f>
        <v>5000</v>
      </c>
      <c r="W2934" s="3">
        <f>HLOOKUP(W$5,[2]人物技能基础!$O$3:$Q$553,$C2934+1,0)</f>
        <v>3.637142857142857</v>
      </c>
      <c r="X2934" s="3">
        <f>HLOOKUP(X$5,[2]人物技能基础!$O$3:$Q$553,$C2934+1,0)</f>
        <v>2.0186428571428574</v>
      </c>
      <c r="Y2934" s="3">
        <f>HLOOKUP(Y$5,[2]人物技能基础!$O$3:$Q$553,$C2934+1,0)</f>
        <v>99.964285714285708</v>
      </c>
      <c r="Z2934" s="3">
        <f t="shared" si="271"/>
        <v>4560053</v>
      </c>
      <c r="AA2934" s="3">
        <f t="shared" si="272"/>
        <v>85512</v>
      </c>
      <c r="AB2934" s="3">
        <f t="shared" si="273"/>
        <v>28063</v>
      </c>
      <c r="AC2934" s="3">
        <f t="shared" si="274"/>
        <v>30231</v>
      </c>
      <c r="AD2934" s="3">
        <f t="shared" si="275"/>
        <v>31678</v>
      </c>
    </row>
    <row r="2935" spans="1:30" x14ac:dyDescent="0.15">
      <c r="A2935" s="3">
        <v>930</v>
      </c>
      <c r="B2935" s="3" t="str">
        <f t="shared" si="270"/>
        <v>关卡930boss</v>
      </c>
      <c r="C2935" s="3">
        <f>INDEX([3]关卡!$J$19:$J$2018,A2935)</f>
        <v>364</v>
      </c>
      <c r="D2935" s="3">
        <f>INDEX([3]关卡!$N$19:$N$2018,A2935)</f>
        <v>364</v>
      </c>
      <c r="E2935" s="3" t="s">
        <v>25</v>
      </c>
      <c r="F2935" s="3" t="s">
        <v>26</v>
      </c>
      <c r="G2935" s="3">
        <v>30</v>
      </c>
      <c r="H2935" s="3">
        <v>30</v>
      </c>
      <c r="I2935" s="3">
        <v>0.2</v>
      </c>
      <c r="J2935" s="4">
        <v>0.75</v>
      </c>
      <c r="K2935" s="4">
        <v>1</v>
      </c>
      <c r="L2935" s="4">
        <v>5</v>
      </c>
      <c r="M2935" s="3">
        <v>1</v>
      </c>
      <c r="N2935" s="3">
        <v>2</v>
      </c>
      <c r="O2935" s="3">
        <f>HLOOKUP(O$5,[1]非R能力!$B$8:$F$558,$C2935+1,0)</f>
        <v>954995.2433973283</v>
      </c>
      <c r="P2935" s="3">
        <f>HLOOKUP(P$5,[1]非R能力!$B$8:$F$558,$C2935+1,0)</f>
        <v>141710.79591623129</v>
      </c>
      <c r="Q2935" s="3">
        <f>HLOOKUP(Q$5,[1]非R能力!$B$8:$F$558,$C2935+1,0)</f>
        <v>79779.723661857453</v>
      </c>
      <c r="R2935" s="3">
        <f>HLOOKUP(R$5,[1]非R能力!$B$8:$F$558,$C2935+1,0)</f>
        <v>23972.883831006529</v>
      </c>
      <c r="S2935" s="3">
        <f>HLOOKUP(S$5,[1]非R能力!$B$8:$F$558,$C2935+1,0)</f>
        <v>30510.020993411115</v>
      </c>
      <c r="T2935" s="3">
        <f>INDEX([1]非R能力!$H$9:$H$558,D2935)</f>
        <v>26799.652034395644</v>
      </c>
      <c r="U2935" s="3">
        <f>IF(E2935="小怪",0,IF(INDEX([1]非R能力!$FK$9:$FK$558,C2935)=0,0,10))</f>
        <v>10</v>
      </c>
      <c r="V2935" s="3">
        <f>IF(E2935="小怪",0,IF(INDEX([1]非R能力!$FH$9:$FH$558,C2935)=0,0,5000))</f>
        <v>5000</v>
      </c>
      <c r="W2935" s="3">
        <f>HLOOKUP(W$5,[2]人物技能基础!$O$3:$Q$553,$C2935+1,0)</f>
        <v>3.637142857142857</v>
      </c>
      <c r="X2935" s="3">
        <f>HLOOKUP(X$5,[2]人物技能基础!$O$3:$Q$553,$C2935+1,0)</f>
        <v>2.0186428571428574</v>
      </c>
      <c r="Y2935" s="3">
        <f>HLOOKUP(Y$5,[2]人物技能基础!$O$3:$Q$553,$C2935+1,0)</f>
        <v>99.964285714285708</v>
      </c>
      <c r="Z2935" s="3">
        <f t="shared" si="271"/>
        <v>4603513</v>
      </c>
      <c r="AA2935" s="3">
        <f t="shared" si="272"/>
        <v>86346</v>
      </c>
      <c r="AB2935" s="3">
        <f t="shared" si="273"/>
        <v>28342</v>
      </c>
      <c r="AC2935" s="3">
        <f t="shared" si="274"/>
        <v>30510</v>
      </c>
      <c r="AD2935" s="3">
        <f t="shared" si="275"/>
        <v>31963</v>
      </c>
    </row>
    <row r="2936" spans="1:30" x14ac:dyDescent="0.15">
      <c r="A2936" s="3">
        <v>931</v>
      </c>
      <c r="B2936" s="3" t="str">
        <f t="shared" si="270"/>
        <v>关卡931boss</v>
      </c>
      <c r="C2936" s="3">
        <f>INDEX([3]关卡!$J$19:$J$2018,A2936)</f>
        <v>364</v>
      </c>
      <c r="D2936" s="3">
        <f>INDEX([3]关卡!$N$19:$N$2018,A2936)</f>
        <v>364</v>
      </c>
      <c r="E2936" s="3" t="s">
        <v>25</v>
      </c>
      <c r="F2936" s="3" t="s">
        <v>26</v>
      </c>
      <c r="G2936" s="3">
        <v>30</v>
      </c>
      <c r="H2936" s="3">
        <v>30</v>
      </c>
      <c r="I2936" s="3">
        <v>0.2</v>
      </c>
      <c r="J2936" s="4">
        <v>0.75</v>
      </c>
      <c r="K2936" s="4">
        <v>1</v>
      </c>
      <c r="L2936" s="4">
        <v>5</v>
      </c>
      <c r="M2936" s="3">
        <v>1</v>
      </c>
      <c r="N2936" s="3">
        <v>2</v>
      </c>
      <c r="O2936" s="3">
        <f>HLOOKUP(O$5,[1]非R能力!$B$8:$F$558,$C2936+1,0)</f>
        <v>954995.2433973283</v>
      </c>
      <c r="P2936" s="3">
        <f>HLOOKUP(P$5,[1]非R能力!$B$8:$F$558,$C2936+1,0)</f>
        <v>141710.79591623129</v>
      </c>
      <c r="Q2936" s="3">
        <f>HLOOKUP(Q$5,[1]非R能力!$B$8:$F$558,$C2936+1,0)</f>
        <v>79779.723661857453</v>
      </c>
      <c r="R2936" s="3">
        <f>HLOOKUP(R$5,[1]非R能力!$B$8:$F$558,$C2936+1,0)</f>
        <v>23972.883831006529</v>
      </c>
      <c r="S2936" s="3">
        <f>HLOOKUP(S$5,[1]非R能力!$B$8:$F$558,$C2936+1,0)</f>
        <v>30510.020993411115</v>
      </c>
      <c r="T2936" s="3">
        <f>INDEX([1]非R能力!$H$9:$H$558,D2936)</f>
        <v>26799.652034395644</v>
      </c>
      <c r="U2936" s="3">
        <f>IF(E2936="小怪",0,IF(INDEX([1]非R能力!$FK$9:$FK$558,C2936)=0,0,10))</f>
        <v>10</v>
      </c>
      <c r="V2936" s="3">
        <f>IF(E2936="小怪",0,IF(INDEX([1]非R能力!$FH$9:$FH$558,C2936)=0,0,5000))</f>
        <v>5000</v>
      </c>
      <c r="W2936" s="3">
        <f>HLOOKUP(W$5,[2]人物技能基础!$O$3:$Q$553,$C2936+1,0)</f>
        <v>3.637142857142857</v>
      </c>
      <c r="X2936" s="3">
        <f>HLOOKUP(X$5,[2]人物技能基础!$O$3:$Q$553,$C2936+1,0)</f>
        <v>2.0186428571428574</v>
      </c>
      <c r="Y2936" s="3">
        <f>HLOOKUP(Y$5,[2]人物技能基础!$O$3:$Q$553,$C2936+1,0)</f>
        <v>99.964285714285708</v>
      </c>
      <c r="Z2936" s="3">
        <f t="shared" si="271"/>
        <v>4603513</v>
      </c>
      <c r="AA2936" s="3">
        <f t="shared" si="272"/>
        <v>86346</v>
      </c>
      <c r="AB2936" s="3">
        <f t="shared" si="273"/>
        <v>28342</v>
      </c>
      <c r="AC2936" s="3">
        <f t="shared" si="274"/>
        <v>30510</v>
      </c>
      <c r="AD2936" s="3">
        <f t="shared" si="275"/>
        <v>31963</v>
      </c>
    </row>
    <row r="2937" spans="1:30" x14ac:dyDescent="0.15">
      <c r="A2937" s="3">
        <v>932</v>
      </c>
      <c r="B2937" s="3" t="str">
        <f t="shared" si="270"/>
        <v>关卡932boss</v>
      </c>
      <c r="C2937" s="3">
        <f>INDEX([3]关卡!$J$19:$J$2018,A2937)</f>
        <v>364</v>
      </c>
      <c r="D2937" s="3">
        <f>INDEX([3]关卡!$N$19:$N$2018,A2937)</f>
        <v>364</v>
      </c>
      <c r="E2937" s="3" t="s">
        <v>25</v>
      </c>
      <c r="F2937" s="3" t="s">
        <v>26</v>
      </c>
      <c r="G2937" s="3">
        <v>30</v>
      </c>
      <c r="H2937" s="3">
        <v>30</v>
      </c>
      <c r="I2937" s="3">
        <v>0.2</v>
      </c>
      <c r="J2937" s="4">
        <v>0.75</v>
      </c>
      <c r="K2937" s="4">
        <v>1</v>
      </c>
      <c r="L2937" s="4">
        <v>5</v>
      </c>
      <c r="M2937" s="3">
        <v>1</v>
      </c>
      <c r="N2937" s="3">
        <v>2</v>
      </c>
      <c r="O2937" s="3">
        <f>HLOOKUP(O$5,[1]非R能力!$B$8:$F$558,$C2937+1,0)</f>
        <v>954995.2433973283</v>
      </c>
      <c r="P2937" s="3">
        <f>HLOOKUP(P$5,[1]非R能力!$B$8:$F$558,$C2937+1,0)</f>
        <v>141710.79591623129</v>
      </c>
      <c r="Q2937" s="3">
        <f>HLOOKUP(Q$5,[1]非R能力!$B$8:$F$558,$C2937+1,0)</f>
        <v>79779.723661857453</v>
      </c>
      <c r="R2937" s="3">
        <f>HLOOKUP(R$5,[1]非R能力!$B$8:$F$558,$C2937+1,0)</f>
        <v>23972.883831006529</v>
      </c>
      <c r="S2937" s="3">
        <f>HLOOKUP(S$5,[1]非R能力!$B$8:$F$558,$C2937+1,0)</f>
        <v>30510.020993411115</v>
      </c>
      <c r="T2937" s="3">
        <f>INDEX([1]非R能力!$H$9:$H$558,D2937)</f>
        <v>26799.652034395644</v>
      </c>
      <c r="U2937" s="3">
        <f>IF(E2937="小怪",0,IF(INDEX([1]非R能力!$FK$9:$FK$558,C2937)=0,0,10))</f>
        <v>10</v>
      </c>
      <c r="V2937" s="3">
        <f>IF(E2937="小怪",0,IF(INDEX([1]非R能力!$FH$9:$FH$558,C2937)=0,0,5000))</f>
        <v>5000</v>
      </c>
      <c r="W2937" s="3">
        <f>HLOOKUP(W$5,[2]人物技能基础!$O$3:$Q$553,$C2937+1,0)</f>
        <v>3.637142857142857</v>
      </c>
      <c r="X2937" s="3">
        <f>HLOOKUP(X$5,[2]人物技能基础!$O$3:$Q$553,$C2937+1,0)</f>
        <v>2.0186428571428574</v>
      </c>
      <c r="Y2937" s="3">
        <f>HLOOKUP(Y$5,[2]人物技能基础!$O$3:$Q$553,$C2937+1,0)</f>
        <v>99.964285714285708</v>
      </c>
      <c r="Z2937" s="3">
        <f t="shared" si="271"/>
        <v>4603513</v>
      </c>
      <c r="AA2937" s="3">
        <f t="shared" si="272"/>
        <v>86346</v>
      </c>
      <c r="AB2937" s="3">
        <f t="shared" si="273"/>
        <v>28342</v>
      </c>
      <c r="AC2937" s="3">
        <f t="shared" si="274"/>
        <v>30510</v>
      </c>
      <c r="AD2937" s="3">
        <f t="shared" si="275"/>
        <v>31963</v>
      </c>
    </row>
    <row r="2938" spans="1:30" x14ac:dyDescent="0.15">
      <c r="A2938" s="3">
        <v>933</v>
      </c>
      <c r="B2938" s="3" t="str">
        <f t="shared" si="270"/>
        <v>关卡933boss</v>
      </c>
      <c r="C2938" s="3">
        <f>INDEX([3]关卡!$J$19:$J$2018,A2938)</f>
        <v>364</v>
      </c>
      <c r="D2938" s="3">
        <f>INDEX([3]关卡!$N$19:$N$2018,A2938)</f>
        <v>364</v>
      </c>
      <c r="E2938" s="3" t="s">
        <v>25</v>
      </c>
      <c r="F2938" s="3" t="s">
        <v>26</v>
      </c>
      <c r="G2938" s="3">
        <v>30</v>
      </c>
      <c r="H2938" s="3">
        <v>30</v>
      </c>
      <c r="I2938" s="3">
        <v>0.2</v>
      </c>
      <c r="J2938" s="4">
        <v>0.75</v>
      </c>
      <c r="K2938" s="4">
        <v>1</v>
      </c>
      <c r="L2938" s="4">
        <v>5</v>
      </c>
      <c r="M2938" s="3">
        <v>1</v>
      </c>
      <c r="N2938" s="3">
        <v>2</v>
      </c>
      <c r="O2938" s="3">
        <f>HLOOKUP(O$5,[1]非R能力!$B$8:$F$558,$C2938+1,0)</f>
        <v>954995.2433973283</v>
      </c>
      <c r="P2938" s="3">
        <f>HLOOKUP(P$5,[1]非R能力!$B$8:$F$558,$C2938+1,0)</f>
        <v>141710.79591623129</v>
      </c>
      <c r="Q2938" s="3">
        <f>HLOOKUP(Q$5,[1]非R能力!$B$8:$F$558,$C2938+1,0)</f>
        <v>79779.723661857453</v>
      </c>
      <c r="R2938" s="3">
        <f>HLOOKUP(R$5,[1]非R能力!$B$8:$F$558,$C2938+1,0)</f>
        <v>23972.883831006529</v>
      </c>
      <c r="S2938" s="3">
        <f>HLOOKUP(S$5,[1]非R能力!$B$8:$F$558,$C2938+1,0)</f>
        <v>30510.020993411115</v>
      </c>
      <c r="T2938" s="3">
        <f>INDEX([1]非R能力!$H$9:$H$558,D2938)</f>
        <v>26799.652034395644</v>
      </c>
      <c r="U2938" s="3">
        <f>IF(E2938="小怪",0,IF(INDEX([1]非R能力!$FK$9:$FK$558,C2938)=0,0,10))</f>
        <v>10</v>
      </c>
      <c r="V2938" s="3">
        <f>IF(E2938="小怪",0,IF(INDEX([1]非R能力!$FH$9:$FH$558,C2938)=0,0,5000))</f>
        <v>5000</v>
      </c>
      <c r="W2938" s="3">
        <f>HLOOKUP(W$5,[2]人物技能基础!$O$3:$Q$553,$C2938+1,0)</f>
        <v>3.637142857142857</v>
      </c>
      <c r="X2938" s="3">
        <f>HLOOKUP(X$5,[2]人物技能基础!$O$3:$Q$553,$C2938+1,0)</f>
        <v>2.0186428571428574</v>
      </c>
      <c r="Y2938" s="3">
        <f>HLOOKUP(Y$5,[2]人物技能基础!$O$3:$Q$553,$C2938+1,0)</f>
        <v>99.964285714285708</v>
      </c>
      <c r="Z2938" s="3">
        <f t="shared" si="271"/>
        <v>4603513</v>
      </c>
      <c r="AA2938" s="3">
        <f t="shared" si="272"/>
        <v>86346</v>
      </c>
      <c r="AB2938" s="3">
        <f t="shared" si="273"/>
        <v>28342</v>
      </c>
      <c r="AC2938" s="3">
        <f t="shared" si="274"/>
        <v>30510</v>
      </c>
      <c r="AD2938" s="3">
        <f t="shared" si="275"/>
        <v>31963</v>
      </c>
    </row>
    <row r="2939" spans="1:30" x14ac:dyDescent="0.15">
      <c r="A2939" s="3">
        <v>934</v>
      </c>
      <c r="B2939" s="3" t="str">
        <f t="shared" si="270"/>
        <v>关卡934boss</v>
      </c>
      <c r="C2939" s="3">
        <f>INDEX([3]关卡!$J$19:$J$2018,A2939)</f>
        <v>364</v>
      </c>
      <c r="D2939" s="3">
        <f>INDEX([3]关卡!$N$19:$N$2018,A2939)</f>
        <v>364</v>
      </c>
      <c r="E2939" s="3" t="s">
        <v>25</v>
      </c>
      <c r="F2939" s="3" t="s">
        <v>26</v>
      </c>
      <c r="G2939" s="3">
        <v>30</v>
      </c>
      <c r="H2939" s="3">
        <v>30</v>
      </c>
      <c r="I2939" s="3">
        <v>0.2</v>
      </c>
      <c r="J2939" s="4">
        <v>0.75</v>
      </c>
      <c r="K2939" s="4">
        <v>1</v>
      </c>
      <c r="L2939" s="4">
        <v>5</v>
      </c>
      <c r="M2939" s="3">
        <v>1</v>
      </c>
      <c r="N2939" s="3">
        <v>2</v>
      </c>
      <c r="O2939" s="3">
        <f>HLOOKUP(O$5,[1]非R能力!$B$8:$F$558,$C2939+1,0)</f>
        <v>954995.2433973283</v>
      </c>
      <c r="P2939" s="3">
        <f>HLOOKUP(P$5,[1]非R能力!$B$8:$F$558,$C2939+1,0)</f>
        <v>141710.79591623129</v>
      </c>
      <c r="Q2939" s="3">
        <f>HLOOKUP(Q$5,[1]非R能力!$B$8:$F$558,$C2939+1,0)</f>
        <v>79779.723661857453</v>
      </c>
      <c r="R2939" s="3">
        <f>HLOOKUP(R$5,[1]非R能力!$B$8:$F$558,$C2939+1,0)</f>
        <v>23972.883831006529</v>
      </c>
      <c r="S2939" s="3">
        <f>HLOOKUP(S$5,[1]非R能力!$B$8:$F$558,$C2939+1,0)</f>
        <v>30510.020993411115</v>
      </c>
      <c r="T2939" s="3">
        <f>INDEX([1]非R能力!$H$9:$H$558,D2939)</f>
        <v>26799.652034395644</v>
      </c>
      <c r="U2939" s="3">
        <f>IF(E2939="小怪",0,IF(INDEX([1]非R能力!$FK$9:$FK$558,C2939)=0,0,10))</f>
        <v>10</v>
      </c>
      <c r="V2939" s="3">
        <f>IF(E2939="小怪",0,IF(INDEX([1]非R能力!$FH$9:$FH$558,C2939)=0,0,5000))</f>
        <v>5000</v>
      </c>
      <c r="W2939" s="3">
        <f>HLOOKUP(W$5,[2]人物技能基础!$O$3:$Q$553,$C2939+1,0)</f>
        <v>3.637142857142857</v>
      </c>
      <c r="X2939" s="3">
        <f>HLOOKUP(X$5,[2]人物技能基础!$O$3:$Q$553,$C2939+1,0)</f>
        <v>2.0186428571428574</v>
      </c>
      <c r="Y2939" s="3">
        <f>HLOOKUP(Y$5,[2]人物技能基础!$O$3:$Q$553,$C2939+1,0)</f>
        <v>99.964285714285708</v>
      </c>
      <c r="Z2939" s="3">
        <f t="shared" si="271"/>
        <v>4603513</v>
      </c>
      <c r="AA2939" s="3">
        <f t="shared" si="272"/>
        <v>86346</v>
      </c>
      <c r="AB2939" s="3">
        <f t="shared" si="273"/>
        <v>28342</v>
      </c>
      <c r="AC2939" s="3">
        <f t="shared" si="274"/>
        <v>30510</v>
      </c>
      <c r="AD2939" s="3">
        <f t="shared" si="275"/>
        <v>31963</v>
      </c>
    </row>
    <row r="2940" spans="1:30" x14ac:dyDescent="0.15">
      <c r="A2940" s="3">
        <v>935</v>
      </c>
      <c r="B2940" s="3" t="str">
        <f t="shared" si="270"/>
        <v>关卡935boss</v>
      </c>
      <c r="C2940" s="3">
        <f>INDEX([3]关卡!$J$19:$J$2018,A2940)</f>
        <v>365</v>
      </c>
      <c r="D2940" s="3">
        <f>INDEX([3]关卡!$N$19:$N$2018,A2940)</f>
        <v>365</v>
      </c>
      <c r="E2940" s="3" t="s">
        <v>25</v>
      </c>
      <c r="F2940" s="3" t="s">
        <v>26</v>
      </c>
      <c r="G2940" s="3">
        <v>30</v>
      </c>
      <c r="H2940" s="3">
        <v>30</v>
      </c>
      <c r="I2940" s="3">
        <v>0.2</v>
      </c>
      <c r="J2940" s="4">
        <v>0.75</v>
      </c>
      <c r="K2940" s="4">
        <v>1</v>
      </c>
      <c r="L2940" s="4">
        <v>5</v>
      </c>
      <c r="M2940" s="3">
        <v>1</v>
      </c>
      <c r="N2940" s="3">
        <v>2</v>
      </c>
      <c r="O2940" s="3">
        <f>HLOOKUP(O$5,[1]非R能力!$B$8:$F$558,$C2940+1,0)</f>
        <v>965136.5292874173</v>
      </c>
      <c r="P2940" s="3">
        <f>HLOOKUP(P$5,[1]非R能力!$B$8:$F$558,$C2940+1,0)</f>
        <v>143107.51067460075</v>
      </c>
      <c r="Q2940" s="3">
        <f>HLOOKUP(Q$5,[1]非R能力!$B$8:$F$558,$C2940+1,0)</f>
        <v>80556.176559039406</v>
      </c>
      <c r="R2940" s="3">
        <f>HLOOKUP(R$5,[1]非R能力!$B$8:$F$558,$C2940+1,0)</f>
        <v>24187.235578377251</v>
      </c>
      <c r="S2940" s="3">
        <f>HLOOKUP(S$5,[1]非R能力!$B$8:$F$558,$C2940+1,0)</f>
        <v>33105.183927955521</v>
      </c>
      <c r="T2940" s="3">
        <f>INDEX([1]非R能力!$H$9:$H$558,D2940)</f>
        <v>26963.425229670109</v>
      </c>
      <c r="U2940" s="3">
        <f>IF(E2940="小怪",0,IF(INDEX([1]非R能力!$FK$9:$FK$558,C2940)=0,0,10))</f>
        <v>10</v>
      </c>
      <c r="V2940" s="3">
        <f>IF(E2940="小怪",0,IF(INDEX([1]非R能力!$FH$9:$FH$558,C2940)=0,0,5000))</f>
        <v>5000</v>
      </c>
      <c r="W2940" s="3">
        <f>HLOOKUP(W$5,[2]人物技能基础!$O$3:$Q$553,$C2940+1,0)</f>
        <v>3.637142857142857</v>
      </c>
      <c r="X2940" s="3">
        <f>HLOOKUP(X$5,[2]人物技能基础!$O$3:$Q$553,$C2940+1,0)</f>
        <v>2.0186428571428574</v>
      </c>
      <c r="Y2940" s="3">
        <f>HLOOKUP(Y$5,[2]人物技能基础!$O$3:$Q$553,$C2940+1,0)</f>
        <v>99.964285714285708</v>
      </c>
      <c r="Z2940" s="3">
        <f t="shared" si="271"/>
        <v>4647073</v>
      </c>
      <c r="AA2940" s="3">
        <f t="shared" si="272"/>
        <v>87190</v>
      </c>
      <c r="AB2940" s="3">
        <f t="shared" si="273"/>
        <v>28621</v>
      </c>
      <c r="AC2940" s="3">
        <f t="shared" si="274"/>
        <v>33105</v>
      </c>
      <c r="AD2940" s="3">
        <f t="shared" si="275"/>
        <v>32249</v>
      </c>
    </row>
    <row r="2941" spans="1:30" x14ac:dyDescent="0.15">
      <c r="A2941" s="3">
        <v>936</v>
      </c>
      <c r="B2941" s="3" t="str">
        <f t="shared" si="270"/>
        <v>关卡936boss</v>
      </c>
      <c r="C2941" s="3">
        <f>INDEX([3]关卡!$J$19:$J$2018,A2941)</f>
        <v>365</v>
      </c>
      <c r="D2941" s="3">
        <f>INDEX([3]关卡!$N$19:$N$2018,A2941)</f>
        <v>365</v>
      </c>
      <c r="E2941" s="3" t="s">
        <v>25</v>
      </c>
      <c r="F2941" s="3" t="s">
        <v>26</v>
      </c>
      <c r="G2941" s="3">
        <v>30</v>
      </c>
      <c r="H2941" s="3">
        <v>30</v>
      </c>
      <c r="I2941" s="3">
        <v>0.2</v>
      </c>
      <c r="J2941" s="4">
        <v>0.75</v>
      </c>
      <c r="K2941" s="4">
        <v>1</v>
      </c>
      <c r="L2941" s="4">
        <v>5</v>
      </c>
      <c r="M2941" s="3">
        <v>1</v>
      </c>
      <c r="N2941" s="3">
        <v>2</v>
      </c>
      <c r="O2941" s="3">
        <f>HLOOKUP(O$5,[1]非R能力!$B$8:$F$558,$C2941+1,0)</f>
        <v>965136.5292874173</v>
      </c>
      <c r="P2941" s="3">
        <f>HLOOKUP(P$5,[1]非R能力!$B$8:$F$558,$C2941+1,0)</f>
        <v>143107.51067460075</v>
      </c>
      <c r="Q2941" s="3">
        <f>HLOOKUP(Q$5,[1]非R能力!$B$8:$F$558,$C2941+1,0)</f>
        <v>80556.176559039406</v>
      </c>
      <c r="R2941" s="3">
        <f>HLOOKUP(R$5,[1]非R能力!$B$8:$F$558,$C2941+1,0)</f>
        <v>24187.235578377251</v>
      </c>
      <c r="S2941" s="3">
        <f>HLOOKUP(S$5,[1]非R能力!$B$8:$F$558,$C2941+1,0)</f>
        <v>33105.183927955521</v>
      </c>
      <c r="T2941" s="3">
        <f>INDEX([1]非R能力!$H$9:$H$558,D2941)</f>
        <v>26963.425229670109</v>
      </c>
      <c r="U2941" s="3">
        <f>IF(E2941="小怪",0,IF(INDEX([1]非R能力!$FK$9:$FK$558,C2941)=0,0,10))</f>
        <v>10</v>
      </c>
      <c r="V2941" s="3">
        <f>IF(E2941="小怪",0,IF(INDEX([1]非R能力!$FH$9:$FH$558,C2941)=0,0,5000))</f>
        <v>5000</v>
      </c>
      <c r="W2941" s="3">
        <f>HLOOKUP(W$5,[2]人物技能基础!$O$3:$Q$553,$C2941+1,0)</f>
        <v>3.637142857142857</v>
      </c>
      <c r="X2941" s="3">
        <f>HLOOKUP(X$5,[2]人物技能基础!$O$3:$Q$553,$C2941+1,0)</f>
        <v>2.0186428571428574</v>
      </c>
      <c r="Y2941" s="3">
        <f>HLOOKUP(Y$5,[2]人物技能基础!$O$3:$Q$553,$C2941+1,0)</f>
        <v>99.964285714285708</v>
      </c>
      <c r="Z2941" s="3">
        <f t="shared" si="271"/>
        <v>4647073</v>
      </c>
      <c r="AA2941" s="3">
        <f t="shared" si="272"/>
        <v>87190</v>
      </c>
      <c r="AB2941" s="3">
        <f t="shared" si="273"/>
        <v>28621</v>
      </c>
      <c r="AC2941" s="3">
        <f t="shared" si="274"/>
        <v>33105</v>
      </c>
      <c r="AD2941" s="3">
        <f t="shared" si="275"/>
        <v>32249</v>
      </c>
    </row>
    <row r="2942" spans="1:30" x14ac:dyDescent="0.15">
      <c r="A2942" s="3">
        <v>937</v>
      </c>
      <c r="B2942" s="3" t="str">
        <f t="shared" si="270"/>
        <v>关卡937boss</v>
      </c>
      <c r="C2942" s="3">
        <f>INDEX([3]关卡!$J$19:$J$2018,A2942)</f>
        <v>365</v>
      </c>
      <c r="D2942" s="3">
        <f>INDEX([3]关卡!$N$19:$N$2018,A2942)</f>
        <v>365</v>
      </c>
      <c r="E2942" s="3" t="s">
        <v>25</v>
      </c>
      <c r="F2942" s="3" t="s">
        <v>26</v>
      </c>
      <c r="G2942" s="3">
        <v>30</v>
      </c>
      <c r="H2942" s="3">
        <v>30</v>
      </c>
      <c r="I2942" s="3">
        <v>0.2</v>
      </c>
      <c r="J2942" s="4">
        <v>0.75</v>
      </c>
      <c r="K2942" s="4">
        <v>1</v>
      </c>
      <c r="L2942" s="4">
        <v>5</v>
      </c>
      <c r="M2942" s="3">
        <v>1</v>
      </c>
      <c r="N2942" s="3">
        <v>2</v>
      </c>
      <c r="O2942" s="3">
        <f>HLOOKUP(O$5,[1]非R能力!$B$8:$F$558,$C2942+1,0)</f>
        <v>965136.5292874173</v>
      </c>
      <c r="P2942" s="3">
        <f>HLOOKUP(P$5,[1]非R能力!$B$8:$F$558,$C2942+1,0)</f>
        <v>143107.51067460075</v>
      </c>
      <c r="Q2942" s="3">
        <f>HLOOKUP(Q$5,[1]非R能力!$B$8:$F$558,$C2942+1,0)</f>
        <v>80556.176559039406</v>
      </c>
      <c r="R2942" s="3">
        <f>HLOOKUP(R$5,[1]非R能力!$B$8:$F$558,$C2942+1,0)</f>
        <v>24187.235578377251</v>
      </c>
      <c r="S2942" s="3">
        <f>HLOOKUP(S$5,[1]非R能力!$B$8:$F$558,$C2942+1,0)</f>
        <v>33105.183927955521</v>
      </c>
      <c r="T2942" s="3">
        <f>INDEX([1]非R能力!$H$9:$H$558,D2942)</f>
        <v>26963.425229670109</v>
      </c>
      <c r="U2942" s="3">
        <f>IF(E2942="小怪",0,IF(INDEX([1]非R能力!$FK$9:$FK$558,C2942)=0,0,10))</f>
        <v>10</v>
      </c>
      <c r="V2942" s="3">
        <f>IF(E2942="小怪",0,IF(INDEX([1]非R能力!$FH$9:$FH$558,C2942)=0,0,5000))</f>
        <v>5000</v>
      </c>
      <c r="W2942" s="3">
        <f>HLOOKUP(W$5,[2]人物技能基础!$O$3:$Q$553,$C2942+1,0)</f>
        <v>3.637142857142857</v>
      </c>
      <c r="X2942" s="3">
        <f>HLOOKUP(X$5,[2]人物技能基础!$O$3:$Q$553,$C2942+1,0)</f>
        <v>2.0186428571428574</v>
      </c>
      <c r="Y2942" s="3">
        <f>HLOOKUP(Y$5,[2]人物技能基础!$O$3:$Q$553,$C2942+1,0)</f>
        <v>99.964285714285708</v>
      </c>
      <c r="Z2942" s="3">
        <f t="shared" si="271"/>
        <v>4647073</v>
      </c>
      <c r="AA2942" s="3">
        <f t="shared" si="272"/>
        <v>87190</v>
      </c>
      <c r="AB2942" s="3">
        <f t="shared" si="273"/>
        <v>28621</v>
      </c>
      <c r="AC2942" s="3">
        <f t="shared" si="274"/>
        <v>33105</v>
      </c>
      <c r="AD2942" s="3">
        <f t="shared" si="275"/>
        <v>32249</v>
      </c>
    </row>
    <row r="2943" spans="1:30" x14ac:dyDescent="0.15">
      <c r="A2943" s="3">
        <v>938</v>
      </c>
      <c r="B2943" s="3" t="str">
        <f t="shared" si="270"/>
        <v>关卡938boss</v>
      </c>
      <c r="C2943" s="3">
        <f>INDEX([3]关卡!$J$19:$J$2018,A2943)</f>
        <v>365</v>
      </c>
      <c r="D2943" s="3">
        <f>INDEX([3]关卡!$N$19:$N$2018,A2943)</f>
        <v>365</v>
      </c>
      <c r="E2943" s="3" t="s">
        <v>25</v>
      </c>
      <c r="F2943" s="3" t="s">
        <v>26</v>
      </c>
      <c r="G2943" s="3">
        <v>30</v>
      </c>
      <c r="H2943" s="3">
        <v>30</v>
      </c>
      <c r="I2943" s="3">
        <v>0.2</v>
      </c>
      <c r="J2943" s="4">
        <v>0.75</v>
      </c>
      <c r="K2943" s="4">
        <v>1</v>
      </c>
      <c r="L2943" s="4">
        <v>5</v>
      </c>
      <c r="M2943" s="3">
        <v>1</v>
      </c>
      <c r="N2943" s="3">
        <v>2</v>
      </c>
      <c r="O2943" s="3">
        <f>HLOOKUP(O$5,[1]非R能力!$B$8:$F$558,$C2943+1,0)</f>
        <v>965136.5292874173</v>
      </c>
      <c r="P2943" s="3">
        <f>HLOOKUP(P$5,[1]非R能力!$B$8:$F$558,$C2943+1,0)</f>
        <v>143107.51067460075</v>
      </c>
      <c r="Q2943" s="3">
        <f>HLOOKUP(Q$5,[1]非R能力!$B$8:$F$558,$C2943+1,0)</f>
        <v>80556.176559039406</v>
      </c>
      <c r="R2943" s="3">
        <f>HLOOKUP(R$5,[1]非R能力!$B$8:$F$558,$C2943+1,0)</f>
        <v>24187.235578377251</v>
      </c>
      <c r="S2943" s="3">
        <f>HLOOKUP(S$5,[1]非R能力!$B$8:$F$558,$C2943+1,0)</f>
        <v>33105.183927955521</v>
      </c>
      <c r="T2943" s="3">
        <f>INDEX([1]非R能力!$H$9:$H$558,D2943)</f>
        <v>26963.425229670109</v>
      </c>
      <c r="U2943" s="3">
        <f>IF(E2943="小怪",0,IF(INDEX([1]非R能力!$FK$9:$FK$558,C2943)=0,0,10))</f>
        <v>10</v>
      </c>
      <c r="V2943" s="3">
        <f>IF(E2943="小怪",0,IF(INDEX([1]非R能力!$FH$9:$FH$558,C2943)=0,0,5000))</f>
        <v>5000</v>
      </c>
      <c r="W2943" s="3">
        <f>HLOOKUP(W$5,[2]人物技能基础!$O$3:$Q$553,$C2943+1,0)</f>
        <v>3.637142857142857</v>
      </c>
      <c r="X2943" s="3">
        <f>HLOOKUP(X$5,[2]人物技能基础!$O$3:$Q$553,$C2943+1,0)</f>
        <v>2.0186428571428574</v>
      </c>
      <c r="Y2943" s="3">
        <f>HLOOKUP(Y$5,[2]人物技能基础!$O$3:$Q$553,$C2943+1,0)</f>
        <v>99.964285714285708</v>
      </c>
      <c r="Z2943" s="3">
        <f t="shared" si="271"/>
        <v>4647073</v>
      </c>
      <c r="AA2943" s="3">
        <f t="shared" si="272"/>
        <v>87190</v>
      </c>
      <c r="AB2943" s="3">
        <f t="shared" si="273"/>
        <v>28621</v>
      </c>
      <c r="AC2943" s="3">
        <f t="shared" si="274"/>
        <v>33105</v>
      </c>
      <c r="AD2943" s="3">
        <f t="shared" si="275"/>
        <v>32249</v>
      </c>
    </row>
    <row r="2944" spans="1:30" x14ac:dyDescent="0.15">
      <c r="A2944" s="3">
        <v>939</v>
      </c>
      <c r="B2944" s="3" t="str">
        <f t="shared" si="270"/>
        <v>关卡939boss</v>
      </c>
      <c r="C2944" s="3">
        <f>INDEX([3]关卡!$J$19:$J$2018,A2944)</f>
        <v>365</v>
      </c>
      <c r="D2944" s="3">
        <f>INDEX([3]关卡!$N$19:$N$2018,A2944)</f>
        <v>365</v>
      </c>
      <c r="E2944" s="3" t="s">
        <v>25</v>
      </c>
      <c r="F2944" s="3" t="s">
        <v>26</v>
      </c>
      <c r="G2944" s="3">
        <v>30</v>
      </c>
      <c r="H2944" s="3">
        <v>30</v>
      </c>
      <c r="I2944" s="3">
        <v>0.2</v>
      </c>
      <c r="J2944" s="4">
        <v>0.75</v>
      </c>
      <c r="K2944" s="4">
        <v>1</v>
      </c>
      <c r="L2944" s="4">
        <v>5</v>
      </c>
      <c r="M2944" s="3">
        <v>1</v>
      </c>
      <c r="N2944" s="3">
        <v>2</v>
      </c>
      <c r="O2944" s="3">
        <f>HLOOKUP(O$5,[1]非R能力!$B$8:$F$558,$C2944+1,0)</f>
        <v>965136.5292874173</v>
      </c>
      <c r="P2944" s="3">
        <f>HLOOKUP(P$5,[1]非R能力!$B$8:$F$558,$C2944+1,0)</f>
        <v>143107.51067460075</v>
      </c>
      <c r="Q2944" s="3">
        <f>HLOOKUP(Q$5,[1]非R能力!$B$8:$F$558,$C2944+1,0)</f>
        <v>80556.176559039406</v>
      </c>
      <c r="R2944" s="3">
        <f>HLOOKUP(R$5,[1]非R能力!$B$8:$F$558,$C2944+1,0)</f>
        <v>24187.235578377251</v>
      </c>
      <c r="S2944" s="3">
        <f>HLOOKUP(S$5,[1]非R能力!$B$8:$F$558,$C2944+1,0)</f>
        <v>33105.183927955521</v>
      </c>
      <c r="T2944" s="3">
        <f>INDEX([1]非R能力!$H$9:$H$558,D2944)</f>
        <v>26963.425229670109</v>
      </c>
      <c r="U2944" s="3">
        <f>IF(E2944="小怪",0,IF(INDEX([1]非R能力!$FK$9:$FK$558,C2944)=0,0,10))</f>
        <v>10</v>
      </c>
      <c r="V2944" s="3">
        <f>IF(E2944="小怪",0,IF(INDEX([1]非R能力!$FH$9:$FH$558,C2944)=0,0,5000))</f>
        <v>5000</v>
      </c>
      <c r="W2944" s="3">
        <f>HLOOKUP(W$5,[2]人物技能基础!$O$3:$Q$553,$C2944+1,0)</f>
        <v>3.637142857142857</v>
      </c>
      <c r="X2944" s="3">
        <f>HLOOKUP(X$5,[2]人物技能基础!$O$3:$Q$553,$C2944+1,0)</f>
        <v>2.0186428571428574</v>
      </c>
      <c r="Y2944" s="3">
        <f>HLOOKUP(Y$5,[2]人物技能基础!$O$3:$Q$553,$C2944+1,0)</f>
        <v>99.964285714285708</v>
      </c>
      <c r="Z2944" s="3">
        <f t="shared" si="271"/>
        <v>4647073</v>
      </c>
      <c r="AA2944" s="3">
        <f t="shared" si="272"/>
        <v>87190</v>
      </c>
      <c r="AB2944" s="3">
        <f t="shared" si="273"/>
        <v>28621</v>
      </c>
      <c r="AC2944" s="3">
        <f t="shared" si="274"/>
        <v>33105</v>
      </c>
      <c r="AD2944" s="3">
        <f t="shared" si="275"/>
        <v>32249</v>
      </c>
    </row>
    <row r="2945" spans="1:30" x14ac:dyDescent="0.15">
      <c r="A2945" s="3">
        <v>940</v>
      </c>
      <c r="B2945" s="3" t="str">
        <f t="shared" si="270"/>
        <v>关卡940boss</v>
      </c>
      <c r="C2945" s="3">
        <f>INDEX([3]关卡!$J$19:$J$2018,A2945)</f>
        <v>365</v>
      </c>
      <c r="D2945" s="3">
        <f>INDEX([3]关卡!$N$19:$N$2018,A2945)</f>
        <v>365</v>
      </c>
      <c r="E2945" s="3" t="s">
        <v>25</v>
      </c>
      <c r="F2945" s="3" t="s">
        <v>26</v>
      </c>
      <c r="G2945" s="3">
        <v>30</v>
      </c>
      <c r="H2945" s="3">
        <v>30</v>
      </c>
      <c r="I2945" s="3">
        <v>0.2</v>
      </c>
      <c r="J2945" s="4">
        <v>0.75</v>
      </c>
      <c r="K2945" s="4">
        <v>1</v>
      </c>
      <c r="L2945" s="4">
        <v>5</v>
      </c>
      <c r="M2945" s="3">
        <v>1</v>
      </c>
      <c r="N2945" s="3">
        <v>2</v>
      </c>
      <c r="O2945" s="3">
        <f>HLOOKUP(O$5,[1]非R能力!$B$8:$F$558,$C2945+1,0)</f>
        <v>965136.5292874173</v>
      </c>
      <c r="P2945" s="3">
        <f>HLOOKUP(P$5,[1]非R能力!$B$8:$F$558,$C2945+1,0)</f>
        <v>143107.51067460075</v>
      </c>
      <c r="Q2945" s="3">
        <f>HLOOKUP(Q$5,[1]非R能力!$B$8:$F$558,$C2945+1,0)</f>
        <v>80556.176559039406</v>
      </c>
      <c r="R2945" s="3">
        <f>HLOOKUP(R$5,[1]非R能力!$B$8:$F$558,$C2945+1,0)</f>
        <v>24187.235578377251</v>
      </c>
      <c r="S2945" s="3">
        <f>HLOOKUP(S$5,[1]非R能力!$B$8:$F$558,$C2945+1,0)</f>
        <v>33105.183927955521</v>
      </c>
      <c r="T2945" s="3">
        <f>INDEX([1]非R能力!$H$9:$H$558,D2945)</f>
        <v>26963.425229670109</v>
      </c>
      <c r="U2945" s="3">
        <f>IF(E2945="小怪",0,IF(INDEX([1]非R能力!$FK$9:$FK$558,C2945)=0,0,10))</f>
        <v>10</v>
      </c>
      <c r="V2945" s="3">
        <f>IF(E2945="小怪",0,IF(INDEX([1]非R能力!$FH$9:$FH$558,C2945)=0,0,5000))</f>
        <v>5000</v>
      </c>
      <c r="W2945" s="3">
        <f>HLOOKUP(W$5,[2]人物技能基础!$O$3:$Q$553,$C2945+1,0)</f>
        <v>3.637142857142857</v>
      </c>
      <c r="X2945" s="3">
        <f>HLOOKUP(X$5,[2]人物技能基础!$O$3:$Q$553,$C2945+1,0)</f>
        <v>2.0186428571428574</v>
      </c>
      <c r="Y2945" s="3">
        <f>HLOOKUP(Y$5,[2]人物技能基础!$O$3:$Q$553,$C2945+1,0)</f>
        <v>99.964285714285708</v>
      </c>
      <c r="Z2945" s="3">
        <f t="shared" si="271"/>
        <v>4647073</v>
      </c>
      <c r="AA2945" s="3">
        <f t="shared" si="272"/>
        <v>87190</v>
      </c>
      <c r="AB2945" s="3">
        <f t="shared" si="273"/>
        <v>28621</v>
      </c>
      <c r="AC2945" s="3">
        <f t="shared" si="274"/>
        <v>33105</v>
      </c>
      <c r="AD2945" s="3">
        <f t="shared" si="275"/>
        <v>32249</v>
      </c>
    </row>
    <row r="2946" spans="1:30" x14ac:dyDescent="0.15">
      <c r="A2946" s="3">
        <v>941</v>
      </c>
      <c r="B2946" s="3" t="str">
        <f t="shared" si="270"/>
        <v>关卡941boss</v>
      </c>
      <c r="C2946" s="3">
        <f>INDEX([3]关卡!$J$19:$J$2018,A2946)</f>
        <v>366</v>
      </c>
      <c r="D2946" s="3">
        <f>INDEX([3]关卡!$N$19:$N$2018,A2946)</f>
        <v>366</v>
      </c>
      <c r="E2946" s="3" t="s">
        <v>25</v>
      </c>
      <c r="F2946" s="3" t="s">
        <v>26</v>
      </c>
      <c r="G2946" s="3">
        <v>30</v>
      </c>
      <c r="H2946" s="3">
        <v>30</v>
      </c>
      <c r="I2946" s="3">
        <v>0.2</v>
      </c>
      <c r="J2946" s="4">
        <v>0.75</v>
      </c>
      <c r="K2946" s="4">
        <v>1</v>
      </c>
      <c r="L2946" s="4">
        <v>5</v>
      </c>
      <c r="M2946" s="3">
        <v>1</v>
      </c>
      <c r="N2946" s="3">
        <v>2</v>
      </c>
      <c r="O2946" s="3">
        <f>HLOOKUP(O$5,[1]非R能力!$B$8:$F$558,$C2946+1,0)</f>
        <v>973906.08359270031</v>
      </c>
      <c r="P2946" s="3">
        <f>HLOOKUP(P$5,[1]非R能力!$B$8:$F$558,$C2946+1,0)</f>
        <v>144427.20022304013</v>
      </c>
      <c r="Q2946" s="3">
        <f>HLOOKUP(Q$5,[1]非R能力!$B$8:$F$558,$C2946+1,0)</f>
        <v>81275.230651616657</v>
      </c>
      <c r="R2946" s="3">
        <f>HLOOKUP(R$5,[1]非R能力!$B$8:$F$558,$C2946+1,0)</f>
        <v>24404.422542161319</v>
      </c>
      <c r="S2946" s="3">
        <f>HLOOKUP(S$5,[1]非R能力!$B$8:$F$558,$C2946+1,0)</f>
        <v>33385.598774780665</v>
      </c>
      <c r="T2946" s="3">
        <f>INDEX([1]非R能力!$H$9:$H$558,D2946)</f>
        <v>27127.989082453452</v>
      </c>
      <c r="U2946" s="3">
        <f>IF(E2946="小怪",0,IF(INDEX([1]非R能力!$FK$9:$FK$558,C2946)=0,0,10))</f>
        <v>10</v>
      </c>
      <c r="V2946" s="3">
        <f>IF(E2946="小怪",0,IF(INDEX([1]非R能力!$FH$9:$FH$558,C2946)=0,0,5000))</f>
        <v>5000</v>
      </c>
      <c r="W2946" s="3">
        <f>HLOOKUP(W$5,[2]人物技能基础!$O$3:$Q$553,$C2946+1,0)</f>
        <v>3.637142857142857</v>
      </c>
      <c r="X2946" s="3">
        <f>HLOOKUP(X$5,[2]人物技能基础!$O$3:$Q$553,$C2946+1,0)</f>
        <v>2.0186428571428574</v>
      </c>
      <c r="Y2946" s="3">
        <f>HLOOKUP(Y$5,[2]人物技能基础!$O$3:$Q$553,$C2946+1,0)</f>
        <v>99.964285714285708</v>
      </c>
      <c r="Z2946" s="3">
        <f t="shared" si="271"/>
        <v>4688395</v>
      </c>
      <c r="AA2946" s="3">
        <f t="shared" si="272"/>
        <v>87967</v>
      </c>
      <c r="AB2946" s="3">
        <f t="shared" si="273"/>
        <v>28885</v>
      </c>
      <c r="AC2946" s="3">
        <f t="shared" si="274"/>
        <v>33385</v>
      </c>
      <c r="AD2946" s="3">
        <f t="shared" si="275"/>
        <v>32539</v>
      </c>
    </row>
    <row r="2947" spans="1:30" x14ac:dyDescent="0.15">
      <c r="A2947" s="3">
        <v>942</v>
      </c>
      <c r="B2947" s="3" t="str">
        <f t="shared" si="270"/>
        <v>关卡942boss</v>
      </c>
      <c r="C2947" s="3">
        <f>INDEX([3]关卡!$J$19:$J$2018,A2947)</f>
        <v>366</v>
      </c>
      <c r="D2947" s="3">
        <f>INDEX([3]关卡!$N$19:$N$2018,A2947)</f>
        <v>366</v>
      </c>
      <c r="E2947" s="3" t="s">
        <v>25</v>
      </c>
      <c r="F2947" s="3" t="s">
        <v>26</v>
      </c>
      <c r="G2947" s="3">
        <v>30</v>
      </c>
      <c r="H2947" s="3">
        <v>30</v>
      </c>
      <c r="I2947" s="3">
        <v>0.2</v>
      </c>
      <c r="J2947" s="4">
        <v>0.75</v>
      </c>
      <c r="K2947" s="4">
        <v>1</v>
      </c>
      <c r="L2947" s="4">
        <v>5</v>
      </c>
      <c r="M2947" s="3">
        <v>1</v>
      </c>
      <c r="N2947" s="3">
        <v>2</v>
      </c>
      <c r="O2947" s="3">
        <f>HLOOKUP(O$5,[1]非R能力!$B$8:$F$558,$C2947+1,0)</f>
        <v>973906.08359270031</v>
      </c>
      <c r="P2947" s="3">
        <f>HLOOKUP(P$5,[1]非R能力!$B$8:$F$558,$C2947+1,0)</f>
        <v>144427.20022304013</v>
      </c>
      <c r="Q2947" s="3">
        <f>HLOOKUP(Q$5,[1]非R能力!$B$8:$F$558,$C2947+1,0)</f>
        <v>81275.230651616657</v>
      </c>
      <c r="R2947" s="3">
        <f>HLOOKUP(R$5,[1]非R能力!$B$8:$F$558,$C2947+1,0)</f>
        <v>24404.422542161319</v>
      </c>
      <c r="S2947" s="3">
        <f>HLOOKUP(S$5,[1]非R能力!$B$8:$F$558,$C2947+1,0)</f>
        <v>33385.598774780665</v>
      </c>
      <c r="T2947" s="3">
        <f>INDEX([1]非R能力!$H$9:$H$558,D2947)</f>
        <v>27127.989082453452</v>
      </c>
      <c r="U2947" s="3">
        <f>IF(E2947="小怪",0,IF(INDEX([1]非R能力!$FK$9:$FK$558,C2947)=0,0,10))</f>
        <v>10</v>
      </c>
      <c r="V2947" s="3">
        <f>IF(E2947="小怪",0,IF(INDEX([1]非R能力!$FH$9:$FH$558,C2947)=0,0,5000))</f>
        <v>5000</v>
      </c>
      <c r="W2947" s="3">
        <f>HLOOKUP(W$5,[2]人物技能基础!$O$3:$Q$553,$C2947+1,0)</f>
        <v>3.637142857142857</v>
      </c>
      <c r="X2947" s="3">
        <f>HLOOKUP(X$5,[2]人物技能基础!$O$3:$Q$553,$C2947+1,0)</f>
        <v>2.0186428571428574</v>
      </c>
      <c r="Y2947" s="3">
        <f>HLOOKUP(Y$5,[2]人物技能基础!$O$3:$Q$553,$C2947+1,0)</f>
        <v>99.964285714285708</v>
      </c>
      <c r="Z2947" s="3">
        <f t="shared" si="271"/>
        <v>4688395</v>
      </c>
      <c r="AA2947" s="3">
        <f t="shared" si="272"/>
        <v>87967</v>
      </c>
      <c r="AB2947" s="3">
        <f t="shared" si="273"/>
        <v>28885</v>
      </c>
      <c r="AC2947" s="3">
        <f t="shared" si="274"/>
        <v>33385</v>
      </c>
      <c r="AD2947" s="3">
        <f t="shared" si="275"/>
        <v>32539</v>
      </c>
    </row>
    <row r="2948" spans="1:30" x14ac:dyDescent="0.15">
      <c r="A2948" s="3">
        <v>943</v>
      </c>
      <c r="B2948" s="3" t="str">
        <f t="shared" si="270"/>
        <v>关卡943boss</v>
      </c>
      <c r="C2948" s="3">
        <f>INDEX([3]关卡!$J$19:$J$2018,A2948)</f>
        <v>366</v>
      </c>
      <c r="D2948" s="3">
        <f>INDEX([3]关卡!$N$19:$N$2018,A2948)</f>
        <v>366</v>
      </c>
      <c r="E2948" s="3" t="s">
        <v>25</v>
      </c>
      <c r="F2948" s="3" t="s">
        <v>26</v>
      </c>
      <c r="G2948" s="3">
        <v>30</v>
      </c>
      <c r="H2948" s="3">
        <v>30</v>
      </c>
      <c r="I2948" s="3">
        <v>0.2</v>
      </c>
      <c r="J2948" s="4">
        <v>0.75</v>
      </c>
      <c r="K2948" s="4">
        <v>1</v>
      </c>
      <c r="L2948" s="4">
        <v>5</v>
      </c>
      <c r="M2948" s="3">
        <v>1</v>
      </c>
      <c r="N2948" s="3">
        <v>2</v>
      </c>
      <c r="O2948" s="3">
        <f>HLOOKUP(O$5,[1]非R能力!$B$8:$F$558,$C2948+1,0)</f>
        <v>973906.08359270031</v>
      </c>
      <c r="P2948" s="3">
        <f>HLOOKUP(P$5,[1]非R能力!$B$8:$F$558,$C2948+1,0)</f>
        <v>144427.20022304013</v>
      </c>
      <c r="Q2948" s="3">
        <f>HLOOKUP(Q$5,[1]非R能力!$B$8:$F$558,$C2948+1,0)</f>
        <v>81275.230651616657</v>
      </c>
      <c r="R2948" s="3">
        <f>HLOOKUP(R$5,[1]非R能力!$B$8:$F$558,$C2948+1,0)</f>
        <v>24404.422542161319</v>
      </c>
      <c r="S2948" s="3">
        <f>HLOOKUP(S$5,[1]非R能力!$B$8:$F$558,$C2948+1,0)</f>
        <v>33385.598774780665</v>
      </c>
      <c r="T2948" s="3">
        <f>INDEX([1]非R能力!$H$9:$H$558,D2948)</f>
        <v>27127.989082453452</v>
      </c>
      <c r="U2948" s="3">
        <f>IF(E2948="小怪",0,IF(INDEX([1]非R能力!$FK$9:$FK$558,C2948)=0,0,10))</f>
        <v>10</v>
      </c>
      <c r="V2948" s="3">
        <f>IF(E2948="小怪",0,IF(INDEX([1]非R能力!$FH$9:$FH$558,C2948)=0,0,5000))</f>
        <v>5000</v>
      </c>
      <c r="W2948" s="3">
        <f>HLOOKUP(W$5,[2]人物技能基础!$O$3:$Q$553,$C2948+1,0)</f>
        <v>3.637142857142857</v>
      </c>
      <c r="X2948" s="3">
        <f>HLOOKUP(X$5,[2]人物技能基础!$O$3:$Q$553,$C2948+1,0)</f>
        <v>2.0186428571428574</v>
      </c>
      <c r="Y2948" s="3">
        <f>HLOOKUP(Y$5,[2]人物技能基础!$O$3:$Q$553,$C2948+1,0)</f>
        <v>99.964285714285708</v>
      </c>
      <c r="Z2948" s="3">
        <f t="shared" si="271"/>
        <v>4688395</v>
      </c>
      <c r="AA2948" s="3">
        <f t="shared" si="272"/>
        <v>87967</v>
      </c>
      <c r="AB2948" s="3">
        <f t="shared" si="273"/>
        <v>28885</v>
      </c>
      <c r="AC2948" s="3">
        <f t="shared" si="274"/>
        <v>33385</v>
      </c>
      <c r="AD2948" s="3">
        <f t="shared" si="275"/>
        <v>32539</v>
      </c>
    </row>
    <row r="2949" spans="1:30" x14ac:dyDescent="0.15">
      <c r="A2949" s="3">
        <v>944</v>
      </c>
      <c r="B2949" s="3" t="str">
        <f t="shared" si="270"/>
        <v>关卡944boss</v>
      </c>
      <c r="C2949" s="3">
        <f>INDEX([3]关卡!$J$19:$J$2018,A2949)</f>
        <v>366</v>
      </c>
      <c r="D2949" s="3">
        <f>INDEX([3]关卡!$N$19:$N$2018,A2949)</f>
        <v>366</v>
      </c>
      <c r="E2949" s="3" t="s">
        <v>25</v>
      </c>
      <c r="F2949" s="3" t="s">
        <v>26</v>
      </c>
      <c r="G2949" s="3">
        <v>30</v>
      </c>
      <c r="H2949" s="3">
        <v>30</v>
      </c>
      <c r="I2949" s="3">
        <v>0.2</v>
      </c>
      <c r="J2949" s="4">
        <v>0.75</v>
      </c>
      <c r="K2949" s="4">
        <v>1</v>
      </c>
      <c r="L2949" s="4">
        <v>5</v>
      </c>
      <c r="M2949" s="3">
        <v>1</v>
      </c>
      <c r="N2949" s="3">
        <v>2</v>
      </c>
      <c r="O2949" s="3">
        <f>HLOOKUP(O$5,[1]非R能力!$B$8:$F$558,$C2949+1,0)</f>
        <v>973906.08359270031</v>
      </c>
      <c r="P2949" s="3">
        <f>HLOOKUP(P$5,[1]非R能力!$B$8:$F$558,$C2949+1,0)</f>
        <v>144427.20022304013</v>
      </c>
      <c r="Q2949" s="3">
        <f>HLOOKUP(Q$5,[1]非R能力!$B$8:$F$558,$C2949+1,0)</f>
        <v>81275.230651616657</v>
      </c>
      <c r="R2949" s="3">
        <f>HLOOKUP(R$5,[1]非R能力!$B$8:$F$558,$C2949+1,0)</f>
        <v>24404.422542161319</v>
      </c>
      <c r="S2949" s="3">
        <f>HLOOKUP(S$5,[1]非R能力!$B$8:$F$558,$C2949+1,0)</f>
        <v>33385.598774780665</v>
      </c>
      <c r="T2949" s="3">
        <f>INDEX([1]非R能力!$H$9:$H$558,D2949)</f>
        <v>27127.989082453452</v>
      </c>
      <c r="U2949" s="3">
        <f>IF(E2949="小怪",0,IF(INDEX([1]非R能力!$FK$9:$FK$558,C2949)=0,0,10))</f>
        <v>10</v>
      </c>
      <c r="V2949" s="3">
        <f>IF(E2949="小怪",0,IF(INDEX([1]非R能力!$FH$9:$FH$558,C2949)=0,0,5000))</f>
        <v>5000</v>
      </c>
      <c r="W2949" s="3">
        <f>HLOOKUP(W$5,[2]人物技能基础!$O$3:$Q$553,$C2949+1,0)</f>
        <v>3.637142857142857</v>
      </c>
      <c r="X2949" s="3">
        <f>HLOOKUP(X$5,[2]人物技能基础!$O$3:$Q$553,$C2949+1,0)</f>
        <v>2.0186428571428574</v>
      </c>
      <c r="Y2949" s="3">
        <f>HLOOKUP(Y$5,[2]人物技能基础!$O$3:$Q$553,$C2949+1,0)</f>
        <v>99.964285714285708</v>
      </c>
      <c r="Z2949" s="3">
        <f t="shared" si="271"/>
        <v>4688395</v>
      </c>
      <c r="AA2949" s="3">
        <f t="shared" si="272"/>
        <v>87967</v>
      </c>
      <c r="AB2949" s="3">
        <f t="shared" si="273"/>
        <v>28885</v>
      </c>
      <c r="AC2949" s="3">
        <f t="shared" si="274"/>
        <v>33385</v>
      </c>
      <c r="AD2949" s="3">
        <f t="shared" si="275"/>
        <v>32539</v>
      </c>
    </row>
    <row r="2950" spans="1:30" x14ac:dyDescent="0.15">
      <c r="A2950" s="3">
        <v>945</v>
      </c>
      <c r="B2950" s="3" t="str">
        <f t="shared" si="270"/>
        <v>关卡945boss</v>
      </c>
      <c r="C2950" s="3">
        <f>INDEX([3]关卡!$J$19:$J$2018,A2950)</f>
        <v>366</v>
      </c>
      <c r="D2950" s="3">
        <f>INDEX([3]关卡!$N$19:$N$2018,A2950)</f>
        <v>366</v>
      </c>
      <c r="E2950" s="3" t="s">
        <v>25</v>
      </c>
      <c r="F2950" s="3" t="s">
        <v>26</v>
      </c>
      <c r="G2950" s="3">
        <v>30</v>
      </c>
      <c r="H2950" s="3">
        <v>30</v>
      </c>
      <c r="I2950" s="3">
        <v>0.2</v>
      </c>
      <c r="J2950" s="4">
        <v>0.75</v>
      </c>
      <c r="K2950" s="4">
        <v>1</v>
      </c>
      <c r="L2950" s="4">
        <v>5</v>
      </c>
      <c r="M2950" s="3">
        <v>1</v>
      </c>
      <c r="N2950" s="3">
        <v>2</v>
      </c>
      <c r="O2950" s="3">
        <f>HLOOKUP(O$5,[1]非R能力!$B$8:$F$558,$C2950+1,0)</f>
        <v>973906.08359270031</v>
      </c>
      <c r="P2950" s="3">
        <f>HLOOKUP(P$5,[1]非R能力!$B$8:$F$558,$C2950+1,0)</f>
        <v>144427.20022304013</v>
      </c>
      <c r="Q2950" s="3">
        <f>HLOOKUP(Q$5,[1]非R能力!$B$8:$F$558,$C2950+1,0)</f>
        <v>81275.230651616657</v>
      </c>
      <c r="R2950" s="3">
        <f>HLOOKUP(R$5,[1]非R能力!$B$8:$F$558,$C2950+1,0)</f>
        <v>24404.422542161319</v>
      </c>
      <c r="S2950" s="3">
        <f>HLOOKUP(S$5,[1]非R能力!$B$8:$F$558,$C2950+1,0)</f>
        <v>33385.598774780665</v>
      </c>
      <c r="T2950" s="3">
        <f>INDEX([1]非R能力!$H$9:$H$558,D2950)</f>
        <v>27127.989082453452</v>
      </c>
      <c r="U2950" s="3">
        <f>IF(E2950="小怪",0,IF(INDEX([1]非R能力!$FK$9:$FK$558,C2950)=0,0,10))</f>
        <v>10</v>
      </c>
      <c r="V2950" s="3">
        <f>IF(E2950="小怪",0,IF(INDEX([1]非R能力!$FH$9:$FH$558,C2950)=0,0,5000))</f>
        <v>5000</v>
      </c>
      <c r="W2950" s="3">
        <f>HLOOKUP(W$5,[2]人物技能基础!$O$3:$Q$553,$C2950+1,0)</f>
        <v>3.637142857142857</v>
      </c>
      <c r="X2950" s="3">
        <f>HLOOKUP(X$5,[2]人物技能基础!$O$3:$Q$553,$C2950+1,0)</f>
        <v>2.0186428571428574</v>
      </c>
      <c r="Y2950" s="3">
        <f>HLOOKUP(Y$5,[2]人物技能基础!$O$3:$Q$553,$C2950+1,0)</f>
        <v>99.964285714285708</v>
      </c>
      <c r="Z2950" s="3">
        <f t="shared" si="271"/>
        <v>4688395</v>
      </c>
      <c r="AA2950" s="3">
        <f t="shared" si="272"/>
        <v>87967</v>
      </c>
      <c r="AB2950" s="3">
        <f t="shared" si="273"/>
        <v>28885</v>
      </c>
      <c r="AC2950" s="3">
        <f t="shared" si="274"/>
        <v>33385</v>
      </c>
      <c r="AD2950" s="3">
        <f t="shared" si="275"/>
        <v>32539</v>
      </c>
    </row>
    <row r="2951" spans="1:30" x14ac:dyDescent="0.15">
      <c r="A2951" s="3">
        <v>946</v>
      </c>
      <c r="B2951" s="3" t="str">
        <f t="shared" ref="B2951:B3014" si="276">"关卡"&amp;A2951&amp;E2951</f>
        <v>关卡946boss</v>
      </c>
      <c r="C2951" s="3">
        <f>INDEX([3]关卡!$J$19:$J$2018,A2951)</f>
        <v>367</v>
      </c>
      <c r="D2951" s="3">
        <f>INDEX([3]关卡!$N$19:$N$2018,A2951)</f>
        <v>367</v>
      </c>
      <c r="E2951" s="3" t="s">
        <v>25</v>
      </c>
      <c r="F2951" s="3" t="s">
        <v>26</v>
      </c>
      <c r="G2951" s="3">
        <v>30</v>
      </c>
      <c r="H2951" s="3">
        <v>30</v>
      </c>
      <c r="I2951" s="3">
        <v>0.2</v>
      </c>
      <c r="J2951" s="4">
        <v>0.75</v>
      </c>
      <c r="K2951" s="4">
        <v>1</v>
      </c>
      <c r="L2951" s="4">
        <v>5</v>
      </c>
      <c r="M2951" s="3">
        <v>1</v>
      </c>
      <c r="N2951" s="3">
        <v>2</v>
      </c>
      <c r="O2951" s="3">
        <f>HLOOKUP(O$5,[1]非R能力!$B$8:$F$558,$C2951+1,0)</f>
        <v>982866.74042730825</v>
      </c>
      <c r="P2951" s="3">
        <f>HLOOKUP(P$5,[1]非R能力!$B$8:$F$558,$C2951+1,0)</f>
        <v>145714.36148413992</v>
      </c>
      <c r="Q2951" s="3">
        <f>HLOOKUP(Q$5,[1]非R能力!$B$8:$F$558,$C2951+1,0)</f>
        <v>82008.489172891699</v>
      </c>
      <c r="R2951" s="3">
        <f>HLOOKUP(R$5,[1]非R能力!$B$8:$F$558,$C2951+1,0)</f>
        <v>24619.594456662497</v>
      </c>
      <c r="S2951" s="3">
        <f>HLOOKUP(S$5,[1]非R能力!$B$8:$F$558,$C2951+1,0)</f>
        <v>33681.547408418963</v>
      </c>
      <c r="T2951" s="3">
        <f>INDEX([1]非R能力!$H$9:$H$558,D2951)</f>
        <v>27293.346623082427</v>
      </c>
      <c r="U2951" s="3">
        <f>IF(E2951="小怪",0,IF(INDEX([1]非R能力!$FK$9:$FK$558,C2951)=0,0,10))</f>
        <v>10</v>
      </c>
      <c r="V2951" s="3">
        <f>IF(E2951="小怪",0,IF(INDEX([1]非R能力!$FH$9:$FH$558,C2951)=0,0,5000))</f>
        <v>5000</v>
      </c>
      <c r="W2951" s="3">
        <f>HLOOKUP(W$5,[2]人物技能基础!$O$3:$Q$553,$C2951+1,0)</f>
        <v>3.637142857142857</v>
      </c>
      <c r="X2951" s="3">
        <f>HLOOKUP(X$5,[2]人物技能基础!$O$3:$Q$553,$C2951+1,0)</f>
        <v>2.0186428571428574</v>
      </c>
      <c r="Y2951" s="3">
        <f>HLOOKUP(Y$5,[2]人物技能基础!$O$3:$Q$553,$C2951+1,0)</f>
        <v>99.964285714285708</v>
      </c>
      <c r="Z2951" s="3">
        <f t="shared" ref="Z2951:Z3014" si="277">INT(((P2951-AB2951)*X2951+(Y2951+T2951))*G2951*J2951*$D$2)</f>
        <v>4728802</v>
      </c>
      <c r="AA2951" s="3">
        <f t="shared" ref="AA2951:AA3014" si="278">IF(H2951=0,IF(U2951=0,INT(Q2951/5),IF(V2951=0,INT(Q2951/5),INT((V2951/U2951)/(1/N2951*M2951)/L2951+Q2951))),INT((IF(U2951=0,0,V2951/U2951/(1/N2951*M2951))+O2951/H2951)/L2951+Q2951))</f>
        <v>88760</v>
      </c>
      <c r="AB2951" s="3">
        <f t="shared" ref="AB2951:AB3014" si="279">INT(P2951*I2951)</f>
        <v>29142</v>
      </c>
      <c r="AC2951" s="3">
        <f t="shared" ref="AC2951:AC3014" si="280">INT(K2951*S2951)</f>
        <v>33681</v>
      </c>
      <c r="AD2951" s="3">
        <f t="shared" ref="AD2951:AD3014" si="281">INT(R2951/J2951)</f>
        <v>32826</v>
      </c>
    </row>
    <row r="2952" spans="1:30" x14ac:dyDescent="0.15">
      <c r="A2952" s="3">
        <v>947</v>
      </c>
      <c r="B2952" s="3" t="str">
        <f t="shared" si="276"/>
        <v>关卡947boss</v>
      </c>
      <c r="C2952" s="3">
        <f>INDEX([3]关卡!$J$19:$J$2018,A2952)</f>
        <v>367</v>
      </c>
      <c r="D2952" s="3">
        <f>INDEX([3]关卡!$N$19:$N$2018,A2952)</f>
        <v>367</v>
      </c>
      <c r="E2952" s="3" t="s">
        <v>25</v>
      </c>
      <c r="F2952" s="3" t="s">
        <v>26</v>
      </c>
      <c r="G2952" s="3">
        <v>30</v>
      </c>
      <c r="H2952" s="3">
        <v>30</v>
      </c>
      <c r="I2952" s="3">
        <v>0.2</v>
      </c>
      <c r="J2952" s="4">
        <v>0.75</v>
      </c>
      <c r="K2952" s="4">
        <v>1</v>
      </c>
      <c r="L2952" s="4">
        <v>5</v>
      </c>
      <c r="M2952" s="3">
        <v>1</v>
      </c>
      <c r="N2952" s="3">
        <v>2</v>
      </c>
      <c r="O2952" s="3">
        <f>HLOOKUP(O$5,[1]非R能力!$B$8:$F$558,$C2952+1,0)</f>
        <v>982866.74042730825</v>
      </c>
      <c r="P2952" s="3">
        <f>HLOOKUP(P$5,[1]非R能力!$B$8:$F$558,$C2952+1,0)</f>
        <v>145714.36148413992</v>
      </c>
      <c r="Q2952" s="3">
        <f>HLOOKUP(Q$5,[1]非R能力!$B$8:$F$558,$C2952+1,0)</f>
        <v>82008.489172891699</v>
      </c>
      <c r="R2952" s="3">
        <f>HLOOKUP(R$5,[1]非R能力!$B$8:$F$558,$C2952+1,0)</f>
        <v>24619.594456662497</v>
      </c>
      <c r="S2952" s="3">
        <f>HLOOKUP(S$5,[1]非R能力!$B$8:$F$558,$C2952+1,0)</f>
        <v>33681.547408418963</v>
      </c>
      <c r="T2952" s="3">
        <f>INDEX([1]非R能力!$H$9:$H$558,D2952)</f>
        <v>27293.346623082427</v>
      </c>
      <c r="U2952" s="3">
        <f>IF(E2952="小怪",0,IF(INDEX([1]非R能力!$FK$9:$FK$558,C2952)=0,0,10))</f>
        <v>10</v>
      </c>
      <c r="V2952" s="3">
        <f>IF(E2952="小怪",0,IF(INDEX([1]非R能力!$FH$9:$FH$558,C2952)=0,0,5000))</f>
        <v>5000</v>
      </c>
      <c r="W2952" s="3">
        <f>HLOOKUP(W$5,[2]人物技能基础!$O$3:$Q$553,$C2952+1,0)</f>
        <v>3.637142857142857</v>
      </c>
      <c r="X2952" s="3">
        <f>HLOOKUP(X$5,[2]人物技能基础!$O$3:$Q$553,$C2952+1,0)</f>
        <v>2.0186428571428574</v>
      </c>
      <c r="Y2952" s="3">
        <f>HLOOKUP(Y$5,[2]人物技能基础!$O$3:$Q$553,$C2952+1,0)</f>
        <v>99.964285714285708</v>
      </c>
      <c r="Z2952" s="3">
        <f t="shared" si="277"/>
        <v>4728802</v>
      </c>
      <c r="AA2952" s="3">
        <f t="shared" si="278"/>
        <v>88760</v>
      </c>
      <c r="AB2952" s="3">
        <f t="shared" si="279"/>
        <v>29142</v>
      </c>
      <c r="AC2952" s="3">
        <f t="shared" si="280"/>
        <v>33681</v>
      </c>
      <c r="AD2952" s="3">
        <f t="shared" si="281"/>
        <v>32826</v>
      </c>
    </row>
    <row r="2953" spans="1:30" x14ac:dyDescent="0.15">
      <c r="A2953" s="3">
        <v>948</v>
      </c>
      <c r="B2953" s="3" t="str">
        <f t="shared" si="276"/>
        <v>关卡948boss</v>
      </c>
      <c r="C2953" s="3">
        <f>INDEX([3]关卡!$J$19:$J$2018,A2953)</f>
        <v>367</v>
      </c>
      <c r="D2953" s="3">
        <f>INDEX([3]关卡!$N$19:$N$2018,A2953)</f>
        <v>367</v>
      </c>
      <c r="E2953" s="3" t="s">
        <v>25</v>
      </c>
      <c r="F2953" s="3" t="s">
        <v>26</v>
      </c>
      <c r="G2953" s="3">
        <v>30</v>
      </c>
      <c r="H2953" s="3">
        <v>30</v>
      </c>
      <c r="I2953" s="3">
        <v>0.2</v>
      </c>
      <c r="J2953" s="4">
        <v>0.75</v>
      </c>
      <c r="K2953" s="4">
        <v>1</v>
      </c>
      <c r="L2953" s="4">
        <v>5</v>
      </c>
      <c r="M2953" s="3">
        <v>1</v>
      </c>
      <c r="N2953" s="3">
        <v>2</v>
      </c>
      <c r="O2953" s="3">
        <f>HLOOKUP(O$5,[1]非R能力!$B$8:$F$558,$C2953+1,0)</f>
        <v>982866.74042730825</v>
      </c>
      <c r="P2953" s="3">
        <f>HLOOKUP(P$5,[1]非R能力!$B$8:$F$558,$C2953+1,0)</f>
        <v>145714.36148413992</v>
      </c>
      <c r="Q2953" s="3">
        <f>HLOOKUP(Q$5,[1]非R能力!$B$8:$F$558,$C2953+1,0)</f>
        <v>82008.489172891699</v>
      </c>
      <c r="R2953" s="3">
        <f>HLOOKUP(R$5,[1]非R能力!$B$8:$F$558,$C2953+1,0)</f>
        <v>24619.594456662497</v>
      </c>
      <c r="S2953" s="3">
        <f>HLOOKUP(S$5,[1]非R能力!$B$8:$F$558,$C2953+1,0)</f>
        <v>33681.547408418963</v>
      </c>
      <c r="T2953" s="3">
        <f>INDEX([1]非R能力!$H$9:$H$558,D2953)</f>
        <v>27293.346623082427</v>
      </c>
      <c r="U2953" s="3">
        <f>IF(E2953="小怪",0,IF(INDEX([1]非R能力!$FK$9:$FK$558,C2953)=0,0,10))</f>
        <v>10</v>
      </c>
      <c r="V2953" s="3">
        <f>IF(E2953="小怪",0,IF(INDEX([1]非R能力!$FH$9:$FH$558,C2953)=0,0,5000))</f>
        <v>5000</v>
      </c>
      <c r="W2953" s="3">
        <f>HLOOKUP(W$5,[2]人物技能基础!$O$3:$Q$553,$C2953+1,0)</f>
        <v>3.637142857142857</v>
      </c>
      <c r="X2953" s="3">
        <f>HLOOKUP(X$5,[2]人物技能基础!$O$3:$Q$553,$C2953+1,0)</f>
        <v>2.0186428571428574</v>
      </c>
      <c r="Y2953" s="3">
        <f>HLOOKUP(Y$5,[2]人物技能基础!$O$3:$Q$553,$C2953+1,0)</f>
        <v>99.964285714285708</v>
      </c>
      <c r="Z2953" s="3">
        <f t="shared" si="277"/>
        <v>4728802</v>
      </c>
      <c r="AA2953" s="3">
        <f t="shared" si="278"/>
        <v>88760</v>
      </c>
      <c r="AB2953" s="3">
        <f t="shared" si="279"/>
        <v>29142</v>
      </c>
      <c r="AC2953" s="3">
        <f t="shared" si="280"/>
        <v>33681</v>
      </c>
      <c r="AD2953" s="3">
        <f t="shared" si="281"/>
        <v>32826</v>
      </c>
    </row>
    <row r="2954" spans="1:30" x14ac:dyDescent="0.15">
      <c r="A2954" s="3">
        <v>949</v>
      </c>
      <c r="B2954" s="3" t="str">
        <f t="shared" si="276"/>
        <v>关卡949boss</v>
      </c>
      <c r="C2954" s="3">
        <f>INDEX([3]关卡!$J$19:$J$2018,A2954)</f>
        <v>367</v>
      </c>
      <c r="D2954" s="3">
        <f>INDEX([3]关卡!$N$19:$N$2018,A2954)</f>
        <v>367</v>
      </c>
      <c r="E2954" s="3" t="s">
        <v>25</v>
      </c>
      <c r="F2954" s="3" t="s">
        <v>26</v>
      </c>
      <c r="G2954" s="3">
        <v>30</v>
      </c>
      <c r="H2954" s="3">
        <v>30</v>
      </c>
      <c r="I2954" s="3">
        <v>0.2</v>
      </c>
      <c r="J2954" s="4">
        <v>0.75</v>
      </c>
      <c r="K2954" s="4">
        <v>1</v>
      </c>
      <c r="L2954" s="4">
        <v>5</v>
      </c>
      <c r="M2954" s="3">
        <v>1</v>
      </c>
      <c r="N2954" s="3">
        <v>2</v>
      </c>
      <c r="O2954" s="3">
        <f>HLOOKUP(O$5,[1]非R能力!$B$8:$F$558,$C2954+1,0)</f>
        <v>982866.74042730825</v>
      </c>
      <c r="P2954" s="3">
        <f>HLOOKUP(P$5,[1]非R能力!$B$8:$F$558,$C2954+1,0)</f>
        <v>145714.36148413992</v>
      </c>
      <c r="Q2954" s="3">
        <f>HLOOKUP(Q$5,[1]非R能力!$B$8:$F$558,$C2954+1,0)</f>
        <v>82008.489172891699</v>
      </c>
      <c r="R2954" s="3">
        <f>HLOOKUP(R$5,[1]非R能力!$B$8:$F$558,$C2954+1,0)</f>
        <v>24619.594456662497</v>
      </c>
      <c r="S2954" s="3">
        <f>HLOOKUP(S$5,[1]非R能力!$B$8:$F$558,$C2954+1,0)</f>
        <v>33681.547408418963</v>
      </c>
      <c r="T2954" s="3">
        <f>INDEX([1]非R能力!$H$9:$H$558,D2954)</f>
        <v>27293.346623082427</v>
      </c>
      <c r="U2954" s="3">
        <f>IF(E2954="小怪",0,IF(INDEX([1]非R能力!$FK$9:$FK$558,C2954)=0,0,10))</f>
        <v>10</v>
      </c>
      <c r="V2954" s="3">
        <f>IF(E2954="小怪",0,IF(INDEX([1]非R能力!$FH$9:$FH$558,C2954)=0,0,5000))</f>
        <v>5000</v>
      </c>
      <c r="W2954" s="3">
        <f>HLOOKUP(W$5,[2]人物技能基础!$O$3:$Q$553,$C2954+1,0)</f>
        <v>3.637142857142857</v>
      </c>
      <c r="X2954" s="3">
        <f>HLOOKUP(X$5,[2]人物技能基础!$O$3:$Q$553,$C2954+1,0)</f>
        <v>2.0186428571428574</v>
      </c>
      <c r="Y2954" s="3">
        <f>HLOOKUP(Y$5,[2]人物技能基础!$O$3:$Q$553,$C2954+1,0)</f>
        <v>99.964285714285708</v>
      </c>
      <c r="Z2954" s="3">
        <f t="shared" si="277"/>
        <v>4728802</v>
      </c>
      <c r="AA2954" s="3">
        <f t="shared" si="278"/>
        <v>88760</v>
      </c>
      <c r="AB2954" s="3">
        <f t="shared" si="279"/>
        <v>29142</v>
      </c>
      <c r="AC2954" s="3">
        <f t="shared" si="280"/>
        <v>33681</v>
      </c>
      <c r="AD2954" s="3">
        <f t="shared" si="281"/>
        <v>32826</v>
      </c>
    </row>
    <row r="2955" spans="1:30" x14ac:dyDescent="0.15">
      <c r="A2955" s="3">
        <v>950</v>
      </c>
      <c r="B2955" s="3" t="str">
        <f t="shared" si="276"/>
        <v>关卡950boss</v>
      </c>
      <c r="C2955" s="3">
        <f>INDEX([3]关卡!$J$19:$J$2018,A2955)</f>
        <v>367</v>
      </c>
      <c r="D2955" s="3">
        <f>INDEX([3]关卡!$N$19:$N$2018,A2955)</f>
        <v>367</v>
      </c>
      <c r="E2955" s="3" t="s">
        <v>25</v>
      </c>
      <c r="F2955" s="3" t="s">
        <v>26</v>
      </c>
      <c r="G2955" s="3">
        <v>30</v>
      </c>
      <c r="H2955" s="3">
        <v>30</v>
      </c>
      <c r="I2955" s="3">
        <v>0.2</v>
      </c>
      <c r="J2955" s="4">
        <v>0.75</v>
      </c>
      <c r="K2955" s="4">
        <v>1</v>
      </c>
      <c r="L2955" s="4">
        <v>5</v>
      </c>
      <c r="M2955" s="3">
        <v>1</v>
      </c>
      <c r="N2955" s="3">
        <v>2</v>
      </c>
      <c r="O2955" s="3">
        <f>HLOOKUP(O$5,[1]非R能力!$B$8:$F$558,$C2955+1,0)</f>
        <v>982866.74042730825</v>
      </c>
      <c r="P2955" s="3">
        <f>HLOOKUP(P$5,[1]非R能力!$B$8:$F$558,$C2955+1,0)</f>
        <v>145714.36148413992</v>
      </c>
      <c r="Q2955" s="3">
        <f>HLOOKUP(Q$5,[1]非R能力!$B$8:$F$558,$C2955+1,0)</f>
        <v>82008.489172891699</v>
      </c>
      <c r="R2955" s="3">
        <f>HLOOKUP(R$5,[1]非R能力!$B$8:$F$558,$C2955+1,0)</f>
        <v>24619.594456662497</v>
      </c>
      <c r="S2955" s="3">
        <f>HLOOKUP(S$5,[1]非R能力!$B$8:$F$558,$C2955+1,0)</f>
        <v>33681.547408418963</v>
      </c>
      <c r="T2955" s="3">
        <f>INDEX([1]非R能力!$H$9:$H$558,D2955)</f>
        <v>27293.346623082427</v>
      </c>
      <c r="U2955" s="3">
        <f>IF(E2955="小怪",0,IF(INDEX([1]非R能力!$FK$9:$FK$558,C2955)=0,0,10))</f>
        <v>10</v>
      </c>
      <c r="V2955" s="3">
        <f>IF(E2955="小怪",0,IF(INDEX([1]非R能力!$FH$9:$FH$558,C2955)=0,0,5000))</f>
        <v>5000</v>
      </c>
      <c r="W2955" s="3">
        <f>HLOOKUP(W$5,[2]人物技能基础!$O$3:$Q$553,$C2955+1,0)</f>
        <v>3.637142857142857</v>
      </c>
      <c r="X2955" s="3">
        <f>HLOOKUP(X$5,[2]人物技能基础!$O$3:$Q$553,$C2955+1,0)</f>
        <v>2.0186428571428574</v>
      </c>
      <c r="Y2955" s="3">
        <f>HLOOKUP(Y$5,[2]人物技能基础!$O$3:$Q$553,$C2955+1,0)</f>
        <v>99.964285714285708</v>
      </c>
      <c r="Z2955" s="3">
        <f t="shared" si="277"/>
        <v>4728802</v>
      </c>
      <c r="AA2955" s="3">
        <f t="shared" si="278"/>
        <v>88760</v>
      </c>
      <c r="AB2955" s="3">
        <f t="shared" si="279"/>
        <v>29142</v>
      </c>
      <c r="AC2955" s="3">
        <f t="shared" si="280"/>
        <v>33681</v>
      </c>
      <c r="AD2955" s="3">
        <f t="shared" si="281"/>
        <v>32826</v>
      </c>
    </row>
    <row r="2956" spans="1:30" x14ac:dyDescent="0.15">
      <c r="A2956" s="3">
        <v>951</v>
      </c>
      <c r="B2956" s="3" t="str">
        <f t="shared" si="276"/>
        <v>关卡951boss</v>
      </c>
      <c r="C2956" s="3">
        <f>INDEX([3]关卡!$J$19:$J$2018,A2956)</f>
        <v>367</v>
      </c>
      <c r="D2956" s="3">
        <f>INDEX([3]关卡!$N$19:$N$2018,A2956)</f>
        <v>367</v>
      </c>
      <c r="E2956" s="3" t="s">
        <v>25</v>
      </c>
      <c r="F2956" s="3" t="s">
        <v>26</v>
      </c>
      <c r="G2956" s="3">
        <v>30</v>
      </c>
      <c r="H2956" s="3">
        <v>30</v>
      </c>
      <c r="I2956" s="3">
        <v>0.2</v>
      </c>
      <c r="J2956" s="4">
        <v>0.75</v>
      </c>
      <c r="K2956" s="4">
        <v>1</v>
      </c>
      <c r="L2956" s="4">
        <v>5</v>
      </c>
      <c r="M2956" s="3">
        <v>1</v>
      </c>
      <c r="N2956" s="3">
        <v>2</v>
      </c>
      <c r="O2956" s="3">
        <f>HLOOKUP(O$5,[1]非R能力!$B$8:$F$558,$C2956+1,0)</f>
        <v>982866.74042730825</v>
      </c>
      <c r="P2956" s="3">
        <f>HLOOKUP(P$5,[1]非R能力!$B$8:$F$558,$C2956+1,0)</f>
        <v>145714.36148413992</v>
      </c>
      <c r="Q2956" s="3">
        <f>HLOOKUP(Q$5,[1]非R能力!$B$8:$F$558,$C2956+1,0)</f>
        <v>82008.489172891699</v>
      </c>
      <c r="R2956" s="3">
        <f>HLOOKUP(R$5,[1]非R能力!$B$8:$F$558,$C2956+1,0)</f>
        <v>24619.594456662497</v>
      </c>
      <c r="S2956" s="3">
        <f>HLOOKUP(S$5,[1]非R能力!$B$8:$F$558,$C2956+1,0)</f>
        <v>33681.547408418963</v>
      </c>
      <c r="T2956" s="3">
        <f>INDEX([1]非R能力!$H$9:$H$558,D2956)</f>
        <v>27293.346623082427</v>
      </c>
      <c r="U2956" s="3">
        <f>IF(E2956="小怪",0,IF(INDEX([1]非R能力!$FK$9:$FK$558,C2956)=0,0,10))</f>
        <v>10</v>
      </c>
      <c r="V2956" s="3">
        <f>IF(E2956="小怪",0,IF(INDEX([1]非R能力!$FH$9:$FH$558,C2956)=0,0,5000))</f>
        <v>5000</v>
      </c>
      <c r="W2956" s="3">
        <f>HLOOKUP(W$5,[2]人物技能基础!$O$3:$Q$553,$C2956+1,0)</f>
        <v>3.637142857142857</v>
      </c>
      <c r="X2956" s="3">
        <f>HLOOKUP(X$5,[2]人物技能基础!$O$3:$Q$553,$C2956+1,0)</f>
        <v>2.0186428571428574</v>
      </c>
      <c r="Y2956" s="3">
        <f>HLOOKUP(Y$5,[2]人物技能基础!$O$3:$Q$553,$C2956+1,0)</f>
        <v>99.964285714285708</v>
      </c>
      <c r="Z2956" s="3">
        <f t="shared" si="277"/>
        <v>4728802</v>
      </c>
      <c r="AA2956" s="3">
        <f t="shared" si="278"/>
        <v>88760</v>
      </c>
      <c r="AB2956" s="3">
        <f t="shared" si="279"/>
        <v>29142</v>
      </c>
      <c r="AC2956" s="3">
        <f t="shared" si="280"/>
        <v>33681</v>
      </c>
      <c r="AD2956" s="3">
        <f t="shared" si="281"/>
        <v>32826</v>
      </c>
    </row>
    <row r="2957" spans="1:30" x14ac:dyDescent="0.15">
      <c r="A2957" s="3">
        <v>952</v>
      </c>
      <c r="B2957" s="3" t="str">
        <f t="shared" si="276"/>
        <v>关卡952boss</v>
      </c>
      <c r="C2957" s="3">
        <f>INDEX([3]关卡!$J$19:$J$2018,A2957)</f>
        <v>368</v>
      </c>
      <c r="D2957" s="3">
        <f>INDEX([3]关卡!$N$19:$N$2018,A2957)</f>
        <v>368</v>
      </c>
      <c r="E2957" s="3" t="s">
        <v>25</v>
      </c>
      <c r="F2957" s="3" t="s">
        <v>26</v>
      </c>
      <c r="G2957" s="3">
        <v>30</v>
      </c>
      <c r="H2957" s="3">
        <v>30</v>
      </c>
      <c r="I2957" s="3">
        <v>0.2</v>
      </c>
      <c r="J2957" s="4">
        <v>0.75</v>
      </c>
      <c r="K2957" s="4">
        <v>1</v>
      </c>
      <c r="L2957" s="4">
        <v>5</v>
      </c>
      <c r="M2957" s="3">
        <v>1</v>
      </c>
      <c r="N2957" s="3">
        <v>2</v>
      </c>
      <c r="O2957" s="3">
        <f>HLOOKUP(O$5,[1]非R能力!$B$8:$F$558,$C2957+1,0)</f>
        <v>991898.7567840938</v>
      </c>
      <c r="P2957" s="3">
        <f>HLOOKUP(P$5,[1]非R能力!$B$8:$F$558,$C2957+1,0)</f>
        <v>147020.96329212797</v>
      </c>
      <c r="Q2957" s="3">
        <f>HLOOKUP(Q$5,[1]非R能力!$B$8:$F$558,$C2957+1,0)</f>
        <v>82729.085743821881</v>
      </c>
      <c r="R2957" s="3">
        <f>HLOOKUP(R$5,[1]非R能力!$B$8:$F$558,$C2957+1,0)</f>
        <v>24833.616320374022</v>
      </c>
      <c r="S2957" s="3">
        <f>HLOOKUP(S$5,[1]非R能力!$B$8:$F$558,$C2957+1,0)</f>
        <v>33960.984151249271</v>
      </c>
      <c r="T2957" s="3">
        <f>INDEX([1]非R能力!$H$9:$H$558,D2957)</f>
        <v>27459.500888040497</v>
      </c>
      <c r="U2957" s="3">
        <f>IF(E2957="小怪",0,IF(INDEX([1]非R能力!$FK$9:$FK$558,C2957)=0,0,10))</f>
        <v>10</v>
      </c>
      <c r="V2957" s="3">
        <f>IF(E2957="小怪",0,IF(INDEX([1]非R能力!$FH$9:$FH$558,C2957)=0,0,5000))</f>
        <v>5000</v>
      </c>
      <c r="W2957" s="3">
        <f>HLOOKUP(W$5,[2]人物技能基础!$O$3:$Q$553,$C2957+1,0)</f>
        <v>3.637142857142857</v>
      </c>
      <c r="X2957" s="3">
        <f>HLOOKUP(X$5,[2]人物技能基础!$O$3:$Q$553,$C2957+1,0)</f>
        <v>2.0186428571428574</v>
      </c>
      <c r="Y2957" s="3">
        <f>HLOOKUP(Y$5,[2]人物技能基础!$O$3:$Q$553,$C2957+1,0)</f>
        <v>99.964285714285708</v>
      </c>
      <c r="Z2957" s="3">
        <f t="shared" si="277"/>
        <v>4769749</v>
      </c>
      <c r="AA2957" s="3">
        <f t="shared" si="278"/>
        <v>89541</v>
      </c>
      <c r="AB2957" s="3">
        <f t="shared" si="279"/>
        <v>29404</v>
      </c>
      <c r="AC2957" s="3">
        <f t="shared" si="280"/>
        <v>33960</v>
      </c>
      <c r="AD2957" s="3">
        <f t="shared" si="281"/>
        <v>33111</v>
      </c>
    </row>
    <row r="2958" spans="1:30" x14ac:dyDescent="0.15">
      <c r="A2958" s="3">
        <v>953</v>
      </c>
      <c r="B2958" s="3" t="str">
        <f t="shared" si="276"/>
        <v>关卡953boss</v>
      </c>
      <c r="C2958" s="3">
        <f>INDEX([3]关卡!$J$19:$J$2018,A2958)</f>
        <v>368</v>
      </c>
      <c r="D2958" s="3">
        <f>INDEX([3]关卡!$N$19:$N$2018,A2958)</f>
        <v>368</v>
      </c>
      <c r="E2958" s="3" t="s">
        <v>25</v>
      </c>
      <c r="F2958" s="3" t="s">
        <v>26</v>
      </c>
      <c r="G2958" s="3">
        <v>30</v>
      </c>
      <c r="H2958" s="3">
        <v>30</v>
      </c>
      <c r="I2958" s="3">
        <v>0.2</v>
      </c>
      <c r="J2958" s="4">
        <v>0.75</v>
      </c>
      <c r="K2958" s="4">
        <v>1</v>
      </c>
      <c r="L2958" s="4">
        <v>5</v>
      </c>
      <c r="M2958" s="3">
        <v>1</v>
      </c>
      <c r="N2958" s="3">
        <v>2</v>
      </c>
      <c r="O2958" s="3">
        <f>HLOOKUP(O$5,[1]非R能力!$B$8:$F$558,$C2958+1,0)</f>
        <v>991898.7567840938</v>
      </c>
      <c r="P2958" s="3">
        <f>HLOOKUP(P$5,[1]非R能力!$B$8:$F$558,$C2958+1,0)</f>
        <v>147020.96329212797</v>
      </c>
      <c r="Q2958" s="3">
        <f>HLOOKUP(Q$5,[1]非R能力!$B$8:$F$558,$C2958+1,0)</f>
        <v>82729.085743821881</v>
      </c>
      <c r="R2958" s="3">
        <f>HLOOKUP(R$5,[1]非R能力!$B$8:$F$558,$C2958+1,0)</f>
        <v>24833.616320374022</v>
      </c>
      <c r="S2958" s="3">
        <f>HLOOKUP(S$5,[1]非R能力!$B$8:$F$558,$C2958+1,0)</f>
        <v>33960.984151249271</v>
      </c>
      <c r="T2958" s="3">
        <f>INDEX([1]非R能力!$H$9:$H$558,D2958)</f>
        <v>27459.500888040497</v>
      </c>
      <c r="U2958" s="3">
        <f>IF(E2958="小怪",0,IF(INDEX([1]非R能力!$FK$9:$FK$558,C2958)=0,0,10))</f>
        <v>10</v>
      </c>
      <c r="V2958" s="3">
        <f>IF(E2958="小怪",0,IF(INDEX([1]非R能力!$FH$9:$FH$558,C2958)=0,0,5000))</f>
        <v>5000</v>
      </c>
      <c r="W2958" s="3">
        <f>HLOOKUP(W$5,[2]人物技能基础!$O$3:$Q$553,$C2958+1,0)</f>
        <v>3.637142857142857</v>
      </c>
      <c r="X2958" s="3">
        <f>HLOOKUP(X$5,[2]人物技能基础!$O$3:$Q$553,$C2958+1,0)</f>
        <v>2.0186428571428574</v>
      </c>
      <c r="Y2958" s="3">
        <f>HLOOKUP(Y$5,[2]人物技能基础!$O$3:$Q$553,$C2958+1,0)</f>
        <v>99.964285714285708</v>
      </c>
      <c r="Z2958" s="3">
        <f t="shared" si="277"/>
        <v>4769749</v>
      </c>
      <c r="AA2958" s="3">
        <f t="shared" si="278"/>
        <v>89541</v>
      </c>
      <c r="AB2958" s="3">
        <f t="shared" si="279"/>
        <v>29404</v>
      </c>
      <c r="AC2958" s="3">
        <f t="shared" si="280"/>
        <v>33960</v>
      </c>
      <c r="AD2958" s="3">
        <f t="shared" si="281"/>
        <v>33111</v>
      </c>
    </row>
    <row r="2959" spans="1:30" x14ac:dyDescent="0.15">
      <c r="A2959" s="3">
        <v>954</v>
      </c>
      <c r="B2959" s="3" t="str">
        <f t="shared" si="276"/>
        <v>关卡954boss</v>
      </c>
      <c r="C2959" s="3">
        <f>INDEX([3]关卡!$J$19:$J$2018,A2959)</f>
        <v>368</v>
      </c>
      <c r="D2959" s="3">
        <f>INDEX([3]关卡!$N$19:$N$2018,A2959)</f>
        <v>368</v>
      </c>
      <c r="E2959" s="3" t="s">
        <v>25</v>
      </c>
      <c r="F2959" s="3" t="s">
        <v>26</v>
      </c>
      <c r="G2959" s="3">
        <v>30</v>
      </c>
      <c r="H2959" s="3">
        <v>30</v>
      </c>
      <c r="I2959" s="3">
        <v>0.2</v>
      </c>
      <c r="J2959" s="4">
        <v>0.75</v>
      </c>
      <c r="K2959" s="4">
        <v>1</v>
      </c>
      <c r="L2959" s="4">
        <v>5</v>
      </c>
      <c r="M2959" s="3">
        <v>1</v>
      </c>
      <c r="N2959" s="3">
        <v>2</v>
      </c>
      <c r="O2959" s="3">
        <f>HLOOKUP(O$5,[1]非R能力!$B$8:$F$558,$C2959+1,0)</f>
        <v>991898.7567840938</v>
      </c>
      <c r="P2959" s="3">
        <f>HLOOKUP(P$5,[1]非R能力!$B$8:$F$558,$C2959+1,0)</f>
        <v>147020.96329212797</v>
      </c>
      <c r="Q2959" s="3">
        <f>HLOOKUP(Q$5,[1]非R能力!$B$8:$F$558,$C2959+1,0)</f>
        <v>82729.085743821881</v>
      </c>
      <c r="R2959" s="3">
        <f>HLOOKUP(R$5,[1]非R能力!$B$8:$F$558,$C2959+1,0)</f>
        <v>24833.616320374022</v>
      </c>
      <c r="S2959" s="3">
        <f>HLOOKUP(S$5,[1]非R能力!$B$8:$F$558,$C2959+1,0)</f>
        <v>33960.984151249271</v>
      </c>
      <c r="T2959" s="3">
        <f>INDEX([1]非R能力!$H$9:$H$558,D2959)</f>
        <v>27459.500888040497</v>
      </c>
      <c r="U2959" s="3">
        <f>IF(E2959="小怪",0,IF(INDEX([1]非R能力!$FK$9:$FK$558,C2959)=0,0,10))</f>
        <v>10</v>
      </c>
      <c r="V2959" s="3">
        <f>IF(E2959="小怪",0,IF(INDEX([1]非R能力!$FH$9:$FH$558,C2959)=0,0,5000))</f>
        <v>5000</v>
      </c>
      <c r="W2959" s="3">
        <f>HLOOKUP(W$5,[2]人物技能基础!$O$3:$Q$553,$C2959+1,0)</f>
        <v>3.637142857142857</v>
      </c>
      <c r="X2959" s="3">
        <f>HLOOKUP(X$5,[2]人物技能基础!$O$3:$Q$553,$C2959+1,0)</f>
        <v>2.0186428571428574</v>
      </c>
      <c r="Y2959" s="3">
        <f>HLOOKUP(Y$5,[2]人物技能基础!$O$3:$Q$553,$C2959+1,0)</f>
        <v>99.964285714285708</v>
      </c>
      <c r="Z2959" s="3">
        <f t="shared" si="277"/>
        <v>4769749</v>
      </c>
      <c r="AA2959" s="3">
        <f t="shared" si="278"/>
        <v>89541</v>
      </c>
      <c r="AB2959" s="3">
        <f t="shared" si="279"/>
        <v>29404</v>
      </c>
      <c r="AC2959" s="3">
        <f t="shared" si="280"/>
        <v>33960</v>
      </c>
      <c r="AD2959" s="3">
        <f t="shared" si="281"/>
        <v>33111</v>
      </c>
    </row>
    <row r="2960" spans="1:30" x14ac:dyDescent="0.15">
      <c r="A2960" s="3">
        <v>955</v>
      </c>
      <c r="B2960" s="3" t="str">
        <f t="shared" si="276"/>
        <v>关卡955boss</v>
      </c>
      <c r="C2960" s="3">
        <f>INDEX([3]关卡!$J$19:$J$2018,A2960)</f>
        <v>368</v>
      </c>
      <c r="D2960" s="3">
        <f>INDEX([3]关卡!$N$19:$N$2018,A2960)</f>
        <v>368</v>
      </c>
      <c r="E2960" s="3" t="s">
        <v>25</v>
      </c>
      <c r="F2960" s="3" t="s">
        <v>26</v>
      </c>
      <c r="G2960" s="3">
        <v>30</v>
      </c>
      <c r="H2960" s="3">
        <v>30</v>
      </c>
      <c r="I2960" s="3">
        <v>0.2</v>
      </c>
      <c r="J2960" s="4">
        <v>0.75</v>
      </c>
      <c r="K2960" s="4">
        <v>1</v>
      </c>
      <c r="L2960" s="4">
        <v>5</v>
      </c>
      <c r="M2960" s="3">
        <v>1</v>
      </c>
      <c r="N2960" s="3">
        <v>2</v>
      </c>
      <c r="O2960" s="3">
        <f>HLOOKUP(O$5,[1]非R能力!$B$8:$F$558,$C2960+1,0)</f>
        <v>991898.7567840938</v>
      </c>
      <c r="P2960" s="3">
        <f>HLOOKUP(P$5,[1]非R能力!$B$8:$F$558,$C2960+1,0)</f>
        <v>147020.96329212797</v>
      </c>
      <c r="Q2960" s="3">
        <f>HLOOKUP(Q$5,[1]非R能力!$B$8:$F$558,$C2960+1,0)</f>
        <v>82729.085743821881</v>
      </c>
      <c r="R2960" s="3">
        <f>HLOOKUP(R$5,[1]非R能力!$B$8:$F$558,$C2960+1,0)</f>
        <v>24833.616320374022</v>
      </c>
      <c r="S2960" s="3">
        <f>HLOOKUP(S$5,[1]非R能力!$B$8:$F$558,$C2960+1,0)</f>
        <v>33960.984151249271</v>
      </c>
      <c r="T2960" s="3">
        <f>INDEX([1]非R能力!$H$9:$H$558,D2960)</f>
        <v>27459.500888040497</v>
      </c>
      <c r="U2960" s="3">
        <f>IF(E2960="小怪",0,IF(INDEX([1]非R能力!$FK$9:$FK$558,C2960)=0,0,10))</f>
        <v>10</v>
      </c>
      <c r="V2960" s="3">
        <f>IF(E2960="小怪",0,IF(INDEX([1]非R能力!$FH$9:$FH$558,C2960)=0,0,5000))</f>
        <v>5000</v>
      </c>
      <c r="W2960" s="3">
        <f>HLOOKUP(W$5,[2]人物技能基础!$O$3:$Q$553,$C2960+1,0)</f>
        <v>3.637142857142857</v>
      </c>
      <c r="X2960" s="3">
        <f>HLOOKUP(X$5,[2]人物技能基础!$O$3:$Q$553,$C2960+1,0)</f>
        <v>2.0186428571428574</v>
      </c>
      <c r="Y2960" s="3">
        <f>HLOOKUP(Y$5,[2]人物技能基础!$O$3:$Q$553,$C2960+1,0)</f>
        <v>99.964285714285708</v>
      </c>
      <c r="Z2960" s="3">
        <f t="shared" si="277"/>
        <v>4769749</v>
      </c>
      <c r="AA2960" s="3">
        <f t="shared" si="278"/>
        <v>89541</v>
      </c>
      <c r="AB2960" s="3">
        <f t="shared" si="279"/>
        <v>29404</v>
      </c>
      <c r="AC2960" s="3">
        <f t="shared" si="280"/>
        <v>33960</v>
      </c>
      <c r="AD2960" s="3">
        <f t="shared" si="281"/>
        <v>33111</v>
      </c>
    </row>
    <row r="2961" spans="1:30" x14ac:dyDescent="0.15">
      <c r="A2961" s="3">
        <v>956</v>
      </c>
      <c r="B2961" s="3" t="str">
        <f t="shared" si="276"/>
        <v>关卡956boss</v>
      </c>
      <c r="C2961" s="3">
        <f>INDEX([3]关卡!$J$19:$J$2018,A2961)</f>
        <v>368</v>
      </c>
      <c r="D2961" s="3">
        <f>INDEX([3]关卡!$N$19:$N$2018,A2961)</f>
        <v>368</v>
      </c>
      <c r="E2961" s="3" t="s">
        <v>25</v>
      </c>
      <c r="F2961" s="3" t="s">
        <v>26</v>
      </c>
      <c r="G2961" s="3">
        <v>30</v>
      </c>
      <c r="H2961" s="3">
        <v>30</v>
      </c>
      <c r="I2961" s="3">
        <v>0.2</v>
      </c>
      <c r="J2961" s="4">
        <v>0.75</v>
      </c>
      <c r="K2961" s="4">
        <v>1</v>
      </c>
      <c r="L2961" s="4">
        <v>5</v>
      </c>
      <c r="M2961" s="3">
        <v>1</v>
      </c>
      <c r="N2961" s="3">
        <v>2</v>
      </c>
      <c r="O2961" s="3">
        <f>HLOOKUP(O$5,[1]非R能力!$B$8:$F$558,$C2961+1,0)</f>
        <v>991898.7567840938</v>
      </c>
      <c r="P2961" s="3">
        <f>HLOOKUP(P$5,[1]非R能力!$B$8:$F$558,$C2961+1,0)</f>
        <v>147020.96329212797</v>
      </c>
      <c r="Q2961" s="3">
        <f>HLOOKUP(Q$5,[1]非R能力!$B$8:$F$558,$C2961+1,0)</f>
        <v>82729.085743821881</v>
      </c>
      <c r="R2961" s="3">
        <f>HLOOKUP(R$5,[1]非R能力!$B$8:$F$558,$C2961+1,0)</f>
        <v>24833.616320374022</v>
      </c>
      <c r="S2961" s="3">
        <f>HLOOKUP(S$5,[1]非R能力!$B$8:$F$558,$C2961+1,0)</f>
        <v>33960.984151249271</v>
      </c>
      <c r="T2961" s="3">
        <f>INDEX([1]非R能力!$H$9:$H$558,D2961)</f>
        <v>27459.500888040497</v>
      </c>
      <c r="U2961" s="3">
        <f>IF(E2961="小怪",0,IF(INDEX([1]非R能力!$FK$9:$FK$558,C2961)=0,0,10))</f>
        <v>10</v>
      </c>
      <c r="V2961" s="3">
        <f>IF(E2961="小怪",0,IF(INDEX([1]非R能力!$FH$9:$FH$558,C2961)=0,0,5000))</f>
        <v>5000</v>
      </c>
      <c r="W2961" s="3">
        <f>HLOOKUP(W$5,[2]人物技能基础!$O$3:$Q$553,$C2961+1,0)</f>
        <v>3.637142857142857</v>
      </c>
      <c r="X2961" s="3">
        <f>HLOOKUP(X$5,[2]人物技能基础!$O$3:$Q$553,$C2961+1,0)</f>
        <v>2.0186428571428574</v>
      </c>
      <c r="Y2961" s="3">
        <f>HLOOKUP(Y$5,[2]人物技能基础!$O$3:$Q$553,$C2961+1,0)</f>
        <v>99.964285714285708</v>
      </c>
      <c r="Z2961" s="3">
        <f t="shared" si="277"/>
        <v>4769749</v>
      </c>
      <c r="AA2961" s="3">
        <f t="shared" si="278"/>
        <v>89541</v>
      </c>
      <c r="AB2961" s="3">
        <f t="shared" si="279"/>
        <v>29404</v>
      </c>
      <c r="AC2961" s="3">
        <f t="shared" si="280"/>
        <v>33960</v>
      </c>
      <c r="AD2961" s="3">
        <f t="shared" si="281"/>
        <v>33111</v>
      </c>
    </row>
    <row r="2962" spans="1:30" x14ac:dyDescent="0.15">
      <c r="A2962" s="3">
        <v>957</v>
      </c>
      <c r="B2962" s="3" t="str">
        <f t="shared" si="276"/>
        <v>关卡957boss</v>
      </c>
      <c r="C2962" s="3">
        <f>INDEX([3]关卡!$J$19:$J$2018,A2962)</f>
        <v>369</v>
      </c>
      <c r="D2962" s="3">
        <f>INDEX([3]关卡!$N$19:$N$2018,A2962)</f>
        <v>369</v>
      </c>
      <c r="E2962" s="3" t="s">
        <v>25</v>
      </c>
      <c r="F2962" s="3" t="s">
        <v>26</v>
      </c>
      <c r="G2962" s="3">
        <v>30</v>
      </c>
      <c r="H2962" s="3">
        <v>30</v>
      </c>
      <c r="I2962" s="3">
        <v>0.2</v>
      </c>
      <c r="J2962" s="4">
        <v>0.75</v>
      </c>
      <c r="K2962" s="4">
        <v>1</v>
      </c>
      <c r="L2962" s="4">
        <v>5</v>
      </c>
      <c r="M2962" s="3">
        <v>1</v>
      </c>
      <c r="N2962" s="3">
        <v>2</v>
      </c>
      <c r="O2962" s="3">
        <f>HLOOKUP(O$5,[1]非R能力!$B$8:$F$558,$C2962+1,0)</f>
        <v>1001100.6143328858</v>
      </c>
      <c r="P2962" s="3">
        <f>HLOOKUP(P$5,[1]非R能力!$B$8:$F$558,$C2962+1,0)</f>
        <v>148343.01784315237</v>
      </c>
      <c r="Q2962" s="3">
        <f>HLOOKUP(Q$5,[1]非R能力!$B$8:$F$558,$C2962+1,0)</f>
        <v>83441.307464097452</v>
      </c>
      <c r="R2962" s="3">
        <f>HLOOKUP(R$5,[1]非R能力!$B$8:$F$558,$C2962+1,0)</f>
        <v>25053.247488631499</v>
      </c>
      <c r="S2962" s="3">
        <f>HLOOKUP(S$5,[1]非R能力!$B$8:$F$558,$C2962+1,0)</f>
        <v>34246.616662806235</v>
      </c>
      <c r="T2962" s="3">
        <f>INDEX([1]非R能力!$H$9:$H$558,D2962)</f>
        <v>27626.45491995788</v>
      </c>
      <c r="U2962" s="3">
        <f>IF(E2962="小怪",0,IF(INDEX([1]非R能力!$FK$9:$FK$558,C2962)=0,0,10))</f>
        <v>10</v>
      </c>
      <c r="V2962" s="3">
        <f>IF(E2962="小怪",0,IF(INDEX([1]非R能力!$FH$9:$FH$558,C2962)=0,0,5000))</f>
        <v>5000</v>
      </c>
      <c r="W2962" s="3">
        <f>HLOOKUP(W$5,[2]人物技能基础!$O$3:$Q$553,$C2962+1,0)</f>
        <v>3.637142857142857</v>
      </c>
      <c r="X2962" s="3">
        <f>HLOOKUP(X$5,[2]人物技能基础!$O$3:$Q$553,$C2962+1,0)</f>
        <v>2.0186428571428574</v>
      </c>
      <c r="Y2962" s="3">
        <f>HLOOKUP(Y$5,[2]人物技能基础!$O$3:$Q$553,$C2962+1,0)</f>
        <v>99.964285714285708</v>
      </c>
      <c r="Z2962" s="3">
        <f t="shared" si="277"/>
        <v>4811200</v>
      </c>
      <c r="AA2962" s="3">
        <f t="shared" si="278"/>
        <v>90315</v>
      </c>
      <c r="AB2962" s="3">
        <f t="shared" si="279"/>
        <v>29668</v>
      </c>
      <c r="AC2962" s="3">
        <f t="shared" si="280"/>
        <v>34246</v>
      </c>
      <c r="AD2962" s="3">
        <f t="shared" si="281"/>
        <v>33404</v>
      </c>
    </row>
    <row r="2963" spans="1:30" x14ac:dyDescent="0.15">
      <c r="A2963" s="3">
        <v>958</v>
      </c>
      <c r="B2963" s="3" t="str">
        <f t="shared" si="276"/>
        <v>关卡958boss</v>
      </c>
      <c r="C2963" s="3">
        <f>INDEX([3]关卡!$J$19:$J$2018,A2963)</f>
        <v>369</v>
      </c>
      <c r="D2963" s="3">
        <f>INDEX([3]关卡!$N$19:$N$2018,A2963)</f>
        <v>369</v>
      </c>
      <c r="E2963" s="3" t="s">
        <v>25</v>
      </c>
      <c r="F2963" s="3" t="s">
        <v>26</v>
      </c>
      <c r="G2963" s="3">
        <v>30</v>
      </c>
      <c r="H2963" s="3">
        <v>30</v>
      </c>
      <c r="I2963" s="3">
        <v>0.2</v>
      </c>
      <c r="J2963" s="4">
        <v>0.75</v>
      </c>
      <c r="K2963" s="4">
        <v>1</v>
      </c>
      <c r="L2963" s="4">
        <v>5</v>
      </c>
      <c r="M2963" s="3">
        <v>1</v>
      </c>
      <c r="N2963" s="3">
        <v>2</v>
      </c>
      <c r="O2963" s="3">
        <f>HLOOKUP(O$5,[1]非R能力!$B$8:$F$558,$C2963+1,0)</f>
        <v>1001100.6143328858</v>
      </c>
      <c r="P2963" s="3">
        <f>HLOOKUP(P$5,[1]非R能力!$B$8:$F$558,$C2963+1,0)</f>
        <v>148343.01784315237</v>
      </c>
      <c r="Q2963" s="3">
        <f>HLOOKUP(Q$5,[1]非R能力!$B$8:$F$558,$C2963+1,0)</f>
        <v>83441.307464097452</v>
      </c>
      <c r="R2963" s="3">
        <f>HLOOKUP(R$5,[1]非R能力!$B$8:$F$558,$C2963+1,0)</f>
        <v>25053.247488631499</v>
      </c>
      <c r="S2963" s="3">
        <f>HLOOKUP(S$5,[1]非R能力!$B$8:$F$558,$C2963+1,0)</f>
        <v>34246.616662806235</v>
      </c>
      <c r="T2963" s="3">
        <f>INDEX([1]非R能力!$H$9:$H$558,D2963)</f>
        <v>27626.45491995788</v>
      </c>
      <c r="U2963" s="3">
        <f>IF(E2963="小怪",0,IF(INDEX([1]非R能力!$FK$9:$FK$558,C2963)=0,0,10))</f>
        <v>10</v>
      </c>
      <c r="V2963" s="3">
        <f>IF(E2963="小怪",0,IF(INDEX([1]非R能力!$FH$9:$FH$558,C2963)=0,0,5000))</f>
        <v>5000</v>
      </c>
      <c r="W2963" s="3">
        <f>HLOOKUP(W$5,[2]人物技能基础!$O$3:$Q$553,$C2963+1,0)</f>
        <v>3.637142857142857</v>
      </c>
      <c r="X2963" s="3">
        <f>HLOOKUP(X$5,[2]人物技能基础!$O$3:$Q$553,$C2963+1,0)</f>
        <v>2.0186428571428574</v>
      </c>
      <c r="Y2963" s="3">
        <f>HLOOKUP(Y$5,[2]人物技能基础!$O$3:$Q$553,$C2963+1,0)</f>
        <v>99.964285714285708</v>
      </c>
      <c r="Z2963" s="3">
        <f t="shared" si="277"/>
        <v>4811200</v>
      </c>
      <c r="AA2963" s="3">
        <f t="shared" si="278"/>
        <v>90315</v>
      </c>
      <c r="AB2963" s="3">
        <f t="shared" si="279"/>
        <v>29668</v>
      </c>
      <c r="AC2963" s="3">
        <f t="shared" si="280"/>
        <v>34246</v>
      </c>
      <c r="AD2963" s="3">
        <f t="shared" si="281"/>
        <v>33404</v>
      </c>
    </row>
    <row r="2964" spans="1:30" x14ac:dyDescent="0.15">
      <c r="A2964" s="3">
        <v>959</v>
      </c>
      <c r="B2964" s="3" t="str">
        <f t="shared" si="276"/>
        <v>关卡959boss</v>
      </c>
      <c r="C2964" s="3">
        <f>INDEX([3]关卡!$J$19:$J$2018,A2964)</f>
        <v>369</v>
      </c>
      <c r="D2964" s="3">
        <f>INDEX([3]关卡!$N$19:$N$2018,A2964)</f>
        <v>369</v>
      </c>
      <c r="E2964" s="3" t="s">
        <v>25</v>
      </c>
      <c r="F2964" s="3" t="s">
        <v>26</v>
      </c>
      <c r="G2964" s="3">
        <v>30</v>
      </c>
      <c r="H2964" s="3">
        <v>30</v>
      </c>
      <c r="I2964" s="3">
        <v>0.2</v>
      </c>
      <c r="J2964" s="4">
        <v>0.75</v>
      </c>
      <c r="K2964" s="4">
        <v>1</v>
      </c>
      <c r="L2964" s="4">
        <v>5</v>
      </c>
      <c r="M2964" s="3">
        <v>1</v>
      </c>
      <c r="N2964" s="3">
        <v>2</v>
      </c>
      <c r="O2964" s="3">
        <f>HLOOKUP(O$5,[1]非R能力!$B$8:$F$558,$C2964+1,0)</f>
        <v>1001100.6143328858</v>
      </c>
      <c r="P2964" s="3">
        <f>HLOOKUP(P$5,[1]非R能力!$B$8:$F$558,$C2964+1,0)</f>
        <v>148343.01784315237</v>
      </c>
      <c r="Q2964" s="3">
        <f>HLOOKUP(Q$5,[1]非R能力!$B$8:$F$558,$C2964+1,0)</f>
        <v>83441.307464097452</v>
      </c>
      <c r="R2964" s="3">
        <f>HLOOKUP(R$5,[1]非R能力!$B$8:$F$558,$C2964+1,0)</f>
        <v>25053.247488631499</v>
      </c>
      <c r="S2964" s="3">
        <f>HLOOKUP(S$5,[1]非R能力!$B$8:$F$558,$C2964+1,0)</f>
        <v>34246.616662806235</v>
      </c>
      <c r="T2964" s="3">
        <f>INDEX([1]非R能力!$H$9:$H$558,D2964)</f>
        <v>27626.45491995788</v>
      </c>
      <c r="U2964" s="3">
        <f>IF(E2964="小怪",0,IF(INDEX([1]非R能力!$FK$9:$FK$558,C2964)=0,0,10))</f>
        <v>10</v>
      </c>
      <c r="V2964" s="3">
        <f>IF(E2964="小怪",0,IF(INDEX([1]非R能力!$FH$9:$FH$558,C2964)=0,0,5000))</f>
        <v>5000</v>
      </c>
      <c r="W2964" s="3">
        <f>HLOOKUP(W$5,[2]人物技能基础!$O$3:$Q$553,$C2964+1,0)</f>
        <v>3.637142857142857</v>
      </c>
      <c r="X2964" s="3">
        <f>HLOOKUP(X$5,[2]人物技能基础!$O$3:$Q$553,$C2964+1,0)</f>
        <v>2.0186428571428574</v>
      </c>
      <c r="Y2964" s="3">
        <f>HLOOKUP(Y$5,[2]人物技能基础!$O$3:$Q$553,$C2964+1,0)</f>
        <v>99.964285714285708</v>
      </c>
      <c r="Z2964" s="3">
        <f t="shared" si="277"/>
        <v>4811200</v>
      </c>
      <c r="AA2964" s="3">
        <f t="shared" si="278"/>
        <v>90315</v>
      </c>
      <c r="AB2964" s="3">
        <f t="shared" si="279"/>
        <v>29668</v>
      </c>
      <c r="AC2964" s="3">
        <f t="shared" si="280"/>
        <v>34246</v>
      </c>
      <c r="AD2964" s="3">
        <f t="shared" si="281"/>
        <v>33404</v>
      </c>
    </row>
    <row r="2965" spans="1:30" x14ac:dyDescent="0.15">
      <c r="A2965" s="3">
        <v>960</v>
      </c>
      <c r="B2965" s="3" t="str">
        <f t="shared" si="276"/>
        <v>关卡960boss</v>
      </c>
      <c r="C2965" s="3">
        <f>INDEX([3]关卡!$J$19:$J$2018,A2965)</f>
        <v>369</v>
      </c>
      <c r="D2965" s="3">
        <f>INDEX([3]关卡!$N$19:$N$2018,A2965)</f>
        <v>369</v>
      </c>
      <c r="E2965" s="3" t="s">
        <v>25</v>
      </c>
      <c r="F2965" s="3" t="s">
        <v>26</v>
      </c>
      <c r="G2965" s="3">
        <v>30</v>
      </c>
      <c r="H2965" s="3">
        <v>30</v>
      </c>
      <c r="I2965" s="3">
        <v>0.2</v>
      </c>
      <c r="J2965" s="4">
        <v>0.75</v>
      </c>
      <c r="K2965" s="4">
        <v>1</v>
      </c>
      <c r="L2965" s="4">
        <v>5</v>
      </c>
      <c r="M2965" s="3">
        <v>1</v>
      </c>
      <c r="N2965" s="3">
        <v>2</v>
      </c>
      <c r="O2965" s="3">
        <f>HLOOKUP(O$5,[1]非R能力!$B$8:$F$558,$C2965+1,0)</f>
        <v>1001100.6143328858</v>
      </c>
      <c r="P2965" s="3">
        <f>HLOOKUP(P$5,[1]非R能力!$B$8:$F$558,$C2965+1,0)</f>
        <v>148343.01784315237</v>
      </c>
      <c r="Q2965" s="3">
        <f>HLOOKUP(Q$5,[1]非R能力!$B$8:$F$558,$C2965+1,0)</f>
        <v>83441.307464097452</v>
      </c>
      <c r="R2965" s="3">
        <f>HLOOKUP(R$5,[1]非R能力!$B$8:$F$558,$C2965+1,0)</f>
        <v>25053.247488631499</v>
      </c>
      <c r="S2965" s="3">
        <f>HLOOKUP(S$5,[1]非R能力!$B$8:$F$558,$C2965+1,0)</f>
        <v>34246.616662806235</v>
      </c>
      <c r="T2965" s="3">
        <f>INDEX([1]非R能力!$H$9:$H$558,D2965)</f>
        <v>27626.45491995788</v>
      </c>
      <c r="U2965" s="3">
        <f>IF(E2965="小怪",0,IF(INDEX([1]非R能力!$FK$9:$FK$558,C2965)=0,0,10))</f>
        <v>10</v>
      </c>
      <c r="V2965" s="3">
        <f>IF(E2965="小怪",0,IF(INDEX([1]非R能力!$FH$9:$FH$558,C2965)=0,0,5000))</f>
        <v>5000</v>
      </c>
      <c r="W2965" s="3">
        <f>HLOOKUP(W$5,[2]人物技能基础!$O$3:$Q$553,$C2965+1,0)</f>
        <v>3.637142857142857</v>
      </c>
      <c r="X2965" s="3">
        <f>HLOOKUP(X$5,[2]人物技能基础!$O$3:$Q$553,$C2965+1,0)</f>
        <v>2.0186428571428574</v>
      </c>
      <c r="Y2965" s="3">
        <f>HLOOKUP(Y$5,[2]人物技能基础!$O$3:$Q$553,$C2965+1,0)</f>
        <v>99.964285714285708</v>
      </c>
      <c r="Z2965" s="3">
        <f t="shared" si="277"/>
        <v>4811200</v>
      </c>
      <c r="AA2965" s="3">
        <f t="shared" si="278"/>
        <v>90315</v>
      </c>
      <c r="AB2965" s="3">
        <f t="shared" si="279"/>
        <v>29668</v>
      </c>
      <c r="AC2965" s="3">
        <f t="shared" si="280"/>
        <v>34246</v>
      </c>
      <c r="AD2965" s="3">
        <f t="shared" si="281"/>
        <v>33404</v>
      </c>
    </row>
    <row r="2966" spans="1:30" x14ac:dyDescent="0.15">
      <c r="A2966" s="3">
        <v>961</v>
      </c>
      <c r="B2966" s="3" t="str">
        <f t="shared" si="276"/>
        <v>关卡961boss</v>
      </c>
      <c r="C2966" s="3">
        <f>INDEX([3]关卡!$J$19:$J$2018,A2966)</f>
        <v>369</v>
      </c>
      <c r="D2966" s="3">
        <f>INDEX([3]关卡!$N$19:$N$2018,A2966)</f>
        <v>369</v>
      </c>
      <c r="E2966" s="3" t="s">
        <v>25</v>
      </c>
      <c r="F2966" s="3" t="s">
        <v>26</v>
      </c>
      <c r="G2966" s="3">
        <v>30</v>
      </c>
      <c r="H2966" s="3">
        <v>30</v>
      </c>
      <c r="I2966" s="3">
        <v>0.2</v>
      </c>
      <c r="J2966" s="4">
        <v>0.75</v>
      </c>
      <c r="K2966" s="4">
        <v>1</v>
      </c>
      <c r="L2966" s="4">
        <v>5</v>
      </c>
      <c r="M2966" s="3">
        <v>1</v>
      </c>
      <c r="N2966" s="3">
        <v>2</v>
      </c>
      <c r="O2966" s="3">
        <f>HLOOKUP(O$5,[1]非R能力!$B$8:$F$558,$C2966+1,0)</f>
        <v>1001100.6143328858</v>
      </c>
      <c r="P2966" s="3">
        <f>HLOOKUP(P$5,[1]非R能力!$B$8:$F$558,$C2966+1,0)</f>
        <v>148343.01784315237</v>
      </c>
      <c r="Q2966" s="3">
        <f>HLOOKUP(Q$5,[1]非R能力!$B$8:$F$558,$C2966+1,0)</f>
        <v>83441.307464097452</v>
      </c>
      <c r="R2966" s="3">
        <f>HLOOKUP(R$5,[1]非R能力!$B$8:$F$558,$C2966+1,0)</f>
        <v>25053.247488631499</v>
      </c>
      <c r="S2966" s="3">
        <f>HLOOKUP(S$5,[1]非R能力!$B$8:$F$558,$C2966+1,0)</f>
        <v>34246.616662806235</v>
      </c>
      <c r="T2966" s="3">
        <f>INDEX([1]非R能力!$H$9:$H$558,D2966)</f>
        <v>27626.45491995788</v>
      </c>
      <c r="U2966" s="3">
        <f>IF(E2966="小怪",0,IF(INDEX([1]非R能力!$FK$9:$FK$558,C2966)=0,0,10))</f>
        <v>10</v>
      </c>
      <c r="V2966" s="3">
        <f>IF(E2966="小怪",0,IF(INDEX([1]非R能力!$FH$9:$FH$558,C2966)=0,0,5000))</f>
        <v>5000</v>
      </c>
      <c r="W2966" s="3">
        <f>HLOOKUP(W$5,[2]人物技能基础!$O$3:$Q$553,$C2966+1,0)</f>
        <v>3.637142857142857</v>
      </c>
      <c r="X2966" s="3">
        <f>HLOOKUP(X$5,[2]人物技能基础!$O$3:$Q$553,$C2966+1,0)</f>
        <v>2.0186428571428574</v>
      </c>
      <c r="Y2966" s="3">
        <f>HLOOKUP(Y$5,[2]人物技能基础!$O$3:$Q$553,$C2966+1,0)</f>
        <v>99.964285714285708</v>
      </c>
      <c r="Z2966" s="3">
        <f t="shared" si="277"/>
        <v>4811200</v>
      </c>
      <c r="AA2966" s="3">
        <f t="shared" si="278"/>
        <v>90315</v>
      </c>
      <c r="AB2966" s="3">
        <f t="shared" si="279"/>
        <v>29668</v>
      </c>
      <c r="AC2966" s="3">
        <f t="shared" si="280"/>
        <v>34246</v>
      </c>
      <c r="AD2966" s="3">
        <f t="shared" si="281"/>
        <v>33404</v>
      </c>
    </row>
    <row r="2967" spans="1:30" x14ac:dyDescent="0.15">
      <c r="A2967" s="3">
        <v>962</v>
      </c>
      <c r="B2967" s="3" t="str">
        <f t="shared" si="276"/>
        <v>关卡962boss</v>
      </c>
      <c r="C2967" s="3">
        <f>INDEX([3]关卡!$J$19:$J$2018,A2967)</f>
        <v>370</v>
      </c>
      <c r="D2967" s="3">
        <f>INDEX([3]关卡!$N$19:$N$2018,A2967)</f>
        <v>370</v>
      </c>
      <c r="E2967" s="3" t="s">
        <v>25</v>
      </c>
      <c r="F2967" s="3" t="s">
        <v>26</v>
      </c>
      <c r="G2967" s="3">
        <v>30</v>
      </c>
      <c r="H2967" s="3">
        <v>30</v>
      </c>
      <c r="I2967" s="3">
        <v>0.2</v>
      </c>
      <c r="J2967" s="4">
        <v>0.75</v>
      </c>
      <c r="K2967" s="4">
        <v>1</v>
      </c>
      <c r="L2967" s="4">
        <v>5</v>
      </c>
      <c r="M2967" s="3">
        <v>1</v>
      </c>
      <c r="N2967" s="3">
        <v>2</v>
      </c>
      <c r="O2967" s="3">
        <f>HLOOKUP(O$5,[1]非R能力!$B$8:$F$558,$C2967+1,0)</f>
        <v>1009585.4820962358</v>
      </c>
      <c r="P2967" s="3">
        <f>HLOOKUP(P$5,[1]非R能力!$B$8:$F$558,$C2967+1,0)</f>
        <v>149611.69316459034</v>
      </c>
      <c r="Q2967" s="3">
        <f>HLOOKUP(Q$5,[1]非R能力!$B$8:$F$558,$C2967+1,0)</f>
        <v>84163.970368399911</v>
      </c>
      <c r="R2967" s="3">
        <f>HLOOKUP(R$5,[1]非R能力!$B$8:$F$558,$C2967+1,0)</f>
        <v>25266.437377324539</v>
      </c>
      <c r="S2967" s="3">
        <f>HLOOKUP(S$5,[1]非R能力!$B$8:$F$558,$C2967+1,0)</f>
        <v>34540.898555933643</v>
      </c>
      <c r="T2967" s="3">
        <f>INDEX([1]非R能力!$H$9:$H$558,D2967)</f>
        <v>27794.211767611501</v>
      </c>
      <c r="U2967" s="3">
        <f>IF(E2967="小怪",0,IF(INDEX([1]非R能力!$FK$9:$FK$558,C2967)=0,0,10))</f>
        <v>10</v>
      </c>
      <c r="V2967" s="3">
        <f>IF(E2967="小怪",0,IF(INDEX([1]非R能力!$FH$9:$FH$558,C2967)=0,0,5000))</f>
        <v>5000</v>
      </c>
      <c r="W2967" s="3">
        <f>HLOOKUP(W$5,[2]人物技能基础!$O$3:$Q$553,$C2967+1,0)</f>
        <v>3.637142857142857</v>
      </c>
      <c r="X2967" s="3">
        <f>HLOOKUP(X$5,[2]人物技能基础!$O$3:$Q$553,$C2967+1,0)</f>
        <v>2.0186428571428574</v>
      </c>
      <c r="Y2967" s="3">
        <f>HLOOKUP(Y$5,[2]人物技能基础!$O$3:$Q$553,$C2967+1,0)</f>
        <v>99.964285714285708</v>
      </c>
      <c r="Z2967" s="3">
        <f t="shared" si="277"/>
        <v>4851088</v>
      </c>
      <c r="AA2967" s="3">
        <f t="shared" si="278"/>
        <v>91094</v>
      </c>
      <c r="AB2967" s="3">
        <f t="shared" si="279"/>
        <v>29922</v>
      </c>
      <c r="AC2967" s="3">
        <f t="shared" si="280"/>
        <v>34540</v>
      </c>
      <c r="AD2967" s="3">
        <f t="shared" si="281"/>
        <v>33688</v>
      </c>
    </row>
    <row r="2968" spans="1:30" x14ac:dyDescent="0.15">
      <c r="A2968" s="3">
        <v>963</v>
      </c>
      <c r="B2968" s="3" t="str">
        <f t="shared" si="276"/>
        <v>关卡963boss</v>
      </c>
      <c r="C2968" s="3">
        <f>INDEX([3]关卡!$J$19:$J$2018,A2968)</f>
        <v>370</v>
      </c>
      <c r="D2968" s="3">
        <f>INDEX([3]关卡!$N$19:$N$2018,A2968)</f>
        <v>370</v>
      </c>
      <c r="E2968" s="3" t="s">
        <v>25</v>
      </c>
      <c r="F2968" s="3" t="s">
        <v>26</v>
      </c>
      <c r="G2968" s="3">
        <v>30</v>
      </c>
      <c r="H2968" s="3">
        <v>30</v>
      </c>
      <c r="I2968" s="3">
        <v>0.2</v>
      </c>
      <c r="J2968" s="4">
        <v>0.75</v>
      </c>
      <c r="K2968" s="4">
        <v>1</v>
      </c>
      <c r="L2968" s="4">
        <v>5</v>
      </c>
      <c r="M2968" s="3">
        <v>1</v>
      </c>
      <c r="N2968" s="3">
        <v>2</v>
      </c>
      <c r="O2968" s="3">
        <f>HLOOKUP(O$5,[1]非R能力!$B$8:$F$558,$C2968+1,0)</f>
        <v>1009585.4820962358</v>
      </c>
      <c r="P2968" s="3">
        <f>HLOOKUP(P$5,[1]非R能力!$B$8:$F$558,$C2968+1,0)</f>
        <v>149611.69316459034</v>
      </c>
      <c r="Q2968" s="3">
        <f>HLOOKUP(Q$5,[1]非R能力!$B$8:$F$558,$C2968+1,0)</f>
        <v>84163.970368399911</v>
      </c>
      <c r="R2968" s="3">
        <f>HLOOKUP(R$5,[1]非R能力!$B$8:$F$558,$C2968+1,0)</f>
        <v>25266.437377324539</v>
      </c>
      <c r="S2968" s="3">
        <f>HLOOKUP(S$5,[1]非R能力!$B$8:$F$558,$C2968+1,0)</f>
        <v>34540.898555933643</v>
      </c>
      <c r="T2968" s="3">
        <f>INDEX([1]非R能力!$H$9:$H$558,D2968)</f>
        <v>27794.211767611501</v>
      </c>
      <c r="U2968" s="3">
        <f>IF(E2968="小怪",0,IF(INDEX([1]非R能力!$FK$9:$FK$558,C2968)=0,0,10))</f>
        <v>10</v>
      </c>
      <c r="V2968" s="3">
        <f>IF(E2968="小怪",0,IF(INDEX([1]非R能力!$FH$9:$FH$558,C2968)=0,0,5000))</f>
        <v>5000</v>
      </c>
      <c r="W2968" s="3">
        <f>HLOOKUP(W$5,[2]人物技能基础!$O$3:$Q$553,$C2968+1,0)</f>
        <v>3.637142857142857</v>
      </c>
      <c r="X2968" s="3">
        <f>HLOOKUP(X$5,[2]人物技能基础!$O$3:$Q$553,$C2968+1,0)</f>
        <v>2.0186428571428574</v>
      </c>
      <c r="Y2968" s="3">
        <f>HLOOKUP(Y$5,[2]人物技能基础!$O$3:$Q$553,$C2968+1,0)</f>
        <v>99.964285714285708</v>
      </c>
      <c r="Z2968" s="3">
        <f t="shared" si="277"/>
        <v>4851088</v>
      </c>
      <c r="AA2968" s="3">
        <f t="shared" si="278"/>
        <v>91094</v>
      </c>
      <c r="AB2968" s="3">
        <f t="shared" si="279"/>
        <v>29922</v>
      </c>
      <c r="AC2968" s="3">
        <f t="shared" si="280"/>
        <v>34540</v>
      </c>
      <c r="AD2968" s="3">
        <f t="shared" si="281"/>
        <v>33688</v>
      </c>
    </row>
    <row r="2969" spans="1:30" x14ac:dyDescent="0.15">
      <c r="A2969" s="3">
        <v>964</v>
      </c>
      <c r="B2969" s="3" t="str">
        <f t="shared" si="276"/>
        <v>关卡964boss</v>
      </c>
      <c r="C2969" s="3">
        <f>INDEX([3]关卡!$J$19:$J$2018,A2969)</f>
        <v>370</v>
      </c>
      <c r="D2969" s="3">
        <f>INDEX([3]关卡!$N$19:$N$2018,A2969)</f>
        <v>370</v>
      </c>
      <c r="E2969" s="3" t="s">
        <v>25</v>
      </c>
      <c r="F2969" s="3" t="s">
        <v>26</v>
      </c>
      <c r="G2969" s="3">
        <v>30</v>
      </c>
      <c r="H2969" s="3">
        <v>30</v>
      </c>
      <c r="I2969" s="3">
        <v>0.2</v>
      </c>
      <c r="J2969" s="4">
        <v>0.75</v>
      </c>
      <c r="K2969" s="4">
        <v>1</v>
      </c>
      <c r="L2969" s="4">
        <v>5</v>
      </c>
      <c r="M2969" s="3">
        <v>1</v>
      </c>
      <c r="N2969" s="3">
        <v>2</v>
      </c>
      <c r="O2969" s="3">
        <f>HLOOKUP(O$5,[1]非R能力!$B$8:$F$558,$C2969+1,0)</f>
        <v>1009585.4820962358</v>
      </c>
      <c r="P2969" s="3">
        <f>HLOOKUP(P$5,[1]非R能力!$B$8:$F$558,$C2969+1,0)</f>
        <v>149611.69316459034</v>
      </c>
      <c r="Q2969" s="3">
        <f>HLOOKUP(Q$5,[1]非R能力!$B$8:$F$558,$C2969+1,0)</f>
        <v>84163.970368399911</v>
      </c>
      <c r="R2969" s="3">
        <f>HLOOKUP(R$5,[1]非R能力!$B$8:$F$558,$C2969+1,0)</f>
        <v>25266.437377324539</v>
      </c>
      <c r="S2969" s="3">
        <f>HLOOKUP(S$5,[1]非R能力!$B$8:$F$558,$C2969+1,0)</f>
        <v>34540.898555933643</v>
      </c>
      <c r="T2969" s="3">
        <f>INDEX([1]非R能力!$H$9:$H$558,D2969)</f>
        <v>27794.211767611501</v>
      </c>
      <c r="U2969" s="3">
        <f>IF(E2969="小怪",0,IF(INDEX([1]非R能力!$FK$9:$FK$558,C2969)=0,0,10))</f>
        <v>10</v>
      </c>
      <c r="V2969" s="3">
        <f>IF(E2969="小怪",0,IF(INDEX([1]非R能力!$FH$9:$FH$558,C2969)=0,0,5000))</f>
        <v>5000</v>
      </c>
      <c r="W2969" s="3">
        <f>HLOOKUP(W$5,[2]人物技能基础!$O$3:$Q$553,$C2969+1,0)</f>
        <v>3.637142857142857</v>
      </c>
      <c r="X2969" s="3">
        <f>HLOOKUP(X$5,[2]人物技能基础!$O$3:$Q$553,$C2969+1,0)</f>
        <v>2.0186428571428574</v>
      </c>
      <c r="Y2969" s="3">
        <f>HLOOKUP(Y$5,[2]人物技能基础!$O$3:$Q$553,$C2969+1,0)</f>
        <v>99.964285714285708</v>
      </c>
      <c r="Z2969" s="3">
        <f t="shared" si="277"/>
        <v>4851088</v>
      </c>
      <c r="AA2969" s="3">
        <f t="shared" si="278"/>
        <v>91094</v>
      </c>
      <c r="AB2969" s="3">
        <f t="shared" si="279"/>
        <v>29922</v>
      </c>
      <c r="AC2969" s="3">
        <f t="shared" si="280"/>
        <v>34540</v>
      </c>
      <c r="AD2969" s="3">
        <f t="shared" si="281"/>
        <v>33688</v>
      </c>
    </row>
    <row r="2970" spans="1:30" x14ac:dyDescent="0.15">
      <c r="A2970" s="3">
        <v>965</v>
      </c>
      <c r="B2970" s="3" t="str">
        <f t="shared" si="276"/>
        <v>关卡965boss</v>
      </c>
      <c r="C2970" s="3">
        <f>INDEX([3]关卡!$J$19:$J$2018,A2970)</f>
        <v>370</v>
      </c>
      <c r="D2970" s="3">
        <f>INDEX([3]关卡!$N$19:$N$2018,A2970)</f>
        <v>370</v>
      </c>
      <c r="E2970" s="3" t="s">
        <v>25</v>
      </c>
      <c r="F2970" s="3" t="s">
        <v>26</v>
      </c>
      <c r="G2970" s="3">
        <v>30</v>
      </c>
      <c r="H2970" s="3">
        <v>30</v>
      </c>
      <c r="I2970" s="3">
        <v>0.2</v>
      </c>
      <c r="J2970" s="4">
        <v>0.75</v>
      </c>
      <c r="K2970" s="4">
        <v>1</v>
      </c>
      <c r="L2970" s="4">
        <v>5</v>
      </c>
      <c r="M2970" s="3">
        <v>1</v>
      </c>
      <c r="N2970" s="3">
        <v>2</v>
      </c>
      <c r="O2970" s="3">
        <f>HLOOKUP(O$5,[1]非R能力!$B$8:$F$558,$C2970+1,0)</f>
        <v>1009585.4820962358</v>
      </c>
      <c r="P2970" s="3">
        <f>HLOOKUP(P$5,[1]非R能力!$B$8:$F$558,$C2970+1,0)</f>
        <v>149611.69316459034</v>
      </c>
      <c r="Q2970" s="3">
        <f>HLOOKUP(Q$5,[1]非R能力!$B$8:$F$558,$C2970+1,0)</f>
        <v>84163.970368399911</v>
      </c>
      <c r="R2970" s="3">
        <f>HLOOKUP(R$5,[1]非R能力!$B$8:$F$558,$C2970+1,0)</f>
        <v>25266.437377324539</v>
      </c>
      <c r="S2970" s="3">
        <f>HLOOKUP(S$5,[1]非R能力!$B$8:$F$558,$C2970+1,0)</f>
        <v>34540.898555933643</v>
      </c>
      <c r="T2970" s="3">
        <f>INDEX([1]非R能力!$H$9:$H$558,D2970)</f>
        <v>27794.211767611501</v>
      </c>
      <c r="U2970" s="3">
        <f>IF(E2970="小怪",0,IF(INDEX([1]非R能力!$FK$9:$FK$558,C2970)=0,0,10))</f>
        <v>10</v>
      </c>
      <c r="V2970" s="3">
        <f>IF(E2970="小怪",0,IF(INDEX([1]非R能力!$FH$9:$FH$558,C2970)=0,0,5000))</f>
        <v>5000</v>
      </c>
      <c r="W2970" s="3">
        <f>HLOOKUP(W$5,[2]人物技能基础!$O$3:$Q$553,$C2970+1,0)</f>
        <v>3.637142857142857</v>
      </c>
      <c r="X2970" s="3">
        <f>HLOOKUP(X$5,[2]人物技能基础!$O$3:$Q$553,$C2970+1,0)</f>
        <v>2.0186428571428574</v>
      </c>
      <c r="Y2970" s="3">
        <f>HLOOKUP(Y$5,[2]人物技能基础!$O$3:$Q$553,$C2970+1,0)</f>
        <v>99.964285714285708</v>
      </c>
      <c r="Z2970" s="3">
        <f t="shared" si="277"/>
        <v>4851088</v>
      </c>
      <c r="AA2970" s="3">
        <f t="shared" si="278"/>
        <v>91094</v>
      </c>
      <c r="AB2970" s="3">
        <f t="shared" si="279"/>
        <v>29922</v>
      </c>
      <c r="AC2970" s="3">
        <f t="shared" si="280"/>
        <v>34540</v>
      </c>
      <c r="AD2970" s="3">
        <f t="shared" si="281"/>
        <v>33688</v>
      </c>
    </row>
    <row r="2971" spans="1:30" x14ac:dyDescent="0.15">
      <c r="A2971" s="3">
        <v>966</v>
      </c>
      <c r="B2971" s="3" t="str">
        <f t="shared" si="276"/>
        <v>关卡966boss</v>
      </c>
      <c r="C2971" s="3">
        <f>INDEX([3]关卡!$J$19:$J$2018,A2971)</f>
        <v>370</v>
      </c>
      <c r="D2971" s="3">
        <f>INDEX([3]关卡!$N$19:$N$2018,A2971)</f>
        <v>370</v>
      </c>
      <c r="E2971" s="3" t="s">
        <v>25</v>
      </c>
      <c r="F2971" s="3" t="s">
        <v>26</v>
      </c>
      <c r="G2971" s="3">
        <v>30</v>
      </c>
      <c r="H2971" s="3">
        <v>30</v>
      </c>
      <c r="I2971" s="3">
        <v>0.2</v>
      </c>
      <c r="J2971" s="4">
        <v>0.75</v>
      </c>
      <c r="K2971" s="4">
        <v>1</v>
      </c>
      <c r="L2971" s="4">
        <v>5</v>
      </c>
      <c r="M2971" s="3">
        <v>1</v>
      </c>
      <c r="N2971" s="3">
        <v>2</v>
      </c>
      <c r="O2971" s="3">
        <f>HLOOKUP(O$5,[1]非R能力!$B$8:$F$558,$C2971+1,0)</f>
        <v>1009585.4820962358</v>
      </c>
      <c r="P2971" s="3">
        <f>HLOOKUP(P$5,[1]非R能力!$B$8:$F$558,$C2971+1,0)</f>
        <v>149611.69316459034</v>
      </c>
      <c r="Q2971" s="3">
        <f>HLOOKUP(Q$5,[1]非R能力!$B$8:$F$558,$C2971+1,0)</f>
        <v>84163.970368399911</v>
      </c>
      <c r="R2971" s="3">
        <f>HLOOKUP(R$5,[1]非R能力!$B$8:$F$558,$C2971+1,0)</f>
        <v>25266.437377324539</v>
      </c>
      <c r="S2971" s="3">
        <f>HLOOKUP(S$5,[1]非R能力!$B$8:$F$558,$C2971+1,0)</f>
        <v>34540.898555933643</v>
      </c>
      <c r="T2971" s="3">
        <f>INDEX([1]非R能力!$H$9:$H$558,D2971)</f>
        <v>27794.211767611501</v>
      </c>
      <c r="U2971" s="3">
        <f>IF(E2971="小怪",0,IF(INDEX([1]非R能力!$FK$9:$FK$558,C2971)=0,0,10))</f>
        <v>10</v>
      </c>
      <c r="V2971" s="3">
        <f>IF(E2971="小怪",0,IF(INDEX([1]非R能力!$FH$9:$FH$558,C2971)=0,0,5000))</f>
        <v>5000</v>
      </c>
      <c r="W2971" s="3">
        <f>HLOOKUP(W$5,[2]人物技能基础!$O$3:$Q$553,$C2971+1,0)</f>
        <v>3.637142857142857</v>
      </c>
      <c r="X2971" s="3">
        <f>HLOOKUP(X$5,[2]人物技能基础!$O$3:$Q$553,$C2971+1,0)</f>
        <v>2.0186428571428574</v>
      </c>
      <c r="Y2971" s="3">
        <f>HLOOKUP(Y$5,[2]人物技能基础!$O$3:$Q$553,$C2971+1,0)</f>
        <v>99.964285714285708</v>
      </c>
      <c r="Z2971" s="3">
        <f t="shared" si="277"/>
        <v>4851088</v>
      </c>
      <c r="AA2971" s="3">
        <f t="shared" si="278"/>
        <v>91094</v>
      </c>
      <c r="AB2971" s="3">
        <f t="shared" si="279"/>
        <v>29922</v>
      </c>
      <c r="AC2971" s="3">
        <f t="shared" si="280"/>
        <v>34540</v>
      </c>
      <c r="AD2971" s="3">
        <f t="shared" si="281"/>
        <v>33688</v>
      </c>
    </row>
    <row r="2972" spans="1:30" x14ac:dyDescent="0.15">
      <c r="A2972" s="3">
        <v>967</v>
      </c>
      <c r="B2972" s="3" t="str">
        <f t="shared" si="276"/>
        <v>关卡967boss</v>
      </c>
      <c r="C2972" s="3">
        <f>INDEX([3]关卡!$J$19:$J$2018,A2972)</f>
        <v>371</v>
      </c>
      <c r="D2972" s="3">
        <f>INDEX([3]关卡!$N$19:$N$2018,A2972)</f>
        <v>371</v>
      </c>
      <c r="E2972" s="3" t="s">
        <v>25</v>
      </c>
      <c r="F2972" s="3" t="s">
        <v>26</v>
      </c>
      <c r="G2972" s="3">
        <v>30</v>
      </c>
      <c r="H2972" s="3">
        <v>30</v>
      </c>
      <c r="I2972" s="3">
        <v>0.2</v>
      </c>
      <c r="J2972" s="4">
        <v>0.75</v>
      </c>
      <c r="K2972" s="4">
        <v>1</v>
      </c>
      <c r="L2972" s="4">
        <v>5</v>
      </c>
      <c r="M2972" s="3">
        <v>1</v>
      </c>
      <c r="N2972" s="3">
        <v>2</v>
      </c>
      <c r="O2972" s="3">
        <f>HLOOKUP(O$5,[1]非R能力!$B$8:$F$558,$C2972+1,0)</f>
        <v>1017803.6778683695</v>
      </c>
      <c r="P2972" s="3">
        <f>HLOOKUP(P$5,[1]非R能力!$B$8:$F$558,$C2972+1,0)</f>
        <v>150832.61967362973</v>
      </c>
      <c r="Q2972" s="3">
        <f>HLOOKUP(Q$5,[1]非R能力!$B$8:$F$558,$C2972+1,0)</f>
        <v>84849.505338940231</v>
      </c>
      <c r="R2972" s="3">
        <f>HLOOKUP(R$5,[1]非R能力!$B$8:$F$558,$C2972+1,0)</f>
        <v>25472.291876501884</v>
      </c>
      <c r="S2972" s="3">
        <f>HLOOKUP(S$5,[1]非R能力!$B$8:$F$558,$C2972+1,0)</f>
        <v>34812.914872477457</v>
      </c>
      <c r="T2972" s="3">
        <f>INDEX([1]非R能力!$H$9:$H$558,D2972)</f>
        <v>27962.774485925016</v>
      </c>
      <c r="U2972" s="3">
        <f>IF(E2972="小怪",0,IF(INDEX([1]非R能力!$FK$9:$FK$558,C2972)=0,0,10))</f>
        <v>10</v>
      </c>
      <c r="V2972" s="3">
        <f>IF(E2972="小怪",0,IF(INDEX([1]非R能力!$FH$9:$FH$558,C2972)=0,0,5000))</f>
        <v>5000</v>
      </c>
      <c r="W2972" s="3">
        <f>HLOOKUP(W$5,[2]人物技能基础!$O$3:$Q$553,$C2972+1,0)</f>
        <v>3.637142857142857</v>
      </c>
      <c r="X2972" s="3">
        <f>HLOOKUP(X$5,[2]人物技能基础!$O$3:$Q$553,$C2972+1,0)</f>
        <v>2.0186428571428574</v>
      </c>
      <c r="Y2972" s="3">
        <f>HLOOKUP(Y$5,[2]人物技能基础!$O$3:$Q$553,$C2972+1,0)</f>
        <v>99.964285714285708</v>
      </c>
      <c r="Z2972" s="3">
        <f t="shared" si="277"/>
        <v>4889619</v>
      </c>
      <c r="AA2972" s="3">
        <f t="shared" si="278"/>
        <v>91834</v>
      </c>
      <c r="AB2972" s="3">
        <f t="shared" si="279"/>
        <v>30166</v>
      </c>
      <c r="AC2972" s="3">
        <f t="shared" si="280"/>
        <v>34812</v>
      </c>
      <c r="AD2972" s="3">
        <f t="shared" si="281"/>
        <v>33963</v>
      </c>
    </row>
    <row r="2973" spans="1:30" x14ac:dyDescent="0.15">
      <c r="A2973" s="3">
        <v>968</v>
      </c>
      <c r="B2973" s="3" t="str">
        <f t="shared" si="276"/>
        <v>关卡968boss</v>
      </c>
      <c r="C2973" s="3">
        <f>INDEX([3]关卡!$J$19:$J$2018,A2973)</f>
        <v>371</v>
      </c>
      <c r="D2973" s="3">
        <f>INDEX([3]关卡!$N$19:$N$2018,A2973)</f>
        <v>371</v>
      </c>
      <c r="E2973" s="3" t="s">
        <v>25</v>
      </c>
      <c r="F2973" s="3" t="s">
        <v>26</v>
      </c>
      <c r="G2973" s="3">
        <v>30</v>
      </c>
      <c r="H2973" s="3">
        <v>30</v>
      </c>
      <c r="I2973" s="3">
        <v>0.2</v>
      </c>
      <c r="J2973" s="4">
        <v>0.75</v>
      </c>
      <c r="K2973" s="4">
        <v>1</v>
      </c>
      <c r="L2973" s="4">
        <v>5</v>
      </c>
      <c r="M2973" s="3">
        <v>1</v>
      </c>
      <c r="N2973" s="3">
        <v>2</v>
      </c>
      <c r="O2973" s="3">
        <f>HLOOKUP(O$5,[1]非R能力!$B$8:$F$558,$C2973+1,0)</f>
        <v>1017803.6778683695</v>
      </c>
      <c r="P2973" s="3">
        <f>HLOOKUP(P$5,[1]非R能力!$B$8:$F$558,$C2973+1,0)</f>
        <v>150832.61967362973</v>
      </c>
      <c r="Q2973" s="3">
        <f>HLOOKUP(Q$5,[1]非R能力!$B$8:$F$558,$C2973+1,0)</f>
        <v>84849.505338940231</v>
      </c>
      <c r="R2973" s="3">
        <f>HLOOKUP(R$5,[1]非R能力!$B$8:$F$558,$C2973+1,0)</f>
        <v>25472.291876501884</v>
      </c>
      <c r="S2973" s="3">
        <f>HLOOKUP(S$5,[1]非R能力!$B$8:$F$558,$C2973+1,0)</f>
        <v>34812.914872477457</v>
      </c>
      <c r="T2973" s="3">
        <f>INDEX([1]非R能力!$H$9:$H$558,D2973)</f>
        <v>27962.774485925016</v>
      </c>
      <c r="U2973" s="3">
        <f>IF(E2973="小怪",0,IF(INDEX([1]非R能力!$FK$9:$FK$558,C2973)=0,0,10))</f>
        <v>10</v>
      </c>
      <c r="V2973" s="3">
        <f>IF(E2973="小怪",0,IF(INDEX([1]非R能力!$FH$9:$FH$558,C2973)=0,0,5000))</f>
        <v>5000</v>
      </c>
      <c r="W2973" s="3">
        <f>HLOOKUP(W$5,[2]人物技能基础!$O$3:$Q$553,$C2973+1,0)</f>
        <v>3.637142857142857</v>
      </c>
      <c r="X2973" s="3">
        <f>HLOOKUP(X$5,[2]人物技能基础!$O$3:$Q$553,$C2973+1,0)</f>
        <v>2.0186428571428574</v>
      </c>
      <c r="Y2973" s="3">
        <f>HLOOKUP(Y$5,[2]人物技能基础!$O$3:$Q$553,$C2973+1,0)</f>
        <v>99.964285714285708</v>
      </c>
      <c r="Z2973" s="3">
        <f t="shared" si="277"/>
        <v>4889619</v>
      </c>
      <c r="AA2973" s="3">
        <f t="shared" si="278"/>
        <v>91834</v>
      </c>
      <c r="AB2973" s="3">
        <f t="shared" si="279"/>
        <v>30166</v>
      </c>
      <c r="AC2973" s="3">
        <f t="shared" si="280"/>
        <v>34812</v>
      </c>
      <c r="AD2973" s="3">
        <f t="shared" si="281"/>
        <v>33963</v>
      </c>
    </row>
    <row r="2974" spans="1:30" x14ac:dyDescent="0.15">
      <c r="A2974" s="3">
        <v>969</v>
      </c>
      <c r="B2974" s="3" t="str">
        <f t="shared" si="276"/>
        <v>关卡969boss</v>
      </c>
      <c r="C2974" s="3">
        <f>INDEX([3]关卡!$J$19:$J$2018,A2974)</f>
        <v>371</v>
      </c>
      <c r="D2974" s="3">
        <f>INDEX([3]关卡!$N$19:$N$2018,A2974)</f>
        <v>371</v>
      </c>
      <c r="E2974" s="3" t="s">
        <v>25</v>
      </c>
      <c r="F2974" s="3" t="s">
        <v>26</v>
      </c>
      <c r="G2974" s="3">
        <v>30</v>
      </c>
      <c r="H2974" s="3">
        <v>30</v>
      </c>
      <c r="I2974" s="3">
        <v>0.2</v>
      </c>
      <c r="J2974" s="4">
        <v>0.75</v>
      </c>
      <c r="K2974" s="4">
        <v>1</v>
      </c>
      <c r="L2974" s="4">
        <v>5</v>
      </c>
      <c r="M2974" s="3">
        <v>1</v>
      </c>
      <c r="N2974" s="3">
        <v>2</v>
      </c>
      <c r="O2974" s="3">
        <f>HLOOKUP(O$5,[1]非R能力!$B$8:$F$558,$C2974+1,0)</f>
        <v>1017803.6778683695</v>
      </c>
      <c r="P2974" s="3">
        <f>HLOOKUP(P$5,[1]非R能力!$B$8:$F$558,$C2974+1,0)</f>
        <v>150832.61967362973</v>
      </c>
      <c r="Q2974" s="3">
        <f>HLOOKUP(Q$5,[1]非R能力!$B$8:$F$558,$C2974+1,0)</f>
        <v>84849.505338940231</v>
      </c>
      <c r="R2974" s="3">
        <f>HLOOKUP(R$5,[1]非R能力!$B$8:$F$558,$C2974+1,0)</f>
        <v>25472.291876501884</v>
      </c>
      <c r="S2974" s="3">
        <f>HLOOKUP(S$5,[1]非R能力!$B$8:$F$558,$C2974+1,0)</f>
        <v>34812.914872477457</v>
      </c>
      <c r="T2974" s="3">
        <f>INDEX([1]非R能力!$H$9:$H$558,D2974)</f>
        <v>27962.774485925016</v>
      </c>
      <c r="U2974" s="3">
        <f>IF(E2974="小怪",0,IF(INDEX([1]非R能力!$FK$9:$FK$558,C2974)=0,0,10))</f>
        <v>10</v>
      </c>
      <c r="V2974" s="3">
        <f>IF(E2974="小怪",0,IF(INDEX([1]非R能力!$FH$9:$FH$558,C2974)=0,0,5000))</f>
        <v>5000</v>
      </c>
      <c r="W2974" s="3">
        <f>HLOOKUP(W$5,[2]人物技能基础!$O$3:$Q$553,$C2974+1,0)</f>
        <v>3.637142857142857</v>
      </c>
      <c r="X2974" s="3">
        <f>HLOOKUP(X$5,[2]人物技能基础!$O$3:$Q$553,$C2974+1,0)</f>
        <v>2.0186428571428574</v>
      </c>
      <c r="Y2974" s="3">
        <f>HLOOKUP(Y$5,[2]人物技能基础!$O$3:$Q$553,$C2974+1,0)</f>
        <v>99.964285714285708</v>
      </c>
      <c r="Z2974" s="3">
        <f t="shared" si="277"/>
        <v>4889619</v>
      </c>
      <c r="AA2974" s="3">
        <f t="shared" si="278"/>
        <v>91834</v>
      </c>
      <c r="AB2974" s="3">
        <f t="shared" si="279"/>
        <v>30166</v>
      </c>
      <c r="AC2974" s="3">
        <f t="shared" si="280"/>
        <v>34812</v>
      </c>
      <c r="AD2974" s="3">
        <f t="shared" si="281"/>
        <v>33963</v>
      </c>
    </row>
    <row r="2975" spans="1:30" x14ac:dyDescent="0.15">
      <c r="A2975" s="3">
        <v>970</v>
      </c>
      <c r="B2975" s="3" t="str">
        <f t="shared" si="276"/>
        <v>关卡970boss</v>
      </c>
      <c r="C2975" s="3">
        <f>INDEX([3]关卡!$J$19:$J$2018,A2975)</f>
        <v>371</v>
      </c>
      <c r="D2975" s="3">
        <f>INDEX([3]关卡!$N$19:$N$2018,A2975)</f>
        <v>371</v>
      </c>
      <c r="E2975" s="3" t="s">
        <v>25</v>
      </c>
      <c r="F2975" s="3" t="s">
        <v>26</v>
      </c>
      <c r="G2975" s="3">
        <v>30</v>
      </c>
      <c r="H2975" s="3">
        <v>30</v>
      </c>
      <c r="I2975" s="3">
        <v>0.2</v>
      </c>
      <c r="J2975" s="4">
        <v>0.75</v>
      </c>
      <c r="K2975" s="4">
        <v>1</v>
      </c>
      <c r="L2975" s="4">
        <v>5</v>
      </c>
      <c r="M2975" s="3">
        <v>1</v>
      </c>
      <c r="N2975" s="3">
        <v>2</v>
      </c>
      <c r="O2975" s="3">
        <f>HLOOKUP(O$5,[1]非R能力!$B$8:$F$558,$C2975+1,0)</f>
        <v>1017803.6778683695</v>
      </c>
      <c r="P2975" s="3">
        <f>HLOOKUP(P$5,[1]非R能力!$B$8:$F$558,$C2975+1,0)</f>
        <v>150832.61967362973</v>
      </c>
      <c r="Q2975" s="3">
        <f>HLOOKUP(Q$5,[1]非R能力!$B$8:$F$558,$C2975+1,0)</f>
        <v>84849.505338940231</v>
      </c>
      <c r="R2975" s="3">
        <f>HLOOKUP(R$5,[1]非R能力!$B$8:$F$558,$C2975+1,0)</f>
        <v>25472.291876501884</v>
      </c>
      <c r="S2975" s="3">
        <f>HLOOKUP(S$5,[1]非R能力!$B$8:$F$558,$C2975+1,0)</f>
        <v>34812.914872477457</v>
      </c>
      <c r="T2975" s="3">
        <f>INDEX([1]非R能力!$H$9:$H$558,D2975)</f>
        <v>27962.774485925016</v>
      </c>
      <c r="U2975" s="3">
        <f>IF(E2975="小怪",0,IF(INDEX([1]非R能力!$FK$9:$FK$558,C2975)=0,0,10))</f>
        <v>10</v>
      </c>
      <c r="V2975" s="3">
        <f>IF(E2975="小怪",0,IF(INDEX([1]非R能力!$FH$9:$FH$558,C2975)=0,0,5000))</f>
        <v>5000</v>
      </c>
      <c r="W2975" s="3">
        <f>HLOOKUP(W$5,[2]人物技能基础!$O$3:$Q$553,$C2975+1,0)</f>
        <v>3.637142857142857</v>
      </c>
      <c r="X2975" s="3">
        <f>HLOOKUP(X$5,[2]人物技能基础!$O$3:$Q$553,$C2975+1,0)</f>
        <v>2.0186428571428574</v>
      </c>
      <c r="Y2975" s="3">
        <f>HLOOKUP(Y$5,[2]人物技能基础!$O$3:$Q$553,$C2975+1,0)</f>
        <v>99.964285714285708</v>
      </c>
      <c r="Z2975" s="3">
        <f t="shared" si="277"/>
        <v>4889619</v>
      </c>
      <c r="AA2975" s="3">
        <f t="shared" si="278"/>
        <v>91834</v>
      </c>
      <c r="AB2975" s="3">
        <f t="shared" si="279"/>
        <v>30166</v>
      </c>
      <c r="AC2975" s="3">
        <f t="shared" si="280"/>
        <v>34812</v>
      </c>
      <c r="AD2975" s="3">
        <f t="shared" si="281"/>
        <v>33963</v>
      </c>
    </row>
    <row r="2976" spans="1:30" x14ac:dyDescent="0.15">
      <c r="A2976" s="3">
        <v>971</v>
      </c>
      <c r="B2976" s="3" t="str">
        <f t="shared" si="276"/>
        <v>关卡971boss</v>
      </c>
      <c r="C2976" s="3">
        <f>INDEX([3]关卡!$J$19:$J$2018,A2976)</f>
        <v>371</v>
      </c>
      <c r="D2976" s="3">
        <f>INDEX([3]关卡!$N$19:$N$2018,A2976)</f>
        <v>371</v>
      </c>
      <c r="E2976" s="3" t="s">
        <v>25</v>
      </c>
      <c r="F2976" s="3" t="s">
        <v>26</v>
      </c>
      <c r="G2976" s="3">
        <v>30</v>
      </c>
      <c r="H2976" s="3">
        <v>30</v>
      </c>
      <c r="I2976" s="3">
        <v>0.2</v>
      </c>
      <c r="J2976" s="4">
        <v>0.75</v>
      </c>
      <c r="K2976" s="4">
        <v>1</v>
      </c>
      <c r="L2976" s="4">
        <v>5</v>
      </c>
      <c r="M2976" s="3">
        <v>1</v>
      </c>
      <c r="N2976" s="3">
        <v>2</v>
      </c>
      <c r="O2976" s="3">
        <f>HLOOKUP(O$5,[1]非R能力!$B$8:$F$558,$C2976+1,0)</f>
        <v>1017803.6778683695</v>
      </c>
      <c r="P2976" s="3">
        <f>HLOOKUP(P$5,[1]非R能力!$B$8:$F$558,$C2976+1,0)</f>
        <v>150832.61967362973</v>
      </c>
      <c r="Q2976" s="3">
        <f>HLOOKUP(Q$5,[1]非R能力!$B$8:$F$558,$C2976+1,0)</f>
        <v>84849.505338940231</v>
      </c>
      <c r="R2976" s="3">
        <f>HLOOKUP(R$5,[1]非R能力!$B$8:$F$558,$C2976+1,0)</f>
        <v>25472.291876501884</v>
      </c>
      <c r="S2976" s="3">
        <f>HLOOKUP(S$5,[1]非R能力!$B$8:$F$558,$C2976+1,0)</f>
        <v>34812.914872477457</v>
      </c>
      <c r="T2976" s="3">
        <f>INDEX([1]非R能力!$H$9:$H$558,D2976)</f>
        <v>27962.774485925016</v>
      </c>
      <c r="U2976" s="3">
        <f>IF(E2976="小怪",0,IF(INDEX([1]非R能力!$FK$9:$FK$558,C2976)=0,0,10))</f>
        <v>10</v>
      </c>
      <c r="V2976" s="3">
        <f>IF(E2976="小怪",0,IF(INDEX([1]非R能力!$FH$9:$FH$558,C2976)=0,0,5000))</f>
        <v>5000</v>
      </c>
      <c r="W2976" s="3">
        <f>HLOOKUP(W$5,[2]人物技能基础!$O$3:$Q$553,$C2976+1,0)</f>
        <v>3.637142857142857</v>
      </c>
      <c r="X2976" s="3">
        <f>HLOOKUP(X$5,[2]人物技能基础!$O$3:$Q$553,$C2976+1,0)</f>
        <v>2.0186428571428574</v>
      </c>
      <c r="Y2976" s="3">
        <f>HLOOKUP(Y$5,[2]人物技能基础!$O$3:$Q$553,$C2976+1,0)</f>
        <v>99.964285714285708</v>
      </c>
      <c r="Z2976" s="3">
        <f t="shared" si="277"/>
        <v>4889619</v>
      </c>
      <c r="AA2976" s="3">
        <f t="shared" si="278"/>
        <v>91834</v>
      </c>
      <c r="AB2976" s="3">
        <f t="shared" si="279"/>
        <v>30166</v>
      </c>
      <c r="AC2976" s="3">
        <f t="shared" si="280"/>
        <v>34812</v>
      </c>
      <c r="AD2976" s="3">
        <f t="shared" si="281"/>
        <v>33963</v>
      </c>
    </row>
    <row r="2977" spans="1:30" x14ac:dyDescent="0.15">
      <c r="A2977" s="3">
        <v>972</v>
      </c>
      <c r="B2977" s="3" t="str">
        <f t="shared" si="276"/>
        <v>关卡972boss</v>
      </c>
      <c r="C2977" s="3">
        <f>INDEX([3]关卡!$J$19:$J$2018,A2977)</f>
        <v>371</v>
      </c>
      <c r="D2977" s="3">
        <f>INDEX([3]关卡!$N$19:$N$2018,A2977)</f>
        <v>371</v>
      </c>
      <c r="E2977" s="3" t="s">
        <v>25</v>
      </c>
      <c r="F2977" s="3" t="s">
        <v>26</v>
      </c>
      <c r="G2977" s="3">
        <v>30</v>
      </c>
      <c r="H2977" s="3">
        <v>30</v>
      </c>
      <c r="I2977" s="3">
        <v>0.2</v>
      </c>
      <c r="J2977" s="4">
        <v>0.75</v>
      </c>
      <c r="K2977" s="4">
        <v>1</v>
      </c>
      <c r="L2977" s="4">
        <v>5</v>
      </c>
      <c r="M2977" s="3">
        <v>1</v>
      </c>
      <c r="N2977" s="3">
        <v>2</v>
      </c>
      <c r="O2977" s="3">
        <f>HLOOKUP(O$5,[1]非R能力!$B$8:$F$558,$C2977+1,0)</f>
        <v>1017803.6778683695</v>
      </c>
      <c r="P2977" s="3">
        <f>HLOOKUP(P$5,[1]非R能力!$B$8:$F$558,$C2977+1,0)</f>
        <v>150832.61967362973</v>
      </c>
      <c r="Q2977" s="3">
        <f>HLOOKUP(Q$5,[1]非R能力!$B$8:$F$558,$C2977+1,0)</f>
        <v>84849.505338940231</v>
      </c>
      <c r="R2977" s="3">
        <f>HLOOKUP(R$5,[1]非R能力!$B$8:$F$558,$C2977+1,0)</f>
        <v>25472.291876501884</v>
      </c>
      <c r="S2977" s="3">
        <f>HLOOKUP(S$5,[1]非R能力!$B$8:$F$558,$C2977+1,0)</f>
        <v>34812.914872477457</v>
      </c>
      <c r="T2977" s="3">
        <f>INDEX([1]非R能力!$H$9:$H$558,D2977)</f>
        <v>27962.774485925016</v>
      </c>
      <c r="U2977" s="3">
        <f>IF(E2977="小怪",0,IF(INDEX([1]非R能力!$FK$9:$FK$558,C2977)=0,0,10))</f>
        <v>10</v>
      </c>
      <c r="V2977" s="3">
        <f>IF(E2977="小怪",0,IF(INDEX([1]非R能力!$FH$9:$FH$558,C2977)=0,0,5000))</f>
        <v>5000</v>
      </c>
      <c r="W2977" s="3">
        <f>HLOOKUP(W$5,[2]人物技能基础!$O$3:$Q$553,$C2977+1,0)</f>
        <v>3.637142857142857</v>
      </c>
      <c r="X2977" s="3">
        <f>HLOOKUP(X$5,[2]人物技能基础!$O$3:$Q$553,$C2977+1,0)</f>
        <v>2.0186428571428574</v>
      </c>
      <c r="Y2977" s="3">
        <f>HLOOKUP(Y$5,[2]人物技能基础!$O$3:$Q$553,$C2977+1,0)</f>
        <v>99.964285714285708</v>
      </c>
      <c r="Z2977" s="3">
        <f t="shared" si="277"/>
        <v>4889619</v>
      </c>
      <c r="AA2977" s="3">
        <f t="shared" si="278"/>
        <v>91834</v>
      </c>
      <c r="AB2977" s="3">
        <f t="shared" si="279"/>
        <v>30166</v>
      </c>
      <c r="AC2977" s="3">
        <f t="shared" si="280"/>
        <v>34812</v>
      </c>
      <c r="AD2977" s="3">
        <f t="shared" si="281"/>
        <v>33963</v>
      </c>
    </row>
    <row r="2978" spans="1:30" x14ac:dyDescent="0.15">
      <c r="A2978" s="3">
        <v>973</v>
      </c>
      <c r="B2978" s="3" t="str">
        <f t="shared" si="276"/>
        <v>关卡973boss</v>
      </c>
      <c r="C2978" s="3">
        <f>INDEX([3]关卡!$J$19:$J$2018,A2978)</f>
        <v>372</v>
      </c>
      <c r="D2978" s="3">
        <f>INDEX([3]关卡!$N$19:$N$2018,A2978)</f>
        <v>372</v>
      </c>
      <c r="E2978" s="3" t="s">
        <v>25</v>
      </c>
      <c r="F2978" s="3" t="s">
        <v>26</v>
      </c>
      <c r="G2978" s="3">
        <v>30</v>
      </c>
      <c r="H2978" s="3">
        <v>30</v>
      </c>
      <c r="I2978" s="3">
        <v>0.2</v>
      </c>
      <c r="J2978" s="4">
        <v>0.75</v>
      </c>
      <c r="K2978" s="4">
        <v>1</v>
      </c>
      <c r="L2978" s="4">
        <v>5</v>
      </c>
      <c r="M2978" s="3">
        <v>1</v>
      </c>
      <c r="N2978" s="3">
        <v>2</v>
      </c>
      <c r="O2978" s="3">
        <f>HLOOKUP(O$5,[1]非R能力!$B$8:$F$558,$C2978+1,0)</f>
        <v>1026232.2093644594</v>
      </c>
      <c r="P2978" s="3">
        <f>HLOOKUP(P$5,[1]非R能力!$B$8:$F$558,$C2978+1,0)</f>
        <v>152093.91469852522</v>
      </c>
      <c r="Q2978" s="3">
        <f>HLOOKUP(Q$5,[1]非R能力!$B$8:$F$558,$C2978+1,0)</f>
        <v>85551.247913481537</v>
      </c>
      <c r="R2978" s="3">
        <f>HLOOKUP(R$5,[1]非R能力!$B$8:$F$558,$C2978+1,0)</f>
        <v>25680.865595404262</v>
      </c>
      <c r="S2978" s="3">
        <f>HLOOKUP(S$5,[1]非R能力!$B$8:$F$558,$C2978+1,0)</f>
        <v>35108.068963286649</v>
      </c>
      <c r="T2978" s="3">
        <f>INDEX([1]非R能力!$H$9:$H$558,D2978)</f>
        <v>28132.146135968815</v>
      </c>
      <c r="U2978" s="3">
        <f>IF(E2978="小怪",0,IF(INDEX([1]非R能力!$FK$9:$FK$558,C2978)=0,0,10))</f>
        <v>10</v>
      </c>
      <c r="V2978" s="3">
        <f>IF(E2978="小怪",0,IF(INDEX([1]非R能力!$FH$9:$FH$558,C2978)=0,0,5000))</f>
        <v>5000</v>
      </c>
      <c r="W2978" s="3">
        <f>HLOOKUP(W$5,[2]人物技能基础!$O$3:$Q$553,$C2978+1,0)</f>
        <v>3.637142857142857</v>
      </c>
      <c r="X2978" s="3">
        <f>HLOOKUP(X$5,[2]人物技能基础!$O$3:$Q$553,$C2978+1,0)</f>
        <v>2.0186428571428574</v>
      </c>
      <c r="Y2978" s="3">
        <f>HLOOKUP(Y$5,[2]人物技能基础!$O$3:$Q$553,$C2978+1,0)</f>
        <v>99.964285714285708</v>
      </c>
      <c r="Z2978" s="3">
        <f t="shared" si="277"/>
        <v>4929341</v>
      </c>
      <c r="AA2978" s="3">
        <f t="shared" si="278"/>
        <v>92592</v>
      </c>
      <c r="AB2978" s="3">
        <f t="shared" si="279"/>
        <v>30418</v>
      </c>
      <c r="AC2978" s="3">
        <f t="shared" si="280"/>
        <v>35108</v>
      </c>
      <c r="AD2978" s="3">
        <f t="shared" si="281"/>
        <v>34241</v>
      </c>
    </row>
    <row r="2979" spans="1:30" x14ac:dyDescent="0.15">
      <c r="A2979" s="3">
        <v>974</v>
      </c>
      <c r="B2979" s="3" t="str">
        <f t="shared" si="276"/>
        <v>关卡974boss</v>
      </c>
      <c r="C2979" s="3">
        <f>INDEX([3]关卡!$J$19:$J$2018,A2979)</f>
        <v>372</v>
      </c>
      <c r="D2979" s="3">
        <f>INDEX([3]关卡!$N$19:$N$2018,A2979)</f>
        <v>372</v>
      </c>
      <c r="E2979" s="3" t="s">
        <v>25</v>
      </c>
      <c r="F2979" s="3" t="s">
        <v>26</v>
      </c>
      <c r="G2979" s="3">
        <v>30</v>
      </c>
      <c r="H2979" s="3">
        <v>30</v>
      </c>
      <c r="I2979" s="3">
        <v>0.2</v>
      </c>
      <c r="J2979" s="4">
        <v>0.75</v>
      </c>
      <c r="K2979" s="4">
        <v>1</v>
      </c>
      <c r="L2979" s="4">
        <v>5</v>
      </c>
      <c r="M2979" s="3">
        <v>1</v>
      </c>
      <c r="N2979" s="3">
        <v>2</v>
      </c>
      <c r="O2979" s="3">
        <f>HLOOKUP(O$5,[1]非R能力!$B$8:$F$558,$C2979+1,0)</f>
        <v>1026232.2093644594</v>
      </c>
      <c r="P2979" s="3">
        <f>HLOOKUP(P$5,[1]非R能力!$B$8:$F$558,$C2979+1,0)</f>
        <v>152093.91469852522</v>
      </c>
      <c r="Q2979" s="3">
        <f>HLOOKUP(Q$5,[1]非R能力!$B$8:$F$558,$C2979+1,0)</f>
        <v>85551.247913481537</v>
      </c>
      <c r="R2979" s="3">
        <f>HLOOKUP(R$5,[1]非R能力!$B$8:$F$558,$C2979+1,0)</f>
        <v>25680.865595404262</v>
      </c>
      <c r="S2979" s="3">
        <f>HLOOKUP(S$5,[1]非R能力!$B$8:$F$558,$C2979+1,0)</f>
        <v>35108.068963286649</v>
      </c>
      <c r="T2979" s="3">
        <f>INDEX([1]非R能力!$H$9:$H$558,D2979)</f>
        <v>28132.146135968815</v>
      </c>
      <c r="U2979" s="3">
        <f>IF(E2979="小怪",0,IF(INDEX([1]非R能力!$FK$9:$FK$558,C2979)=0,0,10))</f>
        <v>10</v>
      </c>
      <c r="V2979" s="3">
        <f>IF(E2979="小怪",0,IF(INDEX([1]非R能力!$FH$9:$FH$558,C2979)=0,0,5000))</f>
        <v>5000</v>
      </c>
      <c r="W2979" s="3">
        <f>HLOOKUP(W$5,[2]人物技能基础!$O$3:$Q$553,$C2979+1,0)</f>
        <v>3.637142857142857</v>
      </c>
      <c r="X2979" s="3">
        <f>HLOOKUP(X$5,[2]人物技能基础!$O$3:$Q$553,$C2979+1,0)</f>
        <v>2.0186428571428574</v>
      </c>
      <c r="Y2979" s="3">
        <f>HLOOKUP(Y$5,[2]人物技能基础!$O$3:$Q$553,$C2979+1,0)</f>
        <v>99.964285714285708</v>
      </c>
      <c r="Z2979" s="3">
        <f t="shared" si="277"/>
        <v>4929341</v>
      </c>
      <c r="AA2979" s="3">
        <f t="shared" si="278"/>
        <v>92592</v>
      </c>
      <c r="AB2979" s="3">
        <f t="shared" si="279"/>
        <v>30418</v>
      </c>
      <c r="AC2979" s="3">
        <f t="shared" si="280"/>
        <v>35108</v>
      </c>
      <c r="AD2979" s="3">
        <f t="shared" si="281"/>
        <v>34241</v>
      </c>
    </row>
    <row r="2980" spans="1:30" x14ac:dyDescent="0.15">
      <c r="A2980" s="3">
        <v>975</v>
      </c>
      <c r="B2980" s="3" t="str">
        <f t="shared" si="276"/>
        <v>关卡975boss</v>
      </c>
      <c r="C2980" s="3">
        <f>INDEX([3]关卡!$J$19:$J$2018,A2980)</f>
        <v>372</v>
      </c>
      <c r="D2980" s="3">
        <f>INDEX([3]关卡!$N$19:$N$2018,A2980)</f>
        <v>372</v>
      </c>
      <c r="E2980" s="3" t="s">
        <v>25</v>
      </c>
      <c r="F2980" s="3" t="s">
        <v>26</v>
      </c>
      <c r="G2980" s="3">
        <v>30</v>
      </c>
      <c r="H2980" s="3">
        <v>30</v>
      </c>
      <c r="I2980" s="3">
        <v>0.2</v>
      </c>
      <c r="J2980" s="4">
        <v>0.75</v>
      </c>
      <c r="K2980" s="4">
        <v>1</v>
      </c>
      <c r="L2980" s="4">
        <v>5</v>
      </c>
      <c r="M2980" s="3">
        <v>1</v>
      </c>
      <c r="N2980" s="3">
        <v>2</v>
      </c>
      <c r="O2980" s="3">
        <f>HLOOKUP(O$5,[1]非R能力!$B$8:$F$558,$C2980+1,0)</f>
        <v>1026232.2093644594</v>
      </c>
      <c r="P2980" s="3">
        <f>HLOOKUP(P$5,[1]非R能力!$B$8:$F$558,$C2980+1,0)</f>
        <v>152093.91469852522</v>
      </c>
      <c r="Q2980" s="3">
        <f>HLOOKUP(Q$5,[1]非R能力!$B$8:$F$558,$C2980+1,0)</f>
        <v>85551.247913481537</v>
      </c>
      <c r="R2980" s="3">
        <f>HLOOKUP(R$5,[1]非R能力!$B$8:$F$558,$C2980+1,0)</f>
        <v>25680.865595404262</v>
      </c>
      <c r="S2980" s="3">
        <f>HLOOKUP(S$5,[1]非R能力!$B$8:$F$558,$C2980+1,0)</f>
        <v>35108.068963286649</v>
      </c>
      <c r="T2980" s="3">
        <f>INDEX([1]非R能力!$H$9:$H$558,D2980)</f>
        <v>28132.146135968815</v>
      </c>
      <c r="U2980" s="3">
        <f>IF(E2980="小怪",0,IF(INDEX([1]非R能力!$FK$9:$FK$558,C2980)=0,0,10))</f>
        <v>10</v>
      </c>
      <c r="V2980" s="3">
        <f>IF(E2980="小怪",0,IF(INDEX([1]非R能力!$FH$9:$FH$558,C2980)=0,0,5000))</f>
        <v>5000</v>
      </c>
      <c r="W2980" s="3">
        <f>HLOOKUP(W$5,[2]人物技能基础!$O$3:$Q$553,$C2980+1,0)</f>
        <v>3.637142857142857</v>
      </c>
      <c r="X2980" s="3">
        <f>HLOOKUP(X$5,[2]人物技能基础!$O$3:$Q$553,$C2980+1,0)</f>
        <v>2.0186428571428574</v>
      </c>
      <c r="Y2980" s="3">
        <f>HLOOKUP(Y$5,[2]人物技能基础!$O$3:$Q$553,$C2980+1,0)</f>
        <v>99.964285714285708</v>
      </c>
      <c r="Z2980" s="3">
        <f t="shared" si="277"/>
        <v>4929341</v>
      </c>
      <c r="AA2980" s="3">
        <f t="shared" si="278"/>
        <v>92592</v>
      </c>
      <c r="AB2980" s="3">
        <f t="shared" si="279"/>
        <v>30418</v>
      </c>
      <c r="AC2980" s="3">
        <f t="shared" si="280"/>
        <v>35108</v>
      </c>
      <c r="AD2980" s="3">
        <f t="shared" si="281"/>
        <v>34241</v>
      </c>
    </row>
    <row r="2981" spans="1:30" x14ac:dyDescent="0.15">
      <c r="A2981" s="3">
        <v>976</v>
      </c>
      <c r="B2981" s="3" t="str">
        <f t="shared" si="276"/>
        <v>关卡976boss</v>
      </c>
      <c r="C2981" s="3">
        <f>INDEX([3]关卡!$J$19:$J$2018,A2981)</f>
        <v>372</v>
      </c>
      <c r="D2981" s="3">
        <f>INDEX([3]关卡!$N$19:$N$2018,A2981)</f>
        <v>372</v>
      </c>
      <c r="E2981" s="3" t="s">
        <v>25</v>
      </c>
      <c r="F2981" s="3" t="s">
        <v>26</v>
      </c>
      <c r="G2981" s="3">
        <v>30</v>
      </c>
      <c r="H2981" s="3">
        <v>30</v>
      </c>
      <c r="I2981" s="3">
        <v>0.2</v>
      </c>
      <c r="J2981" s="4">
        <v>0.75</v>
      </c>
      <c r="K2981" s="4">
        <v>1</v>
      </c>
      <c r="L2981" s="4">
        <v>5</v>
      </c>
      <c r="M2981" s="3">
        <v>1</v>
      </c>
      <c r="N2981" s="3">
        <v>2</v>
      </c>
      <c r="O2981" s="3">
        <f>HLOOKUP(O$5,[1]非R能力!$B$8:$F$558,$C2981+1,0)</f>
        <v>1026232.2093644594</v>
      </c>
      <c r="P2981" s="3">
        <f>HLOOKUP(P$5,[1]非R能力!$B$8:$F$558,$C2981+1,0)</f>
        <v>152093.91469852522</v>
      </c>
      <c r="Q2981" s="3">
        <f>HLOOKUP(Q$5,[1]非R能力!$B$8:$F$558,$C2981+1,0)</f>
        <v>85551.247913481537</v>
      </c>
      <c r="R2981" s="3">
        <f>HLOOKUP(R$5,[1]非R能力!$B$8:$F$558,$C2981+1,0)</f>
        <v>25680.865595404262</v>
      </c>
      <c r="S2981" s="3">
        <f>HLOOKUP(S$5,[1]非R能力!$B$8:$F$558,$C2981+1,0)</f>
        <v>35108.068963286649</v>
      </c>
      <c r="T2981" s="3">
        <f>INDEX([1]非R能力!$H$9:$H$558,D2981)</f>
        <v>28132.146135968815</v>
      </c>
      <c r="U2981" s="3">
        <f>IF(E2981="小怪",0,IF(INDEX([1]非R能力!$FK$9:$FK$558,C2981)=0,0,10))</f>
        <v>10</v>
      </c>
      <c r="V2981" s="3">
        <f>IF(E2981="小怪",0,IF(INDEX([1]非R能力!$FH$9:$FH$558,C2981)=0,0,5000))</f>
        <v>5000</v>
      </c>
      <c r="W2981" s="3">
        <f>HLOOKUP(W$5,[2]人物技能基础!$O$3:$Q$553,$C2981+1,0)</f>
        <v>3.637142857142857</v>
      </c>
      <c r="X2981" s="3">
        <f>HLOOKUP(X$5,[2]人物技能基础!$O$3:$Q$553,$C2981+1,0)</f>
        <v>2.0186428571428574</v>
      </c>
      <c r="Y2981" s="3">
        <f>HLOOKUP(Y$5,[2]人物技能基础!$O$3:$Q$553,$C2981+1,0)</f>
        <v>99.964285714285708</v>
      </c>
      <c r="Z2981" s="3">
        <f t="shared" si="277"/>
        <v>4929341</v>
      </c>
      <c r="AA2981" s="3">
        <f t="shared" si="278"/>
        <v>92592</v>
      </c>
      <c r="AB2981" s="3">
        <f t="shared" si="279"/>
        <v>30418</v>
      </c>
      <c r="AC2981" s="3">
        <f t="shared" si="280"/>
        <v>35108</v>
      </c>
      <c r="AD2981" s="3">
        <f t="shared" si="281"/>
        <v>34241</v>
      </c>
    </row>
    <row r="2982" spans="1:30" x14ac:dyDescent="0.15">
      <c r="A2982" s="3">
        <v>977</v>
      </c>
      <c r="B2982" s="3" t="str">
        <f t="shared" si="276"/>
        <v>关卡977boss</v>
      </c>
      <c r="C2982" s="3">
        <f>INDEX([3]关卡!$J$19:$J$2018,A2982)</f>
        <v>372</v>
      </c>
      <c r="D2982" s="3">
        <f>INDEX([3]关卡!$N$19:$N$2018,A2982)</f>
        <v>372</v>
      </c>
      <c r="E2982" s="3" t="s">
        <v>25</v>
      </c>
      <c r="F2982" s="3" t="s">
        <v>26</v>
      </c>
      <c r="G2982" s="3">
        <v>30</v>
      </c>
      <c r="H2982" s="3">
        <v>30</v>
      </c>
      <c r="I2982" s="3">
        <v>0.2</v>
      </c>
      <c r="J2982" s="4">
        <v>0.75</v>
      </c>
      <c r="K2982" s="4">
        <v>1</v>
      </c>
      <c r="L2982" s="4">
        <v>5</v>
      </c>
      <c r="M2982" s="3">
        <v>1</v>
      </c>
      <c r="N2982" s="3">
        <v>2</v>
      </c>
      <c r="O2982" s="3">
        <f>HLOOKUP(O$5,[1]非R能力!$B$8:$F$558,$C2982+1,0)</f>
        <v>1026232.2093644594</v>
      </c>
      <c r="P2982" s="3">
        <f>HLOOKUP(P$5,[1]非R能力!$B$8:$F$558,$C2982+1,0)</f>
        <v>152093.91469852522</v>
      </c>
      <c r="Q2982" s="3">
        <f>HLOOKUP(Q$5,[1]非R能力!$B$8:$F$558,$C2982+1,0)</f>
        <v>85551.247913481537</v>
      </c>
      <c r="R2982" s="3">
        <f>HLOOKUP(R$5,[1]非R能力!$B$8:$F$558,$C2982+1,0)</f>
        <v>25680.865595404262</v>
      </c>
      <c r="S2982" s="3">
        <f>HLOOKUP(S$5,[1]非R能力!$B$8:$F$558,$C2982+1,0)</f>
        <v>35108.068963286649</v>
      </c>
      <c r="T2982" s="3">
        <f>INDEX([1]非R能力!$H$9:$H$558,D2982)</f>
        <v>28132.146135968815</v>
      </c>
      <c r="U2982" s="3">
        <f>IF(E2982="小怪",0,IF(INDEX([1]非R能力!$FK$9:$FK$558,C2982)=0,0,10))</f>
        <v>10</v>
      </c>
      <c r="V2982" s="3">
        <f>IF(E2982="小怪",0,IF(INDEX([1]非R能力!$FH$9:$FH$558,C2982)=0,0,5000))</f>
        <v>5000</v>
      </c>
      <c r="W2982" s="3">
        <f>HLOOKUP(W$5,[2]人物技能基础!$O$3:$Q$553,$C2982+1,0)</f>
        <v>3.637142857142857</v>
      </c>
      <c r="X2982" s="3">
        <f>HLOOKUP(X$5,[2]人物技能基础!$O$3:$Q$553,$C2982+1,0)</f>
        <v>2.0186428571428574</v>
      </c>
      <c r="Y2982" s="3">
        <f>HLOOKUP(Y$5,[2]人物技能基础!$O$3:$Q$553,$C2982+1,0)</f>
        <v>99.964285714285708</v>
      </c>
      <c r="Z2982" s="3">
        <f t="shared" si="277"/>
        <v>4929341</v>
      </c>
      <c r="AA2982" s="3">
        <f t="shared" si="278"/>
        <v>92592</v>
      </c>
      <c r="AB2982" s="3">
        <f t="shared" si="279"/>
        <v>30418</v>
      </c>
      <c r="AC2982" s="3">
        <f t="shared" si="280"/>
        <v>35108</v>
      </c>
      <c r="AD2982" s="3">
        <f t="shared" si="281"/>
        <v>34241</v>
      </c>
    </row>
    <row r="2983" spans="1:30" x14ac:dyDescent="0.15">
      <c r="A2983" s="3">
        <v>978</v>
      </c>
      <c r="B2983" s="3" t="str">
        <f t="shared" si="276"/>
        <v>关卡978boss</v>
      </c>
      <c r="C2983" s="3">
        <f>INDEX([3]关卡!$J$19:$J$2018,A2983)</f>
        <v>373</v>
      </c>
      <c r="D2983" s="3">
        <f>INDEX([3]关卡!$N$19:$N$2018,A2983)</f>
        <v>373</v>
      </c>
      <c r="E2983" s="3" t="s">
        <v>25</v>
      </c>
      <c r="F2983" s="3" t="s">
        <v>26</v>
      </c>
      <c r="G2983" s="3">
        <v>30</v>
      </c>
      <c r="H2983" s="3">
        <v>30</v>
      </c>
      <c r="I2983" s="3">
        <v>0.2</v>
      </c>
      <c r="J2983" s="4">
        <v>0.75</v>
      </c>
      <c r="K2983" s="4">
        <v>1</v>
      </c>
      <c r="L2983" s="4">
        <v>5</v>
      </c>
      <c r="M2983" s="3">
        <v>1</v>
      </c>
      <c r="N2983" s="3">
        <v>2</v>
      </c>
      <c r="O2983" s="3">
        <f>HLOOKUP(O$5,[1]非R能力!$B$8:$F$558,$C2983+1,0)</f>
        <v>1034419.8041180356</v>
      </c>
      <c r="P2983" s="3">
        <f>HLOOKUP(P$5,[1]非R能力!$B$8:$F$558,$C2983+1,0)</f>
        <v>153312.66180673035</v>
      </c>
      <c r="Q2983" s="3">
        <f>HLOOKUP(Q$5,[1]非R能力!$B$8:$F$558,$C2983+1,0)</f>
        <v>86234.8296619303</v>
      </c>
      <c r="R2983" s="3">
        <f>HLOOKUP(R$5,[1]非R能力!$B$8:$F$558,$C2983+1,0)</f>
        <v>25886.27856124656</v>
      </c>
      <c r="S2983" s="3">
        <f>HLOOKUP(S$5,[1]非R能力!$B$8:$F$558,$C2983+1,0)</f>
        <v>35380.258976835968</v>
      </c>
      <c r="T2983" s="3">
        <f>INDEX([1]非R能力!$H$9:$H$558,D2983)</f>
        <v>28302.329784960006</v>
      </c>
      <c r="U2983" s="3">
        <f>IF(E2983="小怪",0,IF(INDEX([1]非R能力!$FK$9:$FK$558,C2983)=0,0,10))</f>
        <v>10</v>
      </c>
      <c r="V2983" s="3">
        <f>IF(E2983="小怪",0,IF(INDEX([1]非R能力!$FH$9:$FH$558,C2983)=0,0,5000))</f>
        <v>5000</v>
      </c>
      <c r="W2983" s="3">
        <f>HLOOKUP(W$5,[2]人物技能基础!$O$3:$Q$553,$C2983+1,0)</f>
        <v>3.637142857142857</v>
      </c>
      <c r="X2983" s="3">
        <f>HLOOKUP(X$5,[2]人物技能基础!$O$3:$Q$553,$C2983+1,0)</f>
        <v>2.0186428571428574</v>
      </c>
      <c r="Y2983" s="3">
        <f>HLOOKUP(Y$5,[2]人物技能基础!$O$3:$Q$553,$C2983+1,0)</f>
        <v>99.964285714285708</v>
      </c>
      <c r="Z2983" s="3">
        <f t="shared" si="277"/>
        <v>4967823</v>
      </c>
      <c r="AA2983" s="3">
        <f t="shared" si="278"/>
        <v>93330</v>
      </c>
      <c r="AB2983" s="3">
        <f t="shared" si="279"/>
        <v>30662</v>
      </c>
      <c r="AC2983" s="3">
        <f t="shared" si="280"/>
        <v>35380</v>
      </c>
      <c r="AD2983" s="3">
        <f t="shared" si="281"/>
        <v>34515</v>
      </c>
    </row>
    <row r="2984" spans="1:30" x14ac:dyDescent="0.15">
      <c r="A2984" s="3">
        <v>979</v>
      </c>
      <c r="B2984" s="3" t="str">
        <f t="shared" si="276"/>
        <v>关卡979boss</v>
      </c>
      <c r="C2984" s="3">
        <f>INDEX([3]关卡!$J$19:$J$2018,A2984)</f>
        <v>373</v>
      </c>
      <c r="D2984" s="3">
        <f>INDEX([3]关卡!$N$19:$N$2018,A2984)</f>
        <v>373</v>
      </c>
      <c r="E2984" s="3" t="s">
        <v>25</v>
      </c>
      <c r="F2984" s="3" t="s">
        <v>26</v>
      </c>
      <c r="G2984" s="3">
        <v>30</v>
      </c>
      <c r="H2984" s="3">
        <v>30</v>
      </c>
      <c r="I2984" s="3">
        <v>0.2</v>
      </c>
      <c r="J2984" s="4">
        <v>0.75</v>
      </c>
      <c r="K2984" s="4">
        <v>1</v>
      </c>
      <c r="L2984" s="4">
        <v>5</v>
      </c>
      <c r="M2984" s="3">
        <v>1</v>
      </c>
      <c r="N2984" s="3">
        <v>2</v>
      </c>
      <c r="O2984" s="3">
        <f>HLOOKUP(O$5,[1]非R能力!$B$8:$F$558,$C2984+1,0)</f>
        <v>1034419.8041180356</v>
      </c>
      <c r="P2984" s="3">
        <f>HLOOKUP(P$5,[1]非R能力!$B$8:$F$558,$C2984+1,0)</f>
        <v>153312.66180673035</v>
      </c>
      <c r="Q2984" s="3">
        <f>HLOOKUP(Q$5,[1]非R能力!$B$8:$F$558,$C2984+1,0)</f>
        <v>86234.8296619303</v>
      </c>
      <c r="R2984" s="3">
        <f>HLOOKUP(R$5,[1]非R能力!$B$8:$F$558,$C2984+1,0)</f>
        <v>25886.27856124656</v>
      </c>
      <c r="S2984" s="3">
        <f>HLOOKUP(S$5,[1]非R能力!$B$8:$F$558,$C2984+1,0)</f>
        <v>35380.258976835968</v>
      </c>
      <c r="T2984" s="3">
        <f>INDEX([1]非R能力!$H$9:$H$558,D2984)</f>
        <v>28302.329784960006</v>
      </c>
      <c r="U2984" s="3">
        <f>IF(E2984="小怪",0,IF(INDEX([1]非R能力!$FK$9:$FK$558,C2984)=0,0,10))</f>
        <v>10</v>
      </c>
      <c r="V2984" s="3">
        <f>IF(E2984="小怪",0,IF(INDEX([1]非R能力!$FH$9:$FH$558,C2984)=0,0,5000))</f>
        <v>5000</v>
      </c>
      <c r="W2984" s="3">
        <f>HLOOKUP(W$5,[2]人物技能基础!$O$3:$Q$553,$C2984+1,0)</f>
        <v>3.637142857142857</v>
      </c>
      <c r="X2984" s="3">
        <f>HLOOKUP(X$5,[2]人物技能基础!$O$3:$Q$553,$C2984+1,0)</f>
        <v>2.0186428571428574</v>
      </c>
      <c r="Y2984" s="3">
        <f>HLOOKUP(Y$5,[2]人物技能基础!$O$3:$Q$553,$C2984+1,0)</f>
        <v>99.964285714285708</v>
      </c>
      <c r="Z2984" s="3">
        <f t="shared" si="277"/>
        <v>4967823</v>
      </c>
      <c r="AA2984" s="3">
        <f t="shared" si="278"/>
        <v>93330</v>
      </c>
      <c r="AB2984" s="3">
        <f t="shared" si="279"/>
        <v>30662</v>
      </c>
      <c r="AC2984" s="3">
        <f t="shared" si="280"/>
        <v>35380</v>
      </c>
      <c r="AD2984" s="3">
        <f t="shared" si="281"/>
        <v>34515</v>
      </c>
    </row>
    <row r="2985" spans="1:30" x14ac:dyDescent="0.15">
      <c r="A2985" s="3">
        <v>980</v>
      </c>
      <c r="B2985" s="3" t="str">
        <f t="shared" si="276"/>
        <v>关卡980boss</v>
      </c>
      <c r="C2985" s="3">
        <f>INDEX([3]关卡!$J$19:$J$2018,A2985)</f>
        <v>373</v>
      </c>
      <c r="D2985" s="3">
        <f>INDEX([3]关卡!$N$19:$N$2018,A2985)</f>
        <v>373</v>
      </c>
      <c r="E2985" s="3" t="s">
        <v>25</v>
      </c>
      <c r="F2985" s="3" t="s">
        <v>26</v>
      </c>
      <c r="G2985" s="3">
        <v>30</v>
      </c>
      <c r="H2985" s="3">
        <v>30</v>
      </c>
      <c r="I2985" s="3">
        <v>0.2</v>
      </c>
      <c r="J2985" s="4">
        <v>0.75</v>
      </c>
      <c r="K2985" s="4">
        <v>1</v>
      </c>
      <c r="L2985" s="4">
        <v>5</v>
      </c>
      <c r="M2985" s="3">
        <v>1</v>
      </c>
      <c r="N2985" s="3">
        <v>2</v>
      </c>
      <c r="O2985" s="3">
        <f>HLOOKUP(O$5,[1]非R能力!$B$8:$F$558,$C2985+1,0)</f>
        <v>1034419.8041180356</v>
      </c>
      <c r="P2985" s="3">
        <f>HLOOKUP(P$5,[1]非R能力!$B$8:$F$558,$C2985+1,0)</f>
        <v>153312.66180673035</v>
      </c>
      <c r="Q2985" s="3">
        <f>HLOOKUP(Q$5,[1]非R能力!$B$8:$F$558,$C2985+1,0)</f>
        <v>86234.8296619303</v>
      </c>
      <c r="R2985" s="3">
        <f>HLOOKUP(R$5,[1]非R能力!$B$8:$F$558,$C2985+1,0)</f>
        <v>25886.27856124656</v>
      </c>
      <c r="S2985" s="3">
        <f>HLOOKUP(S$5,[1]非R能力!$B$8:$F$558,$C2985+1,0)</f>
        <v>35380.258976835968</v>
      </c>
      <c r="T2985" s="3">
        <f>INDEX([1]非R能力!$H$9:$H$558,D2985)</f>
        <v>28302.329784960006</v>
      </c>
      <c r="U2985" s="3">
        <f>IF(E2985="小怪",0,IF(INDEX([1]非R能力!$FK$9:$FK$558,C2985)=0,0,10))</f>
        <v>10</v>
      </c>
      <c r="V2985" s="3">
        <f>IF(E2985="小怪",0,IF(INDEX([1]非R能力!$FH$9:$FH$558,C2985)=0,0,5000))</f>
        <v>5000</v>
      </c>
      <c r="W2985" s="3">
        <f>HLOOKUP(W$5,[2]人物技能基础!$O$3:$Q$553,$C2985+1,0)</f>
        <v>3.637142857142857</v>
      </c>
      <c r="X2985" s="3">
        <f>HLOOKUP(X$5,[2]人物技能基础!$O$3:$Q$553,$C2985+1,0)</f>
        <v>2.0186428571428574</v>
      </c>
      <c r="Y2985" s="3">
        <f>HLOOKUP(Y$5,[2]人物技能基础!$O$3:$Q$553,$C2985+1,0)</f>
        <v>99.964285714285708</v>
      </c>
      <c r="Z2985" s="3">
        <f t="shared" si="277"/>
        <v>4967823</v>
      </c>
      <c r="AA2985" s="3">
        <f t="shared" si="278"/>
        <v>93330</v>
      </c>
      <c r="AB2985" s="3">
        <f t="shared" si="279"/>
        <v>30662</v>
      </c>
      <c r="AC2985" s="3">
        <f t="shared" si="280"/>
        <v>35380</v>
      </c>
      <c r="AD2985" s="3">
        <f t="shared" si="281"/>
        <v>34515</v>
      </c>
    </row>
    <row r="2986" spans="1:30" x14ac:dyDescent="0.15">
      <c r="A2986" s="3">
        <v>981</v>
      </c>
      <c r="B2986" s="3" t="str">
        <f t="shared" si="276"/>
        <v>关卡981boss</v>
      </c>
      <c r="C2986" s="3">
        <f>INDEX([3]关卡!$J$19:$J$2018,A2986)</f>
        <v>373</v>
      </c>
      <c r="D2986" s="3">
        <f>INDEX([3]关卡!$N$19:$N$2018,A2986)</f>
        <v>373</v>
      </c>
      <c r="E2986" s="3" t="s">
        <v>25</v>
      </c>
      <c r="F2986" s="3" t="s">
        <v>26</v>
      </c>
      <c r="G2986" s="3">
        <v>30</v>
      </c>
      <c r="H2986" s="3">
        <v>30</v>
      </c>
      <c r="I2986" s="3">
        <v>0.2</v>
      </c>
      <c r="J2986" s="4">
        <v>0.75</v>
      </c>
      <c r="K2986" s="4">
        <v>1</v>
      </c>
      <c r="L2986" s="4">
        <v>5</v>
      </c>
      <c r="M2986" s="3">
        <v>1</v>
      </c>
      <c r="N2986" s="3">
        <v>2</v>
      </c>
      <c r="O2986" s="3">
        <f>HLOOKUP(O$5,[1]非R能力!$B$8:$F$558,$C2986+1,0)</f>
        <v>1034419.8041180356</v>
      </c>
      <c r="P2986" s="3">
        <f>HLOOKUP(P$5,[1]非R能力!$B$8:$F$558,$C2986+1,0)</f>
        <v>153312.66180673035</v>
      </c>
      <c r="Q2986" s="3">
        <f>HLOOKUP(Q$5,[1]非R能力!$B$8:$F$558,$C2986+1,0)</f>
        <v>86234.8296619303</v>
      </c>
      <c r="R2986" s="3">
        <f>HLOOKUP(R$5,[1]非R能力!$B$8:$F$558,$C2986+1,0)</f>
        <v>25886.27856124656</v>
      </c>
      <c r="S2986" s="3">
        <f>HLOOKUP(S$5,[1]非R能力!$B$8:$F$558,$C2986+1,0)</f>
        <v>35380.258976835968</v>
      </c>
      <c r="T2986" s="3">
        <f>INDEX([1]非R能力!$H$9:$H$558,D2986)</f>
        <v>28302.329784960006</v>
      </c>
      <c r="U2986" s="3">
        <f>IF(E2986="小怪",0,IF(INDEX([1]非R能力!$FK$9:$FK$558,C2986)=0,0,10))</f>
        <v>10</v>
      </c>
      <c r="V2986" s="3">
        <f>IF(E2986="小怪",0,IF(INDEX([1]非R能力!$FH$9:$FH$558,C2986)=0,0,5000))</f>
        <v>5000</v>
      </c>
      <c r="W2986" s="3">
        <f>HLOOKUP(W$5,[2]人物技能基础!$O$3:$Q$553,$C2986+1,0)</f>
        <v>3.637142857142857</v>
      </c>
      <c r="X2986" s="3">
        <f>HLOOKUP(X$5,[2]人物技能基础!$O$3:$Q$553,$C2986+1,0)</f>
        <v>2.0186428571428574</v>
      </c>
      <c r="Y2986" s="3">
        <f>HLOOKUP(Y$5,[2]人物技能基础!$O$3:$Q$553,$C2986+1,0)</f>
        <v>99.964285714285708</v>
      </c>
      <c r="Z2986" s="3">
        <f t="shared" si="277"/>
        <v>4967823</v>
      </c>
      <c r="AA2986" s="3">
        <f t="shared" si="278"/>
        <v>93330</v>
      </c>
      <c r="AB2986" s="3">
        <f t="shared" si="279"/>
        <v>30662</v>
      </c>
      <c r="AC2986" s="3">
        <f t="shared" si="280"/>
        <v>35380</v>
      </c>
      <c r="AD2986" s="3">
        <f t="shared" si="281"/>
        <v>34515</v>
      </c>
    </row>
    <row r="2987" spans="1:30" x14ac:dyDescent="0.15">
      <c r="A2987" s="3">
        <v>982</v>
      </c>
      <c r="B2987" s="3" t="str">
        <f t="shared" si="276"/>
        <v>关卡982boss</v>
      </c>
      <c r="C2987" s="3">
        <f>INDEX([3]关卡!$J$19:$J$2018,A2987)</f>
        <v>373</v>
      </c>
      <c r="D2987" s="3">
        <f>INDEX([3]关卡!$N$19:$N$2018,A2987)</f>
        <v>373</v>
      </c>
      <c r="E2987" s="3" t="s">
        <v>25</v>
      </c>
      <c r="F2987" s="3" t="s">
        <v>26</v>
      </c>
      <c r="G2987" s="3">
        <v>30</v>
      </c>
      <c r="H2987" s="3">
        <v>30</v>
      </c>
      <c r="I2987" s="3">
        <v>0.2</v>
      </c>
      <c r="J2987" s="4">
        <v>0.75</v>
      </c>
      <c r="K2987" s="4">
        <v>1</v>
      </c>
      <c r="L2987" s="4">
        <v>5</v>
      </c>
      <c r="M2987" s="3">
        <v>1</v>
      </c>
      <c r="N2987" s="3">
        <v>2</v>
      </c>
      <c r="O2987" s="3">
        <f>HLOOKUP(O$5,[1]非R能力!$B$8:$F$558,$C2987+1,0)</f>
        <v>1034419.8041180356</v>
      </c>
      <c r="P2987" s="3">
        <f>HLOOKUP(P$5,[1]非R能力!$B$8:$F$558,$C2987+1,0)</f>
        <v>153312.66180673035</v>
      </c>
      <c r="Q2987" s="3">
        <f>HLOOKUP(Q$5,[1]非R能力!$B$8:$F$558,$C2987+1,0)</f>
        <v>86234.8296619303</v>
      </c>
      <c r="R2987" s="3">
        <f>HLOOKUP(R$5,[1]非R能力!$B$8:$F$558,$C2987+1,0)</f>
        <v>25886.27856124656</v>
      </c>
      <c r="S2987" s="3">
        <f>HLOOKUP(S$5,[1]非R能力!$B$8:$F$558,$C2987+1,0)</f>
        <v>35380.258976835968</v>
      </c>
      <c r="T2987" s="3">
        <f>INDEX([1]非R能力!$H$9:$H$558,D2987)</f>
        <v>28302.329784960006</v>
      </c>
      <c r="U2987" s="3">
        <f>IF(E2987="小怪",0,IF(INDEX([1]非R能力!$FK$9:$FK$558,C2987)=0,0,10))</f>
        <v>10</v>
      </c>
      <c r="V2987" s="3">
        <f>IF(E2987="小怪",0,IF(INDEX([1]非R能力!$FH$9:$FH$558,C2987)=0,0,5000))</f>
        <v>5000</v>
      </c>
      <c r="W2987" s="3">
        <f>HLOOKUP(W$5,[2]人物技能基础!$O$3:$Q$553,$C2987+1,0)</f>
        <v>3.637142857142857</v>
      </c>
      <c r="X2987" s="3">
        <f>HLOOKUP(X$5,[2]人物技能基础!$O$3:$Q$553,$C2987+1,0)</f>
        <v>2.0186428571428574</v>
      </c>
      <c r="Y2987" s="3">
        <f>HLOOKUP(Y$5,[2]人物技能基础!$O$3:$Q$553,$C2987+1,0)</f>
        <v>99.964285714285708</v>
      </c>
      <c r="Z2987" s="3">
        <f t="shared" si="277"/>
        <v>4967823</v>
      </c>
      <c r="AA2987" s="3">
        <f t="shared" si="278"/>
        <v>93330</v>
      </c>
      <c r="AB2987" s="3">
        <f t="shared" si="279"/>
        <v>30662</v>
      </c>
      <c r="AC2987" s="3">
        <f t="shared" si="280"/>
        <v>35380</v>
      </c>
      <c r="AD2987" s="3">
        <f t="shared" si="281"/>
        <v>34515</v>
      </c>
    </row>
    <row r="2988" spans="1:30" x14ac:dyDescent="0.15">
      <c r="A2988" s="3">
        <v>983</v>
      </c>
      <c r="B2988" s="3" t="str">
        <f t="shared" si="276"/>
        <v>关卡983boss</v>
      </c>
      <c r="C2988" s="3">
        <f>INDEX([3]关卡!$J$19:$J$2018,A2988)</f>
        <v>374</v>
      </c>
      <c r="D2988" s="3">
        <f>INDEX([3]关卡!$N$19:$N$2018,A2988)</f>
        <v>374</v>
      </c>
      <c r="E2988" s="3" t="s">
        <v>25</v>
      </c>
      <c r="F2988" s="3" t="s">
        <v>26</v>
      </c>
      <c r="G2988" s="3">
        <v>30</v>
      </c>
      <c r="H2988" s="3">
        <v>30</v>
      </c>
      <c r="I2988" s="3">
        <v>0.2</v>
      </c>
      <c r="J2988" s="4">
        <v>0.75</v>
      </c>
      <c r="K2988" s="4">
        <v>1</v>
      </c>
      <c r="L2988" s="4">
        <v>5</v>
      </c>
      <c r="M2988" s="3">
        <v>1</v>
      </c>
      <c r="N2988" s="3">
        <v>2</v>
      </c>
      <c r="O2988" s="3">
        <f>HLOOKUP(O$5,[1]非R能力!$B$8:$F$558,$C2988+1,0)</f>
        <v>1042127.1081190855</v>
      </c>
      <c r="P2988" s="3">
        <f>HLOOKUP(P$5,[1]非R能力!$B$8:$F$558,$C2988+1,0)</f>
        <v>154517.0614255933</v>
      </c>
      <c r="Q2988" s="3">
        <f>HLOOKUP(Q$5,[1]非R能力!$B$8:$F$558,$C2988+1,0)</f>
        <v>86909.438134062177</v>
      </c>
      <c r="R2988" s="3">
        <f>HLOOKUP(R$5,[1]非R能力!$B$8:$F$558,$C2988+1,0)</f>
        <v>26090.11395155414</v>
      </c>
      <c r="S2988" s="3">
        <f>HLOOKUP(S$5,[1]非R能力!$B$8:$F$558,$C2988+1,0)</f>
        <v>35650.361357001944</v>
      </c>
      <c r="T2988" s="3">
        <f>INDEX([1]非R能力!$H$9:$H$558,D2988)</f>
        <v>28473.328506262431</v>
      </c>
      <c r="U2988" s="3">
        <f>IF(E2988="小怪",0,IF(INDEX([1]非R能力!$FK$9:$FK$558,C2988)=0,0,10))</f>
        <v>10</v>
      </c>
      <c r="V2988" s="3">
        <f>IF(E2988="小怪",0,IF(INDEX([1]非R能力!$FH$9:$FH$558,C2988)=0,0,5000))</f>
        <v>5000</v>
      </c>
      <c r="W2988" s="3">
        <f>HLOOKUP(W$5,[2]人物技能基础!$O$3:$Q$553,$C2988+1,0)</f>
        <v>3.637142857142857</v>
      </c>
      <c r="X2988" s="3">
        <f>HLOOKUP(X$5,[2]人物技能基础!$O$3:$Q$553,$C2988+1,0)</f>
        <v>2.0186428571428574</v>
      </c>
      <c r="Y2988" s="3">
        <f>HLOOKUP(Y$5,[2]人物技能基础!$O$3:$Q$553,$C2988+1,0)</f>
        <v>99.964285714285708</v>
      </c>
      <c r="Z2988" s="3">
        <f t="shared" si="277"/>
        <v>5005906</v>
      </c>
      <c r="AA2988" s="3">
        <f t="shared" si="278"/>
        <v>94056</v>
      </c>
      <c r="AB2988" s="3">
        <f t="shared" si="279"/>
        <v>30903</v>
      </c>
      <c r="AC2988" s="3">
        <f t="shared" si="280"/>
        <v>35650</v>
      </c>
      <c r="AD2988" s="3">
        <f t="shared" si="281"/>
        <v>34786</v>
      </c>
    </row>
    <row r="2989" spans="1:30" x14ac:dyDescent="0.15">
      <c r="A2989" s="3">
        <v>984</v>
      </c>
      <c r="B2989" s="3" t="str">
        <f t="shared" si="276"/>
        <v>关卡984boss</v>
      </c>
      <c r="C2989" s="3">
        <f>INDEX([3]关卡!$J$19:$J$2018,A2989)</f>
        <v>374</v>
      </c>
      <c r="D2989" s="3">
        <f>INDEX([3]关卡!$N$19:$N$2018,A2989)</f>
        <v>374</v>
      </c>
      <c r="E2989" s="3" t="s">
        <v>25</v>
      </c>
      <c r="F2989" s="3" t="s">
        <v>26</v>
      </c>
      <c r="G2989" s="3">
        <v>30</v>
      </c>
      <c r="H2989" s="3">
        <v>30</v>
      </c>
      <c r="I2989" s="3">
        <v>0.2</v>
      </c>
      <c r="J2989" s="4">
        <v>0.75</v>
      </c>
      <c r="K2989" s="4">
        <v>1</v>
      </c>
      <c r="L2989" s="4">
        <v>5</v>
      </c>
      <c r="M2989" s="3">
        <v>1</v>
      </c>
      <c r="N2989" s="3">
        <v>2</v>
      </c>
      <c r="O2989" s="3">
        <f>HLOOKUP(O$5,[1]非R能力!$B$8:$F$558,$C2989+1,0)</f>
        <v>1042127.1081190855</v>
      </c>
      <c r="P2989" s="3">
        <f>HLOOKUP(P$5,[1]非R能力!$B$8:$F$558,$C2989+1,0)</f>
        <v>154517.0614255933</v>
      </c>
      <c r="Q2989" s="3">
        <f>HLOOKUP(Q$5,[1]非R能力!$B$8:$F$558,$C2989+1,0)</f>
        <v>86909.438134062177</v>
      </c>
      <c r="R2989" s="3">
        <f>HLOOKUP(R$5,[1]非R能力!$B$8:$F$558,$C2989+1,0)</f>
        <v>26090.11395155414</v>
      </c>
      <c r="S2989" s="3">
        <f>HLOOKUP(S$5,[1]非R能力!$B$8:$F$558,$C2989+1,0)</f>
        <v>35650.361357001944</v>
      </c>
      <c r="T2989" s="3">
        <f>INDEX([1]非R能力!$H$9:$H$558,D2989)</f>
        <v>28473.328506262431</v>
      </c>
      <c r="U2989" s="3">
        <f>IF(E2989="小怪",0,IF(INDEX([1]非R能力!$FK$9:$FK$558,C2989)=0,0,10))</f>
        <v>10</v>
      </c>
      <c r="V2989" s="3">
        <f>IF(E2989="小怪",0,IF(INDEX([1]非R能力!$FH$9:$FH$558,C2989)=0,0,5000))</f>
        <v>5000</v>
      </c>
      <c r="W2989" s="3">
        <f>HLOOKUP(W$5,[2]人物技能基础!$O$3:$Q$553,$C2989+1,0)</f>
        <v>3.637142857142857</v>
      </c>
      <c r="X2989" s="3">
        <f>HLOOKUP(X$5,[2]人物技能基础!$O$3:$Q$553,$C2989+1,0)</f>
        <v>2.0186428571428574</v>
      </c>
      <c r="Y2989" s="3">
        <f>HLOOKUP(Y$5,[2]人物技能基础!$O$3:$Q$553,$C2989+1,0)</f>
        <v>99.964285714285708</v>
      </c>
      <c r="Z2989" s="3">
        <f t="shared" si="277"/>
        <v>5005906</v>
      </c>
      <c r="AA2989" s="3">
        <f t="shared" si="278"/>
        <v>94056</v>
      </c>
      <c r="AB2989" s="3">
        <f t="shared" si="279"/>
        <v>30903</v>
      </c>
      <c r="AC2989" s="3">
        <f t="shared" si="280"/>
        <v>35650</v>
      </c>
      <c r="AD2989" s="3">
        <f t="shared" si="281"/>
        <v>34786</v>
      </c>
    </row>
    <row r="2990" spans="1:30" x14ac:dyDescent="0.15">
      <c r="A2990" s="3">
        <v>985</v>
      </c>
      <c r="B2990" s="3" t="str">
        <f t="shared" si="276"/>
        <v>关卡985boss</v>
      </c>
      <c r="C2990" s="3">
        <f>INDEX([3]关卡!$J$19:$J$2018,A2990)</f>
        <v>374</v>
      </c>
      <c r="D2990" s="3">
        <f>INDEX([3]关卡!$N$19:$N$2018,A2990)</f>
        <v>374</v>
      </c>
      <c r="E2990" s="3" t="s">
        <v>25</v>
      </c>
      <c r="F2990" s="3" t="s">
        <v>26</v>
      </c>
      <c r="G2990" s="3">
        <v>30</v>
      </c>
      <c r="H2990" s="3">
        <v>30</v>
      </c>
      <c r="I2990" s="3">
        <v>0.2</v>
      </c>
      <c r="J2990" s="4">
        <v>0.75</v>
      </c>
      <c r="K2990" s="4">
        <v>1</v>
      </c>
      <c r="L2990" s="4">
        <v>5</v>
      </c>
      <c r="M2990" s="3">
        <v>1</v>
      </c>
      <c r="N2990" s="3">
        <v>2</v>
      </c>
      <c r="O2990" s="3">
        <f>HLOOKUP(O$5,[1]非R能力!$B$8:$F$558,$C2990+1,0)</f>
        <v>1042127.1081190855</v>
      </c>
      <c r="P2990" s="3">
        <f>HLOOKUP(P$5,[1]非R能力!$B$8:$F$558,$C2990+1,0)</f>
        <v>154517.0614255933</v>
      </c>
      <c r="Q2990" s="3">
        <f>HLOOKUP(Q$5,[1]非R能力!$B$8:$F$558,$C2990+1,0)</f>
        <v>86909.438134062177</v>
      </c>
      <c r="R2990" s="3">
        <f>HLOOKUP(R$5,[1]非R能力!$B$8:$F$558,$C2990+1,0)</f>
        <v>26090.11395155414</v>
      </c>
      <c r="S2990" s="3">
        <f>HLOOKUP(S$5,[1]非R能力!$B$8:$F$558,$C2990+1,0)</f>
        <v>35650.361357001944</v>
      </c>
      <c r="T2990" s="3">
        <f>INDEX([1]非R能力!$H$9:$H$558,D2990)</f>
        <v>28473.328506262431</v>
      </c>
      <c r="U2990" s="3">
        <f>IF(E2990="小怪",0,IF(INDEX([1]非R能力!$FK$9:$FK$558,C2990)=0,0,10))</f>
        <v>10</v>
      </c>
      <c r="V2990" s="3">
        <f>IF(E2990="小怪",0,IF(INDEX([1]非R能力!$FH$9:$FH$558,C2990)=0,0,5000))</f>
        <v>5000</v>
      </c>
      <c r="W2990" s="3">
        <f>HLOOKUP(W$5,[2]人物技能基础!$O$3:$Q$553,$C2990+1,0)</f>
        <v>3.637142857142857</v>
      </c>
      <c r="X2990" s="3">
        <f>HLOOKUP(X$5,[2]人物技能基础!$O$3:$Q$553,$C2990+1,0)</f>
        <v>2.0186428571428574</v>
      </c>
      <c r="Y2990" s="3">
        <f>HLOOKUP(Y$5,[2]人物技能基础!$O$3:$Q$553,$C2990+1,0)</f>
        <v>99.964285714285708</v>
      </c>
      <c r="Z2990" s="3">
        <f t="shared" si="277"/>
        <v>5005906</v>
      </c>
      <c r="AA2990" s="3">
        <f t="shared" si="278"/>
        <v>94056</v>
      </c>
      <c r="AB2990" s="3">
        <f t="shared" si="279"/>
        <v>30903</v>
      </c>
      <c r="AC2990" s="3">
        <f t="shared" si="280"/>
        <v>35650</v>
      </c>
      <c r="AD2990" s="3">
        <f t="shared" si="281"/>
        <v>34786</v>
      </c>
    </row>
    <row r="2991" spans="1:30" x14ac:dyDescent="0.15">
      <c r="A2991" s="3">
        <v>986</v>
      </c>
      <c r="B2991" s="3" t="str">
        <f t="shared" si="276"/>
        <v>关卡986boss</v>
      </c>
      <c r="C2991" s="3">
        <f>INDEX([3]关卡!$J$19:$J$2018,A2991)</f>
        <v>374</v>
      </c>
      <c r="D2991" s="3">
        <f>INDEX([3]关卡!$N$19:$N$2018,A2991)</f>
        <v>374</v>
      </c>
      <c r="E2991" s="3" t="s">
        <v>25</v>
      </c>
      <c r="F2991" s="3" t="s">
        <v>26</v>
      </c>
      <c r="G2991" s="3">
        <v>30</v>
      </c>
      <c r="H2991" s="3">
        <v>30</v>
      </c>
      <c r="I2991" s="3">
        <v>0.2</v>
      </c>
      <c r="J2991" s="4">
        <v>0.75</v>
      </c>
      <c r="K2991" s="4">
        <v>1</v>
      </c>
      <c r="L2991" s="4">
        <v>5</v>
      </c>
      <c r="M2991" s="3">
        <v>1</v>
      </c>
      <c r="N2991" s="3">
        <v>2</v>
      </c>
      <c r="O2991" s="3">
        <f>HLOOKUP(O$5,[1]非R能力!$B$8:$F$558,$C2991+1,0)</f>
        <v>1042127.1081190855</v>
      </c>
      <c r="P2991" s="3">
        <f>HLOOKUP(P$5,[1]非R能力!$B$8:$F$558,$C2991+1,0)</f>
        <v>154517.0614255933</v>
      </c>
      <c r="Q2991" s="3">
        <f>HLOOKUP(Q$5,[1]非R能力!$B$8:$F$558,$C2991+1,0)</f>
        <v>86909.438134062177</v>
      </c>
      <c r="R2991" s="3">
        <f>HLOOKUP(R$5,[1]非R能力!$B$8:$F$558,$C2991+1,0)</f>
        <v>26090.11395155414</v>
      </c>
      <c r="S2991" s="3">
        <f>HLOOKUP(S$5,[1]非R能力!$B$8:$F$558,$C2991+1,0)</f>
        <v>35650.361357001944</v>
      </c>
      <c r="T2991" s="3">
        <f>INDEX([1]非R能力!$H$9:$H$558,D2991)</f>
        <v>28473.328506262431</v>
      </c>
      <c r="U2991" s="3">
        <f>IF(E2991="小怪",0,IF(INDEX([1]非R能力!$FK$9:$FK$558,C2991)=0,0,10))</f>
        <v>10</v>
      </c>
      <c r="V2991" s="3">
        <f>IF(E2991="小怪",0,IF(INDEX([1]非R能力!$FH$9:$FH$558,C2991)=0,0,5000))</f>
        <v>5000</v>
      </c>
      <c r="W2991" s="3">
        <f>HLOOKUP(W$5,[2]人物技能基础!$O$3:$Q$553,$C2991+1,0)</f>
        <v>3.637142857142857</v>
      </c>
      <c r="X2991" s="3">
        <f>HLOOKUP(X$5,[2]人物技能基础!$O$3:$Q$553,$C2991+1,0)</f>
        <v>2.0186428571428574</v>
      </c>
      <c r="Y2991" s="3">
        <f>HLOOKUP(Y$5,[2]人物技能基础!$O$3:$Q$553,$C2991+1,0)</f>
        <v>99.964285714285708</v>
      </c>
      <c r="Z2991" s="3">
        <f t="shared" si="277"/>
        <v>5005906</v>
      </c>
      <c r="AA2991" s="3">
        <f t="shared" si="278"/>
        <v>94056</v>
      </c>
      <c r="AB2991" s="3">
        <f t="shared" si="279"/>
        <v>30903</v>
      </c>
      <c r="AC2991" s="3">
        <f t="shared" si="280"/>
        <v>35650</v>
      </c>
      <c r="AD2991" s="3">
        <f t="shared" si="281"/>
        <v>34786</v>
      </c>
    </row>
    <row r="2992" spans="1:30" x14ac:dyDescent="0.15">
      <c r="A2992" s="3">
        <v>987</v>
      </c>
      <c r="B2992" s="3" t="str">
        <f t="shared" si="276"/>
        <v>关卡987boss</v>
      </c>
      <c r="C2992" s="3">
        <f>INDEX([3]关卡!$J$19:$J$2018,A2992)</f>
        <v>374</v>
      </c>
      <c r="D2992" s="3">
        <f>INDEX([3]关卡!$N$19:$N$2018,A2992)</f>
        <v>374</v>
      </c>
      <c r="E2992" s="3" t="s">
        <v>25</v>
      </c>
      <c r="F2992" s="3" t="s">
        <v>26</v>
      </c>
      <c r="G2992" s="3">
        <v>30</v>
      </c>
      <c r="H2992" s="3">
        <v>30</v>
      </c>
      <c r="I2992" s="3">
        <v>0.2</v>
      </c>
      <c r="J2992" s="4">
        <v>0.75</v>
      </c>
      <c r="K2992" s="4">
        <v>1</v>
      </c>
      <c r="L2992" s="4">
        <v>5</v>
      </c>
      <c r="M2992" s="3">
        <v>1</v>
      </c>
      <c r="N2992" s="3">
        <v>2</v>
      </c>
      <c r="O2992" s="3">
        <f>HLOOKUP(O$5,[1]非R能力!$B$8:$F$558,$C2992+1,0)</f>
        <v>1042127.1081190855</v>
      </c>
      <c r="P2992" s="3">
        <f>HLOOKUP(P$5,[1]非R能力!$B$8:$F$558,$C2992+1,0)</f>
        <v>154517.0614255933</v>
      </c>
      <c r="Q2992" s="3">
        <f>HLOOKUP(Q$5,[1]非R能力!$B$8:$F$558,$C2992+1,0)</f>
        <v>86909.438134062177</v>
      </c>
      <c r="R2992" s="3">
        <f>HLOOKUP(R$5,[1]非R能力!$B$8:$F$558,$C2992+1,0)</f>
        <v>26090.11395155414</v>
      </c>
      <c r="S2992" s="3">
        <f>HLOOKUP(S$5,[1]非R能力!$B$8:$F$558,$C2992+1,0)</f>
        <v>35650.361357001944</v>
      </c>
      <c r="T2992" s="3">
        <f>INDEX([1]非R能力!$H$9:$H$558,D2992)</f>
        <v>28473.328506262431</v>
      </c>
      <c r="U2992" s="3">
        <f>IF(E2992="小怪",0,IF(INDEX([1]非R能力!$FK$9:$FK$558,C2992)=0,0,10))</f>
        <v>10</v>
      </c>
      <c r="V2992" s="3">
        <f>IF(E2992="小怪",0,IF(INDEX([1]非R能力!$FH$9:$FH$558,C2992)=0,0,5000))</f>
        <v>5000</v>
      </c>
      <c r="W2992" s="3">
        <f>HLOOKUP(W$5,[2]人物技能基础!$O$3:$Q$553,$C2992+1,0)</f>
        <v>3.637142857142857</v>
      </c>
      <c r="X2992" s="3">
        <f>HLOOKUP(X$5,[2]人物技能基础!$O$3:$Q$553,$C2992+1,0)</f>
        <v>2.0186428571428574</v>
      </c>
      <c r="Y2992" s="3">
        <f>HLOOKUP(Y$5,[2]人物技能基础!$O$3:$Q$553,$C2992+1,0)</f>
        <v>99.964285714285708</v>
      </c>
      <c r="Z2992" s="3">
        <f t="shared" si="277"/>
        <v>5005906</v>
      </c>
      <c r="AA2992" s="3">
        <f t="shared" si="278"/>
        <v>94056</v>
      </c>
      <c r="AB2992" s="3">
        <f t="shared" si="279"/>
        <v>30903</v>
      </c>
      <c r="AC2992" s="3">
        <f t="shared" si="280"/>
        <v>35650</v>
      </c>
      <c r="AD2992" s="3">
        <f t="shared" si="281"/>
        <v>34786</v>
      </c>
    </row>
    <row r="2993" spans="1:30" x14ac:dyDescent="0.15">
      <c r="A2993" s="3">
        <v>988</v>
      </c>
      <c r="B2993" s="3" t="str">
        <f t="shared" si="276"/>
        <v>关卡988boss</v>
      </c>
      <c r="C2993" s="3">
        <f>INDEX([3]关卡!$J$19:$J$2018,A2993)</f>
        <v>375</v>
      </c>
      <c r="D2993" s="3">
        <f>INDEX([3]关卡!$N$19:$N$2018,A2993)</f>
        <v>375</v>
      </c>
      <c r="E2993" s="3" t="s">
        <v>25</v>
      </c>
      <c r="F2993" s="3" t="s">
        <v>26</v>
      </c>
      <c r="G2993" s="3">
        <v>30</v>
      </c>
      <c r="H2993" s="3">
        <v>30</v>
      </c>
      <c r="I2993" s="3">
        <v>0.2</v>
      </c>
      <c r="J2993" s="4">
        <v>0.75</v>
      </c>
      <c r="K2993" s="4">
        <v>1</v>
      </c>
      <c r="L2993" s="4">
        <v>5</v>
      </c>
      <c r="M2993" s="3">
        <v>1</v>
      </c>
      <c r="N2993" s="3">
        <v>2</v>
      </c>
      <c r="O2993" s="3">
        <f>HLOOKUP(O$5,[1]非R能力!$B$8:$F$558,$C2993+1,0)</f>
        <v>1049754.8182038306</v>
      </c>
      <c r="P2993" s="3">
        <f>HLOOKUP(P$5,[1]非R能力!$B$8:$F$558,$C2993+1,0)</f>
        <v>155689.92316735871</v>
      </c>
      <c r="Q2993" s="3">
        <f>HLOOKUP(Q$5,[1]非R能力!$B$8:$F$558,$C2993+1,0)</f>
        <v>87574.969809798</v>
      </c>
      <c r="R2993" s="3">
        <f>HLOOKUP(R$5,[1]非R能力!$B$8:$F$558,$C2993+1,0)</f>
        <v>26286.010389843537</v>
      </c>
      <c r="S2993" s="3">
        <f>HLOOKUP(S$5,[1]非R能力!$B$8:$F$558,$C2993+1,0)</f>
        <v>35920.7358458003</v>
      </c>
      <c r="T2993" s="3">
        <f>INDEX([1]非R能力!$H$9:$H$558,D2993)</f>
        <v>28645.145379386657</v>
      </c>
      <c r="U2993" s="3">
        <f>IF(E2993="小怪",0,IF(INDEX([1]非R能力!$FK$9:$FK$558,C2993)=0,0,10))</f>
        <v>10</v>
      </c>
      <c r="V2993" s="3">
        <f>IF(E2993="小怪",0,IF(INDEX([1]非R能力!$FH$9:$FH$558,C2993)=0,0,5000))</f>
        <v>5000</v>
      </c>
      <c r="W2993" s="3">
        <f>HLOOKUP(W$5,[2]人物技能基础!$O$3:$Q$553,$C2993+1,0)</f>
        <v>3.637142857142857</v>
      </c>
      <c r="X2993" s="3">
        <f>HLOOKUP(X$5,[2]人物技能基础!$O$3:$Q$553,$C2993+1,0)</f>
        <v>2.0186428571428574</v>
      </c>
      <c r="Y2993" s="3">
        <f>HLOOKUP(Y$5,[2]人物技能基础!$O$3:$Q$553,$C2993+1,0)</f>
        <v>99.964285714285708</v>
      </c>
      <c r="Z2993" s="3">
        <f t="shared" si="277"/>
        <v>5043113</v>
      </c>
      <c r="AA2993" s="3">
        <f t="shared" si="278"/>
        <v>94773</v>
      </c>
      <c r="AB2993" s="3">
        <f t="shared" si="279"/>
        <v>31137</v>
      </c>
      <c r="AC2993" s="3">
        <f t="shared" si="280"/>
        <v>35920</v>
      </c>
      <c r="AD2993" s="3">
        <f t="shared" si="281"/>
        <v>35048</v>
      </c>
    </row>
    <row r="2994" spans="1:30" x14ac:dyDescent="0.15">
      <c r="A2994" s="3">
        <v>989</v>
      </c>
      <c r="B2994" s="3" t="str">
        <f t="shared" si="276"/>
        <v>关卡989boss</v>
      </c>
      <c r="C2994" s="3">
        <f>INDEX([3]关卡!$J$19:$J$2018,A2994)</f>
        <v>375</v>
      </c>
      <c r="D2994" s="3">
        <f>INDEX([3]关卡!$N$19:$N$2018,A2994)</f>
        <v>375</v>
      </c>
      <c r="E2994" s="3" t="s">
        <v>25</v>
      </c>
      <c r="F2994" s="3" t="s">
        <v>26</v>
      </c>
      <c r="G2994" s="3">
        <v>30</v>
      </c>
      <c r="H2994" s="3">
        <v>30</v>
      </c>
      <c r="I2994" s="3">
        <v>0.2</v>
      </c>
      <c r="J2994" s="4">
        <v>0.75</v>
      </c>
      <c r="K2994" s="4">
        <v>1</v>
      </c>
      <c r="L2994" s="4">
        <v>5</v>
      </c>
      <c r="M2994" s="3">
        <v>1</v>
      </c>
      <c r="N2994" s="3">
        <v>2</v>
      </c>
      <c r="O2994" s="3">
        <f>HLOOKUP(O$5,[1]非R能力!$B$8:$F$558,$C2994+1,0)</f>
        <v>1049754.8182038306</v>
      </c>
      <c r="P2994" s="3">
        <f>HLOOKUP(P$5,[1]非R能力!$B$8:$F$558,$C2994+1,0)</f>
        <v>155689.92316735871</v>
      </c>
      <c r="Q2994" s="3">
        <f>HLOOKUP(Q$5,[1]非R能力!$B$8:$F$558,$C2994+1,0)</f>
        <v>87574.969809798</v>
      </c>
      <c r="R2994" s="3">
        <f>HLOOKUP(R$5,[1]非R能力!$B$8:$F$558,$C2994+1,0)</f>
        <v>26286.010389843537</v>
      </c>
      <c r="S2994" s="3">
        <f>HLOOKUP(S$5,[1]非R能力!$B$8:$F$558,$C2994+1,0)</f>
        <v>35920.7358458003</v>
      </c>
      <c r="T2994" s="3">
        <f>INDEX([1]非R能力!$H$9:$H$558,D2994)</f>
        <v>28645.145379386657</v>
      </c>
      <c r="U2994" s="3">
        <f>IF(E2994="小怪",0,IF(INDEX([1]非R能力!$FK$9:$FK$558,C2994)=0,0,10))</f>
        <v>10</v>
      </c>
      <c r="V2994" s="3">
        <f>IF(E2994="小怪",0,IF(INDEX([1]非R能力!$FH$9:$FH$558,C2994)=0,0,5000))</f>
        <v>5000</v>
      </c>
      <c r="W2994" s="3">
        <f>HLOOKUP(W$5,[2]人物技能基础!$O$3:$Q$553,$C2994+1,0)</f>
        <v>3.637142857142857</v>
      </c>
      <c r="X2994" s="3">
        <f>HLOOKUP(X$5,[2]人物技能基础!$O$3:$Q$553,$C2994+1,0)</f>
        <v>2.0186428571428574</v>
      </c>
      <c r="Y2994" s="3">
        <f>HLOOKUP(Y$5,[2]人物技能基础!$O$3:$Q$553,$C2994+1,0)</f>
        <v>99.964285714285708</v>
      </c>
      <c r="Z2994" s="3">
        <f t="shared" si="277"/>
        <v>5043113</v>
      </c>
      <c r="AA2994" s="3">
        <f t="shared" si="278"/>
        <v>94773</v>
      </c>
      <c r="AB2994" s="3">
        <f t="shared" si="279"/>
        <v>31137</v>
      </c>
      <c r="AC2994" s="3">
        <f t="shared" si="280"/>
        <v>35920</v>
      </c>
      <c r="AD2994" s="3">
        <f t="shared" si="281"/>
        <v>35048</v>
      </c>
    </row>
    <row r="2995" spans="1:30" x14ac:dyDescent="0.15">
      <c r="A2995" s="3">
        <v>990</v>
      </c>
      <c r="B2995" s="3" t="str">
        <f t="shared" si="276"/>
        <v>关卡990boss</v>
      </c>
      <c r="C2995" s="3">
        <f>INDEX([3]关卡!$J$19:$J$2018,A2995)</f>
        <v>375</v>
      </c>
      <c r="D2995" s="3">
        <f>INDEX([3]关卡!$N$19:$N$2018,A2995)</f>
        <v>375</v>
      </c>
      <c r="E2995" s="3" t="s">
        <v>25</v>
      </c>
      <c r="F2995" s="3" t="s">
        <v>26</v>
      </c>
      <c r="G2995" s="3">
        <v>30</v>
      </c>
      <c r="H2995" s="3">
        <v>30</v>
      </c>
      <c r="I2995" s="3">
        <v>0.2</v>
      </c>
      <c r="J2995" s="4">
        <v>0.75</v>
      </c>
      <c r="K2995" s="4">
        <v>1</v>
      </c>
      <c r="L2995" s="4">
        <v>5</v>
      </c>
      <c r="M2995" s="3">
        <v>1</v>
      </c>
      <c r="N2995" s="3">
        <v>2</v>
      </c>
      <c r="O2995" s="3">
        <f>HLOOKUP(O$5,[1]非R能力!$B$8:$F$558,$C2995+1,0)</f>
        <v>1049754.8182038306</v>
      </c>
      <c r="P2995" s="3">
        <f>HLOOKUP(P$5,[1]非R能力!$B$8:$F$558,$C2995+1,0)</f>
        <v>155689.92316735871</v>
      </c>
      <c r="Q2995" s="3">
        <f>HLOOKUP(Q$5,[1]非R能力!$B$8:$F$558,$C2995+1,0)</f>
        <v>87574.969809798</v>
      </c>
      <c r="R2995" s="3">
        <f>HLOOKUP(R$5,[1]非R能力!$B$8:$F$558,$C2995+1,0)</f>
        <v>26286.010389843537</v>
      </c>
      <c r="S2995" s="3">
        <f>HLOOKUP(S$5,[1]非R能力!$B$8:$F$558,$C2995+1,0)</f>
        <v>35920.7358458003</v>
      </c>
      <c r="T2995" s="3">
        <f>INDEX([1]非R能力!$H$9:$H$558,D2995)</f>
        <v>28645.145379386657</v>
      </c>
      <c r="U2995" s="3">
        <f>IF(E2995="小怪",0,IF(INDEX([1]非R能力!$FK$9:$FK$558,C2995)=0,0,10))</f>
        <v>10</v>
      </c>
      <c r="V2995" s="3">
        <f>IF(E2995="小怪",0,IF(INDEX([1]非R能力!$FH$9:$FH$558,C2995)=0,0,5000))</f>
        <v>5000</v>
      </c>
      <c r="W2995" s="3">
        <f>HLOOKUP(W$5,[2]人物技能基础!$O$3:$Q$553,$C2995+1,0)</f>
        <v>3.637142857142857</v>
      </c>
      <c r="X2995" s="3">
        <f>HLOOKUP(X$5,[2]人物技能基础!$O$3:$Q$553,$C2995+1,0)</f>
        <v>2.0186428571428574</v>
      </c>
      <c r="Y2995" s="3">
        <f>HLOOKUP(Y$5,[2]人物技能基础!$O$3:$Q$553,$C2995+1,0)</f>
        <v>99.964285714285708</v>
      </c>
      <c r="Z2995" s="3">
        <f t="shared" si="277"/>
        <v>5043113</v>
      </c>
      <c r="AA2995" s="3">
        <f t="shared" si="278"/>
        <v>94773</v>
      </c>
      <c r="AB2995" s="3">
        <f t="shared" si="279"/>
        <v>31137</v>
      </c>
      <c r="AC2995" s="3">
        <f t="shared" si="280"/>
        <v>35920</v>
      </c>
      <c r="AD2995" s="3">
        <f t="shared" si="281"/>
        <v>35048</v>
      </c>
    </row>
    <row r="2996" spans="1:30" x14ac:dyDescent="0.15">
      <c r="A2996" s="3">
        <v>991</v>
      </c>
      <c r="B2996" s="3" t="str">
        <f t="shared" si="276"/>
        <v>关卡991boss</v>
      </c>
      <c r="C2996" s="3">
        <f>INDEX([3]关卡!$J$19:$J$2018,A2996)</f>
        <v>375</v>
      </c>
      <c r="D2996" s="3">
        <f>INDEX([3]关卡!$N$19:$N$2018,A2996)</f>
        <v>375</v>
      </c>
      <c r="E2996" s="3" t="s">
        <v>25</v>
      </c>
      <c r="F2996" s="3" t="s">
        <v>26</v>
      </c>
      <c r="G2996" s="3">
        <v>30</v>
      </c>
      <c r="H2996" s="3">
        <v>30</v>
      </c>
      <c r="I2996" s="3">
        <v>0.2</v>
      </c>
      <c r="J2996" s="4">
        <v>0.75</v>
      </c>
      <c r="K2996" s="4">
        <v>1</v>
      </c>
      <c r="L2996" s="4">
        <v>5</v>
      </c>
      <c r="M2996" s="3">
        <v>1</v>
      </c>
      <c r="N2996" s="3">
        <v>2</v>
      </c>
      <c r="O2996" s="3">
        <f>HLOOKUP(O$5,[1]非R能力!$B$8:$F$558,$C2996+1,0)</f>
        <v>1049754.8182038306</v>
      </c>
      <c r="P2996" s="3">
        <f>HLOOKUP(P$5,[1]非R能力!$B$8:$F$558,$C2996+1,0)</f>
        <v>155689.92316735871</v>
      </c>
      <c r="Q2996" s="3">
        <f>HLOOKUP(Q$5,[1]非R能力!$B$8:$F$558,$C2996+1,0)</f>
        <v>87574.969809798</v>
      </c>
      <c r="R2996" s="3">
        <f>HLOOKUP(R$5,[1]非R能力!$B$8:$F$558,$C2996+1,0)</f>
        <v>26286.010389843537</v>
      </c>
      <c r="S2996" s="3">
        <f>HLOOKUP(S$5,[1]非R能力!$B$8:$F$558,$C2996+1,0)</f>
        <v>35920.7358458003</v>
      </c>
      <c r="T2996" s="3">
        <f>INDEX([1]非R能力!$H$9:$H$558,D2996)</f>
        <v>28645.145379386657</v>
      </c>
      <c r="U2996" s="3">
        <f>IF(E2996="小怪",0,IF(INDEX([1]非R能力!$FK$9:$FK$558,C2996)=0,0,10))</f>
        <v>10</v>
      </c>
      <c r="V2996" s="3">
        <f>IF(E2996="小怪",0,IF(INDEX([1]非R能力!$FH$9:$FH$558,C2996)=0,0,5000))</f>
        <v>5000</v>
      </c>
      <c r="W2996" s="3">
        <f>HLOOKUP(W$5,[2]人物技能基础!$O$3:$Q$553,$C2996+1,0)</f>
        <v>3.637142857142857</v>
      </c>
      <c r="X2996" s="3">
        <f>HLOOKUP(X$5,[2]人物技能基础!$O$3:$Q$553,$C2996+1,0)</f>
        <v>2.0186428571428574</v>
      </c>
      <c r="Y2996" s="3">
        <f>HLOOKUP(Y$5,[2]人物技能基础!$O$3:$Q$553,$C2996+1,0)</f>
        <v>99.964285714285708</v>
      </c>
      <c r="Z2996" s="3">
        <f t="shared" si="277"/>
        <v>5043113</v>
      </c>
      <c r="AA2996" s="3">
        <f t="shared" si="278"/>
        <v>94773</v>
      </c>
      <c r="AB2996" s="3">
        <f t="shared" si="279"/>
        <v>31137</v>
      </c>
      <c r="AC2996" s="3">
        <f t="shared" si="280"/>
        <v>35920</v>
      </c>
      <c r="AD2996" s="3">
        <f t="shared" si="281"/>
        <v>35048</v>
      </c>
    </row>
    <row r="2997" spans="1:30" x14ac:dyDescent="0.15">
      <c r="A2997" s="3">
        <v>992</v>
      </c>
      <c r="B2997" s="3" t="str">
        <f t="shared" si="276"/>
        <v>关卡992boss</v>
      </c>
      <c r="C2997" s="3">
        <f>INDEX([3]关卡!$J$19:$J$2018,A2997)</f>
        <v>375</v>
      </c>
      <c r="D2997" s="3">
        <f>INDEX([3]关卡!$N$19:$N$2018,A2997)</f>
        <v>375</v>
      </c>
      <c r="E2997" s="3" t="s">
        <v>25</v>
      </c>
      <c r="F2997" s="3" t="s">
        <v>26</v>
      </c>
      <c r="G2997" s="3">
        <v>30</v>
      </c>
      <c r="H2997" s="3">
        <v>30</v>
      </c>
      <c r="I2997" s="3">
        <v>0.2</v>
      </c>
      <c r="J2997" s="4">
        <v>0.75</v>
      </c>
      <c r="K2997" s="4">
        <v>1</v>
      </c>
      <c r="L2997" s="4">
        <v>5</v>
      </c>
      <c r="M2997" s="3">
        <v>1</v>
      </c>
      <c r="N2997" s="3">
        <v>2</v>
      </c>
      <c r="O2997" s="3">
        <f>HLOOKUP(O$5,[1]非R能力!$B$8:$F$558,$C2997+1,0)</f>
        <v>1049754.8182038306</v>
      </c>
      <c r="P2997" s="3">
        <f>HLOOKUP(P$5,[1]非R能力!$B$8:$F$558,$C2997+1,0)</f>
        <v>155689.92316735871</v>
      </c>
      <c r="Q2997" s="3">
        <f>HLOOKUP(Q$5,[1]非R能力!$B$8:$F$558,$C2997+1,0)</f>
        <v>87574.969809798</v>
      </c>
      <c r="R2997" s="3">
        <f>HLOOKUP(R$5,[1]非R能力!$B$8:$F$558,$C2997+1,0)</f>
        <v>26286.010389843537</v>
      </c>
      <c r="S2997" s="3">
        <f>HLOOKUP(S$5,[1]非R能力!$B$8:$F$558,$C2997+1,0)</f>
        <v>35920.7358458003</v>
      </c>
      <c r="T2997" s="3">
        <f>INDEX([1]非R能力!$H$9:$H$558,D2997)</f>
        <v>28645.145379386657</v>
      </c>
      <c r="U2997" s="3">
        <f>IF(E2997="小怪",0,IF(INDEX([1]非R能力!$FK$9:$FK$558,C2997)=0,0,10))</f>
        <v>10</v>
      </c>
      <c r="V2997" s="3">
        <f>IF(E2997="小怪",0,IF(INDEX([1]非R能力!$FH$9:$FH$558,C2997)=0,0,5000))</f>
        <v>5000</v>
      </c>
      <c r="W2997" s="3">
        <f>HLOOKUP(W$5,[2]人物技能基础!$O$3:$Q$553,$C2997+1,0)</f>
        <v>3.637142857142857</v>
      </c>
      <c r="X2997" s="3">
        <f>HLOOKUP(X$5,[2]人物技能基础!$O$3:$Q$553,$C2997+1,0)</f>
        <v>2.0186428571428574</v>
      </c>
      <c r="Y2997" s="3">
        <f>HLOOKUP(Y$5,[2]人物技能基础!$O$3:$Q$553,$C2997+1,0)</f>
        <v>99.964285714285708</v>
      </c>
      <c r="Z2997" s="3">
        <f t="shared" si="277"/>
        <v>5043113</v>
      </c>
      <c r="AA2997" s="3">
        <f t="shared" si="278"/>
        <v>94773</v>
      </c>
      <c r="AB2997" s="3">
        <f t="shared" si="279"/>
        <v>31137</v>
      </c>
      <c r="AC2997" s="3">
        <f t="shared" si="280"/>
        <v>35920</v>
      </c>
      <c r="AD2997" s="3">
        <f t="shared" si="281"/>
        <v>35048</v>
      </c>
    </row>
    <row r="2998" spans="1:30" x14ac:dyDescent="0.15">
      <c r="A2998" s="3">
        <v>993</v>
      </c>
      <c r="B2998" s="3" t="str">
        <f t="shared" si="276"/>
        <v>关卡993boss</v>
      </c>
      <c r="C2998" s="3">
        <f>INDEX([3]关卡!$J$19:$J$2018,A2998)</f>
        <v>376</v>
      </c>
      <c r="D2998" s="3">
        <f>INDEX([3]关卡!$N$19:$N$2018,A2998)</f>
        <v>376</v>
      </c>
      <c r="E2998" s="3" t="s">
        <v>25</v>
      </c>
      <c r="F2998" s="3" t="s">
        <v>26</v>
      </c>
      <c r="G2998" s="3">
        <v>30</v>
      </c>
      <c r="H2998" s="3">
        <v>30</v>
      </c>
      <c r="I2998" s="3">
        <v>0.2</v>
      </c>
      <c r="J2998" s="4">
        <v>0.75</v>
      </c>
      <c r="K2998" s="4">
        <v>1</v>
      </c>
      <c r="L2998" s="4">
        <v>5</v>
      </c>
      <c r="M2998" s="3">
        <v>1</v>
      </c>
      <c r="N2998" s="3">
        <v>2</v>
      </c>
      <c r="O2998" s="3">
        <f>HLOOKUP(O$5,[1]非R能力!$B$8:$F$558,$C2998+1,0)</f>
        <v>1057136.1581346348</v>
      </c>
      <c r="P2998" s="3">
        <f>HLOOKUP(P$5,[1]非R能力!$B$8:$F$558,$C2998+1,0)</f>
        <v>156847.31017704983</v>
      </c>
      <c r="Q2998" s="3">
        <f>HLOOKUP(Q$5,[1]非R能力!$B$8:$F$558,$C2998+1,0)</f>
        <v>88191.194334291707</v>
      </c>
      <c r="R2998" s="3">
        <f>HLOOKUP(R$5,[1]非R能力!$B$8:$F$558,$C2998+1,0)</f>
        <v>26471.09155081951</v>
      </c>
      <c r="S2998" s="3">
        <f>HLOOKUP(S$5,[1]非R能力!$B$8:$F$558,$C2998+1,0)</f>
        <v>36155.610218825233</v>
      </c>
      <c r="T2998" s="3">
        <f>INDEX([1]非R能力!$H$9:$H$558,D2998)</f>
        <v>28817.783489989983</v>
      </c>
      <c r="U2998" s="3">
        <f>IF(E2998="小怪",0,IF(INDEX([1]非R能力!$FK$9:$FK$558,C2998)=0,0,10))</f>
        <v>10</v>
      </c>
      <c r="V2998" s="3">
        <f>IF(E2998="小怪",0,IF(INDEX([1]非R能力!$FH$9:$FH$558,C2998)=0,0,5000))</f>
        <v>5000</v>
      </c>
      <c r="W2998" s="3">
        <f>HLOOKUP(W$5,[2]人物技能基础!$O$3:$Q$553,$C2998+1,0)</f>
        <v>3.637142857142857</v>
      </c>
      <c r="X2998" s="3">
        <f>HLOOKUP(X$5,[2]人物技能基础!$O$3:$Q$553,$C2998+1,0)</f>
        <v>2.0186428571428574</v>
      </c>
      <c r="Y2998" s="3">
        <f>HLOOKUP(Y$5,[2]人物技能基础!$O$3:$Q$553,$C2998+1,0)</f>
        <v>99.964285714285708</v>
      </c>
      <c r="Z2998" s="3">
        <f t="shared" si="277"/>
        <v>5079845</v>
      </c>
      <c r="AA2998" s="3">
        <f t="shared" si="278"/>
        <v>95438</v>
      </c>
      <c r="AB2998" s="3">
        <f t="shared" si="279"/>
        <v>31369</v>
      </c>
      <c r="AC2998" s="3">
        <f t="shared" si="280"/>
        <v>36155</v>
      </c>
      <c r="AD2998" s="3">
        <f t="shared" si="281"/>
        <v>35294</v>
      </c>
    </row>
    <row r="2999" spans="1:30" x14ac:dyDescent="0.15">
      <c r="A2999" s="3">
        <v>994</v>
      </c>
      <c r="B2999" s="3" t="str">
        <f t="shared" si="276"/>
        <v>关卡994boss</v>
      </c>
      <c r="C2999" s="3">
        <f>INDEX([3]关卡!$J$19:$J$2018,A2999)</f>
        <v>376</v>
      </c>
      <c r="D2999" s="3">
        <f>INDEX([3]关卡!$N$19:$N$2018,A2999)</f>
        <v>376</v>
      </c>
      <c r="E2999" s="3" t="s">
        <v>25</v>
      </c>
      <c r="F2999" s="3" t="s">
        <v>26</v>
      </c>
      <c r="G2999" s="3">
        <v>30</v>
      </c>
      <c r="H2999" s="3">
        <v>30</v>
      </c>
      <c r="I2999" s="3">
        <v>0.2</v>
      </c>
      <c r="J2999" s="4">
        <v>0.75</v>
      </c>
      <c r="K2999" s="4">
        <v>1</v>
      </c>
      <c r="L2999" s="4">
        <v>5</v>
      </c>
      <c r="M2999" s="3">
        <v>1</v>
      </c>
      <c r="N2999" s="3">
        <v>2</v>
      </c>
      <c r="O2999" s="3">
        <f>HLOOKUP(O$5,[1]非R能力!$B$8:$F$558,$C2999+1,0)</f>
        <v>1057136.1581346348</v>
      </c>
      <c r="P2999" s="3">
        <f>HLOOKUP(P$5,[1]非R能力!$B$8:$F$558,$C2999+1,0)</f>
        <v>156847.31017704983</v>
      </c>
      <c r="Q2999" s="3">
        <f>HLOOKUP(Q$5,[1]非R能力!$B$8:$F$558,$C2999+1,0)</f>
        <v>88191.194334291707</v>
      </c>
      <c r="R2999" s="3">
        <f>HLOOKUP(R$5,[1]非R能力!$B$8:$F$558,$C2999+1,0)</f>
        <v>26471.09155081951</v>
      </c>
      <c r="S2999" s="3">
        <f>HLOOKUP(S$5,[1]非R能力!$B$8:$F$558,$C2999+1,0)</f>
        <v>36155.610218825233</v>
      </c>
      <c r="T2999" s="3">
        <f>INDEX([1]非R能力!$H$9:$H$558,D2999)</f>
        <v>28817.783489989983</v>
      </c>
      <c r="U2999" s="3">
        <f>IF(E2999="小怪",0,IF(INDEX([1]非R能力!$FK$9:$FK$558,C2999)=0,0,10))</f>
        <v>10</v>
      </c>
      <c r="V2999" s="3">
        <f>IF(E2999="小怪",0,IF(INDEX([1]非R能力!$FH$9:$FH$558,C2999)=0,0,5000))</f>
        <v>5000</v>
      </c>
      <c r="W2999" s="3">
        <f>HLOOKUP(W$5,[2]人物技能基础!$O$3:$Q$553,$C2999+1,0)</f>
        <v>3.637142857142857</v>
      </c>
      <c r="X2999" s="3">
        <f>HLOOKUP(X$5,[2]人物技能基础!$O$3:$Q$553,$C2999+1,0)</f>
        <v>2.0186428571428574</v>
      </c>
      <c r="Y2999" s="3">
        <f>HLOOKUP(Y$5,[2]人物技能基础!$O$3:$Q$553,$C2999+1,0)</f>
        <v>99.964285714285708</v>
      </c>
      <c r="Z2999" s="3">
        <f t="shared" si="277"/>
        <v>5079845</v>
      </c>
      <c r="AA2999" s="3">
        <f t="shared" si="278"/>
        <v>95438</v>
      </c>
      <c r="AB2999" s="3">
        <f t="shared" si="279"/>
        <v>31369</v>
      </c>
      <c r="AC2999" s="3">
        <f t="shared" si="280"/>
        <v>36155</v>
      </c>
      <c r="AD2999" s="3">
        <f t="shared" si="281"/>
        <v>35294</v>
      </c>
    </row>
    <row r="3000" spans="1:30" x14ac:dyDescent="0.15">
      <c r="A3000" s="3">
        <v>995</v>
      </c>
      <c r="B3000" s="3" t="str">
        <f t="shared" si="276"/>
        <v>关卡995boss</v>
      </c>
      <c r="C3000" s="3">
        <f>INDEX([3]关卡!$J$19:$J$2018,A3000)</f>
        <v>376</v>
      </c>
      <c r="D3000" s="3">
        <f>INDEX([3]关卡!$N$19:$N$2018,A3000)</f>
        <v>376</v>
      </c>
      <c r="E3000" s="3" t="s">
        <v>25</v>
      </c>
      <c r="F3000" s="3" t="s">
        <v>26</v>
      </c>
      <c r="G3000" s="3">
        <v>30</v>
      </c>
      <c r="H3000" s="3">
        <v>30</v>
      </c>
      <c r="I3000" s="3">
        <v>0.2</v>
      </c>
      <c r="J3000" s="4">
        <v>0.75</v>
      </c>
      <c r="K3000" s="4">
        <v>1</v>
      </c>
      <c r="L3000" s="4">
        <v>5</v>
      </c>
      <c r="M3000" s="3">
        <v>1</v>
      </c>
      <c r="N3000" s="3">
        <v>2</v>
      </c>
      <c r="O3000" s="3">
        <f>HLOOKUP(O$5,[1]非R能力!$B$8:$F$558,$C3000+1,0)</f>
        <v>1057136.1581346348</v>
      </c>
      <c r="P3000" s="3">
        <f>HLOOKUP(P$5,[1]非R能力!$B$8:$F$558,$C3000+1,0)</f>
        <v>156847.31017704983</v>
      </c>
      <c r="Q3000" s="3">
        <f>HLOOKUP(Q$5,[1]非R能力!$B$8:$F$558,$C3000+1,0)</f>
        <v>88191.194334291707</v>
      </c>
      <c r="R3000" s="3">
        <f>HLOOKUP(R$5,[1]非R能力!$B$8:$F$558,$C3000+1,0)</f>
        <v>26471.09155081951</v>
      </c>
      <c r="S3000" s="3">
        <f>HLOOKUP(S$5,[1]非R能力!$B$8:$F$558,$C3000+1,0)</f>
        <v>36155.610218825233</v>
      </c>
      <c r="T3000" s="3">
        <f>INDEX([1]非R能力!$H$9:$H$558,D3000)</f>
        <v>28817.783489989983</v>
      </c>
      <c r="U3000" s="3">
        <f>IF(E3000="小怪",0,IF(INDEX([1]非R能力!$FK$9:$FK$558,C3000)=0,0,10))</f>
        <v>10</v>
      </c>
      <c r="V3000" s="3">
        <f>IF(E3000="小怪",0,IF(INDEX([1]非R能力!$FH$9:$FH$558,C3000)=0,0,5000))</f>
        <v>5000</v>
      </c>
      <c r="W3000" s="3">
        <f>HLOOKUP(W$5,[2]人物技能基础!$O$3:$Q$553,$C3000+1,0)</f>
        <v>3.637142857142857</v>
      </c>
      <c r="X3000" s="3">
        <f>HLOOKUP(X$5,[2]人物技能基础!$O$3:$Q$553,$C3000+1,0)</f>
        <v>2.0186428571428574</v>
      </c>
      <c r="Y3000" s="3">
        <f>HLOOKUP(Y$5,[2]人物技能基础!$O$3:$Q$553,$C3000+1,0)</f>
        <v>99.964285714285708</v>
      </c>
      <c r="Z3000" s="3">
        <f t="shared" si="277"/>
        <v>5079845</v>
      </c>
      <c r="AA3000" s="3">
        <f t="shared" si="278"/>
        <v>95438</v>
      </c>
      <c r="AB3000" s="3">
        <f t="shared" si="279"/>
        <v>31369</v>
      </c>
      <c r="AC3000" s="3">
        <f t="shared" si="280"/>
        <v>36155</v>
      </c>
      <c r="AD3000" s="3">
        <f t="shared" si="281"/>
        <v>35294</v>
      </c>
    </row>
    <row r="3001" spans="1:30" x14ac:dyDescent="0.15">
      <c r="A3001" s="3">
        <v>996</v>
      </c>
      <c r="B3001" s="3" t="str">
        <f t="shared" si="276"/>
        <v>关卡996boss</v>
      </c>
      <c r="C3001" s="3">
        <f>INDEX([3]关卡!$J$19:$J$2018,A3001)</f>
        <v>376</v>
      </c>
      <c r="D3001" s="3">
        <f>INDEX([3]关卡!$N$19:$N$2018,A3001)</f>
        <v>376</v>
      </c>
      <c r="E3001" s="3" t="s">
        <v>25</v>
      </c>
      <c r="F3001" s="3" t="s">
        <v>26</v>
      </c>
      <c r="G3001" s="3">
        <v>30</v>
      </c>
      <c r="H3001" s="3">
        <v>30</v>
      </c>
      <c r="I3001" s="3">
        <v>0.2</v>
      </c>
      <c r="J3001" s="4">
        <v>0.75</v>
      </c>
      <c r="K3001" s="4">
        <v>1</v>
      </c>
      <c r="L3001" s="4">
        <v>5</v>
      </c>
      <c r="M3001" s="3">
        <v>1</v>
      </c>
      <c r="N3001" s="3">
        <v>2</v>
      </c>
      <c r="O3001" s="3">
        <f>HLOOKUP(O$5,[1]非R能力!$B$8:$F$558,$C3001+1,0)</f>
        <v>1057136.1581346348</v>
      </c>
      <c r="P3001" s="3">
        <f>HLOOKUP(P$5,[1]非R能力!$B$8:$F$558,$C3001+1,0)</f>
        <v>156847.31017704983</v>
      </c>
      <c r="Q3001" s="3">
        <f>HLOOKUP(Q$5,[1]非R能力!$B$8:$F$558,$C3001+1,0)</f>
        <v>88191.194334291707</v>
      </c>
      <c r="R3001" s="3">
        <f>HLOOKUP(R$5,[1]非R能力!$B$8:$F$558,$C3001+1,0)</f>
        <v>26471.09155081951</v>
      </c>
      <c r="S3001" s="3">
        <f>HLOOKUP(S$5,[1]非R能力!$B$8:$F$558,$C3001+1,0)</f>
        <v>36155.610218825233</v>
      </c>
      <c r="T3001" s="3">
        <f>INDEX([1]非R能力!$H$9:$H$558,D3001)</f>
        <v>28817.783489989983</v>
      </c>
      <c r="U3001" s="3">
        <f>IF(E3001="小怪",0,IF(INDEX([1]非R能力!$FK$9:$FK$558,C3001)=0,0,10))</f>
        <v>10</v>
      </c>
      <c r="V3001" s="3">
        <f>IF(E3001="小怪",0,IF(INDEX([1]非R能力!$FH$9:$FH$558,C3001)=0,0,5000))</f>
        <v>5000</v>
      </c>
      <c r="W3001" s="3">
        <f>HLOOKUP(W$5,[2]人物技能基础!$O$3:$Q$553,$C3001+1,0)</f>
        <v>3.637142857142857</v>
      </c>
      <c r="X3001" s="3">
        <f>HLOOKUP(X$5,[2]人物技能基础!$O$3:$Q$553,$C3001+1,0)</f>
        <v>2.0186428571428574</v>
      </c>
      <c r="Y3001" s="3">
        <f>HLOOKUP(Y$5,[2]人物技能基础!$O$3:$Q$553,$C3001+1,0)</f>
        <v>99.964285714285708</v>
      </c>
      <c r="Z3001" s="3">
        <f t="shared" si="277"/>
        <v>5079845</v>
      </c>
      <c r="AA3001" s="3">
        <f t="shared" si="278"/>
        <v>95438</v>
      </c>
      <c r="AB3001" s="3">
        <f t="shared" si="279"/>
        <v>31369</v>
      </c>
      <c r="AC3001" s="3">
        <f t="shared" si="280"/>
        <v>36155</v>
      </c>
      <c r="AD3001" s="3">
        <f t="shared" si="281"/>
        <v>35294</v>
      </c>
    </row>
    <row r="3002" spans="1:30" x14ac:dyDescent="0.15">
      <c r="A3002" s="3">
        <v>997</v>
      </c>
      <c r="B3002" s="3" t="str">
        <f t="shared" si="276"/>
        <v>关卡997boss</v>
      </c>
      <c r="C3002" s="3">
        <f>INDEX([3]关卡!$J$19:$J$2018,A3002)</f>
        <v>376</v>
      </c>
      <c r="D3002" s="3">
        <f>INDEX([3]关卡!$N$19:$N$2018,A3002)</f>
        <v>376</v>
      </c>
      <c r="E3002" s="3" t="s">
        <v>25</v>
      </c>
      <c r="F3002" s="3" t="s">
        <v>26</v>
      </c>
      <c r="G3002" s="3">
        <v>30</v>
      </c>
      <c r="H3002" s="3">
        <v>30</v>
      </c>
      <c r="I3002" s="3">
        <v>0.2</v>
      </c>
      <c r="J3002" s="4">
        <v>0.75</v>
      </c>
      <c r="K3002" s="4">
        <v>1</v>
      </c>
      <c r="L3002" s="4">
        <v>5</v>
      </c>
      <c r="M3002" s="3">
        <v>1</v>
      </c>
      <c r="N3002" s="3">
        <v>2</v>
      </c>
      <c r="O3002" s="3">
        <f>HLOOKUP(O$5,[1]非R能力!$B$8:$F$558,$C3002+1,0)</f>
        <v>1057136.1581346348</v>
      </c>
      <c r="P3002" s="3">
        <f>HLOOKUP(P$5,[1]非R能力!$B$8:$F$558,$C3002+1,0)</f>
        <v>156847.31017704983</v>
      </c>
      <c r="Q3002" s="3">
        <f>HLOOKUP(Q$5,[1]非R能力!$B$8:$F$558,$C3002+1,0)</f>
        <v>88191.194334291707</v>
      </c>
      <c r="R3002" s="3">
        <f>HLOOKUP(R$5,[1]非R能力!$B$8:$F$558,$C3002+1,0)</f>
        <v>26471.09155081951</v>
      </c>
      <c r="S3002" s="3">
        <f>HLOOKUP(S$5,[1]非R能力!$B$8:$F$558,$C3002+1,0)</f>
        <v>36155.610218825233</v>
      </c>
      <c r="T3002" s="3">
        <f>INDEX([1]非R能力!$H$9:$H$558,D3002)</f>
        <v>28817.783489989983</v>
      </c>
      <c r="U3002" s="3">
        <f>IF(E3002="小怪",0,IF(INDEX([1]非R能力!$FK$9:$FK$558,C3002)=0,0,10))</f>
        <v>10</v>
      </c>
      <c r="V3002" s="3">
        <f>IF(E3002="小怪",0,IF(INDEX([1]非R能力!$FH$9:$FH$558,C3002)=0,0,5000))</f>
        <v>5000</v>
      </c>
      <c r="W3002" s="3">
        <f>HLOOKUP(W$5,[2]人物技能基础!$O$3:$Q$553,$C3002+1,0)</f>
        <v>3.637142857142857</v>
      </c>
      <c r="X3002" s="3">
        <f>HLOOKUP(X$5,[2]人物技能基础!$O$3:$Q$553,$C3002+1,0)</f>
        <v>2.0186428571428574</v>
      </c>
      <c r="Y3002" s="3">
        <f>HLOOKUP(Y$5,[2]人物技能基础!$O$3:$Q$553,$C3002+1,0)</f>
        <v>99.964285714285708</v>
      </c>
      <c r="Z3002" s="3">
        <f t="shared" si="277"/>
        <v>5079845</v>
      </c>
      <c r="AA3002" s="3">
        <f t="shared" si="278"/>
        <v>95438</v>
      </c>
      <c r="AB3002" s="3">
        <f t="shared" si="279"/>
        <v>31369</v>
      </c>
      <c r="AC3002" s="3">
        <f t="shared" si="280"/>
        <v>36155</v>
      </c>
      <c r="AD3002" s="3">
        <f t="shared" si="281"/>
        <v>35294</v>
      </c>
    </row>
    <row r="3003" spans="1:30" x14ac:dyDescent="0.15">
      <c r="A3003" s="3">
        <v>998</v>
      </c>
      <c r="B3003" s="3" t="str">
        <f t="shared" si="276"/>
        <v>关卡998boss</v>
      </c>
      <c r="C3003" s="3">
        <f>INDEX([3]关卡!$J$19:$J$2018,A3003)</f>
        <v>377</v>
      </c>
      <c r="D3003" s="3">
        <f>INDEX([3]关卡!$N$19:$N$2018,A3003)</f>
        <v>377</v>
      </c>
      <c r="E3003" s="3" t="s">
        <v>25</v>
      </c>
      <c r="F3003" s="3" t="s">
        <v>26</v>
      </c>
      <c r="G3003" s="3">
        <v>30</v>
      </c>
      <c r="H3003" s="3">
        <v>30</v>
      </c>
      <c r="I3003" s="3">
        <v>0.2</v>
      </c>
      <c r="J3003" s="4">
        <v>0.75</v>
      </c>
      <c r="K3003" s="4">
        <v>1</v>
      </c>
      <c r="L3003" s="4">
        <v>5</v>
      </c>
      <c r="M3003" s="3">
        <v>1</v>
      </c>
      <c r="N3003" s="3">
        <v>2</v>
      </c>
      <c r="O3003" s="3">
        <f>HLOOKUP(O$5,[1]非R能力!$B$8:$F$558,$C3003+1,0)</f>
        <v>1064561.3027118838</v>
      </c>
      <c r="P3003" s="3">
        <f>HLOOKUP(P$5,[1]非R能力!$B$8:$F$558,$C3003+1,0)</f>
        <v>157992.63162766438</v>
      </c>
      <c r="Q3003" s="3">
        <f>HLOOKUP(Q$5,[1]非R能力!$B$8:$F$558,$C3003+1,0)</f>
        <v>88824.419950431329</v>
      </c>
      <c r="R3003" s="3">
        <f>HLOOKUP(R$5,[1]非R能力!$B$8:$F$558,$C3003+1,0)</f>
        <v>26656.06151910753</v>
      </c>
      <c r="S3003" s="3">
        <f>HLOOKUP(S$5,[1]非R能力!$B$8:$F$558,$C3003+1,0)</f>
        <v>36403.76535005754</v>
      </c>
      <c r="T3003" s="3">
        <f>INDEX([1]非R能力!$H$9:$H$558,D3003)</f>
        <v>28991.245929876441</v>
      </c>
      <c r="U3003" s="3">
        <f>IF(E3003="小怪",0,IF(INDEX([1]非R能力!$FK$9:$FK$558,C3003)=0,0,10))</f>
        <v>10</v>
      </c>
      <c r="V3003" s="3">
        <f>IF(E3003="小怪",0,IF(INDEX([1]非R能力!$FH$9:$FH$558,C3003)=0,0,5000))</f>
        <v>5000</v>
      </c>
      <c r="W3003" s="3">
        <f>HLOOKUP(W$5,[2]人物技能基础!$O$3:$Q$553,$C3003+1,0)</f>
        <v>3.637142857142857</v>
      </c>
      <c r="X3003" s="3">
        <f>HLOOKUP(X$5,[2]人物技能基础!$O$3:$Q$553,$C3003+1,0)</f>
        <v>2.0186428571428574</v>
      </c>
      <c r="Y3003" s="3">
        <f>HLOOKUP(Y$5,[2]人物技能基础!$O$3:$Q$553,$C3003+1,0)</f>
        <v>99.964285714285708</v>
      </c>
      <c r="Z3003" s="3">
        <f t="shared" si="277"/>
        <v>5116262</v>
      </c>
      <c r="AA3003" s="3">
        <f t="shared" si="278"/>
        <v>96121</v>
      </c>
      <c r="AB3003" s="3">
        <f t="shared" si="279"/>
        <v>31598</v>
      </c>
      <c r="AC3003" s="3">
        <f t="shared" si="280"/>
        <v>36403</v>
      </c>
      <c r="AD3003" s="3">
        <f t="shared" si="281"/>
        <v>35541</v>
      </c>
    </row>
    <row r="3004" spans="1:30" x14ac:dyDescent="0.15">
      <c r="A3004" s="3">
        <v>999</v>
      </c>
      <c r="B3004" s="3" t="str">
        <f t="shared" si="276"/>
        <v>关卡999boss</v>
      </c>
      <c r="C3004" s="3">
        <f>INDEX([3]关卡!$J$19:$J$2018,A3004)</f>
        <v>377</v>
      </c>
      <c r="D3004" s="3">
        <f>INDEX([3]关卡!$N$19:$N$2018,A3004)</f>
        <v>377</v>
      </c>
      <c r="E3004" s="3" t="s">
        <v>25</v>
      </c>
      <c r="F3004" s="3" t="s">
        <v>26</v>
      </c>
      <c r="G3004" s="3">
        <v>30</v>
      </c>
      <c r="H3004" s="3">
        <v>30</v>
      </c>
      <c r="I3004" s="3">
        <v>0.2</v>
      </c>
      <c r="J3004" s="4">
        <v>0.75</v>
      </c>
      <c r="K3004" s="4">
        <v>1</v>
      </c>
      <c r="L3004" s="4">
        <v>5</v>
      </c>
      <c r="M3004" s="3">
        <v>1</v>
      </c>
      <c r="N3004" s="3">
        <v>2</v>
      </c>
      <c r="O3004" s="3">
        <f>HLOOKUP(O$5,[1]非R能力!$B$8:$F$558,$C3004+1,0)</f>
        <v>1064561.3027118838</v>
      </c>
      <c r="P3004" s="3">
        <f>HLOOKUP(P$5,[1]非R能力!$B$8:$F$558,$C3004+1,0)</f>
        <v>157992.63162766438</v>
      </c>
      <c r="Q3004" s="3">
        <f>HLOOKUP(Q$5,[1]非R能力!$B$8:$F$558,$C3004+1,0)</f>
        <v>88824.419950431329</v>
      </c>
      <c r="R3004" s="3">
        <f>HLOOKUP(R$5,[1]非R能力!$B$8:$F$558,$C3004+1,0)</f>
        <v>26656.06151910753</v>
      </c>
      <c r="S3004" s="3">
        <f>HLOOKUP(S$5,[1]非R能力!$B$8:$F$558,$C3004+1,0)</f>
        <v>36403.76535005754</v>
      </c>
      <c r="T3004" s="3">
        <f>INDEX([1]非R能力!$H$9:$H$558,D3004)</f>
        <v>28991.245929876441</v>
      </c>
      <c r="U3004" s="3">
        <f>IF(E3004="小怪",0,IF(INDEX([1]非R能力!$FK$9:$FK$558,C3004)=0,0,10))</f>
        <v>10</v>
      </c>
      <c r="V3004" s="3">
        <f>IF(E3004="小怪",0,IF(INDEX([1]非R能力!$FH$9:$FH$558,C3004)=0,0,5000))</f>
        <v>5000</v>
      </c>
      <c r="W3004" s="3">
        <f>HLOOKUP(W$5,[2]人物技能基础!$O$3:$Q$553,$C3004+1,0)</f>
        <v>3.637142857142857</v>
      </c>
      <c r="X3004" s="3">
        <f>HLOOKUP(X$5,[2]人物技能基础!$O$3:$Q$553,$C3004+1,0)</f>
        <v>2.0186428571428574</v>
      </c>
      <c r="Y3004" s="3">
        <f>HLOOKUP(Y$5,[2]人物技能基础!$O$3:$Q$553,$C3004+1,0)</f>
        <v>99.964285714285708</v>
      </c>
      <c r="Z3004" s="3">
        <f t="shared" si="277"/>
        <v>5116262</v>
      </c>
      <c r="AA3004" s="3">
        <f t="shared" si="278"/>
        <v>96121</v>
      </c>
      <c r="AB3004" s="3">
        <f t="shared" si="279"/>
        <v>31598</v>
      </c>
      <c r="AC3004" s="3">
        <f t="shared" si="280"/>
        <v>36403</v>
      </c>
      <c r="AD3004" s="3">
        <f t="shared" si="281"/>
        <v>35541</v>
      </c>
    </row>
    <row r="3005" spans="1:30" x14ac:dyDescent="0.15">
      <c r="A3005" s="3">
        <v>1000</v>
      </c>
      <c r="B3005" s="3" t="str">
        <f t="shared" si="276"/>
        <v>关卡1000boss</v>
      </c>
      <c r="C3005" s="3">
        <f>INDEX([3]关卡!$J$19:$J$2018,A3005)</f>
        <v>377</v>
      </c>
      <c r="D3005" s="3">
        <f>INDEX([3]关卡!$N$19:$N$2018,A3005)</f>
        <v>377</v>
      </c>
      <c r="E3005" s="3" t="s">
        <v>25</v>
      </c>
      <c r="F3005" s="3" t="s">
        <v>26</v>
      </c>
      <c r="G3005" s="3">
        <v>30</v>
      </c>
      <c r="H3005" s="3">
        <v>30</v>
      </c>
      <c r="I3005" s="3">
        <v>0.2</v>
      </c>
      <c r="J3005" s="4">
        <v>0.75</v>
      </c>
      <c r="K3005" s="4">
        <v>1</v>
      </c>
      <c r="L3005" s="4">
        <v>5</v>
      </c>
      <c r="M3005" s="3">
        <v>1</v>
      </c>
      <c r="N3005" s="3">
        <v>2</v>
      </c>
      <c r="O3005" s="3">
        <f>HLOOKUP(O$5,[1]非R能力!$B$8:$F$558,$C3005+1,0)</f>
        <v>1064561.3027118838</v>
      </c>
      <c r="P3005" s="3">
        <f>HLOOKUP(P$5,[1]非R能力!$B$8:$F$558,$C3005+1,0)</f>
        <v>157992.63162766438</v>
      </c>
      <c r="Q3005" s="3">
        <f>HLOOKUP(Q$5,[1]非R能力!$B$8:$F$558,$C3005+1,0)</f>
        <v>88824.419950431329</v>
      </c>
      <c r="R3005" s="3">
        <f>HLOOKUP(R$5,[1]非R能力!$B$8:$F$558,$C3005+1,0)</f>
        <v>26656.06151910753</v>
      </c>
      <c r="S3005" s="3">
        <f>HLOOKUP(S$5,[1]非R能力!$B$8:$F$558,$C3005+1,0)</f>
        <v>36403.76535005754</v>
      </c>
      <c r="T3005" s="3">
        <f>INDEX([1]非R能力!$H$9:$H$558,D3005)</f>
        <v>28991.245929876441</v>
      </c>
      <c r="U3005" s="3">
        <f>IF(E3005="小怪",0,IF(INDEX([1]非R能力!$FK$9:$FK$558,C3005)=0,0,10))</f>
        <v>10</v>
      </c>
      <c r="V3005" s="3">
        <f>IF(E3005="小怪",0,IF(INDEX([1]非R能力!$FH$9:$FH$558,C3005)=0,0,5000))</f>
        <v>5000</v>
      </c>
      <c r="W3005" s="3">
        <f>HLOOKUP(W$5,[2]人物技能基础!$O$3:$Q$553,$C3005+1,0)</f>
        <v>3.637142857142857</v>
      </c>
      <c r="X3005" s="3">
        <f>HLOOKUP(X$5,[2]人物技能基础!$O$3:$Q$553,$C3005+1,0)</f>
        <v>2.0186428571428574</v>
      </c>
      <c r="Y3005" s="3">
        <f>HLOOKUP(Y$5,[2]人物技能基础!$O$3:$Q$553,$C3005+1,0)</f>
        <v>99.964285714285708</v>
      </c>
      <c r="Z3005" s="3">
        <f t="shared" si="277"/>
        <v>5116262</v>
      </c>
      <c r="AA3005" s="3">
        <f t="shared" si="278"/>
        <v>96121</v>
      </c>
      <c r="AB3005" s="3">
        <f t="shared" si="279"/>
        <v>31598</v>
      </c>
      <c r="AC3005" s="3">
        <f t="shared" si="280"/>
        <v>36403</v>
      </c>
      <c r="AD3005" s="3">
        <f t="shared" si="281"/>
        <v>35541</v>
      </c>
    </row>
    <row r="3006" spans="1:30" x14ac:dyDescent="0.15">
      <c r="A3006" s="3">
        <v>1001</v>
      </c>
      <c r="B3006" s="3" t="str">
        <f t="shared" si="276"/>
        <v>关卡1001boss</v>
      </c>
      <c r="C3006" s="3">
        <f>INDEX([3]关卡!$J$19:$J$2018,A3006)</f>
        <v>377</v>
      </c>
      <c r="D3006" s="3">
        <f>INDEX([3]关卡!$N$19:$N$2018,A3006)</f>
        <v>377</v>
      </c>
      <c r="E3006" s="3" t="s">
        <v>25</v>
      </c>
      <c r="F3006" s="3" t="s">
        <v>26</v>
      </c>
      <c r="G3006" s="3">
        <v>30</v>
      </c>
      <c r="H3006" s="3">
        <v>30</v>
      </c>
      <c r="I3006" s="3">
        <v>0.2</v>
      </c>
      <c r="J3006" s="4">
        <v>0.75</v>
      </c>
      <c r="K3006" s="4">
        <v>1</v>
      </c>
      <c r="L3006" s="4">
        <v>5</v>
      </c>
      <c r="M3006" s="3">
        <v>1</v>
      </c>
      <c r="N3006" s="3">
        <v>2</v>
      </c>
      <c r="O3006" s="3">
        <f>HLOOKUP(O$5,[1]非R能力!$B$8:$F$558,$C3006+1,0)</f>
        <v>1064561.3027118838</v>
      </c>
      <c r="P3006" s="3">
        <f>HLOOKUP(P$5,[1]非R能力!$B$8:$F$558,$C3006+1,0)</f>
        <v>157992.63162766438</v>
      </c>
      <c r="Q3006" s="3">
        <f>HLOOKUP(Q$5,[1]非R能力!$B$8:$F$558,$C3006+1,0)</f>
        <v>88824.419950431329</v>
      </c>
      <c r="R3006" s="3">
        <f>HLOOKUP(R$5,[1]非R能力!$B$8:$F$558,$C3006+1,0)</f>
        <v>26656.06151910753</v>
      </c>
      <c r="S3006" s="3">
        <f>HLOOKUP(S$5,[1]非R能力!$B$8:$F$558,$C3006+1,0)</f>
        <v>36403.76535005754</v>
      </c>
      <c r="T3006" s="3">
        <f>INDEX([1]非R能力!$H$9:$H$558,D3006)</f>
        <v>28991.245929876441</v>
      </c>
      <c r="U3006" s="3">
        <f>IF(E3006="小怪",0,IF(INDEX([1]非R能力!$FK$9:$FK$558,C3006)=0,0,10))</f>
        <v>10</v>
      </c>
      <c r="V3006" s="3">
        <f>IF(E3006="小怪",0,IF(INDEX([1]非R能力!$FH$9:$FH$558,C3006)=0,0,5000))</f>
        <v>5000</v>
      </c>
      <c r="W3006" s="3">
        <f>HLOOKUP(W$5,[2]人物技能基础!$O$3:$Q$553,$C3006+1,0)</f>
        <v>3.637142857142857</v>
      </c>
      <c r="X3006" s="3">
        <f>HLOOKUP(X$5,[2]人物技能基础!$O$3:$Q$553,$C3006+1,0)</f>
        <v>2.0186428571428574</v>
      </c>
      <c r="Y3006" s="3">
        <f>HLOOKUP(Y$5,[2]人物技能基础!$O$3:$Q$553,$C3006+1,0)</f>
        <v>99.964285714285708</v>
      </c>
      <c r="Z3006" s="3">
        <f t="shared" si="277"/>
        <v>5116262</v>
      </c>
      <c r="AA3006" s="3">
        <f t="shared" si="278"/>
        <v>96121</v>
      </c>
      <c r="AB3006" s="3">
        <f t="shared" si="279"/>
        <v>31598</v>
      </c>
      <c r="AC3006" s="3">
        <f t="shared" si="280"/>
        <v>36403</v>
      </c>
      <c r="AD3006" s="3">
        <f t="shared" si="281"/>
        <v>35541</v>
      </c>
    </row>
    <row r="3007" spans="1:30" x14ac:dyDescent="0.15">
      <c r="A3007" s="3">
        <v>1002</v>
      </c>
      <c r="B3007" s="3" t="str">
        <f t="shared" si="276"/>
        <v>关卡1002boss</v>
      </c>
      <c r="C3007" s="3">
        <f>INDEX([3]关卡!$J$19:$J$2018,A3007)</f>
        <v>377</v>
      </c>
      <c r="D3007" s="3">
        <f>INDEX([3]关卡!$N$19:$N$2018,A3007)</f>
        <v>377</v>
      </c>
      <c r="E3007" s="3" t="s">
        <v>25</v>
      </c>
      <c r="F3007" s="3" t="s">
        <v>26</v>
      </c>
      <c r="G3007" s="3">
        <v>30</v>
      </c>
      <c r="H3007" s="3">
        <v>30</v>
      </c>
      <c r="I3007" s="3">
        <v>0.2</v>
      </c>
      <c r="J3007" s="4">
        <v>0.75</v>
      </c>
      <c r="K3007" s="4">
        <v>1</v>
      </c>
      <c r="L3007" s="4">
        <v>5</v>
      </c>
      <c r="M3007" s="3">
        <v>1</v>
      </c>
      <c r="N3007" s="3">
        <v>2</v>
      </c>
      <c r="O3007" s="3">
        <f>HLOOKUP(O$5,[1]非R能力!$B$8:$F$558,$C3007+1,0)</f>
        <v>1064561.3027118838</v>
      </c>
      <c r="P3007" s="3">
        <f>HLOOKUP(P$5,[1]非R能力!$B$8:$F$558,$C3007+1,0)</f>
        <v>157992.63162766438</v>
      </c>
      <c r="Q3007" s="3">
        <f>HLOOKUP(Q$5,[1]非R能力!$B$8:$F$558,$C3007+1,0)</f>
        <v>88824.419950431329</v>
      </c>
      <c r="R3007" s="3">
        <f>HLOOKUP(R$5,[1]非R能力!$B$8:$F$558,$C3007+1,0)</f>
        <v>26656.06151910753</v>
      </c>
      <c r="S3007" s="3">
        <f>HLOOKUP(S$5,[1]非R能力!$B$8:$F$558,$C3007+1,0)</f>
        <v>36403.76535005754</v>
      </c>
      <c r="T3007" s="3">
        <f>INDEX([1]非R能力!$H$9:$H$558,D3007)</f>
        <v>28991.245929876441</v>
      </c>
      <c r="U3007" s="3">
        <f>IF(E3007="小怪",0,IF(INDEX([1]非R能力!$FK$9:$FK$558,C3007)=0,0,10))</f>
        <v>10</v>
      </c>
      <c r="V3007" s="3">
        <f>IF(E3007="小怪",0,IF(INDEX([1]非R能力!$FH$9:$FH$558,C3007)=0,0,5000))</f>
        <v>5000</v>
      </c>
      <c r="W3007" s="3">
        <f>HLOOKUP(W$5,[2]人物技能基础!$O$3:$Q$553,$C3007+1,0)</f>
        <v>3.637142857142857</v>
      </c>
      <c r="X3007" s="3">
        <f>HLOOKUP(X$5,[2]人物技能基础!$O$3:$Q$553,$C3007+1,0)</f>
        <v>2.0186428571428574</v>
      </c>
      <c r="Y3007" s="3">
        <f>HLOOKUP(Y$5,[2]人物技能基础!$O$3:$Q$553,$C3007+1,0)</f>
        <v>99.964285714285708</v>
      </c>
      <c r="Z3007" s="3">
        <f t="shared" si="277"/>
        <v>5116262</v>
      </c>
      <c r="AA3007" s="3">
        <f t="shared" si="278"/>
        <v>96121</v>
      </c>
      <c r="AB3007" s="3">
        <f t="shared" si="279"/>
        <v>31598</v>
      </c>
      <c r="AC3007" s="3">
        <f t="shared" si="280"/>
        <v>36403</v>
      </c>
      <c r="AD3007" s="3">
        <f t="shared" si="281"/>
        <v>35541</v>
      </c>
    </row>
    <row r="3008" spans="1:30" x14ac:dyDescent="0.15">
      <c r="A3008" s="3">
        <v>1003</v>
      </c>
      <c r="B3008" s="3" t="str">
        <f t="shared" si="276"/>
        <v>关卡1003boss</v>
      </c>
      <c r="C3008" s="3">
        <f>INDEX([3]关卡!$J$19:$J$2018,A3008)</f>
        <v>378</v>
      </c>
      <c r="D3008" s="3">
        <f>INDEX([3]关卡!$N$19:$N$2018,A3008)</f>
        <v>378</v>
      </c>
      <c r="E3008" s="3" t="s">
        <v>25</v>
      </c>
      <c r="F3008" s="3" t="s">
        <v>26</v>
      </c>
      <c r="G3008" s="3">
        <v>30</v>
      </c>
      <c r="H3008" s="3">
        <v>30</v>
      </c>
      <c r="I3008" s="3">
        <v>0.2</v>
      </c>
      <c r="J3008" s="4">
        <v>0.75</v>
      </c>
      <c r="K3008" s="4">
        <v>1</v>
      </c>
      <c r="L3008" s="4">
        <v>5</v>
      </c>
      <c r="M3008" s="3">
        <v>1</v>
      </c>
      <c r="N3008" s="3">
        <v>2</v>
      </c>
      <c r="O3008" s="3">
        <f>HLOOKUP(O$5,[1]非R能力!$B$8:$F$558,$C3008+1,0)</f>
        <v>1071759.3300676586</v>
      </c>
      <c r="P3008" s="3">
        <f>HLOOKUP(P$5,[1]非R能力!$B$8:$F$558,$C3008+1,0)</f>
        <v>159131.3202705929</v>
      </c>
      <c r="Q3008" s="3">
        <f>HLOOKUP(Q$5,[1]非R能力!$B$8:$F$558,$C3008+1,0)</f>
        <v>89440.25190068502</v>
      </c>
      <c r="R3008" s="3">
        <f>HLOOKUP(R$5,[1]非R能力!$B$8:$F$558,$C3008+1,0)</f>
        <v>26845.036595497961</v>
      </c>
      <c r="S3008" s="3">
        <f>HLOOKUP(S$5,[1]非R能力!$B$8:$F$558,$C3008+1,0)</f>
        <v>36632.263434278095</v>
      </c>
      <c r="T3008" s="3">
        <f>INDEX([1]非R能力!$H$9:$H$558,D3008)</f>
        <v>29165.53579699677</v>
      </c>
      <c r="U3008" s="3">
        <f>IF(E3008="小怪",0,IF(INDEX([1]非R能力!$FK$9:$FK$558,C3008)=0,0,10))</f>
        <v>10</v>
      </c>
      <c r="V3008" s="3">
        <f>IF(E3008="小怪",0,IF(INDEX([1]非R能力!$FH$9:$FH$558,C3008)=0,0,5000))</f>
        <v>5000</v>
      </c>
      <c r="W3008" s="3">
        <f>HLOOKUP(W$5,[2]人物技能基础!$O$3:$Q$553,$C3008+1,0)</f>
        <v>3.637142857142857</v>
      </c>
      <c r="X3008" s="3">
        <f>HLOOKUP(X$5,[2]人物技能基础!$O$3:$Q$553,$C3008+1,0)</f>
        <v>2.0186428571428574</v>
      </c>
      <c r="Y3008" s="3">
        <f>HLOOKUP(Y$5,[2]人物技能基础!$O$3:$Q$553,$C3008+1,0)</f>
        <v>99.964285714285708</v>
      </c>
      <c r="Z3008" s="3">
        <f t="shared" si="277"/>
        <v>5152490</v>
      </c>
      <c r="AA3008" s="3">
        <f t="shared" si="278"/>
        <v>96785</v>
      </c>
      <c r="AB3008" s="3">
        <f t="shared" si="279"/>
        <v>31826</v>
      </c>
      <c r="AC3008" s="3">
        <f t="shared" si="280"/>
        <v>36632</v>
      </c>
      <c r="AD3008" s="3">
        <f t="shared" si="281"/>
        <v>35793</v>
      </c>
    </row>
    <row r="3009" spans="1:30" x14ac:dyDescent="0.15">
      <c r="A3009" s="3">
        <v>1004</v>
      </c>
      <c r="B3009" s="3" t="str">
        <f t="shared" si="276"/>
        <v>关卡1004boss</v>
      </c>
      <c r="C3009" s="3">
        <f>INDEX([3]关卡!$J$19:$J$2018,A3009)</f>
        <v>378</v>
      </c>
      <c r="D3009" s="3">
        <f>INDEX([3]关卡!$N$19:$N$2018,A3009)</f>
        <v>378</v>
      </c>
      <c r="E3009" s="3" t="s">
        <v>25</v>
      </c>
      <c r="F3009" s="3" t="s">
        <v>26</v>
      </c>
      <c r="G3009" s="3">
        <v>30</v>
      </c>
      <c r="H3009" s="3">
        <v>30</v>
      </c>
      <c r="I3009" s="3">
        <v>0.2</v>
      </c>
      <c r="J3009" s="4">
        <v>0.75</v>
      </c>
      <c r="K3009" s="4">
        <v>1</v>
      </c>
      <c r="L3009" s="4">
        <v>5</v>
      </c>
      <c r="M3009" s="3">
        <v>1</v>
      </c>
      <c r="N3009" s="3">
        <v>2</v>
      </c>
      <c r="O3009" s="3">
        <f>HLOOKUP(O$5,[1]非R能力!$B$8:$F$558,$C3009+1,0)</f>
        <v>1071759.3300676586</v>
      </c>
      <c r="P3009" s="3">
        <f>HLOOKUP(P$5,[1]非R能力!$B$8:$F$558,$C3009+1,0)</f>
        <v>159131.3202705929</v>
      </c>
      <c r="Q3009" s="3">
        <f>HLOOKUP(Q$5,[1]非R能力!$B$8:$F$558,$C3009+1,0)</f>
        <v>89440.25190068502</v>
      </c>
      <c r="R3009" s="3">
        <f>HLOOKUP(R$5,[1]非R能力!$B$8:$F$558,$C3009+1,0)</f>
        <v>26845.036595497961</v>
      </c>
      <c r="S3009" s="3">
        <f>HLOOKUP(S$5,[1]非R能力!$B$8:$F$558,$C3009+1,0)</f>
        <v>36632.263434278095</v>
      </c>
      <c r="T3009" s="3">
        <f>INDEX([1]非R能力!$H$9:$H$558,D3009)</f>
        <v>29165.53579699677</v>
      </c>
      <c r="U3009" s="3">
        <f>IF(E3009="小怪",0,IF(INDEX([1]非R能力!$FK$9:$FK$558,C3009)=0,0,10))</f>
        <v>10</v>
      </c>
      <c r="V3009" s="3">
        <f>IF(E3009="小怪",0,IF(INDEX([1]非R能力!$FH$9:$FH$558,C3009)=0,0,5000))</f>
        <v>5000</v>
      </c>
      <c r="W3009" s="3">
        <f>HLOOKUP(W$5,[2]人物技能基础!$O$3:$Q$553,$C3009+1,0)</f>
        <v>3.637142857142857</v>
      </c>
      <c r="X3009" s="3">
        <f>HLOOKUP(X$5,[2]人物技能基础!$O$3:$Q$553,$C3009+1,0)</f>
        <v>2.0186428571428574</v>
      </c>
      <c r="Y3009" s="3">
        <f>HLOOKUP(Y$5,[2]人物技能基础!$O$3:$Q$553,$C3009+1,0)</f>
        <v>99.964285714285708</v>
      </c>
      <c r="Z3009" s="3">
        <f t="shared" si="277"/>
        <v>5152490</v>
      </c>
      <c r="AA3009" s="3">
        <f t="shared" si="278"/>
        <v>96785</v>
      </c>
      <c r="AB3009" s="3">
        <f t="shared" si="279"/>
        <v>31826</v>
      </c>
      <c r="AC3009" s="3">
        <f t="shared" si="280"/>
        <v>36632</v>
      </c>
      <c r="AD3009" s="3">
        <f t="shared" si="281"/>
        <v>35793</v>
      </c>
    </row>
    <row r="3010" spans="1:30" x14ac:dyDescent="0.15">
      <c r="A3010" s="3">
        <v>1005</v>
      </c>
      <c r="B3010" s="3" t="str">
        <f t="shared" si="276"/>
        <v>关卡1005boss</v>
      </c>
      <c r="C3010" s="3">
        <f>INDEX([3]关卡!$J$19:$J$2018,A3010)</f>
        <v>378</v>
      </c>
      <c r="D3010" s="3">
        <f>INDEX([3]关卡!$N$19:$N$2018,A3010)</f>
        <v>378</v>
      </c>
      <c r="E3010" s="3" t="s">
        <v>25</v>
      </c>
      <c r="F3010" s="3" t="s">
        <v>26</v>
      </c>
      <c r="G3010" s="3">
        <v>30</v>
      </c>
      <c r="H3010" s="3">
        <v>30</v>
      </c>
      <c r="I3010" s="3">
        <v>0.2</v>
      </c>
      <c r="J3010" s="4">
        <v>0.75</v>
      </c>
      <c r="K3010" s="4">
        <v>1</v>
      </c>
      <c r="L3010" s="4">
        <v>5</v>
      </c>
      <c r="M3010" s="3">
        <v>1</v>
      </c>
      <c r="N3010" s="3">
        <v>2</v>
      </c>
      <c r="O3010" s="3">
        <f>HLOOKUP(O$5,[1]非R能力!$B$8:$F$558,$C3010+1,0)</f>
        <v>1071759.3300676586</v>
      </c>
      <c r="P3010" s="3">
        <f>HLOOKUP(P$5,[1]非R能力!$B$8:$F$558,$C3010+1,0)</f>
        <v>159131.3202705929</v>
      </c>
      <c r="Q3010" s="3">
        <f>HLOOKUP(Q$5,[1]非R能力!$B$8:$F$558,$C3010+1,0)</f>
        <v>89440.25190068502</v>
      </c>
      <c r="R3010" s="3">
        <f>HLOOKUP(R$5,[1]非R能力!$B$8:$F$558,$C3010+1,0)</f>
        <v>26845.036595497961</v>
      </c>
      <c r="S3010" s="3">
        <f>HLOOKUP(S$5,[1]非R能力!$B$8:$F$558,$C3010+1,0)</f>
        <v>36632.263434278095</v>
      </c>
      <c r="T3010" s="3">
        <f>INDEX([1]非R能力!$H$9:$H$558,D3010)</f>
        <v>29165.53579699677</v>
      </c>
      <c r="U3010" s="3">
        <f>IF(E3010="小怪",0,IF(INDEX([1]非R能力!$FK$9:$FK$558,C3010)=0,0,10))</f>
        <v>10</v>
      </c>
      <c r="V3010" s="3">
        <f>IF(E3010="小怪",0,IF(INDEX([1]非R能力!$FH$9:$FH$558,C3010)=0,0,5000))</f>
        <v>5000</v>
      </c>
      <c r="W3010" s="3">
        <f>HLOOKUP(W$5,[2]人物技能基础!$O$3:$Q$553,$C3010+1,0)</f>
        <v>3.637142857142857</v>
      </c>
      <c r="X3010" s="3">
        <f>HLOOKUP(X$5,[2]人物技能基础!$O$3:$Q$553,$C3010+1,0)</f>
        <v>2.0186428571428574</v>
      </c>
      <c r="Y3010" s="3">
        <f>HLOOKUP(Y$5,[2]人物技能基础!$O$3:$Q$553,$C3010+1,0)</f>
        <v>99.964285714285708</v>
      </c>
      <c r="Z3010" s="3">
        <f t="shared" si="277"/>
        <v>5152490</v>
      </c>
      <c r="AA3010" s="3">
        <f t="shared" si="278"/>
        <v>96785</v>
      </c>
      <c r="AB3010" s="3">
        <f t="shared" si="279"/>
        <v>31826</v>
      </c>
      <c r="AC3010" s="3">
        <f t="shared" si="280"/>
        <v>36632</v>
      </c>
      <c r="AD3010" s="3">
        <f t="shared" si="281"/>
        <v>35793</v>
      </c>
    </row>
    <row r="3011" spans="1:30" x14ac:dyDescent="0.15">
      <c r="A3011" s="3">
        <v>1006</v>
      </c>
      <c r="B3011" s="3" t="str">
        <f t="shared" si="276"/>
        <v>关卡1006boss</v>
      </c>
      <c r="C3011" s="3">
        <f>INDEX([3]关卡!$J$19:$J$2018,A3011)</f>
        <v>378</v>
      </c>
      <c r="D3011" s="3">
        <f>INDEX([3]关卡!$N$19:$N$2018,A3011)</f>
        <v>378</v>
      </c>
      <c r="E3011" s="3" t="s">
        <v>25</v>
      </c>
      <c r="F3011" s="3" t="s">
        <v>26</v>
      </c>
      <c r="G3011" s="3">
        <v>30</v>
      </c>
      <c r="H3011" s="3">
        <v>30</v>
      </c>
      <c r="I3011" s="3">
        <v>0.2</v>
      </c>
      <c r="J3011" s="4">
        <v>0.75</v>
      </c>
      <c r="K3011" s="4">
        <v>1</v>
      </c>
      <c r="L3011" s="4">
        <v>5</v>
      </c>
      <c r="M3011" s="3">
        <v>1</v>
      </c>
      <c r="N3011" s="3">
        <v>2</v>
      </c>
      <c r="O3011" s="3">
        <f>HLOOKUP(O$5,[1]非R能力!$B$8:$F$558,$C3011+1,0)</f>
        <v>1071759.3300676586</v>
      </c>
      <c r="P3011" s="3">
        <f>HLOOKUP(P$5,[1]非R能力!$B$8:$F$558,$C3011+1,0)</f>
        <v>159131.3202705929</v>
      </c>
      <c r="Q3011" s="3">
        <f>HLOOKUP(Q$5,[1]非R能力!$B$8:$F$558,$C3011+1,0)</f>
        <v>89440.25190068502</v>
      </c>
      <c r="R3011" s="3">
        <f>HLOOKUP(R$5,[1]非R能力!$B$8:$F$558,$C3011+1,0)</f>
        <v>26845.036595497961</v>
      </c>
      <c r="S3011" s="3">
        <f>HLOOKUP(S$5,[1]非R能力!$B$8:$F$558,$C3011+1,0)</f>
        <v>36632.263434278095</v>
      </c>
      <c r="T3011" s="3">
        <f>INDEX([1]非R能力!$H$9:$H$558,D3011)</f>
        <v>29165.53579699677</v>
      </c>
      <c r="U3011" s="3">
        <f>IF(E3011="小怪",0,IF(INDEX([1]非R能力!$FK$9:$FK$558,C3011)=0,0,10))</f>
        <v>10</v>
      </c>
      <c r="V3011" s="3">
        <f>IF(E3011="小怪",0,IF(INDEX([1]非R能力!$FH$9:$FH$558,C3011)=0,0,5000))</f>
        <v>5000</v>
      </c>
      <c r="W3011" s="3">
        <f>HLOOKUP(W$5,[2]人物技能基础!$O$3:$Q$553,$C3011+1,0)</f>
        <v>3.637142857142857</v>
      </c>
      <c r="X3011" s="3">
        <f>HLOOKUP(X$5,[2]人物技能基础!$O$3:$Q$553,$C3011+1,0)</f>
        <v>2.0186428571428574</v>
      </c>
      <c r="Y3011" s="3">
        <f>HLOOKUP(Y$5,[2]人物技能基础!$O$3:$Q$553,$C3011+1,0)</f>
        <v>99.964285714285708</v>
      </c>
      <c r="Z3011" s="3">
        <f t="shared" si="277"/>
        <v>5152490</v>
      </c>
      <c r="AA3011" s="3">
        <f t="shared" si="278"/>
        <v>96785</v>
      </c>
      <c r="AB3011" s="3">
        <f t="shared" si="279"/>
        <v>31826</v>
      </c>
      <c r="AC3011" s="3">
        <f t="shared" si="280"/>
        <v>36632</v>
      </c>
      <c r="AD3011" s="3">
        <f t="shared" si="281"/>
        <v>35793</v>
      </c>
    </row>
    <row r="3012" spans="1:30" x14ac:dyDescent="0.15">
      <c r="A3012" s="3">
        <v>1007</v>
      </c>
      <c r="B3012" s="3" t="str">
        <f t="shared" si="276"/>
        <v>关卡1007boss</v>
      </c>
      <c r="C3012" s="3">
        <f>INDEX([3]关卡!$J$19:$J$2018,A3012)</f>
        <v>378</v>
      </c>
      <c r="D3012" s="3">
        <f>INDEX([3]关卡!$N$19:$N$2018,A3012)</f>
        <v>378</v>
      </c>
      <c r="E3012" s="3" t="s">
        <v>25</v>
      </c>
      <c r="F3012" s="3" t="s">
        <v>26</v>
      </c>
      <c r="G3012" s="3">
        <v>30</v>
      </c>
      <c r="H3012" s="3">
        <v>30</v>
      </c>
      <c r="I3012" s="3">
        <v>0.2</v>
      </c>
      <c r="J3012" s="4">
        <v>0.75</v>
      </c>
      <c r="K3012" s="4">
        <v>1</v>
      </c>
      <c r="L3012" s="4">
        <v>5</v>
      </c>
      <c r="M3012" s="3">
        <v>1</v>
      </c>
      <c r="N3012" s="3">
        <v>2</v>
      </c>
      <c r="O3012" s="3">
        <f>HLOOKUP(O$5,[1]非R能力!$B$8:$F$558,$C3012+1,0)</f>
        <v>1071759.3300676586</v>
      </c>
      <c r="P3012" s="3">
        <f>HLOOKUP(P$5,[1]非R能力!$B$8:$F$558,$C3012+1,0)</f>
        <v>159131.3202705929</v>
      </c>
      <c r="Q3012" s="3">
        <f>HLOOKUP(Q$5,[1]非R能力!$B$8:$F$558,$C3012+1,0)</f>
        <v>89440.25190068502</v>
      </c>
      <c r="R3012" s="3">
        <f>HLOOKUP(R$5,[1]非R能力!$B$8:$F$558,$C3012+1,0)</f>
        <v>26845.036595497961</v>
      </c>
      <c r="S3012" s="3">
        <f>HLOOKUP(S$5,[1]非R能力!$B$8:$F$558,$C3012+1,0)</f>
        <v>36632.263434278095</v>
      </c>
      <c r="T3012" s="3">
        <f>INDEX([1]非R能力!$H$9:$H$558,D3012)</f>
        <v>29165.53579699677</v>
      </c>
      <c r="U3012" s="3">
        <f>IF(E3012="小怪",0,IF(INDEX([1]非R能力!$FK$9:$FK$558,C3012)=0,0,10))</f>
        <v>10</v>
      </c>
      <c r="V3012" s="3">
        <f>IF(E3012="小怪",0,IF(INDEX([1]非R能力!$FH$9:$FH$558,C3012)=0,0,5000))</f>
        <v>5000</v>
      </c>
      <c r="W3012" s="3">
        <f>HLOOKUP(W$5,[2]人物技能基础!$O$3:$Q$553,$C3012+1,0)</f>
        <v>3.637142857142857</v>
      </c>
      <c r="X3012" s="3">
        <f>HLOOKUP(X$5,[2]人物技能基础!$O$3:$Q$553,$C3012+1,0)</f>
        <v>2.0186428571428574</v>
      </c>
      <c r="Y3012" s="3">
        <f>HLOOKUP(Y$5,[2]人物技能基础!$O$3:$Q$553,$C3012+1,0)</f>
        <v>99.964285714285708</v>
      </c>
      <c r="Z3012" s="3">
        <f t="shared" si="277"/>
        <v>5152490</v>
      </c>
      <c r="AA3012" s="3">
        <f t="shared" si="278"/>
        <v>96785</v>
      </c>
      <c r="AB3012" s="3">
        <f t="shared" si="279"/>
        <v>31826</v>
      </c>
      <c r="AC3012" s="3">
        <f t="shared" si="280"/>
        <v>36632</v>
      </c>
      <c r="AD3012" s="3">
        <f t="shared" si="281"/>
        <v>35793</v>
      </c>
    </row>
    <row r="3013" spans="1:30" x14ac:dyDescent="0.15">
      <c r="A3013" s="3">
        <v>1008</v>
      </c>
      <c r="B3013" s="3" t="str">
        <f t="shared" si="276"/>
        <v>关卡1008boss</v>
      </c>
      <c r="C3013" s="3">
        <f>INDEX([3]关卡!$J$19:$J$2018,A3013)</f>
        <v>379</v>
      </c>
      <c r="D3013" s="3">
        <f>INDEX([3]关卡!$N$19:$N$2018,A3013)</f>
        <v>379</v>
      </c>
      <c r="E3013" s="3" t="s">
        <v>25</v>
      </c>
      <c r="F3013" s="3" t="s">
        <v>26</v>
      </c>
      <c r="G3013" s="3">
        <v>30</v>
      </c>
      <c r="H3013" s="3">
        <v>30</v>
      </c>
      <c r="I3013" s="3">
        <v>0.2</v>
      </c>
      <c r="J3013" s="4">
        <v>0.75</v>
      </c>
      <c r="K3013" s="4">
        <v>1</v>
      </c>
      <c r="L3013" s="4">
        <v>5</v>
      </c>
      <c r="M3013" s="3">
        <v>1</v>
      </c>
      <c r="N3013" s="3">
        <v>2</v>
      </c>
      <c r="O3013" s="3">
        <f>HLOOKUP(O$5,[1]非R能力!$B$8:$F$558,$C3013+1,0)</f>
        <v>1078949.4663596884</v>
      </c>
      <c r="P3013" s="3">
        <f>HLOOKUP(P$5,[1]非R能力!$B$8:$F$558,$C3013+1,0)</f>
        <v>160253.59084215219</v>
      </c>
      <c r="Q3013" s="3">
        <f>HLOOKUP(Q$5,[1]非R能力!$B$8:$F$558,$C3013+1,0)</f>
        <v>90052.830404564986</v>
      </c>
      <c r="R3013" s="3">
        <f>HLOOKUP(R$5,[1]非R能力!$B$8:$F$558,$C3013+1,0)</f>
        <v>27028.235760179425</v>
      </c>
      <c r="S3013" s="3">
        <f>HLOOKUP(S$5,[1]非R能力!$B$8:$F$558,$C3013+1,0)</f>
        <v>36865.784201474824</v>
      </c>
      <c r="T3013" s="3">
        <f>INDEX([1]非R能力!$H$9:$H$558,D3013)</f>
        <v>29340.65619544846</v>
      </c>
      <c r="U3013" s="3">
        <f>IF(E3013="小怪",0,IF(INDEX([1]非R能力!$FK$9:$FK$558,C3013)=0,0,10))</f>
        <v>10</v>
      </c>
      <c r="V3013" s="3">
        <f>IF(E3013="小怪",0,IF(INDEX([1]非R能力!$FH$9:$FH$558,C3013)=0,0,5000))</f>
        <v>5000</v>
      </c>
      <c r="W3013" s="3">
        <f>HLOOKUP(W$5,[2]人物技能基础!$O$3:$Q$553,$C3013+1,0)</f>
        <v>3.637142857142857</v>
      </c>
      <c r="X3013" s="3">
        <f>HLOOKUP(X$5,[2]人物技能基础!$O$3:$Q$553,$C3013+1,0)</f>
        <v>2.0186428571428574</v>
      </c>
      <c r="Y3013" s="3">
        <f>HLOOKUP(Y$5,[2]人物技能基础!$O$3:$Q$553,$C3013+1,0)</f>
        <v>99.964285714285708</v>
      </c>
      <c r="Z3013" s="3">
        <f t="shared" si="277"/>
        <v>5188281</v>
      </c>
      <c r="AA3013" s="3">
        <f t="shared" si="278"/>
        <v>97445</v>
      </c>
      <c r="AB3013" s="3">
        <f t="shared" si="279"/>
        <v>32050</v>
      </c>
      <c r="AC3013" s="3">
        <f t="shared" si="280"/>
        <v>36865</v>
      </c>
      <c r="AD3013" s="3">
        <f t="shared" si="281"/>
        <v>36037</v>
      </c>
    </row>
    <row r="3014" spans="1:30" x14ac:dyDescent="0.15">
      <c r="A3014" s="3">
        <v>1009</v>
      </c>
      <c r="B3014" s="3" t="str">
        <f t="shared" si="276"/>
        <v>关卡1009boss</v>
      </c>
      <c r="C3014" s="3">
        <f>INDEX([3]关卡!$J$19:$J$2018,A3014)</f>
        <v>379</v>
      </c>
      <c r="D3014" s="3">
        <f>INDEX([3]关卡!$N$19:$N$2018,A3014)</f>
        <v>379</v>
      </c>
      <c r="E3014" s="3" t="s">
        <v>25</v>
      </c>
      <c r="F3014" s="3" t="s">
        <v>26</v>
      </c>
      <c r="G3014" s="3">
        <v>30</v>
      </c>
      <c r="H3014" s="3">
        <v>30</v>
      </c>
      <c r="I3014" s="3">
        <v>0.2</v>
      </c>
      <c r="J3014" s="4">
        <v>0.75</v>
      </c>
      <c r="K3014" s="4">
        <v>1</v>
      </c>
      <c r="L3014" s="4">
        <v>5</v>
      </c>
      <c r="M3014" s="3">
        <v>1</v>
      </c>
      <c r="N3014" s="3">
        <v>2</v>
      </c>
      <c r="O3014" s="3">
        <f>HLOOKUP(O$5,[1]非R能力!$B$8:$F$558,$C3014+1,0)</f>
        <v>1078949.4663596884</v>
      </c>
      <c r="P3014" s="3">
        <f>HLOOKUP(P$5,[1]非R能力!$B$8:$F$558,$C3014+1,0)</f>
        <v>160253.59084215219</v>
      </c>
      <c r="Q3014" s="3">
        <f>HLOOKUP(Q$5,[1]非R能力!$B$8:$F$558,$C3014+1,0)</f>
        <v>90052.830404564986</v>
      </c>
      <c r="R3014" s="3">
        <f>HLOOKUP(R$5,[1]非R能力!$B$8:$F$558,$C3014+1,0)</f>
        <v>27028.235760179425</v>
      </c>
      <c r="S3014" s="3">
        <f>HLOOKUP(S$5,[1]非R能力!$B$8:$F$558,$C3014+1,0)</f>
        <v>36865.784201474824</v>
      </c>
      <c r="T3014" s="3">
        <f>INDEX([1]非R能力!$H$9:$H$558,D3014)</f>
        <v>29340.65619544846</v>
      </c>
      <c r="U3014" s="3">
        <f>IF(E3014="小怪",0,IF(INDEX([1]非R能力!$FK$9:$FK$558,C3014)=0,0,10))</f>
        <v>10</v>
      </c>
      <c r="V3014" s="3">
        <f>IF(E3014="小怪",0,IF(INDEX([1]非R能力!$FH$9:$FH$558,C3014)=0,0,5000))</f>
        <v>5000</v>
      </c>
      <c r="W3014" s="3">
        <f>HLOOKUP(W$5,[2]人物技能基础!$O$3:$Q$553,$C3014+1,0)</f>
        <v>3.637142857142857</v>
      </c>
      <c r="X3014" s="3">
        <f>HLOOKUP(X$5,[2]人物技能基础!$O$3:$Q$553,$C3014+1,0)</f>
        <v>2.0186428571428574</v>
      </c>
      <c r="Y3014" s="3">
        <f>HLOOKUP(Y$5,[2]人物技能基础!$O$3:$Q$553,$C3014+1,0)</f>
        <v>99.964285714285708</v>
      </c>
      <c r="Z3014" s="3">
        <f t="shared" si="277"/>
        <v>5188281</v>
      </c>
      <c r="AA3014" s="3">
        <f t="shared" si="278"/>
        <v>97445</v>
      </c>
      <c r="AB3014" s="3">
        <f t="shared" si="279"/>
        <v>32050</v>
      </c>
      <c r="AC3014" s="3">
        <f t="shared" si="280"/>
        <v>36865</v>
      </c>
      <c r="AD3014" s="3">
        <f t="shared" si="281"/>
        <v>36037</v>
      </c>
    </row>
    <row r="3015" spans="1:30" x14ac:dyDescent="0.15">
      <c r="A3015" s="3">
        <v>1010</v>
      </c>
      <c r="B3015" s="3" t="str">
        <f t="shared" ref="B3015:B3078" si="282">"关卡"&amp;A3015&amp;E3015</f>
        <v>关卡1010boss</v>
      </c>
      <c r="C3015" s="3">
        <f>INDEX([3]关卡!$J$19:$J$2018,A3015)</f>
        <v>379</v>
      </c>
      <c r="D3015" s="3">
        <f>INDEX([3]关卡!$N$19:$N$2018,A3015)</f>
        <v>379</v>
      </c>
      <c r="E3015" s="3" t="s">
        <v>25</v>
      </c>
      <c r="F3015" s="3" t="s">
        <v>26</v>
      </c>
      <c r="G3015" s="3">
        <v>30</v>
      </c>
      <c r="H3015" s="3">
        <v>30</v>
      </c>
      <c r="I3015" s="3">
        <v>0.2</v>
      </c>
      <c r="J3015" s="4">
        <v>0.75</v>
      </c>
      <c r="K3015" s="4">
        <v>1</v>
      </c>
      <c r="L3015" s="4">
        <v>5</v>
      </c>
      <c r="M3015" s="3">
        <v>1</v>
      </c>
      <c r="N3015" s="3">
        <v>2</v>
      </c>
      <c r="O3015" s="3">
        <f>HLOOKUP(O$5,[1]非R能力!$B$8:$F$558,$C3015+1,0)</f>
        <v>1078949.4663596884</v>
      </c>
      <c r="P3015" s="3">
        <f>HLOOKUP(P$5,[1]非R能力!$B$8:$F$558,$C3015+1,0)</f>
        <v>160253.59084215219</v>
      </c>
      <c r="Q3015" s="3">
        <f>HLOOKUP(Q$5,[1]非R能力!$B$8:$F$558,$C3015+1,0)</f>
        <v>90052.830404564986</v>
      </c>
      <c r="R3015" s="3">
        <f>HLOOKUP(R$5,[1]非R能力!$B$8:$F$558,$C3015+1,0)</f>
        <v>27028.235760179425</v>
      </c>
      <c r="S3015" s="3">
        <f>HLOOKUP(S$5,[1]非R能力!$B$8:$F$558,$C3015+1,0)</f>
        <v>36865.784201474824</v>
      </c>
      <c r="T3015" s="3">
        <f>INDEX([1]非R能力!$H$9:$H$558,D3015)</f>
        <v>29340.65619544846</v>
      </c>
      <c r="U3015" s="3">
        <f>IF(E3015="小怪",0,IF(INDEX([1]非R能力!$FK$9:$FK$558,C3015)=0,0,10))</f>
        <v>10</v>
      </c>
      <c r="V3015" s="3">
        <f>IF(E3015="小怪",0,IF(INDEX([1]非R能力!$FH$9:$FH$558,C3015)=0,0,5000))</f>
        <v>5000</v>
      </c>
      <c r="W3015" s="3">
        <f>HLOOKUP(W$5,[2]人物技能基础!$O$3:$Q$553,$C3015+1,0)</f>
        <v>3.637142857142857</v>
      </c>
      <c r="X3015" s="3">
        <f>HLOOKUP(X$5,[2]人物技能基础!$O$3:$Q$553,$C3015+1,0)</f>
        <v>2.0186428571428574</v>
      </c>
      <c r="Y3015" s="3">
        <f>HLOOKUP(Y$5,[2]人物技能基础!$O$3:$Q$553,$C3015+1,0)</f>
        <v>99.964285714285708</v>
      </c>
      <c r="Z3015" s="3">
        <f t="shared" ref="Z3015:Z3078" si="283">INT(((P3015-AB3015)*X3015+(Y3015+T3015))*G3015*J3015*$D$2)</f>
        <v>5188281</v>
      </c>
      <c r="AA3015" s="3">
        <f t="shared" ref="AA3015:AA3078" si="284">IF(H3015=0,IF(U3015=0,INT(Q3015/5),IF(V3015=0,INT(Q3015/5),INT((V3015/U3015)/(1/N3015*M3015)/L3015+Q3015))),INT((IF(U3015=0,0,V3015/U3015/(1/N3015*M3015))+O3015/H3015)/L3015+Q3015))</f>
        <v>97445</v>
      </c>
      <c r="AB3015" s="3">
        <f t="shared" ref="AB3015:AB3078" si="285">INT(P3015*I3015)</f>
        <v>32050</v>
      </c>
      <c r="AC3015" s="3">
        <f t="shared" ref="AC3015:AC3078" si="286">INT(K3015*S3015)</f>
        <v>36865</v>
      </c>
      <c r="AD3015" s="3">
        <f t="shared" ref="AD3015:AD3078" si="287">INT(R3015/J3015)</f>
        <v>36037</v>
      </c>
    </row>
    <row r="3016" spans="1:30" x14ac:dyDescent="0.15">
      <c r="A3016" s="3">
        <v>1011</v>
      </c>
      <c r="B3016" s="3" t="str">
        <f t="shared" si="282"/>
        <v>关卡1011boss</v>
      </c>
      <c r="C3016" s="3">
        <f>INDEX([3]关卡!$J$19:$J$2018,A3016)</f>
        <v>379</v>
      </c>
      <c r="D3016" s="3">
        <f>INDEX([3]关卡!$N$19:$N$2018,A3016)</f>
        <v>379</v>
      </c>
      <c r="E3016" s="3" t="s">
        <v>25</v>
      </c>
      <c r="F3016" s="3" t="s">
        <v>26</v>
      </c>
      <c r="G3016" s="3">
        <v>30</v>
      </c>
      <c r="H3016" s="3">
        <v>30</v>
      </c>
      <c r="I3016" s="3">
        <v>0.2</v>
      </c>
      <c r="J3016" s="4">
        <v>0.75</v>
      </c>
      <c r="K3016" s="4">
        <v>1</v>
      </c>
      <c r="L3016" s="4">
        <v>5</v>
      </c>
      <c r="M3016" s="3">
        <v>1</v>
      </c>
      <c r="N3016" s="3">
        <v>2</v>
      </c>
      <c r="O3016" s="3">
        <f>HLOOKUP(O$5,[1]非R能力!$B$8:$F$558,$C3016+1,0)</f>
        <v>1078949.4663596884</v>
      </c>
      <c r="P3016" s="3">
        <f>HLOOKUP(P$5,[1]非R能力!$B$8:$F$558,$C3016+1,0)</f>
        <v>160253.59084215219</v>
      </c>
      <c r="Q3016" s="3">
        <f>HLOOKUP(Q$5,[1]非R能力!$B$8:$F$558,$C3016+1,0)</f>
        <v>90052.830404564986</v>
      </c>
      <c r="R3016" s="3">
        <f>HLOOKUP(R$5,[1]非R能力!$B$8:$F$558,$C3016+1,0)</f>
        <v>27028.235760179425</v>
      </c>
      <c r="S3016" s="3">
        <f>HLOOKUP(S$5,[1]非R能力!$B$8:$F$558,$C3016+1,0)</f>
        <v>36865.784201474824</v>
      </c>
      <c r="T3016" s="3">
        <f>INDEX([1]非R能力!$H$9:$H$558,D3016)</f>
        <v>29340.65619544846</v>
      </c>
      <c r="U3016" s="3">
        <f>IF(E3016="小怪",0,IF(INDEX([1]非R能力!$FK$9:$FK$558,C3016)=0,0,10))</f>
        <v>10</v>
      </c>
      <c r="V3016" s="3">
        <f>IF(E3016="小怪",0,IF(INDEX([1]非R能力!$FH$9:$FH$558,C3016)=0,0,5000))</f>
        <v>5000</v>
      </c>
      <c r="W3016" s="3">
        <f>HLOOKUP(W$5,[2]人物技能基础!$O$3:$Q$553,$C3016+1,0)</f>
        <v>3.637142857142857</v>
      </c>
      <c r="X3016" s="3">
        <f>HLOOKUP(X$5,[2]人物技能基础!$O$3:$Q$553,$C3016+1,0)</f>
        <v>2.0186428571428574</v>
      </c>
      <c r="Y3016" s="3">
        <f>HLOOKUP(Y$5,[2]人物技能基础!$O$3:$Q$553,$C3016+1,0)</f>
        <v>99.964285714285708</v>
      </c>
      <c r="Z3016" s="3">
        <f t="shared" si="283"/>
        <v>5188281</v>
      </c>
      <c r="AA3016" s="3">
        <f t="shared" si="284"/>
        <v>97445</v>
      </c>
      <c r="AB3016" s="3">
        <f t="shared" si="285"/>
        <v>32050</v>
      </c>
      <c r="AC3016" s="3">
        <f t="shared" si="286"/>
        <v>36865</v>
      </c>
      <c r="AD3016" s="3">
        <f t="shared" si="287"/>
        <v>36037</v>
      </c>
    </row>
    <row r="3017" spans="1:30" x14ac:dyDescent="0.15">
      <c r="A3017" s="3">
        <v>1012</v>
      </c>
      <c r="B3017" s="3" t="str">
        <f t="shared" si="282"/>
        <v>关卡1012boss</v>
      </c>
      <c r="C3017" s="3">
        <f>INDEX([3]关卡!$J$19:$J$2018,A3017)</f>
        <v>380</v>
      </c>
      <c r="D3017" s="3">
        <f>INDEX([3]关卡!$N$19:$N$2018,A3017)</f>
        <v>380</v>
      </c>
      <c r="E3017" s="3" t="s">
        <v>25</v>
      </c>
      <c r="F3017" s="3" t="s">
        <v>26</v>
      </c>
      <c r="G3017" s="3">
        <v>30</v>
      </c>
      <c r="H3017" s="3">
        <v>30</v>
      </c>
      <c r="I3017" s="3">
        <v>0.2</v>
      </c>
      <c r="J3017" s="4">
        <v>0.75</v>
      </c>
      <c r="K3017" s="4">
        <v>1</v>
      </c>
      <c r="L3017" s="4">
        <v>5</v>
      </c>
      <c r="M3017" s="3">
        <v>1</v>
      </c>
      <c r="N3017" s="3">
        <v>2</v>
      </c>
      <c r="O3017" s="3">
        <f>HLOOKUP(O$5,[1]非R能力!$B$8:$F$558,$C3017+1,0)</f>
        <v>1083867.0417634707</v>
      </c>
      <c r="P3017" s="3">
        <f>HLOOKUP(P$5,[1]非R能力!$B$8:$F$558,$C3017+1,0)</f>
        <v>160907.04929761984</v>
      </c>
      <c r="Q3017" s="3">
        <f>HLOOKUP(Q$5,[1]非R能力!$B$8:$F$558,$C3017+1,0)</f>
        <v>90362.594158283493</v>
      </c>
      <c r="R3017" s="3">
        <f>HLOOKUP(R$5,[1]非R能力!$B$8:$F$558,$C3017+1,0)</f>
        <v>27121.580946469701</v>
      </c>
      <c r="S3017" s="3">
        <f>HLOOKUP(S$5,[1]非R能力!$B$8:$F$558,$C3017+1,0)</f>
        <v>36992.928722213954</v>
      </c>
      <c r="T3017" s="3">
        <f>INDEX([1]非R能力!$H$9:$H$558,D3017)</f>
        <v>29516.610235475717</v>
      </c>
      <c r="U3017" s="3">
        <f>IF(E3017="小怪",0,IF(INDEX([1]非R能力!$FK$9:$FK$558,C3017)=0,0,10))</f>
        <v>10</v>
      </c>
      <c r="V3017" s="3">
        <f>IF(E3017="小怪",0,IF(INDEX([1]非R能力!$FH$9:$FH$558,C3017)=0,0,5000))</f>
        <v>5000</v>
      </c>
      <c r="W3017" s="3">
        <f>HLOOKUP(W$5,[2]人物技能基础!$O$3:$Q$553,$C3017+1,0)</f>
        <v>3.637142857142857</v>
      </c>
      <c r="X3017" s="3">
        <f>HLOOKUP(X$5,[2]人物技能基础!$O$3:$Q$553,$C3017+1,0)</f>
        <v>2.0186428571428574</v>
      </c>
      <c r="Y3017" s="3">
        <f>HLOOKUP(Y$5,[2]人物技能基础!$O$3:$Q$553,$C3017+1,0)</f>
        <v>99.964285714285708</v>
      </c>
      <c r="Z3017" s="3">
        <f t="shared" si="283"/>
        <v>5210432</v>
      </c>
      <c r="AA3017" s="3">
        <f t="shared" si="284"/>
        <v>97788</v>
      </c>
      <c r="AB3017" s="3">
        <f t="shared" si="285"/>
        <v>32181</v>
      </c>
      <c r="AC3017" s="3">
        <f t="shared" si="286"/>
        <v>36992</v>
      </c>
      <c r="AD3017" s="3">
        <f t="shared" si="287"/>
        <v>36162</v>
      </c>
    </row>
    <row r="3018" spans="1:30" x14ac:dyDescent="0.15">
      <c r="A3018" s="3">
        <v>1013</v>
      </c>
      <c r="B3018" s="3" t="str">
        <f t="shared" si="282"/>
        <v>关卡1013boss</v>
      </c>
      <c r="C3018" s="3">
        <f>INDEX([3]关卡!$J$19:$J$2018,A3018)</f>
        <v>380</v>
      </c>
      <c r="D3018" s="3">
        <f>INDEX([3]关卡!$N$19:$N$2018,A3018)</f>
        <v>380</v>
      </c>
      <c r="E3018" s="3" t="s">
        <v>25</v>
      </c>
      <c r="F3018" s="3" t="s">
        <v>26</v>
      </c>
      <c r="G3018" s="3">
        <v>30</v>
      </c>
      <c r="H3018" s="3">
        <v>30</v>
      </c>
      <c r="I3018" s="3">
        <v>0.2</v>
      </c>
      <c r="J3018" s="4">
        <v>0.75</v>
      </c>
      <c r="K3018" s="4">
        <v>1</v>
      </c>
      <c r="L3018" s="4">
        <v>5</v>
      </c>
      <c r="M3018" s="3">
        <v>1</v>
      </c>
      <c r="N3018" s="3">
        <v>2</v>
      </c>
      <c r="O3018" s="3">
        <f>HLOOKUP(O$5,[1]非R能力!$B$8:$F$558,$C3018+1,0)</f>
        <v>1083867.0417634707</v>
      </c>
      <c r="P3018" s="3">
        <f>HLOOKUP(P$5,[1]非R能力!$B$8:$F$558,$C3018+1,0)</f>
        <v>160907.04929761984</v>
      </c>
      <c r="Q3018" s="3">
        <f>HLOOKUP(Q$5,[1]非R能力!$B$8:$F$558,$C3018+1,0)</f>
        <v>90362.594158283493</v>
      </c>
      <c r="R3018" s="3">
        <f>HLOOKUP(R$5,[1]非R能力!$B$8:$F$558,$C3018+1,0)</f>
        <v>27121.580946469701</v>
      </c>
      <c r="S3018" s="3">
        <f>HLOOKUP(S$5,[1]非R能力!$B$8:$F$558,$C3018+1,0)</f>
        <v>36992.928722213954</v>
      </c>
      <c r="T3018" s="3">
        <f>INDEX([1]非R能力!$H$9:$H$558,D3018)</f>
        <v>29516.610235475717</v>
      </c>
      <c r="U3018" s="3">
        <f>IF(E3018="小怪",0,IF(INDEX([1]非R能力!$FK$9:$FK$558,C3018)=0,0,10))</f>
        <v>10</v>
      </c>
      <c r="V3018" s="3">
        <f>IF(E3018="小怪",0,IF(INDEX([1]非R能力!$FH$9:$FH$558,C3018)=0,0,5000))</f>
        <v>5000</v>
      </c>
      <c r="W3018" s="3">
        <f>HLOOKUP(W$5,[2]人物技能基础!$O$3:$Q$553,$C3018+1,0)</f>
        <v>3.637142857142857</v>
      </c>
      <c r="X3018" s="3">
        <f>HLOOKUP(X$5,[2]人物技能基础!$O$3:$Q$553,$C3018+1,0)</f>
        <v>2.0186428571428574</v>
      </c>
      <c r="Y3018" s="3">
        <f>HLOOKUP(Y$5,[2]人物技能基础!$O$3:$Q$553,$C3018+1,0)</f>
        <v>99.964285714285708</v>
      </c>
      <c r="Z3018" s="3">
        <f t="shared" si="283"/>
        <v>5210432</v>
      </c>
      <c r="AA3018" s="3">
        <f t="shared" si="284"/>
        <v>97788</v>
      </c>
      <c r="AB3018" s="3">
        <f t="shared" si="285"/>
        <v>32181</v>
      </c>
      <c r="AC3018" s="3">
        <f t="shared" si="286"/>
        <v>36992</v>
      </c>
      <c r="AD3018" s="3">
        <f t="shared" si="287"/>
        <v>36162</v>
      </c>
    </row>
    <row r="3019" spans="1:30" x14ac:dyDescent="0.15">
      <c r="A3019" s="3">
        <v>1014</v>
      </c>
      <c r="B3019" s="3" t="str">
        <f t="shared" si="282"/>
        <v>关卡1014boss</v>
      </c>
      <c r="C3019" s="3">
        <f>INDEX([3]关卡!$J$19:$J$2018,A3019)</f>
        <v>380</v>
      </c>
      <c r="D3019" s="3">
        <f>INDEX([3]关卡!$N$19:$N$2018,A3019)</f>
        <v>380</v>
      </c>
      <c r="E3019" s="3" t="s">
        <v>25</v>
      </c>
      <c r="F3019" s="3" t="s">
        <v>26</v>
      </c>
      <c r="G3019" s="3">
        <v>30</v>
      </c>
      <c r="H3019" s="3">
        <v>30</v>
      </c>
      <c r="I3019" s="3">
        <v>0.2</v>
      </c>
      <c r="J3019" s="4">
        <v>0.75</v>
      </c>
      <c r="K3019" s="4">
        <v>1</v>
      </c>
      <c r="L3019" s="4">
        <v>5</v>
      </c>
      <c r="M3019" s="3">
        <v>1</v>
      </c>
      <c r="N3019" s="3">
        <v>2</v>
      </c>
      <c r="O3019" s="3">
        <f>HLOOKUP(O$5,[1]非R能力!$B$8:$F$558,$C3019+1,0)</f>
        <v>1083867.0417634707</v>
      </c>
      <c r="P3019" s="3">
        <f>HLOOKUP(P$5,[1]非R能力!$B$8:$F$558,$C3019+1,0)</f>
        <v>160907.04929761984</v>
      </c>
      <c r="Q3019" s="3">
        <f>HLOOKUP(Q$5,[1]非R能力!$B$8:$F$558,$C3019+1,0)</f>
        <v>90362.594158283493</v>
      </c>
      <c r="R3019" s="3">
        <f>HLOOKUP(R$5,[1]非R能力!$B$8:$F$558,$C3019+1,0)</f>
        <v>27121.580946469701</v>
      </c>
      <c r="S3019" s="3">
        <f>HLOOKUP(S$5,[1]非R能力!$B$8:$F$558,$C3019+1,0)</f>
        <v>36992.928722213954</v>
      </c>
      <c r="T3019" s="3">
        <f>INDEX([1]非R能力!$H$9:$H$558,D3019)</f>
        <v>29516.610235475717</v>
      </c>
      <c r="U3019" s="3">
        <f>IF(E3019="小怪",0,IF(INDEX([1]非R能力!$FK$9:$FK$558,C3019)=0,0,10))</f>
        <v>10</v>
      </c>
      <c r="V3019" s="3">
        <f>IF(E3019="小怪",0,IF(INDEX([1]非R能力!$FH$9:$FH$558,C3019)=0,0,5000))</f>
        <v>5000</v>
      </c>
      <c r="W3019" s="3">
        <f>HLOOKUP(W$5,[2]人物技能基础!$O$3:$Q$553,$C3019+1,0)</f>
        <v>3.637142857142857</v>
      </c>
      <c r="X3019" s="3">
        <f>HLOOKUP(X$5,[2]人物技能基础!$O$3:$Q$553,$C3019+1,0)</f>
        <v>2.0186428571428574</v>
      </c>
      <c r="Y3019" s="3">
        <f>HLOOKUP(Y$5,[2]人物技能基础!$O$3:$Q$553,$C3019+1,0)</f>
        <v>99.964285714285708</v>
      </c>
      <c r="Z3019" s="3">
        <f t="shared" si="283"/>
        <v>5210432</v>
      </c>
      <c r="AA3019" s="3">
        <f t="shared" si="284"/>
        <v>97788</v>
      </c>
      <c r="AB3019" s="3">
        <f t="shared" si="285"/>
        <v>32181</v>
      </c>
      <c r="AC3019" s="3">
        <f t="shared" si="286"/>
        <v>36992</v>
      </c>
      <c r="AD3019" s="3">
        <f t="shared" si="287"/>
        <v>36162</v>
      </c>
    </row>
    <row r="3020" spans="1:30" x14ac:dyDescent="0.15">
      <c r="A3020" s="3">
        <v>1015</v>
      </c>
      <c r="B3020" s="3" t="str">
        <f t="shared" si="282"/>
        <v>关卡1015boss</v>
      </c>
      <c r="C3020" s="3">
        <f>INDEX([3]关卡!$J$19:$J$2018,A3020)</f>
        <v>380</v>
      </c>
      <c r="D3020" s="3">
        <f>INDEX([3]关卡!$N$19:$N$2018,A3020)</f>
        <v>380</v>
      </c>
      <c r="E3020" s="3" t="s">
        <v>25</v>
      </c>
      <c r="F3020" s="3" t="s">
        <v>26</v>
      </c>
      <c r="G3020" s="3">
        <v>30</v>
      </c>
      <c r="H3020" s="3">
        <v>30</v>
      </c>
      <c r="I3020" s="3">
        <v>0.2</v>
      </c>
      <c r="J3020" s="4">
        <v>0.75</v>
      </c>
      <c r="K3020" s="4">
        <v>1</v>
      </c>
      <c r="L3020" s="4">
        <v>5</v>
      </c>
      <c r="M3020" s="3">
        <v>1</v>
      </c>
      <c r="N3020" s="3">
        <v>2</v>
      </c>
      <c r="O3020" s="3">
        <f>HLOOKUP(O$5,[1]非R能力!$B$8:$F$558,$C3020+1,0)</f>
        <v>1083867.0417634707</v>
      </c>
      <c r="P3020" s="3">
        <f>HLOOKUP(P$5,[1]非R能力!$B$8:$F$558,$C3020+1,0)</f>
        <v>160907.04929761984</v>
      </c>
      <c r="Q3020" s="3">
        <f>HLOOKUP(Q$5,[1]非R能力!$B$8:$F$558,$C3020+1,0)</f>
        <v>90362.594158283493</v>
      </c>
      <c r="R3020" s="3">
        <f>HLOOKUP(R$5,[1]非R能力!$B$8:$F$558,$C3020+1,0)</f>
        <v>27121.580946469701</v>
      </c>
      <c r="S3020" s="3">
        <f>HLOOKUP(S$5,[1]非R能力!$B$8:$F$558,$C3020+1,0)</f>
        <v>36992.928722213954</v>
      </c>
      <c r="T3020" s="3">
        <f>INDEX([1]非R能力!$H$9:$H$558,D3020)</f>
        <v>29516.610235475717</v>
      </c>
      <c r="U3020" s="3">
        <f>IF(E3020="小怪",0,IF(INDEX([1]非R能力!$FK$9:$FK$558,C3020)=0,0,10))</f>
        <v>10</v>
      </c>
      <c r="V3020" s="3">
        <f>IF(E3020="小怪",0,IF(INDEX([1]非R能力!$FH$9:$FH$558,C3020)=0,0,5000))</f>
        <v>5000</v>
      </c>
      <c r="W3020" s="3">
        <f>HLOOKUP(W$5,[2]人物技能基础!$O$3:$Q$553,$C3020+1,0)</f>
        <v>3.637142857142857</v>
      </c>
      <c r="X3020" s="3">
        <f>HLOOKUP(X$5,[2]人物技能基础!$O$3:$Q$553,$C3020+1,0)</f>
        <v>2.0186428571428574</v>
      </c>
      <c r="Y3020" s="3">
        <f>HLOOKUP(Y$5,[2]人物技能基础!$O$3:$Q$553,$C3020+1,0)</f>
        <v>99.964285714285708</v>
      </c>
      <c r="Z3020" s="3">
        <f t="shared" si="283"/>
        <v>5210432</v>
      </c>
      <c r="AA3020" s="3">
        <f t="shared" si="284"/>
        <v>97788</v>
      </c>
      <c r="AB3020" s="3">
        <f t="shared" si="285"/>
        <v>32181</v>
      </c>
      <c r="AC3020" s="3">
        <f t="shared" si="286"/>
        <v>36992</v>
      </c>
      <c r="AD3020" s="3">
        <f t="shared" si="287"/>
        <v>36162</v>
      </c>
    </row>
    <row r="3021" spans="1:30" x14ac:dyDescent="0.15">
      <c r="A3021" s="3">
        <v>1016</v>
      </c>
      <c r="B3021" s="3" t="str">
        <f t="shared" si="282"/>
        <v>关卡1016boss</v>
      </c>
      <c r="C3021" s="3">
        <f>INDEX([3]关卡!$J$19:$J$2018,A3021)</f>
        <v>381</v>
      </c>
      <c r="D3021" s="3">
        <f>INDEX([3]关卡!$N$19:$N$2018,A3021)</f>
        <v>381</v>
      </c>
      <c r="E3021" s="3" t="s">
        <v>25</v>
      </c>
      <c r="F3021" s="3" t="s">
        <v>26</v>
      </c>
      <c r="G3021" s="3">
        <v>30</v>
      </c>
      <c r="H3021" s="3">
        <v>30</v>
      </c>
      <c r="I3021" s="3">
        <v>0.2</v>
      </c>
      <c r="J3021" s="4">
        <v>0.75</v>
      </c>
      <c r="K3021" s="4">
        <v>1</v>
      </c>
      <c r="L3021" s="4">
        <v>5</v>
      </c>
      <c r="M3021" s="3">
        <v>1</v>
      </c>
      <c r="N3021" s="3">
        <v>2</v>
      </c>
      <c r="O3021" s="3">
        <f>HLOOKUP(O$5,[1]非R能力!$B$8:$F$558,$C3021+1,0)</f>
        <v>1089065.0223459336</v>
      </c>
      <c r="P3021" s="3">
        <f>HLOOKUP(P$5,[1]非R能力!$B$8:$F$558,$C3021+1,0)</f>
        <v>161595.11096272871</v>
      </c>
      <c r="Q3021" s="3">
        <f>HLOOKUP(Q$5,[1]非R能力!$B$8:$F$558,$C3021+1,0)</f>
        <v>90663.611308966429</v>
      </c>
      <c r="R3021" s="3">
        <f>HLOOKUP(R$5,[1]非R能力!$B$8:$F$558,$C3021+1,0)</f>
        <v>27217.316157133922</v>
      </c>
      <c r="S3021" s="3">
        <f>HLOOKUP(S$5,[1]非R能力!$B$8:$F$558,$C3021+1,0)</f>
        <v>37107.100515915088</v>
      </c>
      <c r="T3021" s="3">
        <f>INDEX([1]非R能力!$H$9:$H$558,D3021)</f>
        <v>29693.401033469476</v>
      </c>
      <c r="U3021" s="3">
        <f>IF(E3021="小怪",0,IF(INDEX([1]非R能力!$FK$9:$FK$558,C3021)=0,0,10))</f>
        <v>10</v>
      </c>
      <c r="V3021" s="3">
        <f>IF(E3021="小怪",0,IF(INDEX([1]非R能力!$FH$9:$FH$558,C3021)=0,0,5000))</f>
        <v>5000</v>
      </c>
      <c r="W3021" s="3">
        <f>HLOOKUP(W$5,[2]人物技能基础!$O$3:$Q$553,$C3021+1,0)</f>
        <v>3.637142857142857</v>
      </c>
      <c r="X3021" s="3">
        <f>HLOOKUP(X$5,[2]人物技能基础!$O$3:$Q$553,$C3021+1,0)</f>
        <v>2.0186428571428574</v>
      </c>
      <c r="Y3021" s="3">
        <f>HLOOKUP(Y$5,[2]人物技能基础!$O$3:$Q$553,$C3021+1,0)</f>
        <v>99.964285714285708</v>
      </c>
      <c r="Z3021" s="3">
        <f t="shared" si="283"/>
        <v>5233601</v>
      </c>
      <c r="AA3021" s="3">
        <f t="shared" si="284"/>
        <v>98124</v>
      </c>
      <c r="AB3021" s="3">
        <f t="shared" si="285"/>
        <v>32319</v>
      </c>
      <c r="AC3021" s="3">
        <f t="shared" si="286"/>
        <v>37107</v>
      </c>
      <c r="AD3021" s="3">
        <f t="shared" si="287"/>
        <v>36289</v>
      </c>
    </row>
    <row r="3022" spans="1:30" x14ac:dyDescent="0.15">
      <c r="A3022" s="3">
        <v>1017</v>
      </c>
      <c r="B3022" s="3" t="str">
        <f t="shared" si="282"/>
        <v>关卡1017boss</v>
      </c>
      <c r="C3022" s="3">
        <f>INDEX([3]关卡!$J$19:$J$2018,A3022)</f>
        <v>381</v>
      </c>
      <c r="D3022" s="3">
        <f>INDEX([3]关卡!$N$19:$N$2018,A3022)</f>
        <v>381</v>
      </c>
      <c r="E3022" s="3" t="s">
        <v>25</v>
      </c>
      <c r="F3022" s="3" t="s">
        <v>26</v>
      </c>
      <c r="G3022" s="3">
        <v>30</v>
      </c>
      <c r="H3022" s="3">
        <v>30</v>
      </c>
      <c r="I3022" s="3">
        <v>0.2</v>
      </c>
      <c r="J3022" s="4">
        <v>0.75</v>
      </c>
      <c r="K3022" s="4">
        <v>1</v>
      </c>
      <c r="L3022" s="4">
        <v>5</v>
      </c>
      <c r="M3022" s="3">
        <v>1</v>
      </c>
      <c r="N3022" s="3">
        <v>2</v>
      </c>
      <c r="O3022" s="3">
        <f>HLOOKUP(O$5,[1]非R能力!$B$8:$F$558,$C3022+1,0)</f>
        <v>1089065.0223459336</v>
      </c>
      <c r="P3022" s="3">
        <f>HLOOKUP(P$5,[1]非R能力!$B$8:$F$558,$C3022+1,0)</f>
        <v>161595.11096272871</v>
      </c>
      <c r="Q3022" s="3">
        <f>HLOOKUP(Q$5,[1]非R能力!$B$8:$F$558,$C3022+1,0)</f>
        <v>90663.611308966429</v>
      </c>
      <c r="R3022" s="3">
        <f>HLOOKUP(R$5,[1]非R能力!$B$8:$F$558,$C3022+1,0)</f>
        <v>27217.316157133922</v>
      </c>
      <c r="S3022" s="3">
        <f>HLOOKUP(S$5,[1]非R能力!$B$8:$F$558,$C3022+1,0)</f>
        <v>37107.100515915088</v>
      </c>
      <c r="T3022" s="3">
        <f>INDEX([1]非R能力!$H$9:$H$558,D3022)</f>
        <v>29693.401033469476</v>
      </c>
      <c r="U3022" s="3">
        <f>IF(E3022="小怪",0,IF(INDEX([1]非R能力!$FK$9:$FK$558,C3022)=0,0,10))</f>
        <v>10</v>
      </c>
      <c r="V3022" s="3">
        <f>IF(E3022="小怪",0,IF(INDEX([1]非R能力!$FH$9:$FH$558,C3022)=0,0,5000))</f>
        <v>5000</v>
      </c>
      <c r="W3022" s="3">
        <f>HLOOKUP(W$5,[2]人物技能基础!$O$3:$Q$553,$C3022+1,0)</f>
        <v>3.637142857142857</v>
      </c>
      <c r="X3022" s="3">
        <f>HLOOKUP(X$5,[2]人物技能基础!$O$3:$Q$553,$C3022+1,0)</f>
        <v>2.0186428571428574</v>
      </c>
      <c r="Y3022" s="3">
        <f>HLOOKUP(Y$5,[2]人物技能基础!$O$3:$Q$553,$C3022+1,0)</f>
        <v>99.964285714285708</v>
      </c>
      <c r="Z3022" s="3">
        <f t="shared" si="283"/>
        <v>5233601</v>
      </c>
      <c r="AA3022" s="3">
        <f t="shared" si="284"/>
        <v>98124</v>
      </c>
      <c r="AB3022" s="3">
        <f t="shared" si="285"/>
        <v>32319</v>
      </c>
      <c r="AC3022" s="3">
        <f t="shared" si="286"/>
        <v>37107</v>
      </c>
      <c r="AD3022" s="3">
        <f t="shared" si="287"/>
        <v>36289</v>
      </c>
    </row>
    <row r="3023" spans="1:30" x14ac:dyDescent="0.15">
      <c r="A3023" s="3">
        <v>1018</v>
      </c>
      <c r="B3023" s="3" t="str">
        <f t="shared" si="282"/>
        <v>关卡1018boss</v>
      </c>
      <c r="C3023" s="3">
        <f>INDEX([3]关卡!$J$19:$J$2018,A3023)</f>
        <v>381</v>
      </c>
      <c r="D3023" s="3">
        <f>INDEX([3]关卡!$N$19:$N$2018,A3023)</f>
        <v>381</v>
      </c>
      <c r="E3023" s="3" t="s">
        <v>25</v>
      </c>
      <c r="F3023" s="3" t="s">
        <v>26</v>
      </c>
      <c r="G3023" s="3">
        <v>30</v>
      </c>
      <c r="H3023" s="3">
        <v>30</v>
      </c>
      <c r="I3023" s="3">
        <v>0.2</v>
      </c>
      <c r="J3023" s="4">
        <v>0.75</v>
      </c>
      <c r="K3023" s="4">
        <v>1</v>
      </c>
      <c r="L3023" s="4">
        <v>5</v>
      </c>
      <c r="M3023" s="3">
        <v>1</v>
      </c>
      <c r="N3023" s="3">
        <v>2</v>
      </c>
      <c r="O3023" s="3">
        <f>HLOOKUP(O$5,[1]非R能力!$B$8:$F$558,$C3023+1,0)</f>
        <v>1089065.0223459336</v>
      </c>
      <c r="P3023" s="3">
        <f>HLOOKUP(P$5,[1]非R能力!$B$8:$F$558,$C3023+1,0)</f>
        <v>161595.11096272871</v>
      </c>
      <c r="Q3023" s="3">
        <f>HLOOKUP(Q$5,[1]非R能力!$B$8:$F$558,$C3023+1,0)</f>
        <v>90663.611308966429</v>
      </c>
      <c r="R3023" s="3">
        <f>HLOOKUP(R$5,[1]非R能力!$B$8:$F$558,$C3023+1,0)</f>
        <v>27217.316157133922</v>
      </c>
      <c r="S3023" s="3">
        <f>HLOOKUP(S$5,[1]非R能力!$B$8:$F$558,$C3023+1,0)</f>
        <v>37107.100515915088</v>
      </c>
      <c r="T3023" s="3">
        <f>INDEX([1]非R能力!$H$9:$H$558,D3023)</f>
        <v>29693.401033469476</v>
      </c>
      <c r="U3023" s="3">
        <f>IF(E3023="小怪",0,IF(INDEX([1]非R能力!$FK$9:$FK$558,C3023)=0,0,10))</f>
        <v>10</v>
      </c>
      <c r="V3023" s="3">
        <f>IF(E3023="小怪",0,IF(INDEX([1]非R能力!$FH$9:$FH$558,C3023)=0,0,5000))</f>
        <v>5000</v>
      </c>
      <c r="W3023" s="3">
        <f>HLOOKUP(W$5,[2]人物技能基础!$O$3:$Q$553,$C3023+1,0)</f>
        <v>3.637142857142857</v>
      </c>
      <c r="X3023" s="3">
        <f>HLOOKUP(X$5,[2]人物技能基础!$O$3:$Q$553,$C3023+1,0)</f>
        <v>2.0186428571428574</v>
      </c>
      <c r="Y3023" s="3">
        <f>HLOOKUP(Y$5,[2]人物技能基础!$O$3:$Q$553,$C3023+1,0)</f>
        <v>99.964285714285708</v>
      </c>
      <c r="Z3023" s="3">
        <f t="shared" si="283"/>
        <v>5233601</v>
      </c>
      <c r="AA3023" s="3">
        <f t="shared" si="284"/>
        <v>98124</v>
      </c>
      <c r="AB3023" s="3">
        <f t="shared" si="285"/>
        <v>32319</v>
      </c>
      <c r="AC3023" s="3">
        <f t="shared" si="286"/>
        <v>37107</v>
      </c>
      <c r="AD3023" s="3">
        <f t="shared" si="287"/>
        <v>36289</v>
      </c>
    </row>
    <row r="3024" spans="1:30" x14ac:dyDescent="0.15">
      <c r="A3024" s="3">
        <v>1019</v>
      </c>
      <c r="B3024" s="3" t="str">
        <f t="shared" si="282"/>
        <v>关卡1019boss</v>
      </c>
      <c r="C3024" s="3">
        <f>INDEX([3]关卡!$J$19:$J$2018,A3024)</f>
        <v>381</v>
      </c>
      <c r="D3024" s="3">
        <f>INDEX([3]关卡!$N$19:$N$2018,A3024)</f>
        <v>381</v>
      </c>
      <c r="E3024" s="3" t="s">
        <v>25</v>
      </c>
      <c r="F3024" s="3" t="s">
        <v>26</v>
      </c>
      <c r="G3024" s="3">
        <v>30</v>
      </c>
      <c r="H3024" s="3">
        <v>30</v>
      </c>
      <c r="I3024" s="3">
        <v>0.2</v>
      </c>
      <c r="J3024" s="4">
        <v>0.75</v>
      </c>
      <c r="K3024" s="4">
        <v>1</v>
      </c>
      <c r="L3024" s="4">
        <v>5</v>
      </c>
      <c r="M3024" s="3">
        <v>1</v>
      </c>
      <c r="N3024" s="3">
        <v>2</v>
      </c>
      <c r="O3024" s="3">
        <f>HLOOKUP(O$5,[1]非R能力!$B$8:$F$558,$C3024+1,0)</f>
        <v>1089065.0223459336</v>
      </c>
      <c r="P3024" s="3">
        <f>HLOOKUP(P$5,[1]非R能力!$B$8:$F$558,$C3024+1,0)</f>
        <v>161595.11096272871</v>
      </c>
      <c r="Q3024" s="3">
        <f>HLOOKUP(Q$5,[1]非R能力!$B$8:$F$558,$C3024+1,0)</f>
        <v>90663.611308966429</v>
      </c>
      <c r="R3024" s="3">
        <f>HLOOKUP(R$5,[1]非R能力!$B$8:$F$558,$C3024+1,0)</f>
        <v>27217.316157133922</v>
      </c>
      <c r="S3024" s="3">
        <f>HLOOKUP(S$5,[1]非R能力!$B$8:$F$558,$C3024+1,0)</f>
        <v>37107.100515915088</v>
      </c>
      <c r="T3024" s="3">
        <f>INDEX([1]非R能力!$H$9:$H$558,D3024)</f>
        <v>29693.401033469476</v>
      </c>
      <c r="U3024" s="3">
        <f>IF(E3024="小怪",0,IF(INDEX([1]非R能力!$FK$9:$FK$558,C3024)=0,0,10))</f>
        <v>10</v>
      </c>
      <c r="V3024" s="3">
        <f>IF(E3024="小怪",0,IF(INDEX([1]非R能力!$FH$9:$FH$558,C3024)=0,0,5000))</f>
        <v>5000</v>
      </c>
      <c r="W3024" s="3">
        <f>HLOOKUP(W$5,[2]人物技能基础!$O$3:$Q$553,$C3024+1,0)</f>
        <v>3.637142857142857</v>
      </c>
      <c r="X3024" s="3">
        <f>HLOOKUP(X$5,[2]人物技能基础!$O$3:$Q$553,$C3024+1,0)</f>
        <v>2.0186428571428574</v>
      </c>
      <c r="Y3024" s="3">
        <f>HLOOKUP(Y$5,[2]人物技能基础!$O$3:$Q$553,$C3024+1,0)</f>
        <v>99.964285714285708</v>
      </c>
      <c r="Z3024" s="3">
        <f t="shared" si="283"/>
        <v>5233601</v>
      </c>
      <c r="AA3024" s="3">
        <f t="shared" si="284"/>
        <v>98124</v>
      </c>
      <c r="AB3024" s="3">
        <f t="shared" si="285"/>
        <v>32319</v>
      </c>
      <c r="AC3024" s="3">
        <f t="shared" si="286"/>
        <v>37107</v>
      </c>
      <c r="AD3024" s="3">
        <f t="shared" si="287"/>
        <v>36289</v>
      </c>
    </row>
    <row r="3025" spans="1:30" x14ac:dyDescent="0.15">
      <c r="A3025" s="3">
        <v>1020</v>
      </c>
      <c r="B3025" s="3" t="str">
        <f t="shared" si="282"/>
        <v>关卡1020boss</v>
      </c>
      <c r="C3025" s="3">
        <f>INDEX([3]关卡!$J$19:$J$2018,A3025)</f>
        <v>381</v>
      </c>
      <c r="D3025" s="3">
        <f>INDEX([3]关卡!$N$19:$N$2018,A3025)</f>
        <v>381</v>
      </c>
      <c r="E3025" s="3" t="s">
        <v>25</v>
      </c>
      <c r="F3025" s="3" t="s">
        <v>26</v>
      </c>
      <c r="G3025" s="3">
        <v>30</v>
      </c>
      <c r="H3025" s="3">
        <v>30</v>
      </c>
      <c r="I3025" s="3">
        <v>0.2</v>
      </c>
      <c r="J3025" s="4">
        <v>0.75</v>
      </c>
      <c r="K3025" s="4">
        <v>1</v>
      </c>
      <c r="L3025" s="4">
        <v>5</v>
      </c>
      <c r="M3025" s="3">
        <v>1</v>
      </c>
      <c r="N3025" s="3">
        <v>2</v>
      </c>
      <c r="O3025" s="3">
        <f>HLOOKUP(O$5,[1]非R能力!$B$8:$F$558,$C3025+1,0)</f>
        <v>1089065.0223459336</v>
      </c>
      <c r="P3025" s="3">
        <f>HLOOKUP(P$5,[1]非R能力!$B$8:$F$558,$C3025+1,0)</f>
        <v>161595.11096272871</v>
      </c>
      <c r="Q3025" s="3">
        <f>HLOOKUP(Q$5,[1]非R能力!$B$8:$F$558,$C3025+1,0)</f>
        <v>90663.611308966429</v>
      </c>
      <c r="R3025" s="3">
        <f>HLOOKUP(R$5,[1]非R能力!$B$8:$F$558,$C3025+1,0)</f>
        <v>27217.316157133922</v>
      </c>
      <c r="S3025" s="3">
        <f>HLOOKUP(S$5,[1]非R能力!$B$8:$F$558,$C3025+1,0)</f>
        <v>37107.100515915088</v>
      </c>
      <c r="T3025" s="3">
        <f>INDEX([1]非R能力!$H$9:$H$558,D3025)</f>
        <v>29693.401033469476</v>
      </c>
      <c r="U3025" s="3">
        <f>IF(E3025="小怪",0,IF(INDEX([1]非R能力!$FK$9:$FK$558,C3025)=0,0,10))</f>
        <v>10</v>
      </c>
      <c r="V3025" s="3">
        <f>IF(E3025="小怪",0,IF(INDEX([1]非R能力!$FH$9:$FH$558,C3025)=0,0,5000))</f>
        <v>5000</v>
      </c>
      <c r="W3025" s="3">
        <f>HLOOKUP(W$5,[2]人物技能基础!$O$3:$Q$553,$C3025+1,0)</f>
        <v>3.637142857142857</v>
      </c>
      <c r="X3025" s="3">
        <f>HLOOKUP(X$5,[2]人物技能基础!$O$3:$Q$553,$C3025+1,0)</f>
        <v>2.0186428571428574</v>
      </c>
      <c r="Y3025" s="3">
        <f>HLOOKUP(Y$5,[2]人物技能基础!$O$3:$Q$553,$C3025+1,0)</f>
        <v>99.964285714285708</v>
      </c>
      <c r="Z3025" s="3">
        <f t="shared" si="283"/>
        <v>5233601</v>
      </c>
      <c r="AA3025" s="3">
        <f t="shared" si="284"/>
        <v>98124</v>
      </c>
      <c r="AB3025" s="3">
        <f t="shared" si="285"/>
        <v>32319</v>
      </c>
      <c r="AC3025" s="3">
        <f t="shared" si="286"/>
        <v>37107</v>
      </c>
      <c r="AD3025" s="3">
        <f t="shared" si="287"/>
        <v>36289</v>
      </c>
    </row>
    <row r="3026" spans="1:30" x14ac:dyDescent="0.15">
      <c r="A3026" s="3">
        <v>1021</v>
      </c>
      <c r="B3026" s="3" t="str">
        <f t="shared" si="282"/>
        <v>关卡1021boss</v>
      </c>
      <c r="C3026" s="3">
        <f>INDEX([3]关卡!$J$19:$J$2018,A3026)</f>
        <v>382</v>
      </c>
      <c r="D3026" s="3">
        <f>INDEX([3]关卡!$N$19:$N$2018,A3026)</f>
        <v>382</v>
      </c>
      <c r="E3026" s="3" t="s">
        <v>25</v>
      </c>
      <c r="F3026" s="3" t="s">
        <v>26</v>
      </c>
      <c r="G3026" s="3">
        <v>30</v>
      </c>
      <c r="H3026" s="3">
        <v>30</v>
      </c>
      <c r="I3026" s="3">
        <v>0.2</v>
      </c>
      <c r="J3026" s="4">
        <v>0.75</v>
      </c>
      <c r="K3026" s="4">
        <v>1</v>
      </c>
      <c r="L3026" s="4">
        <v>5</v>
      </c>
      <c r="M3026" s="3">
        <v>1</v>
      </c>
      <c r="N3026" s="3">
        <v>2</v>
      </c>
      <c r="O3026" s="3">
        <f>HLOOKUP(O$5,[1]非R能力!$B$8:$F$558,$C3026+1,0)</f>
        <v>1094460.5257932788</v>
      </c>
      <c r="P3026" s="3">
        <f>HLOOKUP(P$5,[1]非R能力!$B$8:$F$558,$C3026+1,0)</f>
        <v>162320.48576200628</v>
      </c>
      <c r="Q3026" s="3">
        <f>HLOOKUP(Q$5,[1]非R能力!$B$8:$F$558,$C3026+1,0)</f>
        <v>90966.858551749872</v>
      </c>
      <c r="R3026" s="3">
        <f>HLOOKUP(R$5,[1]非R能力!$B$8:$F$558,$C3026+1,0)</f>
        <v>27316.773854862389</v>
      </c>
      <c r="S3026" s="3">
        <f>HLOOKUP(S$5,[1]非R能力!$B$8:$F$558,$C3026+1,0)</f>
        <v>37221.577994382424</v>
      </c>
      <c r="T3026" s="3">
        <f>INDEX([1]非R能力!$H$9:$H$558,D3026)</f>
        <v>29871.031711967396</v>
      </c>
      <c r="U3026" s="3">
        <f>IF(E3026="小怪",0,IF(INDEX([1]非R能力!$FK$9:$FK$558,C3026)=0,0,10))</f>
        <v>10</v>
      </c>
      <c r="V3026" s="3">
        <f>IF(E3026="小怪",0,IF(INDEX([1]非R能力!$FH$9:$FH$558,C3026)=0,0,5000))</f>
        <v>5000</v>
      </c>
      <c r="W3026" s="3">
        <f>HLOOKUP(W$5,[2]人物技能基础!$O$3:$Q$553,$C3026+1,0)</f>
        <v>3.637142857142857</v>
      </c>
      <c r="X3026" s="3">
        <f>HLOOKUP(X$5,[2]人物技能基础!$O$3:$Q$553,$C3026+1,0)</f>
        <v>2.0186428571428574</v>
      </c>
      <c r="Y3026" s="3">
        <f>HLOOKUP(Y$5,[2]人物技能基础!$O$3:$Q$553,$C3026+1,0)</f>
        <v>99.964285714285708</v>
      </c>
      <c r="Z3026" s="3">
        <f t="shared" si="283"/>
        <v>5257887</v>
      </c>
      <c r="AA3026" s="3">
        <f t="shared" si="284"/>
        <v>98463</v>
      </c>
      <c r="AB3026" s="3">
        <f t="shared" si="285"/>
        <v>32464</v>
      </c>
      <c r="AC3026" s="3">
        <f t="shared" si="286"/>
        <v>37221</v>
      </c>
      <c r="AD3026" s="3">
        <f t="shared" si="287"/>
        <v>36422</v>
      </c>
    </row>
    <row r="3027" spans="1:30" x14ac:dyDescent="0.15">
      <c r="A3027" s="3">
        <v>1022</v>
      </c>
      <c r="B3027" s="3" t="str">
        <f t="shared" si="282"/>
        <v>关卡1022boss</v>
      </c>
      <c r="C3027" s="3">
        <f>INDEX([3]关卡!$J$19:$J$2018,A3027)</f>
        <v>382</v>
      </c>
      <c r="D3027" s="3">
        <f>INDEX([3]关卡!$N$19:$N$2018,A3027)</f>
        <v>382</v>
      </c>
      <c r="E3027" s="3" t="s">
        <v>25</v>
      </c>
      <c r="F3027" s="3" t="s">
        <v>26</v>
      </c>
      <c r="G3027" s="3">
        <v>30</v>
      </c>
      <c r="H3027" s="3">
        <v>30</v>
      </c>
      <c r="I3027" s="3">
        <v>0.2</v>
      </c>
      <c r="J3027" s="4">
        <v>0.75</v>
      </c>
      <c r="K3027" s="4">
        <v>1</v>
      </c>
      <c r="L3027" s="4">
        <v>5</v>
      </c>
      <c r="M3027" s="3">
        <v>1</v>
      </c>
      <c r="N3027" s="3">
        <v>2</v>
      </c>
      <c r="O3027" s="3">
        <f>HLOOKUP(O$5,[1]非R能力!$B$8:$F$558,$C3027+1,0)</f>
        <v>1094460.5257932788</v>
      </c>
      <c r="P3027" s="3">
        <f>HLOOKUP(P$5,[1]非R能力!$B$8:$F$558,$C3027+1,0)</f>
        <v>162320.48576200628</v>
      </c>
      <c r="Q3027" s="3">
        <f>HLOOKUP(Q$5,[1]非R能力!$B$8:$F$558,$C3027+1,0)</f>
        <v>90966.858551749872</v>
      </c>
      <c r="R3027" s="3">
        <f>HLOOKUP(R$5,[1]非R能力!$B$8:$F$558,$C3027+1,0)</f>
        <v>27316.773854862389</v>
      </c>
      <c r="S3027" s="3">
        <f>HLOOKUP(S$5,[1]非R能力!$B$8:$F$558,$C3027+1,0)</f>
        <v>37221.577994382424</v>
      </c>
      <c r="T3027" s="3">
        <f>INDEX([1]非R能力!$H$9:$H$558,D3027)</f>
        <v>29871.031711967396</v>
      </c>
      <c r="U3027" s="3">
        <f>IF(E3027="小怪",0,IF(INDEX([1]非R能力!$FK$9:$FK$558,C3027)=0,0,10))</f>
        <v>10</v>
      </c>
      <c r="V3027" s="3">
        <f>IF(E3027="小怪",0,IF(INDEX([1]非R能力!$FH$9:$FH$558,C3027)=0,0,5000))</f>
        <v>5000</v>
      </c>
      <c r="W3027" s="3">
        <f>HLOOKUP(W$5,[2]人物技能基础!$O$3:$Q$553,$C3027+1,0)</f>
        <v>3.637142857142857</v>
      </c>
      <c r="X3027" s="3">
        <f>HLOOKUP(X$5,[2]人物技能基础!$O$3:$Q$553,$C3027+1,0)</f>
        <v>2.0186428571428574</v>
      </c>
      <c r="Y3027" s="3">
        <f>HLOOKUP(Y$5,[2]人物技能基础!$O$3:$Q$553,$C3027+1,0)</f>
        <v>99.964285714285708</v>
      </c>
      <c r="Z3027" s="3">
        <f t="shared" si="283"/>
        <v>5257887</v>
      </c>
      <c r="AA3027" s="3">
        <f t="shared" si="284"/>
        <v>98463</v>
      </c>
      <c r="AB3027" s="3">
        <f t="shared" si="285"/>
        <v>32464</v>
      </c>
      <c r="AC3027" s="3">
        <f t="shared" si="286"/>
        <v>37221</v>
      </c>
      <c r="AD3027" s="3">
        <f t="shared" si="287"/>
        <v>36422</v>
      </c>
    </row>
    <row r="3028" spans="1:30" x14ac:dyDescent="0.15">
      <c r="A3028" s="3">
        <v>1023</v>
      </c>
      <c r="B3028" s="3" t="str">
        <f t="shared" si="282"/>
        <v>关卡1023boss</v>
      </c>
      <c r="C3028" s="3">
        <f>INDEX([3]关卡!$J$19:$J$2018,A3028)</f>
        <v>382</v>
      </c>
      <c r="D3028" s="3">
        <f>INDEX([3]关卡!$N$19:$N$2018,A3028)</f>
        <v>382</v>
      </c>
      <c r="E3028" s="3" t="s">
        <v>25</v>
      </c>
      <c r="F3028" s="3" t="s">
        <v>26</v>
      </c>
      <c r="G3028" s="3">
        <v>30</v>
      </c>
      <c r="H3028" s="3">
        <v>30</v>
      </c>
      <c r="I3028" s="3">
        <v>0.2</v>
      </c>
      <c r="J3028" s="4">
        <v>0.75</v>
      </c>
      <c r="K3028" s="4">
        <v>1</v>
      </c>
      <c r="L3028" s="4">
        <v>5</v>
      </c>
      <c r="M3028" s="3">
        <v>1</v>
      </c>
      <c r="N3028" s="3">
        <v>2</v>
      </c>
      <c r="O3028" s="3">
        <f>HLOOKUP(O$5,[1]非R能力!$B$8:$F$558,$C3028+1,0)</f>
        <v>1094460.5257932788</v>
      </c>
      <c r="P3028" s="3">
        <f>HLOOKUP(P$5,[1]非R能力!$B$8:$F$558,$C3028+1,0)</f>
        <v>162320.48576200628</v>
      </c>
      <c r="Q3028" s="3">
        <f>HLOOKUP(Q$5,[1]非R能力!$B$8:$F$558,$C3028+1,0)</f>
        <v>90966.858551749872</v>
      </c>
      <c r="R3028" s="3">
        <f>HLOOKUP(R$5,[1]非R能力!$B$8:$F$558,$C3028+1,0)</f>
        <v>27316.773854862389</v>
      </c>
      <c r="S3028" s="3">
        <f>HLOOKUP(S$5,[1]非R能力!$B$8:$F$558,$C3028+1,0)</f>
        <v>37221.577994382424</v>
      </c>
      <c r="T3028" s="3">
        <f>INDEX([1]非R能力!$H$9:$H$558,D3028)</f>
        <v>29871.031711967396</v>
      </c>
      <c r="U3028" s="3">
        <f>IF(E3028="小怪",0,IF(INDEX([1]非R能力!$FK$9:$FK$558,C3028)=0,0,10))</f>
        <v>10</v>
      </c>
      <c r="V3028" s="3">
        <f>IF(E3028="小怪",0,IF(INDEX([1]非R能力!$FH$9:$FH$558,C3028)=0,0,5000))</f>
        <v>5000</v>
      </c>
      <c r="W3028" s="3">
        <f>HLOOKUP(W$5,[2]人物技能基础!$O$3:$Q$553,$C3028+1,0)</f>
        <v>3.637142857142857</v>
      </c>
      <c r="X3028" s="3">
        <f>HLOOKUP(X$5,[2]人物技能基础!$O$3:$Q$553,$C3028+1,0)</f>
        <v>2.0186428571428574</v>
      </c>
      <c r="Y3028" s="3">
        <f>HLOOKUP(Y$5,[2]人物技能基础!$O$3:$Q$553,$C3028+1,0)</f>
        <v>99.964285714285708</v>
      </c>
      <c r="Z3028" s="3">
        <f t="shared" si="283"/>
        <v>5257887</v>
      </c>
      <c r="AA3028" s="3">
        <f t="shared" si="284"/>
        <v>98463</v>
      </c>
      <c r="AB3028" s="3">
        <f t="shared" si="285"/>
        <v>32464</v>
      </c>
      <c r="AC3028" s="3">
        <f t="shared" si="286"/>
        <v>37221</v>
      </c>
      <c r="AD3028" s="3">
        <f t="shared" si="287"/>
        <v>36422</v>
      </c>
    </row>
    <row r="3029" spans="1:30" x14ac:dyDescent="0.15">
      <c r="A3029" s="3">
        <v>1024</v>
      </c>
      <c r="B3029" s="3" t="str">
        <f t="shared" si="282"/>
        <v>关卡1024boss</v>
      </c>
      <c r="C3029" s="3">
        <f>INDEX([3]关卡!$J$19:$J$2018,A3029)</f>
        <v>382</v>
      </c>
      <c r="D3029" s="3">
        <f>INDEX([3]关卡!$N$19:$N$2018,A3029)</f>
        <v>382</v>
      </c>
      <c r="E3029" s="3" t="s">
        <v>25</v>
      </c>
      <c r="F3029" s="3" t="s">
        <v>26</v>
      </c>
      <c r="G3029" s="3">
        <v>30</v>
      </c>
      <c r="H3029" s="3">
        <v>30</v>
      </c>
      <c r="I3029" s="3">
        <v>0.2</v>
      </c>
      <c r="J3029" s="4">
        <v>0.75</v>
      </c>
      <c r="K3029" s="4">
        <v>1</v>
      </c>
      <c r="L3029" s="4">
        <v>5</v>
      </c>
      <c r="M3029" s="3">
        <v>1</v>
      </c>
      <c r="N3029" s="3">
        <v>2</v>
      </c>
      <c r="O3029" s="3">
        <f>HLOOKUP(O$5,[1]非R能力!$B$8:$F$558,$C3029+1,0)</f>
        <v>1094460.5257932788</v>
      </c>
      <c r="P3029" s="3">
        <f>HLOOKUP(P$5,[1]非R能力!$B$8:$F$558,$C3029+1,0)</f>
        <v>162320.48576200628</v>
      </c>
      <c r="Q3029" s="3">
        <f>HLOOKUP(Q$5,[1]非R能力!$B$8:$F$558,$C3029+1,0)</f>
        <v>90966.858551749872</v>
      </c>
      <c r="R3029" s="3">
        <f>HLOOKUP(R$5,[1]非R能力!$B$8:$F$558,$C3029+1,0)</f>
        <v>27316.773854862389</v>
      </c>
      <c r="S3029" s="3">
        <f>HLOOKUP(S$5,[1]非R能力!$B$8:$F$558,$C3029+1,0)</f>
        <v>37221.577994382424</v>
      </c>
      <c r="T3029" s="3">
        <f>INDEX([1]非R能力!$H$9:$H$558,D3029)</f>
        <v>29871.031711967396</v>
      </c>
      <c r="U3029" s="3">
        <f>IF(E3029="小怪",0,IF(INDEX([1]非R能力!$FK$9:$FK$558,C3029)=0,0,10))</f>
        <v>10</v>
      </c>
      <c r="V3029" s="3">
        <f>IF(E3029="小怪",0,IF(INDEX([1]非R能力!$FH$9:$FH$558,C3029)=0,0,5000))</f>
        <v>5000</v>
      </c>
      <c r="W3029" s="3">
        <f>HLOOKUP(W$5,[2]人物技能基础!$O$3:$Q$553,$C3029+1,0)</f>
        <v>3.637142857142857</v>
      </c>
      <c r="X3029" s="3">
        <f>HLOOKUP(X$5,[2]人物技能基础!$O$3:$Q$553,$C3029+1,0)</f>
        <v>2.0186428571428574</v>
      </c>
      <c r="Y3029" s="3">
        <f>HLOOKUP(Y$5,[2]人物技能基础!$O$3:$Q$553,$C3029+1,0)</f>
        <v>99.964285714285708</v>
      </c>
      <c r="Z3029" s="3">
        <f t="shared" si="283"/>
        <v>5257887</v>
      </c>
      <c r="AA3029" s="3">
        <f t="shared" si="284"/>
        <v>98463</v>
      </c>
      <c r="AB3029" s="3">
        <f t="shared" si="285"/>
        <v>32464</v>
      </c>
      <c r="AC3029" s="3">
        <f t="shared" si="286"/>
        <v>37221</v>
      </c>
      <c r="AD3029" s="3">
        <f t="shared" si="287"/>
        <v>36422</v>
      </c>
    </row>
    <row r="3030" spans="1:30" x14ac:dyDescent="0.15">
      <c r="A3030" s="3">
        <v>1025</v>
      </c>
      <c r="B3030" s="3" t="str">
        <f t="shared" si="282"/>
        <v>关卡1025boss</v>
      </c>
      <c r="C3030" s="3">
        <f>INDEX([3]关卡!$J$19:$J$2018,A3030)</f>
        <v>383</v>
      </c>
      <c r="D3030" s="3">
        <f>INDEX([3]关卡!$N$19:$N$2018,A3030)</f>
        <v>383</v>
      </c>
      <c r="E3030" s="3" t="s">
        <v>25</v>
      </c>
      <c r="F3030" s="3" t="s">
        <v>26</v>
      </c>
      <c r="G3030" s="3">
        <v>30</v>
      </c>
      <c r="H3030" s="3">
        <v>30</v>
      </c>
      <c r="I3030" s="3">
        <v>0.2</v>
      </c>
      <c r="J3030" s="4">
        <v>0.75</v>
      </c>
      <c r="K3030" s="4">
        <v>1</v>
      </c>
      <c r="L3030" s="4">
        <v>5</v>
      </c>
      <c r="M3030" s="3">
        <v>1</v>
      </c>
      <c r="N3030" s="3">
        <v>2</v>
      </c>
      <c r="O3030" s="3">
        <f>HLOOKUP(O$5,[1]非R能力!$B$8:$F$558,$C3030+1,0)</f>
        <v>1100100.9141966484</v>
      </c>
      <c r="P3030" s="3">
        <f>HLOOKUP(P$5,[1]非R能力!$B$8:$F$558,$C3030+1,0)</f>
        <v>163019.05781302089</v>
      </c>
      <c r="Q3030" s="3">
        <f>HLOOKUP(Q$5,[1]非R能力!$B$8:$F$558,$C3030+1,0)</f>
        <v>91290.23338808096</v>
      </c>
      <c r="R3030" s="3">
        <f>HLOOKUP(R$5,[1]非R能力!$B$8:$F$558,$C3030+1,0)</f>
        <v>27413.657898852078</v>
      </c>
      <c r="S3030" s="3">
        <f>HLOOKUP(S$5,[1]非R能力!$B$8:$F$558,$C3030+1,0)</f>
        <v>37361.467189713017</v>
      </c>
      <c r="T3030" s="3">
        <f>INDEX([1]非R能力!$H$9:$H$558,D3030)</f>
        <v>30049.505399653863</v>
      </c>
      <c r="U3030" s="3">
        <f>IF(E3030="小怪",0,IF(INDEX([1]非R能力!$FK$9:$FK$558,C3030)=0,0,10))</f>
        <v>10</v>
      </c>
      <c r="V3030" s="3">
        <f>IF(E3030="小怪",0,IF(INDEX([1]非R能力!$FH$9:$FH$558,C3030)=0,0,5000))</f>
        <v>5000</v>
      </c>
      <c r="W3030" s="3">
        <f>HLOOKUP(W$5,[2]人物技能基础!$O$3:$Q$553,$C3030+1,0)</f>
        <v>3.637142857142857</v>
      </c>
      <c r="X3030" s="3">
        <f>HLOOKUP(X$5,[2]人物技能基础!$O$3:$Q$553,$C3030+1,0)</f>
        <v>2.0186428571428574</v>
      </c>
      <c r="Y3030" s="3">
        <f>HLOOKUP(Y$5,[2]人物技能基础!$O$3:$Q$553,$C3030+1,0)</f>
        <v>99.964285714285708</v>
      </c>
      <c r="Z3030" s="3">
        <f t="shared" si="283"/>
        <v>5281432</v>
      </c>
      <c r="AA3030" s="3">
        <f t="shared" si="284"/>
        <v>98824</v>
      </c>
      <c r="AB3030" s="3">
        <f t="shared" si="285"/>
        <v>32603</v>
      </c>
      <c r="AC3030" s="3">
        <f t="shared" si="286"/>
        <v>37361</v>
      </c>
      <c r="AD3030" s="3">
        <f t="shared" si="287"/>
        <v>36551</v>
      </c>
    </row>
    <row r="3031" spans="1:30" x14ac:dyDescent="0.15">
      <c r="A3031" s="3">
        <v>1026</v>
      </c>
      <c r="B3031" s="3" t="str">
        <f t="shared" si="282"/>
        <v>关卡1026boss</v>
      </c>
      <c r="C3031" s="3">
        <f>INDEX([3]关卡!$J$19:$J$2018,A3031)</f>
        <v>383</v>
      </c>
      <c r="D3031" s="3">
        <f>INDEX([3]关卡!$N$19:$N$2018,A3031)</f>
        <v>383</v>
      </c>
      <c r="E3031" s="3" t="s">
        <v>25</v>
      </c>
      <c r="F3031" s="3" t="s">
        <v>26</v>
      </c>
      <c r="G3031" s="3">
        <v>30</v>
      </c>
      <c r="H3031" s="3">
        <v>30</v>
      </c>
      <c r="I3031" s="3">
        <v>0.2</v>
      </c>
      <c r="J3031" s="4">
        <v>0.75</v>
      </c>
      <c r="K3031" s="4">
        <v>1</v>
      </c>
      <c r="L3031" s="4">
        <v>5</v>
      </c>
      <c r="M3031" s="3">
        <v>1</v>
      </c>
      <c r="N3031" s="3">
        <v>2</v>
      </c>
      <c r="O3031" s="3">
        <f>HLOOKUP(O$5,[1]非R能力!$B$8:$F$558,$C3031+1,0)</f>
        <v>1100100.9141966484</v>
      </c>
      <c r="P3031" s="3">
        <f>HLOOKUP(P$5,[1]非R能力!$B$8:$F$558,$C3031+1,0)</f>
        <v>163019.05781302089</v>
      </c>
      <c r="Q3031" s="3">
        <f>HLOOKUP(Q$5,[1]非R能力!$B$8:$F$558,$C3031+1,0)</f>
        <v>91290.23338808096</v>
      </c>
      <c r="R3031" s="3">
        <f>HLOOKUP(R$5,[1]非R能力!$B$8:$F$558,$C3031+1,0)</f>
        <v>27413.657898852078</v>
      </c>
      <c r="S3031" s="3">
        <f>HLOOKUP(S$5,[1]非R能力!$B$8:$F$558,$C3031+1,0)</f>
        <v>37361.467189713017</v>
      </c>
      <c r="T3031" s="3">
        <f>INDEX([1]非R能力!$H$9:$H$558,D3031)</f>
        <v>30049.505399653863</v>
      </c>
      <c r="U3031" s="3">
        <f>IF(E3031="小怪",0,IF(INDEX([1]非R能力!$FK$9:$FK$558,C3031)=0,0,10))</f>
        <v>10</v>
      </c>
      <c r="V3031" s="3">
        <f>IF(E3031="小怪",0,IF(INDEX([1]非R能力!$FH$9:$FH$558,C3031)=0,0,5000))</f>
        <v>5000</v>
      </c>
      <c r="W3031" s="3">
        <f>HLOOKUP(W$5,[2]人物技能基础!$O$3:$Q$553,$C3031+1,0)</f>
        <v>3.637142857142857</v>
      </c>
      <c r="X3031" s="3">
        <f>HLOOKUP(X$5,[2]人物技能基础!$O$3:$Q$553,$C3031+1,0)</f>
        <v>2.0186428571428574</v>
      </c>
      <c r="Y3031" s="3">
        <f>HLOOKUP(Y$5,[2]人物技能基础!$O$3:$Q$553,$C3031+1,0)</f>
        <v>99.964285714285708</v>
      </c>
      <c r="Z3031" s="3">
        <f t="shared" si="283"/>
        <v>5281432</v>
      </c>
      <c r="AA3031" s="3">
        <f t="shared" si="284"/>
        <v>98824</v>
      </c>
      <c r="AB3031" s="3">
        <f t="shared" si="285"/>
        <v>32603</v>
      </c>
      <c r="AC3031" s="3">
        <f t="shared" si="286"/>
        <v>37361</v>
      </c>
      <c r="AD3031" s="3">
        <f t="shared" si="287"/>
        <v>36551</v>
      </c>
    </row>
    <row r="3032" spans="1:30" x14ac:dyDescent="0.15">
      <c r="A3032" s="3">
        <v>1027</v>
      </c>
      <c r="B3032" s="3" t="str">
        <f t="shared" si="282"/>
        <v>关卡1027boss</v>
      </c>
      <c r="C3032" s="3">
        <f>INDEX([3]关卡!$J$19:$J$2018,A3032)</f>
        <v>383</v>
      </c>
      <c r="D3032" s="3">
        <f>INDEX([3]关卡!$N$19:$N$2018,A3032)</f>
        <v>383</v>
      </c>
      <c r="E3032" s="3" t="s">
        <v>25</v>
      </c>
      <c r="F3032" s="3" t="s">
        <v>26</v>
      </c>
      <c r="G3032" s="3">
        <v>30</v>
      </c>
      <c r="H3032" s="3">
        <v>30</v>
      </c>
      <c r="I3032" s="3">
        <v>0.2</v>
      </c>
      <c r="J3032" s="4">
        <v>0.75</v>
      </c>
      <c r="K3032" s="4">
        <v>1</v>
      </c>
      <c r="L3032" s="4">
        <v>5</v>
      </c>
      <c r="M3032" s="3">
        <v>1</v>
      </c>
      <c r="N3032" s="3">
        <v>2</v>
      </c>
      <c r="O3032" s="3">
        <f>HLOOKUP(O$5,[1]非R能力!$B$8:$F$558,$C3032+1,0)</f>
        <v>1100100.9141966484</v>
      </c>
      <c r="P3032" s="3">
        <f>HLOOKUP(P$5,[1]非R能力!$B$8:$F$558,$C3032+1,0)</f>
        <v>163019.05781302089</v>
      </c>
      <c r="Q3032" s="3">
        <f>HLOOKUP(Q$5,[1]非R能力!$B$8:$F$558,$C3032+1,0)</f>
        <v>91290.23338808096</v>
      </c>
      <c r="R3032" s="3">
        <f>HLOOKUP(R$5,[1]非R能力!$B$8:$F$558,$C3032+1,0)</f>
        <v>27413.657898852078</v>
      </c>
      <c r="S3032" s="3">
        <f>HLOOKUP(S$5,[1]非R能力!$B$8:$F$558,$C3032+1,0)</f>
        <v>37361.467189713017</v>
      </c>
      <c r="T3032" s="3">
        <f>INDEX([1]非R能力!$H$9:$H$558,D3032)</f>
        <v>30049.505399653863</v>
      </c>
      <c r="U3032" s="3">
        <f>IF(E3032="小怪",0,IF(INDEX([1]非R能力!$FK$9:$FK$558,C3032)=0,0,10))</f>
        <v>10</v>
      </c>
      <c r="V3032" s="3">
        <f>IF(E3032="小怪",0,IF(INDEX([1]非R能力!$FH$9:$FH$558,C3032)=0,0,5000))</f>
        <v>5000</v>
      </c>
      <c r="W3032" s="3">
        <f>HLOOKUP(W$5,[2]人物技能基础!$O$3:$Q$553,$C3032+1,0)</f>
        <v>3.637142857142857</v>
      </c>
      <c r="X3032" s="3">
        <f>HLOOKUP(X$5,[2]人物技能基础!$O$3:$Q$553,$C3032+1,0)</f>
        <v>2.0186428571428574</v>
      </c>
      <c r="Y3032" s="3">
        <f>HLOOKUP(Y$5,[2]人物技能基础!$O$3:$Q$553,$C3032+1,0)</f>
        <v>99.964285714285708</v>
      </c>
      <c r="Z3032" s="3">
        <f t="shared" si="283"/>
        <v>5281432</v>
      </c>
      <c r="AA3032" s="3">
        <f t="shared" si="284"/>
        <v>98824</v>
      </c>
      <c r="AB3032" s="3">
        <f t="shared" si="285"/>
        <v>32603</v>
      </c>
      <c r="AC3032" s="3">
        <f t="shared" si="286"/>
        <v>37361</v>
      </c>
      <c r="AD3032" s="3">
        <f t="shared" si="287"/>
        <v>36551</v>
      </c>
    </row>
    <row r="3033" spans="1:30" x14ac:dyDescent="0.15">
      <c r="A3033" s="3">
        <v>1028</v>
      </c>
      <c r="B3033" s="3" t="str">
        <f t="shared" si="282"/>
        <v>关卡1028boss</v>
      </c>
      <c r="C3033" s="3">
        <f>INDEX([3]关卡!$J$19:$J$2018,A3033)</f>
        <v>383</v>
      </c>
      <c r="D3033" s="3">
        <f>INDEX([3]关卡!$N$19:$N$2018,A3033)</f>
        <v>383</v>
      </c>
      <c r="E3033" s="3" t="s">
        <v>25</v>
      </c>
      <c r="F3033" s="3" t="s">
        <v>26</v>
      </c>
      <c r="G3033" s="3">
        <v>30</v>
      </c>
      <c r="H3033" s="3">
        <v>30</v>
      </c>
      <c r="I3033" s="3">
        <v>0.2</v>
      </c>
      <c r="J3033" s="4">
        <v>0.75</v>
      </c>
      <c r="K3033" s="4">
        <v>1</v>
      </c>
      <c r="L3033" s="4">
        <v>5</v>
      </c>
      <c r="M3033" s="3">
        <v>1</v>
      </c>
      <c r="N3033" s="3">
        <v>2</v>
      </c>
      <c r="O3033" s="3">
        <f>HLOOKUP(O$5,[1]非R能力!$B$8:$F$558,$C3033+1,0)</f>
        <v>1100100.9141966484</v>
      </c>
      <c r="P3033" s="3">
        <f>HLOOKUP(P$5,[1]非R能力!$B$8:$F$558,$C3033+1,0)</f>
        <v>163019.05781302089</v>
      </c>
      <c r="Q3033" s="3">
        <f>HLOOKUP(Q$5,[1]非R能力!$B$8:$F$558,$C3033+1,0)</f>
        <v>91290.23338808096</v>
      </c>
      <c r="R3033" s="3">
        <f>HLOOKUP(R$5,[1]非R能力!$B$8:$F$558,$C3033+1,0)</f>
        <v>27413.657898852078</v>
      </c>
      <c r="S3033" s="3">
        <f>HLOOKUP(S$5,[1]非R能力!$B$8:$F$558,$C3033+1,0)</f>
        <v>37361.467189713017</v>
      </c>
      <c r="T3033" s="3">
        <f>INDEX([1]非R能力!$H$9:$H$558,D3033)</f>
        <v>30049.505399653863</v>
      </c>
      <c r="U3033" s="3">
        <f>IF(E3033="小怪",0,IF(INDEX([1]非R能力!$FK$9:$FK$558,C3033)=0,0,10))</f>
        <v>10</v>
      </c>
      <c r="V3033" s="3">
        <f>IF(E3033="小怪",0,IF(INDEX([1]非R能力!$FH$9:$FH$558,C3033)=0,0,5000))</f>
        <v>5000</v>
      </c>
      <c r="W3033" s="3">
        <f>HLOOKUP(W$5,[2]人物技能基础!$O$3:$Q$553,$C3033+1,0)</f>
        <v>3.637142857142857</v>
      </c>
      <c r="X3033" s="3">
        <f>HLOOKUP(X$5,[2]人物技能基础!$O$3:$Q$553,$C3033+1,0)</f>
        <v>2.0186428571428574</v>
      </c>
      <c r="Y3033" s="3">
        <f>HLOOKUP(Y$5,[2]人物技能基础!$O$3:$Q$553,$C3033+1,0)</f>
        <v>99.964285714285708</v>
      </c>
      <c r="Z3033" s="3">
        <f t="shared" si="283"/>
        <v>5281432</v>
      </c>
      <c r="AA3033" s="3">
        <f t="shared" si="284"/>
        <v>98824</v>
      </c>
      <c r="AB3033" s="3">
        <f t="shared" si="285"/>
        <v>32603</v>
      </c>
      <c r="AC3033" s="3">
        <f t="shared" si="286"/>
        <v>37361</v>
      </c>
      <c r="AD3033" s="3">
        <f t="shared" si="287"/>
        <v>36551</v>
      </c>
    </row>
    <row r="3034" spans="1:30" x14ac:dyDescent="0.15">
      <c r="A3034" s="3">
        <v>1029</v>
      </c>
      <c r="B3034" s="3" t="str">
        <f t="shared" si="282"/>
        <v>关卡1029boss</v>
      </c>
      <c r="C3034" s="3">
        <f>INDEX([3]关卡!$J$19:$J$2018,A3034)</f>
        <v>384</v>
      </c>
      <c r="D3034" s="3">
        <f>INDEX([3]关卡!$N$19:$N$2018,A3034)</f>
        <v>384</v>
      </c>
      <c r="E3034" s="3" t="s">
        <v>25</v>
      </c>
      <c r="F3034" s="3" t="s">
        <v>26</v>
      </c>
      <c r="G3034" s="3">
        <v>30</v>
      </c>
      <c r="H3034" s="3">
        <v>30</v>
      </c>
      <c r="I3034" s="3">
        <v>0.2</v>
      </c>
      <c r="J3034" s="4">
        <v>0.75</v>
      </c>
      <c r="K3034" s="4">
        <v>1</v>
      </c>
      <c r="L3034" s="4">
        <v>5</v>
      </c>
      <c r="M3034" s="3">
        <v>1</v>
      </c>
      <c r="N3034" s="3">
        <v>2</v>
      </c>
      <c r="O3034" s="3">
        <f>HLOOKUP(O$5,[1]非R能力!$B$8:$F$558,$C3034+1,0)</f>
        <v>1105340.5814577737</v>
      </c>
      <c r="P3034" s="3">
        <f>HLOOKUP(P$5,[1]非R能力!$B$8:$F$558,$C3034+1,0)</f>
        <v>163658.16849627576</v>
      </c>
      <c r="Q3034" s="3">
        <f>HLOOKUP(Q$5,[1]非R能力!$B$8:$F$558,$C3034+1,0)</f>
        <v>91553.799070924579</v>
      </c>
      <c r="R3034" s="3">
        <f>HLOOKUP(R$5,[1]非R能力!$B$8:$F$558,$C3034+1,0)</f>
        <v>27498.87802971702</v>
      </c>
      <c r="S3034" s="3">
        <f>HLOOKUP(S$5,[1]非R能力!$B$8:$F$558,$C3034+1,0)</f>
        <v>37461.720149692221</v>
      </c>
      <c r="T3034" s="3">
        <f>INDEX([1]非R能力!$H$9:$H$558,D3034)</f>
        <v>30228.825231360002</v>
      </c>
      <c r="U3034" s="3">
        <f>IF(E3034="小怪",0,IF(INDEX([1]非R能力!$FK$9:$FK$558,C3034)=0,0,10))</f>
        <v>10</v>
      </c>
      <c r="V3034" s="3">
        <f>IF(E3034="小怪",0,IF(INDEX([1]非R能力!$FH$9:$FH$558,C3034)=0,0,5000))</f>
        <v>5000</v>
      </c>
      <c r="W3034" s="3">
        <f>HLOOKUP(W$5,[2]人物技能基础!$O$3:$Q$553,$C3034+1,0)</f>
        <v>3.637142857142857</v>
      </c>
      <c r="X3034" s="3">
        <f>HLOOKUP(X$5,[2]人物技能基础!$O$3:$Q$553,$C3034+1,0)</f>
        <v>2.0186428571428574</v>
      </c>
      <c r="Y3034" s="3">
        <f>HLOOKUP(Y$5,[2]人物技能基础!$O$3:$Q$553,$C3034+1,0)</f>
        <v>99.964285714285708</v>
      </c>
      <c r="Z3034" s="3">
        <f t="shared" si="283"/>
        <v>5303231</v>
      </c>
      <c r="AA3034" s="3">
        <f t="shared" si="284"/>
        <v>99122</v>
      </c>
      <c r="AB3034" s="3">
        <f t="shared" si="285"/>
        <v>32731</v>
      </c>
      <c r="AC3034" s="3">
        <f t="shared" si="286"/>
        <v>37461</v>
      </c>
      <c r="AD3034" s="3">
        <f t="shared" si="287"/>
        <v>36665</v>
      </c>
    </row>
    <row r="3035" spans="1:30" x14ac:dyDescent="0.15">
      <c r="A3035" s="3">
        <v>1030</v>
      </c>
      <c r="B3035" s="3" t="str">
        <f t="shared" si="282"/>
        <v>关卡1030boss</v>
      </c>
      <c r="C3035" s="3">
        <f>INDEX([3]关卡!$J$19:$J$2018,A3035)</f>
        <v>384</v>
      </c>
      <c r="D3035" s="3">
        <f>INDEX([3]关卡!$N$19:$N$2018,A3035)</f>
        <v>384</v>
      </c>
      <c r="E3035" s="3" t="s">
        <v>25</v>
      </c>
      <c r="F3035" s="3" t="s">
        <v>26</v>
      </c>
      <c r="G3035" s="3">
        <v>30</v>
      </c>
      <c r="H3035" s="3">
        <v>30</v>
      </c>
      <c r="I3035" s="3">
        <v>0.2</v>
      </c>
      <c r="J3035" s="4">
        <v>0.75</v>
      </c>
      <c r="K3035" s="4">
        <v>1</v>
      </c>
      <c r="L3035" s="4">
        <v>5</v>
      </c>
      <c r="M3035" s="3">
        <v>1</v>
      </c>
      <c r="N3035" s="3">
        <v>2</v>
      </c>
      <c r="O3035" s="3">
        <f>HLOOKUP(O$5,[1]非R能力!$B$8:$F$558,$C3035+1,0)</f>
        <v>1105340.5814577737</v>
      </c>
      <c r="P3035" s="3">
        <f>HLOOKUP(P$5,[1]非R能力!$B$8:$F$558,$C3035+1,0)</f>
        <v>163658.16849627576</v>
      </c>
      <c r="Q3035" s="3">
        <f>HLOOKUP(Q$5,[1]非R能力!$B$8:$F$558,$C3035+1,0)</f>
        <v>91553.799070924579</v>
      </c>
      <c r="R3035" s="3">
        <f>HLOOKUP(R$5,[1]非R能力!$B$8:$F$558,$C3035+1,0)</f>
        <v>27498.87802971702</v>
      </c>
      <c r="S3035" s="3">
        <f>HLOOKUP(S$5,[1]非R能力!$B$8:$F$558,$C3035+1,0)</f>
        <v>37461.720149692221</v>
      </c>
      <c r="T3035" s="3">
        <f>INDEX([1]非R能力!$H$9:$H$558,D3035)</f>
        <v>30228.825231360002</v>
      </c>
      <c r="U3035" s="3">
        <f>IF(E3035="小怪",0,IF(INDEX([1]非R能力!$FK$9:$FK$558,C3035)=0,0,10))</f>
        <v>10</v>
      </c>
      <c r="V3035" s="3">
        <f>IF(E3035="小怪",0,IF(INDEX([1]非R能力!$FH$9:$FH$558,C3035)=0,0,5000))</f>
        <v>5000</v>
      </c>
      <c r="W3035" s="3">
        <f>HLOOKUP(W$5,[2]人物技能基础!$O$3:$Q$553,$C3035+1,0)</f>
        <v>3.637142857142857</v>
      </c>
      <c r="X3035" s="3">
        <f>HLOOKUP(X$5,[2]人物技能基础!$O$3:$Q$553,$C3035+1,0)</f>
        <v>2.0186428571428574</v>
      </c>
      <c r="Y3035" s="3">
        <f>HLOOKUP(Y$5,[2]人物技能基础!$O$3:$Q$553,$C3035+1,0)</f>
        <v>99.964285714285708</v>
      </c>
      <c r="Z3035" s="3">
        <f t="shared" si="283"/>
        <v>5303231</v>
      </c>
      <c r="AA3035" s="3">
        <f t="shared" si="284"/>
        <v>99122</v>
      </c>
      <c r="AB3035" s="3">
        <f t="shared" si="285"/>
        <v>32731</v>
      </c>
      <c r="AC3035" s="3">
        <f t="shared" si="286"/>
        <v>37461</v>
      </c>
      <c r="AD3035" s="3">
        <f t="shared" si="287"/>
        <v>36665</v>
      </c>
    </row>
    <row r="3036" spans="1:30" x14ac:dyDescent="0.15">
      <c r="A3036" s="3">
        <v>1031</v>
      </c>
      <c r="B3036" s="3" t="str">
        <f t="shared" si="282"/>
        <v>关卡1031boss</v>
      </c>
      <c r="C3036" s="3">
        <f>INDEX([3]关卡!$J$19:$J$2018,A3036)</f>
        <v>384</v>
      </c>
      <c r="D3036" s="3">
        <f>INDEX([3]关卡!$N$19:$N$2018,A3036)</f>
        <v>384</v>
      </c>
      <c r="E3036" s="3" t="s">
        <v>25</v>
      </c>
      <c r="F3036" s="3" t="s">
        <v>26</v>
      </c>
      <c r="G3036" s="3">
        <v>30</v>
      </c>
      <c r="H3036" s="3">
        <v>30</v>
      </c>
      <c r="I3036" s="3">
        <v>0.2</v>
      </c>
      <c r="J3036" s="4">
        <v>0.75</v>
      </c>
      <c r="K3036" s="4">
        <v>1</v>
      </c>
      <c r="L3036" s="4">
        <v>5</v>
      </c>
      <c r="M3036" s="3">
        <v>1</v>
      </c>
      <c r="N3036" s="3">
        <v>2</v>
      </c>
      <c r="O3036" s="3">
        <f>HLOOKUP(O$5,[1]非R能力!$B$8:$F$558,$C3036+1,0)</f>
        <v>1105340.5814577737</v>
      </c>
      <c r="P3036" s="3">
        <f>HLOOKUP(P$5,[1]非R能力!$B$8:$F$558,$C3036+1,0)</f>
        <v>163658.16849627576</v>
      </c>
      <c r="Q3036" s="3">
        <f>HLOOKUP(Q$5,[1]非R能力!$B$8:$F$558,$C3036+1,0)</f>
        <v>91553.799070924579</v>
      </c>
      <c r="R3036" s="3">
        <f>HLOOKUP(R$5,[1]非R能力!$B$8:$F$558,$C3036+1,0)</f>
        <v>27498.87802971702</v>
      </c>
      <c r="S3036" s="3">
        <f>HLOOKUP(S$5,[1]非R能力!$B$8:$F$558,$C3036+1,0)</f>
        <v>37461.720149692221</v>
      </c>
      <c r="T3036" s="3">
        <f>INDEX([1]非R能力!$H$9:$H$558,D3036)</f>
        <v>30228.825231360002</v>
      </c>
      <c r="U3036" s="3">
        <f>IF(E3036="小怪",0,IF(INDEX([1]非R能力!$FK$9:$FK$558,C3036)=0,0,10))</f>
        <v>10</v>
      </c>
      <c r="V3036" s="3">
        <f>IF(E3036="小怪",0,IF(INDEX([1]非R能力!$FH$9:$FH$558,C3036)=0,0,5000))</f>
        <v>5000</v>
      </c>
      <c r="W3036" s="3">
        <f>HLOOKUP(W$5,[2]人物技能基础!$O$3:$Q$553,$C3036+1,0)</f>
        <v>3.637142857142857</v>
      </c>
      <c r="X3036" s="3">
        <f>HLOOKUP(X$5,[2]人物技能基础!$O$3:$Q$553,$C3036+1,0)</f>
        <v>2.0186428571428574</v>
      </c>
      <c r="Y3036" s="3">
        <f>HLOOKUP(Y$5,[2]人物技能基础!$O$3:$Q$553,$C3036+1,0)</f>
        <v>99.964285714285708</v>
      </c>
      <c r="Z3036" s="3">
        <f t="shared" si="283"/>
        <v>5303231</v>
      </c>
      <c r="AA3036" s="3">
        <f t="shared" si="284"/>
        <v>99122</v>
      </c>
      <c r="AB3036" s="3">
        <f t="shared" si="285"/>
        <v>32731</v>
      </c>
      <c r="AC3036" s="3">
        <f t="shared" si="286"/>
        <v>37461</v>
      </c>
      <c r="AD3036" s="3">
        <f t="shared" si="287"/>
        <v>36665</v>
      </c>
    </row>
    <row r="3037" spans="1:30" x14ac:dyDescent="0.15">
      <c r="A3037" s="3">
        <v>1032</v>
      </c>
      <c r="B3037" s="3" t="str">
        <f t="shared" si="282"/>
        <v>关卡1032boss</v>
      </c>
      <c r="C3037" s="3">
        <f>INDEX([3]关卡!$J$19:$J$2018,A3037)</f>
        <v>384</v>
      </c>
      <c r="D3037" s="3">
        <f>INDEX([3]关卡!$N$19:$N$2018,A3037)</f>
        <v>384</v>
      </c>
      <c r="E3037" s="3" t="s">
        <v>25</v>
      </c>
      <c r="F3037" s="3" t="s">
        <v>26</v>
      </c>
      <c r="G3037" s="3">
        <v>30</v>
      </c>
      <c r="H3037" s="3">
        <v>30</v>
      </c>
      <c r="I3037" s="3">
        <v>0.2</v>
      </c>
      <c r="J3037" s="4">
        <v>0.75</v>
      </c>
      <c r="K3037" s="4">
        <v>1</v>
      </c>
      <c r="L3037" s="4">
        <v>5</v>
      </c>
      <c r="M3037" s="3">
        <v>1</v>
      </c>
      <c r="N3037" s="3">
        <v>2</v>
      </c>
      <c r="O3037" s="3">
        <f>HLOOKUP(O$5,[1]非R能力!$B$8:$F$558,$C3037+1,0)</f>
        <v>1105340.5814577737</v>
      </c>
      <c r="P3037" s="3">
        <f>HLOOKUP(P$5,[1]非R能力!$B$8:$F$558,$C3037+1,0)</f>
        <v>163658.16849627576</v>
      </c>
      <c r="Q3037" s="3">
        <f>HLOOKUP(Q$5,[1]非R能力!$B$8:$F$558,$C3037+1,0)</f>
        <v>91553.799070924579</v>
      </c>
      <c r="R3037" s="3">
        <f>HLOOKUP(R$5,[1]非R能力!$B$8:$F$558,$C3037+1,0)</f>
        <v>27498.87802971702</v>
      </c>
      <c r="S3037" s="3">
        <f>HLOOKUP(S$5,[1]非R能力!$B$8:$F$558,$C3037+1,0)</f>
        <v>37461.720149692221</v>
      </c>
      <c r="T3037" s="3">
        <f>INDEX([1]非R能力!$H$9:$H$558,D3037)</f>
        <v>30228.825231360002</v>
      </c>
      <c r="U3037" s="3">
        <f>IF(E3037="小怪",0,IF(INDEX([1]非R能力!$FK$9:$FK$558,C3037)=0,0,10))</f>
        <v>10</v>
      </c>
      <c r="V3037" s="3">
        <f>IF(E3037="小怪",0,IF(INDEX([1]非R能力!$FH$9:$FH$558,C3037)=0,0,5000))</f>
        <v>5000</v>
      </c>
      <c r="W3037" s="3">
        <f>HLOOKUP(W$5,[2]人物技能基础!$O$3:$Q$553,$C3037+1,0)</f>
        <v>3.637142857142857</v>
      </c>
      <c r="X3037" s="3">
        <f>HLOOKUP(X$5,[2]人物技能基础!$O$3:$Q$553,$C3037+1,0)</f>
        <v>2.0186428571428574</v>
      </c>
      <c r="Y3037" s="3">
        <f>HLOOKUP(Y$5,[2]人物技能基础!$O$3:$Q$553,$C3037+1,0)</f>
        <v>99.964285714285708</v>
      </c>
      <c r="Z3037" s="3">
        <f t="shared" si="283"/>
        <v>5303231</v>
      </c>
      <c r="AA3037" s="3">
        <f t="shared" si="284"/>
        <v>99122</v>
      </c>
      <c r="AB3037" s="3">
        <f t="shared" si="285"/>
        <v>32731</v>
      </c>
      <c r="AC3037" s="3">
        <f t="shared" si="286"/>
        <v>37461</v>
      </c>
      <c r="AD3037" s="3">
        <f t="shared" si="287"/>
        <v>36665</v>
      </c>
    </row>
    <row r="3038" spans="1:30" x14ac:dyDescent="0.15">
      <c r="A3038" s="3">
        <v>1033</v>
      </c>
      <c r="B3038" s="3" t="str">
        <f t="shared" si="282"/>
        <v>关卡1033boss</v>
      </c>
      <c r="C3038" s="3">
        <f>INDEX([3]关卡!$J$19:$J$2018,A3038)</f>
        <v>384</v>
      </c>
      <c r="D3038" s="3">
        <f>INDEX([3]关卡!$N$19:$N$2018,A3038)</f>
        <v>384</v>
      </c>
      <c r="E3038" s="3" t="s">
        <v>25</v>
      </c>
      <c r="F3038" s="3" t="s">
        <v>26</v>
      </c>
      <c r="G3038" s="3">
        <v>30</v>
      </c>
      <c r="H3038" s="3">
        <v>30</v>
      </c>
      <c r="I3038" s="3">
        <v>0.2</v>
      </c>
      <c r="J3038" s="4">
        <v>0.75</v>
      </c>
      <c r="K3038" s="4">
        <v>1</v>
      </c>
      <c r="L3038" s="4">
        <v>5</v>
      </c>
      <c r="M3038" s="3">
        <v>1</v>
      </c>
      <c r="N3038" s="3">
        <v>2</v>
      </c>
      <c r="O3038" s="3">
        <f>HLOOKUP(O$5,[1]非R能力!$B$8:$F$558,$C3038+1,0)</f>
        <v>1105340.5814577737</v>
      </c>
      <c r="P3038" s="3">
        <f>HLOOKUP(P$5,[1]非R能力!$B$8:$F$558,$C3038+1,0)</f>
        <v>163658.16849627576</v>
      </c>
      <c r="Q3038" s="3">
        <f>HLOOKUP(Q$5,[1]非R能力!$B$8:$F$558,$C3038+1,0)</f>
        <v>91553.799070924579</v>
      </c>
      <c r="R3038" s="3">
        <f>HLOOKUP(R$5,[1]非R能力!$B$8:$F$558,$C3038+1,0)</f>
        <v>27498.87802971702</v>
      </c>
      <c r="S3038" s="3">
        <f>HLOOKUP(S$5,[1]非R能力!$B$8:$F$558,$C3038+1,0)</f>
        <v>37461.720149692221</v>
      </c>
      <c r="T3038" s="3">
        <f>INDEX([1]非R能力!$H$9:$H$558,D3038)</f>
        <v>30228.825231360002</v>
      </c>
      <c r="U3038" s="3">
        <f>IF(E3038="小怪",0,IF(INDEX([1]非R能力!$FK$9:$FK$558,C3038)=0,0,10))</f>
        <v>10</v>
      </c>
      <c r="V3038" s="3">
        <f>IF(E3038="小怪",0,IF(INDEX([1]非R能力!$FH$9:$FH$558,C3038)=0,0,5000))</f>
        <v>5000</v>
      </c>
      <c r="W3038" s="3">
        <f>HLOOKUP(W$5,[2]人物技能基础!$O$3:$Q$553,$C3038+1,0)</f>
        <v>3.637142857142857</v>
      </c>
      <c r="X3038" s="3">
        <f>HLOOKUP(X$5,[2]人物技能基础!$O$3:$Q$553,$C3038+1,0)</f>
        <v>2.0186428571428574</v>
      </c>
      <c r="Y3038" s="3">
        <f>HLOOKUP(Y$5,[2]人物技能基础!$O$3:$Q$553,$C3038+1,0)</f>
        <v>99.964285714285708</v>
      </c>
      <c r="Z3038" s="3">
        <f t="shared" si="283"/>
        <v>5303231</v>
      </c>
      <c r="AA3038" s="3">
        <f t="shared" si="284"/>
        <v>99122</v>
      </c>
      <c r="AB3038" s="3">
        <f t="shared" si="285"/>
        <v>32731</v>
      </c>
      <c r="AC3038" s="3">
        <f t="shared" si="286"/>
        <v>37461</v>
      </c>
      <c r="AD3038" s="3">
        <f t="shared" si="287"/>
        <v>36665</v>
      </c>
    </row>
    <row r="3039" spans="1:30" x14ac:dyDescent="0.15">
      <c r="A3039" s="3">
        <v>1034</v>
      </c>
      <c r="B3039" s="3" t="str">
        <f t="shared" si="282"/>
        <v>关卡1034boss</v>
      </c>
      <c r="C3039" s="3">
        <f>INDEX([3]关卡!$J$19:$J$2018,A3039)</f>
        <v>385</v>
      </c>
      <c r="D3039" s="3">
        <f>INDEX([3]关卡!$N$19:$N$2018,A3039)</f>
        <v>385</v>
      </c>
      <c r="E3039" s="3" t="s">
        <v>25</v>
      </c>
      <c r="F3039" s="3" t="s">
        <v>26</v>
      </c>
      <c r="G3039" s="3">
        <v>30</v>
      </c>
      <c r="H3039" s="3">
        <v>30</v>
      </c>
      <c r="I3039" s="3">
        <v>0.2</v>
      </c>
      <c r="J3039" s="4">
        <v>0.75</v>
      </c>
      <c r="K3039" s="4">
        <v>1</v>
      </c>
      <c r="L3039" s="4">
        <v>5</v>
      </c>
      <c r="M3039" s="3">
        <v>1</v>
      </c>
      <c r="N3039" s="3">
        <v>2</v>
      </c>
      <c r="O3039" s="3">
        <f>HLOOKUP(O$5,[1]非R能力!$B$8:$F$558,$C3039+1,0)</f>
        <v>1110273.6747983841</v>
      </c>
      <c r="P3039" s="3">
        <f>HLOOKUP(P$5,[1]非R能力!$B$8:$F$558,$C3039+1,0)</f>
        <v>164258.83335014514</v>
      </c>
      <c r="Q3039" s="3">
        <f>HLOOKUP(Q$5,[1]非R能力!$B$8:$F$558,$C3039+1,0)</f>
        <v>91800.4055219234</v>
      </c>
      <c r="R3039" s="3">
        <f>HLOOKUP(R$5,[1]非R能力!$B$8:$F$558,$C3039+1,0)</f>
        <v>27575.878510521983</v>
      </c>
      <c r="S3039" s="3">
        <f>HLOOKUP(S$5,[1]非R能力!$B$8:$F$558,$C3039+1,0)</f>
        <v>37568.399065902413</v>
      </c>
      <c r="T3039" s="3">
        <f>INDEX([1]非R能力!$H$9:$H$558,D3039)</f>
        <v>30408.994348063654</v>
      </c>
      <c r="U3039" s="3">
        <f>IF(E3039="小怪",0,IF(INDEX([1]非R能力!$FK$9:$FK$558,C3039)=0,0,10))</f>
        <v>10</v>
      </c>
      <c r="V3039" s="3">
        <f>IF(E3039="小怪",0,IF(INDEX([1]非R能力!$FH$9:$FH$558,C3039)=0,0,5000))</f>
        <v>5000</v>
      </c>
      <c r="W3039" s="3">
        <f>HLOOKUP(W$5,[2]人物技能基础!$O$3:$Q$553,$C3039+1,0)</f>
        <v>3.637142857142857</v>
      </c>
      <c r="X3039" s="3">
        <f>HLOOKUP(X$5,[2]人物技能基础!$O$3:$Q$553,$C3039+1,0)</f>
        <v>2.0186428571428574</v>
      </c>
      <c r="Y3039" s="3">
        <f>HLOOKUP(Y$5,[2]人物技能基础!$O$3:$Q$553,$C3039+1,0)</f>
        <v>99.964285714285708</v>
      </c>
      <c r="Z3039" s="3">
        <f t="shared" si="283"/>
        <v>5323939</v>
      </c>
      <c r="AA3039" s="3">
        <f t="shared" si="284"/>
        <v>99402</v>
      </c>
      <c r="AB3039" s="3">
        <f t="shared" si="285"/>
        <v>32851</v>
      </c>
      <c r="AC3039" s="3">
        <f t="shared" si="286"/>
        <v>37568</v>
      </c>
      <c r="AD3039" s="3">
        <f t="shared" si="287"/>
        <v>36767</v>
      </c>
    </row>
    <row r="3040" spans="1:30" x14ac:dyDescent="0.15">
      <c r="A3040" s="3">
        <v>1035</v>
      </c>
      <c r="B3040" s="3" t="str">
        <f t="shared" si="282"/>
        <v>关卡1035boss</v>
      </c>
      <c r="C3040" s="3">
        <f>INDEX([3]关卡!$J$19:$J$2018,A3040)</f>
        <v>385</v>
      </c>
      <c r="D3040" s="3">
        <f>INDEX([3]关卡!$N$19:$N$2018,A3040)</f>
        <v>385</v>
      </c>
      <c r="E3040" s="3" t="s">
        <v>25</v>
      </c>
      <c r="F3040" s="3" t="s">
        <v>26</v>
      </c>
      <c r="G3040" s="3">
        <v>30</v>
      </c>
      <c r="H3040" s="3">
        <v>30</v>
      </c>
      <c r="I3040" s="3">
        <v>0.2</v>
      </c>
      <c r="J3040" s="4">
        <v>0.75</v>
      </c>
      <c r="K3040" s="4">
        <v>1</v>
      </c>
      <c r="L3040" s="4">
        <v>5</v>
      </c>
      <c r="M3040" s="3">
        <v>1</v>
      </c>
      <c r="N3040" s="3">
        <v>2</v>
      </c>
      <c r="O3040" s="3">
        <f>HLOOKUP(O$5,[1]非R能力!$B$8:$F$558,$C3040+1,0)</f>
        <v>1110273.6747983841</v>
      </c>
      <c r="P3040" s="3">
        <f>HLOOKUP(P$5,[1]非R能力!$B$8:$F$558,$C3040+1,0)</f>
        <v>164258.83335014514</v>
      </c>
      <c r="Q3040" s="3">
        <f>HLOOKUP(Q$5,[1]非R能力!$B$8:$F$558,$C3040+1,0)</f>
        <v>91800.4055219234</v>
      </c>
      <c r="R3040" s="3">
        <f>HLOOKUP(R$5,[1]非R能力!$B$8:$F$558,$C3040+1,0)</f>
        <v>27575.878510521983</v>
      </c>
      <c r="S3040" s="3">
        <f>HLOOKUP(S$5,[1]非R能力!$B$8:$F$558,$C3040+1,0)</f>
        <v>37568.399065902413</v>
      </c>
      <c r="T3040" s="3">
        <f>INDEX([1]非R能力!$H$9:$H$558,D3040)</f>
        <v>30408.994348063654</v>
      </c>
      <c r="U3040" s="3">
        <f>IF(E3040="小怪",0,IF(INDEX([1]非R能力!$FK$9:$FK$558,C3040)=0,0,10))</f>
        <v>10</v>
      </c>
      <c r="V3040" s="3">
        <f>IF(E3040="小怪",0,IF(INDEX([1]非R能力!$FH$9:$FH$558,C3040)=0,0,5000))</f>
        <v>5000</v>
      </c>
      <c r="W3040" s="3">
        <f>HLOOKUP(W$5,[2]人物技能基础!$O$3:$Q$553,$C3040+1,0)</f>
        <v>3.637142857142857</v>
      </c>
      <c r="X3040" s="3">
        <f>HLOOKUP(X$5,[2]人物技能基础!$O$3:$Q$553,$C3040+1,0)</f>
        <v>2.0186428571428574</v>
      </c>
      <c r="Y3040" s="3">
        <f>HLOOKUP(Y$5,[2]人物技能基础!$O$3:$Q$553,$C3040+1,0)</f>
        <v>99.964285714285708</v>
      </c>
      <c r="Z3040" s="3">
        <f t="shared" si="283"/>
        <v>5323939</v>
      </c>
      <c r="AA3040" s="3">
        <f t="shared" si="284"/>
        <v>99402</v>
      </c>
      <c r="AB3040" s="3">
        <f t="shared" si="285"/>
        <v>32851</v>
      </c>
      <c r="AC3040" s="3">
        <f t="shared" si="286"/>
        <v>37568</v>
      </c>
      <c r="AD3040" s="3">
        <f t="shared" si="287"/>
        <v>36767</v>
      </c>
    </row>
    <row r="3041" spans="1:30" x14ac:dyDescent="0.15">
      <c r="A3041" s="3">
        <v>1036</v>
      </c>
      <c r="B3041" s="3" t="str">
        <f t="shared" si="282"/>
        <v>关卡1036boss</v>
      </c>
      <c r="C3041" s="3">
        <f>INDEX([3]关卡!$J$19:$J$2018,A3041)</f>
        <v>385</v>
      </c>
      <c r="D3041" s="3">
        <f>INDEX([3]关卡!$N$19:$N$2018,A3041)</f>
        <v>385</v>
      </c>
      <c r="E3041" s="3" t="s">
        <v>25</v>
      </c>
      <c r="F3041" s="3" t="s">
        <v>26</v>
      </c>
      <c r="G3041" s="3">
        <v>30</v>
      </c>
      <c r="H3041" s="3">
        <v>30</v>
      </c>
      <c r="I3041" s="3">
        <v>0.2</v>
      </c>
      <c r="J3041" s="4">
        <v>0.75</v>
      </c>
      <c r="K3041" s="4">
        <v>1</v>
      </c>
      <c r="L3041" s="4">
        <v>5</v>
      </c>
      <c r="M3041" s="3">
        <v>1</v>
      </c>
      <c r="N3041" s="3">
        <v>2</v>
      </c>
      <c r="O3041" s="3">
        <f>HLOOKUP(O$5,[1]非R能力!$B$8:$F$558,$C3041+1,0)</f>
        <v>1110273.6747983841</v>
      </c>
      <c r="P3041" s="3">
        <f>HLOOKUP(P$5,[1]非R能力!$B$8:$F$558,$C3041+1,0)</f>
        <v>164258.83335014514</v>
      </c>
      <c r="Q3041" s="3">
        <f>HLOOKUP(Q$5,[1]非R能力!$B$8:$F$558,$C3041+1,0)</f>
        <v>91800.4055219234</v>
      </c>
      <c r="R3041" s="3">
        <f>HLOOKUP(R$5,[1]非R能力!$B$8:$F$558,$C3041+1,0)</f>
        <v>27575.878510521983</v>
      </c>
      <c r="S3041" s="3">
        <f>HLOOKUP(S$5,[1]非R能力!$B$8:$F$558,$C3041+1,0)</f>
        <v>37568.399065902413</v>
      </c>
      <c r="T3041" s="3">
        <f>INDEX([1]非R能力!$H$9:$H$558,D3041)</f>
        <v>30408.994348063654</v>
      </c>
      <c r="U3041" s="3">
        <f>IF(E3041="小怪",0,IF(INDEX([1]非R能力!$FK$9:$FK$558,C3041)=0,0,10))</f>
        <v>10</v>
      </c>
      <c r="V3041" s="3">
        <f>IF(E3041="小怪",0,IF(INDEX([1]非R能力!$FH$9:$FH$558,C3041)=0,0,5000))</f>
        <v>5000</v>
      </c>
      <c r="W3041" s="3">
        <f>HLOOKUP(W$5,[2]人物技能基础!$O$3:$Q$553,$C3041+1,0)</f>
        <v>3.637142857142857</v>
      </c>
      <c r="X3041" s="3">
        <f>HLOOKUP(X$5,[2]人物技能基础!$O$3:$Q$553,$C3041+1,0)</f>
        <v>2.0186428571428574</v>
      </c>
      <c r="Y3041" s="3">
        <f>HLOOKUP(Y$5,[2]人物技能基础!$O$3:$Q$553,$C3041+1,0)</f>
        <v>99.964285714285708</v>
      </c>
      <c r="Z3041" s="3">
        <f t="shared" si="283"/>
        <v>5323939</v>
      </c>
      <c r="AA3041" s="3">
        <f t="shared" si="284"/>
        <v>99402</v>
      </c>
      <c r="AB3041" s="3">
        <f t="shared" si="285"/>
        <v>32851</v>
      </c>
      <c r="AC3041" s="3">
        <f t="shared" si="286"/>
        <v>37568</v>
      </c>
      <c r="AD3041" s="3">
        <f t="shared" si="287"/>
        <v>36767</v>
      </c>
    </row>
    <row r="3042" spans="1:30" x14ac:dyDescent="0.15">
      <c r="A3042" s="3">
        <v>1037</v>
      </c>
      <c r="B3042" s="3" t="str">
        <f t="shared" si="282"/>
        <v>关卡1037boss</v>
      </c>
      <c r="C3042" s="3">
        <f>INDEX([3]关卡!$J$19:$J$2018,A3042)</f>
        <v>385</v>
      </c>
      <c r="D3042" s="3">
        <f>INDEX([3]关卡!$N$19:$N$2018,A3042)</f>
        <v>385</v>
      </c>
      <c r="E3042" s="3" t="s">
        <v>25</v>
      </c>
      <c r="F3042" s="3" t="s">
        <v>26</v>
      </c>
      <c r="G3042" s="3">
        <v>30</v>
      </c>
      <c r="H3042" s="3">
        <v>30</v>
      </c>
      <c r="I3042" s="3">
        <v>0.2</v>
      </c>
      <c r="J3042" s="4">
        <v>0.75</v>
      </c>
      <c r="K3042" s="4">
        <v>1</v>
      </c>
      <c r="L3042" s="4">
        <v>5</v>
      </c>
      <c r="M3042" s="3">
        <v>1</v>
      </c>
      <c r="N3042" s="3">
        <v>2</v>
      </c>
      <c r="O3042" s="3">
        <f>HLOOKUP(O$5,[1]非R能力!$B$8:$F$558,$C3042+1,0)</f>
        <v>1110273.6747983841</v>
      </c>
      <c r="P3042" s="3">
        <f>HLOOKUP(P$5,[1]非R能力!$B$8:$F$558,$C3042+1,0)</f>
        <v>164258.83335014514</v>
      </c>
      <c r="Q3042" s="3">
        <f>HLOOKUP(Q$5,[1]非R能力!$B$8:$F$558,$C3042+1,0)</f>
        <v>91800.4055219234</v>
      </c>
      <c r="R3042" s="3">
        <f>HLOOKUP(R$5,[1]非R能力!$B$8:$F$558,$C3042+1,0)</f>
        <v>27575.878510521983</v>
      </c>
      <c r="S3042" s="3">
        <f>HLOOKUP(S$5,[1]非R能力!$B$8:$F$558,$C3042+1,0)</f>
        <v>37568.399065902413</v>
      </c>
      <c r="T3042" s="3">
        <f>INDEX([1]非R能力!$H$9:$H$558,D3042)</f>
        <v>30408.994348063654</v>
      </c>
      <c r="U3042" s="3">
        <f>IF(E3042="小怪",0,IF(INDEX([1]非R能力!$FK$9:$FK$558,C3042)=0,0,10))</f>
        <v>10</v>
      </c>
      <c r="V3042" s="3">
        <f>IF(E3042="小怪",0,IF(INDEX([1]非R能力!$FH$9:$FH$558,C3042)=0,0,5000))</f>
        <v>5000</v>
      </c>
      <c r="W3042" s="3">
        <f>HLOOKUP(W$5,[2]人物技能基础!$O$3:$Q$553,$C3042+1,0)</f>
        <v>3.637142857142857</v>
      </c>
      <c r="X3042" s="3">
        <f>HLOOKUP(X$5,[2]人物技能基础!$O$3:$Q$553,$C3042+1,0)</f>
        <v>2.0186428571428574</v>
      </c>
      <c r="Y3042" s="3">
        <f>HLOOKUP(Y$5,[2]人物技能基础!$O$3:$Q$553,$C3042+1,0)</f>
        <v>99.964285714285708</v>
      </c>
      <c r="Z3042" s="3">
        <f t="shared" si="283"/>
        <v>5323939</v>
      </c>
      <c r="AA3042" s="3">
        <f t="shared" si="284"/>
        <v>99402</v>
      </c>
      <c r="AB3042" s="3">
        <f t="shared" si="285"/>
        <v>32851</v>
      </c>
      <c r="AC3042" s="3">
        <f t="shared" si="286"/>
        <v>37568</v>
      </c>
      <c r="AD3042" s="3">
        <f t="shared" si="287"/>
        <v>36767</v>
      </c>
    </row>
    <row r="3043" spans="1:30" x14ac:dyDescent="0.15">
      <c r="A3043" s="3">
        <v>1038</v>
      </c>
      <c r="B3043" s="3" t="str">
        <f t="shared" si="282"/>
        <v>关卡1038boss</v>
      </c>
      <c r="C3043" s="3">
        <f>INDEX([3]关卡!$J$19:$J$2018,A3043)</f>
        <v>386</v>
      </c>
      <c r="D3043" s="3">
        <f>INDEX([3]关卡!$N$19:$N$2018,A3043)</f>
        <v>386</v>
      </c>
      <c r="E3043" s="3" t="s">
        <v>25</v>
      </c>
      <c r="F3043" s="3" t="s">
        <v>26</v>
      </c>
      <c r="G3043" s="3">
        <v>30</v>
      </c>
      <c r="H3043" s="3">
        <v>30</v>
      </c>
      <c r="I3043" s="3">
        <v>0.2</v>
      </c>
      <c r="J3043" s="4">
        <v>0.75</v>
      </c>
      <c r="K3043" s="4">
        <v>1</v>
      </c>
      <c r="L3043" s="4">
        <v>5</v>
      </c>
      <c r="M3043" s="3">
        <v>1</v>
      </c>
      <c r="N3043" s="3">
        <v>2</v>
      </c>
      <c r="O3043" s="3">
        <f>HLOOKUP(O$5,[1]非R能力!$B$8:$F$558,$C3043+1,0)</f>
        <v>1116017.2224994334</v>
      </c>
      <c r="P3043" s="3">
        <f>HLOOKUP(P$5,[1]非R能力!$B$8:$F$558,$C3043+1,0)</f>
        <v>164921.29327091528</v>
      </c>
      <c r="Q3043" s="3">
        <f>HLOOKUP(Q$5,[1]非R能力!$B$8:$F$558,$C3043+1,0)</f>
        <v>92037.17393769043</v>
      </c>
      <c r="R3043" s="3">
        <f>HLOOKUP(R$5,[1]非R能力!$B$8:$F$558,$C3043+1,0)</f>
        <v>27661.115470305973</v>
      </c>
      <c r="S3043" s="3">
        <f>HLOOKUP(S$5,[1]非R能力!$B$8:$F$558,$C3043+1,0)</f>
        <v>37665.973986774334</v>
      </c>
      <c r="T3043" s="3">
        <f>INDEX([1]非R能力!$H$9:$H$558,D3043)</f>
        <v>30590.015896889399</v>
      </c>
      <c r="U3043" s="3">
        <f>IF(E3043="小怪",0,IF(INDEX([1]非R能力!$FK$9:$FK$558,C3043)=0,0,10))</f>
        <v>10</v>
      </c>
      <c r="V3043" s="3">
        <f>IF(E3043="小怪",0,IF(INDEX([1]非R能力!$FH$9:$FH$558,C3043)=0,0,5000))</f>
        <v>5000</v>
      </c>
      <c r="W3043" s="3">
        <f>HLOOKUP(W$5,[2]人物技能基础!$O$3:$Q$553,$C3043+1,0)</f>
        <v>3.637142857142857</v>
      </c>
      <c r="X3043" s="3">
        <f>HLOOKUP(X$5,[2]人物技能基础!$O$3:$Q$553,$C3043+1,0)</f>
        <v>2.0186428571428574</v>
      </c>
      <c r="Y3043" s="3">
        <f>HLOOKUP(Y$5,[2]人物技能基础!$O$3:$Q$553,$C3043+1,0)</f>
        <v>99.964285714285708</v>
      </c>
      <c r="Z3043" s="3">
        <f t="shared" si="283"/>
        <v>5346436</v>
      </c>
      <c r="AA3043" s="3">
        <f t="shared" si="284"/>
        <v>99677</v>
      </c>
      <c r="AB3043" s="3">
        <f t="shared" si="285"/>
        <v>32984</v>
      </c>
      <c r="AC3043" s="3">
        <f t="shared" si="286"/>
        <v>37665</v>
      </c>
      <c r="AD3043" s="3">
        <f t="shared" si="287"/>
        <v>36881</v>
      </c>
    </row>
    <row r="3044" spans="1:30" x14ac:dyDescent="0.15">
      <c r="A3044" s="3">
        <v>1039</v>
      </c>
      <c r="B3044" s="3" t="str">
        <f t="shared" si="282"/>
        <v>关卡1039boss</v>
      </c>
      <c r="C3044" s="3">
        <f>INDEX([3]关卡!$J$19:$J$2018,A3044)</f>
        <v>386</v>
      </c>
      <c r="D3044" s="3">
        <f>INDEX([3]关卡!$N$19:$N$2018,A3044)</f>
        <v>386</v>
      </c>
      <c r="E3044" s="3" t="s">
        <v>25</v>
      </c>
      <c r="F3044" s="3" t="s">
        <v>26</v>
      </c>
      <c r="G3044" s="3">
        <v>30</v>
      </c>
      <c r="H3044" s="3">
        <v>30</v>
      </c>
      <c r="I3044" s="3">
        <v>0.2</v>
      </c>
      <c r="J3044" s="4">
        <v>0.75</v>
      </c>
      <c r="K3044" s="4">
        <v>1</v>
      </c>
      <c r="L3044" s="4">
        <v>5</v>
      </c>
      <c r="M3044" s="3">
        <v>1</v>
      </c>
      <c r="N3044" s="3">
        <v>2</v>
      </c>
      <c r="O3044" s="3">
        <f>HLOOKUP(O$5,[1]非R能力!$B$8:$F$558,$C3044+1,0)</f>
        <v>1116017.2224994334</v>
      </c>
      <c r="P3044" s="3">
        <f>HLOOKUP(P$5,[1]非R能力!$B$8:$F$558,$C3044+1,0)</f>
        <v>164921.29327091528</v>
      </c>
      <c r="Q3044" s="3">
        <f>HLOOKUP(Q$5,[1]非R能力!$B$8:$F$558,$C3044+1,0)</f>
        <v>92037.17393769043</v>
      </c>
      <c r="R3044" s="3">
        <f>HLOOKUP(R$5,[1]非R能力!$B$8:$F$558,$C3044+1,0)</f>
        <v>27661.115470305973</v>
      </c>
      <c r="S3044" s="3">
        <f>HLOOKUP(S$5,[1]非R能力!$B$8:$F$558,$C3044+1,0)</f>
        <v>37665.973986774334</v>
      </c>
      <c r="T3044" s="3">
        <f>INDEX([1]非R能力!$H$9:$H$558,D3044)</f>
        <v>30590.015896889399</v>
      </c>
      <c r="U3044" s="3">
        <f>IF(E3044="小怪",0,IF(INDEX([1]非R能力!$FK$9:$FK$558,C3044)=0,0,10))</f>
        <v>10</v>
      </c>
      <c r="V3044" s="3">
        <f>IF(E3044="小怪",0,IF(INDEX([1]非R能力!$FH$9:$FH$558,C3044)=0,0,5000))</f>
        <v>5000</v>
      </c>
      <c r="W3044" s="3">
        <f>HLOOKUP(W$5,[2]人物技能基础!$O$3:$Q$553,$C3044+1,0)</f>
        <v>3.637142857142857</v>
      </c>
      <c r="X3044" s="3">
        <f>HLOOKUP(X$5,[2]人物技能基础!$O$3:$Q$553,$C3044+1,0)</f>
        <v>2.0186428571428574</v>
      </c>
      <c r="Y3044" s="3">
        <f>HLOOKUP(Y$5,[2]人物技能基础!$O$3:$Q$553,$C3044+1,0)</f>
        <v>99.964285714285708</v>
      </c>
      <c r="Z3044" s="3">
        <f t="shared" si="283"/>
        <v>5346436</v>
      </c>
      <c r="AA3044" s="3">
        <f t="shared" si="284"/>
        <v>99677</v>
      </c>
      <c r="AB3044" s="3">
        <f t="shared" si="285"/>
        <v>32984</v>
      </c>
      <c r="AC3044" s="3">
        <f t="shared" si="286"/>
        <v>37665</v>
      </c>
      <c r="AD3044" s="3">
        <f t="shared" si="287"/>
        <v>36881</v>
      </c>
    </row>
    <row r="3045" spans="1:30" x14ac:dyDescent="0.15">
      <c r="A3045" s="3">
        <v>1040</v>
      </c>
      <c r="B3045" s="3" t="str">
        <f t="shared" si="282"/>
        <v>关卡1040boss</v>
      </c>
      <c r="C3045" s="3">
        <f>INDEX([3]关卡!$J$19:$J$2018,A3045)</f>
        <v>386</v>
      </c>
      <c r="D3045" s="3">
        <f>INDEX([3]关卡!$N$19:$N$2018,A3045)</f>
        <v>386</v>
      </c>
      <c r="E3045" s="3" t="s">
        <v>25</v>
      </c>
      <c r="F3045" s="3" t="s">
        <v>26</v>
      </c>
      <c r="G3045" s="3">
        <v>30</v>
      </c>
      <c r="H3045" s="3">
        <v>30</v>
      </c>
      <c r="I3045" s="3">
        <v>0.2</v>
      </c>
      <c r="J3045" s="4">
        <v>0.75</v>
      </c>
      <c r="K3045" s="4">
        <v>1</v>
      </c>
      <c r="L3045" s="4">
        <v>5</v>
      </c>
      <c r="M3045" s="3">
        <v>1</v>
      </c>
      <c r="N3045" s="3">
        <v>2</v>
      </c>
      <c r="O3045" s="3">
        <f>HLOOKUP(O$5,[1]非R能力!$B$8:$F$558,$C3045+1,0)</f>
        <v>1116017.2224994334</v>
      </c>
      <c r="P3045" s="3">
        <f>HLOOKUP(P$5,[1]非R能力!$B$8:$F$558,$C3045+1,0)</f>
        <v>164921.29327091528</v>
      </c>
      <c r="Q3045" s="3">
        <f>HLOOKUP(Q$5,[1]非R能力!$B$8:$F$558,$C3045+1,0)</f>
        <v>92037.17393769043</v>
      </c>
      <c r="R3045" s="3">
        <f>HLOOKUP(R$5,[1]非R能力!$B$8:$F$558,$C3045+1,0)</f>
        <v>27661.115470305973</v>
      </c>
      <c r="S3045" s="3">
        <f>HLOOKUP(S$5,[1]非R能力!$B$8:$F$558,$C3045+1,0)</f>
        <v>37665.973986774334</v>
      </c>
      <c r="T3045" s="3">
        <f>INDEX([1]非R能力!$H$9:$H$558,D3045)</f>
        <v>30590.015896889399</v>
      </c>
      <c r="U3045" s="3">
        <f>IF(E3045="小怪",0,IF(INDEX([1]非R能力!$FK$9:$FK$558,C3045)=0,0,10))</f>
        <v>10</v>
      </c>
      <c r="V3045" s="3">
        <f>IF(E3045="小怪",0,IF(INDEX([1]非R能力!$FH$9:$FH$558,C3045)=0,0,5000))</f>
        <v>5000</v>
      </c>
      <c r="W3045" s="3">
        <f>HLOOKUP(W$5,[2]人物技能基础!$O$3:$Q$553,$C3045+1,0)</f>
        <v>3.637142857142857</v>
      </c>
      <c r="X3045" s="3">
        <f>HLOOKUP(X$5,[2]人物技能基础!$O$3:$Q$553,$C3045+1,0)</f>
        <v>2.0186428571428574</v>
      </c>
      <c r="Y3045" s="3">
        <f>HLOOKUP(Y$5,[2]人物技能基础!$O$3:$Q$553,$C3045+1,0)</f>
        <v>99.964285714285708</v>
      </c>
      <c r="Z3045" s="3">
        <f t="shared" si="283"/>
        <v>5346436</v>
      </c>
      <c r="AA3045" s="3">
        <f t="shared" si="284"/>
        <v>99677</v>
      </c>
      <c r="AB3045" s="3">
        <f t="shared" si="285"/>
        <v>32984</v>
      </c>
      <c r="AC3045" s="3">
        <f t="shared" si="286"/>
        <v>37665</v>
      </c>
      <c r="AD3045" s="3">
        <f t="shared" si="287"/>
        <v>36881</v>
      </c>
    </row>
    <row r="3046" spans="1:30" x14ac:dyDescent="0.15">
      <c r="A3046" s="3">
        <v>1041</v>
      </c>
      <c r="B3046" s="3" t="str">
        <f t="shared" si="282"/>
        <v>关卡1041boss</v>
      </c>
      <c r="C3046" s="3">
        <f>INDEX([3]关卡!$J$19:$J$2018,A3046)</f>
        <v>386</v>
      </c>
      <c r="D3046" s="3">
        <f>INDEX([3]关卡!$N$19:$N$2018,A3046)</f>
        <v>386</v>
      </c>
      <c r="E3046" s="3" t="s">
        <v>25</v>
      </c>
      <c r="F3046" s="3" t="s">
        <v>26</v>
      </c>
      <c r="G3046" s="3">
        <v>30</v>
      </c>
      <c r="H3046" s="3">
        <v>30</v>
      </c>
      <c r="I3046" s="3">
        <v>0.2</v>
      </c>
      <c r="J3046" s="4">
        <v>0.75</v>
      </c>
      <c r="K3046" s="4">
        <v>1</v>
      </c>
      <c r="L3046" s="4">
        <v>5</v>
      </c>
      <c r="M3046" s="3">
        <v>1</v>
      </c>
      <c r="N3046" s="3">
        <v>2</v>
      </c>
      <c r="O3046" s="3">
        <f>HLOOKUP(O$5,[1]非R能力!$B$8:$F$558,$C3046+1,0)</f>
        <v>1116017.2224994334</v>
      </c>
      <c r="P3046" s="3">
        <f>HLOOKUP(P$5,[1]非R能力!$B$8:$F$558,$C3046+1,0)</f>
        <v>164921.29327091528</v>
      </c>
      <c r="Q3046" s="3">
        <f>HLOOKUP(Q$5,[1]非R能力!$B$8:$F$558,$C3046+1,0)</f>
        <v>92037.17393769043</v>
      </c>
      <c r="R3046" s="3">
        <f>HLOOKUP(R$5,[1]非R能力!$B$8:$F$558,$C3046+1,0)</f>
        <v>27661.115470305973</v>
      </c>
      <c r="S3046" s="3">
        <f>HLOOKUP(S$5,[1]非R能力!$B$8:$F$558,$C3046+1,0)</f>
        <v>37665.973986774334</v>
      </c>
      <c r="T3046" s="3">
        <f>INDEX([1]非R能力!$H$9:$H$558,D3046)</f>
        <v>30590.015896889399</v>
      </c>
      <c r="U3046" s="3">
        <f>IF(E3046="小怪",0,IF(INDEX([1]非R能力!$FK$9:$FK$558,C3046)=0,0,10))</f>
        <v>10</v>
      </c>
      <c r="V3046" s="3">
        <f>IF(E3046="小怪",0,IF(INDEX([1]非R能力!$FH$9:$FH$558,C3046)=0,0,5000))</f>
        <v>5000</v>
      </c>
      <c r="W3046" s="3">
        <f>HLOOKUP(W$5,[2]人物技能基础!$O$3:$Q$553,$C3046+1,0)</f>
        <v>3.637142857142857</v>
      </c>
      <c r="X3046" s="3">
        <f>HLOOKUP(X$5,[2]人物技能基础!$O$3:$Q$553,$C3046+1,0)</f>
        <v>2.0186428571428574</v>
      </c>
      <c r="Y3046" s="3">
        <f>HLOOKUP(Y$5,[2]人物技能基础!$O$3:$Q$553,$C3046+1,0)</f>
        <v>99.964285714285708</v>
      </c>
      <c r="Z3046" s="3">
        <f t="shared" si="283"/>
        <v>5346436</v>
      </c>
      <c r="AA3046" s="3">
        <f t="shared" si="284"/>
        <v>99677</v>
      </c>
      <c r="AB3046" s="3">
        <f t="shared" si="285"/>
        <v>32984</v>
      </c>
      <c r="AC3046" s="3">
        <f t="shared" si="286"/>
        <v>37665</v>
      </c>
      <c r="AD3046" s="3">
        <f t="shared" si="287"/>
        <v>36881</v>
      </c>
    </row>
    <row r="3047" spans="1:30" x14ac:dyDescent="0.15">
      <c r="A3047" s="3">
        <v>1042</v>
      </c>
      <c r="B3047" s="3" t="str">
        <f t="shared" si="282"/>
        <v>关卡1042boss</v>
      </c>
      <c r="C3047" s="3">
        <f>INDEX([3]关卡!$J$19:$J$2018,A3047)</f>
        <v>387</v>
      </c>
      <c r="D3047" s="3">
        <f>INDEX([3]关卡!$N$19:$N$2018,A3047)</f>
        <v>387</v>
      </c>
      <c r="E3047" s="3" t="s">
        <v>25</v>
      </c>
      <c r="F3047" s="3" t="s">
        <v>26</v>
      </c>
      <c r="G3047" s="3">
        <v>30</v>
      </c>
      <c r="H3047" s="3">
        <v>30</v>
      </c>
      <c r="I3047" s="3">
        <v>0.2</v>
      </c>
      <c r="J3047" s="4">
        <v>0.75</v>
      </c>
      <c r="K3047" s="4">
        <v>1</v>
      </c>
      <c r="L3047" s="4">
        <v>5</v>
      </c>
      <c r="M3047" s="3">
        <v>1</v>
      </c>
      <c r="N3047" s="3">
        <v>2</v>
      </c>
      <c r="O3047" s="3">
        <f>HLOOKUP(O$5,[1]非R能力!$B$8:$F$558,$C3047+1,0)</f>
        <v>1120709.5209807323</v>
      </c>
      <c r="P3047" s="3">
        <f>HLOOKUP(P$5,[1]非R能力!$B$8:$F$558,$C3047+1,0)</f>
        <v>165496.50303610452</v>
      </c>
      <c r="Q3047" s="3">
        <f>HLOOKUP(Q$5,[1]非R能力!$B$8:$F$558,$C3047+1,0)</f>
        <v>92263.871497997286</v>
      </c>
      <c r="R3047" s="3">
        <f>HLOOKUP(R$5,[1]非R能力!$B$8:$F$558,$C3047+1,0)</f>
        <v>27736.290441711288</v>
      </c>
      <c r="S3047" s="3">
        <f>HLOOKUP(S$5,[1]非R能力!$B$8:$F$558,$C3047+1,0)</f>
        <v>37752.92876383735</v>
      </c>
      <c r="T3047" s="3">
        <f>INDEX([1]非R能力!$H$9:$H$558,D3047)</f>
        <v>30771.893031108542</v>
      </c>
      <c r="U3047" s="3">
        <f>IF(E3047="小怪",0,IF(INDEX([1]非R能力!$FK$9:$FK$558,C3047)=0,0,10))</f>
        <v>10</v>
      </c>
      <c r="V3047" s="3">
        <f>IF(E3047="小怪",0,IF(INDEX([1]非R能力!$FH$9:$FH$558,C3047)=0,0,5000))</f>
        <v>5000</v>
      </c>
      <c r="W3047" s="3">
        <f>HLOOKUP(W$5,[2]人物技能基础!$O$3:$Q$553,$C3047+1,0)</f>
        <v>3.637142857142857</v>
      </c>
      <c r="X3047" s="3">
        <f>HLOOKUP(X$5,[2]人物技能基础!$O$3:$Q$553,$C3047+1,0)</f>
        <v>2.0186428571428574</v>
      </c>
      <c r="Y3047" s="3">
        <f>HLOOKUP(Y$5,[2]人物技能基础!$O$3:$Q$553,$C3047+1,0)</f>
        <v>99.964285714285708</v>
      </c>
      <c r="Z3047" s="3">
        <f t="shared" si="283"/>
        <v>5366432</v>
      </c>
      <c r="AA3047" s="3">
        <f t="shared" si="284"/>
        <v>99935</v>
      </c>
      <c r="AB3047" s="3">
        <f t="shared" si="285"/>
        <v>33099</v>
      </c>
      <c r="AC3047" s="3">
        <f t="shared" si="286"/>
        <v>37752</v>
      </c>
      <c r="AD3047" s="3">
        <f t="shared" si="287"/>
        <v>36981</v>
      </c>
    </row>
    <row r="3048" spans="1:30" x14ac:dyDescent="0.15">
      <c r="A3048" s="3">
        <v>1043</v>
      </c>
      <c r="B3048" s="3" t="str">
        <f t="shared" si="282"/>
        <v>关卡1043boss</v>
      </c>
      <c r="C3048" s="3">
        <f>INDEX([3]关卡!$J$19:$J$2018,A3048)</f>
        <v>387</v>
      </c>
      <c r="D3048" s="3">
        <f>INDEX([3]关卡!$N$19:$N$2018,A3048)</f>
        <v>387</v>
      </c>
      <c r="E3048" s="3" t="s">
        <v>25</v>
      </c>
      <c r="F3048" s="3" t="s">
        <v>26</v>
      </c>
      <c r="G3048" s="3">
        <v>30</v>
      </c>
      <c r="H3048" s="3">
        <v>30</v>
      </c>
      <c r="I3048" s="3">
        <v>0.2</v>
      </c>
      <c r="J3048" s="4">
        <v>0.75</v>
      </c>
      <c r="K3048" s="4">
        <v>1</v>
      </c>
      <c r="L3048" s="4">
        <v>5</v>
      </c>
      <c r="M3048" s="3">
        <v>1</v>
      </c>
      <c r="N3048" s="3">
        <v>2</v>
      </c>
      <c r="O3048" s="3">
        <f>HLOOKUP(O$5,[1]非R能力!$B$8:$F$558,$C3048+1,0)</f>
        <v>1120709.5209807323</v>
      </c>
      <c r="P3048" s="3">
        <f>HLOOKUP(P$5,[1]非R能力!$B$8:$F$558,$C3048+1,0)</f>
        <v>165496.50303610452</v>
      </c>
      <c r="Q3048" s="3">
        <f>HLOOKUP(Q$5,[1]非R能力!$B$8:$F$558,$C3048+1,0)</f>
        <v>92263.871497997286</v>
      </c>
      <c r="R3048" s="3">
        <f>HLOOKUP(R$5,[1]非R能力!$B$8:$F$558,$C3048+1,0)</f>
        <v>27736.290441711288</v>
      </c>
      <c r="S3048" s="3">
        <f>HLOOKUP(S$5,[1]非R能力!$B$8:$F$558,$C3048+1,0)</f>
        <v>37752.92876383735</v>
      </c>
      <c r="T3048" s="3">
        <f>INDEX([1]非R能力!$H$9:$H$558,D3048)</f>
        <v>30771.893031108542</v>
      </c>
      <c r="U3048" s="3">
        <f>IF(E3048="小怪",0,IF(INDEX([1]非R能力!$FK$9:$FK$558,C3048)=0,0,10))</f>
        <v>10</v>
      </c>
      <c r="V3048" s="3">
        <f>IF(E3048="小怪",0,IF(INDEX([1]非R能力!$FH$9:$FH$558,C3048)=0,0,5000))</f>
        <v>5000</v>
      </c>
      <c r="W3048" s="3">
        <f>HLOOKUP(W$5,[2]人物技能基础!$O$3:$Q$553,$C3048+1,0)</f>
        <v>3.637142857142857</v>
      </c>
      <c r="X3048" s="3">
        <f>HLOOKUP(X$5,[2]人物技能基础!$O$3:$Q$553,$C3048+1,0)</f>
        <v>2.0186428571428574</v>
      </c>
      <c r="Y3048" s="3">
        <f>HLOOKUP(Y$5,[2]人物技能基础!$O$3:$Q$553,$C3048+1,0)</f>
        <v>99.964285714285708</v>
      </c>
      <c r="Z3048" s="3">
        <f t="shared" si="283"/>
        <v>5366432</v>
      </c>
      <c r="AA3048" s="3">
        <f t="shared" si="284"/>
        <v>99935</v>
      </c>
      <c r="AB3048" s="3">
        <f t="shared" si="285"/>
        <v>33099</v>
      </c>
      <c r="AC3048" s="3">
        <f t="shared" si="286"/>
        <v>37752</v>
      </c>
      <c r="AD3048" s="3">
        <f t="shared" si="287"/>
        <v>36981</v>
      </c>
    </row>
    <row r="3049" spans="1:30" x14ac:dyDescent="0.15">
      <c r="A3049" s="3">
        <v>1044</v>
      </c>
      <c r="B3049" s="3" t="str">
        <f t="shared" si="282"/>
        <v>关卡1044boss</v>
      </c>
      <c r="C3049" s="3">
        <f>INDEX([3]关卡!$J$19:$J$2018,A3049)</f>
        <v>387</v>
      </c>
      <c r="D3049" s="3">
        <f>INDEX([3]关卡!$N$19:$N$2018,A3049)</f>
        <v>387</v>
      </c>
      <c r="E3049" s="3" t="s">
        <v>25</v>
      </c>
      <c r="F3049" s="3" t="s">
        <v>26</v>
      </c>
      <c r="G3049" s="3">
        <v>30</v>
      </c>
      <c r="H3049" s="3">
        <v>30</v>
      </c>
      <c r="I3049" s="3">
        <v>0.2</v>
      </c>
      <c r="J3049" s="4">
        <v>0.75</v>
      </c>
      <c r="K3049" s="4">
        <v>1</v>
      </c>
      <c r="L3049" s="4">
        <v>5</v>
      </c>
      <c r="M3049" s="3">
        <v>1</v>
      </c>
      <c r="N3049" s="3">
        <v>2</v>
      </c>
      <c r="O3049" s="3">
        <f>HLOOKUP(O$5,[1]非R能力!$B$8:$F$558,$C3049+1,0)</f>
        <v>1120709.5209807323</v>
      </c>
      <c r="P3049" s="3">
        <f>HLOOKUP(P$5,[1]非R能力!$B$8:$F$558,$C3049+1,0)</f>
        <v>165496.50303610452</v>
      </c>
      <c r="Q3049" s="3">
        <f>HLOOKUP(Q$5,[1]非R能力!$B$8:$F$558,$C3049+1,0)</f>
        <v>92263.871497997286</v>
      </c>
      <c r="R3049" s="3">
        <f>HLOOKUP(R$5,[1]非R能力!$B$8:$F$558,$C3049+1,0)</f>
        <v>27736.290441711288</v>
      </c>
      <c r="S3049" s="3">
        <f>HLOOKUP(S$5,[1]非R能力!$B$8:$F$558,$C3049+1,0)</f>
        <v>37752.92876383735</v>
      </c>
      <c r="T3049" s="3">
        <f>INDEX([1]非R能力!$H$9:$H$558,D3049)</f>
        <v>30771.893031108542</v>
      </c>
      <c r="U3049" s="3">
        <f>IF(E3049="小怪",0,IF(INDEX([1]非R能力!$FK$9:$FK$558,C3049)=0,0,10))</f>
        <v>10</v>
      </c>
      <c r="V3049" s="3">
        <f>IF(E3049="小怪",0,IF(INDEX([1]非R能力!$FH$9:$FH$558,C3049)=0,0,5000))</f>
        <v>5000</v>
      </c>
      <c r="W3049" s="3">
        <f>HLOOKUP(W$5,[2]人物技能基础!$O$3:$Q$553,$C3049+1,0)</f>
        <v>3.637142857142857</v>
      </c>
      <c r="X3049" s="3">
        <f>HLOOKUP(X$5,[2]人物技能基础!$O$3:$Q$553,$C3049+1,0)</f>
        <v>2.0186428571428574</v>
      </c>
      <c r="Y3049" s="3">
        <f>HLOOKUP(Y$5,[2]人物技能基础!$O$3:$Q$553,$C3049+1,0)</f>
        <v>99.964285714285708</v>
      </c>
      <c r="Z3049" s="3">
        <f t="shared" si="283"/>
        <v>5366432</v>
      </c>
      <c r="AA3049" s="3">
        <f t="shared" si="284"/>
        <v>99935</v>
      </c>
      <c r="AB3049" s="3">
        <f t="shared" si="285"/>
        <v>33099</v>
      </c>
      <c r="AC3049" s="3">
        <f t="shared" si="286"/>
        <v>37752</v>
      </c>
      <c r="AD3049" s="3">
        <f t="shared" si="287"/>
        <v>36981</v>
      </c>
    </row>
    <row r="3050" spans="1:30" x14ac:dyDescent="0.15">
      <c r="A3050" s="3">
        <v>1045</v>
      </c>
      <c r="B3050" s="3" t="str">
        <f t="shared" si="282"/>
        <v>关卡1045boss</v>
      </c>
      <c r="C3050" s="3">
        <f>INDEX([3]关卡!$J$19:$J$2018,A3050)</f>
        <v>387</v>
      </c>
      <c r="D3050" s="3">
        <f>INDEX([3]关卡!$N$19:$N$2018,A3050)</f>
        <v>387</v>
      </c>
      <c r="E3050" s="3" t="s">
        <v>25</v>
      </c>
      <c r="F3050" s="3" t="s">
        <v>26</v>
      </c>
      <c r="G3050" s="3">
        <v>30</v>
      </c>
      <c r="H3050" s="3">
        <v>30</v>
      </c>
      <c r="I3050" s="3">
        <v>0.2</v>
      </c>
      <c r="J3050" s="4">
        <v>0.75</v>
      </c>
      <c r="K3050" s="4">
        <v>1</v>
      </c>
      <c r="L3050" s="4">
        <v>5</v>
      </c>
      <c r="M3050" s="3">
        <v>1</v>
      </c>
      <c r="N3050" s="3">
        <v>2</v>
      </c>
      <c r="O3050" s="3">
        <f>HLOOKUP(O$5,[1]非R能力!$B$8:$F$558,$C3050+1,0)</f>
        <v>1120709.5209807323</v>
      </c>
      <c r="P3050" s="3">
        <f>HLOOKUP(P$5,[1]非R能力!$B$8:$F$558,$C3050+1,0)</f>
        <v>165496.50303610452</v>
      </c>
      <c r="Q3050" s="3">
        <f>HLOOKUP(Q$5,[1]非R能力!$B$8:$F$558,$C3050+1,0)</f>
        <v>92263.871497997286</v>
      </c>
      <c r="R3050" s="3">
        <f>HLOOKUP(R$5,[1]非R能力!$B$8:$F$558,$C3050+1,0)</f>
        <v>27736.290441711288</v>
      </c>
      <c r="S3050" s="3">
        <f>HLOOKUP(S$5,[1]非R能力!$B$8:$F$558,$C3050+1,0)</f>
        <v>37752.92876383735</v>
      </c>
      <c r="T3050" s="3">
        <f>INDEX([1]非R能力!$H$9:$H$558,D3050)</f>
        <v>30771.893031108542</v>
      </c>
      <c r="U3050" s="3">
        <f>IF(E3050="小怪",0,IF(INDEX([1]非R能力!$FK$9:$FK$558,C3050)=0,0,10))</f>
        <v>10</v>
      </c>
      <c r="V3050" s="3">
        <f>IF(E3050="小怪",0,IF(INDEX([1]非R能力!$FH$9:$FH$558,C3050)=0,0,5000))</f>
        <v>5000</v>
      </c>
      <c r="W3050" s="3">
        <f>HLOOKUP(W$5,[2]人物技能基础!$O$3:$Q$553,$C3050+1,0)</f>
        <v>3.637142857142857</v>
      </c>
      <c r="X3050" s="3">
        <f>HLOOKUP(X$5,[2]人物技能基础!$O$3:$Q$553,$C3050+1,0)</f>
        <v>2.0186428571428574</v>
      </c>
      <c r="Y3050" s="3">
        <f>HLOOKUP(Y$5,[2]人物技能基础!$O$3:$Q$553,$C3050+1,0)</f>
        <v>99.964285714285708</v>
      </c>
      <c r="Z3050" s="3">
        <f t="shared" si="283"/>
        <v>5366432</v>
      </c>
      <c r="AA3050" s="3">
        <f t="shared" si="284"/>
        <v>99935</v>
      </c>
      <c r="AB3050" s="3">
        <f t="shared" si="285"/>
        <v>33099</v>
      </c>
      <c r="AC3050" s="3">
        <f t="shared" si="286"/>
        <v>37752</v>
      </c>
      <c r="AD3050" s="3">
        <f t="shared" si="287"/>
        <v>36981</v>
      </c>
    </row>
    <row r="3051" spans="1:30" x14ac:dyDescent="0.15">
      <c r="A3051" s="3">
        <v>1046</v>
      </c>
      <c r="B3051" s="3" t="str">
        <f t="shared" si="282"/>
        <v>关卡1046boss</v>
      </c>
      <c r="C3051" s="3">
        <f>INDEX([3]关卡!$J$19:$J$2018,A3051)</f>
        <v>388</v>
      </c>
      <c r="D3051" s="3">
        <f>INDEX([3]关卡!$N$19:$N$2018,A3051)</f>
        <v>388</v>
      </c>
      <c r="E3051" s="3" t="s">
        <v>25</v>
      </c>
      <c r="F3051" s="3" t="s">
        <v>26</v>
      </c>
      <c r="G3051" s="3">
        <v>30</v>
      </c>
      <c r="H3051" s="3">
        <v>30</v>
      </c>
      <c r="I3051" s="3">
        <v>0.2</v>
      </c>
      <c r="J3051" s="4">
        <v>0.75</v>
      </c>
      <c r="K3051" s="4">
        <v>1</v>
      </c>
      <c r="L3051" s="4">
        <v>5</v>
      </c>
      <c r="M3051" s="3">
        <v>1</v>
      </c>
      <c r="N3051" s="3">
        <v>2</v>
      </c>
      <c r="O3051" s="3">
        <f>HLOOKUP(O$5,[1]非R能力!$B$8:$F$558,$C3051+1,0)</f>
        <v>1125858.9656110995</v>
      </c>
      <c r="P3051" s="3">
        <f>HLOOKUP(P$5,[1]非R能力!$B$8:$F$558,$C3051+1,0)</f>
        <v>166098.30268751725</v>
      </c>
      <c r="Q3051" s="3">
        <f>HLOOKUP(Q$5,[1]非R能力!$B$8:$F$558,$C3051+1,0)</f>
        <v>92509.379456237191</v>
      </c>
      <c r="R3051" s="3">
        <f>HLOOKUP(R$5,[1]非R能力!$B$8:$F$558,$C3051+1,0)</f>
        <v>27813.849513386438</v>
      </c>
      <c r="S3051" s="3">
        <f>HLOOKUP(S$5,[1]非R能力!$B$8:$F$558,$C3051+1,0)</f>
        <v>37860.342563175327</v>
      </c>
      <c r="T3051" s="3">
        <f>INDEX([1]非R能力!$H$9:$H$558,D3051)</f>
        <v>30954.628910139098</v>
      </c>
      <c r="U3051" s="3">
        <f>IF(E3051="小怪",0,IF(INDEX([1]非R能力!$FK$9:$FK$558,C3051)=0,0,10))</f>
        <v>10</v>
      </c>
      <c r="V3051" s="3">
        <f>IF(E3051="小怪",0,IF(INDEX([1]非R能力!$FH$9:$FH$558,C3051)=0,0,5000))</f>
        <v>5000</v>
      </c>
      <c r="W3051" s="3">
        <f>HLOOKUP(W$5,[2]人物技能基础!$O$3:$Q$553,$C3051+1,0)</f>
        <v>3.637142857142857</v>
      </c>
      <c r="X3051" s="3">
        <f>HLOOKUP(X$5,[2]人物技能基础!$O$3:$Q$553,$C3051+1,0)</f>
        <v>2.0186428571428574</v>
      </c>
      <c r="Y3051" s="3">
        <f>HLOOKUP(Y$5,[2]人物技能基础!$O$3:$Q$553,$C3051+1,0)</f>
        <v>99.964285714285708</v>
      </c>
      <c r="Z3051" s="3">
        <f t="shared" si="283"/>
        <v>5387228</v>
      </c>
      <c r="AA3051" s="3">
        <f t="shared" si="284"/>
        <v>100215</v>
      </c>
      <c r="AB3051" s="3">
        <f t="shared" si="285"/>
        <v>33219</v>
      </c>
      <c r="AC3051" s="3">
        <f t="shared" si="286"/>
        <v>37860</v>
      </c>
      <c r="AD3051" s="3">
        <f t="shared" si="287"/>
        <v>37085</v>
      </c>
    </row>
    <row r="3052" spans="1:30" x14ac:dyDescent="0.15">
      <c r="A3052" s="3">
        <v>1047</v>
      </c>
      <c r="B3052" s="3" t="str">
        <f t="shared" si="282"/>
        <v>关卡1047boss</v>
      </c>
      <c r="C3052" s="3">
        <f>INDEX([3]关卡!$J$19:$J$2018,A3052)</f>
        <v>388</v>
      </c>
      <c r="D3052" s="3">
        <f>INDEX([3]关卡!$N$19:$N$2018,A3052)</f>
        <v>388</v>
      </c>
      <c r="E3052" s="3" t="s">
        <v>25</v>
      </c>
      <c r="F3052" s="3" t="s">
        <v>26</v>
      </c>
      <c r="G3052" s="3">
        <v>30</v>
      </c>
      <c r="H3052" s="3">
        <v>30</v>
      </c>
      <c r="I3052" s="3">
        <v>0.2</v>
      </c>
      <c r="J3052" s="4">
        <v>0.75</v>
      </c>
      <c r="K3052" s="4">
        <v>1</v>
      </c>
      <c r="L3052" s="4">
        <v>5</v>
      </c>
      <c r="M3052" s="3">
        <v>1</v>
      </c>
      <c r="N3052" s="3">
        <v>2</v>
      </c>
      <c r="O3052" s="3">
        <f>HLOOKUP(O$5,[1]非R能力!$B$8:$F$558,$C3052+1,0)</f>
        <v>1125858.9656110995</v>
      </c>
      <c r="P3052" s="3">
        <f>HLOOKUP(P$5,[1]非R能力!$B$8:$F$558,$C3052+1,0)</f>
        <v>166098.30268751725</v>
      </c>
      <c r="Q3052" s="3">
        <f>HLOOKUP(Q$5,[1]非R能力!$B$8:$F$558,$C3052+1,0)</f>
        <v>92509.379456237191</v>
      </c>
      <c r="R3052" s="3">
        <f>HLOOKUP(R$5,[1]非R能力!$B$8:$F$558,$C3052+1,0)</f>
        <v>27813.849513386438</v>
      </c>
      <c r="S3052" s="3">
        <f>HLOOKUP(S$5,[1]非R能力!$B$8:$F$558,$C3052+1,0)</f>
        <v>37860.342563175327</v>
      </c>
      <c r="T3052" s="3">
        <f>INDEX([1]非R能力!$H$9:$H$558,D3052)</f>
        <v>30954.628910139098</v>
      </c>
      <c r="U3052" s="3">
        <f>IF(E3052="小怪",0,IF(INDEX([1]非R能力!$FK$9:$FK$558,C3052)=0,0,10))</f>
        <v>10</v>
      </c>
      <c r="V3052" s="3">
        <f>IF(E3052="小怪",0,IF(INDEX([1]非R能力!$FH$9:$FH$558,C3052)=0,0,5000))</f>
        <v>5000</v>
      </c>
      <c r="W3052" s="3">
        <f>HLOOKUP(W$5,[2]人物技能基础!$O$3:$Q$553,$C3052+1,0)</f>
        <v>3.637142857142857</v>
      </c>
      <c r="X3052" s="3">
        <f>HLOOKUP(X$5,[2]人物技能基础!$O$3:$Q$553,$C3052+1,0)</f>
        <v>2.0186428571428574</v>
      </c>
      <c r="Y3052" s="3">
        <f>HLOOKUP(Y$5,[2]人物技能基础!$O$3:$Q$553,$C3052+1,0)</f>
        <v>99.964285714285708</v>
      </c>
      <c r="Z3052" s="3">
        <f t="shared" si="283"/>
        <v>5387228</v>
      </c>
      <c r="AA3052" s="3">
        <f t="shared" si="284"/>
        <v>100215</v>
      </c>
      <c r="AB3052" s="3">
        <f t="shared" si="285"/>
        <v>33219</v>
      </c>
      <c r="AC3052" s="3">
        <f t="shared" si="286"/>
        <v>37860</v>
      </c>
      <c r="AD3052" s="3">
        <f t="shared" si="287"/>
        <v>37085</v>
      </c>
    </row>
    <row r="3053" spans="1:30" x14ac:dyDescent="0.15">
      <c r="A3053" s="3">
        <v>1048</v>
      </c>
      <c r="B3053" s="3" t="str">
        <f t="shared" si="282"/>
        <v>关卡1048boss</v>
      </c>
      <c r="C3053" s="3">
        <f>INDEX([3]关卡!$J$19:$J$2018,A3053)</f>
        <v>388</v>
      </c>
      <c r="D3053" s="3">
        <f>INDEX([3]关卡!$N$19:$N$2018,A3053)</f>
        <v>388</v>
      </c>
      <c r="E3053" s="3" t="s">
        <v>25</v>
      </c>
      <c r="F3053" s="3" t="s">
        <v>26</v>
      </c>
      <c r="G3053" s="3">
        <v>30</v>
      </c>
      <c r="H3053" s="3">
        <v>30</v>
      </c>
      <c r="I3053" s="3">
        <v>0.2</v>
      </c>
      <c r="J3053" s="4">
        <v>0.75</v>
      </c>
      <c r="K3053" s="4">
        <v>1</v>
      </c>
      <c r="L3053" s="4">
        <v>5</v>
      </c>
      <c r="M3053" s="3">
        <v>1</v>
      </c>
      <c r="N3053" s="3">
        <v>2</v>
      </c>
      <c r="O3053" s="3">
        <f>HLOOKUP(O$5,[1]非R能力!$B$8:$F$558,$C3053+1,0)</f>
        <v>1125858.9656110995</v>
      </c>
      <c r="P3053" s="3">
        <f>HLOOKUP(P$5,[1]非R能力!$B$8:$F$558,$C3053+1,0)</f>
        <v>166098.30268751725</v>
      </c>
      <c r="Q3053" s="3">
        <f>HLOOKUP(Q$5,[1]非R能力!$B$8:$F$558,$C3053+1,0)</f>
        <v>92509.379456237191</v>
      </c>
      <c r="R3053" s="3">
        <f>HLOOKUP(R$5,[1]非R能力!$B$8:$F$558,$C3053+1,0)</f>
        <v>27813.849513386438</v>
      </c>
      <c r="S3053" s="3">
        <f>HLOOKUP(S$5,[1]非R能力!$B$8:$F$558,$C3053+1,0)</f>
        <v>37860.342563175327</v>
      </c>
      <c r="T3053" s="3">
        <f>INDEX([1]非R能力!$H$9:$H$558,D3053)</f>
        <v>30954.628910139098</v>
      </c>
      <c r="U3053" s="3">
        <f>IF(E3053="小怪",0,IF(INDEX([1]非R能力!$FK$9:$FK$558,C3053)=0,0,10))</f>
        <v>10</v>
      </c>
      <c r="V3053" s="3">
        <f>IF(E3053="小怪",0,IF(INDEX([1]非R能力!$FH$9:$FH$558,C3053)=0,0,5000))</f>
        <v>5000</v>
      </c>
      <c r="W3053" s="3">
        <f>HLOOKUP(W$5,[2]人物技能基础!$O$3:$Q$553,$C3053+1,0)</f>
        <v>3.637142857142857</v>
      </c>
      <c r="X3053" s="3">
        <f>HLOOKUP(X$5,[2]人物技能基础!$O$3:$Q$553,$C3053+1,0)</f>
        <v>2.0186428571428574</v>
      </c>
      <c r="Y3053" s="3">
        <f>HLOOKUP(Y$5,[2]人物技能基础!$O$3:$Q$553,$C3053+1,0)</f>
        <v>99.964285714285708</v>
      </c>
      <c r="Z3053" s="3">
        <f t="shared" si="283"/>
        <v>5387228</v>
      </c>
      <c r="AA3053" s="3">
        <f t="shared" si="284"/>
        <v>100215</v>
      </c>
      <c r="AB3053" s="3">
        <f t="shared" si="285"/>
        <v>33219</v>
      </c>
      <c r="AC3053" s="3">
        <f t="shared" si="286"/>
        <v>37860</v>
      </c>
      <c r="AD3053" s="3">
        <f t="shared" si="287"/>
        <v>37085</v>
      </c>
    </row>
    <row r="3054" spans="1:30" x14ac:dyDescent="0.15">
      <c r="A3054" s="3">
        <v>1049</v>
      </c>
      <c r="B3054" s="3" t="str">
        <f t="shared" si="282"/>
        <v>关卡1049boss</v>
      </c>
      <c r="C3054" s="3">
        <f>INDEX([3]关卡!$J$19:$J$2018,A3054)</f>
        <v>388</v>
      </c>
      <c r="D3054" s="3">
        <f>INDEX([3]关卡!$N$19:$N$2018,A3054)</f>
        <v>388</v>
      </c>
      <c r="E3054" s="3" t="s">
        <v>25</v>
      </c>
      <c r="F3054" s="3" t="s">
        <v>26</v>
      </c>
      <c r="G3054" s="3">
        <v>30</v>
      </c>
      <c r="H3054" s="3">
        <v>30</v>
      </c>
      <c r="I3054" s="3">
        <v>0.2</v>
      </c>
      <c r="J3054" s="4">
        <v>0.75</v>
      </c>
      <c r="K3054" s="4">
        <v>1</v>
      </c>
      <c r="L3054" s="4">
        <v>5</v>
      </c>
      <c r="M3054" s="3">
        <v>1</v>
      </c>
      <c r="N3054" s="3">
        <v>2</v>
      </c>
      <c r="O3054" s="3">
        <f>HLOOKUP(O$5,[1]非R能力!$B$8:$F$558,$C3054+1,0)</f>
        <v>1125858.9656110995</v>
      </c>
      <c r="P3054" s="3">
        <f>HLOOKUP(P$5,[1]非R能力!$B$8:$F$558,$C3054+1,0)</f>
        <v>166098.30268751725</v>
      </c>
      <c r="Q3054" s="3">
        <f>HLOOKUP(Q$5,[1]非R能力!$B$8:$F$558,$C3054+1,0)</f>
        <v>92509.379456237191</v>
      </c>
      <c r="R3054" s="3">
        <f>HLOOKUP(R$5,[1]非R能力!$B$8:$F$558,$C3054+1,0)</f>
        <v>27813.849513386438</v>
      </c>
      <c r="S3054" s="3">
        <f>HLOOKUP(S$5,[1]非R能力!$B$8:$F$558,$C3054+1,0)</f>
        <v>37860.342563175327</v>
      </c>
      <c r="T3054" s="3">
        <f>INDEX([1]非R能力!$H$9:$H$558,D3054)</f>
        <v>30954.628910139098</v>
      </c>
      <c r="U3054" s="3">
        <f>IF(E3054="小怪",0,IF(INDEX([1]非R能力!$FK$9:$FK$558,C3054)=0,0,10))</f>
        <v>10</v>
      </c>
      <c r="V3054" s="3">
        <f>IF(E3054="小怪",0,IF(INDEX([1]非R能力!$FH$9:$FH$558,C3054)=0,0,5000))</f>
        <v>5000</v>
      </c>
      <c r="W3054" s="3">
        <f>HLOOKUP(W$5,[2]人物技能基础!$O$3:$Q$553,$C3054+1,0)</f>
        <v>3.637142857142857</v>
      </c>
      <c r="X3054" s="3">
        <f>HLOOKUP(X$5,[2]人物技能基础!$O$3:$Q$553,$C3054+1,0)</f>
        <v>2.0186428571428574</v>
      </c>
      <c r="Y3054" s="3">
        <f>HLOOKUP(Y$5,[2]人物技能基础!$O$3:$Q$553,$C3054+1,0)</f>
        <v>99.964285714285708</v>
      </c>
      <c r="Z3054" s="3">
        <f t="shared" si="283"/>
        <v>5387228</v>
      </c>
      <c r="AA3054" s="3">
        <f t="shared" si="284"/>
        <v>100215</v>
      </c>
      <c r="AB3054" s="3">
        <f t="shared" si="285"/>
        <v>33219</v>
      </c>
      <c r="AC3054" s="3">
        <f t="shared" si="286"/>
        <v>37860</v>
      </c>
      <c r="AD3054" s="3">
        <f t="shared" si="287"/>
        <v>37085</v>
      </c>
    </row>
    <row r="3055" spans="1:30" x14ac:dyDescent="0.15">
      <c r="A3055" s="3">
        <v>1050</v>
      </c>
      <c r="B3055" s="3" t="str">
        <f t="shared" si="282"/>
        <v>关卡1050boss</v>
      </c>
      <c r="C3055" s="3">
        <f>INDEX([3]关卡!$J$19:$J$2018,A3055)</f>
        <v>388</v>
      </c>
      <c r="D3055" s="3">
        <f>INDEX([3]关卡!$N$19:$N$2018,A3055)</f>
        <v>388</v>
      </c>
      <c r="E3055" s="3" t="s">
        <v>25</v>
      </c>
      <c r="F3055" s="3" t="s">
        <v>26</v>
      </c>
      <c r="G3055" s="3">
        <v>30</v>
      </c>
      <c r="H3055" s="3">
        <v>30</v>
      </c>
      <c r="I3055" s="3">
        <v>0.2</v>
      </c>
      <c r="J3055" s="4">
        <v>0.75</v>
      </c>
      <c r="K3055" s="4">
        <v>1</v>
      </c>
      <c r="L3055" s="4">
        <v>5</v>
      </c>
      <c r="M3055" s="3">
        <v>1</v>
      </c>
      <c r="N3055" s="3">
        <v>2</v>
      </c>
      <c r="O3055" s="3">
        <f>HLOOKUP(O$5,[1]非R能力!$B$8:$F$558,$C3055+1,0)</f>
        <v>1125858.9656110995</v>
      </c>
      <c r="P3055" s="3">
        <f>HLOOKUP(P$5,[1]非R能力!$B$8:$F$558,$C3055+1,0)</f>
        <v>166098.30268751725</v>
      </c>
      <c r="Q3055" s="3">
        <f>HLOOKUP(Q$5,[1]非R能力!$B$8:$F$558,$C3055+1,0)</f>
        <v>92509.379456237191</v>
      </c>
      <c r="R3055" s="3">
        <f>HLOOKUP(R$5,[1]非R能力!$B$8:$F$558,$C3055+1,0)</f>
        <v>27813.849513386438</v>
      </c>
      <c r="S3055" s="3">
        <f>HLOOKUP(S$5,[1]非R能力!$B$8:$F$558,$C3055+1,0)</f>
        <v>37860.342563175327</v>
      </c>
      <c r="T3055" s="3">
        <f>INDEX([1]非R能力!$H$9:$H$558,D3055)</f>
        <v>30954.628910139098</v>
      </c>
      <c r="U3055" s="3">
        <f>IF(E3055="小怪",0,IF(INDEX([1]非R能力!$FK$9:$FK$558,C3055)=0,0,10))</f>
        <v>10</v>
      </c>
      <c r="V3055" s="3">
        <f>IF(E3055="小怪",0,IF(INDEX([1]非R能力!$FH$9:$FH$558,C3055)=0,0,5000))</f>
        <v>5000</v>
      </c>
      <c r="W3055" s="3">
        <f>HLOOKUP(W$5,[2]人物技能基础!$O$3:$Q$553,$C3055+1,0)</f>
        <v>3.637142857142857</v>
      </c>
      <c r="X3055" s="3">
        <f>HLOOKUP(X$5,[2]人物技能基础!$O$3:$Q$553,$C3055+1,0)</f>
        <v>2.0186428571428574</v>
      </c>
      <c r="Y3055" s="3">
        <f>HLOOKUP(Y$5,[2]人物技能基础!$O$3:$Q$553,$C3055+1,0)</f>
        <v>99.964285714285708</v>
      </c>
      <c r="Z3055" s="3">
        <f t="shared" si="283"/>
        <v>5387228</v>
      </c>
      <c r="AA3055" s="3">
        <f t="shared" si="284"/>
        <v>100215</v>
      </c>
      <c r="AB3055" s="3">
        <f t="shared" si="285"/>
        <v>33219</v>
      </c>
      <c r="AC3055" s="3">
        <f t="shared" si="286"/>
        <v>37860</v>
      </c>
      <c r="AD3055" s="3">
        <f t="shared" si="287"/>
        <v>37085</v>
      </c>
    </row>
    <row r="3056" spans="1:30" x14ac:dyDescent="0.15">
      <c r="A3056" s="3">
        <v>1051</v>
      </c>
      <c r="B3056" s="3" t="str">
        <f t="shared" si="282"/>
        <v>关卡1051boss</v>
      </c>
      <c r="C3056" s="3">
        <f>INDEX([3]关卡!$J$19:$J$2018,A3056)</f>
        <v>389</v>
      </c>
      <c r="D3056" s="3">
        <f>INDEX([3]关卡!$N$19:$N$2018,A3056)</f>
        <v>389</v>
      </c>
      <c r="E3056" s="3" t="s">
        <v>25</v>
      </c>
      <c r="F3056" s="3" t="s">
        <v>26</v>
      </c>
      <c r="G3056" s="3">
        <v>30</v>
      </c>
      <c r="H3056" s="3">
        <v>30</v>
      </c>
      <c r="I3056" s="3">
        <v>0.2</v>
      </c>
      <c r="J3056" s="4">
        <v>0.75</v>
      </c>
      <c r="K3056" s="4">
        <v>1</v>
      </c>
      <c r="L3056" s="4">
        <v>5</v>
      </c>
      <c r="M3056" s="3">
        <v>1</v>
      </c>
      <c r="N3056" s="3">
        <v>2</v>
      </c>
      <c r="O3056" s="3">
        <f>HLOOKUP(O$5,[1]非R能力!$B$8:$F$558,$C3056+1,0)</f>
        <v>1130692.2560958767</v>
      </c>
      <c r="P3056" s="3">
        <f>HLOOKUP(P$5,[1]非R能力!$B$8:$F$558,$C3056+1,0)</f>
        <v>166731.90079316133</v>
      </c>
      <c r="Q3056" s="3">
        <f>HLOOKUP(Q$5,[1]非R能力!$B$8:$F$558,$C3056+1,0)</f>
        <v>92733.582512794979</v>
      </c>
      <c r="R3056" s="3">
        <f>HLOOKUP(R$5,[1]非R能力!$B$8:$F$558,$C3056+1,0)</f>
        <v>27892.594058346185</v>
      </c>
      <c r="S3056" s="3">
        <f>HLOOKUP(S$5,[1]非R能力!$B$8:$F$558,$C3056+1,0)</f>
        <v>37948.930948460424</v>
      </c>
      <c r="T3056" s="3">
        <f>INDEX([1]非R能力!$H$9:$H$558,D3056)</f>
        <v>31138.226699545838</v>
      </c>
      <c r="U3056" s="3">
        <f>IF(E3056="小怪",0,IF(INDEX([1]非R能力!$FK$9:$FK$558,C3056)=0,0,10))</f>
        <v>10</v>
      </c>
      <c r="V3056" s="3">
        <f>IF(E3056="小怪",0,IF(INDEX([1]非R能力!$FH$9:$FH$558,C3056)=0,0,5000))</f>
        <v>5000</v>
      </c>
      <c r="W3056" s="3">
        <f>HLOOKUP(W$5,[2]人物技能基础!$O$3:$Q$553,$C3056+1,0)</f>
        <v>3.637142857142857</v>
      </c>
      <c r="X3056" s="3">
        <f>HLOOKUP(X$5,[2]人物技能基础!$O$3:$Q$553,$C3056+1,0)</f>
        <v>2.0186428571428574</v>
      </c>
      <c r="Y3056" s="3">
        <f>HLOOKUP(Y$5,[2]人物技能基础!$O$3:$Q$553,$C3056+1,0)</f>
        <v>99.964285714285708</v>
      </c>
      <c r="Z3056" s="3">
        <f t="shared" si="283"/>
        <v>5408940</v>
      </c>
      <c r="AA3056" s="3">
        <f t="shared" si="284"/>
        <v>100471</v>
      </c>
      <c r="AB3056" s="3">
        <f t="shared" si="285"/>
        <v>33346</v>
      </c>
      <c r="AC3056" s="3">
        <f t="shared" si="286"/>
        <v>37948</v>
      </c>
      <c r="AD3056" s="3">
        <f t="shared" si="287"/>
        <v>37190</v>
      </c>
    </row>
    <row r="3057" spans="1:30" x14ac:dyDescent="0.15">
      <c r="A3057" s="3">
        <v>1052</v>
      </c>
      <c r="B3057" s="3" t="str">
        <f t="shared" si="282"/>
        <v>关卡1052boss</v>
      </c>
      <c r="C3057" s="3">
        <f>INDEX([3]关卡!$J$19:$J$2018,A3057)</f>
        <v>389</v>
      </c>
      <c r="D3057" s="3">
        <f>INDEX([3]关卡!$N$19:$N$2018,A3057)</f>
        <v>389</v>
      </c>
      <c r="E3057" s="3" t="s">
        <v>25</v>
      </c>
      <c r="F3057" s="3" t="s">
        <v>26</v>
      </c>
      <c r="G3057" s="3">
        <v>30</v>
      </c>
      <c r="H3057" s="3">
        <v>30</v>
      </c>
      <c r="I3057" s="3">
        <v>0.2</v>
      </c>
      <c r="J3057" s="4">
        <v>0.75</v>
      </c>
      <c r="K3057" s="4">
        <v>1</v>
      </c>
      <c r="L3057" s="4">
        <v>5</v>
      </c>
      <c r="M3057" s="3">
        <v>1</v>
      </c>
      <c r="N3057" s="3">
        <v>2</v>
      </c>
      <c r="O3057" s="3">
        <f>HLOOKUP(O$5,[1]非R能力!$B$8:$F$558,$C3057+1,0)</f>
        <v>1130692.2560958767</v>
      </c>
      <c r="P3057" s="3">
        <f>HLOOKUP(P$5,[1]非R能力!$B$8:$F$558,$C3057+1,0)</f>
        <v>166731.90079316133</v>
      </c>
      <c r="Q3057" s="3">
        <f>HLOOKUP(Q$5,[1]非R能力!$B$8:$F$558,$C3057+1,0)</f>
        <v>92733.582512794979</v>
      </c>
      <c r="R3057" s="3">
        <f>HLOOKUP(R$5,[1]非R能力!$B$8:$F$558,$C3057+1,0)</f>
        <v>27892.594058346185</v>
      </c>
      <c r="S3057" s="3">
        <f>HLOOKUP(S$5,[1]非R能力!$B$8:$F$558,$C3057+1,0)</f>
        <v>37948.930948460424</v>
      </c>
      <c r="T3057" s="3">
        <f>INDEX([1]非R能力!$H$9:$H$558,D3057)</f>
        <v>31138.226699545838</v>
      </c>
      <c r="U3057" s="3">
        <f>IF(E3057="小怪",0,IF(INDEX([1]非R能力!$FK$9:$FK$558,C3057)=0,0,10))</f>
        <v>10</v>
      </c>
      <c r="V3057" s="3">
        <f>IF(E3057="小怪",0,IF(INDEX([1]非R能力!$FH$9:$FH$558,C3057)=0,0,5000))</f>
        <v>5000</v>
      </c>
      <c r="W3057" s="3">
        <f>HLOOKUP(W$5,[2]人物技能基础!$O$3:$Q$553,$C3057+1,0)</f>
        <v>3.637142857142857</v>
      </c>
      <c r="X3057" s="3">
        <f>HLOOKUP(X$5,[2]人物技能基础!$O$3:$Q$553,$C3057+1,0)</f>
        <v>2.0186428571428574</v>
      </c>
      <c r="Y3057" s="3">
        <f>HLOOKUP(Y$5,[2]人物技能基础!$O$3:$Q$553,$C3057+1,0)</f>
        <v>99.964285714285708</v>
      </c>
      <c r="Z3057" s="3">
        <f t="shared" si="283"/>
        <v>5408940</v>
      </c>
      <c r="AA3057" s="3">
        <f t="shared" si="284"/>
        <v>100471</v>
      </c>
      <c r="AB3057" s="3">
        <f t="shared" si="285"/>
        <v>33346</v>
      </c>
      <c r="AC3057" s="3">
        <f t="shared" si="286"/>
        <v>37948</v>
      </c>
      <c r="AD3057" s="3">
        <f t="shared" si="287"/>
        <v>37190</v>
      </c>
    </row>
    <row r="3058" spans="1:30" x14ac:dyDescent="0.15">
      <c r="A3058" s="3">
        <v>1053</v>
      </c>
      <c r="B3058" s="3" t="str">
        <f t="shared" si="282"/>
        <v>关卡1053boss</v>
      </c>
      <c r="C3058" s="3">
        <f>INDEX([3]关卡!$J$19:$J$2018,A3058)</f>
        <v>389</v>
      </c>
      <c r="D3058" s="3">
        <f>INDEX([3]关卡!$N$19:$N$2018,A3058)</f>
        <v>389</v>
      </c>
      <c r="E3058" s="3" t="s">
        <v>25</v>
      </c>
      <c r="F3058" s="3" t="s">
        <v>26</v>
      </c>
      <c r="G3058" s="3">
        <v>30</v>
      </c>
      <c r="H3058" s="3">
        <v>30</v>
      </c>
      <c r="I3058" s="3">
        <v>0.2</v>
      </c>
      <c r="J3058" s="4">
        <v>0.75</v>
      </c>
      <c r="K3058" s="4">
        <v>1</v>
      </c>
      <c r="L3058" s="4">
        <v>5</v>
      </c>
      <c r="M3058" s="3">
        <v>1</v>
      </c>
      <c r="N3058" s="3">
        <v>2</v>
      </c>
      <c r="O3058" s="3">
        <f>HLOOKUP(O$5,[1]非R能力!$B$8:$F$558,$C3058+1,0)</f>
        <v>1130692.2560958767</v>
      </c>
      <c r="P3058" s="3">
        <f>HLOOKUP(P$5,[1]非R能力!$B$8:$F$558,$C3058+1,0)</f>
        <v>166731.90079316133</v>
      </c>
      <c r="Q3058" s="3">
        <f>HLOOKUP(Q$5,[1]非R能力!$B$8:$F$558,$C3058+1,0)</f>
        <v>92733.582512794979</v>
      </c>
      <c r="R3058" s="3">
        <f>HLOOKUP(R$5,[1]非R能力!$B$8:$F$558,$C3058+1,0)</f>
        <v>27892.594058346185</v>
      </c>
      <c r="S3058" s="3">
        <f>HLOOKUP(S$5,[1]非R能力!$B$8:$F$558,$C3058+1,0)</f>
        <v>37948.930948460424</v>
      </c>
      <c r="T3058" s="3">
        <f>INDEX([1]非R能力!$H$9:$H$558,D3058)</f>
        <v>31138.226699545838</v>
      </c>
      <c r="U3058" s="3">
        <f>IF(E3058="小怪",0,IF(INDEX([1]非R能力!$FK$9:$FK$558,C3058)=0,0,10))</f>
        <v>10</v>
      </c>
      <c r="V3058" s="3">
        <f>IF(E3058="小怪",0,IF(INDEX([1]非R能力!$FH$9:$FH$558,C3058)=0,0,5000))</f>
        <v>5000</v>
      </c>
      <c r="W3058" s="3">
        <f>HLOOKUP(W$5,[2]人物技能基础!$O$3:$Q$553,$C3058+1,0)</f>
        <v>3.637142857142857</v>
      </c>
      <c r="X3058" s="3">
        <f>HLOOKUP(X$5,[2]人物技能基础!$O$3:$Q$553,$C3058+1,0)</f>
        <v>2.0186428571428574</v>
      </c>
      <c r="Y3058" s="3">
        <f>HLOOKUP(Y$5,[2]人物技能基础!$O$3:$Q$553,$C3058+1,0)</f>
        <v>99.964285714285708</v>
      </c>
      <c r="Z3058" s="3">
        <f t="shared" si="283"/>
        <v>5408940</v>
      </c>
      <c r="AA3058" s="3">
        <f t="shared" si="284"/>
        <v>100471</v>
      </c>
      <c r="AB3058" s="3">
        <f t="shared" si="285"/>
        <v>33346</v>
      </c>
      <c r="AC3058" s="3">
        <f t="shared" si="286"/>
        <v>37948</v>
      </c>
      <c r="AD3058" s="3">
        <f t="shared" si="287"/>
        <v>37190</v>
      </c>
    </row>
    <row r="3059" spans="1:30" x14ac:dyDescent="0.15">
      <c r="A3059" s="3">
        <v>1054</v>
      </c>
      <c r="B3059" s="3" t="str">
        <f t="shared" si="282"/>
        <v>关卡1054boss</v>
      </c>
      <c r="C3059" s="3">
        <f>INDEX([3]关卡!$J$19:$J$2018,A3059)</f>
        <v>389</v>
      </c>
      <c r="D3059" s="3">
        <f>INDEX([3]关卡!$N$19:$N$2018,A3059)</f>
        <v>389</v>
      </c>
      <c r="E3059" s="3" t="s">
        <v>25</v>
      </c>
      <c r="F3059" s="3" t="s">
        <v>26</v>
      </c>
      <c r="G3059" s="3">
        <v>30</v>
      </c>
      <c r="H3059" s="3">
        <v>30</v>
      </c>
      <c r="I3059" s="3">
        <v>0.2</v>
      </c>
      <c r="J3059" s="4">
        <v>0.75</v>
      </c>
      <c r="K3059" s="4">
        <v>1</v>
      </c>
      <c r="L3059" s="4">
        <v>5</v>
      </c>
      <c r="M3059" s="3">
        <v>1</v>
      </c>
      <c r="N3059" s="3">
        <v>2</v>
      </c>
      <c r="O3059" s="3">
        <f>HLOOKUP(O$5,[1]非R能力!$B$8:$F$558,$C3059+1,0)</f>
        <v>1130692.2560958767</v>
      </c>
      <c r="P3059" s="3">
        <f>HLOOKUP(P$5,[1]非R能力!$B$8:$F$558,$C3059+1,0)</f>
        <v>166731.90079316133</v>
      </c>
      <c r="Q3059" s="3">
        <f>HLOOKUP(Q$5,[1]非R能力!$B$8:$F$558,$C3059+1,0)</f>
        <v>92733.582512794979</v>
      </c>
      <c r="R3059" s="3">
        <f>HLOOKUP(R$5,[1]非R能力!$B$8:$F$558,$C3059+1,0)</f>
        <v>27892.594058346185</v>
      </c>
      <c r="S3059" s="3">
        <f>HLOOKUP(S$5,[1]非R能力!$B$8:$F$558,$C3059+1,0)</f>
        <v>37948.930948460424</v>
      </c>
      <c r="T3059" s="3">
        <f>INDEX([1]非R能力!$H$9:$H$558,D3059)</f>
        <v>31138.226699545838</v>
      </c>
      <c r="U3059" s="3">
        <f>IF(E3059="小怪",0,IF(INDEX([1]非R能力!$FK$9:$FK$558,C3059)=0,0,10))</f>
        <v>10</v>
      </c>
      <c r="V3059" s="3">
        <f>IF(E3059="小怪",0,IF(INDEX([1]非R能力!$FH$9:$FH$558,C3059)=0,0,5000))</f>
        <v>5000</v>
      </c>
      <c r="W3059" s="3">
        <f>HLOOKUP(W$5,[2]人物技能基础!$O$3:$Q$553,$C3059+1,0)</f>
        <v>3.637142857142857</v>
      </c>
      <c r="X3059" s="3">
        <f>HLOOKUP(X$5,[2]人物技能基础!$O$3:$Q$553,$C3059+1,0)</f>
        <v>2.0186428571428574</v>
      </c>
      <c r="Y3059" s="3">
        <f>HLOOKUP(Y$5,[2]人物技能基础!$O$3:$Q$553,$C3059+1,0)</f>
        <v>99.964285714285708</v>
      </c>
      <c r="Z3059" s="3">
        <f t="shared" si="283"/>
        <v>5408940</v>
      </c>
      <c r="AA3059" s="3">
        <f t="shared" si="284"/>
        <v>100471</v>
      </c>
      <c r="AB3059" s="3">
        <f t="shared" si="285"/>
        <v>33346</v>
      </c>
      <c r="AC3059" s="3">
        <f t="shared" si="286"/>
        <v>37948</v>
      </c>
      <c r="AD3059" s="3">
        <f t="shared" si="287"/>
        <v>37190</v>
      </c>
    </row>
    <row r="3060" spans="1:30" x14ac:dyDescent="0.15">
      <c r="A3060" s="3">
        <v>1055</v>
      </c>
      <c r="B3060" s="3" t="str">
        <f t="shared" si="282"/>
        <v>关卡1055boss</v>
      </c>
      <c r="C3060" s="3">
        <f>INDEX([3]关卡!$J$19:$J$2018,A3060)</f>
        <v>390</v>
      </c>
      <c r="D3060" s="3">
        <f>INDEX([3]关卡!$N$19:$N$2018,A3060)</f>
        <v>390</v>
      </c>
      <c r="E3060" s="3" t="s">
        <v>25</v>
      </c>
      <c r="F3060" s="3" t="s">
        <v>26</v>
      </c>
      <c r="G3060" s="3">
        <v>30</v>
      </c>
      <c r="H3060" s="3">
        <v>30</v>
      </c>
      <c r="I3060" s="3">
        <v>0.2</v>
      </c>
      <c r="J3060" s="4">
        <v>0.75</v>
      </c>
      <c r="K3060" s="4">
        <v>1</v>
      </c>
      <c r="L3060" s="4">
        <v>5</v>
      </c>
      <c r="M3060" s="3">
        <v>1</v>
      </c>
      <c r="N3060" s="3">
        <v>2</v>
      </c>
      <c r="O3060" s="3">
        <f>HLOOKUP(O$5,[1]非R能力!$B$8:$F$558,$C3060+1,0)</f>
        <v>1135846.984219173</v>
      </c>
      <c r="P3060" s="3">
        <f>HLOOKUP(P$5,[1]非R能力!$B$8:$F$558,$C3060+1,0)</f>
        <v>167305.21625331414</v>
      </c>
      <c r="Q3060" s="3">
        <f>HLOOKUP(Q$5,[1]非R能力!$B$8:$F$558,$C3060+1,0)</f>
        <v>92957.539134501218</v>
      </c>
      <c r="R3060" s="3">
        <f>HLOOKUP(R$5,[1]非R能力!$B$8:$F$558,$C3060+1,0)</f>
        <v>27966.934796691599</v>
      </c>
      <c r="S3060" s="3">
        <f>HLOOKUP(S$5,[1]非R能力!$B$8:$F$558,$C3060+1,0)</f>
        <v>38042.850368272389</v>
      </c>
      <c r="T3060" s="3">
        <f>INDEX([1]非R能力!$H$9:$H$558,D3060)</f>
        <v>31322.689571040228</v>
      </c>
      <c r="U3060" s="3">
        <f>IF(E3060="小怪",0,IF(INDEX([1]非R能力!$FK$9:$FK$558,C3060)=0,0,10))</f>
        <v>10</v>
      </c>
      <c r="V3060" s="3">
        <f>IF(E3060="小怪",0,IF(INDEX([1]非R能力!$FH$9:$FH$558,C3060)=0,0,5000))</f>
        <v>5000</v>
      </c>
      <c r="W3060" s="3">
        <f>HLOOKUP(W$5,[2]人物技能基础!$O$3:$Q$553,$C3060+1,0)</f>
        <v>3.637142857142857</v>
      </c>
      <c r="X3060" s="3">
        <f>HLOOKUP(X$5,[2]人物技能基础!$O$3:$Q$553,$C3060+1,0)</f>
        <v>2.0186428571428574</v>
      </c>
      <c r="Y3060" s="3">
        <f>HLOOKUP(Y$5,[2]人物技能基础!$O$3:$Q$553,$C3060+1,0)</f>
        <v>99.964285714285708</v>
      </c>
      <c r="Z3060" s="3">
        <f t="shared" si="283"/>
        <v>5428913</v>
      </c>
      <c r="AA3060" s="3">
        <f t="shared" si="284"/>
        <v>100729</v>
      </c>
      <c r="AB3060" s="3">
        <f t="shared" si="285"/>
        <v>33461</v>
      </c>
      <c r="AC3060" s="3">
        <f t="shared" si="286"/>
        <v>38042</v>
      </c>
      <c r="AD3060" s="3">
        <f t="shared" si="287"/>
        <v>37289</v>
      </c>
    </row>
    <row r="3061" spans="1:30" x14ac:dyDescent="0.15">
      <c r="A3061" s="3">
        <v>1056</v>
      </c>
      <c r="B3061" s="3" t="str">
        <f t="shared" si="282"/>
        <v>关卡1056boss</v>
      </c>
      <c r="C3061" s="3">
        <f>INDEX([3]关卡!$J$19:$J$2018,A3061)</f>
        <v>390</v>
      </c>
      <c r="D3061" s="3">
        <f>INDEX([3]关卡!$N$19:$N$2018,A3061)</f>
        <v>390</v>
      </c>
      <c r="E3061" s="3" t="s">
        <v>25</v>
      </c>
      <c r="F3061" s="3" t="s">
        <v>26</v>
      </c>
      <c r="G3061" s="3">
        <v>30</v>
      </c>
      <c r="H3061" s="3">
        <v>30</v>
      </c>
      <c r="I3061" s="3">
        <v>0.2</v>
      </c>
      <c r="J3061" s="4">
        <v>0.75</v>
      </c>
      <c r="K3061" s="4">
        <v>1</v>
      </c>
      <c r="L3061" s="4">
        <v>5</v>
      </c>
      <c r="M3061" s="3">
        <v>1</v>
      </c>
      <c r="N3061" s="3">
        <v>2</v>
      </c>
      <c r="O3061" s="3">
        <f>HLOOKUP(O$5,[1]非R能力!$B$8:$F$558,$C3061+1,0)</f>
        <v>1135846.984219173</v>
      </c>
      <c r="P3061" s="3">
        <f>HLOOKUP(P$5,[1]非R能力!$B$8:$F$558,$C3061+1,0)</f>
        <v>167305.21625331414</v>
      </c>
      <c r="Q3061" s="3">
        <f>HLOOKUP(Q$5,[1]非R能力!$B$8:$F$558,$C3061+1,0)</f>
        <v>92957.539134501218</v>
      </c>
      <c r="R3061" s="3">
        <f>HLOOKUP(R$5,[1]非R能力!$B$8:$F$558,$C3061+1,0)</f>
        <v>27966.934796691599</v>
      </c>
      <c r="S3061" s="3">
        <f>HLOOKUP(S$5,[1]非R能力!$B$8:$F$558,$C3061+1,0)</f>
        <v>38042.850368272389</v>
      </c>
      <c r="T3061" s="3">
        <f>INDEX([1]非R能力!$H$9:$H$558,D3061)</f>
        <v>31322.689571040228</v>
      </c>
      <c r="U3061" s="3">
        <f>IF(E3061="小怪",0,IF(INDEX([1]非R能力!$FK$9:$FK$558,C3061)=0,0,10))</f>
        <v>10</v>
      </c>
      <c r="V3061" s="3">
        <f>IF(E3061="小怪",0,IF(INDEX([1]非R能力!$FH$9:$FH$558,C3061)=0,0,5000))</f>
        <v>5000</v>
      </c>
      <c r="W3061" s="3">
        <f>HLOOKUP(W$5,[2]人物技能基础!$O$3:$Q$553,$C3061+1,0)</f>
        <v>3.637142857142857</v>
      </c>
      <c r="X3061" s="3">
        <f>HLOOKUP(X$5,[2]人物技能基础!$O$3:$Q$553,$C3061+1,0)</f>
        <v>2.0186428571428574</v>
      </c>
      <c r="Y3061" s="3">
        <f>HLOOKUP(Y$5,[2]人物技能基础!$O$3:$Q$553,$C3061+1,0)</f>
        <v>99.964285714285708</v>
      </c>
      <c r="Z3061" s="3">
        <f t="shared" si="283"/>
        <v>5428913</v>
      </c>
      <c r="AA3061" s="3">
        <f t="shared" si="284"/>
        <v>100729</v>
      </c>
      <c r="AB3061" s="3">
        <f t="shared" si="285"/>
        <v>33461</v>
      </c>
      <c r="AC3061" s="3">
        <f t="shared" si="286"/>
        <v>38042</v>
      </c>
      <c r="AD3061" s="3">
        <f t="shared" si="287"/>
        <v>37289</v>
      </c>
    </row>
    <row r="3062" spans="1:30" x14ac:dyDescent="0.15">
      <c r="A3062" s="3">
        <v>1057</v>
      </c>
      <c r="B3062" s="3" t="str">
        <f t="shared" si="282"/>
        <v>关卡1057boss</v>
      </c>
      <c r="C3062" s="3">
        <f>INDEX([3]关卡!$J$19:$J$2018,A3062)</f>
        <v>390</v>
      </c>
      <c r="D3062" s="3">
        <f>INDEX([3]关卡!$N$19:$N$2018,A3062)</f>
        <v>390</v>
      </c>
      <c r="E3062" s="3" t="s">
        <v>25</v>
      </c>
      <c r="F3062" s="3" t="s">
        <v>26</v>
      </c>
      <c r="G3062" s="3">
        <v>30</v>
      </c>
      <c r="H3062" s="3">
        <v>30</v>
      </c>
      <c r="I3062" s="3">
        <v>0.2</v>
      </c>
      <c r="J3062" s="4">
        <v>0.75</v>
      </c>
      <c r="K3062" s="4">
        <v>1</v>
      </c>
      <c r="L3062" s="4">
        <v>5</v>
      </c>
      <c r="M3062" s="3">
        <v>1</v>
      </c>
      <c r="N3062" s="3">
        <v>2</v>
      </c>
      <c r="O3062" s="3">
        <f>HLOOKUP(O$5,[1]非R能力!$B$8:$F$558,$C3062+1,0)</f>
        <v>1135846.984219173</v>
      </c>
      <c r="P3062" s="3">
        <f>HLOOKUP(P$5,[1]非R能力!$B$8:$F$558,$C3062+1,0)</f>
        <v>167305.21625331414</v>
      </c>
      <c r="Q3062" s="3">
        <f>HLOOKUP(Q$5,[1]非R能力!$B$8:$F$558,$C3062+1,0)</f>
        <v>92957.539134501218</v>
      </c>
      <c r="R3062" s="3">
        <f>HLOOKUP(R$5,[1]非R能力!$B$8:$F$558,$C3062+1,0)</f>
        <v>27966.934796691599</v>
      </c>
      <c r="S3062" s="3">
        <f>HLOOKUP(S$5,[1]非R能力!$B$8:$F$558,$C3062+1,0)</f>
        <v>38042.850368272389</v>
      </c>
      <c r="T3062" s="3">
        <f>INDEX([1]非R能力!$H$9:$H$558,D3062)</f>
        <v>31322.689571040228</v>
      </c>
      <c r="U3062" s="3">
        <f>IF(E3062="小怪",0,IF(INDEX([1]非R能力!$FK$9:$FK$558,C3062)=0,0,10))</f>
        <v>10</v>
      </c>
      <c r="V3062" s="3">
        <f>IF(E3062="小怪",0,IF(INDEX([1]非R能力!$FH$9:$FH$558,C3062)=0,0,5000))</f>
        <v>5000</v>
      </c>
      <c r="W3062" s="3">
        <f>HLOOKUP(W$5,[2]人物技能基础!$O$3:$Q$553,$C3062+1,0)</f>
        <v>3.637142857142857</v>
      </c>
      <c r="X3062" s="3">
        <f>HLOOKUP(X$5,[2]人物技能基础!$O$3:$Q$553,$C3062+1,0)</f>
        <v>2.0186428571428574</v>
      </c>
      <c r="Y3062" s="3">
        <f>HLOOKUP(Y$5,[2]人物技能基础!$O$3:$Q$553,$C3062+1,0)</f>
        <v>99.964285714285708</v>
      </c>
      <c r="Z3062" s="3">
        <f t="shared" si="283"/>
        <v>5428913</v>
      </c>
      <c r="AA3062" s="3">
        <f t="shared" si="284"/>
        <v>100729</v>
      </c>
      <c r="AB3062" s="3">
        <f t="shared" si="285"/>
        <v>33461</v>
      </c>
      <c r="AC3062" s="3">
        <f t="shared" si="286"/>
        <v>38042</v>
      </c>
      <c r="AD3062" s="3">
        <f t="shared" si="287"/>
        <v>37289</v>
      </c>
    </row>
    <row r="3063" spans="1:30" x14ac:dyDescent="0.15">
      <c r="A3063" s="3">
        <v>1058</v>
      </c>
      <c r="B3063" s="3" t="str">
        <f t="shared" si="282"/>
        <v>关卡1058boss</v>
      </c>
      <c r="C3063" s="3">
        <f>INDEX([3]关卡!$J$19:$J$2018,A3063)</f>
        <v>390</v>
      </c>
      <c r="D3063" s="3">
        <f>INDEX([3]关卡!$N$19:$N$2018,A3063)</f>
        <v>390</v>
      </c>
      <c r="E3063" s="3" t="s">
        <v>25</v>
      </c>
      <c r="F3063" s="3" t="s">
        <v>26</v>
      </c>
      <c r="G3063" s="3">
        <v>30</v>
      </c>
      <c r="H3063" s="3">
        <v>30</v>
      </c>
      <c r="I3063" s="3">
        <v>0.2</v>
      </c>
      <c r="J3063" s="4">
        <v>0.75</v>
      </c>
      <c r="K3063" s="4">
        <v>1</v>
      </c>
      <c r="L3063" s="4">
        <v>5</v>
      </c>
      <c r="M3063" s="3">
        <v>1</v>
      </c>
      <c r="N3063" s="3">
        <v>2</v>
      </c>
      <c r="O3063" s="3">
        <f>HLOOKUP(O$5,[1]非R能力!$B$8:$F$558,$C3063+1,0)</f>
        <v>1135846.984219173</v>
      </c>
      <c r="P3063" s="3">
        <f>HLOOKUP(P$5,[1]非R能力!$B$8:$F$558,$C3063+1,0)</f>
        <v>167305.21625331414</v>
      </c>
      <c r="Q3063" s="3">
        <f>HLOOKUP(Q$5,[1]非R能力!$B$8:$F$558,$C3063+1,0)</f>
        <v>92957.539134501218</v>
      </c>
      <c r="R3063" s="3">
        <f>HLOOKUP(R$5,[1]非R能力!$B$8:$F$558,$C3063+1,0)</f>
        <v>27966.934796691599</v>
      </c>
      <c r="S3063" s="3">
        <f>HLOOKUP(S$5,[1]非R能力!$B$8:$F$558,$C3063+1,0)</f>
        <v>38042.850368272389</v>
      </c>
      <c r="T3063" s="3">
        <f>INDEX([1]非R能力!$H$9:$H$558,D3063)</f>
        <v>31322.689571040228</v>
      </c>
      <c r="U3063" s="3">
        <f>IF(E3063="小怪",0,IF(INDEX([1]非R能力!$FK$9:$FK$558,C3063)=0,0,10))</f>
        <v>10</v>
      </c>
      <c r="V3063" s="3">
        <f>IF(E3063="小怪",0,IF(INDEX([1]非R能力!$FH$9:$FH$558,C3063)=0,0,5000))</f>
        <v>5000</v>
      </c>
      <c r="W3063" s="3">
        <f>HLOOKUP(W$5,[2]人物技能基础!$O$3:$Q$553,$C3063+1,0)</f>
        <v>3.637142857142857</v>
      </c>
      <c r="X3063" s="3">
        <f>HLOOKUP(X$5,[2]人物技能基础!$O$3:$Q$553,$C3063+1,0)</f>
        <v>2.0186428571428574</v>
      </c>
      <c r="Y3063" s="3">
        <f>HLOOKUP(Y$5,[2]人物技能基础!$O$3:$Q$553,$C3063+1,0)</f>
        <v>99.964285714285708</v>
      </c>
      <c r="Z3063" s="3">
        <f t="shared" si="283"/>
        <v>5428913</v>
      </c>
      <c r="AA3063" s="3">
        <f t="shared" si="284"/>
        <v>100729</v>
      </c>
      <c r="AB3063" s="3">
        <f t="shared" si="285"/>
        <v>33461</v>
      </c>
      <c r="AC3063" s="3">
        <f t="shared" si="286"/>
        <v>38042</v>
      </c>
      <c r="AD3063" s="3">
        <f t="shared" si="287"/>
        <v>37289</v>
      </c>
    </row>
    <row r="3064" spans="1:30" x14ac:dyDescent="0.15">
      <c r="A3064" s="3">
        <v>1059</v>
      </c>
      <c r="B3064" s="3" t="str">
        <f t="shared" si="282"/>
        <v>关卡1059boss</v>
      </c>
      <c r="C3064" s="3">
        <f>INDEX([3]关卡!$J$19:$J$2018,A3064)</f>
        <v>391</v>
      </c>
      <c r="D3064" s="3">
        <f>INDEX([3]关卡!$N$19:$N$2018,A3064)</f>
        <v>391</v>
      </c>
      <c r="E3064" s="3" t="s">
        <v>25</v>
      </c>
      <c r="F3064" s="3" t="s">
        <v>26</v>
      </c>
      <c r="G3064" s="3">
        <v>30</v>
      </c>
      <c r="H3064" s="3">
        <v>30</v>
      </c>
      <c r="I3064" s="3">
        <v>0.2</v>
      </c>
      <c r="J3064" s="4">
        <v>0.75</v>
      </c>
      <c r="K3064" s="4">
        <v>1</v>
      </c>
      <c r="L3064" s="4">
        <v>5</v>
      </c>
      <c r="M3064" s="3">
        <v>1</v>
      </c>
      <c r="N3064" s="3">
        <v>2</v>
      </c>
      <c r="O3064" s="3">
        <f>HLOOKUP(O$5,[1]非R能力!$B$8:$F$558,$C3064+1,0)</f>
        <v>1140487.6413194297</v>
      </c>
      <c r="P3064" s="3">
        <f>HLOOKUP(P$5,[1]非R能力!$B$8:$F$558,$C3064+1,0)</f>
        <v>167883.17478813091</v>
      </c>
      <c r="Q3064" s="3">
        <f>HLOOKUP(Q$5,[1]非R能力!$B$8:$F$558,$C3064+1,0)</f>
        <v>93194.235455551738</v>
      </c>
      <c r="R3064" s="3">
        <f>HLOOKUP(R$5,[1]非R能力!$B$8:$F$558,$C3064+1,0)</f>
        <v>28040.837734190518</v>
      </c>
      <c r="S3064" s="3">
        <f>HLOOKUP(S$5,[1]非R能力!$B$8:$F$558,$C3064+1,0)</f>
        <v>38146.582463590988</v>
      </c>
      <c r="T3064" s="3">
        <f>INDEX([1]非R能力!$H$9:$H$558,D3064)</f>
        <v>31508.020702480499</v>
      </c>
      <c r="U3064" s="3">
        <f>IF(E3064="小怪",0,IF(INDEX([1]非R能力!$FK$9:$FK$558,C3064)=0,0,10))</f>
        <v>10</v>
      </c>
      <c r="V3064" s="3">
        <f>IF(E3064="小怪",0,IF(INDEX([1]非R能力!$FH$9:$FH$558,C3064)=0,0,5000))</f>
        <v>5000</v>
      </c>
      <c r="W3064" s="3">
        <f>HLOOKUP(W$5,[2]人物技能基础!$O$3:$Q$553,$C3064+1,0)</f>
        <v>3.637142857142857</v>
      </c>
      <c r="X3064" s="3">
        <f>HLOOKUP(X$5,[2]人物技能基础!$O$3:$Q$553,$C3064+1,0)</f>
        <v>2.0186428571428574</v>
      </c>
      <c r="Y3064" s="3">
        <f>HLOOKUP(Y$5,[2]人物技能基础!$O$3:$Q$553,$C3064+1,0)</f>
        <v>99.964285714285708</v>
      </c>
      <c r="Z3064" s="3">
        <f t="shared" si="283"/>
        <v>5449071</v>
      </c>
      <c r="AA3064" s="3">
        <f t="shared" si="284"/>
        <v>100997</v>
      </c>
      <c r="AB3064" s="3">
        <f t="shared" si="285"/>
        <v>33576</v>
      </c>
      <c r="AC3064" s="3">
        <f t="shared" si="286"/>
        <v>38146</v>
      </c>
      <c r="AD3064" s="3">
        <f t="shared" si="287"/>
        <v>37387</v>
      </c>
    </row>
    <row r="3065" spans="1:30" x14ac:dyDescent="0.15">
      <c r="A3065" s="3">
        <v>1060</v>
      </c>
      <c r="B3065" s="3" t="str">
        <f t="shared" si="282"/>
        <v>关卡1060boss</v>
      </c>
      <c r="C3065" s="3">
        <f>INDEX([3]关卡!$J$19:$J$2018,A3065)</f>
        <v>391</v>
      </c>
      <c r="D3065" s="3">
        <f>INDEX([3]关卡!$N$19:$N$2018,A3065)</f>
        <v>391</v>
      </c>
      <c r="E3065" s="3" t="s">
        <v>25</v>
      </c>
      <c r="F3065" s="3" t="s">
        <v>26</v>
      </c>
      <c r="G3065" s="3">
        <v>30</v>
      </c>
      <c r="H3065" s="3">
        <v>30</v>
      </c>
      <c r="I3065" s="3">
        <v>0.2</v>
      </c>
      <c r="J3065" s="4">
        <v>0.75</v>
      </c>
      <c r="K3065" s="4">
        <v>1</v>
      </c>
      <c r="L3065" s="4">
        <v>5</v>
      </c>
      <c r="M3065" s="3">
        <v>1</v>
      </c>
      <c r="N3065" s="3">
        <v>2</v>
      </c>
      <c r="O3065" s="3">
        <f>HLOOKUP(O$5,[1]非R能力!$B$8:$F$558,$C3065+1,0)</f>
        <v>1140487.6413194297</v>
      </c>
      <c r="P3065" s="3">
        <f>HLOOKUP(P$5,[1]非R能力!$B$8:$F$558,$C3065+1,0)</f>
        <v>167883.17478813091</v>
      </c>
      <c r="Q3065" s="3">
        <f>HLOOKUP(Q$5,[1]非R能力!$B$8:$F$558,$C3065+1,0)</f>
        <v>93194.235455551738</v>
      </c>
      <c r="R3065" s="3">
        <f>HLOOKUP(R$5,[1]非R能力!$B$8:$F$558,$C3065+1,0)</f>
        <v>28040.837734190518</v>
      </c>
      <c r="S3065" s="3">
        <f>HLOOKUP(S$5,[1]非R能力!$B$8:$F$558,$C3065+1,0)</f>
        <v>38146.582463590988</v>
      </c>
      <c r="T3065" s="3">
        <f>INDEX([1]非R能力!$H$9:$H$558,D3065)</f>
        <v>31508.020702480499</v>
      </c>
      <c r="U3065" s="3">
        <f>IF(E3065="小怪",0,IF(INDEX([1]非R能力!$FK$9:$FK$558,C3065)=0,0,10))</f>
        <v>10</v>
      </c>
      <c r="V3065" s="3">
        <f>IF(E3065="小怪",0,IF(INDEX([1]非R能力!$FH$9:$FH$558,C3065)=0,0,5000))</f>
        <v>5000</v>
      </c>
      <c r="W3065" s="3">
        <f>HLOOKUP(W$5,[2]人物技能基础!$O$3:$Q$553,$C3065+1,0)</f>
        <v>3.637142857142857</v>
      </c>
      <c r="X3065" s="3">
        <f>HLOOKUP(X$5,[2]人物技能基础!$O$3:$Q$553,$C3065+1,0)</f>
        <v>2.0186428571428574</v>
      </c>
      <c r="Y3065" s="3">
        <f>HLOOKUP(Y$5,[2]人物技能基础!$O$3:$Q$553,$C3065+1,0)</f>
        <v>99.964285714285708</v>
      </c>
      <c r="Z3065" s="3">
        <f t="shared" si="283"/>
        <v>5449071</v>
      </c>
      <c r="AA3065" s="3">
        <f t="shared" si="284"/>
        <v>100997</v>
      </c>
      <c r="AB3065" s="3">
        <f t="shared" si="285"/>
        <v>33576</v>
      </c>
      <c r="AC3065" s="3">
        <f t="shared" si="286"/>
        <v>38146</v>
      </c>
      <c r="AD3065" s="3">
        <f t="shared" si="287"/>
        <v>37387</v>
      </c>
    </row>
    <row r="3066" spans="1:30" x14ac:dyDescent="0.15">
      <c r="A3066" s="3">
        <v>1061</v>
      </c>
      <c r="B3066" s="3" t="str">
        <f t="shared" si="282"/>
        <v>关卡1061boss</v>
      </c>
      <c r="C3066" s="3">
        <f>INDEX([3]关卡!$J$19:$J$2018,A3066)</f>
        <v>391</v>
      </c>
      <c r="D3066" s="3">
        <f>INDEX([3]关卡!$N$19:$N$2018,A3066)</f>
        <v>391</v>
      </c>
      <c r="E3066" s="3" t="s">
        <v>25</v>
      </c>
      <c r="F3066" s="3" t="s">
        <v>26</v>
      </c>
      <c r="G3066" s="3">
        <v>30</v>
      </c>
      <c r="H3066" s="3">
        <v>30</v>
      </c>
      <c r="I3066" s="3">
        <v>0.2</v>
      </c>
      <c r="J3066" s="4">
        <v>0.75</v>
      </c>
      <c r="K3066" s="4">
        <v>1</v>
      </c>
      <c r="L3066" s="4">
        <v>5</v>
      </c>
      <c r="M3066" s="3">
        <v>1</v>
      </c>
      <c r="N3066" s="3">
        <v>2</v>
      </c>
      <c r="O3066" s="3">
        <f>HLOOKUP(O$5,[1]非R能力!$B$8:$F$558,$C3066+1,0)</f>
        <v>1140487.6413194297</v>
      </c>
      <c r="P3066" s="3">
        <f>HLOOKUP(P$5,[1]非R能力!$B$8:$F$558,$C3066+1,0)</f>
        <v>167883.17478813091</v>
      </c>
      <c r="Q3066" s="3">
        <f>HLOOKUP(Q$5,[1]非R能力!$B$8:$F$558,$C3066+1,0)</f>
        <v>93194.235455551738</v>
      </c>
      <c r="R3066" s="3">
        <f>HLOOKUP(R$5,[1]非R能力!$B$8:$F$558,$C3066+1,0)</f>
        <v>28040.837734190518</v>
      </c>
      <c r="S3066" s="3">
        <f>HLOOKUP(S$5,[1]非R能力!$B$8:$F$558,$C3066+1,0)</f>
        <v>38146.582463590988</v>
      </c>
      <c r="T3066" s="3">
        <f>INDEX([1]非R能力!$H$9:$H$558,D3066)</f>
        <v>31508.020702480499</v>
      </c>
      <c r="U3066" s="3">
        <f>IF(E3066="小怪",0,IF(INDEX([1]非R能力!$FK$9:$FK$558,C3066)=0,0,10))</f>
        <v>10</v>
      </c>
      <c r="V3066" s="3">
        <f>IF(E3066="小怪",0,IF(INDEX([1]非R能力!$FH$9:$FH$558,C3066)=0,0,5000))</f>
        <v>5000</v>
      </c>
      <c r="W3066" s="3">
        <f>HLOOKUP(W$5,[2]人物技能基础!$O$3:$Q$553,$C3066+1,0)</f>
        <v>3.637142857142857</v>
      </c>
      <c r="X3066" s="3">
        <f>HLOOKUP(X$5,[2]人物技能基础!$O$3:$Q$553,$C3066+1,0)</f>
        <v>2.0186428571428574</v>
      </c>
      <c r="Y3066" s="3">
        <f>HLOOKUP(Y$5,[2]人物技能基础!$O$3:$Q$553,$C3066+1,0)</f>
        <v>99.964285714285708</v>
      </c>
      <c r="Z3066" s="3">
        <f t="shared" si="283"/>
        <v>5449071</v>
      </c>
      <c r="AA3066" s="3">
        <f t="shared" si="284"/>
        <v>100997</v>
      </c>
      <c r="AB3066" s="3">
        <f t="shared" si="285"/>
        <v>33576</v>
      </c>
      <c r="AC3066" s="3">
        <f t="shared" si="286"/>
        <v>38146</v>
      </c>
      <c r="AD3066" s="3">
        <f t="shared" si="287"/>
        <v>37387</v>
      </c>
    </row>
    <row r="3067" spans="1:30" x14ac:dyDescent="0.15">
      <c r="A3067" s="3">
        <v>1062</v>
      </c>
      <c r="B3067" s="3" t="str">
        <f t="shared" si="282"/>
        <v>关卡1062boss</v>
      </c>
      <c r="C3067" s="3">
        <f>INDEX([3]关卡!$J$19:$J$2018,A3067)</f>
        <v>391</v>
      </c>
      <c r="D3067" s="3">
        <f>INDEX([3]关卡!$N$19:$N$2018,A3067)</f>
        <v>391</v>
      </c>
      <c r="E3067" s="3" t="s">
        <v>25</v>
      </c>
      <c r="F3067" s="3" t="s">
        <v>26</v>
      </c>
      <c r="G3067" s="3">
        <v>30</v>
      </c>
      <c r="H3067" s="3">
        <v>30</v>
      </c>
      <c r="I3067" s="3">
        <v>0.2</v>
      </c>
      <c r="J3067" s="4">
        <v>0.75</v>
      </c>
      <c r="K3067" s="4">
        <v>1</v>
      </c>
      <c r="L3067" s="4">
        <v>5</v>
      </c>
      <c r="M3067" s="3">
        <v>1</v>
      </c>
      <c r="N3067" s="3">
        <v>2</v>
      </c>
      <c r="O3067" s="3">
        <f>HLOOKUP(O$5,[1]非R能力!$B$8:$F$558,$C3067+1,0)</f>
        <v>1140487.6413194297</v>
      </c>
      <c r="P3067" s="3">
        <f>HLOOKUP(P$5,[1]非R能力!$B$8:$F$558,$C3067+1,0)</f>
        <v>167883.17478813091</v>
      </c>
      <c r="Q3067" s="3">
        <f>HLOOKUP(Q$5,[1]非R能力!$B$8:$F$558,$C3067+1,0)</f>
        <v>93194.235455551738</v>
      </c>
      <c r="R3067" s="3">
        <f>HLOOKUP(R$5,[1]非R能力!$B$8:$F$558,$C3067+1,0)</f>
        <v>28040.837734190518</v>
      </c>
      <c r="S3067" s="3">
        <f>HLOOKUP(S$5,[1]非R能力!$B$8:$F$558,$C3067+1,0)</f>
        <v>38146.582463590988</v>
      </c>
      <c r="T3067" s="3">
        <f>INDEX([1]非R能力!$H$9:$H$558,D3067)</f>
        <v>31508.020702480499</v>
      </c>
      <c r="U3067" s="3">
        <f>IF(E3067="小怪",0,IF(INDEX([1]非R能力!$FK$9:$FK$558,C3067)=0,0,10))</f>
        <v>10</v>
      </c>
      <c r="V3067" s="3">
        <f>IF(E3067="小怪",0,IF(INDEX([1]非R能力!$FH$9:$FH$558,C3067)=0,0,5000))</f>
        <v>5000</v>
      </c>
      <c r="W3067" s="3">
        <f>HLOOKUP(W$5,[2]人物技能基础!$O$3:$Q$553,$C3067+1,0)</f>
        <v>3.637142857142857</v>
      </c>
      <c r="X3067" s="3">
        <f>HLOOKUP(X$5,[2]人物技能基础!$O$3:$Q$553,$C3067+1,0)</f>
        <v>2.0186428571428574</v>
      </c>
      <c r="Y3067" s="3">
        <f>HLOOKUP(Y$5,[2]人物技能基础!$O$3:$Q$553,$C3067+1,0)</f>
        <v>99.964285714285708</v>
      </c>
      <c r="Z3067" s="3">
        <f t="shared" si="283"/>
        <v>5449071</v>
      </c>
      <c r="AA3067" s="3">
        <f t="shared" si="284"/>
        <v>100997</v>
      </c>
      <c r="AB3067" s="3">
        <f t="shared" si="285"/>
        <v>33576</v>
      </c>
      <c r="AC3067" s="3">
        <f t="shared" si="286"/>
        <v>38146</v>
      </c>
      <c r="AD3067" s="3">
        <f t="shared" si="287"/>
        <v>37387</v>
      </c>
    </row>
    <row r="3068" spans="1:30" x14ac:dyDescent="0.15">
      <c r="A3068" s="3">
        <v>1063</v>
      </c>
      <c r="B3068" s="3" t="str">
        <f t="shared" si="282"/>
        <v>关卡1063boss</v>
      </c>
      <c r="C3068" s="3">
        <f>INDEX([3]关卡!$J$19:$J$2018,A3068)</f>
        <v>392</v>
      </c>
      <c r="D3068" s="3">
        <f>INDEX([3]关卡!$N$19:$N$2018,A3068)</f>
        <v>392</v>
      </c>
      <c r="E3068" s="3" t="s">
        <v>25</v>
      </c>
      <c r="F3068" s="3" t="s">
        <v>26</v>
      </c>
      <c r="G3068" s="3">
        <v>30</v>
      </c>
      <c r="H3068" s="3">
        <v>30</v>
      </c>
      <c r="I3068" s="3">
        <v>0.2</v>
      </c>
      <c r="J3068" s="4">
        <v>0.75</v>
      </c>
      <c r="K3068" s="4">
        <v>1</v>
      </c>
      <c r="L3068" s="4">
        <v>5</v>
      </c>
      <c r="M3068" s="3">
        <v>1</v>
      </c>
      <c r="N3068" s="3">
        <v>2</v>
      </c>
      <c r="O3068" s="3">
        <f>HLOOKUP(O$5,[1]非R能力!$B$8:$F$558,$C3068+1,0)</f>
        <v>1145252.4436450102</v>
      </c>
      <c r="P3068" s="3">
        <f>HLOOKUP(P$5,[1]非R能力!$B$8:$F$558,$C3068+1,0)</f>
        <v>168492.31443190575</v>
      </c>
      <c r="Q3068" s="3">
        <f>HLOOKUP(Q$5,[1]非R能力!$B$8:$F$558,$C3068+1,0)</f>
        <v>93414.235293051039</v>
      </c>
      <c r="R3068" s="3">
        <f>HLOOKUP(R$5,[1]非R能力!$B$8:$F$558,$C3068+1,0)</f>
        <v>28117.479301677977</v>
      </c>
      <c r="S3068" s="3">
        <f>HLOOKUP(S$5,[1]非R能力!$B$8:$F$558,$C3068+1,0)</f>
        <v>38230.835043449079</v>
      </c>
      <c r="T3068" s="3">
        <f>INDEX([1]非R能力!$H$9:$H$558,D3068)</f>
        <v>31694.223277871581</v>
      </c>
      <c r="U3068" s="3">
        <f>IF(E3068="小怪",0,IF(INDEX([1]非R能力!$FK$9:$FK$558,C3068)=0,0,10))</f>
        <v>10</v>
      </c>
      <c r="V3068" s="3">
        <f>IF(E3068="小怪",0,IF(INDEX([1]非R能力!$FH$9:$FH$558,C3068)=0,0,5000))</f>
        <v>5000</v>
      </c>
      <c r="W3068" s="3">
        <f>HLOOKUP(W$5,[2]人物技能基础!$O$3:$Q$553,$C3068+1,0)</f>
        <v>3.637142857142857</v>
      </c>
      <c r="X3068" s="3">
        <f>HLOOKUP(X$5,[2]人物技能基础!$O$3:$Q$553,$C3068+1,0)</f>
        <v>2.0186428571428574</v>
      </c>
      <c r="Y3068" s="3">
        <f>HLOOKUP(Y$5,[2]人物技能基础!$O$3:$Q$553,$C3068+1,0)</f>
        <v>99.964285714285708</v>
      </c>
      <c r="Z3068" s="3">
        <f t="shared" si="283"/>
        <v>5470123</v>
      </c>
      <c r="AA3068" s="3">
        <f t="shared" si="284"/>
        <v>101249</v>
      </c>
      <c r="AB3068" s="3">
        <f t="shared" si="285"/>
        <v>33698</v>
      </c>
      <c r="AC3068" s="3">
        <f t="shared" si="286"/>
        <v>38230</v>
      </c>
      <c r="AD3068" s="3">
        <f t="shared" si="287"/>
        <v>37489</v>
      </c>
    </row>
    <row r="3069" spans="1:30" x14ac:dyDescent="0.15">
      <c r="A3069" s="3">
        <v>1064</v>
      </c>
      <c r="B3069" s="3" t="str">
        <f t="shared" si="282"/>
        <v>关卡1064boss</v>
      </c>
      <c r="C3069" s="3">
        <f>INDEX([3]关卡!$J$19:$J$2018,A3069)</f>
        <v>392</v>
      </c>
      <c r="D3069" s="3">
        <f>INDEX([3]关卡!$N$19:$N$2018,A3069)</f>
        <v>392</v>
      </c>
      <c r="E3069" s="3" t="s">
        <v>25</v>
      </c>
      <c r="F3069" s="3" t="s">
        <v>26</v>
      </c>
      <c r="G3069" s="3">
        <v>30</v>
      </c>
      <c r="H3069" s="3">
        <v>30</v>
      </c>
      <c r="I3069" s="3">
        <v>0.2</v>
      </c>
      <c r="J3069" s="4">
        <v>0.75</v>
      </c>
      <c r="K3069" s="4">
        <v>1</v>
      </c>
      <c r="L3069" s="4">
        <v>5</v>
      </c>
      <c r="M3069" s="3">
        <v>1</v>
      </c>
      <c r="N3069" s="3">
        <v>2</v>
      </c>
      <c r="O3069" s="3">
        <f>HLOOKUP(O$5,[1]非R能力!$B$8:$F$558,$C3069+1,0)</f>
        <v>1145252.4436450102</v>
      </c>
      <c r="P3069" s="3">
        <f>HLOOKUP(P$5,[1]非R能力!$B$8:$F$558,$C3069+1,0)</f>
        <v>168492.31443190575</v>
      </c>
      <c r="Q3069" s="3">
        <f>HLOOKUP(Q$5,[1]非R能力!$B$8:$F$558,$C3069+1,0)</f>
        <v>93414.235293051039</v>
      </c>
      <c r="R3069" s="3">
        <f>HLOOKUP(R$5,[1]非R能力!$B$8:$F$558,$C3069+1,0)</f>
        <v>28117.479301677977</v>
      </c>
      <c r="S3069" s="3">
        <f>HLOOKUP(S$5,[1]非R能力!$B$8:$F$558,$C3069+1,0)</f>
        <v>38230.835043449079</v>
      </c>
      <c r="T3069" s="3">
        <f>INDEX([1]非R能力!$H$9:$H$558,D3069)</f>
        <v>31694.223277871581</v>
      </c>
      <c r="U3069" s="3">
        <f>IF(E3069="小怪",0,IF(INDEX([1]非R能力!$FK$9:$FK$558,C3069)=0,0,10))</f>
        <v>10</v>
      </c>
      <c r="V3069" s="3">
        <f>IF(E3069="小怪",0,IF(INDEX([1]非R能力!$FH$9:$FH$558,C3069)=0,0,5000))</f>
        <v>5000</v>
      </c>
      <c r="W3069" s="3">
        <f>HLOOKUP(W$5,[2]人物技能基础!$O$3:$Q$553,$C3069+1,0)</f>
        <v>3.637142857142857</v>
      </c>
      <c r="X3069" s="3">
        <f>HLOOKUP(X$5,[2]人物技能基础!$O$3:$Q$553,$C3069+1,0)</f>
        <v>2.0186428571428574</v>
      </c>
      <c r="Y3069" s="3">
        <f>HLOOKUP(Y$5,[2]人物技能基础!$O$3:$Q$553,$C3069+1,0)</f>
        <v>99.964285714285708</v>
      </c>
      <c r="Z3069" s="3">
        <f t="shared" si="283"/>
        <v>5470123</v>
      </c>
      <c r="AA3069" s="3">
        <f t="shared" si="284"/>
        <v>101249</v>
      </c>
      <c r="AB3069" s="3">
        <f t="shared" si="285"/>
        <v>33698</v>
      </c>
      <c r="AC3069" s="3">
        <f t="shared" si="286"/>
        <v>38230</v>
      </c>
      <c r="AD3069" s="3">
        <f t="shared" si="287"/>
        <v>37489</v>
      </c>
    </row>
    <row r="3070" spans="1:30" x14ac:dyDescent="0.15">
      <c r="A3070" s="3">
        <v>1065</v>
      </c>
      <c r="B3070" s="3" t="str">
        <f t="shared" si="282"/>
        <v>关卡1065boss</v>
      </c>
      <c r="C3070" s="3">
        <f>INDEX([3]关卡!$J$19:$J$2018,A3070)</f>
        <v>392</v>
      </c>
      <c r="D3070" s="3">
        <f>INDEX([3]关卡!$N$19:$N$2018,A3070)</f>
        <v>392</v>
      </c>
      <c r="E3070" s="3" t="s">
        <v>25</v>
      </c>
      <c r="F3070" s="3" t="s">
        <v>26</v>
      </c>
      <c r="G3070" s="3">
        <v>30</v>
      </c>
      <c r="H3070" s="3">
        <v>30</v>
      </c>
      <c r="I3070" s="3">
        <v>0.2</v>
      </c>
      <c r="J3070" s="4">
        <v>0.75</v>
      </c>
      <c r="K3070" s="4">
        <v>1</v>
      </c>
      <c r="L3070" s="4">
        <v>5</v>
      </c>
      <c r="M3070" s="3">
        <v>1</v>
      </c>
      <c r="N3070" s="3">
        <v>2</v>
      </c>
      <c r="O3070" s="3">
        <f>HLOOKUP(O$5,[1]非R能力!$B$8:$F$558,$C3070+1,0)</f>
        <v>1145252.4436450102</v>
      </c>
      <c r="P3070" s="3">
        <f>HLOOKUP(P$5,[1]非R能力!$B$8:$F$558,$C3070+1,0)</f>
        <v>168492.31443190575</v>
      </c>
      <c r="Q3070" s="3">
        <f>HLOOKUP(Q$5,[1]非R能力!$B$8:$F$558,$C3070+1,0)</f>
        <v>93414.235293051039</v>
      </c>
      <c r="R3070" s="3">
        <f>HLOOKUP(R$5,[1]非R能力!$B$8:$F$558,$C3070+1,0)</f>
        <v>28117.479301677977</v>
      </c>
      <c r="S3070" s="3">
        <f>HLOOKUP(S$5,[1]非R能力!$B$8:$F$558,$C3070+1,0)</f>
        <v>38230.835043449079</v>
      </c>
      <c r="T3070" s="3">
        <f>INDEX([1]非R能力!$H$9:$H$558,D3070)</f>
        <v>31694.223277871581</v>
      </c>
      <c r="U3070" s="3">
        <f>IF(E3070="小怪",0,IF(INDEX([1]非R能力!$FK$9:$FK$558,C3070)=0,0,10))</f>
        <v>10</v>
      </c>
      <c r="V3070" s="3">
        <f>IF(E3070="小怪",0,IF(INDEX([1]非R能力!$FH$9:$FH$558,C3070)=0,0,5000))</f>
        <v>5000</v>
      </c>
      <c r="W3070" s="3">
        <f>HLOOKUP(W$5,[2]人物技能基础!$O$3:$Q$553,$C3070+1,0)</f>
        <v>3.637142857142857</v>
      </c>
      <c r="X3070" s="3">
        <f>HLOOKUP(X$5,[2]人物技能基础!$O$3:$Q$553,$C3070+1,0)</f>
        <v>2.0186428571428574</v>
      </c>
      <c r="Y3070" s="3">
        <f>HLOOKUP(Y$5,[2]人物技能基础!$O$3:$Q$553,$C3070+1,0)</f>
        <v>99.964285714285708</v>
      </c>
      <c r="Z3070" s="3">
        <f t="shared" si="283"/>
        <v>5470123</v>
      </c>
      <c r="AA3070" s="3">
        <f t="shared" si="284"/>
        <v>101249</v>
      </c>
      <c r="AB3070" s="3">
        <f t="shared" si="285"/>
        <v>33698</v>
      </c>
      <c r="AC3070" s="3">
        <f t="shared" si="286"/>
        <v>38230</v>
      </c>
      <c r="AD3070" s="3">
        <f t="shared" si="287"/>
        <v>37489</v>
      </c>
    </row>
    <row r="3071" spans="1:30" x14ac:dyDescent="0.15">
      <c r="A3071" s="3">
        <v>1066</v>
      </c>
      <c r="B3071" s="3" t="str">
        <f t="shared" si="282"/>
        <v>关卡1066boss</v>
      </c>
      <c r="C3071" s="3">
        <f>INDEX([3]关卡!$J$19:$J$2018,A3071)</f>
        <v>392</v>
      </c>
      <c r="D3071" s="3">
        <f>INDEX([3]关卡!$N$19:$N$2018,A3071)</f>
        <v>392</v>
      </c>
      <c r="E3071" s="3" t="s">
        <v>25</v>
      </c>
      <c r="F3071" s="3" t="s">
        <v>26</v>
      </c>
      <c r="G3071" s="3">
        <v>30</v>
      </c>
      <c r="H3071" s="3">
        <v>30</v>
      </c>
      <c r="I3071" s="3">
        <v>0.2</v>
      </c>
      <c r="J3071" s="4">
        <v>0.75</v>
      </c>
      <c r="K3071" s="4">
        <v>1</v>
      </c>
      <c r="L3071" s="4">
        <v>5</v>
      </c>
      <c r="M3071" s="3">
        <v>1</v>
      </c>
      <c r="N3071" s="3">
        <v>2</v>
      </c>
      <c r="O3071" s="3">
        <f>HLOOKUP(O$5,[1]非R能力!$B$8:$F$558,$C3071+1,0)</f>
        <v>1145252.4436450102</v>
      </c>
      <c r="P3071" s="3">
        <f>HLOOKUP(P$5,[1]非R能力!$B$8:$F$558,$C3071+1,0)</f>
        <v>168492.31443190575</v>
      </c>
      <c r="Q3071" s="3">
        <f>HLOOKUP(Q$5,[1]非R能力!$B$8:$F$558,$C3071+1,0)</f>
        <v>93414.235293051039</v>
      </c>
      <c r="R3071" s="3">
        <f>HLOOKUP(R$5,[1]非R能力!$B$8:$F$558,$C3071+1,0)</f>
        <v>28117.479301677977</v>
      </c>
      <c r="S3071" s="3">
        <f>HLOOKUP(S$5,[1]非R能力!$B$8:$F$558,$C3071+1,0)</f>
        <v>38230.835043449079</v>
      </c>
      <c r="T3071" s="3">
        <f>INDEX([1]非R能力!$H$9:$H$558,D3071)</f>
        <v>31694.223277871581</v>
      </c>
      <c r="U3071" s="3">
        <f>IF(E3071="小怪",0,IF(INDEX([1]非R能力!$FK$9:$FK$558,C3071)=0,0,10))</f>
        <v>10</v>
      </c>
      <c r="V3071" s="3">
        <f>IF(E3071="小怪",0,IF(INDEX([1]非R能力!$FH$9:$FH$558,C3071)=0,0,5000))</f>
        <v>5000</v>
      </c>
      <c r="W3071" s="3">
        <f>HLOOKUP(W$5,[2]人物技能基础!$O$3:$Q$553,$C3071+1,0)</f>
        <v>3.637142857142857</v>
      </c>
      <c r="X3071" s="3">
        <f>HLOOKUP(X$5,[2]人物技能基础!$O$3:$Q$553,$C3071+1,0)</f>
        <v>2.0186428571428574</v>
      </c>
      <c r="Y3071" s="3">
        <f>HLOOKUP(Y$5,[2]人物技能基础!$O$3:$Q$553,$C3071+1,0)</f>
        <v>99.964285714285708</v>
      </c>
      <c r="Z3071" s="3">
        <f t="shared" si="283"/>
        <v>5470123</v>
      </c>
      <c r="AA3071" s="3">
        <f t="shared" si="284"/>
        <v>101249</v>
      </c>
      <c r="AB3071" s="3">
        <f t="shared" si="285"/>
        <v>33698</v>
      </c>
      <c r="AC3071" s="3">
        <f t="shared" si="286"/>
        <v>38230</v>
      </c>
      <c r="AD3071" s="3">
        <f t="shared" si="287"/>
        <v>37489</v>
      </c>
    </row>
    <row r="3072" spans="1:30" x14ac:dyDescent="0.15">
      <c r="A3072" s="3">
        <v>1067</v>
      </c>
      <c r="B3072" s="3" t="str">
        <f t="shared" si="282"/>
        <v>关卡1067boss</v>
      </c>
      <c r="C3072" s="3">
        <f>INDEX([3]关卡!$J$19:$J$2018,A3072)</f>
        <v>393</v>
      </c>
      <c r="D3072" s="3">
        <f>INDEX([3]关卡!$N$19:$N$2018,A3072)</f>
        <v>393</v>
      </c>
      <c r="E3072" s="3" t="s">
        <v>25</v>
      </c>
      <c r="F3072" s="3" t="s">
        <v>26</v>
      </c>
      <c r="G3072" s="3">
        <v>30</v>
      </c>
      <c r="H3072" s="3">
        <v>30</v>
      </c>
      <c r="I3072" s="3">
        <v>0.2</v>
      </c>
      <c r="J3072" s="4">
        <v>0.75</v>
      </c>
      <c r="K3072" s="4">
        <v>1</v>
      </c>
      <c r="L3072" s="4">
        <v>5</v>
      </c>
      <c r="M3072" s="3">
        <v>1</v>
      </c>
      <c r="N3072" s="3">
        <v>2</v>
      </c>
      <c r="O3072" s="3">
        <f>HLOOKUP(O$5,[1]非R能力!$B$8:$F$558,$C3072+1,0)</f>
        <v>1149926.4650880108</v>
      </c>
      <c r="P3072" s="3">
        <f>HLOOKUP(P$5,[1]非R能力!$B$8:$F$558,$C3072+1,0)</f>
        <v>169072.54690387458</v>
      </c>
      <c r="Q3072" s="3">
        <f>HLOOKUP(Q$5,[1]非R能力!$B$8:$F$558,$C3072+1,0)</f>
        <v>93635.22871803715</v>
      </c>
      <c r="R3072" s="3">
        <f>HLOOKUP(R$5,[1]非R能力!$B$8:$F$558,$C3072+1,0)</f>
        <v>28192.079686832272</v>
      </c>
      <c r="S3072" s="3">
        <f>HLOOKUP(S$5,[1]非R能力!$B$8:$F$558,$C3072+1,0)</f>
        <v>38317.002166784085</v>
      </c>
      <c r="T3072" s="3">
        <f>INDEX([1]非R能力!$H$9:$H$558,D3072)</f>
        <v>31881.300487365144</v>
      </c>
      <c r="U3072" s="3">
        <f>IF(E3072="小怪",0,IF(INDEX([1]非R能力!$FK$9:$FK$558,C3072)=0,0,10))</f>
        <v>10</v>
      </c>
      <c r="V3072" s="3">
        <f>IF(E3072="小怪",0,IF(INDEX([1]非R能力!$FH$9:$FH$558,C3072)=0,0,5000))</f>
        <v>5000</v>
      </c>
      <c r="W3072" s="3">
        <f>HLOOKUP(W$5,[2]人物技能基础!$O$3:$Q$553,$C3072+1,0)</f>
        <v>3.637142857142857</v>
      </c>
      <c r="X3072" s="3">
        <f>HLOOKUP(X$5,[2]人物技能基础!$O$3:$Q$553,$C3072+1,0)</f>
        <v>2.0186428571428574</v>
      </c>
      <c r="Y3072" s="3">
        <f>HLOOKUP(Y$5,[2]人物技能基础!$O$3:$Q$553,$C3072+1,0)</f>
        <v>99.964285714285708</v>
      </c>
      <c r="Z3072" s="3">
        <f t="shared" si="283"/>
        <v>5490359</v>
      </c>
      <c r="AA3072" s="3">
        <f t="shared" si="284"/>
        <v>101501</v>
      </c>
      <c r="AB3072" s="3">
        <f t="shared" si="285"/>
        <v>33814</v>
      </c>
      <c r="AC3072" s="3">
        <f t="shared" si="286"/>
        <v>38317</v>
      </c>
      <c r="AD3072" s="3">
        <f t="shared" si="287"/>
        <v>37589</v>
      </c>
    </row>
    <row r="3073" spans="1:30" x14ac:dyDescent="0.15">
      <c r="A3073" s="3">
        <v>1068</v>
      </c>
      <c r="B3073" s="3" t="str">
        <f t="shared" si="282"/>
        <v>关卡1068boss</v>
      </c>
      <c r="C3073" s="3">
        <f>INDEX([3]关卡!$J$19:$J$2018,A3073)</f>
        <v>393</v>
      </c>
      <c r="D3073" s="3">
        <f>INDEX([3]关卡!$N$19:$N$2018,A3073)</f>
        <v>393</v>
      </c>
      <c r="E3073" s="3" t="s">
        <v>25</v>
      </c>
      <c r="F3073" s="3" t="s">
        <v>26</v>
      </c>
      <c r="G3073" s="3">
        <v>30</v>
      </c>
      <c r="H3073" s="3">
        <v>30</v>
      </c>
      <c r="I3073" s="3">
        <v>0.2</v>
      </c>
      <c r="J3073" s="4">
        <v>0.75</v>
      </c>
      <c r="K3073" s="4">
        <v>1</v>
      </c>
      <c r="L3073" s="4">
        <v>5</v>
      </c>
      <c r="M3073" s="3">
        <v>1</v>
      </c>
      <c r="N3073" s="3">
        <v>2</v>
      </c>
      <c r="O3073" s="3">
        <f>HLOOKUP(O$5,[1]非R能力!$B$8:$F$558,$C3073+1,0)</f>
        <v>1149926.4650880108</v>
      </c>
      <c r="P3073" s="3">
        <f>HLOOKUP(P$5,[1]非R能力!$B$8:$F$558,$C3073+1,0)</f>
        <v>169072.54690387458</v>
      </c>
      <c r="Q3073" s="3">
        <f>HLOOKUP(Q$5,[1]非R能力!$B$8:$F$558,$C3073+1,0)</f>
        <v>93635.22871803715</v>
      </c>
      <c r="R3073" s="3">
        <f>HLOOKUP(R$5,[1]非R能力!$B$8:$F$558,$C3073+1,0)</f>
        <v>28192.079686832272</v>
      </c>
      <c r="S3073" s="3">
        <f>HLOOKUP(S$5,[1]非R能力!$B$8:$F$558,$C3073+1,0)</f>
        <v>38317.002166784085</v>
      </c>
      <c r="T3073" s="3">
        <f>INDEX([1]非R能力!$H$9:$H$558,D3073)</f>
        <v>31881.300487365144</v>
      </c>
      <c r="U3073" s="3">
        <f>IF(E3073="小怪",0,IF(INDEX([1]非R能力!$FK$9:$FK$558,C3073)=0,0,10))</f>
        <v>10</v>
      </c>
      <c r="V3073" s="3">
        <f>IF(E3073="小怪",0,IF(INDEX([1]非R能力!$FH$9:$FH$558,C3073)=0,0,5000))</f>
        <v>5000</v>
      </c>
      <c r="W3073" s="3">
        <f>HLOOKUP(W$5,[2]人物技能基础!$O$3:$Q$553,$C3073+1,0)</f>
        <v>3.637142857142857</v>
      </c>
      <c r="X3073" s="3">
        <f>HLOOKUP(X$5,[2]人物技能基础!$O$3:$Q$553,$C3073+1,0)</f>
        <v>2.0186428571428574</v>
      </c>
      <c r="Y3073" s="3">
        <f>HLOOKUP(Y$5,[2]人物技能基础!$O$3:$Q$553,$C3073+1,0)</f>
        <v>99.964285714285708</v>
      </c>
      <c r="Z3073" s="3">
        <f t="shared" si="283"/>
        <v>5490359</v>
      </c>
      <c r="AA3073" s="3">
        <f t="shared" si="284"/>
        <v>101501</v>
      </c>
      <c r="AB3073" s="3">
        <f t="shared" si="285"/>
        <v>33814</v>
      </c>
      <c r="AC3073" s="3">
        <f t="shared" si="286"/>
        <v>38317</v>
      </c>
      <c r="AD3073" s="3">
        <f t="shared" si="287"/>
        <v>37589</v>
      </c>
    </row>
    <row r="3074" spans="1:30" x14ac:dyDescent="0.15">
      <c r="A3074" s="3">
        <v>1069</v>
      </c>
      <c r="B3074" s="3" t="str">
        <f t="shared" si="282"/>
        <v>关卡1069boss</v>
      </c>
      <c r="C3074" s="3">
        <f>INDEX([3]关卡!$J$19:$J$2018,A3074)</f>
        <v>393</v>
      </c>
      <c r="D3074" s="3">
        <f>INDEX([3]关卡!$N$19:$N$2018,A3074)</f>
        <v>393</v>
      </c>
      <c r="E3074" s="3" t="s">
        <v>25</v>
      </c>
      <c r="F3074" s="3" t="s">
        <v>26</v>
      </c>
      <c r="G3074" s="3">
        <v>30</v>
      </c>
      <c r="H3074" s="3">
        <v>30</v>
      </c>
      <c r="I3074" s="3">
        <v>0.2</v>
      </c>
      <c r="J3074" s="4">
        <v>0.75</v>
      </c>
      <c r="K3074" s="4">
        <v>1</v>
      </c>
      <c r="L3074" s="4">
        <v>5</v>
      </c>
      <c r="M3074" s="3">
        <v>1</v>
      </c>
      <c r="N3074" s="3">
        <v>2</v>
      </c>
      <c r="O3074" s="3">
        <f>HLOOKUP(O$5,[1]非R能力!$B$8:$F$558,$C3074+1,0)</f>
        <v>1149926.4650880108</v>
      </c>
      <c r="P3074" s="3">
        <f>HLOOKUP(P$5,[1]非R能力!$B$8:$F$558,$C3074+1,0)</f>
        <v>169072.54690387458</v>
      </c>
      <c r="Q3074" s="3">
        <f>HLOOKUP(Q$5,[1]非R能力!$B$8:$F$558,$C3074+1,0)</f>
        <v>93635.22871803715</v>
      </c>
      <c r="R3074" s="3">
        <f>HLOOKUP(R$5,[1]非R能力!$B$8:$F$558,$C3074+1,0)</f>
        <v>28192.079686832272</v>
      </c>
      <c r="S3074" s="3">
        <f>HLOOKUP(S$5,[1]非R能力!$B$8:$F$558,$C3074+1,0)</f>
        <v>38317.002166784085</v>
      </c>
      <c r="T3074" s="3">
        <f>INDEX([1]非R能力!$H$9:$H$558,D3074)</f>
        <v>31881.300487365144</v>
      </c>
      <c r="U3074" s="3">
        <f>IF(E3074="小怪",0,IF(INDEX([1]非R能力!$FK$9:$FK$558,C3074)=0,0,10))</f>
        <v>10</v>
      </c>
      <c r="V3074" s="3">
        <f>IF(E3074="小怪",0,IF(INDEX([1]非R能力!$FH$9:$FH$558,C3074)=0,0,5000))</f>
        <v>5000</v>
      </c>
      <c r="W3074" s="3">
        <f>HLOOKUP(W$5,[2]人物技能基础!$O$3:$Q$553,$C3074+1,0)</f>
        <v>3.637142857142857</v>
      </c>
      <c r="X3074" s="3">
        <f>HLOOKUP(X$5,[2]人物技能基础!$O$3:$Q$553,$C3074+1,0)</f>
        <v>2.0186428571428574</v>
      </c>
      <c r="Y3074" s="3">
        <f>HLOOKUP(Y$5,[2]人物技能基础!$O$3:$Q$553,$C3074+1,0)</f>
        <v>99.964285714285708</v>
      </c>
      <c r="Z3074" s="3">
        <f t="shared" si="283"/>
        <v>5490359</v>
      </c>
      <c r="AA3074" s="3">
        <f t="shared" si="284"/>
        <v>101501</v>
      </c>
      <c r="AB3074" s="3">
        <f t="shared" si="285"/>
        <v>33814</v>
      </c>
      <c r="AC3074" s="3">
        <f t="shared" si="286"/>
        <v>38317</v>
      </c>
      <c r="AD3074" s="3">
        <f t="shared" si="287"/>
        <v>37589</v>
      </c>
    </row>
    <row r="3075" spans="1:30" x14ac:dyDescent="0.15">
      <c r="A3075" s="3">
        <v>1070</v>
      </c>
      <c r="B3075" s="3" t="str">
        <f t="shared" si="282"/>
        <v>关卡1070boss</v>
      </c>
      <c r="C3075" s="3">
        <f>INDEX([3]关卡!$J$19:$J$2018,A3075)</f>
        <v>393</v>
      </c>
      <c r="D3075" s="3">
        <f>INDEX([3]关卡!$N$19:$N$2018,A3075)</f>
        <v>393</v>
      </c>
      <c r="E3075" s="3" t="s">
        <v>25</v>
      </c>
      <c r="F3075" s="3" t="s">
        <v>26</v>
      </c>
      <c r="G3075" s="3">
        <v>30</v>
      </c>
      <c r="H3075" s="3">
        <v>30</v>
      </c>
      <c r="I3075" s="3">
        <v>0.2</v>
      </c>
      <c r="J3075" s="4">
        <v>0.75</v>
      </c>
      <c r="K3075" s="4">
        <v>1</v>
      </c>
      <c r="L3075" s="4">
        <v>5</v>
      </c>
      <c r="M3075" s="3">
        <v>1</v>
      </c>
      <c r="N3075" s="3">
        <v>2</v>
      </c>
      <c r="O3075" s="3">
        <f>HLOOKUP(O$5,[1]非R能力!$B$8:$F$558,$C3075+1,0)</f>
        <v>1149926.4650880108</v>
      </c>
      <c r="P3075" s="3">
        <f>HLOOKUP(P$5,[1]非R能力!$B$8:$F$558,$C3075+1,0)</f>
        <v>169072.54690387458</v>
      </c>
      <c r="Q3075" s="3">
        <f>HLOOKUP(Q$5,[1]非R能力!$B$8:$F$558,$C3075+1,0)</f>
        <v>93635.22871803715</v>
      </c>
      <c r="R3075" s="3">
        <f>HLOOKUP(R$5,[1]非R能力!$B$8:$F$558,$C3075+1,0)</f>
        <v>28192.079686832272</v>
      </c>
      <c r="S3075" s="3">
        <f>HLOOKUP(S$5,[1]非R能力!$B$8:$F$558,$C3075+1,0)</f>
        <v>38317.002166784085</v>
      </c>
      <c r="T3075" s="3">
        <f>INDEX([1]非R能力!$H$9:$H$558,D3075)</f>
        <v>31881.300487365144</v>
      </c>
      <c r="U3075" s="3">
        <f>IF(E3075="小怪",0,IF(INDEX([1]非R能力!$FK$9:$FK$558,C3075)=0,0,10))</f>
        <v>10</v>
      </c>
      <c r="V3075" s="3">
        <f>IF(E3075="小怪",0,IF(INDEX([1]非R能力!$FH$9:$FH$558,C3075)=0,0,5000))</f>
        <v>5000</v>
      </c>
      <c r="W3075" s="3">
        <f>HLOOKUP(W$5,[2]人物技能基础!$O$3:$Q$553,$C3075+1,0)</f>
        <v>3.637142857142857</v>
      </c>
      <c r="X3075" s="3">
        <f>HLOOKUP(X$5,[2]人物技能基础!$O$3:$Q$553,$C3075+1,0)</f>
        <v>2.0186428571428574</v>
      </c>
      <c r="Y3075" s="3">
        <f>HLOOKUP(Y$5,[2]人物技能基础!$O$3:$Q$553,$C3075+1,0)</f>
        <v>99.964285714285708</v>
      </c>
      <c r="Z3075" s="3">
        <f t="shared" si="283"/>
        <v>5490359</v>
      </c>
      <c r="AA3075" s="3">
        <f t="shared" si="284"/>
        <v>101501</v>
      </c>
      <c r="AB3075" s="3">
        <f t="shared" si="285"/>
        <v>33814</v>
      </c>
      <c r="AC3075" s="3">
        <f t="shared" si="286"/>
        <v>38317</v>
      </c>
      <c r="AD3075" s="3">
        <f t="shared" si="287"/>
        <v>37589</v>
      </c>
    </row>
    <row r="3076" spans="1:30" x14ac:dyDescent="0.15">
      <c r="A3076" s="3">
        <v>1071</v>
      </c>
      <c r="B3076" s="3" t="str">
        <f t="shared" si="282"/>
        <v>关卡1071boss</v>
      </c>
      <c r="C3076" s="3">
        <f>INDEX([3]关卡!$J$19:$J$2018,A3076)</f>
        <v>394</v>
      </c>
      <c r="D3076" s="3">
        <f>INDEX([3]关卡!$N$19:$N$2018,A3076)</f>
        <v>394</v>
      </c>
      <c r="E3076" s="3" t="s">
        <v>25</v>
      </c>
      <c r="F3076" s="3" t="s">
        <v>26</v>
      </c>
      <c r="G3076" s="3">
        <v>30</v>
      </c>
      <c r="H3076" s="3">
        <v>30</v>
      </c>
      <c r="I3076" s="3">
        <v>0.2</v>
      </c>
      <c r="J3076" s="4">
        <v>0.75</v>
      </c>
      <c r="K3076" s="4">
        <v>1</v>
      </c>
      <c r="L3076" s="4">
        <v>5</v>
      </c>
      <c r="M3076" s="3">
        <v>1</v>
      </c>
      <c r="N3076" s="3">
        <v>2</v>
      </c>
      <c r="O3076" s="3">
        <f>HLOOKUP(O$5,[1]非R能力!$B$8:$F$558,$C3076+1,0)</f>
        <v>1155432.1850361072</v>
      </c>
      <c r="P3076" s="3">
        <f>HLOOKUP(P$5,[1]非R能力!$B$8:$F$558,$C3076+1,0)</f>
        <v>169678.72184575838</v>
      </c>
      <c r="Q3076" s="3">
        <f>HLOOKUP(Q$5,[1]非R能力!$B$8:$F$558,$C3076+1,0)</f>
        <v>93874.068172271014</v>
      </c>
      <c r="R3076" s="3">
        <f>HLOOKUP(R$5,[1]非R能力!$B$8:$F$558,$C3076+1,0)</f>
        <v>28272.550314865814</v>
      </c>
      <c r="S3076" s="3">
        <f>HLOOKUP(S$5,[1]非R能力!$B$8:$F$558,$C3076+1,0)</f>
        <v>38428.645441610308</v>
      </c>
      <c r="T3076" s="3">
        <f>INDEX([1]非R能力!$H$9:$H$558,D3076)</f>
        <v>32069.255527259578</v>
      </c>
      <c r="U3076" s="3">
        <f>IF(E3076="小怪",0,IF(INDEX([1]非R能力!$FK$9:$FK$558,C3076)=0,0,10))</f>
        <v>10</v>
      </c>
      <c r="V3076" s="3">
        <f>IF(E3076="小怪",0,IF(INDEX([1]非R能力!$FH$9:$FH$558,C3076)=0,0,5000))</f>
        <v>5000</v>
      </c>
      <c r="W3076" s="3">
        <f>HLOOKUP(W$5,[2]人物技能基础!$O$3:$Q$553,$C3076+1,0)</f>
        <v>3.637142857142857</v>
      </c>
      <c r="X3076" s="3">
        <f>HLOOKUP(X$5,[2]人物技能基础!$O$3:$Q$553,$C3076+1,0)</f>
        <v>2.0186428571428574</v>
      </c>
      <c r="Y3076" s="3">
        <f>HLOOKUP(Y$5,[2]人物技能基础!$O$3:$Q$553,$C3076+1,0)</f>
        <v>99.964285714285708</v>
      </c>
      <c r="Z3076" s="3">
        <f t="shared" si="283"/>
        <v>5511371</v>
      </c>
      <c r="AA3076" s="3">
        <f t="shared" si="284"/>
        <v>101776</v>
      </c>
      <c r="AB3076" s="3">
        <f t="shared" si="285"/>
        <v>33935</v>
      </c>
      <c r="AC3076" s="3">
        <f t="shared" si="286"/>
        <v>38428</v>
      </c>
      <c r="AD3076" s="3">
        <f t="shared" si="287"/>
        <v>37696</v>
      </c>
    </row>
    <row r="3077" spans="1:30" x14ac:dyDescent="0.15">
      <c r="A3077" s="3">
        <v>1072</v>
      </c>
      <c r="B3077" s="3" t="str">
        <f t="shared" si="282"/>
        <v>关卡1072boss</v>
      </c>
      <c r="C3077" s="3">
        <f>INDEX([3]关卡!$J$19:$J$2018,A3077)</f>
        <v>394</v>
      </c>
      <c r="D3077" s="3">
        <f>INDEX([3]关卡!$N$19:$N$2018,A3077)</f>
        <v>394</v>
      </c>
      <c r="E3077" s="3" t="s">
        <v>25</v>
      </c>
      <c r="F3077" s="3" t="s">
        <v>26</v>
      </c>
      <c r="G3077" s="3">
        <v>30</v>
      </c>
      <c r="H3077" s="3">
        <v>30</v>
      </c>
      <c r="I3077" s="3">
        <v>0.2</v>
      </c>
      <c r="J3077" s="4">
        <v>0.75</v>
      </c>
      <c r="K3077" s="4">
        <v>1</v>
      </c>
      <c r="L3077" s="4">
        <v>5</v>
      </c>
      <c r="M3077" s="3">
        <v>1</v>
      </c>
      <c r="N3077" s="3">
        <v>2</v>
      </c>
      <c r="O3077" s="3">
        <f>HLOOKUP(O$5,[1]非R能力!$B$8:$F$558,$C3077+1,0)</f>
        <v>1155432.1850361072</v>
      </c>
      <c r="P3077" s="3">
        <f>HLOOKUP(P$5,[1]非R能力!$B$8:$F$558,$C3077+1,0)</f>
        <v>169678.72184575838</v>
      </c>
      <c r="Q3077" s="3">
        <f>HLOOKUP(Q$5,[1]非R能力!$B$8:$F$558,$C3077+1,0)</f>
        <v>93874.068172271014</v>
      </c>
      <c r="R3077" s="3">
        <f>HLOOKUP(R$5,[1]非R能力!$B$8:$F$558,$C3077+1,0)</f>
        <v>28272.550314865814</v>
      </c>
      <c r="S3077" s="3">
        <f>HLOOKUP(S$5,[1]非R能力!$B$8:$F$558,$C3077+1,0)</f>
        <v>38428.645441610308</v>
      </c>
      <c r="T3077" s="3">
        <f>INDEX([1]非R能力!$H$9:$H$558,D3077)</f>
        <v>32069.255527259578</v>
      </c>
      <c r="U3077" s="3">
        <f>IF(E3077="小怪",0,IF(INDEX([1]非R能力!$FK$9:$FK$558,C3077)=0,0,10))</f>
        <v>10</v>
      </c>
      <c r="V3077" s="3">
        <f>IF(E3077="小怪",0,IF(INDEX([1]非R能力!$FH$9:$FH$558,C3077)=0,0,5000))</f>
        <v>5000</v>
      </c>
      <c r="W3077" s="3">
        <f>HLOOKUP(W$5,[2]人物技能基础!$O$3:$Q$553,$C3077+1,0)</f>
        <v>3.637142857142857</v>
      </c>
      <c r="X3077" s="3">
        <f>HLOOKUP(X$5,[2]人物技能基础!$O$3:$Q$553,$C3077+1,0)</f>
        <v>2.0186428571428574</v>
      </c>
      <c r="Y3077" s="3">
        <f>HLOOKUP(Y$5,[2]人物技能基础!$O$3:$Q$553,$C3077+1,0)</f>
        <v>99.964285714285708</v>
      </c>
      <c r="Z3077" s="3">
        <f t="shared" si="283"/>
        <v>5511371</v>
      </c>
      <c r="AA3077" s="3">
        <f t="shared" si="284"/>
        <v>101776</v>
      </c>
      <c r="AB3077" s="3">
        <f t="shared" si="285"/>
        <v>33935</v>
      </c>
      <c r="AC3077" s="3">
        <f t="shared" si="286"/>
        <v>38428</v>
      </c>
      <c r="AD3077" s="3">
        <f t="shared" si="287"/>
        <v>37696</v>
      </c>
    </row>
    <row r="3078" spans="1:30" x14ac:dyDescent="0.15">
      <c r="A3078" s="3">
        <v>1073</v>
      </c>
      <c r="B3078" s="3" t="str">
        <f t="shared" si="282"/>
        <v>关卡1073boss</v>
      </c>
      <c r="C3078" s="3">
        <f>INDEX([3]关卡!$J$19:$J$2018,A3078)</f>
        <v>394</v>
      </c>
      <c r="D3078" s="3">
        <f>INDEX([3]关卡!$N$19:$N$2018,A3078)</f>
        <v>394</v>
      </c>
      <c r="E3078" s="3" t="s">
        <v>25</v>
      </c>
      <c r="F3078" s="3" t="s">
        <v>26</v>
      </c>
      <c r="G3078" s="3">
        <v>30</v>
      </c>
      <c r="H3078" s="3">
        <v>30</v>
      </c>
      <c r="I3078" s="3">
        <v>0.2</v>
      </c>
      <c r="J3078" s="4">
        <v>0.75</v>
      </c>
      <c r="K3078" s="4">
        <v>1</v>
      </c>
      <c r="L3078" s="4">
        <v>5</v>
      </c>
      <c r="M3078" s="3">
        <v>1</v>
      </c>
      <c r="N3078" s="3">
        <v>2</v>
      </c>
      <c r="O3078" s="3">
        <f>HLOOKUP(O$5,[1]非R能力!$B$8:$F$558,$C3078+1,0)</f>
        <v>1155432.1850361072</v>
      </c>
      <c r="P3078" s="3">
        <f>HLOOKUP(P$5,[1]非R能力!$B$8:$F$558,$C3078+1,0)</f>
        <v>169678.72184575838</v>
      </c>
      <c r="Q3078" s="3">
        <f>HLOOKUP(Q$5,[1]非R能力!$B$8:$F$558,$C3078+1,0)</f>
        <v>93874.068172271014</v>
      </c>
      <c r="R3078" s="3">
        <f>HLOOKUP(R$5,[1]非R能力!$B$8:$F$558,$C3078+1,0)</f>
        <v>28272.550314865814</v>
      </c>
      <c r="S3078" s="3">
        <f>HLOOKUP(S$5,[1]非R能力!$B$8:$F$558,$C3078+1,0)</f>
        <v>38428.645441610308</v>
      </c>
      <c r="T3078" s="3">
        <f>INDEX([1]非R能力!$H$9:$H$558,D3078)</f>
        <v>32069.255527259578</v>
      </c>
      <c r="U3078" s="3">
        <f>IF(E3078="小怪",0,IF(INDEX([1]非R能力!$FK$9:$FK$558,C3078)=0,0,10))</f>
        <v>10</v>
      </c>
      <c r="V3078" s="3">
        <f>IF(E3078="小怪",0,IF(INDEX([1]非R能力!$FH$9:$FH$558,C3078)=0,0,5000))</f>
        <v>5000</v>
      </c>
      <c r="W3078" s="3">
        <f>HLOOKUP(W$5,[2]人物技能基础!$O$3:$Q$553,$C3078+1,0)</f>
        <v>3.637142857142857</v>
      </c>
      <c r="X3078" s="3">
        <f>HLOOKUP(X$5,[2]人物技能基础!$O$3:$Q$553,$C3078+1,0)</f>
        <v>2.0186428571428574</v>
      </c>
      <c r="Y3078" s="3">
        <f>HLOOKUP(Y$5,[2]人物技能基础!$O$3:$Q$553,$C3078+1,0)</f>
        <v>99.964285714285708</v>
      </c>
      <c r="Z3078" s="3">
        <f t="shared" si="283"/>
        <v>5511371</v>
      </c>
      <c r="AA3078" s="3">
        <f t="shared" si="284"/>
        <v>101776</v>
      </c>
      <c r="AB3078" s="3">
        <f t="shared" si="285"/>
        <v>33935</v>
      </c>
      <c r="AC3078" s="3">
        <f t="shared" si="286"/>
        <v>38428</v>
      </c>
      <c r="AD3078" s="3">
        <f t="shared" si="287"/>
        <v>37696</v>
      </c>
    </row>
    <row r="3079" spans="1:30" x14ac:dyDescent="0.15">
      <c r="A3079" s="3">
        <v>1074</v>
      </c>
      <c r="B3079" s="3" t="str">
        <f t="shared" ref="B3079:B3142" si="288">"关卡"&amp;A3079&amp;E3079</f>
        <v>关卡1074boss</v>
      </c>
      <c r="C3079" s="3">
        <f>INDEX([3]关卡!$J$19:$J$2018,A3079)</f>
        <v>394</v>
      </c>
      <c r="D3079" s="3">
        <f>INDEX([3]关卡!$N$19:$N$2018,A3079)</f>
        <v>394</v>
      </c>
      <c r="E3079" s="3" t="s">
        <v>25</v>
      </c>
      <c r="F3079" s="3" t="s">
        <v>26</v>
      </c>
      <c r="G3079" s="3">
        <v>30</v>
      </c>
      <c r="H3079" s="3">
        <v>30</v>
      </c>
      <c r="I3079" s="3">
        <v>0.2</v>
      </c>
      <c r="J3079" s="4">
        <v>0.75</v>
      </c>
      <c r="K3079" s="4">
        <v>1</v>
      </c>
      <c r="L3079" s="4">
        <v>5</v>
      </c>
      <c r="M3079" s="3">
        <v>1</v>
      </c>
      <c r="N3079" s="3">
        <v>2</v>
      </c>
      <c r="O3079" s="3">
        <f>HLOOKUP(O$5,[1]非R能力!$B$8:$F$558,$C3079+1,0)</f>
        <v>1155432.1850361072</v>
      </c>
      <c r="P3079" s="3">
        <f>HLOOKUP(P$5,[1]非R能力!$B$8:$F$558,$C3079+1,0)</f>
        <v>169678.72184575838</v>
      </c>
      <c r="Q3079" s="3">
        <f>HLOOKUP(Q$5,[1]非R能力!$B$8:$F$558,$C3079+1,0)</f>
        <v>93874.068172271014</v>
      </c>
      <c r="R3079" s="3">
        <f>HLOOKUP(R$5,[1]非R能力!$B$8:$F$558,$C3079+1,0)</f>
        <v>28272.550314865814</v>
      </c>
      <c r="S3079" s="3">
        <f>HLOOKUP(S$5,[1]非R能力!$B$8:$F$558,$C3079+1,0)</f>
        <v>38428.645441610308</v>
      </c>
      <c r="T3079" s="3">
        <f>INDEX([1]非R能力!$H$9:$H$558,D3079)</f>
        <v>32069.255527259578</v>
      </c>
      <c r="U3079" s="3">
        <f>IF(E3079="小怪",0,IF(INDEX([1]非R能力!$FK$9:$FK$558,C3079)=0,0,10))</f>
        <v>10</v>
      </c>
      <c r="V3079" s="3">
        <f>IF(E3079="小怪",0,IF(INDEX([1]非R能力!$FH$9:$FH$558,C3079)=0,0,5000))</f>
        <v>5000</v>
      </c>
      <c r="W3079" s="3">
        <f>HLOOKUP(W$5,[2]人物技能基础!$O$3:$Q$553,$C3079+1,0)</f>
        <v>3.637142857142857</v>
      </c>
      <c r="X3079" s="3">
        <f>HLOOKUP(X$5,[2]人物技能基础!$O$3:$Q$553,$C3079+1,0)</f>
        <v>2.0186428571428574</v>
      </c>
      <c r="Y3079" s="3">
        <f>HLOOKUP(Y$5,[2]人物技能基础!$O$3:$Q$553,$C3079+1,0)</f>
        <v>99.964285714285708</v>
      </c>
      <c r="Z3079" s="3">
        <f t="shared" ref="Z3079:Z3142" si="289">INT(((P3079-AB3079)*X3079+(Y3079+T3079))*G3079*J3079*$D$2)</f>
        <v>5511371</v>
      </c>
      <c r="AA3079" s="3">
        <f t="shared" ref="AA3079:AA3142" si="290">IF(H3079=0,IF(U3079=0,INT(Q3079/5),IF(V3079=0,INT(Q3079/5),INT((V3079/U3079)/(1/N3079*M3079)/L3079+Q3079))),INT((IF(U3079=0,0,V3079/U3079/(1/N3079*M3079))+O3079/H3079)/L3079+Q3079))</f>
        <v>101776</v>
      </c>
      <c r="AB3079" s="3">
        <f t="shared" ref="AB3079:AB3142" si="291">INT(P3079*I3079)</f>
        <v>33935</v>
      </c>
      <c r="AC3079" s="3">
        <f t="shared" ref="AC3079:AC3142" si="292">INT(K3079*S3079)</f>
        <v>38428</v>
      </c>
      <c r="AD3079" s="3">
        <f t="shared" ref="AD3079:AD3142" si="293">INT(R3079/J3079)</f>
        <v>37696</v>
      </c>
    </row>
    <row r="3080" spans="1:30" x14ac:dyDescent="0.15">
      <c r="A3080" s="3">
        <v>1075</v>
      </c>
      <c r="B3080" s="3" t="str">
        <f t="shared" si="288"/>
        <v>关卡1075boss</v>
      </c>
      <c r="C3080" s="3">
        <f>INDEX([3]关卡!$J$19:$J$2018,A3080)</f>
        <v>394</v>
      </c>
      <c r="D3080" s="3">
        <f>INDEX([3]关卡!$N$19:$N$2018,A3080)</f>
        <v>394</v>
      </c>
      <c r="E3080" s="3" t="s">
        <v>25</v>
      </c>
      <c r="F3080" s="3" t="s">
        <v>26</v>
      </c>
      <c r="G3080" s="3">
        <v>30</v>
      </c>
      <c r="H3080" s="3">
        <v>30</v>
      </c>
      <c r="I3080" s="3">
        <v>0.2</v>
      </c>
      <c r="J3080" s="4">
        <v>0.75</v>
      </c>
      <c r="K3080" s="4">
        <v>1</v>
      </c>
      <c r="L3080" s="4">
        <v>5</v>
      </c>
      <c r="M3080" s="3">
        <v>1</v>
      </c>
      <c r="N3080" s="3">
        <v>2</v>
      </c>
      <c r="O3080" s="3">
        <f>HLOOKUP(O$5,[1]非R能力!$B$8:$F$558,$C3080+1,0)</f>
        <v>1155432.1850361072</v>
      </c>
      <c r="P3080" s="3">
        <f>HLOOKUP(P$5,[1]非R能力!$B$8:$F$558,$C3080+1,0)</f>
        <v>169678.72184575838</v>
      </c>
      <c r="Q3080" s="3">
        <f>HLOOKUP(Q$5,[1]非R能力!$B$8:$F$558,$C3080+1,0)</f>
        <v>93874.068172271014</v>
      </c>
      <c r="R3080" s="3">
        <f>HLOOKUP(R$5,[1]非R能力!$B$8:$F$558,$C3080+1,0)</f>
        <v>28272.550314865814</v>
      </c>
      <c r="S3080" s="3">
        <f>HLOOKUP(S$5,[1]非R能力!$B$8:$F$558,$C3080+1,0)</f>
        <v>38428.645441610308</v>
      </c>
      <c r="T3080" s="3">
        <f>INDEX([1]非R能力!$H$9:$H$558,D3080)</f>
        <v>32069.255527259578</v>
      </c>
      <c r="U3080" s="3">
        <f>IF(E3080="小怪",0,IF(INDEX([1]非R能力!$FK$9:$FK$558,C3080)=0,0,10))</f>
        <v>10</v>
      </c>
      <c r="V3080" s="3">
        <f>IF(E3080="小怪",0,IF(INDEX([1]非R能力!$FH$9:$FH$558,C3080)=0,0,5000))</f>
        <v>5000</v>
      </c>
      <c r="W3080" s="3">
        <f>HLOOKUP(W$5,[2]人物技能基础!$O$3:$Q$553,$C3080+1,0)</f>
        <v>3.637142857142857</v>
      </c>
      <c r="X3080" s="3">
        <f>HLOOKUP(X$5,[2]人物技能基础!$O$3:$Q$553,$C3080+1,0)</f>
        <v>2.0186428571428574</v>
      </c>
      <c r="Y3080" s="3">
        <f>HLOOKUP(Y$5,[2]人物技能基础!$O$3:$Q$553,$C3080+1,0)</f>
        <v>99.964285714285708</v>
      </c>
      <c r="Z3080" s="3">
        <f t="shared" si="289"/>
        <v>5511371</v>
      </c>
      <c r="AA3080" s="3">
        <f t="shared" si="290"/>
        <v>101776</v>
      </c>
      <c r="AB3080" s="3">
        <f t="shared" si="291"/>
        <v>33935</v>
      </c>
      <c r="AC3080" s="3">
        <f t="shared" si="292"/>
        <v>38428</v>
      </c>
      <c r="AD3080" s="3">
        <f t="shared" si="293"/>
        <v>37696</v>
      </c>
    </row>
    <row r="3081" spans="1:30" x14ac:dyDescent="0.15">
      <c r="A3081" s="3">
        <v>1076</v>
      </c>
      <c r="B3081" s="3" t="str">
        <f t="shared" si="288"/>
        <v>关卡1076boss</v>
      </c>
      <c r="C3081" s="3">
        <f>INDEX([3]关卡!$J$19:$J$2018,A3081)</f>
        <v>395</v>
      </c>
      <c r="D3081" s="3">
        <f>INDEX([3]关卡!$N$19:$N$2018,A3081)</f>
        <v>395</v>
      </c>
      <c r="E3081" s="3" t="s">
        <v>25</v>
      </c>
      <c r="F3081" s="3" t="s">
        <v>26</v>
      </c>
      <c r="G3081" s="3">
        <v>30</v>
      </c>
      <c r="H3081" s="3">
        <v>30</v>
      </c>
      <c r="I3081" s="3">
        <v>0.2</v>
      </c>
      <c r="J3081" s="4">
        <v>0.75</v>
      </c>
      <c r="K3081" s="4">
        <v>1</v>
      </c>
      <c r="L3081" s="4">
        <v>5</v>
      </c>
      <c r="M3081" s="3">
        <v>1</v>
      </c>
      <c r="N3081" s="3">
        <v>2</v>
      </c>
      <c r="O3081" s="3">
        <f>HLOOKUP(O$5,[1]非R能力!$B$8:$F$558,$C3081+1,0)</f>
        <v>1159814.5492781848</v>
      </c>
      <c r="P3081" s="3">
        <f>HLOOKUP(P$5,[1]非R能力!$B$8:$F$558,$C3081+1,0)</f>
        <v>170232.38946776453</v>
      </c>
      <c r="Q3081" s="3">
        <f>HLOOKUP(Q$5,[1]非R能力!$B$8:$F$558,$C3081+1,0)</f>
        <v>94090.505441088128</v>
      </c>
      <c r="R3081" s="3">
        <f>HLOOKUP(R$5,[1]非R能力!$B$8:$F$558,$C3081+1,0)</f>
        <v>28375.280204719278</v>
      </c>
      <c r="S3081" s="3">
        <f>HLOOKUP(S$5,[1]非R能力!$B$8:$F$558,$C3081+1,0)</f>
        <v>38511.929977825806</v>
      </c>
      <c r="T3081" s="3">
        <f>INDEX([1]非R能力!$H$9:$H$558,D3081)</f>
        <v>32258.091599999996</v>
      </c>
      <c r="U3081" s="3">
        <f>IF(E3081="小怪",0,IF(INDEX([1]非R能力!$FK$9:$FK$558,C3081)=0,0,10))</f>
        <v>10</v>
      </c>
      <c r="V3081" s="3">
        <f>IF(E3081="小怪",0,IF(INDEX([1]非R能力!$FH$9:$FH$558,C3081)=0,0,5000))</f>
        <v>5000</v>
      </c>
      <c r="W3081" s="3">
        <f>HLOOKUP(W$5,[2]人物技能基础!$O$3:$Q$553,$C3081+1,0)</f>
        <v>3.637142857142857</v>
      </c>
      <c r="X3081" s="3">
        <f>HLOOKUP(X$5,[2]人物技能基础!$O$3:$Q$553,$C3081+1,0)</f>
        <v>2.0186428571428574</v>
      </c>
      <c r="Y3081" s="3">
        <f>HLOOKUP(Y$5,[2]人物技能基础!$O$3:$Q$553,$C3081+1,0)</f>
        <v>99.964285714285708</v>
      </c>
      <c r="Z3081" s="3">
        <f t="shared" si="289"/>
        <v>5530855</v>
      </c>
      <c r="AA3081" s="3">
        <f t="shared" si="290"/>
        <v>102022</v>
      </c>
      <c r="AB3081" s="3">
        <f t="shared" si="291"/>
        <v>34046</v>
      </c>
      <c r="AC3081" s="3">
        <f t="shared" si="292"/>
        <v>38511</v>
      </c>
      <c r="AD3081" s="3">
        <f t="shared" si="293"/>
        <v>37833</v>
      </c>
    </row>
    <row r="3082" spans="1:30" x14ac:dyDescent="0.15">
      <c r="A3082" s="3">
        <v>1077</v>
      </c>
      <c r="B3082" s="3" t="str">
        <f t="shared" si="288"/>
        <v>关卡1077boss</v>
      </c>
      <c r="C3082" s="3">
        <f>INDEX([3]关卡!$J$19:$J$2018,A3082)</f>
        <v>395</v>
      </c>
      <c r="D3082" s="3">
        <f>INDEX([3]关卡!$N$19:$N$2018,A3082)</f>
        <v>395</v>
      </c>
      <c r="E3082" s="3" t="s">
        <v>25</v>
      </c>
      <c r="F3082" s="3" t="s">
        <v>26</v>
      </c>
      <c r="G3082" s="3">
        <v>30</v>
      </c>
      <c r="H3082" s="3">
        <v>30</v>
      </c>
      <c r="I3082" s="3">
        <v>0.2</v>
      </c>
      <c r="J3082" s="4">
        <v>0.75</v>
      </c>
      <c r="K3082" s="4">
        <v>1</v>
      </c>
      <c r="L3082" s="4">
        <v>5</v>
      </c>
      <c r="M3082" s="3">
        <v>1</v>
      </c>
      <c r="N3082" s="3">
        <v>2</v>
      </c>
      <c r="O3082" s="3">
        <f>HLOOKUP(O$5,[1]非R能力!$B$8:$F$558,$C3082+1,0)</f>
        <v>1159814.5492781848</v>
      </c>
      <c r="P3082" s="3">
        <f>HLOOKUP(P$5,[1]非R能力!$B$8:$F$558,$C3082+1,0)</f>
        <v>170232.38946776453</v>
      </c>
      <c r="Q3082" s="3">
        <f>HLOOKUP(Q$5,[1]非R能力!$B$8:$F$558,$C3082+1,0)</f>
        <v>94090.505441088128</v>
      </c>
      <c r="R3082" s="3">
        <f>HLOOKUP(R$5,[1]非R能力!$B$8:$F$558,$C3082+1,0)</f>
        <v>28375.280204719278</v>
      </c>
      <c r="S3082" s="3">
        <f>HLOOKUP(S$5,[1]非R能力!$B$8:$F$558,$C3082+1,0)</f>
        <v>38511.929977825806</v>
      </c>
      <c r="T3082" s="3">
        <f>INDEX([1]非R能力!$H$9:$H$558,D3082)</f>
        <v>32258.091599999996</v>
      </c>
      <c r="U3082" s="3">
        <f>IF(E3082="小怪",0,IF(INDEX([1]非R能力!$FK$9:$FK$558,C3082)=0,0,10))</f>
        <v>10</v>
      </c>
      <c r="V3082" s="3">
        <f>IF(E3082="小怪",0,IF(INDEX([1]非R能力!$FH$9:$FH$558,C3082)=0,0,5000))</f>
        <v>5000</v>
      </c>
      <c r="W3082" s="3">
        <f>HLOOKUP(W$5,[2]人物技能基础!$O$3:$Q$553,$C3082+1,0)</f>
        <v>3.637142857142857</v>
      </c>
      <c r="X3082" s="3">
        <f>HLOOKUP(X$5,[2]人物技能基础!$O$3:$Q$553,$C3082+1,0)</f>
        <v>2.0186428571428574</v>
      </c>
      <c r="Y3082" s="3">
        <f>HLOOKUP(Y$5,[2]人物技能基础!$O$3:$Q$553,$C3082+1,0)</f>
        <v>99.964285714285708</v>
      </c>
      <c r="Z3082" s="3">
        <f t="shared" si="289"/>
        <v>5530855</v>
      </c>
      <c r="AA3082" s="3">
        <f t="shared" si="290"/>
        <v>102022</v>
      </c>
      <c r="AB3082" s="3">
        <f t="shared" si="291"/>
        <v>34046</v>
      </c>
      <c r="AC3082" s="3">
        <f t="shared" si="292"/>
        <v>38511</v>
      </c>
      <c r="AD3082" s="3">
        <f t="shared" si="293"/>
        <v>37833</v>
      </c>
    </row>
    <row r="3083" spans="1:30" x14ac:dyDescent="0.15">
      <c r="A3083" s="3">
        <v>1078</v>
      </c>
      <c r="B3083" s="3" t="str">
        <f t="shared" si="288"/>
        <v>关卡1078boss</v>
      </c>
      <c r="C3083" s="3">
        <f>INDEX([3]关卡!$J$19:$J$2018,A3083)</f>
        <v>395</v>
      </c>
      <c r="D3083" s="3">
        <f>INDEX([3]关卡!$N$19:$N$2018,A3083)</f>
        <v>395</v>
      </c>
      <c r="E3083" s="3" t="s">
        <v>25</v>
      </c>
      <c r="F3083" s="3" t="s">
        <v>26</v>
      </c>
      <c r="G3083" s="3">
        <v>30</v>
      </c>
      <c r="H3083" s="3">
        <v>30</v>
      </c>
      <c r="I3083" s="3">
        <v>0.2</v>
      </c>
      <c r="J3083" s="4">
        <v>0.75</v>
      </c>
      <c r="K3083" s="4">
        <v>1</v>
      </c>
      <c r="L3083" s="4">
        <v>5</v>
      </c>
      <c r="M3083" s="3">
        <v>1</v>
      </c>
      <c r="N3083" s="3">
        <v>2</v>
      </c>
      <c r="O3083" s="3">
        <f>HLOOKUP(O$5,[1]非R能力!$B$8:$F$558,$C3083+1,0)</f>
        <v>1159814.5492781848</v>
      </c>
      <c r="P3083" s="3">
        <f>HLOOKUP(P$5,[1]非R能力!$B$8:$F$558,$C3083+1,0)</f>
        <v>170232.38946776453</v>
      </c>
      <c r="Q3083" s="3">
        <f>HLOOKUP(Q$5,[1]非R能力!$B$8:$F$558,$C3083+1,0)</f>
        <v>94090.505441088128</v>
      </c>
      <c r="R3083" s="3">
        <f>HLOOKUP(R$5,[1]非R能力!$B$8:$F$558,$C3083+1,0)</f>
        <v>28375.280204719278</v>
      </c>
      <c r="S3083" s="3">
        <f>HLOOKUP(S$5,[1]非R能力!$B$8:$F$558,$C3083+1,0)</f>
        <v>38511.929977825806</v>
      </c>
      <c r="T3083" s="3">
        <f>INDEX([1]非R能力!$H$9:$H$558,D3083)</f>
        <v>32258.091599999996</v>
      </c>
      <c r="U3083" s="3">
        <f>IF(E3083="小怪",0,IF(INDEX([1]非R能力!$FK$9:$FK$558,C3083)=0,0,10))</f>
        <v>10</v>
      </c>
      <c r="V3083" s="3">
        <f>IF(E3083="小怪",0,IF(INDEX([1]非R能力!$FH$9:$FH$558,C3083)=0,0,5000))</f>
        <v>5000</v>
      </c>
      <c r="W3083" s="3">
        <f>HLOOKUP(W$5,[2]人物技能基础!$O$3:$Q$553,$C3083+1,0)</f>
        <v>3.637142857142857</v>
      </c>
      <c r="X3083" s="3">
        <f>HLOOKUP(X$5,[2]人物技能基础!$O$3:$Q$553,$C3083+1,0)</f>
        <v>2.0186428571428574</v>
      </c>
      <c r="Y3083" s="3">
        <f>HLOOKUP(Y$5,[2]人物技能基础!$O$3:$Q$553,$C3083+1,0)</f>
        <v>99.964285714285708</v>
      </c>
      <c r="Z3083" s="3">
        <f t="shared" si="289"/>
        <v>5530855</v>
      </c>
      <c r="AA3083" s="3">
        <f t="shared" si="290"/>
        <v>102022</v>
      </c>
      <c r="AB3083" s="3">
        <f t="shared" si="291"/>
        <v>34046</v>
      </c>
      <c r="AC3083" s="3">
        <f t="shared" si="292"/>
        <v>38511</v>
      </c>
      <c r="AD3083" s="3">
        <f t="shared" si="293"/>
        <v>37833</v>
      </c>
    </row>
    <row r="3084" spans="1:30" x14ac:dyDescent="0.15">
      <c r="A3084" s="3">
        <v>1079</v>
      </c>
      <c r="B3084" s="3" t="str">
        <f t="shared" si="288"/>
        <v>关卡1079boss</v>
      </c>
      <c r="C3084" s="3">
        <f>INDEX([3]关卡!$J$19:$J$2018,A3084)</f>
        <v>395</v>
      </c>
      <c r="D3084" s="3">
        <f>INDEX([3]关卡!$N$19:$N$2018,A3084)</f>
        <v>395</v>
      </c>
      <c r="E3084" s="3" t="s">
        <v>25</v>
      </c>
      <c r="F3084" s="3" t="s">
        <v>26</v>
      </c>
      <c r="G3084" s="3">
        <v>30</v>
      </c>
      <c r="H3084" s="3">
        <v>30</v>
      </c>
      <c r="I3084" s="3">
        <v>0.2</v>
      </c>
      <c r="J3084" s="4">
        <v>0.75</v>
      </c>
      <c r="K3084" s="4">
        <v>1</v>
      </c>
      <c r="L3084" s="4">
        <v>5</v>
      </c>
      <c r="M3084" s="3">
        <v>1</v>
      </c>
      <c r="N3084" s="3">
        <v>2</v>
      </c>
      <c r="O3084" s="3">
        <f>HLOOKUP(O$5,[1]非R能力!$B$8:$F$558,$C3084+1,0)</f>
        <v>1159814.5492781848</v>
      </c>
      <c r="P3084" s="3">
        <f>HLOOKUP(P$5,[1]非R能力!$B$8:$F$558,$C3084+1,0)</f>
        <v>170232.38946776453</v>
      </c>
      <c r="Q3084" s="3">
        <f>HLOOKUP(Q$5,[1]非R能力!$B$8:$F$558,$C3084+1,0)</f>
        <v>94090.505441088128</v>
      </c>
      <c r="R3084" s="3">
        <f>HLOOKUP(R$5,[1]非R能力!$B$8:$F$558,$C3084+1,0)</f>
        <v>28375.280204719278</v>
      </c>
      <c r="S3084" s="3">
        <f>HLOOKUP(S$5,[1]非R能力!$B$8:$F$558,$C3084+1,0)</f>
        <v>38511.929977825806</v>
      </c>
      <c r="T3084" s="3">
        <f>INDEX([1]非R能力!$H$9:$H$558,D3084)</f>
        <v>32258.091599999996</v>
      </c>
      <c r="U3084" s="3">
        <f>IF(E3084="小怪",0,IF(INDEX([1]非R能力!$FK$9:$FK$558,C3084)=0,0,10))</f>
        <v>10</v>
      </c>
      <c r="V3084" s="3">
        <f>IF(E3084="小怪",0,IF(INDEX([1]非R能力!$FH$9:$FH$558,C3084)=0,0,5000))</f>
        <v>5000</v>
      </c>
      <c r="W3084" s="3">
        <f>HLOOKUP(W$5,[2]人物技能基础!$O$3:$Q$553,$C3084+1,0)</f>
        <v>3.637142857142857</v>
      </c>
      <c r="X3084" s="3">
        <f>HLOOKUP(X$5,[2]人物技能基础!$O$3:$Q$553,$C3084+1,0)</f>
        <v>2.0186428571428574</v>
      </c>
      <c r="Y3084" s="3">
        <f>HLOOKUP(Y$5,[2]人物技能基础!$O$3:$Q$553,$C3084+1,0)</f>
        <v>99.964285714285708</v>
      </c>
      <c r="Z3084" s="3">
        <f t="shared" si="289"/>
        <v>5530855</v>
      </c>
      <c r="AA3084" s="3">
        <f t="shared" si="290"/>
        <v>102022</v>
      </c>
      <c r="AB3084" s="3">
        <f t="shared" si="291"/>
        <v>34046</v>
      </c>
      <c r="AC3084" s="3">
        <f t="shared" si="292"/>
        <v>38511</v>
      </c>
      <c r="AD3084" s="3">
        <f t="shared" si="293"/>
        <v>37833</v>
      </c>
    </row>
    <row r="3085" spans="1:30" x14ac:dyDescent="0.15">
      <c r="A3085" s="3">
        <v>1080</v>
      </c>
      <c r="B3085" s="3" t="str">
        <f t="shared" si="288"/>
        <v>关卡1080boss</v>
      </c>
      <c r="C3085" s="3">
        <f>INDEX([3]关卡!$J$19:$J$2018,A3085)</f>
        <v>396</v>
      </c>
      <c r="D3085" s="3">
        <f>INDEX([3]关卡!$N$19:$N$2018,A3085)</f>
        <v>396</v>
      </c>
      <c r="E3085" s="3" t="s">
        <v>25</v>
      </c>
      <c r="F3085" s="3" t="s">
        <v>26</v>
      </c>
      <c r="G3085" s="3">
        <v>30</v>
      </c>
      <c r="H3085" s="3">
        <v>30</v>
      </c>
      <c r="I3085" s="3">
        <v>0.2</v>
      </c>
      <c r="J3085" s="4">
        <v>0.75</v>
      </c>
      <c r="K3085" s="4">
        <v>1</v>
      </c>
      <c r="L3085" s="4">
        <v>5</v>
      </c>
      <c r="M3085" s="3">
        <v>1</v>
      </c>
      <c r="N3085" s="3">
        <v>2</v>
      </c>
      <c r="O3085" s="3">
        <f>HLOOKUP(O$5,[1]非R能力!$B$8:$F$558,$C3085+1,0)</f>
        <v>1164367.9531558545</v>
      </c>
      <c r="P3085" s="3">
        <f>HLOOKUP(P$5,[1]非R能力!$B$8:$F$558,$C3085+1,0)</f>
        <v>170842.76762945057</v>
      </c>
      <c r="Q3085" s="3">
        <f>HLOOKUP(Q$5,[1]非R能力!$B$8:$F$558,$C3085+1,0)</f>
        <v>94310.764177766265</v>
      </c>
      <c r="R3085" s="3">
        <f>HLOOKUP(R$5,[1]非R能力!$B$8:$F$558,$C3085+1,0)</f>
        <v>28481.080309303296</v>
      </c>
      <c r="S3085" s="3">
        <f>HLOOKUP(S$5,[1]非R能力!$B$8:$F$558,$C3085+1,0)</f>
        <v>38596.168053543464</v>
      </c>
      <c r="T3085" s="3">
        <f>INDEX([1]非R能力!$H$9:$H$558,D3085)</f>
        <v>32447.811914178274</v>
      </c>
      <c r="U3085" s="3">
        <f>IF(E3085="小怪",0,IF(INDEX([1]非R能力!$FK$9:$FK$558,C3085)=0,0,10))</f>
        <v>10</v>
      </c>
      <c r="V3085" s="3">
        <f>IF(E3085="小怪",0,IF(INDEX([1]非R能力!$FH$9:$FH$558,C3085)=0,0,5000))</f>
        <v>5000</v>
      </c>
      <c r="W3085" s="3">
        <f>HLOOKUP(W$5,[2]人物技能基础!$O$3:$Q$553,$C3085+1,0)</f>
        <v>3.637142857142857</v>
      </c>
      <c r="X3085" s="3">
        <f>HLOOKUP(X$5,[2]人物技能基础!$O$3:$Q$553,$C3085+1,0)</f>
        <v>2.0186428571428574</v>
      </c>
      <c r="Y3085" s="3">
        <f>HLOOKUP(Y$5,[2]人物技能基础!$O$3:$Q$553,$C3085+1,0)</f>
        <v>99.964285714285708</v>
      </c>
      <c r="Z3085" s="3">
        <f t="shared" si="289"/>
        <v>5552015</v>
      </c>
      <c r="AA3085" s="3">
        <f t="shared" si="290"/>
        <v>102273</v>
      </c>
      <c r="AB3085" s="3">
        <f t="shared" si="291"/>
        <v>34168</v>
      </c>
      <c r="AC3085" s="3">
        <f t="shared" si="292"/>
        <v>38596</v>
      </c>
      <c r="AD3085" s="3">
        <f t="shared" si="293"/>
        <v>37974</v>
      </c>
    </row>
    <row r="3086" spans="1:30" x14ac:dyDescent="0.15">
      <c r="A3086" s="3">
        <v>1081</v>
      </c>
      <c r="B3086" s="3" t="str">
        <f t="shared" si="288"/>
        <v>关卡1081boss</v>
      </c>
      <c r="C3086" s="3">
        <f>INDEX([3]关卡!$J$19:$J$2018,A3086)</f>
        <v>396</v>
      </c>
      <c r="D3086" s="3">
        <f>INDEX([3]关卡!$N$19:$N$2018,A3086)</f>
        <v>396</v>
      </c>
      <c r="E3086" s="3" t="s">
        <v>25</v>
      </c>
      <c r="F3086" s="3" t="s">
        <v>26</v>
      </c>
      <c r="G3086" s="3">
        <v>30</v>
      </c>
      <c r="H3086" s="3">
        <v>30</v>
      </c>
      <c r="I3086" s="3">
        <v>0.2</v>
      </c>
      <c r="J3086" s="4">
        <v>0.75</v>
      </c>
      <c r="K3086" s="4">
        <v>1</v>
      </c>
      <c r="L3086" s="4">
        <v>5</v>
      </c>
      <c r="M3086" s="3">
        <v>1</v>
      </c>
      <c r="N3086" s="3">
        <v>2</v>
      </c>
      <c r="O3086" s="3">
        <f>HLOOKUP(O$5,[1]非R能力!$B$8:$F$558,$C3086+1,0)</f>
        <v>1164367.9531558545</v>
      </c>
      <c r="P3086" s="3">
        <f>HLOOKUP(P$5,[1]非R能力!$B$8:$F$558,$C3086+1,0)</f>
        <v>170842.76762945057</v>
      </c>
      <c r="Q3086" s="3">
        <f>HLOOKUP(Q$5,[1]非R能力!$B$8:$F$558,$C3086+1,0)</f>
        <v>94310.764177766265</v>
      </c>
      <c r="R3086" s="3">
        <f>HLOOKUP(R$5,[1]非R能力!$B$8:$F$558,$C3086+1,0)</f>
        <v>28481.080309303296</v>
      </c>
      <c r="S3086" s="3">
        <f>HLOOKUP(S$5,[1]非R能力!$B$8:$F$558,$C3086+1,0)</f>
        <v>38596.168053543464</v>
      </c>
      <c r="T3086" s="3">
        <f>INDEX([1]非R能力!$H$9:$H$558,D3086)</f>
        <v>32447.811914178274</v>
      </c>
      <c r="U3086" s="3">
        <f>IF(E3086="小怪",0,IF(INDEX([1]非R能力!$FK$9:$FK$558,C3086)=0,0,10))</f>
        <v>10</v>
      </c>
      <c r="V3086" s="3">
        <f>IF(E3086="小怪",0,IF(INDEX([1]非R能力!$FH$9:$FH$558,C3086)=0,0,5000))</f>
        <v>5000</v>
      </c>
      <c r="W3086" s="3">
        <f>HLOOKUP(W$5,[2]人物技能基础!$O$3:$Q$553,$C3086+1,0)</f>
        <v>3.637142857142857</v>
      </c>
      <c r="X3086" s="3">
        <f>HLOOKUP(X$5,[2]人物技能基础!$O$3:$Q$553,$C3086+1,0)</f>
        <v>2.0186428571428574</v>
      </c>
      <c r="Y3086" s="3">
        <f>HLOOKUP(Y$5,[2]人物技能基础!$O$3:$Q$553,$C3086+1,0)</f>
        <v>99.964285714285708</v>
      </c>
      <c r="Z3086" s="3">
        <f t="shared" si="289"/>
        <v>5552015</v>
      </c>
      <c r="AA3086" s="3">
        <f t="shared" si="290"/>
        <v>102273</v>
      </c>
      <c r="AB3086" s="3">
        <f t="shared" si="291"/>
        <v>34168</v>
      </c>
      <c r="AC3086" s="3">
        <f t="shared" si="292"/>
        <v>38596</v>
      </c>
      <c r="AD3086" s="3">
        <f t="shared" si="293"/>
        <v>37974</v>
      </c>
    </row>
    <row r="3087" spans="1:30" x14ac:dyDescent="0.15">
      <c r="A3087" s="3">
        <v>1082</v>
      </c>
      <c r="B3087" s="3" t="str">
        <f t="shared" si="288"/>
        <v>关卡1082boss</v>
      </c>
      <c r="C3087" s="3">
        <f>INDEX([3]关卡!$J$19:$J$2018,A3087)</f>
        <v>396</v>
      </c>
      <c r="D3087" s="3">
        <f>INDEX([3]关卡!$N$19:$N$2018,A3087)</f>
        <v>396</v>
      </c>
      <c r="E3087" s="3" t="s">
        <v>25</v>
      </c>
      <c r="F3087" s="3" t="s">
        <v>26</v>
      </c>
      <c r="G3087" s="3">
        <v>30</v>
      </c>
      <c r="H3087" s="3">
        <v>30</v>
      </c>
      <c r="I3087" s="3">
        <v>0.2</v>
      </c>
      <c r="J3087" s="4">
        <v>0.75</v>
      </c>
      <c r="K3087" s="4">
        <v>1</v>
      </c>
      <c r="L3087" s="4">
        <v>5</v>
      </c>
      <c r="M3087" s="3">
        <v>1</v>
      </c>
      <c r="N3087" s="3">
        <v>2</v>
      </c>
      <c r="O3087" s="3">
        <f>HLOOKUP(O$5,[1]非R能力!$B$8:$F$558,$C3087+1,0)</f>
        <v>1164367.9531558545</v>
      </c>
      <c r="P3087" s="3">
        <f>HLOOKUP(P$5,[1]非R能力!$B$8:$F$558,$C3087+1,0)</f>
        <v>170842.76762945057</v>
      </c>
      <c r="Q3087" s="3">
        <f>HLOOKUP(Q$5,[1]非R能力!$B$8:$F$558,$C3087+1,0)</f>
        <v>94310.764177766265</v>
      </c>
      <c r="R3087" s="3">
        <f>HLOOKUP(R$5,[1]非R能力!$B$8:$F$558,$C3087+1,0)</f>
        <v>28481.080309303296</v>
      </c>
      <c r="S3087" s="3">
        <f>HLOOKUP(S$5,[1]非R能力!$B$8:$F$558,$C3087+1,0)</f>
        <v>38596.168053543464</v>
      </c>
      <c r="T3087" s="3">
        <f>INDEX([1]非R能力!$H$9:$H$558,D3087)</f>
        <v>32447.811914178274</v>
      </c>
      <c r="U3087" s="3">
        <f>IF(E3087="小怪",0,IF(INDEX([1]非R能力!$FK$9:$FK$558,C3087)=0,0,10))</f>
        <v>10</v>
      </c>
      <c r="V3087" s="3">
        <f>IF(E3087="小怪",0,IF(INDEX([1]非R能力!$FH$9:$FH$558,C3087)=0,0,5000))</f>
        <v>5000</v>
      </c>
      <c r="W3087" s="3">
        <f>HLOOKUP(W$5,[2]人物技能基础!$O$3:$Q$553,$C3087+1,0)</f>
        <v>3.637142857142857</v>
      </c>
      <c r="X3087" s="3">
        <f>HLOOKUP(X$5,[2]人物技能基础!$O$3:$Q$553,$C3087+1,0)</f>
        <v>2.0186428571428574</v>
      </c>
      <c r="Y3087" s="3">
        <f>HLOOKUP(Y$5,[2]人物技能基础!$O$3:$Q$553,$C3087+1,0)</f>
        <v>99.964285714285708</v>
      </c>
      <c r="Z3087" s="3">
        <f t="shared" si="289"/>
        <v>5552015</v>
      </c>
      <c r="AA3087" s="3">
        <f t="shared" si="290"/>
        <v>102273</v>
      </c>
      <c r="AB3087" s="3">
        <f t="shared" si="291"/>
        <v>34168</v>
      </c>
      <c r="AC3087" s="3">
        <f t="shared" si="292"/>
        <v>38596</v>
      </c>
      <c r="AD3087" s="3">
        <f t="shared" si="293"/>
        <v>37974</v>
      </c>
    </row>
    <row r="3088" spans="1:30" x14ac:dyDescent="0.15">
      <c r="A3088" s="3">
        <v>1083</v>
      </c>
      <c r="B3088" s="3" t="str">
        <f t="shared" si="288"/>
        <v>关卡1083boss</v>
      </c>
      <c r="C3088" s="3">
        <f>INDEX([3]关卡!$J$19:$J$2018,A3088)</f>
        <v>396</v>
      </c>
      <c r="D3088" s="3">
        <f>INDEX([3]关卡!$N$19:$N$2018,A3088)</f>
        <v>396</v>
      </c>
      <c r="E3088" s="3" t="s">
        <v>25</v>
      </c>
      <c r="F3088" s="3" t="s">
        <v>26</v>
      </c>
      <c r="G3088" s="3">
        <v>30</v>
      </c>
      <c r="H3088" s="3">
        <v>30</v>
      </c>
      <c r="I3088" s="3">
        <v>0.2</v>
      </c>
      <c r="J3088" s="4">
        <v>0.75</v>
      </c>
      <c r="K3088" s="4">
        <v>1</v>
      </c>
      <c r="L3088" s="4">
        <v>5</v>
      </c>
      <c r="M3088" s="3">
        <v>1</v>
      </c>
      <c r="N3088" s="3">
        <v>2</v>
      </c>
      <c r="O3088" s="3">
        <f>HLOOKUP(O$5,[1]非R能力!$B$8:$F$558,$C3088+1,0)</f>
        <v>1164367.9531558545</v>
      </c>
      <c r="P3088" s="3">
        <f>HLOOKUP(P$5,[1]非R能力!$B$8:$F$558,$C3088+1,0)</f>
        <v>170842.76762945057</v>
      </c>
      <c r="Q3088" s="3">
        <f>HLOOKUP(Q$5,[1]非R能力!$B$8:$F$558,$C3088+1,0)</f>
        <v>94310.764177766265</v>
      </c>
      <c r="R3088" s="3">
        <f>HLOOKUP(R$5,[1]非R能力!$B$8:$F$558,$C3088+1,0)</f>
        <v>28481.080309303296</v>
      </c>
      <c r="S3088" s="3">
        <f>HLOOKUP(S$5,[1]非R能力!$B$8:$F$558,$C3088+1,0)</f>
        <v>38596.168053543464</v>
      </c>
      <c r="T3088" s="3">
        <f>INDEX([1]非R能力!$H$9:$H$558,D3088)</f>
        <v>32447.811914178274</v>
      </c>
      <c r="U3088" s="3">
        <f>IF(E3088="小怪",0,IF(INDEX([1]非R能力!$FK$9:$FK$558,C3088)=0,0,10))</f>
        <v>10</v>
      </c>
      <c r="V3088" s="3">
        <f>IF(E3088="小怪",0,IF(INDEX([1]非R能力!$FH$9:$FH$558,C3088)=0,0,5000))</f>
        <v>5000</v>
      </c>
      <c r="W3088" s="3">
        <f>HLOOKUP(W$5,[2]人物技能基础!$O$3:$Q$553,$C3088+1,0)</f>
        <v>3.637142857142857</v>
      </c>
      <c r="X3088" s="3">
        <f>HLOOKUP(X$5,[2]人物技能基础!$O$3:$Q$553,$C3088+1,0)</f>
        <v>2.0186428571428574</v>
      </c>
      <c r="Y3088" s="3">
        <f>HLOOKUP(Y$5,[2]人物技能基础!$O$3:$Q$553,$C3088+1,0)</f>
        <v>99.964285714285708</v>
      </c>
      <c r="Z3088" s="3">
        <f t="shared" si="289"/>
        <v>5552015</v>
      </c>
      <c r="AA3088" s="3">
        <f t="shared" si="290"/>
        <v>102273</v>
      </c>
      <c r="AB3088" s="3">
        <f t="shared" si="291"/>
        <v>34168</v>
      </c>
      <c r="AC3088" s="3">
        <f t="shared" si="292"/>
        <v>38596</v>
      </c>
      <c r="AD3088" s="3">
        <f t="shared" si="293"/>
        <v>37974</v>
      </c>
    </row>
    <row r="3089" spans="1:30" x14ac:dyDescent="0.15">
      <c r="A3089" s="3">
        <v>1084</v>
      </c>
      <c r="B3089" s="3" t="str">
        <f t="shared" si="288"/>
        <v>关卡1084boss</v>
      </c>
      <c r="C3089" s="3">
        <f>INDEX([3]关卡!$J$19:$J$2018,A3089)</f>
        <v>397</v>
      </c>
      <c r="D3089" s="3">
        <f>INDEX([3]关卡!$N$19:$N$2018,A3089)</f>
        <v>397</v>
      </c>
      <c r="E3089" s="3" t="s">
        <v>25</v>
      </c>
      <c r="F3089" s="3" t="s">
        <v>26</v>
      </c>
      <c r="G3089" s="3">
        <v>30</v>
      </c>
      <c r="H3089" s="3">
        <v>30</v>
      </c>
      <c r="I3089" s="3">
        <v>0.2</v>
      </c>
      <c r="J3089" s="4">
        <v>0.75</v>
      </c>
      <c r="K3089" s="4">
        <v>1</v>
      </c>
      <c r="L3089" s="4">
        <v>5</v>
      </c>
      <c r="M3089" s="3">
        <v>1</v>
      </c>
      <c r="N3089" s="3">
        <v>2</v>
      </c>
      <c r="O3089" s="3">
        <f>HLOOKUP(O$5,[1]非R能力!$B$8:$F$558,$C3089+1,0)</f>
        <v>1169591.6836899349</v>
      </c>
      <c r="P3089" s="3">
        <f>HLOOKUP(P$5,[1]非R能力!$B$8:$F$558,$C3089+1,0)</f>
        <v>171424.55095169065</v>
      </c>
      <c r="Q3089" s="3">
        <f>HLOOKUP(Q$5,[1]非R能力!$B$8:$F$558,$C3089+1,0)</f>
        <v>94552.899557576937</v>
      </c>
      <c r="R3089" s="3">
        <f>HLOOKUP(R$5,[1]非R能力!$B$8:$F$558,$C3089+1,0)</f>
        <v>28585.747337098026</v>
      </c>
      <c r="S3089" s="3">
        <f>HLOOKUP(S$5,[1]非R能力!$B$8:$F$558,$C3089+1,0)</f>
        <v>38708.563561182658</v>
      </c>
      <c r="T3089" s="3">
        <f>INDEX([1]非R能力!$H$9:$H$558,D3089)</f>
        <v>32638.419684532979</v>
      </c>
      <c r="U3089" s="3">
        <f>IF(E3089="小怪",0,IF(INDEX([1]非R能力!$FK$9:$FK$558,C3089)=0,0,10))</f>
        <v>10</v>
      </c>
      <c r="V3089" s="3">
        <f>IF(E3089="小怪",0,IF(INDEX([1]非R能力!$FH$9:$FH$558,C3089)=0,0,5000))</f>
        <v>5000</v>
      </c>
      <c r="W3089" s="3">
        <f>HLOOKUP(W$5,[2]人物技能基础!$O$3:$Q$553,$C3089+1,0)</f>
        <v>3.637142857142857</v>
      </c>
      <c r="X3089" s="3">
        <f>HLOOKUP(X$5,[2]人物技能基础!$O$3:$Q$553,$C3089+1,0)</f>
        <v>2.0186428571428574</v>
      </c>
      <c r="Y3089" s="3">
        <f>HLOOKUP(Y$5,[2]人物技能基础!$O$3:$Q$553,$C3089+1,0)</f>
        <v>99.964285714285708</v>
      </c>
      <c r="Z3089" s="3">
        <f t="shared" si="289"/>
        <v>5572371</v>
      </c>
      <c r="AA3089" s="3">
        <f t="shared" si="290"/>
        <v>102550</v>
      </c>
      <c r="AB3089" s="3">
        <f t="shared" si="291"/>
        <v>34284</v>
      </c>
      <c r="AC3089" s="3">
        <f t="shared" si="292"/>
        <v>38708</v>
      </c>
      <c r="AD3089" s="3">
        <f t="shared" si="293"/>
        <v>38114</v>
      </c>
    </row>
    <row r="3090" spans="1:30" x14ac:dyDescent="0.15">
      <c r="A3090" s="3">
        <v>1085</v>
      </c>
      <c r="B3090" s="3" t="str">
        <f t="shared" si="288"/>
        <v>关卡1085boss</v>
      </c>
      <c r="C3090" s="3">
        <f>INDEX([3]关卡!$J$19:$J$2018,A3090)</f>
        <v>397</v>
      </c>
      <c r="D3090" s="3">
        <f>INDEX([3]关卡!$N$19:$N$2018,A3090)</f>
        <v>397</v>
      </c>
      <c r="E3090" s="3" t="s">
        <v>25</v>
      </c>
      <c r="F3090" s="3" t="s">
        <v>26</v>
      </c>
      <c r="G3090" s="3">
        <v>30</v>
      </c>
      <c r="H3090" s="3">
        <v>30</v>
      </c>
      <c r="I3090" s="3">
        <v>0.2</v>
      </c>
      <c r="J3090" s="4">
        <v>0.75</v>
      </c>
      <c r="K3090" s="4">
        <v>1</v>
      </c>
      <c r="L3090" s="4">
        <v>5</v>
      </c>
      <c r="M3090" s="3">
        <v>1</v>
      </c>
      <c r="N3090" s="3">
        <v>2</v>
      </c>
      <c r="O3090" s="3">
        <f>HLOOKUP(O$5,[1]非R能力!$B$8:$F$558,$C3090+1,0)</f>
        <v>1169591.6836899349</v>
      </c>
      <c r="P3090" s="3">
        <f>HLOOKUP(P$5,[1]非R能力!$B$8:$F$558,$C3090+1,0)</f>
        <v>171424.55095169065</v>
      </c>
      <c r="Q3090" s="3">
        <f>HLOOKUP(Q$5,[1]非R能力!$B$8:$F$558,$C3090+1,0)</f>
        <v>94552.899557576937</v>
      </c>
      <c r="R3090" s="3">
        <f>HLOOKUP(R$5,[1]非R能力!$B$8:$F$558,$C3090+1,0)</f>
        <v>28585.747337098026</v>
      </c>
      <c r="S3090" s="3">
        <f>HLOOKUP(S$5,[1]非R能力!$B$8:$F$558,$C3090+1,0)</f>
        <v>38708.563561182658</v>
      </c>
      <c r="T3090" s="3">
        <f>INDEX([1]非R能力!$H$9:$H$558,D3090)</f>
        <v>32638.419684532979</v>
      </c>
      <c r="U3090" s="3">
        <f>IF(E3090="小怪",0,IF(INDEX([1]非R能力!$FK$9:$FK$558,C3090)=0,0,10))</f>
        <v>10</v>
      </c>
      <c r="V3090" s="3">
        <f>IF(E3090="小怪",0,IF(INDEX([1]非R能力!$FH$9:$FH$558,C3090)=0,0,5000))</f>
        <v>5000</v>
      </c>
      <c r="W3090" s="3">
        <f>HLOOKUP(W$5,[2]人物技能基础!$O$3:$Q$553,$C3090+1,0)</f>
        <v>3.637142857142857</v>
      </c>
      <c r="X3090" s="3">
        <f>HLOOKUP(X$5,[2]人物技能基础!$O$3:$Q$553,$C3090+1,0)</f>
        <v>2.0186428571428574</v>
      </c>
      <c r="Y3090" s="3">
        <f>HLOOKUP(Y$5,[2]人物技能基础!$O$3:$Q$553,$C3090+1,0)</f>
        <v>99.964285714285708</v>
      </c>
      <c r="Z3090" s="3">
        <f t="shared" si="289"/>
        <v>5572371</v>
      </c>
      <c r="AA3090" s="3">
        <f t="shared" si="290"/>
        <v>102550</v>
      </c>
      <c r="AB3090" s="3">
        <f t="shared" si="291"/>
        <v>34284</v>
      </c>
      <c r="AC3090" s="3">
        <f t="shared" si="292"/>
        <v>38708</v>
      </c>
      <c r="AD3090" s="3">
        <f t="shared" si="293"/>
        <v>38114</v>
      </c>
    </row>
    <row r="3091" spans="1:30" x14ac:dyDescent="0.15">
      <c r="A3091" s="3">
        <v>1086</v>
      </c>
      <c r="B3091" s="3" t="str">
        <f t="shared" si="288"/>
        <v>关卡1086boss</v>
      </c>
      <c r="C3091" s="3">
        <f>INDEX([3]关卡!$J$19:$J$2018,A3091)</f>
        <v>397</v>
      </c>
      <c r="D3091" s="3">
        <f>INDEX([3]关卡!$N$19:$N$2018,A3091)</f>
        <v>397</v>
      </c>
      <c r="E3091" s="3" t="s">
        <v>25</v>
      </c>
      <c r="F3091" s="3" t="s">
        <v>26</v>
      </c>
      <c r="G3091" s="3">
        <v>30</v>
      </c>
      <c r="H3091" s="3">
        <v>30</v>
      </c>
      <c r="I3091" s="3">
        <v>0.2</v>
      </c>
      <c r="J3091" s="4">
        <v>0.75</v>
      </c>
      <c r="K3091" s="4">
        <v>1</v>
      </c>
      <c r="L3091" s="4">
        <v>5</v>
      </c>
      <c r="M3091" s="3">
        <v>1</v>
      </c>
      <c r="N3091" s="3">
        <v>2</v>
      </c>
      <c r="O3091" s="3">
        <f>HLOOKUP(O$5,[1]非R能力!$B$8:$F$558,$C3091+1,0)</f>
        <v>1169591.6836899349</v>
      </c>
      <c r="P3091" s="3">
        <f>HLOOKUP(P$5,[1]非R能力!$B$8:$F$558,$C3091+1,0)</f>
        <v>171424.55095169065</v>
      </c>
      <c r="Q3091" s="3">
        <f>HLOOKUP(Q$5,[1]非R能力!$B$8:$F$558,$C3091+1,0)</f>
        <v>94552.899557576937</v>
      </c>
      <c r="R3091" s="3">
        <f>HLOOKUP(R$5,[1]非R能力!$B$8:$F$558,$C3091+1,0)</f>
        <v>28585.747337098026</v>
      </c>
      <c r="S3091" s="3">
        <f>HLOOKUP(S$5,[1]非R能力!$B$8:$F$558,$C3091+1,0)</f>
        <v>38708.563561182658</v>
      </c>
      <c r="T3091" s="3">
        <f>INDEX([1]非R能力!$H$9:$H$558,D3091)</f>
        <v>32638.419684532979</v>
      </c>
      <c r="U3091" s="3">
        <f>IF(E3091="小怪",0,IF(INDEX([1]非R能力!$FK$9:$FK$558,C3091)=0,0,10))</f>
        <v>10</v>
      </c>
      <c r="V3091" s="3">
        <f>IF(E3091="小怪",0,IF(INDEX([1]非R能力!$FH$9:$FH$558,C3091)=0,0,5000))</f>
        <v>5000</v>
      </c>
      <c r="W3091" s="3">
        <f>HLOOKUP(W$5,[2]人物技能基础!$O$3:$Q$553,$C3091+1,0)</f>
        <v>3.637142857142857</v>
      </c>
      <c r="X3091" s="3">
        <f>HLOOKUP(X$5,[2]人物技能基础!$O$3:$Q$553,$C3091+1,0)</f>
        <v>2.0186428571428574</v>
      </c>
      <c r="Y3091" s="3">
        <f>HLOOKUP(Y$5,[2]人物技能基础!$O$3:$Q$553,$C3091+1,0)</f>
        <v>99.964285714285708</v>
      </c>
      <c r="Z3091" s="3">
        <f t="shared" si="289"/>
        <v>5572371</v>
      </c>
      <c r="AA3091" s="3">
        <f t="shared" si="290"/>
        <v>102550</v>
      </c>
      <c r="AB3091" s="3">
        <f t="shared" si="291"/>
        <v>34284</v>
      </c>
      <c r="AC3091" s="3">
        <f t="shared" si="292"/>
        <v>38708</v>
      </c>
      <c r="AD3091" s="3">
        <f t="shared" si="293"/>
        <v>38114</v>
      </c>
    </row>
    <row r="3092" spans="1:30" x14ac:dyDescent="0.15">
      <c r="A3092" s="3">
        <v>1087</v>
      </c>
      <c r="B3092" s="3" t="str">
        <f t="shared" si="288"/>
        <v>关卡1087boss</v>
      </c>
      <c r="C3092" s="3">
        <f>INDEX([3]关卡!$J$19:$J$2018,A3092)</f>
        <v>397</v>
      </c>
      <c r="D3092" s="3">
        <f>INDEX([3]关卡!$N$19:$N$2018,A3092)</f>
        <v>397</v>
      </c>
      <c r="E3092" s="3" t="s">
        <v>25</v>
      </c>
      <c r="F3092" s="3" t="s">
        <v>26</v>
      </c>
      <c r="G3092" s="3">
        <v>30</v>
      </c>
      <c r="H3092" s="3">
        <v>30</v>
      </c>
      <c r="I3092" s="3">
        <v>0.2</v>
      </c>
      <c r="J3092" s="4">
        <v>0.75</v>
      </c>
      <c r="K3092" s="4">
        <v>1</v>
      </c>
      <c r="L3092" s="4">
        <v>5</v>
      </c>
      <c r="M3092" s="3">
        <v>1</v>
      </c>
      <c r="N3092" s="3">
        <v>2</v>
      </c>
      <c r="O3092" s="3">
        <f>HLOOKUP(O$5,[1]非R能力!$B$8:$F$558,$C3092+1,0)</f>
        <v>1169591.6836899349</v>
      </c>
      <c r="P3092" s="3">
        <f>HLOOKUP(P$5,[1]非R能力!$B$8:$F$558,$C3092+1,0)</f>
        <v>171424.55095169065</v>
      </c>
      <c r="Q3092" s="3">
        <f>HLOOKUP(Q$5,[1]非R能力!$B$8:$F$558,$C3092+1,0)</f>
        <v>94552.899557576937</v>
      </c>
      <c r="R3092" s="3">
        <f>HLOOKUP(R$5,[1]非R能力!$B$8:$F$558,$C3092+1,0)</f>
        <v>28585.747337098026</v>
      </c>
      <c r="S3092" s="3">
        <f>HLOOKUP(S$5,[1]非R能力!$B$8:$F$558,$C3092+1,0)</f>
        <v>38708.563561182658</v>
      </c>
      <c r="T3092" s="3">
        <f>INDEX([1]非R能力!$H$9:$H$558,D3092)</f>
        <v>32638.419684532979</v>
      </c>
      <c r="U3092" s="3">
        <f>IF(E3092="小怪",0,IF(INDEX([1]非R能力!$FK$9:$FK$558,C3092)=0,0,10))</f>
        <v>10</v>
      </c>
      <c r="V3092" s="3">
        <f>IF(E3092="小怪",0,IF(INDEX([1]非R能力!$FH$9:$FH$558,C3092)=0,0,5000))</f>
        <v>5000</v>
      </c>
      <c r="W3092" s="3">
        <f>HLOOKUP(W$5,[2]人物技能基础!$O$3:$Q$553,$C3092+1,0)</f>
        <v>3.637142857142857</v>
      </c>
      <c r="X3092" s="3">
        <f>HLOOKUP(X$5,[2]人物技能基础!$O$3:$Q$553,$C3092+1,0)</f>
        <v>2.0186428571428574</v>
      </c>
      <c r="Y3092" s="3">
        <f>HLOOKUP(Y$5,[2]人物技能基础!$O$3:$Q$553,$C3092+1,0)</f>
        <v>99.964285714285708</v>
      </c>
      <c r="Z3092" s="3">
        <f t="shared" si="289"/>
        <v>5572371</v>
      </c>
      <c r="AA3092" s="3">
        <f t="shared" si="290"/>
        <v>102550</v>
      </c>
      <c r="AB3092" s="3">
        <f t="shared" si="291"/>
        <v>34284</v>
      </c>
      <c r="AC3092" s="3">
        <f t="shared" si="292"/>
        <v>38708</v>
      </c>
      <c r="AD3092" s="3">
        <f t="shared" si="293"/>
        <v>38114</v>
      </c>
    </row>
    <row r="3093" spans="1:30" x14ac:dyDescent="0.15">
      <c r="A3093" s="3">
        <v>1088</v>
      </c>
      <c r="B3093" s="3" t="str">
        <f t="shared" si="288"/>
        <v>关卡1088boss</v>
      </c>
      <c r="C3093" s="3">
        <f>INDEX([3]关卡!$J$19:$J$2018,A3093)</f>
        <v>398</v>
      </c>
      <c r="D3093" s="3">
        <f>INDEX([3]关卡!$N$19:$N$2018,A3093)</f>
        <v>398</v>
      </c>
      <c r="E3093" s="3" t="s">
        <v>25</v>
      </c>
      <c r="F3093" s="3" t="s">
        <v>26</v>
      </c>
      <c r="G3093" s="3">
        <v>30</v>
      </c>
      <c r="H3093" s="3">
        <v>30</v>
      </c>
      <c r="I3093" s="3">
        <v>0.2</v>
      </c>
      <c r="J3093" s="4">
        <v>0.75</v>
      </c>
      <c r="K3093" s="4">
        <v>1</v>
      </c>
      <c r="L3093" s="4">
        <v>5</v>
      </c>
      <c r="M3093" s="3">
        <v>1</v>
      </c>
      <c r="N3093" s="3">
        <v>2</v>
      </c>
      <c r="O3093" s="3">
        <f>HLOOKUP(O$5,[1]非R能力!$B$8:$F$558,$C3093+1,0)</f>
        <v>1174776.5900058339</v>
      </c>
      <c r="P3093" s="3">
        <f>HLOOKUP(P$5,[1]非R能力!$B$8:$F$558,$C3093+1,0)</f>
        <v>171981.86509702823</v>
      </c>
      <c r="Q3093" s="3">
        <f>HLOOKUP(Q$5,[1]非R能力!$B$8:$F$558,$C3093+1,0)</f>
        <v>94834.047424996141</v>
      </c>
      <c r="R3093" s="3">
        <f>HLOOKUP(R$5,[1]非R能力!$B$8:$F$558,$C3093+1,0)</f>
        <v>28687.910675538165</v>
      </c>
      <c r="S3093" s="3">
        <f>HLOOKUP(S$5,[1]非R能力!$B$8:$F$558,$C3093+1,0)</f>
        <v>38792.124272529218</v>
      </c>
      <c r="T3093" s="3">
        <f>INDEX([1]非R能力!$H$9:$H$558,D3093)</f>
        <v>32829.918131949409</v>
      </c>
      <c r="U3093" s="3">
        <f>IF(E3093="小怪",0,IF(INDEX([1]非R能力!$FK$9:$FK$558,C3093)=0,0,10))</f>
        <v>10</v>
      </c>
      <c r="V3093" s="3">
        <f>IF(E3093="小怪",0,IF(INDEX([1]非R能力!$FH$9:$FH$558,C3093)=0,0,5000))</f>
        <v>5000</v>
      </c>
      <c r="W3093" s="3">
        <f>HLOOKUP(W$5,[2]人物技能基础!$O$3:$Q$553,$C3093+1,0)</f>
        <v>3.637142857142857</v>
      </c>
      <c r="X3093" s="3">
        <f>HLOOKUP(X$5,[2]人物技能基础!$O$3:$Q$553,$C3093+1,0)</f>
        <v>2.0186428571428574</v>
      </c>
      <c r="Y3093" s="3">
        <f>HLOOKUP(Y$5,[2]人物技能基础!$O$3:$Q$553,$C3093+1,0)</f>
        <v>99.964285714285708</v>
      </c>
      <c r="Z3093" s="3">
        <f t="shared" si="289"/>
        <v>5591998</v>
      </c>
      <c r="AA3093" s="3">
        <f t="shared" si="290"/>
        <v>102865</v>
      </c>
      <c r="AB3093" s="3">
        <f t="shared" si="291"/>
        <v>34396</v>
      </c>
      <c r="AC3093" s="3">
        <f t="shared" si="292"/>
        <v>38792</v>
      </c>
      <c r="AD3093" s="3">
        <f t="shared" si="293"/>
        <v>38250</v>
      </c>
    </row>
    <row r="3094" spans="1:30" x14ac:dyDescent="0.15">
      <c r="A3094" s="3">
        <v>1089</v>
      </c>
      <c r="B3094" s="3" t="str">
        <f t="shared" si="288"/>
        <v>关卡1089boss</v>
      </c>
      <c r="C3094" s="3">
        <f>INDEX([3]关卡!$J$19:$J$2018,A3094)</f>
        <v>398</v>
      </c>
      <c r="D3094" s="3">
        <f>INDEX([3]关卡!$N$19:$N$2018,A3094)</f>
        <v>398</v>
      </c>
      <c r="E3094" s="3" t="s">
        <v>25</v>
      </c>
      <c r="F3094" s="3" t="s">
        <v>26</v>
      </c>
      <c r="G3094" s="3">
        <v>30</v>
      </c>
      <c r="H3094" s="3">
        <v>30</v>
      </c>
      <c r="I3094" s="3">
        <v>0.2</v>
      </c>
      <c r="J3094" s="4">
        <v>0.75</v>
      </c>
      <c r="K3094" s="4">
        <v>1</v>
      </c>
      <c r="L3094" s="4">
        <v>5</v>
      </c>
      <c r="M3094" s="3">
        <v>1</v>
      </c>
      <c r="N3094" s="3">
        <v>2</v>
      </c>
      <c r="O3094" s="3">
        <f>HLOOKUP(O$5,[1]非R能力!$B$8:$F$558,$C3094+1,0)</f>
        <v>1174776.5900058339</v>
      </c>
      <c r="P3094" s="3">
        <f>HLOOKUP(P$5,[1]非R能力!$B$8:$F$558,$C3094+1,0)</f>
        <v>171981.86509702823</v>
      </c>
      <c r="Q3094" s="3">
        <f>HLOOKUP(Q$5,[1]非R能力!$B$8:$F$558,$C3094+1,0)</f>
        <v>94834.047424996141</v>
      </c>
      <c r="R3094" s="3">
        <f>HLOOKUP(R$5,[1]非R能力!$B$8:$F$558,$C3094+1,0)</f>
        <v>28687.910675538165</v>
      </c>
      <c r="S3094" s="3">
        <f>HLOOKUP(S$5,[1]非R能力!$B$8:$F$558,$C3094+1,0)</f>
        <v>38792.124272529218</v>
      </c>
      <c r="T3094" s="3">
        <f>INDEX([1]非R能力!$H$9:$H$558,D3094)</f>
        <v>32829.918131949409</v>
      </c>
      <c r="U3094" s="3">
        <f>IF(E3094="小怪",0,IF(INDEX([1]非R能力!$FK$9:$FK$558,C3094)=0,0,10))</f>
        <v>10</v>
      </c>
      <c r="V3094" s="3">
        <f>IF(E3094="小怪",0,IF(INDEX([1]非R能力!$FH$9:$FH$558,C3094)=0,0,5000))</f>
        <v>5000</v>
      </c>
      <c r="W3094" s="3">
        <f>HLOOKUP(W$5,[2]人物技能基础!$O$3:$Q$553,$C3094+1,0)</f>
        <v>3.637142857142857</v>
      </c>
      <c r="X3094" s="3">
        <f>HLOOKUP(X$5,[2]人物技能基础!$O$3:$Q$553,$C3094+1,0)</f>
        <v>2.0186428571428574</v>
      </c>
      <c r="Y3094" s="3">
        <f>HLOOKUP(Y$5,[2]人物技能基础!$O$3:$Q$553,$C3094+1,0)</f>
        <v>99.964285714285708</v>
      </c>
      <c r="Z3094" s="3">
        <f t="shared" si="289"/>
        <v>5591998</v>
      </c>
      <c r="AA3094" s="3">
        <f t="shared" si="290"/>
        <v>102865</v>
      </c>
      <c r="AB3094" s="3">
        <f t="shared" si="291"/>
        <v>34396</v>
      </c>
      <c r="AC3094" s="3">
        <f t="shared" si="292"/>
        <v>38792</v>
      </c>
      <c r="AD3094" s="3">
        <f t="shared" si="293"/>
        <v>38250</v>
      </c>
    </row>
    <row r="3095" spans="1:30" x14ac:dyDescent="0.15">
      <c r="A3095" s="3">
        <v>1090</v>
      </c>
      <c r="B3095" s="3" t="str">
        <f t="shared" si="288"/>
        <v>关卡1090boss</v>
      </c>
      <c r="C3095" s="3">
        <f>INDEX([3]关卡!$J$19:$J$2018,A3095)</f>
        <v>398</v>
      </c>
      <c r="D3095" s="3">
        <f>INDEX([3]关卡!$N$19:$N$2018,A3095)</f>
        <v>398</v>
      </c>
      <c r="E3095" s="3" t="s">
        <v>25</v>
      </c>
      <c r="F3095" s="3" t="s">
        <v>26</v>
      </c>
      <c r="G3095" s="3">
        <v>30</v>
      </c>
      <c r="H3095" s="3">
        <v>30</v>
      </c>
      <c r="I3095" s="3">
        <v>0.2</v>
      </c>
      <c r="J3095" s="4">
        <v>0.75</v>
      </c>
      <c r="K3095" s="4">
        <v>1</v>
      </c>
      <c r="L3095" s="4">
        <v>5</v>
      </c>
      <c r="M3095" s="3">
        <v>1</v>
      </c>
      <c r="N3095" s="3">
        <v>2</v>
      </c>
      <c r="O3095" s="3">
        <f>HLOOKUP(O$5,[1]非R能力!$B$8:$F$558,$C3095+1,0)</f>
        <v>1174776.5900058339</v>
      </c>
      <c r="P3095" s="3">
        <f>HLOOKUP(P$5,[1]非R能力!$B$8:$F$558,$C3095+1,0)</f>
        <v>171981.86509702823</v>
      </c>
      <c r="Q3095" s="3">
        <f>HLOOKUP(Q$5,[1]非R能力!$B$8:$F$558,$C3095+1,0)</f>
        <v>94834.047424996141</v>
      </c>
      <c r="R3095" s="3">
        <f>HLOOKUP(R$5,[1]非R能力!$B$8:$F$558,$C3095+1,0)</f>
        <v>28687.910675538165</v>
      </c>
      <c r="S3095" s="3">
        <f>HLOOKUP(S$5,[1]非R能力!$B$8:$F$558,$C3095+1,0)</f>
        <v>38792.124272529218</v>
      </c>
      <c r="T3095" s="3">
        <f>INDEX([1]非R能力!$H$9:$H$558,D3095)</f>
        <v>32829.918131949409</v>
      </c>
      <c r="U3095" s="3">
        <f>IF(E3095="小怪",0,IF(INDEX([1]非R能力!$FK$9:$FK$558,C3095)=0,0,10))</f>
        <v>10</v>
      </c>
      <c r="V3095" s="3">
        <f>IF(E3095="小怪",0,IF(INDEX([1]非R能力!$FH$9:$FH$558,C3095)=0,0,5000))</f>
        <v>5000</v>
      </c>
      <c r="W3095" s="3">
        <f>HLOOKUP(W$5,[2]人物技能基础!$O$3:$Q$553,$C3095+1,0)</f>
        <v>3.637142857142857</v>
      </c>
      <c r="X3095" s="3">
        <f>HLOOKUP(X$5,[2]人物技能基础!$O$3:$Q$553,$C3095+1,0)</f>
        <v>2.0186428571428574</v>
      </c>
      <c r="Y3095" s="3">
        <f>HLOOKUP(Y$5,[2]人物技能基础!$O$3:$Q$553,$C3095+1,0)</f>
        <v>99.964285714285708</v>
      </c>
      <c r="Z3095" s="3">
        <f t="shared" si="289"/>
        <v>5591998</v>
      </c>
      <c r="AA3095" s="3">
        <f t="shared" si="290"/>
        <v>102865</v>
      </c>
      <c r="AB3095" s="3">
        <f t="shared" si="291"/>
        <v>34396</v>
      </c>
      <c r="AC3095" s="3">
        <f t="shared" si="292"/>
        <v>38792</v>
      </c>
      <c r="AD3095" s="3">
        <f t="shared" si="293"/>
        <v>38250</v>
      </c>
    </row>
    <row r="3096" spans="1:30" x14ac:dyDescent="0.15">
      <c r="A3096" s="3">
        <v>1091</v>
      </c>
      <c r="B3096" s="3" t="str">
        <f t="shared" si="288"/>
        <v>关卡1091boss</v>
      </c>
      <c r="C3096" s="3">
        <f>INDEX([3]关卡!$J$19:$J$2018,A3096)</f>
        <v>398</v>
      </c>
      <c r="D3096" s="3">
        <f>INDEX([3]关卡!$N$19:$N$2018,A3096)</f>
        <v>398</v>
      </c>
      <c r="E3096" s="3" t="s">
        <v>25</v>
      </c>
      <c r="F3096" s="3" t="s">
        <v>26</v>
      </c>
      <c r="G3096" s="3">
        <v>30</v>
      </c>
      <c r="H3096" s="3">
        <v>30</v>
      </c>
      <c r="I3096" s="3">
        <v>0.2</v>
      </c>
      <c r="J3096" s="4">
        <v>0.75</v>
      </c>
      <c r="K3096" s="4">
        <v>1</v>
      </c>
      <c r="L3096" s="4">
        <v>5</v>
      </c>
      <c r="M3096" s="3">
        <v>1</v>
      </c>
      <c r="N3096" s="3">
        <v>2</v>
      </c>
      <c r="O3096" s="3">
        <f>HLOOKUP(O$5,[1]非R能力!$B$8:$F$558,$C3096+1,0)</f>
        <v>1174776.5900058339</v>
      </c>
      <c r="P3096" s="3">
        <f>HLOOKUP(P$5,[1]非R能力!$B$8:$F$558,$C3096+1,0)</f>
        <v>171981.86509702823</v>
      </c>
      <c r="Q3096" s="3">
        <f>HLOOKUP(Q$5,[1]非R能力!$B$8:$F$558,$C3096+1,0)</f>
        <v>94834.047424996141</v>
      </c>
      <c r="R3096" s="3">
        <f>HLOOKUP(R$5,[1]非R能力!$B$8:$F$558,$C3096+1,0)</f>
        <v>28687.910675538165</v>
      </c>
      <c r="S3096" s="3">
        <f>HLOOKUP(S$5,[1]非R能力!$B$8:$F$558,$C3096+1,0)</f>
        <v>38792.124272529218</v>
      </c>
      <c r="T3096" s="3">
        <f>INDEX([1]非R能力!$H$9:$H$558,D3096)</f>
        <v>32829.918131949409</v>
      </c>
      <c r="U3096" s="3">
        <f>IF(E3096="小怪",0,IF(INDEX([1]非R能力!$FK$9:$FK$558,C3096)=0,0,10))</f>
        <v>10</v>
      </c>
      <c r="V3096" s="3">
        <f>IF(E3096="小怪",0,IF(INDEX([1]非R能力!$FH$9:$FH$558,C3096)=0,0,5000))</f>
        <v>5000</v>
      </c>
      <c r="W3096" s="3">
        <f>HLOOKUP(W$5,[2]人物技能基础!$O$3:$Q$553,$C3096+1,0)</f>
        <v>3.637142857142857</v>
      </c>
      <c r="X3096" s="3">
        <f>HLOOKUP(X$5,[2]人物技能基础!$O$3:$Q$553,$C3096+1,0)</f>
        <v>2.0186428571428574</v>
      </c>
      <c r="Y3096" s="3">
        <f>HLOOKUP(Y$5,[2]人物技能基础!$O$3:$Q$553,$C3096+1,0)</f>
        <v>99.964285714285708</v>
      </c>
      <c r="Z3096" s="3">
        <f t="shared" si="289"/>
        <v>5591998</v>
      </c>
      <c r="AA3096" s="3">
        <f t="shared" si="290"/>
        <v>102865</v>
      </c>
      <c r="AB3096" s="3">
        <f t="shared" si="291"/>
        <v>34396</v>
      </c>
      <c r="AC3096" s="3">
        <f t="shared" si="292"/>
        <v>38792</v>
      </c>
      <c r="AD3096" s="3">
        <f t="shared" si="293"/>
        <v>38250</v>
      </c>
    </row>
    <row r="3097" spans="1:30" x14ac:dyDescent="0.15">
      <c r="A3097" s="3">
        <v>1092</v>
      </c>
      <c r="B3097" s="3" t="str">
        <f t="shared" si="288"/>
        <v>关卡1092boss</v>
      </c>
      <c r="C3097" s="3">
        <f>INDEX([3]关卡!$J$19:$J$2018,A3097)</f>
        <v>399</v>
      </c>
      <c r="D3097" s="3">
        <f>INDEX([3]关卡!$N$19:$N$2018,A3097)</f>
        <v>399</v>
      </c>
      <c r="E3097" s="3" t="s">
        <v>25</v>
      </c>
      <c r="F3097" s="3" t="s">
        <v>26</v>
      </c>
      <c r="G3097" s="3">
        <v>30</v>
      </c>
      <c r="H3097" s="3">
        <v>30</v>
      </c>
      <c r="I3097" s="3">
        <v>0.2</v>
      </c>
      <c r="J3097" s="4">
        <v>0.75</v>
      </c>
      <c r="K3097" s="4">
        <v>1</v>
      </c>
      <c r="L3097" s="4">
        <v>5</v>
      </c>
      <c r="M3097" s="3">
        <v>1</v>
      </c>
      <c r="N3097" s="3">
        <v>2</v>
      </c>
      <c r="O3097" s="3">
        <f>HLOOKUP(O$5,[1]非R能力!$B$8:$F$558,$C3097+1,0)</f>
        <v>1180182.0924153531</v>
      </c>
      <c r="P3097" s="3">
        <f>HLOOKUP(P$5,[1]非R能力!$B$8:$F$558,$C3097+1,0)</f>
        <v>172543.48688264575</v>
      </c>
      <c r="Q3097" s="3">
        <f>HLOOKUP(Q$5,[1]非R能力!$B$8:$F$558,$C3097+1,0)</f>
        <v>95128.826762538345</v>
      </c>
      <c r="R3097" s="3">
        <f>HLOOKUP(R$5,[1]非R能力!$B$8:$F$558,$C3097+1,0)</f>
        <v>28788.825867550746</v>
      </c>
      <c r="S3097" s="3">
        <f>HLOOKUP(S$5,[1]非R能力!$B$8:$F$558,$C3097+1,0)</f>
        <v>38893.96803077744</v>
      </c>
      <c r="T3097" s="3">
        <f>INDEX([1]非R能力!$H$9:$H$558,D3097)</f>
        <v>33022.310483459616</v>
      </c>
      <c r="U3097" s="3">
        <f>IF(E3097="小怪",0,IF(INDEX([1]非R能力!$FK$9:$FK$558,C3097)=0,0,10))</f>
        <v>10</v>
      </c>
      <c r="V3097" s="3">
        <f>IF(E3097="小怪",0,IF(INDEX([1]非R能力!$FH$9:$FH$558,C3097)=0,0,5000))</f>
        <v>5000</v>
      </c>
      <c r="W3097" s="3">
        <f>HLOOKUP(W$5,[2]人物技能基础!$O$3:$Q$553,$C3097+1,0)</f>
        <v>3.637142857142857</v>
      </c>
      <c r="X3097" s="3">
        <f>HLOOKUP(X$5,[2]人物技能基础!$O$3:$Q$553,$C3097+1,0)</f>
        <v>2.0186428571428574</v>
      </c>
      <c r="Y3097" s="3">
        <f>HLOOKUP(Y$5,[2]人物技能基础!$O$3:$Q$553,$C3097+1,0)</f>
        <v>99.964285714285708</v>
      </c>
      <c r="Z3097" s="3">
        <f t="shared" si="289"/>
        <v>5611799</v>
      </c>
      <c r="AA3097" s="3">
        <f t="shared" si="290"/>
        <v>103196</v>
      </c>
      <c r="AB3097" s="3">
        <f t="shared" si="291"/>
        <v>34508</v>
      </c>
      <c r="AC3097" s="3">
        <f t="shared" si="292"/>
        <v>38893</v>
      </c>
      <c r="AD3097" s="3">
        <f t="shared" si="293"/>
        <v>38385</v>
      </c>
    </row>
    <row r="3098" spans="1:30" x14ac:dyDescent="0.15">
      <c r="A3098" s="3">
        <v>1093</v>
      </c>
      <c r="B3098" s="3" t="str">
        <f t="shared" si="288"/>
        <v>关卡1093boss</v>
      </c>
      <c r="C3098" s="3">
        <f>INDEX([3]关卡!$J$19:$J$2018,A3098)</f>
        <v>399</v>
      </c>
      <c r="D3098" s="3">
        <f>INDEX([3]关卡!$N$19:$N$2018,A3098)</f>
        <v>399</v>
      </c>
      <c r="E3098" s="3" t="s">
        <v>25</v>
      </c>
      <c r="F3098" s="3" t="s">
        <v>26</v>
      </c>
      <c r="G3098" s="3">
        <v>30</v>
      </c>
      <c r="H3098" s="3">
        <v>30</v>
      </c>
      <c r="I3098" s="3">
        <v>0.2</v>
      </c>
      <c r="J3098" s="4">
        <v>0.75</v>
      </c>
      <c r="K3098" s="4">
        <v>1</v>
      </c>
      <c r="L3098" s="4">
        <v>5</v>
      </c>
      <c r="M3098" s="3">
        <v>1</v>
      </c>
      <c r="N3098" s="3">
        <v>2</v>
      </c>
      <c r="O3098" s="3">
        <f>HLOOKUP(O$5,[1]非R能力!$B$8:$F$558,$C3098+1,0)</f>
        <v>1180182.0924153531</v>
      </c>
      <c r="P3098" s="3">
        <f>HLOOKUP(P$5,[1]非R能力!$B$8:$F$558,$C3098+1,0)</f>
        <v>172543.48688264575</v>
      </c>
      <c r="Q3098" s="3">
        <f>HLOOKUP(Q$5,[1]非R能力!$B$8:$F$558,$C3098+1,0)</f>
        <v>95128.826762538345</v>
      </c>
      <c r="R3098" s="3">
        <f>HLOOKUP(R$5,[1]非R能力!$B$8:$F$558,$C3098+1,0)</f>
        <v>28788.825867550746</v>
      </c>
      <c r="S3098" s="3">
        <f>HLOOKUP(S$5,[1]非R能力!$B$8:$F$558,$C3098+1,0)</f>
        <v>38893.96803077744</v>
      </c>
      <c r="T3098" s="3">
        <f>INDEX([1]非R能力!$H$9:$H$558,D3098)</f>
        <v>33022.310483459616</v>
      </c>
      <c r="U3098" s="3">
        <f>IF(E3098="小怪",0,IF(INDEX([1]非R能力!$FK$9:$FK$558,C3098)=0,0,10))</f>
        <v>10</v>
      </c>
      <c r="V3098" s="3">
        <f>IF(E3098="小怪",0,IF(INDEX([1]非R能力!$FH$9:$FH$558,C3098)=0,0,5000))</f>
        <v>5000</v>
      </c>
      <c r="W3098" s="3">
        <f>HLOOKUP(W$5,[2]人物技能基础!$O$3:$Q$553,$C3098+1,0)</f>
        <v>3.637142857142857</v>
      </c>
      <c r="X3098" s="3">
        <f>HLOOKUP(X$5,[2]人物技能基础!$O$3:$Q$553,$C3098+1,0)</f>
        <v>2.0186428571428574</v>
      </c>
      <c r="Y3098" s="3">
        <f>HLOOKUP(Y$5,[2]人物技能基础!$O$3:$Q$553,$C3098+1,0)</f>
        <v>99.964285714285708</v>
      </c>
      <c r="Z3098" s="3">
        <f t="shared" si="289"/>
        <v>5611799</v>
      </c>
      <c r="AA3098" s="3">
        <f t="shared" si="290"/>
        <v>103196</v>
      </c>
      <c r="AB3098" s="3">
        <f t="shared" si="291"/>
        <v>34508</v>
      </c>
      <c r="AC3098" s="3">
        <f t="shared" si="292"/>
        <v>38893</v>
      </c>
      <c r="AD3098" s="3">
        <f t="shared" si="293"/>
        <v>38385</v>
      </c>
    </row>
    <row r="3099" spans="1:30" x14ac:dyDescent="0.15">
      <c r="A3099" s="3">
        <v>1094</v>
      </c>
      <c r="B3099" s="3" t="str">
        <f t="shared" si="288"/>
        <v>关卡1094boss</v>
      </c>
      <c r="C3099" s="3">
        <f>INDEX([3]关卡!$J$19:$J$2018,A3099)</f>
        <v>399</v>
      </c>
      <c r="D3099" s="3">
        <f>INDEX([3]关卡!$N$19:$N$2018,A3099)</f>
        <v>399</v>
      </c>
      <c r="E3099" s="3" t="s">
        <v>25</v>
      </c>
      <c r="F3099" s="3" t="s">
        <v>26</v>
      </c>
      <c r="G3099" s="3">
        <v>30</v>
      </c>
      <c r="H3099" s="3">
        <v>30</v>
      </c>
      <c r="I3099" s="3">
        <v>0.2</v>
      </c>
      <c r="J3099" s="4">
        <v>0.75</v>
      </c>
      <c r="K3099" s="4">
        <v>1</v>
      </c>
      <c r="L3099" s="4">
        <v>5</v>
      </c>
      <c r="M3099" s="3">
        <v>1</v>
      </c>
      <c r="N3099" s="3">
        <v>2</v>
      </c>
      <c r="O3099" s="3">
        <f>HLOOKUP(O$5,[1]非R能力!$B$8:$F$558,$C3099+1,0)</f>
        <v>1180182.0924153531</v>
      </c>
      <c r="P3099" s="3">
        <f>HLOOKUP(P$5,[1]非R能力!$B$8:$F$558,$C3099+1,0)</f>
        <v>172543.48688264575</v>
      </c>
      <c r="Q3099" s="3">
        <f>HLOOKUP(Q$5,[1]非R能力!$B$8:$F$558,$C3099+1,0)</f>
        <v>95128.826762538345</v>
      </c>
      <c r="R3099" s="3">
        <f>HLOOKUP(R$5,[1]非R能力!$B$8:$F$558,$C3099+1,0)</f>
        <v>28788.825867550746</v>
      </c>
      <c r="S3099" s="3">
        <f>HLOOKUP(S$5,[1]非R能力!$B$8:$F$558,$C3099+1,0)</f>
        <v>38893.96803077744</v>
      </c>
      <c r="T3099" s="3">
        <f>INDEX([1]非R能力!$H$9:$H$558,D3099)</f>
        <v>33022.310483459616</v>
      </c>
      <c r="U3099" s="3">
        <f>IF(E3099="小怪",0,IF(INDEX([1]非R能力!$FK$9:$FK$558,C3099)=0,0,10))</f>
        <v>10</v>
      </c>
      <c r="V3099" s="3">
        <f>IF(E3099="小怪",0,IF(INDEX([1]非R能力!$FH$9:$FH$558,C3099)=0,0,5000))</f>
        <v>5000</v>
      </c>
      <c r="W3099" s="3">
        <f>HLOOKUP(W$5,[2]人物技能基础!$O$3:$Q$553,$C3099+1,0)</f>
        <v>3.637142857142857</v>
      </c>
      <c r="X3099" s="3">
        <f>HLOOKUP(X$5,[2]人物技能基础!$O$3:$Q$553,$C3099+1,0)</f>
        <v>2.0186428571428574</v>
      </c>
      <c r="Y3099" s="3">
        <f>HLOOKUP(Y$5,[2]人物技能基础!$O$3:$Q$553,$C3099+1,0)</f>
        <v>99.964285714285708</v>
      </c>
      <c r="Z3099" s="3">
        <f t="shared" si="289"/>
        <v>5611799</v>
      </c>
      <c r="AA3099" s="3">
        <f t="shared" si="290"/>
        <v>103196</v>
      </c>
      <c r="AB3099" s="3">
        <f t="shared" si="291"/>
        <v>34508</v>
      </c>
      <c r="AC3099" s="3">
        <f t="shared" si="292"/>
        <v>38893</v>
      </c>
      <c r="AD3099" s="3">
        <f t="shared" si="293"/>
        <v>38385</v>
      </c>
    </row>
    <row r="3100" spans="1:30" x14ac:dyDescent="0.15">
      <c r="A3100" s="3">
        <v>1095</v>
      </c>
      <c r="B3100" s="3" t="str">
        <f t="shared" si="288"/>
        <v>关卡1095boss</v>
      </c>
      <c r="C3100" s="3">
        <f>INDEX([3]关卡!$J$19:$J$2018,A3100)</f>
        <v>399</v>
      </c>
      <c r="D3100" s="3">
        <f>INDEX([3]关卡!$N$19:$N$2018,A3100)</f>
        <v>399</v>
      </c>
      <c r="E3100" s="3" t="s">
        <v>25</v>
      </c>
      <c r="F3100" s="3" t="s">
        <v>26</v>
      </c>
      <c r="G3100" s="3">
        <v>30</v>
      </c>
      <c r="H3100" s="3">
        <v>30</v>
      </c>
      <c r="I3100" s="3">
        <v>0.2</v>
      </c>
      <c r="J3100" s="4">
        <v>0.75</v>
      </c>
      <c r="K3100" s="4">
        <v>1</v>
      </c>
      <c r="L3100" s="4">
        <v>5</v>
      </c>
      <c r="M3100" s="3">
        <v>1</v>
      </c>
      <c r="N3100" s="3">
        <v>2</v>
      </c>
      <c r="O3100" s="3">
        <f>HLOOKUP(O$5,[1]非R能力!$B$8:$F$558,$C3100+1,0)</f>
        <v>1180182.0924153531</v>
      </c>
      <c r="P3100" s="3">
        <f>HLOOKUP(P$5,[1]非R能力!$B$8:$F$558,$C3100+1,0)</f>
        <v>172543.48688264575</v>
      </c>
      <c r="Q3100" s="3">
        <f>HLOOKUP(Q$5,[1]非R能力!$B$8:$F$558,$C3100+1,0)</f>
        <v>95128.826762538345</v>
      </c>
      <c r="R3100" s="3">
        <f>HLOOKUP(R$5,[1]非R能力!$B$8:$F$558,$C3100+1,0)</f>
        <v>28788.825867550746</v>
      </c>
      <c r="S3100" s="3">
        <f>HLOOKUP(S$5,[1]非R能力!$B$8:$F$558,$C3100+1,0)</f>
        <v>38893.96803077744</v>
      </c>
      <c r="T3100" s="3">
        <f>INDEX([1]非R能力!$H$9:$H$558,D3100)</f>
        <v>33022.310483459616</v>
      </c>
      <c r="U3100" s="3">
        <f>IF(E3100="小怪",0,IF(INDEX([1]非R能力!$FK$9:$FK$558,C3100)=0,0,10))</f>
        <v>10</v>
      </c>
      <c r="V3100" s="3">
        <f>IF(E3100="小怪",0,IF(INDEX([1]非R能力!$FH$9:$FH$558,C3100)=0,0,5000))</f>
        <v>5000</v>
      </c>
      <c r="W3100" s="3">
        <f>HLOOKUP(W$5,[2]人物技能基础!$O$3:$Q$553,$C3100+1,0)</f>
        <v>3.637142857142857</v>
      </c>
      <c r="X3100" s="3">
        <f>HLOOKUP(X$5,[2]人物技能基础!$O$3:$Q$553,$C3100+1,0)</f>
        <v>2.0186428571428574</v>
      </c>
      <c r="Y3100" s="3">
        <f>HLOOKUP(Y$5,[2]人物技能基础!$O$3:$Q$553,$C3100+1,0)</f>
        <v>99.964285714285708</v>
      </c>
      <c r="Z3100" s="3">
        <f t="shared" si="289"/>
        <v>5611799</v>
      </c>
      <c r="AA3100" s="3">
        <f t="shared" si="290"/>
        <v>103196</v>
      </c>
      <c r="AB3100" s="3">
        <f t="shared" si="291"/>
        <v>34508</v>
      </c>
      <c r="AC3100" s="3">
        <f t="shared" si="292"/>
        <v>38893</v>
      </c>
      <c r="AD3100" s="3">
        <f t="shared" si="293"/>
        <v>38385</v>
      </c>
    </row>
    <row r="3101" spans="1:30" x14ac:dyDescent="0.15">
      <c r="A3101" s="3">
        <v>1096</v>
      </c>
      <c r="B3101" s="3" t="str">
        <f t="shared" si="288"/>
        <v>关卡1096boss</v>
      </c>
      <c r="C3101" s="3">
        <f>INDEX([3]关卡!$J$19:$J$2018,A3101)</f>
        <v>400</v>
      </c>
      <c r="D3101" s="3">
        <f>INDEX([3]关卡!$N$19:$N$2018,A3101)</f>
        <v>400</v>
      </c>
      <c r="E3101" s="3" t="s">
        <v>25</v>
      </c>
      <c r="F3101" s="3" t="s">
        <v>26</v>
      </c>
      <c r="G3101" s="3">
        <v>30</v>
      </c>
      <c r="H3101" s="3">
        <v>30</v>
      </c>
      <c r="I3101" s="3">
        <v>0.2</v>
      </c>
      <c r="J3101" s="4">
        <v>0.75</v>
      </c>
      <c r="K3101" s="4">
        <v>1</v>
      </c>
      <c r="L3101" s="4">
        <v>5</v>
      </c>
      <c r="M3101" s="3">
        <v>1</v>
      </c>
      <c r="N3101" s="3">
        <v>2</v>
      </c>
      <c r="O3101" s="3">
        <f>HLOOKUP(O$5,[1]非R能力!$B$8:$F$558,$C3101+1,0)</f>
        <v>1185370.5078887397</v>
      </c>
      <c r="P3101" s="3">
        <f>HLOOKUP(P$5,[1]非R能力!$B$8:$F$558,$C3101+1,0)</f>
        <v>173146.15467484019</v>
      </c>
      <c r="Q3101" s="3">
        <f>HLOOKUP(Q$5,[1]非R能力!$B$8:$F$558,$C3101+1,0)</f>
        <v>95408.040817615329</v>
      </c>
      <c r="R3101" s="3">
        <f>HLOOKUP(R$5,[1]非R能力!$B$8:$F$558,$C3101+1,0)</f>
        <v>28892.17813040617</v>
      </c>
      <c r="S3101" s="3">
        <f>HLOOKUP(S$5,[1]非R能力!$B$8:$F$558,$C3101+1,0)</f>
        <v>38976.283014135093</v>
      </c>
      <c r="T3101" s="3">
        <f>INDEX([1]非R能力!$H$9:$H$558,D3101)</f>
        <v>33215.599972242337</v>
      </c>
      <c r="U3101" s="3">
        <f>IF(E3101="小怪",0,IF(INDEX([1]非R能力!$FK$9:$FK$558,C3101)=0,0,10))</f>
        <v>10</v>
      </c>
      <c r="V3101" s="3">
        <f>IF(E3101="小怪",0,IF(INDEX([1]非R能力!$FH$9:$FH$558,C3101)=0,0,5000))</f>
        <v>5000</v>
      </c>
      <c r="W3101" s="3">
        <f>HLOOKUP(W$5,[2]人物技能基础!$O$3:$Q$553,$C3101+1,0)</f>
        <v>3.637142857142857</v>
      </c>
      <c r="X3101" s="3">
        <f>HLOOKUP(X$5,[2]人物技能基础!$O$3:$Q$553,$C3101+1,0)</f>
        <v>2.0186428571428574</v>
      </c>
      <c r="Y3101" s="3">
        <f>HLOOKUP(Y$5,[2]人物技能基础!$O$3:$Q$553,$C3101+1,0)</f>
        <v>99.964285714285708</v>
      </c>
      <c r="Z3101" s="3">
        <f t="shared" si="289"/>
        <v>5632780</v>
      </c>
      <c r="AA3101" s="3">
        <f t="shared" si="290"/>
        <v>103510</v>
      </c>
      <c r="AB3101" s="3">
        <f t="shared" si="291"/>
        <v>34629</v>
      </c>
      <c r="AC3101" s="3">
        <f t="shared" si="292"/>
        <v>38976</v>
      </c>
      <c r="AD3101" s="3">
        <f t="shared" si="293"/>
        <v>38522</v>
      </c>
    </row>
    <row r="3102" spans="1:30" x14ac:dyDescent="0.15">
      <c r="A3102" s="3">
        <v>1097</v>
      </c>
      <c r="B3102" s="3" t="str">
        <f t="shared" si="288"/>
        <v>关卡1097boss</v>
      </c>
      <c r="C3102" s="3">
        <f>INDEX([3]关卡!$J$19:$J$2018,A3102)</f>
        <v>400</v>
      </c>
      <c r="D3102" s="3">
        <f>INDEX([3]关卡!$N$19:$N$2018,A3102)</f>
        <v>400</v>
      </c>
      <c r="E3102" s="3" t="s">
        <v>25</v>
      </c>
      <c r="F3102" s="3" t="s">
        <v>26</v>
      </c>
      <c r="G3102" s="3">
        <v>30</v>
      </c>
      <c r="H3102" s="3">
        <v>30</v>
      </c>
      <c r="I3102" s="3">
        <v>0.2</v>
      </c>
      <c r="J3102" s="4">
        <v>0.75</v>
      </c>
      <c r="K3102" s="4">
        <v>1</v>
      </c>
      <c r="L3102" s="4">
        <v>5</v>
      </c>
      <c r="M3102" s="3">
        <v>1</v>
      </c>
      <c r="N3102" s="3">
        <v>2</v>
      </c>
      <c r="O3102" s="3">
        <f>HLOOKUP(O$5,[1]非R能力!$B$8:$F$558,$C3102+1,0)</f>
        <v>1185370.5078887397</v>
      </c>
      <c r="P3102" s="3">
        <f>HLOOKUP(P$5,[1]非R能力!$B$8:$F$558,$C3102+1,0)</f>
        <v>173146.15467484019</v>
      </c>
      <c r="Q3102" s="3">
        <f>HLOOKUP(Q$5,[1]非R能力!$B$8:$F$558,$C3102+1,0)</f>
        <v>95408.040817615329</v>
      </c>
      <c r="R3102" s="3">
        <f>HLOOKUP(R$5,[1]非R能力!$B$8:$F$558,$C3102+1,0)</f>
        <v>28892.17813040617</v>
      </c>
      <c r="S3102" s="3">
        <f>HLOOKUP(S$5,[1]非R能力!$B$8:$F$558,$C3102+1,0)</f>
        <v>38976.283014135093</v>
      </c>
      <c r="T3102" s="3">
        <f>INDEX([1]非R能力!$H$9:$H$558,D3102)</f>
        <v>33215.599972242337</v>
      </c>
      <c r="U3102" s="3">
        <f>IF(E3102="小怪",0,IF(INDEX([1]非R能力!$FK$9:$FK$558,C3102)=0,0,10))</f>
        <v>10</v>
      </c>
      <c r="V3102" s="3">
        <f>IF(E3102="小怪",0,IF(INDEX([1]非R能力!$FH$9:$FH$558,C3102)=0,0,5000))</f>
        <v>5000</v>
      </c>
      <c r="W3102" s="3">
        <f>HLOOKUP(W$5,[2]人物技能基础!$O$3:$Q$553,$C3102+1,0)</f>
        <v>3.637142857142857</v>
      </c>
      <c r="X3102" s="3">
        <f>HLOOKUP(X$5,[2]人物技能基础!$O$3:$Q$553,$C3102+1,0)</f>
        <v>2.0186428571428574</v>
      </c>
      <c r="Y3102" s="3">
        <f>HLOOKUP(Y$5,[2]人物技能基础!$O$3:$Q$553,$C3102+1,0)</f>
        <v>99.964285714285708</v>
      </c>
      <c r="Z3102" s="3">
        <f t="shared" si="289"/>
        <v>5632780</v>
      </c>
      <c r="AA3102" s="3">
        <f t="shared" si="290"/>
        <v>103510</v>
      </c>
      <c r="AB3102" s="3">
        <f t="shared" si="291"/>
        <v>34629</v>
      </c>
      <c r="AC3102" s="3">
        <f t="shared" si="292"/>
        <v>38976</v>
      </c>
      <c r="AD3102" s="3">
        <f t="shared" si="293"/>
        <v>38522</v>
      </c>
    </row>
    <row r="3103" spans="1:30" x14ac:dyDescent="0.15">
      <c r="A3103" s="3">
        <v>1098</v>
      </c>
      <c r="B3103" s="3" t="str">
        <f t="shared" si="288"/>
        <v>关卡1098boss</v>
      </c>
      <c r="C3103" s="3">
        <f>INDEX([3]关卡!$J$19:$J$2018,A3103)</f>
        <v>400</v>
      </c>
      <c r="D3103" s="3">
        <f>INDEX([3]关卡!$N$19:$N$2018,A3103)</f>
        <v>400</v>
      </c>
      <c r="E3103" s="3" t="s">
        <v>25</v>
      </c>
      <c r="F3103" s="3" t="s">
        <v>26</v>
      </c>
      <c r="G3103" s="3">
        <v>30</v>
      </c>
      <c r="H3103" s="3">
        <v>30</v>
      </c>
      <c r="I3103" s="3">
        <v>0.2</v>
      </c>
      <c r="J3103" s="4">
        <v>0.75</v>
      </c>
      <c r="K3103" s="4">
        <v>1</v>
      </c>
      <c r="L3103" s="4">
        <v>5</v>
      </c>
      <c r="M3103" s="3">
        <v>1</v>
      </c>
      <c r="N3103" s="3">
        <v>2</v>
      </c>
      <c r="O3103" s="3">
        <f>HLOOKUP(O$5,[1]非R能力!$B$8:$F$558,$C3103+1,0)</f>
        <v>1185370.5078887397</v>
      </c>
      <c r="P3103" s="3">
        <f>HLOOKUP(P$5,[1]非R能力!$B$8:$F$558,$C3103+1,0)</f>
        <v>173146.15467484019</v>
      </c>
      <c r="Q3103" s="3">
        <f>HLOOKUP(Q$5,[1]非R能力!$B$8:$F$558,$C3103+1,0)</f>
        <v>95408.040817615329</v>
      </c>
      <c r="R3103" s="3">
        <f>HLOOKUP(R$5,[1]非R能力!$B$8:$F$558,$C3103+1,0)</f>
        <v>28892.17813040617</v>
      </c>
      <c r="S3103" s="3">
        <f>HLOOKUP(S$5,[1]非R能力!$B$8:$F$558,$C3103+1,0)</f>
        <v>38976.283014135093</v>
      </c>
      <c r="T3103" s="3">
        <f>INDEX([1]非R能力!$H$9:$H$558,D3103)</f>
        <v>33215.599972242337</v>
      </c>
      <c r="U3103" s="3">
        <f>IF(E3103="小怪",0,IF(INDEX([1]非R能力!$FK$9:$FK$558,C3103)=0,0,10))</f>
        <v>10</v>
      </c>
      <c r="V3103" s="3">
        <f>IF(E3103="小怪",0,IF(INDEX([1]非R能力!$FH$9:$FH$558,C3103)=0,0,5000))</f>
        <v>5000</v>
      </c>
      <c r="W3103" s="3">
        <f>HLOOKUP(W$5,[2]人物技能基础!$O$3:$Q$553,$C3103+1,0)</f>
        <v>3.637142857142857</v>
      </c>
      <c r="X3103" s="3">
        <f>HLOOKUP(X$5,[2]人物技能基础!$O$3:$Q$553,$C3103+1,0)</f>
        <v>2.0186428571428574</v>
      </c>
      <c r="Y3103" s="3">
        <f>HLOOKUP(Y$5,[2]人物技能基础!$O$3:$Q$553,$C3103+1,0)</f>
        <v>99.964285714285708</v>
      </c>
      <c r="Z3103" s="3">
        <f t="shared" si="289"/>
        <v>5632780</v>
      </c>
      <c r="AA3103" s="3">
        <f t="shared" si="290"/>
        <v>103510</v>
      </c>
      <c r="AB3103" s="3">
        <f t="shared" si="291"/>
        <v>34629</v>
      </c>
      <c r="AC3103" s="3">
        <f t="shared" si="292"/>
        <v>38976</v>
      </c>
      <c r="AD3103" s="3">
        <f t="shared" si="293"/>
        <v>38522</v>
      </c>
    </row>
    <row r="3104" spans="1:30" x14ac:dyDescent="0.15">
      <c r="A3104" s="3">
        <v>1099</v>
      </c>
      <c r="B3104" s="3" t="str">
        <f t="shared" si="288"/>
        <v>关卡1099boss</v>
      </c>
      <c r="C3104" s="3">
        <f>INDEX([3]关卡!$J$19:$J$2018,A3104)</f>
        <v>400</v>
      </c>
      <c r="D3104" s="3">
        <f>INDEX([3]关卡!$N$19:$N$2018,A3104)</f>
        <v>400</v>
      </c>
      <c r="E3104" s="3" t="s">
        <v>25</v>
      </c>
      <c r="F3104" s="3" t="s">
        <v>26</v>
      </c>
      <c r="G3104" s="3">
        <v>30</v>
      </c>
      <c r="H3104" s="3">
        <v>30</v>
      </c>
      <c r="I3104" s="3">
        <v>0.2</v>
      </c>
      <c r="J3104" s="4">
        <v>0.75</v>
      </c>
      <c r="K3104" s="4">
        <v>1</v>
      </c>
      <c r="L3104" s="4">
        <v>5</v>
      </c>
      <c r="M3104" s="3">
        <v>1</v>
      </c>
      <c r="N3104" s="3">
        <v>2</v>
      </c>
      <c r="O3104" s="3">
        <f>HLOOKUP(O$5,[1]非R能力!$B$8:$F$558,$C3104+1,0)</f>
        <v>1185370.5078887397</v>
      </c>
      <c r="P3104" s="3">
        <f>HLOOKUP(P$5,[1]非R能力!$B$8:$F$558,$C3104+1,0)</f>
        <v>173146.15467484019</v>
      </c>
      <c r="Q3104" s="3">
        <f>HLOOKUP(Q$5,[1]非R能力!$B$8:$F$558,$C3104+1,0)</f>
        <v>95408.040817615329</v>
      </c>
      <c r="R3104" s="3">
        <f>HLOOKUP(R$5,[1]非R能力!$B$8:$F$558,$C3104+1,0)</f>
        <v>28892.17813040617</v>
      </c>
      <c r="S3104" s="3">
        <f>HLOOKUP(S$5,[1]非R能力!$B$8:$F$558,$C3104+1,0)</f>
        <v>38976.283014135093</v>
      </c>
      <c r="T3104" s="3">
        <f>INDEX([1]非R能力!$H$9:$H$558,D3104)</f>
        <v>33215.599972242337</v>
      </c>
      <c r="U3104" s="3">
        <f>IF(E3104="小怪",0,IF(INDEX([1]非R能力!$FK$9:$FK$558,C3104)=0,0,10))</f>
        <v>10</v>
      </c>
      <c r="V3104" s="3">
        <f>IF(E3104="小怪",0,IF(INDEX([1]非R能力!$FH$9:$FH$558,C3104)=0,0,5000))</f>
        <v>5000</v>
      </c>
      <c r="W3104" s="3">
        <f>HLOOKUP(W$5,[2]人物技能基础!$O$3:$Q$553,$C3104+1,0)</f>
        <v>3.637142857142857</v>
      </c>
      <c r="X3104" s="3">
        <f>HLOOKUP(X$5,[2]人物技能基础!$O$3:$Q$553,$C3104+1,0)</f>
        <v>2.0186428571428574</v>
      </c>
      <c r="Y3104" s="3">
        <f>HLOOKUP(Y$5,[2]人物技能基础!$O$3:$Q$553,$C3104+1,0)</f>
        <v>99.964285714285708</v>
      </c>
      <c r="Z3104" s="3">
        <f t="shared" si="289"/>
        <v>5632780</v>
      </c>
      <c r="AA3104" s="3">
        <f t="shared" si="290"/>
        <v>103510</v>
      </c>
      <c r="AB3104" s="3">
        <f t="shared" si="291"/>
        <v>34629</v>
      </c>
      <c r="AC3104" s="3">
        <f t="shared" si="292"/>
        <v>38976</v>
      </c>
      <c r="AD3104" s="3">
        <f t="shared" si="293"/>
        <v>38522</v>
      </c>
    </row>
    <row r="3105" spans="1:30" x14ac:dyDescent="0.15">
      <c r="A3105" s="3">
        <v>1100</v>
      </c>
      <c r="B3105" s="3" t="str">
        <f t="shared" si="288"/>
        <v>关卡1100boss</v>
      </c>
      <c r="C3105" s="3">
        <f>INDEX([3]关卡!$J$19:$J$2018,A3105)</f>
        <v>401</v>
      </c>
      <c r="D3105" s="3">
        <f>INDEX([3]关卡!$N$19:$N$2018,A3105)</f>
        <v>401</v>
      </c>
      <c r="E3105" s="3" t="s">
        <v>25</v>
      </c>
      <c r="F3105" s="3" t="s">
        <v>26</v>
      </c>
      <c r="G3105" s="3">
        <v>30</v>
      </c>
      <c r="H3105" s="3">
        <v>30</v>
      </c>
      <c r="I3105" s="3">
        <v>0.2</v>
      </c>
      <c r="J3105" s="4">
        <v>0.75</v>
      </c>
      <c r="K3105" s="4">
        <v>1</v>
      </c>
      <c r="L3105" s="4">
        <v>5</v>
      </c>
      <c r="M3105" s="3">
        <v>1</v>
      </c>
      <c r="N3105" s="3">
        <v>2</v>
      </c>
      <c r="O3105" s="3">
        <f>HLOOKUP(O$5,[1]非R能力!$B$8:$F$558,$C3105+1,0)</f>
        <v>1191262.0307093037</v>
      </c>
      <c r="P3105" s="3">
        <f>HLOOKUP(P$5,[1]非R能力!$B$8:$F$558,$C3105+1,0)</f>
        <v>173759.50314988609</v>
      </c>
      <c r="Q3105" s="3">
        <f>HLOOKUP(Q$5,[1]非R能力!$B$8:$F$558,$C3105+1,0)</f>
        <v>95717.52963499949</v>
      </c>
      <c r="R3105" s="3">
        <f>HLOOKUP(R$5,[1]非R能力!$B$8:$F$558,$C3105+1,0)</f>
        <v>29002.120216289717</v>
      </c>
      <c r="S3105" s="3">
        <f>HLOOKUP(S$5,[1]非R能力!$B$8:$F$558,$C3105+1,0)</f>
        <v>39078.491862508592</v>
      </c>
      <c r="T3105" s="3">
        <f>INDEX([1]非R能力!$H$9:$H$558,D3105)</f>
        <v>33409.789837623073</v>
      </c>
      <c r="U3105" s="3">
        <f>IF(E3105="小怪",0,IF(INDEX([1]非R能力!$FK$9:$FK$558,C3105)=0,0,10))</f>
        <v>10</v>
      </c>
      <c r="V3105" s="3">
        <f>IF(E3105="小怪",0,IF(INDEX([1]非R能力!$FH$9:$FH$558,C3105)=0,0,5000))</f>
        <v>5000</v>
      </c>
      <c r="W3105" s="3">
        <f>HLOOKUP(W$5,[2]人物技能基础!$O$3:$Q$553,$C3105+1,0)</f>
        <v>3.637142857142857</v>
      </c>
      <c r="X3105" s="3">
        <f>HLOOKUP(X$5,[2]人物技能基础!$O$3:$Q$553,$C3105+1,0)</f>
        <v>2.0186428571428574</v>
      </c>
      <c r="Y3105" s="3">
        <f>HLOOKUP(Y$5,[2]人物技能基础!$O$3:$Q$553,$C3105+1,0)</f>
        <v>99.964285714285708</v>
      </c>
      <c r="Z3105" s="3">
        <f t="shared" si="289"/>
        <v>5654128</v>
      </c>
      <c r="AA3105" s="3">
        <f t="shared" si="290"/>
        <v>103859</v>
      </c>
      <c r="AB3105" s="3">
        <f t="shared" si="291"/>
        <v>34751</v>
      </c>
      <c r="AC3105" s="3">
        <f t="shared" si="292"/>
        <v>39078</v>
      </c>
      <c r="AD3105" s="3">
        <f t="shared" si="293"/>
        <v>38669</v>
      </c>
    </row>
    <row r="3106" spans="1:30" x14ac:dyDescent="0.15">
      <c r="A3106" s="3">
        <v>1101</v>
      </c>
      <c r="B3106" s="3" t="str">
        <f t="shared" si="288"/>
        <v>关卡1101boss</v>
      </c>
      <c r="C3106" s="3">
        <f>INDEX([3]关卡!$J$19:$J$2018,A3106)</f>
        <v>401</v>
      </c>
      <c r="D3106" s="3">
        <f>INDEX([3]关卡!$N$19:$N$2018,A3106)</f>
        <v>401</v>
      </c>
      <c r="E3106" s="3" t="s">
        <v>25</v>
      </c>
      <c r="F3106" s="3" t="s">
        <v>26</v>
      </c>
      <c r="G3106" s="3">
        <v>30</v>
      </c>
      <c r="H3106" s="3">
        <v>30</v>
      </c>
      <c r="I3106" s="3">
        <v>0.2</v>
      </c>
      <c r="J3106" s="4">
        <v>0.75</v>
      </c>
      <c r="K3106" s="4">
        <v>1</v>
      </c>
      <c r="L3106" s="4">
        <v>5</v>
      </c>
      <c r="M3106" s="3">
        <v>1</v>
      </c>
      <c r="N3106" s="3">
        <v>2</v>
      </c>
      <c r="O3106" s="3">
        <f>HLOOKUP(O$5,[1]非R能力!$B$8:$F$558,$C3106+1,0)</f>
        <v>1191262.0307093037</v>
      </c>
      <c r="P3106" s="3">
        <f>HLOOKUP(P$5,[1]非R能力!$B$8:$F$558,$C3106+1,0)</f>
        <v>173759.50314988609</v>
      </c>
      <c r="Q3106" s="3">
        <f>HLOOKUP(Q$5,[1]非R能力!$B$8:$F$558,$C3106+1,0)</f>
        <v>95717.52963499949</v>
      </c>
      <c r="R3106" s="3">
        <f>HLOOKUP(R$5,[1]非R能力!$B$8:$F$558,$C3106+1,0)</f>
        <v>29002.120216289717</v>
      </c>
      <c r="S3106" s="3">
        <f>HLOOKUP(S$5,[1]非R能力!$B$8:$F$558,$C3106+1,0)</f>
        <v>39078.491862508592</v>
      </c>
      <c r="T3106" s="3">
        <f>INDEX([1]非R能力!$H$9:$H$558,D3106)</f>
        <v>33409.789837623073</v>
      </c>
      <c r="U3106" s="3">
        <f>IF(E3106="小怪",0,IF(INDEX([1]非R能力!$FK$9:$FK$558,C3106)=0,0,10))</f>
        <v>10</v>
      </c>
      <c r="V3106" s="3">
        <f>IF(E3106="小怪",0,IF(INDEX([1]非R能力!$FH$9:$FH$558,C3106)=0,0,5000))</f>
        <v>5000</v>
      </c>
      <c r="W3106" s="3">
        <f>HLOOKUP(W$5,[2]人物技能基础!$O$3:$Q$553,$C3106+1,0)</f>
        <v>3.637142857142857</v>
      </c>
      <c r="X3106" s="3">
        <f>HLOOKUP(X$5,[2]人物技能基础!$O$3:$Q$553,$C3106+1,0)</f>
        <v>2.0186428571428574</v>
      </c>
      <c r="Y3106" s="3">
        <f>HLOOKUP(Y$5,[2]人物技能基础!$O$3:$Q$553,$C3106+1,0)</f>
        <v>99.964285714285708</v>
      </c>
      <c r="Z3106" s="3">
        <f t="shared" si="289"/>
        <v>5654128</v>
      </c>
      <c r="AA3106" s="3">
        <f t="shared" si="290"/>
        <v>103859</v>
      </c>
      <c r="AB3106" s="3">
        <f t="shared" si="291"/>
        <v>34751</v>
      </c>
      <c r="AC3106" s="3">
        <f t="shared" si="292"/>
        <v>39078</v>
      </c>
      <c r="AD3106" s="3">
        <f t="shared" si="293"/>
        <v>38669</v>
      </c>
    </row>
    <row r="3107" spans="1:30" x14ac:dyDescent="0.15">
      <c r="A3107" s="3">
        <v>1102</v>
      </c>
      <c r="B3107" s="3" t="str">
        <f t="shared" si="288"/>
        <v>关卡1102boss</v>
      </c>
      <c r="C3107" s="3">
        <f>INDEX([3]关卡!$J$19:$J$2018,A3107)</f>
        <v>401</v>
      </c>
      <c r="D3107" s="3">
        <f>INDEX([3]关卡!$N$19:$N$2018,A3107)</f>
        <v>401</v>
      </c>
      <c r="E3107" s="3" t="s">
        <v>25</v>
      </c>
      <c r="F3107" s="3" t="s">
        <v>26</v>
      </c>
      <c r="G3107" s="3">
        <v>30</v>
      </c>
      <c r="H3107" s="3">
        <v>30</v>
      </c>
      <c r="I3107" s="3">
        <v>0.2</v>
      </c>
      <c r="J3107" s="4">
        <v>0.75</v>
      </c>
      <c r="K3107" s="4">
        <v>1</v>
      </c>
      <c r="L3107" s="4">
        <v>5</v>
      </c>
      <c r="M3107" s="3">
        <v>1</v>
      </c>
      <c r="N3107" s="3">
        <v>2</v>
      </c>
      <c r="O3107" s="3">
        <f>HLOOKUP(O$5,[1]非R能力!$B$8:$F$558,$C3107+1,0)</f>
        <v>1191262.0307093037</v>
      </c>
      <c r="P3107" s="3">
        <f>HLOOKUP(P$5,[1]非R能力!$B$8:$F$558,$C3107+1,0)</f>
        <v>173759.50314988609</v>
      </c>
      <c r="Q3107" s="3">
        <f>HLOOKUP(Q$5,[1]非R能力!$B$8:$F$558,$C3107+1,0)</f>
        <v>95717.52963499949</v>
      </c>
      <c r="R3107" s="3">
        <f>HLOOKUP(R$5,[1]非R能力!$B$8:$F$558,$C3107+1,0)</f>
        <v>29002.120216289717</v>
      </c>
      <c r="S3107" s="3">
        <f>HLOOKUP(S$5,[1]非R能力!$B$8:$F$558,$C3107+1,0)</f>
        <v>39078.491862508592</v>
      </c>
      <c r="T3107" s="3">
        <f>INDEX([1]非R能力!$H$9:$H$558,D3107)</f>
        <v>33409.789837623073</v>
      </c>
      <c r="U3107" s="3">
        <f>IF(E3107="小怪",0,IF(INDEX([1]非R能力!$FK$9:$FK$558,C3107)=0,0,10))</f>
        <v>10</v>
      </c>
      <c r="V3107" s="3">
        <f>IF(E3107="小怪",0,IF(INDEX([1]非R能力!$FH$9:$FH$558,C3107)=0,0,5000))</f>
        <v>5000</v>
      </c>
      <c r="W3107" s="3">
        <f>HLOOKUP(W$5,[2]人物技能基础!$O$3:$Q$553,$C3107+1,0)</f>
        <v>3.637142857142857</v>
      </c>
      <c r="X3107" s="3">
        <f>HLOOKUP(X$5,[2]人物技能基础!$O$3:$Q$553,$C3107+1,0)</f>
        <v>2.0186428571428574</v>
      </c>
      <c r="Y3107" s="3">
        <f>HLOOKUP(Y$5,[2]人物技能基础!$O$3:$Q$553,$C3107+1,0)</f>
        <v>99.964285714285708</v>
      </c>
      <c r="Z3107" s="3">
        <f t="shared" si="289"/>
        <v>5654128</v>
      </c>
      <c r="AA3107" s="3">
        <f t="shared" si="290"/>
        <v>103859</v>
      </c>
      <c r="AB3107" s="3">
        <f t="shared" si="291"/>
        <v>34751</v>
      </c>
      <c r="AC3107" s="3">
        <f t="shared" si="292"/>
        <v>39078</v>
      </c>
      <c r="AD3107" s="3">
        <f t="shared" si="293"/>
        <v>38669</v>
      </c>
    </row>
    <row r="3108" spans="1:30" x14ac:dyDescent="0.15">
      <c r="A3108" s="3">
        <v>1103</v>
      </c>
      <c r="B3108" s="3" t="str">
        <f t="shared" si="288"/>
        <v>关卡1103boss</v>
      </c>
      <c r="C3108" s="3">
        <f>INDEX([3]关卡!$J$19:$J$2018,A3108)</f>
        <v>401</v>
      </c>
      <c r="D3108" s="3">
        <f>INDEX([3]关卡!$N$19:$N$2018,A3108)</f>
        <v>401</v>
      </c>
      <c r="E3108" s="3" t="s">
        <v>25</v>
      </c>
      <c r="F3108" s="3" t="s">
        <v>26</v>
      </c>
      <c r="G3108" s="3">
        <v>30</v>
      </c>
      <c r="H3108" s="3">
        <v>30</v>
      </c>
      <c r="I3108" s="3">
        <v>0.2</v>
      </c>
      <c r="J3108" s="4">
        <v>0.75</v>
      </c>
      <c r="K3108" s="4">
        <v>1</v>
      </c>
      <c r="L3108" s="4">
        <v>5</v>
      </c>
      <c r="M3108" s="3">
        <v>1</v>
      </c>
      <c r="N3108" s="3">
        <v>2</v>
      </c>
      <c r="O3108" s="3">
        <f>HLOOKUP(O$5,[1]非R能力!$B$8:$F$558,$C3108+1,0)</f>
        <v>1191262.0307093037</v>
      </c>
      <c r="P3108" s="3">
        <f>HLOOKUP(P$5,[1]非R能力!$B$8:$F$558,$C3108+1,0)</f>
        <v>173759.50314988609</v>
      </c>
      <c r="Q3108" s="3">
        <f>HLOOKUP(Q$5,[1]非R能力!$B$8:$F$558,$C3108+1,0)</f>
        <v>95717.52963499949</v>
      </c>
      <c r="R3108" s="3">
        <f>HLOOKUP(R$5,[1]非R能力!$B$8:$F$558,$C3108+1,0)</f>
        <v>29002.120216289717</v>
      </c>
      <c r="S3108" s="3">
        <f>HLOOKUP(S$5,[1]非R能力!$B$8:$F$558,$C3108+1,0)</f>
        <v>39078.491862508592</v>
      </c>
      <c r="T3108" s="3">
        <f>INDEX([1]非R能力!$H$9:$H$558,D3108)</f>
        <v>33409.789837623073</v>
      </c>
      <c r="U3108" s="3">
        <f>IF(E3108="小怪",0,IF(INDEX([1]非R能力!$FK$9:$FK$558,C3108)=0,0,10))</f>
        <v>10</v>
      </c>
      <c r="V3108" s="3">
        <f>IF(E3108="小怪",0,IF(INDEX([1]非R能力!$FH$9:$FH$558,C3108)=0,0,5000))</f>
        <v>5000</v>
      </c>
      <c r="W3108" s="3">
        <f>HLOOKUP(W$5,[2]人物技能基础!$O$3:$Q$553,$C3108+1,0)</f>
        <v>3.637142857142857</v>
      </c>
      <c r="X3108" s="3">
        <f>HLOOKUP(X$5,[2]人物技能基础!$O$3:$Q$553,$C3108+1,0)</f>
        <v>2.0186428571428574</v>
      </c>
      <c r="Y3108" s="3">
        <f>HLOOKUP(Y$5,[2]人物技能基础!$O$3:$Q$553,$C3108+1,0)</f>
        <v>99.964285714285708</v>
      </c>
      <c r="Z3108" s="3">
        <f t="shared" si="289"/>
        <v>5654128</v>
      </c>
      <c r="AA3108" s="3">
        <f t="shared" si="290"/>
        <v>103859</v>
      </c>
      <c r="AB3108" s="3">
        <f t="shared" si="291"/>
        <v>34751</v>
      </c>
      <c r="AC3108" s="3">
        <f t="shared" si="292"/>
        <v>39078</v>
      </c>
      <c r="AD3108" s="3">
        <f t="shared" si="293"/>
        <v>38669</v>
      </c>
    </row>
    <row r="3109" spans="1:30" x14ac:dyDescent="0.15">
      <c r="A3109" s="3">
        <v>1104</v>
      </c>
      <c r="B3109" s="3" t="str">
        <f t="shared" si="288"/>
        <v>关卡1104boss</v>
      </c>
      <c r="C3109" s="3">
        <f>INDEX([3]关卡!$J$19:$J$2018,A3109)</f>
        <v>402</v>
      </c>
      <c r="D3109" s="3">
        <f>INDEX([3]关卡!$N$19:$N$2018,A3109)</f>
        <v>402</v>
      </c>
      <c r="E3109" s="3" t="s">
        <v>25</v>
      </c>
      <c r="F3109" s="3" t="s">
        <v>26</v>
      </c>
      <c r="G3109" s="3">
        <v>30</v>
      </c>
      <c r="H3109" s="3">
        <v>30</v>
      </c>
      <c r="I3109" s="3">
        <v>0.2</v>
      </c>
      <c r="J3109" s="4">
        <v>0.75</v>
      </c>
      <c r="K3109" s="4">
        <v>1</v>
      </c>
      <c r="L3109" s="4">
        <v>5</v>
      </c>
      <c r="M3109" s="3">
        <v>1</v>
      </c>
      <c r="N3109" s="3">
        <v>2</v>
      </c>
      <c r="O3109" s="3">
        <f>HLOOKUP(O$5,[1]非R能力!$B$8:$F$558,$C3109+1,0)</f>
        <v>1197242.8237070469</v>
      </c>
      <c r="P3109" s="3">
        <f>HLOOKUP(P$5,[1]非R能力!$B$8:$F$558,$C3109+1,0)</f>
        <v>174397.5426137746</v>
      </c>
      <c r="Q3109" s="3">
        <f>HLOOKUP(Q$5,[1]非R能力!$B$8:$F$558,$C3109+1,0)</f>
        <v>96023.326180681339</v>
      </c>
      <c r="R3109" s="3">
        <f>HLOOKUP(R$5,[1]非R能力!$B$8:$F$558,$C3109+1,0)</f>
        <v>29117.931356268091</v>
      </c>
      <c r="S3109" s="3">
        <f>HLOOKUP(S$5,[1]非R能力!$B$8:$F$558,$C3109+1,0)</f>
        <v>39172.645674389867</v>
      </c>
      <c r="T3109" s="3">
        <f>INDEX([1]非R能力!$H$9:$H$558,D3109)</f>
        <v>33604.883325074043</v>
      </c>
      <c r="U3109" s="3">
        <f>IF(E3109="小怪",0,IF(INDEX([1]非R能力!$FK$9:$FK$558,C3109)=0,0,10))</f>
        <v>10</v>
      </c>
      <c r="V3109" s="3">
        <f>IF(E3109="小怪",0,IF(INDEX([1]非R能力!$FH$9:$FH$558,C3109)=0,0,5000))</f>
        <v>5000</v>
      </c>
      <c r="W3109" s="3">
        <f>HLOOKUP(W$5,[2]人物技能基础!$O$3:$Q$553,$C3109+1,0)</f>
        <v>3.637142857142857</v>
      </c>
      <c r="X3109" s="3">
        <f>HLOOKUP(X$5,[2]人物技能基础!$O$3:$Q$553,$C3109+1,0)</f>
        <v>2.0186428571428574</v>
      </c>
      <c r="Y3109" s="3">
        <f>HLOOKUP(Y$5,[2]人物技能基础!$O$3:$Q$553,$C3109+1,0)</f>
        <v>99.964285714285708</v>
      </c>
      <c r="Z3109" s="3">
        <f t="shared" si="289"/>
        <v>5676173</v>
      </c>
      <c r="AA3109" s="3">
        <f t="shared" si="290"/>
        <v>104204</v>
      </c>
      <c r="AB3109" s="3">
        <f t="shared" si="291"/>
        <v>34879</v>
      </c>
      <c r="AC3109" s="3">
        <f t="shared" si="292"/>
        <v>39172</v>
      </c>
      <c r="AD3109" s="3">
        <f t="shared" si="293"/>
        <v>38823</v>
      </c>
    </row>
    <row r="3110" spans="1:30" x14ac:dyDescent="0.15">
      <c r="A3110" s="3">
        <v>1105</v>
      </c>
      <c r="B3110" s="3" t="str">
        <f t="shared" si="288"/>
        <v>关卡1105boss</v>
      </c>
      <c r="C3110" s="3">
        <f>INDEX([3]关卡!$J$19:$J$2018,A3110)</f>
        <v>402</v>
      </c>
      <c r="D3110" s="3">
        <f>INDEX([3]关卡!$N$19:$N$2018,A3110)</f>
        <v>402</v>
      </c>
      <c r="E3110" s="3" t="s">
        <v>25</v>
      </c>
      <c r="F3110" s="3" t="s">
        <v>26</v>
      </c>
      <c r="G3110" s="3">
        <v>30</v>
      </c>
      <c r="H3110" s="3">
        <v>30</v>
      </c>
      <c r="I3110" s="3">
        <v>0.2</v>
      </c>
      <c r="J3110" s="4">
        <v>0.75</v>
      </c>
      <c r="K3110" s="4">
        <v>1</v>
      </c>
      <c r="L3110" s="4">
        <v>5</v>
      </c>
      <c r="M3110" s="3">
        <v>1</v>
      </c>
      <c r="N3110" s="3">
        <v>2</v>
      </c>
      <c r="O3110" s="3">
        <f>HLOOKUP(O$5,[1]非R能力!$B$8:$F$558,$C3110+1,0)</f>
        <v>1197242.8237070469</v>
      </c>
      <c r="P3110" s="3">
        <f>HLOOKUP(P$5,[1]非R能力!$B$8:$F$558,$C3110+1,0)</f>
        <v>174397.5426137746</v>
      </c>
      <c r="Q3110" s="3">
        <f>HLOOKUP(Q$5,[1]非R能力!$B$8:$F$558,$C3110+1,0)</f>
        <v>96023.326180681339</v>
      </c>
      <c r="R3110" s="3">
        <f>HLOOKUP(R$5,[1]非R能力!$B$8:$F$558,$C3110+1,0)</f>
        <v>29117.931356268091</v>
      </c>
      <c r="S3110" s="3">
        <f>HLOOKUP(S$5,[1]非R能力!$B$8:$F$558,$C3110+1,0)</f>
        <v>39172.645674389867</v>
      </c>
      <c r="T3110" s="3">
        <f>INDEX([1]非R能力!$H$9:$H$558,D3110)</f>
        <v>33604.883325074043</v>
      </c>
      <c r="U3110" s="3">
        <f>IF(E3110="小怪",0,IF(INDEX([1]非R能力!$FK$9:$FK$558,C3110)=0,0,10))</f>
        <v>10</v>
      </c>
      <c r="V3110" s="3">
        <f>IF(E3110="小怪",0,IF(INDEX([1]非R能力!$FH$9:$FH$558,C3110)=0,0,5000))</f>
        <v>5000</v>
      </c>
      <c r="W3110" s="3">
        <f>HLOOKUP(W$5,[2]人物技能基础!$O$3:$Q$553,$C3110+1,0)</f>
        <v>3.637142857142857</v>
      </c>
      <c r="X3110" s="3">
        <f>HLOOKUP(X$5,[2]人物技能基础!$O$3:$Q$553,$C3110+1,0)</f>
        <v>2.0186428571428574</v>
      </c>
      <c r="Y3110" s="3">
        <f>HLOOKUP(Y$5,[2]人物技能基础!$O$3:$Q$553,$C3110+1,0)</f>
        <v>99.964285714285708</v>
      </c>
      <c r="Z3110" s="3">
        <f t="shared" si="289"/>
        <v>5676173</v>
      </c>
      <c r="AA3110" s="3">
        <f t="shared" si="290"/>
        <v>104204</v>
      </c>
      <c r="AB3110" s="3">
        <f t="shared" si="291"/>
        <v>34879</v>
      </c>
      <c r="AC3110" s="3">
        <f t="shared" si="292"/>
        <v>39172</v>
      </c>
      <c r="AD3110" s="3">
        <f t="shared" si="293"/>
        <v>38823</v>
      </c>
    </row>
    <row r="3111" spans="1:30" x14ac:dyDescent="0.15">
      <c r="A3111" s="3">
        <v>1106</v>
      </c>
      <c r="B3111" s="3" t="str">
        <f t="shared" si="288"/>
        <v>关卡1106boss</v>
      </c>
      <c r="C3111" s="3">
        <f>INDEX([3]关卡!$J$19:$J$2018,A3111)</f>
        <v>402</v>
      </c>
      <c r="D3111" s="3">
        <f>INDEX([3]关卡!$N$19:$N$2018,A3111)</f>
        <v>402</v>
      </c>
      <c r="E3111" s="3" t="s">
        <v>25</v>
      </c>
      <c r="F3111" s="3" t="s">
        <v>26</v>
      </c>
      <c r="G3111" s="3">
        <v>30</v>
      </c>
      <c r="H3111" s="3">
        <v>30</v>
      </c>
      <c r="I3111" s="3">
        <v>0.2</v>
      </c>
      <c r="J3111" s="4">
        <v>0.75</v>
      </c>
      <c r="K3111" s="4">
        <v>1</v>
      </c>
      <c r="L3111" s="4">
        <v>5</v>
      </c>
      <c r="M3111" s="3">
        <v>1</v>
      </c>
      <c r="N3111" s="3">
        <v>2</v>
      </c>
      <c r="O3111" s="3">
        <f>HLOOKUP(O$5,[1]非R能力!$B$8:$F$558,$C3111+1,0)</f>
        <v>1197242.8237070469</v>
      </c>
      <c r="P3111" s="3">
        <f>HLOOKUP(P$5,[1]非R能力!$B$8:$F$558,$C3111+1,0)</f>
        <v>174397.5426137746</v>
      </c>
      <c r="Q3111" s="3">
        <f>HLOOKUP(Q$5,[1]非R能力!$B$8:$F$558,$C3111+1,0)</f>
        <v>96023.326180681339</v>
      </c>
      <c r="R3111" s="3">
        <f>HLOOKUP(R$5,[1]非R能力!$B$8:$F$558,$C3111+1,0)</f>
        <v>29117.931356268091</v>
      </c>
      <c r="S3111" s="3">
        <f>HLOOKUP(S$5,[1]非R能力!$B$8:$F$558,$C3111+1,0)</f>
        <v>39172.645674389867</v>
      </c>
      <c r="T3111" s="3">
        <f>INDEX([1]非R能力!$H$9:$H$558,D3111)</f>
        <v>33604.883325074043</v>
      </c>
      <c r="U3111" s="3">
        <f>IF(E3111="小怪",0,IF(INDEX([1]非R能力!$FK$9:$FK$558,C3111)=0,0,10))</f>
        <v>10</v>
      </c>
      <c r="V3111" s="3">
        <f>IF(E3111="小怪",0,IF(INDEX([1]非R能力!$FH$9:$FH$558,C3111)=0,0,5000))</f>
        <v>5000</v>
      </c>
      <c r="W3111" s="3">
        <f>HLOOKUP(W$5,[2]人物技能基础!$O$3:$Q$553,$C3111+1,0)</f>
        <v>3.637142857142857</v>
      </c>
      <c r="X3111" s="3">
        <f>HLOOKUP(X$5,[2]人物技能基础!$O$3:$Q$553,$C3111+1,0)</f>
        <v>2.0186428571428574</v>
      </c>
      <c r="Y3111" s="3">
        <f>HLOOKUP(Y$5,[2]人物技能基础!$O$3:$Q$553,$C3111+1,0)</f>
        <v>99.964285714285708</v>
      </c>
      <c r="Z3111" s="3">
        <f t="shared" si="289"/>
        <v>5676173</v>
      </c>
      <c r="AA3111" s="3">
        <f t="shared" si="290"/>
        <v>104204</v>
      </c>
      <c r="AB3111" s="3">
        <f t="shared" si="291"/>
        <v>34879</v>
      </c>
      <c r="AC3111" s="3">
        <f t="shared" si="292"/>
        <v>39172</v>
      </c>
      <c r="AD3111" s="3">
        <f t="shared" si="293"/>
        <v>38823</v>
      </c>
    </row>
    <row r="3112" spans="1:30" x14ac:dyDescent="0.15">
      <c r="A3112" s="3">
        <v>1107</v>
      </c>
      <c r="B3112" s="3" t="str">
        <f t="shared" si="288"/>
        <v>关卡1107boss</v>
      </c>
      <c r="C3112" s="3">
        <f>INDEX([3]关卡!$J$19:$J$2018,A3112)</f>
        <v>402</v>
      </c>
      <c r="D3112" s="3">
        <f>INDEX([3]关卡!$N$19:$N$2018,A3112)</f>
        <v>402</v>
      </c>
      <c r="E3112" s="3" t="s">
        <v>25</v>
      </c>
      <c r="F3112" s="3" t="s">
        <v>26</v>
      </c>
      <c r="G3112" s="3">
        <v>30</v>
      </c>
      <c r="H3112" s="3">
        <v>30</v>
      </c>
      <c r="I3112" s="3">
        <v>0.2</v>
      </c>
      <c r="J3112" s="4">
        <v>0.75</v>
      </c>
      <c r="K3112" s="4">
        <v>1</v>
      </c>
      <c r="L3112" s="4">
        <v>5</v>
      </c>
      <c r="M3112" s="3">
        <v>1</v>
      </c>
      <c r="N3112" s="3">
        <v>2</v>
      </c>
      <c r="O3112" s="3">
        <f>HLOOKUP(O$5,[1]非R能力!$B$8:$F$558,$C3112+1,0)</f>
        <v>1197242.8237070469</v>
      </c>
      <c r="P3112" s="3">
        <f>HLOOKUP(P$5,[1]非R能力!$B$8:$F$558,$C3112+1,0)</f>
        <v>174397.5426137746</v>
      </c>
      <c r="Q3112" s="3">
        <f>HLOOKUP(Q$5,[1]非R能力!$B$8:$F$558,$C3112+1,0)</f>
        <v>96023.326180681339</v>
      </c>
      <c r="R3112" s="3">
        <f>HLOOKUP(R$5,[1]非R能力!$B$8:$F$558,$C3112+1,0)</f>
        <v>29117.931356268091</v>
      </c>
      <c r="S3112" s="3">
        <f>HLOOKUP(S$5,[1]非R能力!$B$8:$F$558,$C3112+1,0)</f>
        <v>39172.645674389867</v>
      </c>
      <c r="T3112" s="3">
        <f>INDEX([1]非R能力!$H$9:$H$558,D3112)</f>
        <v>33604.883325074043</v>
      </c>
      <c r="U3112" s="3">
        <f>IF(E3112="小怪",0,IF(INDEX([1]非R能力!$FK$9:$FK$558,C3112)=0,0,10))</f>
        <v>10</v>
      </c>
      <c r="V3112" s="3">
        <f>IF(E3112="小怪",0,IF(INDEX([1]非R能力!$FH$9:$FH$558,C3112)=0,0,5000))</f>
        <v>5000</v>
      </c>
      <c r="W3112" s="3">
        <f>HLOOKUP(W$5,[2]人物技能基础!$O$3:$Q$553,$C3112+1,0)</f>
        <v>3.637142857142857</v>
      </c>
      <c r="X3112" s="3">
        <f>HLOOKUP(X$5,[2]人物技能基础!$O$3:$Q$553,$C3112+1,0)</f>
        <v>2.0186428571428574</v>
      </c>
      <c r="Y3112" s="3">
        <f>HLOOKUP(Y$5,[2]人物技能基础!$O$3:$Q$553,$C3112+1,0)</f>
        <v>99.964285714285708</v>
      </c>
      <c r="Z3112" s="3">
        <f t="shared" si="289"/>
        <v>5676173</v>
      </c>
      <c r="AA3112" s="3">
        <f t="shared" si="290"/>
        <v>104204</v>
      </c>
      <c r="AB3112" s="3">
        <f t="shared" si="291"/>
        <v>34879</v>
      </c>
      <c r="AC3112" s="3">
        <f t="shared" si="292"/>
        <v>39172</v>
      </c>
      <c r="AD3112" s="3">
        <f t="shared" si="293"/>
        <v>38823</v>
      </c>
    </row>
    <row r="3113" spans="1:30" x14ac:dyDescent="0.15">
      <c r="A3113" s="3">
        <v>1108</v>
      </c>
      <c r="B3113" s="3" t="str">
        <f t="shared" si="288"/>
        <v>关卡1108boss</v>
      </c>
      <c r="C3113" s="3">
        <f>INDEX([3]关卡!$J$19:$J$2018,A3113)</f>
        <v>403</v>
      </c>
      <c r="D3113" s="3">
        <f>INDEX([3]关卡!$N$19:$N$2018,A3113)</f>
        <v>403</v>
      </c>
      <c r="E3113" s="3" t="s">
        <v>25</v>
      </c>
      <c r="F3113" s="3" t="s">
        <v>26</v>
      </c>
      <c r="G3113" s="3">
        <v>30</v>
      </c>
      <c r="H3113" s="3">
        <v>30</v>
      </c>
      <c r="I3113" s="3">
        <v>0.2</v>
      </c>
      <c r="J3113" s="4">
        <v>0.75</v>
      </c>
      <c r="K3113" s="4">
        <v>1</v>
      </c>
      <c r="L3113" s="4">
        <v>5</v>
      </c>
      <c r="M3113" s="3">
        <v>1</v>
      </c>
      <c r="N3113" s="3">
        <v>2</v>
      </c>
      <c r="O3113" s="3">
        <f>HLOOKUP(O$5,[1]非R能力!$B$8:$F$558,$C3113+1,0)</f>
        <v>1202400.8758378078</v>
      </c>
      <c r="P3113" s="3">
        <f>HLOOKUP(P$5,[1]非R能力!$B$8:$F$558,$C3113+1,0)</f>
        <v>174974.60620797574</v>
      </c>
      <c r="Q3113" s="3">
        <f>HLOOKUP(Q$5,[1]非R能力!$B$8:$F$558,$C3113+1,0)</f>
        <v>96337.597223262492</v>
      </c>
      <c r="R3113" s="3">
        <f>HLOOKUP(R$5,[1]非R能力!$B$8:$F$558,$C3113+1,0)</f>
        <v>29224.310420363567</v>
      </c>
      <c r="S3113" s="3">
        <f>HLOOKUP(S$5,[1]非R能力!$B$8:$F$558,$C3113+1,0)</f>
        <v>39280.551754614862</v>
      </c>
      <c r="T3113" s="3">
        <f>INDEX([1]非R能力!$H$9:$H$558,D3113)</f>
        <v>33800.883686214183</v>
      </c>
      <c r="U3113" s="3">
        <f>IF(E3113="小怪",0,IF(INDEX([1]非R能力!$FK$9:$FK$558,C3113)=0,0,10))</f>
        <v>10</v>
      </c>
      <c r="V3113" s="3">
        <f>IF(E3113="小怪",0,IF(INDEX([1]非R能力!$FH$9:$FH$558,C3113)=0,0,5000))</f>
        <v>5000</v>
      </c>
      <c r="W3113" s="3">
        <f>HLOOKUP(W$5,[2]人物技能基础!$O$3:$Q$553,$C3113+1,0)</f>
        <v>3.637142857142857</v>
      </c>
      <c r="X3113" s="3">
        <f>HLOOKUP(X$5,[2]人物技能基础!$O$3:$Q$553,$C3113+1,0)</f>
        <v>2.0186428571428574</v>
      </c>
      <c r="Y3113" s="3">
        <f>HLOOKUP(Y$5,[2]人物技能基础!$O$3:$Q$553,$C3113+1,0)</f>
        <v>99.964285714285708</v>
      </c>
      <c r="Z3113" s="3">
        <f t="shared" si="289"/>
        <v>5696490</v>
      </c>
      <c r="AA3113" s="3">
        <f t="shared" si="290"/>
        <v>104553</v>
      </c>
      <c r="AB3113" s="3">
        <f t="shared" si="291"/>
        <v>34994</v>
      </c>
      <c r="AC3113" s="3">
        <f t="shared" si="292"/>
        <v>39280</v>
      </c>
      <c r="AD3113" s="3">
        <f t="shared" si="293"/>
        <v>38965</v>
      </c>
    </row>
    <row r="3114" spans="1:30" x14ac:dyDescent="0.15">
      <c r="A3114" s="3">
        <v>1109</v>
      </c>
      <c r="B3114" s="3" t="str">
        <f t="shared" si="288"/>
        <v>关卡1109boss</v>
      </c>
      <c r="C3114" s="3">
        <f>INDEX([3]关卡!$J$19:$J$2018,A3114)</f>
        <v>403</v>
      </c>
      <c r="D3114" s="3">
        <f>INDEX([3]关卡!$N$19:$N$2018,A3114)</f>
        <v>403</v>
      </c>
      <c r="E3114" s="3" t="s">
        <v>25</v>
      </c>
      <c r="F3114" s="3" t="s">
        <v>26</v>
      </c>
      <c r="G3114" s="3">
        <v>30</v>
      </c>
      <c r="H3114" s="3">
        <v>30</v>
      </c>
      <c r="I3114" s="3">
        <v>0.2</v>
      </c>
      <c r="J3114" s="4">
        <v>0.75</v>
      </c>
      <c r="K3114" s="4">
        <v>1</v>
      </c>
      <c r="L3114" s="4">
        <v>5</v>
      </c>
      <c r="M3114" s="3">
        <v>1</v>
      </c>
      <c r="N3114" s="3">
        <v>2</v>
      </c>
      <c r="O3114" s="3">
        <f>HLOOKUP(O$5,[1]非R能力!$B$8:$F$558,$C3114+1,0)</f>
        <v>1202400.8758378078</v>
      </c>
      <c r="P3114" s="3">
        <f>HLOOKUP(P$5,[1]非R能力!$B$8:$F$558,$C3114+1,0)</f>
        <v>174974.60620797574</v>
      </c>
      <c r="Q3114" s="3">
        <f>HLOOKUP(Q$5,[1]非R能力!$B$8:$F$558,$C3114+1,0)</f>
        <v>96337.597223262492</v>
      </c>
      <c r="R3114" s="3">
        <f>HLOOKUP(R$5,[1]非R能力!$B$8:$F$558,$C3114+1,0)</f>
        <v>29224.310420363567</v>
      </c>
      <c r="S3114" s="3">
        <f>HLOOKUP(S$5,[1]非R能力!$B$8:$F$558,$C3114+1,0)</f>
        <v>39280.551754614862</v>
      </c>
      <c r="T3114" s="3">
        <f>INDEX([1]非R能力!$H$9:$H$558,D3114)</f>
        <v>33800.883686214183</v>
      </c>
      <c r="U3114" s="3">
        <f>IF(E3114="小怪",0,IF(INDEX([1]非R能力!$FK$9:$FK$558,C3114)=0,0,10))</f>
        <v>10</v>
      </c>
      <c r="V3114" s="3">
        <f>IF(E3114="小怪",0,IF(INDEX([1]非R能力!$FH$9:$FH$558,C3114)=0,0,5000))</f>
        <v>5000</v>
      </c>
      <c r="W3114" s="3">
        <f>HLOOKUP(W$5,[2]人物技能基础!$O$3:$Q$553,$C3114+1,0)</f>
        <v>3.637142857142857</v>
      </c>
      <c r="X3114" s="3">
        <f>HLOOKUP(X$5,[2]人物技能基础!$O$3:$Q$553,$C3114+1,0)</f>
        <v>2.0186428571428574</v>
      </c>
      <c r="Y3114" s="3">
        <f>HLOOKUP(Y$5,[2]人物技能基础!$O$3:$Q$553,$C3114+1,0)</f>
        <v>99.964285714285708</v>
      </c>
      <c r="Z3114" s="3">
        <f t="shared" si="289"/>
        <v>5696490</v>
      </c>
      <c r="AA3114" s="3">
        <f t="shared" si="290"/>
        <v>104553</v>
      </c>
      <c r="AB3114" s="3">
        <f t="shared" si="291"/>
        <v>34994</v>
      </c>
      <c r="AC3114" s="3">
        <f t="shared" si="292"/>
        <v>39280</v>
      </c>
      <c r="AD3114" s="3">
        <f t="shared" si="293"/>
        <v>38965</v>
      </c>
    </row>
    <row r="3115" spans="1:30" x14ac:dyDescent="0.15">
      <c r="A3115" s="3">
        <v>1110</v>
      </c>
      <c r="B3115" s="3" t="str">
        <f t="shared" si="288"/>
        <v>关卡1110boss</v>
      </c>
      <c r="C3115" s="3">
        <f>INDEX([3]关卡!$J$19:$J$2018,A3115)</f>
        <v>403</v>
      </c>
      <c r="D3115" s="3">
        <f>INDEX([3]关卡!$N$19:$N$2018,A3115)</f>
        <v>403</v>
      </c>
      <c r="E3115" s="3" t="s">
        <v>25</v>
      </c>
      <c r="F3115" s="3" t="s">
        <v>26</v>
      </c>
      <c r="G3115" s="3">
        <v>30</v>
      </c>
      <c r="H3115" s="3">
        <v>30</v>
      </c>
      <c r="I3115" s="3">
        <v>0.2</v>
      </c>
      <c r="J3115" s="4">
        <v>0.75</v>
      </c>
      <c r="K3115" s="4">
        <v>1</v>
      </c>
      <c r="L3115" s="4">
        <v>5</v>
      </c>
      <c r="M3115" s="3">
        <v>1</v>
      </c>
      <c r="N3115" s="3">
        <v>2</v>
      </c>
      <c r="O3115" s="3">
        <f>HLOOKUP(O$5,[1]非R能力!$B$8:$F$558,$C3115+1,0)</f>
        <v>1202400.8758378078</v>
      </c>
      <c r="P3115" s="3">
        <f>HLOOKUP(P$5,[1]非R能力!$B$8:$F$558,$C3115+1,0)</f>
        <v>174974.60620797574</v>
      </c>
      <c r="Q3115" s="3">
        <f>HLOOKUP(Q$5,[1]非R能力!$B$8:$F$558,$C3115+1,0)</f>
        <v>96337.597223262492</v>
      </c>
      <c r="R3115" s="3">
        <f>HLOOKUP(R$5,[1]非R能力!$B$8:$F$558,$C3115+1,0)</f>
        <v>29224.310420363567</v>
      </c>
      <c r="S3115" s="3">
        <f>HLOOKUP(S$5,[1]非R能力!$B$8:$F$558,$C3115+1,0)</f>
        <v>39280.551754614862</v>
      </c>
      <c r="T3115" s="3">
        <f>INDEX([1]非R能力!$H$9:$H$558,D3115)</f>
        <v>33800.883686214183</v>
      </c>
      <c r="U3115" s="3">
        <f>IF(E3115="小怪",0,IF(INDEX([1]非R能力!$FK$9:$FK$558,C3115)=0,0,10))</f>
        <v>10</v>
      </c>
      <c r="V3115" s="3">
        <f>IF(E3115="小怪",0,IF(INDEX([1]非R能力!$FH$9:$FH$558,C3115)=0,0,5000))</f>
        <v>5000</v>
      </c>
      <c r="W3115" s="3">
        <f>HLOOKUP(W$5,[2]人物技能基础!$O$3:$Q$553,$C3115+1,0)</f>
        <v>3.637142857142857</v>
      </c>
      <c r="X3115" s="3">
        <f>HLOOKUP(X$5,[2]人物技能基础!$O$3:$Q$553,$C3115+1,0)</f>
        <v>2.0186428571428574</v>
      </c>
      <c r="Y3115" s="3">
        <f>HLOOKUP(Y$5,[2]人物技能基础!$O$3:$Q$553,$C3115+1,0)</f>
        <v>99.964285714285708</v>
      </c>
      <c r="Z3115" s="3">
        <f t="shared" si="289"/>
        <v>5696490</v>
      </c>
      <c r="AA3115" s="3">
        <f t="shared" si="290"/>
        <v>104553</v>
      </c>
      <c r="AB3115" s="3">
        <f t="shared" si="291"/>
        <v>34994</v>
      </c>
      <c r="AC3115" s="3">
        <f t="shared" si="292"/>
        <v>39280</v>
      </c>
      <c r="AD3115" s="3">
        <f t="shared" si="293"/>
        <v>38965</v>
      </c>
    </row>
    <row r="3116" spans="1:30" x14ac:dyDescent="0.15">
      <c r="A3116" s="3">
        <v>1111</v>
      </c>
      <c r="B3116" s="3" t="str">
        <f t="shared" si="288"/>
        <v>关卡1111boss</v>
      </c>
      <c r="C3116" s="3">
        <f>INDEX([3]关卡!$J$19:$J$2018,A3116)</f>
        <v>403</v>
      </c>
      <c r="D3116" s="3">
        <f>INDEX([3]关卡!$N$19:$N$2018,A3116)</f>
        <v>403</v>
      </c>
      <c r="E3116" s="3" t="s">
        <v>25</v>
      </c>
      <c r="F3116" s="3" t="s">
        <v>26</v>
      </c>
      <c r="G3116" s="3">
        <v>30</v>
      </c>
      <c r="H3116" s="3">
        <v>30</v>
      </c>
      <c r="I3116" s="3">
        <v>0.2</v>
      </c>
      <c r="J3116" s="4">
        <v>0.75</v>
      </c>
      <c r="K3116" s="4">
        <v>1</v>
      </c>
      <c r="L3116" s="4">
        <v>5</v>
      </c>
      <c r="M3116" s="3">
        <v>1</v>
      </c>
      <c r="N3116" s="3">
        <v>2</v>
      </c>
      <c r="O3116" s="3">
        <f>HLOOKUP(O$5,[1]非R能力!$B$8:$F$558,$C3116+1,0)</f>
        <v>1202400.8758378078</v>
      </c>
      <c r="P3116" s="3">
        <f>HLOOKUP(P$5,[1]非R能力!$B$8:$F$558,$C3116+1,0)</f>
        <v>174974.60620797574</v>
      </c>
      <c r="Q3116" s="3">
        <f>HLOOKUP(Q$5,[1]非R能力!$B$8:$F$558,$C3116+1,0)</f>
        <v>96337.597223262492</v>
      </c>
      <c r="R3116" s="3">
        <f>HLOOKUP(R$5,[1]非R能力!$B$8:$F$558,$C3116+1,0)</f>
        <v>29224.310420363567</v>
      </c>
      <c r="S3116" s="3">
        <f>HLOOKUP(S$5,[1]非R能力!$B$8:$F$558,$C3116+1,0)</f>
        <v>39280.551754614862</v>
      </c>
      <c r="T3116" s="3">
        <f>INDEX([1]非R能力!$H$9:$H$558,D3116)</f>
        <v>33800.883686214183</v>
      </c>
      <c r="U3116" s="3">
        <f>IF(E3116="小怪",0,IF(INDEX([1]非R能力!$FK$9:$FK$558,C3116)=0,0,10))</f>
        <v>10</v>
      </c>
      <c r="V3116" s="3">
        <f>IF(E3116="小怪",0,IF(INDEX([1]非R能力!$FH$9:$FH$558,C3116)=0,0,5000))</f>
        <v>5000</v>
      </c>
      <c r="W3116" s="3">
        <f>HLOOKUP(W$5,[2]人物技能基础!$O$3:$Q$553,$C3116+1,0)</f>
        <v>3.637142857142857</v>
      </c>
      <c r="X3116" s="3">
        <f>HLOOKUP(X$5,[2]人物技能基础!$O$3:$Q$553,$C3116+1,0)</f>
        <v>2.0186428571428574</v>
      </c>
      <c r="Y3116" s="3">
        <f>HLOOKUP(Y$5,[2]人物技能基础!$O$3:$Q$553,$C3116+1,0)</f>
        <v>99.964285714285708</v>
      </c>
      <c r="Z3116" s="3">
        <f t="shared" si="289"/>
        <v>5696490</v>
      </c>
      <c r="AA3116" s="3">
        <f t="shared" si="290"/>
        <v>104553</v>
      </c>
      <c r="AB3116" s="3">
        <f t="shared" si="291"/>
        <v>34994</v>
      </c>
      <c r="AC3116" s="3">
        <f t="shared" si="292"/>
        <v>39280</v>
      </c>
      <c r="AD3116" s="3">
        <f t="shared" si="293"/>
        <v>38965</v>
      </c>
    </row>
    <row r="3117" spans="1:30" x14ac:dyDescent="0.15">
      <c r="A3117" s="3">
        <v>1112</v>
      </c>
      <c r="B3117" s="3" t="str">
        <f t="shared" si="288"/>
        <v>关卡1112boss</v>
      </c>
      <c r="C3117" s="3">
        <f>INDEX([3]关卡!$J$19:$J$2018,A3117)</f>
        <v>404</v>
      </c>
      <c r="D3117" s="3">
        <f>INDEX([3]关卡!$N$19:$N$2018,A3117)</f>
        <v>404</v>
      </c>
      <c r="E3117" s="3" t="s">
        <v>25</v>
      </c>
      <c r="F3117" s="3" t="s">
        <v>26</v>
      </c>
      <c r="G3117" s="3">
        <v>30</v>
      </c>
      <c r="H3117" s="3">
        <v>30</v>
      </c>
      <c r="I3117" s="3">
        <v>0.2</v>
      </c>
      <c r="J3117" s="4">
        <v>0.75</v>
      </c>
      <c r="K3117" s="4">
        <v>1</v>
      </c>
      <c r="L3117" s="4">
        <v>5</v>
      </c>
      <c r="M3117" s="3">
        <v>1</v>
      </c>
      <c r="N3117" s="3">
        <v>2</v>
      </c>
      <c r="O3117" s="3">
        <f>HLOOKUP(O$5,[1]非R能力!$B$8:$F$558,$C3117+1,0)</f>
        <v>1207775.4982909488</v>
      </c>
      <c r="P3117" s="3">
        <f>HLOOKUP(P$5,[1]非R能力!$B$8:$F$558,$C3117+1,0)</f>
        <v>175592.84260209341</v>
      </c>
      <c r="Q3117" s="3">
        <f>HLOOKUP(Q$5,[1]非R能力!$B$8:$F$558,$C3117+1,0)</f>
        <v>96635.636672280016</v>
      </c>
      <c r="R3117" s="3">
        <f>HLOOKUP(R$5,[1]非R能力!$B$8:$F$558,$C3117+1,0)</f>
        <v>29334.224082279707</v>
      </c>
      <c r="S3117" s="3">
        <f>HLOOKUP(S$5,[1]非R能力!$B$8:$F$558,$C3117+1,0)</f>
        <v>39369.983175621972</v>
      </c>
      <c r="T3117" s="3">
        <f>INDEX([1]非R能力!$H$9:$H$558,D3117)</f>
        <v>33997.794178809163</v>
      </c>
      <c r="U3117" s="3">
        <f>IF(E3117="小怪",0,IF(INDEX([1]非R能力!$FK$9:$FK$558,C3117)=0,0,10))</f>
        <v>10</v>
      </c>
      <c r="V3117" s="3">
        <f>IF(E3117="小怪",0,IF(INDEX([1]非R能力!$FH$9:$FH$558,C3117)=0,0,5000))</f>
        <v>5000</v>
      </c>
      <c r="W3117" s="3">
        <f>HLOOKUP(W$5,[2]人物技能基础!$O$3:$Q$553,$C3117+1,0)</f>
        <v>3.637142857142857</v>
      </c>
      <c r="X3117" s="3">
        <f>HLOOKUP(X$5,[2]人物技能基础!$O$3:$Q$553,$C3117+1,0)</f>
        <v>2.0186428571428574</v>
      </c>
      <c r="Y3117" s="3">
        <f>HLOOKUP(Y$5,[2]人物技能基础!$O$3:$Q$553,$C3117+1,0)</f>
        <v>99.964285714285708</v>
      </c>
      <c r="Z3117" s="3">
        <f t="shared" si="289"/>
        <v>5717993</v>
      </c>
      <c r="AA3117" s="3">
        <f t="shared" si="290"/>
        <v>104887</v>
      </c>
      <c r="AB3117" s="3">
        <f t="shared" si="291"/>
        <v>35118</v>
      </c>
      <c r="AC3117" s="3">
        <f t="shared" si="292"/>
        <v>39369</v>
      </c>
      <c r="AD3117" s="3">
        <f t="shared" si="293"/>
        <v>39112</v>
      </c>
    </row>
    <row r="3118" spans="1:30" x14ac:dyDescent="0.15">
      <c r="A3118" s="3">
        <v>1113</v>
      </c>
      <c r="B3118" s="3" t="str">
        <f t="shared" si="288"/>
        <v>关卡1113boss</v>
      </c>
      <c r="C3118" s="3">
        <f>INDEX([3]关卡!$J$19:$J$2018,A3118)</f>
        <v>404</v>
      </c>
      <c r="D3118" s="3">
        <f>INDEX([3]关卡!$N$19:$N$2018,A3118)</f>
        <v>404</v>
      </c>
      <c r="E3118" s="3" t="s">
        <v>25</v>
      </c>
      <c r="F3118" s="3" t="s">
        <v>26</v>
      </c>
      <c r="G3118" s="3">
        <v>30</v>
      </c>
      <c r="H3118" s="3">
        <v>30</v>
      </c>
      <c r="I3118" s="3">
        <v>0.2</v>
      </c>
      <c r="J3118" s="4">
        <v>0.75</v>
      </c>
      <c r="K3118" s="4">
        <v>1</v>
      </c>
      <c r="L3118" s="4">
        <v>5</v>
      </c>
      <c r="M3118" s="3">
        <v>1</v>
      </c>
      <c r="N3118" s="3">
        <v>2</v>
      </c>
      <c r="O3118" s="3">
        <f>HLOOKUP(O$5,[1]非R能力!$B$8:$F$558,$C3118+1,0)</f>
        <v>1207775.4982909488</v>
      </c>
      <c r="P3118" s="3">
        <f>HLOOKUP(P$5,[1]非R能力!$B$8:$F$558,$C3118+1,0)</f>
        <v>175592.84260209341</v>
      </c>
      <c r="Q3118" s="3">
        <f>HLOOKUP(Q$5,[1]非R能力!$B$8:$F$558,$C3118+1,0)</f>
        <v>96635.636672280016</v>
      </c>
      <c r="R3118" s="3">
        <f>HLOOKUP(R$5,[1]非R能力!$B$8:$F$558,$C3118+1,0)</f>
        <v>29334.224082279707</v>
      </c>
      <c r="S3118" s="3">
        <f>HLOOKUP(S$5,[1]非R能力!$B$8:$F$558,$C3118+1,0)</f>
        <v>39369.983175621972</v>
      </c>
      <c r="T3118" s="3">
        <f>INDEX([1]非R能力!$H$9:$H$558,D3118)</f>
        <v>33997.794178809163</v>
      </c>
      <c r="U3118" s="3">
        <f>IF(E3118="小怪",0,IF(INDEX([1]非R能力!$FK$9:$FK$558,C3118)=0,0,10))</f>
        <v>10</v>
      </c>
      <c r="V3118" s="3">
        <f>IF(E3118="小怪",0,IF(INDEX([1]非R能力!$FH$9:$FH$558,C3118)=0,0,5000))</f>
        <v>5000</v>
      </c>
      <c r="W3118" s="3">
        <f>HLOOKUP(W$5,[2]人物技能基础!$O$3:$Q$553,$C3118+1,0)</f>
        <v>3.637142857142857</v>
      </c>
      <c r="X3118" s="3">
        <f>HLOOKUP(X$5,[2]人物技能基础!$O$3:$Q$553,$C3118+1,0)</f>
        <v>2.0186428571428574</v>
      </c>
      <c r="Y3118" s="3">
        <f>HLOOKUP(Y$5,[2]人物技能基础!$O$3:$Q$553,$C3118+1,0)</f>
        <v>99.964285714285708</v>
      </c>
      <c r="Z3118" s="3">
        <f t="shared" si="289"/>
        <v>5717993</v>
      </c>
      <c r="AA3118" s="3">
        <f t="shared" si="290"/>
        <v>104887</v>
      </c>
      <c r="AB3118" s="3">
        <f t="shared" si="291"/>
        <v>35118</v>
      </c>
      <c r="AC3118" s="3">
        <f t="shared" si="292"/>
        <v>39369</v>
      </c>
      <c r="AD3118" s="3">
        <f t="shared" si="293"/>
        <v>39112</v>
      </c>
    </row>
    <row r="3119" spans="1:30" x14ac:dyDescent="0.15">
      <c r="A3119" s="3">
        <v>1114</v>
      </c>
      <c r="B3119" s="3" t="str">
        <f t="shared" si="288"/>
        <v>关卡1114boss</v>
      </c>
      <c r="C3119" s="3">
        <f>INDEX([3]关卡!$J$19:$J$2018,A3119)</f>
        <v>404</v>
      </c>
      <c r="D3119" s="3">
        <f>INDEX([3]关卡!$N$19:$N$2018,A3119)</f>
        <v>404</v>
      </c>
      <c r="E3119" s="3" t="s">
        <v>25</v>
      </c>
      <c r="F3119" s="3" t="s">
        <v>26</v>
      </c>
      <c r="G3119" s="3">
        <v>30</v>
      </c>
      <c r="H3119" s="3">
        <v>30</v>
      </c>
      <c r="I3119" s="3">
        <v>0.2</v>
      </c>
      <c r="J3119" s="4">
        <v>0.75</v>
      </c>
      <c r="K3119" s="4">
        <v>1</v>
      </c>
      <c r="L3119" s="4">
        <v>5</v>
      </c>
      <c r="M3119" s="3">
        <v>1</v>
      </c>
      <c r="N3119" s="3">
        <v>2</v>
      </c>
      <c r="O3119" s="3">
        <f>HLOOKUP(O$5,[1]非R能力!$B$8:$F$558,$C3119+1,0)</f>
        <v>1207775.4982909488</v>
      </c>
      <c r="P3119" s="3">
        <f>HLOOKUP(P$5,[1]非R能力!$B$8:$F$558,$C3119+1,0)</f>
        <v>175592.84260209341</v>
      </c>
      <c r="Q3119" s="3">
        <f>HLOOKUP(Q$5,[1]非R能力!$B$8:$F$558,$C3119+1,0)</f>
        <v>96635.636672280016</v>
      </c>
      <c r="R3119" s="3">
        <f>HLOOKUP(R$5,[1]非R能力!$B$8:$F$558,$C3119+1,0)</f>
        <v>29334.224082279707</v>
      </c>
      <c r="S3119" s="3">
        <f>HLOOKUP(S$5,[1]非R能力!$B$8:$F$558,$C3119+1,0)</f>
        <v>39369.983175621972</v>
      </c>
      <c r="T3119" s="3">
        <f>INDEX([1]非R能力!$H$9:$H$558,D3119)</f>
        <v>33997.794178809163</v>
      </c>
      <c r="U3119" s="3">
        <f>IF(E3119="小怪",0,IF(INDEX([1]非R能力!$FK$9:$FK$558,C3119)=0,0,10))</f>
        <v>10</v>
      </c>
      <c r="V3119" s="3">
        <f>IF(E3119="小怪",0,IF(INDEX([1]非R能力!$FH$9:$FH$558,C3119)=0,0,5000))</f>
        <v>5000</v>
      </c>
      <c r="W3119" s="3">
        <f>HLOOKUP(W$5,[2]人物技能基础!$O$3:$Q$553,$C3119+1,0)</f>
        <v>3.637142857142857</v>
      </c>
      <c r="X3119" s="3">
        <f>HLOOKUP(X$5,[2]人物技能基础!$O$3:$Q$553,$C3119+1,0)</f>
        <v>2.0186428571428574</v>
      </c>
      <c r="Y3119" s="3">
        <f>HLOOKUP(Y$5,[2]人物技能基础!$O$3:$Q$553,$C3119+1,0)</f>
        <v>99.964285714285708</v>
      </c>
      <c r="Z3119" s="3">
        <f t="shared" si="289"/>
        <v>5717993</v>
      </c>
      <c r="AA3119" s="3">
        <f t="shared" si="290"/>
        <v>104887</v>
      </c>
      <c r="AB3119" s="3">
        <f t="shared" si="291"/>
        <v>35118</v>
      </c>
      <c r="AC3119" s="3">
        <f t="shared" si="292"/>
        <v>39369</v>
      </c>
      <c r="AD3119" s="3">
        <f t="shared" si="293"/>
        <v>39112</v>
      </c>
    </row>
    <row r="3120" spans="1:30" x14ac:dyDescent="0.15">
      <c r="A3120" s="3">
        <v>1115</v>
      </c>
      <c r="B3120" s="3" t="str">
        <f t="shared" si="288"/>
        <v>关卡1115boss</v>
      </c>
      <c r="C3120" s="3">
        <f>INDEX([3]关卡!$J$19:$J$2018,A3120)</f>
        <v>404</v>
      </c>
      <c r="D3120" s="3">
        <f>INDEX([3]关卡!$N$19:$N$2018,A3120)</f>
        <v>404</v>
      </c>
      <c r="E3120" s="3" t="s">
        <v>25</v>
      </c>
      <c r="F3120" s="3" t="s">
        <v>26</v>
      </c>
      <c r="G3120" s="3">
        <v>30</v>
      </c>
      <c r="H3120" s="3">
        <v>30</v>
      </c>
      <c r="I3120" s="3">
        <v>0.2</v>
      </c>
      <c r="J3120" s="4">
        <v>0.75</v>
      </c>
      <c r="K3120" s="4">
        <v>1</v>
      </c>
      <c r="L3120" s="4">
        <v>5</v>
      </c>
      <c r="M3120" s="3">
        <v>1</v>
      </c>
      <c r="N3120" s="3">
        <v>2</v>
      </c>
      <c r="O3120" s="3">
        <f>HLOOKUP(O$5,[1]非R能力!$B$8:$F$558,$C3120+1,0)</f>
        <v>1207775.4982909488</v>
      </c>
      <c r="P3120" s="3">
        <f>HLOOKUP(P$5,[1]非R能力!$B$8:$F$558,$C3120+1,0)</f>
        <v>175592.84260209341</v>
      </c>
      <c r="Q3120" s="3">
        <f>HLOOKUP(Q$5,[1]非R能力!$B$8:$F$558,$C3120+1,0)</f>
        <v>96635.636672280016</v>
      </c>
      <c r="R3120" s="3">
        <f>HLOOKUP(R$5,[1]非R能力!$B$8:$F$558,$C3120+1,0)</f>
        <v>29334.224082279707</v>
      </c>
      <c r="S3120" s="3">
        <f>HLOOKUP(S$5,[1]非R能力!$B$8:$F$558,$C3120+1,0)</f>
        <v>39369.983175621972</v>
      </c>
      <c r="T3120" s="3">
        <f>INDEX([1]非R能力!$H$9:$H$558,D3120)</f>
        <v>33997.794178809163</v>
      </c>
      <c r="U3120" s="3">
        <f>IF(E3120="小怪",0,IF(INDEX([1]非R能力!$FK$9:$FK$558,C3120)=0,0,10))</f>
        <v>10</v>
      </c>
      <c r="V3120" s="3">
        <f>IF(E3120="小怪",0,IF(INDEX([1]非R能力!$FH$9:$FH$558,C3120)=0,0,5000))</f>
        <v>5000</v>
      </c>
      <c r="W3120" s="3">
        <f>HLOOKUP(W$5,[2]人物技能基础!$O$3:$Q$553,$C3120+1,0)</f>
        <v>3.637142857142857</v>
      </c>
      <c r="X3120" s="3">
        <f>HLOOKUP(X$5,[2]人物技能基础!$O$3:$Q$553,$C3120+1,0)</f>
        <v>2.0186428571428574</v>
      </c>
      <c r="Y3120" s="3">
        <f>HLOOKUP(Y$5,[2]人物技能基础!$O$3:$Q$553,$C3120+1,0)</f>
        <v>99.964285714285708</v>
      </c>
      <c r="Z3120" s="3">
        <f t="shared" si="289"/>
        <v>5717993</v>
      </c>
      <c r="AA3120" s="3">
        <f t="shared" si="290"/>
        <v>104887</v>
      </c>
      <c r="AB3120" s="3">
        <f t="shared" si="291"/>
        <v>35118</v>
      </c>
      <c r="AC3120" s="3">
        <f t="shared" si="292"/>
        <v>39369</v>
      </c>
      <c r="AD3120" s="3">
        <f t="shared" si="293"/>
        <v>39112</v>
      </c>
    </row>
    <row r="3121" spans="1:30" x14ac:dyDescent="0.15">
      <c r="A3121" s="3">
        <v>1116</v>
      </c>
      <c r="B3121" s="3" t="str">
        <f t="shared" si="288"/>
        <v>关卡1116boss</v>
      </c>
      <c r="C3121" s="3">
        <f>INDEX([3]关卡!$J$19:$J$2018,A3121)</f>
        <v>405</v>
      </c>
      <c r="D3121" s="3">
        <f>INDEX([3]关卡!$N$19:$N$2018,A3121)</f>
        <v>405</v>
      </c>
      <c r="E3121" s="3" t="s">
        <v>25</v>
      </c>
      <c r="F3121" s="3" t="s">
        <v>26</v>
      </c>
      <c r="G3121" s="3">
        <v>30</v>
      </c>
      <c r="H3121" s="3">
        <v>30</v>
      </c>
      <c r="I3121" s="3">
        <v>0.2</v>
      </c>
      <c r="J3121" s="4">
        <v>0.75</v>
      </c>
      <c r="K3121" s="4">
        <v>1</v>
      </c>
      <c r="L3121" s="4">
        <v>5</v>
      </c>
      <c r="M3121" s="3">
        <v>1</v>
      </c>
      <c r="N3121" s="3">
        <v>2</v>
      </c>
      <c r="O3121" s="3">
        <f>HLOOKUP(O$5,[1]非R能力!$B$8:$F$558,$C3121+1,0)</f>
        <v>1212942.8822476771</v>
      </c>
      <c r="P3121" s="3">
        <f>HLOOKUP(P$5,[1]非R能力!$B$8:$F$558,$C3121+1,0)</f>
        <v>176171.00478469589</v>
      </c>
      <c r="Q3121" s="3">
        <f>HLOOKUP(Q$5,[1]非R能力!$B$8:$F$558,$C3121+1,0)</f>
        <v>96933.777359413594</v>
      </c>
      <c r="R3121" s="3">
        <f>HLOOKUP(R$5,[1]非R能力!$B$8:$F$558,$C3121+1,0)</f>
        <v>29440.671493190013</v>
      </c>
      <c r="S3121" s="3">
        <f>HLOOKUP(S$5,[1]非R能力!$B$8:$F$558,$C3121+1,0)</f>
        <v>39459.454769008589</v>
      </c>
      <c r="T3121" s="3">
        <f>INDEX([1]非R能力!$H$9:$H$558,D3121)</f>
        <v>34195.618066771392</v>
      </c>
      <c r="U3121" s="3">
        <f>IF(E3121="小怪",0,IF(INDEX([1]非R能力!$FK$9:$FK$558,C3121)=0,0,10))</f>
        <v>10</v>
      </c>
      <c r="V3121" s="3">
        <f>IF(E3121="小怪",0,IF(INDEX([1]非R能力!$FH$9:$FH$558,C3121)=0,0,5000))</f>
        <v>5000</v>
      </c>
      <c r="W3121" s="3">
        <f>HLOOKUP(W$5,[2]人物技能基础!$O$3:$Q$553,$C3121+1,0)</f>
        <v>3.637142857142857</v>
      </c>
      <c r="X3121" s="3">
        <f>HLOOKUP(X$5,[2]人物技能基础!$O$3:$Q$553,$C3121+1,0)</f>
        <v>2.0186428571428574</v>
      </c>
      <c r="Y3121" s="3">
        <f>HLOOKUP(Y$5,[2]人物技能基础!$O$3:$Q$553,$C3121+1,0)</f>
        <v>99.964285714285708</v>
      </c>
      <c r="Z3121" s="3">
        <f t="shared" si="289"/>
        <v>5738347</v>
      </c>
      <c r="AA3121" s="3">
        <f t="shared" si="290"/>
        <v>105220</v>
      </c>
      <c r="AB3121" s="3">
        <f t="shared" si="291"/>
        <v>35234</v>
      </c>
      <c r="AC3121" s="3">
        <f t="shared" si="292"/>
        <v>39459</v>
      </c>
      <c r="AD3121" s="3">
        <f t="shared" si="293"/>
        <v>39254</v>
      </c>
    </row>
    <row r="3122" spans="1:30" x14ac:dyDescent="0.15">
      <c r="A3122" s="3">
        <v>1117</v>
      </c>
      <c r="B3122" s="3" t="str">
        <f t="shared" si="288"/>
        <v>关卡1117boss</v>
      </c>
      <c r="C3122" s="3">
        <f>INDEX([3]关卡!$J$19:$J$2018,A3122)</f>
        <v>405</v>
      </c>
      <c r="D3122" s="3">
        <f>INDEX([3]关卡!$N$19:$N$2018,A3122)</f>
        <v>405</v>
      </c>
      <c r="E3122" s="3" t="s">
        <v>25</v>
      </c>
      <c r="F3122" s="3" t="s">
        <v>26</v>
      </c>
      <c r="G3122" s="3">
        <v>30</v>
      </c>
      <c r="H3122" s="3">
        <v>30</v>
      </c>
      <c r="I3122" s="3">
        <v>0.2</v>
      </c>
      <c r="J3122" s="4">
        <v>0.75</v>
      </c>
      <c r="K3122" s="4">
        <v>1</v>
      </c>
      <c r="L3122" s="4">
        <v>5</v>
      </c>
      <c r="M3122" s="3">
        <v>1</v>
      </c>
      <c r="N3122" s="3">
        <v>2</v>
      </c>
      <c r="O3122" s="3">
        <f>HLOOKUP(O$5,[1]非R能力!$B$8:$F$558,$C3122+1,0)</f>
        <v>1212942.8822476771</v>
      </c>
      <c r="P3122" s="3">
        <f>HLOOKUP(P$5,[1]非R能力!$B$8:$F$558,$C3122+1,0)</f>
        <v>176171.00478469589</v>
      </c>
      <c r="Q3122" s="3">
        <f>HLOOKUP(Q$5,[1]非R能力!$B$8:$F$558,$C3122+1,0)</f>
        <v>96933.777359413594</v>
      </c>
      <c r="R3122" s="3">
        <f>HLOOKUP(R$5,[1]非R能力!$B$8:$F$558,$C3122+1,0)</f>
        <v>29440.671493190013</v>
      </c>
      <c r="S3122" s="3">
        <f>HLOOKUP(S$5,[1]非R能力!$B$8:$F$558,$C3122+1,0)</f>
        <v>39459.454769008589</v>
      </c>
      <c r="T3122" s="3">
        <f>INDEX([1]非R能力!$H$9:$H$558,D3122)</f>
        <v>34195.618066771392</v>
      </c>
      <c r="U3122" s="3">
        <f>IF(E3122="小怪",0,IF(INDEX([1]非R能力!$FK$9:$FK$558,C3122)=0,0,10))</f>
        <v>10</v>
      </c>
      <c r="V3122" s="3">
        <f>IF(E3122="小怪",0,IF(INDEX([1]非R能力!$FH$9:$FH$558,C3122)=0,0,5000))</f>
        <v>5000</v>
      </c>
      <c r="W3122" s="3">
        <f>HLOOKUP(W$5,[2]人物技能基础!$O$3:$Q$553,$C3122+1,0)</f>
        <v>3.637142857142857</v>
      </c>
      <c r="X3122" s="3">
        <f>HLOOKUP(X$5,[2]人物技能基础!$O$3:$Q$553,$C3122+1,0)</f>
        <v>2.0186428571428574</v>
      </c>
      <c r="Y3122" s="3">
        <f>HLOOKUP(Y$5,[2]人物技能基础!$O$3:$Q$553,$C3122+1,0)</f>
        <v>99.964285714285708</v>
      </c>
      <c r="Z3122" s="3">
        <f t="shared" si="289"/>
        <v>5738347</v>
      </c>
      <c r="AA3122" s="3">
        <f t="shared" si="290"/>
        <v>105220</v>
      </c>
      <c r="AB3122" s="3">
        <f t="shared" si="291"/>
        <v>35234</v>
      </c>
      <c r="AC3122" s="3">
        <f t="shared" si="292"/>
        <v>39459</v>
      </c>
      <c r="AD3122" s="3">
        <f t="shared" si="293"/>
        <v>39254</v>
      </c>
    </row>
    <row r="3123" spans="1:30" x14ac:dyDescent="0.15">
      <c r="A3123" s="3">
        <v>1118</v>
      </c>
      <c r="B3123" s="3" t="str">
        <f t="shared" si="288"/>
        <v>关卡1118boss</v>
      </c>
      <c r="C3123" s="3">
        <f>INDEX([3]关卡!$J$19:$J$2018,A3123)</f>
        <v>405</v>
      </c>
      <c r="D3123" s="3">
        <f>INDEX([3]关卡!$N$19:$N$2018,A3123)</f>
        <v>405</v>
      </c>
      <c r="E3123" s="3" t="s">
        <v>25</v>
      </c>
      <c r="F3123" s="3" t="s">
        <v>26</v>
      </c>
      <c r="G3123" s="3">
        <v>30</v>
      </c>
      <c r="H3123" s="3">
        <v>30</v>
      </c>
      <c r="I3123" s="3">
        <v>0.2</v>
      </c>
      <c r="J3123" s="4">
        <v>0.75</v>
      </c>
      <c r="K3123" s="4">
        <v>1</v>
      </c>
      <c r="L3123" s="4">
        <v>5</v>
      </c>
      <c r="M3123" s="3">
        <v>1</v>
      </c>
      <c r="N3123" s="3">
        <v>2</v>
      </c>
      <c r="O3123" s="3">
        <f>HLOOKUP(O$5,[1]非R能力!$B$8:$F$558,$C3123+1,0)</f>
        <v>1212942.8822476771</v>
      </c>
      <c r="P3123" s="3">
        <f>HLOOKUP(P$5,[1]非R能力!$B$8:$F$558,$C3123+1,0)</f>
        <v>176171.00478469589</v>
      </c>
      <c r="Q3123" s="3">
        <f>HLOOKUP(Q$5,[1]非R能力!$B$8:$F$558,$C3123+1,0)</f>
        <v>96933.777359413594</v>
      </c>
      <c r="R3123" s="3">
        <f>HLOOKUP(R$5,[1]非R能力!$B$8:$F$558,$C3123+1,0)</f>
        <v>29440.671493190013</v>
      </c>
      <c r="S3123" s="3">
        <f>HLOOKUP(S$5,[1]非R能力!$B$8:$F$558,$C3123+1,0)</f>
        <v>39459.454769008589</v>
      </c>
      <c r="T3123" s="3">
        <f>INDEX([1]非R能力!$H$9:$H$558,D3123)</f>
        <v>34195.618066771392</v>
      </c>
      <c r="U3123" s="3">
        <f>IF(E3123="小怪",0,IF(INDEX([1]非R能力!$FK$9:$FK$558,C3123)=0,0,10))</f>
        <v>10</v>
      </c>
      <c r="V3123" s="3">
        <f>IF(E3123="小怪",0,IF(INDEX([1]非R能力!$FH$9:$FH$558,C3123)=0,0,5000))</f>
        <v>5000</v>
      </c>
      <c r="W3123" s="3">
        <f>HLOOKUP(W$5,[2]人物技能基础!$O$3:$Q$553,$C3123+1,0)</f>
        <v>3.637142857142857</v>
      </c>
      <c r="X3123" s="3">
        <f>HLOOKUP(X$5,[2]人物技能基础!$O$3:$Q$553,$C3123+1,0)</f>
        <v>2.0186428571428574</v>
      </c>
      <c r="Y3123" s="3">
        <f>HLOOKUP(Y$5,[2]人物技能基础!$O$3:$Q$553,$C3123+1,0)</f>
        <v>99.964285714285708</v>
      </c>
      <c r="Z3123" s="3">
        <f t="shared" si="289"/>
        <v>5738347</v>
      </c>
      <c r="AA3123" s="3">
        <f t="shared" si="290"/>
        <v>105220</v>
      </c>
      <c r="AB3123" s="3">
        <f t="shared" si="291"/>
        <v>35234</v>
      </c>
      <c r="AC3123" s="3">
        <f t="shared" si="292"/>
        <v>39459</v>
      </c>
      <c r="AD3123" s="3">
        <f t="shared" si="293"/>
        <v>39254</v>
      </c>
    </row>
    <row r="3124" spans="1:30" x14ac:dyDescent="0.15">
      <c r="A3124" s="3">
        <v>1119</v>
      </c>
      <c r="B3124" s="3" t="str">
        <f t="shared" si="288"/>
        <v>关卡1119boss</v>
      </c>
      <c r="C3124" s="3">
        <f>INDEX([3]关卡!$J$19:$J$2018,A3124)</f>
        <v>405</v>
      </c>
      <c r="D3124" s="3">
        <f>INDEX([3]关卡!$N$19:$N$2018,A3124)</f>
        <v>405</v>
      </c>
      <c r="E3124" s="3" t="s">
        <v>25</v>
      </c>
      <c r="F3124" s="3" t="s">
        <v>26</v>
      </c>
      <c r="G3124" s="3">
        <v>30</v>
      </c>
      <c r="H3124" s="3">
        <v>30</v>
      </c>
      <c r="I3124" s="3">
        <v>0.2</v>
      </c>
      <c r="J3124" s="4">
        <v>0.75</v>
      </c>
      <c r="K3124" s="4">
        <v>1</v>
      </c>
      <c r="L3124" s="4">
        <v>5</v>
      </c>
      <c r="M3124" s="3">
        <v>1</v>
      </c>
      <c r="N3124" s="3">
        <v>2</v>
      </c>
      <c r="O3124" s="3">
        <f>HLOOKUP(O$5,[1]非R能力!$B$8:$F$558,$C3124+1,0)</f>
        <v>1212942.8822476771</v>
      </c>
      <c r="P3124" s="3">
        <f>HLOOKUP(P$5,[1]非R能力!$B$8:$F$558,$C3124+1,0)</f>
        <v>176171.00478469589</v>
      </c>
      <c r="Q3124" s="3">
        <f>HLOOKUP(Q$5,[1]非R能力!$B$8:$F$558,$C3124+1,0)</f>
        <v>96933.777359413594</v>
      </c>
      <c r="R3124" s="3">
        <f>HLOOKUP(R$5,[1]非R能力!$B$8:$F$558,$C3124+1,0)</f>
        <v>29440.671493190013</v>
      </c>
      <c r="S3124" s="3">
        <f>HLOOKUP(S$5,[1]非R能力!$B$8:$F$558,$C3124+1,0)</f>
        <v>39459.454769008589</v>
      </c>
      <c r="T3124" s="3">
        <f>INDEX([1]非R能力!$H$9:$H$558,D3124)</f>
        <v>34195.618066771392</v>
      </c>
      <c r="U3124" s="3">
        <f>IF(E3124="小怪",0,IF(INDEX([1]非R能力!$FK$9:$FK$558,C3124)=0,0,10))</f>
        <v>10</v>
      </c>
      <c r="V3124" s="3">
        <f>IF(E3124="小怪",0,IF(INDEX([1]非R能力!$FH$9:$FH$558,C3124)=0,0,5000))</f>
        <v>5000</v>
      </c>
      <c r="W3124" s="3">
        <f>HLOOKUP(W$5,[2]人物技能基础!$O$3:$Q$553,$C3124+1,0)</f>
        <v>3.637142857142857</v>
      </c>
      <c r="X3124" s="3">
        <f>HLOOKUP(X$5,[2]人物技能基础!$O$3:$Q$553,$C3124+1,0)</f>
        <v>2.0186428571428574</v>
      </c>
      <c r="Y3124" s="3">
        <f>HLOOKUP(Y$5,[2]人物技能基础!$O$3:$Q$553,$C3124+1,0)</f>
        <v>99.964285714285708</v>
      </c>
      <c r="Z3124" s="3">
        <f t="shared" si="289"/>
        <v>5738347</v>
      </c>
      <c r="AA3124" s="3">
        <f t="shared" si="290"/>
        <v>105220</v>
      </c>
      <c r="AB3124" s="3">
        <f t="shared" si="291"/>
        <v>35234</v>
      </c>
      <c r="AC3124" s="3">
        <f t="shared" si="292"/>
        <v>39459</v>
      </c>
      <c r="AD3124" s="3">
        <f t="shared" si="293"/>
        <v>39254</v>
      </c>
    </row>
    <row r="3125" spans="1:30" x14ac:dyDescent="0.15">
      <c r="A3125" s="3">
        <v>1120</v>
      </c>
      <c r="B3125" s="3" t="str">
        <f t="shared" si="288"/>
        <v>关卡1120boss</v>
      </c>
      <c r="C3125" s="3">
        <f>INDEX([3]关卡!$J$19:$J$2018,A3125)</f>
        <v>406</v>
      </c>
      <c r="D3125" s="3">
        <f>INDEX([3]关卡!$N$19:$N$2018,A3125)</f>
        <v>406</v>
      </c>
      <c r="E3125" s="3" t="s">
        <v>25</v>
      </c>
      <c r="F3125" s="3" t="s">
        <v>26</v>
      </c>
      <c r="G3125" s="3">
        <v>30</v>
      </c>
      <c r="H3125" s="3">
        <v>30</v>
      </c>
      <c r="I3125" s="3">
        <v>0.2</v>
      </c>
      <c r="J3125" s="4">
        <v>0.75</v>
      </c>
      <c r="K3125" s="4">
        <v>1</v>
      </c>
      <c r="L3125" s="4">
        <v>5</v>
      </c>
      <c r="M3125" s="3">
        <v>1</v>
      </c>
      <c r="N3125" s="3">
        <v>2</v>
      </c>
      <c r="O3125" s="3">
        <f>HLOOKUP(O$5,[1]非R能力!$B$8:$F$558,$C3125+1,0)</f>
        <v>1218508.3383867056</v>
      </c>
      <c r="P3125" s="3">
        <f>HLOOKUP(P$5,[1]非R能力!$B$8:$F$558,$C3125+1,0)</f>
        <v>176750.2302534187</v>
      </c>
      <c r="Q3125" s="3">
        <f>HLOOKUP(Q$5,[1]非R能力!$B$8:$F$558,$C3125+1,0)</f>
        <v>97234.713569763</v>
      </c>
      <c r="R3125" s="3">
        <f>HLOOKUP(R$5,[1]非R能力!$B$8:$F$558,$C3125+1,0)</f>
        <v>29547.232521317146</v>
      </c>
      <c r="S3125" s="3">
        <f>HLOOKUP(S$5,[1]非R能力!$B$8:$F$558,$C3125+1,0)</f>
        <v>39557.176474519583</v>
      </c>
      <c r="T3125" s="3">
        <f>INDEX([1]非R能力!$H$9:$H$558,D3125)</f>
        <v>34394.358620160005</v>
      </c>
      <c r="U3125" s="3">
        <f>IF(E3125="小怪",0,IF(INDEX([1]非R能力!$FK$9:$FK$558,C3125)=0,0,10))</f>
        <v>10</v>
      </c>
      <c r="V3125" s="3">
        <f>IF(E3125="小怪",0,IF(INDEX([1]非R能力!$FH$9:$FH$558,C3125)=0,0,5000))</f>
        <v>5000</v>
      </c>
      <c r="W3125" s="3">
        <f>HLOOKUP(W$5,[2]人物技能基础!$O$3:$Q$553,$C3125+1,0)</f>
        <v>3.637142857142857</v>
      </c>
      <c r="X3125" s="3">
        <f>HLOOKUP(X$5,[2]人物技能基础!$O$3:$Q$553,$C3125+1,0)</f>
        <v>2.0186428571428574</v>
      </c>
      <c r="Y3125" s="3">
        <f>HLOOKUP(Y$5,[2]人物技能基础!$O$3:$Q$553,$C3125+1,0)</f>
        <v>99.964285714285708</v>
      </c>
      <c r="Z3125" s="3">
        <f t="shared" si="289"/>
        <v>5758755</v>
      </c>
      <c r="AA3125" s="3">
        <f t="shared" si="290"/>
        <v>105558</v>
      </c>
      <c r="AB3125" s="3">
        <f t="shared" si="291"/>
        <v>35350</v>
      </c>
      <c r="AC3125" s="3">
        <f t="shared" si="292"/>
        <v>39557</v>
      </c>
      <c r="AD3125" s="3">
        <f t="shared" si="293"/>
        <v>39396</v>
      </c>
    </row>
    <row r="3126" spans="1:30" x14ac:dyDescent="0.15">
      <c r="A3126" s="3">
        <v>1121</v>
      </c>
      <c r="B3126" s="3" t="str">
        <f t="shared" si="288"/>
        <v>关卡1121boss</v>
      </c>
      <c r="C3126" s="3">
        <f>INDEX([3]关卡!$J$19:$J$2018,A3126)</f>
        <v>406</v>
      </c>
      <c r="D3126" s="3">
        <f>INDEX([3]关卡!$N$19:$N$2018,A3126)</f>
        <v>406</v>
      </c>
      <c r="E3126" s="3" t="s">
        <v>25</v>
      </c>
      <c r="F3126" s="3" t="s">
        <v>26</v>
      </c>
      <c r="G3126" s="3">
        <v>30</v>
      </c>
      <c r="H3126" s="3">
        <v>30</v>
      </c>
      <c r="I3126" s="3">
        <v>0.2</v>
      </c>
      <c r="J3126" s="4">
        <v>0.75</v>
      </c>
      <c r="K3126" s="4">
        <v>1</v>
      </c>
      <c r="L3126" s="4">
        <v>5</v>
      </c>
      <c r="M3126" s="3">
        <v>1</v>
      </c>
      <c r="N3126" s="3">
        <v>2</v>
      </c>
      <c r="O3126" s="3">
        <f>HLOOKUP(O$5,[1]非R能力!$B$8:$F$558,$C3126+1,0)</f>
        <v>1218508.3383867056</v>
      </c>
      <c r="P3126" s="3">
        <f>HLOOKUP(P$5,[1]非R能力!$B$8:$F$558,$C3126+1,0)</f>
        <v>176750.2302534187</v>
      </c>
      <c r="Q3126" s="3">
        <f>HLOOKUP(Q$5,[1]非R能力!$B$8:$F$558,$C3126+1,0)</f>
        <v>97234.713569763</v>
      </c>
      <c r="R3126" s="3">
        <f>HLOOKUP(R$5,[1]非R能力!$B$8:$F$558,$C3126+1,0)</f>
        <v>29547.232521317146</v>
      </c>
      <c r="S3126" s="3">
        <f>HLOOKUP(S$5,[1]非R能力!$B$8:$F$558,$C3126+1,0)</f>
        <v>39557.176474519583</v>
      </c>
      <c r="T3126" s="3">
        <f>INDEX([1]非R能力!$H$9:$H$558,D3126)</f>
        <v>34394.358620160005</v>
      </c>
      <c r="U3126" s="3">
        <f>IF(E3126="小怪",0,IF(INDEX([1]非R能力!$FK$9:$FK$558,C3126)=0,0,10))</f>
        <v>10</v>
      </c>
      <c r="V3126" s="3">
        <f>IF(E3126="小怪",0,IF(INDEX([1]非R能力!$FH$9:$FH$558,C3126)=0,0,5000))</f>
        <v>5000</v>
      </c>
      <c r="W3126" s="3">
        <f>HLOOKUP(W$5,[2]人物技能基础!$O$3:$Q$553,$C3126+1,0)</f>
        <v>3.637142857142857</v>
      </c>
      <c r="X3126" s="3">
        <f>HLOOKUP(X$5,[2]人物技能基础!$O$3:$Q$553,$C3126+1,0)</f>
        <v>2.0186428571428574</v>
      </c>
      <c r="Y3126" s="3">
        <f>HLOOKUP(Y$5,[2]人物技能基础!$O$3:$Q$553,$C3126+1,0)</f>
        <v>99.964285714285708</v>
      </c>
      <c r="Z3126" s="3">
        <f t="shared" si="289"/>
        <v>5758755</v>
      </c>
      <c r="AA3126" s="3">
        <f t="shared" si="290"/>
        <v>105558</v>
      </c>
      <c r="AB3126" s="3">
        <f t="shared" si="291"/>
        <v>35350</v>
      </c>
      <c r="AC3126" s="3">
        <f t="shared" si="292"/>
        <v>39557</v>
      </c>
      <c r="AD3126" s="3">
        <f t="shared" si="293"/>
        <v>39396</v>
      </c>
    </row>
    <row r="3127" spans="1:30" x14ac:dyDescent="0.15">
      <c r="A3127" s="3">
        <v>1122</v>
      </c>
      <c r="B3127" s="3" t="str">
        <f t="shared" si="288"/>
        <v>关卡1122boss</v>
      </c>
      <c r="C3127" s="3">
        <f>INDEX([3]关卡!$J$19:$J$2018,A3127)</f>
        <v>406</v>
      </c>
      <c r="D3127" s="3">
        <f>INDEX([3]关卡!$N$19:$N$2018,A3127)</f>
        <v>406</v>
      </c>
      <c r="E3127" s="3" t="s">
        <v>25</v>
      </c>
      <c r="F3127" s="3" t="s">
        <v>26</v>
      </c>
      <c r="G3127" s="3">
        <v>30</v>
      </c>
      <c r="H3127" s="3">
        <v>30</v>
      </c>
      <c r="I3127" s="3">
        <v>0.2</v>
      </c>
      <c r="J3127" s="4">
        <v>0.75</v>
      </c>
      <c r="K3127" s="4">
        <v>1</v>
      </c>
      <c r="L3127" s="4">
        <v>5</v>
      </c>
      <c r="M3127" s="3">
        <v>1</v>
      </c>
      <c r="N3127" s="3">
        <v>2</v>
      </c>
      <c r="O3127" s="3">
        <f>HLOOKUP(O$5,[1]非R能力!$B$8:$F$558,$C3127+1,0)</f>
        <v>1218508.3383867056</v>
      </c>
      <c r="P3127" s="3">
        <f>HLOOKUP(P$5,[1]非R能力!$B$8:$F$558,$C3127+1,0)</f>
        <v>176750.2302534187</v>
      </c>
      <c r="Q3127" s="3">
        <f>HLOOKUP(Q$5,[1]非R能力!$B$8:$F$558,$C3127+1,0)</f>
        <v>97234.713569763</v>
      </c>
      <c r="R3127" s="3">
        <f>HLOOKUP(R$5,[1]非R能力!$B$8:$F$558,$C3127+1,0)</f>
        <v>29547.232521317146</v>
      </c>
      <c r="S3127" s="3">
        <f>HLOOKUP(S$5,[1]非R能力!$B$8:$F$558,$C3127+1,0)</f>
        <v>39557.176474519583</v>
      </c>
      <c r="T3127" s="3">
        <f>INDEX([1]非R能力!$H$9:$H$558,D3127)</f>
        <v>34394.358620160005</v>
      </c>
      <c r="U3127" s="3">
        <f>IF(E3127="小怪",0,IF(INDEX([1]非R能力!$FK$9:$FK$558,C3127)=0,0,10))</f>
        <v>10</v>
      </c>
      <c r="V3127" s="3">
        <f>IF(E3127="小怪",0,IF(INDEX([1]非R能力!$FH$9:$FH$558,C3127)=0,0,5000))</f>
        <v>5000</v>
      </c>
      <c r="W3127" s="3">
        <f>HLOOKUP(W$5,[2]人物技能基础!$O$3:$Q$553,$C3127+1,0)</f>
        <v>3.637142857142857</v>
      </c>
      <c r="X3127" s="3">
        <f>HLOOKUP(X$5,[2]人物技能基础!$O$3:$Q$553,$C3127+1,0)</f>
        <v>2.0186428571428574</v>
      </c>
      <c r="Y3127" s="3">
        <f>HLOOKUP(Y$5,[2]人物技能基础!$O$3:$Q$553,$C3127+1,0)</f>
        <v>99.964285714285708</v>
      </c>
      <c r="Z3127" s="3">
        <f t="shared" si="289"/>
        <v>5758755</v>
      </c>
      <c r="AA3127" s="3">
        <f t="shared" si="290"/>
        <v>105558</v>
      </c>
      <c r="AB3127" s="3">
        <f t="shared" si="291"/>
        <v>35350</v>
      </c>
      <c r="AC3127" s="3">
        <f t="shared" si="292"/>
        <v>39557</v>
      </c>
      <c r="AD3127" s="3">
        <f t="shared" si="293"/>
        <v>39396</v>
      </c>
    </row>
    <row r="3128" spans="1:30" x14ac:dyDescent="0.15">
      <c r="A3128" s="3">
        <v>1123</v>
      </c>
      <c r="B3128" s="3" t="str">
        <f t="shared" si="288"/>
        <v>关卡1123boss</v>
      </c>
      <c r="C3128" s="3">
        <f>INDEX([3]关卡!$J$19:$J$2018,A3128)</f>
        <v>406</v>
      </c>
      <c r="D3128" s="3">
        <f>INDEX([3]关卡!$N$19:$N$2018,A3128)</f>
        <v>406</v>
      </c>
      <c r="E3128" s="3" t="s">
        <v>25</v>
      </c>
      <c r="F3128" s="3" t="s">
        <v>26</v>
      </c>
      <c r="G3128" s="3">
        <v>30</v>
      </c>
      <c r="H3128" s="3">
        <v>30</v>
      </c>
      <c r="I3128" s="3">
        <v>0.2</v>
      </c>
      <c r="J3128" s="4">
        <v>0.75</v>
      </c>
      <c r="K3128" s="4">
        <v>1</v>
      </c>
      <c r="L3128" s="4">
        <v>5</v>
      </c>
      <c r="M3128" s="3">
        <v>1</v>
      </c>
      <c r="N3128" s="3">
        <v>2</v>
      </c>
      <c r="O3128" s="3">
        <f>HLOOKUP(O$5,[1]非R能力!$B$8:$F$558,$C3128+1,0)</f>
        <v>1218508.3383867056</v>
      </c>
      <c r="P3128" s="3">
        <f>HLOOKUP(P$5,[1]非R能力!$B$8:$F$558,$C3128+1,0)</f>
        <v>176750.2302534187</v>
      </c>
      <c r="Q3128" s="3">
        <f>HLOOKUP(Q$5,[1]非R能力!$B$8:$F$558,$C3128+1,0)</f>
        <v>97234.713569763</v>
      </c>
      <c r="R3128" s="3">
        <f>HLOOKUP(R$5,[1]非R能力!$B$8:$F$558,$C3128+1,0)</f>
        <v>29547.232521317146</v>
      </c>
      <c r="S3128" s="3">
        <f>HLOOKUP(S$5,[1]非R能力!$B$8:$F$558,$C3128+1,0)</f>
        <v>39557.176474519583</v>
      </c>
      <c r="T3128" s="3">
        <f>INDEX([1]非R能力!$H$9:$H$558,D3128)</f>
        <v>34394.358620160005</v>
      </c>
      <c r="U3128" s="3">
        <f>IF(E3128="小怪",0,IF(INDEX([1]非R能力!$FK$9:$FK$558,C3128)=0,0,10))</f>
        <v>10</v>
      </c>
      <c r="V3128" s="3">
        <f>IF(E3128="小怪",0,IF(INDEX([1]非R能力!$FH$9:$FH$558,C3128)=0,0,5000))</f>
        <v>5000</v>
      </c>
      <c r="W3128" s="3">
        <f>HLOOKUP(W$5,[2]人物技能基础!$O$3:$Q$553,$C3128+1,0)</f>
        <v>3.637142857142857</v>
      </c>
      <c r="X3128" s="3">
        <f>HLOOKUP(X$5,[2]人物技能基础!$O$3:$Q$553,$C3128+1,0)</f>
        <v>2.0186428571428574</v>
      </c>
      <c r="Y3128" s="3">
        <f>HLOOKUP(Y$5,[2]人物技能基础!$O$3:$Q$553,$C3128+1,0)</f>
        <v>99.964285714285708</v>
      </c>
      <c r="Z3128" s="3">
        <f t="shared" si="289"/>
        <v>5758755</v>
      </c>
      <c r="AA3128" s="3">
        <f t="shared" si="290"/>
        <v>105558</v>
      </c>
      <c r="AB3128" s="3">
        <f t="shared" si="291"/>
        <v>35350</v>
      </c>
      <c r="AC3128" s="3">
        <f t="shared" si="292"/>
        <v>39557</v>
      </c>
      <c r="AD3128" s="3">
        <f t="shared" si="293"/>
        <v>39396</v>
      </c>
    </row>
    <row r="3129" spans="1:30" x14ac:dyDescent="0.15">
      <c r="A3129" s="3">
        <v>1124</v>
      </c>
      <c r="B3129" s="3" t="str">
        <f t="shared" si="288"/>
        <v>关卡1124boss</v>
      </c>
      <c r="C3129" s="3">
        <f>INDEX([3]关卡!$J$19:$J$2018,A3129)</f>
        <v>407</v>
      </c>
      <c r="D3129" s="3">
        <f>INDEX([3]关卡!$N$19:$N$2018,A3129)</f>
        <v>407</v>
      </c>
      <c r="E3129" s="3" t="s">
        <v>25</v>
      </c>
      <c r="F3129" s="3" t="s">
        <v>26</v>
      </c>
      <c r="G3129" s="3">
        <v>30</v>
      </c>
      <c r="H3129" s="3">
        <v>30</v>
      </c>
      <c r="I3129" s="3">
        <v>0.2</v>
      </c>
      <c r="J3129" s="4">
        <v>0.75</v>
      </c>
      <c r="K3129" s="4">
        <v>1</v>
      </c>
      <c r="L3129" s="4">
        <v>5</v>
      </c>
      <c r="M3129" s="3">
        <v>1</v>
      </c>
      <c r="N3129" s="3">
        <v>2</v>
      </c>
      <c r="O3129" s="3">
        <f>HLOOKUP(O$5,[1]非R能力!$B$8:$F$558,$C3129+1,0)</f>
        <v>1223945.6603766989</v>
      </c>
      <c r="P3129" s="3">
        <f>HLOOKUP(P$5,[1]非R能力!$B$8:$F$558,$C3129+1,0)</f>
        <v>177335.66115070618</v>
      </c>
      <c r="Q3129" s="3">
        <f>HLOOKUP(Q$5,[1]非R能力!$B$8:$F$558,$C3129+1,0)</f>
        <v>97551.773191212633</v>
      </c>
      <c r="R3129" s="3">
        <f>HLOOKUP(R$5,[1]非R能力!$B$8:$F$558,$C3129+1,0)</f>
        <v>29655.060774959191</v>
      </c>
      <c r="S3129" s="3">
        <f>HLOOKUP(S$5,[1]非R能力!$B$8:$F$558,$C3129+1,0)</f>
        <v>39668.151421206851</v>
      </c>
      <c r="T3129" s="3">
        <f>INDEX([1]非R能力!$H$9:$H$558,D3129)</f>
        <v>34594.019115180832</v>
      </c>
      <c r="U3129" s="3">
        <f>IF(E3129="小怪",0,IF(INDEX([1]非R能力!$FK$9:$FK$558,C3129)=0,0,10))</f>
        <v>10</v>
      </c>
      <c r="V3129" s="3">
        <f>IF(E3129="小怪",0,IF(INDEX([1]非R能力!$FH$9:$FH$558,C3129)=0,0,5000))</f>
        <v>5000</v>
      </c>
      <c r="W3129" s="3">
        <f>HLOOKUP(W$5,[2]人物技能基础!$O$3:$Q$553,$C3129+1,0)</f>
        <v>3.637142857142857</v>
      </c>
      <c r="X3129" s="3">
        <f>HLOOKUP(X$5,[2]人物技能基础!$O$3:$Q$553,$C3129+1,0)</f>
        <v>2.0186428571428574</v>
      </c>
      <c r="Y3129" s="3">
        <f>HLOOKUP(Y$5,[2]人物技能基础!$O$3:$Q$553,$C3129+1,0)</f>
        <v>99.964285714285708</v>
      </c>
      <c r="Z3129" s="3">
        <f t="shared" si="289"/>
        <v>5779370</v>
      </c>
      <c r="AA3129" s="3">
        <f t="shared" si="290"/>
        <v>105911</v>
      </c>
      <c r="AB3129" s="3">
        <f t="shared" si="291"/>
        <v>35467</v>
      </c>
      <c r="AC3129" s="3">
        <f t="shared" si="292"/>
        <v>39668</v>
      </c>
      <c r="AD3129" s="3">
        <f t="shared" si="293"/>
        <v>39540</v>
      </c>
    </row>
    <row r="3130" spans="1:30" x14ac:dyDescent="0.15">
      <c r="A3130" s="3">
        <v>1125</v>
      </c>
      <c r="B3130" s="3" t="str">
        <f t="shared" si="288"/>
        <v>关卡1125boss</v>
      </c>
      <c r="C3130" s="3">
        <f>INDEX([3]关卡!$J$19:$J$2018,A3130)</f>
        <v>407</v>
      </c>
      <c r="D3130" s="3">
        <f>INDEX([3]关卡!$N$19:$N$2018,A3130)</f>
        <v>407</v>
      </c>
      <c r="E3130" s="3" t="s">
        <v>25</v>
      </c>
      <c r="F3130" s="3" t="s">
        <v>26</v>
      </c>
      <c r="G3130" s="3">
        <v>30</v>
      </c>
      <c r="H3130" s="3">
        <v>30</v>
      </c>
      <c r="I3130" s="3">
        <v>0.2</v>
      </c>
      <c r="J3130" s="4">
        <v>0.75</v>
      </c>
      <c r="K3130" s="4">
        <v>1</v>
      </c>
      <c r="L3130" s="4">
        <v>5</v>
      </c>
      <c r="M3130" s="3">
        <v>1</v>
      </c>
      <c r="N3130" s="3">
        <v>2</v>
      </c>
      <c r="O3130" s="3">
        <f>HLOOKUP(O$5,[1]非R能力!$B$8:$F$558,$C3130+1,0)</f>
        <v>1223945.6603766989</v>
      </c>
      <c r="P3130" s="3">
        <f>HLOOKUP(P$5,[1]非R能力!$B$8:$F$558,$C3130+1,0)</f>
        <v>177335.66115070618</v>
      </c>
      <c r="Q3130" s="3">
        <f>HLOOKUP(Q$5,[1]非R能力!$B$8:$F$558,$C3130+1,0)</f>
        <v>97551.773191212633</v>
      </c>
      <c r="R3130" s="3">
        <f>HLOOKUP(R$5,[1]非R能力!$B$8:$F$558,$C3130+1,0)</f>
        <v>29655.060774959191</v>
      </c>
      <c r="S3130" s="3">
        <f>HLOOKUP(S$5,[1]非R能力!$B$8:$F$558,$C3130+1,0)</f>
        <v>39668.151421206851</v>
      </c>
      <c r="T3130" s="3">
        <f>INDEX([1]非R能力!$H$9:$H$558,D3130)</f>
        <v>34594.019115180832</v>
      </c>
      <c r="U3130" s="3">
        <f>IF(E3130="小怪",0,IF(INDEX([1]非R能力!$FK$9:$FK$558,C3130)=0,0,10))</f>
        <v>10</v>
      </c>
      <c r="V3130" s="3">
        <f>IF(E3130="小怪",0,IF(INDEX([1]非R能力!$FH$9:$FH$558,C3130)=0,0,5000))</f>
        <v>5000</v>
      </c>
      <c r="W3130" s="3">
        <f>HLOOKUP(W$5,[2]人物技能基础!$O$3:$Q$553,$C3130+1,0)</f>
        <v>3.637142857142857</v>
      </c>
      <c r="X3130" s="3">
        <f>HLOOKUP(X$5,[2]人物技能基础!$O$3:$Q$553,$C3130+1,0)</f>
        <v>2.0186428571428574</v>
      </c>
      <c r="Y3130" s="3">
        <f>HLOOKUP(Y$5,[2]人物技能基础!$O$3:$Q$553,$C3130+1,0)</f>
        <v>99.964285714285708</v>
      </c>
      <c r="Z3130" s="3">
        <f t="shared" si="289"/>
        <v>5779370</v>
      </c>
      <c r="AA3130" s="3">
        <f t="shared" si="290"/>
        <v>105911</v>
      </c>
      <c r="AB3130" s="3">
        <f t="shared" si="291"/>
        <v>35467</v>
      </c>
      <c r="AC3130" s="3">
        <f t="shared" si="292"/>
        <v>39668</v>
      </c>
      <c r="AD3130" s="3">
        <f t="shared" si="293"/>
        <v>39540</v>
      </c>
    </row>
    <row r="3131" spans="1:30" x14ac:dyDescent="0.15">
      <c r="A3131" s="3">
        <v>1126</v>
      </c>
      <c r="B3131" s="3" t="str">
        <f t="shared" si="288"/>
        <v>关卡1126boss</v>
      </c>
      <c r="C3131" s="3">
        <f>INDEX([3]关卡!$J$19:$J$2018,A3131)</f>
        <v>407</v>
      </c>
      <c r="D3131" s="3">
        <f>INDEX([3]关卡!$N$19:$N$2018,A3131)</f>
        <v>407</v>
      </c>
      <c r="E3131" s="3" t="s">
        <v>25</v>
      </c>
      <c r="F3131" s="3" t="s">
        <v>26</v>
      </c>
      <c r="G3131" s="3">
        <v>30</v>
      </c>
      <c r="H3131" s="3">
        <v>30</v>
      </c>
      <c r="I3131" s="3">
        <v>0.2</v>
      </c>
      <c r="J3131" s="4">
        <v>0.75</v>
      </c>
      <c r="K3131" s="4">
        <v>1</v>
      </c>
      <c r="L3131" s="4">
        <v>5</v>
      </c>
      <c r="M3131" s="3">
        <v>1</v>
      </c>
      <c r="N3131" s="3">
        <v>2</v>
      </c>
      <c r="O3131" s="3">
        <f>HLOOKUP(O$5,[1]非R能力!$B$8:$F$558,$C3131+1,0)</f>
        <v>1223945.6603766989</v>
      </c>
      <c r="P3131" s="3">
        <f>HLOOKUP(P$5,[1]非R能力!$B$8:$F$558,$C3131+1,0)</f>
        <v>177335.66115070618</v>
      </c>
      <c r="Q3131" s="3">
        <f>HLOOKUP(Q$5,[1]非R能力!$B$8:$F$558,$C3131+1,0)</f>
        <v>97551.773191212633</v>
      </c>
      <c r="R3131" s="3">
        <f>HLOOKUP(R$5,[1]非R能力!$B$8:$F$558,$C3131+1,0)</f>
        <v>29655.060774959191</v>
      </c>
      <c r="S3131" s="3">
        <f>HLOOKUP(S$5,[1]非R能力!$B$8:$F$558,$C3131+1,0)</f>
        <v>39668.151421206851</v>
      </c>
      <c r="T3131" s="3">
        <f>INDEX([1]非R能力!$H$9:$H$558,D3131)</f>
        <v>34594.019115180832</v>
      </c>
      <c r="U3131" s="3">
        <f>IF(E3131="小怪",0,IF(INDEX([1]非R能力!$FK$9:$FK$558,C3131)=0,0,10))</f>
        <v>10</v>
      </c>
      <c r="V3131" s="3">
        <f>IF(E3131="小怪",0,IF(INDEX([1]非R能力!$FH$9:$FH$558,C3131)=0,0,5000))</f>
        <v>5000</v>
      </c>
      <c r="W3131" s="3">
        <f>HLOOKUP(W$5,[2]人物技能基础!$O$3:$Q$553,$C3131+1,0)</f>
        <v>3.637142857142857</v>
      </c>
      <c r="X3131" s="3">
        <f>HLOOKUP(X$5,[2]人物技能基础!$O$3:$Q$553,$C3131+1,0)</f>
        <v>2.0186428571428574</v>
      </c>
      <c r="Y3131" s="3">
        <f>HLOOKUP(Y$5,[2]人物技能基础!$O$3:$Q$553,$C3131+1,0)</f>
        <v>99.964285714285708</v>
      </c>
      <c r="Z3131" s="3">
        <f t="shared" si="289"/>
        <v>5779370</v>
      </c>
      <c r="AA3131" s="3">
        <f t="shared" si="290"/>
        <v>105911</v>
      </c>
      <c r="AB3131" s="3">
        <f t="shared" si="291"/>
        <v>35467</v>
      </c>
      <c r="AC3131" s="3">
        <f t="shared" si="292"/>
        <v>39668</v>
      </c>
      <c r="AD3131" s="3">
        <f t="shared" si="293"/>
        <v>39540</v>
      </c>
    </row>
    <row r="3132" spans="1:30" x14ac:dyDescent="0.15">
      <c r="A3132" s="3">
        <v>1127</v>
      </c>
      <c r="B3132" s="3" t="str">
        <f t="shared" si="288"/>
        <v>关卡1127boss</v>
      </c>
      <c r="C3132" s="3">
        <f>INDEX([3]关卡!$J$19:$J$2018,A3132)</f>
        <v>407</v>
      </c>
      <c r="D3132" s="3">
        <f>INDEX([3]关卡!$N$19:$N$2018,A3132)</f>
        <v>407</v>
      </c>
      <c r="E3132" s="3" t="s">
        <v>25</v>
      </c>
      <c r="F3132" s="3" t="s">
        <v>26</v>
      </c>
      <c r="G3132" s="3">
        <v>30</v>
      </c>
      <c r="H3132" s="3">
        <v>30</v>
      </c>
      <c r="I3132" s="3">
        <v>0.2</v>
      </c>
      <c r="J3132" s="4">
        <v>0.75</v>
      </c>
      <c r="K3132" s="4">
        <v>1</v>
      </c>
      <c r="L3132" s="4">
        <v>5</v>
      </c>
      <c r="M3132" s="3">
        <v>1</v>
      </c>
      <c r="N3132" s="3">
        <v>2</v>
      </c>
      <c r="O3132" s="3">
        <f>HLOOKUP(O$5,[1]非R能力!$B$8:$F$558,$C3132+1,0)</f>
        <v>1223945.6603766989</v>
      </c>
      <c r="P3132" s="3">
        <f>HLOOKUP(P$5,[1]非R能力!$B$8:$F$558,$C3132+1,0)</f>
        <v>177335.66115070618</v>
      </c>
      <c r="Q3132" s="3">
        <f>HLOOKUP(Q$5,[1]非R能力!$B$8:$F$558,$C3132+1,0)</f>
        <v>97551.773191212633</v>
      </c>
      <c r="R3132" s="3">
        <f>HLOOKUP(R$5,[1]非R能力!$B$8:$F$558,$C3132+1,0)</f>
        <v>29655.060774959191</v>
      </c>
      <c r="S3132" s="3">
        <f>HLOOKUP(S$5,[1]非R能力!$B$8:$F$558,$C3132+1,0)</f>
        <v>39668.151421206851</v>
      </c>
      <c r="T3132" s="3">
        <f>INDEX([1]非R能力!$H$9:$H$558,D3132)</f>
        <v>34594.019115180832</v>
      </c>
      <c r="U3132" s="3">
        <f>IF(E3132="小怪",0,IF(INDEX([1]非R能力!$FK$9:$FK$558,C3132)=0,0,10))</f>
        <v>10</v>
      </c>
      <c r="V3132" s="3">
        <f>IF(E3132="小怪",0,IF(INDEX([1]非R能力!$FH$9:$FH$558,C3132)=0,0,5000))</f>
        <v>5000</v>
      </c>
      <c r="W3132" s="3">
        <f>HLOOKUP(W$5,[2]人物技能基础!$O$3:$Q$553,$C3132+1,0)</f>
        <v>3.637142857142857</v>
      </c>
      <c r="X3132" s="3">
        <f>HLOOKUP(X$5,[2]人物技能基础!$O$3:$Q$553,$C3132+1,0)</f>
        <v>2.0186428571428574</v>
      </c>
      <c r="Y3132" s="3">
        <f>HLOOKUP(Y$5,[2]人物技能基础!$O$3:$Q$553,$C3132+1,0)</f>
        <v>99.964285714285708</v>
      </c>
      <c r="Z3132" s="3">
        <f t="shared" si="289"/>
        <v>5779370</v>
      </c>
      <c r="AA3132" s="3">
        <f t="shared" si="290"/>
        <v>105911</v>
      </c>
      <c r="AB3132" s="3">
        <f t="shared" si="291"/>
        <v>35467</v>
      </c>
      <c r="AC3132" s="3">
        <f t="shared" si="292"/>
        <v>39668</v>
      </c>
      <c r="AD3132" s="3">
        <f t="shared" si="293"/>
        <v>39540</v>
      </c>
    </row>
    <row r="3133" spans="1:30" x14ac:dyDescent="0.15">
      <c r="A3133" s="3">
        <v>1128</v>
      </c>
      <c r="B3133" s="3" t="str">
        <f t="shared" si="288"/>
        <v>关卡1128boss</v>
      </c>
      <c r="C3133" s="3">
        <f>INDEX([3]关卡!$J$19:$J$2018,A3133)</f>
        <v>408</v>
      </c>
      <c r="D3133" s="3">
        <f>INDEX([3]关卡!$N$19:$N$2018,A3133)</f>
        <v>408</v>
      </c>
      <c r="E3133" s="3" t="s">
        <v>25</v>
      </c>
      <c r="F3133" s="3" t="s">
        <v>26</v>
      </c>
      <c r="G3133" s="3">
        <v>30</v>
      </c>
      <c r="H3133" s="3">
        <v>30</v>
      </c>
      <c r="I3133" s="3">
        <v>0.2</v>
      </c>
      <c r="J3133" s="4">
        <v>0.75</v>
      </c>
      <c r="K3133" s="4">
        <v>1</v>
      </c>
      <c r="L3133" s="4">
        <v>5</v>
      </c>
      <c r="M3133" s="3">
        <v>1</v>
      </c>
      <c r="N3133" s="3">
        <v>2</v>
      </c>
      <c r="O3133" s="3">
        <f>HLOOKUP(O$5,[1]非R能力!$B$8:$F$558,$C3133+1,0)</f>
        <v>1229174.5338086856</v>
      </c>
      <c r="P3133" s="3">
        <f>HLOOKUP(P$5,[1]非R能力!$B$8:$F$558,$C3133+1,0)</f>
        <v>178381.37009829754</v>
      </c>
      <c r="Q3133" s="3">
        <f>HLOOKUP(Q$5,[1]非R能力!$B$8:$F$558,$C3133+1,0)</f>
        <v>97852.462170291954</v>
      </c>
      <c r="R3133" s="3">
        <f>HLOOKUP(R$5,[1]非R能力!$B$8:$F$558,$C3133+1,0)</f>
        <v>29766.425318055917</v>
      </c>
      <c r="S3133" s="3">
        <f>HLOOKUP(S$5,[1]非R能力!$B$8:$F$558,$C3133+1,0)</f>
        <v>39759.484368292251</v>
      </c>
      <c r="T3133" s="3">
        <f>INDEX([1]非R能力!$H$9:$H$558,D3133)</f>
        <v>34794.602834186473</v>
      </c>
      <c r="U3133" s="3">
        <f>IF(E3133="小怪",0,IF(INDEX([1]非R能力!$FK$9:$FK$558,C3133)=0,0,10))</f>
        <v>10</v>
      </c>
      <c r="V3133" s="3">
        <f>IF(E3133="小怪",0,IF(INDEX([1]非R能力!$FH$9:$FH$558,C3133)=0,0,5000))</f>
        <v>5000</v>
      </c>
      <c r="W3133" s="3">
        <f>HLOOKUP(W$5,[2]人物技能基础!$O$3:$Q$553,$C3133+1,0)</f>
        <v>3.637142857142857</v>
      </c>
      <c r="X3133" s="3">
        <f>HLOOKUP(X$5,[2]人物技能基础!$O$3:$Q$553,$C3133+1,0)</f>
        <v>2.0186428571428574</v>
      </c>
      <c r="Y3133" s="3">
        <f>HLOOKUP(Y$5,[2]人物技能基础!$O$3:$Q$553,$C3133+1,0)</f>
        <v>99.964285714285708</v>
      </c>
      <c r="Z3133" s="3">
        <f t="shared" si="289"/>
        <v>5813383</v>
      </c>
      <c r="AA3133" s="3">
        <f t="shared" si="290"/>
        <v>106246</v>
      </c>
      <c r="AB3133" s="3">
        <f t="shared" si="291"/>
        <v>35676</v>
      </c>
      <c r="AC3133" s="3">
        <f t="shared" si="292"/>
        <v>39759</v>
      </c>
      <c r="AD3133" s="3">
        <f t="shared" si="293"/>
        <v>39688</v>
      </c>
    </row>
    <row r="3134" spans="1:30" x14ac:dyDescent="0.15">
      <c r="A3134" s="3">
        <v>1129</v>
      </c>
      <c r="B3134" s="3" t="str">
        <f t="shared" si="288"/>
        <v>关卡1129boss</v>
      </c>
      <c r="C3134" s="3">
        <f>INDEX([3]关卡!$J$19:$J$2018,A3134)</f>
        <v>408</v>
      </c>
      <c r="D3134" s="3">
        <f>INDEX([3]关卡!$N$19:$N$2018,A3134)</f>
        <v>408</v>
      </c>
      <c r="E3134" s="3" t="s">
        <v>25</v>
      </c>
      <c r="F3134" s="3" t="s">
        <v>26</v>
      </c>
      <c r="G3134" s="3">
        <v>30</v>
      </c>
      <c r="H3134" s="3">
        <v>30</v>
      </c>
      <c r="I3134" s="3">
        <v>0.2</v>
      </c>
      <c r="J3134" s="4">
        <v>0.75</v>
      </c>
      <c r="K3134" s="4">
        <v>1</v>
      </c>
      <c r="L3134" s="4">
        <v>5</v>
      </c>
      <c r="M3134" s="3">
        <v>1</v>
      </c>
      <c r="N3134" s="3">
        <v>2</v>
      </c>
      <c r="O3134" s="3">
        <f>HLOOKUP(O$5,[1]非R能力!$B$8:$F$558,$C3134+1,0)</f>
        <v>1229174.5338086856</v>
      </c>
      <c r="P3134" s="3">
        <f>HLOOKUP(P$5,[1]非R能力!$B$8:$F$558,$C3134+1,0)</f>
        <v>178381.37009829754</v>
      </c>
      <c r="Q3134" s="3">
        <f>HLOOKUP(Q$5,[1]非R能力!$B$8:$F$558,$C3134+1,0)</f>
        <v>97852.462170291954</v>
      </c>
      <c r="R3134" s="3">
        <f>HLOOKUP(R$5,[1]非R能力!$B$8:$F$558,$C3134+1,0)</f>
        <v>29766.425318055917</v>
      </c>
      <c r="S3134" s="3">
        <f>HLOOKUP(S$5,[1]非R能力!$B$8:$F$558,$C3134+1,0)</f>
        <v>39759.484368292251</v>
      </c>
      <c r="T3134" s="3">
        <f>INDEX([1]非R能力!$H$9:$H$558,D3134)</f>
        <v>34794.602834186473</v>
      </c>
      <c r="U3134" s="3">
        <f>IF(E3134="小怪",0,IF(INDEX([1]非R能力!$FK$9:$FK$558,C3134)=0,0,10))</f>
        <v>10</v>
      </c>
      <c r="V3134" s="3">
        <f>IF(E3134="小怪",0,IF(INDEX([1]非R能力!$FH$9:$FH$558,C3134)=0,0,5000))</f>
        <v>5000</v>
      </c>
      <c r="W3134" s="3">
        <f>HLOOKUP(W$5,[2]人物技能基础!$O$3:$Q$553,$C3134+1,0)</f>
        <v>3.637142857142857</v>
      </c>
      <c r="X3134" s="3">
        <f>HLOOKUP(X$5,[2]人物技能基础!$O$3:$Q$553,$C3134+1,0)</f>
        <v>2.0186428571428574</v>
      </c>
      <c r="Y3134" s="3">
        <f>HLOOKUP(Y$5,[2]人物技能基础!$O$3:$Q$553,$C3134+1,0)</f>
        <v>99.964285714285708</v>
      </c>
      <c r="Z3134" s="3">
        <f t="shared" si="289"/>
        <v>5813383</v>
      </c>
      <c r="AA3134" s="3">
        <f t="shared" si="290"/>
        <v>106246</v>
      </c>
      <c r="AB3134" s="3">
        <f t="shared" si="291"/>
        <v>35676</v>
      </c>
      <c r="AC3134" s="3">
        <f t="shared" si="292"/>
        <v>39759</v>
      </c>
      <c r="AD3134" s="3">
        <f t="shared" si="293"/>
        <v>39688</v>
      </c>
    </row>
    <row r="3135" spans="1:30" x14ac:dyDescent="0.15">
      <c r="A3135" s="3">
        <v>1130</v>
      </c>
      <c r="B3135" s="3" t="str">
        <f t="shared" si="288"/>
        <v>关卡1130boss</v>
      </c>
      <c r="C3135" s="3">
        <f>INDEX([3]关卡!$J$19:$J$2018,A3135)</f>
        <v>408</v>
      </c>
      <c r="D3135" s="3">
        <f>INDEX([3]关卡!$N$19:$N$2018,A3135)</f>
        <v>408</v>
      </c>
      <c r="E3135" s="3" t="s">
        <v>25</v>
      </c>
      <c r="F3135" s="3" t="s">
        <v>26</v>
      </c>
      <c r="G3135" s="3">
        <v>30</v>
      </c>
      <c r="H3135" s="3">
        <v>30</v>
      </c>
      <c r="I3135" s="3">
        <v>0.2</v>
      </c>
      <c r="J3135" s="4">
        <v>0.75</v>
      </c>
      <c r="K3135" s="4">
        <v>1</v>
      </c>
      <c r="L3135" s="4">
        <v>5</v>
      </c>
      <c r="M3135" s="3">
        <v>1</v>
      </c>
      <c r="N3135" s="3">
        <v>2</v>
      </c>
      <c r="O3135" s="3">
        <f>HLOOKUP(O$5,[1]非R能力!$B$8:$F$558,$C3135+1,0)</f>
        <v>1229174.5338086856</v>
      </c>
      <c r="P3135" s="3">
        <f>HLOOKUP(P$5,[1]非R能力!$B$8:$F$558,$C3135+1,0)</f>
        <v>178381.37009829754</v>
      </c>
      <c r="Q3135" s="3">
        <f>HLOOKUP(Q$5,[1]非R能力!$B$8:$F$558,$C3135+1,0)</f>
        <v>97852.462170291954</v>
      </c>
      <c r="R3135" s="3">
        <f>HLOOKUP(R$5,[1]非R能力!$B$8:$F$558,$C3135+1,0)</f>
        <v>29766.425318055917</v>
      </c>
      <c r="S3135" s="3">
        <f>HLOOKUP(S$5,[1]非R能力!$B$8:$F$558,$C3135+1,0)</f>
        <v>39759.484368292251</v>
      </c>
      <c r="T3135" s="3">
        <f>INDEX([1]非R能力!$H$9:$H$558,D3135)</f>
        <v>34794.602834186473</v>
      </c>
      <c r="U3135" s="3">
        <f>IF(E3135="小怪",0,IF(INDEX([1]非R能力!$FK$9:$FK$558,C3135)=0,0,10))</f>
        <v>10</v>
      </c>
      <c r="V3135" s="3">
        <f>IF(E3135="小怪",0,IF(INDEX([1]非R能力!$FH$9:$FH$558,C3135)=0,0,5000))</f>
        <v>5000</v>
      </c>
      <c r="W3135" s="3">
        <f>HLOOKUP(W$5,[2]人物技能基础!$O$3:$Q$553,$C3135+1,0)</f>
        <v>3.637142857142857</v>
      </c>
      <c r="X3135" s="3">
        <f>HLOOKUP(X$5,[2]人物技能基础!$O$3:$Q$553,$C3135+1,0)</f>
        <v>2.0186428571428574</v>
      </c>
      <c r="Y3135" s="3">
        <f>HLOOKUP(Y$5,[2]人物技能基础!$O$3:$Q$553,$C3135+1,0)</f>
        <v>99.964285714285708</v>
      </c>
      <c r="Z3135" s="3">
        <f t="shared" si="289"/>
        <v>5813383</v>
      </c>
      <c r="AA3135" s="3">
        <f t="shared" si="290"/>
        <v>106246</v>
      </c>
      <c r="AB3135" s="3">
        <f t="shared" si="291"/>
        <v>35676</v>
      </c>
      <c r="AC3135" s="3">
        <f t="shared" si="292"/>
        <v>39759</v>
      </c>
      <c r="AD3135" s="3">
        <f t="shared" si="293"/>
        <v>39688</v>
      </c>
    </row>
    <row r="3136" spans="1:30" x14ac:dyDescent="0.15">
      <c r="A3136" s="3">
        <v>1131</v>
      </c>
      <c r="B3136" s="3" t="str">
        <f t="shared" si="288"/>
        <v>关卡1131boss</v>
      </c>
      <c r="C3136" s="3">
        <f>INDEX([3]关卡!$J$19:$J$2018,A3136)</f>
        <v>409</v>
      </c>
      <c r="D3136" s="3">
        <f>INDEX([3]关卡!$N$19:$N$2018,A3136)</f>
        <v>409</v>
      </c>
      <c r="E3136" s="3" t="s">
        <v>25</v>
      </c>
      <c r="F3136" s="3" t="s">
        <v>26</v>
      </c>
      <c r="G3136" s="3">
        <v>30</v>
      </c>
      <c r="H3136" s="3">
        <v>30</v>
      </c>
      <c r="I3136" s="3">
        <v>0.2</v>
      </c>
      <c r="J3136" s="4">
        <v>0.75</v>
      </c>
      <c r="K3136" s="4">
        <v>1</v>
      </c>
      <c r="L3136" s="4">
        <v>5</v>
      </c>
      <c r="M3136" s="3">
        <v>1</v>
      </c>
      <c r="N3136" s="3">
        <v>2</v>
      </c>
      <c r="O3136" s="3">
        <f>HLOOKUP(O$5,[1]非R能力!$B$8:$F$558,$C3136+1,0)</f>
        <v>1234701.9593570223</v>
      </c>
      <c r="P3136" s="3">
        <f>HLOOKUP(P$5,[1]非R能力!$B$8:$F$558,$C3136+1,0)</f>
        <v>179416.0188244301</v>
      </c>
      <c r="Q3136" s="3">
        <f>HLOOKUP(Q$5,[1]非R能力!$B$8:$F$558,$C3136+1,0)</f>
        <v>98158.595712961367</v>
      </c>
      <c r="R3136" s="3">
        <f>HLOOKUP(R$5,[1]非R能力!$B$8:$F$558,$C3136+1,0)</f>
        <v>29876.97998916954</v>
      </c>
      <c r="S3136" s="3">
        <f>HLOOKUP(S$5,[1]非R能力!$B$8:$F$558,$C3136+1,0)</f>
        <v>39854.373466007099</v>
      </c>
      <c r="T3136" s="3">
        <f>INDEX([1]非R能力!$H$9:$H$558,D3136)</f>
        <v>34996.113065676247</v>
      </c>
      <c r="U3136" s="3">
        <f>IF(E3136="小怪",0,IF(INDEX([1]非R能力!$FK$9:$FK$558,C3136)=0,0,10))</f>
        <v>10</v>
      </c>
      <c r="V3136" s="3">
        <f>IF(E3136="小怪",0,IF(INDEX([1]非R能力!$FH$9:$FH$558,C3136)=0,0,5000))</f>
        <v>5000</v>
      </c>
      <c r="W3136" s="3">
        <f>HLOOKUP(W$5,[2]人物技能基础!$O$3:$Q$553,$C3136+1,0)</f>
        <v>3.637142857142857</v>
      </c>
      <c r="X3136" s="3">
        <f>HLOOKUP(X$5,[2]人物技能基础!$O$3:$Q$553,$C3136+1,0)</f>
        <v>2.0186428571428574</v>
      </c>
      <c r="Y3136" s="3">
        <f>HLOOKUP(Y$5,[2]人物技能基础!$O$3:$Q$553,$C3136+1,0)</f>
        <v>99.964285714285708</v>
      </c>
      <c r="Z3136" s="3">
        <f t="shared" si="289"/>
        <v>5847083</v>
      </c>
      <c r="AA3136" s="3">
        <f t="shared" si="290"/>
        <v>106589</v>
      </c>
      <c r="AB3136" s="3">
        <f t="shared" si="291"/>
        <v>35883</v>
      </c>
      <c r="AC3136" s="3">
        <f t="shared" si="292"/>
        <v>39854</v>
      </c>
      <c r="AD3136" s="3">
        <f t="shared" si="293"/>
        <v>39835</v>
      </c>
    </row>
    <row r="3137" spans="1:30" x14ac:dyDescent="0.15">
      <c r="A3137" s="3">
        <v>1132</v>
      </c>
      <c r="B3137" s="3" t="str">
        <f t="shared" si="288"/>
        <v>关卡1132boss</v>
      </c>
      <c r="C3137" s="3">
        <f>INDEX([3]关卡!$J$19:$J$2018,A3137)</f>
        <v>409</v>
      </c>
      <c r="D3137" s="3">
        <f>INDEX([3]关卡!$N$19:$N$2018,A3137)</f>
        <v>409</v>
      </c>
      <c r="E3137" s="3" t="s">
        <v>25</v>
      </c>
      <c r="F3137" s="3" t="s">
        <v>26</v>
      </c>
      <c r="G3137" s="3">
        <v>30</v>
      </c>
      <c r="H3137" s="3">
        <v>30</v>
      </c>
      <c r="I3137" s="3">
        <v>0.2</v>
      </c>
      <c r="J3137" s="4">
        <v>0.75</v>
      </c>
      <c r="K3137" s="4">
        <v>1</v>
      </c>
      <c r="L3137" s="4">
        <v>5</v>
      </c>
      <c r="M3137" s="3">
        <v>1</v>
      </c>
      <c r="N3137" s="3">
        <v>2</v>
      </c>
      <c r="O3137" s="3">
        <f>HLOOKUP(O$5,[1]非R能力!$B$8:$F$558,$C3137+1,0)</f>
        <v>1234701.9593570223</v>
      </c>
      <c r="P3137" s="3">
        <f>HLOOKUP(P$5,[1]非R能力!$B$8:$F$558,$C3137+1,0)</f>
        <v>179416.0188244301</v>
      </c>
      <c r="Q3137" s="3">
        <f>HLOOKUP(Q$5,[1]非R能力!$B$8:$F$558,$C3137+1,0)</f>
        <v>98158.595712961367</v>
      </c>
      <c r="R3137" s="3">
        <f>HLOOKUP(R$5,[1]非R能力!$B$8:$F$558,$C3137+1,0)</f>
        <v>29876.97998916954</v>
      </c>
      <c r="S3137" s="3">
        <f>HLOOKUP(S$5,[1]非R能力!$B$8:$F$558,$C3137+1,0)</f>
        <v>39854.373466007099</v>
      </c>
      <c r="T3137" s="3">
        <f>INDEX([1]非R能力!$H$9:$H$558,D3137)</f>
        <v>34996.113065676247</v>
      </c>
      <c r="U3137" s="3">
        <f>IF(E3137="小怪",0,IF(INDEX([1]非R能力!$FK$9:$FK$558,C3137)=0,0,10))</f>
        <v>10</v>
      </c>
      <c r="V3137" s="3">
        <f>IF(E3137="小怪",0,IF(INDEX([1]非R能力!$FH$9:$FH$558,C3137)=0,0,5000))</f>
        <v>5000</v>
      </c>
      <c r="W3137" s="3">
        <f>HLOOKUP(W$5,[2]人物技能基础!$O$3:$Q$553,$C3137+1,0)</f>
        <v>3.637142857142857</v>
      </c>
      <c r="X3137" s="3">
        <f>HLOOKUP(X$5,[2]人物技能基础!$O$3:$Q$553,$C3137+1,0)</f>
        <v>2.0186428571428574</v>
      </c>
      <c r="Y3137" s="3">
        <f>HLOOKUP(Y$5,[2]人物技能基础!$O$3:$Q$553,$C3137+1,0)</f>
        <v>99.964285714285708</v>
      </c>
      <c r="Z3137" s="3">
        <f t="shared" si="289"/>
        <v>5847083</v>
      </c>
      <c r="AA3137" s="3">
        <f t="shared" si="290"/>
        <v>106589</v>
      </c>
      <c r="AB3137" s="3">
        <f t="shared" si="291"/>
        <v>35883</v>
      </c>
      <c r="AC3137" s="3">
        <f t="shared" si="292"/>
        <v>39854</v>
      </c>
      <c r="AD3137" s="3">
        <f t="shared" si="293"/>
        <v>39835</v>
      </c>
    </row>
    <row r="3138" spans="1:30" x14ac:dyDescent="0.15">
      <c r="A3138" s="3">
        <v>1133</v>
      </c>
      <c r="B3138" s="3" t="str">
        <f t="shared" si="288"/>
        <v>关卡1133boss</v>
      </c>
      <c r="C3138" s="3">
        <f>INDEX([3]关卡!$J$19:$J$2018,A3138)</f>
        <v>409</v>
      </c>
      <c r="D3138" s="3">
        <f>INDEX([3]关卡!$N$19:$N$2018,A3138)</f>
        <v>409</v>
      </c>
      <c r="E3138" s="3" t="s">
        <v>25</v>
      </c>
      <c r="F3138" s="3" t="s">
        <v>26</v>
      </c>
      <c r="G3138" s="3">
        <v>30</v>
      </c>
      <c r="H3138" s="3">
        <v>30</v>
      </c>
      <c r="I3138" s="3">
        <v>0.2</v>
      </c>
      <c r="J3138" s="4">
        <v>0.75</v>
      </c>
      <c r="K3138" s="4">
        <v>1</v>
      </c>
      <c r="L3138" s="4">
        <v>5</v>
      </c>
      <c r="M3138" s="3">
        <v>1</v>
      </c>
      <c r="N3138" s="3">
        <v>2</v>
      </c>
      <c r="O3138" s="3">
        <f>HLOOKUP(O$5,[1]非R能力!$B$8:$F$558,$C3138+1,0)</f>
        <v>1234701.9593570223</v>
      </c>
      <c r="P3138" s="3">
        <f>HLOOKUP(P$5,[1]非R能力!$B$8:$F$558,$C3138+1,0)</f>
        <v>179416.0188244301</v>
      </c>
      <c r="Q3138" s="3">
        <f>HLOOKUP(Q$5,[1]非R能力!$B$8:$F$558,$C3138+1,0)</f>
        <v>98158.595712961367</v>
      </c>
      <c r="R3138" s="3">
        <f>HLOOKUP(R$5,[1]非R能力!$B$8:$F$558,$C3138+1,0)</f>
        <v>29876.97998916954</v>
      </c>
      <c r="S3138" s="3">
        <f>HLOOKUP(S$5,[1]非R能力!$B$8:$F$558,$C3138+1,0)</f>
        <v>39854.373466007099</v>
      </c>
      <c r="T3138" s="3">
        <f>INDEX([1]非R能力!$H$9:$H$558,D3138)</f>
        <v>34996.113065676247</v>
      </c>
      <c r="U3138" s="3">
        <f>IF(E3138="小怪",0,IF(INDEX([1]非R能力!$FK$9:$FK$558,C3138)=0,0,10))</f>
        <v>10</v>
      </c>
      <c r="V3138" s="3">
        <f>IF(E3138="小怪",0,IF(INDEX([1]非R能力!$FH$9:$FH$558,C3138)=0,0,5000))</f>
        <v>5000</v>
      </c>
      <c r="W3138" s="3">
        <f>HLOOKUP(W$5,[2]人物技能基础!$O$3:$Q$553,$C3138+1,0)</f>
        <v>3.637142857142857</v>
      </c>
      <c r="X3138" s="3">
        <f>HLOOKUP(X$5,[2]人物技能基础!$O$3:$Q$553,$C3138+1,0)</f>
        <v>2.0186428571428574</v>
      </c>
      <c r="Y3138" s="3">
        <f>HLOOKUP(Y$5,[2]人物技能基础!$O$3:$Q$553,$C3138+1,0)</f>
        <v>99.964285714285708</v>
      </c>
      <c r="Z3138" s="3">
        <f t="shared" si="289"/>
        <v>5847083</v>
      </c>
      <c r="AA3138" s="3">
        <f t="shared" si="290"/>
        <v>106589</v>
      </c>
      <c r="AB3138" s="3">
        <f t="shared" si="291"/>
        <v>35883</v>
      </c>
      <c r="AC3138" s="3">
        <f t="shared" si="292"/>
        <v>39854</v>
      </c>
      <c r="AD3138" s="3">
        <f t="shared" si="293"/>
        <v>39835</v>
      </c>
    </row>
    <row r="3139" spans="1:30" x14ac:dyDescent="0.15">
      <c r="A3139" s="3">
        <v>1134</v>
      </c>
      <c r="B3139" s="3" t="str">
        <f t="shared" si="288"/>
        <v>关卡1134boss</v>
      </c>
      <c r="C3139" s="3">
        <f>INDEX([3]关卡!$J$19:$J$2018,A3139)</f>
        <v>409</v>
      </c>
      <c r="D3139" s="3">
        <f>INDEX([3]关卡!$N$19:$N$2018,A3139)</f>
        <v>409</v>
      </c>
      <c r="E3139" s="3" t="s">
        <v>25</v>
      </c>
      <c r="F3139" s="3" t="s">
        <v>26</v>
      </c>
      <c r="G3139" s="3">
        <v>30</v>
      </c>
      <c r="H3139" s="3">
        <v>30</v>
      </c>
      <c r="I3139" s="3">
        <v>0.2</v>
      </c>
      <c r="J3139" s="4">
        <v>0.75</v>
      </c>
      <c r="K3139" s="4">
        <v>1</v>
      </c>
      <c r="L3139" s="4">
        <v>5</v>
      </c>
      <c r="M3139" s="3">
        <v>1</v>
      </c>
      <c r="N3139" s="3">
        <v>2</v>
      </c>
      <c r="O3139" s="3">
        <f>HLOOKUP(O$5,[1]非R能力!$B$8:$F$558,$C3139+1,0)</f>
        <v>1234701.9593570223</v>
      </c>
      <c r="P3139" s="3">
        <f>HLOOKUP(P$5,[1]非R能力!$B$8:$F$558,$C3139+1,0)</f>
        <v>179416.0188244301</v>
      </c>
      <c r="Q3139" s="3">
        <f>HLOOKUP(Q$5,[1]非R能力!$B$8:$F$558,$C3139+1,0)</f>
        <v>98158.595712961367</v>
      </c>
      <c r="R3139" s="3">
        <f>HLOOKUP(R$5,[1]非R能力!$B$8:$F$558,$C3139+1,0)</f>
        <v>29876.97998916954</v>
      </c>
      <c r="S3139" s="3">
        <f>HLOOKUP(S$5,[1]非R能力!$B$8:$F$558,$C3139+1,0)</f>
        <v>39854.373466007099</v>
      </c>
      <c r="T3139" s="3">
        <f>INDEX([1]非R能力!$H$9:$H$558,D3139)</f>
        <v>34996.113065676247</v>
      </c>
      <c r="U3139" s="3">
        <f>IF(E3139="小怪",0,IF(INDEX([1]非R能力!$FK$9:$FK$558,C3139)=0,0,10))</f>
        <v>10</v>
      </c>
      <c r="V3139" s="3">
        <f>IF(E3139="小怪",0,IF(INDEX([1]非R能力!$FH$9:$FH$558,C3139)=0,0,5000))</f>
        <v>5000</v>
      </c>
      <c r="W3139" s="3">
        <f>HLOOKUP(W$5,[2]人物技能基础!$O$3:$Q$553,$C3139+1,0)</f>
        <v>3.637142857142857</v>
      </c>
      <c r="X3139" s="3">
        <f>HLOOKUP(X$5,[2]人物技能基础!$O$3:$Q$553,$C3139+1,0)</f>
        <v>2.0186428571428574</v>
      </c>
      <c r="Y3139" s="3">
        <f>HLOOKUP(Y$5,[2]人物技能基础!$O$3:$Q$553,$C3139+1,0)</f>
        <v>99.964285714285708</v>
      </c>
      <c r="Z3139" s="3">
        <f t="shared" si="289"/>
        <v>5847083</v>
      </c>
      <c r="AA3139" s="3">
        <f t="shared" si="290"/>
        <v>106589</v>
      </c>
      <c r="AB3139" s="3">
        <f t="shared" si="291"/>
        <v>35883</v>
      </c>
      <c r="AC3139" s="3">
        <f t="shared" si="292"/>
        <v>39854</v>
      </c>
      <c r="AD3139" s="3">
        <f t="shared" si="293"/>
        <v>39835</v>
      </c>
    </row>
    <row r="3140" spans="1:30" x14ac:dyDescent="0.15">
      <c r="A3140" s="3">
        <v>1135</v>
      </c>
      <c r="B3140" s="3" t="str">
        <f t="shared" si="288"/>
        <v>关卡1135boss</v>
      </c>
      <c r="C3140" s="3">
        <f>INDEX([3]关卡!$J$19:$J$2018,A3140)</f>
        <v>410</v>
      </c>
      <c r="D3140" s="3">
        <f>INDEX([3]关卡!$N$19:$N$2018,A3140)</f>
        <v>410</v>
      </c>
      <c r="E3140" s="3" t="s">
        <v>25</v>
      </c>
      <c r="F3140" s="3" t="s">
        <v>26</v>
      </c>
      <c r="G3140" s="3">
        <v>30</v>
      </c>
      <c r="H3140" s="3">
        <v>30</v>
      </c>
      <c r="I3140" s="3">
        <v>0.2</v>
      </c>
      <c r="J3140" s="4">
        <v>0.75</v>
      </c>
      <c r="K3140" s="4">
        <v>1</v>
      </c>
      <c r="L3140" s="4">
        <v>5</v>
      </c>
      <c r="M3140" s="3">
        <v>1</v>
      </c>
      <c r="N3140" s="3">
        <v>2</v>
      </c>
      <c r="O3140" s="3">
        <f>HLOOKUP(O$5,[1]非R能力!$B$8:$F$558,$C3140+1,0)</f>
        <v>1239993.650245843</v>
      </c>
      <c r="P3140" s="3">
        <f>HLOOKUP(P$5,[1]非R能力!$B$8:$F$558,$C3140+1,0)</f>
        <v>179990.17150054296</v>
      </c>
      <c r="Q3140" s="3">
        <f>HLOOKUP(Q$5,[1]非R能力!$B$8:$F$558,$C3140+1,0)</f>
        <v>98378.559749867563</v>
      </c>
      <c r="R3140" s="3">
        <f>HLOOKUP(R$5,[1]非R能力!$B$8:$F$558,$C3140+1,0)</f>
        <v>29951.653589682148</v>
      </c>
      <c r="S3140" s="3">
        <f>HLOOKUP(S$5,[1]非R能力!$B$8:$F$558,$C3140+1,0)</f>
        <v>39962.007181694047</v>
      </c>
      <c r="T3140" s="3">
        <f>INDEX([1]非R能力!$H$9:$H$558,D3140)</f>
        <v>35198.553104296159</v>
      </c>
      <c r="U3140" s="3">
        <f>IF(E3140="小怪",0,IF(INDEX([1]非R能力!$FK$9:$FK$558,C3140)=0,0,10))</f>
        <v>10</v>
      </c>
      <c r="V3140" s="3">
        <f>IF(E3140="小怪",0,IF(INDEX([1]非R能力!$FH$9:$FH$558,C3140)=0,0,5000))</f>
        <v>5000</v>
      </c>
      <c r="W3140" s="3">
        <f>HLOOKUP(W$5,[2]人物技能基础!$O$3:$Q$553,$C3140+1,0)</f>
        <v>3.637142857142857</v>
      </c>
      <c r="X3140" s="3">
        <f>HLOOKUP(X$5,[2]人物技能基础!$O$3:$Q$553,$C3140+1,0)</f>
        <v>2.0186428571428574</v>
      </c>
      <c r="Y3140" s="3">
        <f>HLOOKUP(Y$5,[2]人物技能基础!$O$3:$Q$553,$C3140+1,0)</f>
        <v>99.964285714285708</v>
      </c>
      <c r="Z3140" s="3">
        <f t="shared" si="289"/>
        <v>5867411</v>
      </c>
      <c r="AA3140" s="3">
        <f t="shared" si="290"/>
        <v>106845</v>
      </c>
      <c r="AB3140" s="3">
        <f t="shared" si="291"/>
        <v>35998</v>
      </c>
      <c r="AC3140" s="3">
        <f t="shared" si="292"/>
        <v>39962</v>
      </c>
      <c r="AD3140" s="3">
        <f t="shared" si="293"/>
        <v>39935</v>
      </c>
    </row>
    <row r="3141" spans="1:30" x14ac:dyDescent="0.15">
      <c r="A3141" s="3">
        <v>1136</v>
      </c>
      <c r="B3141" s="3" t="str">
        <f t="shared" si="288"/>
        <v>关卡1136boss</v>
      </c>
      <c r="C3141" s="3">
        <f>INDEX([3]关卡!$J$19:$J$2018,A3141)</f>
        <v>410</v>
      </c>
      <c r="D3141" s="3">
        <f>INDEX([3]关卡!$N$19:$N$2018,A3141)</f>
        <v>410</v>
      </c>
      <c r="E3141" s="3" t="s">
        <v>25</v>
      </c>
      <c r="F3141" s="3" t="s">
        <v>26</v>
      </c>
      <c r="G3141" s="3">
        <v>30</v>
      </c>
      <c r="H3141" s="3">
        <v>30</v>
      </c>
      <c r="I3141" s="3">
        <v>0.2</v>
      </c>
      <c r="J3141" s="4">
        <v>0.75</v>
      </c>
      <c r="K3141" s="4">
        <v>1</v>
      </c>
      <c r="L3141" s="4">
        <v>5</v>
      </c>
      <c r="M3141" s="3">
        <v>1</v>
      </c>
      <c r="N3141" s="3">
        <v>2</v>
      </c>
      <c r="O3141" s="3">
        <f>HLOOKUP(O$5,[1]非R能力!$B$8:$F$558,$C3141+1,0)</f>
        <v>1239993.650245843</v>
      </c>
      <c r="P3141" s="3">
        <f>HLOOKUP(P$5,[1]非R能力!$B$8:$F$558,$C3141+1,0)</f>
        <v>179990.17150054296</v>
      </c>
      <c r="Q3141" s="3">
        <f>HLOOKUP(Q$5,[1]非R能力!$B$8:$F$558,$C3141+1,0)</f>
        <v>98378.559749867563</v>
      </c>
      <c r="R3141" s="3">
        <f>HLOOKUP(R$5,[1]非R能力!$B$8:$F$558,$C3141+1,0)</f>
        <v>29951.653589682148</v>
      </c>
      <c r="S3141" s="3">
        <f>HLOOKUP(S$5,[1]非R能力!$B$8:$F$558,$C3141+1,0)</f>
        <v>39962.007181694047</v>
      </c>
      <c r="T3141" s="3">
        <f>INDEX([1]非R能力!$H$9:$H$558,D3141)</f>
        <v>35198.553104296159</v>
      </c>
      <c r="U3141" s="3">
        <f>IF(E3141="小怪",0,IF(INDEX([1]非R能力!$FK$9:$FK$558,C3141)=0,0,10))</f>
        <v>10</v>
      </c>
      <c r="V3141" s="3">
        <f>IF(E3141="小怪",0,IF(INDEX([1]非R能力!$FH$9:$FH$558,C3141)=0,0,5000))</f>
        <v>5000</v>
      </c>
      <c r="W3141" s="3">
        <f>HLOOKUP(W$5,[2]人物技能基础!$O$3:$Q$553,$C3141+1,0)</f>
        <v>3.637142857142857</v>
      </c>
      <c r="X3141" s="3">
        <f>HLOOKUP(X$5,[2]人物技能基础!$O$3:$Q$553,$C3141+1,0)</f>
        <v>2.0186428571428574</v>
      </c>
      <c r="Y3141" s="3">
        <f>HLOOKUP(Y$5,[2]人物技能基础!$O$3:$Q$553,$C3141+1,0)</f>
        <v>99.964285714285708</v>
      </c>
      <c r="Z3141" s="3">
        <f t="shared" si="289"/>
        <v>5867411</v>
      </c>
      <c r="AA3141" s="3">
        <f t="shared" si="290"/>
        <v>106845</v>
      </c>
      <c r="AB3141" s="3">
        <f t="shared" si="291"/>
        <v>35998</v>
      </c>
      <c r="AC3141" s="3">
        <f t="shared" si="292"/>
        <v>39962</v>
      </c>
      <c r="AD3141" s="3">
        <f t="shared" si="293"/>
        <v>39935</v>
      </c>
    </row>
    <row r="3142" spans="1:30" x14ac:dyDescent="0.15">
      <c r="A3142" s="3">
        <v>1137</v>
      </c>
      <c r="B3142" s="3" t="str">
        <f t="shared" si="288"/>
        <v>关卡1137boss</v>
      </c>
      <c r="C3142" s="3">
        <f>INDEX([3]关卡!$J$19:$J$2018,A3142)</f>
        <v>410</v>
      </c>
      <c r="D3142" s="3">
        <f>INDEX([3]关卡!$N$19:$N$2018,A3142)</f>
        <v>410</v>
      </c>
      <c r="E3142" s="3" t="s">
        <v>25</v>
      </c>
      <c r="F3142" s="3" t="s">
        <v>26</v>
      </c>
      <c r="G3142" s="3">
        <v>30</v>
      </c>
      <c r="H3142" s="3">
        <v>30</v>
      </c>
      <c r="I3142" s="3">
        <v>0.2</v>
      </c>
      <c r="J3142" s="4">
        <v>0.75</v>
      </c>
      <c r="K3142" s="4">
        <v>1</v>
      </c>
      <c r="L3142" s="4">
        <v>5</v>
      </c>
      <c r="M3142" s="3">
        <v>1</v>
      </c>
      <c r="N3142" s="3">
        <v>2</v>
      </c>
      <c r="O3142" s="3">
        <f>HLOOKUP(O$5,[1]非R能力!$B$8:$F$558,$C3142+1,0)</f>
        <v>1239993.650245843</v>
      </c>
      <c r="P3142" s="3">
        <f>HLOOKUP(P$5,[1]非R能力!$B$8:$F$558,$C3142+1,0)</f>
        <v>179990.17150054296</v>
      </c>
      <c r="Q3142" s="3">
        <f>HLOOKUP(Q$5,[1]非R能力!$B$8:$F$558,$C3142+1,0)</f>
        <v>98378.559749867563</v>
      </c>
      <c r="R3142" s="3">
        <f>HLOOKUP(R$5,[1]非R能力!$B$8:$F$558,$C3142+1,0)</f>
        <v>29951.653589682148</v>
      </c>
      <c r="S3142" s="3">
        <f>HLOOKUP(S$5,[1]非R能力!$B$8:$F$558,$C3142+1,0)</f>
        <v>39962.007181694047</v>
      </c>
      <c r="T3142" s="3">
        <f>INDEX([1]非R能力!$H$9:$H$558,D3142)</f>
        <v>35198.553104296159</v>
      </c>
      <c r="U3142" s="3">
        <f>IF(E3142="小怪",0,IF(INDEX([1]非R能力!$FK$9:$FK$558,C3142)=0,0,10))</f>
        <v>10</v>
      </c>
      <c r="V3142" s="3">
        <f>IF(E3142="小怪",0,IF(INDEX([1]非R能力!$FH$9:$FH$558,C3142)=0,0,5000))</f>
        <v>5000</v>
      </c>
      <c r="W3142" s="3">
        <f>HLOOKUP(W$5,[2]人物技能基础!$O$3:$Q$553,$C3142+1,0)</f>
        <v>3.637142857142857</v>
      </c>
      <c r="X3142" s="3">
        <f>HLOOKUP(X$5,[2]人物技能基础!$O$3:$Q$553,$C3142+1,0)</f>
        <v>2.0186428571428574</v>
      </c>
      <c r="Y3142" s="3">
        <f>HLOOKUP(Y$5,[2]人物技能基础!$O$3:$Q$553,$C3142+1,0)</f>
        <v>99.964285714285708</v>
      </c>
      <c r="Z3142" s="3">
        <f t="shared" si="289"/>
        <v>5867411</v>
      </c>
      <c r="AA3142" s="3">
        <f t="shared" si="290"/>
        <v>106845</v>
      </c>
      <c r="AB3142" s="3">
        <f t="shared" si="291"/>
        <v>35998</v>
      </c>
      <c r="AC3142" s="3">
        <f t="shared" si="292"/>
        <v>39962</v>
      </c>
      <c r="AD3142" s="3">
        <f t="shared" si="293"/>
        <v>39935</v>
      </c>
    </row>
    <row r="3143" spans="1:30" x14ac:dyDescent="0.15">
      <c r="A3143" s="3">
        <v>1138</v>
      </c>
      <c r="B3143" s="3" t="str">
        <f t="shared" ref="B3143:B3206" si="294">"关卡"&amp;A3143&amp;E3143</f>
        <v>关卡1138boss</v>
      </c>
      <c r="C3143" s="3">
        <f>INDEX([3]关卡!$J$19:$J$2018,A3143)</f>
        <v>410</v>
      </c>
      <c r="D3143" s="3">
        <f>INDEX([3]关卡!$N$19:$N$2018,A3143)</f>
        <v>410</v>
      </c>
      <c r="E3143" s="3" t="s">
        <v>25</v>
      </c>
      <c r="F3143" s="3" t="s">
        <v>26</v>
      </c>
      <c r="G3143" s="3">
        <v>30</v>
      </c>
      <c r="H3143" s="3">
        <v>30</v>
      </c>
      <c r="I3143" s="3">
        <v>0.2</v>
      </c>
      <c r="J3143" s="4">
        <v>0.75</v>
      </c>
      <c r="K3143" s="4">
        <v>1</v>
      </c>
      <c r="L3143" s="4">
        <v>5</v>
      </c>
      <c r="M3143" s="3">
        <v>1</v>
      </c>
      <c r="N3143" s="3">
        <v>2</v>
      </c>
      <c r="O3143" s="3">
        <f>HLOOKUP(O$5,[1]非R能力!$B$8:$F$558,$C3143+1,0)</f>
        <v>1239993.650245843</v>
      </c>
      <c r="P3143" s="3">
        <f>HLOOKUP(P$5,[1]非R能力!$B$8:$F$558,$C3143+1,0)</f>
        <v>179990.17150054296</v>
      </c>
      <c r="Q3143" s="3">
        <f>HLOOKUP(Q$5,[1]非R能力!$B$8:$F$558,$C3143+1,0)</f>
        <v>98378.559749867563</v>
      </c>
      <c r="R3143" s="3">
        <f>HLOOKUP(R$5,[1]非R能力!$B$8:$F$558,$C3143+1,0)</f>
        <v>29951.653589682148</v>
      </c>
      <c r="S3143" s="3">
        <f>HLOOKUP(S$5,[1]非R能力!$B$8:$F$558,$C3143+1,0)</f>
        <v>39962.007181694047</v>
      </c>
      <c r="T3143" s="3">
        <f>INDEX([1]非R能力!$H$9:$H$558,D3143)</f>
        <v>35198.553104296159</v>
      </c>
      <c r="U3143" s="3">
        <f>IF(E3143="小怪",0,IF(INDEX([1]非R能力!$FK$9:$FK$558,C3143)=0,0,10))</f>
        <v>10</v>
      </c>
      <c r="V3143" s="3">
        <f>IF(E3143="小怪",0,IF(INDEX([1]非R能力!$FH$9:$FH$558,C3143)=0,0,5000))</f>
        <v>5000</v>
      </c>
      <c r="W3143" s="3">
        <f>HLOOKUP(W$5,[2]人物技能基础!$O$3:$Q$553,$C3143+1,0)</f>
        <v>3.637142857142857</v>
      </c>
      <c r="X3143" s="3">
        <f>HLOOKUP(X$5,[2]人物技能基础!$O$3:$Q$553,$C3143+1,0)</f>
        <v>2.0186428571428574</v>
      </c>
      <c r="Y3143" s="3">
        <f>HLOOKUP(Y$5,[2]人物技能基础!$O$3:$Q$553,$C3143+1,0)</f>
        <v>99.964285714285708</v>
      </c>
      <c r="Z3143" s="3">
        <f t="shared" ref="Z3143:Z3206" si="295">INT(((P3143-AB3143)*X3143+(Y3143+T3143))*G3143*J3143*$D$2)</f>
        <v>5867411</v>
      </c>
      <c r="AA3143" s="3">
        <f t="shared" ref="AA3143:AA3206" si="296">IF(H3143=0,IF(U3143=0,INT(Q3143/5),IF(V3143=0,INT(Q3143/5),INT((V3143/U3143)/(1/N3143*M3143)/L3143+Q3143))),INT((IF(U3143=0,0,V3143/U3143/(1/N3143*M3143))+O3143/H3143)/L3143+Q3143))</f>
        <v>106845</v>
      </c>
      <c r="AB3143" s="3">
        <f t="shared" ref="AB3143:AB3206" si="297">INT(P3143*I3143)</f>
        <v>35998</v>
      </c>
      <c r="AC3143" s="3">
        <f t="shared" ref="AC3143:AC3206" si="298">INT(K3143*S3143)</f>
        <v>39962</v>
      </c>
      <c r="AD3143" s="3">
        <f t="shared" ref="AD3143:AD3206" si="299">INT(R3143/J3143)</f>
        <v>39935</v>
      </c>
    </row>
    <row r="3144" spans="1:30" x14ac:dyDescent="0.15">
      <c r="A3144" s="3">
        <v>1139</v>
      </c>
      <c r="B3144" s="3" t="str">
        <f t="shared" si="294"/>
        <v>关卡1139boss</v>
      </c>
      <c r="C3144" s="3">
        <f>INDEX([3]关卡!$J$19:$J$2018,A3144)</f>
        <v>411</v>
      </c>
      <c r="D3144" s="3">
        <f>INDEX([3]关卡!$N$19:$N$2018,A3144)</f>
        <v>411</v>
      </c>
      <c r="E3144" s="3" t="s">
        <v>25</v>
      </c>
      <c r="F3144" s="3" t="s">
        <v>26</v>
      </c>
      <c r="G3144" s="3">
        <v>30</v>
      </c>
      <c r="H3144" s="3">
        <v>30</v>
      </c>
      <c r="I3144" s="3">
        <v>0.2</v>
      </c>
      <c r="J3144" s="4">
        <v>0.75</v>
      </c>
      <c r="K3144" s="4">
        <v>1</v>
      </c>
      <c r="L3144" s="4">
        <v>5</v>
      </c>
      <c r="M3144" s="3">
        <v>1</v>
      </c>
      <c r="N3144" s="3">
        <v>2</v>
      </c>
      <c r="O3144" s="3">
        <f>HLOOKUP(O$5,[1]非R能力!$B$8:$F$558,$C3144+1,0)</f>
        <v>1262986.0072092654</v>
      </c>
      <c r="P3144" s="3">
        <f>HLOOKUP(P$5,[1]非R能力!$B$8:$F$558,$C3144+1,0)</f>
        <v>183029.67423376613</v>
      </c>
      <c r="Q3144" s="3">
        <f>HLOOKUP(Q$5,[1]非R能力!$B$8:$F$558,$C3144+1,0)</f>
        <v>99877.140914765841</v>
      </c>
      <c r="R3144" s="3">
        <f>HLOOKUP(R$5,[1]非R能力!$B$8:$F$558,$C3144+1,0)</f>
        <v>30448.983521799943</v>
      </c>
      <c r="S3144" s="3">
        <f>HLOOKUP(S$5,[1]非R能力!$B$8:$F$558,$C3144+1,0)</f>
        <v>40526.955082981964</v>
      </c>
      <c r="T3144" s="3">
        <f>INDEX([1]非R能力!$H$9:$H$558,D3144)</f>
        <v>35401.926250838995</v>
      </c>
      <c r="U3144" s="3">
        <f>IF(E3144="小怪",0,IF(INDEX([1]非R能力!$FK$9:$FK$558,C3144)=0,0,10))</f>
        <v>10</v>
      </c>
      <c r="V3144" s="3">
        <f>IF(E3144="小怪",0,IF(INDEX([1]非R能力!$FH$9:$FH$558,C3144)=0,0,5000))</f>
        <v>5000</v>
      </c>
      <c r="W3144" s="3">
        <f>HLOOKUP(W$5,[2]人物技能基础!$O$3:$Q$553,$C3144+1,0)</f>
        <v>3.637142857142857</v>
      </c>
      <c r="X3144" s="3">
        <f>HLOOKUP(X$5,[2]人物技能基础!$O$3:$Q$553,$C3144+1,0)</f>
        <v>2.0186428571428574</v>
      </c>
      <c r="Y3144" s="3">
        <f>HLOOKUP(Y$5,[2]人物技能基础!$O$3:$Q$553,$C3144+1,0)</f>
        <v>99.964285714285708</v>
      </c>
      <c r="Z3144" s="3">
        <f t="shared" si="295"/>
        <v>5959458</v>
      </c>
      <c r="AA3144" s="3">
        <f t="shared" si="296"/>
        <v>108497</v>
      </c>
      <c r="AB3144" s="3">
        <f t="shared" si="297"/>
        <v>36605</v>
      </c>
      <c r="AC3144" s="3">
        <f t="shared" si="298"/>
        <v>40526</v>
      </c>
      <c r="AD3144" s="3">
        <f t="shared" si="299"/>
        <v>40598</v>
      </c>
    </row>
    <row r="3145" spans="1:30" x14ac:dyDescent="0.15">
      <c r="A3145" s="3">
        <v>1140</v>
      </c>
      <c r="B3145" s="3" t="str">
        <f t="shared" si="294"/>
        <v>关卡1140boss</v>
      </c>
      <c r="C3145" s="3">
        <f>INDEX([3]关卡!$J$19:$J$2018,A3145)</f>
        <v>411</v>
      </c>
      <c r="D3145" s="3">
        <f>INDEX([3]关卡!$N$19:$N$2018,A3145)</f>
        <v>411</v>
      </c>
      <c r="E3145" s="3" t="s">
        <v>25</v>
      </c>
      <c r="F3145" s="3" t="s">
        <v>26</v>
      </c>
      <c r="G3145" s="3">
        <v>30</v>
      </c>
      <c r="H3145" s="3">
        <v>30</v>
      </c>
      <c r="I3145" s="3">
        <v>0.2</v>
      </c>
      <c r="J3145" s="4">
        <v>0.75</v>
      </c>
      <c r="K3145" s="4">
        <v>1</v>
      </c>
      <c r="L3145" s="4">
        <v>5</v>
      </c>
      <c r="M3145" s="3">
        <v>1</v>
      </c>
      <c r="N3145" s="3">
        <v>2</v>
      </c>
      <c r="O3145" s="3">
        <f>HLOOKUP(O$5,[1]非R能力!$B$8:$F$558,$C3145+1,0)</f>
        <v>1262986.0072092654</v>
      </c>
      <c r="P3145" s="3">
        <f>HLOOKUP(P$5,[1]非R能力!$B$8:$F$558,$C3145+1,0)</f>
        <v>183029.67423376613</v>
      </c>
      <c r="Q3145" s="3">
        <f>HLOOKUP(Q$5,[1]非R能力!$B$8:$F$558,$C3145+1,0)</f>
        <v>99877.140914765841</v>
      </c>
      <c r="R3145" s="3">
        <f>HLOOKUP(R$5,[1]非R能力!$B$8:$F$558,$C3145+1,0)</f>
        <v>30448.983521799943</v>
      </c>
      <c r="S3145" s="3">
        <f>HLOOKUP(S$5,[1]非R能力!$B$8:$F$558,$C3145+1,0)</f>
        <v>40526.955082981964</v>
      </c>
      <c r="T3145" s="3">
        <f>INDEX([1]非R能力!$H$9:$H$558,D3145)</f>
        <v>35401.926250838995</v>
      </c>
      <c r="U3145" s="3">
        <f>IF(E3145="小怪",0,IF(INDEX([1]非R能力!$FK$9:$FK$558,C3145)=0,0,10))</f>
        <v>10</v>
      </c>
      <c r="V3145" s="3">
        <f>IF(E3145="小怪",0,IF(INDEX([1]非R能力!$FH$9:$FH$558,C3145)=0,0,5000))</f>
        <v>5000</v>
      </c>
      <c r="W3145" s="3">
        <f>HLOOKUP(W$5,[2]人物技能基础!$O$3:$Q$553,$C3145+1,0)</f>
        <v>3.637142857142857</v>
      </c>
      <c r="X3145" s="3">
        <f>HLOOKUP(X$5,[2]人物技能基础!$O$3:$Q$553,$C3145+1,0)</f>
        <v>2.0186428571428574</v>
      </c>
      <c r="Y3145" s="3">
        <f>HLOOKUP(Y$5,[2]人物技能基础!$O$3:$Q$553,$C3145+1,0)</f>
        <v>99.964285714285708</v>
      </c>
      <c r="Z3145" s="3">
        <f t="shared" si="295"/>
        <v>5959458</v>
      </c>
      <c r="AA3145" s="3">
        <f t="shared" si="296"/>
        <v>108497</v>
      </c>
      <c r="AB3145" s="3">
        <f t="shared" si="297"/>
        <v>36605</v>
      </c>
      <c r="AC3145" s="3">
        <f t="shared" si="298"/>
        <v>40526</v>
      </c>
      <c r="AD3145" s="3">
        <f t="shared" si="299"/>
        <v>40598</v>
      </c>
    </row>
    <row r="3146" spans="1:30" x14ac:dyDescent="0.15">
      <c r="A3146" s="3">
        <v>1141</v>
      </c>
      <c r="B3146" s="3" t="str">
        <f t="shared" si="294"/>
        <v>关卡1141boss</v>
      </c>
      <c r="C3146" s="3">
        <f>INDEX([3]关卡!$J$19:$J$2018,A3146)</f>
        <v>411</v>
      </c>
      <c r="D3146" s="3">
        <f>INDEX([3]关卡!$N$19:$N$2018,A3146)</f>
        <v>411</v>
      </c>
      <c r="E3146" s="3" t="s">
        <v>25</v>
      </c>
      <c r="F3146" s="3" t="s">
        <v>26</v>
      </c>
      <c r="G3146" s="3">
        <v>30</v>
      </c>
      <c r="H3146" s="3">
        <v>30</v>
      </c>
      <c r="I3146" s="3">
        <v>0.2</v>
      </c>
      <c r="J3146" s="4">
        <v>0.75</v>
      </c>
      <c r="K3146" s="4">
        <v>1</v>
      </c>
      <c r="L3146" s="4">
        <v>5</v>
      </c>
      <c r="M3146" s="3">
        <v>1</v>
      </c>
      <c r="N3146" s="3">
        <v>2</v>
      </c>
      <c r="O3146" s="3">
        <f>HLOOKUP(O$5,[1]非R能力!$B$8:$F$558,$C3146+1,0)</f>
        <v>1262986.0072092654</v>
      </c>
      <c r="P3146" s="3">
        <f>HLOOKUP(P$5,[1]非R能力!$B$8:$F$558,$C3146+1,0)</f>
        <v>183029.67423376613</v>
      </c>
      <c r="Q3146" s="3">
        <f>HLOOKUP(Q$5,[1]非R能力!$B$8:$F$558,$C3146+1,0)</f>
        <v>99877.140914765841</v>
      </c>
      <c r="R3146" s="3">
        <f>HLOOKUP(R$5,[1]非R能力!$B$8:$F$558,$C3146+1,0)</f>
        <v>30448.983521799943</v>
      </c>
      <c r="S3146" s="3">
        <f>HLOOKUP(S$5,[1]非R能力!$B$8:$F$558,$C3146+1,0)</f>
        <v>40526.955082981964</v>
      </c>
      <c r="T3146" s="3">
        <f>INDEX([1]非R能力!$H$9:$H$558,D3146)</f>
        <v>35401.926250838995</v>
      </c>
      <c r="U3146" s="3">
        <f>IF(E3146="小怪",0,IF(INDEX([1]非R能力!$FK$9:$FK$558,C3146)=0,0,10))</f>
        <v>10</v>
      </c>
      <c r="V3146" s="3">
        <f>IF(E3146="小怪",0,IF(INDEX([1]非R能力!$FH$9:$FH$558,C3146)=0,0,5000))</f>
        <v>5000</v>
      </c>
      <c r="W3146" s="3">
        <f>HLOOKUP(W$5,[2]人物技能基础!$O$3:$Q$553,$C3146+1,0)</f>
        <v>3.637142857142857</v>
      </c>
      <c r="X3146" s="3">
        <f>HLOOKUP(X$5,[2]人物技能基础!$O$3:$Q$553,$C3146+1,0)</f>
        <v>2.0186428571428574</v>
      </c>
      <c r="Y3146" s="3">
        <f>HLOOKUP(Y$5,[2]人物技能基础!$O$3:$Q$553,$C3146+1,0)</f>
        <v>99.964285714285708</v>
      </c>
      <c r="Z3146" s="3">
        <f t="shared" si="295"/>
        <v>5959458</v>
      </c>
      <c r="AA3146" s="3">
        <f t="shared" si="296"/>
        <v>108497</v>
      </c>
      <c r="AB3146" s="3">
        <f t="shared" si="297"/>
        <v>36605</v>
      </c>
      <c r="AC3146" s="3">
        <f t="shared" si="298"/>
        <v>40526</v>
      </c>
      <c r="AD3146" s="3">
        <f t="shared" si="299"/>
        <v>40598</v>
      </c>
    </row>
    <row r="3147" spans="1:30" x14ac:dyDescent="0.15">
      <c r="A3147" s="3">
        <v>1142</v>
      </c>
      <c r="B3147" s="3" t="str">
        <f t="shared" si="294"/>
        <v>关卡1142boss</v>
      </c>
      <c r="C3147" s="3">
        <f>INDEX([3]关卡!$J$19:$J$2018,A3147)</f>
        <v>411</v>
      </c>
      <c r="D3147" s="3">
        <f>INDEX([3]关卡!$N$19:$N$2018,A3147)</f>
        <v>411</v>
      </c>
      <c r="E3147" s="3" t="s">
        <v>25</v>
      </c>
      <c r="F3147" s="3" t="s">
        <v>26</v>
      </c>
      <c r="G3147" s="3">
        <v>30</v>
      </c>
      <c r="H3147" s="3">
        <v>30</v>
      </c>
      <c r="I3147" s="3">
        <v>0.2</v>
      </c>
      <c r="J3147" s="4">
        <v>0.75</v>
      </c>
      <c r="K3147" s="4">
        <v>1</v>
      </c>
      <c r="L3147" s="4">
        <v>5</v>
      </c>
      <c r="M3147" s="3">
        <v>1</v>
      </c>
      <c r="N3147" s="3">
        <v>2</v>
      </c>
      <c r="O3147" s="3">
        <f>HLOOKUP(O$5,[1]非R能力!$B$8:$F$558,$C3147+1,0)</f>
        <v>1262986.0072092654</v>
      </c>
      <c r="P3147" s="3">
        <f>HLOOKUP(P$5,[1]非R能力!$B$8:$F$558,$C3147+1,0)</f>
        <v>183029.67423376613</v>
      </c>
      <c r="Q3147" s="3">
        <f>HLOOKUP(Q$5,[1]非R能力!$B$8:$F$558,$C3147+1,0)</f>
        <v>99877.140914765841</v>
      </c>
      <c r="R3147" s="3">
        <f>HLOOKUP(R$5,[1]非R能力!$B$8:$F$558,$C3147+1,0)</f>
        <v>30448.983521799943</v>
      </c>
      <c r="S3147" s="3">
        <f>HLOOKUP(S$5,[1]非R能力!$B$8:$F$558,$C3147+1,0)</f>
        <v>40526.955082981964</v>
      </c>
      <c r="T3147" s="3">
        <f>INDEX([1]非R能力!$H$9:$H$558,D3147)</f>
        <v>35401.926250838995</v>
      </c>
      <c r="U3147" s="3">
        <f>IF(E3147="小怪",0,IF(INDEX([1]非R能力!$FK$9:$FK$558,C3147)=0,0,10))</f>
        <v>10</v>
      </c>
      <c r="V3147" s="3">
        <f>IF(E3147="小怪",0,IF(INDEX([1]非R能力!$FH$9:$FH$558,C3147)=0,0,5000))</f>
        <v>5000</v>
      </c>
      <c r="W3147" s="3">
        <f>HLOOKUP(W$5,[2]人物技能基础!$O$3:$Q$553,$C3147+1,0)</f>
        <v>3.637142857142857</v>
      </c>
      <c r="X3147" s="3">
        <f>HLOOKUP(X$5,[2]人物技能基础!$O$3:$Q$553,$C3147+1,0)</f>
        <v>2.0186428571428574</v>
      </c>
      <c r="Y3147" s="3">
        <f>HLOOKUP(Y$5,[2]人物技能基础!$O$3:$Q$553,$C3147+1,0)</f>
        <v>99.964285714285708</v>
      </c>
      <c r="Z3147" s="3">
        <f t="shared" si="295"/>
        <v>5959458</v>
      </c>
      <c r="AA3147" s="3">
        <f t="shared" si="296"/>
        <v>108497</v>
      </c>
      <c r="AB3147" s="3">
        <f t="shared" si="297"/>
        <v>36605</v>
      </c>
      <c r="AC3147" s="3">
        <f t="shared" si="298"/>
        <v>40526</v>
      </c>
      <c r="AD3147" s="3">
        <f t="shared" si="299"/>
        <v>40598</v>
      </c>
    </row>
    <row r="3148" spans="1:30" x14ac:dyDescent="0.15">
      <c r="A3148" s="3">
        <v>1143</v>
      </c>
      <c r="B3148" s="3" t="str">
        <f t="shared" si="294"/>
        <v>关卡1143boss</v>
      </c>
      <c r="C3148" s="3">
        <f>INDEX([3]关卡!$J$19:$J$2018,A3148)</f>
        <v>412</v>
      </c>
      <c r="D3148" s="3">
        <f>INDEX([3]关卡!$N$19:$N$2018,A3148)</f>
        <v>412</v>
      </c>
      <c r="E3148" s="3" t="s">
        <v>25</v>
      </c>
      <c r="F3148" s="3" t="s">
        <v>26</v>
      </c>
      <c r="G3148" s="3">
        <v>30</v>
      </c>
      <c r="H3148" s="3">
        <v>30</v>
      </c>
      <c r="I3148" s="3">
        <v>0.2</v>
      </c>
      <c r="J3148" s="4">
        <v>0.75</v>
      </c>
      <c r="K3148" s="4">
        <v>1</v>
      </c>
      <c r="L3148" s="4">
        <v>5</v>
      </c>
      <c r="M3148" s="3">
        <v>1</v>
      </c>
      <c r="N3148" s="3">
        <v>2</v>
      </c>
      <c r="O3148" s="3">
        <f>HLOOKUP(O$5,[1]非R能力!$B$8:$F$558,$C3148+1,0)</f>
        <v>1274757.0492533334</v>
      </c>
      <c r="P3148" s="3">
        <f>HLOOKUP(P$5,[1]非R能力!$B$8:$F$558,$C3148+1,0)</f>
        <v>184853.74654377985</v>
      </c>
      <c r="Q3148" s="3">
        <f>HLOOKUP(Q$5,[1]非R能力!$B$8:$F$558,$C3148+1,0)</f>
        <v>100773.58872993929</v>
      </c>
      <c r="R3148" s="3">
        <f>HLOOKUP(R$5,[1]非R能力!$B$8:$F$558,$C3148+1,0)</f>
        <v>30742.181473478864</v>
      </c>
      <c r="S3148" s="3">
        <f>HLOOKUP(S$5,[1]非R能力!$B$8:$F$558,$C3148+1,0)</f>
        <v>40914.685270717331</v>
      </c>
      <c r="T3148" s="3">
        <f>INDEX([1]非R能力!$H$9:$H$558,D3148)</f>
        <v>35606.23581224426</v>
      </c>
      <c r="U3148" s="3">
        <f>IF(E3148="小怪",0,IF(INDEX([1]非R能力!$FK$9:$FK$558,C3148)=0,0,10))</f>
        <v>10</v>
      </c>
      <c r="V3148" s="3">
        <f>IF(E3148="小怪",0,IF(INDEX([1]非R能力!$FH$9:$FH$558,C3148)=0,0,5000))</f>
        <v>5000</v>
      </c>
      <c r="W3148" s="3">
        <f>HLOOKUP(W$5,[2]人物技能基础!$O$3:$Q$553,$C3148+1,0)</f>
        <v>3.637142857142857</v>
      </c>
      <c r="X3148" s="3">
        <f>HLOOKUP(X$5,[2]人物技能基础!$O$3:$Q$553,$C3148+1,0)</f>
        <v>2.0186428571428574</v>
      </c>
      <c r="Y3148" s="3">
        <f>HLOOKUP(Y$5,[2]人物技能基础!$O$3:$Q$553,$C3148+1,0)</f>
        <v>99.964285714285708</v>
      </c>
      <c r="Z3148" s="3">
        <f t="shared" si="295"/>
        <v>6016152</v>
      </c>
      <c r="AA3148" s="3">
        <f t="shared" si="296"/>
        <v>109471</v>
      </c>
      <c r="AB3148" s="3">
        <f t="shared" si="297"/>
        <v>36970</v>
      </c>
      <c r="AC3148" s="3">
        <f t="shared" si="298"/>
        <v>40914</v>
      </c>
      <c r="AD3148" s="3">
        <f t="shared" si="299"/>
        <v>40989</v>
      </c>
    </row>
    <row r="3149" spans="1:30" x14ac:dyDescent="0.15">
      <c r="A3149" s="3">
        <v>1144</v>
      </c>
      <c r="B3149" s="3" t="str">
        <f t="shared" si="294"/>
        <v>关卡1144boss</v>
      </c>
      <c r="C3149" s="3">
        <f>INDEX([3]关卡!$J$19:$J$2018,A3149)</f>
        <v>412</v>
      </c>
      <c r="D3149" s="3">
        <f>INDEX([3]关卡!$N$19:$N$2018,A3149)</f>
        <v>412</v>
      </c>
      <c r="E3149" s="3" t="s">
        <v>25</v>
      </c>
      <c r="F3149" s="3" t="s">
        <v>26</v>
      </c>
      <c r="G3149" s="3">
        <v>30</v>
      </c>
      <c r="H3149" s="3">
        <v>30</v>
      </c>
      <c r="I3149" s="3">
        <v>0.2</v>
      </c>
      <c r="J3149" s="4">
        <v>0.75</v>
      </c>
      <c r="K3149" s="4">
        <v>1</v>
      </c>
      <c r="L3149" s="4">
        <v>5</v>
      </c>
      <c r="M3149" s="3">
        <v>1</v>
      </c>
      <c r="N3149" s="3">
        <v>2</v>
      </c>
      <c r="O3149" s="3">
        <f>HLOOKUP(O$5,[1]非R能力!$B$8:$F$558,$C3149+1,0)</f>
        <v>1274757.0492533334</v>
      </c>
      <c r="P3149" s="3">
        <f>HLOOKUP(P$5,[1]非R能力!$B$8:$F$558,$C3149+1,0)</f>
        <v>184853.74654377985</v>
      </c>
      <c r="Q3149" s="3">
        <f>HLOOKUP(Q$5,[1]非R能力!$B$8:$F$558,$C3149+1,0)</f>
        <v>100773.58872993929</v>
      </c>
      <c r="R3149" s="3">
        <f>HLOOKUP(R$5,[1]非R能力!$B$8:$F$558,$C3149+1,0)</f>
        <v>30742.181473478864</v>
      </c>
      <c r="S3149" s="3">
        <f>HLOOKUP(S$5,[1]非R能力!$B$8:$F$558,$C3149+1,0)</f>
        <v>40914.685270717331</v>
      </c>
      <c r="T3149" s="3">
        <f>INDEX([1]非R能力!$H$9:$H$558,D3149)</f>
        <v>35606.23581224426</v>
      </c>
      <c r="U3149" s="3">
        <f>IF(E3149="小怪",0,IF(INDEX([1]非R能力!$FK$9:$FK$558,C3149)=0,0,10))</f>
        <v>10</v>
      </c>
      <c r="V3149" s="3">
        <f>IF(E3149="小怪",0,IF(INDEX([1]非R能力!$FH$9:$FH$558,C3149)=0,0,5000))</f>
        <v>5000</v>
      </c>
      <c r="W3149" s="3">
        <f>HLOOKUP(W$5,[2]人物技能基础!$O$3:$Q$553,$C3149+1,0)</f>
        <v>3.637142857142857</v>
      </c>
      <c r="X3149" s="3">
        <f>HLOOKUP(X$5,[2]人物技能基础!$O$3:$Q$553,$C3149+1,0)</f>
        <v>2.0186428571428574</v>
      </c>
      <c r="Y3149" s="3">
        <f>HLOOKUP(Y$5,[2]人物技能基础!$O$3:$Q$553,$C3149+1,0)</f>
        <v>99.964285714285708</v>
      </c>
      <c r="Z3149" s="3">
        <f t="shared" si="295"/>
        <v>6016152</v>
      </c>
      <c r="AA3149" s="3">
        <f t="shared" si="296"/>
        <v>109471</v>
      </c>
      <c r="AB3149" s="3">
        <f t="shared" si="297"/>
        <v>36970</v>
      </c>
      <c r="AC3149" s="3">
        <f t="shared" si="298"/>
        <v>40914</v>
      </c>
      <c r="AD3149" s="3">
        <f t="shared" si="299"/>
        <v>40989</v>
      </c>
    </row>
    <row r="3150" spans="1:30" x14ac:dyDescent="0.15">
      <c r="A3150" s="3">
        <v>1145</v>
      </c>
      <c r="B3150" s="3" t="str">
        <f t="shared" si="294"/>
        <v>关卡1145boss</v>
      </c>
      <c r="C3150" s="3">
        <f>INDEX([3]关卡!$J$19:$J$2018,A3150)</f>
        <v>412</v>
      </c>
      <c r="D3150" s="3">
        <f>INDEX([3]关卡!$N$19:$N$2018,A3150)</f>
        <v>412</v>
      </c>
      <c r="E3150" s="3" t="s">
        <v>25</v>
      </c>
      <c r="F3150" s="3" t="s">
        <v>26</v>
      </c>
      <c r="G3150" s="3">
        <v>30</v>
      </c>
      <c r="H3150" s="3">
        <v>30</v>
      </c>
      <c r="I3150" s="3">
        <v>0.2</v>
      </c>
      <c r="J3150" s="4">
        <v>0.75</v>
      </c>
      <c r="K3150" s="4">
        <v>1</v>
      </c>
      <c r="L3150" s="4">
        <v>5</v>
      </c>
      <c r="M3150" s="3">
        <v>1</v>
      </c>
      <c r="N3150" s="3">
        <v>2</v>
      </c>
      <c r="O3150" s="3">
        <f>HLOOKUP(O$5,[1]非R能力!$B$8:$F$558,$C3150+1,0)</f>
        <v>1274757.0492533334</v>
      </c>
      <c r="P3150" s="3">
        <f>HLOOKUP(P$5,[1]非R能力!$B$8:$F$558,$C3150+1,0)</f>
        <v>184853.74654377985</v>
      </c>
      <c r="Q3150" s="3">
        <f>HLOOKUP(Q$5,[1]非R能力!$B$8:$F$558,$C3150+1,0)</f>
        <v>100773.58872993929</v>
      </c>
      <c r="R3150" s="3">
        <f>HLOOKUP(R$5,[1]非R能力!$B$8:$F$558,$C3150+1,0)</f>
        <v>30742.181473478864</v>
      </c>
      <c r="S3150" s="3">
        <f>HLOOKUP(S$5,[1]非R能力!$B$8:$F$558,$C3150+1,0)</f>
        <v>40914.685270717331</v>
      </c>
      <c r="T3150" s="3">
        <f>INDEX([1]非R能力!$H$9:$H$558,D3150)</f>
        <v>35606.23581224426</v>
      </c>
      <c r="U3150" s="3">
        <f>IF(E3150="小怪",0,IF(INDEX([1]非R能力!$FK$9:$FK$558,C3150)=0,0,10))</f>
        <v>10</v>
      </c>
      <c r="V3150" s="3">
        <f>IF(E3150="小怪",0,IF(INDEX([1]非R能力!$FH$9:$FH$558,C3150)=0,0,5000))</f>
        <v>5000</v>
      </c>
      <c r="W3150" s="3">
        <f>HLOOKUP(W$5,[2]人物技能基础!$O$3:$Q$553,$C3150+1,0)</f>
        <v>3.637142857142857</v>
      </c>
      <c r="X3150" s="3">
        <f>HLOOKUP(X$5,[2]人物技能基础!$O$3:$Q$553,$C3150+1,0)</f>
        <v>2.0186428571428574</v>
      </c>
      <c r="Y3150" s="3">
        <f>HLOOKUP(Y$5,[2]人物技能基础!$O$3:$Q$553,$C3150+1,0)</f>
        <v>99.964285714285708</v>
      </c>
      <c r="Z3150" s="3">
        <f t="shared" si="295"/>
        <v>6016152</v>
      </c>
      <c r="AA3150" s="3">
        <f t="shared" si="296"/>
        <v>109471</v>
      </c>
      <c r="AB3150" s="3">
        <f t="shared" si="297"/>
        <v>36970</v>
      </c>
      <c r="AC3150" s="3">
        <f t="shared" si="298"/>
        <v>40914</v>
      </c>
      <c r="AD3150" s="3">
        <f t="shared" si="299"/>
        <v>40989</v>
      </c>
    </row>
    <row r="3151" spans="1:30" x14ac:dyDescent="0.15">
      <c r="A3151" s="3">
        <v>1146</v>
      </c>
      <c r="B3151" s="3" t="str">
        <f t="shared" si="294"/>
        <v>关卡1146boss</v>
      </c>
      <c r="C3151" s="3">
        <f>INDEX([3]关卡!$J$19:$J$2018,A3151)</f>
        <v>412</v>
      </c>
      <c r="D3151" s="3">
        <f>INDEX([3]关卡!$N$19:$N$2018,A3151)</f>
        <v>412</v>
      </c>
      <c r="E3151" s="3" t="s">
        <v>25</v>
      </c>
      <c r="F3151" s="3" t="s">
        <v>26</v>
      </c>
      <c r="G3151" s="3">
        <v>30</v>
      </c>
      <c r="H3151" s="3">
        <v>30</v>
      </c>
      <c r="I3151" s="3">
        <v>0.2</v>
      </c>
      <c r="J3151" s="4">
        <v>0.75</v>
      </c>
      <c r="K3151" s="4">
        <v>1</v>
      </c>
      <c r="L3151" s="4">
        <v>5</v>
      </c>
      <c r="M3151" s="3">
        <v>1</v>
      </c>
      <c r="N3151" s="3">
        <v>2</v>
      </c>
      <c r="O3151" s="3">
        <f>HLOOKUP(O$5,[1]非R能力!$B$8:$F$558,$C3151+1,0)</f>
        <v>1274757.0492533334</v>
      </c>
      <c r="P3151" s="3">
        <f>HLOOKUP(P$5,[1]非R能力!$B$8:$F$558,$C3151+1,0)</f>
        <v>184853.74654377985</v>
      </c>
      <c r="Q3151" s="3">
        <f>HLOOKUP(Q$5,[1]非R能力!$B$8:$F$558,$C3151+1,0)</f>
        <v>100773.58872993929</v>
      </c>
      <c r="R3151" s="3">
        <f>HLOOKUP(R$5,[1]非R能力!$B$8:$F$558,$C3151+1,0)</f>
        <v>30742.181473478864</v>
      </c>
      <c r="S3151" s="3">
        <f>HLOOKUP(S$5,[1]非R能力!$B$8:$F$558,$C3151+1,0)</f>
        <v>40914.685270717331</v>
      </c>
      <c r="T3151" s="3">
        <f>INDEX([1]非R能力!$H$9:$H$558,D3151)</f>
        <v>35606.23581224426</v>
      </c>
      <c r="U3151" s="3">
        <f>IF(E3151="小怪",0,IF(INDEX([1]非R能力!$FK$9:$FK$558,C3151)=0,0,10))</f>
        <v>10</v>
      </c>
      <c r="V3151" s="3">
        <f>IF(E3151="小怪",0,IF(INDEX([1]非R能力!$FH$9:$FH$558,C3151)=0,0,5000))</f>
        <v>5000</v>
      </c>
      <c r="W3151" s="3">
        <f>HLOOKUP(W$5,[2]人物技能基础!$O$3:$Q$553,$C3151+1,0)</f>
        <v>3.637142857142857</v>
      </c>
      <c r="X3151" s="3">
        <f>HLOOKUP(X$5,[2]人物技能基础!$O$3:$Q$553,$C3151+1,0)</f>
        <v>2.0186428571428574</v>
      </c>
      <c r="Y3151" s="3">
        <f>HLOOKUP(Y$5,[2]人物技能基础!$O$3:$Q$553,$C3151+1,0)</f>
        <v>99.964285714285708</v>
      </c>
      <c r="Z3151" s="3">
        <f t="shared" si="295"/>
        <v>6016152</v>
      </c>
      <c r="AA3151" s="3">
        <f t="shared" si="296"/>
        <v>109471</v>
      </c>
      <c r="AB3151" s="3">
        <f t="shared" si="297"/>
        <v>36970</v>
      </c>
      <c r="AC3151" s="3">
        <f t="shared" si="298"/>
        <v>40914</v>
      </c>
      <c r="AD3151" s="3">
        <f t="shared" si="299"/>
        <v>40989</v>
      </c>
    </row>
    <row r="3152" spans="1:30" x14ac:dyDescent="0.15">
      <c r="A3152" s="3">
        <v>1147</v>
      </c>
      <c r="B3152" s="3" t="str">
        <f t="shared" si="294"/>
        <v>关卡1147boss</v>
      </c>
      <c r="C3152" s="3">
        <f>INDEX([3]关卡!$J$19:$J$2018,A3152)</f>
        <v>413</v>
      </c>
      <c r="D3152" s="3">
        <f>INDEX([3]关卡!$N$19:$N$2018,A3152)</f>
        <v>413</v>
      </c>
      <c r="E3152" s="3" t="s">
        <v>25</v>
      </c>
      <c r="F3152" s="3" t="s">
        <v>26</v>
      </c>
      <c r="G3152" s="3">
        <v>30</v>
      </c>
      <c r="H3152" s="3">
        <v>30</v>
      </c>
      <c r="I3152" s="3">
        <v>0.2</v>
      </c>
      <c r="J3152" s="4">
        <v>0.75</v>
      </c>
      <c r="K3152" s="4">
        <v>1</v>
      </c>
      <c r="L3152" s="4">
        <v>5</v>
      </c>
      <c r="M3152" s="3">
        <v>1</v>
      </c>
      <c r="N3152" s="3">
        <v>2</v>
      </c>
      <c r="O3152" s="3">
        <f>HLOOKUP(O$5,[1]非R能力!$B$8:$F$558,$C3152+1,0)</f>
        <v>1284342.9998097687</v>
      </c>
      <c r="P3152" s="3">
        <f>HLOOKUP(P$5,[1]非R能力!$B$8:$F$558,$C3152+1,0)</f>
        <v>186459.77107429391</v>
      </c>
      <c r="Q3152" s="3">
        <f>HLOOKUP(Q$5,[1]非R能力!$B$8:$F$558,$C3152+1,0)</f>
        <v>101538.07493302558</v>
      </c>
      <c r="R3152" s="3">
        <f>HLOOKUP(R$5,[1]非R能力!$B$8:$F$558,$C3152+1,0)</f>
        <v>30994.174355988231</v>
      </c>
      <c r="S3152" s="3">
        <f>HLOOKUP(S$5,[1]非R能力!$B$8:$F$558,$C3152+1,0)</f>
        <v>41263.965014022455</v>
      </c>
      <c r="T3152" s="3">
        <f>INDEX([1]非R能力!$H$9:$H$558,D3152)</f>
        <v>35811.485101598162</v>
      </c>
      <c r="U3152" s="3">
        <f>IF(E3152="小怪",0,IF(INDEX([1]非R能力!$FK$9:$FK$558,C3152)=0,0,10))</f>
        <v>10</v>
      </c>
      <c r="V3152" s="3">
        <f>IF(E3152="小怪",0,IF(INDEX([1]非R能力!$FH$9:$FH$558,C3152)=0,0,5000))</f>
        <v>5000</v>
      </c>
      <c r="W3152" s="3">
        <f>HLOOKUP(W$5,[2]人物技能基础!$O$3:$Q$553,$C3152+1,0)</f>
        <v>3.637142857142857</v>
      </c>
      <c r="X3152" s="3">
        <f>HLOOKUP(X$5,[2]人物技能基础!$O$3:$Q$553,$C3152+1,0)</f>
        <v>2.0186428571428574</v>
      </c>
      <c r="Y3152" s="3">
        <f>HLOOKUP(Y$5,[2]人物技能基础!$O$3:$Q$553,$C3152+1,0)</f>
        <v>99.964285714285708</v>
      </c>
      <c r="Z3152" s="3">
        <f t="shared" si="295"/>
        <v>6066538</v>
      </c>
      <c r="AA3152" s="3">
        <f t="shared" si="296"/>
        <v>110300</v>
      </c>
      <c r="AB3152" s="3">
        <f t="shared" si="297"/>
        <v>37291</v>
      </c>
      <c r="AC3152" s="3">
        <f t="shared" si="298"/>
        <v>41263</v>
      </c>
      <c r="AD3152" s="3">
        <f t="shared" si="299"/>
        <v>41325</v>
      </c>
    </row>
    <row r="3153" spans="1:30" x14ac:dyDescent="0.15">
      <c r="A3153" s="3">
        <v>1148</v>
      </c>
      <c r="B3153" s="3" t="str">
        <f t="shared" si="294"/>
        <v>关卡1148boss</v>
      </c>
      <c r="C3153" s="3">
        <f>INDEX([3]关卡!$J$19:$J$2018,A3153)</f>
        <v>413</v>
      </c>
      <c r="D3153" s="3">
        <f>INDEX([3]关卡!$N$19:$N$2018,A3153)</f>
        <v>413</v>
      </c>
      <c r="E3153" s="3" t="s">
        <v>25</v>
      </c>
      <c r="F3153" s="3" t="s">
        <v>26</v>
      </c>
      <c r="G3153" s="3">
        <v>30</v>
      </c>
      <c r="H3153" s="3">
        <v>30</v>
      </c>
      <c r="I3153" s="3">
        <v>0.2</v>
      </c>
      <c r="J3153" s="4">
        <v>0.75</v>
      </c>
      <c r="K3153" s="4">
        <v>1</v>
      </c>
      <c r="L3153" s="4">
        <v>5</v>
      </c>
      <c r="M3153" s="3">
        <v>1</v>
      </c>
      <c r="N3153" s="3">
        <v>2</v>
      </c>
      <c r="O3153" s="3">
        <f>HLOOKUP(O$5,[1]非R能力!$B$8:$F$558,$C3153+1,0)</f>
        <v>1284342.9998097687</v>
      </c>
      <c r="P3153" s="3">
        <f>HLOOKUP(P$5,[1]非R能力!$B$8:$F$558,$C3153+1,0)</f>
        <v>186459.77107429391</v>
      </c>
      <c r="Q3153" s="3">
        <f>HLOOKUP(Q$5,[1]非R能力!$B$8:$F$558,$C3153+1,0)</f>
        <v>101538.07493302558</v>
      </c>
      <c r="R3153" s="3">
        <f>HLOOKUP(R$5,[1]非R能力!$B$8:$F$558,$C3153+1,0)</f>
        <v>30994.174355988231</v>
      </c>
      <c r="S3153" s="3">
        <f>HLOOKUP(S$5,[1]非R能力!$B$8:$F$558,$C3153+1,0)</f>
        <v>41263.965014022455</v>
      </c>
      <c r="T3153" s="3">
        <f>INDEX([1]非R能力!$H$9:$H$558,D3153)</f>
        <v>35811.485101598162</v>
      </c>
      <c r="U3153" s="3">
        <f>IF(E3153="小怪",0,IF(INDEX([1]非R能力!$FK$9:$FK$558,C3153)=0,0,10))</f>
        <v>10</v>
      </c>
      <c r="V3153" s="3">
        <f>IF(E3153="小怪",0,IF(INDEX([1]非R能力!$FH$9:$FH$558,C3153)=0,0,5000))</f>
        <v>5000</v>
      </c>
      <c r="W3153" s="3">
        <f>HLOOKUP(W$5,[2]人物技能基础!$O$3:$Q$553,$C3153+1,0)</f>
        <v>3.637142857142857</v>
      </c>
      <c r="X3153" s="3">
        <f>HLOOKUP(X$5,[2]人物技能基础!$O$3:$Q$553,$C3153+1,0)</f>
        <v>2.0186428571428574</v>
      </c>
      <c r="Y3153" s="3">
        <f>HLOOKUP(Y$5,[2]人物技能基础!$O$3:$Q$553,$C3153+1,0)</f>
        <v>99.964285714285708</v>
      </c>
      <c r="Z3153" s="3">
        <f t="shared" si="295"/>
        <v>6066538</v>
      </c>
      <c r="AA3153" s="3">
        <f t="shared" si="296"/>
        <v>110300</v>
      </c>
      <c r="AB3153" s="3">
        <f t="shared" si="297"/>
        <v>37291</v>
      </c>
      <c r="AC3153" s="3">
        <f t="shared" si="298"/>
        <v>41263</v>
      </c>
      <c r="AD3153" s="3">
        <f t="shared" si="299"/>
        <v>41325</v>
      </c>
    </row>
    <row r="3154" spans="1:30" x14ac:dyDescent="0.15">
      <c r="A3154" s="3">
        <v>1149</v>
      </c>
      <c r="B3154" s="3" t="str">
        <f t="shared" si="294"/>
        <v>关卡1149boss</v>
      </c>
      <c r="C3154" s="3">
        <f>INDEX([3]关卡!$J$19:$J$2018,A3154)</f>
        <v>413</v>
      </c>
      <c r="D3154" s="3">
        <f>INDEX([3]关卡!$N$19:$N$2018,A3154)</f>
        <v>413</v>
      </c>
      <c r="E3154" s="3" t="s">
        <v>25</v>
      </c>
      <c r="F3154" s="3" t="s">
        <v>26</v>
      </c>
      <c r="G3154" s="3">
        <v>30</v>
      </c>
      <c r="H3154" s="3">
        <v>30</v>
      </c>
      <c r="I3154" s="3">
        <v>0.2</v>
      </c>
      <c r="J3154" s="4">
        <v>0.75</v>
      </c>
      <c r="K3154" s="4">
        <v>1</v>
      </c>
      <c r="L3154" s="4">
        <v>5</v>
      </c>
      <c r="M3154" s="3">
        <v>1</v>
      </c>
      <c r="N3154" s="3">
        <v>2</v>
      </c>
      <c r="O3154" s="3">
        <f>HLOOKUP(O$5,[1]非R能力!$B$8:$F$558,$C3154+1,0)</f>
        <v>1284342.9998097687</v>
      </c>
      <c r="P3154" s="3">
        <f>HLOOKUP(P$5,[1]非R能力!$B$8:$F$558,$C3154+1,0)</f>
        <v>186459.77107429391</v>
      </c>
      <c r="Q3154" s="3">
        <f>HLOOKUP(Q$5,[1]非R能力!$B$8:$F$558,$C3154+1,0)</f>
        <v>101538.07493302558</v>
      </c>
      <c r="R3154" s="3">
        <f>HLOOKUP(R$5,[1]非R能力!$B$8:$F$558,$C3154+1,0)</f>
        <v>30994.174355988231</v>
      </c>
      <c r="S3154" s="3">
        <f>HLOOKUP(S$5,[1]非R能力!$B$8:$F$558,$C3154+1,0)</f>
        <v>41263.965014022455</v>
      </c>
      <c r="T3154" s="3">
        <f>INDEX([1]非R能力!$H$9:$H$558,D3154)</f>
        <v>35811.485101598162</v>
      </c>
      <c r="U3154" s="3">
        <f>IF(E3154="小怪",0,IF(INDEX([1]非R能力!$FK$9:$FK$558,C3154)=0,0,10))</f>
        <v>10</v>
      </c>
      <c r="V3154" s="3">
        <f>IF(E3154="小怪",0,IF(INDEX([1]非R能力!$FH$9:$FH$558,C3154)=0,0,5000))</f>
        <v>5000</v>
      </c>
      <c r="W3154" s="3">
        <f>HLOOKUP(W$5,[2]人物技能基础!$O$3:$Q$553,$C3154+1,0)</f>
        <v>3.637142857142857</v>
      </c>
      <c r="X3154" s="3">
        <f>HLOOKUP(X$5,[2]人物技能基础!$O$3:$Q$553,$C3154+1,0)</f>
        <v>2.0186428571428574</v>
      </c>
      <c r="Y3154" s="3">
        <f>HLOOKUP(Y$5,[2]人物技能基础!$O$3:$Q$553,$C3154+1,0)</f>
        <v>99.964285714285708</v>
      </c>
      <c r="Z3154" s="3">
        <f t="shared" si="295"/>
        <v>6066538</v>
      </c>
      <c r="AA3154" s="3">
        <f t="shared" si="296"/>
        <v>110300</v>
      </c>
      <c r="AB3154" s="3">
        <f t="shared" si="297"/>
        <v>37291</v>
      </c>
      <c r="AC3154" s="3">
        <f t="shared" si="298"/>
        <v>41263</v>
      </c>
      <c r="AD3154" s="3">
        <f t="shared" si="299"/>
        <v>41325</v>
      </c>
    </row>
    <row r="3155" spans="1:30" x14ac:dyDescent="0.15">
      <c r="A3155" s="3">
        <v>1150</v>
      </c>
      <c r="B3155" s="3" t="str">
        <f t="shared" si="294"/>
        <v>关卡1150boss</v>
      </c>
      <c r="C3155" s="3">
        <f>INDEX([3]关卡!$J$19:$J$2018,A3155)</f>
        <v>413</v>
      </c>
      <c r="D3155" s="3">
        <f>INDEX([3]关卡!$N$19:$N$2018,A3155)</f>
        <v>413</v>
      </c>
      <c r="E3155" s="3" t="s">
        <v>25</v>
      </c>
      <c r="F3155" s="3" t="s">
        <v>26</v>
      </c>
      <c r="G3155" s="3">
        <v>30</v>
      </c>
      <c r="H3155" s="3">
        <v>30</v>
      </c>
      <c r="I3155" s="3">
        <v>0.2</v>
      </c>
      <c r="J3155" s="4">
        <v>0.75</v>
      </c>
      <c r="K3155" s="4">
        <v>1</v>
      </c>
      <c r="L3155" s="4">
        <v>5</v>
      </c>
      <c r="M3155" s="3">
        <v>1</v>
      </c>
      <c r="N3155" s="3">
        <v>2</v>
      </c>
      <c r="O3155" s="3">
        <f>HLOOKUP(O$5,[1]非R能力!$B$8:$F$558,$C3155+1,0)</f>
        <v>1284342.9998097687</v>
      </c>
      <c r="P3155" s="3">
        <f>HLOOKUP(P$5,[1]非R能力!$B$8:$F$558,$C3155+1,0)</f>
        <v>186459.77107429391</v>
      </c>
      <c r="Q3155" s="3">
        <f>HLOOKUP(Q$5,[1]非R能力!$B$8:$F$558,$C3155+1,0)</f>
        <v>101538.07493302558</v>
      </c>
      <c r="R3155" s="3">
        <f>HLOOKUP(R$5,[1]非R能力!$B$8:$F$558,$C3155+1,0)</f>
        <v>30994.174355988231</v>
      </c>
      <c r="S3155" s="3">
        <f>HLOOKUP(S$5,[1]非R能力!$B$8:$F$558,$C3155+1,0)</f>
        <v>41263.965014022455</v>
      </c>
      <c r="T3155" s="3">
        <f>INDEX([1]非R能力!$H$9:$H$558,D3155)</f>
        <v>35811.485101598162</v>
      </c>
      <c r="U3155" s="3">
        <f>IF(E3155="小怪",0,IF(INDEX([1]非R能力!$FK$9:$FK$558,C3155)=0,0,10))</f>
        <v>10</v>
      </c>
      <c r="V3155" s="3">
        <f>IF(E3155="小怪",0,IF(INDEX([1]非R能力!$FH$9:$FH$558,C3155)=0,0,5000))</f>
        <v>5000</v>
      </c>
      <c r="W3155" s="3">
        <f>HLOOKUP(W$5,[2]人物技能基础!$O$3:$Q$553,$C3155+1,0)</f>
        <v>3.637142857142857</v>
      </c>
      <c r="X3155" s="3">
        <f>HLOOKUP(X$5,[2]人物技能基础!$O$3:$Q$553,$C3155+1,0)</f>
        <v>2.0186428571428574</v>
      </c>
      <c r="Y3155" s="3">
        <f>HLOOKUP(Y$5,[2]人物技能基础!$O$3:$Q$553,$C3155+1,0)</f>
        <v>99.964285714285708</v>
      </c>
      <c r="Z3155" s="3">
        <f t="shared" si="295"/>
        <v>6066538</v>
      </c>
      <c r="AA3155" s="3">
        <f t="shared" si="296"/>
        <v>110300</v>
      </c>
      <c r="AB3155" s="3">
        <f t="shared" si="297"/>
        <v>37291</v>
      </c>
      <c r="AC3155" s="3">
        <f t="shared" si="298"/>
        <v>41263</v>
      </c>
      <c r="AD3155" s="3">
        <f t="shared" si="299"/>
        <v>41325</v>
      </c>
    </row>
    <row r="3156" spans="1:30" x14ac:dyDescent="0.15">
      <c r="A3156" s="3">
        <v>1151</v>
      </c>
      <c r="B3156" s="3" t="str">
        <f t="shared" si="294"/>
        <v>关卡1151boss</v>
      </c>
      <c r="C3156" s="3">
        <f>INDEX([3]关卡!$J$19:$J$2018,A3156)</f>
        <v>414</v>
      </c>
      <c r="D3156" s="3">
        <f>INDEX([3]关卡!$N$19:$N$2018,A3156)</f>
        <v>414</v>
      </c>
      <c r="E3156" s="3" t="s">
        <v>25</v>
      </c>
      <c r="F3156" s="3" t="s">
        <v>26</v>
      </c>
      <c r="G3156" s="3">
        <v>30</v>
      </c>
      <c r="H3156" s="3">
        <v>30</v>
      </c>
      <c r="I3156" s="3">
        <v>0.2</v>
      </c>
      <c r="J3156" s="4">
        <v>0.75</v>
      </c>
      <c r="K3156" s="4">
        <v>1</v>
      </c>
      <c r="L3156" s="4">
        <v>5</v>
      </c>
      <c r="M3156" s="3">
        <v>1</v>
      </c>
      <c r="N3156" s="3">
        <v>2</v>
      </c>
      <c r="O3156" s="3">
        <f>HLOOKUP(O$5,[1]非R能力!$B$8:$F$558,$C3156+1,0)</f>
        <v>1291095.4637595732</v>
      </c>
      <c r="P3156" s="3">
        <f>HLOOKUP(P$5,[1]非R能力!$B$8:$F$558,$C3156+1,0)</f>
        <v>187446.72479718167</v>
      </c>
      <c r="Q3156" s="3">
        <f>HLOOKUP(Q$5,[1]非R能力!$B$8:$F$558,$C3156+1,0)</f>
        <v>102029.16630418785</v>
      </c>
      <c r="R3156" s="3">
        <f>HLOOKUP(R$5,[1]非R能力!$B$8:$F$558,$C3156+1,0)</f>
        <v>31147.811426670934</v>
      </c>
      <c r="S3156" s="3">
        <f>HLOOKUP(S$5,[1]非R能力!$B$8:$F$558,$C3156+1,0)</f>
        <v>41461.292055858656</v>
      </c>
      <c r="T3156" s="3">
        <f>INDEX([1]非R能力!$H$9:$H$558,D3156)</f>
        <v>36017.677438133629</v>
      </c>
      <c r="U3156" s="3">
        <f>IF(E3156="小怪",0,IF(INDEX([1]非R能力!$FK$9:$FK$558,C3156)=0,0,10))</f>
        <v>10</v>
      </c>
      <c r="V3156" s="3">
        <f>IF(E3156="小怪",0,IF(INDEX([1]非R能力!$FH$9:$FH$558,C3156)=0,0,5000))</f>
        <v>5000</v>
      </c>
      <c r="W3156" s="3">
        <f>HLOOKUP(W$5,[2]人物技能基础!$O$3:$Q$553,$C3156+1,0)</f>
        <v>3.637142857142857</v>
      </c>
      <c r="X3156" s="3">
        <f>HLOOKUP(X$5,[2]人物技能基础!$O$3:$Q$553,$C3156+1,0)</f>
        <v>2.0186428571428574</v>
      </c>
      <c r="Y3156" s="3">
        <f>HLOOKUP(Y$5,[2]人物技能基础!$O$3:$Q$553,$C3156+1,0)</f>
        <v>99.964285714285708</v>
      </c>
      <c r="Z3156" s="3">
        <f t="shared" si="295"/>
        <v>6098917</v>
      </c>
      <c r="AA3156" s="3">
        <f t="shared" si="296"/>
        <v>110836</v>
      </c>
      <c r="AB3156" s="3">
        <f t="shared" si="297"/>
        <v>37489</v>
      </c>
      <c r="AC3156" s="3">
        <f t="shared" si="298"/>
        <v>41461</v>
      </c>
      <c r="AD3156" s="3">
        <f t="shared" si="299"/>
        <v>41530</v>
      </c>
    </row>
    <row r="3157" spans="1:30" x14ac:dyDescent="0.15">
      <c r="A3157" s="3">
        <v>1152</v>
      </c>
      <c r="B3157" s="3" t="str">
        <f t="shared" si="294"/>
        <v>关卡1152boss</v>
      </c>
      <c r="C3157" s="3">
        <f>INDEX([3]关卡!$J$19:$J$2018,A3157)</f>
        <v>414</v>
      </c>
      <c r="D3157" s="3">
        <f>INDEX([3]关卡!$N$19:$N$2018,A3157)</f>
        <v>414</v>
      </c>
      <c r="E3157" s="3" t="s">
        <v>25</v>
      </c>
      <c r="F3157" s="3" t="s">
        <v>26</v>
      </c>
      <c r="G3157" s="3">
        <v>30</v>
      </c>
      <c r="H3157" s="3">
        <v>30</v>
      </c>
      <c r="I3157" s="3">
        <v>0.2</v>
      </c>
      <c r="J3157" s="4">
        <v>0.75</v>
      </c>
      <c r="K3157" s="4">
        <v>1</v>
      </c>
      <c r="L3157" s="4">
        <v>5</v>
      </c>
      <c r="M3157" s="3">
        <v>1</v>
      </c>
      <c r="N3157" s="3">
        <v>2</v>
      </c>
      <c r="O3157" s="3">
        <f>HLOOKUP(O$5,[1]非R能力!$B$8:$F$558,$C3157+1,0)</f>
        <v>1291095.4637595732</v>
      </c>
      <c r="P3157" s="3">
        <f>HLOOKUP(P$5,[1]非R能力!$B$8:$F$558,$C3157+1,0)</f>
        <v>187446.72479718167</v>
      </c>
      <c r="Q3157" s="3">
        <f>HLOOKUP(Q$5,[1]非R能力!$B$8:$F$558,$C3157+1,0)</f>
        <v>102029.16630418785</v>
      </c>
      <c r="R3157" s="3">
        <f>HLOOKUP(R$5,[1]非R能力!$B$8:$F$558,$C3157+1,0)</f>
        <v>31147.811426670934</v>
      </c>
      <c r="S3157" s="3">
        <f>HLOOKUP(S$5,[1]非R能力!$B$8:$F$558,$C3157+1,0)</f>
        <v>41461.292055858656</v>
      </c>
      <c r="T3157" s="3">
        <f>INDEX([1]非R能力!$H$9:$H$558,D3157)</f>
        <v>36017.677438133629</v>
      </c>
      <c r="U3157" s="3">
        <f>IF(E3157="小怪",0,IF(INDEX([1]非R能力!$FK$9:$FK$558,C3157)=0,0,10))</f>
        <v>10</v>
      </c>
      <c r="V3157" s="3">
        <f>IF(E3157="小怪",0,IF(INDEX([1]非R能力!$FH$9:$FH$558,C3157)=0,0,5000))</f>
        <v>5000</v>
      </c>
      <c r="W3157" s="3">
        <f>HLOOKUP(W$5,[2]人物技能基础!$O$3:$Q$553,$C3157+1,0)</f>
        <v>3.637142857142857</v>
      </c>
      <c r="X3157" s="3">
        <f>HLOOKUP(X$5,[2]人物技能基础!$O$3:$Q$553,$C3157+1,0)</f>
        <v>2.0186428571428574</v>
      </c>
      <c r="Y3157" s="3">
        <f>HLOOKUP(Y$5,[2]人物技能基础!$O$3:$Q$553,$C3157+1,0)</f>
        <v>99.964285714285708</v>
      </c>
      <c r="Z3157" s="3">
        <f t="shared" si="295"/>
        <v>6098917</v>
      </c>
      <c r="AA3157" s="3">
        <f t="shared" si="296"/>
        <v>110836</v>
      </c>
      <c r="AB3157" s="3">
        <f t="shared" si="297"/>
        <v>37489</v>
      </c>
      <c r="AC3157" s="3">
        <f t="shared" si="298"/>
        <v>41461</v>
      </c>
      <c r="AD3157" s="3">
        <f t="shared" si="299"/>
        <v>41530</v>
      </c>
    </row>
    <row r="3158" spans="1:30" x14ac:dyDescent="0.15">
      <c r="A3158" s="3">
        <v>1153</v>
      </c>
      <c r="B3158" s="3" t="str">
        <f t="shared" si="294"/>
        <v>关卡1153boss</v>
      </c>
      <c r="C3158" s="3">
        <f>INDEX([3]关卡!$J$19:$J$2018,A3158)</f>
        <v>414</v>
      </c>
      <c r="D3158" s="3">
        <f>INDEX([3]关卡!$N$19:$N$2018,A3158)</f>
        <v>414</v>
      </c>
      <c r="E3158" s="3" t="s">
        <v>25</v>
      </c>
      <c r="F3158" s="3" t="s">
        <v>26</v>
      </c>
      <c r="G3158" s="3">
        <v>30</v>
      </c>
      <c r="H3158" s="3">
        <v>30</v>
      </c>
      <c r="I3158" s="3">
        <v>0.2</v>
      </c>
      <c r="J3158" s="4">
        <v>0.75</v>
      </c>
      <c r="K3158" s="4">
        <v>1</v>
      </c>
      <c r="L3158" s="4">
        <v>5</v>
      </c>
      <c r="M3158" s="3">
        <v>1</v>
      </c>
      <c r="N3158" s="3">
        <v>2</v>
      </c>
      <c r="O3158" s="3">
        <f>HLOOKUP(O$5,[1]非R能力!$B$8:$F$558,$C3158+1,0)</f>
        <v>1291095.4637595732</v>
      </c>
      <c r="P3158" s="3">
        <f>HLOOKUP(P$5,[1]非R能力!$B$8:$F$558,$C3158+1,0)</f>
        <v>187446.72479718167</v>
      </c>
      <c r="Q3158" s="3">
        <f>HLOOKUP(Q$5,[1]非R能力!$B$8:$F$558,$C3158+1,0)</f>
        <v>102029.16630418785</v>
      </c>
      <c r="R3158" s="3">
        <f>HLOOKUP(R$5,[1]非R能力!$B$8:$F$558,$C3158+1,0)</f>
        <v>31147.811426670934</v>
      </c>
      <c r="S3158" s="3">
        <f>HLOOKUP(S$5,[1]非R能力!$B$8:$F$558,$C3158+1,0)</f>
        <v>41461.292055858656</v>
      </c>
      <c r="T3158" s="3">
        <f>INDEX([1]非R能力!$H$9:$H$558,D3158)</f>
        <v>36017.677438133629</v>
      </c>
      <c r="U3158" s="3">
        <f>IF(E3158="小怪",0,IF(INDEX([1]非R能力!$FK$9:$FK$558,C3158)=0,0,10))</f>
        <v>10</v>
      </c>
      <c r="V3158" s="3">
        <f>IF(E3158="小怪",0,IF(INDEX([1]非R能力!$FH$9:$FH$558,C3158)=0,0,5000))</f>
        <v>5000</v>
      </c>
      <c r="W3158" s="3">
        <f>HLOOKUP(W$5,[2]人物技能基础!$O$3:$Q$553,$C3158+1,0)</f>
        <v>3.637142857142857</v>
      </c>
      <c r="X3158" s="3">
        <f>HLOOKUP(X$5,[2]人物技能基础!$O$3:$Q$553,$C3158+1,0)</f>
        <v>2.0186428571428574</v>
      </c>
      <c r="Y3158" s="3">
        <f>HLOOKUP(Y$5,[2]人物技能基础!$O$3:$Q$553,$C3158+1,0)</f>
        <v>99.964285714285708</v>
      </c>
      <c r="Z3158" s="3">
        <f t="shared" si="295"/>
        <v>6098917</v>
      </c>
      <c r="AA3158" s="3">
        <f t="shared" si="296"/>
        <v>110836</v>
      </c>
      <c r="AB3158" s="3">
        <f t="shared" si="297"/>
        <v>37489</v>
      </c>
      <c r="AC3158" s="3">
        <f t="shared" si="298"/>
        <v>41461</v>
      </c>
      <c r="AD3158" s="3">
        <f t="shared" si="299"/>
        <v>41530</v>
      </c>
    </row>
    <row r="3159" spans="1:30" x14ac:dyDescent="0.15">
      <c r="A3159" s="3">
        <v>1154</v>
      </c>
      <c r="B3159" s="3" t="str">
        <f t="shared" si="294"/>
        <v>关卡1154boss</v>
      </c>
      <c r="C3159" s="3">
        <f>INDEX([3]关卡!$J$19:$J$2018,A3159)</f>
        <v>415</v>
      </c>
      <c r="D3159" s="3">
        <f>INDEX([3]关卡!$N$19:$N$2018,A3159)</f>
        <v>415</v>
      </c>
      <c r="E3159" s="3" t="s">
        <v>25</v>
      </c>
      <c r="F3159" s="3" t="s">
        <v>26</v>
      </c>
      <c r="G3159" s="3">
        <v>30</v>
      </c>
      <c r="H3159" s="3">
        <v>30</v>
      </c>
      <c r="I3159" s="3">
        <v>0.2</v>
      </c>
      <c r="J3159" s="4">
        <v>0.75</v>
      </c>
      <c r="K3159" s="4">
        <v>1</v>
      </c>
      <c r="L3159" s="4">
        <v>5</v>
      </c>
      <c r="M3159" s="3">
        <v>1</v>
      </c>
      <c r="N3159" s="3">
        <v>2</v>
      </c>
      <c r="O3159" s="3">
        <f>HLOOKUP(O$5,[1]非R能力!$B$8:$F$558,$C3159+1,0)</f>
        <v>1298579.2737439342</v>
      </c>
      <c r="P3159" s="3">
        <f>HLOOKUP(P$5,[1]非R能力!$B$8:$F$558,$C3159+1,0)</f>
        <v>188466.17541545708</v>
      </c>
      <c r="Q3159" s="3">
        <f>HLOOKUP(Q$5,[1]非R能力!$B$8:$F$558,$C3159+1,0)</f>
        <v>102508.7269276502</v>
      </c>
      <c r="R3159" s="3">
        <f>HLOOKUP(R$5,[1]非R能力!$B$8:$F$558,$C3159+1,0)</f>
        <v>31301.065902072936</v>
      </c>
      <c r="S3159" s="3">
        <f>HLOOKUP(S$5,[1]非R能力!$B$8:$F$558,$C3159+1,0)</f>
        <v>41645.940083482899</v>
      </c>
      <c r="T3159" s="3">
        <f>INDEX([1]非R能力!$H$9:$H$558,D3159)</f>
        <v>36224.816147230376</v>
      </c>
      <c r="U3159" s="3">
        <f>IF(E3159="小怪",0,IF(INDEX([1]非R能力!$FK$9:$FK$558,C3159)=0,0,10))</f>
        <v>10</v>
      </c>
      <c r="V3159" s="3">
        <f>IF(E3159="小怪",0,IF(INDEX([1]非R能力!$FH$9:$FH$558,C3159)=0,0,5000))</f>
        <v>5000</v>
      </c>
      <c r="W3159" s="3">
        <f>HLOOKUP(W$5,[2]人物技能基础!$O$3:$Q$553,$C3159+1,0)</f>
        <v>3.637142857142857</v>
      </c>
      <c r="X3159" s="3">
        <f>HLOOKUP(X$5,[2]人物技能基础!$O$3:$Q$553,$C3159+1,0)</f>
        <v>2.0186428571428574</v>
      </c>
      <c r="Y3159" s="3">
        <f>HLOOKUP(Y$5,[2]人物技能基础!$O$3:$Q$553,$C3159+1,0)</f>
        <v>99.964285714285708</v>
      </c>
      <c r="Z3159" s="3">
        <f t="shared" si="295"/>
        <v>6132275</v>
      </c>
      <c r="AA3159" s="3">
        <f t="shared" si="296"/>
        <v>111365</v>
      </c>
      <c r="AB3159" s="3">
        <f t="shared" si="297"/>
        <v>37693</v>
      </c>
      <c r="AC3159" s="3">
        <f t="shared" si="298"/>
        <v>41645</v>
      </c>
      <c r="AD3159" s="3">
        <f t="shared" si="299"/>
        <v>41734</v>
      </c>
    </row>
    <row r="3160" spans="1:30" x14ac:dyDescent="0.15">
      <c r="A3160" s="3">
        <v>1155</v>
      </c>
      <c r="B3160" s="3" t="str">
        <f t="shared" si="294"/>
        <v>关卡1155boss</v>
      </c>
      <c r="C3160" s="3">
        <f>INDEX([3]关卡!$J$19:$J$2018,A3160)</f>
        <v>415</v>
      </c>
      <c r="D3160" s="3">
        <f>INDEX([3]关卡!$N$19:$N$2018,A3160)</f>
        <v>415</v>
      </c>
      <c r="E3160" s="3" t="s">
        <v>25</v>
      </c>
      <c r="F3160" s="3" t="s">
        <v>26</v>
      </c>
      <c r="G3160" s="3">
        <v>30</v>
      </c>
      <c r="H3160" s="3">
        <v>30</v>
      </c>
      <c r="I3160" s="3">
        <v>0.2</v>
      </c>
      <c r="J3160" s="4">
        <v>0.75</v>
      </c>
      <c r="K3160" s="4">
        <v>1</v>
      </c>
      <c r="L3160" s="4">
        <v>5</v>
      </c>
      <c r="M3160" s="3">
        <v>1</v>
      </c>
      <c r="N3160" s="3">
        <v>2</v>
      </c>
      <c r="O3160" s="3">
        <f>HLOOKUP(O$5,[1]非R能力!$B$8:$F$558,$C3160+1,0)</f>
        <v>1298579.2737439342</v>
      </c>
      <c r="P3160" s="3">
        <f>HLOOKUP(P$5,[1]非R能力!$B$8:$F$558,$C3160+1,0)</f>
        <v>188466.17541545708</v>
      </c>
      <c r="Q3160" s="3">
        <f>HLOOKUP(Q$5,[1]非R能力!$B$8:$F$558,$C3160+1,0)</f>
        <v>102508.7269276502</v>
      </c>
      <c r="R3160" s="3">
        <f>HLOOKUP(R$5,[1]非R能力!$B$8:$F$558,$C3160+1,0)</f>
        <v>31301.065902072936</v>
      </c>
      <c r="S3160" s="3">
        <f>HLOOKUP(S$5,[1]非R能力!$B$8:$F$558,$C3160+1,0)</f>
        <v>41645.940083482899</v>
      </c>
      <c r="T3160" s="3">
        <f>INDEX([1]非R能力!$H$9:$H$558,D3160)</f>
        <v>36224.816147230376</v>
      </c>
      <c r="U3160" s="3">
        <f>IF(E3160="小怪",0,IF(INDEX([1]非R能力!$FK$9:$FK$558,C3160)=0,0,10))</f>
        <v>10</v>
      </c>
      <c r="V3160" s="3">
        <f>IF(E3160="小怪",0,IF(INDEX([1]非R能力!$FH$9:$FH$558,C3160)=0,0,5000))</f>
        <v>5000</v>
      </c>
      <c r="W3160" s="3">
        <f>HLOOKUP(W$5,[2]人物技能基础!$O$3:$Q$553,$C3160+1,0)</f>
        <v>3.637142857142857</v>
      </c>
      <c r="X3160" s="3">
        <f>HLOOKUP(X$5,[2]人物技能基础!$O$3:$Q$553,$C3160+1,0)</f>
        <v>2.0186428571428574</v>
      </c>
      <c r="Y3160" s="3">
        <f>HLOOKUP(Y$5,[2]人物技能基础!$O$3:$Q$553,$C3160+1,0)</f>
        <v>99.964285714285708</v>
      </c>
      <c r="Z3160" s="3">
        <f t="shared" si="295"/>
        <v>6132275</v>
      </c>
      <c r="AA3160" s="3">
        <f t="shared" si="296"/>
        <v>111365</v>
      </c>
      <c r="AB3160" s="3">
        <f t="shared" si="297"/>
        <v>37693</v>
      </c>
      <c r="AC3160" s="3">
        <f t="shared" si="298"/>
        <v>41645</v>
      </c>
      <c r="AD3160" s="3">
        <f t="shared" si="299"/>
        <v>41734</v>
      </c>
    </row>
    <row r="3161" spans="1:30" x14ac:dyDescent="0.15">
      <c r="A3161" s="3">
        <v>1156</v>
      </c>
      <c r="B3161" s="3" t="str">
        <f t="shared" si="294"/>
        <v>关卡1156boss</v>
      </c>
      <c r="C3161" s="3">
        <f>INDEX([3]关卡!$J$19:$J$2018,A3161)</f>
        <v>415</v>
      </c>
      <c r="D3161" s="3">
        <f>INDEX([3]关卡!$N$19:$N$2018,A3161)</f>
        <v>415</v>
      </c>
      <c r="E3161" s="3" t="s">
        <v>25</v>
      </c>
      <c r="F3161" s="3" t="s">
        <v>26</v>
      </c>
      <c r="G3161" s="3">
        <v>30</v>
      </c>
      <c r="H3161" s="3">
        <v>30</v>
      </c>
      <c r="I3161" s="3">
        <v>0.2</v>
      </c>
      <c r="J3161" s="4">
        <v>0.75</v>
      </c>
      <c r="K3161" s="4">
        <v>1</v>
      </c>
      <c r="L3161" s="4">
        <v>5</v>
      </c>
      <c r="M3161" s="3">
        <v>1</v>
      </c>
      <c r="N3161" s="3">
        <v>2</v>
      </c>
      <c r="O3161" s="3">
        <f>HLOOKUP(O$5,[1]非R能力!$B$8:$F$558,$C3161+1,0)</f>
        <v>1298579.2737439342</v>
      </c>
      <c r="P3161" s="3">
        <f>HLOOKUP(P$5,[1]非R能力!$B$8:$F$558,$C3161+1,0)</f>
        <v>188466.17541545708</v>
      </c>
      <c r="Q3161" s="3">
        <f>HLOOKUP(Q$5,[1]非R能力!$B$8:$F$558,$C3161+1,0)</f>
        <v>102508.7269276502</v>
      </c>
      <c r="R3161" s="3">
        <f>HLOOKUP(R$5,[1]非R能力!$B$8:$F$558,$C3161+1,0)</f>
        <v>31301.065902072936</v>
      </c>
      <c r="S3161" s="3">
        <f>HLOOKUP(S$5,[1]非R能力!$B$8:$F$558,$C3161+1,0)</f>
        <v>41645.940083482899</v>
      </c>
      <c r="T3161" s="3">
        <f>INDEX([1]非R能力!$H$9:$H$558,D3161)</f>
        <v>36224.816147230376</v>
      </c>
      <c r="U3161" s="3">
        <f>IF(E3161="小怪",0,IF(INDEX([1]非R能力!$FK$9:$FK$558,C3161)=0,0,10))</f>
        <v>10</v>
      </c>
      <c r="V3161" s="3">
        <f>IF(E3161="小怪",0,IF(INDEX([1]非R能力!$FH$9:$FH$558,C3161)=0,0,5000))</f>
        <v>5000</v>
      </c>
      <c r="W3161" s="3">
        <f>HLOOKUP(W$5,[2]人物技能基础!$O$3:$Q$553,$C3161+1,0)</f>
        <v>3.637142857142857</v>
      </c>
      <c r="X3161" s="3">
        <f>HLOOKUP(X$5,[2]人物技能基础!$O$3:$Q$553,$C3161+1,0)</f>
        <v>2.0186428571428574</v>
      </c>
      <c r="Y3161" s="3">
        <f>HLOOKUP(Y$5,[2]人物技能基础!$O$3:$Q$553,$C3161+1,0)</f>
        <v>99.964285714285708</v>
      </c>
      <c r="Z3161" s="3">
        <f t="shared" si="295"/>
        <v>6132275</v>
      </c>
      <c r="AA3161" s="3">
        <f t="shared" si="296"/>
        <v>111365</v>
      </c>
      <c r="AB3161" s="3">
        <f t="shared" si="297"/>
        <v>37693</v>
      </c>
      <c r="AC3161" s="3">
        <f t="shared" si="298"/>
        <v>41645</v>
      </c>
      <c r="AD3161" s="3">
        <f t="shared" si="299"/>
        <v>41734</v>
      </c>
    </row>
    <row r="3162" spans="1:30" x14ac:dyDescent="0.15">
      <c r="A3162" s="3">
        <v>1157</v>
      </c>
      <c r="B3162" s="3" t="str">
        <f t="shared" si="294"/>
        <v>关卡1157boss</v>
      </c>
      <c r="C3162" s="3">
        <f>INDEX([3]关卡!$J$19:$J$2018,A3162)</f>
        <v>415</v>
      </c>
      <c r="D3162" s="3">
        <f>INDEX([3]关卡!$N$19:$N$2018,A3162)</f>
        <v>415</v>
      </c>
      <c r="E3162" s="3" t="s">
        <v>25</v>
      </c>
      <c r="F3162" s="3" t="s">
        <v>26</v>
      </c>
      <c r="G3162" s="3">
        <v>30</v>
      </c>
      <c r="H3162" s="3">
        <v>30</v>
      </c>
      <c r="I3162" s="3">
        <v>0.2</v>
      </c>
      <c r="J3162" s="4">
        <v>0.75</v>
      </c>
      <c r="K3162" s="4">
        <v>1</v>
      </c>
      <c r="L3162" s="4">
        <v>5</v>
      </c>
      <c r="M3162" s="3">
        <v>1</v>
      </c>
      <c r="N3162" s="3">
        <v>2</v>
      </c>
      <c r="O3162" s="3">
        <f>HLOOKUP(O$5,[1]非R能力!$B$8:$F$558,$C3162+1,0)</f>
        <v>1298579.2737439342</v>
      </c>
      <c r="P3162" s="3">
        <f>HLOOKUP(P$5,[1]非R能力!$B$8:$F$558,$C3162+1,0)</f>
        <v>188466.17541545708</v>
      </c>
      <c r="Q3162" s="3">
        <f>HLOOKUP(Q$5,[1]非R能力!$B$8:$F$558,$C3162+1,0)</f>
        <v>102508.7269276502</v>
      </c>
      <c r="R3162" s="3">
        <f>HLOOKUP(R$5,[1]非R能力!$B$8:$F$558,$C3162+1,0)</f>
        <v>31301.065902072936</v>
      </c>
      <c r="S3162" s="3">
        <f>HLOOKUP(S$5,[1]非R能力!$B$8:$F$558,$C3162+1,0)</f>
        <v>41645.940083482899</v>
      </c>
      <c r="T3162" s="3">
        <f>INDEX([1]非R能力!$H$9:$H$558,D3162)</f>
        <v>36224.816147230376</v>
      </c>
      <c r="U3162" s="3">
        <f>IF(E3162="小怪",0,IF(INDEX([1]非R能力!$FK$9:$FK$558,C3162)=0,0,10))</f>
        <v>10</v>
      </c>
      <c r="V3162" s="3">
        <f>IF(E3162="小怪",0,IF(INDEX([1]非R能力!$FH$9:$FH$558,C3162)=0,0,5000))</f>
        <v>5000</v>
      </c>
      <c r="W3162" s="3">
        <f>HLOOKUP(W$5,[2]人物技能基础!$O$3:$Q$553,$C3162+1,0)</f>
        <v>3.637142857142857</v>
      </c>
      <c r="X3162" s="3">
        <f>HLOOKUP(X$5,[2]人物技能基础!$O$3:$Q$553,$C3162+1,0)</f>
        <v>2.0186428571428574</v>
      </c>
      <c r="Y3162" s="3">
        <f>HLOOKUP(Y$5,[2]人物技能基础!$O$3:$Q$553,$C3162+1,0)</f>
        <v>99.964285714285708</v>
      </c>
      <c r="Z3162" s="3">
        <f t="shared" si="295"/>
        <v>6132275</v>
      </c>
      <c r="AA3162" s="3">
        <f t="shared" si="296"/>
        <v>111365</v>
      </c>
      <c r="AB3162" s="3">
        <f t="shared" si="297"/>
        <v>37693</v>
      </c>
      <c r="AC3162" s="3">
        <f t="shared" si="298"/>
        <v>41645</v>
      </c>
      <c r="AD3162" s="3">
        <f t="shared" si="299"/>
        <v>41734</v>
      </c>
    </row>
    <row r="3163" spans="1:30" x14ac:dyDescent="0.15">
      <c r="A3163" s="3">
        <v>1158</v>
      </c>
      <c r="B3163" s="3" t="str">
        <f t="shared" si="294"/>
        <v>关卡1158boss</v>
      </c>
      <c r="C3163" s="3">
        <f>INDEX([3]关卡!$J$19:$J$2018,A3163)</f>
        <v>416</v>
      </c>
      <c r="D3163" s="3">
        <f>INDEX([3]关卡!$N$19:$N$2018,A3163)</f>
        <v>416</v>
      </c>
      <c r="E3163" s="3" t="s">
        <v>25</v>
      </c>
      <c r="F3163" s="3" t="s">
        <v>26</v>
      </c>
      <c r="G3163" s="3">
        <v>30</v>
      </c>
      <c r="H3163" s="3">
        <v>30</v>
      </c>
      <c r="I3163" s="3">
        <v>0.2</v>
      </c>
      <c r="J3163" s="4">
        <v>0.75</v>
      </c>
      <c r="K3163" s="4">
        <v>1</v>
      </c>
      <c r="L3163" s="4">
        <v>5</v>
      </c>
      <c r="M3163" s="3">
        <v>1</v>
      </c>
      <c r="N3163" s="3">
        <v>2</v>
      </c>
      <c r="O3163" s="3">
        <f>HLOOKUP(O$5,[1]非R能力!$B$8:$F$558,$C3163+1,0)</f>
        <v>1305470.1271712324</v>
      </c>
      <c r="P3163" s="3">
        <f>HLOOKUP(P$5,[1]非R能力!$B$8:$F$558,$C3163+1,0)</f>
        <v>189442.377973386</v>
      </c>
      <c r="Q3163" s="3">
        <f>HLOOKUP(Q$5,[1]非R能力!$B$8:$F$558,$C3163+1,0)</f>
        <v>102979.66797252769</v>
      </c>
      <c r="R3163" s="3">
        <f>HLOOKUP(R$5,[1]非R能力!$B$8:$F$558,$C3163+1,0)</f>
        <v>31453.358022625751</v>
      </c>
      <c r="S3163" s="3">
        <f>HLOOKUP(S$5,[1]非R能力!$B$8:$F$558,$C3163+1,0)</f>
        <v>41820.962222953262</v>
      </c>
      <c r="T3163" s="3">
        <f>INDEX([1]非R能力!$H$9:$H$558,D3163)</f>
        <v>36432.904560414798</v>
      </c>
      <c r="U3163" s="3">
        <f>IF(E3163="小怪",0,IF(INDEX([1]非R能力!$FK$9:$FK$558,C3163)=0,0,10))</f>
        <v>10</v>
      </c>
      <c r="V3163" s="3">
        <f>IF(E3163="小怪",0,IF(INDEX([1]非R能力!$FH$9:$FH$558,C3163)=0,0,5000))</f>
        <v>5000</v>
      </c>
      <c r="W3163" s="3">
        <f>HLOOKUP(W$5,[2]人物技能基础!$O$3:$Q$553,$C3163+1,0)</f>
        <v>3.637142857142857</v>
      </c>
      <c r="X3163" s="3">
        <f>HLOOKUP(X$5,[2]人物技能基础!$O$3:$Q$553,$C3163+1,0)</f>
        <v>2.0186428571428574</v>
      </c>
      <c r="Y3163" s="3">
        <f>HLOOKUP(Y$5,[2]人物技能基础!$O$3:$Q$553,$C3163+1,0)</f>
        <v>99.964285714285708</v>
      </c>
      <c r="Z3163" s="3">
        <f t="shared" si="295"/>
        <v>6164406</v>
      </c>
      <c r="AA3163" s="3">
        <f t="shared" si="296"/>
        <v>111882</v>
      </c>
      <c r="AB3163" s="3">
        <f t="shared" si="297"/>
        <v>37888</v>
      </c>
      <c r="AC3163" s="3">
        <f t="shared" si="298"/>
        <v>41820</v>
      </c>
      <c r="AD3163" s="3">
        <f t="shared" si="299"/>
        <v>41937</v>
      </c>
    </row>
    <row r="3164" spans="1:30" x14ac:dyDescent="0.15">
      <c r="A3164" s="3">
        <v>1159</v>
      </c>
      <c r="B3164" s="3" t="str">
        <f t="shared" si="294"/>
        <v>关卡1159boss</v>
      </c>
      <c r="C3164" s="3">
        <f>INDEX([3]关卡!$J$19:$J$2018,A3164)</f>
        <v>416</v>
      </c>
      <c r="D3164" s="3">
        <f>INDEX([3]关卡!$N$19:$N$2018,A3164)</f>
        <v>416</v>
      </c>
      <c r="E3164" s="3" t="s">
        <v>25</v>
      </c>
      <c r="F3164" s="3" t="s">
        <v>26</v>
      </c>
      <c r="G3164" s="3">
        <v>30</v>
      </c>
      <c r="H3164" s="3">
        <v>30</v>
      </c>
      <c r="I3164" s="3">
        <v>0.2</v>
      </c>
      <c r="J3164" s="4">
        <v>0.75</v>
      </c>
      <c r="K3164" s="4">
        <v>1</v>
      </c>
      <c r="L3164" s="4">
        <v>5</v>
      </c>
      <c r="M3164" s="3">
        <v>1</v>
      </c>
      <c r="N3164" s="3">
        <v>2</v>
      </c>
      <c r="O3164" s="3">
        <f>HLOOKUP(O$5,[1]非R能力!$B$8:$F$558,$C3164+1,0)</f>
        <v>1305470.1271712324</v>
      </c>
      <c r="P3164" s="3">
        <f>HLOOKUP(P$5,[1]非R能力!$B$8:$F$558,$C3164+1,0)</f>
        <v>189442.377973386</v>
      </c>
      <c r="Q3164" s="3">
        <f>HLOOKUP(Q$5,[1]非R能力!$B$8:$F$558,$C3164+1,0)</f>
        <v>102979.66797252769</v>
      </c>
      <c r="R3164" s="3">
        <f>HLOOKUP(R$5,[1]非R能力!$B$8:$F$558,$C3164+1,0)</f>
        <v>31453.358022625751</v>
      </c>
      <c r="S3164" s="3">
        <f>HLOOKUP(S$5,[1]非R能力!$B$8:$F$558,$C3164+1,0)</f>
        <v>41820.962222953262</v>
      </c>
      <c r="T3164" s="3">
        <f>INDEX([1]非R能力!$H$9:$H$558,D3164)</f>
        <v>36432.904560414798</v>
      </c>
      <c r="U3164" s="3">
        <f>IF(E3164="小怪",0,IF(INDEX([1]非R能力!$FK$9:$FK$558,C3164)=0,0,10))</f>
        <v>10</v>
      </c>
      <c r="V3164" s="3">
        <f>IF(E3164="小怪",0,IF(INDEX([1]非R能力!$FH$9:$FH$558,C3164)=0,0,5000))</f>
        <v>5000</v>
      </c>
      <c r="W3164" s="3">
        <f>HLOOKUP(W$5,[2]人物技能基础!$O$3:$Q$553,$C3164+1,0)</f>
        <v>3.637142857142857</v>
      </c>
      <c r="X3164" s="3">
        <f>HLOOKUP(X$5,[2]人物技能基础!$O$3:$Q$553,$C3164+1,0)</f>
        <v>2.0186428571428574</v>
      </c>
      <c r="Y3164" s="3">
        <f>HLOOKUP(Y$5,[2]人物技能基础!$O$3:$Q$553,$C3164+1,0)</f>
        <v>99.964285714285708</v>
      </c>
      <c r="Z3164" s="3">
        <f t="shared" si="295"/>
        <v>6164406</v>
      </c>
      <c r="AA3164" s="3">
        <f t="shared" si="296"/>
        <v>111882</v>
      </c>
      <c r="AB3164" s="3">
        <f t="shared" si="297"/>
        <v>37888</v>
      </c>
      <c r="AC3164" s="3">
        <f t="shared" si="298"/>
        <v>41820</v>
      </c>
      <c r="AD3164" s="3">
        <f t="shared" si="299"/>
        <v>41937</v>
      </c>
    </row>
    <row r="3165" spans="1:30" x14ac:dyDescent="0.15">
      <c r="A3165" s="3">
        <v>1160</v>
      </c>
      <c r="B3165" s="3" t="str">
        <f t="shared" si="294"/>
        <v>关卡1160boss</v>
      </c>
      <c r="C3165" s="3">
        <f>INDEX([3]关卡!$J$19:$J$2018,A3165)</f>
        <v>416</v>
      </c>
      <c r="D3165" s="3">
        <f>INDEX([3]关卡!$N$19:$N$2018,A3165)</f>
        <v>416</v>
      </c>
      <c r="E3165" s="3" t="s">
        <v>25</v>
      </c>
      <c r="F3165" s="3" t="s">
        <v>26</v>
      </c>
      <c r="G3165" s="3">
        <v>30</v>
      </c>
      <c r="H3165" s="3">
        <v>30</v>
      </c>
      <c r="I3165" s="3">
        <v>0.2</v>
      </c>
      <c r="J3165" s="4">
        <v>0.75</v>
      </c>
      <c r="K3165" s="4">
        <v>1</v>
      </c>
      <c r="L3165" s="4">
        <v>5</v>
      </c>
      <c r="M3165" s="3">
        <v>1</v>
      </c>
      <c r="N3165" s="3">
        <v>2</v>
      </c>
      <c r="O3165" s="3">
        <f>HLOOKUP(O$5,[1]非R能力!$B$8:$F$558,$C3165+1,0)</f>
        <v>1305470.1271712324</v>
      </c>
      <c r="P3165" s="3">
        <f>HLOOKUP(P$5,[1]非R能力!$B$8:$F$558,$C3165+1,0)</f>
        <v>189442.377973386</v>
      </c>
      <c r="Q3165" s="3">
        <f>HLOOKUP(Q$5,[1]非R能力!$B$8:$F$558,$C3165+1,0)</f>
        <v>102979.66797252769</v>
      </c>
      <c r="R3165" s="3">
        <f>HLOOKUP(R$5,[1]非R能力!$B$8:$F$558,$C3165+1,0)</f>
        <v>31453.358022625751</v>
      </c>
      <c r="S3165" s="3">
        <f>HLOOKUP(S$5,[1]非R能力!$B$8:$F$558,$C3165+1,0)</f>
        <v>41820.962222953262</v>
      </c>
      <c r="T3165" s="3">
        <f>INDEX([1]非R能力!$H$9:$H$558,D3165)</f>
        <v>36432.904560414798</v>
      </c>
      <c r="U3165" s="3">
        <f>IF(E3165="小怪",0,IF(INDEX([1]非R能力!$FK$9:$FK$558,C3165)=0,0,10))</f>
        <v>10</v>
      </c>
      <c r="V3165" s="3">
        <f>IF(E3165="小怪",0,IF(INDEX([1]非R能力!$FH$9:$FH$558,C3165)=0,0,5000))</f>
        <v>5000</v>
      </c>
      <c r="W3165" s="3">
        <f>HLOOKUP(W$5,[2]人物技能基础!$O$3:$Q$553,$C3165+1,0)</f>
        <v>3.637142857142857</v>
      </c>
      <c r="X3165" s="3">
        <f>HLOOKUP(X$5,[2]人物技能基础!$O$3:$Q$553,$C3165+1,0)</f>
        <v>2.0186428571428574</v>
      </c>
      <c r="Y3165" s="3">
        <f>HLOOKUP(Y$5,[2]人物技能基础!$O$3:$Q$553,$C3165+1,0)</f>
        <v>99.964285714285708</v>
      </c>
      <c r="Z3165" s="3">
        <f t="shared" si="295"/>
        <v>6164406</v>
      </c>
      <c r="AA3165" s="3">
        <f t="shared" si="296"/>
        <v>111882</v>
      </c>
      <c r="AB3165" s="3">
        <f t="shared" si="297"/>
        <v>37888</v>
      </c>
      <c r="AC3165" s="3">
        <f t="shared" si="298"/>
        <v>41820</v>
      </c>
      <c r="AD3165" s="3">
        <f t="shared" si="299"/>
        <v>41937</v>
      </c>
    </row>
    <row r="3166" spans="1:30" x14ac:dyDescent="0.15">
      <c r="A3166" s="3">
        <v>1161</v>
      </c>
      <c r="B3166" s="3" t="str">
        <f t="shared" si="294"/>
        <v>关卡1161boss</v>
      </c>
      <c r="C3166" s="3">
        <f>INDEX([3]关卡!$J$19:$J$2018,A3166)</f>
        <v>416</v>
      </c>
      <c r="D3166" s="3">
        <f>INDEX([3]关卡!$N$19:$N$2018,A3166)</f>
        <v>416</v>
      </c>
      <c r="E3166" s="3" t="s">
        <v>25</v>
      </c>
      <c r="F3166" s="3" t="s">
        <v>26</v>
      </c>
      <c r="G3166" s="3">
        <v>30</v>
      </c>
      <c r="H3166" s="3">
        <v>30</v>
      </c>
      <c r="I3166" s="3">
        <v>0.2</v>
      </c>
      <c r="J3166" s="4">
        <v>0.75</v>
      </c>
      <c r="K3166" s="4">
        <v>1</v>
      </c>
      <c r="L3166" s="4">
        <v>5</v>
      </c>
      <c r="M3166" s="3">
        <v>1</v>
      </c>
      <c r="N3166" s="3">
        <v>2</v>
      </c>
      <c r="O3166" s="3">
        <f>HLOOKUP(O$5,[1]非R能力!$B$8:$F$558,$C3166+1,0)</f>
        <v>1305470.1271712324</v>
      </c>
      <c r="P3166" s="3">
        <f>HLOOKUP(P$5,[1]非R能力!$B$8:$F$558,$C3166+1,0)</f>
        <v>189442.377973386</v>
      </c>
      <c r="Q3166" s="3">
        <f>HLOOKUP(Q$5,[1]非R能力!$B$8:$F$558,$C3166+1,0)</f>
        <v>102979.66797252769</v>
      </c>
      <c r="R3166" s="3">
        <f>HLOOKUP(R$5,[1]非R能力!$B$8:$F$558,$C3166+1,0)</f>
        <v>31453.358022625751</v>
      </c>
      <c r="S3166" s="3">
        <f>HLOOKUP(S$5,[1]非R能力!$B$8:$F$558,$C3166+1,0)</f>
        <v>41820.962222953262</v>
      </c>
      <c r="T3166" s="3">
        <f>INDEX([1]非R能力!$H$9:$H$558,D3166)</f>
        <v>36432.904560414798</v>
      </c>
      <c r="U3166" s="3">
        <f>IF(E3166="小怪",0,IF(INDEX([1]非R能力!$FK$9:$FK$558,C3166)=0,0,10))</f>
        <v>10</v>
      </c>
      <c r="V3166" s="3">
        <f>IF(E3166="小怪",0,IF(INDEX([1]非R能力!$FH$9:$FH$558,C3166)=0,0,5000))</f>
        <v>5000</v>
      </c>
      <c r="W3166" s="3">
        <f>HLOOKUP(W$5,[2]人物技能基础!$O$3:$Q$553,$C3166+1,0)</f>
        <v>3.637142857142857</v>
      </c>
      <c r="X3166" s="3">
        <f>HLOOKUP(X$5,[2]人物技能基础!$O$3:$Q$553,$C3166+1,0)</f>
        <v>2.0186428571428574</v>
      </c>
      <c r="Y3166" s="3">
        <f>HLOOKUP(Y$5,[2]人物技能基础!$O$3:$Q$553,$C3166+1,0)</f>
        <v>99.964285714285708</v>
      </c>
      <c r="Z3166" s="3">
        <f t="shared" si="295"/>
        <v>6164406</v>
      </c>
      <c r="AA3166" s="3">
        <f t="shared" si="296"/>
        <v>111882</v>
      </c>
      <c r="AB3166" s="3">
        <f t="shared" si="297"/>
        <v>37888</v>
      </c>
      <c r="AC3166" s="3">
        <f t="shared" si="298"/>
        <v>41820</v>
      </c>
      <c r="AD3166" s="3">
        <f t="shared" si="299"/>
        <v>41937</v>
      </c>
    </row>
    <row r="3167" spans="1:30" x14ac:dyDescent="0.15">
      <c r="A3167" s="3">
        <v>1162</v>
      </c>
      <c r="B3167" s="3" t="str">
        <f t="shared" si="294"/>
        <v>关卡1162boss</v>
      </c>
      <c r="C3167" s="3">
        <f>INDEX([3]关卡!$J$19:$J$2018,A3167)</f>
        <v>417</v>
      </c>
      <c r="D3167" s="3">
        <f>INDEX([3]关卡!$N$19:$N$2018,A3167)</f>
        <v>417</v>
      </c>
      <c r="E3167" s="3" t="s">
        <v>25</v>
      </c>
      <c r="F3167" s="3" t="s">
        <v>26</v>
      </c>
      <c r="G3167" s="3">
        <v>30</v>
      </c>
      <c r="H3167" s="3">
        <v>30</v>
      </c>
      <c r="I3167" s="3">
        <v>0.2</v>
      </c>
      <c r="J3167" s="4">
        <v>0.75</v>
      </c>
      <c r="K3167" s="4">
        <v>1</v>
      </c>
      <c r="L3167" s="4">
        <v>5</v>
      </c>
      <c r="M3167" s="3">
        <v>1</v>
      </c>
      <c r="N3167" s="3">
        <v>2</v>
      </c>
      <c r="O3167" s="3">
        <f>HLOOKUP(O$5,[1]非R能力!$B$8:$F$558,$C3167+1,0)</f>
        <v>1312162.5198378712</v>
      </c>
      <c r="P3167" s="3">
        <f>HLOOKUP(P$5,[1]非R能力!$B$8:$F$558,$C3167+1,0)</f>
        <v>190421.13982505142</v>
      </c>
      <c r="Q3167" s="3">
        <f>HLOOKUP(Q$5,[1]非R能力!$B$8:$F$558,$C3167+1,0)</f>
        <v>103451.40238872696</v>
      </c>
      <c r="R3167" s="3">
        <f>HLOOKUP(R$5,[1]非R能力!$B$8:$F$558,$C3167+1,0)</f>
        <v>31605.923182402261</v>
      </c>
      <c r="S3167" s="3">
        <f>HLOOKUP(S$5,[1]非R能力!$B$8:$F$558,$C3167+1,0)</f>
        <v>41996.274587209751</v>
      </c>
      <c r="T3167" s="3">
        <f>INDEX([1]非R能力!$H$9:$H$558,D3167)</f>
        <v>36641.946015360001</v>
      </c>
      <c r="U3167" s="3">
        <f>IF(E3167="小怪",0,IF(INDEX([1]非R能力!$FK$9:$FK$558,C3167)=0,0,10))</f>
        <v>10</v>
      </c>
      <c r="V3167" s="3">
        <f>IF(E3167="小怪",0,IF(INDEX([1]非R能力!$FH$9:$FH$558,C3167)=0,0,5000))</f>
        <v>5000</v>
      </c>
      <c r="W3167" s="3">
        <f>HLOOKUP(W$5,[2]人物技能基础!$O$3:$Q$553,$C3167+1,0)</f>
        <v>3.637142857142857</v>
      </c>
      <c r="X3167" s="3">
        <f>HLOOKUP(X$5,[2]人物技能基础!$O$3:$Q$553,$C3167+1,0)</f>
        <v>2.0186428571428574</v>
      </c>
      <c r="Y3167" s="3">
        <f>HLOOKUP(Y$5,[2]人物技能基础!$O$3:$Q$553,$C3167+1,0)</f>
        <v>99.964285714285708</v>
      </c>
      <c r="Z3167" s="3">
        <f t="shared" si="295"/>
        <v>6196611</v>
      </c>
      <c r="AA3167" s="3">
        <f t="shared" si="296"/>
        <v>112399</v>
      </c>
      <c r="AB3167" s="3">
        <f t="shared" si="297"/>
        <v>38084</v>
      </c>
      <c r="AC3167" s="3">
        <f t="shared" si="298"/>
        <v>41996</v>
      </c>
      <c r="AD3167" s="3">
        <f t="shared" si="299"/>
        <v>42141</v>
      </c>
    </row>
    <row r="3168" spans="1:30" x14ac:dyDescent="0.15">
      <c r="A3168" s="3">
        <v>1163</v>
      </c>
      <c r="B3168" s="3" t="str">
        <f t="shared" si="294"/>
        <v>关卡1163boss</v>
      </c>
      <c r="C3168" s="3">
        <f>INDEX([3]关卡!$J$19:$J$2018,A3168)</f>
        <v>417</v>
      </c>
      <c r="D3168" s="3">
        <f>INDEX([3]关卡!$N$19:$N$2018,A3168)</f>
        <v>417</v>
      </c>
      <c r="E3168" s="3" t="s">
        <v>25</v>
      </c>
      <c r="F3168" s="3" t="s">
        <v>26</v>
      </c>
      <c r="G3168" s="3">
        <v>30</v>
      </c>
      <c r="H3168" s="3">
        <v>30</v>
      </c>
      <c r="I3168" s="3">
        <v>0.2</v>
      </c>
      <c r="J3168" s="4">
        <v>0.75</v>
      </c>
      <c r="K3168" s="4">
        <v>1</v>
      </c>
      <c r="L3168" s="4">
        <v>5</v>
      </c>
      <c r="M3168" s="3">
        <v>1</v>
      </c>
      <c r="N3168" s="3">
        <v>2</v>
      </c>
      <c r="O3168" s="3">
        <f>HLOOKUP(O$5,[1]非R能力!$B$8:$F$558,$C3168+1,0)</f>
        <v>1312162.5198378712</v>
      </c>
      <c r="P3168" s="3">
        <f>HLOOKUP(P$5,[1]非R能力!$B$8:$F$558,$C3168+1,0)</f>
        <v>190421.13982505142</v>
      </c>
      <c r="Q3168" s="3">
        <f>HLOOKUP(Q$5,[1]非R能力!$B$8:$F$558,$C3168+1,0)</f>
        <v>103451.40238872696</v>
      </c>
      <c r="R3168" s="3">
        <f>HLOOKUP(R$5,[1]非R能力!$B$8:$F$558,$C3168+1,0)</f>
        <v>31605.923182402261</v>
      </c>
      <c r="S3168" s="3">
        <f>HLOOKUP(S$5,[1]非R能力!$B$8:$F$558,$C3168+1,0)</f>
        <v>41996.274587209751</v>
      </c>
      <c r="T3168" s="3">
        <f>INDEX([1]非R能力!$H$9:$H$558,D3168)</f>
        <v>36641.946015360001</v>
      </c>
      <c r="U3168" s="3">
        <f>IF(E3168="小怪",0,IF(INDEX([1]非R能力!$FK$9:$FK$558,C3168)=0,0,10))</f>
        <v>10</v>
      </c>
      <c r="V3168" s="3">
        <f>IF(E3168="小怪",0,IF(INDEX([1]非R能力!$FH$9:$FH$558,C3168)=0,0,5000))</f>
        <v>5000</v>
      </c>
      <c r="W3168" s="3">
        <f>HLOOKUP(W$5,[2]人物技能基础!$O$3:$Q$553,$C3168+1,0)</f>
        <v>3.637142857142857</v>
      </c>
      <c r="X3168" s="3">
        <f>HLOOKUP(X$5,[2]人物技能基础!$O$3:$Q$553,$C3168+1,0)</f>
        <v>2.0186428571428574</v>
      </c>
      <c r="Y3168" s="3">
        <f>HLOOKUP(Y$5,[2]人物技能基础!$O$3:$Q$553,$C3168+1,0)</f>
        <v>99.964285714285708</v>
      </c>
      <c r="Z3168" s="3">
        <f t="shared" si="295"/>
        <v>6196611</v>
      </c>
      <c r="AA3168" s="3">
        <f t="shared" si="296"/>
        <v>112399</v>
      </c>
      <c r="AB3168" s="3">
        <f t="shared" si="297"/>
        <v>38084</v>
      </c>
      <c r="AC3168" s="3">
        <f t="shared" si="298"/>
        <v>41996</v>
      </c>
      <c r="AD3168" s="3">
        <f t="shared" si="299"/>
        <v>42141</v>
      </c>
    </row>
    <row r="3169" spans="1:30" x14ac:dyDescent="0.15">
      <c r="A3169" s="3">
        <v>1164</v>
      </c>
      <c r="B3169" s="3" t="str">
        <f t="shared" si="294"/>
        <v>关卡1164boss</v>
      </c>
      <c r="C3169" s="3">
        <f>INDEX([3]关卡!$J$19:$J$2018,A3169)</f>
        <v>417</v>
      </c>
      <c r="D3169" s="3">
        <f>INDEX([3]关卡!$N$19:$N$2018,A3169)</f>
        <v>417</v>
      </c>
      <c r="E3169" s="3" t="s">
        <v>25</v>
      </c>
      <c r="F3169" s="3" t="s">
        <v>26</v>
      </c>
      <c r="G3169" s="3">
        <v>30</v>
      </c>
      <c r="H3169" s="3">
        <v>30</v>
      </c>
      <c r="I3169" s="3">
        <v>0.2</v>
      </c>
      <c r="J3169" s="4">
        <v>0.75</v>
      </c>
      <c r="K3169" s="4">
        <v>1</v>
      </c>
      <c r="L3169" s="4">
        <v>5</v>
      </c>
      <c r="M3169" s="3">
        <v>1</v>
      </c>
      <c r="N3169" s="3">
        <v>2</v>
      </c>
      <c r="O3169" s="3">
        <f>HLOOKUP(O$5,[1]非R能力!$B$8:$F$558,$C3169+1,0)</f>
        <v>1312162.5198378712</v>
      </c>
      <c r="P3169" s="3">
        <f>HLOOKUP(P$5,[1]非R能力!$B$8:$F$558,$C3169+1,0)</f>
        <v>190421.13982505142</v>
      </c>
      <c r="Q3169" s="3">
        <f>HLOOKUP(Q$5,[1]非R能力!$B$8:$F$558,$C3169+1,0)</f>
        <v>103451.40238872696</v>
      </c>
      <c r="R3169" s="3">
        <f>HLOOKUP(R$5,[1]非R能力!$B$8:$F$558,$C3169+1,0)</f>
        <v>31605.923182402261</v>
      </c>
      <c r="S3169" s="3">
        <f>HLOOKUP(S$5,[1]非R能力!$B$8:$F$558,$C3169+1,0)</f>
        <v>41996.274587209751</v>
      </c>
      <c r="T3169" s="3">
        <f>INDEX([1]非R能力!$H$9:$H$558,D3169)</f>
        <v>36641.946015360001</v>
      </c>
      <c r="U3169" s="3">
        <f>IF(E3169="小怪",0,IF(INDEX([1]非R能力!$FK$9:$FK$558,C3169)=0,0,10))</f>
        <v>10</v>
      </c>
      <c r="V3169" s="3">
        <f>IF(E3169="小怪",0,IF(INDEX([1]非R能力!$FH$9:$FH$558,C3169)=0,0,5000))</f>
        <v>5000</v>
      </c>
      <c r="W3169" s="3">
        <f>HLOOKUP(W$5,[2]人物技能基础!$O$3:$Q$553,$C3169+1,0)</f>
        <v>3.637142857142857</v>
      </c>
      <c r="X3169" s="3">
        <f>HLOOKUP(X$5,[2]人物技能基础!$O$3:$Q$553,$C3169+1,0)</f>
        <v>2.0186428571428574</v>
      </c>
      <c r="Y3169" s="3">
        <f>HLOOKUP(Y$5,[2]人物技能基础!$O$3:$Q$553,$C3169+1,0)</f>
        <v>99.964285714285708</v>
      </c>
      <c r="Z3169" s="3">
        <f t="shared" si="295"/>
        <v>6196611</v>
      </c>
      <c r="AA3169" s="3">
        <f t="shared" si="296"/>
        <v>112399</v>
      </c>
      <c r="AB3169" s="3">
        <f t="shared" si="297"/>
        <v>38084</v>
      </c>
      <c r="AC3169" s="3">
        <f t="shared" si="298"/>
        <v>41996</v>
      </c>
      <c r="AD3169" s="3">
        <f t="shared" si="299"/>
        <v>42141</v>
      </c>
    </row>
    <row r="3170" spans="1:30" x14ac:dyDescent="0.15">
      <c r="A3170" s="3">
        <v>1165</v>
      </c>
      <c r="B3170" s="3" t="str">
        <f t="shared" si="294"/>
        <v>关卡1165boss</v>
      </c>
      <c r="C3170" s="3">
        <f>INDEX([3]关卡!$J$19:$J$2018,A3170)</f>
        <v>417</v>
      </c>
      <c r="D3170" s="3">
        <f>INDEX([3]关卡!$N$19:$N$2018,A3170)</f>
        <v>417</v>
      </c>
      <c r="E3170" s="3" t="s">
        <v>25</v>
      </c>
      <c r="F3170" s="3" t="s">
        <v>26</v>
      </c>
      <c r="G3170" s="3">
        <v>30</v>
      </c>
      <c r="H3170" s="3">
        <v>30</v>
      </c>
      <c r="I3170" s="3">
        <v>0.2</v>
      </c>
      <c r="J3170" s="4">
        <v>0.75</v>
      </c>
      <c r="K3170" s="4">
        <v>1</v>
      </c>
      <c r="L3170" s="4">
        <v>5</v>
      </c>
      <c r="M3170" s="3">
        <v>1</v>
      </c>
      <c r="N3170" s="3">
        <v>2</v>
      </c>
      <c r="O3170" s="3">
        <f>HLOOKUP(O$5,[1]非R能力!$B$8:$F$558,$C3170+1,0)</f>
        <v>1312162.5198378712</v>
      </c>
      <c r="P3170" s="3">
        <f>HLOOKUP(P$5,[1]非R能力!$B$8:$F$558,$C3170+1,0)</f>
        <v>190421.13982505142</v>
      </c>
      <c r="Q3170" s="3">
        <f>HLOOKUP(Q$5,[1]非R能力!$B$8:$F$558,$C3170+1,0)</f>
        <v>103451.40238872696</v>
      </c>
      <c r="R3170" s="3">
        <f>HLOOKUP(R$5,[1]非R能力!$B$8:$F$558,$C3170+1,0)</f>
        <v>31605.923182402261</v>
      </c>
      <c r="S3170" s="3">
        <f>HLOOKUP(S$5,[1]非R能力!$B$8:$F$558,$C3170+1,0)</f>
        <v>41996.274587209751</v>
      </c>
      <c r="T3170" s="3">
        <f>INDEX([1]非R能力!$H$9:$H$558,D3170)</f>
        <v>36641.946015360001</v>
      </c>
      <c r="U3170" s="3">
        <f>IF(E3170="小怪",0,IF(INDEX([1]非R能力!$FK$9:$FK$558,C3170)=0,0,10))</f>
        <v>10</v>
      </c>
      <c r="V3170" s="3">
        <f>IF(E3170="小怪",0,IF(INDEX([1]非R能力!$FH$9:$FH$558,C3170)=0,0,5000))</f>
        <v>5000</v>
      </c>
      <c r="W3170" s="3">
        <f>HLOOKUP(W$5,[2]人物技能基础!$O$3:$Q$553,$C3170+1,0)</f>
        <v>3.637142857142857</v>
      </c>
      <c r="X3170" s="3">
        <f>HLOOKUP(X$5,[2]人物技能基础!$O$3:$Q$553,$C3170+1,0)</f>
        <v>2.0186428571428574</v>
      </c>
      <c r="Y3170" s="3">
        <f>HLOOKUP(Y$5,[2]人物技能基础!$O$3:$Q$553,$C3170+1,0)</f>
        <v>99.964285714285708</v>
      </c>
      <c r="Z3170" s="3">
        <f t="shared" si="295"/>
        <v>6196611</v>
      </c>
      <c r="AA3170" s="3">
        <f t="shared" si="296"/>
        <v>112399</v>
      </c>
      <c r="AB3170" s="3">
        <f t="shared" si="297"/>
        <v>38084</v>
      </c>
      <c r="AC3170" s="3">
        <f t="shared" si="298"/>
        <v>41996</v>
      </c>
      <c r="AD3170" s="3">
        <f t="shared" si="299"/>
        <v>42141</v>
      </c>
    </row>
    <row r="3171" spans="1:30" x14ac:dyDescent="0.15">
      <c r="A3171" s="3">
        <v>1166</v>
      </c>
      <c r="B3171" s="3" t="str">
        <f t="shared" si="294"/>
        <v>关卡1166boss</v>
      </c>
      <c r="C3171" s="3">
        <f>INDEX([3]关卡!$J$19:$J$2018,A3171)</f>
        <v>418</v>
      </c>
      <c r="D3171" s="3">
        <f>INDEX([3]关卡!$N$19:$N$2018,A3171)</f>
        <v>418</v>
      </c>
      <c r="E3171" s="3" t="s">
        <v>25</v>
      </c>
      <c r="F3171" s="3" t="s">
        <v>26</v>
      </c>
      <c r="G3171" s="3">
        <v>30</v>
      </c>
      <c r="H3171" s="3">
        <v>30</v>
      </c>
      <c r="I3171" s="3">
        <v>0.2</v>
      </c>
      <c r="J3171" s="4">
        <v>0.75</v>
      </c>
      <c r="K3171" s="4">
        <v>1</v>
      </c>
      <c r="L3171" s="4">
        <v>5</v>
      </c>
      <c r="M3171" s="3">
        <v>1</v>
      </c>
      <c r="N3171" s="3">
        <v>2</v>
      </c>
      <c r="O3171" s="3">
        <f>HLOOKUP(O$5,[1]非R能力!$B$8:$F$558,$C3171+1,0)</f>
        <v>1319097.2864041191</v>
      </c>
      <c r="P3171" s="3">
        <f>HLOOKUP(P$5,[1]非R能力!$B$8:$F$558,$C3171+1,0)</f>
        <v>191446.58575456438</v>
      </c>
      <c r="Q3171" s="3">
        <f>HLOOKUP(Q$5,[1]非R能力!$B$8:$F$558,$C3171+1,0)</f>
        <v>103943.14846277502</v>
      </c>
      <c r="R3171" s="3">
        <f>HLOOKUP(R$5,[1]非R能力!$B$8:$F$558,$C3171+1,0)</f>
        <v>31762.630093324351</v>
      </c>
      <c r="S3171" s="3">
        <f>HLOOKUP(S$5,[1]非R能力!$B$8:$F$558,$C3171+1,0)</f>
        <v>42192.403727822522</v>
      </c>
      <c r="T3171" s="3">
        <f>INDEX([1]非R能力!$H$9:$H$558,D3171)</f>
        <v>36851.943855885867</v>
      </c>
      <c r="U3171" s="3">
        <f>IF(E3171="小怪",0,IF(INDEX([1]非R能力!$FK$9:$FK$558,C3171)=0,0,10))</f>
        <v>10</v>
      </c>
      <c r="V3171" s="3">
        <f>IF(E3171="小怪",0,IF(INDEX([1]非R能力!$FH$9:$FH$558,C3171)=0,0,5000))</f>
        <v>5000</v>
      </c>
      <c r="W3171" s="3">
        <f>HLOOKUP(W$5,[2]人物技能基础!$O$3:$Q$553,$C3171+1,0)</f>
        <v>3.637142857142857</v>
      </c>
      <c r="X3171" s="3">
        <f>HLOOKUP(X$5,[2]人物技能基础!$O$3:$Q$553,$C3171+1,0)</f>
        <v>2.0186428571428574</v>
      </c>
      <c r="Y3171" s="3">
        <f>HLOOKUP(Y$5,[2]人物技能基础!$O$3:$Q$553,$C3171+1,0)</f>
        <v>99.964285714285708</v>
      </c>
      <c r="Z3171" s="3">
        <f t="shared" si="295"/>
        <v>6230202</v>
      </c>
      <c r="AA3171" s="3">
        <f t="shared" si="296"/>
        <v>112937</v>
      </c>
      <c r="AB3171" s="3">
        <f t="shared" si="297"/>
        <v>38289</v>
      </c>
      <c r="AC3171" s="3">
        <f t="shared" si="298"/>
        <v>42192</v>
      </c>
      <c r="AD3171" s="3">
        <f t="shared" si="299"/>
        <v>42350</v>
      </c>
    </row>
    <row r="3172" spans="1:30" x14ac:dyDescent="0.15">
      <c r="A3172" s="3">
        <v>1167</v>
      </c>
      <c r="B3172" s="3" t="str">
        <f t="shared" si="294"/>
        <v>关卡1167boss</v>
      </c>
      <c r="C3172" s="3">
        <f>INDEX([3]关卡!$J$19:$J$2018,A3172)</f>
        <v>418</v>
      </c>
      <c r="D3172" s="3">
        <f>INDEX([3]关卡!$N$19:$N$2018,A3172)</f>
        <v>418</v>
      </c>
      <c r="E3172" s="3" t="s">
        <v>25</v>
      </c>
      <c r="F3172" s="3" t="s">
        <v>26</v>
      </c>
      <c r="G3172" s="3">
        <v>30</v>
      </c>
      <c r="H3172" s="3">
        <v>30</v>
      </c>
      <c r="I3172" s="3">
        <v>0.2</v>
      </c>
      <c r="J3172" s="4">
        <v>0.75</v>
      </c>
      <c r="K3172" s="4">
        <v>1</v>
      </c>
      <c r="L3172" s="4">
        <v>5</v>
      </c>
      <c r="M3172" s="3">
        <v>1</v>
      </c>
      <c r="N3172" s="3">
        <v>2</v>
      </c>
      <c r="O3172" s="3">
        <f>HLOOKUP(O$5,[1]非R能力!$B$8:$F$558,$C3172+1,0)</f>
        <v>1319097.2864041191</v>
      </c>
      <c r="P3172" s="3">
        <f>HLOOKUP(P$5,[1]非R能力!$B$8:$F$558,$C3172+1,0)</f>
        <v>191446.58575456438</v>
      </c>
      <c r="Q3172" s="3">
        <f>HLOOKUP(Q$5,[1]非R能力!$B$8:$F$558,$C3172+1,0)</f>
        <v>103943.14846277502</v>
      </c>
      <c r="R3172" s="3">
        <f>HLOOKUP(R$5,[1]非R能力!$B$8:$F$558,$C3172+1,0)</f>
        <v>31762.630093324351</v>
      </c>
      <c r="S3172" s="3">
        <f>HLOOKUP(S$5,[1]非R能力!$B$8:$F$558,$C3172+1,0)</f>
        <v>42192.403727822522</v>
      </c>
      <c r="T3172" s="3">
        <f>INDEX([1]非R能力!$H$9:$H$558,D3172)</f>
        <v>36851.943855885867</v>
      </c>
      <c r="U3172" s="3">
        <f>IF(E3172="小怪",0,IF(INDEX([1]非R能力!$FK$9:$FK$558,C3172)=0,0,10))</f>
        <v>10</v>
      </c>
      <c r="V3172" s="3">
        <f>IF(E3172="小怪",0,IF(INDEX([1]非R能力!$FH$9:$FH$558,C3172)=0,0,5000))</f>
        <v>5000</v>
      </c>
      <c r="W3172" s="3">
        <f>HLOOKUP(W$5,[2]人物技能基础!$O$3:$Q$553,$C3172+1,0)</f>
        <v>3.637142857142857</v>
      </c>
      <c r="X3172" s="3">
        <f>HLOOKUP(X$5,[2]人物技能基础!$O$3:$Q$553,$C3172+1,0)</f>
        <v>2.0186428571428574</v>
      </c>
      <c r="Y3172" s="3">
        <f>HLOOKUP(Y$5,[2]人物技能基础!$O$3:$Q$553,$C3172+1,0)</f>
        <v>99.964285714285708</v>
      </c>
      <c r="Z3172" s="3">
        <f t="shared" si="295"/>
        <v>6230202</v>
      </c>
      <c r="AA3172" s="3">
        <f t="shared" si="296"/>
        <v>112937</v>
      </c>
      <c r="AB3172" s="3">
        <f t="shared" si="297"/>
        <v>38289</v>
      </c>
      <c r="AC3172" s="3">
        <f t="shared" si="298"/>
        <v>42192</v>
      </c>
      <c r="AD3172" s="3">
        <f t="shared" si="299"/>
        <v>42350</v>
      </c>
    </row>
    <row r="3173" spans="1:30" x14ac:dyDescent="0.15">
      <c r="A3173" s="3">
        <v>1168</v>
      </c>
      <c r="B3173" s="3" t="str">
        <f t="shared" si="294"/>
        <v>关卡1168boss</v>
      </c>
      <c r="C3173" s="3">
        <f>INDEX([3]关卡!$J$19:$J$2018,A3173)</f>
        <v>418</v>
      </c>
      <c r="D3173" s="3">
        <f>INDEX([3]关卡!$N$19:$N$2018,A3173)</f>
        <v>418</v>
      </c>
      <c r="E3173" s="3" t="s">
        <v>25</v>
      </c>
      <c r="F3173" s="3" t="s">
        <v>26</v>
      </c>
      <c r="G3173" s="3">
        <v>30</v>
      </c>
      <c r="H3173" s="3">
        <v>30</v>
      </c>
      <c r="I3173" s="3">
        <v>0.2</v>
      </c>
      <c r="J3173" s="4">
        <v>0.75</v>
      </c>
      <c r="K3173" s="4">
        <v>1</v>
      </c>
      <c r="L3173" s="4">
        <v>5</v>
      </c>
      <c r="M3173" s="3">
        <v>1</v>
      </c>
      <c r="N3173" s="3">
        <v>2</v>
      </c>
      <c r="O3173" s="3">
        <f>HLOOKUP(O$5,[1]非R能力!$B$8:$F$558,$C3173+1,0)</f>
        <v>1319097.2864041191</v>
      </c>
      <c r="P3173" s="3">
        <f>HLOOKUP(P$5,[1]非R能力!$B$8:$F$558,$C3173+1,0)</f>
        <v>191446.58575456438</v>
      </c>
      <c r="Q3173" s="3">
        <f>HLOOKUP(Q$5,[1]非R能力!$B$8:$F$558,$C3173+1,0)</f>
        <v>103943.14846277502</v>
      </c>
      <c r="R3173" s="3">
        <f>HLOOKUP(R$5,[1]非R能力!$B$8:$F$558,$C3173+1,0)</f>
        <v>31762.630093324351</v>
      </c>
      <c r="S3173" s="3">
        <f>HLOOKUP(S$5,[1]非R能力!$B$8:$F$558,$C3173+1,0)</f>
        <v>42192.403727822522</v>
      </c>
      <c r="T3173" s="3">
        <f>INDEX([1]非R能力!$H$9:$H$558,D3173)</f>
        <v>36851.943855885867</v>
      </c>
      <c r="U3173" s="3">
        <f>IF(E3173="小怪",0,IF(INDEX([1]非R能力!$FK$9:$FK$558,C3173)=0,0,10))</f>
        <v>10</v>
      </c>
      <c r="V3173" s="3">
        <f>IF(E3173="小怪",0,IF(INDEX([1]非R能力!$FH$9:$FH$558,C3173)=0,0,5000))</f>
        <v>5000</v>
      </c>
      <c r="W3173" s="3">
        <f>HLOOKUP(W$5,[2]人物技能基础!$O$3:$Q$553,$C3173+1,0)</f>
        <v>3.637142857142857</v>
      </c>
      <c r="X3173" s="3">
        <f>HLOOKUP(X$5,[2]人物技能基础!$O$3:$Q$553,$C3173+1,0)</f>
        <v>2.0186428571428574</v>
      </c>
      <c r="Y3173" s="3">
        <f>HLOOKUP(Y$5,[2]人物技能基础!$O$3:$Q$553,$C3173+1,0)</f>
        <v>99.964285714285708</v>
      </c>
      <c r="Z3173" s="3">
        <f t="shared" si="295"/>
        <v>6230202</v>
      </c>
      <c r="AA3173" s="3">
        <f t="shared" si="296"/>
        <v>112937</v>
      </c>
      <c r="AB3173" s="3">
        <f t="shared" si="297"/>
        <v>38289</v>
      </c>
      <c r="AC3173" s="3">
        <f t="shared" si="298"/>
        <v>42192</v>
      </c>
      <c r="AD3173" s="3">
        <f t="shared" si="299"/>
        <v>42350</v>
      </c>
    </row>
    <row r="3174" spans="1:30" x14ac:dyDescent="0.15">
      <c r="A3174" s="3">
        <v>1169</v>
      </c>
      <c r="B3174" s="3" t="str">
        <f t="shared" si="294"/>
        <v>关卡1169boss</v>
      </c>
      <c r="C3174" s="3">
        <f>INDEX([3]关卡!$J$19:$J$2018,A3174)</f>
        <v>418</v>
      </c>
      <c r="D3174" s="3">
        <f>INDEX([3]关卡!$N$19:$N$2018,A3174)</f>
        <v>418</v>
      </c>
      <c r="E3174" s="3" t="s">
        <v>25</v>
      </c>
      <c r="F3174" s="3" t="s">
        <v>26</v>
      </c>
      <c r="G3174" s="3">
        <v>30</v>
      </c>
      <c r="H3174" s="3">
        <v>30</v>
      </c>
      <c r="I3174" s="3">
        <v>0.2</v>
      </c>
      <c r="J3174" s="4">
        <v>0.75</v>
      </c>
      <c r="K3174" s="4">
        <v>1</v>
      </c>
      <c r="L3174" s="4">
        <v>5</v>
      </c>
      <c r="M3174" s="3">
        <v>1</v>
      </c>
      <c r="N3174" s="3">
        <v>2</v>
      </c>
      <c r="O3174" s="3">
        <f>HLOOKUP(O$5,[1]非R能力!$B$8:$F$558,$C3174+1,0)</f>
        <v>1319097.2864041191</v>
      </c>
      <c r="P3174" s="3">
        <f>HLOOKUP(P$5,[1]非R能力!$B$8:$F$558,$C3174+1,0)</f>
        <v>191446.58575456438</v>
      </c>
      <c r="Q3174" s="3">
        <f>HLOOKUP(Q$5,[1]非R能力!$B$8:$F$558,$C3174+1,0)</f>
        <v>103943.14846277502</v>
      </c>
      <c r="R3174" s="3">
        <f>HLOOKUP(R$5,[1]非R能力!$B$8:$F$558,$C3174+1,0)</f>
        <v>31762.630093324351</v>
      </c>
      <c r="S3174" s="3">
        <f>HLOOKUP(S$5,[1]非R能力!$B$8:$F$558,$C3174+1,0)</f>
        <v>42192.403727822522</v>
      </c>
      <c r="T3174" s="3">
        <f>INDEX([1]非R能力!$H$9:$H$558,D3174)</f>
        <v>36851.943855885867</v>
      </c>
      <c r="U3174" s="3">
        <f>IF(E3174="小怪",0,IF(INDEX([1]非R能力!$FK$9:$FK$558,C3174)=0,0,10))</f>
        <v>10</v>
      </c>
      <c r="V3174" s="3">
        <f>IF(E3174="小怪",0,IF(INDEX([1]非R能力!$FH$9:$FH$558,C3174)=0,0,5000))</f>
        <v>5000</v>
      </c>
      <c r="W3174" s="3">
        <f>HLOOKUP(W$5,[2]人物技能基础!$O$3:$Q$553,$C3174+1,0)</f>
        <v>3.637142857142857</v>
      </c>
      <c r="X3174" s="3">
        <f>HLOOKUP(X$5,[2]人物技能基础!$O$3:$Q$553,$C3174+1,0)</f>
        <v>2.0186428571428574</v>
      </c>
      <c r="Y3174" s="3">
        <f>HLOOKUP(Y$5,[2]人物技能基础!$O$3:$Q$553,$C3174+1,0)</f>
        <v>99.964285714285708</v>
      </c>
      <c r="Z3174" s="3">
        <f t="shared" si="295"/>
        <v>6230202</v>
      </c>
      <c r="AA3174" s="3">
        <f t="shared" si="296"/>
        <v>112937</v>
      </c>
      <c r="AB3174" s="3">
        <f t="shared" si="297"/>
        <v>38289</v>
      </c>
      <c r="AC3174" s="3">
        <f t="shared" si="298"/>
        <v>42192</v>
      </c>
      <c r="AD3174" s="3">
        <f t="shared" si="299"/>
        <v>42350</v>
      </c>
    </row>
    <row r="3175" spans="1:30" x14ac:dyDescent="0.15">
      <c r="A3175" s="3">
        <v>1170</v>
      </c>
      <c r="B3175" s="3" t="str">
        <f t="shared" si="294"/>
        <v>关卡1170boss</v>
      </c>
      <c r="C3175" s="3">
        <f>INDEX([3]关卡!$J$19:$J$2018,A3175)</f>
        <v>419</v>
      </c>
      <c r="D3175" s="3">
        <f>INDEX([3]关卡!$N$19:$N$2018,A3175)</f>
        <v>419</v>
      </c>
      <c r="E3175" s="3" t="s">
        <v>25</v>
      </c>
      <c r="F3175" s="3" t="s">
        <v>26</v>
      </c>
      <c r="G3175" s="3">
        <v>30</v>
      </c>
      <c r="H3175" s="3">
        <v>30</v>
      </c>
      <c r="I3175" s="3">
        <v>0.2</v>
      </c>
      <c r="J3175" s="4">
        <v>0.75</v>
      </c>
      <c r="K3175" s="4">
        <v>1</v>
      </c>
      <c r="L3175" s="4">
        <v>5</v>
      </c>
      <c r="M3175" s="3">
        <v>1</v>
      </c>
      <c r="N3175" s="3">
        <v>2</v>
      </c>
      <c r="O3175" s="3">
        <f>HLOOKUP(O$5,[1]非R能力!$B$8:$F$558,$C3175+1,0)</f>
        <v>1326241.9343744768</v>
      </c>
      <c r="P3175" s="3">
        <f>HLOOKUP(P$5,[1]非R能力!$B$8:$F$558,$C3175+1,0)</f>
        <v>192430.32168831487</v>
      </c>
      <c r="Q3175" s="3">
        <f>HLOOKUP(Q$5,[1]非R能力!$B$8:$F$558,$C3175+1,0)</f>
        <v>104421.36397956779</v>
      </c>
      <c r="R3175" s="3">
        <f>HLOOKUP(R$5,[1]非R能力!$B$8:$F$558,$C3175+1,0)</f>
        <v>31915.977891637966</v>
      </c>
      <c r="S3175" s="3">
        <f>HLOOKUP(S$5,[1]非R能力!$B$8:$F$558,$C3175+1,0)</f>
        <v>42378.106635359363</v>
      </c>
      <c r="T3175" s="3">
        <f>INDEX([1]非R能力!$H$9:$H$558,D3175)</f>
        <v>37062.901431958977</v>
      </c>
      <c r="U3175" s="3">
        <f>IF(E3175="小怪",0,IF(INDEX([1]非R能力!$FK$9:$FK$558,C3175)=0,0,10))</f>
        <v>10</v>
      </c>
      <c r="V3175" s="3">
        <f>IF(E3175="小怪",0,IF(INDEX([1]非R能力!$FH$9:$FH$558,C3175)=0,0,5000))</f>
        <v>5000</v>
      </c>
      <c r="W3175" s="3">
        <f>HLOOKUP(W$5,[2]人物技能基础!$O$3:$Q$553,$C3175+1,0)</f>
        <v>3.637142857142857</v>
      </c>
      <c r="X3175" s="3">
        <f>HLOOKUP(X$5,[2]人物技能基础!$O$3:$Q$553,$C3175+1,0)</f>
        <v>2.0186428571428574</v>
      </c>
      <c r="Y3175" s="3">
        <f>HLOOKUP(Y$5,[2]人物技能基础!$O$3:$Q$553,$C3175+1,0)</f>
        <v>99.964285714285708</v>
      </c>
      <c r="Z3175" s="3">
        <f t="shared" si="295"/>
        <v>6262586</v>
      </c>
      <c r="AA3175" s="3">
        <f t="shared" si="296"/>
        <v>113462</v>
      </c>
      <c r="AB3175" s="3">
        <f t="shared" si="297"/>
        <v>38486</v>
      </c>
      <c r="AC3175" s="3">
        <f t="shared" si="298"/>
        <v>42378</v>
      </c>
      <c r="AD3175" s="3">
        <f t="shared" si="299"/>
        <v>42554</v>
      </c>
    </row>
    <row r="3176" spans="1:30" x14ac:dyDescent="0.15">
      <c r="A3176" s="3">
        <v>1171</v>
      </c>
      <c r="B3176" s="3" t="str">
        <f t="shared" si="294"/>
        <v>关卡1171boss</v>
      </c>
      <c r="C3176" s="3">
        <f>INDEX([3]关卡!$J$19:$J$2018,A3176)</f>
        <v>419</v>
      </c>
      <c r="D3176" s="3">
        <f>INDEX([3]关卡!$N$19:$N$2018,A3176)</f>
        <v>419</v>
      </c>
      <c r="E3176" s="3" t="s">
        <v>25</v>
      </c>
      <c r="F3176" s="3" t="s">
        <v>26</v>
      </c>
      <c r="G3176" s="3">
        <v>30</v>
      </c>
      <c r="H3176" s="3">
        <v>30</v>
      </c>
      <c r="I3176" s="3">
        <v>0.2</v>
      </c>
      <c r="J3176" s="4">
        <v>0.75</v>
      </c>
      <c r="K3176" s="4">
        <v>1</v>
      </c>
      <c r="L3176" s="4">
        <v>5</v>
      </c>
      <c r="M3176" s="3">
        <v>1</v>
      </c>
      <c r="N3176" s="3">
        <v>2</v>
      </c>
      <c r="O3176" s="3">
        <f>HLOOKUP(O$5,[1]非R能力!$B$8:$F$558,$C3176+1,0)</f>
        <v>1326241.9343744768</v>
      </c>
      <c r="P3176" s="3">
        <f>HLOOKUP(P$5,[1]非R能力!$B$8:$F$558,$C3176+1,0)</f>
        <v>192430.32168831487</v>
      </c>
      <c r="Q3176" s="3">
        <f>HLOOKUP(Q$5,[1]非R能力!$B$8:$F$558,$C3176+1,0)</f>
        <v>104421.36397956779</v>
      </c>
      <c r="R3176" s="3">
        <f>HLOOKUP(R$5,[1]非R能力!$B$8:$F$558,$C3176+1,0)</f>
        <v>31915.977891637966</v>
      </c>
      <c r="S3176" s="3">
        <f>HLOOKUP(S$5,[1]非R能力!$B$8:$F$558,$C3176+1,0)</f>
        <v>42378.106635359363</v>
      </c>
      <c r="T3176" s="3">
        <f>INDEX([1]非R能力!$H$9:$H$558,D3176)</f>
        <v>37062.901431958977</v>
      </c>
      <c r="U3176" s="3">
        <f>IF(E3176="小怪",0,IF(INDEX([1]非R能力!$FK$9:$FK$558,C3176)=0,0,10))</f>
        <v>10</v>
      </c>
      <c r="V3176" s="3">
        <f>IF(E3176="小怪",0,IF(INDEX([1]非R能力!$FH$9:$FH$558,C3176)=0,0,5000))</f>
        <v>5000</v>
      </c>
      <c r="W3176" s="3">
        <f>HLOOKUP(W$5,[2]人物技能基础!$O$3:$Q$553,$C3176+1,0)</f>
        <v>3.637142857142857</v>
      </c>
      <c r="X3176" s="3">
        <f>HLOOKUP(X$5,[2]人物技能基础!$O$3:$Q$553,$C3176+1,0)</f>
        <v>2.0186428571428574</v>
      </c>
      <c r="Y3176" s="3">
        <f>HLOOKUP(Y$5,[2]人物技能基础!$O$3:$Q$553,$C3176+1,0)</f>
        <v>99.964285714285708</v>
      </c>
      <c r="Z3176" s="3">
        <f t="shared" si="295"/>
        <v>6262586</v>
      </c>
      <c r="AA3176" s="3">
        <f t="shared" si="296"/>
        <v>113462</v>
      </c>
      <c r="AB3176" s="3">
        <f t="shared" si="297"/>
        <v>38486</v>
      </c>
      <c r="AC3176" s="3">
        <f t="shared" si="298"/>
        <v>42378</v>
      </c>
      <c r="AD3176" s="3">
        <f t="shared" si="299"/>
        <v>42554</v>
      </c>
    </row>
    <row r="3177" spans="1:30" x14ac:dyDescent="0.15">
      <c r="A3177" s="3">
        <v>1172</v>
      </c>
      <c r="B3177" s="3" t="str">
        <f t="shared" si="294"/>
        <v>关卡1172boss</v>
      </c>
      <c r="C3177" s="3">
        <f>INDEX([3]关卡!$J$19:$J$2018,A3177)</f>
        <v>419</v>
      </c>
      <c r="D3177" s="3">
        <f>INDEX([3]关卡!$N$19:$N$2018,A3177)</f>
        <v>419</v>
      </c>
      <c r="E3177" s="3" t="s">
        <v>25</v>
      </c>
      <c r="F3177" s="3" t="s">
        <v>26</v>
      </c>
      <c r="G3177" s="3">
        <v>30</v>
      </c>
      <c r="H3177" s="3">
        <v>30</v>
      </c>
      <c r="I3177" s="3">
        <v>0.2</v>
      </c>
      <c r="J3177" s="4">
        <v>0.75</v>
      </c>
      <c r="K3177" s="4">
        <v>1</v>
      </c>
      <c r="L3177" s="4">
        <v>5</v>
      </c>
      <c r="M3177" s="3">
        <v>1</v>
      </c>
      <c r="N3177" s="3">
        <v>2</v>
      </c>
      <c r="O3177" s="3">
        <f>HLOOKUP(O$5,[1]非R能力!$B$8:$F$558,$C3177+1,0)</f>
        <v>1326241.9343744768</v>
      </c>
      <c r="P3177" s="3">
        <f>HLOOKUP(P$5,[1]非R能力!$B$8:$F$558,$C3177+1,0)</f>
        <v>192430.32168831487</v>
      </c>
      <c r="Q3177" s="3">
        <f>HLOOKUP(Q$5,[1]非R能力!$B$8:$F$558,$C3177+1,0)</f>
        <v>104421.36397956779</v>
      </c>
      <c r="R3177" s="3">
        <f>HLOOKUP(R$5,[1]非R能力!$B$8:$F$558,$C3177+1,0)</f>
        <v>31915.977891637966</v>
      </c>
      <c r="S3177" s="3">
        <f>HLOOKUP(S$5,[1]非R能力!$B$8:$F$558,$C3177+1,0)</f>
        <v>42378.106635359363</v>
      </c>
      <c r="T3177" s="3">
        <f>INDEX([1]非R能力!$H$9:$H$558,D3177)</f>
        <v>37062.901431958977</v>
      </c>
      <c r="U3177" s="3">
        <f>IF(E3177="小怪",0,IF(INDEX([1]非R能力!$FK$9:$FK$558,C3177)=0,0,10))</f>
        <v>10</v>
      </c>
      <c r="V3177" s="3">
        <f>IF(E3177="小怪",0,IF(INDEX([1]非R能力!$FH$9:$FH$558,C3177)=0,0,5000))</f>
        <v>5000</v>
      </c>
      <c r="W3177" s="3">
        <f>HLOOKUP(W$5,[2]人物技能基础!$O$3:$Q$553,$C3177+1,0)</f>
        <v>3.637142857142857</v>
      </c>
      <c r="X3177" s="3">
        <f>HLOOKUP(X$5,[2]人物技能基础!$O$3:$Q$553,$C3177+1,0)</f>
        <v>2.0186428571428574</v>
      </c>
      <c r="Y3177" s="3">
        <f>HLOOKUP(Y$5,[2]人物技能基础!$O$3:$Q$553,$C3177+1,0)</f>
        <v>99.964285714285708</v>
      </c>
      <c r="Z3177" s="3">
        <f t="shared" si="295"/>
        <v>6262586</v>
      </c>
      <c r="AA3177" s="3">
        <f t="shared" si="296"/>
        <v>113462</v>
      </c>
      <c r="AB3177" s="3">
        <f t="shared" si="297"/>
        <v>38486</v>
      </c>
      <c r="AC3177" s="3">
        <f t="shared" si="298"/>
        <v>42378</v>
      </c>
      <c r="AD3177" s="3">
        <f t="shared" si="299"/>
        <v>42554</v>
      </c>
    </row>
    <row r="3178" spans="1:30" x14ac:dyDescent="0.15">
      <c r="A3178" s="3">
        <v>1173</v>
      </c>
      <c r="B3178" s="3" t="str">
        <f t="shared" si="294"/>
        <v>关卡1173boss</v>
      </c>
      <c r="C3178" s="3">
        <f>INDEX([3]关卡!$J$19:$J$2018,A3178)</f>
        <v>420</v>
      </c>
      <c r="D3178" s="3">
        <f>INDEX([3]关卡!$N$19:$N$2018,A3178)</f>
        <v>420</v>
      </c>
      <c r="E3178" s="3" t="s">
        <v>25</v>
      </c>
      <c r="F3178" s="3" t="s">
        <v>26</v>
      </c>
      <c r="G3178" s="3">
        <v>30</v>
      </c>
      <c r="H3178" s="3">
        <v>30</v>
      </c>
      <c r="I3178" s="3">
        <v>0.2</v>
      </c>
      <c r="J3178" s="4">
        <v>0.75</v>
      </c>
      <c r="K3178" s="4">
        <v>1</v>
      </c>
      <c r="L3178" s="4">
        <v>5</v>
      </c>
      <c r="M3178" s="3">
        <v>1</v>
      </c>
      <c r="N3178" s="3">
        <v>2</v>
      </c>
      <c r="O3178" s="3">
        <f>HLOOKUP(O$5,[1]非R能力!$B$8:$F$558,$C3178+1,0)</f>
        <v>1333314.2426611141</v>
      </c>
      <c r="P3178" s="3">
        <f>HLOOKUP(P$5,[1]非R能力!$B$8:$F$558,$C3178+1,0)</f>
        <v>193447.19513652142</v>
      </c>
      <c r="Q3178" s="3">
        <f>HLOOKUP(Q$5,[1]非R能力!$B$8:$F$558,$C3178+1,0)</f>
        <v>104898.51987121353</v>
      </c>
      <c r="R3178" s="3">
        <f>HLOOKUP(R$5,[1]非R能力!$B$8:$F$558,$C3178+1,0)</f>
        <v>32076.90044093267</v>
      </c>
      <c r="S3178" s="3">
        <f>HLOOKUP(S$5,[1]非R能力!$B$8:$F$558,$C3178+1,0)</f>
        <v>42556.348014309908</v>
      </c>
      <c r="T3178" s="3">
        <f>INDEX([1]非R能力!$H$9:$H$558,D3178)</f>
        <v>37274.822099692647</v>
      </c>
      <c r="U3178" s="3">
        <f>IF(E3178="小怪",0,IF(INDEX([1]非R能力!$FK$9:$FK$558,C3178)=0,0,10))</f>
        <v>10</v>
      </c>
      <c r="V3178" s="3">
        <f>IF(E3178="小怪",0,IF(INDEX([1]非R能力!$FH$9:$FH$558,C3178)=0,0,5000))</f>
        <v>5000</v>
      </c>
      <c r="W3178" s="3">
        <f>HLOOKUP(W$5,[2]人物技能基础!$O$3:$Q$553,$C3178+1,0)</f>
        <v>3.637142857142857</v>
      </c>
      <c r="X3178" s="3">
        <f>HLOOKUP(X$5,[2]人物技能基础!$O$3:$Q$553,$C3178+1,0)</f>
        <v>2.0186428571428574</v>
      </c>
      <c r="Y3178" s="3">
        <f>HLOOKUP(Y$5,[2]人物技能基础!$O$3:$Q$553,$C3178+1,0)</f>
        <v>99.964285714285708</v>
      </c>
      <c r="Z3178" s="3">
        <f t="shared" si="295"/>
        <v>6295973</v>
      </c>
      <c r="AA3178" s="3">
        <f t="shared" si="296"/>
        <v>113987</v>
      </c>
      <c r="AB3178" s="3">
        <f t="shared" si="297"/>
        <v>38689</v>
      </c>
      <c r="AC3178" s="3">
        <f t="shared" si="298"/>
        <v>42556</v>
      </c>
      <c r="AD3178" s="3">
        <f t="shared" si="299"/>
        <v>42769</v>
      </c>
    </row>
    <row r="3179" spans="1:30" x14ac:dyDescent="0.15">
      <c r="A3179" s="3">
        <v>1174</v>
      </c>
      <c r="B3179" s="3" t="str">
        <f t="shared" si="294"/>
        <v>关卡1174boss</v>
      </c>
      <c r="C3179" s="3">
        <f>INDEX([3]关卡!$J$19:$J$2018,A3179)</f>
        <v>420</v>
      </c>
      <c r="D3179" s="3">
        <f>INDEX([3]关卡!$N$19:$N$2018,A3179)</f>
        <v>420</v>
      </c>
      <c r="E3179" s="3" t="s">
        <v>25</v>
      </c>
      <c r="F3179" s="3" t="s">
        <v>26</v>
      </c>
      <c r="G3179" s="3">
        <v>30</v>
      </c>
      <c r="H3179" s="3">
        <v>30</v>
      </c>
      <c r="I3179" s="3">
        <v>0.2</v>
      </c>
      <c r="J3179" s="4">
        <v>0.75</v>
      </c>
      <c r="K3179" s="4">
        <v>1</v>
      </c>
      <c r="L3179" s="4">
        <v>5</v>
      </c>
      <c r="M3179" s="3">
        <v>1</v>
      </c>
      <c r="N3179" s="3">
        <v>2</v>
      </c>
      <c r="O3179" s="3">
        <f>HLOOKUP(O$5,[1]非R能力!$B$8:$F$558,$C3179+1,0)</f>
        <v>1333314.2426611141</v>
      </c>
      <c r="P3179" s="3">
        <f>HLOOKUP(P$5,[1]非R能力!$B$8:$F$558,$C3179+1,0)</f>
        <v>193447.19513652142</v>
      </c>
      <c r="Q3179" s="3">
        <f>HLOOKUP(Q$5,[1]非R能力!$B$8:$F$558,$C3179+1,0)</f>
        <v>104898.51987121353</v>
      </c>
      <c r="R3179" s="3">
        <f>HLOOKUP(R$5,[1]非R能力!$B$8:$F$558,$C3179+1,0)</f>
        <v>32076.90044093267</v>
      </c>
      <c r="S3179" s="3">
        <f>HLOOKUP(S$5,[1]非R能力!$B$8:$F$558,$C3179+1,0)</f>
        <v>42556.348014309908</v>
      </c>
      <c r="T3179" s="3">
        <f>INDEX([1]非R能力!$H$9:$H$558,D3179)</f>
        <v>37274.822099692647</v>
      </c>
      <c r="U3179" s="3">
        <f>IF(E3179="小怪",0,IF(INDEX([1]非R能力!$FK$9:$FK$558,C3179)=0,0,10))</f>
        <v>10</v>
      </c>
      <c r="V3179" s="3">
        <f>IF(E3179="小怪",0,IF(INDEX([1]非R能力!$FH$9:$FH$558,C3179)=0,0,5000))</f>
        <v>5000</v>
      </c>
      <c r="W3179" s="3">
        <f>HLOOKUP(W$5,[2]人物技能基础!$O$3:$Q$553,$C3179+1,0)</f>
        <v>3.637142857142857</v>
      </c>
      <c r="X3179" s="3">
        <f>HLOOKUP(X$5,[2]人物技能基础!$O$3:$Q$553,$C3179+1,0)</f>
        <v>2.0186428571428574</v>
      </c>
      <c r="Y3179" s="3">
        <f>HLOOKUP(Y$5,[2]人物技能基础!$O$3:$Q$553,$C3179+1,0)</f>
        <v>99.964285714285708</v>
      </c>
      <c r="Z3179" s="3">
        <f t="shared" si="295"/>
        <v>6295973</v>
      </c>
      <c r="AA3179" s="3">
        <f t="shared" si="296"/>
        <v>113987</v>
      </c>
      <c r="AB3179" s="3">
        <f t="shared" si="297"/>
        <v>38689</v>
      </c>
      <c r="AC3179" s="3">
        <f t="shared" si="298"/>
        <v>42556</v>
      </c>
      <c r="AD3179" s="3">
        <f t="shared" si="299"/>
        <v>42769</v>
      </c>
    </row>
    <row r="3180" spans="1:30" x14ac:dyDescent="0.15">
      <c r="A3180" s="3">
        <v>1175</v>
      </c>
      <c r="B3180" s="3" t="str">
        <f t="shared" si="294"/>
        <v>关卡1175boss</v>
      </c>
      <c r="C3180" s="3">
        <f>INDEX([3]关卡!$J$19:$J$2018,A3180)</f>
        <v>420</v>
      </c>
      <c r="D3180" s="3">
        <f>INDEX([3]关卡!$N$19:$N$2018,A3180)</f>
        <v>420</v>
      </c>
      <c r="E3180" s="3" t="s">
        <v>25</v>
      </c>
      <c r="F3180" s="3" t="s">
        <v>26</v>
      </c>
      <c r="G3180" s="3">
        <v>30</v>
      </c>
      <c r="H3180" s="3">
        <v>30</v>
      </c>
      <c r="I3180" s="3">
        <v>0.2</v>
      </c>
      <c r="J3180" s="4">
        <v>0.75</v>
      </c>
      <c r="K3180" s="4">
        <v>1</v>
      </c>
      <c r="L3180" s="4">
        <v>5</v>
      </c>
      <c r="M3180" s="3">
        <v>1</v>
      </c>
      <c r="N3180" s="3">
        <v>2</v>
      </c>
      <c r="O3180" s="3">
        <f>HLOOKUP(O$5,[1]非R能力!$B$8:$F$558,$C3180+1,0)</f>
        <v>1333314.2426611141</v>
      </c>
      <c r="P3180" s="3">
        <f>HLOOKUP(P$5,[1]非R能力!$B$8:$F$558,$C3180+1,0)</f>
        <v>193447.19513652142</v>
      </c>
      <c r="Q3180" s="3">
        <f>HLOOKUP(Q$5,[1]非R能力!$B$8:$F$558,$C3180+1,0)</f>
        <v>104898.51987121353</v>
      </c>
      <c r="R3180" s="3">
        <f>HLOOKUP(R$5,[1]非R能力!$B$8:$F$558,$C3180+1,0)</f>
        <v>32076.90044093267</v>
      </c>
      <c r="S3180" s="3">
        <f>HLOOKUP(S$5,[1]非R能力!$B$8:$F$558,$C3180+1,0)</f>
        <v>42556.348014309908</v>
      </c>
      <c r="T3180" s="3">
        <f>INDEX([1]非R能力!$H$9:$H$558,D3180)</f>
        <v>37274.822099692647</v>
      </c>
      <c r="U3180" s="3">
        <f>IF(E3180="小怪",0,IF(INDEX([1]非R能力!$FK$9:$FK$558,C3180)=0,0,10))</f>
        <v>10</v>
      </c>
      <c r="V3180" s="3">
        <f>IF(E3180="小怪",0,IF(INDEX([1]非R能力!$FH$9:$FH$558,C3180)=0,0,5000))</f>
        <v>5000</v>
      </c>
      <c r="W3180" s="3">
        <f>HLOOKUP(W$5,[2]人物技能基础!$O$3:$Q$553,$C3180+1,0)</f>
        <v>3.637142857142857</v>
      </c>
      <c r="X3180" s="3">
        <f>HLOOKUP(X$5,[2]人物技能基础!$O$3:$Q$553,$C3180+1,0)</f>
        <v>2.0186428571428574</v>
      </c>
      <c r="Y3180" s="3">
        <f>HLOOKUP(Y$5,[2]人物技能基础!$O$3:$Q$553,$C3180+1,0)</f>
        <v>99.964285714285708</v>
      </c>
      <c r="Z3180" s="3">
        <f t="shared" si="295"/>
        <v>6295973</v>
      </c>
      <c r="AA3180" s="3">
        <f t="shared" si="296"/>
        <v>113987</v>
      </c>
      <c r="AB3180" s="3">
        <f t="shared" si="297"/>
        <v>38689</v>
      </c>
      <c r="AC3180" s="3">
        <f t="shared" si="298"/>
        <v>42556</v>
      </c>
      <c r="AD3180" s="3">
        <f t="shared" si="299"/>
        <v>42769</v>
      </c>
    </row>
    <row r="3181" spans="1:30" x14ac:dyDescent="0.15">
      <c r="A3181" s="3">
        <v>1176</v>
      </c>
      <c r="B3181" s="3" t="str">
        <f t="shared" si="294"/>
        <v>关卡1176boss</v>
      </c>
      <c r="C3181" s="3">
        <f>INDEX([3]关卡!$J$19:$J$2018,A3181)</f>
        <v>420</v>
      </c>
      <c r="D3181" s="3">
        <f>INDEX([3]关卡!$N$19:$N$2018,A3181)</f>
        <v>420</v>
      </c>
      <c r="E3181" s="3" t="s">
        <v>25</v>
      </c>
      <c r="F3181" s="3" t="s">
        <v>26</v>
      </c>
      <c r="G3181" s="3">
        <v>30</v>
      </c>
      <c r="H3181" s="3">
        <v>30</v>
      </c>
      <c r="I3181" s="3">
        <v>0.2</v>
      </c>
      <c r="J3181" s="4">
        <v>0.75</v>
      </c>
      <c r="K3181" s="4">
        <v>1</v>
      </c>
      <c r="L3181" s="4">
        <v>5</v>
      </c>
      <c r="M3181" s="3">
        <v>1</v>
      </c>
      <c r="N3181" s="3">
        <v>2</v>
      </c>
      <c r="O3181" s="3">
        <f>HLOOKUP(O$5,[1]非R能力!$B$8:$F$558,$C3181+1,0)</f>
        <v>1333314.2426611141</v>
      </c>
      <c r="P3181" s="3">
        <f>HLOOKUP(P$5,[1]非R能力!$B$8:$F$558,$C3181+1,0)</f>
        <v>193447.19513652142</v>
      </c>
      <c r="Q3181" s="3">
        <f>HLOOKUP(Q$5,[1]非R能力!$B$8:$F$558,$C3181+1,0)</f>
        <v>104898.51987121353</v>
      </c>
      <c r="R3181" s="3">
        <f>HLOOKUP(R$5,[1]非R能力!$B$8:$F$558,$C3181+1,0)</f>
        <v>32076.90044093267</v>
      </c>
      <c r="S3181" s="3">
        <f>HLOOKUP(S$5,[1]非R能力!$B$8:$F$558,$C3181+1,0)</f>
        <v>42556.348014309908</v>
      </c>
      <c r="T3181" s="3">
        <f>INDEX([1]非R能力!$H$9:$H$558,D3181)</f>
        <v>37274.822099692647</v>
      </c>
      <c r="U3181" s="3">
        <f>IF(E3181="小怪",0,IF(INDEX([1]非R能力!$FK$9:$FK$558,C3181)=0,0,10))</f>
        <v>10</v>
      </c>
      <c r="V3181" s="3">
        <f>IF(E3181="小怪",0,IF(INDEX([1]非R能力!$FH$9:$FH$558,C3181)=0,0,5000))</f>
        <v>5000</v>
      </c>
      <c r="W3181" s="3">
        <f>HLOOKUP(W$5,[2]人物技能基础!$O$3:$Q$553,$C3181+1,0)</f>
        <v>3.637142857142857</v>
      </c>
      <c r="X3181" s="3">
        <f>HLOOKUP(X$5,[2]人物技能基础!$O$3:$Q$553,$C3181+1,0)</f>
        <v>2.0186428571428574</v>
      </c>
      <c r="Y3181" s="3">
        <f>HLOOKUP(Y$5,[2]人物技能基础!$O$3:$Q$553,$C3181+1,0)</f>
        <v>99.964285714285708</v>
      </c>
      <c r="Z3181" s="3">
        <f t="shared" si="295"/>
        <v>6295973</v>
      </c>
      <c r="AA3181" s="3">
        <f t="shared" si="296"/>
        <v>113987</v>
      </c>
      <c r="AB3181" s="3">
        <f t="shared" si="297"/>
        <v>38689</v>
      </c>
      <c r="AC3181" s="3">
        <f t="shared" si="298"/>
        <v>42556</v>
      </c>
      <c r="AD3181" s="3">
        <f t="shared" si="299"/>
        <v>42769</v>
      </c>
    </row>
    <row r="3182" spans="1:30" x14ac:dyDescent="0.15">
      <c r="A3182" s="3">
        <v>1177</v>
      </c>
      <c r="B3182" s="3" t="str">
        <f t="shared" si="294"/>
        <v>关卡1177boss</v>
      </c>
      <c r="C3182" s="3">
        <f>INDEX([3]关卡!$J$19:$J$2018,A3182)</f>
        <v>421</v>
      </c>
      <c r="D3182" s="3">
        <f>INDEX([3]关卡!$N$19:$N$2018,A3182)</f>
        <v>421</v>
      </c>
      <c r="E3182" s="3" t="s">
        <v>25</v>
      </c>
      <c r="F3182" s="3" t="s">
        <v>26</v>
      </c>
      <c r="G3182" s="3">
        <v>30</v>
      </c>
      <c r="H3182" s="3">
        <v>30</v>
      </c>
      <c r="I3182" s="3">
        <v>0.2</v>
      </c>
      <c r="J3182" s="4">
        <v>0.75</v>
      </c>
      <c r="K3182" s="4">
        <v>1</v>
      </c>
      <c r="L3182" s="4">
        <v>5</v>
      </c>
      <c r="M3182" s="3">
        <v>1</v>
      </c>
      <c r="N3182" s="3">
        <v>2</v>
      </c>
      <c r="O3182" s="3">
        <f>HLOOKUP(O$5,[1]非R能力!$B$8:$F$558,$C3182+1,0)</f>
        <v>1340344.4309265767</v>
      </c>
      <c r="P3182" s="3">
        <f>HLOOKUP(P$5,[1]非R能力!$B$8:$F$558,$C3182+1,0)</f>
        <v>194440.1460414904</v>
      </c>
      <c r="Q3182" s="3">
        <f>HLOOKUP(Q$5,[1]非R能力!$B$8:$F$558,$C3182+1,0)</f>
        <v>105393.11602529135</v>
      </c>
      <c r="R3182" s="3">
        <f>HLOOKUP(R$5,[1]非R能力!$B$8:$F$558,$C3182+1,0)</f>
        <v>32232.029348856762</v>
      </c>
      <c r="S3182" s="3">
        <f>HLOOKUP(S$5,[1]非R能力!$B$8:$F$558,$C3182+1,0)</f>
        <v>42756.146855121144</v>
      </c>
      <c r="T3182" s="3">
        <f>INDEX([1]非R能力!$H$9:$H$558,D3182)</f>
        <v>37487.709221346922</v>
      </c>
      <c r="U3182" s="3">
        <f>IF(E3182="小怪",0,IF(INDEX([1]非R能力!$FK$9:$FK$558,C3182)=0,0,10))</f>
        <v>10</v>
      </c>
      <c r="V3182" s="3">
        <f>IF(E3182="小怪",0,IF(INDEX([1]非R能力!$FH$9:$FH$558,C3182)=0,0,5000))</f>
        <v>5000</v>
      </c>
      <c r="W3182" s="3">
        <f>HLOOKUP(W$5,[2]人物技能基础!$O$3:$Q$553,$C3182+1,0)</f>
        <v>3.637142857142857</v>
      </c>
      <c r="X3182" s="3">
        <f>HLOOKUP(X$5,[2]人物技能基础!$O$3:$Q$553,$C3182+1,0)</f>
        <v>2.0186428571428574</v>
      </c>
      <c r="Y3182" s="3">
        <f>HLOOKUP(Y$5,[2]人物技能基础!$O$3:$Q$553,$C3182+1,0)</f>
        <v>99.964285714285708</v>
      </c>
      <c r="Z3182" s="3">
        <f t="shared" si="295"/>
        <v>6328654</v>
      </c>
      <c r="AA3182" s="3">
        <f t="shared" si="296"/>
        <v>114528</v>
      </c>
      <c r="AB3182" s="3">
        <f t="shared" si="297"/>
        <v>38888</v>
      </c>
      <c r="AC3182" s="3">
        <f t="shared" si="298"/>
        <v>42756</v>
      </c>
      <c r="AD3182" s="3">
        <f t="shared" si="299"/>
        <v>42976</v>
      </c>
    </row>
    <row r="3183" spans="1:30" x14ac:dyDescent="0.15">
      <c r="A3183" s="3">
        <v>1178</v>
      </c>
      <c r="B3183" s="3" t="str">
        <f t="shared" si="294"/>
        <v>关卡1178boss</v>
      </c>
      <c r="C3183" s="3">
        <f>INDEX([3]关卡!$J$19:$J$2018,A3183)</f>
        <v>421</v>
      </c>
      <c r="D3183" s="3">
        <f>INDEX([3]关卡!$N$19:$N$2018,A3183)</f>
        <v>421</v>
      </c>
      <c r="E3183" s="3" t="s">
        <v>25</v>
      </c>
      <c r="F3183" s="3" t="s">
        <v>26</v>
      </c>
      <c r="G3183" s="3">
        <v>30</v>
      </c>
      <c r="H3183" s="3">
        <v>30</v>
      </c>
      <c r="I3183" s="3">
        <v>0.2</v>
      </c>
      <c r="J3183" s="4">
        <v>0.75</v>
      </c>
      <c r="K3183" s="4">
        <v>1</v>
      </c>
      <c r="L3183" s="4">
        <v>5</v>
      </c>
      <c r="M3183" s="3">
        <v>1</v>
      </c>
      <c r="N3183" s="3">
        <v>2</v>
      </c>
      <c r="O3183" s="3">
        <f>HLOOKUP(O$5,[1]非R能力!$B$8:$F$558,$C3183+1,0)</f>
        <v>1340344.4309265767</v>
      </c>
      <c r="P3183" s="3">
        <f>HLOOKUP(P$5,[1]非R能力!$B$8:$F$558,$C3183+1,0)</f>
        <v>194440.1460414904</v>
      </c>
      <c r="Q3183" s="3">
        <f>HLOOKUP(Q$5,[1]非R能力!$B$8:$F$558,$C3183+1,0)</f>
        <v>105393.11602529135</v>
      </c>
      <c r="R3183" s="3">
        <f>HLOOKUP(R$5,[1]非R能力!$B$8:$F$558,$C3183+1,0)</f>
        <v>32232.029348856762</v>
      </c>
      <c r="S3183" s="3">
        <f>HLOOKUP(S$5,[1]非R能力!$B$8:$F$558,$C3183+1,0)</f>
        <v>42756.146855121144</v>
      </c>
      <c r="T3183" s="3">
        <f>INDEX([1]非R能力!$H$9:$H$558,D3183)</f>
        <v>37487.709221346922</v>
      </c>
      <c r="U3183" s="3">
        <f>IF(E3183="小怪",0,IF(INDEX([1]非R能力!$FK$9:$FK$558,C3183)=0,0,10))</f>
        <v>10</v>
      </c>
      <c r="V3183" s="3">
        <f>IF(E3183="小怪",0,IF(INDEX([1]非R能力!$FH$9:$FH$558,C3183)=0,0,5000))</f>
        <v>5000</v>
      </c>
      <c r="W3183" s="3">
        <f>HLOOKUP(W$5,[2]人物技能基础!$O$3:$Q$553,$C3183+1,0)</f>
        <v>3.637142857142857</v>
      </c>
      <c r="X3183" s="3">
        <f>HLOOKUP(X$5,[2]人物技能基础!$O$3:$Q$553,$C3183+1,0)</f>
        <v>2.0186428571428574</v>
      </c>
      <c r="Y3183" s="3">
        <f>HLOOKUP(Y$5,[2]人物技能基础!$O$3:$Q$553,$C3183+1,0)</f>
        <v>99.964285714285708</v>
      </c>
      <c r="Z3183" s="3">
        <f t="shared" si="295"/>
        <v>6328654</v>
      </c>
      <c r="AA3183" s="3">
        <f t="shared" si="296"/>
        <v>114528</v>
      </c>
      <c r="AB3183" s="3">
        <f t="shared" si="297"/>
        <v>38888</v>
      </c>
      <c r="AC3183" s="3">
        <f t="shared" si="298"/>
        <v>42756</v>
      </c>
      <c r="AD3183" s="3">
        <f t="shared" si="299"/>
        <v>42976</v>
      </c>
    </row>
    <row r="3184" spans="1:30" x14ac:dyDescent="0.15">
      <c r="A3184" s="3">
        <v>1179</v>
      </c>
      <c r="B3184" s="3" t="str">
        <f t="shared" si="294"/>
        <v>关卡1179boss</v>
      </c>
      <c r="C3184" s="3">
        <f>INDEX([3]关卡!$J$19:$J$2018,A3184)</f>
        <v>421</v>
      </c>
      <c r="D3184" s="3">
        <f>INDEX([3]关卡!$N$19:$N$2018,A3184)</f>
        <v>421</v>
      </c>
      <c r="E3184" s="3" t="s">
        <v>25</v>
      </c>
      <c r="F3184" s="3" t="s">
        <v>26</v>
      </c>
      <c r="G3184" s="3">
        <v>30</v>
      </c>
      <c r="H3184" s="3">
        <v>30</v>
      </c>
      <c r="I3184" s="3">
        <v>0.2</v>
      </c>
      <c r="J3184" s="4">
        <v>0.75</v>
      </c>
      <c r="K3184" s="4">
        <v>1</v>
      </c>
      <c r="L3184" s="4">
        <v>5</v>
      </c>
      <c r="M3184" s="3">
        <v>1</v>
      </c>
      <c r="N3184" s="3">
        <v>2</v>
      </c>
      <c r="O3184" s="3">
        <f>HLOOKUP(O$5,[1]非R能力!$B$8:$F$558,$C3184+1,0)</f>
        <v>1340344.4309265767</v>
      </c>
      <c r="P3184" s="3">
        <f>HLOOKUP(P$5,[1]非R能力!$B$8:$F$558,$C3184+1,0)</f>
        <v>194440.1460414904</v>
      </c>
      <c r="Q3184" s="3">
        <f>HLOOKUP(Q$5,[1]非R能力!$B$8:$F$558,$C3184+1,0)</f>
        <v>105393.11602529135</v>
      </c>
      <c r="R3184" s="3">
        <f>HLOOKUP(R$5,[1]非R能力!$B$8:$F$558,$C3184+1,0)</f>
        <v>32232.029348856762</v>
      </c>
      <c r="S3184" s="3">
        <f>HLOOKUP(S$5,[1]非R能力!$B$8:$F$558,$C3184+1,0)</f>
        <v>42756.146855121144</v>
      </c>
      <c r="T3184" s="3">
        <f>INDEX([1]非R能力!$H$9:$H$558,D3184)</f>
        <v>37487.709221346922</v>
      </c>
      <c r="U3184" s="3">
        <f>IF(E3184="小怪",0,IF(INDEX([1]非R能力!$FK$9:$FK$558,C3184)=0,0,10))</f>
        <v>10</v>
      </c>
      <c r="V3184" s="3">
        <f>IF(E3184="小怪",0,IF(INDEX([1]非R能力!$FH$9:$FH$558,C3184)=0,0,5000))</f>
        <v>5000</v>
      </c>
      <c r="W3184" s="3">
        <f>HLOOKUP(W$5,[2]人物技能基础!$O$3:$Q$553,$C3184+1,0)</f>
        <v>3.637142857142857</v>
      </c>
      <c r="X3184" s="3">
        <f>HLOOKUP(X$5,[2]人物技能基础!$O$3:$Q$553,$C3184+1,0)</f>
        <v>2.0186428571428574</v>
      </c>
      <c r="Y3184" s="3">
        <f>HLOOKUP(Y$5,[2]人物技能基础!$O$3:$Q$553,$C3184+1,0)</f>
        <v>99.964285714285708</v>
      </c>
      <c r="Z3184" s="3">
        <f t="shared" si="295"/>
        <v>6328654</v>
      </c>
      <c r="AA3184" s="3">
        <f t="shared" si="296"/>
        <v>114528</v>
      </c>
      <c r="AB3184" s="3">
        <f t="shared" si="297"/>
        <v>38888</v>
      </c>
      <c r="AC3184" s="3">
        <f t="shared" si="298"/>
        <v>42756</v>
      </c>
      <c r="AD3184" s="3">
        <f t="shared" si="299"/>
        <v>42976</v>
      </c>
    </row>
    <row r="3185" spans="1:30" x14ac:dyDescent="0.15">
      <c r="A3185" s="3">
        <v>1180</v>
      </c>
      <c r="B3185" s="3" t="str">
        <f t="shared" si="294"/>
        <v>关卡1180boss</v>
      </c>
      <c r="C3185" s="3">
        <f>INDEX([3]关卡!$J$19:$J$2018,A3185)</f>
        <v>421</v>
      </c>
      <c r="D3185" s="3">
        <f>INDEX([3]关卡!$N$19:$N$2018,A3185)</f>
        <v>421</v>
      </c>
      <c r="E3185" s="3" t="s">
        <v>25</v>
      </c>
      <c r="F3185" s="3" t="s">
        <v>26</v>
      </c>
      <c r="G3185" s="3">
        <v>30</v>
      </c>
      <c r="H3185" s="3">
        <v>30</v>
      </c>
      <c r="I3185" s="3">
        <v>0.2</v>
      </c>
      <c r="J3185" s="4">
        <v>0.75</v>
      </c>
      <c r="K3185" s="4">
        <v>1</v>
      </c>
      <c r="L3185" s="4">
        <v>5</v>
      </c>
      <c r="M3185" s="3">
        <v>1</v>
      </c>
      <c r="N3185" s="3">
        <v>2</v>
      </c>
      <c r="O3185" s="3">
        <f>HLOOKUP(O$5,[1]非R能力!$B$8:$F$558,$C3185+1,0)</f>
        <v>1340344.4309265767</v>
      </c>
      <c r="P3185" s="3">
        <f>HLOOKUP(P$5,[1]非R能力!$B$8:$F$558,$C3185+1,0)</f>
        <v>194440.1460414904</v>
      </c>
      <c r="Q3185" s="3">
        <f>HLOOKUP(Q$5,[1]非R能力!$B$8:$F$558,$C3185+1,0)</f>
        <v>105393.11602529135</v>
      </c>
      <c r="R3185" s="3">
        <f>HLOOKUP(R$5,[1]非R能力!$B$8:$F$558,$C3185+1,0)</f>
        <v>32232.029348856762</v>
      </c>
      <c r="S3185" s="3">
        <f>HLOOKUP(S$5,[1]非R能力!$B$8:$F$558,$C3185+1,0)</f>
        <v>42756.146855121144</v>
      </c>
      <c r="T3185" s="3">
        <f>INDEX([1]非R能力!$H$9:$H$558,D3185)</f>
        <v>37487.709221346922</v>
      </c>
      <c r="U3185" s="3">
        <f>IF(E3185="小怪",0,IF(INDEX([1]非R能力!$FK$9:$FK$558,C3185)=0,0,10))</f>
        <v>10</v>
      </c>
      <c r="V3185" s="3">
        <f>IF(E3185="小怪",0,IF(INDEX([1]非R能力!$FH$9:$FH$558,C3185)=0,0,5000))</f>
        <v>5000</v>
      </c>
      <c r="W3185" s="3">
        <f>HLOOKUP(W$5,[2]人物技能基础!$O$3:$Q$553,$C3185+1,0)</f>
        <v>3.637142857142857</v>
      </c>
      <c r="X3185" s="3">
        <f>HLOOKUP(X$5,[2]人物技能基础!$O$3:$Q$553,$C3185+1,0)</f>
        <v>2.0186428571428574</v>
      </c>
      <c r="Y3185" s="3">
        <f>HLOOKUP(Y$5,[2]人物技能基础!$O$3:$Q$553,$C3185+1,0)</f>
        <v>99.964285714285708</v>
      </c>
      <c r="Z3185" s="3">
        <f t="shared" si="295"/>
        <v>6328654</v>
      </c>
      <c r="AA3185" s="3">
        <f t="shared" si="296"/>
        <v>114528</v>
      </c>
      <c r="AB3185" s="3">
        <f t="shared" si="297"/>
        <v>38888</v>
      </c>
      <c r="AC3185" s="3">
        <f t="shared" si="298"/>
        <v>42756</v>
      </c>
      <c r="AD3185" s="3">
        <f t="shared" si="299"/>
        <v>42976</v>
      </c>
    </row>
    <row r="3186" spans="1:30" x14ac:dyDescent="0.15">
      <c r="A3186" s="3">
        <v>1181</v>
      </c>
      <c r="B3186" s="3" t="str">
        <f t="shared" si="294"/>
        <v>关卡1181boss</v>
      </c>
      <c r="C3186" s="3">
        <f>INDEX([3]关卡!$J$19:$J$2018,A3186)</f>
        <v>422</v>
      </c>
      <c r="D3186" s="3">
        <f>INDEX([3]关卡!$N$19:$N$2018,A3186)</f>
        <v>422</v>
      </c>
      <c r="E3186" s="3" t="s">
        <v>25</v>
      </c>
      <c r="F3186" s="3" t="s">
        <v>26</v>
      </c>
      <c r="G3186" s="3">
        <v>30</v>
      </c>
      <c r="H3186" s="3">
        <v>30</v>
      </c>
      <c r="I3186" s="3">
        <v>0.2</v>
      </c>
      <c r="J3186" s="4">
        <v>0.75</v>
      </c>
      <c r="K3186" s="4">
        <v>1</v>
      </c>
      <c r="L3186" s="4">
        <v>5</v>
      </c>
      <c r="M3186" s="3">
        <v>1</v>
      </c>
      <c r="N3186" s="3">
        <v>2</v>
      </c>
      <c r="O3186" s="3">
        <f>HLOOKUP(O$5,[1]非R能力!$B$8:$F$558,$C3186+1,0)</f>
        <v>1346503.9482128823</v>
      </c>
      <c r="P3186" s="3">
        <f>HLOOKUP(P$5,[1]非R能力!$B$8:$F$558,$C3186+1,0)</f>
        <v>195407.06235938991</v>
      </c>
      <c r="Q3186" s="3">
        <f>HLOOKUP(Q$5,[1]非R能力!$B$8:$F$558,$C3186+1,0)</f>
        <v>105835.46471389729</v>
      </c>
      <c r="R3186" s="3">
        <f>HLOOKUP(R$5,[1]非R能力!$B$8:$F$558,$C3186+1,0)</f>
        <v>32377.815532907371</v>
      </c>
      <c r="S3186" s="3">
        <f>HLOOKUP(S$5,[1]非R能力!$B$8:$F$558,$C3186+1,0)</f>
        <v>42924.117480381828</v>
      </c>
      <c r="T3186" s="3">
        <f>INDEX([1]非R能力!$H$9:$H$558,D3186)</f>
        <v>37701.566165328557</v>
      </c>
      <c r="U3186" s="3">
        <f>IF(E3186="小怪",0,IF(INDEX([1]非R能力!$FK$9:$FK$558,C3186)=0,0,10))</f>
        <v>10</v>
      </c>
      <c r="V3186" s="3">
        <f>IF(E3186="小怪",0,IF(INDEX([1]非R能力!$FH$9:$FH$558,C3186)=0,0,5000))</f>
        <v>5000</v>
      </c>
      <c r="W3186" s="3">
        <f>HLOOKUP(W$5,[2]人物技能基础!$O$3:$Q$553,$C3186+1,0)</f>
        <v>3.637142857142857</v>
      </c>
      <c r="X3186" s="3">
        <f>HLOOKUP(X$5,[2]人物技能基础!$O$3:$Q$553,$C3186+1,0)</f>
        <v>2.0186428571428574</v>
      </c>
      <c r="Y3186" s="3">
        <f>HLOOKUP(Y$5,[2]人物技能基础!$O$3:$Q$553,$C3186+1,0)</f>
        <v>99.964285714285708</v>
      </c>
      <c r="Z3186" s="3">
        <f t="shared" si="295"/>
        <v>6360624</v>
      </c>
      <c r="AA3186" s="3">
        <f t="shared" si="296"/>
        <v>115012</v>
      </c>
      <c r="AB3186" s="3">
        <f t="shared" si="297"/>
        <v>39081</v>
      </c>
      <c r="AC3186" s="3">
        <f t="shared" si="298"/>
        <v>42924</v>
      </c>
      <c r="AD3186" s="3">
        <f t="shared" si="299"/>
        <v>43170</v>
      </c>
    </row>
    <row r="3187" spans="1:30" x14ac:dyDescent="0.15">
      <c r="A3187" s="3">
        <v>1182</v>
      </c>
      <c r="B3187" s="3" t="str">
        <f t="shared" si="294"/>
        <v>关卡1182boss</v>
      </c>
      <c r="C3187" s="3">
        <f>INDEX([3]关卡!$J$19:$J$2018,A3187)</f>
        <v>422</v>
      </c>
      <c r="D3187" s="3">
        <f>INDEX([3]关卡!$N$19:$N$2018,A3187)</f>
        <v>422</v>
      </c>
      <c r="E3187" s="3" t="s">
        <v>25</v>
      </c>
      <c r="F3187" s="3" t="s">
        <v>26</v>
      </c>
      <c r="G3187" s="3">
        <v>30</v>
      </c>
      <c r="H3187" s="3">
        <v>30</v>
      </c>
      <c r="I3187" s="3">
        <v>0.2</v>
      </c>
      <c r="J3187" s="4">
        <v>0.75</v>
      </c>
      <c r="K3187" s="4">
        <v>1</v>
      </c>
      <c r="L3187" s="4">
        <v>5</v>
      </c>
      <c r="M3187" s="3">
        <v>1</v>
      </c>
      <c r="N3187" s="3">
        <v>2</v>
      </c>
      <c r="O3187" s="3">
        <f>HLOOKUP(O$5,[1]非R能力!$B$8:$F$558,$C3187+1,0)</f>
        <v>1346503.9482128823</v>
      </c>
      <c r="P3187" s="3">
        <f>HLOOKUP(P$5,[1]非R能力!$B$8:$F$558,$C3187+1,0)</f>
        <v>195407.06235938991</v>
      </c>
      <c r="Q3187" s="3">
        <f>HLOOKUP(Q$5,[1]非R能力!$B$8:$F$558,$C3187+1,0)</f>
        <v>105835.46471389729</v>
      </c>
      <c r="R3187" s="3">
        <f>HLOOKUP(R$5,[1]非R能力!$B$8:$F$558,$C3187+1,0)</f>
        <v>32377.815532907371</v>
      </c>
      <c r="S3187" s="3">
        <f>HLOOKUP(S$5,[1]非R能力!$B$8:$F$558,$C3187+1,0)</f>
        <v>42924.117480381828</v>
      </c>
      <c r="T3187" s="3">
        <f>INDEX([1]非R能力!$H$9:$H$558,D3187)</f>
        <v>37701.566165328557</v>
      </c>
      <c r="U3187" s="3">
        <f>IF(E3187="小怪",0,IF(INDEX([1]非R能力!$FK$9:$FK$558,C3187)=0,0,10))</f>
        <v>10</v>
      </c>
      <c r="V3187" s="3">
        <f>IF(E3187="小怪",0,IF(INDEX([1]非R能力!$FH$9:$FH$558,C3187)=0,0,5000))</f>
        <v>5000</v>
      </c>
      <c r="W3187" s="3">
        <f>HLOOKUP(W$5,[2]人物技能基础!$O$3:$Q$553,$C3187+1,0)</f>
        <v>3.637142857142857</v>
      </c>
      <c r="X3187" s="3">
        <f>HLOOKUP(X$5,[2]人物技能基础!$O$3:$Q$553,$C3187+1,0)</f>
        <v>2.0186428571428574</v>
      </c>
      <c r="Y3187" s="3">
        <f>HLOOKUP(Y$5,[2]人物技能基础!$O$3:$Q$553,$C3187+1,0)</f>
        <v>99.964285714285708</v>
      </c>
      <c r="Z3187" s="3">
        <f t="shared" si="295"/>
        <v>6360624</v>
      </c>
      <c r="AA3187" s="3">
        <f t="shared" si="296"/>
        <v>115012</v>
      </c>
      <c r="AB3187" s="3">
        <f t="shared" si="297"/>
        <v>39081</v>
      </c>
      <c r="AC3187" s="3">
        <f t="shared" si="298"/>
        <v>42924</v>
      </c>
      <c r="AD3187" s="3">
        <f t="shared" si="299"/>
        <v>43170</v>
      </c>
    </row>
    <row r="3188" spans="1:30" x14ac:dyDescent="0.15">
      <c r="A3188" s="3">
        <v>1183</v>
      </c>
      <c r="B3188" s="3" t="str">
        <f t="shared" si="294"/>
        <v>关卡1183boss</v>
      </c>
      <c r="C3188" s="3">
        <f>INDEX([3]关卡!$J$19:$J$2018,A3188)</f>
        <v>422</v>
      </c>
      <c r="D3188" s="3">
        <f>INDEX([3]关卡!$N$19:$N$2018,A3188)</f>
        <v>422</v>
      </c>
      <c r="E3188" s="3" t="s">
        <v>25</v>
      </c>
      <c r="F3188" s="3" t="s">
        <v>26</v>
      </c>
      <c r="G3188" s="3">
        <v>30</v>
      </c>
      <c r="H3188" s="3">
        <v>30</v>
      </c>
      <c r="I3188" s="3">
        <v>0.2</v>
      </c>
      <c r="J3188" s="4">
        <v>0.75</v>
      </c>
      <c r="K3188" s="4">
        <v>1</v>
      </c>
      <c r="L3188" s="4">
        <v>5</v>
      </c>
      <c r="M3188" s="3">
        <v>1</v>
      </c>
      <c r="N3188" s="3">
        <v>2</v>
      </c>
      <c r="O3188" s="3">
        <f>HLOOKUP(O$5,[1]非R能力!$B$8:$F$558,$C3188+1,0)</f>
        <v>1346503.9482128823</v>
      </c>
      <c r="P3188" s="3">
        <f>HLOOKUP(P$5,[1]非R能力!$B$8:$F$558,$C3188+1,0)</f>
        <v>195407.06235938991</v>
      </c>
      <c r="Q3188" s="3">
        <f>HLOOKUP(Q$5,[1]非R能力!$B$8:$F$558,$C3188+1,0)</f>
        <v>105835.46471389729</v>
      </c>
      <c r="R3188" s="3">
        <f>HLOOKUP(R$5,[1]非R能力!$B$8:$F$558,$C3188+1,0)</f>
        <v>32377.815532907371</v>
      </c>
      <c r="S3188" s="3">
        <f>HLOOKUP(S$5,[1]非R能力!$B$8:$F$558,$C3188+1,0)</f>
        <v>42924.117480381828</v>
      </c>
      <c r="T3188" s="3">
        <f>INDEX([1]非R能力!$H$9:$H$558,D3188)</f>
        <v>37701.566165328557</v>
      </c>
      <c r="U3188" s="3">
        <f>IF(E3188="小怪",0,IF(INDEX([1]非R能力!$FK$9:$FK$558,C3188)=0,0,10))</f>
        <v>10</v>
      </c>
      <c r="V3188" s="3">
        <f>IF(E3188="小怪",0,IF(INDEX([1]非R能力!$FH$9:$FH$558,C3188)=0,0,5000))</f>
        <v>5000</v>
      </c>
      <c r="W3188" s="3">
        <f>HLOOKUP(W$5,[2]人物技能基础!$O$3:$Q$553,$C3188+1,0)</f>
        <v>3.637142857142857</v>
      </c>
      <c r="X3188" s="3">
        <f>HLOOKUP(X$5,[2]人物技能基础!$O$3:$Q$553,$C3188+1,0)</f>
        <v>2.0186428571428574</v>
      </c>
      <c r="Y3188" s="3">
        <f>HLOOKUP(Y$5,[2]人物技能基础!$O$3:$Q$553,$C3188+1,0)</f>
        <v>99.964285714285708</v>
      </c>
      <c r="Z3188" s="3">
        <f t="shared" si="295"/>
        <v>6360624</v>
      </c>
      <c r="AA3188" s="3">
        <f t="shared" si="296"/>
        <v>115012</v>
      </c>
      <c r="AB3188" s="3">
        <f t="shared" si="297"/>
        <v>39081</v>
      </c>
      <c r="AC3188" s="3">
        <f t="shared" si="298"/>
        <v>42924</v>
      </c>
      <c r="AD3188" s="3">
        <f t="shared" si="299"/>
        <v>43170</v>
      </c>
    </row>
    <row r="3189" spans="1:30" x14ac:dyDescent="0.15">
      <c r="A3189" s="3">
        <v>1184</v>
      </c>
      <c r="B3189" s="3" t="str">
        <f t="shared" si="294"/>
        <v>关卡1184boss</v>
      </c>
      <c r="C3189" s="3">
        <f>INDEX([3]关卡!$J$19:$J$2018,A3189)</f>
        <v>423</v>
      </c>
      <c r="D3189" s="3">
        <f>INDEX([3]关卡!$N$19:$N$2018,A3189)</f>
        <v>423</v>
      </c>
      <c r="E3189" s="3" t="s">
        <v>25</v>
      </c>
      <c r="F3189" s="3" t="s">
        <v>26</v>
      </c>
      <c r="G3189" s="3">
        <v>30</v>
      </c>
      <c r="H3189" s="3">
        <v>30</v>
      </c>
      <c r="I3189" s="3">
        <v>0.2</v>
      </c>
      <c r="J3189" s="4">
        <v>0.75</v>
      </c>
      <c r="K3189" s="4">
        <v>1</v>
      </c>
      <c r="L3189" s="4">
        <v>5</v>
      </c>
      <c r="M3189" s="3">
        <v>1</v>
      </c>
      <c r="N3189" s="3">
        <v>2</v>
      </c>
      <c r="O3189" s="3">
        <f>HLOOKUP(O$5,[1]非R能力!$B$8:$F$558,$C3189+1,0)</f>
        <v>1352489.1220115849</v>
      </c>
      <c r="P3189" s="3">
        <f>HLOOKUP(P$5,[1]非R能力!$B$8:$F$558,$C3189+1,0)</f>
        <v>196303.33175978783</v>
      </c>
      <c r="Q3189" s="3">
        <f>HLOOKUP(Q$5,[1]非R能力!$B$8:$F$558,$C3189+1,0)</f>
        <v>106270.27884499065</v>
      </c>
      <c r="R3189" s="3">
        <f>HLOOKUP(R$5,[1]非R能力!$B$8:$F$558,$C3189+1,0)</f>
        <v>32518.50430113234</v>
      </c>
      <c r="S3189" s="3">
        <f>HLOOKUP(S$5,[1]非R能力!$B$8:$F$558,$C3189+1,0)</f>
        <v>43089.244231335542</v>
      </c>
      <c r="T3189" s="3">
        <f>INDEX([1]非R能力!$H$9:$H$558,D3189)</f>
        <v>37916.396306191062</v>
      </c>
      <c r="U3189" s="3">
        <f>IF(E3189="小怪",0,IF(INDEX([1]非R能力!$FK$9:$FK$558,C3189)=0,0,10))</f>
        <v>10</v>
      </c>
      <c r="V3189" s="3">
        <f>IF(E3189="小怪",0,IF(INDEX([1]非R能力!$FH$9:$FH$558,C3189)=0,0,5000))</f>
        <v>5000</v>
      </c>
      <c r="W3189" s="3">
        <f>HLOOKUP(W$5,[2]人物技能基础!$O$3:$Q$553,$C3189+1,0)</f>
        <v>3.637142857142857</v>
      </c>
      <c r="X3189" s="3">
        <f>HLOOKUP(X$5,[2]人物技能基础!$O$3:$Q$553,$C3189+1,0)</f>
        <v>2.0186428571428574</v>
      </c>
      <c r="Y3189" s="3">
        <f>HLOOKUP(Y$5,[2]人物技能基础!$O$3:$Q$553,$C3189+1,0)</f>
        <v>99.964285714285708</v>
      </c>
      <c r="Z3189" s="3">
        <f t="shared" si="295"/>
        <v>6390553</v>
      </c>
      <c r="AA3189" s="3">
        <f t="shared" si="296"/>
        <v>115486</v>
      </c>
      <c r="AB3189" s="3">
        <f t="shared" si="297"/>
        <v>39260</v>
      </c>
      <c r="AC3189" s="3">
        <f t="shared" si="298"/>
        <v>43089</v>
      </c>
      <c r="AD3189" s="3">
        <f t="shared" si="299"/>
        <v>43358</v>
      </c>
    </row>
    <row r="3190" spans="1:30" x14ac:dyDescent="0.15">
      <c r="A3190" s="3">
        <v>1185</v>
      </c>
      <c r="B3190" s="3" t="str">
        <f t="shared" si="294"/>
        <v>关卡1185boss</v>
      </c>
      <c r="C3190" s="3">
        <f>INDEX([3]关卡!$J$19:$J$2018,A3190)</f>
        <v>423</v>
      </c>
      <c r="D3190" s="3">
        <f>INDEX([3]关卡!$N$19:$N$2018,A3190)</f>
        <v>423</v>
      </c>
      <c r="E3190" s="3" t="s">
        <v>25</v>
      </c>
      <c r="F3190" s="3" t="s">
        <v>26</v>
      </c>
      <c r="G3190" s="3">
        <v>30</v>
      </c>
      <c r="H3190" s="3">
        <v>30</v>
      </c>
      <c r="I3190" s="3">
        <v>0.2</v>
      </c>
      <c r="J3190" s="4">
        <v>0.75</v>
      </c>
      <c r="K3190" s="4">
        <v>1</v>
      </c>
      <c r="L3190" s="4">
        <v>5</v>
      </c>
      <c r="M3190" s="3">
        <v>1</v>
      </c>
      <c r="N3190" s="3">
        <v>2</v>
      </c>
      <c r="O3190" s="3">
        <f>HLOOKUP(O$5,[1]非R能力!$B$8:$F$558,$C3190+1,0)</f>
        <v>1352489.1220115849</v>
      </c>
      <c r="P3190" s="3">
        <f>HLOOKUP(P$5,[1]非R能力!$B$8:$F$558,$C3190+1,0)</f>
        <v>196303.33175978783</v>
      </c>
      <c r="Q3190" s="3">
        <f>HLOOKUP(Q$5,[1]非R能力!$B$8:$F$558,$C3190+1,0)</f>
        <v>106270.27884499065</v>
      </c>
      <c r="R3190" s="3">
        <f>HLOOKUP(R$5,[1]非R能力!$B$8:$F$558,$C3190+1,0)</f>
        <v>32518.50430113234</v>
      </c>
      <c r="S3190" s="3">
        <f>HLOOKUP(S$5,[1]非R能力!$B$8:$F$558,$C3190+1,0)</f>
        <v>43089.244231335542</v>
      </c>
      <c r="T3190" s="3">
        <f>INDEX([1]非R能力!$H$9:$H$558,D3190)</f>
        <v>37916.396306191062</v>
      </c>
      <c r="U3190" s="3">
        <f>IF(E3190="小怪",0,IF(INDEX([1]非R能力!$FK$9:$FK$558,C3190)=0,0,10))</f>
        <v>10</v>
      </c>
      <c r="V3190" s="3">
        <f>IF(E3190="小怪",0,IF(INDEX([1]非R能力!$FH$9:$FH$558,C3190)=0,0,5000))</f>
        <v>5000</v>
      </c>
      <c r="W3190" s="3">
        <f>HLOOKUP(W$5,[2]人物技能基础!$O$3:$Q$553,$C3190+1,0)</f>
        <v>3.637142857142857</v>
      </c>
      <c r="X3190" s="3">
        <f>HLOOKUP(X$5,[2]人物技能基础!$O$3:$Q$553,$C3190+1,0)</f>
        <v>2.0186428571428574</v>
      </c>
      <c r="Y3190" s="3">
        <f>HLOOKUP(Y$5,[2]人物技能基础!$O$3:$Q$553,$C3190+1,0)</f>
        <v>99.964285714285708</v>
      </c>
      <c r="Z3190" s="3">
        <f t="shared" si="295"/>
        <v>6390553</v>
      </c>
      <c r="AA3190" s="3">
        <f t="shared" si="296"/>
        <v>115486</v>
      </c>
      <c r="AB3190" s="3">
        <f t="shared" si="297"/>
        <v>39260</v>
      </c>
      <c r="AC3190" s="3">
        <f t="shared" si="298"/>
        <v>43089</v>
      </c>
      <c r="AD3190" s="3">
        <f t="shared" si="299"/>
        <v>43358</v>
      </c>
    </row>
    <row r="3191" spans="1:30" x14ac:dyDescent="0.15">
      <c r="A3191" s="3">
        <v>1186</v>
      </c>
      <c r="B3191" s="3" t="str">
        <f t="shared" si="294"/>
        <v>关卡1186boss</v>
      </c>
      <c r="C3191" s="3">
        <f>INDEX([3]关卡!$J$19:$J$2018,A3191)</f>
        <v>423</v>
      </c>
      <c r="D3191" s="3">
        <f>INDEX([3]关卡!$N$19:$N$2018,A3191)</f>
        <v>423</v>
      </c>
      <c r="E3191" s="3" t="s">
        <v>25</v>
      </c>
      <c r="F3191" s="3" t="s">
        <v>26</v>
      </c>
      <c r="G3191" s="3">
        <v>30</v>
      </c>
      <c r="H3191" s="3">
        <v>30</v>
      </c>
      <c r="I3191" s="3">
        <v>0.2</v>
      </c>
      <c r="J3191" s="4">
        <v>0.75</v>
      </c>
      <c r="K3191" s="4">
        <v>1</v>
      </c>
      <c r="L3191" s="4">
        <v>5</v>
      </c>
      <c r="M3191" s="3">
        <v>1</v>
      </c>
      <c r="N3191" s="3">
        <v>2</v>
      </c>
      <c r="O3191" s="3">
        <f>HLOOKUP(O$5,[1]非R能力!$B$8:$F$558,$C3191+1,0)</f>
        <v>1352489.1220115849</v>
      </c>
      <c r="P3191" s="3">
        <f>HLOOKUP(P$5,[1]非R能力!$B$8:$F$558,$C3191+1,0)</f>
        <v>196303.33175978783</v>
      </c>
      <c r="Q3191" s="3">
        <f>HLOOKUP(Q$5,[1]非R能力!$B$8:$F$558,$C3191+1,0)</f>
        <v>106270.27884499065</v>
      </c>
      <c r="R3191" s="3">
        <f>HLOOKUP(R$5,[1]非R能力!$B$8:$F$558,$C3191+1,0)</f>
        <v>32518.50430113234</v>
      </c>
      <c r="S3191" s="3">
        <f>HLOOKUP(S$5,[1]非R能力!$B$8:$F$558,$C3191+1,0)</f>
        <v>43089.244231335542</v>
      </c>
      <c r="T3191" s="3">
        <f>INDEX([1]非R能力!$H$9:$H$558,D3191)</f>
        <v>37916.396306191062</v>
      </c>
      <c r="U3191" s="3">
        <f>IF(E3191="小怪",0,IF(INDEX([1]非R能力!$FK$9:$FK$558,C3191)=0,0,10))</f>
        <v>10</v>
      </c>
      <c r="V3191" s="3">
        <f>IF(E3191="小怪",0,IF(INDEX([1]非R能力!$FH$9:$FH$558,C3191)=0,0,5000))</f>
        <v>5000</v>
      </c>
      <c r="W3191" s="3">
        <f>HLOOKUP(W$5,[2]人物技能基础!$O$3:$Q$553,$C3191+1,0)</f>
        <v>3.637142857142857</v>
      </c>
      <c r="X3191" s="3">
        <f>HLOOKUP(X$5,[2]人物技能基础!$O$3:$Q$553,$C3191+1,0)</f>
        <v>2.0186428571428574</v>
      </c>
      <c r="Y3191" s="3">
        <f>HLOOKUP(Y$5,[2]人物技能基础!$O$3:$Q$553,$C3191+1,0)</f>
        <v>99.964285714285708</v>
      </c>
      <c r="Z3191" s="3">
        <f t="shared" si="295"/>
        <v>6390553</v>
      </c>
      <c r="AA3191" s="3">
        <f t="shared" si="296"/>
        <v>115486</v>
      </c>
      <c r="AB3191" s="3">
        <f t="shared" si="297"/>
        <v>39260</v>
      </c>
      <c r="AC3191" s="3">
        <f t="shared" si="298"/>
        <v>43089</v>
      </c>
      <c r="AD3191" s="3">
        <f t="shared" si="299"/>
        <v>43358</v>
      </c>
    </row>
    <row r="3192" spans="1:30" x14ac:dyDescent="0.15">
      <c r="A3192" s="3">
        <v>1187</v>
      </c>
      <c r="B3192" s="3" t="str">
        <f t="shared" si="294"/>
        <v>关卡1187boss</v>
      </c>
      <c r="C3192" s="3">
        <f>INDEX([3]关卡!$J$19:$J$2018,A3192)</f>
        <v>423</v>
      </c>
      <c r="D3192" s="3">
        <f>INDEX([3]关卡!$N$19:$N$2018,A3192)</f>
        <v>423</v>
      </c>
      <c r="E3192" s="3" t="s">
        <v>25</v>
      </c>
      <c r="F3192" s="3" t="s">
        <v>26</v>
      </c>
      <c r="G3192" s="3">
        <v>30</v>
      </c>
      <c r="H3192" s="3">
        <v>30</v>
      </c>
      <c r="I3192" s="3">
        <v>0.2</v>
      </c>
      <c r="J3192" s="4">
        <v>0.75</v>
      </c>
      <c r="K3192" s="4">
        <v>1</v>
      </c>
      <c r="L3192" s="4">
        <v>5</v>
      </c>
      <c r="M3192" s="3">
        <v>1</v>
      </c>
      <c r="N3192" s="3">
        <v>2</v>
      </c>
      <c r="O3192" s="3">
        <f>HLOOKUP(O$5,[1]非R能力!$B$8:$F$558,$C3192+1,0)</f>
        <v>1352489.1220115849</v>
      </c>
      <c r="P3192" s="3">
        <f>HLOOKUP(P$5,[1]非R能力!$B$8:$F$558,$C3192+1,0)</f>
        <v>196303.33175978783</v>
      </c>
      <c r="Q3192" s="3">
        <f>HLOOKUP(Q$5,[1]非R能力!$B$8:$F$558,$C3192+1,0)</f>
        <v>106270.27884499065</v>
      </c>
      <c r="R3192" s="3">
        <f>HLOOKUP(R$5,[1]非R能力!$B$8:$F$558,$C3192+1,0)</f>
        <v>32518.50430113234</v>
      </c>
      <c r="S3192" s="3">
        <f>HLOOKUP(S$5,[1]非R能力!$B$8:$F$558,$C3192+1,0)</f>
        <v>43089.244231335542</v>
      </c>
      <c r="T3192" s="3">
        <f>INDEX([1]非R能力!$H$9:$H$558,D3192)</f>
        <v>37916.396306191062</v>
      </c>
      <c r="U3192" s="3">
        <f>IF(E3192="小怪",0,IF(INDEX([1]非R能力!$FK$9:$FK$558,C3192)=0,0,10))</f>
        <v>10</v>
      </c>
      <c r="V3192" s="3">
        <f>IF(E3192="小怪",0,IF(INDEX([1]非R能力!$FH$9:$FH$558,C3192)=0,0,5000))</f>
        <v>5000</v>
      </c>
      <c r="W3192" s="3">
        <f>HLOOKUP(W$5,[2]人物技能基础!$O$3:$Q$553,$C3192+1,0)</f>
        <v>3.637142857142857</v>
      </c>
      <c r="X3192" s="3">
        <f>HLOOKUP(X$5,[2]人物技能基础!$O$3:$Q$553,$C3192+1,0)</f>
        <v>2.0186428571428574</v>
      </c>
      <c r="Y3192" s="3">
        <f>HLOOKUP(Y$5,[2]人物技能基础!$O$3:$Q$553,$C3192+1,0)</f>
        <v>99.964285714285708</v>
      </c>
      <c r="Z3192" s="3">
        <f t="shared" si="295"/>
        <v>6390553</v>
      </c>
      <c r="AA3192" s="3">
        <f t="shared" si="296"/>
        <v>115486</v>
      </c>
      <c r="AB3192" s="3">
        <f t="shared" si="297"/>
        <v>39260</v>
      </c>
      <c r="AC3192" s="3">
        <f t="shared" si="298"/>
        <v>43089</v>
      </c>
      <c r="AD3192" s="3">
        <f t="shared" si="299"/>
        <v>43358</v>
      </c>
    </row>
    <row r="3193" spans="1:30" x14ac:dyDescent="0.15">
      <c r="A3193" s="3">
        <v>1188</v>
      </c>
      <c r="B3193" s="3" t="str">
        <f t="shared" si="294"/>
        <v>关卡1188boss</v>
      </c>
      <c r="C3193" s="3">
        <f>INDEX([3]关卡!$J$19:$J$2018,A3193)</f>
        <v>424</v>
      </c>
      <c r="D3193" s="3">
        <f>INDEX([3]关卡!$N$19:$N$2018,A3193)</f>
        <v>424</v>
      </c>
      <c r="E3193" s="3" t="s">
        <v>25</v>
      </c>
      <c r="F3193" s="3" t="s">
        <v>26</v>
      </c>
      <c r="G3193" s="3">
        <v>30</v>
      </c>
      <c r="H3193" s="3">
        <v>30</v>
      </c>
      <c r="I3193" s="3">
        <v>0.2</v>
      </c>
      <c r="J3193" s="4">
        <v>0.75</v>
      </c>
      <c r="K3193" s="4">
        <v>1</v>
      </c>
      <c r="L3193" s="4">
        <v>5</v>
      </c>
      <c r="M3193" s="3">
        <v>1</v>
      </c>
      <c r="N3193" s="3">
        <v>2</v>
      </c>
      <c r="O3193" s="3">
        <f>HLOOKUP(O$5,[1]非R能力!$B$8:$F$558,$C3193+1,0)</f>
        <v>1359271.7476815714</v>
      </c>
      <c r="P3193" s="3">
        <f>HLOOKUP(P$5,[1]非R能力!$B$8:$F$558,$C3193+1,0)</f>
        <v>197212.80961784298</v>
      </c>
      <c r="Q3193" s="3">
        <f>HLOOKUP(Q$5,[1]非R能力!$B$8:$F$558,$C3193+1,0)</f>
        <v>106710.86939006878</v>
      </c>
      <c r="R3193" s="3">
        <f>HLOOKUP(R$5,[1]非R能力!$B$8:$F$558,$C3193+1,0)</f>
        <v>32655.996256514059</v>
      </c>
      <c r="S3193" s="3">
        <f>HLOOKUP(S$5,[1]非R能力!$B$8:$F$558,$C3193+1,0)</f>
        <v>43263.970744850682</v>
      </c>
      <c r="T3193" s="3">
        <f>INDEX([1]非R能力!$H$9:$H$558,D3193)</f>
        <v>38132.203024634662</v>
      </c>
      <c r="U3193" s="3">
        <f>IF(E3193="小怪",0,IF(INDEX([1]非R能力!$FK$9:$FK$558,C3193)=0,0,10))</f>
        <v>10</v>
      </c>
      <c r="V3193" s="3">
        <f>IF(E3193="小怪",0,IF(INDEX([1]非R能力!$FH$9:$FH$558,C3193)=0,0,5000))</f>
        <v>5000</v>
      </c>
      <c r="W3193" s="3">
        <f>HLOOKUP(W$5,[2]人物技能基础!$O$3:$Q$553,$C3193+1,0)</f>
        <v>3.637142857142857</v>
      </c>
      <c r="X3193" s="3">
        <f>HLOOKUP(X$5,[2]人物技能基础!$O$3:$Q$553,$C3193+1,0)</f>
        <v>2.0186428571428574</v>
      </c>
      <c r="Y3193" s="3">
        <f>HLOOKUP(Y$5,[2]人物技能基础!$O$3:$Q$553,$C3193+1,0)</f>
        <v>99.964285714285708</v>
      </c>
      <c r="Z3193" s="3">
        <f t="shared" si="295"/>
        <v>6420871</v>
      </c>
      <c r="AA3193" s="3">
        <f t="shared" si="296"/>
        <v>115972</v>
      </c>
      <c r="AB3193" s="3">
        <f t="shared" si="297"/>
        <v>39442</v>
      </c>
      <c r="AC3193" s="3">
        <f t="shared" si="298"/>
        <v>43263</v>
      </c>
      <c r="AD3193" s="3">
        <f t="shared" si="299"/>
        <v>43541</v>
      </c>
    </row>
    <row r="3194" spans="1:30" x14ac:dyDescent="0.15">
      <c r="A3194" s="3">
        <v>1189</v>
      </c>
      <c r="B3194" s="3" t="str">
        <f t="shared" si="294"/>
        <v>关卡1189boss</v>
      </c>
      <c r="C3194" s="3">
        <f>INDEX([3]关卡!$J$19:$J$2018,A3194)</f>
        <v>424</v>
      </c>
      <c r="D3194" s="3">
        <f>INDEX([3]关卡!$N$19:$N$2018,A3194)</f>
        <v>424</v>
      </c>
      <c r="E3194" s="3" t="s">
        <v>25</v>
      </c>
      <c r="F3194" s="3" t="s">
        <v>26</v>
      </c>
      <c r="G3194" s="3">
        <v>30</v>
      </c>
      <c r="H3194" s="3">
        <v>30</v>
      </c>
      <c r="I3194" s="3">
        <v>0.2</v>
      </c>
      <c r="J3194" s="4">
        <v>0.75</v>
      </c>
      <c r="K3194" s="4">
        <v>1</v>
      </c>
      <c r="L3194" s="4">
        <v>5</v>
      </c>
      <c r="M3194" s="3">
        <v>1</v>
      </c>
      <c r="N3194" s="3">
        <v>2</v>
      </c>
      <c r="O3194" s="3">
        <f>HLOOKUP(O$5,[1]非R能力!$B$8:$F$558,$C3194+1,0)</f>
        <v>1359271.7476815714</v>
      </c>
      <c r="P3194" s="3">
        <f>HLOOKUP(P$5,[1]非R能力!$B$8:$F$558,$C3194+1,0)</f>
        <v>197212.80961784298</v>
      </c>
      <c r="Q3194" s="3">
        <f>HLOOKUP(Q$5,[1]非R能力!$B$8:$F$558,$C3194+1,0)</f>
        <v>106710.86939006878</v>
      </c>
      <c r="R3194" s="3">
        <f>HLOOKUP(R$5,[1]非R能力!$B$8:$F$558,$C3194+1,0)</f>
        <v>32655.996256514059</v>
      </c>
      <c r="S3194" s="3">
        <f>HLOOKUP(S$5,[1]非R能力!$B$8:$F$558,$C3194+1,0)</f>
        <v>43263.970744850682</v>
      </c>
      <c r="T3194" s="3">
        <f>INDEX([1]非R能力!$H$9:$H$558,D3194)</f>
        <v>38132.203024634662</v>
      </c>
      <c r="U3194" s="3">
        <f>IF(E3194="小怪",0,IF(INDEX([1]非R能力!$FK$9:$FK$558,C3194)=0,0,10))</f>
        <v>10</v>
      </c>
      <c r="V3194" s="3">
        <f>IF(E3194="小怪",0,IF(INDEX([1]非R能力!$FH$9:$FH$558,C3194)=0,0,5000))</f>
        <v>5000</v>
      </c>
      <c r="W3194" s="3">
        <f>HLOOKUP(W$5,[2]人物技能基础!$O$3:$Q$553,$C3194+1,0)</f>
        <v>3.637142857142857</v>
      </c>
      <c r="X3194" s="3">
        <f>HLOOKUP(X$5,[2]人物技能基础!$O$3:$Q$553,$C3194+1,0)</f>
        <v>2.0186428571428574</v>
      </c>
      <c r="Y3194" s="3">
        <f>HLOOKUP(Y$5,[2]人物技能基础!$O$3:$Q$553,$C3194+1,0)</f>
        <v>99.964285714285708</v>
      </c>
      <c r="Z3194" s="3">
        <f t="shared" si="295"/>
        <v>6420871</v>
      </c>
      <c r="AA3194" s="3">
        <f t="shared" si="296"/>
        <v>115972</v>
      </c>
      <c r="AB3194" s="3">
        <f t="shared" si="297"/>
        <v>39442</v>
      </c>
      <c r="AC3194" s="3">
        <f t="shared" si="298"/>
        <v>43263</v>
      </c>
      <c r="AD3194" s="3">
        <f t="shared" si="299"/>
        <v>43541</v>
      </c>
    </row>
    <row r="3195" spans="1:30" x14ac:dyDescent="0.15">
      <c r="A3195" s="3">
        <v>1190</v>
      </c>
      <c r="B3195" s="3" t="str">
        <f t="shared" si="294"/>
        <v>关卡1190boss</v>
      </c>
      <c r="C3195" s="3">
        <f>INDEX([3]关卡!$J$19:$J$2018,A3195)</f>
        <v>424</v>
      </c>
      <c r="D3195" s="3">
        <f>INDEX([3]关卡!$N$19:$N$2018,A3195)</f>
        <v>424</v>
      </c>
      <c r="E3195" s="3" t="s">
        <v>25</v>
      </c>
      <c r="F3195" s="3" t="s">
        <v>26</v>
      </c>
      <c r="G3195" s="3">
        <v>30</v>
      </c>
      <c r="H3195" s="3">
        <v>30</v>
      </c>
      <c r="I3195" s="3">
        <v>0.2</v>
      </c>
      <c r="J3195" s="4">
        <v>0.75</v>
      </c>
      <c r="K3195" s="4">
        <v>1</v>
      </c>
      <c r="L3195" s="4">
        <v>5</v>
      </c>
      <c r="M3195" s="3">
        <v>1</v>
      </c>
      <c r="N3195" s="3">
        <v>2</v>
      </c>
      <c r="O3195" s="3">
        <f>HLOOKUP(O$5,[1]非R能力!$B$8:$F$558,$C3195+1,0)</f>
        <v>1359271.7476815714</v>
      </c>
      <c r="P3195" s="3">
        <f>HLOOKUP(P$5,[1]非R能力!$B$8:$F$558,$C3195+1,0)</f>
        <v>197212.80961784298</v>
      </c>
      <c r="Q3195" s="3">
        <f>HLOOKUP(Q$5,[1]非R能力!$B$8:$F$558,$C3195+1,0)</f>
        <v>106710.86939006878</v>
      </c>
      <c r="R3195" s="3">
        <f>HLOOKUP(R$5,[1]非R能力!$B$8:$F$558,$C3195+1,0)</f>
        <v>32655.996256514059</v>
      </c>
      <c r="S3195" s="3">
        <f>HLOOKUP(S$5,[1]非R能力!$B$8:$F$558,$C3195+1,0)</f>
        <v>43263.970744850682</v>
      </c>
      <c r="T3195" s="3">
        <f>INDEX([1]非R能力!$H$9:$H$558,D3195)</f>
        <v>38132.203024634662</v>
      </c>
      <c r="U3195" s="3">
        <f>IF(E3195="小怪",0,IF(INDEX([1]非R能力!$FK$9:$FK$558,C3195)=0,0,10))</f>
        <v>10</v>
      </c>
      <c r="V3195" s="3">
        <f>IF(E3195="小怪",0,IF(INDEX([1]非R能力!$FH$9:$FH$558,C3195)=0,0,5000))</f>
        <v>5000</v>
      </c>
      <c r="W3195" s="3">
        <f>HLOOKUP(W$5,[2]人物技能基础!$O$3:$Q$553,$C3195+1,0)</f>
        <v>3.637142857142857</v>
      </c>
      <c r="X3195" s="3">
        <f>HLOOKUP(X$5,[2]人物技能基础!$O$3:$Q$553,$C3195+1,0)</f>
        <v>2.0186428571428574</v>
      </c>
      <c r="Y3195" s="3">
        <f>HLOOKUP(Y$5,[2]人物技能基础!$O$3:$Q$553,$C3195+1,0)</f>
        <v>99.964285714285708</v>
      </c>
      <c r="Z3195" s="3">
        <f t="shared" si="295"/>
        <v>6420871</v>
      </c>
      <c r="AA3195" s="3">
        <f t="shared" si="296"/>
        <v>115972</v>
      </c>
      <c r="AB3195" s="3">
        <f t="shared" si="297"/>
        <v>39442</v>
      </c>
      <c r="AC3195" s="3">
        <f t="shared" si="298"/>
        <v>43263</v>
      </c>
      <c r="AD3195" s="3">
        <f t="shared" si="299"/>
        <v>43541</v>
      </c>
    </row>
    <row r="3196" spans="1:30" x14ac:dyDescent="0.15">
      <c r="A3196" s="3">
        <v>1191</v>
      </c>
      <c r="B3196" s="3" t="str">
        <f t="shared" si="294"/>
        <v>关卡1191boss</v>
      </c>
      <c r="C3196" s="3">
        <f>INDEX([3]关卡!$J$19:$J$2018,A3196)</f>
        <v>424</v>
      </c>
      <c r="D3196" s="3">
        <f>INDEX([3]关卡!$N$19:$N$2018,A3196)</f>
        <v>424</v>
      </c>
      <c r="E3196" s="3" t="s">
        <v>25</v>
      </c>
      <c r="F3196" s="3" t="s">
        <v>26</v>
      </c>
      <c r="G3196" s="3">
        <v>30</v>
      </c>
      <c r="H3196" s="3">
        <v>30</v>
      </c>
      <c r="I3196" s="3">
        <v>0.2</v>
      </c>
      <c r="J3196" s="4">
        <v>0.75</v>
      </c>
      <c r="K3196" s="4">
        <v>1</v>
      </c>
      <c r="L3196" s="4">
        <v>5</v>
      </c>
      <c r="M3196" s="3">
        <v>1</v>
      </c>
      <c r="N3196" s="3">
        <v>2</v>
      </c>
      <c r="O3196" s="3">
        <f>HLOOKUP(O$5,[1]非R能力!$B$8:$F$558,$C3196+1,0)</f>
        <v>1359271.7476815714</v>
      </c>
      <c r="P3196" s="3">
        <f>HLOOKUP(P$5,[1]非R能力!$B$8:$F$558,$C3196+1,0)</f>
        <v>197212.80961784298</v>
      </c>
      <c r="Q3196" s="3">
        <f>HLOOKUP(Q$5,[1]非R能力!$B$8:$F$558,$C3196+1,0)</f>
        <v>106710.86939006878</v>
      </c>
      <c r="R3196" s="3">
        <f>HLOOKUP(R$5,[1]非R能力!$B$8:$F$558,$C3196+1,0)</f>
        <v>32655.996256514059</v>
      </c>
      <c r="S3196" s="3">
        <f>HLOOKUP(S$5,[1]非R能力!$B$8:$F$558,$C3196+1,0)</f>
        <v>43263.970744850682</v>
      </c>
      <c r="T3196" s="3">
        <f>INDEX([1]非R能力!$H$9:$H$558,D3196)</f>
        <v>38132.203024634662</v>
      </c>
      <c r="U3196" s="3">
        <f>IF(E3196="小怪",0,IF(INDEX([1]非R能力!$FK$9:$FK$558,C3196)=0,0,10))</f>
        <v>10</v>
      </c>
      <c r="V3196" s="3">
        <f>IF(E3196="小怪",0,IF(INDEX([1]非R能力!$FH$9:$FH$558,C3196)=0,0,5000))</f>
        <v>5000</v>
      </c>
      <c r="W3196" s="3">
        <f>HLOOKUP(W$5,[2]人物技能基础!$O$3:$Q$553,$C3196+1,0)</f>
        <v>3.637142857142857</v>
      </c>
      <c r="X3196" s="3">
        <f>HLOOKUP(X$5,[2]人物技能基础!$O$3:$Q$553,$C3196+1,0)</f>
        <v>2.0186428571428574</v>
      </c>
      <c r="Y3196" s="3">
        <f>HLOOKUP(Y$5,[2]人物技能基础!$O$3:$Q$553,$C3196+1,0)</f>
        <v>99.964285714285708</v>
      </c>
      <c r="Z3196" s="3">
        <f t="shared" si="295"/>
        <v>6420871</v>
      </c>
      <c r="AA3196" s="3">
        <f t="shared" si="296"/>
        <v>115972</v>
      </c>
      <c r="AB3196" s="3">
        <f t="shared" si="297"/>
        <v>39442</v>
      </c>
      <c r="AC3196" s="3">
        <f t="shared" si="298"/>
        <v>43263</v>
      </c>
      <c r="AD3196" s="3">
        <f t="shared" si="299"/>
        <v>43541</v>
      </c>
    </row>
    <row r="3197" spans="1:30" x14ac:dyDescent="0.15">
      <c r="A3197" s="3">
        <v>1192</v>
      </c>
      <c r="B3197" s="3" t="str">
        <f t="shared" si="294"/>
        <v>关卡1192boss</v>
      </c>
      <c r="C3197" s="3">
        <f>INDEX([3]关卡!$J$19:$J$2018,A3197)</f>
        <v>425</v>
      </c>
      <c r="D3197" s="3">
        <f>INDEX([3]关卡!$N$19:$N$2018,A3197)</f>
        <v>425</v>
      </c>
      <c r="E3197" s="3" t="s">
        <v>25</v>
      </c>
      <c r="F3197" s="3" t="s">
        <v>26</v>
      </c>
      <c r="G3197" s="3">
        <v>30</v>
      </c>
      <c r="H3197" s="3">
        <v>30</v>
      </c>
      <c r="I3197" s="3">
        <v>0.2</v>
      </c>
      <c r="J3197" s="4">
        <v>0.75</v>
      </c>
      <c r="K3197" s="4">
        <v>1</v>
      </c>
      <c r="L3197" s="4">
        <v>5</v>
      </c>
      <c r="M3197" s="3">
        <v>1</v>
      </c>
      <c r="N3197" s="3">
        <v>2</v>
      </c>
      <c r="O3197" s="3">
        <f>HLOOKUP(O$5,[1]非R能力!$B$8:$F$558,$C3197+1,0)</f>
        <v>1365402.9906247586</v>
      </c>
      <c r="P3197" s="3">
        <f>HLOOKUP(P$5,[1]非R能力!$B$8:$F$558,$C3197+1,0)</f>
        <v>198123.16729166647</v>
      </c>
      <c r="Q3197" s="3">
        <f>HLOOKUP(Q$5,[1]非R能力!$B$8:$F$558,$C3197+1,0)</f>
        <v>107166.06672806125</v>
      </c>
      <c r="R3197" s="3">
        <f>HLOOKUP(R$5,[1]非R能力!$B$8:$F$558,$C3197+1,0)</f>
        <v>32793.564822678709</v>
      </c>
      <c r="S3197" s="3">
        <f>HLOOKUP(S$5,[1]非R能力!$B$8:$F$558,$C3197+1,0)</f>
        <v>43450.681052091502</v>
      </c>
      <c r="T3197" s="3">
        <f>INDEX([1]非R能力!$H$9:$H$558,D3197)</f>
        <v>38348.989707506313</v>
      </c>
      <c r="U3197" s="3">
        <f>IF(E3197="小怪",0,IF(INDEX([1]非R能力!$FK$9:$FK$558,C3197)=0,0,10))</f>
        <v>10</v>
      </c>
      <c r="V3197" s="3">
        <f>IF(E3197="小怪",0,IF(INDEX([1]非R能力!$FH$9:$FH$558,C3197)=0,0,5000))</f>
        <v>5000</v>
      </c>
      <c r="W3197" s="3">
        <f>HLOOKUP(W$5,[2]人物技能基础!$O$3:$Q$553,$C3197+1,0)</f>
        <v>3.637142857142857</v>
      </c>
      <c r="X3197" s="3">
        <f>HLOOKUP(X$5,[2]人物技能基础!$O$3:$Q$553,$C3197+1,0)</f>
        <v>2.0186428571428574</v>
      </c>
      <c r="Y3197" s="3">
        <f>HLOOKUP(Y$5,[2]人物技能基础!$O$3:$Q$553,$C3197+1,0)</f>
        <v>99.964285714285708</v>
      </c>
      <c r="Z3197" s="3">
        <f t="shared" si="295"/>
        <v>6451238</v>
      </c>
      <c r="AA3197" s="3">
        <f t="shared" si="296"/>
        <v>116468</v>
      </c>
      <c r="AB3197" s="3">
        <f t="shared" si="297"/>
        <v>39624</v>
      </c>
      <c r="AC3197" s="3">
        <f t="shared" si="298"/>
        <v>43450</v>
      </c>
      <c r="AD3197" s="3">
        <f t="shared" si="299"/>
        <v>43724</v>
      </c>
    </row>
    <row r="3198" spans="1:30" x14ac:dyDescent="0.15">
      <c r="A3198" s="3">
        <v>1193</v>
      </c>
      <c r="B3198" s="3" t="str">
        <f t="shared" si="294"/>
        <v>关卡1193boss</v>
      </c>
      <c r="C3198" s="3">
        <f>INDEX([3]关卡!$J$19:$J$2018,A3198)</f>
        <v>425</v>
      </c>
      <c r="D3198" s="3">
        <f>INDEX([3]关卡!$N$19:$N$2018,A3198)</f>
        <v>425</v>
      </c>
      <c r="E3198" s="3" t="s">
        <v>25</v>
      </c>
      <c r="F3198" s="3" t="s">
        <v>26</v>
      </c>
      <c r="G3198" s="3">
        <v>30</v>
      </c>
      <c r="H3198" s="3">
        <v>30</v>
      </c>
      <c r="I3198" s="3">
        <v>0.2</v>
      </c>
      <c r="J3198" s="4">
        <v>0.75</v>
      </c>
      <c r="K3198" s="4">
        <v>1</v>
      </c>
      <c r="L3198" s="4">
        <v>5</v>
      </c>
      <c r="M3198" s="3">
        <v>1</v>
      </c>
      <c r="N3198" s="3">
        <v>2</v>
      </c>
      <c r="O3198" s="3">
        <f>HLOOKUP(O$5,[1]非R能力!$B$8:$F$558,$C3198+1,0)</f>
        <v>1365402.9906247586</v>
      </c>
      <c r="P3198" s="3">
        <f>HLOOKUP(P$5,[1]非R能力!$B$8:$F$558,$C3198+1,0)</f>
        <v>198123.16729166647</v>
      </c>
      <c r="Q3198" s="3">
        <f>HLOOKUP(Q$5,[1]非R能力!$B$8:$F$558,$C3198+1,0)</f>
        <v>107166.06672806125</v>
      </c>
      <c r="R3198" s="3">
        <f>HLOOKUP(R$5,[1]非R能力!$B$8:$F$558,$C3198+1,0)</f>
        <v>32793.564822678709</v>
      </c>
      <c r="S3198" s="3">
        <f>HLOOKUP(S$5,[1]非R能力!$B$8:$F$558,$C3198+1,0)</f>
        <v>43450.681052091502</v>
      </c>
      <c r="T3198" s="3">
        <f>INDEX([1]非R能力!$H$9:$H$558,D3198)</f>
        <v>38348.989707506313</v>
      </c>
      <c r="U3198" s="3">
        <f>IF(E3198="小怪",0,IF(INDEX([1]非R能力!$FK$9:$FK$558,C3198)=0,0,10))</f>
        <v>10</v>
      </c>
      <c r="V3198" s="3">
        <f>IF(E3198="小怪",0,IF(INDEX([1]非R能力!$FH$9:$FH$558,C3198)=0,0,5000))</f>
        <v>5000</v>
      </c>
      <c r="W3198" s="3">
        <f>HLOOKUP(W$5,[2]人物技能基础!$O$3:$Q$553,$C3198+1,0)</f>
        <v>3.637142857142857</v>
      </c>
      <c r="X3198" s="3">
        <f>HLOOKUP(X$5,[2]人物技能基础!$O$3:$Q$553,$C3198+1,0)</f>
        <v>2.0186428571428574</v>
      </c>
      <c r="Y3198" s="3">
        <f>HLOOKUP(Y$5,[2]人物技能基础!$O$3:$Q$553,$C3198+1,0)</f>
        <v>99.964285714285708</v>
      </c>
      <c r="Z3198" s="3">
        <f t="shared" si="295"/>
        <v>6451238</v>
      </c>
      <c r="AA3198" s="3">
        <f t="shared" si="296"/>
        <v>116468</v>
      </c>
      <c r="AB3198" s="3">
        <f t="shared" si="297"/>
        <v>39624</v>
      </c>
      <c r="AC3198" s="3">
        <f t="shared" si="298"/>
        <v>43450</v>
      </c>
      <c r="AD3198" s="3">
        <f t="shared" si="299"/>
        <v>43724</v>
      </c>
    </row>
    <row r="3199" spans="1:30" x14ac:dyDescent="0.15">
      <c r="A3199" s="3">
        <v>1194</v>
      </c>
      <c r="B3199" s="3" t="str">
        <f t="shared" si="294"/>
        <v>关卡1194boss</v>
      </c>
      <c r="C3199" s="3">
        <f>INDEX([3]关卡!$J$19:$J$2018,A3199)</f>
        <v>425</v>
      </c>
      <c r="D3199" s="3">
        <f>INDEX([3]关卡!$N$19:$N$2018,A3199)</f>
        <v>425</v>
      </c>
      <c r="E3199" s="3" t="s">
        <v>25</v>
      </c>
      <c r="F3199" s="3" t="s">
        <v>26</v>
      </c>
      <c r="G3199" s="3">
        <v>30</v>
      </c>
      <c r="H3199" s="3">
        <v>30</v>
      </c>
      <c r="I3199" s="3">
        <v>0.2</v>
      </c>
      <c r="J3199" s="4">
        <v>0.75</v>
      </c>
      <c r="K3199" s="4">
        <v>1</v>
      </c>
      <c r="L3199" s="4">
        <v>5</v>
      </c>
      <c r="M3199" s="3">
        <v>1</v>
      </c>
      <c r="N3199" s="3">
        <v>2</v>
      </c>
      <c r="O3199" s="3">
        <f>HLOOKUP(O$5,[1]非R能力!$B$8:$F$558,$C3199+1,0)</f>
        <v>1365402.9906247586</v>
      </c>
      <c r="P3199" s="3">
        <f>HLOOKUP(P$5,[1]非R能力!$B$8:$F$558,$C3199+1,0)</f>
        <v>198123.16729166647</v>
      </c>
      <c r="Q3199" s="3">
        <f>HLOOKUP(Q$5,[1]非R能力!$B$8:$F$558,$C3199+1,0)</f>
        <v>107166.06672806125</v>
      </c>
      <c r="R3199" s="3">
        <f>HLOOKUP(R$5,[1]非R能力!$B$8:$F$558,$C3199+1,0)</f>
        <v>32793.564822678709</v>
      </c>
      <c r="S3199" s="3">
        <f>HLOOKUP(S$5,[1]非R能力!$B$8:$F$558,$C3199+1,0)</f>
        <v>43450.681052091502</v>
      </c>
      <c r="T3199" s="3">
        <f>INDEX([1]非R能力!$H$9:$H$558,D3199)</f>
        <v>38348.989707506313</v>
      </c>
      <c r="U3199" s="3">
        <f>IF(E3199="小怪",0,IF(INDEX([1]非R能力!$FK$9:$FK$558,C3199)=0,0,10))</f>
        <v>10</v>
      </c>
      <c r="V3199" s="3">
        <f>IF(E3199="小怪",0,IF(INDEX([1]非R能力!$FH$9:$FH$558,C3199)=0,0,5000))</f>
        <v>5000</v>
      </c>
      <c r="W3199" s="3">
        <f>HLOOKUP(W$5,[2]人物技能基础!$O$3:$Q$553,$C3199+1,0)</f>
        <v>3.637142857142857</v>
      </c>
      <c r="X3199" s="3">
        <f>HLOOKUP(X$5,[2]人物技能基础!$O$3:$Q$553,$C3199+1,0)</f>
        <v>2.0186428571428574</v>
      </c>
      <c r="Y3199" s="3">
        <f>HLOOKUP(Y$5,[2]人物技能基础!$O$3:$Q$553,$C3199+1,0)</f>
        <v>99.964285714285708</v>
      </c>
      <c r="Z3199" s="3">
        <f t="shared" si="295"/>
        <v>6451238</v>
      </c>
      <c r="AA3199" s="3">
        <f t="shared" si="296"/>
        <v>116468</v>
      </c>
      <c r="AB3199" s="3">
        <f t="shared" si="297"/>
        <v>39624</v>
      </c>
      <c r="AC3199" s="3">
        <f t="shared" si="298"/>
        <v>43450</v>
      </c>
      <c r="AD3199" s="3">
        <f t="shared" si="299"/>
        <v>43724</v>
      </c>
    </row>
    <row r="3200" spans="1:30" x14ac:dyDescent="0.15">
      <c r="A3200" s="3">
        <v>1195</v>
      </c>
      <c r="B3200" s="3" t="str">
        <f t="shared" si="294"/>
        <v>关卡1195boss</v>
      </c>
      <c r="C3200" s="3">
        <f>INDEX([3]关卡!$J$19:$J$2018,A3200)</f>
        <v>426</v>
      </c>
      <c r="D3200" s="3">
        <f>INDEX([3]关卡!$N$19:$N$2018,A3200)</f>
        <v>426</v>
      </c>
      <c r="E3200" s="3" t="s">
        <v>25</v>
      </c>
      <c r="F3200" s="3" t="s">
        <v>26</v>
      </c>
      <c r="G3200" s="3">
        <v>30</v>
      </c>
      <c r="H3200" s="3">
        <v>30</v>
      </c>
      <c r="I3200" s="3">
        <v>0.2</v>
      </c>
      <c r="J3200" s="4">
        <v>0.75</v>
      </c>
      <c r="K3200" s="4">
        <v>1</v>
      </c>
      <c r="L3200" s="4">
        <v>5</v>
      </c>
      <c r="M3200" s="3">
        <v>1</v>
      </c>
      <c r="N3200" s="3">
        <v>2</v>
      </c>
      <c r="O3200" s="3">
        <f>HLOOKUP(O$5,[1]非R能力!$B$8:$F$558,$C3200+1,0)</f>
        <v>1371547.3329595726</v>
      </c>
      <c r="P3200" s="3">
        <f>HLOOKUP(P$5,[1]非R能力!$B$8:$F$558,$C3200+1,0)</f>
        <v>199035.00147162989</v>
      </c>
      <c r="Q3200" s="3">
        <f>HLOOKUP(Q$5,[1]非R能力!$B$8:$F$558,$C3200+1,0)</f>
        <v>107603.48505681306</v>
      </c>
      <c r="R3200" s="3">
        <f>HLOOKUP(R$5,[1]非R能力!$B$8:$F$558,$C3200+1,0)</f>
        <v>32931.299293596705</v>
      </c>
      <c r="S3200" s="3">
        <f>HLOOKUP(S$5,[1]非R能力!$B$8:$F$558,$C3200+1,0)</f>
        <v>43616.210559299019</v>
      </c>
      <c r="T3200" s="3">
        <f>INDEX([1]非R能力!$H$9:$H$558,D3200)</f>
        <v>38566.759747799697</v>
      </c>
      <c r="U3200" s="3">
        <f>IF(E3200="小怪",0,IF(INDEX([1]非R能力!$FK$9:$FK$558,C3200)=0,0,10))</f>
        <v>10</v>
      </c>
      <c r="V3200" s="3">
        <f>IF(E3200="小怪",0,IF(INDEX([1]非R能力!$FH$9:$FH$558,C3200)=0,0,5000))</f>
        <v>5000</v>
      </c>
      <c r="W3200" s="3">
        <f>HLOOKUP(W$5,[2]人物技能基础!$O$3:$Q$553,$C3200+1,0)</f>
        <v>3.637142857142857</v>
      </c>
      <c r="X3200" s="3">
        <f>HLOOKUP(X$5,[2]人物技能基础!$O$3:$Q$553,$C3200+1,0)</f>
        <v>2.0186428571428574</v>
      </c>
      <c r="Y3200" s="3">
        <f>HLOOKUP(Y$5,[2]人物技能基础!$O$3:$Q$553,$C3200+1,0)</f>
        <v>99.964285714285708</v>
      </c>
      <c r="Z3200" s="3">
        <f t="shared" si="295"/>
        <v>6481641</v>
      </c>
      <c r="AA3200" s="3">
        <f t="shared" si="296"/>
        <v>116947</v>
      </c>
      <c r="AB3200" s="3">
        <f t="shared" si="297"/>
        <v>39807</v>
      </c>
      <c r="AC3200" s="3">
        <f t="shared" si="298"/>
        <v>43616</v>
      </c>
      <c r="AD3200" s="3">
        <f t="shared" si="299"/>
        <v>43908</v>
      </c>
    </row>
    <row r="3201" spans="1:30" x14ac:dyDescent="0.15">
      <c r="A3201" s="3">
        <v>1196</v>
      </c>
      <c r="B3201" s="3" t="str">
        <f t="shared" si="294"/>
        <v>关卡1196boss</v>
      </c>
      <c r="C3201" s="3">
        <f>INDEX([3]关卡!$J$19:$J$2018,A3201)</f>
        <v>426</v>
      </c>
      <c r="D3201" s="3">
        <f>INDEX([3]关卡!$N$19:$N$2018,A3201)</f>
        <v>426</v>
      </c>
      <c r="E3201" s="3" t="s">
        <v>25</v>
      </c>
      <c r="F3201" s="3" t="s">
        <v>26</v>
      </c>
      <c r="G3201" s="3">
        <v>30</v>
      </c>
      <c r="H3201" s="3">
        <v>30</v>
      </c>
      <c r="I3201" s="3">
        <v>0.2</v>
      </c>
      <c r="J3201" s="4">
        <v>0.75</v>
      </c>
      <c r="K3201" s="4">
        <v>1</v>
      </c>
      <c r="L3201" s="4">
        <v>5</v>
      </c>
      <c r="M3201" s="3">
        <v>1</v>
      </c>
      <c r="N3201" s="3">
        <v>2</v>
      </c>
      <c r="O3201" s="3">
        <f>HLOOKUP(O$5,[1]非R能力!$B$8:$F$558,$C3201+1,0)</f>
        <v>1371547.3329595726</v>
      </c>
      <c r="P3201" s="3">
        <f>HLOOKUP(P$5,[1]非R能力!$B$8:$F$558,$C3201+1,0)</f>
        <v>199035.00147162989</v>
      </c>
      <c r="Q3201" s="3">
        <f>HLOOKUP(Q$5,[1]非R能力!$B$8:$F$558,$C3201+1,0)</f>
        <v>107603.48505681306</v>
      </c>
      <c r="R3201" s="3">
        <f>HLOOKUP(R$5,[1]非R能力!$B$8:$F$558,$C3201+1,0)</f>
        <v>32931.299293596705</v>
      </c>
      <c r="S3201" s="3">
        <f>HLOOKUP(S$5,[1]非R能力!$B$8:$F$558,$C3201+1,0)</f>
        <v>43616.210559299019</v>
      </c>
      <c r="T3201" s="3">
        <f>INDEX([1]非R能力!$H$9:$H$558,D3201)</f>
        <v>38566.759747799697</v>
      </c>
      <c r="U3201" s="3">
        <f>IF(E3201="小怪",0,IF(INDEX([1]非R能力!$FK$9:$FK$558,C3201)=0,0,10))</f>
        <v>10</v>
      </c>
      <c r="V3201" s="3">
        <f>IF(E3201="小怪",0,IF(INDEX([1]非R能力!$FH$9:$FH$558,C3201)=0,0,5000))</f>
        <v>5000</v>
      </c>
      <c r="W3201" s="3">
        <f>HLOOKUP(W$5,[2]人物技能基础!$O$3:$Q$553,$C3201+1,0)</f>
        <v>3.637142857142857</v>
      </c>
      <c r="X3201" s="3">
        <f>HLOOKUP(X$5,[2]人物技能基础!$O$3:$Q$553,$C3201+1,0)</f>
        <v>2.0186428571428574</v>
      </c>
      <c r="Y3201" s="3">
        <f>HLOOKUP(Y$5,[2]人物技能基础!$O$3:$Q$553,$C3201+1,0)</f>
        <v>99.964285714285708</v>
      </c>
      <c r="Z3201" s="3">
        <f t="shared" si="295"/>
        <v>6481641</v>
      </c>
      <c r="AA3201" s="3">
        <f t="shared" si="296"/>
        <v>116947</v>
      </c>
      <c r="AB3201" s="3">
        <f t="shared" si="297"/>
        <v>39807</v>
      </c>
      <c r="AC3201" s="3">
        <f t="shared" si="298"/>
        <v>43616</v>
      </c>
      <c r="AD3201" s="3">
        <f t="shared" si="299"/>
        <v>43908</v>
      </c>
    </row>
    <row r="3202" spans="1:30" x14ac:dyDescent="0.15">
      <c r="A3202" s="3">
        <v>1197</v>
      </c>
      <c r="B3202" s="3" t="str">
        <f t="shared" si="294"/>
        <v>关卡1197boss</v>
      </c>
      <c r="C3202" s="3">
        <f>INDEX([3]关卡!$J$19:$J$2018,A3202)</f>
        <v>426</v>
      </c>
      <c r="D3202" s="3">
        <f>INDEX([3]关卡!$N$19:$N$2018,A3202)</f>
        <v>426</v>
      </c>
      <c r="E3202" s="3" t="s">
        <v>25</v>
      </c>
      <c r="F3202" s="3" t="s">
        <v>26</v>
      </c>
      <c r="G3202" s="3">
        <v>30</v>
      </c>
      <c r="H3202" s="3">
        <v>30</v>
      </c>
      <c r="I3202" s="3">
        <v>0.2</v>
      </c>
      <c r="J3202" s="4">
        <v>0.75</v>
      </c>
      <c r="K3202" s="4">
        <v>1</v>
      </c>
      <c r="L3202" s="4">
        <v>5</v>
      </c>
      <c r="M3202" s="3">
        <v>1</v>
      </c>
      <c r="N3202" s="3">
        <v>2</v>
      </c>
      <c r="O3202" s="3">
        <f>HLOOKUP(O$5,[1]非R能力!$B$8:$F$558,$C3202+1,0)</f>
        <v>1371547.3329595726</v>
      </c>
      <c r="P3202" s="3">
        <f>HLOOKUP(P$5,[1]非R能力!$B$8:$F$558,$C3202+1,0)</f>
        <v>199035.00147162989</v>
      </c>
      <c r="Q3202" s="3">
        <f>HLOOKUP(Q$5,[1]非R能力!$B$8:$F$558,$C3202+1,0)</f>
        <v>107603.48505681306</v>
      </c>
      <c r="R3202" s="3">
        <f>HLOOKUP(R$5,[1]非R能力!$B$8:$F$558,$C3202+1,0)</f>
        <v>32931.299293596705</v>
      </c>
      <c r="S3202" s="3">
        <f>HLOOKUP(S$5,[1]非R能力!$B$8:$F$558,$C3202+1,0)</f>
        <v>43616.210559299019</v>
      </c>
      <c r="T3202" s="3">
        <f>INDEX([1]非R能力!$H$9:$H$558,D3202)</f>
        <v>38566.759747799697</v>
      </c>
      <c r="U3202" s="3">
        <f>IF(E3202="小怪",0,IF(INDEX([1]非R能力!$FK$9:$FK$558,C3202)=0,0,10))</f>
        <v>10</v>
      </c>
      <c r="V3202" s="3">
        <f>IF(E3202="小怪",0,IF(INDEX([1]非R能力!$FH$9:$FH$558,C3202)=0,0,5000))</f>
        <v>5000</v>
      </c>
      <c r="W3202" s="3">
        <f>HLOOKUP(W$5,[2]人物技能基础!$O$3:$Q$553,$C3202+1,0)</f>
        <v>3.637142857142857</v>
      </c>
      <c r="X3202" s="3">
        <f>HLOOKUP(X$5,[2]人物技能基础!$O$3:$Q$553,$C3202+1,0)</f>
        <v>2.0186428571428574</v>
      </c>
      <c r="Y3202" s="3">
        <f>HLOOKUP(Y$5,[2]人物技能基础!$O$3:$Q$553,$C3202+1,0)</f>
        <v>99.964285714285708</v>
      </c>
      <c r="Z3202" s="3">
        <f t="shared" si="295"/>
        <v>6481641</v>
      </c>
      <c r="AA3202" s="3">
        <f t="shared" si="296"/>
        <v>116947</v>
      </c>
      <c r="AB3202" s="3">
        <f t="shared" si="297"/>
        <v>39807</v>
      </c>
      <c r="AC3202" s="3">
        <f t="shared" si="298"/>
        <v>43616</v>
      </c>
      <c r="AD3202" s="3">
        <f t="shared" si="299"/>
        <v>43908</v>
      </c>
    </row>
    <row r="3203" spans="1:30" x14ac:dyDescent="0.15">
      <c r="A3203" s="3">
        <v>1198</v>
      </c>
      <c r="B3203" s="3" t="str">
        <f t="shared" si="294"/>
        <v>关卡1198boss</v>
      </c>
      <c r="C3203" s="3">
        <f>INDEX([3]关卡!$J$19:$J$2018,A3203)</f>
        <v>426</v>
      </c>
      <c r="D3203" s="3">
        <f>INDEX([3]关卡!$N$19:$N$2018,A3203)</f>
        <v>426</v>
      </c>
      <c r="E3203" s="3" t="s">
        <v>25</v>
      </c>
      <c r="F3203" s="3" t="s">
        <v>26</v>
      </c>
      <c r="G3203" s="3">
        <v>30</v>
      </c>
      <c r="H3203" s="3">
        <v>30</v>
      </c>
      <c r="I3203" s="3">
        <v>0.2</v>
      </c>
      <c r="J3203" s="4">
        <v>0.75</v>
      </c>
      <c r="K3203" s="4">
        <v>1</v>
      </c>
      <c r="L3203" s="4">
        <v>5</v>
      </c>
      <c r="M3203" s="3">
        <v>1</v>
      </c>
      <c r="N3203" s="3">
        <v>2</v>
      </c>
      <c r="O3203" s="3">
        <f>HLOOKUP(O$5,[1]非R能力!$B$8:$F$558,$C3203+1,0)</f>
        <v>1371547.3329595726</v>
      </c>
      <c r="P3203" s="3">
        <f>HLOOKUP(P$5,[1]非R能力!$B$8:$F$558,$C3203+1,0)</f>
        <v>199035.00147162989</v>
      </c>
      <c r="Q3203" s="3">
        <f>HLOOKUP(Q$5,[1]非R能力!$B$8:$F$558,$C3203+1,0)</f>
        <v>107603.48505681306</v>
      </c>
      <c r="R3203" s="3">
        <f>HLOOKUP(R$5,[1]非R能力!$B$8:$F$558,$C3203+1,0)</f>
        <v>32931.299293596705</v>
      </c>
      <c r="S3203" s="3">
        <f>HLOOKUP(S$5,[1]非R能力!$B$8:$F$558,$C3203+1,0)</f>
        <v>43616.210559299019</v>
      </c>
      <c r="T3203" s="3">
        <f>INDEX([1]非R能力!$H$9:$H$558,D3203)</f>
        <v>38566.759747799697</v>
      </c>
      <c r="U3203" s="3">
        <f>IF(E3203="小怪",0,IF(INDEX([1]非R能力!$FK$9:$FK$558,C3203)=0,0,10))</f>
        <v>10</v>
      </c>
      <c r="V3203" s="3">
        <f>IF(E3203="小怪",0,IF(INDEX([1]非R能力!$FH$9:$FH$558,C3203)=0,0,5000))</f>
        <v>5000</v>
      </c>
      <c r="W3203" s="3">
        <f>HLOOKUP(W$5,[2]人物技能基础!$O$3:$Q$553,$C3203+1,0)</f>
        <v>3.637142857142857</v>
      </c>
      <c r="X3203" s="3">
        <f>HLOOKUP(X$5,[2]人物技能基础!$O$3:$Q$553,$C3203+1,0)</f>
        <v>2.0186428571428574</v>
      </c>
      <c r="Y3203" s="3">
        <f>HLOOKUP(Y$5,[2]人物技能基础!$O$3:$Q$553,$C3203+1,0)</f>
        <v>99.964285714285708</v>
      </c>
      <c r="Z3203" s="3">
        <f t="shared" si="295"/>
        <v>6481641</v>
      </c>
      <c r="AA3203" s="3">
        <f t="shared" si="296"/>
        <v>116947</v>
      </c>
      <c r="AB3203" s="3">
        <f t="shared" si="297"/>
        <v>39807</v>
      </c>
      <c r="AC3203" s="3">
        <f t="shared" si="298"/>
        <v>43616</v>
      </c>
      <c r="AD3203" s="3">
        <f t="shared" si="299"/>
        <v>43908</v>
      </c>
    </row>
    <row r="3204" spans="1:30" x14ac:dyDescent="0.15">
      <c r="A3204" s="3">
        <v>1199</v>
      </c>
      <c r="B3204" s="3" t="str">
        <f t="shared" si="294"/>
        <v>关卡1199boss</v>
      </c>
      <c r="C3204" s="3">
        <f>INDEX([3]关卡!$J$19:$J$2018,A3204)</f>
        <v>427</v>
      </c>
      <c r="D3204" s="3">
        <f>INDEX([3]关卡!$N$19:$N$2018,A3204)</f>
        <v>427</v>
      </c>
      <c r="E3204" s="3" t="s">
        <v>25</v>
      </c>
      <c r="F3204" s="3" t="s">
        <v>26</v>
      </c>
      <c r="G3204" s="3">
        <v>30</v>
      </c>
      <c r="H3204" s="3">
        <v>30</v>
      </c>
      <c r="I3204" s="3">
        <v>0.2</v>
      </c>
      <c r="J3204" s="4">
        <v>0.75</v>
      </c>
      <c r="K3204" s="4">
        <v>1</v>
      </c>
      <c r="L3204" s="4">
        <v>5</v>
      </c>
      <c r="M3204" s="3">
        <v>1</v>
      </c>
      <c r="N3204" s="3">
        <v>2</v>
      </c>
      <c r="O3204" s="3">
        <f>HLOOKUP(O$5,[1]非R能力!$B$8:$F$558,$C3204+1,0)</f>
        <v>1378045.3187915341</v>
      </c>
      <c r="P3204" s="3">
        <f>HLOOKUP(P$5,[1]非R能力!$B$8:$F$558,$C3204+1,0)</f>
        <v>200007.88084969009</v>
      </c>
      <c r="Q3204" s="3">
        <f>HLOOKUP(Q$5,[1]非R能力!$B$8:$F$558,$C3204+1,0)</f>
        <v>108044.56707550042</v>
      </c>
      <c r="R3204" s="3">
        <f>HLOOKUP(R$5,[1]非R能力!$B$8:$F$558,$C3204+1,0)</f>
        <v>33074.103251200177</v>
      </c>
      <c r="S3204" s="3">
        <f>HLOOKUP(S$5,[1]非R能力!$B$8:$F$558,$C3204+1,0)</f>
        <v>43783.670913530514</v>
      </c>
      <c r="T3204" s="3">
        <f>INDEX([1]非R能力!$H$9:$H$558,D3204)</f>
        <v>38785.516544655206</v>
      </c>
      <c r="U3204" s="3">
        <f>IF(E3204="小怪",0,IF(INDEX([1]非R能力!$FK$9:$FK$558,C3204)=0,0,10))</f>
        <v>10</v>
      </c>
      <c r="V3204" s="3">
        <f>IF(E3204="小怪",0,IF(INDEX([1]非R能力!$FH$9:$FH$558,C3204)=0,0,5000))</f>
        <v>5000</v>
      </c>
      <c r="W3204" s="3">
        <f>HLOOKUP(W$5,[2]人物技能基础!$O$3:$Q$553,$C3204+1,0)</f>
        <v>3.637142857142857</v>
      </c>
      <c r="X3204" s="3">
        <f>HLOOKUP(X$5,[2]人物技能基础!$O$3:$Q$553,$C3204+1,0)</f>
        <v>2.0186428571428574</v>
      </c>
      <c r="Y3204" s="3">
        <f>HLOOKUP(Y$5,[2]人物技能基础!$O$3:$Q$553,$C3204+1,0)</f>
        <v>99.964285714285708</v>
      </c>
      <c r="Z3204" s="3">
        <f t="shared" si="295"/>
        <v>6513880</v>
      </c>
      <c r="AA3204" s="3">
        <f t="shared" si="296"/>
        <v>117431</v>
      </c>
      <c r="AB3204" s="3">
        <f t="shared" si="297"/>
        <v>40001</v>
      </c>
      <c r="AC3204" s="3">
        <f t="shared" si="298"/>
        <v>43783</v>
      </c>
      <c r="AD3204" s="3">
        <f t="shared" si="299"/>
        <v>44098</v>
      </c>
    </row>
    <row r="3205" spans="1:30" x14ac:dyDescent="0.15">
      <c r="A3205" s="3">
        <v>1200</v>
      </c>
      <c r="B3205" s="3" t="str">
        <f t="shared" si="294"/>
        <v>关卡1200boss</v>
      </c>
      <c r="C3205" s="3">
        <f>INDEX([3]关卡!$J$19:$J$2018,A3205)</f>
        <v>427</v>
      </c>
      <c r="D3205" s="3">
        <f>INDEX([3]关卡!$N$19:$N$2018,A3205)</f>
        <v>427</v>
      </c>
      <c r="E3205" s="3" t="s">
        <v>25</v>
      </c>
      <c r="F3205" s="3" t="s">
        <v>26</v>
      </c>
      <c r="G3205" s="3">
        <v>30</v>
      </c>
      <c r="H3205" s="3">
        <v>30</v>
      </c>
      <c r="I3205" s="3">
        <v>0.2</v>
      </c>
      <c r="J3205" s="4">
        <v>0.75</v>
      </c>
      <c r="K3205" s="4">
        <v>1</v>
      </c>
      <c r="L3205" s="4">
        <v>5</v>
      </c>
      <c r="M3205" s="3">
        <v>1</v>
      </c>
      <c r="N3205" s="3">
        <v>2</v>
      </c>
      <c r="O3205" s="3">
        <f>HLOOKUP(O$5,[1]非R能力!$B$8:$F$558,$C3205+1,0)</f>
        <v>1378045.3187915341</v>
      </c>
      <c r="P3205" s="3">
        <f>HLOOKUP(P$5,[1]非R能力!$B$8:$F$558,$C3205+1,0)</f>
        <v>200007.88084969009</v>
      </c>
      <c r="Q3205" s="3">
        <f>HLOOKUP(Q$5,[1]非R能力!$B$8:$F$558,$C3205+1,0)</f>
        <v>108044.56707550042</v>
      </c>
      <c r="R3205" s="3">
        <f>HLOOKUP(R$5,[1]非R能力!$B$8:$F$558,$C3205+1,0)</f>
        <v>33074.103251200177</v>
      </c>
      <c r="S3205" s="3">
        <f>HLOOKUP(S$5,[1]非R能力!$B$8:$F$558,$C3205+1,0)</f>
        <v>43783.670913530514</v>
      </c>
      <c r="T3205" s="3">
        <f>INDEX([1]非R能力!$H$9:$H$558,D3205)</f>
        <v>38785.516544655206</v>
      </c>
      <c r="U3205" s="3">
        <f>IF(E3205="小怪",0,IF(INDEX([1]非R能力!$FK$9:$FK$558,C3205)=0,0,10))</f>
        <v>10</v>
      </c>
      <c r="V3205" s="3">
        <f>IF(E3205="小怪",0,IF(INDEX([1]非R能力!$FH$9:$FH$558,C3205)=0,0,5000))</f>
        <v>5000</v>
      </c>
      <c r="W3205" s="3">
        <f>HLOOKUP(W$5,[2]人物技能基础!$O$3:$Q$553,$C3205+1,0)</f>
        <v>3.637142857142857</v>
      </c>
      <c r="X3205" s="3">
        <f>HLOOKUP(X$5,[2]人物技能基础!$O$3:$Q$553,$C3205+1,0)</f>
        <v>2.0186428571428574</v>
      </c>
      <c r="Y3205" s="3">
        <f>HLOOKUP(Y$5,[2]人物技能基础!$O$3:$Q$553,$C3205+1,0)</f>
        <v>99.964285714285708</v>
      </c>
      <c r="Z3205" s="3">
        <f t="shared" si="295"/>
        <v>6513880</v>
      </c>
      <c r="AA3205" s="3">
        <f t="shared" si="296"/>
        <v>117431</v>
      </c>
      <c r="AB3205" s="3">
        <f t="shared" si="297"/>
        <v>40001</v>
      </c>
      <c r="AC3205" s="3">
        <f t="shared" si="298"/>
        <v>43783</v>
      </c>
      <c r="AD3205" s="3">
        <f t="shared" si="299"/>
        <v>44098</v>
      </c>
    </row>
    <row r="3206" spans="1:30" x14ac:dyDescent="0.15">
      <c r="A3206" s="3">
        <v>1201</v>
      </c>
      <c r="B3206" s="3" t="str">
        <f t="shared" si="294"/>
        <v>关卡1201boss</v>
      </c>
      <c r="C3206" s="3">
        <f>INDEX([3]关卡!$J$19:$J$2018,A3206)</f>
        <v>427</v>
      </c>
      <c r="D3206" s="3">
        <f>INDEX([3]关卡!$N$19:$N$2018,A3206)</f>
        <v>427</v>
      </c>
      <c r="E3206" s="3" t="s">
        <v>25</v>
      </c>
      <c r="F3206" s="3" t="s">
        <v>26</v>
      </c>
      <c r="G3206" s="3">
        <v>30</v>
      </c>
      <c r="H3206" s="3">
        <v>30</v>
      </c>
      <c r="I3206" s="3">
        <v>0.2</v>
      </c>
      <c r="J3206" s="4">
        <v>0.75</v>
      </c>
      <c r="K3206" s="4">
        <v>1</v>
      </c>
      <c r="L3206" s="4">
        <v>5</v>
      </c>
      <c r="M3206" s="3">
        <v>1</v>
      </c>
      <c r="N3206" s="3">
        <v>2</v>
      </c>
      <c r="O3206" s="3">
        <f>HLOOKUP(O$5,[1]非R能力!$B$8:$F$558,$C3206+1,0)</f>
        <v>1378045.3187915341</v>
      </c>
      <c r="P3206" s="3">
        <f>HLOOKUP(P$5,[1]非R能力!$B$8:$F$558,$C3206+1,0)</f>
        <v>200007.88084969009</v>
      </c>
      <c r="Q3206" s="3">
        <f>HLOOKUP(Q$5,[1]非R能力!$B$8:$F$558,$C3206+1,0)</f>
        <v>108044.56707550042</v>
      </c>
      <c r="R3206" s="3">
        <f>HLOOKUP(R$5,[1]非R能力!$B$8:$F$558,$C3206+1,0)</f>
        <v>33074.103251200177</v>
      </c>
      <c r="S3206" s="3">
        <f>HLOOKUP(S$5,[1]非R能力!$B$8:$F$558,$C3206+1,0)</f>
        <v>43783.670913530514</v>
      </c>
      <c r="T3206" s="3">
        <f>INDEX([1]非R能力!$H$9:$H$558,D3206)</f>
        <v>38785.516544655206</v>
      </c>
      <c r="U3206" s="3">
        <f>IF(E3206="小怪",0,IF(INDEX([1]非R能力!$FK$9:$FK$558,C3206)=0,0,10))</f>
        <v>10</v>
      </c>
      <c r="V3206" s="3">
        <f>IF(E3206="小怪",0,IF(INDEX([1]非R能力!$FH$9:$FH$558,C3206)=0,0,5000))</f>
        <v>5000</v>
      </c>
      <c r="W3206" s="3">
        <f>HLOOKUP(W$5,[2]人物技能基础!$O$3:$Q$553,$C3206+1,0)</f>
        <v>3.637142857142857</v>
      </c>
      <c r="X3206" s="3">
        <f>HLOOKUP(X$5,[2]人物技能基础!$O$3:$Q$553,$C3206+1,0)</f>
        <v>2.0186428571428574</v>
      </c>
      <c r="Y3206" s="3">
        <f>HLOOKUP(Y$5,[2]人物技能基础!$O$3:$Q$553,$C3206+1,0)</f>
        <v>99.964285714285708</v>
      </c>
      <c r="Z3206" s="3">
        <f t="shared" si="295"/>
        <v>6513880</v>
      </c>
      <c r="AA3206" s="3">
        <f t="shared" si="296"/>
        <v>117431</v>
      </c>
      <c r="AB3206" s="3">
        <f t="shared" si="297"/>
        <v>40001</v>
      </c>
      <c r="AC3206" s="3">
        <f t="shared" si="298"/>
        <v>43783</v>
      </c>
      <c r="AD3206" s="3">
        <f t="shared" si="299"/>
        <v>44098</v>
      </c>
    </row>
    <row r="3207" spans="1:30" x14ac:dyDescent="0.15">
      <c r="A3207" s="3">
        <v>1202</v>
      </c>
      <c r="B3207" s="3" t="str">
        <f t="shared" ref="B3207:B3270" si="300">"关卡"&amp;A3207&amp;E3207</f>
        <v>关卡1202boss</v>
      </c>
      <c r="C3207" s="3">
        <f>INDEX([3]关卡!$J$19:$J$2018,A3207)</f>
        <v>428</v>
      </c>
      <c r="D3207" s="3">
        <f>INDEX([3]关卡!$N$19:$N$2018,A3207)</f>
        <v>428</v>
      </c>
      <c r="E3207" s="3" t="s">
        <v>25</v>
      </c>
      <c r="F3207" s="3" t="s">
        <v>26</v>
      </c>
      <c r="G3207" s="3">
        <v>30</v>
      </c>
      <c r="H3207" s="3">
        <v>30</v>
      </c>
      <c r="I3207" s="3">
        <v>0.2</v>
      </c>
      <c r="J3207" s="4">
        <v>0.75</v>
      </c>
      <c r="K3207" s="4">
        <v>1</v>
      </c>
      <c r="L3207" s="4">
        <v>5</v>
      </c>
      <c r="M3207" s="3">
        <v>1</v>
      </c>
      <c r="N3207" s="3">
        <v>2</v>
      </c>
      <c r="O3207" s="3">
        <f>HLOOKUP(O$5,[1]非R能力!$B$8:$F$558,$C3207+1,0)</f>
        <v>1385676.8682130508</v>
      </c>
      <c r="P3207" s="3">
        <f>HLOOKUP(P$5,[1]非R能力!$B$8:$F$558,$C3207+1,0)</f>
        <v>200936.04864994821</v>
      </c>
      <c r="Q3207" s="3">
        <f>HLOOKUP(Q$5,[1]非R能力!$B$8:$F$558,$C3207+1,0)</f>
        <v>108518.12348338844</v>
      </c>
      <c r="R3207" s="3">
        <f>HLOOKUP(R$5,[1]非R能力!$B$8:$F$558,$C3207+1,0)</f>
        <v>33213.384201726658</v>
      </c>
      <c r="S3207" s="3">
        <f>HLOOKUP(S$5,[1]非R能力!$B$8:$F$558,$C3207+1,0)</f>
        <v>43959.551355320662</v>
      </c>
      <c r="T3207" s="3">
        <f>INDEX([1]非R能力!$H$9:$H$558,D3207)</f>
        <v>39005.263503360002</v>
      </c>
      <c r="U3207" s="3">
        <f>IF(E3207="小怪",0,IF(INDEX([1]非R能力!$FK$9:$FK$558,C3207)=0,0,10))</f>
        <v>10</v>
      </c>
      <c r="V3207" s="3">
        <f>IF(E3207="小怪",0,IF(INDEX([1]非R能力!$FH$9:$FH$558,C3207)=0,0,5000))</f>
        <v>5000</v>
      </c>
      <c r="W3207" s="3">
        <f>HLOOKUP(W$5,[2]人物技能基础!$O$3:$Q$553,$C3207+1,0)</f>
        <v>3.637142857142857</v>
      </c>
      <c r="X3207" s="3">
        <f>HLOOKUP(X$5,[2]人物技能基础!$O$3:$Q$553,$C3207+1,0)</f>
        <v>2.0186428571428574</v>
      </c>
      <c r="Y3207" s="3">
        <f>HLOOKUP(Y$5,[2]人物技能基础!$O$3:$Q$553,$C3207+1,0)</f>
        <v>99.964285714285708</v>
      </c>
      <c r="Z3207" s="3">
        <f t="shared" ref="Z3207:Z3270" si="301">INT(((P3207-AB3207)*X3207+(Y3207+T3207))*G3207*J3207*$D$2)</f>
        <v>6544802</v>
      </c>
      <c r="AA3207" s="3">
        <f t="shared" ref="AA3207:AA3270" si="302">IF(H3207=0,IF(U3207=0,INT(Q3207/5),IF(V3207=0,INT(Q3207/5),INT((V3207/U3207)/(1/N3207*M3207)/L3207+Q3207))),INT((IF(U3207=0,0,V3207/U3207/(1/N3207*M3207))+O3207/H3207)/L3207+Q3207))</f>
        <v>117955</v>
      </c>
      <c r="AB3207" s="3">
        <f t="shared" ref="AB3207:AB3270" si="303">INT(P3207*I3207)</f>
        <v>40187</v>
      </c>
      <c r="AC3207" s="3">
        <f t="shared" ref="AC3207:AC3270" si="304">INT(K3207*S3207)</f>
        <v>43959</v>
      </c>
      <c r="AD3207" s="3">
        <f t="shared" ref="AD3207:AD3270" si="305">INT(R3207/J3207)</f>
        <v>44284</v>
      </c>
    </row>
    <row r="3208" spans="1:30" x14ac:dyDescent="0.15">
      <c r="A3208" s="3">
        <v>1203</v>
      </c>
      <c r="B3208" s="3" t="str">
        <f t="shared" si="300"/>
        <v>关卡1203boss</v>
      </c>
      <c r="C3208" s="3">
        <f>INDEX([3]关卡!$J$19:$J$2018,A3208)</f>
        <v>428</v>
      </c>
      <c r="D3208" s="3">
        <f>INDEX([3]关卡!$N$19:$N$2018,A3208)</f>
        <v>428</v>
      </c>
      <c r="E3208" s="3" t="s">
        <v>25</v>
      </c>
      <c r="F3208" s="3" t="s">
        <v>26</v>
      </c>
      <c r="G3208" s="3">
        <v>30</v>
      </c>
      <c r="H3208" s="3">
        <v>30</v>
      </c>
      <c r="I3208" s="3">
        <v>0.2</v>
      </c>
      <c r="J3208" s="4">
        <v>0.75</v>
      </c>
      <c r="K3208" s="4">
        <v>1</v>
      </c>
      <c r="L3208" s="4">
        <v>5</v>
      </c>
      <c r="M3208" s="3">
        <v>1</v>
      </c>
      <c r="N3208" s="3">
        <v>2</v>
      </c>
      <c r="O3208" s="3">
        <f>HLOOKUP(O$5,[1]非R能力!$B$8:$F$558,$C3208+1,0)</f>
        <v>1385676.8682130508</v>
      </c>
      <c r="P3208" s="3">
        <f>HLOOKUP(P$5,[1]非R能力!$B$8:$F$558,$C3208+1,0)</f>
        <v>200936.04864994821</v>
      </c>
      <c r="Q3208" s="3">
        <f>HLOOKUP(Q$5,[1]非R能力!$B$8:$F$558,$C3208+1,0)</f>
        <v>108518.12348338844</v>
      </c>
      <c r="R3208" s="3">
        <f>HLOOKUP(R$5,[1]非R能力!$B$8:$F$558,$C3208+1,0)</f>
        <v>33213.384201726658</v>
      </c>
      <c r="S3208" s="3">
        <f>HLOOKUP(S$5,[1]非R能力!$B$8:$F$558,$C3208+1,0)</f>
        <v>43959.551355320662</v>
      </c>
      <c r="T3208" s="3">
        <f>INDEX([1]非R能力!$H$9:$H$558,D3208)</f>
        <v>39005.263503360002</v>
      </c>
      <c r="U3208" s="3">
        <f>IF(E3208="小怪",0,IF(INDEX([1]非R能力!$FK$9:$FK$558,C3208)=0,0,10))</f>
        <v>10</v>
      </c>
      <c r="V3208" s="3">
        <f>IF(E3208="小怪",0,IF(INDEX([1]非R能力!$FH$9:$FH$558,C3208)=0,0,5000))</f>
        <v>5000</v>
      </c>
      <c r="W3208" s="3">
        <f>HLOOKUP(W$5,[2]人物技能基础!$O$3:$Q$553,$C3208+1,0)</f>
        <v>3.637142857142857</v>
      </c>
      <c r="X3208" s="3">
        <f>HLOOKUP(X$5,[2]人物技能基础!$O$3:$Q$553,$C3208+1,0)</f>
        <v>2.0186428571428574</v>
      </c>
      <c r="Y3208" s="3">
        <f>HLOOKUP(Y$5,[2]人物技能基础!$O$3:$Q$553,$C3208+1,0)</f>
        <v>99.964285714285708</v>
      </c>
      <c r="Z3208" s="3">
        <f t="shared" si="301"/>
        <v>6544802</v>
      </c>
      <c r="AA3208" s="3">
        <f t="shared" si="302"/>
        <v>117955</v>
      </c>
      <c r="AB3208" s="3">
        <f t="shared" si="303"/>
        <v>40187</v>
      </c>
      <c r="AC3208" s="3">
        <f t="shared" si="304"/>
        <v>43959</v>
      </c>
      <c r="AD3208" s="3">
        <f t="shared" si="305"/>
        <v>44284</v>
      </c>
    </row>
    <row r="3209" spans="1:30" x14ac:dyDescent="0.15">
      <c r="A3209" s="3">
        <v>1204</v>
      </c>
      <c r="B3209" s="3" t="str">
        <f t="shared" si="300"/>
        <v>关卡1204boss</v>
      </c>
      <c r="C3209" s="3">
        <f>INDEX([3]关卡!$J$19:$J$2018,A3209)</f>
        <v>428</v>
      </c>
      <c r="D3209" s="3">
        <f>INDEX([3]关卡!$N$19:$N$2018,A3209)</f>
        <v>428</v>
      </c>
      <c r="E3209" s="3" t="s">
        <v>25</v>
      </c>
      <c r="F3209" s="3" t="s">
        <v>26</v>
      </c>
      <c r="G3209" s="3">
        <v>30</v>
      </c>
      <c r="H3209" s="3">
        <v>30</v>
      </c>
      <c r="I3209" s="3">
        <v>0.2</v>
      </c>
      <c r="J3209" s="4">
        <v>0.75</v>
      </c>
      <c r="K3209" s="4">
        <v>1</v>
      </c>
      <c r="L3209" s="4">
        <v>5</v>
      </c>
      <c r="M3209" s="3">
        <v>1</v>
      </c>
      <c r="N3209" s="3">
        <v>2</v>
      </c>
      <c r="O3209" s="3">
        <f>HLOOKUP(O$5,[1]非R能力!$B$8:$F$558,$C3209+1,0)</f>
        <v>1385676.8682130508</v>
      </c>
      <c r="P3209" s="3">
        <f>HLOOKUP(P$5,[1]非R能力!$B$8:$F$558,$C3209+1,0)</f>
        <v>200936.04864994821</v>
      </c>
      <c r="Q3209" s="3">
        <f>HLOOKUP(Q$5,[1]非R能力!$B$8:$F$558,$C3209+1,0)</f>
        <v>108518.12348338844</v>
      </c>
      <c r="R3209" s="3">
        <f>HLOOKUP(R$5,[1]非R能力!$B$8:$F$558,$C3209+1,0)</f>
        <v>33213.384201726658</v>
      </c>
      <c r="S3209" s="3">
        <f>HLOOKUP(S$5,[1]非R能力!$B$8:$F$558,$C3209+1,0)</f>
        <v>43959.551355320662</v>
      </c>
      <c r="T3209" s="3">
        <f>INDEX([1]非R能力!$H$9:$H$558,D3209)</f>
        <v>39005.263503360002</v>
      </c>
      <c r="U3209" s="3">
        <f>IF(E3209="小怪",0,IF(INDEX([1]非R能力!$FK$9:$FK$558,C3209)=0,0,10))</f>
        <v>10</v>
      </c>
      <c r="V3209" s="3">
        <f>IF(E3209="小怪",0,IF(INDEX([1]非R能力!$FH$9:$FH$558,C3209)=0,0,5000))</f>
        <v>5000</v>
      </c>
      <c r="W3209" s="3">
        <f>HLOOKUP(W$5,[2]人物技能基础!$O$3:$Q$553,$C3209+1,0)</f>
        <v>3.637142857142857</v>
      </c>
      <c r="X3209" s="3">
        <f>HLOOKUP(X$5,[2]人物技能基础!$O$3:$Q$553,$C3209+1,0)</f>
        <v>2.0186428571428574</v>
      </c>
      <c r="Y3209" s="3">
        <f>HLOOKUP(Y$5,[2]人物技能基础!$O$3:$Q$553,$C3209+1,0)</f>
        <v>99.964285714285708</v>
      </c>
      <c r="Z3209" s="3">
        <f t="shared" si="301"/>
        <v>6544802</v>
      </c>
      <c r="AA3209" s="3">
        <f t="shared" si="302"/>
        <v>117955</v>
      </c>
      <c r="AB3209" s="3">
        <f t="shared" si="303"/>
        <v>40187</v>
      </c>
      <c r="AC3209" s="3">
        <f t="shared" si="304"/>
        <v>43959</v>
      </c>
      <c r="AD3209" s="3">
        <f t="shared" si="305"/>
        <v>44284</v>
      </c>
    </row>
    <row r="3210" spans="1:30" x14ac:dyDescent="0.15">
      <c r="A3210" s="3">
        <v>1205</v>
      </c>
      <c r="B3210" s="3" t="str">
        <f t="shared" si="300"/>
        <v>关卡1205boss</v>
      </c>
      <c r="C3210" s="3">
        <f>INDEX([3]关卡!$J$19:$J$2018,A3210)</f>
        <v>429</v>
      </c>
      <c r="D3210" s="3">
        <f>INDEX([3]关卡!$N$19:$N$2018,A3210)</f>
        <v>429</v>
      </c>
      <c r="E3210" s="3" t="s">
        <v>25</v>
      </c>
      <c r="F3210" s="3" t="s">
        <v>26</v>
      </c>
      <c r="G3210" s="3">
        <v>30</v>
      </c>
      <c r="H3210" s="3">
        <v>30</v>
      </c>
      <c r="I3210" s="3">
        <v>0.2</v>
      </c>
      <c r="J3210" s="4">
        <v>0.75</v>
      </c>
      <c r="K3210" s="4">
        <v>1</v>
      </c>
      <c r="L3210" s="4">
        <v>5</v>
      </c>
      <c r="M3210" s="3">
        <v>1</v>
      </c>
      <c r="N3210" s="3">
        <v>2</v>
      </c>
      <c r="O3210" s="3">
        <f>HLOOKUP(O$5,[1]非R能力!$B$8:$F$558,$C3210+1,0)</f>
        <v>1393505.3937154377</v>
      </c>
      <c r="P3210" s="3">
        <f>HLOOKUP(P$5,[1]非R能力!$B$8:$F$558,$C3210+1,0)</f>
        <v>201927.56344352118</v>
      </c>
      <c r="Q3210" s="3">
        <f>HLOOKUP(Q$5,[1]非R能力!$B$8:$F$558,$C3210+1,0)</f>
        <v>109008.35676757561</v>
      </c>
      <c r="R3210" s="3">
        <f>HLOOKUP(R$5,[1]非R能力!$B$8:$F$558,$C3210+1,0)</f>
        <v>33358.837776647022</v>
      </c>
      <c r="S3210" s="3">
        <f>HLOOKUP(S$5,[1]非R能力!$B$8:$F$558,$C3210+1,0)</f>
        <v>44149.926132991677</v>
      </c>
      <c r="T3210" s="3">
        <f>INDEX([1]非R能力!$H$9:$H$558,D3210)</f>
        <v>39226.004035347934</v>
      </c>
      <c r="U3210" s="3">
        <f>IF(E3210="小怪",0,IF(INDEX([1]非R能力!$FK$9:$FK$558,C3210)=0,0,10))</f>
        <v>10</v>
      </c>
      <c r="V3210" s="3">
        <f>IF(E3210="小怪",0,IF(INDEX([1]非R能力!$FH$9:$FH$558,C3210)=0,0,5000))</f>
        <v>5000</v>
      </c>
      <c r="W3210" s="3">
        <f>HLOOKUP(W$5,[2]人物技能基础!$O$3:$Q$553,$C3210+1,0)</f>
        <v>3.637142857142857</v>
      </c>
      <c r="X3210" s="3">
        <f>HLOOKUP(X$5,[2]人物技能基础!$O$3:$Q$553,$C3210+1,0)</f>
        <v>2.0186428571428574</v>
      </c>
      <c r="Y3210" s="3">
        <f>HLOOKUP(Y$5,[2]人物技能基础!$O$3:$Q$553,$C3210+1,0)</f>
        <v>99.964285714285708</v>
      </c>
      <c r="Z3210" s="3">
        <f t="shared" si="301"/>
        <v>6577608</v>
      </c>
      <c r="AA3210" s="3">
        <f t="shared" si="302"/>
        <v>118498</v>
      </c>
      <c r="AB3210" s="3">
        <f t="shared" si="303"/>
        <v>40385</v>
      </c>
      <c r="AC3210" s="3">
        <f t="shared" si="304"/>
        <v>44149</v>
      </c>
      <c r="AD3210" s="3">
        <f t="shared" si="305"/>
        <v>44478</v>
      </c>
    </row>
    <row r="3211" spans="1:30" x14ac:dyDescent="0.15">
      <c r="A3211" s="3">
        <v>1206</v>
      </c>
      <c r="B3211" s="3" t="str">
        <f t="shared" si="300"/>
        <v>关卡1206boss</v>
      </c>
      <c r="C3211" s="3">
        <f>INDEX([3]关卡!$J$19:$J$2018,A3211)</f>
        <v>429</v>
      </c>
      <c r="D3211" s="3">
        <f>INDEX([3]关卡!$N$19:$N$2018,A3211)</f>
        <v>429</v>
      </c>
      <c r="E3211" s="3" t="s">
        <v>25</v>
      </c>
      <c r="F3211" s="3" t="s">
        <v>26</v>
      </c>
      <c r="G3211" s="3">
        <v>30</v>
      </c>
      <c r="H3211" s="3">
        <v>30</v>
      </c>
      <c r="I3211" s="3">
        <v>0.2</v>
      </c>
      <c r="J3211" s="4">
        <v>0.75</v>
      </c>
      <c r="K3211" s="4">
        <v>1</v>
      </c>
      <c r="L3211" s="4">
        <v>5</v>
      </c>
      <c r="M3211" s="3">
        <v>1</v>
      </c>
      <c r="N3211" s="3">
        <v>2</v>
      </c>
      <c r="O3211" s="3">
        <f>HLOOKUP(O$5,[1]非R能力!$B$8:$F$558,$C3211+1,0)</f>
        <v>1393505.3937154377</v>
      </c>
      <c r="P3211" s="3">
        <f>HLOOKUP(P$5,[1]非R能力!$B$8:$F$558,$C3211+1,0)</f>
        <v>201927.56344352118</v>
      </c>
      <c r="Q3211" s="3">
        <f>HLOOKUP(Q$5,[1]非R能力!$B$8:$F$558,$C3211+1,0)</f>
        <v>109008.35676757561</v>
      </c>
      <c r="R3211" s="3">
        <f>HLOOKUP(R$5,[1]非R能力!$B$8:$F$558,$C3211+1,0)</f>
        <v>33358.837776647022</v>
      </c>
      <c r="S3211" s="3">
        <f>HLOOKUP(S$5,[1]非R能力!$B$8:$F$558,$C3211+1,0)</f>
        <v>44149.926132991677</v>
      </c>
      <c r="T3211" s="3">
        <f>INDEX([1]非R能力!$H$9:$H$558,D3211)</f>
        <v>39226.004035347934</v>
      </c>
      <c r="U3211" s="3">
        <f>IF(E3211="小怪",0,IF(INDEX([1]非R能力!$FK$9:$FK$558,C3211)=0,0,10))</f>
        <v>10</v>
      </c>
      <c r="V3211" s="3">
        <f>IF(E3211="小怪",0,IF(INDEX([1]非R能力!$FH$9:$FH$558,C3211)=0,0,5000))</f>
        <v>5000</v>
      </c>
      <c r="W3211" s="3">
        <f>HLOOKUP(W$5,[2]人物技能基础!$O$3:$Q$553,$C3211+1,0)</f>
        <v>3.637142857142857</v>
      </c>
      <c r="X3211" s="3">
        <f>HLOOKUP(X$5,[2]人物技能基础!$O$3:$Q$553,$C3211+1,0)</f>
        <v>2.0186428571428574</v>
      </c>
      <c r="Y3211" s="3">
        <f>HLOOKUP(Y$5,[2]人物技能基础!$O$3:$Q$553,$C3211+1,0)</f>
        <v>99.964285714285708</v>
      </c>
      <c r="Z3211" s="3">
        <f t="shared" si="301"/>
        <v>6577608</v>
      </c>
      <c r="AA3211" s="3">
        <f t="shared" si="302"/>
        <v>118498</v>
      </c>
      <c r="AB3211" s="3">
        <f t="shared" si="303"/>
        <v>40385</v>
      </c>
      <c r="AC3211" s="3">
        <f t="shared" si="304"/>
        <v>44149</v>
      </c>
      <c r="AD3211" s="3">
        <f t="shared" si="305"/>
        <v>44478</v>
      </c>
    </row>
    <row r="3212" spans="1:30" x14ac:dyDescent="0.15">
      <c r="A3212" s="3">
        <v>1207</v>
      </c>
      <c r="B3212" s="3" t="str">
        <f t="shared" si="300"/>
        <v>关卡1207boss</v>
      </c>
      <c r="C3212" s="3">
        <f>INDEX([3]关卡!$J$19:$J$2018,A3212)</f>
        <v>429</v>
      </c>
      <c r="D3212" s="3">
        <f>INDEX([3]关卡!$N$19:$N$2018,A3212)</f>
        <v>429</v>
      </c>
      <c r="E3212" s="3" t="s">
        <v>25</v>
      </c>
      <c r="F3212" s="3" t="s">
        <v>26</v>
      </c>
      <c r="G3212" s="3">
        <v>30</v>
      </c>
      <c r="H3212" s="3">
        <v>30</v>
      </c>
      <c r="I3212" s="3">
        <v>0.2</v>
      </c>
      <c r="J3212" s="4">
        <v>0.75</v>
      </c>
      <c r="K3212" s="4">
        <v>1</v>
      </c>
      <c r="L3212" s="4">
        <v>5</v>
      </c>
      <c r="M3212" s="3">
        <v>1</v>
      </c>
      <c r="N3212" s="3">
        <v>2</v>
      </c>
      <c r="O3212" s="3">
        <f>HLOOKUP(O$5,[1]非R能力!$B$8:$F$558,$C3212+1,0)</f>
        <v>1393505.3937154377</v>
      </c>
      <c r="P3212" s="3">
        <f>HLOOKUP(P$5,[1]非R能力!$B$8:$F$558,$C3212+1,0)</f>
        <v>201927.56344352118</v>
      </c>
      <c r="Q3212" s="3">
        <f>HLOOKUP(Q$5,[1]非R能力!$B$8:$F$558,$C3212+1,0)</f>
        <v>109008.35676757561</v>
      </c>
      <c r="R3212" s="3">
        <f>HLOOKUP(R$5,[1]非R能力!$B$8:$F$558,$C3212+1,0)</f>
        <v>33358.837776647022</v>
      </c>
      <c r="S3212" s="3">
        <f>HLOOKUP(S$5,[1]非R能力!$B$8:$F$558,$C3212+1,0)</f>
        <v>44149.926132991677</v>
      </c>
      <c r="T3212" s="3">
        <f>INDEX([1]非R能力!$H$9:$H$558,D3212)</f>
        <v>39226.004035347934</v>
      </c>
      <c r="U3212" s="3">
        <f>IF(E3212="小怪",0,IF(INDEX([1]非R能力!$FK$9:$FK$558,C3212)=0,0,10))</f>
        <v>10</v>
      </c>
      <c r="V3212" s="3">
        <f>IF(E3212="小怪",0,IF(INDEX([1]非R能力!$FH$9:$FH$558,C3212)=0,0,5000))</f>
        <v>5000</v>
      </c>
      <c r="W3212" s="3">
        <f>HLOOKUP(W$5,[2]人物技能基础!$O$3:$Q$553,$C3212+1,0)</f>
        <v>3.637142857142857</v>
      </c>
      <c r="X3212" s="3">
        <f>HLOOKUP(X$5,[2]人物技能基础!$O$3:$Q$553,$C3212+1,0)</f>
        <v>2.0186428571428574</v>
      </c>
      <c r="Y3212" s="3">
        <f>HLOOKUP(Y$5,[2]人物技能基础!$O$3:$Q$553,$C3212+1,0)</f>
        <v>99.964285714285708</v>
      </c>
      <c r="Z3212" s="3">
        <f t="shared" si="301"/>
        <v>6577608</v>
      </c>
      <c r="AA3212" s="3">
        <f t="shared" si="302"/>
        <v>118498</v>
      </c>
      <c r="AB3212" s="3">
        <f t="shared" si="303"/>
        <v>40385</v>
      </c>
      <c r="AC3212" s="3">
        <f t="shared" si="304"/>
        <v>44149</v>
      </c>
      <c r="AD3212" s="3">
        <f t="shared" si="305"/>
        <v>44478</v>
      </c>
    </row>
    <row r="3213" spans="1:30" x14ac:dyDescent="0.15">
      <c r="A3213" s="3">
        <v>1208</v>
      </c>
      <c r="B3213" s="3" t="str">
        <f t="shared" si="300"/>
        <v>关卡1208boss</v>
      </c>
      <c r="C3213" s="3">
        <f>INDEX([3]关卡!$J$19:$J$2018,A3213)</f>
        <v>429</v>
      </c>
      <c r="D3213" s="3">
        <f>INDEX([3]关卡!$N$19:$N$2018,A3213)</f>
        <v>429</v>
      </c>
      <c r="E3213" s="3" t="s">
        <v>25</v>
      </c>
      <c r="F3213" s="3" t="s">
        <v>26</v>
      </c>
      <c r="G3213" s="3">
        <v>30</v>
      </c>
      <c r="H3213" s="3">
        <v>30</v>
      </c>
      <c r="I3213" s="3">
        <v>0.2</v>
      </c>
      <c r="J3213" s="4">
        <v>0.75</v>
      </c>
      <c r="K3213" s="4">
        <v>1</v>
      </c>
      <c r="L3213" s="4">
        <v>5</v>
      </c>
      <c r="M3213" s="3">
        <v>1</v>
      </c>
      <c r="N3213" s="3">
        <v>2</v>
      </c>
      <c r="O3213" s="3">
        <f>HLOOKUP(O$5,[1]非R能力!$B$8:$F$558,$C3213+1,0)</f>
        <v>1393505.3937154377</v>
      </c>
      <c r="P3213" s="3">
        <f>HLOOKUP(P$5,[1]非R能力!$B$8:$F$558,$C3213+1,0)</f>
        <v>201927.56344352118</v>
      </c>
      <c r="Q3213" s="3">
        <f>HLOOKUP(Q$5,[1]非R能力!$B$8:$F$558,$C3213+1,0)</f>
        <v>109008.35676757561</v>
      </c>
      <c r="R3213" s="3">
        <f>HLOOKUP(R$5,[1]非R能力!$B$8:$F$558,$C3213+1,0)</f>
        <v>33358.837776647022</v>
      </c>
      <c r="S3213" s="3">
        <f>HLOOKUP(S$5,[1]非R能力!$B$8:$F$558,$C3213+1,0)</f>
        <v>44149.926132991677</v>
      </c>
      <c r="T3213" s="3">
        <f>INDEX([1]非R能力!$H$9:$H$558,D3213)</f>
        <v>39226.004035347934</v>
      </c>
      <c r="U3213" s="3">
        <f>IF(E3213="小怪",0,IF(INDEX([1]非R能力!$FK$9:$FK$558,C3213)=0,0,10))</f>
        <v>10</v>
      </c>
      <c r="V3213" s="3">
        <f>IF(E3213="小怪",0,IF(INDEX([1]非R能力!$FH$9:$FH$558,C3213)=0,0,5000))</f>
        <v>5000</v>
      </c>
      <c r="W3213" s="3">
        <f>HLOOKUP(W$5,[2]人物技能基础!$O$3:$Q$553,$C3213+1,0)</f>
        <v>3.637142857142857</v>
      </c>
      <c r="X3213" s="3">
        <f>HLOOKUP(X$5,[2]人物技能基础!$O$3:$Q$553,$C3213+1,0)</f>
        <v>2.0186428571428574</v>
      </c>
      <c r="Y3213" s="3">
        <f>HLOOKUP(Y$5,[2]人物技能基础!$O$3:$Q$553,$C3213+1,0)</f>
        <v>99.964285714285708</v>
      </c>
      <c r="Z3213" s="3">
        <f t="shared" si="301"/>
        <v>6577608</v>
      </c>
      <c r="AA3213" s="3">
        <f t="shared" si="302"/>
        <v>118498</v>
      </c>
      <c r="AB3213" s="3">
        <f t="shared" si="303"/>
        <v>40385</v>
      </c>
      <c r="AC3213" s="3">
        <f t="shared" si="304"/>
        <v>44149</v>
      </c>
      <c r="AD3213" s="3">
        <f t="shared" si="305"/>
        <v>44478</v>
      </c>
    </row>
    <row r="3214" spans="1:30" x14ac:dyDescent="0.15">
      <c r="A3214" s="3">
        <v>1209</v>
      </c>
      <c r="B3214" s="3" t="str">
        <f t="shared" si="300"/>
        <v>关卡1209boss</v>
      </c>
      <c r="C3214" s="3">
        <f>INDEX([3]关卡!$J$19:$J$2018,A3214)</f>
        <v>430</v>
      </c>
      <c r="D3214" s="3">
        <f>INDEX([3]关卡!$N$19:$N$2018,A3214)</f>
        <v>430</v>
      </c>
      <c r="E3214" s="3" t="s">
        <v>25</v>
      </c>
      <c r="F3214" s="3" t="s">
        <v>26</v>
      </c>
      <c r="G3214" s="3">
        <v>30</v>
      </c>
      <c r="H3214" s="3">
        <v>30</v>
      </c>
      <c r="I3214" s="3">
        <v>0.2</v>
      </c>
      <c r="J3214" s="4">
        <v>0.75</v>
      </c>
      <c r="K3214" s="4">
        <v>1</v>
      </c>
      <c r="L3214" s="4">
        <v>5</v>
      </c>
      <c r="M3214" s="3">
        <v>1</v>
      </c>
      <c r="N3214" s="3">
        <v>2</v>
      </c>
      <c r="O3214" s="3">
        <f>HLOOKUP(O$5,[1]非R能力!$B$8:$F$558,$C3214+1,0)</f>
        <v>1399666.7618898607</v>
      </c>
      <c r="P3214" s="3">
        <f>HLOOKUP(P$5,[1]非R能力!$B$8:$F$558,$C3214+1,0)</f>
        <v>202561.04789751524</v>
      </c>
      <c r="Q3214" s="3">
        <f>HLOOKUP(Q$5,[1]非R能力!$B$8:$F$558,$C3214+1,0)</f>
        <v>109272.04823468476</v>
      </c>
      <c r="R3214" s="3">
        <f>HLOOKUP(R$5,[1]非R能力!$B$8:$F$558,$C3214+1,0)</f>
        <v>33441.216491990635</v>
      </c>
      <c r="S3214" s="3">
        <f>HLOOKUP(S$5,[1]非R能力!$B$8:$F$558,$C3214+1,0)</f>
        <v>44242.304593266672</v>
      </c>
      <c r="T3214" s="3">
        <f>INDEX([1]非R能力!$H$9:$H$558,D3214)</f>
        <v>39447.741558199581</v>
      </c>
      <c r="U3214" s="3">
        <f>IF(E3214="小怪",0,IF(INDEX([1]非R能力!$FK$9:$FK$558,C3214)=0,0,10))</f>
        <v>10</v>
      </c>
      <c r="V3214" s="3">
        <f>IF(E3214="小怪",0,IF(INDEX([1]非R能力!$FH$9:$FH$558,C3214)=0,0,5000))</f>
        <v>5000</v>
      </c>
      <c r="W3214" s="3">
        <f>HLOOKUP(W$5,[2]人物技能基础!$O$3:$Q$553,$C3214+1,0)</f>
        <v>3.637142857142857</v>
      </c>
      <c r="X3214" s="3">
        <f>HLOOKUP(X$5,[2]人物技能基础!$O$3:$Q$553,$C3214+1,0)</f>
        <v>2.0186428571428574</v>
      </c>
      <c r="Y3214" s="3">
        <f>HLOOKUP(Y$5,[2]人物技能基础!$O$3:$Q$553,$C3214+1,0)</f>
        <v>99.964285714285708</v>
      </c>
      <c r="Z3214" s="3">
        <f t="shared" si="301"/>
        <v>6600003</v>
      </c>
      <c r="AA3214" s="3">
        <f t="shared" si="302"/>
        <v>118803</v>
      </c>
      <c r="AB3214" s="3">
        <f t="shared" si="303"/>
        <v>40512</v>
      </c>
      <c r="AC3214" s="3">
        <f t="shared" si="304"/>
        <v>44242</v>
      </c>
      <c r="AD3214" s="3">
        <f t="shared" si="305"/>
        <v>44588</v>
      </c>
    </row>
    <row r="3215" spans="1:30" x14ac:dyDescent="0.15">
      <c r="A3215" s="3">
        <v>1210</v>
      </c>
      <c r="B3215" s="3" t="str">
        <f t="shared" si="300"/>
        <v>关卡1210boss</v>
      </c>
      <c r="C3215" s="3">
        <f>INDEX([3]关卡!$J$19:$J$2018,A3215)</f>
        <v>430</v>
      </c>
      <c r="D3215" s="3">
        <f>INDEX([3]关卡!$N$19:$N$2018,A3215)</f>
        <v>430</v>
      </c>
      <c r="E3215" s="3" t="s">
        <v>25</v>
      </c>
      <c r="F3215" s="3" t="s">
        <v>26</v>
      </c>
      <c r="G3215" s="3">
        <v>30</v>
      </c>
      <c r="H3215" s="3">
        <v>30</v>
      </c>
      <c r="I3215" s="3">
        <v>0.2</v>
      </c>
      <c r="J3215" s="4">
        <v>0.75</v>
      </c>
      <c r="K3215" s="4">
        <v>1</v>
      </c>
      <c r="L3215" s="4">
        <v>5</v>
      </c>
      <c r="M3215" s="3">
        <v>1</v>
      </c>
      <c r="N3215" s="3">
        <v>2</v>
      </c>
      <c r="O3215" s="3">
        <f>HLOOKUP(O$5,[1]非R能力!$B$8:$F$558,$C3215+1,0)</f>
        <v>1399666.7618898607</v>
      </c>
      <c r="P3215" s="3">
        <f>HLOOKUP(P$5,[1]非R能力!$B$8:$F$558,$C3215+1,0)</f>
        <v>202561.04789751524</v>
      </c>
      <c r="Q3215" s="3">
        <f>HLOOKUP(Q$5,[1]非R能力!$B$8:$F$558,$C3215+1,0)</f>
        <v>109272.04823468476</v>
      </c>
      <c r="R3215" s="3">
        <f>HLOOKUP(R$5,[1]非R能力!$B$8:$F$558,$C3215+1,0)</f>
        <v>33441.216491990635</v>
      </c>
      <c r="S3215" s="3">
        <f>HLOOKUP(S$5,[1]非R能力!$B$8:$F$558,$C3215+1,0)</f>
        <v>44242.304593266672</v>
      </c>
      <c r="T3215" s="3">
        <f>INDEX([1]非R能力!$H$9:$H$558,D3215)</f>
        <v>39447.741558199581</v>
      </c>
      <c r="U3215" s="3">
        <f>IF(E3215="小怪",0,IF(INDEX([1]非R能力!$FK$9:$FK$558,C3215)=0,0,10))</f>
        <v>10</v>
      </c>
      <c r="V3215" s="3">
        <f>IF(E3215="小怪",0,IF(INDEX([1]非R能力!$FH$9:$FH$558,C3215)=0,0,5000))</f>
        <v>5000</v>
      </c>
      <c r="W3215" s="3">
        <f>HLOOKUP(W$5,[2]人物技能基础!$O$3:$Q$553,$C3215+1,0)</f>
        <v>3.637142857142857</v>
      </c>
      <c r="X3215" s="3">
        <f>HLOOKUP(X$5,[2]人物技能基础!$O$3:$Q$553,$C3215+1,0)</f>
        <v>2.0186428571428574</v>
      </c>
      <c r="Y3215" s="3">
        <f>HLOOKUP(Y$5,[2]人物技能基础!$O$3:$Q$553,$C3215+1,0)</f>
        <v>99.964285714285708</v>
      </c>
      <c r="Z3215" s="3">
        <f t="shared" si="301"/>
        <v>6600003</v>
      </c>
      <c r="AA3215" s="3">
        <f t="shared" si="302"/>
        <v>118803</v>
      </c>
      <c r="AB3215" s="3">
        <f t="shared" si="303"/>
        <v>40512</v>
      </c>
      <c r="AC3215" s="3">
        <f t="shared" si="304"/>
        <v>44242</v>
      </c>
      <c r="AD3215" s="3">
        <f t="shared" si="305"/>
        <v>44588</v>
      </c>
    </row>
    <row r="3216" spans="1:30" x14ac:dyDescent="0.15">
      <c r="A3216" s="3">
        <v>1211</v>
      </c>
      <c r="B3216" s="3" t="str">
        <f t="shared" si="300"/>
        <v>关卡1211boss</v>
      </c>
      <c r="C3216" s="3">
        <f>INDEX([3]关卡!$J$19:$J$2018,A3216)</f>
        <v>430</v>
      </c>
      <c r="D3216" s="3">
        <f>INDEX([3]关卡!$N$19:$N$2018,A3216)</f>
        <v>430</v>
      </c>
      <c r="E3216" s="3" t="s">
        <v>25</v>
      </c>
      <c r="F3216" s="3" t="s">
        <v>26</v>
      </c>
      <c r="G3216" s="3">
        <v>30</v>
      </c>
      <c r="H3216" s="3">
        <v>30</v>
      </c>
      <c r="I3216" s="3">
        <v>0.2</v>
      </c>
      <c r="J3216" s="4">
        <v>0.75</v>
      </c>
      <c r="K3216" s="4">
        <v>1</v>
      </c>
      <c r="L3216" s="4">
        <v>5</v>
      </c>
      <c r="M3216" s="3">
        <v>1</v>
      </c>
      <c r="N3216" s="3">
        <v>2</v>
      </c>
      <c r="O3216" s="3">
        <f>HLOOKUP(O$5,[1]非R能力!$B$8:$F$558,$C3216+1,0)</f>
        <v>1399666.7618898607</v>
      </c>
      <c r="P3216" s="3">
        <f>HLOOKUP(P$5,[1]非R能力!$B$8:$F$558,$C3216+1,0)</f>
        <v>202561.04789751524</v>
      </c>
      <c r="Q3216" s="3">
        <f>HLOOKUP(Q$5,[1]非R能力!$B$8:$F$558,$C3216+1,0)</f>
        <v>109272.04823468476</v>
      </c>
      <c r="R3216" s="3">
        <f>HLOOKUP(R$5,[1]非R能力!$B$8:$F$558,$C3216+1,0)</f>
        <v>33441.216491990635</v>
      </c>
      <c r="S3216" s="3">
        <f>HLOOKUP(S$5,[1]非R能力!$B$8:$F$558,$C3216+1,0)</f>
        <v>44242.304593266672</v>
      </c>
      <c r="T3216" s="3">
        <f>INDEX([1]非R能力!$H$9:$H$558,D3216)</f>
        <v>39447.741558199581</v>
      </c>
      <c r="U3216" s="3">
        <f>IF(E3216="小怪",0,IF(INDEX([1]非R能力!$FK$9:$FK$558,C3216)=0,0,10))</f>
        <v>10</v>
      </c>
      <c r="V3216" s="3">
        <f>IF(E3216="小怪",0,IF(INDEX([1]非R能力!$FH$9:$FH$558,C3216)=0,0,5000))</f>
        <v>5000</v>
      </c>
      <c r="W3216" s="3">
        <f>HLOOKUP(W$5,[2]人物技能基础!$O$3:$Q$553,$C3216+1,0)</f>
        <v>3.637142857142857</v>
      </c>
      <c r="X3216" s="3">
        <f>HLOOKUP(X$5,[2]人物技能基础!$O$3:$Q$553,$C3216+1,0)</f>
        <v>2.0186428571428574</v>
      </c>
      <c r="Y3216" s="3">
        <f>HLOOKUP(Y$5,[2]人物技能基础!$O$3:$Q$553,$C3216+1,0)</f>
        <v>99.964285714285708</v>
      </c>
      <c r="Z3216" s="3">
        <f t="shared" si="301"/>
        <v>6600003</v>
      </c>
      <c r="AA3216" s="3">
        <f t="shared" si="302"/>
        <v>118803</v>
      </c>
      <c r="AB3216" s="3">
        <f t="shared" si="303"/>
        <v>40512</v>
      </c>
      <c r="AC3216" s="3">
        <f t="shared" si="304"/>
        <v>44242</v>
      </c>
      <c r="AD3216" s="3">
        <f t="shared" si="305"/>
        <v>44588</v>
      </c>
    </row>
    <row r="3217" spans="1:30" x14ac:dyDescent="0.15">
      <c r="A3217" s="3">
        <v>1212</v>
      </c>
      <c r="B3217" s="3" t="str">
        <f t="shared" si="300"/>
        <v>关卡1212boss</v>
      </c>
      <c r="C3217" s="3">
        <f>INDEX([3]关卡!$J$19:$J$2018,A3217)</f>
        <v>431</v>
      </c>
      <c r="D3217" s="3">
        <f>INDEX([3]关卡!$N$19:$N$2018,A3217)</f>
        <v>431</v>
      </c>
      <c r="E3217" s="3" t="s">
        <v>25</v>
      </c>
      <c r="F3217" s="3" t="s">
        <v>26</v>
      </c>
      <c r="G3217" s="3">
        <v>30</v>
      </c>
      <c r="H3217" s="3">
        <v>30</v>
      </c>
      <c r="I3217" s="3">
        <v>0.2</v>
      </c>
      <c r="J3217" s="4">
        <v>0.75</v>
      </c>
      <c r="K3217" s="4">
        <v>1</v>
      </c>
      <c r="L3217" s="4">
        <v>5</v>
      </c>
      <c r="M3217" s="3">
        <v>1</v>
      </c>
      <c r="N3217" s="3">
        <v>2</v>
      </c>
      <c r="O3217" s="3">
        <f>HLOOKUP(O$5,[1]非R能力!$B$8:$F$558,$C3217+1,0)</f>
        <v>1405538.8322732837</v>
      </c>
      <c r="P3217" s="3">
        <f>HLOOKUP(P$5,[1]非R能力!$B$8:$F$558,$C3217+1,0)</f>
        <v>203189.50095713726</v>
      </c>
      <c r="Q3217" s="3">
        <f>HLOOKUP(Q$5,[1]非R能力!$B$8:$F$558,$C3217+1,0)</f>
        <v>109534.95903704634</v>
      </c>
      <c r="R3217" s="3">
        <f>HLOOKUP(R$5,[1]非R能力!$B$8:$F$558,$C3217+1,0)</f>
        <v>33523.685149786623</v>
      </c>
      <c r="S3217" s="3">
        <f>HLOOKUP(S$5,[1]非R能力!$B$8:$F$558,$C3217+1,0)</f>
        <v>44334.793613392823</v>
      </c>
      <c r="T3217" s="3">
        <f>INDEX([1]非R能力!$H$9:$H$558,D3217)</f>
        <v>39670.479495642285</v>
      </c>
      <c r="U3217" s="3">
        <f>IF(E3217="小怪",0,IF(INDEX([1]非R能力!$FK$9:$FK$558,C3217)=0,0,10))</f>
        <v>10</v>
      </c>
      <c r="V3217" s="3">
        <f>IF(E3217="小怪",0,IF(INDEX([1]非R能力!$FH$9:$FH$558,C3217)=0,0,5000))</f>
        <v>5000</v>
      </c>
      <c r="W3217" s="3">
        <f>HLOOKUP(W$5,[2]人物技能基础!$O$3:$Q$553,$C3217+1,0)</f>
        <v>3.637142857142857</v>
      </c>
      <c r="X3217" s="3">
        <f>HLOOKUP(X$5,[2]人物技能基础!$O$3:$Q$553,$C3217+1,0)</f>
        <v>2.0186428571428574</v>
      </c>
      <c r="Y3217" s="3">
        <f>HLOOKUP(Y$5,[2]人物技能基础!$O$3:$Q$553,$C3217+1,0)</f>
        <v>99.964285714285708</v>
      </c>
      <c r="Z3217" s="3">
        <f t="shared" si="301"/>
        <v>6622305</v>
      </c>
      <c r="AA3217" s="3">
        <f t="shared" si="302"/>
        <v>119105</v>
      </c>
      <c r="AB3217" s="3">
        <f t="shared" si="303"/>
        <v>40637</v>
      </c>
      <c r="AC3217" s="3">
        <f t="shared" si="304"/>
        <v>44334</v>
      </c>
      <c r="AD3217" s="3">
        <f t="shared" si="305"/>
        <v>44698</v>
      </c>
    </row>
    <row r="3218" spans="1:30" x14ac:dyDescent="0.15">
      <c r="A3218" s="3">
        <v>1213</v>
      </c>
      <c r="B3218" s="3" t="str">
        <f t="shared" si="300"/>
        <v>关卡1213boss</v>
      </c>
      <c r="C3218" s="3">
        <f>INDEX([3]关卡!$J$19:$J$2018,A3218)</f>
        <v>431</v>
      </c>
      <c r="D3218" s="3">
        <f>INDEX([3]关卡!$N$19:$N$2018,A3218)</f>
        <v>431</v>
      </c>
      <c r="E3218" s="3" t="s">
        <v>25</v>
      </c>
      <c r="F3218" s="3" t="s">
        <v>26</v>
      </c>
      <c r="G3218" s="3">
        <v>30</v>
      </c>
      <c r="H3218" s="3">
        <v>30</v>
      </c>
      <c r="I3218" s="3">
        <v>0.2</v>
      </c>
      <c r="J3218" s="4">
        <v>0.75</v>
      </c>
      <c r="K3218" s="4">
        <v>1</v>
      </c>
      <c r="L3218" s="4">
        <v>5</v>
      </c>
      <c r="M3218" s="3">
        <v>1</v>
      </c>
      <c r="N3218" s="3">
        <v>2</v>
      </c>
      <c r="O3218" s="3">
        <f>HLOOKUP(O$5,[1]非R能力!$B$8:$F$558,$C3218+1,0)</f>
        <v>1405538.8322732837</v>
      </c>
      <c r="P3218" s="3">
        <f>HLOOKUP(P$5,[1]非R能力!$B$8:$F$558,$C3218+1,0)</f>
        <v>203189.50095713726</v>
      </c>
      <c r="Q3218" s="3">
        <f>HLOOKUP(Q$5,[1]非R能力!$B$8:$F$558,$C3218+1,0)</f>
        <v>109534.95903704634</v>
      </c>
      <c r="R3218" s="3">
        <f>HLOOKUP(R$5,[1]非R能力!$B$8:$F$558,$C3218+1,0)</f>
        <v>33523.685149786623</v>
      </c>
      <c r="S3218" s="3">
        <f>HLOOKUP(S$5,[1]非R能力!$B$8:$F$558,$C3218+1,0)</f>
        <v>44334.793613392823</v>
      </c>
      <c r="T3218" s="3">
        <f>INDEX([1]非R能力!$H$9:$H$558,D3218)</f>
        <v>39670.479495642285</v>
      </c>
      <c r="U3218" s="3">
        <f>IF(E3218="小怪",0,IF(INDEX([1]非R能力!$FK$9:$FK$558,C3218)=0,0,10))</f>
        <v>10</v>
      </c>
      <c r="V3218" s="3">
        <f>IF(E3218="小怪",0,IF(INDEX([1]非R能力!$FH$9:$FH$558,C3218)=0,0,5000))</f>
        <v>5000</v>
      </c>
      <c r="W3218" s="3">
        <f>HLOOKUP(W$5,[2]人物技能基础!$O$3:$Q$553,$C3218+1,0)</f>
        <v>3.637142857142857</v>
      </c>
      <c r="X3218" s="3">
        <f>HLOOKUP(X$5,[2]人物技能基础!$O$3:$Q$553,$C3218+1,0)</f>
        <v>2.0186428571428574</v>
      </c>
      <c r="Y3218" s="3">
        <f>HLOOKUP(Y$5,[2]人物技能基础!$O$3:$Q$553,$C3218+1,0)</f>
        <v>99.964285714285708</v>
      </c>
      <c r="Z3218" s="3">
        <f t="shared" si="301"/>
        <v>6622305</v>
      </c>
      <c r="AA3218" s="3">
        <f t="shared" si="302"/>
        <v>119105</v>
      </c>
      <c r="AB3218" s="3">
        <f t="shared" si="303"/>
        <v>40637</v>
      </c>
      <c r="AC3218" s="3">
        <f t="shared" si="304"/>
        <v>44334</v>
      </c>
      <c r="AD3218" s="3">
        <f t="shared" si="305"/>
        <v>44698</v>
      </c>
    </row>
    <row r="3219" spans="1:30" x14ac:dyDescent="0.15">
      <c r="A3219" s="3">
        <v>1214</v>
      </c>
      <c r="B3219" s="3" t="str">
        <f t="shared" si="300"/>
        <v>关卡1214boss</v>
      </c>
      <c r="C3219" s="3">
        <f>INDEX([3]关卡!$J$19:$J$2018,A3219)</f>
        <v>431</v>
      </c>
      <c r="D3219" s="3">
        <f>INDEX([3]关卡!$N$19:$N$2018,A3219)</f>
        <v>431</v>
      </c>
      <c r="E3219" s="3" t="s">
        <v>25</v>
      </c>
      <c r="F3219" s="3" t="s">
        <v>26</v>
      </c>
      <c r="G3219" s="3">
        <v>30</v>
      </c>
      <c r="H3219" s="3">
        <v>30</v>
      </c>
      <c r="I3219" s="3">
        <v>0.2</v>
      </c>
      <c r="J3219" s="4">
        <v>0.75</v>
      </c>
      <c r="K3219" s="4">
        <v>1</v>
      </c>
      <c r="L3219" s="4">
        <v>5</v>
      </c>
      <c r="M3219" s="3">
        <v>1</v>
      </c>
      <c r="N3219" s="3">
        <v>2</v>
      </c>
      <c r="O3219" s="3">
        <f>HLOOKUP(O$5,[1]非R能力!$B$8:$F$558,$C3219+1,0)</f>
        <v>1405538.8322732837</v>
      </c>
      <c r="P3219" s="3">
        <f>HLOOKUP(P$5,[1]非R能力!$B$8:$F$558,$C3219+1,0)</f>
        <v>203189.50095713726</v>
      </c>
      <c r="Q3219" s="3">
        <f>HLOOKUP(Q$5,[1]非R能力!$B$8:$F$558,$C3219+1,0)</f>
        <v>109534.95903704634</v>
      </c>
      <c r="R3219" s="3">
        <f>HLOOKUP(R$5,[1]非R能力!$B$8:$F$558,$C3219+1,0)</f>
        <v>33523.685149786623</v>
      </c>
      <c r="S3219" s="3">
        <f>HLOOKUP(S$5,[1]非R能力!$B$8:$F$558,$C3219+1,0)</f>
        <v>44334.793613392823</v>
      </c>
      <c r="T3219" s="3">
        <f>INDEX([1]非R能力!$H$9:$H$558,D3219)</f>
        <v>39670.479495642285</v>
      </c>
      <c r="U3219" s="3">
        <f>IF(E3219="小怪",0,IF(INDEX([1]非R能力!$FK$9:$FK$558,C3219)=0,0,10))</f>
        <v>10</v>
      </c>
      <c r="V3219" s="3">
        <f>IF(E3219="小怪",0,IF(INDEX([1]非R能力!$FH$9:$FH$558,C3219)=0,0,5000))</f>
        <v>5000</v>
      </c>
      <c r="W3219" s="3">
        <f>HLOOKUP(W$5,[2]人物技能基础!$O$3:$Q$553,$C3219+1,0)</f>
        <v>3.637142857142857</v>
      </c>
      <c r="X3219" s="3">
        <f>HLOOKUP(X$5,[2]人物技能基础!$O$3:$Q$553,$C3219+1,0)</f>
        <v>2.0186428571428574</v>
      </c>
      <c r="Y3219" s="3">
        <f>HLOOKUP(Y$5,[2]人物技能基础!$O$3:$Q$553,$C3219+1,0)</f>
        <v>99.964285714285708</v>
      </c>
      <c r="Z3219" s="3">
        <f t="shared" si="301"/>
        <v>6622305</v>
      </c>
      <c r="AA3219" s="3">
        <f t="shared" si="302"/>
        <v>119105</v>
      </c>
      <c r="AB3219" s="3">
        <f t="shared" si="303"/>
        <v>40637</v>
      </c>
      <c r="AC3219" s="3">
        <f t="shared" si="304"/>
        <v>44334</v>
      </c>
      <c r="AD3219" s="3">
        <f t="shared" si="305"/>
        <v>44698</v>
      </c>
    </row>
    <row r="3220" spans="1:30" x14ac:dyDescent="0.15">
      <c r="A3220" s="3">
        <v>1215</v>
      </c>
      <c r="B3220" s="3" t="str">
        <f t="shared" si="300"/>
        <v>关卡1215boss</v>
      </c>
      <c r="C3220" s="3">
        <f>INDEX([3]关卡!$J$19:$J$2018,A3220)</f>
        <v>432</v>
      </c>
      <c r="D3220" s="3">
        <f>INDEX([3]关卡!$N$19:$N$2018,A3220)</f>
        <v>432</v>
      </c>
      <c r="E3220" s="3" t="s">
        <v>25</v>
      </c>
      <c r="F3220" s="3" t="s">
        <v>26</v>
      </c>
      <c r="G3220" s="3">
        <v>30</v>
      </c>
      <c r="H3220" s="3">
        <v>30</v>
      </c>
      <c r="I3220" s="3">
        <v>0.2</v>
      </c>
      <c r="J3220" s="4">
        <v>0.75</v>
      </c>
      <c r="K3220" s="4">
        <v>1</v>
      </c>
      <c r="L3220" s="4">
        <v>5</v>
      </c>
      <c r="M3220" s="3">
        <v>1</v>
      </c>
      <c r="N3220" s="3">
        <v>2</v>
      </c>
      <c r="O3220" s="3">
        <f>HLOOKUP(O$5,[1]非R能力!$B$8:$F$558,$C3220+1,0)</f>
        <v>1411255.6899155977</v>
      </c>
      <c r="P3220" s="3">
        <f>HLOOKUP(P$5,[1]非R能力!$B$8:$F$558,$C3220+1,0)</f>
        <v>203848.90360127657</v>
      </c>
      <c r="Q3220" s="3">
        <f>HLOOKUP(Q$5,[1]非R能力!$B$8:$F$558,$C3220+1,0)</f>
        <v>109795.20005398447</v>
      </c>
      <c r="R3220" s="3">
        <f>HLOOKUP(R$5,[1]非R能力!$B$8:$F$558,$C3220+1,0)</f>
        <v>33608.399360969568</v>
      </c>
      <c r="S3220" s="3">
        <f>HLOOKUP(S$5,[1]非R能力!$B$8:$F$558,$C3220+1,0)</f>
        <v>44425.478115263293</v>
      </c>
      <c r="T3220" s="3">
        <f>INDEX([1]非R能力!$H$9:$H$558,D3220)</f>
        <v>39894.221277550067</v>
      </c>
      <c r="U3220" s="3">
        <f>IF(E3220="小怪",0,IF(INDEX([1]非R能力!$FK$9:$FK$558,C3220)=0,0,10))</f>
        <v>10</v>
      </c>
      <c r="V3220" s="3">
        <f>IF(E3220="小怪",0,IF(INDEX([1]非R能力!$FH$9:$FH$558,C3220)=0,0,5000))</f>
        <v>5000</v>
      </c>
      <c r="W3220" s="3">
        <f>HLOOKUP(W$5,[2]人物技能基础!$O$3:$Q$553,$C3220+1,0)</f>
        <v>3.637142857142857</v>
      </c>
      <c r="X3220" s="3">
        <f>HLOOKUP(X$5,[2]人物技能基础!$O$3:$Q$553,$C3220+1,0)</f>
        <v>2.0186428571428574</v>
      </c>
      <c r="Y3220" s="3">
        <f>HLOOKUP(Y$5,[2]人物技能基础!$O$3:$Q$553,$C3220+1,0)</f>
        <v>99.964285714285708</v>
      </c>
      <c r="Z3220" s="3">
        <f t="shared" si="301"/>
        <v>6645496</v>
      </c>
      <c r="AA3220" s="3">
        <f t="shared" si="302"/>
        <v>119403</v>
      </c>
      <c r="AB3220" s="3">
        <f t="shared" si="303"/>
        <v>40769</v>
      </c>
      <c r="AC3220" s="3">
        <f t="shared" si="304"/>
        <v>44425</v>
      </c>
      <c r="AD3220" s="3">
        <f t="shared" si="305"/>
        <v>44811</v>
      </c>
    </row>
    <row r="3221" spans="1:30" x14ac:dyDescent="0.15">
      <c r="A3221" s="3">
        <v>1216</v>
      </c>
      <c r="B3221" s="3" t="str">
        <f t="shared" si="300"/>
        <v>关卡1216boss</v>
      </c>
      <c r="C3221" s="3">
        <f>INDEX([3]关卡!$J$19:$J$2018,A3221)</f>
        <v>432</v>
      </c>
      <c r="D3221" s="3">
        <f>INDEX([3]关卡!$N$19:$N$2018,A3221)</f>
        <v>432</v>
      </c>
      <c r="E3221" s="3" t="s">
        <v>25</v>
      </c>
      <c r="F3221" s="3" t="s">
        <v>26</v>
      </c>
      <c r="G3221" s="3">
        <v>30</v>
      </c>
      <c r="H3221" s="3">
        <v>30</v>
      </c>
      <c r="I3221" s="3">
        <v>0.2</v>
      </c>
      <c r="J3221" s="4">
        <v>0.75</v>
      </c>
      <c r="K3221" s="4">
        <v>1</v>
      </c>
      <c r="L3221" s="4">
        <v>5</v>
      </c>
      <c r="M3221" s="3">
        <v>1</v>
      </c>
      <c r="N3221" s="3">
        <v>2</v>
      </c>
      <c r="O3221" s="3">
        <f>HLOOKUP(O$5,[1]非R能力!$B$8:$F$558,$C3221+1,0)</f>
        <v>1411255.6899155977</v>
      </c>
      <c r="P3221" s="3">
        <f>HLOOKUP(P$5,[1]非R能力!$B$8:$F$558,$C3221+1,0)</f>
        <v>203848.90360127657</v>
      </c>
      <c r="Q3221" s="3">
        <f>HLOOKUP(Q$5,[1]非R能力!$B$8:$F$558,$C3221+1,0)</f>
        <v>109795.20005398447</v>
      </c>
      <c r="R3221" s="3">
        <f>HLOOKUP(R$5,[1]非R能力!$B$8:$F$558,$C3221+1,0)</f>
        <v>33608.399360969568</v>
      </c>
      <c r="S3221" s="3">
        <f>HLOOKUP(S$5,[1]非R能力!$B$8:$F$558,$C3221+1,0)</f>
        <v>44425.478115263293</v>
      </c>
      <c r="T3221" s="3">
        <f>INDEX([1]非R能力!$H$9:$H$558,D3221)</f>
        <v>39894.221277550067</v>
      </c>
      <c r="U3221" s="3">
        <f>IF(E3221="小怪",0,IF(INDEX([1]非R能力!$FK$9:$FK$558,C3221)=0,0,10))</f>
        <v>10</v>
      </c>
      <c r="V3221" s="3">
        <f>IF(E3221="小怪",0,IF(INDEX([1]非R能力!$FH$9:$FH$558,C3221)=0,0,5000))</f>
        <v>5000</v>
      </c>
      <c r="W3221" s="3">
        <f>HLOOKUP(W$5,[2]人物技能基础!$O$3:$Q$553,$C3221+1,0)</f>
        <v>3.637142857142857</v>
      </c>
      <c r="X3221" s="3">
        <f>HLOOKUP(X$5,[2]人物技能基础!$O$3:$Q$553,$C3221+1,0)</f>
        <v>2.0186428571428574</v>
      </c>
      <c r="Y3221" s="3">
        <f>HLOOKUP(Y$5,[2]人物技能基础!$O$3:$Q$553,$C3221+1,0)</f>
        <v>99.964285714285708</v>
      </c>
      <c r="Z3221" s="3">
        <f t="shared" si="301"/>
        <v>6645496</v>
      </c>
      <c r="AA3221" s="3">
        <f t="shared" si="302"/>
        <v>119403</v>
      </c>
      <c r="AB3221" s="3">
        <f t="shared" si="303"/>
        <v>40769</v>
      </c>
      <c r="AC3221" s="3">
        <f t="shared" si="304"/>
        <v>44425</v>
      </c>
      <c r="AD3221" s="3">
        <f t="shared" si="305"/>
        <v>44811</v>
      </c>
    </row>
    <row r="3222" spans="1:30" x14ac:dyDescent="0.15">
      <c r="A3222" s="3">
        <v>1217</v>
      </c>
      <c r="B3222" s="3" t="str">
        <f t="shared" si="300"/>
        <v>关卡1217boss</v>
      </c>
      <c r="C3222" s="3">
        <f>INDEX([3]关卡!$J$19:$J$2018,A3222)</f>
        <v>432</v>
      </c>
      <c r="D3222" s="3">
        <f>INDEX([3]关卡!$N$19:$N$2018,A3222)</f>
        <v>432</v>
      </c>
      <c r="E3222" s="3" t="s">
        <v>25</v>
      </c>
      <c r="F3222" s="3" t="s">
        <v>26</v>
      </c>
      <c r="G3222" s="3">
        <v>30</v>
      </c>
      <c r="H3222" s="3">
        <v>30</v>
      </c>
      <c r="I3222" s="3">
        <v>0.2</v>
      </c>
      <c r="J3222" s="4">
        <v>0.75</v>
      </c>
      <c r="K3222" s="4">
        <v>1</v>
      </c>
      <c r="L3222" s="4">
        <v>5</v>
      </c>
      <c r="M3222" s="3">
        <v>1</v>
      </c>
      <c r="N3222" s="3">
        <v>2</v>
      </c>
      <c r="O3222" s="3">
        <f>HLOOKUP(O$5,[1]非R能力!$B$8:$F$558,$C3222+1,0)</f>
        <v>1411255.6899155977</v>
      </c>
      <c r="P3222" s="3">
        <f>HLOOKUP(P$5,[1]非R能力!$B$8:$F$558,$C3222+1,0)</f>
        <v>203848.90360127657</v>
      </c>
      <c r="Q3222" s="3">
        <f>HLOOKUP(Q$5,[1]非R能力!$B$8:$F$558,$C3222+1,0)</f>
        <v>109795.20005398447</v>
      </c>
      <c r="R3222" s="3">
        <f>HLOOKUP(R$5,[1]非R能力!$B$8:$F$558,$C3222+1,0)</f>
        <v>33608.399360969568</v>
      </c>
      <c r="S3222" s="3">
        <f>HLOOKUP(S$5,[1]非R能力!$B$8:$F$558,$C3222+1,0)</f>
        <v>44425.478115263293</v>
      </c>
      <c r="T3222" s="3">
        <f>INDEX([1]非R能力!$H$9:$H$558,D3222)</f>
        <v>39894.221277550067</v>
      </c>
      <c r="U3222" s="3">
        <f>IF(E3222="小怪",0,IF(INDEX([1]非R能力!$FK$9:$FK$558,C3222)=0,0,10))</f>
        <v>10</v>
      </c>
      <c r="V3222" s="3">
        <f>IF(E3222="小怪",0,IF(INDEX([1]非R能力!$FH$9:$FH$558,C3222)=0,0,5000))</f>
        <v>5000</v>
      </c>
      <c r="W3222" s="3">
        <f>HLOOKUP(W$5,[2]人物技能基础!$O$3:$Q$553,$C3222+1,0)</f>
        <v>3.637142857142857</v>
      </c>
      <c r="X3222" s="3">
        <f>HLOOKUP(X$5,[2]人物技能基础!$O$3:$Q$553,$C3222+1,0)</f>
        <v>2.0186428571428574</v>
      </c>
      <c r="Y3222" s="3">
        <f>HLOOKUP(Y$5,[2]人物技能基础!$O$3:$Q$553,$C3222+1,0)</f>
        <v>99.964285714285708</v>
      </c>
      <c r="Z3222" s="3">
        <f t="shared" si="301"/>
        <v>6645496</v>
      </c>
      <c r="AA3222" s="3">
        <f t="shared" si="302"/>
        <v>119403</v>
      </c>
      <c r="AB3222" s="3">
        <f t="shared" si="303"/>
        <v>40769</v>
      </c>
      <c r="AC3222" s="3">
        <f t="shared" si="304"/>
        <v>44425</v>
      </c>
      <c r="AD3222" s="3">
        <f t="shared" si="305"/>
        <v>44811</v>
      </c>
    </row>
    <row r="3223" spans="1:30" x14ac:dyDescent="0.15">
      <c r="A3223" s="3">
        <v>1218</v>
      </c>
      <c r="B3223" s="3" t="str">
        <f t="shared" si="300"/>
        <v>关卡1218boss</v>
      </c>
      <c r="C3223" s="3">
        <f>INDEX([3]关卡!$J$19:$J$2018,A3223)</f>
        <v>433</v>
      </c>
      <c r="D3223" s="3">
        <f>INDEX([3]关卡!$N$19:$N$2018,A3223)</f>
        <v>433</v>
      </c>
      <c r="E3223" s="3" t="s">
        <v>25</v>
      </c>
      <c r="F3223" s="3" t="s">
        <v>26</v>
      </c>
      <c r="G3223" s="3">
        <v>30</v>
      </c>
      <c r="H3223" s="3">
        <v>30</v>
      </c>
      <c r="I3223" s="3">
        <v>0.2</v>
      </c>
      <c r="J3223" s="4">
        <v>0.75</v>
      </c>
      <c r="K3223" s="4">
        <v>1</v>
      </c>
      <c r="L3223" s="4">
        <v>5</v>
      </c>
      <c r="M3223" s="3">
        <v>1</v>
      </c>
      <c r="N3223" s="3">
        <v>2</v>
      </c>
      <c r="O3223" s="3">
        <f>HLOOKUP(O$5,[1]非R能力!$B$8:$F$558,$C3223+1,0)</f>
        <v>1417657.3032021637</v>
      </c>
      <c r="P3223" s="3">
        <f>HLOOKUP(P$5,[1]非R能力!$B$8:$F$558,$C3223+1,0)</f>
        <v>204462.39025037462</v>
      </c>
      <c r="Q3223" s="3">
        <f>HLOOKUP(Q$5,[1]非R能力!$B$8:$F$558,$C3223+1,0)</f>
        <v>110077.73492888061</v>
      </c>
      <c r="R3223" s="3">
        <f>HLOOKUP(R$5,[1]非R能力!$B$8:$F$558,$C3223+1,0)</f>
        <v>33689.558787867107</v>
      </c>
      <c r="S3223" s="3">
        <f>HLOOKUP(S$5,[1]非R能力!$B$8:$F$558,$C3223+1,0)</f>
        <v>44547.183617543858</v>
      </c>
      <c r="T3223" s="3">
        <f>INDEX([1]非R能力!$H$9:$H$558,D3223)</f>
        <v>40118.970339943728</v>
      </c>
      <c r="U3223" s="3">
        <f>IF(E3223="小怪",0,IF(INDEX([1]非R能力!$FK$9:$FK$558,C3223)=0,0,10))</f>
        <v>10</v>
      </c>
      <c r="V3223" s="3">
        <f>IF(E3223="小怪",0,IF(INDEX([1]非R能力!$FH$9:$FH$558,C3223)=0,0,5000))</f>
        <v>5000</v>
      </c>
      <c r="W3223" s="3">
        <f>HLOOKUP(W$5,[2]人物技能基础!$O$3:$Q$553,$C3223+1,0)</f>
        <v>3.637142857142857</v>
      </c>
      <c r="X3223" s="3">
        <f>HLOOKUP(X$5,[2]人物技能基础!$O$3:$Q$553,$C3223+1,0)</f>
        <v>2.0186428571428574</v>
      </c>
      <c r="Y3223" s="3">
        <f>HLOOKUP(Y$5,[2]人物技能基础!$O$3:$Q$553,$C3223+1,0)</f>
        <v>99.964285714285708</v>
      </c>
      <c r="Z3223" s="3">
        <f t="shared" si="301"/>
        <v>6667364</v>
      </c>
      <c r="AA3223" s="3">
        <f t="shared" si="302"/>
        <v>119728</v>
      </c>
      <c r="AB3223" s="3">
        <f t="shared" si="303"/>
        <v>40892</v>
      </c>
      <c r="AC3223" s="3">
        <f t="shared" si="304"/>
        <v>44547</v>
      </c>
      <c r="AD3223" s="3">
        <f t="shared" si="305"/>
        <v>44919</v>
      </c>
    </row>
    <row r="3224" spans="1:30" x14ac:dyDescent="0.15">
      <c r="A3224" s="3">
        <v>1219</v>
      </c>
      <c r="B3224" s="3" t="str">
        <f t="shared" si="300"/>
        <v>关卡1219boss</v>
      </c>
      <c r="C3224" s="3">
        <f>INDEX([3]关卡!$J$19:$J$2018,A3224)</f>
        <v>433</v>
      </c>
      <c r="D3224" s="3">
        <f>INDEX([3]关卡!$N$19:$N$2018,A3224)</f>
        <v>433</v>
      </c>
      <c r="E3224" s="3" t="s">
        <v>25</v>
      </c>
      <c r="F3224" s="3" t="s">
        <v>26</v>
      </c>
      <c r="G3224" s="3">
        <v>30</v>
      </c>
      <c r="H3224" s="3">
        <v>30</v>
      </c>
      <c r="I3224" s="3">
        <v>0.2</v>
      </c>
      <c r="J3224" s="4">
        <v>0.75</v>
      </c>
      <c r="K3224" s="4">
        <v>1</v>
      </c>
      <c r="L3224" s="4">
        <v>5</v>
      </c>
      <c r="M3224" s="3">
        <v>1</v>
      </c>
      <c r="N3224" s="3">
        <v>2</v>
      </c>
      <c r="O3224" s="3">
        <f>HLOOKUP(O$5,[1]非R能力!$B$8:$F$558,$C3224+1,0)</f>
        <v>1417657.3032021637</v>
      </c>
      <c r="P3224" s="3">
        <f>HLOOKUP(P$5,[1]非R能力!$B$8:$F$558,$C3224+1,0)</f>
        <v>204462.39025037462</v>
      </c>
      <c r="Q3224" s="3">
        <f>HLOOKUP(Q$5,[1]非R能力!$B$8:$F$558,$C3224+1,0)</f>
        <v>110077.73492888061</v>
      </c>
      <c r="R3224" s="3">
        <f>HLOOKUP(R$5,[1]非R能力!$B$8:$F$558,$C3224+1,0)</f>
        <v>33689.558787867107</v>
      </c>
      <c r="S3224" s="3">
        <f>HLOOKUP(S$5,[1]非R能力!$B$8:$F$558,$C3224+1,0)</f>
        <v>44547.183617543858</v>
      </c>
      <c r="T3224" s="3">
        <f>INDEX([1]非R能力!$H$9:$H$558,D3224)</f>
        <v>40118.970339943728</v>
      </c>
      <c r="U3224" s="3">
        <f>IF(E3224="小怪",0,IF(INDEX([1]非R能力!$FK$9:$FK$558,C3224)=0,0,10))</f>
        <v>10</v>
      </c>
      <c r="V3224" s="3">
        <f>IF(E3224="小怪",0,IF(INDEX([1]非R能力!$FH$9:$FH$558,C3224)=0,0,5000))</f>
        <v>5000</v>
      </c>
      <c r="W3224" s="3">
        <f>HLOOKUP(W$5,[2]人物技能基础!$O$3:$Q$553,$C3224+1,0)</f>
        <v>3.637142857142857</v>
      </c>
      <c r="X3224" s="3">
        <f>HLOOKUP(X$5,[2]人物技能基础!$O$3:$Q$553,$C3224+1,0)</f>
        <v>2.0186428571428574</v>
      </c>
      <c r="Y3224" s="3">
        <f>HLOOKUP(Y$5,[2]人物技能基础!$O$3:$Q$553,$C3224+1,0)</f>
        <v>99.964285714285708</v>
      </c>
      <c r="Z3224" s="3">
        <f t="shared" si="301"/>
        <v>6667364</v>
      </c>
      <c r="AA3224" s="3">
        <f t="shared" si="302"/>
        <v>119728</v>
      </c>
      <c r="AB3224" s="3">
        <f t="shared" si="303"/>
        <v>40892</v>
      </c>
      <c r="AC3224" s="3">
        <f t="shared" si="304"/>
        <v>44547</v>
      </c>
      <c r="AD3224" s="3">
        <f t="shared" si="305"/>
        <v>44919</v>
      </c>
    </row>
    <row r="3225" spans="1:30" x14ac:dyDescent="0.15">
      <c r="A3225" s="3">
        <v>1220</v>
      </c>
      <c r="B3225" s="3" t="str">
        <f t="shared" si="300"/>
        <v>关卡1220boss</v>
      </c>
      <c r="C3225" s="3">
        <f>INDEX([3]关卡!$J$19:$J$2018,A3225)</f>
        <v>433</v>
      </c>
      <c r="D3225" s="3">
        <f>INDEX([3]关卡!$N$19:$N$2018,A3225)</f>
        <v>433</v>
      </c>
      <c r="E3225" s="3" t="s">
        <v>25</v>
      </c>
      <c r="F3225" s="3" t="s">
        <v>26</v>
      </c>
      <c r="G3225" s="3">
        <v>30</v>
      </c>
      <c r="H3225" s="3">
        <v>30</v>
      </c>
      <c r="I3225" s="3">
        <v>0.2</v>
      </c>
      <c r="J3225" s="4">
        <v>0.75</v>
      </c>
      <c r="K3225" s="4">
        <v>1</v>
      </c>
      <c r="L3225" s="4">
        <v>5</v>
      </c>
      <c r="M3225" s="3">
        <v>1</v>
      </c>
      <c r="N3225" s="3">
        <v>2</v>
      </c>
      <c r="O3225" s="3">
        <f>HLOOKUP(O$5,[1]非R能力!$B$8:$F$558,$C3225+1,0)</f>
        <v>1417657.3032021637</v>
      </c>
      <c r="P3225" s="3">
        <f>HLOOKUP(P$5,[1]非R能力!$B$8:$F$558,$C3225+1,0)</f>
        <v>204462.39025037462</v>
      </c>
      <c r="Q3225" s="3">
        <f>HLOOKUP(Q$5,[1]非R能力!$B$8:$F$558,$C3225+1,0)</f>
        <v>110077.73492888061</v>
      </c>
      <c r="R3225" s="3">
        <f>HLOOKUP(R$5,[1]非R能力!$B$8:$F$558,$C3225+1,0)</f>
        <v>33689.558787867107</v>
      </c>
      <c r="S3225" s="3">
        <f>HLOOKUP(S$5,[1]非R能力!$B$8:$F$558,$C3225+1,0)</f>
        <v>44547.183617543858</v>
      </c>
      <c r="T3225" s="3">
        <f>INDEX([1]非R能力!$H$9:$H$558,D3225)</f>
        <v>40118.970339943728</v>
      </c>
      <c r="U3225" s="3">
        <f>IF(E3225="小怪",0,IF(INDEX([1]非R能力!$FK$9:$FK$558,C3225)=0,0,10))</f>
        <v>10</v>
      </c>
      <c r="V3225" s="3">
        <f>IF(E3225="小怪",0,IF(INDEX([1]非R能力!$FH$9:$FH$558,C3225)=0,0,5000))</f>
        <v>5000</v>
      </c>
      <c r="W3225" s="3">
        <f>HLOOKUP(W$5,[2]人物技能基础!$O$3:$Q$553,$C3225+1,0)</f>
        <v>3.637142857142857</v>
      </c>
      <c r="X3225" s="3">
        <f>HLOOKUP(X$5,[2]人物技能基础!$O$3:$Q$553,$C3225+1,0)</f>
        <v>2.0186428571428574</v>
      </c>
      <c r="Y3225" s="3">
        <f>HLOOKUP(Y$5,[2]人物技能基础!$O$3:$Q$553,$C3225+1,0)</f>
        <v>99.964285714285708</v>
      </c>
      <c r="Z3225" s="3">
        <f t="shared" si="301"/>
        <v>6667364</v>
      </c>
      <c r="AA3225" s="3">
        <f t="shared" si="302"/>
        <v>119728</v>
      </c>
      <c r="AB3225" s="3">
        <f t="shared" si="303"/>
        <v>40892</v>
      </c>
      <c r="AC3225" s="3">
        <f t="shared" si="304"/>
        <v>44547</v>
      </c>
      <c r="AD3225" s="3">
        <f t="shared" si="305"/>
        <v>44919</v>
      </c>
    </row>
    <row r="3226" spans="1:30" x14ac:dyDescent="0.15">
      <c r="A3226" s="3">
        <v>1221</v>
      </c>
      <c r="B3226" s="3" t="str">
        <f t="shared" si="300"/>
        <v>关卡1221boss</v>
      </c>
      <c r="C3226" s="3">
        <f>INDEX([3]关卡!$J$19:$J$2018,A3226)</f>
        <v>434</v>
      </c>
      <c r="D3226" s="3">
        <f>INDEX([3]关卡!$N$19:$N$2018,A3226)</f>
        <v>434</v>
      </c>
      <c r="E3226" s="3" t="s">
        <v>25</v>
      </c>
      <c r="F3226" s="3" t="s">
        <v>26</v>
      </c>
      <c r="G3226" s="3">
        <v>30</v>
      </c>
      <c r="H3226" s="3">
        <v>30</v>
      </c>
      <c r="I3226" s="3">
        <v>0.2</v>
      </c>
      <c r="J3226" s="4">
        <v>0.75</v>
      </c>
      <c r="K3226" s="4">
        <v>1</v>
      </c>
      <c r="L3226" s="4">
        <v>5</v>
      </c>
      <c r="M3226" s="3">
        <v>1</v>
      </c>
      <c r="N3226" s="3">
        <v>2</v>
      </c>
      <c r="O3226" s="3">
        <f>HLOOKUP(O$5,[1]非R能力!$B$8:$F$558,$C3226+1,0)</f>
        <v>1423175.7110252741</v>
      </c>
      <c r="P3226" s="3">
        <f>HLOOKUP(P$5,[1]非R能力!$B$8:$F$558,$C3226+1,0)</f>
        <v>205083.80128840654</v>
      </c>
      <c r="Q3226" s="3">
        <f>HLOOKUP(Q$5,[1]非R能力!$B$8:$F$558,$C3226+1,0)</f>
        <v>110331.3580859464</v>
      </c>
      <c r="R3226" s="3">
        <f>HLOOKUP(R$5,[1]非R能力!$B$8:$F$558,$C3226+1,0)</f>
        <v>33770.829541764149</v>
      </c>
      <c r="S3226" s="3">
        <f>HLOOKUP(S$5,[1]非R能力!$B$8:$F$558,$C3226+1,0)</f>
        <v>44638.071788645022</v>
      </c>
      <c r="T3226" s="3">
        <f>INDEX([1]非R能力!$H$9:$H$558,D3226)</f>
        <v>40344.730124990761</v>
      </c>
      <c r="U3226" s="3">
        <f>IF(E3226="小怪",0,IF(INDEX([1]非R能力!$FK$9:$FK$558,C3226)=0,0,10))</f>
        <v>10</v>
      </c>
      <c r="V3226" s="3">
        <f>IF(E3226="小怪",0,IF(INDEX([1]非R能力!$FH$9:$FH$558,C3226)=0,0,5000))</f>
        <v>5000</v>
      </c>
      <c r="W3226" s="3">
        <f>HLOOKUP(W$5,[2]人物技能基础!$O$3:$Q$553,$C3226+1,0)</f>
        <v>3.637142857142857</v>
      </c>
      <c r="X3226" s="3">
        <f>HLOOKUP(X$5,[2]人物技能基础!$O$3:$Q$553,$C3226+1,0)</f>
        <v>2.0186428571428574</v>
      </c>
      <c r="Y3226" s="3">
        <f>HLOOKUP(Y$5,[2]人物技能基础!$O$3:$Q$553,$C3226+1,0)</f>
        <v>99.964285714285708</v>
      </c>
      <c r="Z3226" s="3">
        <f t="shared" si="301"/>
        <v>6689501</v>
      </c>
      <c r="AA3226" s="3">
        <f t="shared" si="302"/>
        <v>120019</v>
      </c>
      <c r="AB3226" s="3">
        <f t="shared" si="303"/>
        <v>41016</v>
      </c>
      <c r="AC3226" s="3">
        <f t="shared" si="304"/>
        <v>44638</v>
      </c>
      <c r="AD3226" s="3">
        <f t="shared" si="305"/>
        <v>45027</v>
      </c>
    </row>
    <row r="3227" spans="1:30" x14ac:dyDescent="0.15">
      <c r="A3227" s="3">
        <v>1222</v>
      </c>
      <c r="B3227" s="3" t="str">
        <f t="shared" si="300"/>
        <v>关卡1222boss</v>
      </c>
      <c r="C3227" s="3">
        <f>INDEX([3]关卡!$J$19:$J$2018,A3227)</f>
        <v>434</v>
      </c>
      <c r="D3227" s="3">
        <f>INDEX([3]关卡!$N$19:$N$2018,A3227)</f>
        <v>434</v>
      </c>
      <c r="E3227" s="3" t="s">
        <v>25</v>
      </c>
      <c r="F3227" s="3" t="s">
        <v>26</v>
      </c>
      <c r="G3227" s="3">
        <v>30</v>
      </c>
      <c r="H3227" s="3">
        <v>30</v>
      </c>
      <c r="I3227" s="3">
        <v>0.2</v>
      </c>
      <c r="J3227" s="4">
        <v>0.75</v>
      </c>
      <c r="K3227" s="4">
        <v>1</v>
      </c>
      <c r="L3227" s="4">
        <v>5</v>
      </c>
      <c r="M3227" s="3">
        <v>1</v>
      </c>
      <c r="N3227" s="3">
        <v>2</v>
      </c>
      <c r="O3227" s="3">
        <f>HLOOKUP(O$5,[1]非R能力!$B$8:$F$558,$C3227+1,0)</f>
        <v>1423175.7110252741</v>
      </c>
      <c r="P3227" s="3">
        <f>HLOOKUP(P$5,[1]非R能力!$B$8:$F$558,$C3227+1,0)</f>
        <v>205083.80128840654</v>
      </c>
      <c r="Q3227" s="3">
        <f>HLOOKUP(Q$5,[1]非R能力!$B$8:$F$558,$C3227+1,0)</f>
        <v>110331.3580859464</v>
      </c>
      <c r="R3227" s="3">
        <f>HLOOKUP(R$5,[1]非R能力!$B$8:$F$558,$C3227+1,0)</f>
        <v>33770.829541764149</v>
      </c>
      <c r="S3227" s="3">
        <f>HLOOKUP(S$5,[1]非R能力!$B$8:$F$558,$C3227+1,0)</f>
        <v>44638.071788645022</v>
      </c>
      <c r="T3227" s="3">
        <f>INDEX([1]非R能力!$H$9:$H$558,D3227)</f>
        <v>40344.730124990761</v>
      </c>
      <c r="U3227" s="3">
        <f>IF(E3227="小怪",0,IF(INDEX([1]非R能力!$FK$9:$FK$558,C3227)=0,0,10))</f>
        <v>10</v>
      </c>
      <c r="V3227" s="3">
        <f>IF(E3227="小怪",0,IF(INDEX([1]非R能力!$FH$9:$FH$558,C3227)=0,0,5000))</f>
        <v>5000</v>
      </c>
      <c r="W3227" s="3">
        <f>HLOOKUP(W$5,[2]人物技能基础!$O$3:$Q$553,$C3227+1,0)</f>
        <v>3.637142857142857</v>
      </c>
      <c r="X3227" s="3">
        <f>HLOOKUP(X$5,[2]人物技能基础!$O$3:$Q$553,$C3227+1,0)</f>
        <v>2.0186428571428574</v>
      </c>
      <c r="Y3227" s="3">
        <f>HLOOKUP(Y$5,[2]人物技能基础!$O$3:$Q$553,$C3227+1,0)</f>
        <v>99.964285714285708</v>
      </c>
      <c r="Z3227" s="3">
        <f t="shared" si="301"/>
        <v>6689501</v>
      </c>
      <c r="AA3227" s="3">
        <f t="shared" si="302"/>
        <v>120019</v>
      </c>
      <c r="AB3227" s="3">
        <f t="shared" si="303"/>
        <v>41016</v>
      </c>
      <c r="AC3227" s="3">
        <f t="shared" si="304"/>
        <v>44638</v>
      </c>
      <c r="AD3227" s="3">
        <f t="shared" si="305"/>
        <v>45027</v>
      </c>
    </row>
    <row r="3228" spans="1:30" x14ac:dyDescent="0.15">
      <c r="A3228" s="3">
        <v>1223</v>
      </c>
      <c r="B3228" s="3" t="str">
        <f t="shared" si="300"/>
        <v>关卡1223boss</v>
      </c>
      <c r="C3228" s="3">
        <f>INDEX([3]关卡!$J$19:$J$2018,A3228)</f>
        <v>434</v>
      </c>
      <c r="D3228" s="3">
        <f>INDEX([3]关卡!$N$19:$N$2018,A3228)</f>
        <v>434</v>
      </c>
      <c r="E3228" s="3" t="s">
        <v>25</v>
      </c>
      <c r="F3228" s="3" t="s">
        <v>26</v>
      </c>
      <c r="G3228" s="3">
        <v>30</v>
      </c>
      <c r="H3228" s="3">
        <v>30</v>
      </c>
      <c r="I3228" s="3">
        <v>0.2</v>
      </c>
      <c r="J3228" s="4">
        <v>0.75</v>
      </c>
      <c r="K3228" s="4">
        <v>1</v>
      </c>
      <c r="L3228" s="4">
        <v>5</v>
      </c>
      <c r="M3228" s="3">
        <v>1</v>
      </c>
      <c r="N3228" s="3">
        <v>2</v>
      </c>
      <c r="O3228" s="3">
        <f>HLOOKUP(O$5,[1]非R能力!$B$8:$F$558,$C3228+1,0)</f>
        <v>1423175.7110252741</v>
      </c>
      <c r="P3228" s="3">
        <f>HLOOKUP(P$5,[1]非R能力!$B$8:$F$558,$C3228+1,0)</f>
        <v>205083.80128840654</v>
      </c>
      <c r="Q3228" s="3">
        <f>HLOOKUP(Q$5,[1]非R能力!$B$8:$F$558,$C3228+1,0)</f>
        <v>110331.3580859464</v>
      </c>
      <c r="R3228" s="3">
        <f>HLOOKUP(R$5,[1]非R能力!$B$8:$F$558,$C3228+1,0)</f>
        <v>33770.829541764149</v>
      </c>
      <c r="S3228" s="3">
        <f>HLOOKUP(S$5,[1]非R能力!$B$8:$F$558,$C3228+1,0)</f>
        <v>44638.071788645022</v>
      </c>
      <c r="T3228" s="3">
        <f>INDEX([1]非R能力!$H$9:$H$558,D3228)</f>
        <v>40344.730124990761</v>
      </c>
      <c r="U3228" s="3">
        <f>IF(E3228="小怪",0,IF(INDEX([1]非R能力!$FK$9:$FK$558,C3228)=0,0,10))</f>
        <v>10</v>
      </c>
      <c r="V3228" s="3">
        <f>IF(E3228="小怪",0,IF(INDEX([1]非R能力!$FH$9:$FH$558,C3228)=0,0,5000))</f>
        <v>5000</v>
      </c>
      <c r="W3228" s="3">
        <f>HLOOKUP(W$5,[2]人物技能基础!$O$3:$Q$553,$C3228+1,0)</f>
        <v>3.637142857142857</v>
      </c>
      <c r="X3228" s="3">
        <f>HLOOKUP(X$5,[2]人物技能基础!$O$3:$Q$553,$C3228+1,0)</f>
        <v>2.0186428571428574</v>
      </c>
      <c r="Y3228" s="3">
        <f>HLOOKUP(Y$5,[2]人物技能基础!$O$3:$Q$553,$C3228+1,0)</f>
        <v>99.964285714285708</v>
      </c>
      <c r="Z3228" s="3">
        <f t="shared" si="301"/>
        <v>6689501</v>
      </c>
      <c r="AA3228" s="3">
        <f t="shared" si="302"/>
        <v>120019</v>
      </c>
      <c r="AB3228" s="3">
        <f t="shared" si="303"/>
        <v>41016</v>
      </c>
      <c r="AC3228" s="3">
        <f t="shared" si="304"/>
        <v>44638</v>
      </c>
      <c r="AD3228" s="3">
        <f t="shared" si="305"/>
        <v>45027</v>
      </c>
    </row>
    <row r="3229" spans="1:30" x14ac:dyDescent="0.15">
      <c r="A3229" s="3">
        <v>1224</v>
      </c>
      <c r="B3229" s="3" t="str">
        <f t="shared" si="300"/>
        <v>关卡1224boss</v>
      </c>
      <c r="C3229" s="3">
        <f>INDEX([3]关卡!$J$19:$J$2018,A3229)</f>
        <v>435</v>
      </c>
      <c r="D3229" s="3">
        <f>INDEX([3]关卡!$N$19:$N$2018,A3229)</f>
        <v>435</v>
      </c>
      <c r="E3229" s="3" t="s">
        <v>25</v>
      </c>
      <c r="F3229" s="3" t="s">
        <v>26</v>
      </c>
      <c r="G3229" s="3">
        <v>30</v>
      </c>
      <c r="H3229" s="3">
        <v>30</v>
      </c>
      <c r="I3229" s="3">
        <v>0.2</v>
      </c>
      <c r="J3229" s="4">
        <v>0.75</v>
      </c>
      <c r="K3229" s="4">
        <v>1</v>
      </c>
      <c r="L3229" s="4">
        <v>5</v>
      </c>
      <c r="M3229" s="3">
        <v>1</v>
      </c>
      <c r="N3229" s="3">
        <v>2</v>
      </c>
      <c r="O3229" s="3">
        <f>HLOOKUP(O$5,[1]非R能力!$B$8:$F$558,$C3229+1,0)</f>
        <v>1428850.5258857119</v>
      </c>
      <c r="P3229" s="3">
        <f>HLOOKUP(P$5,[1]非R能力!$B$8:$F$558,$C3229+1,0)</f>
        <v>205719.37830117741</v>
      </c>
      <c r="Q3229" s="3">
        <f>HLOOKUP(Q$5,[1]非R能力!$B$8:$F$558,$C3229+1,0)</f>
        <v>110586.36628901232</v>
      </c>
      <c r="R3229" s="3">
        <f>HLOOKUP(R$5,[1]非R能力!$B$8:$F$558,$C3229+1,0)</f>
        <v>33852.716277205371</v>
      </c>
      <c r="S3229" s="3">
        <f>HLOOKUP(S$5,[1]非R能力!$B$8:$F$558,$C3229+1,0)</f>
        <v>44729.765412198503</v>
      </c>
      <c r="T3229" s="3">
        <f>INDEX([1]非R能力!$H$9:$H$558,D3229)</f>
        <v>40571.504081005398</v>
      </c>
      <c r="U3229" s="3">
        <f>IF(E3229="小怪",0,IF(INDEX([1]非R能力!$FK$9:$FK$558,C3229)=0,0,10))</f>
        <v>10</v>
      </c>
      <c r="V3229" s="3">
        <f>IF(E3229="小怪",0,IF(INDEX([1]非R能力!$FH$9:$FH$558,C3229)=0,0,5000))</f>
        <v>5000</v>
      </c>
      <c r="W3229" s="3">
        <f>HLOOKUP(W$5,[2]人物技能基础!$O$3:$Q$553,$C3229+1,0)</f>
        <v>3.637142857142857</v>
      </c>
      <c r="X3229" s="3">
        <f>HLOOKUP(X$5,[2]人物技能基础!$O$3:$Q$553,$C3229+1,0)</f>
        <v>2.0186428571428574</v>
      </c>
      <c r="Y3229" s="3">
        <f>HLOOKUP(Y$5,[2]人物技能基础!$O$3:$Q$553,$C3229+1,0)</f>
        <v>99.964285714285708</v>
      </c>
      <c r="Z3229" s="3">
        <f t="shared" si="301"/>
        <v>6712063</v>
      </c>
      <c r="AA3229" s="3">
        <f t="shared" si="302"/>
        <v>120312</v>
      </c>
      <c r="AB3229" s="3">
        <f t="shared" si="303"/>
        <v>41143</v>
      </c>
      <c r="AC3229" s="3">
        <f t="shared" si="304"/>
        <v>44729</v>
      </c>
      <c r="AD3229" s="3">
        <f t="shared" si="305"/>
        <v>45136</v>
      </c>
    </row>
    <row r="3230" spans="1:30" x14ac:dyDescent="0.15">
      <c r="A3230" s="3">
        <v>1225</v>
      </c>
      <c r="B3230" s="3" t="str">
        <f t="shared" si="300"/>
        <v>关卡1225boss</v>
      </c>
      <c r="C3230" s="3">
        <f>INDEX([3]关卡!$J$19:$J$2018,A3230)</f>
        <v>435</v>
      </c>
      <c r="D3230" s="3">
        <f>INDEX([3]关卡!$N$19:$N$2018,A3230)</f>
        <v>435</v>
      </c>
      <c r="E3230" s="3" t="s">
        <v>25</v>
      </c>
      <c r="F3230" s="3" t="s">
        <v>26</v>
      </c>
      <c r="G3230" s="3">
        <v>30</v>
      </c>
      <c r="H3230" s="3">
        <v>30</v>
      </c>
      <c r="I3230" s="3">
        <v>0.2</v>
      </c>
      <c r="J3230" s="4">
        <v>0.75</v>
      </c>
      <c r="K3230" s="4">
        <v>1</v>
      </c>
      <c r="L3230" s="4">
        <v>5</v>
      </c>
      <c r="M3230" s="3">
        <v>1</v>
      </c>
      <c r="N3230" s="3">
        <v>2</v>
      </c>
      <c r="O3230" s="3">
        <f>HLOOKUP(O$5,[1]非R能力!$B$8:$F$558,$C3230+1,0)</f>
        <v>1428850.5258857119</v>
      </c>
      <c r="P3230" s="3">
        <f>HLOOKUP(P$5,[1]非R能力!$B$8:$F$558,$C3230+1,0)</f>
        <v>205719.37830117741</v>
      </c>
      <c r="Q3230" s="3">
        <f>HLOOKUP(Q$5,[1]非R能力!$B$8:$F$558,$C3230+1,0)</f>
        <v>110586.36628901232</v>
      </c>
      <c r="R3230" s="3">
        <f>HLOOKUP(R$5,[1]非R能力!$B$8:$F$558,$C3230+1,0)</f>
        <v>33852.716277205371</v>
      </c>
      <c r="S3230" s="3">
        <f>HLOOKUP(S$5,[1]非R能力!$B$8:$F$558,$C3230+1,0)</f>
        <v>44729.765412198503</v>
      </c>
      <c r="T3230" s="3">
        <f>INDEX([1]非R能力!$H$9:$H$558,D3230)</f>
        <v>40571.504081005398</v>
      </c>
      <c r="U3230" s="3">
        <f>IF(E3230="小怪",0,IF(INDEX([1]非R能力!$FK$9:$FK$558,C3230)=0,0,10))</f>
        <v>10</v>
      </c>
      <c r="V3230" s="3">
        <f>IF(E3230="小怪",0,IF(INDEX([1]非R能力!$FH$9:$FH$558,C3230)=0,0,5000))</f>
        <v>5000</v>
      </c>
      <c r="W3230" s="3">
        <f>HLOOKUP(W$5,[2]人物技能基础!$O$3:$Q$553,$C3230+1,0)</f>
        <v>3.637142857142857</v>
      </c>
      <c r="X3230" s="3">
        <f>HLOOKUP(X$5,[2]人物技能基础!$O$3:$Q$553,$C3230+1,0)</f>
        <v>2.0186428571428574</v>
      </c>
      <c r="Y3230" s="3">
        <f>HLOOKUP(Y$5,[2]人物技能基础!$O$3:$Q$553,$C3230+1,0)</f>
        <v>99.964285714285708</v>
      </c>
      <c r="Z3230" s="3">
        <f t="shared" si="301"/>
        <v>6712063</v>
      </c>
      <c r="AA3230" s="3">
        <f t="shared" si="302"/>
        <v>120312</v>
      </c>
      <c r="AB3230" s="3">
        <f t="shared" si="303"/>
        <v>41143</v>
      </c>
      <c r="AC3230" s="3">
        <f t="shared" si="304"/>
        <v>44729</v>
      </c>
      <c r="AD3230" s="3">
        <f t="shared" si="305"/>
        <v>45136</v>
      </c>
    </row>
    <row r="3231" spans="1:30" x14ac:dyDescent="0.15">
      <c r="A3231" s="3">
        <v>1226</v>
      </c>
      <c r="B3231" s="3" t="str">
        <f t="shared" si="300"/>
        <v>关卡1226boss</v>
      </c>
      <c r="C3231" s="3">
        <f>INDEX([3]关卡!$J$19:$J$2018,A3231)</f>
        <v>435</v>
      </c>
      <c r="D3231" s="3">
        <f>INDEX([3]关卡!$N$19:$N$2018,A3231)</f>
        <v>435</v>
      </c>
      <c r="E3231" s="3" t="s">
        <v>25</v>
      </c>
      <c r="F3231" s="3" t="s">
        <v>26</v>
      </c>
      <c r="G3231" s="3">
        <v>30</v>
      </c>
      <c r="H3231" s="3">
        <v>30</v>
      </c>
      <c r="I3231" s="3">
        <v>0.2</v>
      </c>
      <c r="J3231" s="4">
        <v>0.75</v>
      </c>
      <c r="K3231" s="4">
        <v>1</v>
      </c>
      <c r="L3231" s="4">
        <v>5</v>
      </c>
      <c r="M3231" s="3">
        <v>1</v>
      </c>
      <c r="N3231" s="3">
        <v>2</v>
      </c>
      <c r="O3231" s="3">
        <f>HLOOKUP(O$5,[1]非R能力!$B$8:$F$558,$C3231+1,0)</f>
        <v>1428850.5258857119</v>
      </c>
      <c r="P3231" s="3">
        <f>HLOOKUP(P$5,[1]非R能力!$B$8:$F$558,$C3231+1,0)</f>
        <v>205719.37830117741</v>
      </c>
      <c r="Q3231" s="3">
        <f>HLOOKUP(Q$5,[1]非R能力!$B$8:$F$558,$C3231+1,0)</f>
        <v>110586.36628901232</v>
      </c>
      <c r="R3231" s="3">
        <f>HLOOKUP(R$5,[1]非R能力!$B$8:$F$558,$C3231+1,0)</f>
        <v>33852.716277205371</v>
      </c>
      <c r="S3231" s="3">
        <f>HLOOKUP(S$5,[1]非R能力!$B$8:$F$558,$C3231+1,0)</f>
        <v>44729.765412198503</v>
      </c>
      <c r="T3231" s="3">
        <f>INDEX([1]非R能力!$H$9:$H$558,D3231)</f>
        <v>40571.504081005398</v>
      </c>
      <c r="U3231" s="3">
        <f>IF(E3231="小怪",0,IF(INDEX([1]非R能力!$FK$9:$FK$558,C3231)=0,0,10))</f>
        <v>10</v>
      </c>
      <c r="V3231" s="3">
        <f>IF(E3231="小怪",0,IF(INDEX([1]非R能力!$FH$9:$FH$558,C3231)=0,0,5000))</f>
        <v>5000</v>
      </c>
      <c r="W3231" s="3">
        <f>HLOOKUP(W$5,[2]人物技能基础!$O$3:$Q$553,$C3231+1,0)</f>
        <v>3.637142857142857</v>
      </c>
      <c r="X3231" s="3">
        <f>HLOOKUP(X$5,[2]人物技能基础!$O$3:$Q$553,$C3231+1,0)</f>
        <v>2.0186428571428574</v>
      </c>
      <c r="Y3231" s="3">
        <f>HLOOKUP(Y$5,[2]人物技能基础!$O$3:$Q$553,$C3231+1,0)</f>
        <v>99.964285714285708</v>
      </c>
      <c r="Z3231" s="3">
        <f t="shared" si="301"/>
        <v>6712063</v>
      </c>
      <c r="AA3231" s="3">
        <f t="shared" si="302"/>
        <v>120312</v>
      </c>
      <c r="AB3231" s="3">
        <f t="shared" si="303"/>
        <v>41143</v>
      </c>
      <c r="AC3231" s="3">
        <f t="shared" si="304"/>
        <v>44729</v>
      </c>
      <c r="AD3231" s="3">
        <f t="shared" si="305"/>
        <v>45136</v>
      </c>
    </row>
    <row r="3232" spans="1:30" x14ac:dyDescent="0.15">
      <c r="A3232" s="3">
        <v>1227</v>
      </c>
      <c r="B3232" s="3" t="str">
        <f t="shared" si="300"/>
        <v>关卡1227boss</v>
      </c>
      <c r="C3232" s="3">
        <f>INDEX([3]关卡!$J$19:$J$2018,A3232)</f>
        <v>436</v>
      </c>
      <c r="D3232" s="3">
        <f>INDEX([3]关卡!$N$19:$N$2018,A3232)</f>
        <v>436</v>
      </c>
      <c r="E3232" s="3" t="s">
        <v>25</v>
      </c>
      <c r="F3232" s="3" t="s">
        <v>26</v>
      </c>
      <c r="G3232" s="3">
        <v>30</v>
      </c>
      <c r="H3232" s="3">
        <v>30</v>
      </c>
      <c r="I3232" s="3">
        <v>0.2</v>
      </c>
      <c r="J3232" s="4">
        <v>0.75</v>
      </c>
      <c r="K3232" s="4">
        <v>1</v>
      </c>
      <c r="L3232" s="4">
        <v>5</v>
      </c>
      <c r="M3232" s="3">
        <v>1</v>
      </c>
      <c r="N3232" s="3">
        <v>2</v>
      </c>
      <c r="O3232" s="3">
        <f>HLOOKUP(O$5,[1]非R能力!$B$8:$F$558,$C3232+1,0)</f>
        <v>1434685.9200821349</v>
      </c>
      <c r="P3232" s="3">
        <f>HLOOKUP(P$5,[1]非R能力!$B$8:$F$558,$C3232+1,0)</f>
        <v>206414.1017920115</v>
      </c>
      <c r="Q3232" s="3">
        <f>HLOOKUP(Q$5,[1]非R能力!$B$8:$F$558,$C3232+1,0)</f>
        <v>110859.1838453581</v>
      </c>
      <c r="R3232" s="3">
        <f>HLOOKUP(R$5,[1]非R能力!$B$8:$F$558,$C3232+1,0)</f>
        <v>33938.80624091834</v>
      </c>
      <c r="S3232" s="3">
        <f>HLOOKUP(S$5,[1]非R能力!$B$8:$F$558,$C3232+1,0)</f>
        <v>44844.878834431263</v>
      </c>
      <c r="T3232" s="3">
        <f>INDEX([1]非R能力!$H$9:$H$558,D3232)</f>
        <v>40799.295662448589</v>
      </c>
      <c r="U3232" s="3">
        <f>IF(E3232="小怪",0,IF(INDEX([1]非R能力!$FK$9:$FK$558,C3232)=0,0,10))</f>
        <v>10</v>
      </c>
      <c r="V3232" s="3">
        <f>IF(E3232="小怪",0,IF(INDEX([1]非R能力!$FH$9:$FH$558,C3232)=0,0,5000))</f>
        <v>5000</v>
      </c>
      <c r="W3232" s="3">
        <f>HLOOKUP(W$5,[2]人物技能基础!$O$3:$Q$553,$C3232+1,0)</f>
        <v>3.637142857142857</v>
      </c>
      <c r="X3232" s="3">
        <f>HLOOKUP(X$5,[2]人物技能基础!$O$3:$Q$553,$C3232+1,0)</f>
        <v>2.0186428571428574</v>
      </c>
      <c r="Y3232" s="3">
        <f>HLOOKUP(Y$5,[2]人物技能基础!$O$3:$Q$553,$C3232+1,0)</f>
        <v>99.964285714285708</v>
      </c>
      <c r="Z3232" s="3">
        <f t="shared" si="301"/>
        <v>6736355</v>
      </c>
      <c r="AA3232" s="3">
        <f t="shared" si="302"/>
        <v>120623</v>
      </c>
      <c r="AB3232" s="3">
        <f t="shared" si="303"/>
        <v>41282</v>
      </c>
      <c r="AC3232" s="3">
        <f t="shared" si="304"/>
        <v>44844</v>
      </c>
      <c r="AD3232" s="3">
        <f t="shared" si="305"/>
        <v>45251</v>
      </c>
    </row>
    <row r="3233" spans="1:30" x14ac:dyDescent="0.15">
      <c r="A3233" s="3">
        <v>1228</v>
      </c>
      <c r="B3233" s="3" t="str">
        <f t="shared" si="300"/>
        <v>关卡1228boss</v>
      </c>
      <c r="C3233" s="3">
        <f>INDEX([3]关卡!$J$19:$J$2018,A3233)</f>
        <v>436</v>
      </c>
      <c r="D3233" s="3">
        <f>INDEX([3]关卡!$N$19:$N$2018,A3233)</f>
        <v>436</v>
      </c>
      <c r="E3233" s="3" t="s">
        <v>25</v>
      </c>
      <c r="F3233" s="3" t="s">
        <v>26</v>
      </c>
      <c r="G3233" s="3">
        <v>30</v>
      </c>
      <c r="H3233" s="3">
        <v>30</v>
      </c>
      <c r="I3233" s="3">
        <v>0.2</v>
      </c>
      <c r="J3233" s="4">
        <v>0.75</v>
      </c>
      <c r="K3233" s="4">
        <v>1</v>
      </c>
      <c r="L3233" s="4">
        <v>5</v>
      </c>
      <c r="M3233" s="3">
        <v>1</v>
      </c>
      <c r="N3233" s="3">
        <v>2</v>
      </c>
      <c r="O3233" s="3">
        <f>HLOOKUP(O$5,[1]非R能力!$B$8:$F$558,$C3233+1,0)</f>
        <v>1434685.9200821349</v>
      </c>
      <c r="P3233" s="3">
        <f>HLOOKUP(P$5,[1]非R能力!$B$8:$F$558,$C3233+1,0)</f>
        <v>206414.1017920115</v>
      </c>
      <c r="Q3233" s="3">
        <f>HLOOKUP(Q$5,[1]非R能力!$B$8:$F$558,$C3233+1,0)</f>
        <v>110859.1838453581</v>
      </c>
      <c r="R3233" s="3">
        <f>HLOOKUP(R$5,[1]非R能力!$B$8:$F$558,$C3233+1,0)</f>
        <v>33938.80624091834</v>
      </c>
      <c r="S3233" s="3">
        <f>HLOOKUP(S$5,[1]非R能力!$B$8:$F$558,$C3233+1,0)</f>
        <v>44844.878834431263</v>
      </c>
      <c r="T3233" s="3">
        <f>INDEX([1]非R能力!$H$9:$H$558,D3233)</f>
        <v>40799.295662448589</v>
      </c>
      <c r="U3233" s="3">
        <f>IF(E3233="小怪",0,IF(INDEX([1]非R能力!$FK$9:$FK$558,C3233)=0,0,10))</f>
        <v>10</v>
      </c>
      <c r="V3233" s="3">
        <f>IF(E3233="小怪",0,IF(INDEX([1]非R能力!$FH$9:$FH$558,C3233)=0,0,5000))</f>
        <v>5000</v>
      </c>
      <c r="W3233" s="3">
        <f>HLOOKUP(W$5,[2]人物技能基础!$O$3:$Q$553,$C3233+1,0)</f>
        <v>3.637142857142857</v>
      </c>
      <c r="X3233" s="3">
        <f>HLOOKUP(X$5,[2]人物技能基础!$O$3:$Q$553,$C3233+1,0)</f>
        <v>2.0186428571428574</v>
      </c>
      <c r="Y3233" s="3">
        <f>HLOOKUP(Y$5,[2]人物技能基础!$O$3:$Q$553,$C3233+1,0)</f>
        <v>99.964285714285708</v>
      </c>
      <c r="Z3233" s="3">
        <f t="shared" si="301"/>
        <v>6736355</v>
      </c>
      <c r="AA3233" s="3">
        <f t="shared" si="302"/>
        <v>120623</v>
      </c>
      <c r="AB3233" s="3">
        <f t="shared" si="303"/>
        <v>41282</v>
      </c>
      <c r="AC3233" s="3">
        <f t="shared" si="304"/>
        <v>44844</v>
      </c>
      <c r="AD3233" s="3">
        <f t="shared" si="305"/>
        <v>45251</v>
      </c>
    </row>
    <row r="3234" spans="1:30" x14ac:dyDescent="0.15">
      <c r="A3234" s="3">
        <v>1229</v>
      </c>
      <c r="B3234" s="3" t="str">
        <f t="shared" si="300"/>
        <v>关卡1229boss</v>
      </c>
      <c r="C3234" s="3">
        <f>INDEX([3]关卡!$J$19:$J$2018,A3234)</f>
        <v>436</v>
      </c>
      <c r="D3234" s="3">
        <f>INDEX([3]关卡!$N$19:$N$2018,A3234)</f>
        <v>436</v>
      </c>
      <c r="E3234" s="3" t="s">
        <v>25</v>
      </c>
      <c r="F3234" s="3" t="s">
        <v>26</v>
      </c>
      <c r="G3234" s="3">
        <v>30</v>
      </c>
      <c r="H3234" s="3">
        <v>30</v>
      </c>
      <c r="I3234" s="3">
        <v>0.2</v>
      </c>
      <c r="J3234" s="4">
        <v>0.75</v>
      </c>
      <c r="K3234" s="4">
        <v>1</v>
      </c>
      <c r="L3234" s="4">
        <v>5</v>
      </c>
      <c r="M3234" s="3">
        <v>1</v>
      </c>
      <c r="N3234" s="3">
        <v>2</v>
      </c>
      <c r="O3234" s="3">
        <f>HLOOKUP(O$5,[1]非R能力!$B$8:$F$558,$C3234+1,0)</f>
        <v>1434685.9200821349</v>
      </c>
      <c r="P3234" s="3">
        <f>HLOOKUP(P$5,[1]非R能力!$B$8:$F$558,$C3234+1,0)</f>
        <v>206414.1017920115</v>
      </c>
      <c r="Q3234" s="3">
        <f>HLOOKUP(Q$5,[1]非R能力!$B$8:$F$558,$C3234+1,0)</f>
        <v>110859.1838453581</v>
      </c>
      <c r="R3234" s="3">
        <f>HLOOKUP(R$5,[1]非R能力!$B$8:$F$558,$C3234+1,0)</f>
        <v>33938.80624091834</v>
      </c>
      <c r="S3234" s="3">
        <f>HLOOKUP(S$5,[1]非R能力!$B$8:$F$558,$C3234+1,0)</f>
        <v>44844.878834431263</v>
      </c>
      <c r="T3234" s="3">
        <f>INDEX([1]非R能力!$H$9:$H$558,D3234)</f>
        <v>40799.295662448589</v>
      </c>
      <c r="U3234" s="3">
        <f>IF(E3234="小怪",0,IF(INDEX([1]非R能力!$FK$9:$FK$558,C3234)=0,0,10))</f>
        <v>10</v>
      </c>
      <c r="V3234" s="3">
        <f>IF(E3234="小怪",0,IF(INDEX([1]非R能力!$FH$9:$FH$558,C3234)=0,0,5000))</f>
        <v>5000</v>
      </c>
      <c r="W3234" s="3">
        <f>HLOOKUP(W$5,[2]人物技能基础!$O$3:$Q$553,$C3234+1,0)</f>
        <v>3.637142857142857</v>
      </c>
      <c r="X3234" s="3">
        <f>HLOOKUP(X$5,[2]人物技能基础!$O$3:$Q$553,$C3234+1,0)</f>
        <v>2.0186428571428574</v>
      </c>
      <c r="Y3234" s="3">
        <f>HLOOKUP(Y$5,[2]人物技能基础!$O$3:$Q$553,$C3234+1,0)</f>
        <v>99.964285714285708</v>
      </c>
      <c r="Z3234" s="3">
        <f t="shared" si="301"/>
        <v>6736355</v>
      </c>
      <c r="AA3234" s="3">
        <f t="shared" si="302"/>
        <v>120623</v>
      </c>
      <c r="AB3234" s="3">
        <f t="shared" si="303"/>
        <v>41282</v>
      </c>
      <c r="AC3234" s="3">
        <f t="shared" si="304"/>
        <v>44844</v>
      </c>
      <c r="AD3234" s="3">
        <f t="shared" si="305"/>
        <v>45251</v>
      </c>
    </row>
    <row r="3235" spans="1:30" x14ac:dyDescent="0.15">
      <c r="A3235" s="3">
        <v>1230</v>
      </c>
      <c r="B3235" s="3" t="str">
        <f t="shared" si="300"/>
        <v>关卡1230boss</v>
      </c>
      <c r="C3235" s="3">
        <f>INDEX([3]关卡!$J$19:$J$2018,A3235)</f>
        <v>437</v>
      </c>
      <c r="D3235" s="3">
        <f>INDEX([3]关卡!$N$19:$N$2018,A3235)</f>
        <v>437</v>
      </c>
      <c r="E3235" s="3" t="s">
        <v>25</v>
      </c>
      <c r="F3235" s="3" t="s">
        <v>26</v>
      </c>
      <c r="G3235" s="3">
        <v>30</v>
      </c>
      <c r="H3235" s="3">
        <v>30</v>
      </c>
      <c r="I3235" s="3">
        <v>0.2</v>
      </c>
      <c r="J3235" s="4">
        <v>0.75</v>
      </c>
      <c r="K3235" s="4">
        <v>1</v>
      </c>
      <c r="L3235" s="4">
        <v>5</v>
      </c>
      <c r="M3235" s="3">
        <v>1</v>
      </c>
      <c r="N3235" s="3">
        <v>2</v>
      </c>
      <c r="O3235" s="3">
        <f>HLOOKUP(O$5,[1]非R能力!$B$8:$F$558,$C3235+1,0)</f>
        <v>1441198.2363832658</v>
      </c>
      <c r="P3235" s="3">
        <f>HLOOKUP(P$5,[1]非R能力!$B$8:$F$558,$C3235+1,0)</f>
        <v>207082.35630819696</v>
      </c>
      <c r="Q3235" s="3">
        <f>HLOOKUP(Q$5,[1]非R能力!$B$8:$F$558,$C3235+1,0)</f>
        <v>111116.66189020994</v>
      </c>
      <c r="R3235" s="3">
        <f>HLOOKUP(R$5,[1]非R能力!$B$8:$F$558,$C3235+1,0)</f>
        <v>34027.349995916775</v>
      </c>
      <c r="S3235" s="3">
        <f>HLOOKUP(S$5,[1]非R能力!$B$8:$F$558,$C3235+1,0)</f>
        <v>44948.134757020307</v>
      </c>
      <c r="T3235" s="3">
        <f>INDEX([1]非R能力!$H$9:$H$558,D3235)</f>
        <v>41028.108329928029</v>
      </c>
      <c r="U3235" s="3">
        <f>IF(E3235="小怪",0,IF(INDEX([1]非R能力!$FK$9:$FK$558,C3235)=0,0,10))</f>
        <v>10</v>
      </c>
      <c r="V3235" s="3">
        <f>IF(E3235="小怪",0,IF(INDEX([1]非R能力!$FH$9:$FH$558,C3235)=0,0,5000))</f>
        <v>5000</v>
      </c>
      <c r="W3235" s="3">
        <f>HLOOKUP(W$5,[2]人物技能基础!$O$3:$Q$553,$C3235+1,0)</f>
        <v>3.637142857142857</v>
      </c>
      <c r="X3235" s="3">
        <f>HLOOKUP(X$5,[2]人物技能基础!$O$3:$Q$553,$C3235+1,0)</f>
        <v>2.0186428571428574</v>
      </c>
      <c r="Y3235" s="3">
        <f>HLOOKUP(Y$5,[2]人物技能基础!$O$3:$Q$553,$C3235+1,0)</f>
        <v>99.964285714285708</v>
      </c>
      <c r="Z3235" s="3">
        <f t="shared" si="301"/>
        <v>6759887</v>
      </c>
      <c r="AA3235" s="3">
        <f t="shared" si="302"/>
        <v>120924</v>
      </c>
      <c r="AB3235" s="3">
        <f t="shared" si="303"/>
        <v>41416</v>
      </c>
      <c r="AC3235" s="3">
        <f t="shared" si="304"/>
        <v>44948</v>
      </c>
      <c r="AD3235" s="3">
        <f t="shared" si="305"/>
        <v>45369</v>
      </c>
    </row>
    <row r="3236" spans="1:30" x14ac:dyDescent="0.15">
      <c r="A3236" s="3">
        <v>1231</v>
      </c>
      <c r="B3236" s="3" t="str">
        <f t="shared" si="300"/>
        <v>关卡1231boss</v>
      </c>
      <c r="C3236" s="3">
        <f>INDEX([3]关卡!$J$19:$J$2018,A3236)</f>
        <v>437</v>
      </c>
      <c r="D3236" s="3">
        <f>INDEX([3]关卡!$N$19:$N$2018,A3236)</f>
        <v>437</v>
      </c>
      <c r="E3236" s="3" t="s">
        <v>25</v>
      </c>
      <c r="F3236" s="3" t="s">
        <v>26</v>
      </c>
      <c r="G3236" s="3">
        <v>30</v>
      </c>
      <c r="H3236" s="3">
        <v>30</v>
      </c>
      <c r="I3236" s="3">
        <v>0.2</v>
      </c>
      <c r="J3236" s="4">
        <v>0.75</v>
      </c>
      <c r="K3236" s="4">
        <v>1</v>
      </c>
      <c r="L3236" s="4">
        <v>5</v>
      </c>
      <c r="M3236" s="3">
        <v>1</v>
      </c>
      <c r="N3236" s="3">
        <v>2</v>
      </c>
      <c r="O3236" s="3">
        <f>HLOOKUP(O$5,[1]非R能力!$B$8:$F$558,$C3236+1,0)</f>
        <v>1441198.2363832658</v>
      </c>
      <c r="P3236" s="3">
        <f>HLOOKUP(P$5,[1]非R能力!$B$8:$F$558,$C3236+1,0)</f>
        <v>207082.35630819696</v>
      </c>
      <c r="Q3236" s="3">
        <f>HLOOKUP(Q$5,[1]非R能力!$B$8:$F$558,$C3236+1,0)</f>
        <v>111116.66189020994</v>
      </c>
      <c r="R3236" s="3">
        <f>HLOOKUP(R$5,[1]非R能力!$B$8:$F$558,$C3236+1,0)</f>
        <v>34027.349995916775</v>
      </c>
      <c r="S3236" s="3">
        <f>HLOOKUP(S$5,[1]非R能力!$B$8:$F$558,$C3236+1,0)</f>
        <v>44948.134757020307</v>
      </c>
      <c r="T3236" s="3">
        <f>INDEX([1]非R能力!$H$9:$H$558,D3236)</f>
        <v>41028.108329928029</v>
      </c>
      <c r="U3236" s="3">
        <f>IF(E3236="小怪",0,IF(INDEX([1]非R能力!$FK$9:$FK$558,C3236)=0,0,10))</f>
        <v>10</v>
      </c>
      <c r="V3236" s="3">
        <f>IF(E3236="小怪",0,IF(INDEX([1]非R能力!$FH$9:$FH$558,C3236)=0,0,5000))</f>
        <v>5000</v>
      </c>
      <c r="W3236" s="3">
        <f>HLOOKUP(W$5,[2]人物技能基础!$O$3:$Q$553,$C3236+1,0)</f>
        <v>3.637142857142857</v>
      </c>
      <c r="X3236" s="3">
        <f>HLOOKUP(X$5,[2]人物技能基础!$O$3:$Q$553,$C3236+1,0)</f>
        <v>2.0186428571428574</v>
      </c>
      <c r="Y3236" s="3">
        <f>HLOOKUP(Y$5,[2]人物技能基础!$O$3:$Q$553,$C3236+1,0)</f>
        <v>99.964285714285708</v>
      </c>
      <c r="Z3236" s="3">
        <f t="shared" si="301"/>
        <v>6759887</v>
      </c>
      <c r="AA3236" s="3">
        <f t="shared" si="302"/>
        <v>120924</v>
      </c>
      <c r="AB3236" s="3">
        <f t="shared" si="303"/>
        <v>41416</v>
      </c>
      <c r="AC3236" s="3">
        <f t="shared" si="304"/>
        <v>44948</v>
      </c>
      <c r="AD3236" s="3">
        <f t="shared" si="305"/>
        <v>45369</v>
      </c>
    </row>
    <row r="3237" spans="1:30" x14ac:dyDescent="0.15">
      <c r="A3237" s="3">
        <v>1232</v>
      </c>
      <c r="B3237" s="3" t="str">
        <f t="shared" si="300"/>
        <v>关卡1232boss</v>
      </c>
      <c r="C3237" s="3">
        <f>INDEX([3]关卡!$J$19:$J$2018,A3237)</f>
        <v>437</v>
      </c>
      <c r="D3237" s="3">
        <f>INDEX([3]关卡!$N$19:$N$2018,A3237)</f>
        <v>437</v>
      </c>
      <c r="E3237" s="3" t="s">
        <v>25</v>
      </c>
      <c r="F3237" s="3" t="s">
        <v>26</v>
      </c>
      <c r="G3237" s="3">
        <v>30</v>
      </c>
      <c r="H3237" s="3">
        <v>30</v>
      </c>
      <c r="I3237" s="3">
        <v>0.2</v>
      </c>
      <c r="J3237" s="4">
        <v>0.75</v>
      </c>
      <c r="K3237" s="4">
        <v>1</v>
      </c>
      <c r="L3237" s="4">
        <v>5</v>
      </c>
      <c r="M3237" s="3">
        <v>1</v>
      </c>
      <c r="N3237" s="3">
        <v>2</v>
      </c>
      <c r="O3237" s="3">
        <f>HLOOKUP(O$5,[1]非R能力!$B$8:$F$558,$C3237+1,0)</f>
        <v>1441198.2363832658</v>
      </c>
      <c r="P3237" s="3">
        <f>HLOOKUP(P$5,[1]非R能力!$B$8:$F$558,$C3237+1,0)</f>
        <v>207082.35630819696</v>
      </c>
      <c r="Q3237" s="3">
        <f>HLOOKUP(Q$5,[1]非R能力!$B$8:$F$558,$C3237+1,0)</f>
        <v>111116.66189020994</v>
      </c>
      <c r="R3237" s="3">
        <f>HLOOKUP(R$5,[1]非R能力!$B$8:$F$558,$C3237+1,0)</f>
        <v>34027.349995916775</v>
      </c>
      <c r="S3237" s="3">
        <f>HLOOKUP(S$5,[1]非R能力!$B$8:$F$558,$C3237+1,0)</f>
        <v>44948.134757020307</v>
      </c>
      <c r="T3237" s="3">
        <f>INDEX([1]非R能力!$H$9:$H$558,D3237)</f>
        <v>41028.108329928029</v>
      </c>
      <c r="U3237" s="3">
        <f>IF(E3237="小怪",0,IF(INDEX([1]非R能力!$FK$9:$FK$558,C3237)=0,0,10))</f>
        <v>10</v>
      </c>
      <c r="V3237" s="3">
        <f>IF(E3237="小怪",0,IF(INDEX([1]非R能力!$FH$9:$FH$558,C3237)=0,0,5000))</f>
        <v>5000</v>
      </c>
      <c r="W3237" s="3">
        <f>HLOOKUP(W$5,[2]人物技能基础!$O$3:$Q$553,$C3237+1,0)</f>
        <v>3.637142857142857</v>
      </c>
      <c r="X3237" s="3">
        <f>HLOOKUP(X$5,[2]人物技能基础!$O$3:$Q$553,$C3237+1,0)</f>
        <v>2.0186428571428574</v>
      </c>
      <c r="Y3237" s="3">
        <f>HLOOKUP(Y$5,[2]人物技能基础!$O$3:$Q$553,$C3237+1,0)</f>
        <v>99.964285714285708</v>
      </c>
      <c r="Z3237" s="3">
        <f t="shared" si="301"/>
        <v>6759887</v>
      </c>
      <c r="AA3237" s="3">
        <f t="shared" si="302"/>
        <v>120924</v>
      </c>
      <c r="AB3237" s="3">
        <f t="shared" si="303"/>
        <v>41416</v>
      </c>
      <c r="AC3237" s="3">
        <f t="shared" si="304"/>
        <v>44948</v>
      </c>
      <c r="AD3237" s="3">
        <f t="shared" si="305"/>
        <v>45369</v>
      </c>
    </row>
    <row r="3238" spans="1:30" x14ac:dyDescent="0.15">
      <c r="A3238" s="3">
        <v>1233</v>
      </c>
      <c r="B3238" s="3" t="str">
        <f t="shared" si="300"/>
        <v>关卡1233boss</v>
      </c>
      <c r="C3238" s="3">
        <f>INDEX([3]关卡!$J$19:$J$2018,A3238)</f>
        <v>438</v>
      </c>
      <c r="D3238" s="3">
        <f>INDEX([3]关卡!$N$19:$N$2018,A3238)</f>
        <v>438</v>
      </c>
      <c r="E3238" s="3" t="s">
        <v>25</v>
      </c>
      <c r="F3238" s="3" t="s">
        <v>26</v>
      </c>
      <c r="G3238" s="3">
        <v>30</v>
      </c>
      <c r="H3238" s="3">
        <v>30</v>
      </c>
      <c r="I3238" s="3">
        <v>0.2</v>
      </c>
      <c r="J3238" s="4">
        <v>0.75</v>
      </c>
      <c r="K3238" s="4">
        <v>1</v>
      </c>
      <c r="L3238" s="4">
        <v>5</v>
      </c>
      <c r="M3238" s="3">
        <v>1</v>
      </c>
      <c r="N3238" s="3">
        <v>2</v>
      </c>
      <c r="O3238" s="3">
        <f>HLOOKUP(O$5,[1]非R能力!$B$8:$F$558,$C3238+1,0)</f>
        <v>1446824.7575959573</v>
      </c>
      <c r="P3238" s="3">
        <f>HLOOKUP(P$5,[1]非R能力!$B$8:$F$558,$C3238+1,0)</f>
        <v>207726.05007900522</v>
      </c>
      <c r="Q3238" s="3">
        <f>HLOOKUP(Q$5,[1]非R能力!$B$8:$F$558,$C3238+1,0)</f>
        <v>111365.83615494624</v>
      </c>
      <c r="R3238" s="3">
        <f>HLOOKUP(R$5,[1]非R能力!$B$8:$F$558,$C3238+1,0)</f>
        <v>34109.986926825724</v>
      </c>
      <c r="S3238" s="3">
        <f>HLOOKUP(S$5,[1]非R能力!$B$8:$F$558,$C3238+1,0)</f>
        <v>45040.79945920864</v>
      </c>
      <c r="T3238" s="3">
        <f>INDEX([1]非R能力!$H$9:$H$558,D3238)</f>
        <v>41257.945550198121</v>
      </c>
      <c r="U3238" s="3">
        <f>IF(E3238="小怪",0,IF(INDEX([1]非R能力!$FK$9:$FK$558,C3238)=0,0,10))</f>
        <v>10</v>
      </c>
      <c r="V3238" s="3">
        <f>IF(E3238="小怪",0,IF(INDEX([1]非R能力!$FH$9:$FH$558,C3238)=0,0,5000))</f>
        <v>5000</v>
      </c>
      <c r="W3238" s="3">
        <f>HLOOKUP(W$5,[2]人物技能基础!$O$3:$Q$553,$C3238+1,0)</f>
        <v>3.637142857142857</v>
      </c>
      <c r="X3238" s="3">
        <f>HLOOKUP(X$5,[2]人物技能基础!$O$3:$Q$553,$C3238+1,0)</f>
        <v>2.0186428571428574</v>
      </c>
      <c r="Y3238" s="3">
        <f>HLOOKUP(Y$5,[2]人物技能基础!$O$3:$Q$553,$C3238+1,0)</f>
        <v>99.964285714285708</v>
      </c>
      <c r="Z3238" s="3">
        <f t="shared" si="301"/>
        <v>6782725</v>
      </c>
      <c r="AA3238" s="3">
        <f t="shared" si="302"/>
        <v>121211</v>
      </c>
      <c r="AB3238" s="3">
        <f t="shared" si="303"/>
        <v>41545</v>
      </c>
      <c r="AC3238" s="3">
        <f t="shared" si="304"/>
        <v>45040</v>
      </c>
      <c r="AD3238" s="3">
        <f t="shared" si="305"/>
        <v>45479</v>
      </c>
    </row>
    <row r="3239" spans="1:30" x14ac:dyDescent="0.15">
      <c r="A3239" s="3">
        <v>1234</v>
      </c>
      <c r="B3239" s="3" t="str">
        <f t="shared" si="300"/>
        <v>关卡1234boss</v>
      </c>
      <c r="C3239" s="3">
        <f>INDEX([3]关卡!$J$19:$J$2018,A3239)</f>
        <v>438</v>
      </c>
      <c r="D3239" s="3">
        <f>INDEX([3]关卡!$N$19:$N$2018,A3239)</f>
        <v>438</v>
      </c>
      <c r="E3239" s="3" t="s">
        <v>25</v>
      </c>
      <c r="F3239" s="3" t="s">
        <v>26</v>
      </c>
      <c r="G3239" s="3">
        <v>30</v>
      </c>
      <c r="H3239" s="3">
        <v>30</v>
      </c>
      <c r="I3239" s="3">
        <v>0.2</v>
      </c>
      <c r="J3239" s="4">
        <v>0.75</v>
      </c>
      <c r="K3239" s="4">
        <v>1</v>
      </c>
      <c r="L3239" s="4">
        <v>5</v>
      </c>
      <c r="M3239" s="3">
        <v>1</v>
      </c>
      <c r="N3239" s="3">
        <v>2</v>
      </c>
      <c r="O3239" s="3">
        <f>HLOOKUP(O$5,[1]非R能力!$B$8:$F$558,$C3239+1,0)</f>
        <v>1446824.7575959573</v>
      </c>
      <c r="P3239" s="3">
        <f>HLOOKUP(P$5,[1]非R能力!$B$8:$F$558,$C3239+1,0)</f>
        <v>207726.05007900522</v>
      </c>
      <c r="Q3239" s="3">
        <f>HLOOKUP(Q$5,[1]非R能力!$B$8:$F$558,$C3239+1,0)</f>
        <v>111365.83615494624</v>
      </c>
      <c r="R3239" s="3">
        <f>HLOOKUP(R$5,[1]非R能力!$B$8:$F$558,$C3239+1,0)</f>
        <v>34109.986926825724</v>
      </c>
      <c r="S3239" s="3">
        <f>HLOOKUP(S$5,[1]非R能力!$B$8:$F$558,$C3239+1,0)</f>
        <v>45040.79945920864</v>
      </c>
      <c r="T3239" s="3">
        <f>INDEX([1]非R能力!$H$9:$H$558,D3239)</f>
        <v>41257.945550198121</v>
      </c>
      <c r="U3239" s="3">
        <f>IF(E3239="小怪",0,IF(INDEX([1]非R能力!$FK$9:$FK$558,C3239)=0,0,10))</f>
        <v>10</v>
      </c>
      <c r="V3239" s="3">
        <f>IF(E3239="小怪",0,IF(INDEX([1]非R能力!$FH$9:$FH$558,C3239)=0,0,5000))</f>
        <v>5000</v>
      </c>
      <c r="W3239" s="3">
        <f>HLOOKUP(W$5,[2]人物技能基础!$O$3:$Q$553,$C3239+1,0)</f>
        <v>3.637142857142857</v>
      </c>
      <c r="X3239" s="3">
        <f>HLOOKUP(X$5,[2]人物技能基础!$O$3:$Q$553,$C3239+1,0)</f>
        <v>2.0186428571428574</v>
      </c>
      <c r="Y3239" s="3">
        <f>HLOOKUP(Y$5,[2]人物技能基础!$O$3:$Q$553,$C3239+1,0)</f>
        <v>99.964285714285708</v>
      </c>
      <c r="Z3239" s="3">
        <f t="shared" si="301"/>
        <v>6782725</v>
      </c>
      <c r="AA3239" s="3">
        <f t="shared" si="302"/>
        <v>121211</v>
      </c>
      <c r="AB3239" s="3">
        <f t="shared" si="303"/>
        <v>41545</v>
      </c>
      <c r="AC3239" s="3">
        <f t="shared" si="304"/>
        <v>45040</v>
      </c>
      <c r="AD3239" s="3">
        <f t="shared" si="305"/>
        <v>45479</v>
      </c>
    </row>
    <row r="3240" spans="1:30" x14ac:dyDescent="0.15">
      <c r="A3240" s="3">
        <v>1235</v>
      </c>
      <c r="B3240" s="3" t="str">
        <f t="shared" si="300"/>
        <v>关卡1235boss</v>
      </c>
      <c r="C3240" s="3">
        <f>INDEX([3]关卡!$J$19:$J$2018,A3240)</f>
        <v>438</v>
      </c>
      <c r="D3240" s="3">
        <f>INDEX([3]关卡!$N$19:$N$2018,A3240)</f>
        <v>438</v>
      </c>
      <c r="E3240" s="3" t="s">
        <v>25</v>
      </c>
      <c r="F3240" s="3" t="s">
        <v>26</v>
      </c>
      <c r="G3240" s="3">
        <v>30</v>
      </c>
      <c r="H3240" s="3">
        <v>30</v>
      </c>
      <c r="I3240" s="3">
        <v>0.2</v>
      </c>
      <c r="J3240" s="4">
        <v>0.75</v>
      </c>
      <c r="K3240" s="4">
        <v>1</v>
      </c>
      <c r="L3240" s="4">
        <v>5</v>
      </c>
      <c r="M3240" s="3">
        <v>1</v>
      </c>
      <c r="N3240" s="3">
        <v>2</v>
      </c>
      <c r="O3240" s="3">
        <f>HLOOKUP(O$5,[1]非R能力!$B$8:$F$558,$C3240+1,0)</f>
        <v>1446824.7575959573</v>
      </c>
      <c r="P3240" s="3">
        <f>HLOOKUP(P$5,[1]非R能力!$B$8:$F$558,$C3240+1,0)</f>
        <v>207726.05007900522</v>
      </c>
      <c r="Q3240" s="3">
        <f>HLOOKUP(Q$5,[1]非R能力!$B$8:$F$558,$C3240+1,0)</f>
        <v>111365.83615494624</v>
      </c>
      <c r="R3240" s="3">
        <f>HLOOKUP(R$5,[1]非R能力!$B$8:$F$558,$C3240+1,0)</f>
        <v>34109.986926825724</v>
      </c>
      <c r="S3240" s="3">
        <f>HLOOKUP(S$5,[1]非R能力!$B$8:$F$558,$C3240+1,0)</f>
        <v>45040.79945920864</v>
      </c>
      <c r="T3240" s="3">
        <f>INDEX([1]非R能力!$H$9:$H$558,D3240)</f>
        <v>41257.945550198121</v>
      </c>
      <c r="U3240" s="3">
        <f>IF(E3240="小怪",0,IF(INDEX([1]非R能力!$FK$9:$FK$558,C3240)=0,0,10))</f>
        <v>10</v>
      </c>
      <c r="V3240" s="3">
        <f>IF(E3240="小怪",0,IF(INDEX([1]非R能力!$FH$9:$FH$558,C3240)=0,0,5000))</f>
        <v>5000</v>
      </c>
      <c r="W3240" s="3">
        <f>HLOOKUP(W$5,[2]人物技能基础!$O$3:$Q$553,$C3240+1,0)</f>
        <v>3.637142857142857</v>
      </c>
      <c r="X3240" s="3">
        <f>HLOOKUP(X$5,[2]人物技能基础!$O$3:$Q$553,$C3240+1,0)</f>
        <v>2.0186428571428574</v>
      </c>
      <c r="Y3240" s="3">
        <f>HLOOKUP(Y$5,[2]人物技能基础!$O$3:$Q$553,$C3240+1,0)</f>
        <v>99.964285714285708</v>
      </c>
      <c r="Z3240" s="3">
        <f t="shared" si="301"/>
        <v>6782725</v>
      </c>
      <c r="AA3240" s="3">
        <f t="shared" si="302"/>
        <v>121211</v>
      </c>
      <c r="AB3240" s="3">
        <f t="shared" si="303"/>
        <v>41545</v>
      </c>
      <c r="AC3240" s="3">
        <f t="shared" si="304"/>
        <v>45040</v>
      </c>
      <c r="AD3240" s="3">
        <f t="shared" si="305"/>
        <v>45479</v>
      </c>
    </row>
    <row r="3241" spans="1:30" x14ac:dyDescent="0.15">
      <c r="A3241" s="3">
        <v>1236</v>
      </c>
      <c r="B3241" s="3" t="str">
        <f t="shared" si="300"/>
        <v>关卡1236boss</v>
      </c>
      <c r="C3241" s="3">
        <f>INDEX([3]关卡!$J$19:$J$2018,A3241)</f>
        <v>439</v>
      </c>
      <c r="D3241" s="3">
        <f>INDEX([3]关卡!$N$19:$N$2018,A3241)</f>
        <v>439</v>
      </c>
      <c r="E3241" s="3" t="s">
        <v>25</v>
      </c>
      <c r="F3241" s="3" t="s">
        <v>26</v>
      </c>
      <c r="G3241" s="3">
        <v>30</v>
      </c>
      <c r="H3241" s="3">
        <v>30</v>
      </c>
      <c r="I3241" s="3">
        <v>0.2</v>
      </c>
      <c r="J3241" s="4">
        <v>0.75</v>
      </c>
      <c r="K3241" s="4">
        <v>1</v>
      </c>
      <c r="L3241" s="4">
        <v>5</v>
      </c>
      <c r="M3241" s="3">
        <v>1</v>
      </c>
      <c r="N3241" s="3">
        <v>2</v>
      </c>
      <c r="O3241" s="3">
        <f>HLOOKUP(O$5,[1]非R能力!$B$8:$F$558,$C3241+1,0)</f>
        <v>1452464.5496689787</v>
      </c>
      <c r="P3241" s="3">
        <f>HLOOKUP(P$5,[1]非R能力!$B$8:$F$558,$C3241+1,0)</f>
        <v>208371.12073811924</v>
      </c>
      <c r="Q3241" s="3">
        <f>HLOOKUP(Q$5,[1]非R能力!$B$8:$F$558,$C3241+1,0)</f>
        <v>111615.33469961157</v>
      </c>
      <c r="R3241" s="3">
        <f>HLOOKUP(R$5,[1]非R能力!$B$8:$F$558,$C3241+1,0)</f>
        <v>34192.76348839447</v>
      </c>
      <c r="S3241" s="3">
        <f>HLOOKUP(S$5,[1]非R能力!$B$8:$F$558,$C3241+1,0)</f>
        <v>45133.640389866909</v>
      </c>
      <c r="T3241" s="3">
        <f>INDEX([1]非R能力!$H$9:$H$558,D3241)</f>
        <v>41488.810796160011</v>
      </c>
      <c r="U3241" s="3">
        <f>IF(E3241="小怪",0,IF(INDEX([1]非R能力!$FK$9:$FK$558,C3241)=0,0,10))</f>
        <v>10</v>
      </c>
      <c r="V3241" s="3">
        <f>IF(E3241="小怪",0,IF(INDEX([1]非R能力!$FH$9:$FH$558,C3241)=0,0,5000))</f>
        <v>5000</v>
      </c>
      <c r="W3241" s="3">
        <f>HLOOKUP(W$5,[2]人物技能基础!$O$3:$Q$553,$C3241+1,0)</f>
        <v>3.637142857142857</v>
      </c>
      <c r="X3241" s="3">
        <f>HLOOKUP(X$5,[2]人物技能基础!$O$3:$Q$553,$C3241+1,0)</f>
        <v>2.0186428571428574</v>
      </c>
      <c r="Y3241" s="3">
        <f>HLOOKUP(Y$5,[2]人物技能基础!$O$3:$Q$553,$C3241+1,0)</f>
        <v>99.964285714285708</v>
      </c>
      <c r="Z3241" s="3">
        <f t="shared" si="301"/>
        <v>6805633</v>
      </c>
      <c r="AA3241" s="3">
        <f t="shared" si="302"/>
        <v>121498</v>
      </c>
      <c r="AB3241" s="3">
        <f t="shared" si="303"/>
        <v>41674</v>
      </c>
      <c r="AC3241" s="3">
        <f t="shared" si="304"/>
        <v>45133</v>
      </c>
      <c r="AD3241" s="3">
        <f t="shared" si="305"/>
        <v>45590</v>
      </c>
    </row>
    <row r="3242" spans="1:30" x14ac:dyDescent="0.15">
      <c r="A3242" s="3">
        <v>1237</v>
      </c>
      <c r="B3242" s="3" t="str">
        <f t="shared" si="300"/>
        <v>关卡1237boss</v>
      </c>
      <c r="C3242" s="3">
        <f>INDEX([3]关卡!$J$19:$J$2018,A3242)</f>
        <v>439</v>
      </c>
      <c r="D3242" s="3">
        <f>INDEX([3]关卡!$N$19:$N$2018,A3242)</f>
        <v>439</v>
      </c>
      <c r="E3242" s="3" t="s">
        <v>25</v>
      </c>
      <c r="F3242" s="3" t="s">
        <v>26</v>
      </c>
      <c r="G3242" s="3">
        <v>30</v>
      </c>
      <c r="H3242" s="3">
        <v>30</v>
      </c>
      <c r="I3242" s="3">
        <v>0.2</v>
      </c>
      <c r="J3242" s="4">
        <v>0.75</v>
      </c>
      <c r="K3242" s="4">
        <v>1</v>
      </c>
      <c r="L3242" s="4">
        <v>5</v>
      </c>
      <c r="M3242" s="3">
        <v>1</v>
      </c>
      <c r="N3242" s="3">
        <v>2</v>
      </c>
      <c r="O3242" s="3">
        <f>HLOOKUP(O$5,[1]非R能力!$B$8:$F$558,$C3242+1,0)</f>
        <v>1452464.5496689787</v>
      </c>
      <c r="P3242" s="3">
        <f>HLOOKUP(P$5,[1]非R能力!$B$8:$F$558,$C3242+1,0)</f>
        <v>208371.12073811924</v>
      </c>
      <c r="Q3242" s="3">
        <f>HLOOKUP(Q$5,[1]非R能力!$B$8:$F$558,$C3242+1,0)</f>
        <v>111615.33469961157</v>
      </c>
      <c r="R3242" s="3">
        <f>HLOOKUP(R$5,[1]非R能力!$B$8:$F$558,$C3242+1,0)</f>
        <v>34192.76348839447</v>
      </c>
      <c r="S3242" s="3">
        <f>HLOOKUP(S$5,[1]非R能力!$B$8:$F$558,$C3242+1,0)</f>
        <v>45133.640389866909</v>
      </c>
      <c r="T3242" s="3">
        <f>INDEX([1]非R能力!$H$9:$H$558,D3242)</f>
        <v>41488.810796160011</v>
      </c>
      <c r="U3242" s="3">
        <f>IF(E3242="小怪",0,IF(INDEX([1]非R能力!$FK$9:$FK$558,C3242)=0,0,10))</f>
        <v>10</v>
      </c>
      <c r="V3242" s="3">
        <f>IF(E3242="小怪",0,IF(INDEX([1]非R能力!$FH$9:$FH$558,C3242)=0,0,5000))</f>
        <v>5000</v>
      </c>
      <c r="W3242" s="3">
        <f>HLOOKUP(W$5,[2]人物技能基础!$O$3:$Q$553,$C3242+1,0)</f>
        <v>3.637142857142857</v>
      </c>
      <c r="X3242" s="3">
        <f>HLOOKUP(X$5,[2]人物技能基础!$O$3:$Q$553,$C3242+1,0)</f>
        <v>2.0186428571428574</v>
      </c>
      <c r="Y3242" s="3">
        <f>HLOOKUP(Y$5,[2]人物技能基础!$O$3:$Q$553,$C3242+1,0)</f>
        <v>99.964285714285708</v>
      </c>
      <c r="Z3242" s="3">
        <f t="shared" si="301"/>
        <v>6805633</v>
      </c>
      <c r="AA3242" s="3">
        <f t="shared" si="302"/>
        <v>121498</v>
      </c>
      <c r="AB3242" s="3">
        <f t="shared" si="303"/>
        <v>41674</v>
      </c>
      <c r="AC3242" s="3">
        <f t="shared" si="304"/>
        <v>45133</v>
      </c>
      <c r="AD3242" s="3">
        <f t="shared" si="305"/>
        <v>45590</v>
      </c>
    </row>
    <row r="3243" spans="1:30" x14ac:dyDescent="0.15">
      <c r="A3243" s="3">
        <v>1238</v>
      </c>
      <c r="B3243" s="3" t="str">
        <f t="shared" si="300"/>
        <v>关卡1238boss</v>
      </c>
      <c r="C3243" s="3">
        <f>INDEX([3]关卡!$J$19:$J$2018,A3243)</f>
        <v>439</v>
      </c>
      <c r="D3243" s="3">
        <f>INDEX([3]关卡!$N$19:$N$2018,A3243)</f>
        <v>439</v>
      </c>
      <c r="E3243" s="3" t="s">
        <v>25</v>
      </c>
      <c r="F3243" s="3" t="s">
        <v>26</v>
      </c>
      <c r="G3243" s="3">
        <v>30</v>
      </c>
      <c r="H3243" s="3">
        <v>30</v>
      </c>
      <c r="I3243" s="3">
        <v>0.2</v>
      </c>
      <c r="J3243" s="4">
        <v>0.75</v>
      </c>
      <c r="K3243" s="4">
        <v>1</v>
      </c>
      <c r="L3243" s="4">
        <v>5</v>
      </c>
      <c r="M3243" s="3">
        <v>1</v>
      </c>
      <c r="N3243" s="3">
        <v>2</v>
      </c>
      <c r="O3243" s="3">
        <f>HLOOKUP(O$5,[1]非R能力!$B$8:$F$558,$C3243+1,0)</f>
        <v>1452464.5496689787</v>
      </c>
      <c r="P3243" s="3">
        <f>HLOOKUP(P$5,[1]非R能力!$B$8:$F$558,$C3243+1,0)</f>
        <v>208371.12073811924</v>
      </c>
      <c r="Q3243" s="3">
        <f>HLOOKUP(Q$5,[1]非R能力!$B$8:$F$558,$C3243+1,0)</f>
        <v>111615.33469961157</v>
      </c>
      <c r="R3243" s="3">
        <f>HLOOKUP(R$5,[1]非R能力!$B$8:$F$558,$C3243+1,0)</f>
        <v>34192.76348839447</v>
      </c>
      <c r="S3243" s="3">
        <f>HLOOKUP(S$5,[1]非R能力!$B$8:$F$558,$C3243+1,0)</f>
        <v>45133.640389866909</v>
      </c>
      <c r="T3243" s="3">
        <f>INDEX([1]非R能力!$H$9:$H$558,D3243)</f>
        <v>41488.810796160011</v>
      </c>
      <c r="U3243" s="3">
        <f>IF(E3243="小怪",0,IF(INDEX([1]非R能力!$FK$9:$FK$558,C3243)=0,0,10))</f>
        <v>10</v>
      </c>
      <c r="V3243" s="3">
        <f>IF(E3243="小怪",0,IF(INDEX([1]非R能力!$FH$9:$FH$558,C3243)=0,0,5000))</f>
        <v>5000</v>
      </c>
      <c r="W3243" s="3">
        <f>HLOOKUP(W$5,[2]人物技能基础!$O$3:$Q$553,$C3243+1,0)</f>
        <v>3.637142857142857</v>
      </c>
      <c r="X3243" s="3">
        <f>HLOOKUP(X$5,[2]人物技能基础!$O$3:$Q$553,$C3243+1,0)</f>
        <v>2.0186428571428574</v>
      </c>
      <c r="Y3243" s="3">
        <f>HLOOKUP(Y$5,[2]人物技能基础!$O$3:$Q$553,$C3243+1,0)</f>
        <v>99.964285714285708</v>
      </c>
      <c r="Z3243" s="3">
        <f t="shared" si="301"/>
        <v>6805633</v>
      </c>
      <c r="AA3243" s="3">
        <f t="shared" si="302"/>
        <v>121498</v>
      </c>
      <c r="AB3243" s="3">
        <f t="shared" si="303"/>
        <v>41674</v>
      </c>
      <c r="AC3243" s="3">
        <f t="shared" si="304"/>
        <v>45133</v>
      </c>
      <c r="AD3243" s="3">
        <f t="shared" si="305"/>
        <v>45590</v>
      </c>
    </row>
    <row r="3244" spans="1:30" x14ac:dyDescent="0.15">
      <c r="A3244" s="3">
        <v>1239</v>
      </c>
      <c r="B3244" s="3" t="str">
        <f t="shared" si="300"/>
        <v>关卡1239boss</v>
      </c>
      <c r="C3244" s="3">
        <f>INDEX([3]关卡!$J$19:$J$2018,A3244)</f>
        <v>440</v>
      </c>
      <c r="D3244" s="3">
        <f>INDEX([3]关卡!$N$19:$N$2018,A3244)</f>
        <v>440</v>
      </c>
      <c r="E3244" s="3" t="s">
        <v>25</v>
      </c>
      <c r="F3244" s="3" t="s">
        <v>26</v>
      </c>
      <c r="G3244" s="3">
        <v>30</v>
      </c>
      <c r="H3244" s="3">
        <v>30</v>
      </c>
      <c r="I3244" s="3">
        <v>0.2</v>
      </c>
      <c r="J3244" s="4">
        <v>0.75</v>
      </c>
      <c r="K3244" s="4">
        <v>1</v>
      </c>
      <c r="L3244" s="4">
        <v>5</v>
      </c>
      <c r="M3244" s="3">
        <v>1</v>
      </c>
      <c r="N3244" s="3">
        <v>2</v>
      </c>
      <c r="O3244" s="3">
        <f>HLOOKUP(O$5,[1]非R能力!$B$8:$F$558,$C3244+1,0)</f>
        <v>1458109.7128389841</v>
      </c>
      <c r="P3244" s="3">
        <f>HLOOKUP(P$5,[1]非R能力!$B$8:$F$558,$C3244+1,0)</f>
        <v>209064.96623831347</v>
      </c>
      <c r="Q3244" s="3">
        <f>HLOOKUP(Q$5,[1]非R能力!$B$8:$F$558,$C3244+1,0)</f>
        <v>111884.60893537411</v>
      </c>
      <c r="R3244" s="3">
        <f>HLOOKUP(R$5,[1]非R能力!$B$8:$F$558,$C3244+1,0)</f>
        <v>34279.23063372208</v>
      </c>
      <c r="S3244" s="3">
        <f>HLOOKUP(S$5,[1]非R能力!$B$8:$F$558,$C3244+1,0)</f>
        <v>45249.240535381068</v>
      </c>
      <c r="T3244" s="3">
        <f>INDEX([1]非R能力!$H$9:$H$558,D3244)</f>
        <v>41720.707546861559</v>
      </c>
      <c r="U3244" s="3">
        <f>IF(E3244="小怪",0,IF(INDEX([1]非R能力!$FK$9:$FK$558,C3244)=0,0,10))</f>
        <v>10</v>
      </c>
      <c r="V3244" s="3">
        <f>IF(E3244="小怪",0,IF(INDEX([1]非R能力!$FH$9:$FH$558,C3244)=0,0,5000))</f>
        <v>5000</v>
      </c>
      <c r="W3244" s="3">
        <f>HLOOKUP(W$5,[2]人物技能基础!$O$3:$Q$553,$C3244+1,0)</f>
        <v>3.637142857142857</v>
      </c>
      <c r="X3244" s="3">
        <f>HLOOKUP(X$5,[2]人物技能基础!$O$3:$Q$553,$C3244+1,0)</f>
        <v>2.0186428571428574</v>
      </c>
      <c r="Y3244" s="3">
        <f>HLOOKUP(Y$5,[2]人物技能基础!$O$3:$Q$553,$C3244+1,0)</f>
        <v>99.964285714285708</v>
      </c>
      <c r="Z3244" s="3">
        <f t="shared" si="301"/>
        <v>6830004</v>
      </c>
      <c r="AA3244" s="3">
        <f t="shared" si="302"/>
        <v>121805</v>
      </c>
      <c r="AB3244" s="3">
        <f t="shared" si="303"/>
        <v>41812</v>
      </c>
      <c r="AC3244" s="3">
        <f t="shared" si="304"/>
        <v>45249</v>
      </c>
      <c r="AD3244" s="3">
        <f t="shared" si="305"/>
        <v>45705</v>
      </c>
    </row>
    <row r="3245" spans="1:30" x14ac:dyDescent="0.15">
      <c r="A3245" s="3">
        <v>1240</v>
      </c>
      <c r="B3245" s="3" t="str">
        <f t="shared" si="300"/>
        <v>关卡1240boss</v>
      </c>
      <c r="C3245" s="3">
        <f>INDEX([3]关卡!$J$19:$J$2018,A3245)</f>
        <v>440</v>
      </c>
      <c r="D3245" s="3">
        <f>INDEX([3]关卡!$N$19:$N$2018,A3245)</f>
        <v>440</v>
      </c>
      <c r="E3245" s="3" t="s">
        <v>25</v>
      </c>
      <c r="F3245" s="3" t="s">
        <v>26</v>
      </c>
      <c r="G3245" s="3">
        <v>30</v>
      </c>
      <c r="H3245" s="3">
        <v>30</v>
      </c>
      <c r="I3245" s="3">
        <v>0.2</v>
      </c>
      <c r="J3245" s="4">
        <v>0.75</v>
      </c>
      <c r="K3245" s="4">
        <v>1</v>
      </c>
      <c r="L3245" s="4">
        <v>5</v>
      </c>
      <c r="M3245" s="3">
        <v>1</v>
      </c>
      <c r="N3245" s="3">
        <v>2</v>
      </c>
      <c r="O3245" s="3">
        <f>HLOOKUP(O$5,[1]非R能力!$B$8:$F$558,$C3245+1,0)</f>
        <v>1458109.7128389841</v>
      </c>
      <c r="P3245" s="3">
        <f>HLOOKUP(P$5,[1]非R能力!$B$8:$F$558,$C3245+1,0)</f>
        <v>209064.96623831347</v>
      </c>
      <c r="Q3245" s="3">
        <f>HLOOKUP(Q$5,[1]非R能力!$B$8:$F$558,$C3245+1,0)</f>
        <v>111884.60893537411</v>
      </c>
      <c r="R3245" s="3">
        <f>HLOOKUP(R$5,[1]非R能力!$B$8:$F$558,$C3245+1,0)</f>
        <v>34279.23063372208</v>
      </c>
      <c r="S3245" s="3">
        <f>HLOOKUP(S$5,[1]非R能力!$B$8:$F$558,$C3245+1,0)</f>
        <v>45249.240535381068</v>
      </c>
      <c r="T3245" s="3">
        <f>INDEX([1]非R能力!$H$9:$H$558,D3245)</f>
        <v>41720.707546861559</v>
      </c>
      <c r="U3245" s="3">
        <f>IF(E3245="小怪",0,IF(INDEX([1]非R能力!$FK$9:$FK$558,C3245)=0,0,10))</f>
        <v>10</v>
      </c>
      <c r="V3245" s="3">
        <f>IF(E3245="小怪",0,IF(INDEX([1]非R能力!$FH$9:$FH$558,C3245)=0,0,5000))</f>
        <v>5000</v>
      </c>
      <c r="W3245" s="3">
        <f>HLOOKUP(W$5,[2]人物技能基础!$O$3:$Q$553,$C3245+1,0)</f>
        <v>3.637142857142857</v>
      </c>
      <c r="X3245" s="3">
        <f>HLOOKUP(X$5,[2]人物技能基础!$O$3:$Q$553,$C3245+1,0)</f>
        <v>2.0186428571428574</v>
      </c>
      <c r="Y3245" s="3">
        <f>HLOOKUP(Y$5,[2]人物技能基础!$O$3:$Q$553,$C3245+1,0)</f>
        <v>99.964285714285708</v>
      </c>
      <c r="Z3245" s="3">
        <f t="shared" si="301"/>
        <v>6830004</v>
      </c>
      <c r="AA3245" s="3">
        <f t="shared" si="302"/>
        <v>121805</v>
      </c>
      <c r="AB3245" s="3">
        <f t="shared" si="303"/>
        <v>41812</v>
      </c>
      <c r="AC3245" s="3">
        <f t="shared" si="304"/>
        <v>45249</v>
      </c>
      <c r="AD3245" s="3">
        <f t="shared" si="305"/>
        <v>45705</v>
      </c>
    </row>
    <row r="3246" spans="1:30" x14ac:dyDescent="0.15">
      <c r="A3246" s="3">
        <v>1241</v>
      </c>
      <c r="B3246" s="3" t="str">
        <f t="shared" si="300"/>
        <v>关卡1241boss</v>
      </c>
      <c r="C3246" s="3">
        <f>INDEX([3]关卡!$J$19:$J$2018,A3246)</f>
        <v>440</v>
      </c>
      <c r="D3246" s="3">
        <f>INDEX([3]关卡!$N$19:$N$2018,A3246)</f>
        <v>440</v>
      </c>
      <c r="E3246" s="3" t="s">
        <v>25</v>
      </c>
      <c r="F3246" s="3" t="s">
        <v>26</v>
      </c>
      <c r="G3246" s="3">
        <v>30</v>
      </c>
      <c r="H3246" s="3">
        <v>30</v>
      </c>
      <c r="I3246" s="3">
        <v>0.2</v>
      </c>
      <c r="J3246" s="4">
        <v>0.75</v>
      </c>
      <c r="K3246" s="4">
        <v>1</v>
      </c>
      <c r="L3246" s="4">
        <v>5</v>
      </c>
      <c r="M3246" s="3">
        <v>1</v>
      </c>
      <c r="N3246" s="3">
        <v>2</v>
      </c>
      <c r="O3246" s="3">
        <f>HLOOKUP(O$5,[1]非R能力!$B$8:$F$558,$C3246+1,0)</f>
        <v>1458109.7128389841</v>
      </c>
      <c r="P3246" s="3">
        <f>HLOOKUP(P$5,[1]非R能力!$B$8:$F$558,$C3246+1,0)</f>
        <v>209064.96623831347</v>
      </c>
      <c r="Q3246" s="3">
        <f>HLOOKUP(Q$5,[1]非R能力!$B$8:$F$558,$C3246+1,0)</f>
        <v>111884.60893537411</v>
      </c>
      <c r="R3246" s="3">
        <f>HLOOKUP(R$5,[1]非R能力!$B$8:$F$558,$C3246+1,0)</f>
        <v>34279.23063372208</v>
      </c>
      <c r="S3246" s="3">
        <f>HLOOKUP(S$5,[1]非R能力!$B$8:$F$558,$C3246+1,0)</f>
        <v>45249.240535381068</v>
      </c>
      <c r="T3246" s="3">
        <f>INDEX([1]非R能力!$H$9:$H$558,D3246)</f>
        <v>41720.707546861559</v>
      </c>
      <c r="U3246" s="3">
        <f>IF(E3246="小怪",0,IF(INDEX([1]非R能力!$FK$9:$FK$558,C3246)=0,0,10))</f>
        <v>10</v>
      </c>
      <c r="V3246" s="3">
        <f>IF(E3246="小怪",0,IF(INDEX([1]非R能力!$FH$9:$FH$558,C3246)=0,0,5000))</f>
        <v>5000</v>
      </c>
      <c r="W3246" s="3">
        <f>HLOOKUP(W$5,[2]人物技能基础!$O$3:$Q$553,$C3246+1,0)</f>
        <v>3.637142857142857</v>
      </c>
      <c r="X3246" s="3">
        <f>HLOOKUP(X$5,[2]人物技能基础!$O$3:$Q$553,$C3246+1,0)</f>
        <v>2.0186428571428574</v>
      </c>
      <c r="Y3246" s="3">
        <f>HLOOKUP(Y$5,[2]人物技能基础!$O$3:$Q$553,$C3246+1,0)</f>
        <v>99.964285714285708</v>
      </c>
      <c r="Z3246" s="3">
        <f t="shared" si="301"/>
        <v>6830004</v>
      </c>
      <c r="AA3246" s="3">
        <f t="shared" si="302"/>
        <v>121805</v>
      </c>
      <c r="AB3246" s="3">
        <f t="shared" si="303"/>
        <v>41812</v>
      </c>
      <c r="AC3246" s="3">
        <f t="shared" si="304"/>
        <v>45249</v>
      </c>
      <c r="AD3246" s="3">
        <f t="shared" si="305"/>
        <v>45705</v>
      </c>
    </row>
    <row r="3247" spans="1:30" x14ac:dyDescent="0.15">
      <c r="A3247" s="3">
        <v>1242</v>
      </c>
      <c r="B3247" s="3" t="str">
        <f t="shared" si="300"/>
        <v>关卡1242boss</v>
      </c>
      <c r="C3247" s="3">
        <f>INDEX([3]关卡!$J$19:$J$2018,A3247)</f>
        <v>441</v>
      </c>
      <c r="D3247" s="3">
        <f>INDEX([3]关卡!$N$19:$N$2018,A3247)</f>
        <v>441</v>
      </c>
      <c r="E3247" s="3" t="s">
        <v>25</v>
      </c>
      <c r="F3247" s="3" t="s">
        <v>26</v>
      </c>
      <c r="G3247" s="3">
        <v>30</v>
      </c>
      <c r="H3247" s="3">
        <v>30</v>
      </c>
      <c r="I3247" s="3">
        <v>0.2</v>
      </c>
      <c r="J3247" s="4">
        <v>0.75</v>
      </c>
      <c r="K3247" s="4">
        <v>1</v>
      </c>
      <c r="L3247" s="4">
        <v>5</v>
      </c>
      <c r="M3247" s="3">
        <v>1</v>
      </c>
      <c r="N3247" s="3">
        <v>2</v>
      </c>
      <c r="O3247" s="3">
        <f>HLOOKUP(O$5,[1]非R能力!$B$8:$F$558,$C3247+1,0)</f>
        <v>1464566.2948373109</v>
      </c>
      <c r="P3247" s="3">
        <f>HLOOKUP(P$5,[1]非R能力!$B$8:$F$558,$C3247+1,0)</f>
        <v>209744.13074823486</v>
      </c>
      <c r="Q3247" s="3">
        <f>HLOOKUP(Q$5,[1]非R能力!$B$8:$F$558,$C3247+1,0)</f>
        <v>112139.90220587362</v>
      </c>
      <c r="R3247" s="3">
        <f>HLOOKUP(R$5,[1]非R能力!$B$8:$F$558,$C3247+1,0)</f>
        <v>34362.132111504812</v>
      </c>
      <c r="S3247" s="3">
        <f>HLOOKUP(S$5,[1]非R能力!$B$8:$F$558,$C3247+1,0)</f>
        <v>45351.779130628202</v>
      </c>
      <c r="T3247" s="3">
        <f>INDEX([1]非R能力!$H$9:$H$558,D3247)</f>
        <v>41953.639287497383</v>
      </c>
      <c r="U3247" s="3">
        <f>IF(E3247="小怪",0,IF(INDEX([1]非R能力!$FK$9:$FK$558,C3247)=0,0,10))</f>
        <v>10</v>
      </c>
      <c r="V3247" s="3">
        <f>IF(E3247="小怪",0,IF(INDEX([1]非R能力!$FH$9:$FH$558,C3247)=0,0,5000))</f>
        <v>5000</v>
      </c>
      <c r="W3247" s="3">
        <f>HLOOKUP(W$5,[2]人物技能基础!$O$3:$Q$553,$C3247+1,0)</f>
        <v>3.637142857142857</v>
      </c>
      <c r="X3247" s="3">
        <f>HLOOKUP(X$5,[2]人物技能基础!$O$3:$Q$553,$C3247+1,0)</f>
        <v>2.0186428571428574</v>
      </c>
      <c r="Y3247" s="3">
        <f>HLOOKUP(Y$5,[2]人物技能基础!$O$3:$Q$553,$C3247+1,0)</f>
        <v>99.964285714285708</v>
      </c>
      <c r="Z3247" s="3">
        <f t="shared" si="301"/>
        <v>6853933</v>
      </c>
      <c r="AA3247" s="3">
        <f t="shared" si="302"/>
        <v>122103</v>
      </c>
      <c r="AB3247" s="3">
        <f t="shared" si="303"/>
        <v>41948</v>
      </c>
      <c r="AC3247" s="3">
        <f t="shared" si="304"/>
        <v>45351</v>
      </c>
      <c r="AD3247" s="3">
        <f t="shared" si="305"/>
        <v>45816</v>
      </c>
    </row>
    <row r="3248" spans="1:30" x14ac:dyDescent="0.15">
      <c r="A3248" s="3">
        <v>1243</v>
      </c>
      <c r="B3248" s="3" t="str">
        <f t="shared" si="300"/>
        <v>关卡1243boss</v>
      </c>
      <c r="C3248" s="3">
        <f>INDEX([3]关卡!$J$19:$J$2018,A3248)</f>
        <v>441</v>
      </c>
      <c r="D3248" s="3">
        <f>INDEX([3]关卡!$N$19:$N$2018,A3248)</f>
        <v>441</v>
      </c>
      <c r="E3248" s="3" t="s">
        <v>25</v>
      </c>
      <c r="F3248" s="3" t="s">
        <v>26</v>
      </c>
      <c r="G3248" s="3">
        <v>30</v>
      </c>
      <c r="H3248" s="3">
        <v>30</v>
      </c>
      <c r="I3248" s="3">
        <v>0.2</v>
      </c>
      <c r="J3248" s="4">
        <v>0.75</v>
      </c>
      <c r="K3248" s="4">
        <v>1</v>
      </c>
      <c r="L3248" s="4">
        <v>5</v>
      </c>
      <c r="M3248" s="3">
        <v>1</v>
      </c>
      <c r="N3248" s="3">
        <v>2</v>
      </c>
      <c r="O3248" s="3">
        <f>HLOOKUP(O$5,[1]非R能力!$B$8:$F$558,$C3248+1,0)</f>
        <v>1464566.2948373109</v>
      </c>
      <c r="P3248" s="3">
        <f>HLOOKUP(P$5,[1]非R能力!$B$8:$F$558,$C3248+1,0)</f>
        <v>209744.13074823486</v>
      </c>
      <c r="Q3248" s="3">
        <f>HLOOKUP(Q$5,[1]非R能力!$B$8:$F$558,$C3248+1,0)</f>
        <v>112139.90220587362</v>
      </c>
      <c r="R3248" s="3">
        <f>HLOOKUP(R$5,[1]非R能力!$B$8:$F$558,$C3248+1,0)</f>
        <v>34362.132111504812</v>
      </c>
      <c r="S3248" s="3">
        <f>HLOOKUP(S$5,[1]非R能力!$B$8:$F$558,$C3248+1,0)</f>
        <v>45351.779130628202</v>
      </c>
      <c r="T3248" s="3">
        <f>INDEX([1]非R能力!$H$9:$H$558,D3248)</f>
        <v>41953.639287497383</v>
      </c>
      <c r="U3248" s="3">
        <f>IF(E3248="小怪",0,IF(INDEX([1]非R能力!$FK$9:$FK$558,C3248)=0,0,10))</f>
        <v>10</v>
      </c>
      <c r="V3248" s="3">
        <f>IF(E3248="小怪",0,IF(INDEX([1]非R能力!$FH$9:$FH$558,C3248)=0,0,5000))</f>
        <v>5000</v>
      </c>
      <c r="W3248" s="3">
        <f>HLOOKUP(W$5,[2]人物技能基础!$O$3:$Q$553,$C3248+1,0)</f>
        <v>3.637142857142857</v>
      </c>
      <c r="X3248" s="3">
        <f>HLOOKUP(X$5,[2]人物技能基础!$O$3:$Q$553,$C3248+1,0)</f>
        <v>2.0186428571428574</v>
      </c>
      <c r="Y3248" s="3">
        <f>HLOOKUP(Y$5,[2]人物技能基础!$O$3:$Q$553,$C3248+1,0)</f>
        <v>99.964285714285708</v>
      </c>
      <c r="Z3248" s="3">
        <f t="shared" si="301"/>
        <v>6853933</v>
      </c>
      <c r="AA3248" s="3">
        <f t="shared" si="302"/>
        <v>122103</v>
      </c>
      <c r="AB3248" s="3">
        <f t="shared" si="303"/>
        <v>41948</v>
      </c>
      <c r="AC3248" s="3">
        <f t="shared" si="304"/>
        <v>45351</v>
      </c>
      <c r="AD3248" s="3">
        <f t="shared" si="305"/>
        <v>45816</v>
      </c>
    </row>
    <row r="3249" spans="1:30" x14ac:dyDescent="0.15">
      <c r="A3249" s="3">
        <v>1244</v>
      </c>
      <c r="B3249" s="3" t="str">
        <f t="shared" si="300"/>
        <v>关卡1244boss</v>
      </c>
      <c r="C3249" s="3">
        <f>INDEX([3]关卡!$J$19:$J$2018,A3249)</f>
        <v>441</v>
      </c>
      <c r="D3249" s="3">
        <f>INDEX([3]关卡!$N$19:$N$2018,A3249)</f>
        <v>441</v>
      </c>
      <c r="E3249" s="3" t="s">
        <v>25</v>
      </c>
      <c r="F3249" s="3" t="s">
        <v>26</v>
      </c>
      <c r="G3249" s="3">
        <v>30</v>
      </c>
      <c r="H3249" s="3">
        <v>30</v>
      </c>
      <c r="I3249" s="3">
        <v>0.2</v>
      </c>
      <c r="J3249" s="4">
        <v>0.75</v>
      </c>
      <c r="K3249" s="4">
        <v>1</v>
      </c>
      <c r="L3249" s="4">
        <v>5</v>
      </c>
      <c r="M3249" s="3">
        <v>1</v>
      </c>
      <c r="N3249" s="3">
        <v>2</v>
      </c>
      <c r="O3249" s="3">
        <f>HLOOKUP(O$5,[1]非R能力!$B$8:$F$558,$C3249+1,0)</f>
        <v>1464566.2948373109</v>
      </c>
      <c r="P3249" s="3">
        <f>HLOOKUP(P$5,[1]非R能力!$B$8:$F$558,$C3249+1,0)</f>
        <v>209744.13074823486</v>
      </c>
      <c r="Q3249" s="3">
        <f>HLOOKUP(Q$5,[1]非R能力!$B$8:$F$558,$C3249+1,0)</f>
        <v>112139.90220587362</v>
      </c>
      <c r="R3249" s="3">
        <f>HLOOKUP(R$5,[1]非R能力!$B$8:$F$558,$C3249+1,0)</f>
        <v>34362.132111504812</v>
      </c>
      <c r="S3249" s="3">
        <f>HLOOKUP(S$5,[1]非R能力!$B$8:$F$558,$C3249+1,0)</f>
        <v>45351.779130628202</v>
      </c>
      <c r="T3249" s="3">
        <f>INDEX([1]非R能力!$H$9:$H$558,D3249)</f>
        <v>41953.639287497383</v>
      </c>
      <c r="U3249" s="3">
        <f>IF(E3249="小怪",0,IF(INDEX([1]非R能力!$FK$9:$FK$558,C3249)=0,0,10))</f>
        <v>10</v>
      </c>
      <c r="V3249" s="3">
        <f>IF(E3249="小怪",0,IF(INDEX([1]非R能力!$FH$9:$FH$558,C3249)=0,0,5000))</f>
        <v>5000</v>
      </c>
      <c r="W3249" s="3">
        <f>HLOOKUP(W$5,[2]人物技能基础!$O$3:$Q$553,$C3249+1,0)</f>
        <v>3.637142857142857</v>
      </c>
      <c r="X3249" s="3">
        <f>HLOOKUP(X$5,[2]人物技能基础!$O$3:$Q$553,$C3249+1,0)</f>
        <v>2.0186428571428574</v>
      </c>
      <c r="Y3249" s="3">
        <f>HLOOKUP(Y$5,[2]人物技能基础!$O$3:$Q$553,$C3249+1,0)</f>
        <v>99.964285714285708</v>
      </c>
      <c r="Z3249" s="3">
        <f t="shared" si="301"/>
        <v>6853933</v>
      </c>
      <c r="AA3249" s="3">
        <f t="shared" si="302"/>
        <v>122103</v>
      </c>
      <c r="AB3249" s="3">
        <f t="shared" si="303"/>
        <v>41948</v>
      </c>
      <c r="AC3249" s="3">
        <f t="shared" si="304"/>
        <v>45351</v>
      </c>
      <c r="AD3249" s="3">
        <f t="shared" si="305"/>
        <v>45816</v>
      </c>
    </row>
    <row r="3250" spans="1:30" x14ac:dyDescent="0.15">
      <c r="A3250" s="3">
        <v>1245</v>
      </c>
      <c r="B3250" s="3" t="str">
        <f t="shared" si="300"/>
        <v>关卡1245boss</v>
      </c>
      <c r="C3250" s="3">
        <f>INDEX([3]关卡!$J$19:$J$2018,A3250)</f>
        <v>442</v>
      </c>
      <c r="D3250" s="3">
        <f>INDEX([3]关卡!$N$19:$N$2018,A3250)</f>
        <v>442</v>
      </c>
      <c r="E3250" s="3" t="s">
        <v>25</v>
      </c>
      <c r="F3250" s="3" t="s">
        <v>26</v>
      </c>
      <c r="G3250" s="3">
        <v>30</v>
      </c>
      <c r="H3250" s="3">
        <v>30</v>
      </c>
      <c r="I3250" s="3">
        <v>0.2</v>
      </c>
      <c r="J3250" s="4">
        <v>0.75</v>
      </c>
      <c r="K3250" s="4">
        <v>1</v>
      </c>
      <c r="L3250" s="4">
        <v>5</v>
      </c>
      <c r="M3250" s="3">
        <v>1</v>
      </c>
      <c r="N3250" s="3">
        <v>2</v>
      </c>
      <c r="O3250" s="3">
        <f>HLOOKUP(O$5,[1]非R能力!$B$8:$F$558,$C3250+1,0)</f>
        <v>1470001.7352484355</v>
      </c>
      <c r="P3250" s="3">
        <f>HLOOKUP(P$5,[1]非R能力!$B$8:$F$558,$C3250+1,0)</f>
        <v>210364.85369080727</v>
      </c>
      <c r="Q3250" s="3">
        <f>HLOOKUP(Q$5,[1]非R能力!$B$8:$F$558,$C3250+1,0)</f>
        <v>112385.30430405476</v>
      </c>
      <c r="R3250" s="3">
        <f>HLOOKUP(R$5,[1]非R能力!$B$8:$F$558,$C3250+1,0)</f>
        <v>34442.988525848261</v>
      </c>
      <c r="S3250" s="3">
        <f>HLOOKUP(S$5,[1]非R能力!$B$8:$F$558,$C3250+1,0)</f>
        <v>45441.86081312623</v>
      </c>
      <c r="T3250" s="3">
        <f>INDEX([1]非R能力!$H$9:$H$558,D3250)</f>
        <v>42187.609509408758</v>
      </c>
      <c r="U3250" s="3">
        <f>IF(E3250="小怪",0,IF(INDEX([1]非R能力!$FK$9:$FK$558,C3250)=0,0,10))</f>
        <v>10</v>
      </c>
      <c r="V3250" s="3">
        <f>IF(E3250="小怪",0,IF(INDEX([1]非R能力!$FH$9:$FH$558,C3250)=0,0,5000))</f>
        <v>5000</v>
      </c>
      <c r="W3250" s="3">
        <f>HLOOKUP(W$5,[2]人物技能基础!$O$3:$Q$553,$C3250+1,0)</f>
        <v>3.637142857142857</v>
      </c>
      <c r="X3250" s="3">
        <f>HLOOKUP(X$5,[2]人物技能基础!$O$3:$Q$553,$C3250+1,0)</f>
        <v>2.0186428571428574</v>
      </c>
      <c r="Y3250" s="3">
        <f>HLOOKUP(Y$5,[2]人物技能基础!$O$3:$Q$553,$C3250+1,0)</f>
        <v>99.964285714285708</v>
      </c>
      <c r="Z3250" s="3">
        <f t="shared" si="301"/>
        <v>6876193</v>
      </c>
      <c r="AA3250" s="3">
        <f t="shared" si="302"/>
        <v>122385</v>
      </c>
      <c r="AB3250" s="3">
        <f t="shared" si="303"/>
        <v>42072</v>
      </c>
      <c r="AC3250" s="3">
        <f t="shared" si="304"/>
        <v>45441</v>
      </c>
      <c r="AD3250" s="3">
        <f t="shared" si="305"/>
        <v>45923</v>
      </c>
    </row>
    <row r="3251" spans="1:30" x14ac:dyDescent="0.15">
      <c r="A3251" s="3">
        <v>1246</v>
      </c>
      <c r="B3251" s="3" t="str">
        <f t="shared" si="300"/>
        <v>关卡1246boss</v>
      </c>
      <c r="C3251" s="3">
        <f>INDEX([3]关卡!$J$19:$J$2018,A3251)</f>
        <v>442</v>
      </c>
      <c r="D3251" s="3">
        <f>INDEX([3]关卡!$N$19:$N$2018,A3251)</f>
        <v>442</v>
      </c>
      <c r="E3251" s="3" t="s">
        <v>25</v>
      </c>
      <c r="F3251" s="3" t="s">
        <v>26</v>
      </c>
      <c r="G3251" s="3">
        <v>30</v>
      </c>
      <c r="H3251" s="3">
        <v>30</v>
      </c>
      <c r="I3251" s="3">
        <v>0.2</v>
      </c>
      <c r="J3251" s="4">
        <v>0.75</v>
      </c>
      <c r="K3251" s="4">
        <v>1</v>
      </c>
      <c r="L3251" s="4">
        <v>5</v>
      </c>
      <c r="M3251" s="3">
        <v>1</v>
      </c>
      <c r="N3251" s="3">
        <v>2</v>
      </c>
      <c r="O3251" s="3">
        <f>HLOOKUP(O$5,[1]非R能力!$B$8:$F$558,$C3251+1,0)</f>
        <v>1470001.7352484355</v>
      </c>
      <c r="P3251" s="3">
        <f>HLOOKUP(P$5,[1]非R能力!$B$8:$F$558,$C3251+1,0)</f>
        <v>210364.85369080727</v>
      </c>
      <c r="Q3251" s="3">
        <f>HLOOKUP(Q$5,[1]非R能力!$B$8:$F$558,$C3251+1,0)</f>
        <v>112385.30430405476</v>
      </c>
      <c r="R3251" s="3">
        <f>HLOOKUP(R$5,[1]非R能力!$B$8:$F$558,$C3251+1,0)</f>
        <v>34442.988525848261</v>
      </c>
      <c r="S3251" s="3">
        <f>HLOOKUP(S$5,[1]非R能力!$B$8:$F$558,$C3251+1,0)</f>
        <v>45441.86081312623</v>
      </c>
      <c r="T3251" s="3">
        <f>INDEX([1]非R能力!$H$9:$H$558,D3251)</f>
        <v>42187.609509408758</v>
      </c>
      <c r="U3251" s="3">
        <f>IF(E3251="小怪",0,IF(INDEX([1]非R能力!$FK$9:$FK$558,C3251)=0,0,10))</f>
        <v>10</v>
      </c>
      <c r="V3251" s="3">
        <f>IF(E3251="小怪",0,IF(INDEX([1]非R能力!$FH$9:$FH$558,C3251)=0,0,5000))</f>
        <v>5000</v>
      </c>
      <c r="W3251" s="3">
        <f>HLOOKUP(W$5,[2]人物技能基础!$O$3:$Q$553,$C3251+1,0)</f>
        <v>3.637142857142857</v>
      </c>
      <c r="X3251" s="3">
        <f>HLOOKUP(X$5,[2]人物技能基础!$O$3:$Q$553,$C3251+1,0)</f>
        <v>2.0186428571428574</v>
      </c>
      <c r="Y3251" s="3">
        <f>HLOOKUP(Y$5,[2]人物技能基础!$O$3:$Q$553,$C3251+1,0)</f>
        <v>99.964285714285708</v>
      </c>
      <c r="Z3251" s="3">
        <f t="shared" si="301"/>
        <v>6876193</v>
      </c>
      <c r="AA3251" s="3">
        <f t="shared" si="302"/>
        <v>122385</v>
      </c>
      <c r="AB3251" s="3">
        <f t="shared" si="303"/>
        <v>42072</v>
      </c>
      <c r="AC3251" s="3">
        <f t="shared" si="304"/>
        <v>45441</v>
      </c>
      <c r="AD3251" s="3">
        <f t="shared" si="305"/>
        <v>45923</v>
      </c>
    </row>
    <row r="3252" spans="1:30" x14ac:dyDescent="0.15">
      <c r="A3252" s="3">
        <v>1247</v>
      </c>
      <c r="B3252" s="3" t="str">
        <f t="shared" si="300"/>
        <v>关卡1247boss</v>
      </c>
      <c r="C3252" s="3">
        <f>INDEX([3]关卡!$J$19:$J$2018,A3252)</f>
        <v>442</v>
      </c>
      <c r="D3252" s="3">
        <f>INDEX([3]关卡!$N$19:$N$2018,A3252)</f>
        <v>442</v>
      </c>
      <c r="E3252" s="3" t="s">
        <v>25</v>
      </c>
      <c r="F3252" s="3" t="s">
        <v>26</v>
      </c>
      <c r="G3252" s="3">
        <v>30</v>
      </c>
      <c r="H3252" s="3">
        <v>30</v>
      </c>
      <c r="I3252" s="3">
        <v>0.2</v>
      </c>
      <c r="J3252" s="4">
        <v>0.75</v>
      </c>
      <c r="K3252" s="4">
        <v>1</v>
      </c>
      <c r="L3252" s="4">
        <v>5</v>
      </c>
      <c r="M3252" s="3">
        <v>1</v>
      </c>
      <c r="N3252" s="3">
        <v>2</v>
      </c>
      <c r="O3252" s="3">
        <f>HLOOKUP(O$5,[1]非R能力!$B$8:$F$558,$C3252+1,0)</f>
        <v>1470001.7352484355</v>
      </c>
      <c r="P3252" s="3">
        <f>HLOOKUP(P$5,[1]非R能力!$B$8:$F$558,$C3252+1,0)</f>
        <v>210364.85369080727</v>
      </c>
      <c r="Q3252" s="3">
        <f>HLOOKUP(Q$5,[1]非R能力!$B$8:$F$558,$C3252+1,0)</f>
        <v>112385.30430405476</v>
      </c>
      <c r="R3252" s="3">
        <f>HLOOKUP(R$5,[1]非R能力!$B$8:$F$558,$C3252+1,0)</f>
        <v>34442.988525848261</v>
      </c>
      <c r="S3252" s="3">
        <f>HLOOKUP(S$5,[1]非R能力!$B$8:$F$558,$C3252+1,0)</f>
        <v>45441.86081312623</v>
      </c>
      <c r="T3252" s="3">
        <f>INDEX([1]非R能力!$H$9:$H$558,D3252)</f>
        <v>42187.609509408758</v>
      </c>
      <c r="U3252" s="3">
        <f>IF(E3252="小怪",0,IF(INDEX([1]非R能力!$FK$9:$FK$558,C3252)=0,0,10))</f>
        <v>10</v>
      </c>
      <c r="V3252" s="3">
        <f>IF(E3252="小怪",0,IF(INDEX([1]非R能力!$FH$9:$FH$558,C3252)=0,0,5000))</f>
        <v>5000</v>
      </c>
      <c r="W3252" s="3">
        <f>HLOOKUP(W$5,[2]人物技能基础!$O$3:$Q$553,$C3252+1,0)</f>
        <v>3.637142857142857</v>
      </c>
      <c r="X3252" s="3">
        <f>HLOOKUP(X$5,[2]人物技能基础!$O$3:$Q$553,$C3252+1,0)</f>
        <v>2.0186428571428574</v>
      </c>
      <c r="Y3252" s="3">
        <f>HLOOKUP(Y$5,[2]人物技能基础!$O$3:$Q$553,$C3252+1,0)</f>
        <v>99.964285714285708</v>
      </c>
      <c r="Z3252" s="3">
        <f t="shared" si="301"/>
        <v>6876193</v>
      </c>
      <c r="AA3252" s="3">
        <f t="shared" si="302"/>
        <v>122385</v>
      </c>
      <c r="AB3252" s="3">
        <f t="shared" si="303"/>
        <v>42072</v>
      </c>
      <c r="AC3252" s="3">
        <f t="shared" si="304"/>
        <v>45441</v>
      </c>
      <c r="AD3252" s="3">
        <f t="shared" si="305"/>
        <v>45923</v>
      </c>
    </row>
    <row r="3253" spans="1:30" x14ac:dyDescent="0.15">
      <c r="A3253" s="3">
        <v>1248</v>
      </c>
      <c r="B3253" s="3" t="str">
        <f t="shared" si="300"/>
        <v>关卡1248boss</v>
      </c>
      <c r="C3253" s="3">
        <f>INDEX([3]关卡!$J$19:$J$2018,A3253)</f>
        <v>443</v>
      </c>
      <c r="D3253" s="3">
        <f>INDEX([3]关卡!$N$19:$N$2018,A3253)</f>
        <v>443</v>
      </c>
      <c r="E3253" s="3" t="s">
        <v>25</v>
      </c>
      <c r="F3253" s="3" t="s">
        <v>26</v>
      </c>
      <c r="G3253" s="3">
        <v>30</v>
      </c>
      <c r="H3253" s="3">
        <v>30</v>
      </c>
      <c r="I3253" s="3">
        <v>0.2</v>
      </c>
      <c r="J3253" s="4">
        <v>0.75</v>
      </c>
      <c r="K3253" s="4">
        <v>1</v>
      </c>
      <c r="L3253" s="4">
        <v>5</v>
      </c>
      <c r="M3253" s="3">
        <v>1</v>
      </c>
      <c r="N3253" s="3">
        <v>2</v>
      </c>
      <c r="O3253" s="3">
        <f>HLOOKUP(O$5,[1]非R能力!$B$8:$F$558,$C3253+1,0)</f>
        <v>1475614.2156963709</v>
      </c>
      <c r="P3253" s="3">
        <f>HLOOKUP(P$5,[1]非R能力!$B$8:$F$558,$C3253+1,0)</f>
        <v>211012.40674569237</v>
      </c>
      <c r="Q3253" s="3">
        <f>HLOOKUP(Q$5,[1]非R能力!$B$8:$F$558,$C3253+1,0)</f>
        <v>112645.49921840834</v>
      </c>
      <c r="R3253" s="3">
        <f>HLOOKUP(R$5,[1]非R能力!$B$8:$F$558,$C3253+1,0)</f>
        <v>34531.119326305095</v>
      </c>
      <c r="S3253" s="3">
        <f>HLOOKUP(S$5,[1]非R能力!$B$8:$F$558,$C3253+1,0)</f>
        <v>45555.866778384807</v>
      </c>
      <c r="T3253" s="3">
        <f>INDEX([1]非R能力!$H$9:$H$558,D3253)</f>
        <v>42422.621710083797</v>
      </c>
      <c r="U3253" s="3">
        <f>IF(E3253="小怪",0,IF(INDEX([1]非R能力!$FK$9:$FK$558,C3253)=0,0,10))</f>
        <v>10</v>
      </c>
      <c r="V3253" s="3">
        <f>IF(E3253="小怪",0,IF(INDEX([1]非R能力!$FH$9:$FH$558,C3253)=0,0,5000))</f>
        <v>5000</v>
      </c>
      <c r="W3253" s="3">
        <f>HLOOKUP(W$5,[2]人物技能基础!$O$3:$Q$553,$C3253+1,0)</f>
        <v>3.637142857142857</v>
      </c>
      <c r="X3253" s="3">
        <f>HLOOKUP(X$5,[2]人物技能基础!$O$3:$Q$553,$C3253+1,0)</f>
        <v>2.0186428571428574</v>
      </c>
      <c r="Y3253" s="3">
        <f>HLOOKUP(Y$5,[2]人物技能基础!$O$3:$Q$553,$C3253+1,0)</f>
        <v>99.964285714285708</v>
      </c>
      <c r="Z3253" s="3">
        <f t="shared" si="301"/>
        <v>6899229</v>
      </c>
      <c r="AA3253" s="3">
        <f t="shared" si="302"/>
        <v>122682</v>
      </c>
      <c r="AB3253" s="3">
        <f t="shared" si="303"/>
        <v>42202</v>
      </c>
      <c r="AC3253" s="3">
        <f t="shared" si="304"/>
        <v>45555</v>
      </c>
      <c r="AD3253" s="3">
        <f t="shared" si="305"/>
        <v>46041</v>
      </c>
    </row>
    <row r="3254" spans="1:30" x14ac:dyDescent="0.15">
      <c r="A3254" s="3">
        <v>1249</v>
      </c>
      <c r="B3254" s="3" t="str">
        <f t="shared" si="300"/>
        <v>关卡1249boss</v>
      </c>
      <c r="C3254" s="3">
        <f>INDEX([3]关卡!$J$19:$J$2018,A3254)</f>
        <v>443</v>
      </c>
      <c r="D3254" s="3">
        <f>INDEX([3]关卡!$N$19:$N$2018,A3254)</f>
        <v>443</v>
      </c>
      <c r="E3254" s="3" t="s">
        <v>25</v>
      </c>
      <c r="F3254" s="3" t="s">
        <v>26</v>
      </c>
      <c r="G3254" s="3">
        <v>30</v>
      </c>
      <c r="H3254" s="3">
        <v>30</v>
      </c>
      <c r="I3254" s="3">
        <v>0.2</v>
      </c>
      <c r="J3254" s="4">
        <v>0.75</v>
      </c>
      <c r="K3254" s="4">
        <v>1</v>
      </c>
      <c r="L3254" s="4">
        <v>5</v>
      </c>
      <c r="M3254" s="3">
        <v>1</v>
      </c>
      <c r="N3254" s="3">
        <v>2</v>
      </c>
      <c r="O3254" s="3">
        <f>HLOOKUP(O$5,[1]非R能力!$B$8:$F$558,$C3254+1,0)</f>
        <v>1475614.2156963709</v>
      </c>
      <c r="P3254" s="3">
        <f>HLOOKUP(P$5,[1]非R能力!$B$8:$F$558,$C3254+1,0)</f>
        <v>211012.40674569237</v>
      </c>
      <c r="Q3254" s="3">
        <f>HLOOKUP(Q$5,[1]非R能力!$B$8:$F$558,$C3254+1,0)</f>
        <v>112645.49921840834</v>
      </c>
      <c r="R3254" s="3">
        <f>HLOOKUP(R$5,[1]非R能力!$B$8:$F$558,$C3254+1,0)</f>
        <v>34531.119326305095</v>
      </c>
      <c r="S3254" s="3">
        <f>HLOOKUP(S$5,[1]非R能力!$B$8:$F$558,$C3254+1,0)</f>
        <v>45555.866778384807</v>
      </c>
      <c r="T3254" s="3">
        <f>INDEX([1]非R能力!$H$9:$H$558,D3254)</f>
        <v>42422.621710083797</v>
      </c>
      <c r="U3254" s="3">
        <f>IF(E3254="小怪",0,IF(INDEX([1]非R能力!$FK$9:$FK$558,C3254)=0,0,10))</f>
        <v>10</v>
      </c>
      <c r="V3254" s="3">
        <f>IF(E3254="小怪",0,IF(INDEX([1]非R能力!$FH$9:$FH$558,C3254)=0,0,5000))</f>
        <v>5000</v>
      </c>
      <c r="W3254" s="3">
        <f>HLOOKUP(W$5,[2]人物技能基础!$O$3:$Q$553,$C3254+1,0)</f>
        <v>3.637142857142857</v>
      </c>
      <c r="X3254" s="3">
        <f>HLOOKUP(X$5,[2]人物技能基础!$O$3:$Q$553,$C3254+1,0)</f>
        <v>2.0186428571428574</v>
      </c>
      <c r="Y3254" s="3">
        <f>HLOOKUP(Y$5,[2]人物技能基础!$O$3:$Q$553,$C3254+1,0)</f>
        <v>99.964285714285708</v>
      </c>
      <c r="Z3254" s="3">
        <f t="shared" si="301"/>
        <v>6899229</v>
      </c>
      <c r="AA3254" s="3">
        <f t="shared" si="302"/>
        <v>122682</v>
      </c>
      <c r="AB3254" s="3">
        <f t="shared" si="303"/>
        <v>42202</v>
      </c>
      <c r="AC3254" s="3">
        <f t="shared" si="304"/>
        <v>45555</v>
      </c>
      <c r="AD3254" s="3">
        <f t="shared" si="305"/>
        <v>46041</v>
      </c>
    </row>
    <row r="3255" spans="1:30" x14ac:dyDescent="0.15">
      <c r="A3255" s="3">
        <v>1250</v>
      </c>
      <c r="B3255" s="3" t="str">
        <f t="shared" si="300"/>
        <v>关卡1250boss</v>
      </c>
      <c r="C3255" s="3">
        <f>INDEX([3]关卡!$J$19:$J$2018,A3255)</f>
        <v>443</v>
      </c>
      <c r="D3255" s="3">
        <f>INDEX([3]关卡!$N$19:$N$2018,A3255)</f>
        <v>443</v>
      </c>
      <c r="E3255" s="3" t="s">
        <v>25</v>
      </c>
      <c r="F3255" s="3" t="s">
        <v>26</v>
      </c>
      <c r="G3255" s="3">
        <v>30</v>
      </c>
      <c r="H3255" s="3">
        <v>30</v>
      </c>
      <c r="I3255" s="3">
        <v>0.2</v>
      </c>
      <c r="J3255" s="4">
        <v>0.75</v>
      </c>
      <c r="K3255" s="4">
        <v>1</v>
      </c>
      <c r="L3255" s="4">
        <v>5</v>
      </c>
      <c r="M3255" s="3">
        <v>1</v>
      </c>
      <c r="N3255" s="3">
        <v>2</v>
      </c>
      <c r="O3255" s="3">
        <f>HLOOKUP(O$5,[1]非R能力!$B$8:$F$558,$C3255+1,0)</f>
        <v>1475614.2156963709</v>
      </c>
      <c r="P3255" s="3">
        <f>HLOOKUP(P$5,[1]非R能力!$B$8:$F$558,$C3255+1,0)</f>
        <v>211012.40674569237</v>
      </c>
      <c r="Q3255" s="3">
        <f>HLOOKUP(Q$5,[1]非R能力!$B$8:$F$558,$C3255+1,0)</f>
        <v>112645.49921840834</v>
      </c>
      <c r="R3255" s="3">
        <f>HLOOKUP(R$5,[1]非R能力!$B$8:$F$558,$C3255+1,0)</f>
        <v>34531.119326305095</v>
      </c>
      <c r="S3255" s="3">
        <f>HLOOKUP(S$5,[1]非R能力!$B$8:$F$558,$C3255+1,0)</f>
        <v>45555.866778384807</v>
      </c>
      <c r="T3255" s="3">
        <f>INDEX([1]非R能力!$H$9:$H$558,D3255)</f>
        <v>42422.621710083797</v>
      </c>
      <c r="U3255" s="3">
        <f>IF(E3255="小怪",0,IF(INDEX([1]非R能力!$FK$9:$FK$558,C3255)=0,0,10))</f>
        <v>10</v>
      </c>
      <c r="V3255" s="3">
        <f>IF(E3255="小怪",0,IF(INDEX([1]非R能力!$FH$9:$FH$558,C3255)=0,0,5000))</f>
        <v>5000</v>
      </c>
      <c r="W3255" s="3">
        <f>HLOOKUP(W$5,[2]人物技能基础!$O$3:$Q$553,$C3255+1,0)</f>
        <v>3.637142857142857</v>
      </c>
      <c r="X3255" s="3">
        <f>HLOOKUP(X$5,[2]人物技能基础!$O$3:$Q$553,$C3255+1,0)</f>
        <v>2.0186428571428574</v>
      </c>
      <c r="Y3255" s="3">
        <f>HLOOKUP(Y$5,[2]人物技能基础!$O$3:$Q$553,$C3255+1,0)</f>
        <v>99.964285714285708</v>
      </c>
      <c r="Z3255" s="3">
        <f t="shared" si="301"/>
        <v>6899229</v>
      </c>
      <c r="AA3255" s="3">
        <f t="shared" si="302"/>
        <v>122682</v>
      </c>
      <c r="AB3255" s="3">
        <f t="shared" si="303"/>
        <v>42202</v>
      </c>
      <c r="AC3255" s="3">
        <f t="shared" si="304"/>
        <v>45555</v>
      </c>
      <c r="AD3255" s="3">
        <f t="shared" si="305"/>
        <v>46041</v>
      </c>
    </row>
    <row r="3256" spans="1:30" x14ac:dyDescent="0.15">
      <c r="A3256" s="3">
        <v>1251</v>
      </c>
      <c r="B3256" s="3" t="str">
        <f t="shared" si="300"/>
        <v>关卡1251boss</v>
      </c>
      <c r="C3256" s="3">
        <f>INDEX([3]关卡!$J$19:$J$2018,A3256)</f>
        <v>444</v>
      </c>
      <c r="D3256" s="3">
        <f>INDEX([3]关卡!$N$19:$N$2018,A3256)</f>
        <v>444</v>
      </c>
      <c r="E3256" s="3" t="s">
        <v>25</v>
      </c>
      <c r="F3256" s="3" t="s">
        <v>26</v>
      </c>
      <c r="G3256" s="3">
        <v>30</v>
      </c>
      <c r="H3256" s="3">
        <v>30</v>
      </c>
      <c r="I3256" s="3">
        <v>0.2</v>
      </c>
      <c r="J3256" s="4">
        <v>0.75</v>
      </c>
      <c r="K3256" s="4">
        <v>1</v>
      </c>
      <c r="L3256" s="4">
        <v>5</v>
      </c>
      <c r="M3256" s="3">
        <v>1</v>
      </c>
      <c r="N3256" s="3">
        <v>2</v>
      </c>
      <c r="O3256" s="3">
        <f>HLOOKUP(O$5,[1]非R能力!$B$8:$F$558,$C3256+1,0)</f>
        <v>1480867.1975167505</v>
      </c>
      <c r="P3256" s="3">
        <f>HLOOKUP(P$5,[1]非R能力!$B$8:$F$558,$C3256+1,0)</f>
        <v>211627.17954876626</v>
      </c>
      <c r="Q3256" s="3">
        <f>HLOOKUP(Q$5,[1]非R能力!$B$8:$F$558,$C3256+1,0)</f>
        <v>112886.37031602066</v>
      </c>
      <c r="R3256" s="3">
        <f>HLOOKUP(R$5,[1]非R能力!$B$8:$F$558,$C3256+1,0)</f>
        <v>34612.06698810048</v>
      </c>
      <c r="S3256" s="3">
        <f>HLOOKUP(S$5,[1]非R能力!$B$8:$F$558,$C3256+1,0)</f>
        <v>45646.055710750792</v>
      </c>
      <c r="T3256" s="3">
        <f>INDEX([1]非R能力!$H$9:$H$558,D3256)</f>
        <v>42658.679393157254</v>
      </c>
      <c r="U3256" s="3">
        <f>IF(E3256="小怪",0,IF(INDEX([1]非R能力!$FK$9:$FK$558,C3256)=0,0,10))</f>
        <v>10</v>
      </c>
      <c r="V3256" s="3">
        <f>IF(E3256="小怪",0,IF(INDEX([1]非R能力!$FH$9:$FH$558,C3256)=0,0,5000))</f>
        <v>5000</v>
      </c>
      <c r="W3256" s="3">
        <f>HLOOKUP(W$5,[2]人物技能基础!$O$3:$Q$553,$C3256+1,0)</f>
        <v>3.637142857142857</v>
      </c>
      <c r="X3256" s="3">
        <f>HLOOKUP(X$5,[2]人物技能基础!$O$3:$Q$553,$C3256+1,0)</f>
        <v>2.0186428571428574</v>
      </c>
      <c r="Y3256" s="3">
        <f>HLOOKUP(Y$5,[2]人物技能基础!$O$3:$Q$553,$C3256+1,0)</f>
        <v>99.964285714285708</v>
      </c>
      <c r="Z3256" s="3">
        <f t="shared" si="301"/>
        <v>6921347</v>
      </c>
      <c r="AA3256" s="3">
        <f t="shared" si="302"/>
        <v>122958</v>
      </c>
      <c r="AB3256" s="3">
        <f t="shared" si="303"/>
        <v>42325</v>
      </c>
      <c r="AC3256" s="3">
        <f t="shared" si="304"/>
        <v>45646</v>
      </c>
      <c r="AD3256" s="3">
        <f t="shared" si="305"/>
        <v>46149</v>
      </c>
    </row>
    <row r="3257" spans="1:30" x14ac:dyDescent="0.15">
      <c r="A3257" s="3">
        <v>1252</v>
      </c>
      <c r="B3257" s="3" t="str">
        <f t="shared" si="300"/>
        <v>关卡1252boss</v>
      </c>
      <c r="C3257" s="3">
        <f>INDEX([3]关卡!$J$19:$J$2018,A3257)</f>
        <v>444</v>
      </c>
      <c r="D3257" s="3">
        <f>INDEX([3]关卡!$N$19:$N$2018,A3257)</f>
        <v>444</v>
      </c>
      <c r="E3257" s="3" t="s">
        <v>25</v>
      </c>
      <c r="F3257" s="3" t="s">
        <v>26</v>
      </c>
      <c r="G3257" s="3">
        <v>30</v>
      </c>
      <c r="H3257" s="3">
        <v>30</v>
      </c>
      <c r="I3257" s="3">
        <v>0.2</v>
      </c>
      <c r="J3257" s="4">
        <v>0.75</v>
      </c>
      <c r="K3257" s="4">
        <v>1</v>
      </c>
      <c r="L3257" s="4">
        <v>5</v>
      </c>
      <c r="M3257" s="3">
        <v>1</v>
      </c>
      <c r="N3257" s="3">
        <v>2</v>
      </c>
      <c r="O3257" s="3">
        <f>HLOOKUP(O$5,[1]非R能力!$B$8:$F$558,$C3257+1,0)</f>
        <v>1480867.1975167505</v>
      </c>
      <c r="P3257" s="3">
        <f>HLOOKUP(P$5,[1]非R能力!$B$8:$F$558,$C3257+1,0)</f>
        <v>211627.17954876626</v>
      </c>
      <c r="Q3257" s="3">
        <f>HLOOKUP(Q$5,[1]非R能力!$B$8:$F$558,$C3257+1,0)</f>
        <v>112886.37031602066</v>
      </c>
      <c r="R3257" s="3">
        <f>HLOOKUP(R$5,[1]非R能力!$B$8:$F$558,$C3257+1,0)</f>
        <v>34612.06698810048</v>
      </c>
      <c r="S3257" s="3">
        <f>HLOOKUP(S$5,[1]非R能力!$B$8:$F$558,$C3257+1,0)</f>
        <v>45646.055710750792</v>
      </c>
      <c r="T3257" s="3">
        <f>INDEX([1]非R能力!$H$9:$H$558,D3257)</f>
        <v>42658.679393157254</v>
      </c>
      <c r="U3257" s="3">
        <f>IF(E3257="小怪",0,IF(INDEX([1]非R能力!$FK$9:$FK$558,C3257)=0,0,10))</f>
        <v>10</v>
      </c>
      <c r="V3257" s="3">
        <f>IF(E3257="小怪",0,IF(INDEX([1]非R能力!$FH$9:$FH$558,C3257)=0,0,5000))</f>
        <v>5000</v>
      </c>
      <c r="W3257" s="3">
        <f>HLOOKUP(W$5,[2]人物技能基础!$O$3:$Q$553,$C3257+1,0)</f>
        <v>3.637142857142857</v>
      </c>
      <c r="X3257" s="3">
        <f>HLOOKUP(X$5,[2]人物技能基础!$O$3:$Q$553,$C3257+1,0)</f>
        <v>2.0186428571428574</v>
      </c>
      <c r="Y3257" s="3">
        <f>HLOOKUP(Y$5,[2]人物技能基础!$O$3:$Q$553,$C3257+1,0)</f>
        <v>99.964285714285708</v>
      </c>
      <c r="Z3257" s="3">
        <f t="shared" si="301"/>
        <v>6921347</v>
      </c>
      <c r="AA3257" s="3">
        <f t="shared" si="302"/>
        <v>122958</v>
      </c>
      <c r="AB3257" s="3">
        <f t="shared" si="303"/>
        <v>42325</v>
      </c>
      <c r="AC3257" s="3">
        <f t="shared" si="304"/>
        <v>45646</v>
      </c>
      <c r="AD3257" s="3">
        <f t="shared" si="305"/>
        <v>46149</v>
      </c>
    </row>
    <row r="3258" spans="1:30" x14ac:dyDescent="0.15">
      <c r="A3258" s="3">
        <v>1253</v>
      </c>
      <c r="B3258" s="3" t="str">
        <f t="shared" si="300"/>
        <v>关卡1253boss</v>
      </c>
      <c r="C3258" s="3">
        <f>INDEX([3]关卡!$J$19:$J$2018,A3258)</f>
        <v>444</v>
      </c>
      <c r="D3258" s="3">
        <f>INDEX([3]关卡!$N$19:$N$2018,A3258)</f>
        <v>444</v>
      </c>
      <c r="E3258" s="3" t="s">
        <v>25</v>
      </c>
      <c r="F3258" s="3" t="s">
        <v>26</v>
      </c>
      <c r="G3258" s="3">
        <v>30</v>
      </c>
      <c r="H3258" s="3">
        <v>30</v>
      </c>
      <c r="I3258" s="3">
        <v>0.2</v>
      </c>
      <c r="J3258" s="4">
        <v>0.75</v>
      </c>
      <c r="K3258" s="4">
        <v>1</v>
      </c>
      <c r="L3258" s="4">
        <v>5</v>
      </c>
      <c r="M3258" s="3">
        <v>1</v>
      </c>
      <c r="N3258" s="3">
        <v>2</v>
      </c>
      <c r="O3258" s="3">
        <f>HLOOKUP(O$5,[1]非R能力!$B$8:$F$558,$C3258+1,0)</f>
        <v>1480867.1975167505</v>
      </c>
      <c r="P3258" s="3">
        <f>HLOOKUP(P$5,[1]非R能力!$B$8:$F$558,$C3258+1,0)</f>
        <v>211627.17954876626</v>
      </c>
      <c r="Q3258" s="3">
        <f>HLOOKUP(Q$5,[1]非R能力!$B$8:$F$558,$C3258+1,0)</f>
        <v>112886.37031602066</v>
      </c>
      <c r="R3258" s="3">
        <f>HLOOKUP(R$5,[1]非R能力!$B$8:$F$558,$C3258+1,0)</f>
        <v>34612.06698810048</v>
      </c>
      <c r="S3258" s="3">
        <f>HLOOKUP(S$5,[1]非R能力!$B$8:$F$558,$C3258+1,0)</f>
        <v>45646.055710750792</v>
      </c>
      <c r="T3258" s="3">
        <f>INDEX([1]非R能力!$H$9:$H$558,D3258)</f>
        <v>42658.679393157254</v>
      </c>
      <c r="U3258" s="3">
        <f>IF(E3258="小怪",0,IF(INDEX([1]非R能力!$FK$9:$FK$558,C3258)=0,0,10))</f>
        <v>10</v>
      </c>
      <c r="V3258" s="3">
        <f>IF(E3258="小怪",0,IF(INDEX([1]非R能力!$FH$9:$FH$558,C3258)=0,0,5000))</f>
        <v>5000</v>
      </c>
      <c r="W3258" s="3">
        <f>HLOOKUP(W$5,[2]人物技能基础!$O$3:$Q$553,$C3258+1,0)</f>
        <v>3.637142857142857</v>
      </c>
      <c r="X3258" s="3">
        <f>HLOOKUP(X$5,[2]人物技能基础!$O$3:$Q$553,$C3258+1,0)</f>
        <v>2.0186428571428574</v>
      </c>
      <c r="Y3258" s="3">
        <f>HLOOKUP(Y$5,[2]人物技能基础!$O$3:$Q$553,$C3258+1,0)</f>
        <v>99.964285714285708</v>
      </c>
      <c r="Z3258" s="3">
        <f t="shared" si="301"/>
        <v>6921347</v>
      </c>
      <c r="AA3258" s="3">
        <f t="shared" si="302"/>
        <v>122958</v>
      </c>
      <c r="AB3258" s="3">
        <f t="shared" si="303"/>
        <v>42325</v>
      </c>
      <c r="AC3258" s="3">
        <f t="shared" si="304"/>
        <v>45646</v>
      </c>
      <c r="AD3258" s="3">
        <f t="shared" si="305"/>
        <v>46149</v>
      </c>
    </row>
    <row r="3259" spans="1:30" x14ac:dyDescent="0.15">
      <c r="A3259" s="3">
        <v>1254</v>
      </c>
      <c r="B3259" s="3" t="str">
        <f t="shared" si="300"/>
        <v>关卡1254boss</v>
      </c>
      <c r="C3259" s="3">
        <f>INDEX([3]关卡!$J$19:$J$2018,A3259)</f>
        <v>445</v>
      </c>
      <c r="D3259" s="3">
        <f>INDEX([3]关卡!$N$19:$N$2018,A3259)</f>
        <v>445</v>
      </c>
      <c r="E3259" s="3" t="s">
        <v>25</v>
      </c>
      <c r="F3259" s="3" t="s">
        <v>26</v>
      </c>
      <c r="G3259" s="3">
        <v>30</v>
      </c>
      <c r="H3259" s="3">
        <v>30</v>
      </c>
      <c r="I3259" s="3">
        <v>0.2</v>
      </c>
      <c r="J3259" s="4">
        <v>0.75</v>
      </c>
      <c r="K3259" s="4">
        <v>1</v>
      </c>
      <c r="L3259" s="4">
        <v>5</v>
      </c>
      <c r="M3259" s="3">
        <v>1</v>
      </c>
      <c r="N3259" s="3">
        <v>2</v>
      </c>
      <c r="O3259" s="3">
        <f>HLOOKUP(O$5,[1]非R能力!$B$8:$F$558,$C3259+1,0)</f>
        <v>1486702.2396813012</v>
      </c>
      <c r="P3259" s="3">
        <f>HLOOKUP(P$5,[1]非R能力!$B$8:$F$558,$C3259+1,0)</f>
        <v>212302.68556868951</v>
      </c>
      <c r="Q3259" s="3">
        <f>HLOOKUP(Q$5,[1]非R能力!$B$8:$F$558,$C3259+1,0)</f>
        <v>113133.80540955573</v>
      </c>
      <c r="R3259" s="3">
        <f>HLOOKUP(R$5,[1]非R能力!$B$8:$F$558,$C3259+1,0)</f>
        <v>34695.998061183287</v>
      </c>
      <c r="S3259" s="3">
        <f>HLOOKUP(S$5,[1]非R能力!$B$8:$F$558,$C3259+1,0)</f>
        <v>45746.546233047266</v>
      </c>
      <c r="T3259" s="3">
        <f>INDEX([1]非R能力!$H$9:$H$558,D3259)</f>
        <v>42895.786068410627</v>
      </c>
      <c r="U3259" s="3">
        <f>IF(E3259="小怪",0,IF(INDEX([1]非R能力!$FK$9:$FK$558,C3259)=0,0,10))</f>
        <v>10</v>
      </c>
      <c r="V3259" s="3">
        <f>IF(E3259="小怪",0,IF(INDEX([1]非R能力!$FH$9:$FH$558,C3259)=0,0,5000))</f>
        <v>5000</v>
      </c>
      <c r="W3259" s="3">
        <f>HLOOKUP(W$5,[2]人物技能基础!$O$3:$Q$553,$C3259+1,0)</f>
        <v>3.637142857142857</v>
      </c>
      <c r="X3259" s="3">
        <f>HLOOKUP(X$5,[2]人物技能基础!$O$3:$Q$553,$C3259+1,0)</f>
        <v>2.0186428571428574</v>
      </c>
      <c r="Y3259" s="3">
        <f>HLOOKUP(Y$5,[2]人物技能基础!$O$3:$Q$553,$C3259+1,0)</f>
        <v>99.964285714285708</v>
      </c>
      <c r="Z3259" s="3">
        <f t="shared" si="301"/>
        <v>6945254</v>
      </c>
      <c r="AA3259" s="3">
        <f t="shared" si="302"/>
        <v>123245</v>
      </c>
      <c r="AB3259" s="3">
        <f t="shared" si="303"/>
        <v>42460</v>
      </c>
      <c r="AC3259" s="3">
        <f t="shared" si="304"/>
        <v>45746</v>
      </c>
      <c r="AD3259" s="3">
        <f t="shared" si="305"/>
        <v>46261</v>
      </c>
    </row>
    <row r="3260" spans="1:30" x14ac:dyDescent="0.15">
      <c r="A3260" s="3">
        <v>1255</v>
      </c>
      <c r="B3260" s="3" t="str">
        <f t="shared" si="300"/>
        <v>关卡1255boss</v>
      </c>
      <c r="C3260" s="3">
        <f>INDEX([3]关卡!$J$19:$J$2018,A3260)</f>
        <v>445</v>
      </c>
      <c r="D3260" s="3">
        <f>INDEX([3]关卡!$N$19:$N$2018,A3260)</f>
        <v>445</v>
      </c>
      <c r="E3260" s="3" t="s">
        <v>25</v>
      </c>
      <c r="F3260" s="3" t="s">
        <v>26</v>
      </c>
      <c r="G3260" s="3">
        <v>30</v>
      </c>
      <c r="H3260" s="3">
        <v>30</v>
      </c>
      <c r="I3260" s="3">
        <v>0.2</v>
      </c>
      <c r="J3260" s="4">
        <v>0.75</v>
      </c>
      <c r="K3260" s="4">
        <v>1</v>
      </c>
      <c r="L3260" s="4">
        <v>5</v>
      </c>
      <c r="M3260" s="3">
        <v>1</v>
      </c>
      <c r="N3260" s="3">
        <v>2</v>
      </c>
      <c r="O3260" s="3">
        <f>HLOOKUP(O$5,[1]非R能力!$B$8:$F$558,$C3260+1,0)</f>
        <v>1486702.2396813012</v>
      </c>
      <c r="P3260" s="3">
        <f>HLOOKUP(P$5,[1]非R能力!$B$8:$F$558,$C3260+1,0)</f>
        <v>212302.68556868951</v>
      </c>
      <c r="Q3260" s="3">
        <f>HLOOKUP(Q$5,[1]非R能力!$B$8:$F$558,$C3260+1,0)</f>
        <v>113133.80540955573</v>
      </c>
      <c r="R3260" s="3">
        <f>HLOOKUP(R$5,[1]非R能力!$B$8:$F$558,$C3260+1,0)</f>
        <v>34695.998061183287</v>
      </c>
      <c r="S3260" s="3">
        <f>HLOOKUP(S$5,[1]非R能力!$B$8:$F$558,$C3260+1,0)</f>
        <v>45746.546233047266</v>
      </c>
      <c r="T3260" s="3">
        <f>INDEX([1]非R能力!$H$9:$H$558,D3260)</f>
        <v>42895.786068410627</v>
      </c>
      <c r="U3260" s="3">
        <f>IF(E3260="小怪",0,IF(INDEX([1]非R能力!$FK$9:$FK$558,C3260)=0,0,10))</f>
        <v>10</v>
      </c>
      <c r="V3260" s="3">
        <f>IF(E3260="小怪",0,IF(INDEX([1]非R能力!$FH$9:$FH$558,C3260)=0,0,5000))</f>
        <v>5000</v>
      </c>
      <c r="W3260" s="3">
        <f>HLOOKUP(W$5,[2]人物技能基础!$O$3:$Q$553,$C3260+1,0)</f>
        <v>3.637142857142857</v>
      </c>
      <c r="X3260" s="3">
        <f>HLOOKUP(X$5,[2]人物技能基础!$O$3:$Q$553,$C3260+1,0)</f>
        <v>2.0186428571428574</v>
      </c>
      <c r="Y3260" s="3">
        <f>HLOOKUP(Y$5,[2]人物技能基础!$O$3:$Q$553,$C3260+1,0)</f>
        <v>99.964285714285708</v>
      </c>
      <c r="Z3260" s="3">
        <f t="shared" si="301"/>
        <v>6945254</v>
      </c>
      <c r="AA3260" s="3">
        <f t="shared" si="302"/>
        <v>123245</v>
      </c>
      <c r="AB3260" s="3">
        <f t="shared" si="303"/>
        <v>42460</v>
      </c>
      <c r="AC3260" s="3">
        <f t="shared" si="304"/>
        <v>45746</v>
      </c>
      <c r="AD3260" s="3">
        <f t="shared" si="305"/>
        <v>46261</v>
      </c>
    </row>
    <row r="3261" spans="1:30" x14ac:dyDescent="0.15">
      <c r="A3261" s="3">
        <v>1256</v>
      </c>
      <c r="B3261" s="3" t="str">
        <f t="shared" si="300"/>
        <v>关卡1256boss</v>
      </c>
      <c r="C3261" s="3">
        <f>INDEX([3]关卡!$J$19:$J$2018,A3261)</f>
        <v>445</v>
      </c>
      <c r="D3261" s="3">
        <f>INDEX([3]关卡!$N$19:$N$2018,A3261)</f>
        <v>445</v>
      </c>
      <c r="E3261" s="3" t="s">
        <v>25</v>
      </c>
      <c r="F3261" s="3" t="s">
        <v>26</v>
      </c>
      <c r="G3261" s="3">
        <v>30</v>
      </c>
      <c r="H3261" s="3">
        <v>30</v>
      </c>
      <c r="I3261" s="3">
        <v>0.2</v>
      </c>
      <c r="J3261" s="4">
        <v>0.75</v>
      </c>
      <c r="K3261" s="4">
        <v>1</v>
      </c>
      <c r="L3261" s="4">
        <v>5</v>
      </c>
      <c r="M3261" s="3">
        <v>1</v>
      </c>
      <c r="N3261" s="3">
        <v>2</v>
      </c>
      <c r="O3261" s="3">
        <f>HLOOKUP(O$5,[1]非R能力!$B$8:$F$558,$C3261+1,0)</f>
        <v>1486702.2396813012</v>
      </c>
      <c r="P3261" s="3">
        <f>HLOOKUP(P$5,[1]非R能力!$B$8:$F$558,$C3261+1,0)</f>
        <v>212302.68556868951</v>
      </c>
      <c r="Q3261" s="3">
        <f>HLOOKUP(Q$5,[1]非R能力!$B$8:$F$558,$C3261+1,0)</f>
        <v>113133.80540955573</v>
      </c>
      <c r="R3261" s="3">
        <f>HLOOKUP(R$5,[1]非R能力!$B$8:$F$558,$C3261+1,0)</f>
        <v>34695.998061183287</v>
      </c>
      <c r="S3261" s="3">
        <f>HLOOKUP(S$5,[1]非R能力!$B$8:$F$558,$C3261+1,0)</f>
        <v>45746.546233047266</v>
      </c>
      <c r="T3261" s="3">
        <f>INDEX([1]非R能力!$H$9:$H$558,D3261)</f>
        <v>42895.786068410627</v>
      </c>
      <c r="U3261" s="3">
        <f>IF(E3261="小怪",0,IF(INDEX([1]非R能力!$FK$9:$FK$558,C3261)=0,0,10))</f>
        <v>10</v>
      </c>
      <c r="V3261" s="3">
        <f>IF(E3261="小怪",0,IF(INDEX([1]非R能力!$FH$9:$FH$558,C3261)=0,0,5000))</f>
        <v>5000</v>
      </c>
      <c r="W3261" s="3">
        <f>HLOOKUP(W$5,[2]人物技能基础!$O$3:$Q$553,$C3261+1,0)</f>
        <v>3.637142857142857</v>
      </c>
      <c r="X3261" s="3">
        <f>HLOOKUP(X$5,[2]人物技能基础!$O$3:$Q$553,$C3261+1,0)</f>
        <v>2.0186428571428574</v>
      </c>
      <c r="Y3261" s="3">
        <f>HLOOKUP(Y$5,[2]人物技能基础!$O$3:$Q$553,$C3261+1,0)</f>
        <v>99.964285714285708</v>
      </c>
      <c r="Z3261" s="3">
        <f t="shared" si="301"/>
        <v>6945254</v>
      </c>
      <c r="AA3261" s="3">
        <f t="shared" si="302"/>
        <v>123245</v>
      </c>
      <c r="AB3261" s="3">
        <f t="shared" si="303"/>
        <v>42460</v>
      </c>
      <c r="AC3261" s="3">
        <f t="shared" si="304"/>
        <v>45746</v>
      </c>
      <c r="AD3261" s="3">
        <f t="shared" si="305"/>
        <v>46261</v>
      </c>
    </row>
    <row r="3262" spans="1:30" x14ac:dyDescent="0.15">
      <c r="A3262" s="3">
        <v>1257</v>
      </c>
      <c r="B3262" s="3" t="str">
        <f t="shared" si="300"/>
        <v>关卡1257boss</v>
      </c>
      <c r="C3262" s="3">
        <f>INDEX([3]关卡!$J$19:$J$2018,A3262)</f>
        <v>446</v>
      </c>
      <c r="D3262" s="3">
        <f>INDEX([3]关卡!$N$19:$N$2018,A3262)</f>
        <v>446</v>
      </c>
      <c r="E3262" s="3" t="s">
        <v>25</v>
      </c>
      <c r="F3262" s="3" t="s">
        <v>26</v>
      </c>
      <c r="G3262" s="3">
        <v>30</v>
      </c>
      <c r="H3262" s="3">
        <v>30</v>
      </c>
      <c r="I3262" s="3">
        <v>0.2</v>
      </c>
      <c r="J3262" s="4">
        <v>0.75</v>
      </c>
      <c r="K3262" s="4">
        <v>1</v>
      </c>
      <c r="L3262" s="4">
        <v>5</v>
      </c>
      <c r="M3262" s="3">
        <v>1</v>
      </c>
      <c r="N3262" s="3">
        <v>2</v>
      </c>
      <c r="O3262" s="3">
        <f>HLOOKUP(O$5,[1]非R能力!$B$8:$F$558,$C3262+1,0)</f>
        <v>1492260.4795446815</v>
      </c>
      <c r="P3262" s="3">
        <f>HLOOKUP(P$5,[1]非R能力!$B$8:$F$558,$C3262+1,0)</f>
        <v>212948.3029917508</v>
      </c>
      <c r="Q3262" s="3">
        <f>HLOOKUP(Q$5,[1]非R能力!$B$8:$F$558,$C3262+1,0)</f>
        <v>113380.81483949932</v>
      </c>
      <c r="R3262" s="3">
        <f>HLOOKUP(R$5,[1]非R能力!$B$8:$F$558,$C3262+1,0)</f>
        <v>34779.237628820927</v>
      </c>
      <c r="S3262" s="3">
        <f>HLOOKUP(S$5,[1]非R能力!$B$8:$F$558,$C3262+1,0)</f>
        <v>45839.747338112094</v>
      </c>
      <c r="T3262" s="3">
        <f>INDEX([1]非R能力!$H$9:$H$558,D3262)</f>
        <v>43133.945251772158</v>
      </c>
      <c r="U3262" s="3">
        <f>IF(E3262="小怪",0,IF(INDEX([1]非R能力!$FK$9:$FK$558,C3262)=0,0,10))</f>
        <v>10</v>
      </c>
      <c r="V3262" s="3">
        <f>IF(E3262="小怪",0,IF(INDEX([1]非R能力!$FH$9:$FH$558,C3262)=0,0,5000))</f>
        <v>5000</v>
      </c>
      <c r="W3262" s="3">
        <f>HLOOKUP(W$5,[2]人物技能基础!$O$3:$Q$553,$C3262+1,0)</f>
        <v>3.637142857142857</v>
      </c>
      <c r="X3262" s="3">
        <f>HLOOKUP(X$5,[2]人物技能基础!$O$3:$Q$553,$C3262+1,0)</f>
        <v>2.0186428571428574</v>
      </c>
      <c r="Y3262" s="3">
        <f>HLOOKUP(Y$5,[2]人物技能基础!$O$3:$Q$553,$C3262+1,0)</f>
        <v>99.964285714285708</v>
      </c>
      <c r="Z3262" s="3">
        <f t="shared" si="301"/>
        <v>6968312</v>
      </c>
      <c r="AA3262" s="3">
        <f t="shared" si="302"/>
        <v>123529</v>
      </c>
      <c r="AB3262" s="3">
        <f t="shared" si="303"/>
        <v>42589</v>
      </c>
      <c r="AC3262" s="3">
        <f t="shared" si="304"/>
        <v>45839</v>
      </c>
      <c r="AD3262" s="3">
        <f t="shared" si="305"/>
        <v>46372</v>
      </c>
    </row>
    <row r="3263" spans="1:30" x14ac:dyDescent="0.15">
      <c r="A3263" s="3">
        <v>1258</v>
      </c>
      <c r="B3263" s="3" t="str">
        <f t="shared" si="300"/>
        <v>关卡1258boss</v>
      </c>
      <c r="C3263" s="3">
        <f>INDEX([3]关卡!$J$19:$J$2018,A3263)</f>
        <v>446</v>
      </c>
      <c r="D3263" s="3">
        <f>INDEX([3]关卡!$N$19:$N$2018,A3263)</f>
        <v>446</v>
      </c>
      <c r="E3263" s="3" t="s">
        <v>25</v>
      </c>
      <c r="F3263" s="3" t="s">
        <v>26</v>
      </c>
      <c r="G3263" s="3">
        <v>30</v>
      </c>
      <c r="H3263" s="3">
        <v>30</v>
      </c>
      <c r="I3263" s="3">
        <v>0.2</v>
      </c>
      <c r="J3263" s="4">
        <v>0.75</v>
      </c>
      <c r="K3263" s="4">
        <v>1</v>
      </c>
      <c r="L3263" s="4">
        <v>5</v>
      </c>
      <c r="M3263" s="3">
        <v>1</v>
      </c>
      <c r="N3263" s="3">
        <v>2</v>
      </c>
      <c r="O3263" s="3">
        <f>HLOOKUP(O$5,[1]非R能力!$B$8:$F$558,$C3263+1,0)</f>
        <v>1492260.4795446815</v>
      </c>
      <c r="P3263" s="3">
        <f>HLOOKUP(P$5,[1]非R能力!$B$8:$F$558,$C3263+1,0)</f>
        <v>212948.3029917508</v>
      </c>
      <c r="Q3263" s="3">
        <f>HLOOKUP(Q$5,[1]非R能力!$B$8:$F$558,$C3263+1,0)</f>
        <v>113380.81483949932</v>
      </c>
      <c r="R3263" s="3">
        <f>HLOOKUP(R$5,[1]非R能力!$B$8:$F$558,$C3263+1,0)</f>
        <v>34779.237628820927</v>
      </c>
      <c r="S3263" s="3">
        <f>HLOOKUP(S$5,[1]非R能力!$B$8:$F$558,$C3263+1,0)</f>
        <v>45839.747338112094</v>
      </c>
      <c r="T3263" s="3">
        <f>INDEX([1]非R能力!$H$9:$H$558,D3263)</f>
        <v>43133.945251772158</v>
      </c>
      <c r="U3263" s="3">
        <f>IF(E3263="小怪",0,IF(INDEX([1]非R能力!$FK$9:$FK$558,C3263)=0,0,10))</f>
        <v>10</v>
      </c>
      <c r="V3263" s="3">
        <f>IF(E3263="小怪",0,IF(INDEX([1]非R能力!$FH$9:$FH$558,C3263)=0,0,5000))</f>
        <v>5000</v>
      </c>
      <c r="W3263" s="3">
        <f>HLOOKUP(W$5,[2]人物技能基础!$O$3:$Q$553,$C3263+1,0)</f>
        <v>3.637142857142857</v>
      </c>
      <c r="X3263" s="3">
        <f>HLOOKUP(X$5,[2]人物技能基础!$O$3:$Q$553,$C3263+1,0)</f>
        <v>2.0186428571428574</v>
      </c>
      <c r="Y3263" s="3">
        <f>HLOOKUP(Y$5,[2]人物技能基础!$O$3:$Q$553,$C3263+1,0)</f>
        <v>99.964285714285708</v>
      </c>
      <c r="Z3263" s="3">
        <f t="shared" si="301"/>
        <v>6968312</v>
      </c>
      <c r="AA3263" s="3">
        <f t="shared" si="302"/>
        <v>123529</v>
      </c>
      <c r="AB3263" s="3">
        <f t="shared" si="303"/>
        <v>42589</v>
      </c>
      <c r="AC3263" s="3">
        <f t="shared" si="304"/>
        <v>45839</v>
      </c>
      <c r="AD3263" s="3">
        <f t="shared" si="305"/>
        <v>46372</v>
      </c>
    </row>
    <row r="3264" spans="1:30" x14ac:dyDescent="0.15">
      <c r="A3264" s="3">
        <v>1259</v>
      </c>
      <c r="B3264" s="3" t="str">
        <f t="shared" si="300"/>
        <v>关卡1259boss</v>
      </c>
      <c r="C3264" s="3">
        <f>INDEX([3]关卡!$J$19:$J$2018,A3264)</f>
        <v>446</v>
      </c>
      <c r="D3264" s="3">
        <f>INDEX([3]关卡!$N$19:$N$2018,A3264)</f>
        <v>446</v>
      </c>
      <c r="E3264" s="3" t="s">
        <v>25</v>
      </c>
      <c r="F3264" s="3" t="s">
        <v>26</v>
      </c>
      <c r="G3264" s="3">
        <v>30</v>
      </c>
      <c r="H3264" s="3">
        <v>30</v>
      </c>
      <c r="I3264" s="3">
        <v>0.2</v>
      </c>
      <c r="J3264" s="4">
        <v>0.75</v>
      </c>
      <c r="K3264" s="4">
        <v>1</v>
      </c>
      <c r="L3264" s="4">
        <v>5</v>
      </c>
      <c r="M3264" s="3">
        <v>1</v>
      </c>
      <c r="N3264" s="3">
        <v>2</v>
      </c>
      <c r="O3264" s="3">
        <f>HLOOKUP(O$5,[1]非R能力!$B$8:$F$558,$C3264+1,0)</f>
        <v>1492260.4795446815</v>
      </c>
      <c r="P3264" s="3">
        <f>HLOOKUP(P$5,[1]非R能力!$B$8:$F$558,$C3264+1,0)</f>
        <v>212948.3029917508</v>
      </c>
      <c r="Q3264" s="3">
        <f>HLOOKUP(Q$5,[1]非R能力!$B$8:$F$558,$C3264+1,0)</f>
        <v>113380.81483949932</v>
      </c>
      <c r="R3264" s="3">
        <f>HLOOKUP(R$5,[1]非R能力!$B$8:$F$558,$C3264+1,0)</f>
        <v>34779.237628820927</v>
      </c>
      <c r="S3264" s="3">
        <f>HLOOKUP(S$5,[1]非R能力!$B$8:$F$558,$C3264+1,0)</f>
        <v>45839.747338112094</v>
      </c>
      <c r="T3264" s="3">
        <f>INDEX([1]非R能力!$H$9:$H$558,D3264)</f>
        <v>43133.945251772158</v>
      </c>
      <c r="U3264" s="3">
        <f>IF(E3264="小怪",0,IF(INDEX([1]非R能力!$FK$9:$FK$558,C3264)=0,0,10))</f>
        <v>10</v>
      </c>
      <c r="V3264" s="3">
        <f>IF(E3264="小怪",0,IF(INDEX([1]非R能力!$FH$9:$FH$558,C3264)=0,0,5000))</f>
        <v>5000</v>
      </c>
      <c r="W3264" s="3">
        <f>HLOOKUP(W$5,[2]人物技能基础!$O$3:$Q$553,$C3264+1,0)</f>
        <v>3.637142857142857</v>
      </c>
      <c r="X3264" s="3">
        <f>HLOOKUP(X$5,[2]人物技能基础!$O$3:$Q$553,$C3264+1,0)</f>
        <v>2.0186428571428574</v>
      </c>
      <c r="Y3264" s="3">
        <f>HLOOKUP(Y$5,[2]人物技能基础!$O$3:$Q$553,$C3264+1,0)</f>
        <v>99.964285714285708</v>
      </c>
      <c r="Z3264" s="3">
        <f t="shared" si="301"/>
        <v>6968312</v>
      </c>
      <c r="AA3264" s="3">
        <f t="shared" si="302"/>
        <v>123529</v>
      </c>
      <c r="AB3264" s="3">
        <f t="shared" si="303"/>
        <v>42589</v>
      </c>
      <c r="AC3264" s="3">
        <f t="shared" si="304"/>
        <v>45839</v>
      </c>
      <c r="AD3264" s="3">
        <f t="shared" si="305"/>
        <v>46372</v>
      </c>
    </row>
    <row r="3265" spans="1:30" x14ac:dyDescent="0.15">
      <c r="A3265" s="3">
        <v>1260</v>
      </c>
      <c r="B3265" s="3" t="str">
        <f t="shared" si="300"/>
        <v>关卡1260boss</v>
      </c>
      <c r="C3265" s="3">
        <f>INDEX([3]关卡!$J$19:$J$2018,A3265)</f>
        <v>447</v>
      </c>
      <c r="D3265" s="3">
        <f>INDEX([3]关卡!$N$19:$N$2018,A3265)</f>
        <v>447</v>
      </c>
      <c r="E3265" s="3" t="s">
        <v>25</v>
      </c>
      <c r="F3265" s="3" t="s">
        <v>26</v>
      </c>
      <c r="G3265" s="3">
        <v>30</v>
      </c>
      <c r="H3265" s="3">
        <v>30</v>
      </c>
      <c r="I3265" s="3">
        <v>0.2</v>
      </c>
      <c r="J3265" s="4">
        <v>0.75</v>
      </c>
      <c r="K3265" s="4">
        <v>1</v>
      </c>
      <c r="L3265" s="4">
        <v>5</v>
      </c>
      <c r="M3265" s="3">
        <v>1</v>
      </c>
      <c r="N3265" s="3">
        <v>2</v>
      </c>
      <c r="O3265" s="3">
        <f>HLOOKUP(O$5,[1]非R能力!$B$8:$F$558,$C3265+1,0)</f>
        <v>1497893.516013921</v>
      </c>
      <c r="P3265" s="3">
        <f>HLOOKUP(P$5,[1]非R能力!$B$8:$F$558,$C3265+1,0)</f>
        <v>213602.19061906319</v>
      </c>
      <c r="Q3265" s="3">
        <f>HLOOKUP(Q$5,[1]非R能力!$B$8:$F$558,$C3265+1,0)</f>
        <v>113649.69881018795</v>
      </c>
      <c r="R3265" s="3">
        <f>HLOOKUP(R$5,[1]非R能力!$B$8:$F$558,$C3265+1,0)</f>
        <v>34863.415993455637</v>
      </c>
      <c r="S3265" s="3">
        <f>HLOOKUP(S$5,[1]非R能力!$B$8:$F$558,$C3265+1,0)</f>
        <v>45956.88098158106</v>
      </c>
      <c r="T3265" s="3">
        <f>INDEX([1]非R能力!$H$9:$H$558,D3265)</f>
        <v>43373.160465316818</v>
      </c>
      <c r="U3265" s="3">
        <f>IF(E3265="小怪",0,IF(INDEX([1]非R能力!$FK$9:$FK$558,C3265)=0,0,10))</f>
        <v>10</v>
      </c>
      <c r="V3265" s="3">
        <f>IF(E3265="小怪",0,IF(INDEX([1]非R能力!$FH$9:$FH$558,C3265)=0,0,5000))</f>
        <v>5000</v>
      </c>
      <c r="W3265" s="3">
        <f>HLOOKUP(W$5,[2]人物技能基础!$O$3:$Q$553,$C3265+1,0)</f>
        <v>3.637142857142857</v>
      </c>
      <c r="X3265" s="3">
        <f>HLOOKUP(X$5,[2]人物技能基础!$O$3:$Q$553,$C3265+1,0)</f>
        <v>2.0186428571428574</v>
      </c>
      <c r="Y3265" s="3">
        <f>HLOOKUP(Y$5,[2]人物技能基础!$O$3:$Q$553,$C3265+1,0)</f>
        <v>99.964285714285708</v>
      </c>
      <c r="Z3265" s="3">
        <f t="shared" si="301"/>
        <v>6991618</v>
      </c>
      <c r="AA3265" s="3">
        <f t="shared" si="302"/>
        <v>123835</v>
      </c>
      <c r="AB3265" s="3">
        <f t="shared" si="303"/>
        <v>42720</v>
      </c>
      <c r="AC3265" s="3">
        <f t="shared" si="304"/>
        <v>45956</v>
      </c>
      <c r="AD3265" s="3">
        <f t="shared" si="305"/>
        <v>46484</v>
      </c>
    </row>
    <row r="3266" spans="1:30" x14ac:dyDescent="0.15">
      <c r="A3266" s="3">
        <v>1261</v>
      </c>
      <c r="B3266" s="3" t="str">
        <f t="shared" si="300"/>
        <v>关卡1261boss</v>
      </c>
      <c r="C3266" s="3">
        <f>INDEX([3]关卡!$J$19:$J$2018,A3266)</f>
        <v>447</v>
      </c>
      <c r="D3266" s="3">
        <f>INDEX([3]关卡!$N$19:$N$2018,A3266)</f>
        <v>447</v>
      </c>
      <c r="E3266" s="3" t="s">
        <v>25</v>
      </c>
      <c r="F3266" s="3" t="s">
        <v>26</v>
      </c>
      <c r="G3266" s="3">
        <v>30</v>
      </c>
      <c r="H3266" s="3">
        <v>30</v>
      </c>
      <c r="I3266" s="3">
        <v>0.2</v>
      </c>
      <c r="J3266" s="4">
        <v>0.75</v>
      </c>
      <c r="K3266" s="4">
        <v>1</v>
      </c>
      <c r="L3266" s="4">
        <v>5</v>
      </c>
      <c r="M3266" s="3">
        <v>1</v>
      </c>
      <c r="N3266" s="3">
        <v>2</v>
      </c>
      <c r="O3266" s="3">
        <f>HLOOKUP(O$5,[1]非R能力!$B$8:$F$558,$C3266+1,0)</f>
        <v>1497893.516013921</v>
      </c>
      <c r="P3266" s="3">
        <f>HLOOKUP(P$5,[1]非R能力!$B$8:$F$558,$C3266+1,0)</f>
        <v>213602.19061906319</v>
      </c>
      <c r="Q3266" s="3">
        <f>HLOOKUP(Q$5,[1]非R能力!$B$8:$F$558,$C3266+1,0)</f>
        <v>113649.69881018795</v>
      </c>
      <c r="R3266" s="3">
        <f>HLOOKUP(R$5,[1]非R能力!$B$8:$F$558,$C3266+1,0)</f>
        <v>34863.415993455637</v>
      </c>
      <c r="S3266" s="3">
        <f>HLOOKUP(S$5,[1]非R能力!$B$8:$F$558,$C3266+1,0)</f>
        <v>45956.88098158106</v>
      </c>
      <c r="T3266" s="3">
        <f>INDEX([1]非R能力!$H$9:$H$558,D3266)</f>
        <v>43373.160465316818</v>
      </c>
      <c r="U3266" s="3">
        <f>IF(E3266="小怪",0,IF(INDEX([1]非R能力!$FK$9:$FK$558,C3266)=0,0,10))</f>
        <v>10</v>
      </c>
      <c r="V3266" s="3">
        <f>IF(E3266="小怪",0,IF(INDEX([1]非R能力!$FH$9:$FH$558,C3266)=0,0,5000))</f>
        <v>5000</v>
      </c>
      <c r="W3266" s="3">
        <f>HLOOKUP(W$5,[2]人物技能基础!$O$3:$Q$553,$C3266+1,0)</f>
        <v>3.637142857142857</v>
      </c>
      <c r="X3266" s="3">
        <f>HLOOKUP(X$5,[2]人物技能基础!$O$3:$Q$553,$C3266+1,0)</f>
        <v>2.0186428571428574</v>
      </c>
      <c r="Y3266" s="3">
        <f>HLOOKUP(Y$5,[2]人物技能基础!$O$3:$Q$553,$C3266+1,0)</f>
        <v>99.964285714285708</v>
      </c>
      <c r="Z3266" s="3">
        <f t="shared" si="301"/>
        <v>6991618</v>
      </c>
      <c r="AA3266" s="3">
        <f t="shared" si="302"/>
        <v>123835</v>
      </c>
      <c r="AB3266" s="3">
        <f t="shared" si="303"/>
        <v>42720</v>
      </c>
      <c r="AC3266" s="3">
        <f t="shared" si="304"/>
        <v>45956</v>
      </c>
      <c r="AD3266" s="3">
        <f t="shared" si="305"/>
        <v>46484</v>
      </c>
    </row>
    <row r="3267" spans="1:30" x14ac:dyDescent="0.15">
      <c r="A3267" s="3">
        <v>1262</v>
      </c>
      <c r="B3267" s="3" t="str">
        <f t="shared" si="300"/>
        <v>关卡1262boss</v>
      </c>
      <c r="C3267" s="3">
        <f>INDEX([3]关卡!$J$19:$J$2018,A3267)</f>
        <v>448</v>
      </c>
      <c r="D3267" s="3">
        <f>INDEX([3]关卡!$N$19:$N$2018,A3267)</f>
        <v>448</v>
      </c>
      <c r="E3267" s="3" t="s">
        <v>25</v>
      </c>
      <c r="F3267" s="3" t="s">
        <v>26</v>
      </c>
      <c r="G3267" s="3">
        <v>30</v>
      </c>
      <c r="H3267" s="3">
        <v>30</v>
      </c>
      <c r="I3267" s="3">
        <v>0.2</v>
      </c>
      <c r="J3267" s="4">
        <v>0.75</v>
      </c>
      <c r="K3267" s="4">
        <v>1</v>
      </c>
      <c r="L3267" s="4">
        <v>5</v>
      </c>
      <c r="M3267" s="3">
        <v>1</v>
      </c>
      <c r="N3267" s="3">
        <v>2</v>
      </c>
      <c r="O3267" s="3">
        <f>HLOOKUP(O$5,[1]非R能力!$B$8:$F$558,$C3267+1,0)</f>
        <v>1503271.0560948756</v>
      </c>
      <c r="P3267" s="3">
        <f>HLOOKUP(P$5,[1]非R能力!$B$8:$F$558,$C3267+1,0)</f>
        <v>214229.08366277456</v>
      </c>
      <c r="Q3267" s="3">
        <f>HLOOKUP(Q$5,[1]非R能力!$B$8:$F$558,$C3267+1,0)</f>
        <v>113887.54961707996</v>
      </c>
      <c r="R3267" s="3">
        <f>HLOOKUP(R$5,[1]非R能力!$B$8:$F$558,$C3267+1,0)</f>
        <v>34944.146880117565</v>
      </c>
      <c r="S3267" s="3">
        <f>HLOOKUP(S$5,[1]非R能力!$B$8:$F$558,$C3267+1,0)</f>
        <v>46048.283477999939</v>
      </c>
      <c r="T3267" s="3">
        <f>INDEX([1]非R能力!$H$9:$H$558,D3267)</f>
        <v>43613.435237266269</v>
      </c>
      <c r="U3267" s="3">
        <f>IF(E3267="小怪",0,IF(INDEX([1]非R能力!$FK$9:$FK$558,C3267)=0,0,10))</f>
        <v>10</v>
      </c>
      <c r="V3267" s="3">
        <f>IF(E3267="小怪",0,IF(INDEX([1]非R能力!$FH$9:$FH$558,C3267)=0,0,5000))</f>
        <v>5000</v>
      </c>
      <c r="W3267" s="3">
        <f>HLOOKUP(W$5,[2]人物技能基础!$O$3:$Q$553,$C3267+1,0)</f>
        <v>3.637142857142857</v>
      </c>
      <c r="X3267" s="3">
        <f>HLOOKUP(X$5,[2]人物技能基础!$O$3:$Q$553,$C3267+1,0)</f>
        <v>2.0186428571428574</v>
      </c>
      <c r="Y3267" s="3">
        <f>HLOOKUP(Y$5,[2]人物技能基础!$O$3:$Q$553,$C3267+1,0)</f>
        <v>99.964285714285708</v>
      </c>
      <c r="Z3267" s="3">
        <f t="shared" si="301"/>
        <v>7014179</v>
      </c>
      <c r="AA3267" s="3">
        <f t="shared" si="302"/>
        <v>124109</v>
      </c>
      <c r="AB3267" s="3">
        <f t="shared" si="303"/>
        <v>42845</v>
      </c>
      <c r="AC3267" s="3">
        <f t="shared" si="304"/>
        <v>46048</v>
      </c>
      <c r="AD3267" s="3">
        <f t="shared" si="305"/>
        <v>46592</v>
      </c>
    </row>
    <row r="3268" spans="1:30" x14ac:dyDescent="0.15">
      <c r="A3268" s="3">
        <v>1263</v>
      </c>
      <c r="B3268" s="3" t="str">
        <f t="shared" si="300"/>
        <v>关卡1263boss</v>
      </c>
      <c r="C3268" s="3">
        <f>INDEX([3]关卡!$J$19:$J$2018,A3268)</f>
        <v>448</v>
      </c>
      <c r="D3268" s="3">
        <f>INDEX([3]关卡!$N$19:$N$2018,A3268)</f>
        <v>448</v>
      </c>
      <c r="E3268" s="3" t="s">
        <v>25</v>
      </c>
      <c r="F3268" s="3" t="s">
        <v>26</v>
      </c>
      <c r="G3268" s="3">
        <v>30</v>
      </c>
      <c r="H3268" s="3">
        <v>30</v>
      </c>
      <c r="I3268" s="3">
        <v>0.2</v>
      </c>
      <c r="J3268" s="4">
        <v>0.75</v>
      </c>
      <c r="K3268" s="4">
        <v>1</v>
      </c>
      <c r="L3268" s="4">
        <v>5</v>
      </c>
      <c r="M3268" s="3">
        <v>1</v>
      </c>
      <c r="N3268" s="3">
        <v>2</v>
      </c>
      <c r="O3268" s="3">
        <f>HLOOKUP(O$5,[1]非R能力!$B$8:$F$558,$C3268+1,0)</f>
        <v>1503271.0560948756</v>
      </c>
      <c r="P3268" s="3">
        <f>HLOOKUP(P$5,[1]非R能力!$B$8:$F$558,$C3268+1,0)</f>
        <v>214229.08366277456</v>
      </c>
      <c r="Q3268" s="3">
        <f>HLOOKUP(Q$5,[1]非R能力!$B$8:$F$558,$C3268+1,0)</f>
        <v>113887.54961707996</v>
      </c>
      <c r="R3268" s="3">
        <f>HLOOKUP(R$5,[1]非R能力!$B$8:$F$558,$C3268+1,0)</f>
        <v>34944.146880117565</v>
      </c>
      <c r="S3268" s="3">
        <f>HLOOKUP(S$5,[1]非R能力!$B$8:$F$558,$C3268+1,0)</f>
        <v>46048.283477999939</v>
      </c>
      <c r="T3268" s="3">
        <f>INDEX([1]非R能力!$H$9:$H$558,D3268)</f>
        <v>43613.435237266269</v>
      </c>
      <c r="U3268" s="3">
        <f>IF(E3268="小怪",0,IF(INDEX([1]非R能力!$FK$9:$FK$558,C3268)=0,0,10))</f>
        <v>10</v>
      </c>
      <c r="V3268" s="3">
        <f>IF(E3268="小怪",0,IF(INDEX([1]非R能力!$FH$9:$FH$558,C3268)=0,0,5000))</f>
        <v>5000</v>
      </c>
      <c r="W3268" s="3">
        <f>HLOOKUP(W$5,[2]人物技能基础!$O$3:$Q$553,$C3268+1,0)</f>
        <v>3.637142857142857</v>
      </c>
      <c r="X3268" s="3">
        <f>HLOOKUP(X$5,[2]人物技能基础!$O$3:$Q$553,$C3268+1,0)</f>
        <v>2.0186428571428574</v>
      </c>
      <c r="Y3268" s="3">
        <f>HLOOKUP(Y$5,[2]人物技能基础!$O$3:$Q$553,$C3268+1,0)</f>
        <v>99.964285714285708</v>
      </c>
      <c r="Z3268" s="3">
        <f t="shared" si="301"/>
        <v>7014179</v>
      </c>
      <c r="AA3268" s="3">
        <f t="shared" si="302"/>
        <v>124109</v>
      </c>
      <c r="AB3268" s="3">
        <f t="shared" si="303"/>
        <v>42845</v>
      </c>
      <c r="AC3268" s="3">
        <f t="shared" si="304"/>
        <v>46048</v>
      </c>
      <c r="AD3268" s="3">
        <f t="shared" si="305"/>
        <v>46592</v>
      </c>
    </row>
    <row r="3269" spans="1:30" x14ac:dyDescent="0.15">
      <c r="A3269" s="3">
        <v>1264</v>
      </c>
      <c r="B3269" s="3" t="str">
        <f t="shared" si="300"/>
        <v>关卡1264boss</v>
      </c>
      <c r="C3269" s="3">
        <f>INDEX([3]关卡!$J$19:$J$2018,A3269)</f>
        <v>448</v>
      </c>
      <c r="D3269" s="3">
        <f>INDEX([3]关卡!$N$19:$N$2018,A3269)</f>
        <v>448</v>
      </c>
      <c r="E3269" s="3" t="s">
        <v>25</v>
      </c>
      <c r="F3269" s="3" t="s">
        <v>26</v>
      </c>
      <c r="G3269" s="3">
        <v>30</v>
      </c>
      <c r="H3269" s="3">
        <v>30</v>
      </c>
      <c r="I3269" s="3">
        <v>0.2</v>
      </c>
      <c r="J3269" s="4">
        <v>0.75</v>
      </c>
      <c r="K3269" s="4">
        <v>1</v>
      </c>
      <c r="L3269" s="4">
        <v>5</v>
      </c>
      <c r="M3269" s="3">
        <v>1</v>
      </c>
      <c r="N3269" s="3">
        <v>2</v>
      </c>
      <c r="O3269" s="3">
        <f>HLOOKUP(O$5,[1]非R能力!$B$8:$F$558,$C3269+1,0)</f>
        <v>1503271.0560948756</v>
      </c>
      <c r="P3269" s="3">
        <f>HLOOKUP(P$5,[1]非R能力!$B$8:$F$558,$C3269+1,0)</f>
        <v>214229.08366277456</v>
      </c>
      <c r="Q3269" s="3">
        <f>HLOOKUP(Q$5,[1]非R能力!$B$8:$F$558,$C3269+1,0)</f>
        <v>113887.54961707996</v>
      </c>
      <c r="R3269" s="3">
        <f>HLOOKUP(R$5,[1]非R能力!$B$8:$F$558,$C3269+1,0)</f>
        <v>34944.146880117565</v>
      </c>
      <c r="S3269" s="3">
        <f>HLOOKUP(S$5,[1]非R能力!$B$8:$F$558,$C3269+1,0)</f>
        <v>46048.283477999939</v>
      </c>
      <c r="T3269" s="3">
        <f>INDEX([1]非R能力!$H$9:$H$558,D3269)</f>
        <v>43613.435237266269</v>
      </c>
      <c r="U3269" s="3">
        <f>IF(E3269="小怪",0,IF(INDEX([1]非R能力!$FK$9:$FK$558,C3269)=0,0,10))</f>
        <v>10</v>
      </c>
      <c r="V3269" s="3">
        <f>IF(E3269="小怪",0,IF(INDEX([1]非R能力!$FH$9:$FH$558,C3269)=0,0,5000))</f>
        <v>5000</v>
      </c>
      <c r="W3269" s="3">
        <f>HLOOKUP(W$5,[2]人物技能基础!$O$3:$Q$553,$C3269+1,0)</f>
        <v>3.637142857142857</v>
      </c>
      <c r="X3269" s="3">
        <f>HLOOKUP(X$5,[2]人物技能基础!$O$3:$Q$553,$C3269+1,0)</f>
        <v>2.0186428571428574</v>
      </c>
      <c r="Y3269" s="3">
        <f>HLOOKUP(Y$5,[2]人物技能基础!$O$3:$Q$553,$C3269+1,0)</f>
        <v>99.964285714285708</v>
      </c>
      <c r="Z3269" s="3">
        <f t="shared" si="301"/>
        <v>7014179</v>
      </c>
      <c r="AA3269" s="3">
        <f t="shared" si="302"/>
        <v>124109</v>
      </c>
      <c r="AB3269" s="3">
        <f t="shared" si="303"/>
        <v>42845</v>
      </c>
      <c r="AC3269" s="3">
        <f t="shared" si="304"/>
        <v>46048</v>
      </c>
      <c r="AD3269" s="3">
        <f t="shared" si="305"/>
        <v>46592</v>
      </c>
    </row>
    <row r="3270" spans="1:30" x14ac:dyDescent="0.15">
      <c r="A3270" s="3">
        <v>1265</v>
      </c>
      <c r="B3270" s="3" t="str">
        <f t="shared" si="300"/>
        <v>关卡1265boss</v>
      </c>
      <c r="C3270" s="3">
        <f>INDEX([3]关卡!$J$19:$J$2018,A3270)</f>
        <v>449</v>
      </c>
      <c r="D3270" s="3">
        <f>INDEX([3]关卡!$N$19:$N$2018,A3270)</f>
        <v>449</v>
      </c>
      <c r="E3270" s="3" t="s">
        <v>25</v>
      </c>
      <c r="F3270" s="3" t="s">
        <v>26</v>
      </c>
      <c r="G3270" s="3">
        <v>30</v>
      </c>
      <c r="H3270" s="3">
        <v>30</v>
      </c>
      <c r="I3270" s="3">
        <v>0.2</v>
      </c>
      <c r="J3270" s="4">
        <v>0.75</v>
      </c>
      <c r="K3270" s="4">
        <v>1</v>
      </c>
      <c r="L3270" s="4">
        <v>5</v>
      </c>
      <c r="M3270" s="3">
        <v>1</v>
      </c>
      <c r="N3270" s="3">
        <v>2</v>
      </c>
      <c r="O3270" s="3">
        <f>HLOOKUP(O$5,[1]非R能力!$B$8:$F$558,$C3270+1,0)</f>
        <v>1508806.765947547</v>
      </c>
      <c r="P3270" s="3">
        <f>HLOOKUP(P$5,[1]非R能力!$B$8:$F$558,$C3270+1,0)</f>
        <v>214879.11113848214</v>
      </c>
      <c r="Q3270" s="3">
        <f>HLOOKUP(Q$5,[1]非R能力!$B$8:$F$558,$C3270+1,0)</f>
        <v>114118.20908853234</v>
      </c>
      <c r="R3270" s="3">
        <f>HLOOKUP(R$5,[1]非R能力!$B$8:$F$558,$C3270+1,0)</f>
        <v>35025.649100355789</v>
      </c>
      <c r="S3270" s="3">
        <f>HLOOKUP(S$5,[1]非R能力!$B$8:$F$558,$C3270+1,0)</f>
        <v>46147.067101323926</v>
      </c>
      <c r="T3270" s="3">
        <f>INDEX([1]非R能力!$H$9:$H$558,D3270)</f>
        <v>43854.773101988947</v>
      </c>
      <c r="U3270" s="3">
        <f>IF(E3270="小怪",0,IF(INDEX([1]非R能力!$FK$9:$FK$558,C3270)=0,0,10))</f>
        <v>10</v>
      </c>
      <c r="V3270" s="3">
        <f>IF(E3270="小怪",0,IF(INDEX([1]非R能力!$FH$9:$FH$558,C3270)=0,0,5000))</f>
        <v>5000</v>
      </c>
      <c r="W3270" s="3">
        <f>HLOOKUP(W$5,[2]人物技能基础!$O$3:$Q$553,$C3270+1,0)</f>
        <v>3.637142857142857</v>
      </c>
      <c r="X3270" s="3">
        <f>HLOOKUP(X$5,[2]人物技能基础!$O$3:$Q$553,$C3270+1,0)</f>
        <v>2.0186428571428574</v>
      </c>
      <c r="Y3270" s="3">
        <f>HLOOKUP(Y$5,[2]人物技能基础!$O$3:$Q$553,$C3270+1,0)</f>
        <v>99.964285714285708</v>
      </c>
      <c r="Z3270" s="3">
        <f t="shared" si="301"/>
        <v>7037419</v>
      </c>
      <c r="AA3270" s="3">
        <f t="shared" si="302"/>
        <v>124376</v>
      </c>
      <c r="AB3270" s="3">
        <f t="shared" si="303"/>
        <v>42975</v>
      </c>
      <c r="AC3270" s="3">
        <f t="shared" si="304"/>
        <v>46147</v>
      </c>
      <c r="AD3270" s="3">
        <f t="shared" si="305"/>
        <v>46700</v>
      </c>
    </row>
    <row r="3271" spans="1:30" x14ac:dyDescent="0.15">
      <c r="A3271" s="3">
        <v>1266</v>
      </c>
      <c r="B3271" s="3" t="str">
        <f t="shared" ref="B3271:B3334" si="306">"关卡"&amp;A3271&amp;E3271</f>
        <v>关卡1266boss</v>
      </c>
      <c r="C3271" s="3">
        <f>INDEX([3]关卡!$J$19:$J$2018,A3271)</f>
        <v>449</v>
      </c>
      <c r="D3271" s="3">
        <f>INDEX([3]关卡!$N$19:$N$2018,A3271)</f>
        <v>449</v>
      </c>
      <c r="E3271" s="3" t="s">
        <v>25</v>
      </c>
      <c r="F3271" s="3" t="s">
        <v>26</v>
      </c>
      <c r="G3271" s="3">
        <v>30</v>
      </c>
      <c r="H3271" s="3">
        <v>30</v>
      </c>
      <c r="I3271" s="3">
        <v>0.2</v>
      </c>
      <c r="J3271" s="4">
        <v>0.75</v>
      </c>
      <c r="K3271" s="4">
        <v>1</v>
      </c>
      <c r="L3271" s="4">
        <v>5</v>
      </c>
      <c r="M3271" s="3">
        <v>1</v>
      </c>
      <c r="N3271" s="3">
        <v>2</v>
      </c>
      <c r="O3271" s="3">
        <f>HLOOKUP(O$5,[1]非R能力!$B$8:$F$558,$C3271+1,0)</f>
        <v>1508806.765947547</v>
      </c>
      <c r="P3271" s="3">
        <f>HLOOKUP(P$5,[1]非R能力!$B$8:$F$558,$C3271+1,0)</f>
        <v>214879.11113848214</v>
      </c>
      <c r="Q3271" s="3">
        <f>HLOOKUP(Q$5,[1]非R能力!$B$8:$F$558,$C3271+1,0)</f>
        <v>114118.20908853234</v>
      </c>
      <c r="R3271" s="3">
        <f>HLOOKUP(R$5,[1]非R能力!$B$8:$F$558,$C3271+1,0)</f>
        <v>35025.649100355789</v>
      </c>
      <c r="S3271" s="3">
        <f>HLOOKUP(S$5,[1]非R能力!$B$8:$F$558,$C3271+1,0)</f>
        <v>46147.067101323926</v>
      </c>
      <c r="T3271" s="3">
        <f>INDEX([1]非R能力!$H$9:$H$558,D3271)</f>
        <v>43854.773101988947</v>
      </c>
      <c r="U3271" s="3">
        <f>IF(E3271="小怪",0,IF(INDEX([1]非R能力!$FK$9:$FK$558,C3271)=0,0,10))</f>
        <v>10</v>
      </c>
      <c r="V3271" s="3">
        <f>IF(E3271="小怪",0,IF(INDEX([1]非R能力!$FH$9:$FH$558,C3271)=0,0,5000))</f>
        <v>5000</v>
      </c>
      <c r="W3271" s="3">
        <f>HLOOKUP(W$5,[2]人物技能基础!$O$3:$Q$553,$C3271+1,0)</f>
        <v>3.637142857142857</v>
      </c>
      <c r="X3271" s="3">
        <f>HLOOKUP(X$5,[2]人物技能基础!$O$3:$Q$553,$C3271+1,0)</f>
        <v>2.0186428571428574</v>
      </c>
      <c r="Y3271" s="3">
        <f>HLOOKUP(Y$5,[2]人物技能基础!$O$3:$Q$553,$C3271+1,0)</f>
        <v>99.964285714285708</v>
      </c>
      <c r="Z3271" s="3">
        <f t="shared" ref="Z3271:Z3334" si="307">INT(((P3271-AB3271)*X3271+(Y3271+T3271))*G3271*J3271*$D$2)</f>
        <v>7037419</v>
      </c>
      <c r="AA3271" s="3">
        <f t="shared" ref="AA3271:AA3334" si="308">IF(H3271=0,IF(U3271=0,INT(Q3271/5),IF(V3271=0,INT(Q3271/5),INT((V3271/U3271)/(1/N3271*M3271)/L3271+Q3271))),INT((IF(U3271=0,0,V3271/U3271/(1/N3271*M3271))+O3271/H3271)/L3271+Q3271))</f>
        <v>124376</v>
      </c>
      <c r="AB3271" s="3">
        <f t="shared" ref="AB3271:AB3334" si="309">INT(P3271*I3271)</f>
        <v>42975</v>
      </c>
      <c r="AC3271" s="3">
        <f t="shared" ref="AC3271:AC3334" si="310">INT(K3271*S3271)</f>
        <v>46147</v>
      </c>
      <c r="AD3271" s="3">
        <f t="shared" ref="AD3271:AD3334" si="311">INT(R3271/J3271)</f>
        <v>46700</v>
      </c>
    </row>
    <row r="3272" spans="1:30" x14ac:dyDescent="0.15">
      <c r="A3272" s="3">
        <v>1267</v>
      </c>
      <c r="B3272" s="3" t="str">
        <f t="shared" si="306"/>
        <v>关卡1267boss</v>
      </c>
      <c r="C3272" s="3">
        <f>INDEX([3]关卡!$J$19:$J$2018,A3272)</f>
        <v>449</v>
      </c>
      <c r="D3272" s="3">
        <f>INDEX([3]关卡!$N$19:$N$2018,A3272)</f>
        <v>449</v>
      </c>
      <c r="E3272" s="3" t="s">
        <v>25</v>
      </c>
      <c r="F3272" s="3" t="s">
        <v>26</v>
      </c>
      <c r="G3272" s="3">
        <v>30</v>
      </c>
      <c r="H3272" s="3">
        <v>30</v>
      </c>
      <c r="I3272" s="3">
        <v>0.2</v>
      </c>
      <c r="J3272" s="4">
        <v>0.75</v>
      </c>
      <c r="K3272" s="4">
        <v>1</v>
      </c>
      <c r="L3272" s="4">
        <v>5</v>
      </c>
      <c r="M3272" s="3">
        <v>1</v>
      </c>
      <c r="N3272" s="3">
        <v>2</v>
      </c>
      <c r="O3272" s="3">
        <f>HLOOKUP(O$5,[1]非R能力!$B$8:$F$558,$C3272+1,0)</f>
        <v>1508806.765947547</v>
      </c>
      <c r="P3272" s="3">
        <f>HLOOKUP(P$5,[1]非R能力!$B$8:$F$558,$C3272+1,0)</f>
        <v>214879.11113848214</v>
      </c>
      <c r="Q3272" s="3">
        <f>HLOOKUP(Q$5,[1]非R能力!$B$8:$F$558,$C3272+1,0)</f>
        <v>114118.20908853234</v>
      </c>
      <c r="R3272" s="3">
        <f>HLOOKUP(R$5,[1]非R能力!$B$8:$F$558,$C3272+1,0)</f>
        <v>35025.649100355789</v>
      </c>
      <c r="S3272" s="3">
        <f>HLOOKUP(S$5,[1]非R能力!$B$8:$F$558,$C3272+1,0)</f>
        <v>46147.067101323926</v>
      </c>
      <c r="T3272" s="3">
        <f>INDEX([1]非R能力!$H$9:$H$558,D3272)</f>
        <v>43854.773101988947</v>
      </c>
      <c r="U3272" s="3">
        <f>IF(E3272="小怪",0,IF(INDEX([1]非R能力!$FK$9:$FK$558,C3272)=0,0,10))</f>
        <v>10</v>
      </c>
      <c r="V3272" s="3">
        <f>IF(E3272="小怪",0,IF(INDEX([1]非R能力!$FH$9:$FH$558,C3272)=0,0,5000))</f>
        <v>5000</v>
      </c>
      <c r="W3272" s="3">
        <f>HLOOKUP(W$5,[2]人物技能基础!$O$3:$Q$553,$C3272+1,0)</f>
        <v>3.637142857142857</v>
      </c>
      <c r="X3272" s="3">
        <f>HLOOKUP(X$5,[2]人物技能基础!$O$3:$Q$553,$C3272+1,0)</f>
        <v>2.0186428571428574</v>
      </c>
      <c r="Y3272" s="3">
        <f>HLOOKUP(Y$5,[2]人物技能基础!$O$3:$Q$553,$C3272+1,0)</f>
        <v>99.964285714285708</v>
      </c>
      <c r="Z3272" s="3">
        <f t="shared" si="307"/>
        <v>7037419</v>
      </c>
      <c r="AA3272" s="3">
        <f t="shared" si="308"/>
        <v>124376</v>
      </c>
      <c r="AB3272" s="3">
        <f t="shared" si="309"/>
        <v>42975</v>
      </c>
      <c r="AC3272" s="3">
        <f t="shared" si="310"/>
        <v>46147</v>
      </c>
      <c r="AD3272" s="3">
        <f t="shared" si="311"/>
        <v>46700</v>
      </c>
    </row>
    <row r="3273" spans="1:30" x14ac:dyDescent="0.15">
      <c r="A3273" s="3">
        <v>1268</v>
      </c>
      <c r="B3273" s="3" t="str">
        <f t="shared" si="306"/>
        <v>关卡1268boss</v>
      </c>
      <c r="C3273" s="3">
        <f>INDEX([3]关卡!$J$19:$J$2018,A3273)</f>
        <v>450</v>
      </c>
      <c r="D3273" s="3">
        <f>INDEX([3]关卡!$N$19:$N$2018,A3273)</f>
        <v>450</v>
      </c>
      <c r="E3273" s="3" t="s">
        <v>25</v>
      </c>
      <c r="F3273" s="3" t="s">
        <v>26</v>
      </c>
      <c r="G3273" s="3">
        <v>30</v>
      </c>
      <c r="H3273" s="3">
        <v>30</v>
      </c>
      <c r="I3273" s="3">
        <v>0.2</v>
      </c>
      <c r="J3273" s="4">
        <v>0.75</v>
      </c>
      <c r="K3273" s="4">
        <v>1</v>
      </c>
      <c r="L3273" s="4">
        <v>5</v>
      </c>
      <c r="M3273" s="3">
        <v>1</v>
      </c>
      <c r="N3273" s="3">
        <v>2</v>
      </c>
      <c r="O3273" s="3">
        <f>HLOOKUP(O$5,[1]非R能力!$B$8:$F$558,$C3273+1,0)</f>
        <v>1514166.9132028678</v>
      </c>
      <c r="P3273" s="3">
        <f>HLOOKUP(P$5,[1]非R能力!$B$8:$F$558,$C3273+1,0)</f>
        <v>215507.00849542601</v>
      </c>
      <c r="Q3273" s="3">
        <f>HLOOKUP(Q$5,[1]非R能力!$B$8:$F$558,$C3273+1,0)</f>
        <v>114372.35447097827</v>
      </c>
      <c r="R3273" s="3">
        <f>HLOOKUP(R$5,[1]非R能力!$B$8:$F$558,$C3273+1,0)</f>
        <v>35109.591884710106</v>
      </c>
      <c r="S3273" s="3">
        <f>HLOOKUP(S$5,[1]非R能力!$B$8:$F$558,$C3273+1,0)</f>
        <v>46259.040423884748</v>
      </c>
      <c r="T3273" s="3">
        <f>INDEX([1]非R能力!$H$9:$H$558,D3273)</f>
        <v>44097.177600000017</v>
      </c>
      <c r="U3273" s="3">
        <f>IF(E3273="小怪",0,IF(INDEX([1]非R能力!$FK$9:$FK$558,C3273)=0,0,10))</f>
        <v>10</v>
      </c>
      <c r="V3273" s="3">
        <f>IF(E3273="小怪",0,IF(INDEX([1]非R能力!$FH$9:$FH$558,C3273)=0,0,5000))</f>
        <v>5000</v>
      </c>
      <c r="W3273" s="3">
        <f>HLOOKUP(W$5,[2]人物技能基础!$O$3:$Q$553,$C3273+1,0)</f>
        <v>3.637142857142857</v>
      </c>
      <c r="X3273" s="3">
        <f>HLOOKUP(X$5,[2]人物技能基础!$O$3:$Q$553,$C3273+1,0)</f>
        <v>2.0186428571428574</v>
      </c>
      <c r="Y3273" s="3">
        <f>HLOOKUP(Y$5,[2]人物技能基础!$O$3:$Q$553,$C3273+1,0)</f>
        <v>99.964285714285708</v>
      </c>
      <c r="Z3273" s="3">
        <f t="shared" si="307"/>
        <v>7060019</v>
      </c>
      <c r="AA3273" s="3">
        <f t="shared" si="308"/>
        <v>124666</v>
      </c>
      <c r="AB3273" s="3">
        <f t="shared" si="309"/>
        <v>43101</v>
      </c>
      <c r="AC3273" s="3">
        <f t="shared" si="310"/>
        <v>46259</v>
      </c>
      <c r="AD3273" s="3">
        <f t="shared" si="311"/>
        <v>46812</v>
      </c>
    </row>
    <row r="3274" spans="1:30" x14ac:dyDescent="0.15">
      <c r="A3274" s="3">
        <v>1269</v>
      </c>
      <c r="B3274" s="3" t="str">
        <f t="shared" si="306"/>
        <v>关卡1269boss</v>
      </c>
      <c r="C3274" s="3">
        <f>INDEX([3]关卡!$J$19:$J$2018,A3274)</f>
        <v>450</v>
      </c>
      <c r="D3274" s="3">
        <f>INDEX([3]关卡!$N$19:$N$2018,A3274)</f>
        <v>450</v>
      </c>
      <c r="E3274" s="3" t="s">
        <v>25</v>
      </c>
      <c r="F3274" s="3" t="s">
        <v>26</v>
      </c>
      <c r="G3274" s="3">
        <v>30</v>
      </c>
      <c r="H3274" s="3">
        <v>30</v>
      </c>
      <c r="I3274" s="3">
        <v>0.2</v>
      </c>
      <c r="J3274" s="4">
        <v>0.75</v>
      </c>
      <c r="K3274" s="4">
        <v>1</v>
      </c>
      <c r="L3274" s="4">
        <v>5</v>
      </c>
      <c r="M3274" s="3">
        <v>1</v>
      </c>
      <c r="N3274" s="3">
        <v>2</v>
      </c>
      <c r="O3274" s="3">
        <f>HLOOKUP(O$5,[1]非R能力!$B$8:$F$558,$C3274+1,0)</f>
        <v>1514166.9132028678</v>
      </c>
      <c r="P3274" s="3">
        <f>HLOOKUP(P$5,[1]非R能力!$B$8:$F$558,$C3274+1,0)</f>
        <v>215507.00849542601</v>
      </c>
      <c r="Q3274" s="3">
        <f>HLOOKUP(Q$5,[1]非R能力!$B$8:$F$558,$C3274+1,0)</f>
        <v>114372.35447097827</v>
      </c>
      <c r="R3274" s="3">
        <f>HLOOKUP(R$5,[1]非R能力!$B$8:$F$558,$C3274+1,0)</f>
        <v>35109.591884710106</v>
      </c>
      <c r="S3274" s="3">
        <f>HLOOKUP(S$5,[1]非R能力!$B$8:$F$558,$C3274+1,0)</f>
        <v>46259.040423884748</v>
      </c>
      <c r="T3274" s="3">
        <f>INDEX([1]非R能力!$H$9:$H$558,D3274)</f>
        <v>44097.177600000017</v>
      </c>
      <c r="U3274" s="3">
        <f>IF(E3274="小怪",0,IF(INDEX([1]非R能力!$FK$9:$FK$558,C3274)=0,0,10))</f>
        <v>10</v>
      </c>
      <c r="V3274" s="3">
        <f>IF(E3274="小怪",0,IF(INDEX([1]非R能力!$FH$9:$FH$558,C3274)=0,0,5000))</f>
        <v>5000</v>
      </c>
      <c r="W3274" s="3">
        <f>HLOOKUP(W$5,[2]人物技能基础!$O$3:$Q$553,$C3274+1,0)</f>
        <v>3.637142857142857</v>
      </c>
      <c r="X3274" s="3">
        <f>HLOOKUP(X$5,[2]人物技能基础!$O$3:$Q$553,$C3274+1,0)</f>
        <v>2.0186428571428574</v>
      </c>
      <c r="Y3274" s="3">
        <f>HLOOKUP(Y$5,[2]人物技能基础!$O$3:$Q$553,$C3274+1,0)</f>
        <v>99.964285714285708</v>
      </c>
      <c r="Z3274" s="3">
        <f t="shared" si="307"/>
        <v>7060019</v>
      </c>
      <c r="AA3274" s="3">
        <f t="shared" si="308"/>
        <v>124666</v>
      </c>
      <c r="AB3274" s="3">
        <f t="shared" si="309"/>
        <v>43101</v>
      </c>
      <c r="AC3274" s="3">
        <f t="shared" si="310"/>
        <v>46259</v>
      </c>
      <c r="AD3274" s="3">
        <f t="shared" si="311"/>
        <v>46812</v>
      </c>
    </row>
    <row r="3275" spans="1:30" x14ac:dyDescent="0.15">
      <c r="A3275" s="3">
        <v>1270</v>
      </c>
      <c r="B3275" s="3" t="str">
        <f t="shared" si="306"/>
        <v>关卡1270boss</v>
      </c>
      <c r="C3275" s="3">
        <f>INDEX([3]关卡!$J$19:$J$2018,A3275)</f>
        <v>450</v>
      </c>
      <c r="D3275" s="3">
        <f>INDEX([3]关卡!$N$19:$N$2018,A3275)</f>
        <v>450</v>
      </c>
      <c r="E3275" s="3" t="s">
        <v>25</v>
      </c>
      <c r="F3275" s="3" t="s">
        <v>26</v>
      </c>
      <c r="G3275" s="3">
        <v>30</v>
      </c>
      <c r="H3275" s="3">
        <v>30</v>
      </c>
      <c r="I3275" s="3">
        <v>0.2</v>
      </c>
      <c r="J3275" s="4">
        <v>0.75</v>
      </c>
      <c r="K3275" s="4">
        <v>1</v>
      </c>
      <c r="L3275" s="4">
        <v>5</v>
      </c>
      <c r="M3275" s="3">
        <v>1</v>
      </c>
      <c r="N3275" s="3">
        <v>2</v>
      </c>
      <c r="O3275" s="3">
        <f>HLOOKUP(O$5,[1]非R能力!$B$8:$F$558,$C3275+1,0)</f>
        <v>1514166.9132028678</v>
      </c>
      <c r="P3275" s="3">
        <f>HLOOKUP(P$5,[1]非R能力!$B$8:$F$558,$C3275+1,0)</f>
        <v>215507.00849542601</v>
      </c>
      <c r="Q3275" s="3">
        <f>HLOOKUP(Q$5,[1]非R能力!$B$8:$F$558,$C3275+1,0)</f>
        <v>114372.35447097827</v>
      </c>
      <c r="R3275" s="3">
        <f>HLOOKUP(R$5,[1]非R能力!$B$8:$F$558,$C3275+1,0)</f>
        <v>35109.591884710106</v>
      </c>
      <c r="S3275" s="3">
        <f>HLOOKUP(S$5,[1]非R能力!$B$8:$F$558,$C3275+1,0)</f>
        <v>46259.040423884748</v>
      </c>
      <c r="T3275" s="3">
        <f>INDEX([1]非R能力!$H$9:$H$558,D3275)</f>
        <v>44097.177600000017</v>
      </c>
      <c r="U3275" s="3">
        <f>IF(E3275="小怪",0,IF(INDEX([1]非R能力!$FK$9:$FK$558,C3275)=0,0,10))</f>
        <v>10</v>
      </c>
      <c r="V3275" s="3">
        <f>IF(E3275="小怪",0,IF(INDEX([1]非R能力!$FH$9:$FH$558,C3275)=0,0,5000))</f>
        <v>5000</v>
      </c>
      <c r="W3275" s="3">
        <f>HLOOKUP(W$5,[2]人物技能基础!$O$3:$Q$553,$C3275+1,0)</f>
        <v>3.637142857142857</v>
      </c>
      <c r="X3275" s="3">
        <f>HLOOKUP(X$5,[2]人物技能基础!$O$3:$Q$553,$C3275+1,0)</f>
        <v>2.0186428571428574</v>
      </c>
      <c r="Y3275" s="3">
        <f>HLOOKUP(Y$5,[2]人物技能基础!$O$3:$Q$553,$C3275+1,0)</f>
        <v>99.964285714285708</v>
      </c>
      <c r="Z3275" s="3">
        <f t="shared" si="307"/>
        <v>7060019</v>
      </c>
      <c r="AA3275" s="3">
        <f t="shared" si="308"/>
        <v>124666</v>
      </c>
      <c r="AB3275" s="3">
        <f t="shared" si="309"/>
        <v>43101</v>
      </c>
      <c r="AC3275" s="3">
        <f t="shared" si="310"/>
        <v>46259</v>
      </c>
      <c r="AD3275" s="3">
        <f t="shared" si="311"/>
        <v>46812</v>
      </c>
    </row>
    <row r="3276" spans="1:30" x14ac:dyDescent="0.15">
      <c r="A3276" s="3">
        <v>1271</v>
      </c>
      <c r="B3276" s="3" t="str">
        <f t="shared" si="306"/>
        <v>关卡1271boss</v>
      </c>
      <c r="C3276" s="3">
        <f>INDEX([3]关卡!$J$19:$J$2018,A3276)</f>
        <v>450</v>
      </c>
      <c r="D3276" s="3">
        <f>INDEX([3]关卡!$N$19:$N$2018,A3276)</f>
        <v>450</v>
      </c>
      <c r="E3276" s="3" t="s">
        <v>25</v>
      </c>
      <c r="F3276" s="3" t="s">
        <v>26</v>
      </c>
      <c r="G3276" s="3">
        <v>30</v>
      </c>
      <c r="H3276" s="3">
        <v>30</v>
      </c>
      <c r="I3276" s="3">
        <v>0.2</v>
      </c>
      <c r="J3276" s="4">
        <v>0.75</v>
      </c>
      <c r="K3276" s="4">
        <v>1</v>
      </c>
      <c r="L3276" s="4">
        <v>5</v>
      </c>
      <c r="M3276" s="3">
        <v>1</v>
      </c>
      <c r="N3276" s="3">
        <v>2</v>
      </c>
      <c r="O3276" s="3">
        <f>HLOOKUP(O$5,[1]非R能力!$B$8:$F$558,$C3276+1,0)</f>
        <v>1514166.9132028678</v>
      </c>
      <c r="P3276" s="3">
        <f>HLOOKUP(P$5,[1]非R能力!$B$8:$F$558,$C3276+1,0)</f>
        <v>215507.00849542601</v>
      </c>
      <c r="Q3276" s="3">
        <f>HLOOKUP(Q$5,[1]非R能力!$B$8:$F$558,$C3276+1,0)</f>
        <v>114372.35447097827</v>
      </c>
      <c r="R3276" s="3">
        <f>HLOOKUP(R$5,[1]非R能力!$B$8:$F$558,$C3276+1,0)</f>
        <v>35109.591884710106</v>
      </c>
      <c r="S3276" s="3">
        <f>HLOOKUP(S$5,[1]非R能力!$B$8:$F$558,$C3276+1,0)</f>
        <v>46259.040423884748</v>
      </c>
      <c r="T3276" s="3">
        <f>INDEX([1]非R能力!$H$9:$H$558,D3276)</f>
        <v>44097.177600000017</v>
      </c>
      <c r="U3276" s="3">
        <f>IF(E3276="小怪",0,IF(INDEX([1]非R能力!$FK$9:$FK$558,C3276)=0,0,10))</f>
        <v>10</v>
      </c>
      <c r="V3276" s="3">
        <f>IF(E3276="小怪",0,IF(INDEX([1]非R能力!$FH$9:$FH$558,C3276)=0,0,5000))</f>
        <v>5000</v>
      </c>
      <c r="W3276" s="3">
        <f>HLOOKUP(W$5,[2]人物技能基础!$O$3:$Q$553,$C3276+1,0)</f>
        <v>3.637142857142857</v>
      </c>
      <c r="X3276" s="3">
        <f>HLOOKUP(X$5,[2]人物技能基础!$O$3:$Q$553,$C3276+1,0)</f>
        <v>2.0186428571428574</v>
      </c>
      <c r="Y3276" s="3">
        <f>HLOOKUP(Y$5,[2]人物技能基础!$O$3:$Q$553,$C3276+1,0)</f>
        <v>99.964285714285708</v>
      </c>
      <c r="Z3276" s="3">
        <f t="shared" si="307"/>
        <v>7060019</v>
      </c>
      <c r="AA3276" s="3">
        <f t="shared" si="308"/>
        <v>124666</v>
      </c>
      <c r="AB3276" s="3">
        <f t="shared" si="309"/>
        <v>43101</v>
      </c>
      <c r="AC3276" s="3">
        <f t="shared" si="310"/>
        <v>46259</v>
      </c>
      <c r="AD3276" s="3">
        <f t="shared" si="311"/>
        <v>46812</v>
      </c>
    </row>
    <row r="3277" spans="1:30" x14ac:dyDescent="0.15">
      <c r="A3277" s="3">
        <v>1272</v>
      </c>
      <c r="B3277" s="3" t="str">
        <f t="shared" si="306"/>
        <v>关卡1272boss</v>
      </c>
      <c r="C3277" s="3">
        <f>INDEX([3]关卡!$J$19:$J$2018,A3277)</f>
        <v>450</v>
      </c>
      <c r="D3277" s="3">
        <f>INDEX([3]关卡!$N$19:$N$2018,A3277)</f>
        <v>450</v>
      </c>
      <c r="E3277" s="3" t="s">
        <v>25</v>
      </c>
      <c r="F3277" s="3" t="s">
        <v>26</v>
      </c>
      <c r="G3277" s="3">
        <v>30</v>
      </c>
      <c r="H3277" s="3">
        <v>30</v>
      </c>
      <c r="I3277" s="3">
        <v>0.2</v>
      </c>
      <c r="J3277" s="4">
        <v>0.75</v>
      </c>
      <c r="K3277" s="4">
        <v>1</v>
      </c>
      <c r="L3277" s="4">
        <v>5</v>
      </c>
      <c r="M3277" s="3">
        <v>1</v>
      </c>
      <c r="N3277" s="3">
        <v>2</v>
      </c>
      <c r="O3277" s="3">
        <f>HLOOKUP(O$5,[1]非R能力!$B$8:$F$558,$C3277+1,0)</f>
        <v>1514166.9132028678</v>
      </c>
      <c r="P3277" s="3">
        <f>HLOOKUP(P$5,[1]非R能力!$B$8:$F$558,$C3277+1,0)</f>
        <v>215507.00849542601</v>
      </c>
      <c r="Q3277" s="3">
        <f>HLOOKUP(Q$5,[1]非R能力!$B$8:$F$558,$C3277+1,0)</f>
        <v>114372.35447097827</v>
      </c>
      <c r="R3277" s="3">
        <f>HLOOKUP(R$5,[1]非R能力!$B$8:$F$558,$C3277+1,0)</f>
        <v>35109.591884710106</v>
      </c>
      <c r="S3277" s="3">
        <f>HLOOKUP(S$5,[1]非R能力!$B$8:$F$558,$C3277+1,0)</f>
        <v>46259.040423884748</v>
      </c>
      <c r="T3277" s="3">
        <f>INDEX([1]非R能力!$H$9:$H$558,D3277)</f>
        <v>44097.177600000017</v>
      </c>
      <c r="U3277" s="3">
        <f>IF(E3277="小怪",0,IF(INDEX([1]非R能力!$FK$9:$FK$558,C3277)=0,0,10))</f>
        <v>10</v>
      </c>
      <c r="V3277" s="3">
        <f>IF(E3277="小怪",0,IF(INDEX([1]非R能力!$FH$9:$FH$558,C3277)=0,0,5000))</f>
        <v>5000</v>
      </c>
      <c r="W3277" s="3">
        <f>HLOOKUP(W$5,[2]人物技能基础!$O$3:$Q$553,$C3277+1,0)</f>
        <v>3.637142857142857</v>
      </c>
      <c r="X3277" s="3">
        <f>HLOOKUP(X$5,[2]人物技能基础!$O$3:$Q$553,$C3277+1,0)</f>
        <v>2.0186428571428574</v>
      </c>
      <c r="Y3277" s="3">
        <f>HLOOKUP(Y$5,[2]人物技能基础!$O$3:$Q$553,$C3277+1,0)</f>
        <v>99.964285714285708</v>
      </c>
      <c r="Z3277" s="3">
        <f t="shared" si="307"/>
        <v>7060019</v>
      </c>
      <c r="AA3277" s="3">
        <f t="shared" si="308"/>
        <v>124666</v>
      </c>
      <c r="AB3277" s="3">
        <f t="shared" si="309"/>
        <v>43101</v>
      </c>
      <c r="AC3277" s="3">
        <f t="shared" si="310"/>
        <v>46259</v>
      </c>
      <c r="AD3277" s="3">
        <f t="shared" si="311"/>
        <v>46812</v>
      </c>
    </row>
    <row r="3278" spans="1:30" x14ac:dyDescent="0.15">
      <c r="A3278" s="3">
        <v>1273</v>
      </c>
      <c r="B3278" s="3" t="str">
        <f t="shared" si="306"/>
        <v>关卡1273boss</v>
      </c>
      <c r="C3278" s="3">
        <f>INDEX([3]关卡!$J$19:$J$2018,A3278)</f>
        <v>450</v>
      </c>
      <c r="D3278" s="3">
        <f>INDEX([3]关卡!$N$19:$N$2018,A3278)</f>
        <v>450</v>
      </c>
      <c r="E3278" s="3" t="s">
        <v>25</v>
      </c>
      <c r="F3278" s="3" t="s">
        <v>26</v>
      </c>
      <c r="G3278" s="3">
        <v>30</v>
      </c>
      <c r="H3278" s="3">
        <v>30</v>
      </c>
      <c r="I3278" s="3">
        <v>0.2</v>
      </c>
      <c r="J3278" s="4">
        <v>0.75</v>
      </c>
      <c r="K3278" s="4">
        <v>1</v>
      </c>
      <c r="L3278" s="4">
        <v>5</v>
      </c>
      <c r="M3278" s="3">
        <v>1</v>
      </c>
      <c r="N3278" s="3">
        <v>2</v>
      </c>
      <c r="O3278" s="3">
        <f>HLOOKUP(O$5,[1]非R能力!$B$8:$F$558,$C3278+1,0)</f>
        <v>1514166.9132028678</v>
      </c>
      <c r="P3278" s="3">
        <f>HLOOKUP(P$5,[1]非R能力!$B$8:$F$558,$C3278+1,0)</f>
        <v>215507.00849542601</v>
      </c>
      <c r="Q3278" s="3">
        <f>HLOOKUP(Q$5,[1]非R能力!$B$8:$F$558,$C3278+1,0)</f>
        <v>114372.35447097827</v>
      </c>
      <c r="R3278" s="3">
        <f>HLOOKUP(R$5,[1]非R能力!$B$8:$F$558,$C3278+1,0)</f>
        <v>35109.591884710106</v>
      </c>
      <c r="S3278" s="3">
        <f>HLOOKUP(S$5,[1]非R能力!$B$8:$F$558,$C3278+1,0)</f>
        <v>46259.040423884748</v>
      </c>
      <c r="T3278" s="3">
        <f>INDEX([1]非R能力!$H$9:$H$558,D3278)</f>
        <v>44097.177600000017</v>
      </c>
      <c r="U3278" s="3">
        <f>IF(E3278="小怪",0,IF(INDEX([1]非R能力!$FK$9:$FK$558,C3278)=0,0,10))</f>
        <v>10</v>
      </c>
      <c r="V3278" s="3">
        <f>IF(E3278="小怪",0,IF(INDEX([1]非R能力!$FH$9:$FH$558,C3278)=0,0,5000))</f>
        <v>5000</v>
      </c>
      <c r="W3278" s="3">
        <f>HLOOKUP(W$5,[2]人物技能基础!$O$3:$Q$553,$C3278+1,0)</f>
        <v>3.637142857142857</v>
      </c>
      <c r="X3278" s="3">
        <f>HLOOKUP(X$5,[2]人物技能基础!$O$3:$Q$553,$C3278+1,0)</f>
        <v>2.0186428571428574</v>
      </c>
      <c r="Y3278" s="3">
        <f>HLOOKUP(Y$5,[2]人物技能基础!$O$3:$Q$553,$C3278+1,0)</f>
        <v>99.964285714285708</v>
      </c>
      <c r="Z3278" s="3">
        <f t="shared" si="307"/>
        <v>7060019</v>
      </c>
      <c r="AA3278" s="3">
        <f t="shared" si="308"/>
        <v>124666</v>
      </c>
      <c r="AB3278" s="3">
        <f t="shared" si="309"/>
        <v>43101</v>
      </c>
      <c r="AC3278" s="3">
        <f t="shared" si="310"/>
        <v>46259</v>
      </c>
      <c r="AD3278" s="3">
        <f t="shared" si="311"/>
        <v>46812</v>
      </c>
    </row>
    <row r="3279" spans="1:30" x14ac:dyDescent="0.15">
      <c r="A3279" s="3">
        <v>1274</v>
      </c>
      <c r="B3279" s="3" t="str">
        <f t="shared" si="306"/>
        <v>关卡1274boss</v>
      </c>
      <c r="C3279" s="3">
        <f>INDEX([3]关卡!$J$19:$J$2018,A3279)</f>
        <v>451</v>
      </c>
      <c r="D3279" s="3">
        <f>INDEX([3]关卡!$N$19:$N$2018,A3279)</f>
        <v>451</v>
      </c>
      <c r="E3279" s="3" t="s">
        <v>25</v>
      </c>
      <c r="F3279" s="3" t="s">
        <v>26</v>
      </c>
      <c r="G3279" s="3">
        <v>30</v>
      </c>
      <c r="H3279" s="3">
        <v>30</v>
      </c>
      <c r="I3279" s="3">
        <v>0.2</v>
      </c>
      <c r="J3279" s="4">
        <v>0.75</v>
      </c>
      <c r="K3279" s="4">
        <v>1</v>
      </c>
      <c r="L3279" s="4">
        <v>5</v>
      </c>
      <c r="M3279" s="3">
        <v>1</v>
      </c>
      <c r="N3279" s="3">
        <v>2</v>
      </c>
      <c r="O3279" s="3">
        <f>HLOOKUP(O$5,[1]非R能力!$B$8:$F$558,$C3279+1,0)</f>
        <v>1519729.0374931807</v>
      </c>
      <c r="P3279" s="3">
        <f>HLOOKUP(P$5,[1]非R能力!$B$8:$F$558,$C3279+1,0)</f>
        <v>216182.83053003912</v>
      </c>
      <c r="Q3279" s="3">
        <f>HLOOKUP(Q$5,[1]非R能力!$B$8:$F$558,$C3279+1,0)</f>
        <v>114636.79178168852</v>
      </c>
      <c r="R3279" s="3">
        <f>HLOOKUP(R$5,[1]非R能力!$B$8:$F$558,$C3279+1,0)</f>
        <v>35195.102146679455</v>
      </c>
      <c r="S3279" s="3">
        <f>HLOOKUP(S$5,[1]非R能力!$B$8:$F$558,$C3279+1,0)</f>
        <v>46357.152537087903</v>
      </c>
      <c r="T3279" s="3">
        <f>INDEX([1]非R能力!$H$9:$H$558,D3279)</f>
        <v>44340.652277961286</v>
      </c>
      <c r="U3279" s="3">
        <f>IF(E3279="小怪",0,IF(INDEX([1]非R能力!$FK$9:$FK$558,C3279)=0,0,10))</f>
        <v>10</v>
      </c>
      <c r="V3279" s="3">
        <f>IF(E3279="小怪",0,IF(INDEX([1]非R能力!$FH$9:$FH$558,C3279)=0,0,5000))</f>
        <v>5000</v>
      </c>
      <c r="W3279" s="3">
        <f>HLOOKUP(W$5,[2]人物技能基础!$O$3:$Q$553,$C3279+1,0)</f>
        <v>3.637142857142857</v>
      </c>
      <c r="X3279" s="3">
        <f>HLOOKUP(X$5,[2]人物技能基础!$O$3:$Q$553,$C3279+1,0)</f>
        <v>2.0186428571428574</v>
      </c>
      <c r="Y3279" s="3">
        <f>HLOOKUP(Y$5,[2]人物技能基础!$O$3:$Q$553,$C3279+1,0)</f>
        <v>99.964285714285708</v>
      </c>
      <c r="Z3279" s="3">
        <f t="shared" si="307"/>
        <v>7084053</v>
      </c>
      <c r="AA3279" s="3">
        <f t="shared" si="308"/>
        <v>124968</v>
      </c>
      <c r="AB3279" s="3">
        <f t="shared" si="309"/>
        <v>43236</v>
      </c>
      <c r="AC3279" s="3">
        <f t="shared" si="310"/>
        <v>46357</v>
      </c>
      <c r="AD3279" s="3">
        <f t="shared" si="311"/>
        <v>46926</v>
      </c>
    </row>
    <row r="3280" spans="1:30" x14ac:dyDescent="0.15">
      <c r="A3280" s="3">
        <v>1275</v>
      </c>
      <c r="B3280" s="3" t="str">
        <f t="shared" si="306"/>
        <v>关卡1275boss</v>
      </c>
      <c r="C3280" s="3">
        <f>INDEX([3]关卡!$J$19:$J$2018,A3280)</f>
        <v>451</v>
      </c>
      <c r="D3280" s="3">
        <f>INDEX([3]关卡!$N$19:$N$2018,A3280)</f>
        <v>451</v>
      </c>
      <c r="E3280" s="3" t="s">
        <v>25</v>
      </c>
      <c r="F3280" s="3" t="s">
        <v>26</v>
      </c>
      <c r="G3280" s="3">
        <v>30</v>
      </c>
      <c r="H3280" s="3">
        <v>30</v>
      </c>
      <c r="I3280" s="3">
        <v>0.2</v>
      </c>
      <c r="J3280" s="4">
        <v>0.75</v>
      </c>
      <c r="K3280" s="4">
        <v>1</v>
      </c>
      <c r="L3280" s="4">
        <v>5</v>
      </c>
      <c r="M3280" s="3">
        <v>1</v>
      </c>
      <c r="N3280" s="3">
        <v>2</v>
      </c>
      <c r="O3280" s="3">
        <f>HLOOKUP(O$5,[1]非R能力!$B$8:$F$558,$C3280+1,0)</f>
        <v>1519729.0374931807</v>
      </c>
      <c r="P3280" s="3">
        <f>HLOOKUP(P$5,[1]非R能力!$B$8:$F$558,$C3280+1,0)</f>
        <v>216182.83053003912</v>
      </c>
      <c r="Q3280" s="3">
        <f>HLOOKUP(Q$5,[1]非R能力!$B$8:$F$558,$C3280+1,0)</f>
        <v>114636.79178168852</v>
      </c>
      <c r="R3280" s="3">
        <f>HLOOKUP(R$5,[1]非R能力!$B$8:$F$558,$C3280+1,0)</f>
        <v>35195.102146679455</v>
      </c>
      <c r="S3280" s="3">
        <f>HLOOKUP(S$5,[1]非R能力!$B$8:$F$558,$C3280+1,0)</f>
        <v>46357.152537087903</v>
      </c>
      <c r="T3280" s="3">
        <f>INDEX([1]非R能力!$H$9:$H$558,D3280)</f>
        <v>44340.652277961286</v>
      </c>
      <c r="U3280" s="3">
        <f>IF(E3280="小怪",0,IF(INDEX([1]非R能力!$FK$9:$FK$558,C3280)=0,0,10))</f>
        <v>10</v>
      </c>
      <c r="V3280" s="3">
        <f>IF(E3280="小怪",0,IF(INDEX([1]非R能力!$FH$9:$FH$558,C3280)=0,0,5000))</f>
        <v>5000</v>
      </c>
      <c r="W3280" s="3">
        <f>HLOOKUP(W$5,[2]人物技能基础!$O$3:$Q$553,$C3280+1,0)</f>
        <v>3.637142857142857</v>
      </c>
      <c r="X3280" s="3">
        <f>HLOOKUP(X$5,[2]人物技能基础!$O$3:$Q$553,$C3280+1,0)</f>
        <v>2.0186428571428574</v>
      </c>
      <c r="Y3280" s="3">
        <f>HLOOKUP(Y$5,[2]人物技能基础!$O$3:$Q$553,$C3280+1,0)</f>
        <v>99.964285714285708</v>
      </c>
      <c r="Z3280" s="3">
        <f t="shared" si="307"/>
        <v>7084053</v>
      </c>
      <c r="AA3280" s="3">
        <f t="shared" si="308"/>
        <v>124968</v>
      </c>
      <c r="AB3280" s="3">
        <f t="shared" si="309"/>
        <v>43236</v>
      </c>
      <c r="AC3280" s="3">
        <f t="shared" si="310"/>
        <v>46357</v>
      </c>
      <c r="AD3280" s="3">
        <f t="shared" si="311"/>
        <v>46926</v>
      </c>
    </row>
    <row r="3281" spans="1:30" x14ac:dyDescent="0.15">
      <c r="A3281" s="3">
        <v>1276</v>
      </c>
      <c r="B3281" s="3" t="str">
        <f t="shared" si="306"/>
        <v>关卡1276boss</v>
      </c>
      <c r="C3281" s="3">
        <f>INDEX([3]关卡!$J$19:$J$2018,A3281)</f>
        <v>451</v>
      </c>
      <c r="D3281" s="3">
        <f>INDEX([3]关卡!$N$19:$N$2018,A3281)</f>
        <v>451</v>
      </c>
      <c r="E3281" s="3" t="s">
        <v>25</v>
      </c>
      <c r="F3281" s="3" t="s">
        <v>26</v>
      </c>
      <c r="G3281" s="3">
        <v>30</v>
      </c>
      <c r="H3281" s="3">
        <v>30</v>
      </c>
      <c r="I3281" s="3">
        <v>0.2</v>
      </c>
      <c r="J3281" s="4">
        <v>0.75</v>
      </c>
      <c r="K3281" s="4">
        <v>1</v>
      </c>
      <c r="L3281" s="4">
        <v>5</v>
      </c>
      <c r="M3281" s="3">
        <v>1</v>
      </c>
      <c r="N3281" s="3">
        <v>2</v>
      </c>
      <c r="O3281" s="3">
        <f>HLOOKUP(O$5,[1]非R能力!$B$8:$F$558,$C3281+1,0)</f>
        <v>1519729.0374931807</v>
      </c>
      <c r="P3281" s="3">
        <f>HLOOKUP(P$5,[1]非R能力!$B$8:$F$558,$C3281+1,0)</f>
        <v>216182.83053003912</v>
      </c>
      <c r="Q3281" s="3">
        <f>HLOOKUP(Q$5,[1]非R能力!$B$8:$F$558,$C3281+1,0)</f>
        <v>114636.79178168852</v>
      </c>
      <c r="R3281" s="3">
        <f>HLOOKUP(R$5,[1]非R能力!$B$8:$F$558,$C3281+1,0)</f>
        <v>35195.102146679455</v>
      </c>
      <c r="S3281" s="3">
        <f>HLOOKUP(S$5,[1]非R能力!$B$8:$F$558,$C3281+1,0)</f>
        <v>46357.152537087903</v>
      </c>
      <c r="T3281" s="3">
        <f>INDEX([1]非R能力!$H$9:$H$558,D3281)</f>
        <v>44340.652277961286</v>
      </c>
      <c r="U3281" s="3">
        <f>IF(E3281="小怪",0,IF(INDEX([1]非R能力!$FK$9:$FK$558,C3281)=0,0,10))</f>
        <v>10</v>
      </c>
      <c r="V3281" s="3">
        <f>IF(E3281="小怪",0,IF(INDEX([1]非R能力!$FH$9:$FH$558,C3281)=0,0,5000))</f>
        <v>5000</v>
      </c>
      <c r="W3281" s="3">
        <f>HLOOKUP(W$5,[2]人物技能基础!$O$3:$Q$553,$C3281+1,0)</f>
        <v>3.637142857142857</v>
      </c>
      <c r="X3281" s="3">
        <f>HLOOKUP(X$5,[2]人物技能基础!$O$3:$Q$553,$C3281+1,0)</f>
        <v>2.0186428571428574</v>
      </c>
      <c r="Y3281" s="3">
        <f>HLOOKUP(Y$5,[2]人物技能基础!$O$3:$Q$553,$C3281+1,0)</f>
        <v>99.964285714285708</v>
      </c>
      <c r="Z3281" s="3">
        <f t="shared" si="307"/>
        <v>7084053</v>
      </c>
      <c r="AA3281" s="3">
        <f t="shared" si="308"/>
        <v>124968</v>
      </c>
      <c r="AB3281" s="3">
        <f t="shared" si="309"/>
        <v>43236</v>
      </c>
      <c r="AC3281" s="3">
        <f t="shared" si="310"/>
        <v>46357</v>
      </c>
      <c r="AD3281" s="3">
        <f t="shared" si="311"/>
        <v>46926</v>
      </c>
    </row>
    <row r="3282" spans="1:30" x14ac:dyDescent="0.15">
      <c r="A3282" s="3">
        <v>1277</v>
      </c>
      <c r="B3282" s="3" t="str">
        <f t="shared" si="306"/>
        <v>关卡1277boss</v>
      </c>
      <c r="C3282" s="3">
        <f>INDEX([3]关卡!$J$19:$J$2018,A3282)</f>
        <v>451</v>
      </c>
      <c r="D3282" s="3">
        <f>INDEX([3]关卡!$N$19:$N$2018,A3282)</f>
        <v>451</v>
      </c>
      <c r="E3282" s="3" t="s">
        <v>25</v>
      </c>
      <c r="F3282" s="3" t="s">
        <v>26</v>
      </c>
      <c r="G3282" s="3">
        <v>30</v>
      </c>
      <c r="H3282" s="3">
        <v>30</v>
      </c>
      <c r="I3282" s="3">
        <v>0.2</v>
      </c>
      <c r="J3282" s="4">
        <v>0.75</v>
      </c>
      <c r="K3282" s="4">
        <v>1</v>
      </c>
      <c r="L3282" s="4">
        <v>5</v>
      </c>
      <c r="M3282" s="3">
        <v>1</v>
      </c>
      <c r="N3282" s="3">
        <v>2</v>
      </c>
      <c r="O3282" s="3">
        <f>HLOOKUP(O$5,[1]非R能力!$B$8:$F$558,$C3282+1,0)</f>
        <v>1519729.0374931807</v>
      </c>
      <c r="P3282" s="3">
        <f>HLOOKUP(P$5,[1]非R能力!$B$8:$F$558,$C3282+1,0)</f>
        <v>216182.83053003912</v>
      </c>
      <c r="Q3282" s="3">
        <f>HLOOKUP(Q$5,[1]非R能力!$B$8:$F$558,$C3282+1,0)</f>
        <v>114636.79178168852</v>
      </c>
      <c r="R3282" s="3">
        <f>HLOOKUP(R$5,[1]非R能力!$B$8:$F$558,$C3282+1,0)</f>
        <v>35195.102146679455</v>
      </c>
      <c r="S3282" s="3">
        <f>HLOOKUP(S$5,[1]非R能力!$B$8:$F$558,$C3282+1,0)</f>
        <v>46357.152537087903</v>
      </c>
      <c r="T3282" s="3">
        <f>INDEX([1]非R能力!$H$9:$H$558,D3282)</f>
        <v>44340.652277961286</v>
      </c>
      <c r="U3282" s="3">
        <f>IF(E3282="小怪",0,IF(INDEX([1]非R能力!$FK$9:$FK$558,C3282)=0,0,10))</f>
        <v>10</v>
      </c>
      <c r="V3282" s="3">
        <f>IF(E3282="小怪",0,IF(INDEX([1]非R能力!$FH$9:$FH$558,C3282)=0,0,5000))</f>
        <v>5000</v>
      </c>
      <c r="W3282" s="3">
        <f>HLOOKUP(W$5,[2]人物技能基础!$O$3:$Q$553,$C3282+1,0)</f>
        <v>3.637142857142857</v>
      </c>
      <c r="X3282" s="3">
        <f>HLOOKUP(X$5,[2]人物技能基础!$O$3:$Q$553,$C3282+1,0)</f>
        <v>2.0186428571428574</v>
      </c>
      <c r="Y3282" s="3">
        <f>HLOOKUP(Y$5,[2]人物技能基础!$O$3:$Q$553,$C3282+1,0)</f>
        <v>99.964285714285708</v>
      </c>
      <c r="Z3282" s="3">
        <f t="shared" si="307"/>
        <v>7084053</v>
      </c>
      <c r="AA3282" s="3">
        <f t="shared" si="308"/>
        <v>124968</v>
      </c>
      <c r="AB3282" s="3">
        <f t="shared" si="309"/>
        <v>43236</v>
      </c>
      <c r="AC3282" s="3">
        <f t="shared" si="310"/>
        <v>46357</v>
      </c>
      <c r="AD3282" s="3">
        <f t="shared" si="311"/>
        <v>46926</v>
      </c>
    </row>
    <row r="3283" spans="1:30" x14ac:dyDescent="0.15">
      <c r="A3283" s="3">
        <v>1278</v>
      </c>
      <c r="B3283" s="3" t="str">
        <f t="shared" si="306"/>
        <v>关卡1278boss</v>
      </c>
      <c r="C3283" s="3">
        <f>INDEX([3]关卡!$J$19:$J$2018,A3283)</f>
        <v>451</v>
      </c>
      <c r="D3283" s="3">
        <f>INDEX([3]关卡!$N$19:$N$2018,A3283)</f>
        <v>451</v>
      </c>
      <c r="E3283" s="3" t="s">
        <v>25</v>
      </c>
      <c r="F3283" s="3" t="s">
        <v>26</v>
      </c>
      <c r="G3283" s="3">
        <v>30</v>
      </c>
      <c r="H3283" s="3">
        <v>30</v>
      </c>
      <c r="I3283" s="3">
        <v>0.2</v>
      </c>
      <c r="J3283" s="4">
        <v>0.75</v>
      </c>
      <c r="K3283" s="4">
        <v>1</v>
      </c>
      <c r="L3283" s="4">
        <v>5</v>
      </c>
      <c r="M3283" s="3">
        <v>1</v>
      </c>
      <c r="N3283" s="3">
        <v>2</v>
      </c>
      <c r="O3283" s="3">
        <f>HLOOKUP(O$5,[1]非R能力!$B$8:$F$558,$C3283+1,0)</f>
        <v>1519729.0374931807</v>
      </c>
      <c r="P3283" s="3">
        <f>HLOOKUP(P$5,[1]非R能力!$B$8:$F$558,$C3283+1,0)</f>
        <v>216182.83053003912</v>
      </c>
      <c r="Q3283" s="3">
        <f>HLOOKUP(Q$5,[1]非R能力!$B$8:$F$558,$C3283+1,0)</f>
        <v>114636.79178168852</v>
      </c>
      <c r="R3283" s="3">
        <f>HLOOKUP(R$5,[1]非R能力!$B$8:$F$558,$C3283+1,0)</f>
        <v>35195.102146679455</v>
      </c>
      <c r="S3283" s="3">
        <f>HLOOKUP(S$5,[1]非R能力!$B$8:$F$558,$C3283+1,0)</f>
        <v>46357.152537087903</v>
      </c>
      <c r="T3283" s="3">
        <f>INDEX([1]非R能力!$H$9:$H$558,D3283)</f>
        <v>44340.652277961286</v>
      </c>
      <c r="U3283" s="3">
        <f>IF(E3283="小怪",0,IF(INDEX([1]非R能力!$FK$9:$FK$558,C3283)=0,0,10))</f>
        <v>10</v>
      </c>
      <c r="V3283" s="3">
        <f>IF(E3283="小怪",0,IF(INDEX([1]非R能力!$FH$9:$FH$558,C3283)=0,0,5000))</f>
        <v>5000</v>
      </c>
      <c r="W3283" s="3">
        <f>HLOOKUP(W$5,[2]人物技能基础!$O$3:$Q$553,$C3283+1,0)</f>
        <v>3.637142857142857</v>
      </c>
      <c r="X3283" s="3">
        <f>HLOOKUP(X$5,[2]人物技能基础!$O$3:$Q$553,$C3283+1,0)</f>
        <v>2.0186428571428574</v>
      </c>
      <c r="Y3283" s="3">
        <f>HLOOKUP(Y$5,[2]人物技能基础!$O$3:$Q$553,$C3283+1,0)</f>
        <v>99.964285714285708</v>
      </c>
      <c r="Z3283" s="3">
        <f t="shared" si="307"/>
        <v>7084053</v>
      </c>
      <c r="AA3283" s="3">
        <f t="shared" si="308"/>
        <v>124968</v>
      </c>
      <c r="AB3283" s="3">
        <f t="shared" si="309"/>
        <v>43236</v>
      </c>
      <c r="AC3283" s="3">
        <f t="shared" si="310"/>
        <v>46357</v>
      </c>
      <c r="AD3283" s="3">
        <f t="shared" si="311"/>
        <v>46926</v>
      </c>
    </row>
    <row r="3284" spans="1:30" x14ac:dyDescent="0.15">
      <c r="A3284" s="3">
        <v>1279</v>
      </c>
      <c r="B3284" s="3" t="str">
        <f t="shared" si="306"/>
        <v>关卡1279boss</v>
      </c>
      <c r="C3284" s="3">
        <f>INDEX([3]关卡!$J$19:$J$2018,A3284)</f>
        <v>451</v>
      </c>
      <c r="D3284" s="3">
        <f>INDEX([3]关卡!$N$19:$N$2018,A3284)</f>
        <v>451</v>
      </c>
      <c r="E3284" s="3" t="s">
        <v>25</v>
      </c>
      <c r="F3284" s="3" t="s">
        <v>26</v>
      </c>
      <c r="G3284" s="3">
        <v>30</v>
      </c>
      <c r="H3284" s="3">
        <v>30</v>
      </c>
      <c r="I3284" s="3">
        <v>0.2</v>
      </c>
      <c r="J3284" s="4">
        <v>0.75</v>
      </c>
      <c r="K3284" s="4">
        <v>1</v>
      </c>
      <c r="L3284" s="4">
        <v>5</v>
      </c>
      <c r="M3284" s="3">
        <v>1</v>
      </c>
      <c r="N3284" s="3">
        <v>2</v>
      </c>
      <c r="O3284" s="3">
        <f>HLOOKUP(O$5,[1]非R能力!$B$8:$F$558,$C3284+1,0)</f>
        <v>1519729.0374931807</v>
      </c>
      <c r="P3284" s="3">
        <f>HLOOKUP(P$5,[1]非R能力!$B$8:$F$558,$C3284+1,0)</f>
        <v>216182.83053003912</v>
      </c>
      <c r="Q3284" s="3">
        <f>HLOOKUP(Q$5,[1]非R能力!$B$8:$F$558,$C3284+1,0)</f>
        <v>114636.79178168852</v>
      </c>
      <c r="R3284" s="3">
        <f>HLOOKUP(R$5,[1]非R能力!$B$8:$F$558,$C3284+1,0)</f>
        <v>35195.102146679455</v>
      </c>
      <c r="S3284" s="3">
        <f>HLOOKUP(S$5,[1]非R能力!$B$8:$F$558,$C3284+1,0)</f>
        <v>46357.152537087903</v>
      </c>
      <c r="T3284" s="3">
        <f>INDEX([1]非R能力!$H$9:$H$558,D3284)</f>
        <v>44340.652277961286</v>
      </c>
      <c r="U3284" s="3">
        <f>IF(E3284="小怪",0,IF(INDEX([1]非R能力!$FK$9:$FK$558,C3284)=0,0,10))</f>
        <v>10</v>
      </c>
      <c r="V3284" s="3">
        <f>IF(E3284="小怪",0,IF(INDEX([1]非R能力!$FH$9:$FH$558,C3284)=0,0,5000))</f>
        <v>5000</v>
      </c>
      <c r="W3284" s="3">
        <f>HLOOKUP(W$5,[2]人物技能基础!$O$3:$Q$553,$C3284+1,0)</f>
        <v>3.637142857142857</v>
      </c>
      <c r="X3284" s="3">
        <f>HLOOKUP(X$5,[2]人物技能基础!$O$3:$Q$553,$C3284+1,0)</f>
        <v>2.0186428571428574</v>
      </c>
      <c r="Y3284" s="3">
        <f>HLOOKUP(Y$5,[2]人物技能基础!$O$3:$Q$553,$C3284+1,0)</f>
        <v>99.964285714285708</v>
      </c>
      <c r="Z3284" s="3">
        <f t="shared" si="307"/>
        <v>7084053</v>
      </c>
      <c r="AA3284" s="3">
        <f t="shared" si="308"/>
        <v>124968</v>
      </c>
      <c r="AB3284" s="3">
        <f t="shared" si="309"/>
        <v>43236</v>
      </c>
      <c r="AC3284" s="3">
        <f t="shared" si="310"/>
        <v>46357</v>
      </c>
      <c r="AD3284" s="3">
        <f t="shared" si="311"/>
        <v>46926</v>
      </c>
    </row>
    <row r="3285" spans="1:30" x14ac:dyDescent="0.15">
      <c r="A3285" s="3">
        <v>1280</v>
      </c>
      <c r="B3285" s="3" t="str">
        <f t="shared" si="306"/>
        <v>关卡1280boss</v>
      </c>
      <c r="C3285" s="3">
        <f>INDEX([3]关卡!$J$19:$J$2018,A3285)</f>
        <v>452</v>
      </c>
      <c r="D3285" s="3">
        <f>INDEX([3]关卡!$N$19:$N$2018,A3285)</f>
        <v>452</v>
      </c>
      <c r="E3285" s="3" t="s">
        <v>25</v>
      </c>
      <c r="F3285" s="3" t="s">
        <v>26</v>
      </c>
      <c r="G3285" s="3">
        <v>30</v>
      </c>
      <c r="H3285" s="3">
        <v>30</v>
      </c>
      <c r="I3285" s="3">
        <v>0.2</v>
      </c>
      <c r="J3285" s="4">
        <v>0.75</v>
      </c>
      <c r="K3285" s="4">
        <v>1</v>
      </c>
      <c r="L3285" s="4">
        <v>5</v>
      </c>
      <c r="M3285" s="3">
        <v>1</v>
      </c>
      <c r="N3285" s="3">
        <v>2</v>
      </c>
      <c r="O3285" s="3">
        <f>HLOOKUP(O$5,[1]非R能力!$B$8:$F$558,$C3285+1,0)</f>
        <v>1525439.0970274732</v>
      </c>
      <c r="P3285" s="3">
        <f>HLOOKUP(P$5,[1]非R能力!$B$8:$F$558,$C3285+1,0)</f>
        <v>216872.80448466464</v>
      </c>
      <c r="Q3285" s="3">
        <f>HLOOKUP(Q$5,[1]非R能力!$B$8:$F$558,$C3285+1,0)</f>
        <v>114924.96310207485</v>
      </c>
      <c r="R3285" s="3">
        <f>HLOOKUP(R$5,[1]非R能力!$B$8:$F$558,$C3285+1,0)</f>
        <v>35284.261137862442</v>
      </c>
      <c r="S3285" s="3">
        <f>HLOOKUP(S$5,[1]非R能力!$B$8:$F$558,$C3285+1,0)</f>
        <v>46491.175995402431</v>
      </c>
      <c r="T3285" s="3">
        <f>INDEX([1]非R能力!$H$9:$H$558,D3285)</f>
        <v>44585.200688681434</v>
      </c>
      <c r="U3285" s="3">
        <f>IF(E3285="小怪",0,IF(INDEX([1]非R能力!$FK$9:$FK$558,C3285)=0,0,10))</f>
        <v>10</v>
      </c>
      <c r="V3285" s="3">
        <f>IF(E3285="小怪",0,IF(INDEX([1]非R能力!$FH$9:$FH$558,C3285)=0,0,5000))</f>
        <v>5000</v>
      </c>
      <c r="W3285" s="3">
        <f>HLOOKUP(W$5,[2]人物技能基础!$O$3:$Q$553,$C3285+1,0)</f>
        <v>3.637142857142857</v>
      </c>
      <c r="X3285" s="3">
        <f>HLOOKUP(X$5,[2]人物技能基础!$O$3:$Q$553,$C3285+1,0)</f>
        <v>2.0186428571428574</v>
      </c>
      <c r="Y3285" s="3">
        <f>HLOOKUP(Y$5,[2]人物技能基础!$O$3:$Q$553,$C3285+1,0)</f>
        <v>99.964285714285708</v>
      </c>
      <c r="Z3285" s="3">
        <f t="shared" si="307"/>
        <v>7108511</v>
      </c>
      <c r="AA3285" s="3">
        <f t="shared" si="308"/>
        <v>125294</v>
      </c>
      <c r="AB3285" s="3">
        <f t="shared" si="309"/>
        <v>43374</v>
      </c>
      <c r="AC3285" s="3">
        <f t="shared" si="310"/>
        <v>46491</v>
      </c>
      <c r="AD3285" s="3">
        <f t="shared" si="311"/>
        <v>47045</v>
      </c>
    </row>
    <row r="3286" spans="1:30" x14ac:dyDescent="0.15">
      <c r="A3286" s="3">
        <v>1281</v>
      </c>
      <c r="B3286" s="3" t="str">
        <f t="shared" si="306"/>
        <v>关卡1281boss</v>
      </c>
      <c r="C3286" s="3">
        <f>INDEX([3]关卡!$J$19:$J$2018,A3286)</f>
        <v>452</v>
      </c>
      <c r="D3286" s="3">
        <f>INDEX([3]关卡!$N$19:$N$2018,A3286)</f>
        <v>452</v>
      </c>
      <c r="E3286" s="3" t="s">
        <v>25</v>
      </c>
      <c r="F3286" s="3" t="s">
        <v>26</v>
      </c>
      <c r="G3286" s="3">
        <v>30</v>
      </c>
      <c r="H3286" s="3">
        <v>30</v>
      </c>
      <c r="I3286" s="3">
        <v>0.2</v>
      </c>
      <c r="J3286" s="4">
        <v>0.75</v>
      </c>
      <c r="K3286" s="4">
        <v>1</v>
      </c>
      <c r="L3286" s="4">
        <v>5</v>
      </c>
      <c r="M3286" s="3">
        <v>1</v>
      </c>
      <c r="N3286" s="3">
        <v>2</v>
      </c>
      <c r="O3286" s="3">
        <f>HLOOKUP(O$5,[1]非R能力!$B$8:$F$558,$C3286+1,0)</f>
        <v>1525439.0970274732</v>
      </c>
      <c r="P3286" s="3">
        <f>HLOOKUP(P$5,[1]非R能力!$B$8:$F$558,$C3286+1,0)</f>
        <v>216872.80448466464</v>
      </c>
      <c r="Q3286" s="3">
        <f>HLOOKUP(Q$5,[1]非R能力!$B$8:$F$558,$C3286+1,0)</f>
        <v>114924.96310207485</v>
      </c>
      <c r="R3286" s="3">
        <f>HLOOKUP(R$5,[1]非R能力!$B$8:$F$558,$C3286+1,0)</f>
        <v>35284.261137862442</v>
      </c>
      <c r="S3286" s="3">
        <f>HLOOKUP(S$5,[1]非R能力!$B$8:$F$558,$C3286+1,0)</f>
        <v>46491.175995402431</v>
      </c>
      <c r="T3286" s="3">
        <f>INDEX([1]非R能力!$H$9:$H$558,D3286)</f>
        <v>44585.200688681434</v>
      </c>
      <c r="U3286" s="3">
        <f>IF(E3286="小怪",0,IF(INDEX([1]非R能力!$FK$9:$FK$558,C3286)=0,0,10))</f>
        <v>10</v>
      </c>
      <c r="V3286" s="3">
        <f>IF(E3286="小怪",0,IF(INDEX([1]非R能力!$FH$9:$FH$558,C3286)=0,0,5000))</f>
        <v>5000</v>
      </c>
      <c r="W3286" s="3">
        <f>HLOOKUP(W$5,[2]人物技能基础!$O$3:$Q$553,$C3286+1,0)</f>
        <v>3.637142857142857</v>
      </c>
      <c r="X3286" s="3">
        <f>HLOOKUP(X$5,[2]人物技能基础!$O$3:$Q$553,$C3286+1,0)</f>
        <v>2.0186428571428574</v>
      </c>
      <c r="Y3286" s="3">
        <f>HLOOKUP(Y$5,[2]人物技能基础!$O$3:$Q$553,$C3286+1,0)</f>
        <v>99.964285714285708</v>
      </c>
      <c r="Z3286" s="3">
        <f t="shared" si="307"/>
        <v>7108511</v>
      </c>
      <c r="AA3286" s="3">
        <f t="shared" si="308"/>
        <v>125294</v>
      </c>
      <c r="AB3286" s="3">
        <f t="shared" si="309"/>
        <v>43374</v>
      </c>
      <c r="AC3286" s="3">
        <f t="shared" si="310"/>
        <v>46491</v>
      </c>
      <c r="AD3286" s="3">
        <f t="shared" si="311"/>
        <v>47045</v>
      </c>
    </row>
    <row r="3287" spans="1:30" x14ac:dyDescent="0.15">
      <c r="A3287" s="3">
        <v>1282</v>
      </c>
      <c r="B3287" s="3" t="str">
        <f t="shared" si="306"/>
        <v>关卡1282boss</v>
      </c>
      <c r="C3287" s="3">
        <f>INDEX([3]关卡!$J$19:$J$2018,A3287)</f>
        <v>452</v>
      </c>
      <c r="D3287" s="3">
        <f>INDEX([3]关卡!$N$19:$N$2018,A3287)</f>
        <v>452</v>
      </c>
      <c r="E3287" s="3" t="s">
        <v>25</v>
      </c>
      <c r="F3287" s="3" t="s">
        <v>26</v>
      </c>
      <c r="G3287" s="3">
        <v>30</v>
      </c>
      <c r="H3287" s="3">
        <v>30</v>
      </c>
      <c r="I3287" s="3">
        <v>0.2</v>
      </c>
      <c r="J3287" s="4">
        <v>0.75</v>
      </c>
      <c r="K3287" s="4">
        <v>1</v>
      </c>
      <c r="L3287" s="4">
        <v>5</v>
      </c>
      <c r="M3287" s="3">
        <v>1</v>
      </c>
      <c r="N3287" s="3">
        <v>2</v>
      </c>
      <c r="O3287" s="3">
        <f>HLOOKUP(O$5,[1]非R能力!$B$8:$F$558,$C3287+1,0)</f>
        <v>1525439.0970274732</v>
      </c>
      <c r="P3287" s="3">
        <f>HLOOKUP(P$5,[1]非R能力!$B$8:$F$558,$C3287+1,0)</f>
        <v>216872.80448466464</v>
      </c>
      <c r="Q3287" s="3">
        <f>HLOOKUP(Q$5,[1]非R能力!$B$8:$F$558,$C3287+1,0)</f>
        <v>114924.96310207485</v>
      </c>
      <c r="R3287" s="3">
        <f>HLOOKUP(R$5,[1]非R能力!$B$8:$F$558,$C3287+1,0)</f>
        <v>35284.261137862442</v>
      </c>
      <c r="S3287" s="3">
        <f>HLOOKUP(S$5,[1]非R能力!$B$8:$F$558,$C3287+1,0)</f>
        <v>46491.175995402431</v>
      </c>
      <c r="T3287" s="3">
        <f>INDEX([1]非R能力!$H$9:$H$558,D3287)</f>
        <v>44585.200688681434</v>
      </c>
      <c r="U3287" s="3">
        <f>IF(E3287="小怪",0,IF(INDEX([1]非R能力!$FK$9:$FK$558,C3287)=0,0,10))</f>
        <v>10</v>
      </c>
      <c r="V3287" s="3">
        <f>IF(E3287="小怪",0,IF(INDEX([1]非R能力!$FH$9:$FH$558,C3287)=0,0,5000))</f>
        <v>5000</v>
      </c>
      <c r="W3287" s="3">
        <f>HLOOKUP(W$5,[2]人物技能基础!$O$3:$Q$553,$C3287+1,0)</f>
        <v>3.637142857142857</v>
      </c>
      <c r="X3287" s="3">
        <f>HLOOKUP(X$5,[2]人物技能基础!$O$3:$Q$553,$C3287+1,0)</f>
        <v>2.0186428571428574</v>
      </c>
      <c r="Y3287" s="3">
        <f>HLOOKUP(Y$5,[2]人物技能基础!$O$3:$Q$553,$C3287+1,0)</f>
        <v>99.964285714285708</v>
      </c>
      <c r="Z3287" s="3">
        <f t="shared" si="307"/>
        <v>7108511</v>
      </c>
      <c r="AA3287" s="3">
        <f t="shared" si="308"/>
        <v>125294</v>
      </c>
      <c r="AB3287" s="3">
        <f t="shared" si="309"/>
        <v>43374</v>
      </c>
      <c r="AC3287" s="3">
        <f t="shared" si="310"/>
        <v>46491</v>
      </c>
      <c r="AD3287" s="3">
        <f t="shared" si="311"/>
        <v>47045</v>
      </c>
    </row>
    <row r="3288" spans="1:30" x14ac:dyDescent="0.15">
      <c r="A3288" s="3">
        <v>1283</v>
      </c>
      <c r="B3288" s="3" t="str">
        <f t="shared" si="306"/>
        <v>关卡1283boss</v>
      </c>
      <c r="C3288" s="3">
        <f>INDEX([3]关卡!$J$19:$J$2018,A3288)</f>
        <v>452</v>
      </c>
      <c r="D3288" s="3">
        <f>INDEX([3]关卡!$N$19:$N$2018,A3288)</f>
        <v>452</v>
      </c>
      <c r="E3288" s="3" t="s">
        <v>25</v>
      </c>
      <c r="F3288" s="3" t="s">
        <v>26</v>
      </c>
      <c r="G3288" s="3">
        <v>30</v>
      </c>
      <c r="H3288" s="3">
        <v>30</v>
      </c>
      <c r="I3288" s="3">
        <v>0.2</v>
      </c>
      <c r="J3288" s="4">
        <v>0.75</v>
      </c>
      <c r="K3288" s="4">
        <v>1</v>
      </c>
      <c r="L3288" s="4">
        <v>5</v>
      </c>
      <c r="M3288" s="3">
        <v>1</v>
      </c>
      <c r="N3288" s="3">
        <v>2</v>
      </c>
      <c r="O3288" s="3">
        <f>HLOOKUP(O$5,[1]非R能力!$B$8:$F$558,$C3288+1,0)</f>
        <v>1525439.0970274732</v>
      </c>
      <c r="P3288" s="3">
        <f>HLOOKUP(P$5,[1]非R能力!$B$8:$F$558,$C3288+1,0)</f>
        <v>216872.80448466464</v>
      </c>
      <c r="Q3288" s="3">
        <f>HLOOKUP(Q$5,[1]非R能力!$B$8:$F$558,$C3288+1,0)</f>
        <v>114924.96310207485</v>
      </c>
      <c r="R3288" s="3">
        <f>HLOOKUP(R$5,[1]非R能力!$B$8:$F$558,$C3288+1,0)</f>
        <v>35284.261137862442</v>
      </c>
      <c r="S3288" s="3">
        <f>HLOOKUP(S$5,[1]非R能力!$B$8:$F$558,$C3288+1,0)</f>
        <v>46491.175995402431</v>
      </c>
      <c r="T3288" s="3">
        <f>INDEX([1]非R能力!$H$9:$H$558,D3288)</f>
        <v>44585.200688681434</v>
      </c>
      <c r="U3288" s="3">
        <f>IF(E3288="小怪",0,IF(INDEX([1]非R能力!$FK$9:$FK$558,C3288)=0,0,10))</f>
        <v>10</v>
      </c>
      <c r="V3288" s="3">
        <f>IF(E3288="小怪",0,IF(INDEX([1]非R能力!$FH$9:$FH$558,C3288)=0,0,5000))</f>
        <v>5000</v>
      </c>
      <c r="W3288" s="3">
        <f>HLOOKUP(W$5,[2]人物技能基础!$O$3:$Q$553,$C3288+1,0)</f>
        <v>3.637142857142857</v>
      </c>
      <c r="X3288" s="3">
        <f>HLOOKUP(X$5,[2]人物技能基础!$O$3:$Q$553,$C3288+1,0)</f>
        <v>2.0186428571428574</v>
      </c>
      <c r="Y3288" s="3">
        <f>HLOOKUP(Y$5,[2]人物技能基础!$O$3:$Q$553,$C3288+1,0)</f>
        <v>99.964285714285708</v>
      </c>
      <c r="Z3288" s="3">
        <f t="shared" si="307"/>
        <v>7108511</v>
      </c>
      <c r="AA3288" s="3">
        <f t="shared" si="308"/>
        <v>125294</v>
      </c>
      <c r="AB3288" s="3">
        <f t="shared" si="309"/>
        <v>43374</v>
      </c>
      <c r="AC3288" s="3">
        <f t="shared" si="310"/>
        <v>46491</v>
      </c>
      <c r="AD3288" s="3">
        <f t="shared" si="311"/>
        <v>47045</v>
      </c>
    </row>
    <row r="3289" spans="1:30" x14ac:dyDescent="0.15">
      <c r="A3289" s="3">
        <v>1284</v>
      </c>
      <c r="B3289" s="3" t="str">
        <f t="shared" si="306"/>
        <v>关卡1284boss</v>
      </c>
      <c r="C3289" s="3">
        <f>INDEX([3]关卡!$J$19:$J$2018,A3289)</f>
        <v>452</v>
      </c>
      <c r="D3289" s="3">
        <f>INDEX([3]关卡!$N$19:$N$2018,A3289)</f>
        <v>452</v>
      </c>
      <c r="E3289" s="3" t="s">
        <v>25</v>
      </c>
      <c r="F3289" s="3" t="s">
        <v>26</v>
      </c>
      <c r="G3289" s="3">
        <v>30</v>
      </c>
      <c r="H3289" s="3">
        <v>30</v>
      </c>
      <c r="I3289" s="3">
        <v>0.2</v>
      </c>
      <c r="J3289" s="4">
        <v>0.75</v>
      </c>
      <c r="K3289" s="4">
        <v>1</v>
      </c>
      <c r="L3289" s="4">
        <v>5</v>
      </c>
      <c r="M3289" s="3">
        <v>1</v>
      </c>
      <c r="N3289" s="3">
        <v>2</v>
      </c>
      <c r="O3289" s="3">
        <f>HLOOKUP(O$5,[1]非R能力!$B$8:$F$558,$C3289+1,0)</f>
        <v>1525439.0970274732</v>
      </c>
      <c r="P3289" s="3">
        <f>HLOOKUP(P$5,[1]非R能力!$B$8:$F$558,$C3289+1,0)</f>
        <v>216872.80448466464</v>
      </c>
      <c r="Q3289" s="3">
        <f>HLOOKUP(Q$5,[1]非R能力!$B$8:$F$558,$C3289+1,0)</f>
        <v>114924.96310207485</v>
      </c>
      <c r="R3289" s="3">
        <f>HLOOKUP(R$5,[1]非R能力!$B$8:$F$558,$C3289+1,0)</f>
        <v>35284.261137862442</v>
      </c>
      <c r="S3289" s="3">
        <f>HLOOKUP(S$5,[1]非R能力!$B$8:$F$558,$C3289+1,0)</f>
        <v>46491.175995402431</v>
      </c>
      <c r="T3289" s="3">
        <f>INDEX([1]非R能力!$H$9:$H$558,D3289)</f>
        <v>44585.200688681434</v>
      </c>
      <c r="U3289" s="3">
        <f>IF(E3289="小怪",0,IF(INDEX([1]非R能力!$FK$9:$FK$558,C3289)=0,0,10))</f>
        <v>10</v>
      </c>
      <c r="V3289" s="3">
        <f>IF(E3289="小怪",0,IF(INDEX([1]非R能力!$FH$9:$FH$558,C3289)=0,0,5000))</f>
        <v>5000</v>
      </c>
      <c r="W3289" s="3">
        <f>HLOOKUP(W$5,[2]人物技能基础!$O$3:$Q$553,$C3289+1,0)</f>
        <v>3.637142857142857</v>
      </c>
      <c r="X3289" s="3">
        <f>HLOOKUP(X$5,[2]人物技能基础!$O$3:$Q$553,$C3289+1,0)</f>
        <v>2.0186428571428574</v>
      </c>
      <c r="Y3289" s="3">
        <f>HLOOKUP(Y$5,[2]人物技能基础!$O$3:$Q$553,$C3289+1,0)</f>
        <v>99.964285714285708</v>
      </c>
      <c r="Z3289" s="3">
        <f t="shared" si="307"/>
        <v>7108511</v>
      </c>
      <c r="AA3289" s="3">
        <f t="shared" si="308"/>
        <v>125294</v>
      </c>
      <c r="AB3289" s="3">
        <f t="shared" si="309"/>
        <v>43374</v>
      </c>
      <c r="AC3289" s="3">
        <f t="shared" si="310"/>
        <v>46491</v>
      </c>
      <c r="AD3289" s="3">
        <f t="shared" si="311"/>
        <v>47045</v>
      </c>
    </row>
    <row r="3290" spans="1:30" x14ac:dyDescent="0.15">
      <c r="A3290" s="3">
        <v>1285</v>
      </c>
      <c r="B3290" s="3" t="str">
        <f t="shared" si="306"/>
        <v>关卡1285boss</v>
      </c>
      <c r="C3290" s="3">
        <f>INDEX([3]关卡!$J$19:$J$2018,A3290)</f>
        <v>453</v>
      </c>
      <c r="D3290" s="3">
        <f>INDEX([3]关卡!$N$19:$N$2018,A3290)</f>
        <v>453</v>
      </c>
      <c r="E3290" s="3" t="s">
        <v>25</v>
      </c>
      <c r="F3290" s="3" t="s">
        <v>26</v>
      </c>
      <c r="G3290" s="3">
        <v>30</v>
      </c>
      <c r="H3290" s="3">
        <v>30</v>
      </c>
      <c r="I3290" s="3">
        <v>0.2</v>
      </c>
      <c r="J3290" s="4">
        <v>0.75</v>
      </c>
      <c r="K3290" s="4">
        <v>1</v>
      </c>
      <c r="L3290" s="4">
        <v>5</v>
      </c>
      <c r="M3290" s="3">
        <v>1</v>
      </c>
      <c r="N3290" s="3">
        <v>2</v>
      </c>
      <c r="O3290" s="3">
        <f>HLOOKUP(O$5,[1]非R能力!$B$8:$F$558,$C3290+1,0)</f>
        <v>1530861.4371527235</v>
      </c>
      <c r="P3290" s="3">
        <f>HLOOKUP(P$5,[1]非R能力!$B$8:$F$558,$C3290+1,0)</f>
        <v>217532.07141013359</v>
      </c>
      <c r="Q3290" s="3">
        <f>HLOOKUP(Q$5,[1]非R能力!$B$8:$F$558,$C3290+1,0)</f>
        <v>115190.55215628994</v>
      </c>
      <c r="R3290" s="3">
        <f>HLOOKUP(R$5,[1]非R能力!$B$8:$F$558,$C3290+1,0)</f>
        <v>35371.554914229848</v>
      </c>
      <c r="S3290" s="3">
        <f>HLOOKUP(S$5,[1]非R能力!$B$8:$F$558,$C3290+1,0)</f>
        <v>46591.655714504886</v>
      </c>
      <c r="T3290" s="3">
        <f>INDEX([1]非R能力!$H$9:$H$558,D3290)</f>
        <v>44830.826391115756</v>
      </c>
      <c r="U3290" s="3">
        <f>IF(E3290="小怪",0,IF(INDEX([1]非R能力!$FK$9:$FK$558,C3290)=0,0,10))</f>
        <v>10</v>
      </c>
      <c r="V3290" s="3">
        <f>IF(E3290="小怪",0,IF(INDEX([1]非R能力!$FH$9:$FH$558,C3290)=0,0,5000))</f>
        <v>5000</v>
      </c>
      <c r="W3290" s="3">
        <f>HLOOKUP(W$5,[2]人物技能基础!$O$3:$Q$553,$C3290+1,0)</f>
        <v>3.637142857142857</v>
      </c>
      <c r="X3290" s="3">
        <f>HLOOKUP(X$5,[2]人物技能基础!$O$3:$Q$553,$C3290+1,0)</f>
        <v>2.0186428571428574</v>
      </c>
      <c r="Y3290" s="3">
        <f>HLOOKUP(Y$5,[2]人物技能基础!$O$3:$Q$553,$C3290+1,0)</f>
        <v>99.964285714285708</v>
      </c>
      <c r="Z3290" s="3">
        <f t="shared" si="307"/>
        <v>7132090</v>
      </c>
      <c r="AA3290" s="3">
        <f t="shared" si="308"/>
        <v>125596</v>
      </c>
      <c r="AB3290" s="3">
        <f t="shared" si="309"/>
        <v>43506</v>
      </c>
      <c r="AC3290" s="3">
        <f t="shared" si="310"/>
        <v>46591</v>
      </c>
      <c r="AD3290" s="3">
        <f t="shared" si="311"/>
        <v>47162</v>
      </c>
    </row>
    <row r="3291" spans="1:30" x14ac:dyDescent="0.15">
      <c r="A3291" s="3">
        <v>1286</v>
      </c>
      <c r="B3291" s="3" t="str">
        <f t="shared" si="306"/>
        <v>关卡1286boss</v>
      </c>
      <c r="C3291" s="3">
        <f>INDEX([3]关卡!$J$19:$J$2018,A3291)</f>
        <v>453</v>
      </c>
      <c r="D3291" s="3">
        <f>INDEX([3]关卡!$N$19:$N$2018,A3291)</f>
        <v>453</v>
      </c>
      <c r="E3291" s="3" t="s">
        <v>25</v>
      </c>
      <c r="F3291" s="3" t="s">
        <v>26</v>
      </c>
      <c r="G3291" s="3">
        <v>30</v>
      </c>
      <c r="H3291" s="3">
        <v>30</v>
      </c>
      <c r="I3291" s="3">
        <v>0.2</v>
      </c>
      <c r="J3291" s="4">
        <v>0.75</v>
      </c>
      <c r="K3291" s="4">
        <v>1</v>
      </c>
      <c r="L3291" s="4">
        <v>5</v>
      </c>
      <c r="M3291" s="3">
        <v>1</v>
      </c>
      <c r="N3291" s="3">
        <v>2</v>
      </c>
      <c r="O3291" s="3">
        <f>HLOOKUP(O$5,[1]非R能力!$B$8:$F$558,$C3291+1,0)</f>
        <v>1530861.4371527235</v>
      </c>
      <c r="P3291" s="3">
        <f>HLOOKUP(P$5,[1]非R能力!$B$8:$F$558,$C3291+1,0)</f>
        <v>217532.07141013359</v>
      </c>
      <c r="Q3291" s="3">
        <f>HLOOKUP(Q$5,[1]非R能力!$B$8:$F$558,$C3291+1,0)</f>
        <v>115190.55215628994</v>
      </c>
      <c r="R3291" s="3">
        <f>HLOOKUP(R$5,[1]非R能力!$B$8:$F$558,$C3291+1,0)</f>
        <v>35371.554914229848</v>
      </c>
      <c r="S3291" s="3">
        <f>HLOOKUP(S$5,[1]非R能力!$B$8:$F$558,$C3291+1,0)</f>
        <v>46591.655714504886</v>
      </c>
      <c r="T3291" s="3">
        <f>INDEX([1]非R能力!$H$9:$H$558,D3291)</f>
        <v>44830.826391115756</v>
      </c>
      <c r="U3291" s="3">
        <f>IF(E3291="小怪",0,IF(INDEX([1]非R能力!$FK$9:$FK$558,C3291)=0,0,10))</f>
        <v>10</v>
      </c>
      <c r="V3291" s="3">
        <f>IF(E3291="小怪",0,IF(INDEX([1]非R能力!$FH$9:$FH$558,C3291)=0,0,5000))</f>
        <v>5000</v>
      </c>
      <c r="W3291" s="3">
        <f>HLOOKUP(W$5,[2]人物技能基础!$O$3:$Q$553,$C3291+1,0)</f>
        <v>3.637142857142857</v>
      </c>
      <c r="X3291" s="3">
        <f>HLOOKUP(X$5,[2]人物技能基础!$O$3:$Q$553,$C3291+1,0)</f>
        <v>2.0186428571428574</v>
      </c>
      <c r="Y3291" s="3">
        <f>HLOOKUP(Y$5,[2]人物技能基础!$O$3:$Q$553,$C3291+1,0)</f>
        <v>99.964285714285708</v>
      </c>
      <c r="Z3291" s="3">
        <f t="shared" si="307"/>
        <v>7132090</v>
      </c>
      <c r="AA3291" s="3">
        <f t="shared" si="308"/>
        <v>125596</v>
      </c>
      <c r="AB3291" s="3">
        <f t="shared" si="309"/>
        <v>43506</v>
      </c>
      <c r="AC3291" s="3">
        <f t="shared" si="310"/>
        <v>46591</v>
      </c>
      <c r="AD3291" s="3">
        <f t="shared" si="311"/>
        <v>47162</v>
      </c>
    </row>
    <row r="3292" spans="1:30" x14ac:dyDescent="0.15">
      <c r="A3292" s="3">
        <v>1287</v>
      </c>
      <c r="B3292" s="3" t="str">
        <f t="shared" si="306"/>
        <v>关卡1287boss</v>
      </c>
      <c r="C3292" s="3">
        <f>INDEX([3]关卡!$J$19:$J$2018,A3292)</f>
        <v>453</v>
      </c>
      <c r="D3292" s="3">
        <f>INDEX([3]关卡!$N$19:$N$2018,A3292)</f>
        <v>453</v>
      </c>
      <c r="E3292" s="3" t="s">
        <v>25</v>
      </c>
      <c r="F3292" s="3" t="s">
        <v>26</v>
      </c>
      <c r="G3292" s="3">
        <v>30</v>
      </c>
      <c r="H3292" s="3">
        <v>30</v>
      </c>
      <c r="I3292" s="3">
        <v>0.2</v>
      </c>
      <c r="J3292" s="4">
        <v>0.75</v>
      </c>
      <c r="K3292" s="4">
        <v>1</v>
      </c>
      <c r="L3292" s="4">
        <v>5</v>
      </c>
      <c r="M3292" s="3">
        <v>1</v>
      </c>
      <c r="N3292" s="3">
        <v>2</v>
      </c>
      <c r="O3292" s="3">
        <f>HLOOKUP(O$5,[1]非R能力!$B$8:$F$558,$C3292+1,0)</f>
        <v>1530861.4371527235</v>
      </c>
      <c r="P3292" s="3">
        <f>HLOOKUP(P$5,[1]非R能力!$B$8:$F$558,$C3292+1,0)</f>
        <v>217532.07141013359</v>
      </c>
      <c r="Q3292" s="3">
        <f>HLOOKUP(Q$5,[1]非R能力!$B$8:$F$558,$C3292+1,0)</f>
        <v>115190.55215628994</v>
      </c>
      <c r="R3292" s="3">
        <f>HLOOKUP(R$5,[1]非R能力!$B$8:$F$558,$C3292+1,0)</f>
        <v>35371.554914229848</v>
      </c>
      <c r="S3292" s="3">
        <f>HLOOKUP(S$5,[1]非R能力!$B$8:$F$558,$C3292+1,0)</f>
        <v>46591.655714504886</v>
      </c>
      <c r="T3292" s="3">
        <f>INDEX([1]非R能力!$H$9:$H$558,D3292)</f>
        <v>44830.826391115756</v>
      </c>
      <c r="U3292" s="3">
        <f>IF(E3292="小怪",0,IF(INDEX([1]非R能力!$FK$9:$FK$558,C3292)=0,0,10))</f>
        <v>10</v>
      </c>
      <c r="V3292" s="3">
        <f>IF(E3292="小怪",0,IF(INDEX([1]非R能力!$FH$9:$FH$558,C3292)=0,0,5000))</f>
        <v>5000</v>
      </c>
      <c r="W3292" s="3">
        <f>HLOOKUP(W$5,[2]人物技能基础!$O$3:$Q$553,$C3292+1,0)</f>
        <v>3.637142857142857</v>
      </c>
      <c r="X3292" s="3">
        <f>HLOOKUP(X$5,[2]人物技能基础!$O$3:$Q$553,$C3292+1,0)</f>
        <v>2.0186428571428574</v>
      </c>
      <c r="Y3292" s="3">
        <f>HLOOKUP(Y$5,[2]人物技能基础!$O$3:$Q$553,$C3292+1,0)</f>
        <v>99.964285714285708</v>
      </c>
      <c r="Z3292" s="3">
        <f t="shared" si="307"/>
        <v>7132090</v>
      </c>
      <c r="AA3292" s="3">
        <f t="shared" si="308"/>
        <v>125596</v>
      </c>
      <c r="AB3292" s="3">
        <f t="shared" si="309"/>
        <v>43506</v>
      </c>
      <c r="AC3292" s="3">
        <f t="shared" si="310"/>
        <v>46591</v>
      </c>
      <c r="AD3292" s="3">
        <f t="shared" si="311"/>
        <v>47162</v>
      </c>
    </row>
    <row r="3293" spans="1:30" x14ac:dyDescent="0.15">
      <c r="A3293" s="3">
        <v>1288</v>
      </c>
      <c r="B3293" s="3" t="str">
        <f t="shared" si="306"/>
        <v>关卡1288boss</v>
      </c>
      <c r="C3293" s="3">
        <f>INDEX([3]关卡!$J$19:$J$2018,A3293)</f>
        <v>453</v>
      </c>
      <c r="D3293" s="3">
        <f>INDEX([3]关卡!$N$19:$N$2018,A3293)</f>
        <v>453</v>
      </c>
      <c r="E3293" s="3" t="s">
        <v>25</v>
      </c>
      <c r="F3293" s="3" t="s">
        <v>26</v>
      </c>
      <c r="G3293" s="3">
        <v>30</v>
      </c>
      <c r="H3293" s="3">
        <v>30</v>
      </c>
      <c r="I3293" s="3">
        <v>0.2</v>
      </c>
      <c r="J3293" s="4">
        <v>0.75</v>
      </c>
      <c r="K3293" s="4">
        <v>1</v>
      </c>
      <c r="L3293" s="4">
        <v>5</v>
      </c>
      <c r="M3293" s="3">
        <v>1</v>
      </c>
      <c r="N3293" s="3">
        <v>2</v>
      </c>
      <c r="O3293" s="3">
        <f>HLOOKUP(O$5,[1]非R能力!$B$8:$F$558,$C3293+1,0)</f>
        <v>1530861.4371527235</v>
      </c>
      <c r="P3293" s="3">
        <f>HLOOKUP(P$5,[1]非R能力!$B$8:$F$558,$C3293+1,0)</f>
        <v>217532.07141013359</v>
      </c>
      <c r="Q3293" s="3">
        <f>HLOOKUP(Q$5,[1]非R能力!$B$8:$F$558,$C3293+1,0)</f>
        <v>115190.55215628994</v>
      </c>
      <c r="R3293" s="3">
        <f>HLOOKUP(R$5,[1]非R能力!$B$8:$F$558,$C3293+1,0)</f>
        <v>35371.554914229848</v>
      </c>
      <c r="S3293" s="3">
        <f>HLOOKUP(S$5,[1]非R能力!$B$8:$F$558,$C3293+1,0)</f>
        <v>46591.655714504886</v>
      </c>
      <c r="T3293" s="3">
        <f>INDEX([1]非R能力!$H$9:$H$558,D3293)</f>
        <v>44830.826391115756</v>
      </c>
      <c r="U3293" s="3">
        <f>IF(E3293="小怪",0,IF(INDEX([1]非R能力!$FK$9:$FK$558,C3293)=0,0,10))</f>
        <v>10</v>
      </c>
      <c r="V3293" s="3">
        <f>IF(E3293="小怪",0,IF(INDEX([1]非R能力!$FH$9:$FH$558,C3293)=0,0,5000))</f>
        <v>5000</v>
      </c>
      <c r="W3293" s="3">
        <f>HLOOKUP(W$5,[2]人物技能基础!$O$3:$Q$553,$C3293+1,0)</f>
        <v>3.637142857142857</v>
      </c>
      <c r="X3293" s="3">
        <f>HLOOKUP(X$5,[2]人物技能基础!$O$3:$Q$553,$C3293+1,0)</f>
        <v>2.0186428571428574</v>
      </c>
      <c r="Y3293" s="3">
        <f>HLOOKUP(Y$5,[2]人物技能基础!$O$3:$Q$553,$C3293+1,0)</f>
        <v>99.964285714285708</v>
      </c>
      <c r="Z3293" s="3">
        <f t="shared" si="307"/>
        <v>7132090</v>
      </c>
      <c r="AA3293" s="3">
        <f t="shared" si="308"/>
        <v>125596</v>
      </c>
      <c r="AB3293" s="3">
        <f t="shared" si="309"/>
        <v>43506</v>
      </c>
      <c r="AC3293" s="3">
        <f t="shared" si="310"/>
        <v>46591</v>
      </c>
      <c r="AD3293" s="3">
        <f t="shared" si="311"/>
        <v>47162</v>
      </c>
    </row>
    <row r="3294" spans="1:30" x14ac:dyDescent="0.15">
      <c r="A3294" s="3">
        <v>1289</v>
      </c>
      <c r="B3294" s="3" t="str">
        <f t="shared" si="306"/>
        <v>关卡1289boss</v>
      </c>
      <c r="C3294" s="3">
        <f>INDEX([3]关卡!$J$19:$J$2018,A3294)</f>
        <v>453</v>
      </c>
      <c r="D3294" s="3">
        <f>INDEX([3]关卡!$N$19:$N$2018,A3294)</f>
        <v>453</v>
      </c>
      <c r="E3294" s="3" t="s">
        <v>25</v>
      </c>
      <c r="F3294" s="3" t="s">
        <v>26</v>
      </c>
      <c r="G3294" s="3">
        <v>30</v>
      </c>
      <c r="H3294" s="3">
        <v>30</v>
      </c>
      <c r="I3294" s="3">
        <v>0.2</v>
      </c>
      <c r="J3294" s="4">
        <v>0.75</v>
      </c>
      <c r="K3294" s="4">
        <v>1</v>
      </c>
      <c r="L3294" s="4">
        <v>5</v>
      </c>
      <c r="M3294" s="3">
        <v>1</v>
      </c>
      <c r="N3294" s="3">
        <v>2</v>
      </c>
      <c r="O3294" s="3">
        <f>HLOOKUP(O$5,[1]非R能力!$B$8:$F$558,$C3294+1,0)</f>
        <v>1530861.4371527235</v>
      </c>
      <c r="P3294" s="3">
        <f>HLOOKUP(P$5,[1]非R能力!$B$8:$F$558,$C3294+1,0)</f>
        <v>217532.07141013359</v>
      </c>
      <c r="Q3294" s="3">
        <f>HLOOKUP(Q$5,[1]非R能力!$B$8:$F$558,$C3294+1,0)</f>
        <v>115190.55215628994</v>
      </c>
      <c r="R3294" s="3">
        <f>HLOOKUP(R$5,[1]非R能力!$B$8:$F$558,$C3294+1,0)</f>
        <v>35371.554914229848</v>
      </c>
      <c r="S3294" s="3">
        <f>HLOOKUP(S$5,[1]非R能力!$B$8:$F$558,$C3294+1,0)</f>
        <v>46591.655714504886</v>
      </c>
      <c r="T3294" s="3">
        <f>INDEX([1]非R能力!$H$9:$H$558,D3294)</f>
        <v>44830.826391115756</v>
      </c>
      <c r="U3294" s="3">
        <f>IF(E3294="小怪",0,IF(INDEX([1]非R能力!$FK$9:$FK$558,C3294)=0,0,10))</f>
        <v>10</v>
      </c>
      <c r="V3294" s="3">
        <f>IF(E3294="小怪",0,IF(INDEX([1]非R能力!$FH$9:$FH$558,C3294)=0,0,5000))</f>
        <v>5000</v>
      </c>
      <c r="W3294" s="3">
        <f>HLOOKUP(W$5,[2]人物技能基础!$O$3:$Q$553,$C3294+1,0)</f>
        <v>3.637142857142857</v>
      </c>
      <c r="X3294" s="3">
        <f>HLOOKUP(X$5,[2]人物技能基础!$O$3:$Q$553,$C3294+1,0)</f>
        <v>2.0186428571428574</v>
      </c>
      <c r="Y3294" s="3">
        <f>HLOOKUP(Y$5,[2]人物技能基础!$O$3:$Q$553,$C3294+1,0)</f>
        <v>99.964285714285708</v>
      </c>
      <c r="Z3294" s="3">
        <f t="shared" si="307"/>
        <v>7132090</v>
      </c>
      <c r="AA3294" s="3">
        <f t="shared" si="308"/>
        <v>125596</v>
      </c>
      <c r="AB3294" s="3">
        <f t="shared" si="309"/>
        <v>43506</v>
      </c>
      <c r="AC3294" s="3">
        <f t="shared" si="310"/>
        <v>46591</v>
      </c>
      <c r="AD3294" s="3">
        <f t="shared" si="311"/>
        <v>47162</v>
      </c>
    </row>
    <row r="3295" spans="1:30" x14ac:dyDescent="0.15">
      <c r="A3295" s="3">
        <v>1290</v>
      </c>
      <c r="B3295" s="3" t="str">
        <f t="shared" si="306"/>
        <v>关卡1290boss</v>
      </c>
      <c r="C3295" s="3">
        <f>INDEX([3]关卡!$J$19:$J$2018,A3295)</f>
        <v>453</v>
      </c>
      <c r="D3295" s="3">
        <f>INDEX([3]关卡!$N$19:$N$2018,A3295)</f>
        <v>453</v>
      </c>
      <c r="E3295" s="3" t="s">
        <v>25</v>
      </c>
      <c r="F3295" s="3" t="s">
        <v>26</v>
      </c>
      <c r="G3295" s="3">
        <v>30</v>
      </c>
      <c r="H3295" s="3">
        <v>30</v>
      </c>
      <c r="I3295" s="3">
        <v>0.2</v>
      </c>
      <c r="J3295" s="4">
        <v>0.75</v>
      </c>
      <c r="K3295" s="4">
        <v>1</v>
      </c>
      <c r="L3295" s="4">
        <v>5</v>
      </c>
      <c r="M3295" s="3">
        <v>1</v>
      </c>
      <c r="N3295" s="3">
        <v>2</v>
      </c>
      <c r="O3295" s="3">
        <f>HLOOKUP(O$5,[1]非R能力!$B$8:$F$558,$C3295+1,0)</f>
        <v>1530861.4371527235</v>
      </c>
      <c r="P3295" s="3">
        <f>HLOOKUP(P$5,[1]非R能力!$B$8:$F$558,$C3295+1,0)</f>
        <v>217532.07141013359</v>
      </c>
      <c r="Q3295" s="3">
        <f>HLOOKUP(Q$5,[1]非R能力!$B$8:$F$558,$C3295+1,0)</f>
        <v>115190.55215628994</v>
      </c>
      <c r="R3295" s="3">
        <f>HLOOKUP(R$5,[1]非R能力!$B$8:$F$558,$C3295+1,0)</f>
        <v>35371.554914229848</v>
      </c>
      <c r="S3295" s="3">
        <f>HLOOKUP(S$5,[1]非R能力!$B$8:$F$558,$C3295+1,0)</f>
        <v>46591.655714504886</v>
      </c>
      <c r="T3295" s="3">
        <f>INDEX([1]非R能力!$H$9:$H$558,D3295)</f>
        <v>44830.826391115756</v>
      </c>
      <c r="U3295" s="3">
        <f>IF(E3295="小怪",0,IF(INDEX([1]非R能力!$FK$9:$FK$558,C3295)=0,0,10))</f>
        <v>10</v>
      </c>
      <c r="V3295" s="3">
        <f>IF(E3295="小怪",0,IF(INDEX([1]非R能力!$FH$9:$FH$558,C3295)=0,0,5000))</f>
        <v>5000</v>
      </c>
      <c r="W3295" s="3">
        <f>HLOOKUP(W$5,[2]人物技能基础!$O$3:$Q$553,$C3295+1,0)</f>
        <v>3.637142857142857</v>
      </c>
      <c r="X3295" s="3">
        <f>HLOOKUP(X$5,[2]人物技能基础!$O$3:$Q$553,$C3295+1,0)</f>
        <v>2.0186428571428574</v>
      </c>
      <c r="Y3295" s="3">
        <f>HLOOKUP(Y$5,[2]人物技能基础!$O$3:$Q$553,$C3295+1,0)</f>
        <v>99.964285714285708</v>
      </c>
      <c r="Z3295" s="3">
        <f t="shared" si="307"/>
        <v>7132090</v>
      </c>
      <c r="AA3295" s="3">
        <f t="shared" si="308"/>
        <v>125596</v>
      </c>
      <c r="AB3295" s="3">
        <f t="shared" si="309"/>
        <v>43506</v>
      </c>
      <c r="AC3295" s="3">
        <f t="shared" si="310"/>
        <v>46591</v>
      </c>
      <c r="AD3295" s="3">
        <f t="shared" si="311"/>
        <v>47162</v>
      </c>
    </row>
    <row r="3296" spans="1:30" x14ac:dyDescent="0.15">
      <c r="A3296" s="3">
        <v>1291</v>
      </c>
      <c r="B3296" s="3" t="str">
        <f t="shared" si="306"/>
        <v>关卡1291boss</v>
      </c>
      <c r="C3296" s="3">
        <f>INDEX([3]关卡!$J$19:$J$2018,A3296)</f>
        <v>454</v>
      </c>
      <c r="D3296" s="3">
        <f>INDEX([3]关卡!$N$19:$N$2018,A3296)</f>
        <v>454</v>
      </c>
      <c r="E3296" s="3" t="s">
        <v>25</v>
      </c>
      <c r="F3296" s="3" t="s">
        <v>26</v>
      </c>
      <c r="G3296" s="3">
        <v>30</v>
      </c>
      <c r="H3296" s="3">
        <v>30</v>
      </c>
      <c r="I3296" s="3">
        <v>0.2</v>
      </c>
      <c r="J3296" s="4">
        <v>0.75</v>
      </c>
      <c r="K3296" s="4">
        <v>1</v>
      </c>
      <c r="L3296" s="4">
        <v>5</v>
      </c>
      <c r="M3296" s="3">
        <v>1</v>
      </c>
      <c r="N3296" s="3">
        <v>2</v>
      </c>
      <c r="O3296" s="3">
        <f>HLOOKUP(O$5,[1]非R能力!$B$8:$F$558,$C3296+1,0)</f>
        <v>1537082.8810722549</v>
      </c>
      <c r="P3296" s="3">
        <f>HLOOKUP(P$5,[1]非R能力!$B$8:$F$558,$C3296+1,0)</f>
        <v>218270.89407548148</v>
      </c>
      <c r="Q3296" s="3">
        <f>HLOOKUP(Q$5,[1]非R能力!$B$8:$F$558,$C3296+1,0)</f>
        <v>115479.83929868703</v>
      </c>
      <c r="R3296" s="3">
        <f>HLOOKUP(R$5,[1]非R能力!$B$8:$F$558,$C3296+1,0)</f>
        <v>35469.77490022267</v>
      </c>
      <c r="S3296" s="3">
        <f>HLOOKUP(S$5,[1]非R能力!$B$8:$F$558,$C3296+1,0)</f>
        <v>46726.907118179413</v>
      </c>
      <c r="T3296" s="3">
        <f>INDEX([1]非R能力!$H$9:$H$558,D3296)</f>
        <v>45077.532950366302</v>
      </c>
      <c r="U3296" s="3">
        <f>IF(E3296="小怪",0,IF(INDEX([1]非R能力!$FK$9:$FK$558,C3296)=0,0,10))</f>
        <v>10</v>
      </c>
      <c r="V3296" s="3">
        <f>IF(E3296="小怪",0,IF(INDEX([1]非R能力!$FH$9:$FH$558,C3296)=0,0,5000))</f>
        <v>5000</v>
      </c>
      <c r="W3296" s="3">
        <f>HLOOKUP(W$5,[2]人物技能基础!$O$3:$Q$553,$C3296+1,0)</f>
        <v>3.637142857142857</v>
      </c>
      <c r="X3296" s="3">
        <f>HLOOKUP(X$5,[2]人物技能基础!$O$3:$Q$553,$C3296+1,0)</f>
        <v>2.0186428571428574</v>
      </c>
      <c r="Y3296" s="3">
        <f>HLOOKUP(Y$5,[2]人物技能基础!$O$3:$Q$553,$C3296+1,0)</f>
        <v>99.964285714285708</v>
      </c>
      <c r="Z3296" s="3">
        <f t="shared" si="307"/>
        <v>7157999</v>
      </c>
      <c r="AA3296" s="3">
        <f t="shared" si="308"/>
        <v>125927</v>
      </c>
      <c r="AB3296" s="3">
        <f t="shared" si="309"/>
        <v>43654</v>
      </c>
      <c r="AC3296" s="3">
        <f t="shared" si="310"/>
        <v>46726</v>
      </c>
      <c r="AD3296" s="3">
        <f t="shared" si="311"/>
        <v>47293</v>
      </c>
    </row>
    <row r="3297" spans="1:30" x14ac:dyDescent="0.15">
      <c r="A3297" s="3">
        <v>1292</v>
      </c>
      <c r="B3297" s="3" t="str">
        <f t="shared" si="306"/>
        <v>关卡1292boss</v>
      </c>
      <c r="C3297" s="3">
        <f>INDEX([3]关卡!$J$19:$J$2018,A3297)</f>
        <v>454</v>
      </c>
      <c r="D3297" s="3">
        <f>INDEX([3]关卡!$N$19:$N$2018,A3297)</f>
        <v>454</v>
      </c>
      <c r="E3297" s="3" t="s">
        <v>25</v>
      </c>
      <c r="F3297" s="3" t="s">
        <v>26</v>
      </c>
      <c r="G3297" s="3">
        <v>30</v>
      </c>
      <c r="H3297" s="3">
        <v>30</v>
      </c>
      <c r="I3297" s="3">
        <v>0.2</v>
      </c>
      <c r="J3297" s="4">
        <v>0.75</v>
      </c>
      <c r="K3297" s="4">
        <v>1</v>
      </c>
      <c r="L3297" s="4">
        <v>5</v>
      </c>
      <c r="M3297" s="3">
        <v>1</v>
      </c>
      <c r="N3297" s="3">
        <v>2</v>
      </c>
      <c r="O3297" s="3">
        <f>HLOOKUP(O$5,[1]非R能力!$B$8:$F$558,$C3297+1,0)</f>
        <v>1537082.8810722549</v>
      </c>
      <c r="P3297" s="3">
        <f>HLOOKUP(P$5,[1]非R能力!$B$8:$F$558,$C3297+1,0)</f>
        <v>218270.89407548148</v>
      </c>
      <c r="Q3297" s="3">
        <f>HLOOKUP(Q$5,[1]非R能力!$B$8:$F$558,$C3297+1,0)</f>
        <v>115479.83929868703</v>
      </c>
      <c r="R3297" s="3">
        <f>HLOOKUP(R$5,[1]非R能力!$B$8:$F$558,$C3297+1,0)</f>
        <v>35469.77490022267</v>
      </c>
      <c r="S3297" s="3">
        <f>HLOOKUP(S$5,[1]非R能力!$B$8:$F$558,$C3297+1,0)</f>
        <v>46726.907118179413</v>
      </c>
      <c r="T3297" s="3">
        <f>INDEX([1]非R能力!$H$9:$H$558,D3297)</f>
        <v>45077.532950366302</v>
      </c>
      <c r="U3297" s="3">
        <f>IF(E3297="小怪",0,IF(INDEX([1]非R能力!$FK$9:$FK$558,C3297)=0,0,10))</f>
        <v>10</v>
      </c>
      <c r="V3297" s="3">
        <f>IF(E3297="小怪",0,IF(INDEX([1]非R能力!$FH$9:$FH$558,C3297)=0,0,5000))</f>
        <v>5000</v>
      </c>
      <c r="W3297" s="3">
        <f>HLOOKUP(W$5,[2]人物技能基础!$O$3:$Q$553,$C3297+1,0)</f>
        <v>3.637142857142857</v>
      </c>
      <c r="X3297" s="3">
        <f>HLOOKUP(X$5,[2]人物技能基础!$O$3:$Q$553,$C3297+1,0)</f>
        <v>2.0186428571428574</v>
      </c>
      <c r="Y3297" s="3">
        <f>HLOOKUP(Y$5,[2]人物技能基础!$O$3:$Q$553,$C3297+1,0)</f>
        <v>99.964285714285708</v>
      </c>
      <c r="Z3297" s="3">
        <f t="shared" si="307"/>
        <v>7157999</v>
      </c>
      <c r="AA3297" s="3">
        <f t="shared" si="308"/>
        <v>125927</v>
      </c>
      <c r="AB3297" s="3">
        <f t="shared" si="309"/>
        <v>43654</v>
      </c>
      <c r="AC3297" s="3">
        <f t="shared" si="310"/>
        <v>46726</v>
      </c>
      <c r="AD3297" s="3">
        <f t="shared" si="311"/>
        <v>47293</v>
      </c>
    </row>
    <row r="3298" spans="1:30" x14ac:dyDescent="0.15">
      <c r="A3298" s="3">
        <v>1293</v>
      </c>
      <c r="B3298" s="3" t="str">
        <f t="shared" si="306"/>
        <v>关卡1293boss</v>
      </c>
      <c r="C3298" s="3">
        <f>INDEX([3]关卡!$J$19:$J$2018,A3298)</f>
        <v>454</v>
      </c>
      <c r="D3298" s="3">
        <f>INDEX([3]关卡!$N$19:$N$2018,A3298)</f>
        <v>454</v>
      </c>
      <c r="E3298" s="3" t="s">
        <v>25</v>
      </c>
      <c r="F3298" s="3" t="s">
        <v>26</v>
      </c>
      <c r="G3298" s="3">
        <v>30</v>
      </c>
      <c r="H3298" s="3">
        <v>30</v>
      </c>
      <c r="I3298" s="3">
        <v>0.2</v>
      </c>
      <c r="J3298" s="4">
        <v>0.75</v>
      </c>
      <c r="K3298" s="4">
        <v>1</v>
      </c>
      <c r="L3298" s="4">
        <v>5</v>
      </c>
      <c r="M3298" s="3">
        <v>1</v>
      </c>
      <c r="N3298" s="3">
        <v>2</v>
      </c>
      <c r="O3298" s="3">
        <f>HLOOKUP(O$5,[1]非R能力!$B$8:$F$558,$C3298+1,0)</f>
        <v>1537082.8810722549</v>
      </c>
      <c r="P3298" s="3">
        <f>HLOOKUP(P$5,[1]非R能力!$B$8:$F$558,$C3298+1,0)</f>
        <v>218270.89407548148</v>
      </c>
      <c r="Q3298" s="3">
        <f>HLOOKUP(Q$5,[1]非R能力!$B$8:$F$558,$C3298+1,0)</f>
        <v>115479.83929868703</v>
      </c>
      <c r="R3298" s="3">
        <f>HLOOKUP(R$5,[1]非R能力!$B$8:$F$558,$C3298+1,0)</f>
        <v>35469.77490022267</v>
      </c>
      <c r="S3298" s="3">
        <f>HLOOKUP(S$5,[1]非R能力!$B$8:$F$558,$C3298+1,0)</f>
        <v>46726.907118179413</v>
      </c>
      <c r="T3298" s="3">
        <f>INDEX([1]非R能力!$H$9:$H$558,D3298)</f>
        <v>45077.532950366302</v>
      </c>
      <c r="U3298" s="3">
        <f>IF(E3298="小怪",0,IF(INDEX([1]非R能力!$FK$9:$FK$558,C3298)=0,0,10))</f>
        <v>10</v>
      </c>
      <c r="V3298" s="3">
        <f>IF(E3298="小怪",0,IF(INDEX([1]非R能力!$FH$9:$FH$558,C3298)=0,0,5000))</f>
        <v>5000</v>
      </c>
      <c r="W3298" s="3">
        <f>HLOOKUP(W$5,[2]人物技能基础!$O$3:$Q$553,$C3298+1,0)</f>
        <v>3.637142857142857</v>
      </c>
      <c r="X3298" s="3">
        <f>HLOOKUP(X$5,[2]人物技能基础!$O$3:$Q$553,$C3298+1,0)</f>
        <v>2.0186428571428574</v>
      </c>
      <c r="Y3298" s="3">
        <f>HLOOKUP(Y$5,[2]人物技能基础!$O$3:$Q$553,$C3298+1,0)</f>
        <v>99.964285714285708</v>
      </c>
      <c r="Z3298" s="3">
        <f t="shared" si="307"/>
        <v>7157999</v>
      </c>
      <c r="AA3298" s="3">
        <f t="shared" si="308"/>
        <v>125927</v>
      </c>
      <c r="AB3298" s="3">
        <f t="shared" si="309"/>
        <v>43654</v>
      </c>
      <c r="AC3298" s="3">
        <f t="shared" si="310"/>
        <v>46726</v>
      </c>
      <c r="AD3298" s="3">
        <f t="shared" si="311"/>
        <v>47293</v>
      </c>
    </row>
    <row r="3299" spans="1:30" x14ac:dyDescent="0.15">
      <c r="A3299" s="3">
        <v>1294</v>
      </c>
      <c r="B3299" s="3" t="str">
        <f t="shared" si="306"/>
        <v>关卡1294boss</v>
      </c>
      <c r="C3299" s="3">
        <f>INDEX([3]关卡!$J$19:$J$2018,A3299)</f>
        <v>454</v>
      </c>
      <c r="D3299" s="3">
        <f>INDEX([3]关卡!$N$19:$N$2018,A3299)</f>
        <v>454</v>
      </c>
      <c r="E3299" s="3" t="s">
        <v>25</v>
      </c>
      <c r="F3299" s="3" t="s">
        <v>26</v>
      </c>
      <c r="G3299" s="3">
        <v>30</v>
      </c>
      <c r="H3299" s="3">
        <v>30</v>
      </c>
      <c r="I3299" s="3">
        <v>0.2</v>
      </c>
      <c r="J3299" s="4">
        <v>0.75</v>
      </c>
      <c r="K3299" s="4">
        <v>1</v>
      </c>
      <c r="L3299" s="4">
        <v>5</v>
      </c>
      <c r="M3299" s="3">
        <v>1</v>
      </c>
      <c r="N3299" s="3">
        <v>2</v>
      </c>
      <c r="O3299" s="3">
        <f>HLOOKUP(O$5,[1]非R能力!$B$8:$F$558,$C3299+1,0)</f>
        <v>1537082.8810722549</v>
      </c>
      <c r="P3299" s="3">
        <f>HLOOKUP(P$5,[1]非R能力!$B$8:$F$558,$C3299+1,0)</f>
        <v>218270.89407548148</v>
      </c>
      <c r="Q3299" s="3">
        <f>HLOOKUP(Q$5,[1]非R能力!$B$8:$F$558,$C3299+1,0)</f>
        <v>115479.83929868703</v>
      </c>
      <c r="R3299" s="3">
        <f>HLOOKUP(R$5,[1]非R能力!$B$8:$F$558,$C3299+1,0)</f>
        <v>35469.77490022267</v>
      </c>
      <c r="S3299" s="3">
        <f>HLOOKUP(S$5,[1]非R能力!$B$8:$F$558,$C3299+1,0)</f>
        <v>46726.907118179413</v>
      </c>
      <c r="T3299" s="3">
        <f>INDEX([1]非R能力!$H$9:$H$558,D3299)</f>
        <v>45077.532950366302</v>
      </c>
      <c r="U3299" s="3">
        <f>IF(E3299="小怪",0,IF(INDEX([1]非R能力!$FK$9:$FK$558,C3299)=0,0,10))</f>
        <v>10</v>
      </c>
      <c r="V3299" s="3">
        <f>IF(E3299="小怪",0,IF(INDEX([1]非R能力!$FH$9:$FH$558,C3299)=0,0,5000))</f>
        <v>5000</v>
      </c>
      <c r="W3299" s="3">
        <f>HLOOKUP(W$5,[2]人物技能基础!$O$3:$Q$553,$C3299+1,0)</f>
        <v>3.637142857142857</v>
      </c>
      <c r="X3299" s="3">
        <f>HLOOKUP(X$5,[2]人物技能基础!$O$3:$Q$553,$C3299+1,0)</f>
        <v>2.0186428571428574</v>
      </c>
      <c r="Y3299" s="3">
        <f>HLOOKUP(Y$5,[2]人物技能基础!$O$3:$Q$553,$C3299+1,0)</f>
        <v>99.964285714285708</v>
      </c>
      <c r="Z3299" s="3">
        <f t="shared" si="307"/>
        <v>7157999</v>
      </c>
      <c r="AA3299" s="3">
        <f t="shared" si="308"/>
        <v>125927</v>
      </c>
      <c r="AB3299" s="3">
        <f t="shared" si="309"/>
        <v>43654</v>
      </c>
      <c r="AC3299" s="3">
        <f t="shared" si="310"/>
        <v>46726</v>
      </c>
      <c r="AD3299" s="3">
        <f t="shared" si="311"/>
        <v>47293</v>
      </c>
    </row>
    <row r="3300" spans="1:30" x14ac:dyDescent="0.15">
      <c r="A3300" s="3">
        <v>1295</v>
      </c>
      <c r="B3300" s="3" t="str">
        <f t="shared" si="306"/>
        <v>关卡1295boss</v>
      </c>
      <c r="C3300" s="3">
        <f>INDEX([3]关卡!$J$19:$J$2018,A3300)</f>
        <v>454</v>
      </c>
      <c r="D3300" s="3">
        <f>INDEX([3]关卡!$N$19:$N$2018,A3300)</f>
        <v>454</v>
      </c>
      <c r="E3300" s="3" t="s">
        <v>25</v>
      </c>
      <c r="F3300" s="3" t="s">
        <v>26</v>
      </c>
      <c r="G3300" s="3">
        <v>30</v>
      </c>
      <c r="H3300" s="3">
        <v>30</v>
      </c>
      <c r="I3300" s="3">
        <v>0.2</v>
      </c>
      <c r="J3300" s="4">
        <v>0.75</v>
      </c>
      <c r="K3300" s="4">
        <v>1</v>
      </c>
      <c r="L3300" s="4">
        <v>5</v>
      </c>
      <c r="M3300" s="3">
        <v>1</v>
      </c>
      <c r="N3300" s="3">
        <v>2</v>
      </c>
      <c r="O3300" s="3">
        <f>HLOOKUP(O$5,[1]非R能力!$B$8:$F$558,$C3300+1,0)</f>
        <v>1537082.8810722549</v>
      </c>
      <c r="P3300" s="3">
        <f>HLOOKUP(P$5,[1]非R能力!$B$8:$F$558,$C3300+1,0)</f>
        <v>218270.89407548148</v>
      </c>
      <c r="Q3300" s="3">
        <f>HLOOKUP(Q$5,[1]非R能力!$B$8:$F$558,$C3300+1,0)</f>
        <v>115479.83929868703</v>
      </c>
      <c r="R3300" s="3">
        <f>HLOOKUP(R$5,[1]非R能力!$B$8:$F$558,$C3300+1,0)</f>
        <v>35469.77490022267</v>
      </c>
      <c r="S3300" s="3">
        <f>HLOOKUP(S$5,[1]非R能力!$B$8:$F$558,$C3300+1,0)</f>
        <v>46726.907118179413</v>
      </c>
      <c r="T3300" s="3">
        <f>INDEX([1]非R能力!$H$9:$H$558,D3300)</f>
        <v>45077.532950366302</v>
      </c>
      <c r="U3300" s="3">
        <f>IF(E3300="小怪",0,IF(INDEX([1]非R能力!$FK$9:$FK$558,C3300)=0,0,10))</f>
        <v>10</v>
      </c>
      <c r="V3300" s="3">
        <f>IF(E3300="小怪",0,IF(INDEX([1]非R能力!$FH$9:$FH$558,C3300)=0,0,5000))</f>
        <v>5000</v>
      </c>
      <c r="W3300" s="3">
        <f>HLOOKUP(W$5,[2]人物技能基础!$O$3:$Q$553,$C3300+1,0)</f>
        <v>3.637142857142857</v>
      </c>
      <c r="X3300" s="3">
        <f>HLOOKUP(X$5,[2]人物技能基础!$O$3:$Q$553,$C3300+1,0)</f>
        <v>2.0186428571428574</v>
      </c>
      <c r="Y3300" s="3">
        <f>HLOOKUP(Y$5,[2]人物技能基础!$O$3:$Q$553,$C3300+1,0)</f>
        <v>99.964285714285708</v>
      </c>
      <c r="Z3300" s="3">
        <f t="shared" si="307"/>
        <v>7157999</v>
      </c>
      <c r="AA3300" s="3">
        <f t="shared" si="308"/>
        <v>125927</v>
      </c>
      <c r="AB3300" s="3">
        <f t="shared" si="309"/>
        <v>43654</v>
      </c>
      <c r="AC3300" s="3">
        <f t="shared" si="310"/>
        <v>46726</v>
      </c>
      <c r="AD3300" s="3">
        <f t="shared" si="311"/>
        <v>47293</v>
      </c>
    </row>
    <row r="3301" spans="1:30" x14ac:dyDescent="0.15">
      <c r="A3301" s="3">
        <v>1296</v>
      </c>
      <c r="B3301" s="3" t="str">
        <f t="shared" si="306"/>
        <v>关卡1296boss</v>
      </c>
      <c r="C3301" s="3">
        <f>INDEX([3]关卡!$J$19:$J$2018,A3301)</f>
        <v>454</v>
      </c>
      <c r="D3301" s="3">
        <f>INDEX([3]关卡!$N$19:$N$2018,A3301)</f>
        <v>454</v>
      </c>
      <c r="E3301" s="3" t="s">
        <v>25</v>
      </c>
      <c r="F3301" s="3" t="s">
        <v>26</v>
      </c>
      <c r="G3301" s="3">
        <v>30</v>
      </c>
      <c r="H3301" s="3">
        <v>30</v>
      </c>
      <c r="I3301" s="3">
        <v>0.2</v>
      </c>
      <c r="J3301" s="4">
        <v>0.75</v>
      </c>
      <c r="K3301" s="4">
        <v>1</v>
      </c>
      <c r="L3301" s="4">
        <v>5</v>
      </c>
      <c r="M3301" s="3">
        <v>1</v>
      </c>
      <c r="N3301" s="3">
        <v>2</v>
      </c>
      <c r="O3301" s="3">
        <f>HLOOKUP(O$5,[1]非R能力!$B$8:$F$558,$C3301+1,0)</f>
        <v>1537082.8810722549</v>
      </c>
      <c r="P3301" s="3">
        <f>HLOOKUP(P$5,[1]非R能力!$B$8:$F$558,$C3301+1,0)</f>
        <v>218270.89407548148</v>
      </c>
      <c r="Q3301" s="3">
        <f>HLOOKUP(Q$5,[1]非R能力!$B$8:$F$558,$C3301+1,0)</f>
        <v>115479.83929868703</v>
      </c>
      <c r="R3301" s="3">
        <f>HLOOKUP(R$5,[1]非R能力!$B$8:$F$558,$C3301+1,0)</f>
        <v>35469.77490022267</v>
      </c>
      <c r="S3301" s="3">
        <f>HLOOKUP(S$5,[1]非R能力!$B$8:$F$558,$C3301+1,0)</f>
        <v>46726.907118179413</v>
      </c>
      <c r="T3301" s="3">
        <f>INDEX([1]非R能力!$H$9:$H$558,D3301)</f>
        <v>45077.532950366302</v>
      </c>
      <c r="U3301" s="3">
        <f>IF(E3301="小怪",0,IF(INDEX([1]非R能力!$FK$9:$FK$558,C3301)=0,0,10))</f>
        <v>10</v>
      </c>
      <c r="V3301" s="3">
        <f>IF(E3301="小怪",0,IF(INDEX([1]非R能力!$FH$9:$FH$558,C3301)=0,0,5000))</f>
        <v>5000</v>
      </c>
      <c r="W3301" s="3">
        <f>HLOOKUP(W$5,[2]人物技能基础!$O$3:$Q$553,$C3301+1,0)</f>
        <v>3.637142857142857</v>
      </c>
      <c r="X3301" s="3">
        <f>HLOOKUP(X$5,[2]人物技能基础!$O$3:$Q$553,$C3301+1,0)</f>
        <v>2.0186428571428574</v>
      </c>
      <c r="Y3301" s="3">
        <f>HLOOKUP(Y$5,[2]人物技能基础!$O$3:$Q$553,$C3301+1,0)</f>
        <v>99.964285714285708</v>
      </c>
      <c r="Z3301" s="3">
        <f t="shared" si="307"/>
        <v>7157999</v>
      </c>
      <c r="AA3301" s="3">
        <f t="shared" si="308"/>
        <v>125927</v>
      </c>
      <c r="AB3301" s="3">
        <f t="shared" si="309"/>
        <v>43654</v>
      </c>
      <c r="AC3301" s="3">
        <f t="shared" si="310"/>
        <v>46726</v>
      </c>
      <c r="AD3301" s="3">
        <f t="shared" si="311"/>
        <v>47293</v>
      </c>
    </row>
    <row r="3302" spans="1:30" x14ac:dyDescent="0.15">
      <c r="A3302" s="3">
        <v>1297</v>
      </c>
      <c r="B3302" s="3" t="str">
        <f t="shared" si="306"/>
        <v>关卡1297boss</v>
      </c>
      <c r="C3302" s="3">
        <f>INDEX([3]关卡!$J$19:$J$2018,A3302)</f>
        <v>455</v>
      </c>
      <c r="D3302" s="3">
        <f>INDEX([3]关卡!$N$19:$N$2018,A3302)</f>
        <v>455</v>
      </c>
      <c r="E3302" s="3" t="s">
        <v>25</v>
      </c>
      <c r="F3302" s="3" t="s">
        <v>26</v>
      </c>
      <c r="G3302" s="3">
        <v>30</v>
      </c>
      <c r="H3302" s="3">
        <v>30</v>
      </c>
      <c r="I3302" s="3">
        <v>0.2</v>
      </c>
      <c r="J3302" s="4">
        <v>0.75</v>
      </c>
      <c r="K3302" s="4">
        <v>1</v>
      </c>
      <c r="L3302" s="4">
        <v>5</v>
      </c>
      <c r="M3302" s="3">
        <v>1</v>
      </c>
      <c r="N3302" s="3">
        <v>2</v>
      </c>
      <c r="O3302" s="3">
        <f>HLOOKUP(O$5,[1]非R能力!$B$8:$F$558,$C3302+1,0)</f>
        <v>1542515.2912905253</v>
      </c>
      <c r="P3302" s="3">
        <f>HLOOKUP(P$5,[1]非R能力!$B$8:$F$558,$C3302+1,0)</f>
        <v>218931.4399539704</v>
      </c>
      <c r="Q3302" s="3">
        <f>HLOOKUP(Q$5,[1]非R能力!$B$8:$F$558,$C3302+1,0)</f>
        <v>115745.84956488576</v>
      </c>
      <c r="R3302" s="3">
        <f>HLOOKUP(R$5,[1]非R能力!$B$8:$F$558,$C3302+1,0)</f>
        <v>35557.227228978234</v>
      </c>
      <c r="S3302" s="3">
        <f>HLOOKUP(S$5,[1]非R能力!$B$8:$F$558,$C3302+1,0)</f>
        <v>46827.606776020126</v>
      </c>
      <c r="T3302" s="3">
        <f>INDEX([1]非R能力!$H$9:$H$558,D3302)</f>
        <v>45325.32393768186</v>
      </c>
      <c r="U3302" s="3">
        <f>IF(E3302="小怪",0,IF(INDEX([1]非R能力!$FK$9:$FK$558,C3302)=0,0,10))</f>
        <v>10</v>
      </c>
      <c r="V3302" s="3">
        <f>IF(E3302="小怪",0,IF(INDEX([1]非R能力!$FH$9:$FH$558,C3302)=0,0,5000))</f>
        <v>5000</v>
      </c>
      <c r="W3302" s="3">
        <f>HLOOKUP(W$5,[2]人物技能基础!$O$3:$Q$553,$C3302+1,0)</f>
        <v>3.637142857142857</v>
      </c>
      <c r="X3302" s="3">
        <f>HLOOKUP(X$5,[2]人物技能基础!$O$3:$Q$553,$C3302+1,0)</f>
        <v>2.0186428571428574</v>
      </c>
      <c r="Y3302" s="3">
        <f>HLOOKUP(Y$5,[2]人物技能基础!$O$3:$Q$553,$C3302+1,0)</f>
        <v>99.964285714285708</v>
      </c>
      <c r="Z3302" s="3">
        <f t="shared" si="307"/>
        <v>7181664</v>
      </c>
      <c r="AA3302" s="3">
        <f t="shared" si="308"/>
        <v>126229</v>
      </c>
      <c r="AB3302" s="3">
        <f t="shared" si="309"/>
        <v>43786</v>
      </c>
      <c r="AC3302" s="3">
        <f t="shared" si="310"/>
        <v>46827</v>
      </c>
      <c r="AD3302" s="3">
        <f t="shared" si="311"/>
        <v>47409</v>
      </c>
    </row>
    <row r="3303" spans="1:30" x14ac:dyDescent="0.15">
      <c r="A3303" s="3">
        <v>1298</v>
      </c>
      <c r="B3303" s="3" t="str">
        <f t="shared" si="306"/>
        <v>关卡1298boss</v>
      </c>
      <c r="C3303" s="3">
        <f>INDEX([3]关卡!$J$19:$J$2018,A3303)</f>
        <v>455</v>
      </c>
      <c r="D3303" s="3">
        <f>INDEX([3]关卡!$N$19:$N$2018,A3303)</f>
        <v>455</v>
      </c>
      <c r="E3303" s="3" t="s">
        <v>25</v>
      </c>
      <c r="F3303" s="3" t="s">
        <v>26</v>
      </c>
      <c r="G3303" s="3">
        <v>30</v>
      </c>
      <c r="H3303" s="3">
        <v>30</v>
      </c>
      <c r="I3303" s="3">
        <v>0.2</v>
      </c>
      <c r="J3303" s="4">
        <v>0.75</v>
      </c>
      <c r="K3303" s="4">
        <v>1</v>
      </c>
      <c r="L3303" s="4">
        <v>5</v>
      </c>
      <c r="M3303" s="3">
        <v>1</v>
      </c>
      <c r="N3303" s="3">
        <v>2</v>
      </c>
      <c r="O3303" s="3">
        <f>HLOOKUP(O$5,[1]非R能力!$B$8:$F$558,$C3303+1,0)</f>
        <v>1542515.2912905253</v>
      </c>
      <c r="P3303" s="3">
        <f>HLOOKUP(P$5,[1]非R能力!$B$8:$F$558,$C3303+1,0)</f>
        <v>218931.4399539704</v>
      </c>
      <c r="Q3303" s="3">
        <f>HLOOKUP(Q$5,[1]非R能力!$B$8:$F$558,$C3303+1,0)</f>
        <v>115745.84956488576</v>
      </c>
      <c r="R3303" s="3">
        <f>HLOOKUP(R$5,[1]非R能力!$B$8:$F$558,$C3303+1,0)</f>
        <v>35557.227228978234</v>
      </c>
      <c r="S3303" s="3">
        <f>HLOOKUP(S$5,[1]非R能力!$B$8:$F$558,$C3303+1,0)</f>
        <v>46827.606776020126</v>
      </c>
      <c r="T3303" s="3">
        <f>INDEX([1]非R能力!$H$9:$H$558,D3303)</f>
        <v>45325.32393768186</v>
      </c>
      <c r="U3303" s="3">
        <f>IF(E3303="小怪",0,IF(INDEX([1]非R能力!$FK$9:$FK$558,C3303)=0,0,10))</f>
        <v>10</v>
      </c>
      <c r="V3303" s="3">
        <f>IF(E3303="小怪",0,IF(INDEX([1]非R能力!$FH$9:$FH$558,C3303)=0,0,5000))</f>
        <v>5000</v>
      </c>
      <c r="W3303" s="3">
        <f>HLOOKUP(W$5,[2]人物技能基础!$O$3:$Q$553,$C3303+1,0)</f>
        <v>3.637142857142857</v>
      </c>
      <c r="X3303" s="3">
        <f>HLOOKUP(X$5,[2]人物技能基础!$O$3:$Q$553,$C3303+1,0)</f>
        <v>2.0186428571428574</v>
      </c>
      <c r="Y3303" s="3">
        <f>HLOOKUP(Y$5,[2]人物技能基础!$O$3:$Q$553,$C3303+1,0)</f>
        <v>99.964285714285708</v>
      </c>
      <c r="Z3303" s="3">
        <f t="shared" si="307"/>
        <v>7181664</v>
      </c>
      <c r="AA3303" s="3">
        <f t="shared" si="308"/>
        <v>126229</v>
      </c>
      <c r="AB3303" s="3">
        <f t="shared" si="309"/>
        <v>43786</v>
      </c>
      <c r="AC3303" s="3">
        <f t="shared" si="310"/>
        <v>46827</v>
      </c>
      <c r="AD3303" s="3">
        <f t="shared" si="311"/>
        <v>47409</v>
      </c>
    </row>
    <row r="3304" spans="1:30" x14ac:dyDescent="0.15">
      <c r="A3304" s="3">
        <v>1299</v>
      </c>
      <c r="B3304" s="3" t="str">
        <f t="shared" si="306"/>
        <v>关卡1299boss</v>
      </c>
      <c r="C3304" s="3">
        <f>INDEX([3]关卡!$J$19:$J$2018,A3304)</f>
        <v>455</v>
      </c>
      <c r="D3304" s="3">
        <f>INDEX([3]关卡!$N$19:$N$2018,A3304)</f>
        <v>455</v>
      </c>
      <c r="E3304" s="3" t="s">
        <v>25</v>
      </c>
      <c r="F3304" s="3" t="s">
        <v>26</v>
      </c>
      <c r="G3304" s="3">
        <v>30</v>
      </c>
      <c r="H3304" s="3">
        <v>30</v>
      </c>
      <c r="I3304" s="3">
        <v>0.2</v>
      </c>
      <c r="J3304" s="4">
        <v>0.75</v>
      </c>
      <c r="K3304" s="4">
        <v>1</v>
      </c>
      <c r="L3304" s="4">
        <v>5</v>
      </c>
      <c r="M3304" s="3">
        <v>1</v>
      </c>
      <c r="N3304" s="3">
        <v>2</v>
      </c>
      <c r="O3304" s="3">
        <f>HLOOKUP(O$5,[1]非R能力!$B$8:$F$558,$C3304+1,0)</f>
        <v>1542515.2912905253</v>
      </c>
      <c r="P3304" s="3">
        <f>HLOOKUP(P$5,[1]非R能力!$B$8:$F$558,$C3304+1,0)</f>
        <v>218931.4399539704</v>
      </c>
      <c r="Q3304" s="3">
        <f>HLOOKUP(Q$5,[1]非R能力!$B$8:$F$558,$C3304+1,0)</f>
        <v>115745.84956488576</v>
      </c>
      <c r="R3304" s="3">
        <f>HLOOKUP(R$5,[1]非R能力!$B$8:$F$558,$C3304+1,0)</f>
        <v>35557.227228978234</v>
      </c>
      <c r="S3304" s="3">
        <f>HLOOKUP(S$5,[1]非R能力!$B$8:$F$558,$C3304+1,0)</f>
        <v>46827.606776020126</v>
      </c>
      <c r="T3304" s="3">
        <f>INDEX([1]非R能力!$H$9:$H$558,D3304)</f>
        <v>45325.32393768186</v>
      </c>
      <c r="U3304" s="3">
        <f>IF(E3304="小怪",0,IF(INDEX([1]非R能力!$FK$9:$FK$558,C3304)=0,0,10))</f>
        <v>10</v>
      </c>
      <c r="V3304" s="3">
        <f>IF(E3304="小怪",0,IF(INDEX([1]非R能力!$FH$9:$FH$558,C3304)=0,0,5000))</f>
        <v>5000</v>
      </c>
      <c r="W3304" s="3">
        <f>HLOOKUP(W$5,[2]人物技能基础!$O$3:$Q$553,$C3304+1,0)</f>
        <v>3.637142857142857</v>
      </c>
      <c r="X3304" s="3">
        <f>HLOOKUP(X$5,[2]人物技能基础!$O$3:$Q$553,$C3304+1,0)</f>
        <v>2.0186428571428574</v>
      </c>
      <c r="Y3304" s="3">
        <f>HLOOKUP(Y$5,[2]人物技能基础!$O$3:$Q$553,$C3304+1,0)</f>
        <v>99.964285714285708</v>
      </c>
      <c r="Z3304" s="3">
        <f t="shared" si="307"/>
        <v>7181664</v>
      </c>
      <c r="AA3304" s="3">
        <f t="shared" si="308"/>
        <v>126229</v>
      </c>
      <c r="AB3304" s="3">
        <f t="shared" si="309"/>
        <v>43786</v>
      </c>
      <c r="AC3304" s="3">
        <f t="shared" si="310"/>
        <v>46827</v>
      </c>
      <c r="AD3304" s="3">
        <f t="shared" si="311"/>
        <v>47409</v>
      </c>
    </row>
    <row r="3305" spans="1:30" x14ac:dyDescent="0.15">
      <c r="A3305" s="3">
        <v>1300</v>
      </c>
      <c r="B3305" s="3" t="str">
        <f t="shared" si="306"/>
        <v>关卡1300boss</v>
      </c>
      <c r="C3305" s="3">
        <f>INDEX([3]关卡!$J$19:$J$2018,A3305)</f>
        <v>455</v>
      </c>
      <c r="D3305" s="3">
        <f>INDEX([3]关卡!$N$19:$N$2018,A3305)</f>
        <v>455</v>
      </c>
      <c r="E3305" s="3" t="s">
        <v>25</v>
      </c>
      <c r="F3305" s="3" t="s">
        <v>26</v>
      </c>
      <c r="G3305" s="3">
        <v>30</v>
      </c>
      <c r="H3305" s="3">
        <v>30</v>
      </c>
      <c r="I3305" s="3">
        <v>0.2</v>
      </c>
      <c r="J3305" s="4">
        <v>0.75</v>
      </c>
      <c r="K3305" s="4">
        <v>1</v>
      </c>
      <c r="L3305" s="4">
        <v>5</v>
      </c>
      <c r="M3305" s="3">
        <v>1</v>
      </c>
      <c r="N3305" s="3">
        <v>2</v>
      </c>
      <c r="O3305" s="3">
        <f>HLOOKUP(O$5,[1]非R能力!$B$8:$F$558,$C3305+1,0)</f>
        <v>1542515.2912905253</v>
      </c>
      <c r="P3305" s="3">
        <f>HLOOKUP(P$5,[1]非R能力!$B$8:$F$558,$C3305+1,0)</f>
        <v>218931.4399539704</v>
      </c>
      <c r="Q3305" s="3">
        <f>HLOOKUP(Q$5,[1]非R能力!$B$8:$F$558,$C3305+1,0)</f>
        <v>115745.84956488576</v>
      </c>
      <c r="R3305" s="3">
        <f>HLOOKUP(R$5,[1]非R能力!$B$8:$F$558,$C3305+1,0)</f>
        <v>35557.227228978234</v>
      </c>
      <c r="S3305" s="3">
        <f>HLOOKUP(S$5,[1]非R能力!$B$8:$F$558,$C3305+1,0)</f>
        <v>46827.606776020126</v>
      </c>
      <c r="T3305" s="3">
        <f>INDEX([1]非R能力!$H$9:$H$558,D3305)</f>
        <v>45325.32393768186</v>
      </c>
      <c r="U3305" s="3">
        <f>IF(E3305="小怪",0,IF(INDEX([1]非R能力!$FK$9:$FK$558,C3305)=0,0,10))</f>
        <v>10</v>
      </c>
      <c r="V3305" s="3">
        <f>IF(E3305="小怪",0,IF(INDEX([1]非R能力!$FH$9:$FH$558,C3305)=0,0,5000))</f>
        <v>5000</v>
      </c>
      <c r="W3305" s="3">
        <f>HLOOKUP(W$5,[2]人物技能基础!$O$3:$Q$553,$C3305+1,0)</f>
        <v>3.637142857142857</v>
      </c>
      <c r="X3305" s="3">
        <f>HLOOKUP(X$5,[2]人物技能基础!$O$3:$Q$553,$C3305+1,0)</f>
        <v>2.0186428571428574</v>
      </c>
      <c r="Y3305" s="3">
        <f>HLOOKUP(Y$5,[2]人物技能基础!$O$3:$Q$553,$C3305+1,0)</f>
        <v>99.964285714285708</v>
      </c>
      <c r="Z3305" s="3">
        <f t="shared" si="307"/>
        <v>7181664</v>
      </c>
      <c r="AA3305" s="3">
        <f t="shared" si="308"/>
        <v>126229</v>
      </c>
      <c r="AB3305" s="3">
        <f t="shared" si="309"/>
        <v>43786</v>
      </c>
      <c r="AC3305" s="3">
        <f t="shared" si="310"/>
        <v>46827</v>
      </c>
      <c r="AD3305" s="3">
        <f t="shared" si="311"/>
        <v>47409</v>
      </c>
    </row>
    <row r="3306" spans="1:30" x14ac:dyDescent="0.15">
      <c r="A3306" s="3">
        <v>1301</v>
      </c>
      <c r="B3306" s="3" t="str">
        <f t="shared" si="306"/>
        <v>关卡1301boss</v>
      </c>
      <c r="C3306" s="3">
        <f>INDEX([3]关卡!$J$19:$J$2018,A3306)</f>
        <v>455</v>
      </c>
      <c r="D3306" s="3">
        <f>INDEX([3]关卡!$N$19:$N$2018,A3306)</f>
        <v>455</v>
      </c>
      <c r="E3306" s="3" t="s">
        <v>25</v>
      </c>
      <c r="F3306" s="3" t="s">
        <v>26</v>
      </c>
      <c r="G3306" s="3">
        <v>30</v>
      </c>
      <c r="H3306" s="3">
        <v>30</v>
      </c>
      <c r="I3306" s="3">
        <v>0.2</v>
      </c>
      <c r="J3306" s="4">
        <v>0.75</v>
      </c>
      <c r="K3306" s="4">
        <v>1</v>
      </c>
      <c r="L3306" s="4">
        <v>5</v>
      </c>
      <c r="M3306" s="3">
        <v>1</v>
      </c>
      <c r="N3306" s="3">
        <v>2</v>
      </c>
      <c r="O3306" s="3">
        <f>HLOOKUP(O$5,[1]非R能力!$B$8:$F$558,$C3306+1,0)</f>
        <v>1542515.2912905253</v>
      </c>
      <c r="P3306" s="3">
        <f>HLOOKUP(P$5,[1]非R能力!$B$8:$F$558,$C3306+1,0)</f>
        <v>218931.4399539704</v>
      </c>
      <c r="Q3306" s="3">
        <f>HLOOKUP(Q$5,[1]非R能力!$B$8:$F$558,$C3306+1,0)</f>
        <v>115745.84956488576</v>
      </c>
      <c r="R3306" s="3">
        <f>HLOOKUP(R$5,[1]非R能力!$B$8:$F$558,$C3306+1,0)</f>
        <v>35557.227228978234</v>
      </c>
      <c r="S3306" s="3">
        <f>HLOOKUP(S$5,[1]非R能力!$B$8:$F$558,$C3306+1,0)</f>
        <v>46827.606776020126</v>
      </c>
      <c r="T3306" s="3">
        <f>INDEX([1]非R能力!$H$9:$H$558,D3306)</f>
        <v>45325.32393768186</v>
      </c>
      <c r="U3306" s="3">
        <f>IF(E3306="小怪",0,IF(INDEX([1]非R能力!$FK$9:$FK$558,C3306)=0,0,10))</f>
        <v>10</v>
      </c>
      <c r="V3306" s="3">
        <f>IF(E3306="小怪",0,IF(INDEX([1]非R能力!$FH$9:$FH$558,C3306)=0,0,5000))</f>
        <v>5000</v>
      </c>
      <c r="W3306" s="3">
        <f>HLOOKUP(W$5,[2]人物技能基础!$O$3:$Q$553,$C3306+1,0)</f>
        <v>3.637142857142857</v>
      </c>
      <c r="X3306" s="3">
        <f>HLOOKUP(X$5,[2]人物技能基础!$O$3:$Q$553,$C3306+1,0)</f>
        <v>2.0186428571428574</v>
      </c>
      <c r="Y3306" s="3">
        <f>HLOOKUP(Y$5,[2]人物技能基础!$O$3:$Q$553,$C3306+1,0)</f>
        <v>99.964285714285708</v>
      </c>
      <c r="Z3306" s="3">
        <f t="shared" si="307"/>
        <v>7181664</v>
      </c>
      <c r="AA3306" s="3">
        <f t="shared" si="308"/>
        <v>126229</v>
      </c>
      <c r="AB3306" s="3">
        <f t="shared" si="309"/>
        <v>43786</v>
      </c>
      <c r="AC3306" s="3">
        <f t="shared" si="310"/>
        <v>46827</v>
      </c>
      <c r="AD3306" s="3">
        <f t="shared" si="311"/>
        <v>47409</v>
      </c>
    </row>
    <row r="3307" spans="1:30" x14ac:dyDescent="0.15">
      <c r="A3307" s="3">
        <v>1302</v>
      </c>
      <c r="B3307" s="3" t="str">
        <f t="shared" si="306"/>
        <v>关卡1302boss</v>
      </c>
      <c r="C3307" s="3">
        <f>INDEX([3]关卡!$J$19:$J$2018,A3307)</f>
        <v>456</v>
      </c>
      <c r="D3307" s="3">
        <f>INDEX([3]关卡!$N$19:$N$2018,A3307)</f>
        <v>456</v>
      </c>
      <c r="E3307" s="3" t="s">
        <v>25</v>
      </c>
      <c r="F3307" s="3" t="s">
        <v>26</v>
      </c>
      <c r="G3307" s="3">
        <v>30</v>
      </c>
      <c r="H3307" s="3">
        <v>30</v>
      </c>
      <c r="I3307" s="3">
        <v>0.2</v>
      </c>
      <c r="J3307" s="4">
        <v>0.75</v>
      </c>
      <c r="K3307" s="4">
        <v>1</v>
      </c>
      <c r="L3307" s="4">
        <v>5</v>
      </c>
      <c r="M3307" s="3">
        <v>1</v>
      </c>
      <c r="N3307" s="3">
        <v>2</v>
      </c>
      <c r="O3307" s="3">
        <f>HLOOKUP(O$5,[1]非R能力!$B$8:$F$558,$C3307+1,0)</f>
        <v>1548418.6605014638</v>
      </c>
      <c r="P3307" s="3">
        <f>HLOOKUP(P$5,[1]非R能力!$B$8:$F$558,$C3307+1,0)</f>
        <v>219633.61509541655</v>
      </c>
      <c r="Q3307" s="3">
        <f>HLOOKUP(Q$5,[1]非R能力!$B$8:$F$558,$C3307+1,0)</f>
        <v>116048.88076694345</v>
      </c>
      <c r="R3307" s="3">
        <f>HLOOKUP(R$5,[1]非R能力!$B$8:$F$558,$C3307+1,0)</f>
        <v>35646.622460837905</v>
      </c>
      <c r="S3307" s="3">
        <f>HLOOKUP(S$5,[1]非R能力!$B$8:$F$558,$C3307+1,0)</f>
        <v>46966.768697751075</v>
      </c>
      <c r="T3307" s="3">
        <f>INDEX([1]非R能力!$H$9:$H$558,D3307)</f>
        <v>45574.202930457941</v>
      </c>
      <c r="U3307" s="3">
        <f>IF(E3307="小怪",0,IF(INDEX([1]非R能力!$FK$9:$FK$558,C3307)=0,0,10))</f>
        <v>10</v>
      </c>
      <c r="V3307" s="3">
        <f>IF(E3307="小怪",0,IF(INDEX([1]非R能力!$FH$9:$FH$558,C3307)=0,0,5000))</f>
        <v>5000</v>
      </c>
      <c r="W3307" s="3">
        <f>HLOOKUP(W$5,[2]人物技能基础!$O$3:$Q$553,$C3307+1,0)</f>
        <v>3.637142857142857</v>
      </c>
      <c r="X3307" s="3">
        <f>HLOOKUP(X$5,[2]人物技能基础!$O$3:$Q$553,$C3307+1,0)</f>
        <v>2.0186428571428574</v>
      </c>
      <c r="Y3307" s="3">
        <f>HLOOKUP(Y$5,[2]人物技能基础!$O$3:$Q$553,$C3307+1,0)</f>
        <v>99.964285714285708</v>
      </c>
      <c r="Z3307" s="3">
        <f t="shared" si="307"/>
        <v>7206571</v>
      </c>
      <c r="AA3307" s="3">
        <f t="shared" si="308"/>
        <v>126571</v>
      </c>
      <c r="AB3307" s="3">
        <f t="shared" si="309"/>
        <v>43926</v>
      </c>
      <c r="AC3307" s="3">
        <f t="shared" si="310"/>
        <v>46966</v>
      </c>
      <c r="AD3307" s="3">
        <f t="shared" si="311"/>
        <v>47528</v>
      </c>
    </row>
    <row r="3308" spans="1:30" x14ac:dyDescent="0.15">
      <c r="A3308" s="3">
        <v>1303</v>
      </c>
      <c r="B3308" s="3" t="str">
        <f t="shared" si="306"/>
        <v>关卡1303boss</v>
      </c>
      <c r="C3308" s="3">
        <f>INDEX([3]关卡!$J$19:$J$2018,A3308)</f>
        <v>456</v>
      </c>
      <c r="D3308" s="3">
        <f>INDEX([3]关卡!$N$19:$N$2018,A3308)</f>
        <v>456</v>
      </c>
      <c r="E3308" s="3" t="s">
        <v>25</v>
      </c>
      <c r="F3308" s="3" t="s">
        <v>26</v>
      </c>
      <c r="G3308" s="3">
        <v>30</v>
      </c>
      <c r="H3308" s="3">
        <v>30</v>
      </c>
      <c r="I3308" s="3">
        <v>0.2</v>
      </c>
      <c r="J3308" s="4">
        <v>0.75</v>
      </c>
      <c r="K3308" s="4">
        <v>1</v>
      </c>
      <c r="L3308" s="4">
        <v>5</v>
      </c>
      <c r="M3308" s="3">
        <v>1</v>
      </c>
      <c r="N3308" s="3">
        <v>2</v>
      </c>
      <c r="O3308" s="3">
        <f>HLOOKUP(O$5,[1]非R能力!$B$8:$F$558,$C3308+1,0)</f>
        <v>1548418.6605014638</v>
      </c>
      <c r="P3308" s="3">
        <f>HLOOKUP(P$5,[1]非R能力!$B$8:$F$558,$C3308+1,0)</f>
        <v>219633.61509541655</v>
      </c>
      <c r="Q3308" s="3">
        <f>HLOOKUP(Q$5,[1]非R能力!$B$8:$F$558,$C3308+1,0)</f>
        <v>116048.88076694345</v>
      </c>
      <c r="R3308" s="3">
        <f>HLOOKUP(R$5,[1]非R能力!$B$8:$F$558,$C3308+1,0)</f>
        <v>35646.622460837905</v>
      </c>
      <c r="S3308" s="3">
        <f>HLOOKUP(S$5,[1]非R能力!$B$8:$F$558,$C3308+1,0)</f>
        <v>46966.768697751075</v>
      </c>
      <c r="T3308" s="3">
        <f>INDEX([1]非R能力!$H$9:$H$558,D3308)</f>
        <v>45574.202930457941</v>
      </c>
      <c r="U3308" s="3">
        <f>IF(E3308="小怪",0,IF(INDEX([1]非R能力!$FK$9:$FK$558,C3308)=0,0,10))</f>
        <v>10</v>
      </c>
      <c r="V3308" s="3">
        <f>IF(E3308="小怪",0,IF(INDEX([1]非R能力!$FH$9:$FH$558,C3308)=0,0,5000))</f>
        <v>5000</v>
      </c>
      <c r="W3308" s="3">
        <f>HLOOKUP(W$5,[2]人物技能基础!$O$3:$Q$553,$C3308+1,0)</f>
        <v>3.637142857142857</v>
      </c>
      <c r="X3308" s="3">
        <f>HLOOKUP(X$5,[2]人物技能基础!$O$3:$Q$553,$C3308+1,0)</f>
        <v>2.0186428571428574</v>
      </c>
      <c r="Y3308" s="3">
        <f>HLOOKUP(Y$5,[2]人物技能基础!$O$3:$Q$553,$C3308+1,0)</f>
        <v>99.964285714285708</v>
      </c>
      <c r="Z3308" s="3">
        <f t="shared" si="307"/>
        <v>7206571</v>
      </c>
      <c r="AA3308" s="3">
        <f t="shared" si="308"/>
        <v>126571</v>
      </c>
      <c r="AB3308" s="3">
        <f t="shared" si="309"/>
        <v>43926</v>
      </c>
      <c r="AC3308" s="3">
        <f t="shared" si="310"/>
        <v>46966</v>
      </c>
      <c r="AD3308" s="3">
        <f t="shared" si="311"/>
        <v>47528</v>
      </c>
    </row>
    <row r="3309" spans="1:30" x14ac:dyDescent="0.15">
      <c r="A3309" s="3">
        <v>1304</v>
      </c>
      <c r="B3309" s="3" t="str">
        <f t="shared" si="306"/>
        <v>关卡1304boss</v>
      </c>
      <c r="C3309" s="3">
        <f>INDEX([3]关卡!$J$19:$J$2018,A3309)</f>
        <v>456</v>
      </c>
      <c r="D3309" s="3">
        <f>INDEX([3]关卡!$N$19:$N$2018,A3309)</f>
        <v>456</v>
      </c>
      <c r="E3309" s="3" t="s">
        <v>25</v>
      </c>
      <c r="F3309" s="3" t="s">
        <v>26</v>
      </c>
      <c r="G3309" s="3">
        <v>30</v>
      </c>
      <c r="H3309" s="3">
        <v>30</v>
      </c>
      <c r="I3309" s="3">
        <v>0.2</v>
      </c>
      <c r="J3309" s="4">
        <v>0.75</v>
      </c>
      <c r="K3309" s="4">
        <v>1</v>
      </c>
      <c r="L3309" s="4">
        <v>5</v>
      </c>
      <c r="M3309" s="3">
        <v>1</v>
      </c>
      <c r="N3309" s="3">
        <v>2</v>
      </c>
      <c r="O3309" s="3">
        <f>HLOOKUP(O$5,[1]非R能力!$B$8:$F$558,$C3309+1,0)</f>
        <v>1548418.6605014638</v>
      </c>
      <c r="P3309" s="3">
        <f>HLOOKUP(P$5,[1]非R能力!$B$8:$F$558,$C3309+1,0)</f>
        <v>219633.61509541655</v>
      </c>
      <c r="Q3309" s="3">
        <f>HLOOKUP(Q$5,[1]非R能力!$B$8:$F$558,$C3309+1,0)</f>
        <v>116048.88076694345</v>
      </c>
      <c r="R3309" s="3">
        <f>HLOOKUP(R$5,[1]非R能力!$B$8:$F$558,$C3309+1,0)</f>
        <v>35646.622460837905</v>
      </c>
      <c r="S3309" s="3">
        <f>HLOOKUP(S$5,[1]非R能力!$B$8:$F$558,$C3309+1,0)</f>
        <v>46966.768697751075</v>
      </c>
      <c r="T3309" s="3">
        <f>INDEX([1]非R能力!$H$9:$H$558,D3309)</f>
        <v>45574.202930457941</v>
      </c>
      <c r="U3309" s="3">
        <f>IF(E3309="小怪",0,IF(INDEX([1]非R能力!$FK$9:$FK$558,C3309)=0,0,10))</f>
        <v>10</v>
      </c>
      <c r="V3309" s="3">
        <f>IF(E3309="小怪",0,IF(INDEX([1]非R能力!$FH$9:$FH$558,C3309)=0,0,5000))</f>
        <v>5000</v>
      </c>
      <c r="W3309" s="3">
        <f>HLOOKUP(W$5,[2]人物技能基础!$O$3:$Q$553,$C3309+1,0)</f>
        <v>3.637142857142857</v>
      </c>
      <c r="X3309" s="3">
        <f>HLOOKUP(X$5,[2]人物技能基础!$O$3:$Q$553,$C3309+1,0)</f>
        <v>2.0186428571428574</v>
      </c>
      <c r="Y3309" s="3">
        <f>HLOOKUP(Y$5,[2]人物技能基础!$O$3:$Q$553,$C3309+1,0)</f>
        <v>99.964285714285708</v>
      </c>
      <c r="Z3309" s="3">
        <f t="shared" si="307"/>
        <v>7206571</v>
      </c>
      <c r="AA3309" s="3">
        <f t="shared" si="308"/>
        <v>126571</v>
      </c>
      <c r="AB3309" s="3">
        <f t="shared" si="309"/>
        <v>43926</v>
      </c>
      <c r="AC3309" s="3">
        <f t="shared" si="310"/>
        <v>46966</v>
      </c>
      <c r="AD3309" s="3">
        <f t="shared" si="311"/>
        <v>47528</v>
      </c>
    </row>
    <row r="3310" spans="1:30" x14ac:dyDescent="0.15">
      <c r="A3310" s="3">
        <v>1305</v>
      </c>
      <c r="B3310" s="3" t="str">
        <f t="shared" si="306"/>
        <v>关卡1305boss</v>
      </c>
      <c r="C3310" s="3">
        <f>INDEX([3]关卡!$J$19:$J$2018,A3310)</f>
        <v>456</v>
      </c>
      <c r="D3310" s="3">
        <f>INDEX([3]关卡!$N$19:$N$2018,A3310)</f>
        <v>456</v>
      </c>
      <c r="E3310" s="3" t="s">
        <v>25</v>
      </c>
      <c r="F3310" s="3" t="s">
        <v>26</v>
      </c>
      <c r="G3310" s="3">
        <v>30</v>
      </c>
      <c r="H3310" s="3">
        <v>30</v>
      </c>
      <c r="I3310" s="3">
        <v>0.2</v>
      </c>
      <c r="J3310" s="4">
        <v>0.75</v>
      </c>
      <c r="K3310" s="4">
        <v>1</v>
      </c>
      <c r="L3310" s="4">
        <v>5</v>
      </c>
      <c r="M3310" s="3">
        <v>1</v>
      </c>
      <c r="N3310" s="3">
        <v>2</v>
      </c>
      <c r="O3310" s="3">
        <f>HLOOKUP(O$5,[1]非R能力!$B$8:$F$558,$C3310+1,0)</f>
        <v>1548418.6605014638</v>
      </c>
      <c r="P3310" s="3">
        <f>HLOOKUP(P$5,[1]非R能力!$B$8:$F$558,$C3310+1,0)</f>
        <v>219633.61509541655</v>
      </c>
      <c r="Q3310" s="3">
        <f>HLOOKUP(Q$5,[1]非R能力!$B$8:$F$558,$C3310+1,0)</f>
        <v>116048.88076694345</v>
      </c>
      <c r="R3310" s="3">
        <f>HLOOKUP(R$5,[1]非R能力!$B$8:$F$558,$C3310+1,0)</f>
        <v>35646.622460837905</v>
      </c>
      <c r="S3310" s="3">
        <f>HLOOKUP(S$5,[1]非R能力!$B$8:$F$558,$C3310+1,0)</f>
        <v>46966.768697751075</v>
      </c>
      <c r="T3310" s="3">
        <f>INDEX([1]非R能力!$H$9:$H$558,D3310)</f>
        <v>45574.202930457941</v>
      </c>
      <c r="U3310" s="3">
        <f>IF(E3310="小怪",0,IF(INDEX([1]非R能力!$FK$9:$FK$558,C3310)=0,0,10))</f>
        <v>10</v>
      </c>
      <c r="V3310" s="3">
        <f>IF(E3310="小怪",0,IF(INDEX([1]非R能力!$FH$9:$FH$558,C3310)=0,0,5000))</f>
        <v>5000</v>
      </c>
      <c r="W3310" s="3">
        <f>HLOOKUP(W$5,[2]人物技能基础!$O$3:$Q$553,$C3310+1,0)</f>
        <v>3.637142857142857</v>
      </c>
      <c r="X3310" s="3">
        <f>HLOOKUP(X$5,[2]人物技能基础!$O$3:$Q$553,$C3310+1,0)</f>
        <v>2.0186428571428574</v>
      </c>
      <c r="Y3310" s="3">
        <f>HLOOKUP(Y$5,[2]人物技能基础!$O$3:$Q$553,$C3310+1,0)</f>
        <v>99.964285714285708</v>
      </c>
      <c r="Z3310" s="3">
        <f t="shared" si="307"/>
        <v>7206571</v>
      </c>
      <c r="AA3310" s="3">
        <f t="shared" si="308"/>
        <v>126571</v>
      </c>
      <c r="AB3310" s="3">
        <f t="shared" si="309"/>
        <v>43926</v>
      </c>
      <c r="AC3310" s="3">
        <f t="shared" si="310"/>
        <v>46966</v>
      </c>
      <c r="AD3310" s="3">
        <f t="shared" si="311"/>
        <v>47528</v>
      </c>
    </row>
    <row r="3311" spans="1:30" x14ac:dyDescent="0.15">
      <c r="A3311" s="3">
        <v>1306</v>
      </c>
      <c r="B3311" s="3" t="str">
        <f t="shared" si="306"/>
        <v>关卡1306boss</v>
      </c>
      <c r="C3311" s="3">
        <f>INDEX([3]关卡!$J$19:$J$2018,A3311)</f>
        <v>456</v>
      </c>
      <c r="D3311" s="3">
        <f>INDEX([3]关卡!$N$19:$N$2018,A3311)</f>
        <v>456</v>
      </c>
      <c r="E3311" s="3" t="s">
        <v>25</v>
      </c>
      <c r="F3311" s="3" t="s">
        <v>26</v>
      </c>
      <c r="G3311" s="3">
        <v>30</v>
      </c>
      <c r="H3311" s="3">
        <v>30</v>
      </c>
      <c r="I3311" s="3">
        <v>0.2</v>
      </c>
      <c r="J3311" s="4">
        <v>0.75</v>
      </c>
      <c r="K3311" s="4">
        <v>1</v>
      </c>
      <c r="L3311" s="4">
        <v>5</v>
      </c>
      <c r="M3311" s="3">
        <v>1</v>
      </c>
      <c r="N3311" s="3">
        <v>2</v>
      </c>
      <c r="O3311" s="3">
        <f>HLOOKUP(O$5,[1]非R能力!$B$8:$F$558,$C3311+1,0)</f>
        <v>1548418.6605014638</v>
      </c>
      <c r="P3311" s="3">
        <f>HLOOKUP(P$5,[1]非R能力!$B$8:$F$558,$C3311+1,0)</f>
        <v>219633.61509541655</v>
      </c>
      <c r="Q3311" s="3">
        <f>HLOOKUP(Q$5,[1]非R能力!$B$8:$F$558,$C3311+1,0)</f>
        <v>116048.88076694345</v>
      </c>
      <c r="R3311" s="3">
        <f>HLOOKUP(R$5,[1]非R能力!$B$8:$F$558,$C3311+1,0)</f>
        <v>35646.622460837905</v>
      </c>
      <c r="S3311" s="3">
        <f>HLOOKUP(S$5,[1]非R能力!$B$8:$F$558,$C3311+1,0)</f>
        <v>46966.768697751075</v>
      </c>
      <c r="T3311" s="3">
        <f>INDEX([1]非R能力!$H$9:$H$558,D3311)</f>
        <v>45574.202930457941</v>
      </c>
      <c r="U3311" s="3">
        <f>IF(E3311="小怪",0,IF(INDEX([1]非R能力!$FK$9:$FK$558,C3311)=0,0,10))</f>
        <v>10</v>
      </c>
      <c r="V3311" s="3">
        <f>IF(E3311="小怪",0,IF(INDEX([1]非R能力!$FH$9:$FH$558,C3311)=0,0,5000))</f>
        <v>5000</v>
      </c>
      <c r="W3311" s="3">
        <f>HLOOKUP(W$5,[2]人物技能基础!$O$3:$Q$553,$C3311+1,0)</f>
        <v>3.637142857142857</v>
      </c>
      <c r="X3311" s="3">
        <f>HLOOKUP(X$5,[2]人物技能基础!$O$3:$Q$553,$C3311+1,0)</f>
        <v>2.0186428571428574</v>
      </c>
      <c r="Y3311" s="3">
        <f>HLOOKUP(Y$5,[2]人物技能基础!$O$3:$Q$553,$C3311+1,0)</f>
        <v>99.964285714285708</v>
      </c>
      <c r="Z3311" s="3">
        <f t="shared" si="307"/>
        <v>7206571</v>
      </c>
      <c r="AA3311" s="3">
        <f t="shared" si="308"/>
        <v>126571</v>
      </c>
      <c r="AB3311" s="3">
        <f t="shared" si="309"/>
        <v>43926</v>
      </c>
      <c r="AC3311" s="3">
        <f t="shared" si="310"/>
        <v>46966</v>
      </c>
      <c r="AD3311" s="3">
        <f t="shared" si="311"/>
        <v>47528</v>
      </c>
    </row>
    <row r="3312" spans="1:30" x14ac:dyDescent="0.15">
      <c r="A3312" s="3">
        <v>1307</v>
      </c>
      <c r="B3312" s="3" t="str">
        <f t="shared" si="306"/>
        <v>关卡1307boss</v>
      </c>
      <c r="C3312" s="3">
        <f>INDEX([3]关卡!$J$19:$J$2018,A3312)</f>
        <v>456</v>
      </c>
      <c r="D3312" s="3">
        <f>INDEX([3]关卡!$N$19:$N$2018,A3312)</f>
        <v>456</v>
      </c>
      <c r="E3312" s="3" t="s">
        <v>25</v>
      </c>
      <c r="F3312" s="3" t="s">
        <v>26</v>
      </c>
      <c r="G3312" s="3">
        <v>30</v>
      </c>
      <c r="H3312" s="3">
        <v>30</v>
      </c>
      <c r="I3312" s="3">
        <v>0.2</v>
      </c>
      <c r="J3312" s="4">
        <v>0.75</v>
      </c>
      <c r="K3312" s="4">
        <v>1</v>
      </c>
      <c r="L3312" s="4">
        <v>5</v>
      </c>
      <c r="M3312" s="3">
        <v>1</v>
      </c>
      <c r="N3312" s="3">
        <v>2</v>
      </c>
      <c r="O3312" s="3">
        <f>HLOOKUP(O$5,[1]非R能力!$B$8:$F$558,$C3312+1,0)</f>
        <v>1548418.6605014638</v>
      </c>
      <c r="P3312" s="3">
        <f>HLOOKUP(P$5,[1]非R能力!$B$8:$F$558,$C3312+1,0)</f>
        <v>219633.61509541655</v>
      </c>
      <c r="Q3312" s="3">
        <f>HLOOKUP(Q$5,[1]非R能力!$B$8:$F$558,$C3312+1,0)</f>
        <v>116048.88076694345</v>
      </c>
      <c r="R3312" s="3">
        <f>HLOOKUP(R$5,[1]非R能力!$B$8:$F$558,$C3312+1,0)</f>
        <v>35646.622460837905</v>
      </c>
      <c r="S3312" s="3">
        <f>HLOOKUP(S$5,[1]非R能力!$B$8:$F$558,$C3312+1,0)</f>
        <v>46966.768697751075</v>
      </c>
      <c r="T3312" s="3">
        <f>INDEX([1]非R能力!$H$9:$H$558,D3312)</f>
        <v>45574.202930457941</v>
      </c>
      <c r="U3312" s="3">
        <f>IF(E3312="小怪",0,IF(INDEX([1]非R能力!$FK$9:$FK$558,C3312)=0,0,10))</f>
        <v>10</v>
      </c>
      <c r="V3312" s="3">
        <f>IF(E3312="小怪",0,IF(INDEX([1]非R能力!$FH$9:$FH$558,C3312)=0,0,5000))</f>
        <v>5000</v>
      </c>
      <c r="W3312" s="3">
        <f>HLOOKUP(W$5,[2]人物技能基础!$O$3:$Q$553,$C3312+1,0)</f>
        <v>3.637142857142857</v>
      </c>
      <c r="X3312" s="3">
        <f>HLOOKUP(X$5,[2]人物技能基础!$O$3:$Q$553,$C3312+1,0)</f>
        <v>2.0186428571428574</v>
      </c>
      <c r="Y3312" s="3">
        <f>HLOOKUP(Y$5,[2]人物技能基础!$O$3:$Q$553,$C3312+1,0)</f>
        <v>99.964285714285708</v>
      </c>
      <c r="Z3312" s="3">
        <f t="shared" si="307"/>
        <v>7206571</v>
      </c>
      <c r="AA3312" s="3">
        <f t="shared" si="308"/>
        <v>126571</v>
      </c>
      <c r="AB3312" s="3">
        <f t="shared" si="309"/>
        <v>43926</v>
      </c>
      <c r="AC3312" s="3">
        <f t="shared" si="310"/>
        <v>46966</v>
      </c>
      <c r="AD3312" s="3">
        <f t="shared" si="311"/>
        <v>47528</v>
      </c>
    </row>
    <row r="3313" spans="1:30" x14ac:dyDescent="0.15">
      <c r="A3313" s="3">
        <v>1308</v>
      </c>
      <c r="B3313" s="3" t="str">
        <f t="shared" si="306"/>
        <v>关卡1308boss</v>
      </c>
      <c r="C3313" s="3">
        <f>INDEX([3]关卡!$J$19:$J$2018,A3313)</f>
        <v>457</v>
      </c>
      <c r="D3313" s="3">
        <f>INDEX([3]关卡!$N$19:$N$2018,A3313)</f>
        <v>457</v>
      </c>
      <c r="E3313" s="3" t="s">
        <v>25</v>
      </c>
      <c r="F3313" s="3" t="s">
        <v>26</v>
      </c>
      <c r="G3313" s="3">
        <v>30</v>
      </c>
      <c r="H3313" s="3">
        <v>30</v>
      </c>
      <c r="I3313" s="3">
        <v>0.2</v>
      </c>
      <c r="J3313" s="4">
        <v>0.75</v>
      </c>
      <c r="K3313" s="4">
        <v>1</v>
      </c>
      <c r="L3313" s="4">
        <v>5</v>
      </c>
      <c r="M3313" s="3">
        <v>1</v>
      </c>
      <c r="N3313" s="3">
        <v>2</v>
      </c>
      <c r="O3313" s="3">
        <f>HLOOKUP(O$5,[1]非R能力!$B$8:$F$558,$C3313+1,0)</f>
        <v>1554328.8026154884</v>
      </c>
      <c r="P3313" s="3">
        <f>HLOOKUP(P$5,[1]非R能力!$B$8:$F$558,$C3313+1,0)</f>
        <v>220432.82141710224</v>
      </c>
      <c r="Q3313" s="3">
        <f>HLOOKUP(Q$5,[1]非R能力!$B$8:$F$558,$C3313+1,0)</f>
        <v>116328.54601228749</v>
      </c>
      <c r="R3313" s="3">
        <f>HLOOKUP(R$5,[1]非R能力!$B$8:$F$558,$C3313+1,0)</f>
        <v>35745.150365458969</v>
      </c>
      <c r="S3313" s="3">
        <f>HLOOKUP(S$5,[1]非R能力!$B$8:$F$558,$C3313+1,0)</f>
        <v>47067.756519158291</v>
      </c>
      <c r="T3313" s="3">
        <f>INDEX([1]非R能力!$H$9:$H$558,D3313)</f>
        <v>45824.173512236775</v>
      </c>
      <c r="U3313" s="3">
        <f>IF(E3313="小怪",0,IF(INDEX([1]非R能力!$FK$9:$FK$558,C3313)=0,0,10))</f>
        <v>10</v>
      </c>
      <c r="V3313" s="3">
        <f>IF(E3313="小怪",0,IF(INDEX([1]非R能力!$FH$9:$FH$558,C3313)=0,0,5000))</f>
        <v>5000</v>
      </c>
      <c r="W3313" s="3">
        <f>HLOOKUP(W$5,[2]人物技能基础!$O$3:$Q$553,$C3313+1,0)</f>
        <v>3.637142857142857</v>
      </c>
      <c r="X3313" s="3">
        <f>HLOOKUP(X$5,[2]人物技能基础!$O$3:$Q$553,$C3313+1,0)</f>
        <v>2.0186428571428574</v>
      </c>
      <c r="Y3313" s="3">
        <f>HLOOKUP(Y$5,[2]人物技能基础!$O$3:$Q$553,$C3313+1,0)</f>
        <v>99.964285714285708</v>
      </c>
      <c r="Z3313" s="3">
        <f t="shared" si="307"/>
        <v>7234297</v>
      </c>
      <c r="AA3313" s="3">
        <f t="shared" si="308"/>
        <v>126890</v>
      </c>
      <c r="AB3313" s="3">
        <f t="shared" si="309"/>
        <v>44086</v>
      </c>
      <c r="AC3313" s="3">
        <f t="shared" si="310"/>
        <v>47067</v>
      </c>
      <c r="AD3313" s="3">
        <f t="shared" si="311"/>
        <v>47660</v>
      </c>
    </row>
    <row r="3314" spans="1:30" x14ac:dyDescent="0.15">
      <c r="A3314" s="3">
        <v>1309</v>
      </c>
      <c r="B3314" s="3" t="str">
        <f t="shared" si="306"/>
        <v>关卡1309boss</v>
      </c>
      <c r="C3314" s="3">
        <f>INDEX([3]关卡!$J$19:$J$2018,A3314)</f>
        <v>457</v>
      </c>
      <c r="D3314" s="3">
        <f>INDEX([3]关卡!$N$19:$N$2018,A3314)</f>
        <v>457</v>
      </c>
      <c r="E3314" s="3" t="s">
        <v>25</v>
      </c>
      <c r="F3314" s="3" t="s">
        <v>26</v>
      </c>
      <c r="G3314" s="3">
        <v>30</v>
      </c>
      <c r="H3314" s="3">
        <v>30</v>
      </c>
      <c r="I3314" s="3">
        <v>0.2</v>
      </c>
      <c r="J3314" s="4">
        <v>0.75</v>
      </c>
      <c r="K3314" s="4">
        <v>1</v>
      </c>
      <c r="L3314" s="4">
        <v>5</v>
      </c>
      <c r="M3314" s="3">
        <v>1</v>
      </c>
      <c r="N3314" s="3">
        <v>2</v>
      </c>
      <c r="O3314" s="3">
        <f>HLOOKUP(O$5,[1]非R能力!$B$8:$F$558,$C3314+1,0)</f>
        <v>1554328.8026154884</v>
      </c>
      <c r="P3314" s="3">
        <f>HLOOKUP(P$5,[1]非R能力!$B$8:$F$558,$C3314+1,0)</f>
        <v>220432.82141710224</v>
      </c>
      <c r="Q3314" s="3">
        <f>HLOOKUP(Q$5,[1]非R能力!$B$8:$F$558,$C3314+1,0)</f>
        <v>116328.54601228749</v>
      </c>
      <c r="R3314" s="3">
        <f>HLOOKUP(R$5,[1]非R能力!$B$8:$F$558,$C3314+1,0)</f>
        <v>35745.150365458969</v>
      </c>
      <c r="S3314" s="3">
        <f>HLOOKUP(S$5,[1]非R能力!$B$8:$F$558,$C3314+1,0)</f>
        <v>47067.756519158291</v>
      </c>
      <c r="T3314" s="3">
        <f>INDEX([1]非R能力!$H$9:$H$558,D3314)</f>
        <v>45824.173512236775</v>
      </c>
      <c r="U3314" s="3">
        <f>IF(E3314="小怪",0,IF(INDEX([1]非R能力!$FK$9:$FK$558,C3314)=0,0,10))</f>
        <v>10</v>
      </c>
      <c r="V3314" s="3">
        <f>IF(E3314="小怪",0,IF(INDEX([1]非R能力!$FH$9:$FH$558,C3314)=0,0,5000))</f>
        <v>5000</v>
      </c>
      <c r="W3314" s="3">
        <f>HLOOKUP(W$5,[2]人物技能基础!$O$3:$Q$553,$C3314+1,0)</f>
        <v>3.637142857142857</v>
      </c>
      <c r="X3314" s="3">
        <f>HLOOKUP(X$5,[2]人物技能基础!$O$3:$Q$553,$C3314+1,0)</f>
        <v>2.0186428571428574</v>
      </c>
      <c r="Y3314" s="3">
        <f>HLOOKUP(Y$5,[2]人物技能基础!$O$3:$Q$553,$C3314+1,0)</f>
        <v>99.964285714285708</v>
      </c>
      <c r="Z3314" s="3">
        <f t="shared" si="307"/>
        <v>7234297</v>
      </c>
      <c r="AA3314" s="3">
        <f t="shared" si="308"/>
        <v>126890</v>
      </c>
      <c r="AB3314" s="3">
        <f t="shared" si="309"/>
        <v>44086</v>
      </c>
      <c r="AC3314" s="3">
        <f t="shared" si="310"/>
        <v>47067</v>
      </c>
      <c r="AD3314" s="3">
        <f t="shared" si="311"/>
        <v>47660</v>
      </c>
    </row>
    <row r="3315" spans="1:30" x14ac:dyDescent="0.15">
      <c r="A3315" s="3">
        <v>1310</v>
      </c>
      <c r="B3315" s="3" t="str">
        <f t="shared" si="306"/>
        <v>关卡1310boss</v>
      </c>
      <c r="C3315" s="3">
        <f>INDEX([3]关卡!$J$19:$J$2018,A3315)</f>
        <v>457</v>
      </c>
      <c r="D3315" s="3">
        <f>INDEX([3]关卡!$N$19:$N$2018,A3315)</f>
        <v>457</v>
      </c>
      <c r="E3315" s="3" t="s">
        <v>25</v>
      </c>
      <c r="F3315" s="3" t="s">
        <v>26</v>
      </c>
      <c r="G3315" s="3">
        <v>30</v>
      </c>
      <c r="H3315" s="3">
        <v>30</v>
      </c>
      <c r="I3315" s="3">
        <v>0.2</v>
      </c>
      <c r="J3315" s="4">
        <v>0.75</v>
      </c>
      <c r="K3315" s="4">
        <v>1</v>
      </c>
      <c r="L3315" s="4">
        <v>5</v>
      </c>
      <c r="M3315" s="3">
        <v>1</v>
      </c>
      <c r="N3315" s="3">
        <v>2</v>
      </c>
      <c r="O3315" s="3">
        <f>HLOOKUP(O$5,[1]非R能力!$B$8:$F$558,$C3315+1,0)</f>
        <v>1554328.8026154884</v>
      </c>
      <c r="P3315" s="3">
        <f>HLOOKUP(P$5,[1]非R能力!$B$8:$F$558,$C3315+1,0)</f>
        <v>220432.82141710224</v>
      </c>
      <c r="Q3315" s="3">
        <f>HLOOKUP(Q$5,[1]非R能力!$B$8:$F$558,$C3315+1,0)</f>
        <v>116328.54601228749</v>
      </c>
      <c r="R3315" s="3">
        <f>HLOOKUP(R$5,[1]非R能力!$B$8:$F$558,$C3315+1,0)</f>
        <v>35745.150365458969</v>
      </c>
      <c r="S3315" s="3">
        <f>HLOOKUP(S$5,[1]非R能力!$B$8:$F$558,$C3315+1,0)</f>
        <v>47067.756519158291</v>
      </c>
      <c r="T3315" s="3">
        <f>INDEX([1]非R能力!$H$9:$H$558,D3315)</f>
        <v>45824.173512236775</v>
      </c>
      <c r="U3315" s="3">
        <f>IF(E3315="小怪",0,IF(INDEX([1]非R能力!$FK$9:$FK$558,C3315)=0,0,10))</f>
        <v>10</v>
      </c>
      <c r="V3315" s="3">
        <f>IF(E3315="小怪",0,IF(INDEX([1]非R能力!$FH$9:$FH$558,C3315)=0,0,5000))</f>
        <v>5000</v>
      </c>
      <c r="W3315" s="3">
        <f>HLOOKUP(W$5,[2]人物技能基础!$O$3:$Q$553,$C3315+1,0)</f>
        <v>3.637142857142857</v>
      </c>
      <c r="X3315" s="3">
        <f>HLOOKUP(X$5,[2]人物技能基础!$O$3:$Q$553,$C3315+1,0)</f>
        <v>2.0186428571428574</v>
      </c>
      <c r="Y3315" s="3">
        <f>HLOOKUP(Y$5,[2]人物技能基础!$O$3:$Q$553,$C3315+1,0)</f>
        <v>99.964285714285708</v>
      </c>
      <c r="Z3315" s="3">
        <f t="shared" si="307"/>
        <v>7234297</v>
      </c>
      <c r="AA3315" s="3">
        <f t="shared" si="308"/>
        <v>126890</v>
      </c>
      <c r="AB3315" s="3">
        <f t="shared" si="309"/>
        <v>44086</v>
      </c>
      <c r="AC3315" s="3">
        <f t="shared" si="310"/>
        <v>47067</v>
      </c>
      <c r="AD3315" s="3">
        <f t="shared" si="311"/>
        <v>47660</v>
      </c>
    </row>
    <row r="3316" spans="1:30" x14ac:dyDescent="0.15">
      <c r="A3316" s="3">
        <v>1311</v>
      </c>
      <c r="B3316" s="3" t="str">
        <f t="shared" si="306"/>
        <v>关卡1311boss</v>
      </c>
      <c r="C3316" s="3">
        <f>INDEX([3]关卡!$J$19:$J$2018,A3316)</f>
        <v>457</v>
      </c>
      <c r="D3316" s="3">
        <f>INDEX([3]关卡!$N$19:$N$2018,A3316)</f>
        <v>457</v>
      </c>
      <c r="E3316" s="3" t="s">
        <v>25</v>
      </c>
      <c r="F3316" s="3" t="s">
        <v>26</v>
      </c>
      <c r="G3316" s="3">
        <v>30</v>
      </c>
      <c r="H3316" s="3">
        <v>30</v>
      </c>
      <c r="I3316" s="3">
        <v>0.2</v>
      </c>
      <c r="J3316" s="4">
        <v>0.75</v>
      </c>
      <c r="K3316" s="4">
        <v>1</v>
      </c>
      <c r="L3316" s="4">
        <v>5</v>
      </c>
      <c r="M3316" s="3">
        <v>1</v>
      </c>
      <c r="N3316" s="3">
        <v>2</v>
      </c>
      <c r="O3316" s="3">
        <f>HLOOKUP(O$5,[1]非R能力!$B$8:$F$558,$C3316+1,0)</f>
        <v>1554328.8026154884</v>
      </c>
      <c r="P3316" s="3">
        <f>HLOOKUP(P$5,[1]非R能力!$B$8:$F$558,$C3316+1,0)</f>
        <v>220432.82141710224</v>
      </c>
      <c r="Q3316" s="3">
        <f>HLOOKUP(Q$5,[1]非R能力!$B$8:$F$558,$C3316+1,0)</f>
        <v>116328.54601228749</v>
      </c>
      <c r="R3316" s="3">
        <f>HLOOKUP(R$5,[1]非R能力!$B$8:$F$558,$C3316+1,0)</f>
        <v>35745.150365458969</v>
      </c>
      <c r="S3316" s="3">
        <f>HLOOKUP(S$5,[1]非R能力!$B$8:$F$558,$C3316+1,0)</f>
        <v>47067.756519158291</v>
      </c>
      <c r="T3316" s="3">
        <f>INDEX([1]非R能力!$H$9:$H$558,D3316)</f>
        <v>45824.173512236775</v>
      </c>
      <c r="U3316" s="3">
        <f>IF(E3316="小怪",0,IF(INDEX([1]非R能力!$FK$9:$FK$558,C3316)=0,0,10))</f>
        <v>10</v>
      </c>
      <c r="V3316" s="3">
        <f>IF(E3316="小怪",0,IF(INDEX([1]非R能力!$FH$9:$FH$558,C3316)=0,0,5000))</f>
        <v>5000</v>
      </c>
      <c r="W3316" s="3">
        <f>HLOOKUP(W$5,[2]人物技能基础!$O$3:$Q$553,$C3316+1,0)</f>
        <v>3.637142857142857</v>
      </c>
      <c r="X3316" s="3">
        <f>HLOOKUP(X$5,[2]人物技能基础!$O$3:$Q$553,$C3316+1,0)</f>
        <v>2.0186428571428574</v>
      </c>
      <c r="Y3316" s="3">
        <f>HLOOKUP(Y$5,[2]人物技能基础!$O$3:$Q$553,$C3316+1,0)</f>
        <v>99.964285714285708</v>
      </c>
      <c r="Z3316" s="3">
        <f t="shared" si="307"/>
        <v>7234297</v>
      </c>
      <c r="AA3316" s="3">
        <f t="shared" si="308"/>
        <v>126890</v>
      </c>
      <c r="AB3316" s="3">
        <f t="shared" si="309"/>
        <v>44086</v>
      </c>
      <c r="AC3316" s="3">
        <f t="shared" si="310"/>
        <v>47067</v>
      </c>
      <c r="AD3316" s="3">
        <f t="shared" si="311"/>
        <v>47660</v>
      </c>
    </row>
    <row r="3317" spans="1:30" x14ac:dyDescent="0.15">
      <c r="A3317" s="3">
        <v>1312</v>
      </c>
      <c r="B3317" s="3" t="str">
        <f t="shared" si="306"/>
        <v>关卡1312boss</v>
      </c>
      <c r="C3317" s="3">
        <f>INDEX([3]关卡!$J$19:$J$2018,A3317)</f>
        <v>457</v>
      </c>
      <c r="D3317" s="3">
        <f>INDEX([3]关卡!$N$19:$N$2018,A3317)</f>
        <v>457</v>
      </c>
      <c r="E3317" s="3" t="s">
        <v>25</v>
      </c>
      <c r="F3317" s="3" t="s">
        <v>26</v>
      </c>
      <c r="G3317" s="3">
        <v>30</v>
      </c>
      <c r="H3317" s="3">
        <v>30</v>
      </c>
      <c r="I3317" s="3">
        <v>0.2</v>
      </c>
      <c r="J3317" s="4">
        <v>0.75</v>
      </c>
      <c r="K3317" s="4">
        <v>1</v>
      </c>
      <c r="L3317" s="4">
        <v>5</v>
      </c>
      <c r="M3317" s="3">
        <v>1</v>
      </c>
      <c r="N3317" s="3">
        <v>2</v>
      </c>
      <c r="O3317" s="3">
        <f>HLOOKUP(O$5,[1]非R能力!$B$8:$F$558,$C3317+1,0)</f>
        <v>1554328.8026154884</v>
      </c>
      <c r="P3317" s="3">
        <f>HLOOKUP(P$5,[1]非R能力!$B$8:$F$558,$C3317+1,0)</f>
        <v>220432.82141710224</v>
      </c>
      <c r="Q3317" s="3">
        <f>HLOOKUP(Q$5,[1]非R能力!$B$8:$F$558,$C3317+1,0)</f>
        <v>116328.54601228749</v>
      </c>
      <c r="R3317" s="3">
        <f>HLOOKUP(R$5,[1]非R能力!$B$8:$F$558,$C3317+1,0)</f>
        <v>35745.150365458969</v>
      </c>
      <c r="S3317" s="3">
        <f>HLOOKUP(S$5,[1]非R能力!$B$8:$F$558,$C3317+1,0)</f>
        <v>47067.756519158291</v>
      </c>
      <c r="T3317" s="3">
        <f>INDEX([1]非R能力!$H$9:$H$558,D3317)</f>
        <v>45824.173512236775</v>
      </c>
      <c r="U3317" s="3">
        <f>IF(E3317="小怪",0,IF(INDEX([1]非R能力!$FK$9:$FK$558,C3317)=0,0,10))</f>
        <v>10</v>
      </c>
      <c r="V3317" s="3">
        <f>IF(E3317="小怪",0,IF(INDEX([1]非R能力!$FH$9:$FH$558,C3317)=0,0,5000))</f>
        <v>5000</v>
      </c>
      <c r="W3317" s="3">
        <f>HLOOKUP(W$5,[2]人物技能基础!$O$3:$Q$553,$C3317+1,0)</f>
        <v>3.637142857142857</v>
      </c>
      <c r="X3317" s="3">
        <f>HLOOKUP(X$5,[2]人物技能基础!$O$3:$Q$553,$C3317+1,0)</f>
        <v>2.0186428571428574</v>
      </c>
      <c r="Y3317" s="3">
        <f>HLOOKUP(Y$5,[2]人物技能基础!$O$3:$Q$553,$C3317+1,0)</f>
        <v>99.964285714285708</v>
      </c>
      <c r="Z3317" s="3">
        <f t="shared" si="307"/>
        <v>7234297</v>
      </c>
      <c r="AA3317" s="3">
        <f t="shared" si="308"/>
        <v>126890</v>
      </c>
      <c r="AB3317" s="3">
        <f t="shared" si="309"/>
        <v>44086</v>
      </c>
      <c r="AC3317" s="3">
        <f t="shared" si="310"/>
        <v>47067</v>
      </c>
      <c r="AD3317" s="3">
        <f t="shared" si="311"/>
        <v>47660</v>
      </c>
    </row>
    <row r="3318" spans="1:30" x14ac:dyDescent="0.15">
      <c r="A3318" s="3">
        <v>1313</v>
      </c>
      <c r="B3318" s="3" t="str">
        <f t="shared" si="306"/>
        <v>关卡1313boss</v>
      </c>
      <c r="C3318" s="3">
        <f>INDEX([3]关卡!$J$19:$J$2018,A3318)</f>
        <v>457</v>
      </c>
      <c r="D3318" s="3">
        <f>INDEX([3]关卡!$N$19:$N$2018,A3318)</f>
        <v>457</v>
      </c>
      <c r="E3318" s="3" t="s">
        <v>25</v>
      </c>
      <c r="F3318" s="3" t="s">
        <v>26</v>
      </c>
      <c r="G3318" s="3">
        <v>30</v>
      </c>
      <c r="H3318" s="3">
        <v>30</v>
      </c>
      <c r="I3318" s="3">
        <v>0.2</v>
      </c>
      <c r="J3318" s="4">
        <v>0.75</v>
      </c>
      <c r="K3318" s="4">
        <v>1</v>
      </c>
      <c r="L3318" s="4">
        <v>5</v>
      </c>
      <c r="M3318" s="3">
        <v>1</v>
      </c>
      <c r="N3318" s="3">
        <v>2</v>
      </c>
      <c r="O3318" s="3">
        <f>HLOOKUP(O$5,[1]非R能力!$B$8:$F$558,$C3318+1,0)</f>
        <v>1554328.8026154884</v>
      </c>
      <c r="P3318" s="3">
        <f>HLOOKUP(P$5,[1]非R能力!$B$8:$F$558,$C3318+1,0)</f>
        <v>220432.82141710224</v>
      </c>
      <c r="Q3318" s="3">
        <f>HLOOKUP(Q$5,[1]非R能力!$B$8:$F$558,$C3318+1,0)</f>
        <v>116328.54601228749</v>
      </c>
      <c r="R3318" s="3">
        <f>HLOOKUP(R$5,[1]非R能力!$B$8:$F$558,$C3318+1,0)</f>
        <v>35745.150365458969</v>
      </c>
      <c r="S3318" s="3">
        <f>HLOOKUP(S$5,[1]非R能力!$B$8:$F$558,$C3318+1,0)</f>
        <v>47067.756519158291</v>
      </c>
      <c r="T3318" s="3">
        <f>INDEX([1]非R能力!$H$9:$H$558,D3318)</f>
        <v>45824.173512236775</v>
      </c>
      <c r="U3318" s="3">
        <f>IF(E3318="小怪",0,IF(INDEX([1]非R能力!$FK$9:$FK$558,C3318)=0,0,10))</f>
        <v>10</v>
      </c>
      <c r="V3318" s="3">
        <f>IF(E3318="小怪",0,IF(INDEX([1]非R能力!$FH$9:$FH$558,C3318)=0,0,5000))</f>
        <v>5000</v>
      </c>
      <c r="W3318" s="3">
        <f>HLOOKUP(W$5,[2]人物技能基础!$O$3:$Q$553,$C3318+1,0)</f>
        <v>3.637142857142857</v>
      </c>
      <c r="X3318" s="3">
        <f>HLOOKUP(X$5,[2]人物技能基础!$O$3:$Q$553,$C3318+1,0)</f>
        <v>2.0186428571428574</v>
      </c>
      <c r="Y3318" s="3">
        <f>HLOOKUP(Y$5,[2]人物技能基础!$O$3:$Q$553,$C3318+1,0)</f>
        <v>99.964285714285708</v>
      </c>
      <c r="Z3318" s="3">
        <f t="shared" si="307"/>
        <v>7234297</v>
      </c>
      <c r="AA3318" s="3">
        <f t="shared" si="308"/>
        <v>126890</v>
      </c>
      <c r="AB3318" s="3">
        <f t="shared" si="309"/>
        <v>44086</v>
      </c>
      <c r="AC3318" s="3">
        <f t="shared" si="310"/>
        <v>47067</v>
      </c>
      <c r="AD3318" s="3">
        <f t="shared" si="311"/>
        <v>47660</v>
      </c>
    </row>
    <row r="3319" spans="1:30" x14ac:dyDescent="0.15">
      <c r="A3319" s="3">
        <v>1314</v>
      </c>
      <c r="B3319" s="3" t="str">
        <f t="shared" si="306"/>
        <v>关卡1314boss</v>
      </c>
      <c r="C3319" s="3">
        <f>INDEX([3]关卡!$J$19:$J$2018,A3319)</f>
        <v>458</v>
      </c>
      <c r="D3319" s="3">
        <f>INDEX([3]关卡!$N$19:$N$2018,A3319)</f>
        <v>458</v>
      </c>
      <c r="E3319" s="3" t="s">
        <v>25</v>
      </c>
      <c r="F3319" s="3" t="s">
        <v>26</v>
      </c>
      <c r="G3319" s="3">
        <v>30</v>
      </c>
      <c r="H3319" s="3">
        <v>30</v>
      </c>
      <c r="I3319" s="3">
        <v>0.2</v>
      </c>
      <c r="J3319" s="4">
        <v>0.75</v>
      </c>
      <c r="K3319" s="4">
        <v>1</v>
      </c>
      <c r="L3319" s="4">
        <v>5</v>
      </c>
      <c r="M3319" s="3">
        <v>1</v>
      </c>
      <c r="N3319" s="3">
        <v>2</v>
      </c>
      <c r="O3319" s="3">
        <f>HLOOKUP(O$5,[1]非R能力!$B$8:$F$558,$C3319+1,0)</f>
        <v>1560067.6415700822</v>
      </c>
      <c r="P3319" s="3">
        <f>HLOOKUP(P$5,[1]非R能力!$B$8:$F$558,$C3319+1,0)</f>
        <v>221136.90604276929</v>
      </c>
      <c r="Q3319" s="3">
        <f>HLOOKUP(Q$5,[1]非R能力!$B$8:$F$558,$C3319+1,0)</f>
        <v>116630.37208137433</v>
      </c>
      <c r="R3319" s="3">
        <f>HLOOKUP(R$5,[1]非R能力!$B$8:$F$558,$C3319+1,0)</f>
        <v>35832.660345940334</v>
      </c>
      <c r="S3319" s="3">
        <f>HLOOKUP(S$5,[1]非R能力!$B$8:$F$558,$C3319+1,0)</f>
        <v>47205.645552361966</v>
      </c>
      <c r="T3319" s="3">
        <f>INDEX([1]非R能力!$H$9:$H$558,D3319)</f>
        <v>46075.239272707338</v>
      </c>
      <c r="U3319" s="3">
        <f>IF(E3319="小怪",0,IF(INDEX([1]非R能力!$FK$9:$FK$558,C3319)=0,0,10))</f>
        <v>10</v>
      </c>
      <c r="V3319" s="3">
        <f>IF(E3319="小怪",0,IF(INDEX([1]非R能力!$FH$9:$FH$558,C3319)=0,0,5000))</f>
        <v>5000</v>
      </c>
      <c r="W3319" s="3">
        <f>HLOOKUP(W$5,[2]人物技能基础!$O$3:$Q$553,$C3319+1,0)</f>
        <v>3.637142857142857</v>
      </c>
      <c r="X3319" s="3">
        <f>HLOOKUP(X$5,[2]人物技能基础!$O$3:$Q$553,$C3319+1,0)</f>
        <v>2.0186428571428574</v>
      </c>
      <c r="Y3319" s="3">
        <f>HLOOKUP(Y$5,[2]人物技能基础!$O$3:$Q$553,$C3319+1,0)</f>
        <v>99.964285714285708</v>
      </c>
      <c r="Z3319" s="3">
        <f t="shared" si="307"/>
        <v>7259276</v>
      </c>
      <c r="AA3319" s="3">
        <f t="shared" si="308"/>
        <v>127230</v>
      </c>
      <c r="AB3319" s="3">
        <f t="shared" si="309"/>
        <v>44227</v>
      </c>
      <c r="AC3319" s="3">
        <f t="shared" si="310"/>
        <v>47205</v>
      </c>
      <c r="AD3319" s="3">
        <f t="shared" si="311"/>
        <v>47776</v>
      </c>
    </row>
    <row r="3320" spans="1:30" x14ac:dyDescent="0.15">
      <c r="A3320" s="3">
        <v>1315</v>
      </c>
      <c r="B3320" s="3" t="str">
        <f t="shared" si="306"/>
        <v>关卡1315boss</v>
      </c>
      <c r="C3320" s="3">
        <f>INDEX([3]关卡!$J$19:$J$2018,A3320)</f>
        <v>458</v>
      </c>
      <c r="D3320" s="3">
        <f>INDEX([3]关卡!$N$19:$N$2018,A3320)</f>
        <v>458</v>
      </c>
      <c r="E3320" s="3" t="s">
        <v>25</v>
      </c>
      <c r="F3320" s="3" t="s">
        <v>26</v>
      </c>
      <c r="G3320" s="3">
        <v>30</v>
      </c>
      <c r="H3320" s="3">
        <v>30</v>
      </c>
      <c r="I3320" s="3">
        <v>0.2</v>
      </c>
      <c r="J3320" s="4">
        <v>0.75</v>
      </c>
      <c r="K3320" s="4">
        <v>1</v>
      </c>
      <c r="L3320" s="4">
        <v>5</v>
      </c>
      <c r="M3320" s="3">
        <v>1</v>
      </c>
      <c r="N3320" s="3">
        <v>2</v>
      </c>
      <c r="O3320" s="3">
        <f>HLOOKUP(O$5,[1]非R能力!$B$8:$F$558,$C3320+1,0)</f>
        <v>1560067.6415700822</v>
      </c>
      <c r="P3320" s="3">
        <f>HLOOKUP(P$5,[1]非R能力!$B$8:$F$558,$C3320+1,0)</f>
        <v>221136.90604276929</v>
      </c>
      <c r="Q3320" s="3">
        <f>HLOOKUP(Q$5,[1]非R能力!$B$8:$F$558,$C3320+1,0)</f>
        <v>116630.37208137433</v>
      </c>
      <c r="R3320" s="3">
        <f>HLOOKUP(R$5,[1]非R能力!$B$8:$F$558,$C3320+1,0)</f>
        <v>35832.660345940334</v>
      </c>
      <c r="S3320" s="3">
        <f>HLOOKUP(S$5,[1]非R能力!$B$8:$F$558,$C3320+1,0)</f>
        <v>47205.645552361966</v>
      </c>
      <c r="T3320" s="3">
        <f>INDEX([1]非R能力!$H$9:$H$558,D3320)</f>
        <v>46075.239272707338</v>
      </c>
      <c r="U3320" s="3">
        <f>IF(E3320="小怪",0,IF(INDEX([1]非R能力!$FK$9:$FK$558,C3320)=0,0,10))</f>
        <v>10</v>
      </c>
      <c r="V3320" s="3">
        <f>IF(E3320="小怪",0,IF(INDEX([1]非R能力!$FH$9:$FH$558,C3320)=0,0,5000))</f>
        <v>5000</v>
      </c>
      <c r="W3320" s="3">
        <f>HLOOKUP(W$5,[2]人物技能基础!$O$3:$Q$553,$C3320+1,0)</f>
        <v>3.637142857142857</v>
      </c>
      <c r="X3320" s="3">
        <f>HLOOKUP(X$5,[2]人物技能基础!$O$3:$Q$553,$C3320+1,0)</f>
        <v>2.0186428571428574</v>
      </c>
      <c r="Y3320" s="3">
        <f>HLOOKUP(Y$5,[2]人物技能基础!$O$3:$Q$553,$C3320+1,0)</f>
        <v>99.964285714285708</v>
      </c>
      <c r="Z3320" s="3">
        <f t="shared" si="307"/>
        <v>7259276</v>
      </c>
      <c r="AA3320" s="3">
        <f t="shared" si="308"/>
        <v>127230</v>
      </c>
      <c r="AB3320" s="3">
        <f t="shared" si="309"/>
        <v>44227</v>
      </c>
      <c r="AC3320" s="3">
        <f t="shared" si="310"/>
        <v>47205</v>
      </c>
      <c r="AD3320" s="3">
        <f t="shared" si="311"/>
        <v>47776</v>
      </c>
    </row>
    <row r="3321" spans="1:30" x14ac:dyDescent="0.15">
      <c r="A3321" s="3">
        <v>1316</v>
      </c>
      <c r="B3321" s="3" t="str">
        <f t="shared" si="306"/>
        <v>关卡1316boss</v>
      </c>
      <c r="C3321" s="3">
        <f>INDEX([3]关卡!$J$19:$J$2018,A3321)</f>
        <v>458</v>
      </c>
      <c r="D3321" s="3">
        <f>INDEX([3]关卡!$N$19:$N$2018,A3321)</f>
        <v>458</v>
      </c>
      <c r="E3321" s="3" t="s">
        <v>25</v>
      </c>
      <c r="F3321" s="3" t="s">
        <v>26</v>
      </c>
      <c r="G3321" s="3">
        <v>30</v>
      </c>
      <c r="H3321" s="3">
        <v>30</v>
      </c>
      <c r="I3321" s="3">
        <v>0.2</v>
      </c>
      <c r="J3321" s="4">
        <v>0.75</v>
      </c>
      <c r="K3321" s="4">
        <v>1</v>
      </c>
      <c r="L3321" s="4">
        <v>5</v>
      </c>
      <c r="M3321" s="3">
        <v>1</v>
      </c>
      <c r="N3321" s="3">
        <v>2</v>
      </c>
      <c r="O3321" s="3">
        <f>HLOOKUP(O$5,[1]非R能力!$B$8:$F$558,$C3321+1,0)</f>
        <v>1560067.6415700822</v>
      </c>
      <c r="P3321" s="3">
        <f>HLOOKUP(P$5,[1]非R能力!$B$8:$F$558,$C3321+1,0)</f>
        <v>221136.90604276929</v>
      </c>
      <c r="Q3321" s="3">
        <f>HLOOKUP(Q$5,[1]非R能力!$B$8:$F$558,$C3321+1,0)</f>
        <v>116630.37208137433</v>
      </c>
      <c r="R3321" s="3">
        <f>HLOOKUP(R$5,[1]非R能力!$B$8:$F$558,$C3321+1,0)</f>
        <v>35832.660345940334</v>
      </c>
      <c r="S3321" s="3">
        <f>HLOOKUP(S$5,[1]非R能力!$B$8:$F$558,$C3321+1,0)</f>
        <v>47205.645552361966</v>
      </c>
      <c r="T3321" s="3">
        <f>INDEX([1]非R能力!$H$9:$H$558,D3321)</f>
        <v>46075.239272707338</v>
      </c>
      <c r="U3321" s="3">
        <f>IF(E3321="小怪",0,IF(INDEX([1]非R能力!$FK$9:$FK$558,C3321)=0,0,10))</f>
        <v>10</v>
      </c>
      <c r="V3321" s="3">
        <f>IF(E3321="小怪",0,IF(INDEX([1]非R能力!$FH$9:$FH$558,C3321)=0,0,5000))</f>
        <v>5000</v>
      </c>
      <c r="W3321" s="3">
        <f>HLOOKUP(W$5,[2]人物技能基础!$O$3:$Q$553,$C3321+1,0)</f>
        <v>3.637142857142857</v>
      </c>
      <c r="X3321" s="3">
        <f>HLOOKUP(X$5,[2]人物技能基础!$O$3:$Q$553,$C3321+1,0)</f>
        <v>2.0186428571428574</v>
      </c>
      <c r="Y3321" s="3">
        <f>HLOOKUP(Y$5,[2]人物技能基础!$O$3:$Q$553,$C3321+1,0)</f>
        <v>99.964285714285708</v>
      </c>
      <c r="Z3321" s="3">
        <f t="shared" si="307"/>
        <v>7259276</v>
      </c>
      <c r="AA3321" s="3">
        <f t="shared" si="308"/>
        <v>127230</v>
      </c>
      <c r="AB3321" s="3">
        <f t="shared" si="309"/>
        <v>44227</v>
      </c>
      <c r="AC3321" s="3">
        <f t="shared" si="310"/>
        <v>47205</v>
      </c>
      <c r="AD3321" s="3">
        <f t="shared" si="311"/>
        <v>47776</v>
      </c>
    </row>
    <row r="3322" spans="1:30" x14ac:dyDescent="0.15">
      <c r="A3322" s="3">
        <v>1317</v>
      </c>
      <c r="B3322" s="3" t="str">
        <f t="shared" si="306"/>
        <v>关卡1317boss</v>
      </c>
      <c r="C3322" s="3">
        <f>INDEX([3]关卡!$J$19:$J$2018,A3322)</f>
        <v>458</v>
      </c>
      <c r="D3322" s="3">
        <f>INDEX([3]关卡!$N$19:$N$2018,A3322)</f>
        <v>458</v>
      </c>
      <c r="E3322" s="3" t="s">
        <v>25</v>
      </c>
      <c r="F3322" s="3" t="s">
        <v>26</v>
      </c>
      <c r="G3322" s="3">
        <v>30</v>
      </c>
      <c r="H3322" s="3">
        <v>30</v>
      </c>
      <c r="I3322" s="3">
        <v>0.2</v>
      </c>
      <c r="J3322" s="4">
        <v>0.75</v>
      </c>
      <c r="K3322" s="4">
        <v>1</v>
      </c>
      <c r="L3322" s="4">
        <v>5</v>
      </c>
      <c r="M3322" s="3">
        <v>1</v>
      </c>
      <c r="N3322" s="3">
        <v>2</v>
      </c>
      <c r="O3322" s="3">
        <f>HLOOKUP(O$5,[1]非R能力!$B$8:$F$558,$C3322+1,0)</f>
        <v>1560067.6415700822</v>
      </c>
      <c r="P3322" s="3">
        <f>HLOOKUP(P$5,[1]非R能力!$B$8:$F$558,$C3322+1,0)</f>
        <v>221136.90604276929</v>
      </c>
      <c r="Q3322" s="3">
        <f>HLOOKUP(Q$5,[1]非R能力!$B$8:$F$558,$C3322+1,0)</f>
        <v>116630.37208137433</v>
      </c>
      <c r="R3322" s="3">
        <f>HLOOKUP(R$5,[1]非R能力!$B$8:$F$558,$C3322+1,0)</f>
        <v>35832.660345940334</v>
      </c>
      <c r="S3322" s="3">
        <f>HLOOKUP(S$5,[1]非R能力!$B$8:$F$558,$C3322+1,0)</f>
        <v>47205.645552361966</v>
      </c>
      <c r="T3322" s="3">
        <f>INDEX([1]非R能力!$H$9:$H$558,D3322)</f>
        <v>46075.239272707338</v>
      </c>
      <c r="U3322" s="3">
        <f>IF(E3322="小怪",0,IF(INDEX([1]非R能力!$FK$9:$FK$558,C3322)=0,0,10))</f>
        <v>10</v>
      </c>
      <c r="V3322" s="3">
        <f>IF(E3322="小怪",0,IF(INDEX([1]非R能力!$FH$9:$FH$558,C3322)=0,0,5000))</f>
        <v>5000</v>
      </c>
      <c r="W3322" s="3">
        <f>HLOOKUP(W$5,[2]人物技能基础!$O$3:$Q$553,$C3322+1,0)</f>
        <v>3.637142857142857</v>
      </c>
      <c r="X3322" s="3">
        <f>HLOOKUP(X$5,[2]人物技能基础!$O$3:$Q$553,$C3322+1,0)</f>
        <v>2.0186428571428574</v>
      </c>
      <c r="Y3322" s="3">
        <f>HLOOKUP(Y$5,[2]人物技能基础!$O$3:$Q$553,$C3322+1,0)</f>
        <v>99.964285714285708</v>
      </c>
      <c r="Z3322" s="3">
        <f t="shared" si="307"/>
        <v>7259276</v>
      </c>
      <c r="AA3322" s="3">
        <f t="shared" si="308"/>
        <v>127230</v>
      </c>
      <c r="AB3322" s="3">
        <f t="shared" si="309"/>
        <v>44227</v>
      </c>
      <c r="AC3322" s="3">
        <f t="shared" si="310"/>
        <v>47205</v>
      </c>
      <c r="AD3322" s="3">
        <f t="shared" si="311"/>
        <v>47776</v>
      </c>
    </row>
    <row r="3323" spans="1:30" x14ac:dyDescent="0.15">
      <c r="A3323" s="3">
        <v>1318</v>
      </c>
      <c r="B3323" s="3" t="str">
        <f t="shared" si="306"/>
        <v>关卡1318boss</v>
      </c>
      <c r="C3323" s="3">
        <f>INDEX([3]关卡!$J$19:$J$2018,A3323)</f>
        <v>458</v>
      </c>
      <c r="D3323" s="3">
        <f>INDEX([3]关卡!$N$19:$N$2018,A3323)</f>
        <v>458</v>
      </c>
      <c r="E3323" s="3" t="s">
        <v>25</v>
      </c>
      <c r="F3323" s="3" t="s">
        <v>26</v>
      </c>
      <c r="G3323" s="3">
        <v>30</v>
      </c>
      <c r="H3323" s="3">
        <v>30</v>
      </c>
      <c r="I3323" s="3">
        <v>0.2</v>
      </c>
      <c r="J3323" s="4">
        <v>0.75</v>
      </c>
      <c r="K3323" s="4">
        <v>1</v>
      </c>
      <c r="L3323" s="4">
        <v>5</v>
      </c>
      <c r="M3323" s="3">
        <v>1</v>
      </c>
      <c r="N3323" s="3">
        <v>2</v>
      </c>
      <c r="O3323" s="3">
        <f>HLOOKUP(O$5,[1]非R能力!$B$8:$F$558,$C3323+1,0)</f>
        <v>1560067.6415700822</v>
      </c>
      <c r="P3323" s="3">
        <f>HLOOKUP(P$5,[1]非R能力!$B$8:$F$558,$C3323+1,0)</f>
        <v>221136.90604276929</v>
      </c>
      <c r="Q3323" s="3">
        <f>HLOOKUP(Q$5,[1]非R能力!$B$8:$F$558,$C3323+1,0)</f>
        <v>116630.37208137433</v>
      </c>
      <c r="R3323" s="3">
        <f>HLOOKUP(R$5,[1]非R能力!$B$8:$F$558,$C3323+1,0)</f>
        <v>35832.660345940334</v>
      </c>
      <c r="S3323" s="3">
        <f>HLOOKUP(S$5,[1]非R能力!$B$8:$F$558,$C3323+1,0)</f>
        <v>47205.645552361966</v>
      </c>
      <c r="T3323" s="3">
        <f>INDEX([1]非R能力!$H$9:$H$558,D3323)</f>
        <v>46075.239272707338</v>
      </c>
      <c r="U3323" s="3">
        <f>IF(E3323="小怪",0,IF(INDEX([1]非R能力!$FK$9:$FK$558,C3323)=0,0,10))</f>
        <v>10</v>
      </c>
      <c r="V3323" s="3">
        <f>IF(E3323="小怪",0,IF(INDEX([1]非R能力!$FH$9:$FH$558,C3323)=0,0,5000))</f>
        <v>5000</v>
      </c>
      <c r="W3323" s="3">
        <f>HLOOKUP(W$5,[2]人物技能基础!$O$3:$Q$553,$C3323+1,0)</f>
        <v>3.637142857142857</v>
      </c>
      <c r="X3323" s="3">
        <f>HLOOKUP(X$5,[2]人物技能基础!$O$3:$Q$553,$C3323+1,0)</f>
        <v>2.0186428571428574</v>
      </c>
      <c r="Y3323" s="3">
        <f>HLOOKUP(Y$5,[2]人物技能基础!$O$3:$Q$553,$C3323+1,0)</f>
        <v>99.964285714285708</v>
      </c>
      <c r="Z3323" s="3">
        <f t="shared" si="307"/>
        <v>7259276</v>
      </c>
      <c r="AA3323" s="3">
        <f t="shared" si="308"/>
        <v>127230</v>
      </c>
      <c r="AB3323" s="3">
        <f t="shared" si="309"/>
        <v>44227</v>
      </c>
      <c r="AC3323" s="3">
        <f t="shared" si="310"/>
        <v>47205</v>
      </c>
      <c r="AD3323" s="3">
        <f t="shared" si="311"/>
        <v>47776</v>
      </c>
    </row>
    <row r="3324" spans="1:30" x14ac:dyDescent="0.15">
      <c r="A3324" s="3">
        <v>1319</v>
      </c>
      <c r="B3324" s="3" t="str">
        <f t="shared" si="306"/>
        <v>关卡1319boss</v>
      </c>
      <c r="C3324" s="3">
        <f>INDEX([3]关卡!$J$19:$J$2018,A3324)</f>
        <v>459</v>
      </c>
      <c r="D3324" s="3">
        <f>INDEX([3]关卡!$N$19:$N$2018,A3324)</f>
        <v>459</v>
      </c>
      <c r="E3324" s="3" t="s">
        <v>25</v>
      </c>
      <c r="F3324" s="3" t="s">
        <v>26</v>
      </c>
      <c r="G3324" s="3">
        <v>30</v>
      </c>
      <c r="H3324" s="3">
        <v>30</v>
      </c>
      <c r="I3324" s="3">
        <v>0.2</v>
      </c>
      <c r="J3324" s="4">
        <v>0.75</v>
      </c>
      <c r="K3324" s="4">
        <v>1</v>
      </c>
      <c r="L3324" s="4">
        <v>5</v>
      </c>
      <c r="M3324" s="3">
        <v>1</v>
      </c>
      <c r="N3324" s="3">
        <v>2</v>
      </c>
      <c r="O3324" s="3">
        <f>HLOOKUP(O$5,[1]非R能力!$B$8:$F$558,$C3324+1,0)</f>
        <v>1565543.2235029435</v>
      </c>
      <c r="P3324" s="3">
        <f>HLOOKUP(P$5,[1]非R能力!$B$8:$F$558,$C3324+1,0)</f>
        <v>221921.17394717433</v>
      </c>
      <c r="Q3324" s="3">
        <f>HLOOKUP(Q$5,[1]非R能力!$B$8:$F$558,$C3324+1,0)</f>
        <v>116914.7091683412</v>
      </c>
      <c r="R3324" s="3">
        <f>HLOOKUP(R$5,[1]非R能力!$B$8:$F$558,$C3324+1,0)</f>
        <v>35926.798303199525</v>
      </c>
      <c r="S3324" s="3">
        <f>HLOOKUP(S$5,[1]非R能力!$B$8:$F$558,$C3324+1,0)</f>
        <v>47310.415352614</v>
      </c>
      <c r="T3324" s="3">
        <f>INDEX([1]非R能力!$H$9:$H$558,D3324)</f>
        <v>46327.403807705348</v>
      </c>
      <c r="U3324" s="3">
        <f>IF(E3324="小怪",0,IF(INDEX([1]非R能力!$FK$9:$FK$558,C3324)=0,0,10))</f>
        <v>10</v>
      </c>
      <c r="V3324" s="3">
        <f>IF(E3324="小怪",0,IF(INDEX([1]非R能力!$FH$9:$FH$558,C3324)=0,0,5000))</f>
        <v>5000</v>
      </c>
      <c r="W3324" s="3">
        <f>HLOOKUP(W$5,[2]人物技能基础!$O$3:$Q$553,$C3324+1,0)</f>
        <v>3.637142857142857</v>
      </c>
      <c r="X3324" s="3">
        <f>HLOOKUP(X$5,[2]人物技能基础!$O$3:$Q$553,$C3324+1,0)</f>
        <v>2.0186428571428574</v>
      </c>
      <c r="Y3324" s="3">
        <f>HLOOKUP(Y$5,[2]人物技能基础!$O$3:$Q$553,$C3324+1,0)</f>
        <v>99.964285714285708</v>
      </c>
      <c r="Z3324" s="3">
        <f t="shared" si="307"/>
        <v>7286607</v>
      </c>
      <c r="AA3324" s="3">
        <f t="shared" si="308"/>
        <v>127551</v>
      </c>
      <c r="AB3324" s="3">
        <f t="shared" si="309"/>
        <v>44384</v>
      </c>
      <c r="AC3324" s="3">
        <f t="shared" si="310"/>
        <v>47310</v>
      </c>
      <c r="AD3324" s="3">
        <f t="shared" si="311"/>
        <v>47902</v>
      </c>
    </row>
    <row r="3325" spans="1:30" x14ac:dyDescent="0.15">
      <c r="A3325" s="3">
        <v>1320</v>
      </c>
      <c r="B3325" s="3" t="str">
        <f t="shared" si="306"/>
        <v>关卡1320boss</v>
      </c>
      <c r="C3325" s="3">
        <f>INDEX([3]关卡!$J$19:$J$2018,A3325)</f>
        <v>459</v>
      </c>
      <c r="D3325" s="3">
        <f>INDEX([3]关卡!$N$19:$N$2018,A3325)</f>
        <v>459</v>
      </c>
      <c r="E3325" s="3" t="s">
        <v>25</v>
      </c>
      <c r="F3325" s="3" t="s">
        <v>26</v>
      </c>
      <c r="G3325" s="3">
        <v>30</v>
      </c>
      <c r="H3325" s="3">
        <v>30</v>
      </c>
      <c r="I3325" s="3">
        <v>0.2</v>
      </c>
      <c r="J3325" s="4">
        <v>0.75</v>
      </c>
      <c r="K3325" s="4">
        <v>1</v>
      </c>
      <c r="L3325" s="4">
        <v>5</v>
      </c>
      <c r="M3325" s="3">
        <v>1</v>
      </c>
      <c r="N3325" s="3">
        <v>2</v>
      </c>
      <c r="O3325" s="3">
        <f>HLOOKUP(O$5,[1]非R能力!$B$8:$F$558,$C3325+1,0)</f>
        <v>1565543.2235029435</v>
      </c>
      <c r="P3325" s="3">
        <f>HLOOKUP(P$5,[1]非R能力!$B$8:$F$558,$C3325+1,0)</f>
        <v>221921.17394717433</v>
      </c>
      <c r="Q3325" s="3">
        <f>HLOOKUP(Q$5,[1]非R能力!$B$8:$F$558,$C3325+1,0)</f>
        <v>116914.7091683412</v>
      </c>
      <c r="R3325" s="3">
        <f>HLOOKUP(R$5,[1]非R能力!$B$8:$F$558,$C3325+1,0)</f>
        <v>35926.798303199525</v>
      </c>
      <c r="S3325" s="3">
        <f>HLOOKUP(S$5,[1]非R能力!$B$8:$F$558,$C3325+1,0)</f>
        <v>47310.415352614</v>
      </c>
      <c r="T3325" s="3">
        <f>INDEX([1]非R能力!$H$9:$H$558,D3325)</f>
        <v>46327.403807705348</v>
      </c>
      <c r="U3325" s="3">
        <f>IF(E3325="小怪",0,IF(INDEX([1]非R能力!$FK$9:$FK$558,C3325)=0,0,10))</f>
        <v>10</v>
      </c>
      <c r="V3325" s="3">
        <f>IF(E3325="小怪",0,IF(INDEX([1]非R能力!$FH$9:$FH$558,C3325)=0,0,5000))</f>
        <v>5000</v>
      </c>
      <c r="W3325" s="3">
        <f>HLOOKUP(W$5,[2]人物技能基础!$O$3:$Q$553,$C3325+1,0)</f>
        <v>3.637142857142857</v>
      </c>
      <c r="X3325" s="3">
        <f>HLOOKUP(X$5,[2]人物技能基础!$O$3:$Q$553,$C3325+1,0)</f>
        <v>2.0186428571428574</v>
      </c>
      <c r="Y3325" s="3">
        <f>HLOOKUP(Y$5,[2]人物技能基础!$O$3:$Q$553,$C3325+1,0)</f>
        <v>99.964285714285708</v>
      </c>
      <c r="Z3325" s="3">
        <f t="shared" si="307"/>
        <v>7286607</v>
      </c>
      <c r="AA3325" s="3">
        <f t="shared" si="308"/>
        <v>127551</v>
      </c>
      <c r="AB3325" s="3">
        <f t="shared" si="309"/>
        <v>44384</v>
      </c>
      <c r="AC3325" s="3">
        <f t="shared" si="310"/>
        <v>47310</v>
      </c>
      <c r="AD3325" s="3">
        <f t="shared" si="311"/>
        <v>47902</v>
      </c>
    </row>
    <row r="3326" spans="1:30" x14ac:dyDescent="0.15">
      <c r="A3326" s="3">
        <v>1321</v>
      </c>
      <c r="B3326" s="3" t="str">
        <f t="shared" si="306"/>
        <v>关卡1321boss</v>
      </c>
      <c r="C3326" s="3">
        <f>INDEX([3]关卡!$J$19:$J$2018,A3326)</f>
        <v>459</v>
      </c>
      <c r="D3326" s="3">
        <f>INDEX([3]关卡!$N$19:$N$2018,A3326)</f>
        <v>459</v>
      </c>
      <c r="E3326" s="3" t="s">
        <v>25</v>
      </c>
      <c r="F3326" s="3" t="s">
        <v>26</v>
      </c>
      <c r="G3326" s="3">
        <v>30</v>
      </c>
      <c r="H3326" s="3">
        <v>30</v>
      </c>
      <c r="I3326" s="3">
        <v>0.2</v>
      </c>
      <c r="J3326" s="4">
        <v>0.75</v>
      </c>
      <c r="K3326" s="4">
        <v>1</v>
      </c>
      <c r="L3326" s="4">
        <v>5</v>
      </c>
      <c r="M3326" s="3">
        <v>1</v>
      </c>
      <c r="N3326" s="3">
        <v>2</v>
      </c>
      <c r="O3326" s="3">
        <f>HLOOKUP(O$5,[1]非R能力!$B$8:$F$558,$C3326+1,0)</f>
        <v>1565543.2235029435</v>
      </c>
      <c r="P3326" s="3">
        <f>HLOOKUP(P$5,[1]非R能力!$B$8:$F$558,$C3326+1,0)</f>
        <v>221921.17394717433</v>
      </c>
      <c r="Q3326" s="3">
        <f>HLOOKUP(Q$5,[1]非R能力!$B$8:$F$558,$C3326+1,0)</f>
        <v>116914.7091683412</v>
      </c>
      <c r="R3326" s="3">
        <f>HLOOKUP(R$5,[1]非R能力!$B$8:$F$558,$C3326+1,0)</f>
        <v>35926.798303199525</v>
      </c>
      <c r="S3326" s="3">
        <f>HLOOKUP(S$5,[1]非R能力!$B$8:$F$558,$C3326+1,0)</f>
        <v>47310.415352614</v>
      </c>
      <c r="T3326" s="3">
        <f>INDEX([1]非R能力!$H$9:$H$558,D3326)</f>
        <v>46327.403807705348</v>
      </c>
      <c r="U3326" s="3">
        <f>IF(E3326="小怪",0,IF(INDEX([1]非R能力!$FK$9:$FK$558,C3326)=0,0,10))</f>
        <v>10</v>
      </c>
      <c r="V3326" s="3">
        <f>IF(E3326="小怪",0,IF(INDEX([1]非R能力!$FH$9:$FH$558,C3326)=0,0,5000))</f>
        <v>5000</v>
      </c>
      <c r="W3326" s="3">
        <f>HLOOKUP(W$5,[2]人物技能基础!$O$3:$Q$553,$C3326+1,0)</f>
        <v>3.637142857142857</v>
      </c>
      <c r="X3326" s="3">
        <f>HLOOKUP(X$5,[2]人物技能基础!$O$3:$Q$553,$C3326+1,0)</f>
        <v>2.0186428571428574</v>
      </c>
      <c r="Y3326" s="3">
        <f>HLOOKUP(Y$5,[2]人物技能基础!$O$3:$Q$553,$C3326+1,0)</f>
        <v>99.964285714285708</v>
      </c>
      <c r="Z3326" s="3">
        <f t="shared" si="307"/>
        <v>7286607</v>
      </c>
      <c r="AA3326" s="3">
        <f t="shared" si="308"/>
        <v>127551</v>
      </c>
      <c r="AB3326" s="3">
        <f t="shared" si="309"/>
        <v>44384</v>
      </c>
      <c r="AC3326" s="3">
        <f t="shared" si="310"/>
        <v>47310</v>
      </c>
      <c r="AD3326" s="3">
        <f t="shared" si="311"/>
        <v>47902</v>
      </c>
    </row>
    <row r="3327" spans="1:30" x14ac:dyDescent="0.15">
      <c r="A3327" s="3">
        <v>1322</v>
      </c>
      <c r="B3327" s="3" t="str">
        <f t="shared" si="306"/>
        <v>关卡1322boss</v>
      </c>
      <c r="C3327" s="3">
        <f>INDEX([3]关卡!$J$19:$J$2018,A3327)</f>
        <v>459</v>
      </c>
      <c r="D3327" s="3">
        <f>INDEX([3]关卡!$N$19:$N$2018,A3327)</f>
        <v>459</v>
      </c>
      <c r="E3327" s="3" t="s">
        <v>25</v>
      </c>
      <c r="F3327" s="3" t="s">
        <v>26</v>
      </c>
      <c r="G3327" s="3">
        <v>30</v>
      </c>
      <c r="H3327" s="3">
        <v>30</v>
      </c>
      <c r="I3327" s="3">
        <v>0.2</v>
      </c>
      <c r="J3327" s="4">
        <v>0.75</v>
      </c>
      <c r="K3327" s="4">
        <v>1</v>
      </c>
      <c r="L3327" s="4">
        <v>5</v>
      </c>
      <c r="M3327" s="3">
        <v>1</v>
      </c>
      <c r="N3327" s="3">
        <v>2</v>
      </c>
      <c r="O3327" s="3">
        <f>HLOOKUP(O$5,[1]非R能力!$B$8:$F$558,$C3327+1,0)</f>
        <v>1565543.2235029435</v>
      </c>
      <c r="P3327" s="3">
        <f>HLOOKUP(P$5,[1]非R能力!$B$8:$F$558,$C3327+1,0)</f>
        <v>221921.17394717433</v>
      </c>
      <c r="Q3327" s="3">
        <f>HLOOKUP(Q$5,[1]非R能力!$B$8:$F$558,$C3327+1,0)</f>
        <v>116914.7091683412</v>
      </c>
      <c r="R3327" s="3">
        <f>HLOOKUP(R$5,[1]非R能力!$B$8:$F$558,$C3327+1,0)</f>
        <v>35926.798303199525</v>
      </c>
      <c r="S3327" s="3">
        <f>HLOOKUP(S$5,[1]非R能力!$B$8:$F$558,$C3327+1,0)</f>
        <v>47310.415352614</v>
      </c>
      <c r="T3327" s="3">
        <f>INDEX([1]非R能力!$H$9:$H$558,D3327)</f>
        <v>46327.403807705348</v>
      </c>
      <c r="U3327" s="3">
        <f>IF(E3327="小怪",0,IF(INDEX([1]非R能力!$FK$9:$FK$558,C3327)=0,0,10))</f>
        <v>10</v>
      </c>
      <c r="V3327" s="3">
        <f>IF(E3327="小怪",0,IF(INDEX([1]非R能力!$FH$9:$FH$558,C3327)=0,0,5000))</f>
        <v>5000</v>
      </c>
      <c r="W3327" s="3">
        <f>HLOOKUP(W$5,[2]人物技能基础!$O$3:$Q$553,$C3327+1,0)</f>
        <v>3.637142857142857</v>
      </c>
      <c r="X3327" s="3">
        <f>HLOOKUP(X$5,[2]人物技能基础!$O$3:$Q$553,$C3327+1,0)</f>
        <v>2.0186428571428574</v>
      </c>
      <c r="Y3327" s="3">
        <f>HLOOKUP(Y$5,[2]人物技能基础!$O$3:$Q$553,$C3327+1,0)</f>
        <v>99.964285714285708</v>
      </c>
      <c r="Z3327" s="3">
        <f t="shared" si="307"/>
        <v>7286607</v>
      </c>
      <c r="AA3327" s="3">
        <f t="shared" si="308"/>
        <v>127551</v>
      </c>
      <c r="AB3327" s="3">
        <f t="shared" si="309"/>
        <v>44384</v>
      </c>
      <c r="AC3327" s="3">
        <f t="shared" si="310"/>
        <v>47310</v>
      </c>
      <c r="AD3327" s="3">
        <f t="shared" si="311"/>
        <v>47902</v>
      </c>
    </row>
    <row r="3328" spans="1:30" x14ac:dyDescent="0.15">
      <c r="A3328" s="3">
        <v>1323</v>
      </c>
      <c r="B3328" s="3" t="str">
        <f t="shared" si="306"/>
        <v>关卡1323boss</v>
      </c>
      <c r="C3328" s="3">
        <f>INDEX([3]关卡!$J$19:$J$2018,A3328)</f>
        <v>459</v>
      </c>
      <c r="D3328" s="3">
        <f>INDEX([3]关卡!$N$19:$N$2018,A3328)</f>
        <v>459</v>
      </c>
      <c r="E3328" s="3" t="s">
        <v>25</v>
      </c>
      <c r="F3328" s="3" t="s">
        <v>26</v>
      </c>
      <c r="G3328" s="3">
        <v>30</v>
      </c>
      <c r="H3328" s="3">
        <v>30</v>
      </c>
      <c r="I3328" s="3">
        <v>0.2</v>
      </c>
      <c r="J3328" s="4">
        <v>0.75</v>
      </c>
      <c r="K3328" s="4">
        <v>1</v>
      </c>
      <c r="L3328" s="4">
        <v>5</v>
      </c>
      <c r="M3328" s="3">
        <v>1</v>
      </c>
      <c r="N3328" s="3">
        <v>2</v>
      </c>
      <c r="O3328" s="3">
        <f>HLOOKUP(O$5,[1]非R能力!$B$8:$F$558,$C3328+1,0)</f>
        <v>1565543.2235029435</v>
      </c>
      <c r="P3328" s="3">
        <f>HLOOKUP(P$5,[1]非R能力!$B$8:$F$558,$C3328+1,0)</f>
        <v>221921.17394717433</v>
      </c>
      <c r="Q3328" s="3">
        <f>HLOOKUP(Q$5,[1]非R能力!$B$8:$F$558,$C3328+1,0)</f>
        <v>116914.7091683412</v>
      </c>
      <c r="R3328" s="3">
        <f>HLOOKUP(R$5,[1]非R能力!$B$8:$F$558,$C3328+1,0)</f>
        <v>35926.798303199525</v>
      </c>
      <c r="S3328" s="3">
        <f>HLOOKUP(S$5,[1]非R能力!$B$8:$F$558,$C3328+1,0)</f>
        <v>47310.415352614</v>
      </c>
      <c r="T3328" s="3">
        <f>INDEX([1]非R能力!$H$9:$H$558,D3328)</f>
        <v>46327.403807705348</v>
      </c>
      <c r="U3328" s="3">
        <f>IF(E3328="小怪",0,IF(INDEX([1]非R能力!$FK$9:$FK$558,C3328)=0,0,10))</f>
        <v>10</v>
      </c>
      <c r="V3328" s="3">
        <f>IF(E3328="小怪",0,IF(INDEX([1]非R能力!$FH$9:$FH$558,C3328)=0,0,5000))</f>
        <v>5000</v>
      </c>
      <c r="W3328" s="3">
        <f>HLOOKUP(W$5,[2]人物技能基础!$O$3:$Q$553,$C3328+1,0)</f>
        <v>3.637142857142857</v>
      </c>
      <c r="X3328" s="3">
        <f>HLOOKUP(X$5,[2]人物技能基础!$O$3:$Q$553,$C3328+1,0)</f>
        <v>2.0186428571428574</v>
      </c>
      <c r="Y3328" s="3">
        <f>HLOOKUP(Y$5,[2]人物技能基础!$O$3:$Q$553,$C3328+1,0)</f>
        <v>99.964285714285708</v>
      </c>
      <c r="Z3328" s="3">
        <f t="shared" si="307"/>
        <v>7286607</v>
      </c>
      <c r="AA3328" s="3">
        <f t="shared" si="308"/>
        <v>127551</v>
      </c>
      <c r="AB3328" s="3">
        <f t="shared" si="309"/>
        <v>44384</v>
      </c>
      <c r="AC3328" s="3">
        <f t="shared" si="310"/>
        <v>47310</v>
      </c>
      <c r="AD3328" s="3">
        <f t="shared" si="311"/>
        <v>47902</v>
      </c>
    </row>
    <row r="3329" spans="1:30" x14ac:dyDescent="0.15">
      <c r="A3329" s="3">
        <v>1324</v>
      </c>
      <c r="B3329" s="3" t="str">
        <f t="shared" si="306"/>
        <v>关卡1324boss</v>
      </c>
      <c r="C3329" s="3">
        <f>INDEX([3]关卡!$J$19:$J$2018,A3329)</f>
        <v>459</v>
      </c>
      <c r="D3329" s="3">
        <f>INDEX([3]关卡!$N$19:$N$2018,A3329)</f>
        <v>459</v>
      </c>
      <c r="E3329" s="3" t="s">
        <v>25</v>
      </c>
      <c r="F3329" s="3" t="s">
        <v>26</v>
      </c>
      <c r="G3329" s="3">
        <v>30</v>
      </c>
      <c r="H3329" s="3">
        <v>30</v>
      </c>
      <c r="I3329" s="3">
        <v>0.2</v>
      </c>
      <c r="J3329" s="4">
        <v>0.75</v>
      </c>
      <c r="K3329" s="4">
        <v>1</v>
      </c>
      <c r="L3329" s="4">
        <v>5</v>
      </c>
      <c r="M3329" s="3">
        <v>1</v>
      </c>
      <c r="N3329" s="3">
        <v>2</v>
      </c>
      <c r="O3329" s="3">
        <f>HLOOKUP(O$5,[1]非R能力!$B$8:$F$558,$C3329+1,0)</f>
        <v>1565543.2235029435</v>
      </c>
      <c r="P3329" s="3">
        <f>HLOOKUP(P$5,[1]非R能力!$B$8:$F$558,$C3329+1,0)</f>
        <v>221921.17394717433</v>
      </c>
      <c r="Q3329" s="3">
        <f>HLOOKUP(Q$5,[1]非R能力!$B$8:$F$558,$C3329+1,0)</f>
        <v>116914.7091683412</v>
      </c>
      <c r="R3329" s="3">
        <f>HLOOKUP(R$5,[1]非R能力!$B$8:$F$558,$C3329+1,0)</f>
        <v>35926.798303199525</v>
      </c>
      <c r="S3329" s="3">
        <f>HLOOKUP(S$5,[1]非R能力!$B$8:$F$558,$C3329+1,0)</f>
        <v>47310.415352614</v>
      </c>
      <c r="T3329" s="3">
        <f>INDEX([1]非R能力!$H$9:$H$558,D3329)</f>
        <v>46327.403807705348</v>
      </c>
      <c r="U3329" s="3">
        <f>IF(E3329="小怪",0,IF(INDEX([1]非R能力!$FK$9:$FK$558,C3329)=0,0,10))</f>
        <v>10</v>
      </c>
      <c r="V3329" s="3">
        <f>IF(E3329="小怪",0,IF(INDEX([1]非R能力!$FH$9:$FH$558,C3329)=0,0,5000))</f>
        <v>5000</v>
      </c>
      <c r="W3329" s="3">
        <f>HLOOKUP(W$5,[2]人物技能基础!$O$3:$Q$553,$C3329+1,0)</f>
        <v>3.637142857142857</v>
      </c>
      <c r="X3329" s="3">
        <f>HLOOKUP(X$5,[2]人物技能基础!$O$3:$Q$553,$C3329+1,0)</f>
        <v>2.0186428571428574</v>
      </c>
      <c r="Y3329" s="3">
        <f>HLOOKUP(Y$5,[2]人物技能基础!$O$3:$Q$553,$C3329+1,0)</f>
        <v>99.964285714285708</v>
      </c>
      <c r="Z3329" s="3">
        <f t="shared" si="307"/>
        <v>7286607</v>
      </c>
      <c r="AA3329" s="3">
        <f t="shared" si="308"/>
        <v>127551</v>
      </c>
      <c r="AB3329" s="3">
        <f t="shared" si="309"/>
        <v>44384</v>
      </c>
      <c r="AC3329" s="3">
        <f t="shared" si="310"/>
        <v>47310</v>
      </c>
      <c r="AD3329" s="3">
        <f t="shared" si="311"/>
        <v>47902</v>
      </c>
    </row>
    <row r="3330" spans="1:30" x14ac:dyDescent="0.15">
      <c r="A3330" s="3">
        <v>1325</v>
      </c>
      <c r="B3330" s="3" t="str">
        <f t="shared" si="306"/>
        <v>关卡1325boss</v>
      </c>
      <c r="C3330" s="3">
        <f>INDEX([3]关卡!$J$19:$J$2018,A3330)</f>
        <v>460</v>
      </c>
      <c r="D3330" s="3">
        <f>INDEX([3]关卡!$N$19:$N$2018,A3330)</f>
        <v>460</v>
      </c>
      <c r="E3330" s="3" t="s">
        <v>25</v>
      </c>
      <c r="F3330" s="3" t="s">
        <v>26</v>
      </c>
      <c r="G3330" s="3">
        <v>30</v>
      </c>
      <c r="H3330" s="3">
        <v>30</v>
      </c>
      <c r="I3330" s="3">
        <v>0.2</v>
      </c>
      <c r="J3330" s="4">
        <v>0.75</v>
      </c>
      <c r="K3330" s="4">
        <v>1</v>
      </c>
      <c r="L3330" s="4">
        <v>5</v>
      </c>
      <c r="M3330" s="3">
        <v>1</v>
      </c>
      <c r="N3330" s="3">
        <v>2</v>
      </c>
      <c r="O3330" s="3">
        <f>HLOOKUP(O$5,[1]非R能力!$B$8:$F$558,$C3330+1,0)</f>
        <v>1578099.1399075557</v>
      </c>
      <c r="P3330" s="3">
        <f>HLOOKUP(P$5,[1]非R能力!$B$8:$F$558,$C3330+1,0)</f>
        <v>223985.7928136093</v>
      </c>
      <c r="Q3330" s="3">
        <f>HLOOKUP(Q$5,[1]非R能力!$B$8:$F$558,$C3330+1,0)</f>
        <v>117841.10694604245</v>
      </c>
      <c r="R3330" s="3">
        <f>HLOOKUP(R$5,[1]非R能力!$B$8:$F$558,$C3330+1,0)</f>
        <v>36228.830404881621</v>
      </c>
      <c r="S3330" s="3">
        <f>HLOOKUP(S$5,[1]非R能力!$B$8:$F$558,$C3330+1,0)</f>
        <v>47825.976631984246</v>
      </c>
      <c r="T3330" s="3">
        <f>INDEX([1]非R能力!$H$9:$H$558,D3330)</f>
        <v>46580.67071921318</v>
      </c>
      <c r="U3330" s="3">
        <f>IF(E3330="小怪",0,IF(INDEX([1]非R能力!$FK$9:$FK$558,C3330)=0,0,10))</f>
        <v>10</v>
      </c>
      <c r="V3330" s="3">
        <f>IF(E3330="小怪",0,IF(INDEX([1]非R能力!$FH$9:$FH$558,C3330)=0,0,5000))</f>
        <v>5000</v>
      </c>
      <c r="W3330" s="3">
        <f>HLOOKUP(W$5,[2]人物技能基础!$O$3:$Q$553,$C3330+1,0)</f>
        <v>3.637142857142857</v>
      </c>
      <c r="X3330" s="3">
        <f>HLOOKUP(X$5,[2]人物技能基础!$O$3:$Q$553,$C3330+1,0)</f>
        <v>2.0186428571428574</v>
      </c>
      <c r="Y3330" s="3">
        <f>HLOOKUP(Y$5,[2]人物技能基础!$O$3:$Q$553,$C3330+1,0)</f>
        <v>99.964285714285708</v>
      </c>
      <c r="Z3330" s="3">
        <f t="shared" si="307"/>
        <v>7351178</v>
      </c>
      <c r="AA3330" s="3">
        <f t="shared" si="308"/>
        <v>128561</v>
      </c>
      <c r="AB3330" s="3">
        <f t="shared" si="309"/>
        <v>44797</v>
      </c>
      <c r="AC3330" s="3">
        <f t="shared" si="310"/>
        <v>47825</v>
      </c>
      <c r="AD3330" s="3">
        <f t="shared" si="311"/>
        <v>48305</v>
      </c>
    </row>
    <row r="3331" spans="1:30" x14ac:dyDescent="0.15">
      <c r="A3331" s="3">
        <v>1326</v>
      </c>
      <c r="B3331" s="3" t="str">
        <f t="shared" si="306"/>
        <v>关卡1326boss</v>
      </c>
      <c r="C3331" s="3">
        <f>INDEX([3]关卡!$J$19:$J$2018,A3331)</f>
        <v>460</v>
      </c>
      <c r="D3331" s="3">
        <f>INDEX([3]关卡!$N$19:$N$2018,A3331)</f>
        <v>460</v>
      </c>
      <c r="E3331" s="3" t="s">
        <v>25</v>
      </c>
      <c r="F3331" s="3" t="s">
        <v>26</v>
      </c>
      <c r="G3331" s="3">
        <v>30</v>
      </c>
      <c r="H3331" s="3">
        <v>30</v>
      </c>
      <c r="I3331" s="3">
        <v>0.2</v>
      </c>
      <c r="J3331" s="4">
        <v>0.75</v>
      </c>
      <c r="K3331" s="4">
        <v>1</v>
      </c>
      <c r="L3331" s="4">
        <v>5</v>
      </c>
      <c r="M3331" s="3">
        <v>1</v>
      </c>
      <c r="N3331" s="3">
        <v>2</v>
      </c>
      <c r="O3331" s="3">
        <f>HLOOKUP(O$5,[1]非R能力!$B$8:$F$558,$C3331+1,0)</f>
        <v>1578099.1399075557</v>
      </c>
      <c r="P3331" s="3">
        <f>HLOOKUP(P$5,[1]非R能力!$B$8:$F$558,$C3331+1,0)</f>
        <v>223985.7928136093</v>
      </c>
      <c r="Q3331" s="3">
        <f>HLOOKUP(Q$5,[1]非R能力!$B$8:$F$558,$C3331+1,0)</f>
        <v>117841.10694604245</v>
      </c>
      <c r="R3331" s="3">
        <f>HLOOKUP(R$5,[1]非R能力!$B$8:$F$558,$C3331+1,0)</f>
        <v>36228.830404881621</v>
      </c>
      <c r="S3331" s="3">
        <f>HLOOKUP(S$5,[1]非R能力!$B$8:$F$558,$C3331+1,0)</f>
        <v>47825.976631984246</v>
      </c>
      <c r="T3331" s="3">
        <f>INDEX([1]非R能力!$H$9:$H$558,D3331)</f>
        <v>46580.67071921318</v>
      </c>
      <c r="U3331" s="3">
        <f>IF(E3331="小怪",0,IF(INDEX([1]非R能力!$FK$9:$FK$558,C3331)=0,0,10))</f>
        <v>10</v>
      </c>
      <c r="V3331" s="3">
        <f>IF(E3331="小怪",0,IF(INDEX([1]非R能力!$FH$9:$FH$558,C3331)=0,0,5000))</f>
        <v>5000</v>
      </c>
      <c r="W3331" s="3">
        <f>HLOOKUP(W$5,[2]人物技能基础!$O$3:$Q$553,$C3331+1,0)</f>
        <v>3.637142857142857</v>
      </c>
      <c r="X3331" s="3">
        <f>HLOOKUP(X$5,[2]人物技能基础!$O$3:$Q$553,$C3331+1,0)</f>
        <v>2.0186428571428574</v>
      </c>
      <c r="Y3331" s="3">
        <f>HLOOKUP(Y$5,[2]人物技能基础!$O$3:$Q$553,$C3331+1,0)</f>
        <v>99.964285714285708</v>
      </c>
      <c r="Z3331" s="3">
        <f t="shared" si="307"/>
        <v>7351178</v>
      </c>
      <c r="AA3331" s="3">
        <f t="shared" si="308"/>
        <v>128561</v>
      </c>
      <c r="AB3331" s="3">
        <f t="shared" si="309"/>
        <v>44797</v>
      </c>
      <c r="AC3331" s="3">
        <f t="shared" si="310"/>
        <v>47825</v>
      </c>
      <c r="AD3331" s="3">
        <f t="shared" si="311"/>
        <v>48305</v>
      </c>
    </row>
    <row r="3332" spans="1:30" x14ac:dyDescent="0.15">
      <c r="A3332" s="3">
        <v>1327</v>
      </c>
      <c r="B3332" s="3" t="str">
        <f t="shared" si="306"/>
        <v>关卡1327boss</v>
      </c>
      <c r="C3332" s="3">
        <f>INDEX([3]关卡!$J$19:$J$2018,A3332)</f>
        <v>460</v>
      </c>
      <c r="D3332" s="3">
        <f>INDEX([3]关卡!$N$19:$N$2018,A3332)</f>
        <v>460</v>
      </c>
      <c r="E3332" s="3" t="s">
        <v>25</v>
      </c>
      <c r="F3332" s="3" t="s">
        <v>26</v>
      </c>
      <c r="G3332" s="3">
        <v>30</v>
      </c>
      <c r="H3332" s="3">
        <v>30</v>
      </c>
      <c r="I3332" s="3">
        <v>0.2</v>
      </c>
      <c r="J3332" s="4">
        <v>0.75</v>
      </c>
      <c r="K3332" s="4">
        <v>1</v>
      </c>
      <c r="L3332" s="4">
        <v>5</v>
      </c>
      <c r="M3332" s="3">
        <v>1</v>
      </c>
      <c r="N3332" s="3">
        <v>2</v>
      </c>
      <c r="O3332" s="3">
        <f>HLOOKUP(O$5,[1]非R能力!$B$8:$F$558,$C3332+1,0)</f>
        <v>1578099.1399075557</v>
      </c>
      <c r="P3332" s="3">
        <f>HLOOKUP(P$5,[1]非R能力!$B$8:$F$558,$C3332+1,0)</f>
        <v>223985.7928136093</v>
      </c>
      <c r="Q3332" s="3">
        <f>HLOOKUP(Q$5,[1]非R能力!$B$8:$F$558,$C3332+1,0)</f>
        <v>117841.10694604245</v>
      </c>
      <c r="R3332" s="3">
        <f>HLOOKUP(R$5,[1]非R能力!$B$8:$F$558,$C3332+1,0)</f>
        <v>36228.830404881621</v>
      </c>
      <c r="S3332" s="3">
        <f>HLOOKUP(S$5,[1]非R能力!$B$8:$F$558,$C3332+1,0)</f>
        <v>47825.976631984246</v>
      </c>
      <c r="T3332" s="3">
        <f>INDEX([1]非R能力!$H$9:$H$558,D3332)</f>
        <v>46580.67071921318</v>
      </c>
      <c r="U3332" s="3">
        <f>IF(E3332="小怪",0,IF(INDEX([1]非R能力!$FK$9:$FK$558,C3332)=0,0,10))</f>
        <v>10</v>
      </c>
      <c r="V3332" s="3">
        <f>IF(E3332="小怪",0,IF(INDEX([1]非R能力!$FH$9:$FH$558,C3332)=0,0,5000))</f>
        <v>5000</v>
      </c>
      <c r="W3332" s="3">
        <f>HLOOKUP(W$5,[2]人物技能基础!$O$3:$Q$553,$C3332+1,0)</f>
        <v>3.637142857142857</v>
      </c>
      <c r="X3332" s="3">
        <f>HLOOKUP(X$5,[2]人物技能基础!$O$3:$Q$553,$C3332+1,0)</f>
        <v>2.0186428571428574</v>
      </c>
      <c r="Y3332" s="3">
        <f>HLOOKUP(Y$5,[2]人物技能基础!$O$3:$Q$553,$C3332+1,0)</f>
        <v>99.964285714285708</v>
      </c>
      <c r="Z3332" s="3">
        <f t="shared" si="307"/>
        <v>7351178</v>
      </c>
      <c r="AA3332" s="3">
        <f t="shared" si="308"/>
        <v>128561</v>
      </c>
      <c r="AB3332" s="3">
        <f t="shared" si="309"/>
        <v>44797</v>
      </c>
      <c r="AC3332" s="3">
        <f t="shared" si="310"/>
        <v>47825</v>
      </c>
      <c r="AD3332" s="3">
        <f t="shared" si="311"/>
        <v>48305</v>
      </c>
    </row>
    <row r="3333" spans="1:30" x14ac:dyDescent="0.15">
      <c r="A3333" s="3">
        <v>1328</v>
      </c>
      <c r="B3333" s="3" t="str">
        <f t="shared" si="306"/>
        <v>关卡1328boss</v>
      </c>
      <c r="C3333" s="3">
        <f>INDEX([3]关卡!$J$19:$J$2018,A3333)</f>
        <v>460</v>
      </c>
      <c r="D3333" s="3">
        <f>INDEX([3]关卡!$N$19:$N$2018,A3333)</f>
        <v>460</v>
      </c>
      <c r="E3333" s="3" t="s">
        <v>25</v>
      </c>
      <c r="F3333" s="3" t="s">
        <v>26</v>
      </c>
      <c r="G3333" s="3">
        <v>30</v>
      </c>
      <c r="H3333" s="3">
        <v>30</v>
      </c>
      <c r="I3333" s="3">
        <v>0.2</v>
      </c>
      <c r="J3333" s="4">
        <v>0.75</v>
      </c>
      <c r="K3333" s="4">
        <v>1</v>
      </c>
      <c r="L3333" s="4">
        <v>5</v>
      </c>
      <c r="M3333" s="3">
        <v>1</v>
      </c>
      <c r="N3333" s="3">
        <v>2</v>
      </c>
      <c r="O3333" s="3">
        <f>HLOOKUP(O$5,[1]非R能力!$B$8:$F$558,$C3333+1,0)</f>
        <v>1578099.1399075557</v>
      </c>
      <c r="P3333" s="3">
        <f>HLOOKUP(P$5,[1]非R能力!$B$8:$F$558,$C3333+1,0)</f>
        <v>223985.7928136093</v>
      </c>
      <c r="Q3333" s="3">
        <f>HLOOKUP(Q$5,[1]非R能力!$B$8:$F$558,$C3333+1,0)</f>
        <v>117841.10694604245</v>
      </c>
      <c r="R3333" s="3">
        <f>HLOOKUP(R$5,[1]非R能力!$B$8:$F$558,$C3333+1,0)</f>
        <v>36228.830404881621</v>
      </c>
      <c r="S3333" s="3">
        <f>HLOOKUP(S$5,[1]非R能力!$B$8:$F$558,$C3333+1,0)</f>
        <v>47825.976631984246</v>
      </c>
      <c r="T3333" s="3">
        <f>INDEX([1]非R能力!$H$9:$H$558,D3333)</f>
        <v>46580.67071921318</v>
      </c>
      <c r="U3333" s="3">
        <f>IF(E3333="小怪",0,IF(INDEX([1]非R能力!$FK$9:$FK$558,C3333)=0,0,10))</f>
        <v>10</v>
      </c>
      <c r="V3333" s="3">
        <f>IF(E3333="小怪",0,IF(INDEX([1]非R能力!$FH$9:$FH$558,C3333)=0,0,5000))</f>
        <v>5000</v>
      </c>
      <c r="W3333" s="3">
        <f>HLOOKUP(W$5,[2]人物技能基础!$O$3:$Q$553,$C3333+1,0)</f>
        <v>3.637142857142857</v>
      </c>
      <c r="X3333" s="3">
        <f>HLOOKUP(X$5,[2]人物技能基础!$O$3:$Q$553,$C3333+1,0)</f>
        <v>2.0186428571428574</v>
      </c>
      <c r="Y3333" s="3">
        <f>HLOOKUP(Y$5,[2]人物技能基础!$O$3:$Q$553,$C3333+1,0)</f>
        <v>99.964285714285708</v>
      </c>
      <c r="Z3333" s="3">
        <f t="shared" si="307"/>
        <v>7351178</v>
      </c>
      <c r="AA3333" s="3">
        <f t="shared" si="308"/>
        <v>128561</v>
      </c>
      <c r="AB3333" s="3">
        <f t="shared" si="309"/>
        <v>44797</v>
      </c>
      <c r="AC3333" s="3">
        <f t="shared" si="310"/>
        <v>47825</v>
      </c>
      <c r="AD3333" s="3">
        <f t="shared" si="311"/>
        <v>48305</v>
      </c>
    </row>
    <row r="3334" spans="1:30" x14ac:dyDescent="0.15">
      <c r="A3334" s="3">
        <v>1329</v>
      </c>
      <c r="B3334" s="3" t="str">
        <f t="shared" si="306"/>
        <v>关卡1329boss</v>
      </c>
      <c r="C3334" s="3">
        <f>INDEX([3]关卡!$J$19:$J$2018,A3334)</f>
        <v>460</v>
      </c>
      <c r="D3334" s="3">
        <f>INDEX([3]关卡!$N$19:$N$2018,A3334)</f>
        <v>460</v>
      </c>
      <c r="E3334" s="3" t="s">
        <v>25</v>
      </c>
      <c r="F3334" s="3" t="s">
        <v>26</v>
      </c>
      <c r="G3334" s="3">
        <v>30</v>
      </c>
      <c r="H3334" s="3">
        <v>30</v>
      </c>
      <c r="I3334" s="3">
        <v>0.2</v>
      </c>
      <c r="J3334" s="4">
        <v>0.75</v>
      </c>
      <c r="K3334" s="4">
        <v>1</v>
      </c>
      <c r="L3334" s="4">
        <v>5</v>
      </c>
      <c r="M3334" s="3">
        <v>1</v>
      </c>
      <c r="N3334" s="3">
        <v>2</v>
      </c>
      <c r="O3334" s="3">
        <f>HLOOKUP(O$5,[1]非R能力!$B$8:$F$558,$C3334+1,0)</f>
        <v>1578099.1399075557</v>
      </c>
      <c r="P3334" s="3">
        <f>HLOOKUP(P$5,[1]非R能力!$B$8:$F$558,$C3334+1,0)</f>
        <v>223985.7928136093</v>
      </c>
      <c r="Q3334" s="3">
        <f>HLOOKUP(Q$5,[1]非R能力!$B$8:$F$558,$C3334+1,0)</f>
        <v>117841.10694604245</v>
      </c>
      <c r="R3334" s="3">
        <f>HLOOKUP(R$5,[1]非R能力!$B$8:$F$558,$C3334+1,0)</f>
        <v>36228.830404881621</v>
      </c>
      <c r="S3334" s="3">
        <f>HLOOKUP(S$5,[1]非R能力!$B$8:$F$558,$C3334+1,0)</f>
        <v>47825.976631984246</v>
      </c>
      <c r="T3334" s="3">
        <f>INDEX([1]非R能力!$H$9:$H$558,D3334)</f>
        <v>46580.67071921318</v>
      </c>
      <c r="U3334" s="3">
        <f>IF(E3334="小怪",0,IF(INDEX([1]非R能力!$FK$9:$FK$558,C3334)=0,0,10))</f>
        <v>10</v>
      </c>
      <c r="V3334" s="3">
        <f>IF(E3334="小怪",0,IF(INDEX([1]非R能力!$FH$9:$FH$558,C3334)=0,0,5000))</f>
        <v>5000</v>
      </c>
      <c r="W3334" s="3">
        <f>HLOOKUP(W$5,[2]人物技能基础!$O$3:$Q$553,$C3334+1,0)</f>
        <v>3.637142857142857</v>
      </c>
      <c r="X3334" s="3">
        <f>HLOOKUP(X$5,[2]人物技能基础!$O$3:$Q$553,$C3334+1,0)</f>
        <v>2.0186428571428574</v>
      </c>
      <c r="Y3334" s="3">
        <f>HLOOKUP(Y$5,[2]人物技能基础!$O$3:$Q$553,$C3334+1,0)</f>
        <v>99.964285714285708</v>
      </c>
      <c r="Z3334" s="3">
        <f t="shared" si="307"/>
        <v>7351178</v>
      </c>
      <c r="AA3334" s="3">
        <f t="shared" si="308"/>
        <v>128561</v>
      </c>
      <c r="AB3334" s="3">
        <f t="shared" si="309"/>
        <v>44797</v>
      </c>
      <c r="AC3334" s="3">
        <f t="shared" si="310"/>
        <v>47825</v>
      </c>
      <c r="AD3334" s="3">
        <f t="shared" si="311"/>
        <v>48305</v>
      </c>
    </row>
    <row r="3335" spans="1:30" x14ac:dyDescent="0.15">
      <c r="A3335" s="3">
        <v>1330</v>
      </c>
      <c r="B3335" s="3" t="str">
        <f t="shared" ref="B3335:B3398" si="312">"关卡"&amp;A3335&amp;E3335</f>
        <v>关卡1330boss</v>
      </c>
      <c r="C3335" s="3">
        <f>INDEX([3]关卡!$J$19:$J$2018,A3335)</f>
        <v>461</v>
      </c>
      <c r="D3335" s="3">
        <f>INDEX([3]关卡!$N$19:$N$2018,A3335)</f>
        <v>461</v>
      </c>
      <c r="E3335" s="3" t="s">
        <v>25</v>
      </c>
      <c r="F3335" s="3" t="s">
        <v>26</v>
      </c>
      <c r="G3335" s="3">
        <v>30</v>
      </c>
      <c r="H3335" s="3">
        <v>30</v>
      </c>
      <c r="I3335" s="3">
        <v>0.2</v>
      </c>
      <c r="J3335" s="4">
        <v>0.75</v>
      </c>
      <c r="K3335" s="4">
        <v>1</v>
      </c>
      <c r="L3335" s="4">
        <v>5</v>
      </c>
      <c r="M3335" s="3">
        <v>1</v>
      </c>
      <c r="N3335" s="3">
        <v>2</v>
      </c>
      <c r="O3335" s="3">
        <f>HLOOKUP(O$5,[1]非R能力!$B$8:$F$558,$C3335+1,0)</f>
        <v>1610240.0592363556</v>
      </c>
      <c r="P3335" s="3">
        <f>HLOOKUP(P$5,[1]非R能力!$B$8:$F$558,$C3335+1,0)</f>
        <v>228298.50194563708</v>
      </c>
      <c r="Q3335" s="3">
        <f>HLOOKUP(Q$5,[1]非R能力!$B$8:$F$558,$C3335+1,0)</f>
        <v>119884.96786641318</v>
      </c>
      <c r="R3335" s="3">
        <f>HLOOKUP(R$5,[1]非R能力!$B$8:$F$558,$C3335+1,0)</f>
        <v>36913.517311102063</v>
      </c>
      <c r="S3335" s="3">
        <f>HLOOKUP(S$5,[1]非R能力!$B$8:$F$558,$C3335+1,0)</f>
        <v>48689.067447527821</v>
      </c>
      <c r="T3335" s="3">
        <f>INDEX([1]非R能力!$H$9:$H$558,D3335)</f>
        <v>46835.043615359995</v>
      </c>
      <c r="U3335" s="3">
        <f>IF(E3335="小怪",0,IF(INDEX([1]非R能力!$FK$9:$FK$558,C3335)=0,0,10))</f>
        <v>10</v>
      </c>
      <c r="V3335" s="3">
        <f>IF(E3335="小怪",0,IF(INDEX([1]非R能力!$FH$9:$FH$558,C3335)=0,0,5000))</f>
        <v>5000</v>
      </c>
      <c r="W3335" s="3">
        <f>HLOOKUP(W$5,[2]人物技能基础!$O$3:$Q$553,$C3335+1,0)</f>
        <v>3.637142857142857</v>
      </c>
      <c r="X3335" s="3">
        <f>HLOOKUP(X$5,[2]人物技能基础!$O$3:$Q$553,$C3335+1,0)</f>
        <v>2.0186428571428574</v>
      </c>
      <c r="Y3335" s="3">
        <f>HLOOKUP(Y$5,[2]人物技能基础!$O$3:$Q$553,$C3335+1,0)</f>
        <v>99.964285714285708</v>
      </c>
      <c r="Z3335" s="3">
        <f t="shared" ref="Z3335:Z3398" si="313">INT(((P3335-AB3335)*X3335+(Y3335+T3335))*G3335*J3335*$D$2)</f>
        <v>7481140</v>
      </c>
      <c r="AA3335" s="3">
        <f t="shared" ref="AA3335:AA3398" si="314">IF(H3335=0,IF(U3335=0,INT(Q3335/5),IF(V3335=0,INT(Q3335/5),INT((V3335/U3335)/(1/N3335*M3335)/L3335+Q3335))),INT((IF(U3335=0,0,V3335/U3335/(1/N3335*M3335))+O3335/H3335)/L3335+Q3335))</f>
        <v>130819</v>
      </c>
      <c r="AB3335" s="3">
        <f t="shared" ref="AB3335:AB3398" si="315">INT(P3335*I3335)</f>
        <v>45659</v>
      </c>
      <c r="AC3335" s="3">
        <f t="shared" ref="AC3335:AC3398" si="316">INT(K3335*S3335)</f>
        <v>48689</v>
      </c>
      <c r="AD3335" s="3">
        <f t="shared" ref="AD3335:AD3398" si="317">INT(R3335/J3335)</f>
        <v>49218</v>
      </c>
    </row>
    <row r="3336" spans="1:30" x14ac:dyDescent="0.15">
      <c r="A3336" s="3">
        <v>1331</v>
      </c>
      <c r="B3336" s="3" t="str">
        <f t="shared" si="312"/>
        <v>关卡1331boss</v>
      </c>
      <c r="C3336" s="3">
        <f>INDEX([3]关卡!$J$19:$J$2018,A3336)</f>
        <v>461</v>
      </c>
      <c r="D3336" s="3">
        <f>INDEX([3]关卡!$N$19:$N$2018,A3336)</f>
        <v>461</v>
      </c>
      <c r="E3336" s="3" t="s">
        <v>25</v>
      </c>
      <c r="F3336" s="3" t="s">
        <v>26</v>
      </c>
      <c r="G3336" s="3">
        <v>30</v>
      </c>
      <c r="H3336" s="3">
        <v>30</v>
      </c>
      <c r="I3336" s="3">
        <v>0.2</v>
      </c>
      <c r="J3336" s="4">
        <v>0.75</v>
      </c>
      <c r="K3336" s="4">
        <v>1</v>
      </c>
      <c r="L3336" s="4">
        <v>5</v>
      </c>
      <c r="M3336" s="3">
        <v>1</v>
      </c>
      <c r="N3336" s="3">
        <v>2</v>
      </c>
      <c r="O3336" s="3">
        <f>HLOOKUP(O$5,[1]非R能力!$B$8:$F$558,$C3336+1,0)</f>
        <v>1610240.0592363556</v>
      </c>
      <c r="P3336" s="3">
        <f>HLOOKUP(P$5,[1]非R能力!$B$8:$F$558,$C3336+1,0)</f>
        <v>228298.50194563708</v>
      </c>
      <c r="Q3336" s="3">
        <f>HLOOKUP(Q$5,[1]非R能力!$B$8:$F$558,$C3336+1,0)</f>
        <v>119884.96786641318</v>
      </c>
      <c r="R3336" s="3">
        <f>HLOOKUP(R$5,[1]非R能力!$B$8:$F$558,$C3336+1,0)</f>
        <v>36913.517311102063</v>
      </c>
      <c r="S3336" s="3">
        <f>HLOOKUP(S$5,[1]非R能力!$B$8:$F$558,$C3336+1,0)</f>
        <v>48689.067447527821</v>
      </c>
      <c r="T3336" s="3">
        <f>INDEX([1]非R能力!$H$9:$H$558,D3336)</f>
        <v>46835.043615359995</v>
      </c>
      <c r="U3336" s="3">
        <f>IF(E3336="小怪",0,IF(INDEX([1]非R能力!$FK$9:$FK$558,C3336)=0,0,10))</f>
        <v>10</v>
      </c>
      <c r="V3336" s="3">
        <f>IF(E3336="小怪",0,IF(INDEX([1]非R能力!$FH$9:$FH$558,C3336)=0,0,5000))</f>
        <v>5000</v>
      </c>
      <c r="W3336" s="3">
        <f>HLOOKUP(W$5,[2]人物技能基础!$O$3:$Q$553,$C3336+1,0)</f>
        <v>3.637142857142857</v>
      </c>
      <c r="X3336" s="3">
        <f>HLOOKUP(X$5,[2]人物技能基础!$O$3:$Q$553,$C3336+1,0)</f>
        <v>2.0186428571428574</v>
      </c>
      <c r="Y3336" s="3">
        <f>HLOOKUP(Y$5,[2]人物技能基础!$O$3:$Q$553,$C3336+1,0)</f>
        <v>99.964285714285708</v>
      </c>
      <c r="Z3336" s="3">
        <f t="shared" si="313"/>
        <v>7481140</v>
      </c>
      <c r="AA3336" s="3">
        <f t="shared" si="314"/>
        <v>130819</v>
      </c>
      <c r="AB3336" s="3">
        <f t="shared" si="315"/>
        <v>45659</v>
      </c>
      <c r="AC3336" s="3">
        <f t="shared" si="316"/>
        <v>48689</v>
      </c>
      <c r="AD3336" s="3">
        <f t="shared" si="317"/>
        <v>49218</v>
      </c>
    </row>
    <row r="3337" spans="1:30" x14ac:dyDescent="0.15">
      <c r="A3337" s="3">
        <v>1332</v>
      </c>
      <c r="B3337" s="3" t="str">
        <f t="shared" si="312"/>
        <v>关卡1332boss</v>
      </c>
      <c r="C3337" s="3">
        <f>INDEX([3]关卡!$J$19:$J$2018,A3337)</f>
        <v>461</v>
      </c>
      <c r="D3337" s="3">
        <f>INDEX([3]关卡!$N$19:$N$2018,A3337)</f>
        <v>461</v>
      </c>
      <c r="E3337" s="3" t="s">
        <v>25</v>
      </c>
      <c r="F3337" s="3" t="s">
        <v>26</v>
      </c>
      <c r="G3337" s="3">
        <v>30</v>
      </c>
      <c r="H3337" s="3">
        <v>30</v>
      </c>
      <c r="I3337" s="3">
        <v>0.2</v>
      </c>
      <c r="J3337" s="4">
        <v>0.75</v>
      </c>
      <c r="K3337" s="4">
        <v>1</v>
      </c>
      <c r="L3337" s="4">
        <v>5</v>
      </c>
      <c r="M3337" s="3">
        <v>1</v>
      </c>
      <c r="N3337" s="3">
        <v>2</v>
      </c>
      <c r="O3337" s="3">
        <f>HLOOKUP(O$5,[1]非R能力!$B$8:$F$558,$C3337+1,0)</f>
        <v>1610240.0592363556</v>
      </c>
      <c r="P3337" s="3">
        <f>HLOOKUP(P$5,[1]非R能力!$B$8:$F$558,$C3337+1,0)</f>
        <v>228298.50194563708</v>
      </c>
      <c r="Q3337" s="3">
        <f>HLOOKUP(Q$5,[1]非R能力!$B$8:$F$558,$C3337+1,0)</f>
        <v>119884.96786641318</v>
      </c>
      <c r="R3337" s="3">
        <f>HLOOKUP(R$5,[1]非R能力!$B$8:$F$558,$C3337+1,0)</f>
        <v>36913.517311102063</v>
      </c>
      <c r="S3337" s="3">
        <f>HLOOKUP(S$5,[1]非R能力!$B$8:$F$558,$C3337+1,0)</f>
        <v>48689.067447527821</v>
      </c>
      <c r="T3337" s="3">
        <f>INDEX([1]非R能力!$H$9:$H$558,D3337)</f>
        <v>46835.043615359995</v>
      </c>
      <c r="U3337" s="3">
        <f>IF(E3337="小怪",0,IF(INDEX([1]非R能力!$FK$9:$FK$558,C3337)=0,0,10))</f>
        <v>10</v>
      </c>
      <c r="V3337" s="3">
        <f>IF(E3337="小怪",0,IF(INDEX([1]非R能力!$FH$9:$FH$558,C3337)=0,0,5000))</f>
        <v>5000</v>
      </c>
      <c r="W3337" s="3">
        <f>HLOOKUP(W$5,[2]人物技能基础!$O$3:$Q$553,$C3337+1,0)</f>
        <v>3.637142857142857</v>
      </c>
      <c r="X3337" s="3">
        <f>HLOOKUP(X$5,[2]人物技能基础!$O$3:$Q$553,$C3337+1,0)</f>
        <v>2.0186428571428574</v>
      </c>
      <c r="Y3337" s="3">
        <f>HLOOKUP(Y$5,[2]人物技能基础!$O$3:$Q$553,$C3337+1,0)</f>
        <v>99.964285714285708</v>
      </c>
      <c r="Z3337" s="3">
        <f t="shared" si="313"/>
        <v>7481140</v>
      </c>
      <c r="AA3337" s="3">
        <f t="shared" si="314"/>
        <v>130819</v>
      </c>
      <c r="AB3337" s="3">
        <f t="shared" si="315"/>
        <v>45659</v>
      </c>
      <c r="AC3337" s="3">
        <f t="shared" si="316"/>
        <v>48689</v>
      </c>
      <c r="AD3337" s="3">
        <f t="shared" si="317"/>
        <v>49218</v>
      </c>
    </row>
    <row r="3338" spans="1:30" x14ac:dyDescent="0.15">
      <c r="A3338" s="3">
        <v>1333</v>
      </c>
      <c r="B3338" s="3" t="str">
        <f t="shared" si="312"/>
        <v>关卡1333boss</v>
      </c>
      <c r="C3338" s="3">
        <f>INDEX([3]关卡!$J$19:$J$2018,A3338)</f>
        <v>461</v>
      </c>
      <c r="D3338" s="3">
        <f>INDEX([3]关卡!$N$19:$N$2018,A3338)</f>
        <v>461</v>
      </c>
      <c r="E3338" s="3" t="s">
        <v>25</v>
      </c>
      <c r="F3338" s="3" t="s">
        <v>26</v>
      </c>
      <c r="G3338" s="3">
        <v>30</v>
      </c>
      <c r="H3338" s="3">
        <v>30</v>
      </c>
      <c r="I3338" s="3">
        <v>0.2</v>
      </c>
      <c r="J3338" s="4">
        <v>0.75</v>
      </c>
      <c r="K3338" s="4">
        <v>1</v>
      </c>
      <c r="L3338" s="4">
        <v>5</v>
      </c>
      <c r="M3338" s="3">
        <v>1</v>
      </c>
      <c r="N3338" s="3">
        <v>2</v>
      </c>
      <c r="O3338" s="3">
        <f>HLOOKUP(O$5,[1]非R能力!$B$8:$F$558,$C3338+1,0)</f>
        <v>1610240.0592363556</v>
      </c>
      <c r="P3338" s="3">
        <f>HLOOKUP(P$5,[1]非R能力!$B$8:$F$558,$C3338+1,0)</f>
        <v>228298.50194563708</v>
      </c>
      <c r="Q3338" s="3">
        <f>HLOOKUP(Q$5,[1]非R能力!$B$8:$F$558,$C3338+1,0)</f>
        <v>119884.96786641318</v>
      </c>
      <c r="R3338" s="3">
        <f>HLOOKUP(R$5,[1]非R能力!$B$8:$F$558,$C3338+1,0)</f>
        <v>36913.517311102063</v>
      </c>
      <c r="S3338" s="3">
        <f>HLOOKUP(S$5,[1]非R能力!$B$8:$F$558,$C3338+1,0)</f>
        <v>48689.067447527821</v>
      </c>
      <c r="T3338" s="3">
        <f>INDEX([1]非R能力!$H$9:$H$558,D3338)</f>
        <v>46835.043615359995</v>
      </c>
      <c r="U3338" s="3">
        <f>IF(E3338="小怪",0,IF(INDEX([1]非R能力!$FK$9:$FK$558,C3338)=0,0,10))</f>
        <v>10</v>
      </c>
      <c r="V3338" s="3">
        <f>IF(E3338="小怪",0,IF(INDEX([1]非R能力!$FH$9:$FH$558,C3338)=0,0,5000))</f>
        <v>5000</v>
      </c>
      <c r="W3338" s="3">
        <f>HLOOKUP(W$5,[2]人物技能基础!$O$3:$Q$553,$C3338+1,0)</f>
        <v>3.637142857142857</v>
      </c>
      <c r="X3338" s="3">
        <f>HLOOKUP(X$5,[2]人物技能基础!$O$3:$Q$553,$C3338+1,0)</f>
        <v>2.0186428571428574</v>
      </c>
      <c r="Y3338" s="3">
        <f>HLOOKUP(Y$5,[2]人物技能基础!$O$3:$Q$553,$C3338+1,0)</f>
        <v>99.964285714285708</v>
      </c>
      <c r="Z3338" s="3">
        <f t="shared" si="313"/>
        <v>7481140</v>
      </c>
      <c r="AA3338" s="3">
        <f t="shared" si="314"/>
        <v>130819</v>
      </c>
      <c r="AB3338" s="3">
        <f t="shared" si="315"/>
        <v>45659</v>
      </c>
      <c r="AC3338" s="3">
        <f t="shared" si="316"/>
        <v>48689</v>
      </c>
      <c r="AD3338" s="3">
        <f t="shared" si="317"/>
        <v>49218</v>
      </c>
    </row>
    <row r="3339" spans="1:30" x14ac:dyDescent="0.15">
      <c r="A3339" s="3">
        <v>1334</v>
      </c>
      <c r="B3339" s="3" t="str">
        <f t="shared" si="312"/>
        <v>关卡1334boss</v>
      </c>
      <c r="C3339" s="3">
        <f>INDEX([3]关卡!$J$19:$J$2018,A3339)</f>
        <v>461</v>
      </c>
      <c r="D3339" s="3">
        <f>INDEX([3]关卡!$N$19:$N$2018,A3339)</f>
        <v>461</v>
      </c>
      <c r="E3339" s="3" t="s">
        <v>25</v>
      </c>
      <c r="F3339" s="3" t="s">
        <v>26</v>
      </c>
      <c r="G3339" s="3">
        <v>30</v>
      </c>
      <c r="H3339" s="3">
        <v>30</v>
      </c>
      <c r="I3339" s="3">
        <v>0.2</v>
      </c>
      <c r="J3339" s="4">
        <v>0.75</v>
      </c>
      <c r="K3339" s="4">
        <v>1</v>
      </c>
      <c r="L3339" s="4">
        <v>5</v>
      </c>
      <c r="M3339" s="3">
        <v>1</v>
      </c>
      <c r="N3339" s="3">
        <v>2</v>
      </c>
      <c r="O3339" s="3">
        <f>HLOOKUP(O$5,[1]非R能力!$B$8:$F$558,$C3339+1,0)</f>
        <v>1610240.0592363556</v>
      </c>
      <c r="P3339" s="3">
        <f>HLOOKUP(P$5,[1]非R能力!$B$8:$F$558,$C3339+1,0)</f>
        <v>228298.50194563708</v>
      </c>
      <c r="Q3339" s="3">
        <f>HLOOKUP(Q$5,[1]非R能力!$B$8:$F$558,$C3339+1,0)</f>
        <v>119884.96786641318</v>
      </c>
      <c r="R3339" s="3">
        <f>HLOOKUP(R$5,[1]非R能力!$B$8:$F$558,$C3339+1,0)</f>
        <v>36913.517311102063</v>
      </c>
      <c r="S3339" s="3">
        <f>HLOOKUP(S$5,[1]非R能力!$B$8:$F$558,$C3339+1,0)</f>
        <v>48689.067447527821</v>
      </c>
      <c r="T3339" s="3">
        <f>INDEX([1]非R能力!$H$9:$H$558,D3339)</f>
        <v>46835.043615359995</v>
      </c>
      <c r="U3339" s="3">
        <f>IF(E3339="小怪",0,IF(INDEX([1]非R能力!$FK$9:$FK$558,C3339)=0,0,10))</f>
        <v>10</v>
      </c>
      <c r="V3339" s="3">
        <f>IF(E3339="小怪",0,IF(INDEX([1]非R能力!$FH$9:$FH$558,C3339)=0,0,5000))</f>
        <v>5000</v>
      </c>
      <c r="W3339" s="3">
        <f>HLOOKUP(W$5,[2]人物技能基础!$O$3:$Q$553,$C3339+1,0)</f>
        <v>3.637142857142857</v>
      </c>
      <c r="X3339" s="3">
        <f>HLOOKUP(X$5,[2]人物技能基础!$O$3:$Q$553,$C3339+1,0)</f>
        <v>2.0186428571428574</v>
      </c>
      <c r="Y3339" s="3">
        <f>HLOOKUP(Y$5,[2]人物技能基础!$O$3:$Q$553,$C3339+1,0)</f>
        <v>99.964285714285708</v>
      </c>
      <c r="Z3339" s="3">
        <f t="shared" si="313"/>
        <v>7481140</v>
      </c>
      <c r="AA3339" s="3">
        <f t="shared" si="314"/>
        <v>130819</v>
      </c>
      <c r="AB3339" s="3">
        <f t="shared" si="315"/>
        <v>45659</v>
      </c>
      <c r="AC3339" s="3">
        <f t="shared" si="316"/>
        <v>48689</v>
      </c>
      <c r="AD3339" s="3">
        <f t="shared" si="317"/>
        <v>49218</v>
      </c>
    </row>
    <row r="3340" spans="1:30" x14ac:dyDescent="0.15">
      <c r="A3340" s="3">
        <v>1335</v>
      </c>
      <c r="B3340" s="3" t="str">
        <f t="shared" si="312"/>
        <v>关卡1335boss</v>
      </c>
      <c r="C3340" s="3">
        <f>INDEX([3]关卡!$J$19:$J$2018,A3340)</f>
        <v>462</v>
      </c>
      <c r="D3340" s="3">
        <f>INDEX([3]关卡!$N$19:$N$2018,A3340)</f>
        <v>462</v>
      </c>
      <c r="E3340" s="3" t="s">
        <v>25</v>
      </c>
      <c r="F3340" s="3" t="s">
        <v>26</v>
      </c>
      <c r="G3340" s="3">
        <v>30</v>
      </c>
      <c r="H3340" s="3">
        <v>30</v>
      </c>
      <c r="I3340" s="3">
        <v>0.2</v>
      </c>
      <c r="J3340" s="4">
        <v>0.75</v>
      </c>
      <c r="K3340" s="4">
        <v>1</v>
      </c>
      <c r="L3340" s="4">
        <v>5</v>
      </c>
      <c r="M3340" s="3">
        <v>1</v>
      </c>
      <c r="N3340" s="3">
        <v>2</v>
      </c>
      <c r="O3340" s="3">
        <f>HLOOKUP(O$5,[1]非R能力!$B$8:$F$558,$C3340+1,0)</f>
        <v>1626891.6437556024</v>
      </c>
      <c r="P3340" s="3">
        <f>HLOOKUP(P$5,[1]非R能力!$B$8:$F$558,$C3340+1,0)</f>
        <v>230747.30308045834</v>
      </c>
      <c r="Q3340" s="3">
        <f>HLOOKUP(Q$5,[1]非R能力!$B$8:$F$558,$C3340+1,0)</f>
        <v>121072.51361009224</v>
      </c>
      <c r="R3340" s="3">
        <f>HLOOKUP(R$5,[1]非R能力!$B$8:$F$558,$C3340+1,0)</f>
        <v>37295.073143773319</v>
      </c>
      <c r="S3340" s="3">
        <f>HLOOKUP(S$5,[1]非R能力!$B$8:$F$558,$C3340+1,0)</f>
        <v>49246.508247111604</v>
      </c>
      <c r="T3340" s="3">
        <f>INDEX([1]非R能力!$H$9:$H$558,D3340)</f>
        <v>47090.526110421706</v>
      </c>
      <c r="U3340" s="3">
        <f>IF(E3340="小怪",0,IF(INDEX([1]非R能力!$FK$9:$FK$558,C3340)=0,0,10))</f>
        <v>10</v>
      </c>
      <c r="V3340" s="3">
        <f>IF(E3340="小怪",0,IF(INDEX([1]非R能力!$FH$9:$FH$558,C3340)=0,0,5000))</f>
        <v>5000</v>
      </c>
      <c r="W3340" s="3">
        <f>HLOOKUP(W$5,[2]人物技能基础!$O$3:$Q$553,$C3340+1,0)</f>
        <v>3.637142857142857</v>
      </c>
      <c r="X3340" s="3">
        <f>HLOOKUP(X$5,[2]人物技能基础!$O$3:$Q$553,$C3340+1,0)</f>
        <v>2.0186428571428574</v>
      </c>
      <c r="Y3340" s="3">
        <f>HLOOKUP(Y$5,[2]人物技能基础!$O$3:$Q$553,$C3340+1,0)</f>
        <v>99.964285714285708</v>
      </c>
      <c r="Z3340" s="3">
        <f t="shared" si="313"/>
        <v>7556913</v>
      </c>
      <c r="AA3340" s="3">
        <f t="shared" si="314"/>
        <v>132118</v>
      </c>
      <c r="AB3340" s="3">
        <f t="shared" si="315"/>
        <v>46149</v>
      </c>
      <c r="AC3340" s="3">
        <f t="shared" si="316"/>
        <v>49246</v>
      </c>
      <c r="AD3340" s="3">
        <f t="shared" si="317"/>
        <v>49726</v>
      </c>
    </row>
    <row r="3341" spans="1:30" x14ac:dyDescent="0.15">
      <c r="A3341" s="3">
        <v>1336</v>
      </c>
      <c r="B3341" s="3" t="str">
        <f t="shared" si="312"/>
        <v>关卡1336boss</v>
      </c>
      <c r="C3341" s="3">
        <f>INDEX([3]关卡!$J$19:$J$2018,A3341)</f>
        <v>462</v>
      </c>
      <c r="D3341" s="3">
        <f>INDEX([3]关卡!$N$19:$N$2018,A3341)</f>
        <v>462</v>
      </c>
      <c r="E3341" s="3" t="s">
        <v>25</v>
      </c>
      <c r="F3341" s="3" t="s">
        <v>26</v>
      </c>
      <c r="G3341" s="3">
        <v>30</v>
      </c>
      <c r="H3341" s="3">
        <v>30</v>
      </c>
      <c r="I3341" s="3">
        <v>0.2</v>
      </c>
      <c r="J3341" s="4">
        <v>0.75</v>
      </c>
      <c r="K3341" s="4">
        <v>1</v>
      </c>
      <c r="L3341" s="4">
        <v>5</v>
      </c>
      <c r="M3341" s="3">
        <v>1</v>
      </c>
      <c r="N3341" s="3">
        <v>2</v>
      </c>
      <c r="O3341" s="3">
        <f>HLOOKUP(O$5,[1]非R能力!$B$8:$F$558,$C3341+1,0)</f>
        <v>1626891.6437556024</v>
      </c>
      <c r="P3341" s="3">
        <f>HLOOKUP(P$5,[1]非R能力!$B$8:$F$558,$C3341+1,0)</f>
        <v>230747.30308045834</v>
      </c>
      <c r="Q3341" s="3">
        <f>HLOOKUP(Q$5,[1]非R能力!$B$8:$F$558,$C3341+1,0)</f>
        <v>121072.51361009224</v>
      </c>
      <c r="R3341" s="3">
        <f>HLOOKUP(R$5,[1]非R能力!$B$8:$F$558,$C3341+1,0)</f>
        <v>37295.073143773319</v>
      </c>
      <c r="S3341" s="3">
        <f>HLOOKUP(S$5,[1]非R能力!$B$8:$F$558,$C3341+1,0)</f>
        <v>49246.508247111604</v>
      </c>
      <c r="T3341" s="3">
        <f>INDEX([1]非R能力!$H$9:$H$558,D3341)</f>
        <v>47090.526110421706</v>
      </c>
      <c r="U3341" s="3">
        <f>IF(E3341="小怪",0,IF(INDEX([1]非R能力!$FK$9:$FK$558,C3341)=0,0,10))</f>
        <v>10</v>
      </c>
      <c r="V3341" s="3">
        <f>IF(E3341="小怪",0,IF(INDEX([1]非R能力!$FH$9:$FH$558,C3341)=0,0,5000))</f>
        <v>5000</v>
      </c>
      <c r="W3341" s="3">
        <f>HLOOKUP(W$5,[2]人物技能基础!$O$3:$Q$553,$C3341+1,0)</f>
        <v>3.637142857142857</v>
      </c>
      <c r="X3341" s="3">
        <f>HLOOKUP(X$5,[2]人物技能基础!$O$3:$Q$553,$C3341+1,0)</f>
        <v>2.0186428571428574</v>
      </c>
      <c r="Y3341" s="3">
        <f>HLOOKUP(Y$5,[2]人物技能基础!$O$3:$Q$553,$C3341+1,0)</f>
        <v>99.964285714285708</v>
      </c>
      <c r="Z3341" s="3">
        <f t="shared" si="313"/>
        <v>7556913</v>
      </c>
      <c r="AA3341" s="3">
        <f t="shared" si="314"/>
        <v>132118</v>
      </c>
      <c r="AB3341" s="3">
        <f t="shared" si="315"/>
        <v>46149</v>
      </c>
      <c r="AC3341" s="3">
        <f t="shared" si="316"/>
        <v>49246</v>
      </c>
      <c r="AD3341" s="3">
        <f t="shared" si="317"/>
        <v>49726</v>
      </c>
    </row>
    <row r="3342" spans="1:30" x14ac:dyDescent="0.15">
      <c r="A3342" s="3">
        <v>1337</v>
      </c>
      <c r="B3342" s="3" t="str">
        <f t="shared" si="312"/>
        <v>关卡1337boss</v>
      </c>
      <c r="C3342" s="3">
        <f>INDEX([3]关卡!$J$19:$J$2018,A3342)</f>
        <v>462</v>
      </c>
      <c r="D3342" s="3">
        <f>INDEX([3]关卡!$N$19:$N$2018,A3342)</f>
        <v>462</v>
      </c>
      <c r="E3342" s="3" t="s">
        <v>25</v>
      </c>
      <c r="F3342" s="3" t="s">
        <v>26</v>
      </c>
      <c r="G3342" s="3">
        <v>30</v>
      </c>
      <c r="H3342" s="3">
        <v>30</v>
      </c>
      <c r="I3342" s="3">
        <v>0.2</v>
      </c>
      <c r="J3342" s="4">
        <v>0.75</v>
      </c>
      <c r="K3342" s="4">
        <v>1</v>
      </c>
      <c r="L3342" s="4">
        <v>5</v>
      </c>
      <c r="M3342" s="3">
        <v>1</v>
      </c>
      <c r="N3342" s="3">
        <v>2</v>
      </c>
      <c r="O3342" s="3">
        <f>HLOOKUP(O$5,[1]非R能力!$B$8:$F$558,$C3342+1,0)</f>
        <v>1626891.6437556024</v>
      </c>
      <c r="P3342" s="3">
        <f>HLOOKUP(P$5,[1]非R能力!$B$8:$F$558,$C3342+1,0)</f>
        <v>230747.30308045834</v>
      </c>
      <c r="Q3342" s="3">
        <f>HLOOKUP(Q$5,[1]非R能力!$B$8:$F$558,$C3342+1,0)</f>
        <v>121072.51361009224</v>
      </c>
      <c r="R3342" s="3">
        <f>HLOOKUP(R$5,[1]非R能力!$B$8:$F$558,$C3342+1,0)</f>
        <v>37295.073143773319</v>
      </c>
      <c r="S3342" s="3">
        <f>HLOOKUP(S$5,[1]非R能力!$B$8:$F$558,$C3342+1,0)</f>
        <v>49246.508247111604</v>
      </c>
      <c r="T3342" s="3">
        <f>INDEX([1]非R能力!$H$9:$H$558,D3342)</f>
        <v>47090.526110421706</v>
      </c>
      <c r="U3342" s="3">
        <f>IF(E3342="小怪",0,IF(INDEX([1]非R能力!$FK$9:$FK$558,C3342)=0,0,10))</f>
        <v>10</v>
      </c>
      <c r="V3342" s="3">
        <f>IF(E3342="小怪",0,IF(INDEX([1]非R能力!$FH$9:$FH$558,C3342)=0,0,5000))</f>
        <v>5000</v>
      </c>
      <c r="W3342" s="3">
        <f>HLOOKUP(W$5,[2]人物技能基础!$O$3:$Q$553,$C3342+1,0)</f>
        <v>3.637142857142857</v>
      </c>
      <c r="X3342" s="3">
        <f>HLOOKUP(X$5,[2]人物技能基础!$O$3:$Q$553,$C3342+1,0)</f>
        <v>2.0186428571428574</v>
      </c>
      <c r="Y3342" s="3">
        <f>HLOOKUP(Y$5,[2]人物技能基础!$O$3:$Q$553,$C3342+1,0)</f>
        <v>99.964285714285708</v>
      </c>
      <c r="Z3342" s="3">
        <f t="shared" si="313"/>
        <v>7556913</v>
      </c>
      <c r="AA3342" s="3">
        <f t="shared" si="314"/>
        <v>132118</v>
      </c>
      <c r="AB3342" s="3">
        <f t="shared" si="315"/>
        <v>46149</v>
      </c>
      <c r="AC3342" s="3">
        <f t="shared" si="316"/>
        <v>49246</v>
      </c>
      <c r="AD3342" s="3">
        <f t="shared" si="317"/>
        <v>49726</v>
      </c>
    </row>
    <row r="3343" spans="1:30" x14ac:dyDescent="0.15">
      <c r="A3343" s="3">
        <v>1338</v>
      </c>
      <c r="B3343" s="3" t="str">
        <f t="shared" si="312"/>
        <v>关卡1338boss</v>
      </c>
      <c r="C3343" s="3">
        <f>INDEX([3]关卡!$J$19:$J$2018,A3343)</f>
        <v>462</v>
      </c>
      <c r="D3343" s="3">
        <f>INDEX([3]关卡!$N$19:$N$2018,A3343)</f>
        <v>462</v>
      </c>
      <c r="E3343" s="3" t="s">
        <v>25</v>
      </c>
      <c r="F3343" s="3" t="s">
        <v>26</v>
      </c>
      <c r="G3343" s="3">
        <v>30</v>
      </c>
      <c r="H3343" s="3">
        <v>30</v>
      </c>
      <c r="I3343" s="3">
        <v>0.2</v>
      </c>
      <c r="J3343" s="4">
        <v>0.75</v>
      </c>
      <c r="K3343" s="4">
        <v>1</v>
      </c>
      <c r="L3343" s="4">
        <v>5</v>
      </c>
      <c r="M3343" s="3">
        <v>1</v>
      </c>
      <c r="N3343" s="3">
        <v>2</v>
      </c>
      <c r="O3343" s="3">
        <f>HLOOKUP(O$5,[1]非R能力!$B$8:$F$558,$C3343+1,0)</f>
        <v>1626891.6437556024</v>
      </c>
      <c r="P3343" s="3">
        <f>HLOOKUP(P$5,[1]非R能力!$B$8:$F$558,$C3343+1,0)</f>
        <v>230747.30308045834</v>
      </c>
      <c r="Q3343" s="3">
        <f>HLOOKUP(Q$5,[1]非R能力!$B$8:$F$558,$C3343+1,0)</f>
        <v>121072.51361009224</v>
      </c>
      <c r="R3343" s="3">
        <f>HLOOKUP(R$5,[1]非R能力!$B$8:$F$558,$C3343+1,0)</f>
        <v>37295.073143773319</v>
      </c>
      <c r="S3343" s="3">
        <f>HLOOKUP(S$5,[1]非R能力!$B$8:$F$558,$C3343+1,0)</f>
        <v>49246.508247111604</v>
      </c>
      <c r="T3343" s="3">
        <f>INDEX([1]非R能力!$H$9:$H$558,D3343)</f>
        <v>47090.526110421706</v>
      </c>
      <c r="U3343" s="3">
        <f>IF(E3343="小怪",0,IF(INDEX([1]非R能力!$FK$9:$FK$558,C3343)=0,0,10))</f>
        <v>10</v>
      </c>
      <c r="V3343" s="3">
        <f>IF(E3343="小怪",0,IF(INDEX([1]非R能力!$FH$9:$FH$558,C3343)=0,0,5000))</f>
        <v>5000</v>
      </c>
      <c r="W3343" s="3">
        <f>HLOOKUP(W$5,[2]人物技能基础!$O$3:$Q$553,$C3343+1,0)</f>
        <v>3.637142857142857</v>
      </c>
      <c r="X3343" s="3">
        <f>HLOOKUP(X$5,[2]人物技能基础!$O$3:$Q$553,$C3343+1,0)</f>
        <v>2.0186428571428574</v>
      </c>
      <c r="Y3343" s="3">
        <f>HLOOKUP(Y$5,[2]人物技能基础!$O$3:$Q$553,$C3343+1,0)</f>
        <v>99.964285714285708</v>
      </c>
      <c r="Z3343" s="3">
        <f t="shared" si="313"/>
        <v>7556913</v>
      </c>
      <c r="AA3343" s="3">
        <f t="shared" si="314"/>
        <v>132118</v>
      </c>
      <c r="AB3343" s="3">
        <f t="shared" si="315"/>
        <v>46149</v>
      </c>
      <c r="AC3343" s="3">
        <f t="shared" si="316"/>
        <v>49246</v>
      </c>
      <c r="AD3343" s="3">
        <f t="shared" si="317"/>
        <v>49726</v>
      </c>
    </row>
    <row r="3344" spans="1:30" x14ac:dyDescent="0.15">
      <c r="A3344" s="3">
        <v>1339</v>
      </c>
      <c r="B3344" s="3" t="str">
        <f t="shared" si="312"/>
        <v>关卡1339boss</v>
      </c>
      <c r="C3344" s="3">
        <f>INDEX([3]关卡!$J$19:$J$2018,A3344)</f>
        <v>462</v>
      </c>
      <c r="D3344" s="3">
        <f>INDEX([3]关卡!$N$19:$N$2018,A3344)</f>
        <v>462</v>
      </c>
      <c r="E3344" s="3" t="s">
        <v>25</v>
      </c>
      <c r="F3344" s="3" t="s">
        <v>26</v>
      </c>
      <c r="G3344" s="3">
        <v>30</v>
      </c>
      <c r="H3344" s="3">
        <v>30</v>
      </c>
      <c r="I3344" s="3">
        <v>0.2</v>
      </c>
      <c r="J3344" s="4">
        <v>0.75</v>
      </c>
      <c r="K3344" s="4">
        <v>1</v>
      </c>
      <c r="L3344" s="4">
        <v>5</v>
      </c>
      <c r="M3344" s="3">
        <v>1</v>
      </c>
      <c r="N3344" s="3">
        <v>2</v>
      </c>
      <c r="O3344" s="3">
        <f>HLOOKUP(O$5,[1]非R能力!$B$8:$F$558,$C3344+1,0)</f>
        <v>1626891.6437556024</v>
      </c>
      <c r="P3344" s="3">
        <f>HLOOKUP(P$5,[1]非R能力!$B$8:$F$558,$C3344+1,0)</f>
        <v>230747.30308045834</v>
      </c>
      <c r="Q3344" s="3">
        <f>HLOOKUP(Q$5,[1]非R能力!$B$8:$F$558,$C3344+1,0)</f>
        <v>121072.51361009224</v>
      </c>
      <c r="R3344" s="3">
        <f>HLOOKUP(R$5,[1]非R能力!$B$8:$F$558,$C3344+1,0)</f>
        <v>37295.073143773319</v>
      </c>
      <c r="S3344" s="3">
        <f>HLOOKUP(S$5,[1]非R能力!$B$8:$F$558,$C3344+1,0)</f>
        <v>49246.508247111604</v>
      </c>
      <c r="T3344" s="3">
        <f>INDEX([1]非R能力!$H$9:$H$558,D3344)</f>
        <v>47090.526110421706</v>
      </c>
      <c r="U3344" s="3">
        <f>IF(E3344="小怪",0,IF(INDEX([1]非R能力!$FK$9:$FK$558,C3344)=0,0,10))</f>
        <v>10</v>
      </c>
      <c r="V3344" s="3">
        <f>IF(E3344="小怪",0,IF(INDEX([1]非R能力!$FH$9:$FH$558,C3344)=0,0,5000))</f>
        <v>5000</v>
      </c>
      <c r="W3344" s="3">
        <f>HLOOKUP(W$5,[2]人物技能基础!$O$3:$Q$553,$C3344+1,0)</f>
        <v>3.637142857142857</v>
      </c>
      <c r="X3344" s="3">
        <f>HLOOKUP(X$5,[2]人物技能基础!$O$3:$Q$553,$C3344+1,0)</f>
        <v>2.0186428571428574</v>
      </c>
      <c r="Y3344" s="3">
        <f>HLOOKUP(Y$5,[2]人物技能基础!$O$3:$Q$553,$C3344+1,0)</f>
        <v>99.964285714285708</v>
      </c>
      <c r="Z3344" s="3">
        <f t="shared" si="313"/>
        <v>7556913</v>
      </c>
      <c r="AA3344" s="3">
        <f t="shared" si="314"/>
        <v>132118</v>
      </c>
      <c r="AB3344" s="3">
        <f t="shared" si="315"/>
        <v>46149</v>
      </c>
      <c r="AC3344" s="3">
        <f t="shared" si="316"/>
        <v>49246</v>
      </c>
      <c r="AD3344" s="3">
        <f t="shared" si="317"/>
        <v>49726</v>
      </c>
    </row>
    <row r="3345" spans="1:30" x14ac:dyDescent="0.15">
      <c r="A3345" s="3">
        <v>1340</v>
      </c>
      <c r="B3345" s="3" t="str">
        <f t="shared" si="312"/>
        <v>关卡1340boss</v>
      </c>
      <c r="C3345" s="3">
        <f>INDEX([3]关卡!$J$19:$J$2018,A3345)</f>
        <v>462</v>
      </c>
      <c r="D3345" s="3">
        <f>INDEX([3]关卡!$N$19:$N$2018,A3345)</f>
        <v>462</v>
      </c>
      <c r="E3345" s="3" t="s">
        <v>25</v>
      </c>
      <c r="F3345" s="3" t="s">
        <v>26</v>
      </c>
      <c r="G3345" s="3">
        <v>30</v>
      </c>
      <c r="H3345" s="3">
        <v>30</v>
      </c>
      <c r="I3345" s="3">
        <v>0.2</v>
      </c>
      <c r="J3345" s="4">
        <v>0.75</v>
      </c>
      <c r="K3345" s="4">
        <v>1</v>
      </c>
      <c r="L3345" s="4">
        <v>5</v>
      </c>
      <c r="M3345" s="3">
        <v>1</v>
      </c>
      <c r="N3345" s="3">
        <v>2</v>
      </c>
      <c r="O3345" s="3">
        <f>HLOOKUP(O$5,[1]非R能力!$B$8:$F$558,$C3345+1,0)</f>
        <v>1626891.6437556024</v>
      </c>
      <c r="P3345" s="3">
        <f>HLOOKUP(P$5,[1]非R能力!$B$8:$F$558,$C3345+1,0)</f>
        <v>230747.30308045834</v>
      </c>
      <c r="Q3345" s="3">
        <f>HLOOKUP(Q$5,[1]非R能力!$B$8:$F$558,$C3345+1,0)</f>
        <v>121072.51361009224</v>
      </c>
      <c r="R3345" s="3">
        <f>HLOOKUP(R$5,[1]非R能力!$B$8:$F$558,$C3345+1,0)</f>
        <v>37295.073143773319</v>
      </c>
      <c r="S3345" s="3">
        <f>HLOOKUP(S$5,[1]非R能力!$B$8:$F$558,$C3345+1,0)</f>
        <v>49246.508247111604</v>
      </c>
      <c r="T3345" s="3">
        <f>INDEX([1]非R能力!$H$9:$H$558,D3345)</f>
        <v>47090.526110421706</v>
      </c>
      <c r="U3345" s="3">
        <f>IF(E3345="小怪",0,IF(INDEX([1]非R能力!$FK$9:$FK$558,C3345)=0,0,10))</f>
        <v>10</v>
      </c>
      <c r="V3345" s="3">
        <f>IF(E3345="小怪",0,IF(INDEX([1]非R能力!$FH$9:$FH$558,C3345)=0,0,5000))</f>
        <v>5000</v>
      </c>
      <c r="W3345" s="3">
        <f>HLOOKUP(W$5,[2]人物技能基础!$O$3:$Q$553,$C3345+1,0)</f>
        <v>3.637142857142857</v>
      </c>
      <c r="X3345" s="3">
        <f>HLOOKUP(X$5,[2]人物技能基础!$O$3:$Q$553,$C3345+1,0)</f>
        <v>2.0186428571428574</v>
      </c>
      <c r="Y3345" s="3">
        <f>HLOOKUP(Y$5,[2]人物技能基础!$O$3:$Q$553,$C3345+1,0)</f>
        <v>99.964285714285708</v>
      </c>
      <c r="Z3345" s="3">
        <f t="shared" si="313"/>
        <v>7556913</v>
      </c>
      <c r="AA3345" s="3">
        <f t="shared" si="314"/>
        <v>132118</v>
      </c>
      <c r="AB3345" s="3">
        <f t="shared" si="315"/>
        <v>46149</v>
      </c>
      <c r="AC3345" s="3">
        <f t="shared" si="316"/>
        <v>49246</v>
      </c>
      <c r="AD3345" s="3">
        <f t="shared" si="317"/>
        <v>49726</v>
      </c>
    </row>
    <row r="3346" spans="1:30" x14ac:dyDescent="0.15">
      <c r="A3346" s="3">
        <v>1341</v>
      </c>
      <c r="B3346" s="3" t="str">
        <f t="shared" si="312"/>
        <v>关卡1341boss</v>
      </c>
      <c r="C3346" s="3">
        <f>INDEX([3]关卡!$J$19:$J$2018,A3346)</f>
        <v>463</v>
      </c>
      <c r="D3346" s="3">
        <f>INDEX([3]关卡!$N$19:$N$2018,A3346)</f>
        <v>463</v>
      </c>
      <c r="E3346" s="3" t="s">
        <v>25</v>
      </c>
      <c r="F3346" s="3" t="s">
        <v>26</v>
      </c>
      <c r="G3346" s="3">
        <v>30</v>
      </c>
      <c r="H3346" s="3">
        <v>30</v>
      </c>
      <c r="I3346" s="3">
        <v>0.2</v>
      </c>
      <c r="J3346" s="4">
        <v>0.75</v>
      </c>
      <c r="K3346" s="4">
        <v>1</v>
      </c>
      <c r="L3346" s="4">
        <v>5</v>
      </c>
      <c r="M3346" s="3">
        <v>1</v>
      </c>
      <c r="N3346" s="3">
        <v>2</v>
      </c>
      <c r="O3346" s="3">
        <f>HLOOKUP(O$5,[1]非R能力!$B$8:$F$558,$C3346+1,0)</f>
        <v>1641628.8299841792</v>
      </c>
      <c r="P3346" s="3">
        <f>HLOOKUP(P$5,[1]非R能力!$B$8:$F$558,$C3346+1,0)</f>
        <v>232696.31108501297</v>
      </c>
      <c r="Q3346" s="3">
        <f>HLOOKUP(Q$5,[1]非R能力!$B$8:$F$558,$C3346+1,0)</f>
        <v>122012.4309300465</v>
      </c>
      <c r="R3346" s="3">
        <f>HLOOKUP(R$5,[1]非R能力!$B$8:$F$558,$C3346+1,0)</f>
        <v>37602.279679719315</v>
      </c>
      <c r="S3346" s="3">
        <f>HLOOKUP(S$5,[1]非R能力!$B$8:$F$558,$C3346+1,0)</f>
        <v>49656.892772113279</v>
      </c>
      <c r="T3346" s="3">
        <f>INDEX([1]非R能力!$H$9:$H$558,D3346)</f>
        <v>47347.121824820882</v>
      </c>
      <c r="U3346" s="3">
        <f>IF(E3346="小怪",0,IF(INDEX([1]非R能力!$FK$9:$FK$558,C3346)=0,0,10))</f>
        <v>10</v>
      </c>
      <c r="V3346" s="3">
        <f>IF(E3346="小怪",0,IF(INDEX([1]非R能力!$FH$9:$FH$558,C3346)=0,0,5000))</f>
        <v>5000</v>
      </c>
      <c r="W3346" s="3">
        <f>HLOOKUP(W$5,[2]人物技能基础!$O$3:$Q$553,$C3346+1,0)</f>
        <v>3.637142857142857</v>
      </c>
      <c r="X3346" s="3">
        <f>HLOOKUP(X$5,[2]人物技能基础!$O$3:$Q$553,$C3346+1,0)</f>
        <v>2.0186428571428574</v>
      </c>
      <c r="Y3346" s="3">
        <f>HLOOKUP(Y$5,[2]人物技能基础!$O$3:$Q$553,$C3346+1,0)</f>
        <v>99.964285714285708</v>
      </c>
      <c r="Z3346" s="3">
        <f t="shared" si="313"/>
        <v>7618179</v>
      </c>
      <c r="AA3346" s="3">
        <f t="shared" si="314"/>
        <v>133156</v>
      </c>
      <c r="AB3346" s="3">
        <f t="shared" si="315"/>
        <v>46539</v>
      </c>
      <c r="AC3346" s="3">
        <f t="shared" si="316"/>
        <v>49656</v>
      </c>
      <c r="AD3346" s="3">
        <f t="shared" si="317"/>
        <v>50136</v>
      </c>
    </row>
    <row r="3347" spans="1:30" x14ac:dyDescent="0.15">
      <c r="A3347" s="3">
        <v>1342</v>
      </c>
      <c r="B3347" s="3" t="str">
        <f t="shared" si="312"/>
        <v>关卡1342boss</v>
      </c>
      <c r="C3347" s="3">
        <f>INDEX([3]关卡!$J$19:$J$2018,A3347)</f>
        <v>463</v>
      </c>
      <c r="D3347" s="3">
        <f>INDEX([3]关卡!$N$19:$N$2018,A3347)</f>
        <v>463</v>
      </c>
      <c r="E3347" s="3" t="s">
        <v>25</v>
      </c>
      <c r="F3347" s="3" t="s">
        <v>26</v>
      </c>
      <c r="G3347" s="3">
        <v>30</v>
      </c>
      <c r="H3347" s="3">
        <v>30</v>
      </c>
      <c r="I3347" s="3">
        <v>0.2</v>
      </c>
      <c r="J3347" s="4">
        <v>0.75</v>
      </c>
      <c r="K3347" s="4">
        <v>1</v>
      </c>
      <c r="L3347" s="4">
        <v>5</v>
      </c>
      <c r="M3347" s="3">
        <v>1</v>
      </c>
      <c r="N3347" s="3">
        <v>2</v>
      </c>
      <c r="O3347" s="3">
        <f>HLOOKUP(O$5,[1]非R能力!$B$8:$F$558,$C3347+1,0)</f>
        <v>1641628.8299841792</v>
      </c>
      <c r="P3347" s="3">
        <f>HLOOKUP(P$5,[1]非R能力!$B$8:$F$558,$C3347+1,0)</f>
        <v>232696.31108501297</v>
      </c>
      <c r="Q3347" s="3">
        <f>HLOOKUP(Q$5,[1]非R能力!$B$8:$F$558,$C3347+1,0)</f>
        <v>122012.4309300465</v>
      </c>
      <c r="R3347" s="3">
        <f>HLOOKUP(R$5,[1]非R能力!$B$8:$F$558,$C3347+1,0)</f>
        <v>37602.279679719315</v>
      </c>
      <c r="S3347" s="3">
        <f>HLOOKUP(S$5,[1]非R能力!$B$8:$F$558,$C3347+1,0)</f>
        <v>49656.892772113279</v>
      </c>
      <c r="T3347" s="3">
        <f>INDEX([1]非R能力!$H$9:$H$558,D3347)</f>
        <v>47347.121824820882</v>
      </c>
      <c r="U3347" s="3">
        <f>IF(E3347="小怪",0,IF(INDEX([1]非R能力!$FK$9:$FK$558,C3347)=0,0,10))</f>
        <v>10</v>
      </c>
      <c r="V3347" s="3">
        <f>IF(E3347="小怪",0,IF(INDEX([1]非R能力!$FH$9:$FH$558,C3347)=0,0,5000))</f>
        <v>5000</v>
      </c>
      <c r="W3347" s="3">
        <f>HLOOKUP(W$5,[2]人物技能基础!$O$3:$Q$553,$C3347+1,0)</f>
        <v>3.637142857142857</v>
      </c>
      <c r="X3347" s="3">
        <f>HLOOKUP(X$5,[2]人物技能基础!$O$3:$Q$553,$C3347+1,0)</f>
        <v>2.0186428571428574</v>
      </c>
      <c r="Y3347" s="3">
        <f>HLOOKUP(Y$5,[2]人物技能基础!$O$3:$Q$553,$C3347+1,0)</f>
        <v>99.964285714285708</v>
      </c>
      <c r="Z3347" s="3">
        <f t="shared" si="313"/>
        <v>7618179</v>
      </c>
      <c r="AA3347" s="3">
        <f t="shared" si="314"/>
        <v>133156</v>
      </c>
      <c r="AB3347" s="3">
        <f t="shared" si="315"/>
        <v>46539</v>
      </c>
      <c r="AC3347" s="3">
        <f t="shared" si="316"/>
        <v>49656</v>
      </c>
      <c r="AD3347" s="3">
        <f t="shared" si="317"/>
        <v>50136</v>
      </c>
    </row>
    <row r="3348" spans="1:30" x14ac:dyDescent="0.15">
      <c r="A3348" s="3">
        <v>1343</v>
      </c>
      <c r="B3348" s="3" t="str">
        <f t="shared" si="312"/>
        <v>关卡1343boss</v>
      </c>
      <c r="C3348" s="3">
        <f>INDEX([3]关卡!$J$19:$J$2018,A3348)</f>
        <v>463</v>
      </c>
      <c r="D3348" s="3">
        <f>INDEX([3]关卡!$N$19:$N$2018,A3348)</f>
        <v>463</v>
      </c>
      <c r="E3348" s="3" t="s">
        <v>25</v>
      </c>
      <c r="F3348" s="3" t="s">
        <v>26</v>
      </c>
      <c r="G3348" s="3">
        <v>30</v>
      </c>
      <c r="H3348" s="3">
        <v>30</v>
      </c>
      <c r="I3348" s="3">
        <v>0.2</v>
      </c>
      <c r="J3348" s="4">
        <v>0.75</v>
      </c>
      <c r="K3348" s="4">
        <v>1</v>
      </c>
      <c r="L3348" s="4">
        <v>5</v>
      </c>
      <c r="M3348" s="3">
        <v>1</v>
      </c>
      <c r="N3348" s="3">
        <v>2</v>
      </c>
      <c r="O3348" s="3">
        <f>HLOOKUP(O$5,[1]非R能力!$B$8:$F$558,$C3348+1,0)</f>
        <v>1641628.8299841792</v>
      </c>
      <c r="P3348" s="3">
        <f>HLOOKUP(P$5,[1]非R能力!$B$8:$F$558,$C3348+1,0)</f>
        <v>232696.31108501297</v>
      </c>
      <c r="Q3348" s="3">
        <f>HLOOKUP(Q$5,[1]非R能力!$B$8:$F$558,$C3348+1,0)</f>
        <v>122012.4309300465</v>
      </c>
      <c r="R3348" s="3">
        <f>HLOOKUP(R$5,[1]非R能力!$B$8:$F$558,$C3348+1,0)</f>
        <v>37602.279679719315</v>
      </c>
      <c r="S3348" s="3">
        <f>HLOOKUP(S$5,[1]非R能力!$B$8:$F$558,$C3348+1,0)</f>
        <v>49656.892772113279</v>
      </c>
      <c r="T3348" s="3">
        <f>INDEX([1]非R能力!$H$9:$H$558,D3348)</f>
        <v>47347.121824820882</v>
      </c>
      <c r="U3348" s="3">
        <f>IF(E3348="小怪",0,IF(INDEX([1]非R能力!$FK$9:$FK$558,C3348)=0,0,10))</f>
        <v>10</v>
      </c>
      <c r="V3348" s="3">
        <f>IF(E3348="小怪",0,IF(INDEX([1]非R能力!$FH$9:$FH$558,C3348)=0,0,5000))</f>
        <v>5000</v>
      </c>
      <c r="W3348" s="3">
        <f>HLOOKUP(W$5,[2]人物技能基础!$O$3:$Q$553,$C3348+1,0)</f>
        <v>3.637142857142857</v>
      </c>
      <c r="X3348" s="3">
        <f>HLOOKUP(X$5,[2]人物技能基础!$O$3:$Q$553,$C3348+1,0)</f>
        <v>2.0186428571428574</v>
      </c>
      <c r="Y3348" s="3">
        <f>HLOOKUP(Y$5,[2]人物技能基础!$O$3:$Q$553,$C3348+1,0)</f>
        <v>99.964285714285708</v>
      </c>
      <c r="Z3348" s="3">
        <f t="shared" si="313"/>
        <v>7618179</v>
      </c>
      <c r="AA3348" s="3">
        <f t="shared" si="314"/>
        <v>133156</v>
      </c>
      <c r="AB3348" s="3">
        <f t="shared" si="315"/>
        <v>46539</v>
      </c>
      <c r="AC3348" s="3">
        <f t="shared" si="316"/>
        <v>49656</v>
      </c>
      <c r="AD3348" s="3">
        <f t="shared" si="317"/>
        <v>50136</v>
      </c>
    </row>
    <row r="3349" spans="1:30" x14ac:dyDescent="0.15">
      <c r="A3349" s="3">
        <v>1344</v>
      </c>
      <c r="B3349" s="3" t="str">
        <f t="shared" si="312"/>
        <v>关卡1344boss</v>
      </c>
      <c r="C3349" s="3">
        <f>INDEX([3]关卡!$J$19:$J$2018,A3349)</f>
        <v>463</v>
      </c>
      <c r="D3349" s="3">
        <f>INDEX([3]关卡!$N$19:$N$2018,A3349)</f>
        <v>463</v>
      </c>
      <c r="E3349" s="3" t="s">
        <v>25</v>
      </c>
      <c r="F3349" s="3" t="s">
        <v>26</v>
      </c>
      <c r="G3349" s="3">
        <v>30</v>
      </c>
      <c r="H3349" s="3">
        <v>30</v>
      </c>
      <c r="I3349" s="3">
        <v>0.2</v>
      </c>
      <c r="J3349" s="4">
        <v>0.75</v>
      </c>
      <c r="K3349" s="4">
        <v>1</v>
      </c>
      <c r="L3349" s="4">
        <v>5</v>
      </c>
      <c r="M3349" s="3">
        <v>1</v>
      </c>
      <c r="N3349" s="3">
        <v>2</v>
      </c>
      <c r="O3349" s="3">
        <f>HLOOKUP(O$5,[1]非R能力!$B$8:$F$558,$C3349+1,0)</f>
        <v>1641628.8299841792</v>
      </c>
      <c r="P3349" s="3">
        <f>HLOOKUP(P$5,[1]非R能力!$B$8:$F$558,$C3349+1,0)</f>
        <v>232696.31108501297</v>
      </c>
      <c r="Q3349" s="3">
        <f>HLOOKUP(Q$5,[1]非R能力!$B$8:$F$558,$C3349+1,0)</f>
        <v>122012.4309300465</v>
      </c>
      <c r="R3349" s="3">
        <f>HLOOKUP(R$5,[1]非R能力!$B$8:$F$558,$C3349+1,0)</f>
        <v>37602.279679719315</v>
      </c>
      <c r="S3349" s="3">
        <f>HLOOKUP(S$5,[1]非R能力!$B$8:$F$558,$C3349+1,0)</f>
        <v>49656.892772113279</v>
      </c>
      <c r="T3349" s="3">
        <f>INDEX([1]非R能力!$H$9:$H$558,D3349)</f>
        <v>47347.121824820882</v>
      </c>
      <c r="U3349" s="3">
        <f>IF(E3349="小怪",0,IF(INDEX([1]非R能力!$FK$9:$FK$558,C3349)=0,0,10))</f>
        <v>10</v>
      </c>
      <c r="V3349" s="3">
        <f>IF(E3349="小怪",0,IF(INDEX([1]非R能力!$FH$9:$FH$558,C3349)=0,0,5000))</f>
        <v>5000</v>
      </c>
      <c r="W3349" s="3">
        <f>HLOOKUP(W$5,[2]人物技能基础!$O$3:$Q$553,$C3349+1,0)</f>
        <v>3.637142857142857</v>
      </c>
      <c r="X3349" s="3">
        <f>HLOOKUP(X$5,[2]人物技能基础!$O$3:$Q$553,$C3349+1,0)</f>
        <v>2.0186428571428574</v>
      </c>
      <c r="Y3349" s="3">
        <f>HLOOKUP(Y$5,[2]人物技能基础!$O$3:$Q$553,$C3349+1,0)</f>
        <v>99.964285714285708</v>
      </c>
      <c r="Z3349" s="3">
        <f t="shared" si="313"/>
        <v>7618179</v>
      </c>
      <c r="AA3349" s="3">
        <f t="shared" si="314"/>
        <v>133156</v>
      </c>
      <c r="AB3349" s="3">
        <f t="shared" si="315"/>
        <v>46539</v>
      </c>
      <c r="AC3349" s="3">
        <f t="shared" si="316"/>
        <v>49656</v>
      </c>
      <c r="AD3349" s="3">
        <f t="shared" si="317"/>
        <v>50136</v>
      </c>
    </row>
    <row r="3350" spans="1:30" x14ac:dyDescent="0.15">
      <c r="A3350" s="3">
        <v>1345</v>
      </c>
      <c r="B3350" s="3" t="str">
        <f t="shared" si="312"/>
        <v>关卡1345boss</v>
      </c>
      <c r="C3350" s="3">
        <f>INDEX([3]关卡!$J$19:$J$2018,A3350)</f>
        <v>463</v>
      </c>
      <c r="D3350" s="3">
        <f>INDEX([3]关卡!$N$19:$N$2018,A3350)</f>
        <v>463</v>
      </c>
      <c r="E3350" s="3" t="s">
        <v>25</v>
      </c>
      <c r="F3350" s="3" t="s">
        <v>26</v>
      </c>
      <c r="G3350" s="3">
        <v>30</v>
      </c>
      <c r="H3350" s="3">
        <v>30</v>
      </c>
      <c r="I3350" s="3">
        <v>0.2</v>
      </c>
      <c r="J3350" s="4">
        <v>0.75</v>
      </c>
      <c r="K3350" s="4">
        <v>1</v>
      </c>
      <c r="L3350" s="4">
        <v>5</v>
      </c>
      <c r="M3350" s="3">
        <v>1</v>
      </c>
      <c r="N3350" s="3">
        <v>2</v>
      </c>
      <c r="O3350" s="3">
        <f>HLOOKUP(O$5,[1]非R能力!$B$8:$F$558,$C3350+1,0)</f>
        <v>1641628.8299841792</v>
      </c>
      <c r="P3350" s="3">
        <f>HLOOKUP(P$5,[1]非R能力!$B$8:$F$558,$C3350+1,0)</f>
        <v>232696.31108501297</v>
      </c>
      <c r="Q3350" s="3">
        <f>HLOOKUP(Q$5,[1]非R能力!$B$8:$F$558,$C3350+1,0)</f>
        <v>122012.4309300465</v>
      </c>
      <c r="R3350" s="3">
        <f>HLOOKUP(R$5,[1]非R能力!$B$8:$F$558,$C3350+1,0)</f>
        <v>37602.279679719315</v>
      </c>
      <c r="S3350" s="3">
        <f>HLOOKUP(S$5,[1]非R能力!$B$8:$F$558,$C3350+1,0)</f>
        <v>49656.892772113279</v>
      </c>
      <c r="T3350" s="3">
        <f>INDEX([1]非R能力!$H$9:$H$558,D3350)</f>
        <v>47347.121824820882</v>
      </c>
      <c r="U3350" s="3">
        <f>IF(E3350="小怪",0,IF(INDEX([1]非R能力!$FK$9:$FK$558,C3350)=0,0,10))</f>
        <v>10</v>
      </c>
      <c r="V3350" s="3">
        <f>IF(E3350="小怪",0,IF(INDEX([1]非R能力!$FH$9:$FH$558,C3350)=0,0,5000))</f>
        <v>5000</v>
      </c>
      <c r="W3350" s="3">
        <f>HLOOKUP(W$5,[2]人物技能基础!$O$3:$Q$553,$C3350+1,0)</f>
        <v>3.637142857142857</v>
      </c>
      <c r="X3350" s="3">
        <f>HLOOKUP(X$5,[2]人物技能基础!$O$3:$Q$553,$C3350+1,0)</f>
        <v>2.0186428571428574</v>
      </c>
      <c r="Y3350" s="3">
        <f>HLOOKUP(Y$5,[2]人物技能基础!$O$3:$Q$553,$C3350+1,0)</f>
        <v>99.964285714285708</v>
      </c>
      <c r="Z3350" s="3">
        <f t="shared" si="313"/>
        <v>7618179</v>
      </c>
      <c r="AA3350" s="3">
        <f t="shared" si="314"/>
        <v>133156</v>
      </c>
      <c r="AB3350" s="3">
        <f t="shared" si="315"/>
        <v>46539</v>
      </c>
      <c r="AC3350" s="3">
        <f t="shared" si="316"/>
        <v>49656</v>
      </c>
      <c r="AD3350" s="3">
        <f t="shared" si="317"/>
        <v>50136</v>
      </c>
    </row>
    <row r="3351" spans="1:30" x14ac:dyDescent="0.15">
      <c r="A3351" s="3">
        <v>1346</v>
      </c>
      <c r="B3351" s="3" t="str">
        <f t="shared" si="312"/>
        <v>关卡1346boss</v>
      </c>
      <c r="C3351" s="3">
        <f>INDEX([3]关卡!$J$19:$J$2018,A3351)</f>
        <v>464</v>
      </c>
      <c r="D3351" s="3">
        <f>INDEX([3]关卡!$N$19:$N$2018,A3351)</f>
        <v>464</v>
      </c>
      <c r="E3351" s="3" t="s">
        <v>25</v>
      </c>
      <c r="F3351" s="3" t="s">
        <v>26</v>
      </c>
      <c r="G3351" s="3">
        <v>30</v>
      </c>
      <c r="H3351" s="3">
        <v>30</v>
      </c>
      <c r="I3351" s="3">
        <v>0.2</v>
      </c>
      <c r="J3351" s="4">
        <v>0.75</v>
      </c>
      <c r="K3351" s="4">
        <v>1</v>
      </c>
      <c r="L3351" s="4">
        <v>5</v>
      </c>
      <c r="M3351" s="3">
        <v>1</v>
      </c>
      <c r="N3351" s="3">
        <v>2</v>
      </c>
      <c r="O3351" s="3">
        <f>HLOOKUP(O$5,[1]非R能力!$B$8:$F$558,$C3351+1,0)</f>
        <v>1655867.5984563772</v>
      </c>
      <c r="P3351" s="3">
        <f>HLOOKUP(P$5,[1]非R能力!$B$8:$F$558,$C3351+1,0)</f>
        <v>234699.64391383645</v>
      </c>
      <c r="Q3351" s="3">
        <f>HLOOKUP(Q$5,[1]非R能力!$B$8:$F$558,$C3351+1,0)</f>
        <v>122975.57035147358</v>
      </c>
      <c r="R3351" s="3">
        <f>HLOOKUP(R$5,[1]非R能力!$B$8:$F$558,$C3351+1,0)</f>
        <v>37921.995095013168</v>
      </c>
      <c r="S3351" s="3">
        <f>HLOOKUP(S$5,[1]非R能力!$B$8:$F$558,$C3351+1,0)</f>
        <v>50083.711965901486</v>
      </c>
      <c r="T3351" s="3">
        <f>INDEX([1]非R能力!$H$9:$H$558,D3351)</f>
        <v>47604.834385126866</v>
      </c>
      <c r="U3351" s="3">
        <f>IF(E3351="小怪",0,IF(INDEX([1]非R能力!$FK$9:$FK$558,C3351)=0,0,10))</f>
        <v>10</v>
      </c>
      <c r="V3351" s="3">
        <f>IF(E3351="小怪",0,IF(INDEX([1]非R能力!$FH$9:$FH$558,C3351)=0,0,5000))</f>
        <v>5000</v>
      </c>
      <c r="W3351" s="3">
        <f>HLOOKUP(W$5,[2]人物技能基础!$O$3:$Q$553,$C3351+1,0)</f>
        <v>3.637142857142857</v>
      </c>
      <c r="X3351" s="3">
        <f>HLOOKUP(X$5,[2]人物技能基础!$O$3:$Q$553,$C3351+1,0)</f>
        <v>2.0186428571428574</v>
      </c>
      <c r="Y3351" s="3">
        <f>HLOOKUP(Y$5,[2]人物技能基础!$O$3:$Q$553,$C3351+1,0)</f>
        <v>99.964285714285708</v>
      </c>
      <c r="Z3351" s="3">
        <f t="shared" si="313"/>
        <v>7681076</v>
      </c>
      <c r="AA3351" s="3">
        <f t="shared" si="314"/>
        <v>134214</v>
      </c>
      <c r="AB3351" s="3">
        <f t="shared" si="315"/>
        <v>46939</v>
      </c>
      <c r="AC3351" s="3">
        <f t="shared" si="316"/>
        <v>50083</v>
      </c>
      <c r="AD3351" s="3">
        <f t="shared" si="317"/>
        <v>50562</v>
      </c>
    </row>
    <row r="3352" spans="1:30" x14ac:dyDescent="0.15">
      <c r="A3352" s="3">
        <v>1347</v>
      </c>
      <c r="B3352" s="3" t="str">
        <f t="shared" si="312"/>
        <v>关卡1347boss</v>
      </c>
      <c r="C3352" s="3">
        <f>INDEX([3]关卡!$J$19:$J$2018,A3352)</f>
        <v>464</v>
      </c>
      <c r="D3352" s="3">
        <f>INDEX([3]关卡!$N$19:$N$2018,A3352)</f>
        <v>464</v>
      </c>
      <c r="E3352" s="3" t="s">
        <v>25</v>
      </c>
      <c r="F3352" s="3" t="s">
        <v>26</v>
      </c>
      <c r="G3352" s="3">
        <v>30</v>
      </c>
      <c r="H3352" s="3">
        <v>30</v>
      </c>
      <c r="I3352" s="3">
        <v>0.2</v>
      </c>
      <c r="J3352" s="4">
        <v>0.75</v>
      </c>
      <c r="K3352" s="4">
        <v>1</v>
      </c>
      <c r="L3352" s="4">
        <v>5</v>
      </c>
      <c r="M3352" s="3">
        <v>1</v>
      </c>
      <c r="N3352" s="3">
        <v>2</v>
      </c>
      <c r="O3352" s="3">
        <f>HLOOKUP(O$5,[1]非R能力!$B$8:$F$558,$C3352+1,0)</f>
        <v>1655867.5984563772</v>
      </c>
      <c r="P3352" s="3">
        <f>HLOOKUP(P$5,[1]非R能力!$B$8:$F$558,$C3352+1,0)</f>
        <v>234699.64391383645</v>
      </c>
      <c r="Q3352" s="3">
        <f>HLOOKUP(Q$5,[1]非R能力!$B$8:$F$558,$C3352+1,0)</f>
        <v>122975.57035147358</v>
      </c>
      <c r="R3352" s="3">
        <f>HLOOKUP(R$5,[1]非R能力!$B$8:$F$558,$C3352+1,0)</f>
        <v>37921.995095013168</v>
      </c>
      <c r="S3352" s="3">
        <f>HLOOKUP(S$5,[1]非R能力!$B$8:$F$558,$C3352+1,0)</f>
        <v>50083.711965901486</v>
      </c>
      <c r="T3352" s="3">
        <f>INDEX([1]非R能力!$H$9:$H$558,D3352)</f>
        <v>47604.834385126866</v>
      </c>
      <c r="U3352" s="3">
        <f>IF(E3352="小怪",0,IF(INDEX([1]非R能力!$FK$9:$FK$558,C3352)=0,0,10))</f>
        <v>10</v>
      </c>
      <c r="V3352" s="3">
        <f>IF(E3352="小怪",0,IF(INDEX([1]非R能力!$FH$9:$FH$558,C3352)=0,0,5000))</f>
        <v>5000</v>
      </c>
      <c r="W3352" s="3">
        <f>HLOOKUP(W$5,[2]人物技能基础!$O$3:$Q$553,$C3352+1,0)</f>
        <v>3.637142857142857</v>
      </c>
      <c r="X3352" s="3">
        <f>HLOOKUP(X$5,[2]人物技能基础!$O$3:$Q$553,$C3352+1,0)</f>
        <v>2.0186428571428574</v>
      </c>
      <c r="Y3352" s="3">
        <f>HLOOKUP(Y$5,[2]人物技能基础!$O$3:$Q$553,$C3352+1,0)</f>
        <v>99.964285714285708</v>
      </c>
      <c r="Z3352" s="3">
        <f t="shared" si="313"/>
        <v>7681076</v>
      </c>
      <c r="AA3352" s="3">
        <f t="shared" si="314"/>
        <v>134214</v>
      </c>
      <c r="AB3352" s="3">
        <f t="shared" si="315"/>
        <v>46939</v>
      </c>
      <c r="AC3352" s="3">
        <f t="shared" si="316"/>
        <v>50083</v>
      </c>
      <c r="AD3352" s="3">
        <f t="shared" si="317"/>
        <v>50562</v>
      </c>
    </row>
    <row r="3353" spans="1:30" x14ac:dyDescent="0.15">
      <c r="A3353" s="3">
        <v>1348</v>
      </c>
      <c r="B3353" s="3" t="str">
        <f t="shared" si="312"/>
        <v>关卡1348boss</v>
      </c>
      <c r="C3353" s="3">
        <f>INDEX([3]关卡!$J$19:$J$2018,A3353)</f>
        <v>464</v>
      </c>
      <c r="D3353" s="3">
        <f>INDEX([3]关卡!$N$19:$N$2018,A3353)</f>
        <v>464</v>
      </c>
      <c r="E3353" s="3" t="s">
        <v>25</v>
      </c>
      <c r="F3353" s="3" t="s">
        <v>26</v>
      </c>
      <c r="G3353" s="3">
        <v>30</v>
      </c>
      <c r="H3353" s="3">
        <v>30</v>
      </c>
      <c r="I3353" s="3">
        <v>0.2</v>
      </c>
      <c r="J3353" s="4">
        <v>0.75</v>
      </c>
      <c r="K3353" s="4">
        <v>1</v>
      </c>
      <c r="L3353" s="4">
        <v>5</v>
      </c>
      <c r="M3353" s="3">
        <v>1</v>
      </c>
      <c r="N3353" s="3">
        <v>2</v>
      </c>
      <c r="O3353" s="3">
        <f>HLOOKUP(O$5,[1]非R能力!$B$8:$F$558,$C3353+1,0)</f>
        <v>1655867.5984563772</v>
      </c>
      <c r="P3353" s="3">
        <f>HLOOKUP(P$5,[1]非R能力!$B$8:$F$558,$C3353+1,0)</f>
        <v>234699.64391383645</v>
      </c>
      <c r="Q3353" s="3">
        <f>HLOOKUP(Q$5,[1]非R能力!$B$8:$F$558,$C3353+1,0)</f>
        <v>122975.57035147358</v>
      </c>
      <c r="R3353" s="3">
        <f>HLOOKUP(R$5,[1]非R能力!$B$8:$F$558,$C3353+1,0)</f>
        <v>37921.995095013168</v>
      </c>
      <c r="S3353" s="3">
        <f>HLOOKUP(S$5,[1]非R能力!$B$8:$F$558,$C3353+1,0)</f>
        <v>50083.711965901486</v>
      </c>
      <c r="T3353" s="3">
        <f>INDEX([1]非R能力!$H$9:$H$558,D3353)</f>
        <v>47604.834385126866</v>
      </c>
      <c r="U3353" s="3">
        <f>IF(E3353="小怪",0,IF(INDEX([1]非R能力!$FK$9:$FK$558,C3353)=0,0,10))</f>
        <v>10</v>
      </c>
      <c r="V3353" s="3">
        <f>IF(E3353="小怪",0,IF(INDEX([1]非R能力!$FH$9:$FH$558,C3353)=0,0,5000))</f>
        <v>5000</v>
      </c>
      <c r="W3353" s="3">
        <f>HLOOKUP(W$5,[2]人物技能基础!$O$3:$Q$553,$C3353+1,0)</f>
        <v>3.637142857142857</v>
      </c>
      <c r="X3353" s="3">
        <f>HLOOKUP(X$5,[2]人物技能基础!$O$3:$Q$553,$C3353+1,0)</f>
        <v>2.0186428571428574</v>
      </c>
      <c r="Y3353" s="3">
        <f>HLOOKUP(Y$5,[2]人物技能基础!$O$3:$Q$553,$C3353+1,0)</f>
        <v>99.964285714285708</v>
      </c>
      <c r="Z3353" s="3">
        <f t="shared" si="313"/>
        <v>7681076</v>
      </c>
      <c r="AA3353" s="3">
        <f t="shared" si="314"/>
        <v>134214</v>
      </c>
      <c r="AB3353" s="3">
        <f t="shared" si="315"/>
        <v>46939</v>
      </c>
      <c r="AC3353" s="3">
        <f t="shared" si="316"/>
        <v>50083</v>
      </c>
      <c r="AD3353" s="3">
        <f t="shared" si="317"/>
        <v>50562</v>
      </c>
    </row>
    <row r="3354" spans="1:30" x14ac:dyDescent="0.15">
      <c r="A3354" s="3">
        <v>1349</v>
      </c>
      <c r="B3354" s="3" t="str">
        <f t="shared" si="312"/>
        <v>关卡1349boss</v>
      </c>
      <c r="C3354" s="3">
        <f>INDEX([3]关卡!$J$19:$J$2018,A3354)</f>
        <v>464</v>
      </c>
      <c r="D3354" s="3">
        <f>INDEX([3]关卡!$N$19:$N$2018,A3354)</f>
        <v>464</v>
      </c>
      <c r="E3354" s="3" t="s">
        <v>25</v>
      </c>
      <c r="F3354" s="3" t="s">
        <v>26</v>
      </c>
      <c r="G3354" s="3">
        <v>30</v>
      </c>
      <c r="H3354" s="3">
        <v>30</v>
      </c>
      <c r="I3354" s="3">
        <v>0.2</v>
      </c>
      <c r="J3354" s="4">
        <v>0.75</v>
      </c>
      <c r="K3354" s="4">
        <v>1</v>
      </c>
      <c r="L3354" s="4">
        <v>5</v>
      </c>
      <c r="M3354" s="3">
        <v>1</v>
      </c>
      <c r="N3354" s="3">
        <v>2</v>
      </c>
      <c r="O3354" s="3">
        <f>HLOOKUP(O$5,[1]非R能力!$B$8:$F$558,$C3354+1,0)</f>
        <v>1655867.5984563772</v>
      </c>
      <c r="P3354" s="3">
        <f>HLOOKUP(P$5,[1]非R能力!$B$8:$F$558,$C3354+1,0)</f>
        <v>234699.64391383645</v>
      </c>
      <c r="Q3354" s="3">
        <f>HLOOKUP(Q$5,[1]非R能力!$B$8:$F$558,$C3354+1,0)</f>
        <v>122975.57035147358</v>
      </c>
      <c r="R3354" s="3">
        <f>HLOOKUP(R$5,[1]非R能力!$B$8:$F$558,$C3354+1,0)</f>
        <v>37921.995095013168</v>
      </c>
      <c r="S3354" s="3">
        <f>HLOOKUP(S$5,[1]非R能力!$B$8:$F$558,$C3354+1,0)</f>
        <v>50083.711965901486</v>
      </c>
      <c r="T3354" s="3">
        <f>INDEX([1]非R能力!$H$9:$H$558,D3354)</f>
        <v>47604.834385126866</v>
      </c>
      <c r="U3354" s="3">
        <f>IF(E3354="小怪",0,IF(INDEX([1]非R能力!$FK$9:$FK$558,C3354)=0,0,10))</f>
        <v>10</v>
      </c>
      <c r="V3354" s="3">
        <f>IF(E3354="小怪",0,IF(INDEX([1]非R能力!$FH$9:$FH$558,C3354)=0,0,5000))</f>
        <v>5000</v>
      </c>
      <c r="W3354" s="3">
        <f>HLOOKUP(W$5,[2]人物技能基础!$O$3:$Q$553,$C3354+1,0)</f>
        <v>3.637142857142857</v>
      </c>
      <c r="X3354" s="3">
        <f>HLOOKUP(X$5,[2]人物技能基础!$O$3:$Q$553,$C3354+1,0)</f>
        <v>2.0186428571428574</v>
      </c>
      <c r="Y3354" s="3">
        <f>HLOOKUP(Y$5,[2]人物技能基础!$O$3:$Q$553,$C3354+1,0)</f>
        <v>99.964285714285708</v>
      </c>
      <c r="Z3354" s="3">
        <f t="shared" si="313"/>
        <v>7681076</v>
      </c>
      <c r="AA3354" s="3">
        <f t="shared" si="314"/>
        <v>134214</v>
      </c>
      <c r="AB3354" s="3">
        <f t="shared" si="315"/>
        <v>46939</v>
      </c>
      <c r="AC3354" s="3">
        <f t="shared" si="316"/>
        <v>50083</v>
      </c>
      <c r="AD3354" s="3">
        <f t="shared" si="317"/>
        <v>50562</v>
      </c>
    </row>
    <row r="3355" spans="1:30" x14ac:dyDescent="0.15">
      <c r="A3355" s="3">
        <v>1350</v>
      </c>
      <c r="B3355" s="3" t="str">
        <f t="shared" si="312"/>
        <v>关卡1350boss</v>
      </c>
      <c r="C3355" s="3">
        <f>INDEX([3]关卡!$J$19:$J$2018,A3355)</f>
        <v>464</v>
      </c>
      <c r="D3355" s="3">
        <f>INDEX([3]关卡!$N$19:$N$2018,A3355)</f>
        <v>464</v>
      </c>
      <c r="E3355" s="3" t="s">
        <v>25</v>
      </c>
      <c r="F3355" s="3" t="s">
        <v>26</v>
      </c>
      <c r="G3355" s="3">
        <v>30</v>
      </c>
      <c r="H3355" s="3">
        <v>30</v>
      </c>
      <c r="I3355" s="3">
        <v>0.2</v>
      </c>
      <c r="J3355" s="4">
        <v>0.75</v>
      </c>
      <c r="K3355" s="4">
        <v>1</v>
      </c>
      <c r="L3355" s="4">
        <v>5</v>
      </c>
      <c r="M3355" s="3">
        <v>1</v>
      </c>
      <c r="N3355" s="3">
        <v>2</v>
      </c>
      <c r="O3355" s="3">
        <f>HLOOKUP(O$5,[1]非R能力!$B$8:$F$558,$C3355+1,0)</f>
        <v>1655867.5984563772</v>
      </c>
      <c r="P3355" s="3">
        <f>HLOOKUP(P$5,[1]非R能力!$B$8:$F$558,$C3355+1,0)</f>
        <v>234699.64391383645</v>
      </c>
      <c r="Q3355" s="3">
        <f>HLOOKUP(Q$5,[1]非R能力!$B$8:$F$558,$C3355+1,0)</f>
        <v>122975.57035147358</v>
      </c>
      <c r="R3355" s="3">
        <f>HLOOKUP(R$5,[1]非R能力!$B$8:$F$558,$C3355+1,0)</f>
        <v>37921.995095013168</v>
      </c>
      <c r="S3355" s="3">
        <f>HLOOKUP(S$5,[1]非R能力!$B$8:$F$558,$C3355+1,0)</f>
        <v>50083.711965901486</v>
      </c>
      <c r="T3355" s="3">
        <f>INDEX([1]非R能力!$H$9:$H$558,D3355)</f>
        <v>47604.834385126866</v>
      </c>
      <c r="U3355" s="3">
        <f>IF(E3355="小怪",0,IF(INDEX([1]非R能力!$FK$9:$FK$558,C3355)=0,0,10))</f>
        <v>10</v>
      </c>
      <c r="V3355" s="3">
        <f>IF(E3355="小怪",0,IF(INDEX([1]非R能力!$FH$9:$FH$558,C3355)=0,0,5000))</f>
        <v>5000</v>
      </c>
      <c r="W3355" s="3">
        <f>HLOOKUP(W$5,[2]人物技能基础!$O$3:$Q$553,$C3355+1,0)</f>
        <v>3.637142857142857</v>
      </c>
      <c r="X3355" s="3">
        <f>HLOOKUP(X$5,[2]人物技能基础!$O$3:$Q$553,$C3355+1,0)</f>
        <v>2.0186428571428574</v>
      </c>
      <c r="Y3355" s="3">
        <f>HLOOKUP(Y$5,[2]人物技能基础!$O$3:$Q$553,$C3355+1,0)</f>
        <v>99.964285714285708</v>
      </c>
      <c r="Z3355" s="3">
        <f t="shared" si="313"/>
        <v>7681076</v>
      </c>
      <c r="AA3355" s="3">
        <f t="shared" si="314"/>
        <v>134214</v>
      </c>
      <c r="AB3355" s="3">
        <f t="shared" si="315"/>
        <v>46939</v>
      </c>
      <c r="AC3355" s="3">
        <f t="shared" si="316"/>
        <v>50083</v>
      </c>
      <c r="AD3355" s="3">
        <f t="shared" si="317"/>
        <v>50562</v>
      </c>
    </row>
    <row r="3356" spans="1:30" x14ac:dyDescent="0.15">
      <c r="A3356" s="3">
        <v>1351</v>
      </c>
      <c r="B3356" s="3" t="str">
        <f t="shared" si="312"/>
        <v>关卡1351boss</v>
      </c>
      <c r="C3356" s="3">
        <f>INDEX([3]关卡!$J$19:$J$2018,A3356)</f>
        <v>465</v>
      </c>
      <c r="D3356" s="3">
        <f>INDEX([3]关卡!$N$19:$N$2018,A3356)</f>
        <v>465</v>
      </c>
      <c r="E3356" s="3" t="s">
        <v>25</v>
      </c>
      <c r="F3356" s="3" t="s">
        <v>26</v>
      </c>
      <c r="G3356" s="3">
        <v>30</v>
      </c>
      <c r="H3356" s="3">
        <v>30</v>
      </c>
      <c r="I3356" s="3">
        <v>0.2</v>
      </c>
      <c r="J3356" s="4">
        <v>0.75</v>
      </c>
      <c r="K3356" s="4">
        <v>1</v>
      </c>
      <c r="L3356" s="4">
        <v>5</v>
      </c>
      <c r="M3356" s="3">
        <v>1</v>
      </c>
      <c r="N3356" s="3">
        <v>2</v>
      </c>
      <c r="O3356" s="3">
        <f>HLOOKUP(O$5,[1]非R能力!$B$8:$F$558,$C3356+1,0)</f>
        <v>1669818.3644756584</v>
      </c>
      <c r="P3356" s="3">
        <f>HLOOKUP(P$5,[1]非R能力!$B$8:$F$558,$C3356+1,0)</f>
        <v>236575.02566090695</v>
      </c>
      <c r="Q3356" s="3">
        <f>HLOOKUP(Q$5,[1]非R能力!$B$8:$F$558,$C3356+1,0)</f>
        <v>123852.69188207557</v>
      </c>
      <c r="R3356" s="3">
        <f>HLOOKUP(R$5,[1]非R能力!$B$8:$F$558,$C3356+1,0)</f>
        <v>38205.995048811099</v>
      </c>
      <c r="S3356" s="3">
        <f>HLOOKUP(S$5,[1]非R能力!$B$8:$F$558,$C3356+1,0)</f>
        <v>50444.874803771294</v>
      </c>
      <c r="T3356" s="3">
        <f>INDEX([1]非R能力!$H$9:$H$558,D3356)</f>
        <v>47863.66742405574</v>
      </c>
      <c r="U3356" s="3">
        <f>IF(E3356="小怪",0,IF(INDEX([1]非R能力!$FK$9:$FK$558,C3356)=0,0,10))</f>
        <v>10</v>
      </c>
      <c r="V3356" s="3">
        <f>IF(E3356="小怪",0,IF(INDEX([1]非R能力!$FH$9:$FH$558,C3356)=0,0,5000))</f>
        <v>5000</v>
      </c>
      <c r="W3356" s="3">
        <f>HLOOKUP(W$5,[2]人物技能基础!$O$3:$Q$553,$C3356+1,0)</f>
        <v>3.637142857142857</v>
      </c>
      <c r="X3356" s="3">
        <f>HLOOKUP(X$5,[2]人物技能基础!$O$3:$Q$553,$C3356+1,0)</f>
        <v>2.0186428571428574</v>
      </c>
      <c r="Y3356" s="3">
        <f>HLOOKUP(Y$5,[2]人物技能基础!$O$3:$Q$553,$C3356+1,0)</f>
        <v>99.964285714285708</v>
      </c>
      <c r="Z3356" s="3">
        <f t="shared" si="313"/>
        <v>7740216</v>
      </c>
      <c r="AA3356" s="3">
        <f t="shared" si="314"/>
        <v>135184</v>
      </c>
      <c r="AB3356" s="3">
        <f t="shared" si="315"/>
        <v>47315</v>
      </c>
      <c r="AC3356" s="3">
        <f t="shared" si="316"/>
        <v>50444</v>
      </c>
      <c r="AD3356" s="3">
        <f t="shared" si="317"/>
        <v>50941</v>
      </c>
    </row>
    <row r="3357" spans="1:30" x14ac:dyDescent="0.15">
      <c r="A3357" s="3">
        <v>1352</v>
      </c>
      <c r="B3357" s="3" t="str">
        <f t="shared" si="312"/>
        <v>关卡1352boss</v>
      </c>
      <c r="C3357" s="3">
        <f>INDEX([3]关卡!$J$19:$J$2018,A3357)</f>
        <v>465</v>
      </c>
      <c r="D3357" s="3">
        <f>INDEX([3]关卡!$N$19:$N$2018,A3357)</f>
        <v>465</v>
      </c>
      <c r="E3357" s="3" t="s">
        <v>25</v>
      </c>
      <c r="F3357" s="3" t="s">
        <v>26</v>
      </c>
      <c r="G3357" s="3">
        <v>30</v>
      </c>
      <c r="H3357" s="3">
        <v>30</v>
      </c>
      <c r="I3357" s="3">
        <v>0.2</v>
      </c>
      <c r="J3357" s="4">
        <v>0.75</v>
      </c>
      <c r="K3357" s="4">
        <v>1</v>
      </c>
      <c r="L3357" s="4">
        <v>5</v>
      </c>
      <c r="M3357" s="3">
        <v>1</v>
      </c>
      <c r="N3357" s="3">
        <v>2</v>
      </c>
      <c r="O3357" s="3">
        <f>HLOOKUP(O$5,[1]非R能力!$B$8:$F$558,$C3357+1,0)</f>
        <v>1669818.3644756584</v>
      </c>
      <c r="P3357" s="3">
        <f>HLOOKUP(P$5,[1]非R能力!$B$8:$F$558,$C3357+1,0)</f>
        <v>236575.02566090695</v>
      </c>
      <c r="Q3357" s="3">
        <f>HLOOKUP(Q$5,[1]非R能力!$B$8:$F$558,$C3357+1,0)</f>
        <v>123852.69188207557</v>
      </c>
      <c r="R3357" s="3">
        <f>HLOOKUP(R$5,[1]非R能力!$B$8:$F$558,$C3357+1,0)</f>
        <v>38205.995048811099</v>
      </c>
      <c r="S3357" s="3">
        <f>HLOOKUP(S$5,[1]非R能力!$B$8:$F$558,$C3357+1,0)</f>
        <v>50444.874803771294</v>
      </c>
      <c r="T3357" s="3">
        <f>INDEX([1]非R能力!$H$9:$H$558,D3357)</f>
        <v>47863.66742405574</v>
      </c>
      <c r="U3357" s="3">
        <f>IF(E3357="小怪",0,IF(INDEX([1]非R能力!$FK$9:$FK$558,C3357)=0,0,10))</f>
        <v>10</v>
      </c>
      <c r="V3357" s="3">
        <f>IF(E3357="小怪",0,IF(INDEX([1]非R能力!$FH$9:$FH$558,C3357)=0,0,5000))</f>
        <v>5000</v>
      </c>
      <c r="W3357" s="3">
        <f>HLOOKUP(W$5,[2]人物技能基础!$O$3:$Q$553,$C3357+1,0)</f>
        <v>3.637142857142857</v>
      </c>
      <c r="X3357" s="3">
        <f>HLOOKUP(X$5,[2]人物技能基础!$O$3:$Q$553,$C3357+1,0)</f>
        <v>2.0186428571428574</v>
      </c>
      <c r="Y3357" s="3">
        <f>HLOOKUP(Y$5,[2]人物技能基础!$O$3:$Q$553,$C3357+1,0)</f>
        <v>99.964285714285708</v>
      </c>
      <c r="Z3357" s="3">
        <f t="shared" si="313"/>
        <v>7740216</v>
      </c>
      <c r="AA3357" s="3">
        <f t="shared" si="314"/>
        <v>135184</v>
      </c>
      <c r="AB3357" s="3">
        <f t="shared" si="315"/>
        <v>47315</v>
      </c>
      <c r="AC3357" s="3">
        <f t="shared" si="316"/>
        <v>50444</v>
      </c>
      <c r="AD3357" s="3">
        <f t="shared" si="317"/>
        <v>50941</v>
      </c>
    </row>
    <row r="3358" spans="1:30" x14ac:dyDescent="0.15">
      <c r="A3358" s="3">
        <v>1353</v>
      </c>
      <c r="B3358" s="3" t="str">
        <f t="shared" si="312"/>
        <v>关卡1353boss</v>
      </c>
      <c r="C3358" s="3">
        <f>INDEX([3]关卡!$J$19:$J$2018,A3358)</f>
        <v>465</v>
      </c>
      <c r="D3358" s="3">
        <f>INDEX([3]关卡!$N$19:$N$2018,A3358)</f>
        <v>465</v>
      </c>
      <c r="E3358" s="3" t="s">
        <v>25</v>
      </c>
      <c r="F3358" s="3" t="s">
        <v>26</v>
      </c>
      <c r="G3358" s="3">
        <v>30</v>
      </c>
      <c r="H3358" s="3">
        <v>30</v>
      </c>
      <c r="I3358" s="3">
        <v>0.2</v>
      </c>
      <c r="J3358" s="4">
        <v>0.75</v>
      </c>
      <c r="K3358" s="4">
        <v>1</v>
      </c>
      <c r="L3358" s="4">
        <v>5</v>
      </c>
      <c r="M3358" s="3">
        <v>1</v>
      </c>
      <c r="N3358" s="3">
        <v>2</v>
      </c>
      <c r="O3358" s="3">
        <f>HLOOKUP(O$5,[1]非R能力!$B$8:$F$558,$C3358+1,0)</f>
        <v>1669818.3644756584</v>
      </c>
      <c r="P3358" s="3">
        <f>HLOOKUP(P$5,[1]非R能力!$B$8:$F$558,$C3358+1,0)</f>
        <v>236575.02566090695</v>
      </c>
      <c r="Q3358" s="3">
        <f>HLOOKUP(Q$5,[1]非R能力!$B$8:$F$558,$C3358+1,0)</f>
        <v>123852.69188207557</v>
      </c>
      <c r="R3358" s="3">
        <f>HLOOKUP(R$5,[1]非R能力!$B$8:$F$558,$C3358+1,0)</f>
        <v>38205.995048811099</v>
      </c>
      <c r="S3358" s="3">
        <f>HLOOKUP(S$5,[1]非R能力!$B$8:$F$558,$C3358+1,0)</f>
        <v>50444.874803771294</v>
      </c>
      <c r="T3358" s="3">
        <f>INDEX([1]非R能力!$H$9:$H$558,D3358)</f>
        <v>47863.66742405574</v>
      </c>
      <c r="U3358" s="3">
        <f>IF(E3358="小怪",0,IF(INDEX([1]非R能力!$FK$9:$FK$558,C3358)=0,0,10))</f>
        <v>10</v>
      </c>
      <c r="V3358" s="3">
        <f>IF(E3358="小怪",0,IF(INDEX([1]非R能力!$FH$9:$FH$558,C3358)=0,0,5000))</f>
        <v>5000</v>
      </c>
      <c r="W3358" s="3">
        <f>HLOOKUP(W$5,[2]人物技能基础!$O$3:$Q$553,$C3358+1,0)</f>
        <v>3.637142857142857</v>
      </c>
      <c r="X3358" s="3">
        <f>HLOOKUP(X$5,[2]人物技能基础!$O$3:$Q$553,$C3358+1,0)</f>
        <v>2.0186428571428574</v>
      </c>
      <c r="Y3358" s="3">
        <f>HLOOKUP(Y$5,[2]人物技能基础!$O$3:$Q$553,$C3358+1,0)</f>
        <v>99.964285714285708</v>
      </c>
      <c r="Z3358" s="3">
        <f t="shared" si="313"/>
        <v>7740216</v>
      </c>
      <c r="AA3358" s="3">
        <f t="shared" si="314"/>
        <v>135184</v>
      </c>
      <c r="AB3358" s="3">
        <f t="shared" si="315"/>
        <v>47315</v>
      </c>
      <c r="AC3358" s="3">
        <f t="shared" si="316"/>
        <v>50444</v>
      </c>
      <c r="AD3358" s="3">
        <f t="shared" si="317"/>
        <v>50941</v>
      </c>
    </row>
    <row r="3359" spans="1:30" x14ac:dyDescent="0.15">
      <c r="A3359" s="3">
        <v>1354</v>
      </c>
      <c r="B3359" s="3" t="str">
        <f t="shared" si="312"/>
        <v>关卡1354boss</v>
      </c>
      <c r="C3359" s="3">
        <f>INDEX([3]关卡!$J$19:$J$2018,A3359)</f>
        <v>465</v>
      </c>
      <c r="D3359" s="3">
        <f>INDEX([3]关卡!$N$19:$N$2018,A3359)</f>
        <v>465</v>
      </c>
      <c r="E3359" s="3" t="s">
        <v>25</v>
      </c>
      <c r="F3359" s="3" t="s">
        <v>26</v>
      </c>
      <c r="G3359" s="3">
        <v>30</v>
      </c>
      <c r="H3359" s="3">
        <v>30</v>
      </c>
      <c r="I3359" s="3">
        <v>0.2</v>
      </c>
      <c r="J3359" s="4">
        <v>0.75</v>
      </c>
      <c r="K3359" s="4">
        <v>1</v>
      </c>
      <c r="L3359" s="4">
        <v>5</v>
      </c>
      <c r="M3359" s="3">
        <v>1</v>
      </c>
      <c r="N3359" s="3">
        <v>2</v>
      </c>
      <c r="O3359" s="3">
        <f>HLOOKUP(O$5,[1]非R能力!$B$8:$F$558,$C3359+1,0)</f>
        <v>1669818.3644756584</v>
      </c>
      <c r="P3359" s="3">
        <f>HLOOKUP(P$5,[1]非R能力!$B$8:$F$558,$C3359+1,0)</f>
        <v>236575.02566090695</v>
      </c>
      <c r="Q3359" s="3">
        <f>HLOOKUP(Q$5,[1]非R能力!$B$8:$F$558,$C3359+1,0)</f>
        <v>123852.69188207557</v>
      </c>
      <c r="R3359" s="3">
        <f>HLOOKUP(R$5,[1]非R能力!$B$8:$F$558,$C3359+1,0)</f>
        <v>38205.995048811099</v>
      </c>
      <c r="S3359" s="3">
        <f>HLOOKUP(S$5,[1]非R能力!$B$8:$F$558,$C3359+1,0)</f>
        <v>50444.874803771294</v>
      </c>
      <c r="T3359" s="3">
        <f>INDEX([1]非R能力!$H$9:$H$558,D3359)</f>
        <v>47863.66742405574</v>
      </c>
      <c r="U3359" s="3">
        <f>IF(E3359="小怪",0,IF(INDEX([1]非R能力!$FK$9:$FK$558,C3359)=0,0,10))</f>
        <v>10</v>
      </c>
      <c r="V3359" s="3">
        <f>IF(E3359="小怪",0,IF(INDEX([1]非R能力!$FH$9:$FH$558,C3359)=0,0,5000))</f>
        <v>5000</v>
      </c>
      <c r="W3359" s="3">
        <f>HLOOKUP(W$5,[2]人物技能基础!$O$3:$Q$553,$C3359+1,0)</f>
        <v>3.637142857142857</v>
      </c>
      <c r="X3359" s="3">
        <f>HLOOKUP(X$5,[2]人物技能基础!$O$3:$Q$553,$C3359+1,0)</f>
        <v>2.0186428571428574</v>
      </c>
      <c r="Y3359" s="3">
        <f>HLOOKUP(Y$5,[2]人物技能基础!$O$3:$Q$553,$C3359+1,0)</f>
        <v>99.964285714285708</v>
      </c>
      <c r="Z3359" s="3">
        <f t="shared" si="313"/>
        <v>7740216</v>
      </c>
      <c r="AA3359" s="3">
        <f t="shared" si="314"/>
        <v>135184</v>
      </c>
      <c r="AB3359" s="3">
        <f t="shared" si="315"/>
        <v>47315</v>
      </c>
      <c r="AC3359" s="3">
        <f t="shared" si="316"/>
        <v>50444</v>
      </c>
      <c r="AD3359" s="3">
        <f t="shared" si="317"/>
        <v>50941</v>
      </c>
    </row>
    <row r="3360" spans="1:30" x14ac:dyDescent="0.15">
      <c r="A3360" s="3">
        <v>1355</v>
      </c>
      <c r="B3360" s="3" t="str">
        <f t="shared" si="312"/>
        <v>关卡1355boss</v>
      </c>
      <c r="C3360" s="3">
        <f>INDEX([3]关卡!$J$19:$J$2018,A3360)</f>
        <v>465</v>
      </c>
      <c r="D3360" s="3">
        <f>INDEX([3]关卡!$N$19:$N$2018,A3360)</f>
        <v>465</v>
      </c>
      <c r="E3360" s="3" t="s">
        <v>25</v>
      </c>
      <c r="F3360" s="3" t="s">
        <v>26</v>
      </c>
      <c r="G3360" s="3">
        <v>30</v>
      </c>
      <c r="H3360" s="3">
        <v>30</v>
      </c>
      <c r="I3360" s="3">
        <v>0.2</v>
      </c>
      <c r="J3360" s="4">
        <v>0.75</v>
      </c>
      <c r="K3360" s="4">
        <v>1</v>
      </c>
      <c r="L3360" s="4">
        <v>5</v>
      </c>
      <c r="M3360" s="3">
        <v>1</v>
      </c>
      <c r="N3360" s="3">
        <v>2</v>
      </c>
      <c r="O3360" s="3">
        <f>HLOOKUP(O$5,[1]非R能力!$B$8:$F$558,$C3360+1,0)</f>
        <v>1669818.3644756584</v>
      </c>
      <c r="P3360" s="3">
        <f>HLOOKUP(P$5,[1]非R能力!$B$8:$F$558,$C3360+1,0)</f>
        <v>236575.02566090695</v>
      </c>
      <c r="Q3360" s="3">
        <f>HLOOKUP(Q$5,[1]非R能力!$B$8:$F$558,$C3360+1,0)</f>
        <v>123852.69188207557</v>
      </c>
      <c r="R3360" s="3">
        <f>HLOOKUP(R$5,[1]非R能力!$B$8:$F$558,$C3360+1,0)</f>
        <v>38205.995048811099</v>
      </c>
      <c r="S3360" s="3">
        <f>HLOOKUP(S$5,[1]非R能力!$B$8:$F$558,$C3360+1,0)</f>
        <v>50444.874803771294</v>
      </c>
      <c r="T3360" s="3">
        <f>INDEX([1]非R能力!$H$9:$H$558,D3360)</f>
        <v>47863.66742405574</v>
      </c>
      <c r="U3360" s="3">
        <f>IF(E3360="小怪",0,IF(INDEX([1]非R能力!$FK$9:$FK$558,C3360)=0,0,10))</f>
        <v>10</v>
      </c>
      <c r="V3360" s="3">
        <f>IF(E3360="小怪",0,IF(INDEX([1]非R能力!$FH$9:$FH$558,C3360)=0,0,5000))</f>
        <v>5000</v>
      </c>
      <c r="W3360" s="3">
        <f>HLOOKUP(W$5,[2]人物技能基础!$O$3:$Q$553,$C3360+1,0)</f>
        <v>3.637142857142857</v>
      </c>
      <c r="X3360" s="3">
        <f>HLOOKUP(X$5,[2]人物技能基础!$O$3:$Q$553,$C3360+1,0)</f>
        <v>2.0186428571428574</v>
      </c>
      <c r="Y3360" s="3">
        <f>HLOOKUP(Y$5,[2]人物技能基础!$O$3:$Q$553,$C3360+1,0)</f>
        <v>99.964285714285708</v>
      </c>
      <c r="Z3360" s="3">
        <f t="shared" si="313"/>
        <v>7740216</v>
      </c>
      <c r="AA3360" s="3">
        <f t="shared" si="314"/>
        <v>135184</v>
      </c>
      <c r="AB3360" s="3">
        <f t="shared" si="315"/>
        <v>47315</v>
      </c>
      <c r="AC3360" s="3">
        <f t="shared" si="316"/>
        <v>50444</v>
      </c>
      <c r="AD3360" s="3">
        <f t="shared" si="317"/>
        <v>50941</v>
      </c>
    </row>
    <row r="3361" spans="1:30" x14ac:dyDescent="0.15">
      <c r="A3361" s="3">
        <v>1356</v>
      </c>
      <c r="B3361" s="3" t="str">
        <f t="shared" si="312"/>
        <v>关卡1356boss</v>
      </c>
      <c r="C3361" s="3">
        <f>INDEX([3]关卡!$J$19:$J$2018,A3361)</f>
        <v>465</v>
      </c>
      <c r="D3361" s="3">
        <f>INDEX([3]关卡!$N$19:$N$2018,A3361)</f>
        <v>465</v>
      </c>
      <c r="E3361" s="3" t="s">
        <v>25</v>
      </c>
      <c r="F3361" s="3" t="s">
        <v>26</v>
      </c>
      <c r="G3361" s="3">
        <v>30</v>
      </c>
      <c r="H3361" s="3">
        <v>30</v>
      </c>
      <c r="I3361" s="3">
        <v>0.2</v>
      </c>
      <c r="J3361" s="4">
        <v>0.75</v>
      </c>
      <c r="K3361" s="4">
        <v>1</v>
      </c>
      <c r="L3361" s="4">
        <v>5</v>
      </c>
      <c r="M3361" s="3">
        <v>1</v>
      </c>
      <c r="N3361" s="3">
        <v>2</v>
      </c>
      <c r="O3361" s="3">
        <f>HLOOKUP(O$5,[1]非R能力!$B$8:$F$558,$C3361+1,0)</f>
        <v>1669818.3644756584</v>
      </c>
      <c r="P3361" s="3">
        <f>HLOOKUP(P$5,[1]非R能力!$B$8:$F$558,$C3361+1,0)</f>
        <v>236575.02566090695</v>
      </c>
      <c r="Q3361" s="3">
        <f>HLOOKUP(Q$5,[1]非R能力!$B$8:$F$558,$C3361+1,0)</f>
        <v>123852.69188207557</v>
      </c>
      <c r="R3361" s="3">
        <f>HLOOKUP(R$5,[1]非R能力!$B$8:$F$558,$C3361+1,0)</f>
        <v>38205.995048811099</v>
      </c>
      <c r="S3361" s="3">
        <f>HLOOKUP(S$5,[1]非R能力!$B$8:$F$558,$C3361+1,0)</f>
        <v>50444.874803771294</v>
      </c>
      <c r="T3361" s="3">
        <f>INDEX([1]非R能力!$H$9:$H$558,D3361)</f>
        <v>47863.66742405574</v>
      </c>
      <c r="U3361" s="3">
        <f>IF(E3361="小怪",0,IF(INDEX([1]非R能力!$FK$9:$FK$558,C3361)=0,0,10))</f>
        <v>10</v>
      </c>
      <c r="V3361" s="3">
        <f>IF(E3361="小怪",0,IF(INDEX([1]非R能力!$FH$9:$FH$558,C3361)=0,0,5000))</f>
        <v>5000</v>
      </c>
      <c r="W3361" s="3">
        <f>HLOOKUP(W$5,[2]人物技能基础!$O$3:$Q$553,$C3361+1,0)</f>
        <v>3.637142857142857</v>
      </c>
      <c r="X3361" s="3">
        <f>HLOOKUP(X$5,[2]人物技能基础!$O$3:$Q$553,$C3361+1,0)</f>
        <v>2.0186428571428574</v>
      </c>
      <c r="Y3361" s="3">
        <f>HLOOKUP(Y$5,[2]人物技能基础!$O$3:$Q$553,$C3361+1,0)</f>
        <v>99.964285714285708</v>
      </c>
      <c r="Z3361" s="3">
        <f t="shared" si="313"/>
        <v>7740216</v>
      </c>
      <c r="AA3361" s="3">
        <f t="shared" si="314"/>
        <v>135184</v>
      </c>
      <c r="AB3361" s="3">
        <f t="shared" si="315"/>
        <v>47315</v>
      </c>
      <c r="AC3361" s="3">
        <f t="shared" si="316"/>
        <v>50444</v>
      </c>
      <c r="AD3361" s="3">
        <f t="shared" si="317"/>
        <v>50941</v>
      </c>
    </row>
    <row r="3362" spans="1:30" x14ac:dyDescent="0.15">
      <c r="A3362" s="3">
        <v>1357</v>
      </c>
      <c r="B3362" s="3" t="str">
        <f t="shared" si="312"/>
        <v>关卡1357boss</v>
      </c>
      <c r="C3362" s="3">
        <f>INDEX([3]关卡!$J$19:$J$2018,A3362)</f>
        <v>466</v>
      </c>
      <c r="D3362" s="3">
        <f>INDEX([3]关卡!$N$19:$N$2018,A3362)</f>
        <v>466</v>
      </c>
      <c r="E3362" s="3" t="s">
        <v>25</v>
      </c>
      <c r="F3362" s="3" t="s">
        <v>26</v>
      </c>
      <c r="G3362" s="3">
        <v>30</v>
      </c>
      <c r="H3362" s="3">
        <v>30</v>
      </c>
      <c r="I3362" s="3">
        <v>0.2</v>
      </c>
      <c r="J3362" s="4">
        <v>0.75</v>
      </c>
      <c r="K3362" s="4">
        <v>1</v>
      </c>
      <c r="L3362" s="4">
        <v>5</v>
      </c>
      <c r="M3362" s="3">
        <v>1</v>
      </c>
      <c r="N3362" s="3">
        <v>2</v>
      </c>
      <c r="O3362" s="3">
        <f>HLOOKUP(O$5,[1]非R能力!$B$8:$F$558,$C3362+1,0)</f>
        <v>1683282.5191442533</v>
      </c>
      <c r="P3362" s="3">
        <f>HLOOKUP(P$5,[1]非R能力!$B$8:$F$558,$C3362+1,0)</f>
        <v>238470.97270571123</v>
      </c>
      <c r="Q3362" s="3">
        <f>HLOOKUP(Q$5,[1]非R能力!$B$8:$F$558,$C3362+1,0)</f>
        <v>124676.96803550926</v>
      </c>
      <c r="R3362" s="3">
        <f>HLOOKUP(R$5,[1]非R能力!$B$8:$F$558,$C3362+1,0)</f>
        <v>38466.679629855775</v>
      </c>
      <c r="S3362" s="3">
        <f>HLOOKUP(S$5,[1]非R能力!$B$8:$F$558,$C3362+1,0)</f>
        <v>50776.162372963867</v>
      </c>
      <c r="T3362" s="3">
        <f>INDEX([1]非R能力!$H$9:$H$558,D3362)</f>
        <v>48123.624580470263</v>
      </c>
      <c r="U3362" s="3">
        <f>IF(E3362="小怪",0,IF(INDEX([1]非R能力!$FK$9:$FK$558,C3362)=0,0,10))</f>
        <v>10</v>
      </c>
      <c r="V3362" s="3">
        <f>IF(E3362="小怪",0,IF(INDEX([1]非R能力!$FH$9:$FH$558,C3362)=0,0,5000))</f>
        <v>5000</v>
      </c>
      <c r="W3362" s="3">
        <f>HLOOKUP(W$5,[2]人物技能基础!$O$3:$Q$553,$C3362+1,0)</f>
        <v>3.637142857142857</v>
      </c>
      <c r="X3362" s="3">
        <f>HLOOKUP(X$5,[2]人物技能基础!$O$3:$Q$553,$C3362+1,0)</f>
        <v>2.0186428571428574</v>
      </c>
      <c r="Y3362" s="3">
        <f>HLOOKUP(Y$5,[2]人物技能基础!$O$3:$Q$553,$C3362+1,0)</f>
        <v>99.964285714285708</v>
      </c>
      <c r="Z3362" s="3">
        <f t="shared" si="313"/>
        <v>7800014</v>
      </c>
      <c r="AA3362" s="3">
        <f t="shared" si="314"/>
        <v>136098</v>
      </c>
      <c r="AB3362" s="3">
        <f t="shared" si="315"/>
        <v>47694</v>
      </c>
      <c r="AC3362" s="3">
        <f t="shared" si="316"/>
        <v>50776</v>
      </c>
      <c r="AD3362" s="3">
        <f t="shared" si="317"/>
        <v>51288</v>
      </c>
    </row>
    <row r="3363" spans="1:30" x14ac:dyDescent="0.15">
      <c r="A3363" s="3">
        <v>1358</v>
      </c>
      <c r="B3363" s="3" t="str">
        <f t="shared" si="312"/>
        <v>关卡1358boss</v>
      </c>
      <c r="C3363" s="3">
        <f>INDEX([3]关卡!$J$19:$J$2018,A3363)</f>
        <v>466</v>
      </c>
      <c r="D3363" s="3">
        <f>INDEX([3]关卡!$N$19:$N$2018,A3363)</f>
        <v>466</v>
      </c>
      <c r="E3363" s="3" t="s">
        <v>25</v>
      </c>
      <c r="F3363" s="3" t="s">
        <v>26</v>
      </c>
      <c r="G3363" s="3">
        <v>30</v>
      </c>
      <c r="H3363" s="3">
        <v>30</v>
      </c>
      <c r="I3363" s="3">
        <v>0.2</v>
      </c>
      <c r="J3363" s="4">
        <v>0.75</v>
      </c>
      <c r="K3363" s="4">
        <v>1</v>
      </c>
      <c r="L3363" s="4">
        <v>5</v>
      </c>
      <c r="M3363" s="3">
        <v>1</v>
      </c>
      <c r="N3363" s="3">
        <v>2</v>
      </c>
      <c r="O3363" s="3">
        <f>HLOOKUP(O$5,[1]非R能力!$B$8:$F$558,$C3363+1,0)</f>
        <v>1683282.5191442533</v>
      </c>
      <c r="P3363" s="3">
        <f>HLOOKUP(P$5,[1]非R能力!$B$8:$F$558,$C3363+1,0)</f>
        <v>238470.97270571123</v>
      </c>
      <c r="Q3363" s="3">
        <f>HLOOKUP(Q$5,[1]非R能力!$B$8:$F$558,$C3363+1,0)</f>
        <v>124676.96803550926</v>
      </c>
      <c r="R3363" s="3">
        <f>HLOOKUP(R$5,[1]非R能力!$B$8:$F$558,$C3363+1,0)</f>
        <v>38466.679629855775</v>
      </c>
      <c r="S3363" s="3">
        <f>HLOOKUP(S$5,[1]非R能力!$B$8:$F$558,$C3363+1,0)</f>
        <v>50776.162372963867</v>
      </c>
      <c r="T3363" s="3">
        <f>INDEX([1]非R能力!$H$9:$H$558,D3363)</f>
        <v>48123.624580470263</v>
      </c>
      <c r="U3363" s="3">
        <f>IF(E3363="小怪",0,IF(INDEX([1]非R能力!$FK$9:$FK$558,C3363)=0,0,10))</f>
        <v>10</v>
      </c>
      <c r="V3363" s="3">
        <f>IF(E3363="小怪",0,IF(INDEX([1]非R能力!$FH$9:$FH$558,C3363)=0,0,5000))</f>
        <v>5000</v>
      </c>
      <c r="W3363" s="3">
        <f>HLOOKUP(W$5,[2]人物技能基础!$O$3:$Q$553,$C3363+1,0)</f>
        <v>3.637142857142857</v>
      </c>
      <c r="X3363" s="3">
        <f>HLOOKUP(X$5,[2]人物技能基础!$O$3:$Q$553,$C3363+1,0)</f>
        <v>2.0186428571428574</v>
      </c>
      <c r="Y3363" s="3">
        <f>HLOOKUP(Y$5,[2]人物技能基础!$O$3:$Q$553,$C3363+1,0)</f>
        <v>99.964285714285708</v>
      </c>
      <c r="Z3363" s="3">
        <f t="shared" si="313"/>
        <v>7800014</v>
      </c>
      <c r="AA3363" s="3">
        <f t="shared" si="314"/>
        <v>136098</v>
      </c>
      <c r="AB3363" s="3">
        <f t="shared" si="315"/>
        <v>47694</v>
      </c>
      <c r="AC3363" s="3">
        <f t="shared" si="316"/>
        <v>50776</v>
      </c>
      <c r="AD3363" s="3">
        <f t="shared" si="317"/>
        <v>51288</v>
      </c>
    </row>
    <row r="3364" spans="1:30" x14ac:dyDescent="0.15">
      <c r="A3364" s="3">
        <v>1359</v>
      </c>
      <c r="B3364" s="3" t="str">
        <f t="shared" si="312"/>
        <v>关卡1359boss</v>
      </c>
      <c r="C3364" s="3">
        <f>INDEX([3]关卡!$J$19:$J$2018,A3364)</f>
        <v>466</v>
      </c>
      <c r="D3364" s="3">
        <f>INDEX([3]关卡!$N$19:$N$2018,A3364)</f>
        <v>466</v>
      </c>
      <c r="E3364" s="3" t="s">
        <v>25</v>
      </c>
      <c r="F3364" s="3" t="s">
        <v>26</v>
      </c>
      <c r="G3364" s="3">
        <v>30</v>
      </c>
      <c r="H3364" s="3">
        <v>30</v>
      </c>
      <c r="I3364" s="3">
        <v>0.2</v>
      </c>
      <c r="J3364" s="4">
        <v>0.75</v>
      </c>
      <c r="K3364" s="4">
        <v>1</v>
      </c>
      <c r="L3364" s="4">
        <v>5</v>
      </c>
      <c r="M3364" s="3">
        <v>1</v>
      </c>
      <c r="N3364" s="3">
        <v>2</v>
      </c>
      <c r="O3364" s="3">
        <f>HLOOKUP(O$5,[1]非R能力!$B$8:$F$558,$C3364+1,0)</f>
        <v>1683282.5191442533</v>
      </c>
      <c r="P3364" s="3">
        <f>HLOOKUP(P$5,[1]非R能力!$B$8:$F$558,$C3364+1,0)</f>
        <v>238470.97270571123</v>
      </c>
      <c r="Q3364" s="3">
        <f>HLOOKUP(Q$5,[1]非R能力!$B$8:$F$558,$C3364+1,0)</f>
        <v>124676.96803550926</v>
      </c>
      <c r="R3364" s="3">
        <f>HLOOKUP(R$5,[1]非R能力!$B$8:$F$558,$C3364+1,0)</f>
        <v>38466.679629855775</v>
      </c>
      <c r="S3364" s="3">
        <f>HLOOKUP(S$5,[1]非R能力!$B$8:$F$558,$C3364+1,0)</f>
        <v>50776.162372963867</v>
      </c>
      <c r="T3364" s="3">
        <f>INDEX([1]非R能力!$H$9:$H$558,D3364)</f>
        <v>48123.624580470263</v>
      </c>
      <c r="U3364" s="3">
        <f>IF(E3364="小怪",0,IF(INDEX([1]非R能力!$FK$9:$FK$558,C3364)=0,0,10))</f>
        <v>10</v>
      </c>
      <c r="V3364" s="3">
        <f>IF(E3364="小怪",0,IF(INDEX([1]非R能力!$FH$9:$FH$558,C3364)=0,0,5000))</f>
        <v>5000</v>
      </c>
      <c r="W3364" s="3">
        <f>HLOOKUP(W$5,[2]人物技能基础!$O$3:$Q$553,$C3364+1,0)</f>
        <v>3.637142857142857</v>
      </c>
      <c r="X3364" s="3">
        <f>HLOOKUP(X$5,[2]人物技能基础!$O$3:$Q$553,$C3364+1,0)</f>
        <v>2.0186428571428574</v>
      </c>
      <c r="Y3364" s="3">
        <f>HLOOKUP(Y$5,[2]人物技能基础!$O$3:$Q$553,$C3364+1,0)</f>
        <v>99.964285714285708</v>
      </c>
      <c r="Z3364" s="3">
        <f t="shared" si="313"/>
        <v>7800014</v>
      </c>
      <c r="AA3364" s="3">
        <f t="shared" si="314"/>
        <v>136098</v>
      </c>
      <c r="AB3364" s="3">
        <f t="shared" si="315"/>
        <v>47694</v>
      </c>
      <c r="AC3364" s="3">
        <f t="shared" si="316"/>
        <v>50776</v>
      </c>
      <c r="AD3364" s="3">
        <f t="shared" si="317"/>
        <v>51288</v>
      </c>
    </row>
    <row r="3365" spans="1:30" x14ac:dyDescent="0.15">
      <c r="A3365" s="3">
        <v>1360</v>
      </c>
      <c r="B3365" s="3" t="str">
        <f t="shared" si="312"/>
        <v>关卡1360boss</v>
      </c>
      <c r="C3365" s="3">
        <f>INDEX([3]关卡!$J$19:$J$2018,A3365)</f>
        <v>466</v>
      </c>
      <c r="D3365" s="3">
        <f>INDEX([3]关卡!$N$19:$N$2018,A3365)</f>
        <v>466</v>
      </c>
      <c r="E3365" s="3" t="s">
        <v>25</v>
      </c>
      <c r="F3365" s="3" t="s">
        <v>26</v>
      </c>
      <c r="G3365" s="3">
        <v>30</v>
      </c>
      <c r="H3365" s="3">
        <v>30</v>
      </c>
      <c r="I3365" s="3">
        <v>0.2</v>
      </c>
      <c r="J3365" s="4">
        <v>0.75</v>
      </c>
      <c r="K3365" s="4">
        <v>1</v>
      </c>
      <c r="L3365" s="4">
        <v>5</v>
      </c>
      <c r="M3365" s="3">
        <v>1</v>
      </c>
      <c r="N3365" s="3">
        <v>2</v>
      </c>
      <c r="O3365" s="3">
        <f>HLOOKUP(O$5,[1]非R能力!$B$8:$F$558,$C3365+1,0)</f>
        <v>1683282.5191442533</v>
      </c>
      <c r="P3365" s="3">
        <f>HLOOKUP(P$5,[1]非R能力!$B$8:$F$558,$C3365+1,0)</f>
        <v>238470.97270571123</v>
      </c>
      <c r="Q3365" s="3">
        <f>HLOOKUP(Q$5,[1]非R能力!$B$8:$F$558,$C3365+1,0)</f>
        <v>124676.96803550926</v>
      </c>
      <c r="R3365" s="3">
        <f>HLOOKUP(R$5,[1]非R能力!$B$8:$F$558,$C3365+1,0)</f>
        <v>38466.679629855775</v>
      </c>
      <c r="S3365" s="3">
        <f>HLOOKUP(S$5,[1]非R能力!$B$8:$F$558,$C3365+1,0)</f>
        <v>50776.162372963867</v>
      </c>
      <c r="T3365" s="3">
        <f>INDEX([1]非R能力!$H$9:$H$558,D3365)</f>
        <v>48123.624580470263</v>
      </c>
      <c r="U3365" s="3">
        <f>IF(E3365="小怪",0,IF(INDEX([1]非R能力!$FK$9:$FK$558,C3365)=0,0,10))</f>
        <v>10</v>
      </c>
      <c r="V3365" s="3">
        <f>IF(E3365="小怪",0,IF(INDEX([1]非R能力!$FH$9:$FH$558,C3365)=0,0,5000))</f>
        <v>5000</v>
      </c>
      <c r="W3365" s="3">
        <f>HLOOKUP(W$5,[2]人物技能基础!$O$3:$Q$553,$C3365+1,0)</f>
        <v>3.637142857142857</v>
      </c>
      <c r="X3365" s="3">
        <f>HLOOKUP(X$5,[2]人物技能基础!$O$3:$Q$553,$C3365+1,0)</f>
        <v>2.0186428571428574</v>
      </c>
      <c r="Y3365" s="3">
        <f>HLOOKUP(Y$5,[2]人物技能基础!$O$3:$Q$553,$C3365+1,0)</f>
        <v>99.964285714285708</v>
      </c>
      <c r="Z3365" s="3">
        <f t="shared" si="313"/>
        <v>7800014</v>
      </c>
      <c r="AA3365" s="3">
        <f t="shared" si="314"/>
        <v>136098</v>
      </c>
      <c r="AB3365" s="3">
        <f t="shared" si="315"/>
        <v>47694</v>
      </c>
      <c r="AC3365" s="3">
        <f t="shared" si="316"/>
        <v>50776</v>
      </c>
      <c r="AD3365" s="3">
        <f t="shared" si="317"/>
        <v>51288</v>
      </c>
    </row>
    <row r="3366" spans="1:30" x14ac:dyDescent="0.15">
      <c r="A3366" s="3">
        <v>1361</v>
      </c>
      <c r="B3366" s="3" t="str">
        <f t="shared" si="312"/>
        <v>关卡1361boss</v>
      </c>
      <c r="C3366" s="3">
        <f>INDEX([3]关卡!$J$19:$J$2018,A3366)</f>
        <v>466</v>
      </c>
      <c r="D3366" s="3">
        <f>INDEX([3]关卡!$N$19:$N$2018,A3366)</f>
        <v>466</v>
      </c>
      <c r="E3366" s="3" t="s">
        <v>25</v>
      </c>
      <c r="F3366" s="3" t="s">
        <v>26</v>
      </c>
      <c r="G3366" s="3">
        <v>30</v>
      </c>
      <c r="H3366" s="3">
        <v>30</v>
      </c>
      <c r="I3366" s="3">
        <v>0.2</v>
      </c>
      <c r="J3366" s="4">
        <v>0.75</v>
      </c>
      <c r="K3366" s="4">
        <v>1</v>
      </c>
      <c r="L3366" s="4">
        <v>5</v>
      </c>
      <c r="M3366" s="3">
        <v>1</v>
      </c>
      <c r="N3366" s="3">
        <v>2</v>
      </c>
      <c r="O3366" s="3">
        <f>HLOOKUP(O$5,[1]非R能力!$B$8:$F$558,$C3366+1,0)</f>
        <v>1683282.5191442533</v>
      </c>
      <c r="P3366" s="3">
        <f>HLOOKUP(P$5,[1]非R能力!$B$8:$F$558,$C3366+1,0)</f>
        <v>238470.97270571123</v>
      </c>
      <c r="Q3366" s="3">
        <f>HLOOKUP(Q$5,[1]非R能力!$B$8:$F$558,$C3366+1,0)</f>
        <v>124676.96803550926</v>
      </c>
      <c r="R3366" s="3">
        <f>HLOOKUP(R$5,[1]非R能力!$B$8:$F$558,$C3366+1,0)</f>
        <v>38466.679629855775</v>
      </c>
      <c r="S3366" s="3">
        <f>HLOOKUP(S$5,[1]非R能力!$B$8:$F$558,$C3366+1,0)</f>
        <v>50776.162372963867</v>
      </c>
      <c r="T3366" s="3">
        <f>INDEX([1]非R能力!$H$9:$H$558,D3366)</f>
        <v>48123.624580470263</v>
      </c>
      <c r="U3366" s="3">
        <f>IF(E3366="小怪",0,IF(INDEX([1]非R能力!$FK$9:$FK$558,C3366)=0,0,10))</f>
        <v>10</v>
      </c>
      <c r="V3366" s="3">
        <f>IF(E3366="小怪",0,IF(INDEX([1]非R能力!$FH$9:$FH$558,C3366)=0,0,5000))</f>
        <v>5000</v>
      </c>
      <c r="W3366" s="3">
        <f>HLOOKUP(W$5,[2]人物技能基础!$O$3:$Q$553,$C3366+1,0)</f>
        <v>3.637142857142857</v>
      </c>
      <c r="X3366" s="3">
        <f>HLOOKUP(X$5,[2]人物技能基础!$O$3:$Q$553,$C3366+1,0)</f>
        <v>2.0186428571428574</v>
      </c>
      <c r="Y3366" s="3">
        <f>HLOOKUP(Y$5,[2]人物技能基础!$O$3:$Q$553,$C3366+1,0)</f>
        <v>99.964285714285708</v>
      </c>
      <c r="Z3366" s="3">
        <f t="shared" si="313"/>
        <v>7800014</v>
      </c>
      <c r="AA3366" s="3">
        <f t="shared" si="314"/>
        <v>136098</v>
      </c>
      <c r="AB3366" s="3">
        <f t="shared" si="315"/>
        <v>47694</v>
      </c>
      <c r="AC3366" s="3">
        <f t="shared" si="316"/>
        <v>50776</v>
      </c>
      <c r="AD3366" s="3">
        <f t="shared" si="317"/>
        <v>51288</v>
      </c>
    </row>
    <row r="3367" spans="1:30" x14ac:dyDescent="0.15">
      <c r="A3367" s="3">
        <v>1362</v>
      </c>
      <c r="B3367" s="3" t="str">
        <f t="shared" si="312"/>
        <v>关卡1362boss</v>
      </c>
      <c r="C3367" s="3">
        <f>INDEX([3]关卡!$J$19:$J$2018,A3367)</f>
        <v>467</v>
      </c>
      <c r="D3367" s="3">
        <f>INDEX([3]关卡!$N$19:$N$2018,A3367)</f>
        <v>467</v>
      </c>
      <c r="E3367" s="3" t="s">
        <v>25</v>
      </c>
      <c r="F3367" s="3" t="s">
        <v>26</v>
      </c>
      <c r="G3367" s="3">
        <v>30</v>
      </c>
      <c r="H3367" s="3">
        <v>30</v>
      </c>
      <c r="I3367" s="3">
        <v>0.2</v>
      </c>
      <c r="J3367" s="4">
        <v>0.75</v>
      </c>
      <c r="K3367" s="4">
        <v>1</v>
      </c>
      <c r="L3367" s="4">
        <v>5</v>
      </c>
      <c r="M3367" s="3">
        <v>1</v>
      </c>
      <c r="N3367" s="3">
        <v>2</v>
      </c>
      <c r="O3367" s="3">
        <f>HLOOKUP(O$5,[1]非R能力!$B$8:$F$558,$C3367+1,0)</f>
        <v>1695498.0152750665</v>
      </c>
      <c r="P3367" s="3">
        <f>HLOOKUP(P$5,[1]非R能力!$B$8:$F$558,$C3367+1,0)</f>
        <v>240190.78032125445</v>
      </c>
      <c r="Q3367" s="3">
        <f>HLOOKUP(Q$5,[1]非R能力!$B$8:$F$558,$C3367+1,0)</f>
        <v>125454.13209731769</v>
      </c>
      <c r="R3367" s="3">
        <f>HLOOKUP(R$5,[1]非R能力!$B$8:$F$558,$C3367+1,0)</f>
        <v>38711.462314260832</v>
      </c>
      <c r="S3367" s="3">
        <f>HLOOKUP(S$5,[1]非R能力!$B$8:$F$558,$C3367+1,0)</f>
        <v>51069.859961464361</v>
      </c>
      <c r="T3367" s="3">
        <f>INDEX([1]非R能力!$H$9:$H$558,D3367)</f>
        <v>48384.709499379947</v>
      </c>
      <c r="U3367" s="3">
        <f>IF(E3367="小怪",0,IF(INDEX([1]非R能力!$FK$9:$FK$558,C3367)=0,0,10))</f>
        <v>10</v>
      </c>
      <c r="V3367" s="3">
        <f>IF(E3367="小怪",0,IF(INDEX([1]非R能力!$FH$9:$FH$558,C3367)=0,0,5000))</f>
        <v>5000</v>
      </c>
      <c r="W3367" s="3">
        <f>HLOOKUP(W$5,[2]人物技能基础!$O$3:$Q$553,$C3367+1,0)</f>
        <v>3.637142857142857</v>
      </c>
      <c r="X3367" s="3">
        <f>HLOOKUP(X$5,[2]人物技能基础!$O$3:$Q$553,$C3367+1,0)</f>
        <v>2.0186428571428574</v>
      </c>
      <c r="Y3367" s="3">
        <f>HLOOKUP(Y$5,[2]人物技能基础!$O$3:$Q$553,$C3367+1,0)</f>
        <v>99.964285714285708</v>
      </c>
      <c r="Z3367" s="3">
        <f t="shared" si="313"/>
        <v>7854705</v>
      </c>
      <c r="AA3367" s="3">
        <f t="shared" si="314"/>
        <v>136957</v>
      </c>
      <c r="AB3367" s="3">
        <f t="shared" si="315"/>
        <v>48038</v>
      </c>
      <c r="AC3367" s="3">
        <f t="shared" si="316"/>
        <v>51069</v>
      </c>
      <c r="AD3367" s="3">
        <f t="shared" si="317"/>
        <v>51615</v>
      </c>
    </row>
    <row r="3368" spans="1:30" x14ac:dyDescent="0.15">
      <c r="A3368" s="3">
        <v>1363</v>
      </c>
      <c r="B3368" s="3" t="str">
        <f t="shared" si="312"/>
        <v>关卡1363boss</v>
      </c>
      <c r="C3368" s="3">
        <f>INDEX([3]关卡!$J$19:$J$2018,A3368)</f>
        <v>467</v>
      </c>
      <c r="D3368" s="3">
        <f>INDEX([3]关卡!$N$19:$N$2018,A3368)</f>
        <v>467</v>
      </c>
      <c r="E3368" s="3" t="s">
        <v>25</v>
      </c>
      <c r="F3368" s="3" t="s">
        <v>26</v>
      </c>
      <c r="G3368" s="3">
        <v>30</v>
      </c>
      <c r="H3368" s="3">
        <v>30</v>
      </c>
      <c r="I3368" s="3">
        <v>0.2</v>
      </c>
      <c r="J3368" s="4">
        <v>0.75</v>
      </c>
      <c r="K3368" s="4">
        <v>1</v>
      </c>
      <c r="L3368" s="4">
        <v>5</v>
      </c>
      <c r="M3368" s="3">
        <v>1</v>
      </c>
      <c r="N3368" s="3">
        <v>2</v>
      </c>
      <c r="O3368" s="3">
        <f>HLOOKUP(O$5,[1]非R能力!$B$8:$F$558,$C3368+1,0)</f>
        <v>1695498.0152750665</v>
      </c>
      <c r="P3368" s="3">
        <f>HLOOKUP(P$5,[1]非R能力!$B$8:$F$558,$C3368+1,0)</f>
        <v>240190.78032125445</v>
      </c>
      <c r="Q3368" s="3">
        <f>HLOOKUP(Q$5,[1]非R能力!$B$8:$F$558,$C3368+1,0)</f>
        <v>125454.13209731769</v>
      </c>
      <c r="R3368" s="3">
        <f>HLOOKUP(R$5,[1]非R能力!$B$8:$F$558,$C3368+1,0)</f>
        <v>38711.462314260832</v>
      </c>
      <c r="S3368" s="3">
        <f>HLOOKUP(S$5,[1]非R能力!$B$8:$F$558,$C3368+1,0)</f>
        <v>51069.859961464361</v>
      </c>
      <c r="T3368" s="3">
        <f>INDEX([1]非R能力!$H$9:$H$558,D3368)</f>
        <v>48384.709499379947</v>
      </c>
      <c r="U3368" s="3">
        <f>IF(E3368="小怪",0,IF(INDEX([1]非R能力!$FK$9:$FK$558,C3368)=0,0,10))</f>
        <v>10</v>
      </c>
      <c r="V3368" s="3">
        <f>IF(E3368="小怪",0,IF(INDEX([1]非R能力!$FH$9:$FH$558,C3368)=0,0,5000))</f>
        <v>5000</v>
      </c>
      <c r="W3368" s="3">
        <f>HLOOKUP(W$5,[2]人物技能基础!$O$3:$Q$553,$C3368+1,0)</f>
        <v>3.637142857142857</v>
      </c>
      <c r="X3368" s="3">
        <f>HLOOKUP(X$5,[2]人物技能基础!$O$3:$Q$553,$C3368+1,0)</f>
        <v>2.0186428571428574</v>
      </c>
      <c r="Y3368" s="3">
        <f>HLOOKUP(Y$5,[2]人物技能基础!$O$3:$Q$553,$C3368+1,0)</f>
        <v>99.964285714285708</v>
      </c>
      <c r="Z3368" s="3">
        <f t="shared" si="313"/>
        <v>7854705</v>
      </c>
      <c r="AA3368" s="3">
        <f t="shared" si="314"/>
        <v>136957</v>
      </c>
      <c r="AB3368" s="3">
        <f t="shared" si="315"/>
        <v>48038</v>
      </c>
      <c r="AC3368" s="3">
        <f t="shared" si="316"/>
        <v>51069</v>
      </c>
      <c r="AD3368" s="3">
        <f t="shared" si="317"/>
        <v>51615</v>
      </c>
    </row>
    <row r="3369" spans="1:30" x14ac:dyDescent="0.15">
      <c r="A3369" s="3">
        <v>1364</v>
      </c>
      <c r="B3369" s="3" t="str">
        <f t="shared" si="312"/>
        <v>关卡1364boss</v>
      </c>
      <c r="C3369" s="3">
        <f>INDEX([3]关卡!$J$19:$J$2018,A3369)</f>
        <v>467</v>
      </c>
      <c r="D3369" s="3">
        <f>INDEX([3]关卡!$N$19:$N$2018,A3369)</f>
        <v>467</v>
      </c>
      <c r="E3369" s="3" t="s">
        <v>25</v>
      </c>
      <c r="F3369" s="3" t="s">
        <v>26</v>
      </c>
      <c r="G3369" s="3">
        <v>30</v>
      </c>
      <c r="H3369" s="3">
        <v>30</v>
      </c>
      <c r="I3369" s="3">
        <v>0.2</v>
      </c>
      <c r="J3369" s="4">
        <v>0.75</v>
      </c>
      <c r="K3369" s="4">
        <v>1</v>
      </c>
      <c r="L3369" s="4">
        <v>5</v>
      </c>
      <c r="M3369" s="3">
        <v>1</v>
      </c>
      <c r="N3369" s="3">
        <v>2</v>
      </c>
      <c r="O3369" s="3">
        <f>HLOOKUP(O$5,[1]非R能力!$B$8:$F$558,$C3369+1,0)</f>
        <v>1695498.0152750665</v>
      </c>
      <c r="P3369" s="3">
        <f>HLOOKUP(P$5,[1]非R能力!$B$8:$F$558,$C3369+1,0)</f>
        <v>240190.78032125445</v>
      </c>
      <c r="Q3369" s="3">
        <f>HLOOKUP(Q$5,[1]非R能力!$B$8:$F$558,$C3369+1,0)</f>
        <v>125454.13209731769</v>
      </c>
      <c r="R3369" s="3">
        <f>HLOOKUP(R$5,[1]非R能力!$B$8:$F$558,$C3369+1,0)</f>
        <v>38711.462314260832</v>
      </c>
      <c r="S3369" s="3">
        <f>HLOOKUP(S$5,[1]非R能力!$B$8:$F$558,$C3369+1,0)</f>
        <v>51069.859961464361</v>
      </c>
      <c r="T3369" s="3">
        <f>INDEX([1]非R能力!$H$9:$H$558,D3369)</f>
        <v>48384.709499379947</v>
      </c>
      <c r="U3369" s="3">
        <f>IF(E3369="小怪",0,IF(INDEX([1]非R能力!$FK$9:$FK$558,C3369)=0,0,10))</f>
        <v>10</v>
      </c>
      <c r="V3369" s="3">
        <f>IF(E3369="小怪",0,IF(INDEX([1]非R能力!$FH$9:$FH$558,C3369)=0,0,5000))</f>
        <v>5000</v>
      </c>
      <c r="W3369" s="3">
        <f>HLOOKUP(W$5,[2]人物技能基础!$O$3:$Q$553,$C3369+1,0)</f>
        <v>3.637142857142857</v>
      </c>
      <c r="X3369" s="3">
        <f>HLOOKUP(X$5,[2]人物技能基础!$O$3:$Q$553,$C3369+1,0)</f>
        <v>2.0186428571428574</v>
      </c>
      <c r="Y3369" s="3">
        <f>HLOOKUP(Y$5,[2]人物技能基础!$O$3:$Q$553,$C3369+1,0)</f>
        <v>99.964285714285708</v>
      </c>
      <c r="Z3369" s="3">
        <f t="shared" si="313"/>
        <v>7854705</v>
      </c>
      <c r="AA3369" s="3">
        <f t="shared" si="314"/>
        <v>136957</v>
      </c>
      <c r="AB3369" s="3">
        <f t="shared" si="315"/>
        <v>48038</v>
      </c>
      <c r="AC3369" s="3">
        <f t="shared" si="316"/>
        <v>51069</v>
      </c>
      <c r="AD3369" s="3">
        <f t="shared" si="317"/>
        <v>51615</v>
      </c>
    </row>
    <row r="3370" spans="1:30" x14ac:dyDescent="0.15">
      <c r="A3370" s="3">
        <v>1365</v>
      </c>
      <c r="B3370" s="3" t="str">
        <f t="shared" si="312"/>
        <v>关卡1365boss</v>
      </c>
      <c r="C3370" s="3">
        <f>INDEX([3]关卡!$J$19:$J$2018,A3370)</f>
        <v>467</v>
      </c>
      <c r="D3370" s="3">
        <f>INDEX([3]关卡!$N$19:$N$2018,A3370)</f>
        <v>467</v>
      </c>
      <c r="E3370" s="3" t="s">
        <v>25</v>
      </c>
      <c r="F3370" s="3" t="s">
        <v>26</v>
      </c>
      <c r="G3370" s="3">
        <v>30</v>
      </c>
      <c r="H3370" s="3">
        <v>30</v>
      </c>
      <c r="I3370" s="3">
        <v>0.2</v>
      </c>
      <c r="J3370" s="4">
        <v>0.75</v>
      </c>
      <c r="K3370" s="4">
        <v>1</v>
      </c>
      <c r="L3370" s="4">
        <v>5</v>
      </c>
      <c r="M3370" s="3">
        <v>1</v>
      </c>
      <c r="N3370" s="3">
        <v>2</v>
      </c>
      <c r="O3370" s="3">
        <f>HLOOKUP(O$5,[1]非R能力!$B$8:$F$558,$C3370+1,0)</f>
        <v>1695498.0152750665</v>
      </c>
      <c r="P3370" s="3">
        <f>HLOOKUP(P$5,[1]非R能力!$B$8:$F$558,$C3370+1,0)</f>
        <v>240190.78032125445</v>
      </c>
      <c r="Q3370" s="3">
        <f>HLOOKUP(Q$5,[1]非R能力!$B$8:$F$558,$C3370+1,0)</f>
        <v>125454.13209731769</v>
      </c>
      <c r="R3370" s="3">
        <f>HLOOKUP(R$5,[1]非R能力!$B$8:$F$558,$C3370+1,0)</f>
        <v>38711.462314260832</v>
      </c>
      <c r="S3370" s="3">
        <f>HLOOKUP(S$5,[1]非R能力!$B$8:$F$558,$C3370+1,0)</f>
        <v>51069.859961464361</v>
      </c>
      <c r="T3370" s="3">
        <f>INDEX([1]非R能力!$H$9:$H$558,D3370)</f>
        <v>48384.709499379947</v>
      </c>
      <c r="U3370" s="3">
        <f>IF(E3370="小怪",0,IF(INDEX([1]非R能力!$FK$9:$FK$558,C3370)=0,0,10))</f>
        <v>10</v>
      </c>
      <c r="V3370" s="3">
        <f>IF(E3370="小怪",0,IF(INDEX([1]非R能力!$FH$9:$FH$558,C3370)=0,0,5000))</f>
        <v>5000</v>
      </c>
      <c r="W3370" s="3">
        <f>HLOOKUP(W$5,[2]人物技能基础!$O$3:$Q$553,$C3370+1,0)</f>
        <v>3.637142857142857</v>
      </c>
      <c r="X3370" s="3">
        <f>HLOOKUP(X$5,[2]人物技能基础!$O$3:$Q$553,$C3370+1,0)</f>
        <v>2.0186428571428574</v>
      </c>
      <c r="Y3370" s="3">
        <f>HLOOKUP(Y$5,[2]人物技能基础!$O$3:$Q$553,$C3370+1,0)</f>
        <v>99.964285714285708</v>
      </c>
      <c r="Z3370" s="3">
        <f t="shared" si="313"/>
        <v>7854705</v>
      </c>
      <c r="AA3370" s="3">
        <f t="shared" si="314"/>
        <v>136957</v>
      </c>
      <c r="AB3370" s="3">
        <f t="shared" si="315"/>
        <v>48038</v>
      </c>
      <c r="AC3370" s="3">
        <f t="shared" si="316"/>
        <v>51069</v>
      </c>
      <c r="AD3370" s="3">
        <f t="shared" si="317"/>
        <v>51615</v>
      </c>
    </row>
    <row r="3371" spans="1:30" x14ac:dyDescent="0.15">
      <c r="A3371" s="3">
        <v>1366</v>
      </c>
      <c r="B3371" s="3" t="str">
        <f t="shared" si="312"/>
        <v>关卡1366boss</v>
      </c>
      <c r="C3371" s="3">
        <f>INDEX([3]关卡!$J$19:$J$2018,A3371)</f>
        <v>467</v>
      </c>
      <c r="D3371" s="3">
        <f>INDEX([3]关卡!$N$19:$N$2018,A3371)</f>
        <v>467</v>
      </c>
      <c r="E3371" s="3" t="s">
        <v>25</v>
      </c>
      <c r="F3371" s="3" t="s">
        <v>26</v>
      </c>
      <c r="G3371" s="3">
        <v>30</v>
      </c>
      <c r="H3371" s="3">
        <v>30</v>
      </c>
      <c r="I3371" s="3">
        <v>0.2</v>
      </c>
      <c r="J3371" s="4">
        <v>0.75</v>
      </c>
      <c r="K3371" s="4">
        <v>1</v>
      </c>
      <c r="L3371" s="4">
        <v>5</v>
      </c>
      <c r="M3371" s="3">
        <v>1</v>
      </c>
      <c r="N3371" s="3">
        <v>2</v>
      </c>
      <c r="O3371" s="3">
        <f>HLOOKUP(O$5,[1]非R能力!$B$8:$F$558,$C3371+1,0)</f>
        <v>1695498.0152750665</v>
      </c>
      <c r="P3371" s="3">
        <f>HLOOKUP(P$5,[1]非R能力!$B$8:$F$558,$C3371+1,0)</f>
        <v>240190.78032125445</v>
      </c>
      <c r="Q3371" s="3">
        <f>HLOOKUP(Q$5,[1]非R能力!$B$8:$F$558,$C3371+1,0)</f>
        <v>125454.13209731769</v>
      </c>
      <c r="R3371" s="3">
        <f>HLOOKUP(R$5,[1]非R能力!$B$8:$F$558,$C3371+1,0)</f>
        <v>38711.462314260832</v>
      </c>
      <c r="S3371" s="3">
        <f>HLOOKUP(S$5,[1]非R能力!$B$8:$F$558,$C3371+1,0)</f>
        <v>51069.859961464361</v>
      </c>
      <c r="T3371" s="3">
        <f>INDEX([1]非R能力!$H$9:$H$558,D3371)</f>
        <v>48384.709499379947</v>
      </c>
      <c r="U3371" s="3">
        <f>IF(E3371="小怪",0,IF(INDEX([1]非R能力!$FK$9:$FK$558,C3371)=0,0,10))</f>
        <v>10</v>
      </c>
      <c r="V3371" s="3">
        <f>IF(E3371="小怪",0,IF(INDEX([1]非R能力!$FH$9:$FH$558,C3371)=0,0,5000))</f>
        <v>5000</v>
      </c>
      <c r="W3371" s="3">
        <f>HLOOKUP(W$5,[2]人物技能基础!$O$3:$Q$553,$C3371+1,0)</f>
        <v>3.637142857142857</v>
      </c>
      <c r="X3371" s="3">
        <f>HLOOKUP(X$5,[2]人物技能基础!$O$3:$Q$553,$C3371+1,0)</f>
        <v>2.0186428571428574</v>
      </c>
      <c r="Y3371" s="3">
        <f>HLOOKUP(Y$5,[2]人物技能基础!$O$3:$Q$553,$C3371+1,0)</f>
        <v>99.964285714285708</v>
      </c>
      <c r="Z3371" s="3">
        <f t="shared" si="313"/>
        <v>7854705</v>
      </c>
      <c r="AA3371" s="3">
        <f t="shared" si="314"/>
        <v>136957</v>
      </c>
      <c r="AB3371" s="3">
        <f t="shared" si="315"/>
        <v>48038</v>
      </c>
      <c r="AC3371" s="3">
        <f t="shared" si="316"/>
        <v>51069</v>
      </c>
      <c r="AD3371" s="3">
        <f t="shared" si="317"/>
        <v>51615</v>
      </c>
    </row>
    <row r="3372" spans="1:30" x14ac:dyDescent="0.15">
      <c r="A3372" s="3">
        <v>1367</v>
      </c>
      <c r="B3372" s="3" t="str">
        <f t="shared" si="312"/>
        <v>关卡1367boss</v>
      </c>
      <c r="C3372" s="3">
        <f>INDEX([3]关卡!$J$19:$J$2018,A3372)</f>
        <v>468</v>
      </c>
      <c r="D3372" s="3">
        <f>INDEX([3]关卡!$N$19:$N$2018,A3372)</f>
        <v>468</v>
      </c>
      <c r="E3372" s="3" t="s">
        <v>25</v>
      </c>
      <c r="F3372" s="3" t="s">
        <v>26</v>
      </c>
      <c r="G3372" s="3">
        <v>30</v>
      </c>
      <c r="H3372" s="3">
        <v>30</v>
      </c>
      <c r="I3372" s="3">
        <v>0.2</v>
      </c>
      <c r="J3372" s="4">
        <v>0.75</v>
      </c>
      <c r="K3372" s="4">
        <v>1</v>
      </c>
      <c r="L3372" s="4">
        <v>5</v>
      </c>
      <c r="M3372" s="3">
        <v>1</v>
      </c>
      <c r="N3372" s="3">
        <v>2</v>
      </c>
      <c r="O3372" s="3">
        <f>HLOOKUP(O$5,[1]非R能力!$B$8:$F$558,$C3372+1,0)</f>
        <v>1709646.9916075112</v>
      </c>
      <c r="P3372" s="3">
        <f>HLOOKUP(P$5,[1]非R能力!$B$8:$F$558,$C3372+1,0)</f>
        <v>242041.05672478621</v>
      </c>
      <c r="Q3372" s="3">
        <f>HLOOKUP(Q$5,[1]非R能力!$B$8:$F$558,$C3372+1,0)</f>
        <v>126282.02947572731</v>
      </c>
      <c r="R3372" s="3">
        <f>HLOOKUP(R$5,[1]非R能力!$B$8:$F$558,$C3372+1,0)</f>
        <v>38974.809938960709</v>
      </c>
      <c r="S3372" s="3">
        <f>HLOOKUP(S$5,[1]非R能力!$B$8:$F$558,$C3372+1,0)</f>
        <v>51420.393349365586</v>
      </c>
      <c r="T3372" s="3">
        <f>INDEX([1]非R能力!$H$9:$H$558,D3372)</f>
        <v>48646.925831941058</v>
      </c>
      <c r="U3372" s="3">
        <f>IF(E3372="小怪",0,IF(INDEX([1]非R能力!$FK$9:$FK$558,C3372)=0,0,10))</f>
        <v>10</v>
      </c>
      <c r="V3372" s="3">
        <f>IF(E3372="小怪",0,IF(INDEX([1]非R能力!$FH$9:$FH$558,C3372)=0,0,5000))</f>
        <v>5000</v>
      </c>
      <c r="W3372" s="3">
        <f>HLOOKUP(W$5,[2]人物技能基础!$O$3:$Q$553,$C3372+1,0)</f>
        <v>3.637142857142857</v>
      </c>
      <c r="X3372" s="3">
        <f>HLOOKUP(X$5,[2]人物技能基础!$O$3:$Q$553,$C3372+1,0)</f>
        <v>2.0186428571428574</v>
      </c>
      <c r="Y3372" s="3">
        <f>HLOOKUP(Y$5,[2]人物技能基础!$O$3:$Q$553,$C3372+1,0)</f>
        <v>99.964285714285708</v>
      </c>
      <c r="Z3372" s="3">
        <f t="shared" si="313"/>
        <v>7913211</v>
      </c>
      <c r="AA3372" s="3">
        <f t="shared" si="314"/>
        <v>137879</v>
      </c>
      <c r="AB3372" s="3">
        <f t="shared" si="315"/>
        <v>48408</v>
      </c>
      <c r="AC3372" s="3">
        <f t="shared" si="316"/>
        <v>51420</v>
      </c>
      <c r="AD3372" s="3">
        <f t="shared" si="317"/>
        <v>51966</v>
      </c>
    </row>
    <row r="3373" spans="1:30" x14ac:dyDescent="0.15">
      <c r="A3373" s="3">
        <v>1368</v>
      </c>
      <c r="B3373" s="3" t="str">
        <f t="shared" si="312"/>
        <v>关卡1368boss</v>
      </c>
      <c r="C3373" s="3">
        <f>INDEX([3]关卡!$J$19:$J$2018,A3373)</f>
        <v>468</v>
      </c>
      <c r="D3373" s="3">
        <f>INDEX([3]关卡!$N$19:$N$2018,A3373)</f>
        <v>468</v>
      </c>
      <c r="E3373" s="3" t="s">
        <v>25</v>
      </c>
      <c r="F3373" s="3" t="s">
        <v>26</v>
      </c>
      <c r="G3373" s="3">
        <v>30</v>
      </c>
      <c r="H3373" s="3">
        <v>30</v>
      </c>
      <c r="I3373" s="3">
        <v>0.2</v>
      </c>
      <c r="J3373" s="4">
        <v>0.75</v>
      </c>
      <c r="K3373" s="4">
        <v>1</v>
      </c>
      <c r="L3373" s="4">
        <v>5</v>
      </c>
      <c r="M3373" s="3">
        <v>1</v>
      </c>
      <c r="N3373" s="3">
        <v>2</v>
      </c>
      <c r="O3373" s="3">
        <f>HLOOKUP(O$5,[1]非R能力!$B$8:$F$558,$C3373+1,0)</f>
        <v>1709646.9916075112</v>
      </c>
      <c r="P3373" s="3">
        <f>HLOOKUP(P$5,[1]非R能力!$B$8:$F$558,$C3373+1,0)</f>
        <v>242041.05672478621</v>
      </c>
      <c r="Q3373" s="3">
        <f>HLOOKUP(Q$5,[1]非R能力!$B$8:$F$558,$C3373+1,0)</f>
        <v>126282.02947572731</v>
      </c>
      <c r="R3373" s="3">
        <f>HLOOKUP(R$5,[1]非R能力!$B$8:$F$558,$C3373+1,0)</f>
        <v>38974.809938960709</v>
      </c>
      <c r="S3373" s="3">
        <f>HLOOKUP(S$5,[1]非R能力!$B$8:$F$558,$C3373+1,0)</f>
        <v>51420.393349365586</v>
      </c>
      <c r="T3373" s="3">
        <f>INDEX([1]非R能力!$H$9:$H$558,D3373)</f>
        <v>48646.925831941058</v>
      </c>
      <c r="U3373" s="3">
        <f>IF(E3373="小怪",0,IF(INDEX([1]非R能力!$FK$9:$FK$558,C3373)=0,0,10))</f>
        <v>10</v>
      </c>
      <c r="V3373" s="3">
        <f>IF(E3373="小怪",0,IF(INDEX([1]非R能力!$FH$9:$FH$558,C3373)=0,0,5000))</f>
        <v>5000</v>
      </c>
      <c r="W3373" s="3">
        <f>HLOOKUP(W$5,[2]人物技能基础!$O$3:$Q$553,$C3373+1,0)</f>
        <v>3.637142857142857</v>
      </c>
      <c r="X3373" s="3">
        <f>HLOOKUP(X$5,[2]人物技能基础!$O$3:$Q$553,$C3373+1,0)</f>
        <v>2.0186428571428574</v>
      </c>
      <c r="Y3373" s="3">
        <f>HLOOKUP(Y$5,[2]人物技能基础!$O$3:$Q$553,$C3373+1,0)</f>
        <v>99.964285714285708</v>
      </c>
      <c r="Z3373" s="3">
        <f t="shared" si="313"/>
        <v>7913211</v>
      </c>
      <c r="AA3373" s="3">
        <f t="shared" si="314"/>
        <v>137879</v>
      </c>
      <c r="AB3373" s="3">
        <f t="shared" si="315"/>
        <v>48408</v>
      </c>
      <c r="AC3373" s="3">
        <f t="shared" si="316"/>
        <v>51420</v>
      </c>
      <c r="AD3373" s="3">
        <f t="shared" si="317"/>
        <v>51966</v>
      </c>
    </row>
    <row r="3374" spans="1:30" x14ac:dyDescent="0.15">
      <c r="A3374" s="3">
        <v>1369</v>
      </c>
      <c r="B3374" s="3" t="str">
        <f t="shared" si="312"/>
        <v>关卡1369boss</v>
      </c>
      <c r="C3374" s="3">
        <f>INDEX([3]关卡!$J$19:$J$2018,A3374)</f>
        <v>468</v>
      </c>
      <c r="D3374" s="3">
        <f>INDEX([3]关卡!$N$19:$N$2018,A3374)</f>
        <v>468</v>
      </c>
      <c r="E3374" s="3" t="s">
        <v>25</v>
      </c>
      <c r="F3374" s="3" t="s">
        <v>26</v>
      </c>
      <c r="G3374" s="3">
        <v>30</v>
      </c>
      <c r="H3374" s="3">
        <v>30</v>
      </c>
      <c r="I3374" s="3">
        <v>0.2</v>
      </c>
      <c r="J3374" s="4">
        <v>0.75</v>
      </c>
      <c r="K3374" s="4">
        <v>1</v>
      </c>
      <c r="L3374" s="4">
        <v>5</v>
      </c>
      <c r="M3374" s="3">
        <v>1</v>
      </c>
      <c r="N3374" s="3">
        <v>2</v>
      </c>
      <c r="O3374" s="3">
        <f>HLOOKUP(O$5,[1]非R能力!$B$8:$F$558,$C3374+1,0)</f>
        <v>1709646.9916075112</v>
      </c>
      <c r="P3374" s="3">
        <f>HLOOKUP(P$5,[1]非R能力!$B$8:$F$558,$C3374+1,0)</f>
        <v>242041.05672478621</v>
      </c>
      <c r="Q3374" s="3">
        <f>HLOOKUP(Q$5,[1]非R能力!$B$8:$F$558,$C3374+1,0)</f>
        <v>126282.02947572731</v>
      </c>
      <c r="R3374" s="3">
        <f>HLOOKUP(R$5,[1]非R能力!$B$8:$F$558,$C3374+1,0)</f>
        <v>38974.809938960709</v>
      </c>
      <c r="S3374" s="3">
        <f>HLOOKUP(S$5,[1]非R能力!$B$8:$F$558,$C3374+1,0)</f>
        <v>51420.393349365586</v>
      </c>
      <c r="T3374" s="3">
        <f>INDEX([1]非R能力!$H$9:$H$558,D3374)</f>
        <v>48646.925831941058</v>
      </c>
      <c r="U3374" s="3">
        <f>IF(E3374="小怪",0,IF(INDEX([1]非R能力!$FK$9:$FK$558,C3374)=0,0,10))</f>
        <v>10</v>
      </c>
      <c r="V3374" s="3">
        <f>IF(E3374="小怪",0,IF(INDEX([1]非R能力!$FH$9:$FH$558,C3374)=0,0,5000))</f>
        <v>5000</v>
      </c>
      <c r="W3374" s="3">
        <f>HLOOKUP(W$5,[2]人物技能基础!$O$3:$Q$553,$C3374+1,0)</f>
        <v>3.637142857142857</v>
      </c>
      <c r="X3374" s="3">
        <f>HLOOKUP(X$5,[2]人物技能基础!$O$3:$Q$553,$C3374+1,0)</f>
        <v>2.0186428571428574</v>
      </c>
      <c r="Y3374" s="3">
        <f>HLOOKUP(Y$5,[2]人物技能基础!$O$3:$Q$553,$C3374+1,0)</f>
        <v>99.964285714285708</v>
      </c>
      <c r="Z3374" s="3">
        <f t="shared" si="313"/>
        <v>7913211</v>
      </c>
      <c r="AA3374" s="3">
        <f t="shared" si="314"/>
        <v>137879</v>
      </c>
      <c r="AB3374" s="3">
        <f t="shared" si="315"/>
        <v>48408</v>
      </c>
      <c r="AC3374" s="3">
        <f t="shared" si="316"/>
        <v>51420</v>
      </c>
      <c r="AD3374" s="3">
        <f t="shared" si="317"/>
        <v>51966</v>
      </c>
    </row>
    <row r="3375" spans="1:30" x14ac:dyDescent="0.15">
      <c r="A3375" s="3">
        <v>1370</v>
      </c>
      <c r="B3375" s="3" t="str">
        <f t="shared" si="312"/>
        <v>关卡1370boss</v>
      </c>
      <c r="C3375" s="3">
        <f>INDEX([3]关卡!$J$19:$J$2018,A3375)</f>
        <v>468</v>
      </c>
      <c r="D3375" s="3">
        <f>INDEX([3]关卡!$N$19:$N$2018,A3375)</f>
        <v>468</v>
      </c>
      <c r="E3375" s="3" t="s">
        <v>25</v>
      </c>
      <c r="F3375" s="3" t="s">
        <v>26</v>
      </c>
      <c r="G3375" s="3">
        <v>30</v>
      </c>
      <c r="H3375" s="3">
        <v>30</v>
      </c>
      <c r="I3375" s="3">
        <v>0.2</v>
      </c>
      <c r="J3375" s="4">
        <v>0.75</v>
      </c>
      <c r="K3375" s="4">
        <v>1</v>
      </c>
      <c r="L3375" s="4">
        <v>5</v>
      </c>
      <c r="M3375" s="3">
        <v>1</v>
      </c>
      <c r="N3375" s="3">
        <v>2</v>
      </c>
      <c r="O3375" s="3">
        <f>HLOOKUP(O$5,[1]非R能力!$B$8:$F$558,$C3375+1,0)</f>
        <v>1709646.9916075112</v>
      </c>
      <c r="P3375" s="3">
        <f>HLOOKUP(P$5,[1]非R能力!$B$8:$F$558,$C3375+1,0)</f>
        <v>242041.05672478621</v>
      </c>
      <c r="Q3375" s="3">
        <f>HLOOKUP(Q$5,[1]非R能力!$B$8:$F$558,$C3375+1,0)</f>
        <v>126282.02947572731</v>
      </c>
      <c r="R3375" s="3">
        <f>HLOOKUP(R$5,[1]非R能力!$B$8:$F$558,$C3375+1,0)</f>
        <v>38974.809938960709</v>
      </c>
      <c r="S3375" s="3">
        <f>HLOOKUP(S$5,[1]非R能力!$B$8:$F$558,$C3375+1,0)</f>
        <v>51420.393349365586</v>
      </c>
      <c r="T3375" s="3">
        <f>INDEX([1]非R能力!$H$9:$H$558,D3375)</f>
        <v>48646.925831941058</v>
      </c>
      <c r="U3375" s="3">
        <f>IF(E3375="小怪",0,IF(INDEX([1]非R能力!$FK$9:$FK$558,C3375)=0,0,10))</f>
        <v>10</v>
      </c>
      <c r="V3375" s="3">
        <f>IF(E3375="小怪",0,IF(INDEX([1]非R能力!$FH$9:$FH$558,C3375)=0,0,5000))</f>
        <v>5000</v>
      </c>
      <c r="W3375" s="3">
        <f>HLOOKUP(W$5,[2]人物技能基础!$O$3:$Q$553,$C3375+1,0)</f>
        <v>3.637142857142857</v>
      </c>
      <c r="X3375" s="3">
        <f>HLOOKUP(X$5,[2]人物技能基础!$O$3:$Q$553,$C3375+1,0)</f>
        <v>2.0186428571428574</v>
      </c>
      <c r="Y3375" s="3">
        <f>HLOOKUP(Y$5,[2]人物技能基础!$O$3:$Q$553,$C3375+1,0)</f>
        <v>99.964285714285708</v>
      </c>
      <c r="Z3375" s="3">
        <f t="shared" si="313"/>
        <v>7913211</v>
      </c>
      <c r="AA3375" s="3">
        <f t="shared" si="314"/>
        <v>137879</v>
      </c>
      <c r="AB3375" s="3">
        <f t="shared" si="315"/>
        <v>48408</v>
      </c>
      <c r="AC3375" s="3">
        <f t="shared" si="316"/>
        <v>51420</v>
      </c>
      <c r="AD3375" s="3">
        <f t="shared" si="317"/>
        <v>51966</v>
      </c>
    </row>
    <row r="3376" spans="1:30" x14ac:dyDescent="0.15">
      <c r="A3376" s="3">
        <v>1371</v>
      </c>
      <c r="B3376" s="3" t="str">
        <f t="shared" si="312"/>
        <v>关卡1371boss</v>
      </c>
      <c r="C3376" s="3">
        <f>INDEX([3]关卡!$J$19:$J$2018,A3376)</f>
        <v>468</v>
      </c>
      <c r="D3376" s="3">
        <f>INDEX([3]关卡!$N$19:$N$2018,A3376)</f>
        <v>468</v>
      </c>
      <c r="E3376" s="3" t="s">
        <v>25</v>
      </c>
      <c r="F3376" s="3" t="s">
        <v>26</v>
      </c>
      <c r="G3376" s="3">
        <v>30</v>
      </c>
      <c r="H3376" s="3">
        <v>30</v>
      </c>
      <c r="I3376" s="3">
        <v>0.2</v>
      </c>
      <c r="J3376" s="4">
        <v>0.75</v>
      </c>
      <c r="K3376" s="4">
        <v>1</v>
      </c>
      <c r="L3376" s="4">
        <v>5</v>
      </c>
      <c r="M3376" s="3">
        <v>1</v>
      </c>
      <c r="N3376" s="3">
        <v>2</v>
      </c>
      <c r="O3376" s="3">
        <f>HLOOKUP(O$5,[1]非R能力!$B$8:$F$558,$C3376+1,0)</f>
        <v>1709646.9916075112</v>
      </c>
      <c r="P3376" s="3">
        <f>HLOOKUP(P$5,[1]非R能力!$B$8:$F$558,$C3376+1,0)</f>
        <v>242041.05672478621</v>
      </c>
      <c r="Q3376" s="3">
        <f>HLOOKUP(Q$5,[1]非R能力!$B$8:$F$558,$C3376+1,0)</f>
        <v>126282.02947572731</v>
      </c>
      <c r="R3376" s="3">
        <f>HLOOKUP(R$5,[1]非R能力!$B$8:$F$558,$C3376+1,0)</f>
        <v>38974.809938960709</v>
      </c>
      <c r="S3376" s="3">
        <f>HLOOKUP(S$5,[1]非R能力!$B$8:$F$558,$C3376+1,0)</f>
        <v>51420.393349365586</v>
      </c>
      <c r="T3376" s="3">
        <f>INDEX([1]非R能力!$H$9:$H$558,D3376)</f>
        <v>48646.925831941058</v>
      </c>
      <c r="U3376" s="3">
        <f>IF(E3376="小怪",0,IF(INDEX([1]非R能力!$FK$9:$FK$558,C3376)=0,0,10))</f>
        <v>10</v>
      </c>
      <c r="V3376" s="3">
        <f>IF(E3376="小怪",0,IF(INDEX([1]非R能力!$FH$9:$FH$558,C3376)=0,0,5000))</f>
        <v>5000</v>
      </c>
      <c r="W3376" s="3">
        <f>HLOOKUP(W$5,[2]人物技能基础!$O$3:$Q$553,$C3376+1,0)</f>
        <v>3.637142857142857</v>
      </c>
      <c r="X3376" s="3">
        <f>HLOOKUP(X$5,[2]人物技能基础!$O$3:$Q$553,$C3376+1,0)</f>
        <v>2.0186428571428574</v>
      </c>
      <c r="Y3376" s="3">
        <f>HLOOKUP(Y$5,[2]人物技能基础!$O$3:$Q$553,$C3376+1,0)</f>
        <v>99.964285714285708</v>
      </c>
      <c r="Z3376" s="3">
        <f t="shared" si="313"/>
        <v>7913211</v>
      </c>
      <c r="AA3376" s="3">
        <f t="shared" si="314"/>
        <v>137879</v>
      </c>
      <c r="AB3376" s="3">
        <f t="shared" si="315"/>
        <v>48408</v>
      </c>
      <c r="AC3376" s="3">
        <f t="shared" si="316"/>
        <v>51420</v>
      </c>
      <c r="AD3376" s="3">
        <f t="shared" si="317"/>
        <v>51966</v>
      </c>
    </row>
    <row r="3377" spans="1:30" x14ac:dyDescent="0.15">
      <c r="A3377" s="3">
        <v>1372</v>
      </c>
      <c r="B3377" s="3" t="str">
        <f t="shared" si="312"/>
        <v>关卡1372boss</v>
      </c>
      <c r="C3377" s="3">
        <f>INDEX([3]关卡!$J$19:$J$2018,A3377)</f>
        <v>468</v>
      </c>
      <c r="D3377" s="3">
        <f>INDEX([3]关卡!$N$19:$N$2018,A3377)</f>
        <v>468</v>
      </c>
      <c r="E3377" s="3" t="s">
        <v>25</v>
      </c>
      <c r="F3377" s="3" t="s">
        <v>26</v>
      </c>
      <c r="G3377" s="3">
        <v>30</v>
      </c>
      <c r="H3377" s="3">
        <v>30</v>
      </c>
      <c r="I3377" s="3">
        <v>0.2</v>
      </c>
      <c r="J3377" s="4">
        <v>0.75</v>
      </c>
      <c r="K3377" s="4">
        <v>1</v>
      </c>
      <c r="L3377" s="4">
        <v>5</v>
      </c>
      <c r="M3377" s="3">
        <v>1</v>
      </c>
      <c r="N3377" s="3">
        <v>2</v>
      </c>
      <c r="O3377" s="3">
        <f>HLOOKUP(O$5,[1]非R能力!$B$8:$F$558,$C3377+1,0)</f>
        <v>1709646.9916075112</v>
      </c>
      <c r="P3377" s="3">
        <f>HLOOKUP(P$5,[1]非R能力!$B$8:$F$558,$C3377+1,0)</f>
        <v>242041.05672478621</v>
      </c>
      <c r="Q3377" s="3">
        <f>HLOOKUP(Q$5,[1]非R能力!$B$8:$F$558,$C3377+1,0)</f>
        <v>126282.02947572731</v>
      </c>
      <c r="R3377" s="3">
        <f>HLOOKUP(R$5,[1]非R能力!$B$8:$F$558,$C3377+1,0)</f>
        <v>38974.809938960709</v>
      </c>
      <c r="S3377" s="3">
        <f>HLOOKUP(S$5,[1]非R能力!$B$8:$F$558,$C3377+1,0)</f>
        <v>51420.393349365586</v>
      </c>
      <c r="T3377" s="3">
        <f>INDEX([1]非R能力!$H$9:$H$558,D3377)</f>
        <v>48646.925831941058</v>
      </c>
      <c r="U3377" s="3">
        <f>IF(E3377="小怪",0,IF(INDEX([1]非R能力!$FK$9:$FK$558,C3377)=0,0,10))</f>
        <v>10</v>
      </c>
      <c r="V3377" s="3">
        <f>IF(E3377="小怪",0,IF(INDEX([1]非R能力!$FH$9:$FH$558,C3377)=0,0,5000))</f>
        <v>5000</v>
      </c>
      <c r="W3377" s="3">
        <f>HLOOKUP(W$5,[2]人物技能基础!$O$3:$Q$553,$C3377+1,0)</f>
        <v>3.637142857142857</v>
      </c>
      <c r="X3377" s="3">
        <f>HLOOKUP(X$5,[2]人物技能基础!$O$3:$Q$553,$C3377+1,0)</f>
        <v>2.0186428571428574</v>
      </c>
      <c r="Y3377" s="3">
        <f>HLOOKUP(Y$5,[2]人物技能基础!$O$3:$Q$553,$C3377+1,0)</f>
        <v>99.964285714285708</v>
      </c>
      <c r="Z3377" s="3">
        <f t="shared" si="313"/>
        <v>7913211</v>
      </c>
      <c r="AA3377" s="3">
        <f t="shared" si="314"/>
        <v>137879</v>
      </c>
      <c r="AB3377" s="3">
        <f t="shared" si="315"/>
        <v>48408</v>
      </c>
      <c r="AC3377" s="3">
        <f t="shared" si="316"/>
        <v>51420</v>
      </c>
      <c r="AD3377" s="3">
        <f t="shared" si="317"/>
        <v>51966</v>
      </c>
    </row>
    <row r="3378" spans="1:30" x14ac:dyDescent="0.15">
      <c r="A3378" s="3">
        <v>1373</v>
      </c>
      <c r="B3378" s="3" t="str">
        <f t="shared" si="312"/>
        <v>关卡1373boss</v>
      </c>
      <c r="C3378" s="3">
        <f>INDEX([3]关卡!$J$19:$J$2018,A3378)</f>
        <v>469</v>
      </c>
      <c r="D3378" s="3">
        <f>INDEX([3]关卡!$N$19:$N$2018,A3378)</f>
        <v>469</v>
      </c>
      <c r="E3378" s="3" t="s">
        <v>25</v>
      </c>
      <c r="F3378" s="3" t="s">
        <v>26</v>
      </c>
      <c r="G3378" s="3">
        <v>30</v>
      </c>
      <c r="H3378" s="3">
        <v>30</v>
      </c>
      <c r="I3378" s="3">
        <v>0.2</v>
      </c>
      <c r="J3378" s="4">
        <v>0.75</v>
      </c>
      <c r="K3378" s="4">
        <v>1</v>
      </c>
      <c r="L3378" s="4">
        <v>5</v>
      </c>
      <c r="M3378" s="3">
        <v>1</v>
      </c>
      <c r="N3378" s="3">
        <v>2</v>
      </c>
      <c r="O3378" s="3">
        <f>HLOOKUP(O$5,[1]非R能力!$B$8:$F$558,$C3378+1,0)</f>
        <v>1723391.309348196</v>
      </c>
      <c r="P3378" s="3">
        <f>HLOOKUP(P$5,[1]非R能力!$B$8:$F$558,$C3378+1,0)</f>
        <v>244074.64612632291</v>
      </c>
      <c r="Q3378" s="3">
        <f>HLOOKUP(Q$5,[1]非R能力!$B$8:$F$558,$C3378+1,0)</f>
        <v>127195.61935008569</v>
      </c>
      <c r="R3378" s="3">
        <f>HLOOKUP(R$5,[1]非R能力!$B$8:$F$558,$C3378+1,0)</f>
        <v>39259.552843171696</v>
      </c>
      <c r="S3378" s="3">
        <f>HLOOKUP(S$5,[1]非R能力!$B$8:$F$558,$C3378+1,0)</f>
        <v>51762.01097223445</v>
      </c>
      <c r="T3378" s="3">
        <f>INDEX([1]非R能力!$H$9:$H$558,D3378)</f>
        <v>48910.277235456553</v>
      </c>
      <c r="U3378" s="3">
        <f>IF(E3378="小怪",0,IF(INDEX([1]非R能力!$FK$9:$FK$558,C3378)=0,0,10))</f>
        <v>10</v>
      </c>
      <c r="V3378" s="3">
        <f>IF(E3378="小怪",0,IF(INDEX([1]非R能力!$FH$9:$FH$558,C3378)=0,0,5000))</f>
        <v>5000</v>
      </c>
      <c r="W3378" s="3">
        <f>HLOOKUP(W$5,[2]人物技能基础!$O$3:$Q$553,$C3378+1,0)</f>
        <v>3.637142857142857</v>
      </c>
      <c r="X3378" s="3">
        <f>HLOOKUP(X$5,[2]人物技能基础!$O$3:$Q$553,$C3378+1,0)</f>
        <v>2.0186428571428574</v>
      </c>
      <c r="Y3378" s="3">
        <f>HLOOKUP(Y$5,[2]人物技能基础!$O$3:$Q$553,$C3378+1,0)</f>
        <v>99.964285714285708</v>
      </c>
      <c r="Z3378" s="3">
        <f t="shared" si="313"/>
        <v>7977091</v>
      </c>
      <c r="AA3378" s="3">
        <f t="shared" si="314"/>
        <v>138884</v>
      </c>
      <c r="AB3378" s="3">
        <f t="shared" si="315"/>
        <v>48814</v>
      </c>
      <c r="AC3378" s="3">
        <f t="shared" si="316"/>
        <v>51762</v>
      </c>
      <c r="AD3378" s="3">
        <f t="shared" si="317"/>
        <v>52346</v>
      </c>
    </row>
    <row r="3379" spans="1:30" x14ac:dyDescent="0.15">
      <c r="A3379" s="3">
        <v>1374</v>
      </c>
      <c r="B3379" s="3" t="str">
        <f t="shared" si="312"/>
        <v>关卡1374boss</v>
      </c>
      <c r="C3379" s="3">
        <f>INDEX([3]关卡!$J$19:$J$2018,A3379)</f>
        <v>469</v>
      </c>
      <c r="D3379" s="3">
        <f>INDEX([3]关卡!$N$19:$N$2018,A3379)</f>
        <v>469</v>
      </c>
      <c r="E3379" s="3" t="s">
        <v>25</v>
      </c>
      <c r="F3379" s="3" t="s">
        <v>26</v>
      </c>
      <c r="G3379" s="3">
        <v>30</v>
      </c>
      <c r="H3379" s="3">
        <v>30</v>
      </c>
      <c r="I3379" s="3">
        <v>0.2</v>
      </c>
      <c r="J3379" s="4">
        <v>0.75</v>
      </c>
      <c r="K3379" s="4">
        <v>1</v>
      </c>
      <c r="L3379" s="4">
        <v>5</v>
      </c>
      <c r="M3379" s="3">
        <v>1</v>
      </c>
      <c r="N3379" s="3">
        <v>2</v>
      </c>
      <c r="O3379" s="3">
        <f>HLOOKUP(O$5,[1]非R能力!$B$8:$F$558,$C3379+1,0)</f>
        <v>1723391.309348196</v>
      </c>
      <c r="P3379" s="3">
        <f>HLOOKUP(P$5,[1]非R能力!$B$8:$F$558,$C3379+1,0)</f>
        <v>244074.64612632291</v>
      </c>
      <c r="Q3379" s="3">
        <f>HLOOKUP(Q$5,[1]非R能力!$B$8:$F$558,$C3379+1,0)</f>
        <v>127195.61935008569</v>
      </c>
      <c r="R3379" s="3">
        <f>HLOOKUP(R$5,[1]非R能力!$B$8:$F$558,$C3379+1,0)</f>
        <v>39259.552843171696</v>
      </c>
      <c r="S3379" s="3">
        <f>HLOOKUP(S$5,[1]非R能力!$B$8:$F$558,$C3379+1,0)</f>
        <v>51762.01097223445</v>
      </c>
      <c r="T3379" s="3">
        <f>INDEX([1]非R能力!$H$9:$H$558,D3379)</f>
        <v>48910.277235456553</v>
      </c>
      <c r="U3379" s="3">
        <f>IF(E3379="小怪",0,IF(INDEX([1]非R能力!$FK$9:$FK$558,C3379)=0,0,10))</f>
        <v>10</v>
      </c>
      <c r="V3379" s="3">
        <f>IF(E3379="小怪",0,IF(INDEX([1]非R能力!$FH$9:$FH$558,C3379)=0,0,5000))</f>
        <v>5000</v>
      </c>
      <c r="W3379" s="3">
        <f>HLOOKUP(W$5,[2]人物技能基础!$O$3:$Q$553,$C3379+1,0)</f>
        <v>3.637142857142857</v>
      </c>
      <c r="X3379" s="3">
        <f>HLOOKUP(X$5,[2]人物技能基础!$O$3:$Q$553,$C3379+1,0)</f>
        <v>2.0186428571428574</v>
      </c>
      <c r="Y3379" s="3">
        <f>HLOOKUP(Y$5,[2]人物技能基础!$O$3:$Q$553,$C3379+1,0)</f>
        <v>99.964285714285708</v>
      </c>
      <c r="Z3379" s="3">
        <f t="shared" si="313"/>
        <v>7977091</v>
      </c>
      <c r="AA3379" s="3">
        <f t="shared" si="314"/>
        <v>138884</v>
      </c>
      <c r="AB3379" s="3">
        <f t="shared" si="315"/>
        <v>48814</v>
      </c>
      <c r="AC3379" s="3">
        <f t="shared" si="316"/>
        <v>51762</v>
      </c>
      <c r="AD3379" s="3">
        <f t="shared" si="317"/>
        <v>52346</v>
      </c>
    </row>
    <row r="3380" spans="1:30" x14ac:dyDescent="0.15">
      <c r="A3380" s="3">
        <v>1375</v>
      </c>
      <c r="B3380" s="3" t="str">
        <f t="shared" si="312"/>
        <v>关卡1375boss</v>
      </c>
      <c r="C3380" s="3">
        <f>INDEX([3]关卡!$J$19:$J$2018,A3380)</f>
        <v>469</v>
      </c>
      <c r="D3380" s="3">
        <f>INDEX([3]关卡!$N$19:$N$2018,A3380)</f>
        <v>469</v>
      </c>
      <c r="E3380" s="3" t="s">
        <v>25</v>
      </c>
      <c r="F3380" s="3" t="s">
        <v>26</v>
      </c>
      <c r="G3380" s="3">
        <v>30</v>
      </c>
      <c r="H3380" s="3">
        <v>30</v>
      </c>
      <c r="I3380" s="3">
        <v>0.2</v>
      </c>
      <c r="J3380" s="4">
        <v>0.75</v>
      </c>
      <c r="K3380" s="4">
        <v>1</v>
      </c>
      <c r="L3380" s="4">
        <v>5</v>
      </c>
      <c r="M3380" s="3">
        <v>1</v>
      </c>
      <c r="N3380" s="3">
        <v>2</v>
      </c>
      <c r="O3380" s="3">
        <f>HLOOKUP(O$5,[1]非R能力!$B$8:$F$558,$C3380+1,0)</f>
        <v>1723391.309348196</v>
      </c>
      <c r="P3380" s="3">
        <f>HLOOKUP(P$5,[1]非R能力!$B$8:$F$558,$C3380+1,0)</f>
        <v>244074.64612632291</v>
      </c>
      <c r="Q3380" s="3">
        <f>HLOOKUP(Q$5,[1]非R能力!$B$8:$F$558,$C3380+1,0)</f>
        <v>127195.61935008569</v>
      </c>
      <c r="R3380" s="3">
        <f>HLOOKUP(R$5,[1]非R能力!$B$8:$F$558,$C3380+1,0)</f>
        <v>39259.552843171696</v>
      </c>
      <c r="S3380" s="3">
        <f>HLOOKUP(S$5,[1]非R能力!$B$8:$F$558,$C3380+1,0)</f>
        <v>51762.01097223445</v>
      </c>
      <c r="T3380" s="3">
        <f>INDEX([1]非R能力!$H$9:$H$558,D3380)</f>
        <v>48910.277235456553</v>
      </c>
      <c r="U3380" s="3">
        <f>IF(E3380="小怪",0,IF(INDEX([1]非R能力!$FK$9:$FK$558,C3380)=0,0,10))</f>
        <v>10</v>
      </c>
      <c r="V3380" s="3">
        <f>IF(E3380="小怪",0,IF(INDEX([1]非R能力!$FH$9:$FH$558,C3380)=0,0,5000))</f>
        <v>5000</v>
      </c>
      <c r="W3380" s="3">
        <f>HLOOKUP(W$5,[2]人物技能基础!$O$3:$Q$553,$C3380+1,0)</f>
        <v>3.637142857142857</v>
      </c>
      <c r="X3380" s="3">
        <f>HLOOKUP(X$5,[2]人物技能基础!$O$3:$Q$553,$C3380+1,0)</f>
        <v>2.0186428571428574</v>
      </c>
      <c r="Y3380" s="3">
        <f>HLOOKUP(Y$5,[2]人物技能基础!$O$3:$Q$553,$C3380+1,0)</f>
        <v>99.964285714285708</v>
      </c>
      <c r="Z3380" s="3">
        <f t="shared" si="313"/>
        <v>7977091</v>
      </c>
      <c r="AA3380" s="3">
        <f t="shared" si="314"/>
        <v>138884</v>
      </c>
      <c r="AB3380" s="3">
        <f t="shared" si="315"/>
        <v>48814</v>
      </c>
      <c r="AC3380" s="3">
        <f t="shared" si="316"/>
        <v>51762</v>
      </c>
      <c r="AD3380" s="3">
        <f t="shared" si="317"/>
        <v>52346</v>
      </c>
    </row>
    <row r="3381" spans="1:30" x14ac:dyDescent="0.15">
      <c r="A3381" s="3">
        <v>1376</v>
      </c>
      <c r="B3381" s="3" t="str">
        <f t="shared" si="312"/>
        <v>关卡1376boss</v>
      </c>
      <c r="C3381" s="3">
        <f>INDEX([3]关卡!$J$19:$J$2018,A3381)</f>
        <v>469</v>
      </c>
      <c r="D3381" s="3">
        <f>INDEX([3]关卡!$N$19:$N$2018,A3381)</f>
        <v>469</v>
      </c>
      <c r="E3381" s="3" t="s">
        <v>25</v>
      </c>
      <c r="F3381" s="3" t="s">
        <v>26</v>
      </c>
      <c r="G3381" s="3">
        <v>30</v>
      </c>
      <c r="H3381" s="3">
        <v>30</v>
      </c>
      <c r="I3381" s="3">
        <v>0.2</v>
      </c>
      <c r="J3381" s="4">
        <v>0.75</v>
      </c>
      <c r="K3381" s="4">
        <v>1</v>
      </c>
      <c r="L3381" s="4">
        <v>5</v>
      </c>
      <c r="M3381" s="3">
        <v>1</v>
      </c>
      <c r="N3381" s="3">
        <v>2</v>
      </c>
      <c r="O3381" s="3">
        <f>HLOOKUP(O$5,[1]非R能力!$B$8:$F$558,$C3381+1,0)</f>
        <v>1723391.309348196</v>
      </c>
      <c r="P3381" s="3">
        <f>HLOOKUP(P$5,[1]非R能力!$B$8:$F$558,$C3381+1,0)</f>
        <v>244074.64612632291</v>
      </c>
      <c r="Q3381" s="3">
        <f>HLOOKUP(Q$5,[1]非R能力!$B$8:$F$558,$C3381+1,0)</f>
        <v>127195.61935008569</v>
      </c>
      <c r="R3381" s="3">
        <f>HLOOKUP(R$5,[1]非R能力!$B$8:$F$558,$C3381+1,0)</f>
        <v>39259.552843171696</v>
      </c>
      <c r="S3381" s="3">
        <f>HLOOKUP(S$5,[1]非R能力!$B$8:$F$558,$C3381+1,0)</f>
        <v>51762.01097223445</v>
      </c>
      <c r="T3381" s="3">
        <f>INDEX([1]非R能力!$H$9:$H$558,D3381)</f>
        <v>48910.277235456553</v>
      </c>
      <c r="U3381" s="3">
        <f>IF(E3381="小怪",0,IF(INDEX([1]非R能力!$FK$9:$FK$558,C3381)=0,0,10))</f>
        <v>10</v>
      </c>
      <c r="V3381" s="3">
        <f>IF(E3381="小怪",0,IF(INDEX([1]非R能力!$FH$9:$FH$558,C3381)=0,0,5000))</f>
        <v>5000</v>
      </c>
      <c r="W3381" s="3">
        <f>HLOOKUP(W$5,[2]人物技能基础!$O$3:$Q$553,$C3381+1,0)</f>
        <v>3.637142857142857</v>
      </c>
      <c r="X3381" s="3">
        <f>HLOOKUP(X$5,[2]人物技能基础!$O$3:$Q$553,$C3381+1,0)</f>
        <v>2.0186428571428574</v>
      </c>
      <c r="Y3381" s="3">
        <f>HLOOKUP(Y$5,[2]人物技能基础!$O$3:$Q$553,$C3381+1,0)</f>
        <v>99.964285714285708</v>
      </c>
      <c r="Z3381" s="3">
        <f t="shared" si="313"/>
        <v>7977091</v>
      </c>
      <c r="AA3381" s="3">
        <f t="shared" si="314"/>
        <v>138884</v>
      </c>
      <c r="AB3381" s="3">
        <f t="shared" si="315"/>
        <v>48814</v>
      </c>
      <c r="AC3381" s="3">
        <f t="shared" si="316"/>
        <v>51762</v>
      </c>
      <c r="AD3381" s="3">
        <f t="shared" si="317"/>
        <v>52346</v>
      </c>
    </row>
    <row r="3382" spans="1:30" x14ac:dyDescent="0.15">
      <c r="A3382" s="3">
        <v>1377</v>
      </c>
      <c r="B3382" s="3" t="str">
        <f t="shared" si="312"/>
        <v>关卡1377boss</v>
      </c>
      <c r="C3382" s="3">
        <f>INDEX([3]关卡!$J$19:$J$2018,A3382)</f>
        <v>469</v>
      </c>
      <c r="D3382" s="3">
        <f>INDEX([3]关卡!$N$19:$N$2018,A3382)</f>
        <v>469</v>
      </c>
      <c r="E3382" s="3" t="s">
        <v>25</v>
      </c>
      <c r="F3382" s="3" t="s">
        <v>26</v>
      </c>
      <c r="G3382" s="3">
        <v>30</v>
      </c>
      <c r="H3382" s="3">
        <v>30</v>
      </c>
      <c r="I3382" s="3">
        <v>0.2</v>
      </c>
      <c r="J3382" s="4">
        <v>0.75</v>
      </c>
      <c r="K3382" s="4">
        <v>1</v>
      </c>
      <c r="L3382" s="4">
        <v>5</v>
      </c>
      <c r="M3382" s="3">
        <v>1</v>
      </c>
      <c r="N3382" s="3">
        <v>2</v>
      </c>
      <c r="O3382" s="3">
        <f>HLOOKUP(O$5,[1]非R能力!$B$8:$F$558,$C3382+1,0)</f>
        <v>1723391.309348196</v>
      </c>
      <c r="P3382" s="3">
        <f>HLOOKUP(P$5,[1]非R能力!$B$8:$F$558,$C3382+1,0)</f>
        <v>244074.64612632291</v>
      </c>
      <c r="Q3382" s="3">
        <f>HLOOKUP(Q$5,[1]非R能力!$B$8:$F$558,$C3382+1,0)</f>
        <v>127195.61935008569</v>
      </c>
      <c r="R3382" s="3">
        <f>HLOOKUP(R$5,[1]非R能力!$B$8:$F$558,$C3382+1,0)</f>
        <v>39259.552843171696</v>
      </c>
      <c r="S3382" s="3">
        <f>HLOOKUP(S$5,[1]非R能力!$B$8:$F$558,$C3382+1,0)</f>
        <v>51762.01097223445</v>
      </c>
      <c r="T3382" s="3">
        <f>INDEX([1]非R能力!$H$9:$H$558,D3382)</f>
        <v>48910.277235456553</v>
      </c>
      <c r="U3382" s="3">
        <f>IF(E3382="小怪",0,IF(INDEX([1]非R能力!$FK$9:$FK$558,C3382)=0,0,10))</f>
        <v>10</v>
      </c>
      <c r="V3382" s="3">
        <f>IF(E3382="小怪",0,IF(INDEX([1]非R能力!$FH$9:$FH$558,C3382)=0,0,5000))</f>
        <v>5000</v>
      </c>
      <c r="W3382" s="3">
        <f>HLOOKUP(W$5,[2]人物技能基础!$O$3:$Q$553,$C3382+1,0)</f>
        <v>3.637142857142857</v>
      </c>
      <c r="X3382" s="3">
        <f>HLOOKUP(X$5,[2]人物技能基础!$O$3:$Q$553,$C3382+1,0)</f>
        <v>2.0186428571428574</v>
      </c>
      <c r="Y3382" s="3">
        <f>HLOOKUP(Y$5,[2]人物技能基础!$O$3:$Q$553,$C3382+1,0)</f>
        <v>99.964285714285708</v>
      </c>
      <c r="Z3382" s="3">
        <f t="shared" si="313"/>
        <v>7977091</v>
      </c>
      <c r="AA3382" s="3">
        <f t="shared" si="314"/>
        <v>138884</v>
      </c>
      <c r="AB3382" s="3">
        <f t="shared" si="315"/>
        <v>48814</v>
      </c>
      <c r="AC3382" s="3">
        <f t="shared" si="316"/>
        <v>51762</v>
      </c>
      <c r="AD3382" s="3">
        <f t="shared" si="317"/>
        <v>52346</v>
      </c>
    </row>
    <row r="3383" spans="1:30" x14ac:dyDescent="0.15">
      <c r="A3383" s="3">
        <v>1378</v>
      </c>
      <c r="B3383" s="3" t="str">
        <f t="shared" si="312"/>
        <v>关卡1378boss</v>
      </c>
      <c r="C3383" s="3">
        <f>INDEX([3]关卡!$J$19:$J$2018,A3383)</f>
        <v>470</v>
      </c>
      <c r="D3383" s="3">
        <f>INDEX([3]关卡!$N$19:$N$2018,A3383)</f>
        <v>470</v>
      </c>
      <c r="E3383" s="3" t="s">
        <v>25</v>
      </c>
      <c r="F3383" s="3" t="s">
        <v>26</v>
      </c>
      <c r="G3383" s="3">
        <v>30</v>
      </c>
      <c r="H3383" s="3">
        <v>30</v>
      </c>
      <c r="I3383" s="3">
        <v>0.2</v>
      </c>
      <c r="J3383" s="4">
        <v>0.75</v>
      </c>
      <c r="K3383" s="4">
        <v>1</v>
      </c>
      <c r="L3383" s="4">
        <v>5</v>
      </c>
      <c r="M3383" s="3">
        <v>1</v>
      </c>
      <c r="N3383" s="3">
        <v>2</v>
      </c>
      <c r="O3383" s="3">
        <f>HLOOKUP(O$5,[1]非R能力!$B$8:$F$558,$C3383+1,0)</f>
        <v>1736336.832996174</v>
      </c>
      <c r="P3383" s="3">
        <f>HLOOKUP(P$5,[1]非R能力!$B$8:$F$558,$C3383+1,0)</f>
        <v>245953.33188939196</v>
      </c>
      <c r="Q3383" s="3">
        <f>HLOOKUP(Q$5,[1]非R能力!$B$8:$F$558,$C3383+1,0)</f>
        <v>128134.10769042427</v>
      </c>
      <c r="R3383" s="3">
        <f>HLOOKUP(R$5,[1]非R能力!$B$8:$F$558,$C3383+1,0)</f>
        <v>39542.990968101083</v>
      </c>
      <c r="S3383" s="3">
        <f>HLOOKUP(S$5,[1]非R能力!$B$8:$F$558,$C3383+1,0)</f>
        <v>52147.288745500082</v>
      </c>
      <c r="T3383" s="3">
        <f>INDEX([1]非R能力!$H$9:$H$558,D3383)</f>
        <v>49174.767373376126</v>
      </c>
      <c r="U3383" s="3">
        <f>IF(E3383="小怪",0,IF(INDEX([1]非R能力!$FK$9:$FK$558,C3383)=0,0,10))</f>
        <v>10</v>
      </c>
      <c r="V3383" s="3">
        <f>IF(E3383="小怪",0,IF(INDEX([1]非R能力!$FH$9:$FH$558,C3383)=0,0,5000))</f>
        <v>5000</v>
      </c>
      <c r="W3383" s="3">
        <f>HLOOKUP(W$5,[2]人物技能基础!$O$3:$Q$553,$C3383+1,0)</f>
        <v>3.637142857142857</v>
      </c>
      <c r="X3383" s="3">
        <f>HLOOKUP(X$5,[2]人物技能基础!$O$3:$Q$553,$C3383+1,0)</f>
        <v>2.0186428571428574</v>
      </c>
      <c r="Y3383" s="3">
        <f>HLOOKUP(Y$5,[2]人物技能基础!$O$3:$Q$553,$C3383+1,0)</f>
        <v>99.964285714285708</v>
      </c>
      <c r="Z3383" s="3">
        <f t="shared" si="313"/>
        <v>8036453</v>
      </c>
      <c r="AA3383" s="3">
        <f t="shared" si="314"/>
        <v>139909</v>
      </c>
      <c r="AB3383" s="3">
        <f t="shared" si="315"/>
        <v>49190</v>
      </c>
      <c r="AC3383" s="3">
        <f t="shared" si="316"/>
        <v>52147</v>
      </c>
      <c r="AD3383" s="3">
        <f t="shared" si="317"/>
        <v>52723</v>
      </c>
    </row>
    <row r="3384" spans="1:30" x14ac:dyDescent="0.15">
      <c r="A3384" s="3">
        <v>1379</v>
      </c>
      <c r="B3384" s="3" t="str">
        <f t="shared" si="312"/>
        <v>关卡1379boss</v>
      </c>
      <c r="C3384" s="3">
        <f>INDEX([3]关卡!$J$19:$J$2018,A3384)</f>
        <v>470</v>
      </c>
      <c r="D3384" s="3">
        <f>INDEX([3]关卡!$N$19:$N$2018,A3384)</f>
        <v>470</v>
      </c>
      <c r="E3384" s="3" t="s">
        <v>25</v>
      </c>
      <c r="F3384" s="3" t="s">
        <v>26</v>
      </c>
      <c r="G3384" s="3">
        <v>30</v>
      </c>
      <c r="H3384" s="3">
        <v>30</v>
      </c>
      <c r="I3384" s="3">
        <v>0.2</v>
      </c>
      <c r="J3384" s="4">
        <v>0.75</v>
      </c>
      <c r="K3384" s="4">
        <v>1</v>
      </c>
      <c r="L3384" s="4">
        <v>5</v>
      </c>
      <c r="M3384" s="3">
        <v>1</v>
      </c>
      <c r="N3384" s="3">
        <v>2</v>
      </c>
      <c r="O3384" s="3">
        <f>HLOOKUP(O$5,[1]非R能力!$B$8:$F$558,$C3384+1,0)</f>
        <v>1736336.832996174</v>
      </c>
      <c r="P3384" s="3">
        <f>HLOOKUP(P$5,[1]非R能力!$B$8:$F$558,$C3384+1,0)</f>
        <v>245953.33188939196</v>
      </c>
      <c r="Q3384" s="3">
        <f>HLOOKUP(Q$5,[1]非R能力!$B$8:$F$558,$C3384+1,0)</f>
        <v>128134.10769042427</v>
      </c>
      <c r="R3384" s="3">
        <f>HLOOKUP(R$5,[1]非R能力!$B$8:$F$558,$C3384+1,0)</f>
        <v>39542.990968101083</v>
      </c>
      <c r="S3384" s="3">
        <f>HLOOKUP(S$5,[1]非R能力!$B$8:$F$558,$C3384+1,0)</f>
        <v>52147.288745500082</v>
      </c>
      <c r="T3384" s="3">
        <f>INDEX([1]非R能力!$H$9:$H$558,D3384)</f>
        <v>49174.767373376126</v>
      </c>
      <c r="U3384" s="3">
        <f>IF(E3384="小怪",0,IF(INDEX([1]非R能力!$FK$9:$FK$558,C3384)=0,0,10))</f>
        <v>10</v>
      </c>
      <c r="V3384" s="3">
        <f>IF(E3384="小怪",0,IF(INDEX([1]非R能力!$FH$9:$FH$558,C3384)=0,0,5000))</f>
        <v>5000</v>
      </c>
      <c r="W3384" s="3">
        <f>HLOOKUP(W$5,[2]人物技能基础!$O$3:$Q$553,$C3384+1,0)</f>
        <v>3.637142857142857</v>
      </c>
      <c r="X3384" s="3">
        <f>HLOOKUP(X$5,[2]人物技能基础!$O$3:$Q$553,$C3384+1,0)</f>
        <v>2.0186428571428574</v>
      </c>
      <c r="Y3384" s="3">
        <f>HLOOKUP(Y$5,[2]人物技能基础!$O$3:$Q$553,$C3384+1,0)</f>
        <v>99.964285714285708</v>
      </c>
      <c r="Z3384" s="3">
        <f t="shared" si="313"/>
        <v>8036453</v>
      </c>
      <c r="AA3384" s="3">
        <f t="shared" si="314"/>
        <v>139909</v>
      </c>
      <c r="AB3384" s="3">
        <f t="shared" si="315"/>
        <v>49190</v>
      </c>
      <c r="AC3384" s="3">
        <f t="shared" si="316"/>
        <v>52147</v>
      </c>
      <c r="AD3384" s="3">
        <f t="shared" si="317"/>
        <v>52723</v>
      </c>
    </row>
    <row r="3385" spans="1:30" x14ac:dyDescent="0.15">
      <c r="A3385" s="3">
        <v>1380</v>
      </c>
      <c r="B3385" s="3" t="str">
        <f t="shared" si="312"/>
        <v>关卡1380boss</v>
      </c>
      <c r="C3385" s="3">
        <f>INDEX([3]关卡!$J$19:$J$2018,A3385)</f>
        <v>470</v>
      </c>
      <c r="D3385" s="3">
        <f>INDEX([3]关卡!$N$19:$N$2018,A3385)</f>
        <v>470</v>
      </c>
      <c r="E3385" s="3" t="s">
        <v>25</v>
      </c>
      <c r="F3385" s="3" t="s">
        <v>26</v>
      </c>
      <c r="G3385" s="3">
        <v>30</v>
      </c>
      <c r="H3385" s="3">
        <v>30</v>
      </c>
      <c r="I3385" s="3">
        <v>0.2</v>
      </c>
      <c r="J3385" s="4">
        <v>0.75</v>
      </c>
      <c r="K3385" s="4">
        <v>1</v>
      </c>
      <c r="L3385" s="4">
        <v>5</v>
      </c>
      <c r="M3385" s="3">
        <v>1</v>
      </c>
      <c r="N3385" s="3">
        <v>2</v>
      </c>
      <c r="O3385" s="3">
        <f>HLOOKUP(O$5,[1]非R能力!$B$8:$F$558,$C3385+1,0)</f>
        <v>1736336.832996174</v>
      </c>
      <c r="P3385" s="3">
        <f>HLOOKUP(P$5,[1]非R能力!$B$8:$F$558,$C3385+1,0)</f>
        <v>245953.33188939196</v>
      </c>
      <c r="Q3385" s="3">
        <f>HLOOKUP(Q$5,[1]非R能力!$B$8:$F$558,$C3385+1,0)</f>
        <v>128134.10769042427</v>
      </c>
      <c r="R3385" s="3">
        <f>HLOOKUP(R$5,[1]非R能力!$B$8:$F$558,$C3385+1,0)</f>
        <v>39542.990968101083</v>
      </c>
      <c r="S3385" s="3">
        <f>HLOOKUP(S$5,[1]非R能力!$B$8:$F$558,$C3385+1,0)</f>
        <v>52147.288745500082</v>
      </c>
      <c r="T3385" s="3">
        <f>INDEX([1]非R能力!$H$9:$H$558,D3385)</f>
        <v>49174.767373376126</v>
      </c>
      <c r="U3385" s="3">
        <f>IF(E3385="小怪",0,IF(INDEX([1]非R能力!$FK$9:$FK$558,C3385)=0,0,10))</f>
        <v>10</v>
      </c>
      <c r="V3385" s="3">
        <f>IF(E3385="小怪",0,IF(INDEX([1]非R能力!$FH$9:$FH$558,C3385)=0,0,5000))</f>
        <v>5000</v>
      </c>
      <c r="W3385" s="3">
        <f>HLOOKUP(W$5,[2]人物技能基础!$O$3:$Q$553,$C3385+1,0)</f>
        <v>3.637142857142857</v>
      </c>
      <c r="X3385" s="3">
        <f>HLOOKUP(X$5,[2]人物技能基础!$O$3:$Q$553,$C3385+1,0)</f>
        <v>2.0186428571428574</v>
      </c>
      <c r="Y3385" s="3">
        <f>HLOOKUP(Y$5,[2]人物技能基础!$O$3:$Q$553,$C3385+1,0)</f>
        <v>99.964285714285708</v>
      </c>
      <c r="Z3385" s="3">
        <f t="shared" si="313"/>
        <v>8036453</v>
      </c>
      <c r="AA3385" s="3">
        <f t="shared" si="314"/>
        <v>139909</v>
      </c>
      <c r="AB3385" s="3">
        <f t="shared" si="315"/>
        <v>49190</v>
      </c>
      <c r="AC3385" s="3">
        <f t="shared" si="316"/>
        <v>52147</v>
      </c>
      <c r="AD3385" s="3">
        <f t="shared" si="317"/>
        <v>52723</v>
      </c>
    </row>
    <row r="3386" spans="1:30" x14ac:dyDescent="0.15">
      <c r="A3386" s="3">
        <v>1381</v>
      </c>
      <c r="B3386" s="3" t="str">
        <f t="shared" si="312"/>
        <v>关卡1381boss</v>
      </c>
      <c r="C3386" s="3">
        <f>INDEX([3]关卡!$J$19:$J$2018,A3386)</f>
        <v>470</v>
      </c>
      <c r="D3386" s="3">
        <f>INDEX([3]关卡!$N$19:$N$2018,A3386)</f>
        <v>470</v>
      </c>
      <c r="E3386" s="3" t="s">
        <v>25</v>
      </c>
      <c r="F3386" s="3" t="s">
        <v>26</v>
      </c>
      <c r="G3386" s="3">
        <v>30</v>
      </c>
      <c r="H3386" s="3">
        <v>30</v>
      </c>
      <c r="I3386" s="3">
        <v>0.2</v>
      </c>
      <c r="J3386" s="4">
        <v>0.75</v>
      </c>
      <c r="K3386" s="4">
        <v>1</v>
      </c>
      <c r="L3386" s="4">
        <v>5</v>
      </c>
      <c r="M3386" s="3">
        <v>1</v>
      </c>
      <c r="N3386" s="3">
        <v>2</v>
      </c>
      <c r="O3386" s="3">
        <f>HLOOKUP(O$5,[1]非R能力!$B$8:$F$558,$C3386+1,0)</f>
        <v>1736336.832996174</v>
      </c>
      <c r="P3386" s="3">
        <f>HLOOKUP(P$5,[1]非R能力!$B$8:$F$558,$C3386+1,0)</f>
        <v>245953.33188939196</v>
      </c>
      <c r="Q3386" s="3">
        <f>HLOOKUP(Q$5,[1]非R能力!$B$8:$F$558,$C3386+1,0)</f>
        <v>128134.10769042427</v>
      </c>
      <c r="R3386" s="3">
        <f>HLOOKUP(R$5,[1]非R能力!$B$8:$F$558,$C3386+1,0)</f>
        <v>39542.990968101083</v>
      </c>
      <c r="S3386" s="3">
        <f>HLOOKUP(S$5,[1]非R能力!$B$8:$F$558,$C3386+1,0)</f>
        <v>52147.288745500082</v>
      </c>
      <c r="T3386" s="3">
        <f>INDEX([1]非R能力!$H$9:$H$558,D3386)</f>
        <v>49174.767373376126</v>
      </c>
      <c r="U3386" s="3">
        <f>IF(E3386="小怪",0,IF(INDEX([1]非R能力!$FK$9:$FK$558,C3386)=0,0,10))</f>
        <v>10</v>
      </c>
      <c r="V3386" s="3">
        <f>IF(E3386="小怪",0,IF(INDEX([1]非R能力!$FH$9:$FH$558,C3386)=0,0,5000))</f>
        <v>5000</v>
      </c>
      <c r="W3386" s="3">
        <f>HLOOKUP(W$5,[2]人物技能基础!$O$3:$Q$553,$C3386+1,0)</f>
        <v>3.637142857142857</v>
      </c>
      <c r="X3386" s="3">
        <f>HLOOKUP(X$5,[2]人物技能基础!$O$3:$Q$553,$C3386+1,0)</f>
        <v>2.0186428571428574</v>
      </c>
      <c r="Y3386" s="3">
        <f>HLOOKUP(Y$5,[2]人物技能基础!$O$3:$Q$553,$C3386+1,0)</f>
        <v>99.964285714285708</v>
      </c>
      <c r="Z3386" s="3">
        <f t="shared" si="313"/>
        <v>8036453</v>
      </c>
      <c r="AA3386" s="3">
        <f t="shared" si="314"/>
        <v>139909</v>
      </c>
      <c r="AB3386" s="3">
        <f t="shared" si="315"/>
        <v>49190</v>
      </c>
      <c r="AC3386" s="3">
        <f t="shared" si="316"/>
        <v>52147</v>
      </c>
      <c r="AD3386" s="3">
        <f t="shared" si="317"/>
        <v>52723</v>
      </c>
    </row>
    <row r="3387" spans="1:30" x14ac:dyDescent="0.15">
      <c r="A3387" s="3">
        <v>1382</v>
      </c>
      <c r="B3387" s="3" t="str">
        <f t="shared" si="312"/>
        <v>关卡1382boss</v>
      </c>
      <c r="C3387" s="3">
        <f>INDEX([3]关卡!$J$19:$J$2018,A3387)</f>
        <v>470</v>
      </c>
      <c r="D3387" s="3">
        <f>INDEX([3]关卡!$N$19:$N$2018,A3387)</f>
        <v>470</v>
      </c>
      <c r="E3387" s="3" t="s">
        <v>25</v>
      </c>
      <c r="F3387" s="3" t="s">
        <v>26</v>
      </c>
      <c r="G3387" s="3">
        <v>30</v>
      </c>
      <c r="H3387" s="3">
        <v>30</v>
      </c>
      <c r="I3387" s="3">
        <v>0.2</v>
      </c>
      <c r="J3387" s="4">
        <v>0.75</v>
      </c>
      <c r="K3387" s="4">
        <v>1</v>
      </c>
      <c r="L3387" s="4">
        <v>5</v>
      </c>
      <c r="M3387" s="3">
        <v>1</v>
      </c>
      <c r="N3387" s="3">
        <v>2</v>
      </c>
      <c r="O3387" s="3">
        <f>HLOOKUP(O$5,[1]非R能力!$B$8:$F$558,$C3387+1,0)</f>
        <v>1736336.832996174</v>
      </c>
      <c r="P3387" s="3">
        <f>HLOOKUP(P$5,[1]非R能力!$B$8:$F$558,$C3387+1,0)</f>
        <v>245953.33188939196</v>
      </c>
      <c r="Q3387" s="3">
        <f>HLOOKUP(Q$5,[1]非R能力!$B$8:$F$558,$C3387+1,0)</f>
        <v>128134.10769042427</v>
      </c>
      <c r="R3387" s="3">
        <f>HLOOKUP(R$5,[1]非R能力!$B$8:$F$558,$C3387+1,0)</f>
        <v>39542.990968101083</v>
      </c>
      <c r="S3387" s="3">
        <f>HLOOKUP(S$5,[1]非R能力!$B$8:$F$558,$C3387+1,0)</f>
        <v>52147.288745500082</v>
      </c>
      <c r="T3387" s="3">
        <f>INDEX([1]非R能力!$H$9:$H$558,D3387)</f>
        <v>49174.767373376126</v>
      </c>
      <c r="U3387" s="3">
        <f>IF(E3387="小怪",0,IF(INDEX([1]非R能力!$FK$9:$FK$558,C3387)=0,0,10))</f>
        <v>10</v>
      </c>
      <c r="V3387" s="3">
        <f>IF(E3387="小怪",0,IF(INDEX([1]非R能力!$FH$9:$FH$558,C3387)=0,0,5000))</f>
        <v>5000</v>
      </c>
      <c r="W3387" s="3">
        <f>HLOOKUP(W$5,[2]人物技能基础!$O$3:$Q$553,$C3387+1,0)</f>
        <v>3.637142857142857</v>
      </c>
      <c r="X3387" s="3">
        <f>HLOOKUP(X$5,[2]人物技能基础!$O$3:$Q$553,$C3387+1,0)</f>
        <v>2.0186428571428574</v>
      </c>
      <c r="Y3387" s="3">
        <f>HLOOKUP(Y$5,[2]人物技能基础!$O$3:$Q$553,$C3387+1,0)</f>
        <v>99.964285714285708</v>
      </c>
      <c r="Z3387" s="3">
        <f t="shared" si="313"/>
        <v>8036453</v>
      </c>
      <c r="AA3387" s="3">
        <f t="shared" si="314"/>
        <v>139909</v>
      </c>
      <c r="AB3387" s="3">
        <f t="shared" si="315"/>
        <v>49190</v>
      </c>
      <c r="AC3387" s="3">
        <f t="shared" si="316"/>
        <v>52147</v>
      </c>
      <c r="AD3387" s="3">
        <f t="shared" si="317"/>
        <v>52723</v>
      </c>
    </row>
    <row r="3388" spans="1:30" x14ac:dyDescent="0.15">
      <c r="A3388" s="3">
        <v>1383</v>
      </c>
      <c r="B3388" s="3" t="str">
        <f t="shared" si="312"/>
        <v>关卡1383boss</v>
      </c>
      <c r="C3388" s="3">
        <f>INDEX([3]关卡!$J$19:$J$2018,A3388)</f>
        <v>471</v>
      </c>
      <c r="D3388" s="3">
        <f>INDEX([3]关卡!$N$19:$N$2018,A3388)</f>
        <v>471</v>
      </c>
      <c r="E3388" s="3" t="s">
        <v>25</v>
      </c>
      <c r="F3388" s="3" t="s">
        <v>26</v>
      </c>
      <c r="G3388" s="3">
        <v>30</v>
      </c>
      <c r="H3388" s="3">
        <v>30</v>
      </c>
      <c r="I3388" s="3">
        <v>0.2</v>
      </c>
      <c r="J3388" s="4">
        <v>0.75</v>
      </c>
      <c r="K3388" s="4">
        <v>1</v>
      </c>
      <c r="L3388" s="4">
        <v>5</v>
      </c>
      <c r="M3388" s="3">
        <v>1</v>
      </c>
      <c r="N3388" s="3">
        <v>2</v>
      </c>
      <c r="O3388" s="3">
        <f>HLOOKUP(O$5,[1]非R能力!$B$8:$F$558,$C3388+1,0)</f>
        <v>1748936.6768339716</v>
      </c>
      <c r="P3388" s="3">
        <f>HLOOKUP(P$5,[1]非R能力!$B$8:$F$558,$C3388+1,0)</f>
        <v>247854.57886389756</v>
      </c>
      <c r="Q3388" s="3">
        <f>HLOOKUP(Q$5,[1]非R能力!$B$8:$F$558,$C3388+1,0)</f>
        <v>129047.73841092308</v>
      </c>
      <c r="R3388" s="3">
        <f>HLOOKUP(R$5,[1]非R能力!$B$8:$F$558,$C3388+1,0)</f>
        <v>39835.288228231875</v>
      </c>
      <c r="S3388" s="3">
        <f>HLOOKUP(S$5,[1]非R能力!$B$8:$F$558,$C3388+1,0)</f>
        <v>52493.953847550605</v>
      </c>
      <c r="T3388" s="3">
        <f>INDEX([1]非R能力!$H$9:$H$558,D3388)</f>
        <v>49440.399915296221</v>
      </c>
      <c r="U3388" s="3">
        <f>IF(E3388="小怪",0,IF(INDEX([1]非R能力!$FK$9:$FK$558,C3388)=0,0,10))</f>
        <v>10</v>
      </c>
      <c r="V3388" s="3">
        <f>IF(E3388="小怪",0,IF(INDEX([1]非R能力!$FH$9:$FH$558,C3388)=0,0,5000))</f>
        <v>5000</v>
      </c>
      <c r="W3388" s="3">
        <f>HLOOKUP(W$5,[2]人物技能基础!$O$3:$Q$553,$C3388+1,0)</f>
        <v>3.637142857142857</v>
      </c>
      <c r="X3388" s="3">
        <f>HLOOKUP(X$5,[2]人物技能基础!$O$3:$Q$553,$C3388+1,0)</f>
        <v>2.0186428571428574</v>
      </c>
      <c r="Y3388" s="3">
        <f>HLOOKUP(Y$5,[2]人物技能基础!$O$3:$Q$553,$C3388+1,0)</f>
        <v>99.964285714285708</v>
      </c>
      <c r="Z3388" s="3">
        <f t="shared" si="313"/>
        <v>8096510</v>
      </c>
      <c r="AA3388" s="3">
        <f t="shared" si="314"/>
        <v>140907</v>
      </c>
      <c r="AB3388" s="3">
        <f t="shared" si="315"/>
        <v>49570</v>
      </c>
      <c r="AC3388" s="3">
        <f t="shared" si="316"/>
        <v>52493</v>
      </c>
      <c r="AD3388" s="3">
        <f t="shared" si="317"/>
        <v>53113</v>
      </c>
    </row>
    <row r="3389" spans="1:30" x14ac:dyDescent="0.15">
      <c r="A3389" s="3">
        <v>1384</v>
      </c>
      <c r="B3389" s="3" t="str">
        <f t="shared" si="312"/>
        <v>关卡1384boss</v>
      </c>
      <c r="C3389" s="3">
        <f>INDEX([3]关卡!$J$19:$J$2018,A3389)</f>
        <v>471</v>
      </c>
      <c r="D3389" s="3">
        <f>INDEX([3]关卡!$N$19:$N$2018,A3389)</f>
        <v>471</v>
      </c>
      <c r="E3389" s="3" t="s">
        <v>25</v>
      </c>
      <c r="F3389" s="3" t="s">
        <v>26</v>
      </c>
      <c r="G3389" s="3">
        <v>30</v>
      </c>
      <c r="H3389" s="3">
        <v>30</v>
      </c>
      <c r="I3389" s="3">
        <v>0.2</v>
      </c>
      <c r="J3389" s="4">
        <v>0.75</v>
      </c>
      <c r="K3389" s="4">
        <v>1</v>
      </c>
      <c r="L3389" s="4">
        <v>5</v>
      </c>
      <c r="M3389" s="3">
        <v>1</v>
      </c>
      <c r="N3389" s="3">
        <v>2</v>
      </c>
      <c r="O3389" s="3">
        <f>HLOOKUP(O$5,[1]非R能力!$B$8:$F$558,$C3389+1,0)</f>
        <v>1748936.6768339716</v>
      </c>
      <c r="P3389" s="3">
        <f>HLOOKUP(P$5,[1]非R能力!$B$8:$F$558,$C3389+1,0)</f>
        <v>247854.57886389756</v>
      </c>
      <c r="Q3389" s="3">
        <f>HLOOKUP(Q$5,[1]非R能力!$B$8:$F$558,$C3389+1,0)</f>
        <v>129047.73841092308</v>
      </c>
      <c r="R3389" s="3">
        <f>HLOOKUP(R$5,[1]非R能力!$B$8:$F$558,$C3389+1,0)</f>
        <v>39835.288228231875</v>
      </c>
      <c r="S3389" s="3">
        <f>HLOOKUP(S$5,[1]非R能力!$B$8:$F$558,$C3389+1,0)</f>
        <v>52493.953847550605</v>
      </c>
      <c r="T3389" s="3">
        <f>INDEX([1]非R能力!$H$9:$H$558,D3389)</f>
        <v>49440.399915296221</v>
      </c>
      <c r="U3389" s="3">
        <f>IF(E3389="小怪",0,IF(INDEX([1]非R能力!$FK$9:$FK$558,C3389)=0,0,10))</f>
        <v>10</v>
      </c>
      <c r="V3389" s="3">
        <f>IF(E3389="小怪",0,IF(INDEX([1]非R能力!$FH$9:$FH$558,C3389)=0,0,5000))</f>
        <v>5000</v>
      </c>
      <c r="W3389" s="3">
        <f>HLOOKUP(W$5,[2]人物技能基础!$O$3:$Q$553,$C3389+1,0)</f>
        <v>3.637142857142857</v>
      </c>
      <c r="X3389" s="3">
        <f>HLOOKUP(X$5,[2]人物技能基础!$O$3:$Q$553,$C3389+1,0)</f>
        <v>2.0186428571428574</v>
      </c>
      <c r="Y3389" s="3">
        <f>HLOOKUP(Y$5,[2]人物技能基础!$O$3:$Q$553,$C3389+1,0)</f>
        <v>99.964285714285708</v>
      </c>
      <c r="Z3389" s="3">
        <f t="shared" si="313"/>
        <v>8096510</v>
      </c>
      <c r="AA3389" s="3">
        <f t="shared" si="314"/>
        <v>140907</v>
      </c>
      <c r="AB3389" s="3">
        <f t="shared" si="315"/>
        <v>49570</v>
      </c>
      <c r="AC3389" s="3">
        <f t="shared" si="316"/>
        <v>52493</v>
      </c>
      <c r="AD3389" s="3">
        <f t="shared" si="317"/>
        <v>53113</v>
      </c>
    </row>
    <row r="3390" spans="1:30" x14ac:dyDescent="0.15">
      <c r="A3390" s="3">
        <v>1385</v>
      </c>
      <c r="B3390" s="3" t="str">
        <f t="shared" si="312"/>
        <v>关卡1385boss</v>
      </c>
      <c r="C3390" s="3">
        <f>INDEX([3]关卡!$J$19:$J$2018,A3390)</f>
        <v>471</v>
      </c>
      <c r="D3390" s="3">
        <f>INDEX([3]关卡!$N$19:$N$2018,A3390)</f>
        <v>471</v>
      </c>
      <c r="E3390" s="3" t="s">
        <v>25</v>
      </c>
      <c r="F3390" s="3" t="s">
        <v>26</v>
      </c>
      <c r="G3390" s="3">
        <v>30</v>
      </c>
      <c r="H3390" s="3">
        <v>30</v>
      </c>
      <c r="I3390" s="3">
        <v>0.2</v>
      </c>
      <c r="J3390" s="4">
        <v>0.75</v>
      </c>
      <c r="K3390" s="4">
        <v>1</v>
      </c>
      <c r="L3390" s="4">
        <v>5</v>
      </c>
      <c r="M3390" s="3">
        <v>1</v>
      </c>
      <c r="N3390" s="3">
        <v>2</v>
      </c>
      <c r="O3390" s="3">
        <f>HLOOKUP(O$5,[1]非R能力!$B$8:$F$558,$C3390+1,0)</f>
        <v>1748936.6768339716</v>
      </c>
      <c r="P3390" s="3">
        <f>HLOOKUP(P$5,[1]非R能力!$B$8:$F$558,$C3390+1,0)</f>
        <v>247854.57886389756</v>
      </c>
      <c r="Q3390" s="3">
        <f>HLOOKUP(Q$5,[1]非R能力!$B$8:$F$558,$C3390+1,0)</f>
        <v>129047.73841092308</v>
      </c>
      <c r="R3390" s="3">
        <f>HLOOKUP(R$5,[1]非R能力!$B$8:$F$558,$C3390+1,0)</f>
        <v>39835.288228231875</v>
      </c>
      <c r="S3390" s="3">
        <f>HLOOKUP(S$5,[1]非R能力!$B$8:$F$558,$C3390+1,0)</f>
        <v>52493.953847550605</v>
      </c>
      <c r="T3390" s="3">
        <f>INDEX([1]非R能力!$H$9:$H$558,D3390)</f>
        <v>49440.399915296221</v>
      </c>
      <c r="U3390" s="3">
        <f>IF(E3390="小怪",0,IF(INDEX([1]非R能力!$FK$9:$FK$558,C3390)=0,0,10))</f>
        <v>10</v>
      </c>
      <c r="V3390" s="3">
        <f>IF(E3390="小怪",0,IF(INDEX([1]非R能力!$FH$9:$FH$558,C3390)=0,0,5000))</f>
        <v>5000</v>
      </c>
      <c r="W3390" s="3">
        <f>HLOOKUP(W$5,[2]人物技能基础!$O$3:$Q$553,$C3390+1,0)</f>
        <v>3.637142857142857</v>
      </c>
      <c r="X3390" s="3">
        <f>HLOOKUP(X$5,[2]人物技能基础!$O$3:$Q$553,$C3390+1,0)</f>
        <v>2.0186428571428574</v>
      </c>
      <c r="Y3390" s="3">
        <f>HLOOKUP(Y$5,[2]人物技能基础!$O$3:$Q$553,$C3390+1,0)</f>
        <v>99.964285714285708</v>
      </c>
      <c r="Z3390" s="3">
        <f t="shared" si="313"/>
        <v>8096510</v>
      </c>
      <c r="AA3390" s="3">
        <f t="shared" si="314"/>
        <v>140907</v>
      </c>
      <c r="AB3390" s="3">
        <f t="shared" si="315"/>
        <v>49570</v>
      </c>
      <c r="AC3390" s="3">
        <f t="shared" si="316"/>
        <v>52493</v>
      </c>
      <c r="AD3390" s="3">
        <f t="shared" si="317"/>
        <v>53113</v>
      </c>
    </row>
    <row r="3391" spans="1:30" x14ac:dyDescent="0.15">
      <c r="A3391" s="3">
        <v>1386</v>
      </c>
      <c r="B3391" s="3" t="str">
        <f t="shared" si="312"/>
        <v>关卡1386boss</v>
      </c>
      <c r="C3391" s="3">
        <f>INDEX([3]关卡!$J$19:$J$2018,A3391)</f>
        <v>471</v>
      </c>
      <c r="D3391" s="3">
        <f>INDEX([3]关卡!$N$19:$N$2018,A3391)</f>
        <v>471</v>
      </c>
      <c r="E3391" s="3" t="s">
        <v>25</v>
      </c>
      <c r="F3391" s="3" t="s">
        <v>26</v>
      </c>
      <c r="G3391" s="3">
        <v>30</v>
      </c>
      <c r="H3391" s="3">
        <v>30</v>
      </c>
      <c r="I3391" s="3">
        <v>0.2</v>
      </c>
      <c r="J3391" s="4">
        <v>0.75</v>
      </c>
      <c r="K3391" s="4">
        <v>1</v>
      </c>
      <c r="L3391" s="4">
        <v>5</v>
      </c>
      <c r="M3391" s="3">
        <v>1</v>
      </c>
      <c r="N3391" s="3">
        <v>2</v>
      </c>
      <c r="O3391" s="3">
        <f>HLOOKUP(O$5,[1]非R能力!$B$8:$F$558,$C3391+1,0)</f>
        <v>1748936.6768339716</v>
      </c>
      <c r="P3391" s="3">
        <f>HLOOKUP(P$5,[1]非R能力!$B$8:$F$558,$C3391+1,0)</f>
        <v>247854.57886389756</v>
      </c>
      <c r="Q3391" s="3">
        <f>HLOOKUP(Q$5,[1]非R能力!$B$8:$F$558,$C3391+1,0)</f>
        <v>129047.73841092308</v>
      </c>
      <c r="R3391" s="3">
        <f>HLOOKUP(R$5,[1]非R能力!$B$8:$F$558,$C3391+1,0)</f>
        <v>39835.288228231875</v>
      </c>
      <c r="S3391" s="3">
        <f>HLOOKUP(S$5,[1]非R能力!$B$8:$F$558,$C3391+1,0)</f>
        <v>52493.953847550605</v>
      </c>
      <c r="T3391" s="3">
        <f>INDEX([1]非R能力!$H$9:$H$558,D3391)</f>
        <v>49440.399915296221</v>
      </c>
      <c r="U3391" s="3">
        <f>IF(E3391="小怪",0,IF(INDEX([1]非R能力!$FK$9:$FK$558,C3391)=0,0,10))</f>
        <v>10</v>
      </c>
      <c r="V3391" s="3">
        <f>IF(E3391="小怪",0,IF(INDEX([1]非R能力!$FH$9:$FH$558,C3391)=0,0,5000))</f>
        <v>5000</v>
      </c>
      <c r="W3391" s="3">
        <f>HLOOKUP(W$5,[2]人物技能基础!$O$3:$Q$553,$C3391+1,0)</f>
        <v>3.637142857142857</v>
      </c>
      <c r="X3391" s="3">
        <f>HLOOKUP(X$5,[2]人物技能基础!$O$3:$Q$553,$C3391+1,0)</f>
        <v>2.0186428571428574</v>
      </c>
      <c r="Y3391" s="3">
        <f>HLOOKUP(Y$5,[2]人物技能基础!$O$3:$Q$553,$C3391+1,0)</f>
        <v>99.964285714285708</v>
      </c>
      <c r="Z3391" s="3">
        <f t="shared" si="313"/>
        <v>8096510</v>
      </c>
      <c r="AA3391" s="3">
        <f t="shared" si="314"/>
        <v>140907</v>
      </c>
      <c r="AB3391" s="3">
        <f t="shared" si="315"/>
        <v>49570</v>
      </c>
      <c r="AC3391" s="3">
        <f t="shared" si="316"/>
        <v>52493</v>
      </c>
      <c r="AD3391" s="3">
        <f t="shared" si="317"/>
        <v>53113</v>
      </c>
    </row>
    <row r="3392" spans="1:30" x14ac:dyDescent="0.15">
      <c r="A3392" s="3">
        <v>1387</v>
      </c>
      <c r="B3392" s="3" t="str">
        <f t="shared" si="312"/>
        <v>关卡1387boss</v>
      </c>
      <c r="C3392" s="3">
        <f>INDEX([3]关卡!$J$19:$J$2018,A3392)</f>
        <v>471</v>
      </c>
      <c r="D3392" s="3">
        <f>INDEX([3]关卡!$N$19:$N$2018,A3392)</f>
        <v>471</v>
      </c>
      <c r="E3392" s="3" t="s">
        <v>25</v>
      </c>
      <c r="F3392" s="3" t="s">
        <v>26</v>
      </c>
      <c r="G3392" s="3">
        <v>30</v>
      </c>
      <c r="H3392" s="3">
        <v>30</v>
      </c>
      <c r="I3392" s="3">
        <v>0.2</v>
      </c>
      <c r="J3392" s="4">
        <v>0.75</v>
      </c>
      <c r="K3392" s="4">
        <v>1</v>
      </c>
      <c r="L3392" s="4">
        <v>5</v>
      </c>
      <c r="M3392" s="3">
        <v>1</v>
      </c>
      <c r="N3392" s="3">
        <v>2</v>
      </c>
      <c r="O3392" s="3">
        <f>HLOOKUP(O$5,[1]非R能力!$B$8:$F$558,$C3392+1,0)</f>
        <v>1748936.6768339716</v>
      </c>
      <c r="P3392" s="3">
        <f>HLOOKUP(P$5,[1]非R能力!$B$8:$F$558,$C3392+1,0)</f>
        <v>247854.57886389756</v>
      </c>
      <c r="Q3392" s="3">
        <f>HLOOKUP(Q$5,[1]非R能力!$B$8:$F$558,$C3392+1,0)</f>
        <v>129047.73841092308</v>
      </c>
      <c r="R3392" s="3">
        <f>HLOOKUP(R$5,[1]非R能力!$B$8:$F$558,$C3392+1,0)</f>
        <v>39835.288228231875</v>
      </c>
      <c r="S3392" s="3">
        <f>HLOOKUP(S$5,[1]非R能力!$B$8:$F$558,$C3392+1,0)</f>
        <v>52493.953847550605</v>
      </c>
      <c r="T3392" s="3">
        <f>INDEX([1]非R能力!$H$9:$H$558,D3392)</f>
        <v>49440.399915296221</v>
      </c>
      <c r="U3392" s="3">
        <f>IF(E3392="小怪",0,IF(INDEX([1]非R能力!$FK$9:$FK$558,C3392)=0,0,10))</f>
        <v>10</v>
      </c>
      <c r="V3392" s="3">
        <f>IF(E3392="小怪",0,IF(INDEX([1]非R能力!$FH$9:$FH$558,C3392)=0,0,5000))</f>
        <v>5000</v>
      </c>
      <c r="W3392" s="3">
        <f>HLOOKUP(W$5,[2]人物技能基础!$O$3:$Q$553,$C3392+1,0)</f>
        <v>3.637142857142857</v>
      </c>
      <c r="X3392" s="3">
        <f>HLOOKUP(X$5,[2]人物技能基础!$O$3:$Q$553,$C3392+1,0)</f>
        <v>2.0186428571428574</v>
      </c>
      <c r="Y3392" s="3">
        <f>HLOOKUP(Y$5,[2]人物技能基础!$O$3:$Q$553,$C3392+1,0)</f>
        <v>99.964285714285708</v>
      </c>
      <c r="Z3392" s="3">
        <f t="shared" si="313"/>
        <v>8096510</v>
      </c>
      <c r="AA3392" s="3">
        <f t="shared" si="314"/>
        <v>140907</v>
      </c>
      <c r="AB3392" s="3">
        <f t="shared" si="315"/>
        <v>49570</v>
      </c>
      <c r="AC3392" s="3">
        <f t="shared" si="316"/>
        <v>52493</v>
      </c>
      <c r="AD3392" s="3">
        <f t="shared" si="317"/>
        <v>53113</v>
      </c>
    </row>
    <row r="3393" spans="1:30" x14ac:dyDescent="0.15">
      <c r="A3393" s="3">
        <v>1388</v>
      </c>
      <c r="B3393" s="3" t="str">
        <f t="shared" si="312"/>
        <v>关卡1388boss</v>
      </c>
      <c r="C3393" s="3">
        <f>INDEX([3]关卡!$J$19:$J$2018,A3393)</f>
        <v>472</v>
      </c>
      <c r="D3393" s="3">
        <f>INDEX([3]关卡!$N$19:$N$2018,A3393)</f>
        <v>472</v>
      </c>
      <c r="E3393" s="3" t="s">
        <v>25</v>
      </c>
      <c r="F3393" s="3" t="s">
        <v>26</v>
      </c>
      <c r="G3393" s="3">
        <v>30</v>
      </c>
      <c r="H3393" s="3">
        <v>30</v>
      </c>
      <c r="I3393" s="3">
        <v>0.2</v>
      </c>
      <c r="J3393" s="4">
        <v>0.75</v>
      </c>
      <c r="K3393" s="4">
        <v>1</v>
      </c>
      <c r="L3393" s="4">
        <v>5</v>
      </c>
      <c r="M3393" s="3">
        <v>1</v>
      </c>
      <c r="N3393" s="3">
        <v>2</v>
      </c>
      <c r="O3393" s="3">
        <f>HLOOKUP(O$5,[1]非R能力!$B$8:$F$558,$C3393+1,0)</f>
        <v>1762215.1119514916</v>
      </c>
      <c r="P3393" s="3">
        <f>HLOOKUP(P$5,[1]非R能力!$B$8:$F$558,$C3393+1,0)</f>
        <v>249868.57658595312</v>
      </c>
      <c r="Q3393" s="3">
        <f>HLOOKUP(Q$5,[1]非R能力!$B$8:$F$558,$C3393+1,0)</f>
        <v>129994.7338001226</v>
      </c>
      <c r="R3393" s="3">
        <f>HLOOKUP(R$5,[1]非R能力!$B$8:$F$558,$C3393+1,0)</f>
        <v>40127.28356732383</v>
      </c>
      <c r="S3393" s="3">
        <f>HLOOKUP(S$5,[1]非R能力!$B$8:$F$558,$C3393+1,0)</f>
        <v>52870.521150742832</v>
      </c>
      <c r="T3393" s="3">
        <f>INDEX([1]非R能力!$H$9:$H$558,D3393)</f>
        <v>49707.178536959997</v>
      </c>
      <c r="U3393" s="3">
        <f>IF(E3393="小怪",0,IF(INDEX([1]非R能力!$FK$9:$FK$558,C3393)=0,0,10))</f>
        <v>10</v>
      </c>
      <c r="V3393" s="3">
        <f>IF(E3393="小怪",0,IF(INDEX([1]非R能力!$FH$9:$FH$558,C3393)=0,0,5000))</f>
        <v>5000</v>
      </c>
      <c r="W3393" s="3">
        <f>HLOOKUP(W$5,[2]人物技能基础!$O$3:$Q$553,$C3393+1,0)</f>
        <v>3.637142857142857</v>
      </c>
      <c r="X3393" s="3">
        <f>HLOOKUP(X$5,[2]人物技能基础!$O$3:$Q$553,$C3393+1,0)</f>
        <v>2.0186428571428574</v>
      </c>
      <c r="Y3393" s="3">
        <f>HLOOKUP(Y$5,[2]人物技能基础!$O$3:$Q$553,$C3393+1,0)</f>
        <v>99.964285714285708</v>
      </c>
      <c r="Z3393" s="3">
        <f t="shared" si="313"/>
        <v>8159848</v>
      </c>
      <c r="AA3393" s="3">
        <f t="shared" si="314"/>
        <v>141942</v>
      </c>
      <c r="AB3393" s="3">
        <f t="shared" si="315"/>
        <v>49973</v>
      </c>
      <c r="AC3393" s="3">
        <f t="shared" si="316"/>
        <v>52870</v>
      </c>
      <c r="AD3393" s="3">
        <f t="shared" si="317"/>
        <v>53503</v>
      </c>
    </row>
    <row r="3394" spans="1:30" x14ac:dyDescent="0.15">
      <c r="A3394" s="3">
        <v>1389</v>
      </c>
      <c r="B3394" s="3" t="str">
        <f t="shared" si="312"/>
        <v>关卡1389boss</v>
      </c>
      <c r="C3394" s="3">
        <f>INDEX([3]关卡!$J$19:$J$2018,A3394)</f>
        <v>472</v>
      </c>
      <c r="D3394" s="3">
        <f>INDEX([3]关卡!$N$19:$N$2018,A3394)</f>
        <v>472</v>
      </c>
      <c r="E3394" s="3" t="s">
        <v>25</v>
      </c>
      <c r="F3394" s="3" t="s">
        <v>26</v>
      </c>
      <c r="G3394" s="3">
        <v>30</v>
      </c>
      <c r="H3394" s="3">
        <v>30</v>
      </c>
      <c r="I3394" s="3">
        <v>0.2</v>
      </c>
      <c r="J3394" s="4">
        <v>0.75</v>
      </c>
      <c r="K3394" s="4">
        <v>1</v>
      </c>
      <c r="L3394" s="4">
        <v>5</v>
      </c>
      <c r="M3394" s="3">
        <v>1</v>
      </c>
      <c r="N3394" s="3">
        <v>2</v>
      </c>
      <c r="O3394" s="3">
        <f>HLOOKUP(O$5,[1]非R能力!$B$8:$F$558,$C3394+1,0)</f>
        <v>1762215.1119514916</v>
      </c>
      <c r="P3394" s="3">
        <f>HLOOKUP(P$5,[1]非R能力!$B$8:$F$558,$C3394+1,0)</f>
        <v>249868.57658595312</v>
      </c>
      <c r="Q3394" s="3">
        <f>HLOOKUP(Q$5,[1]非R能力!$B$8:$F$558,$C3394+1,0)</f>
        <v>129994.7338001226</v>
      </c>
      <c r="R3394" s="3">
        <f>HLOOKUP(R$5,[1]非R能力!$B$8:$F$558,$C3394+1,0)</f>
        <v>40127.28356732383</v>
      </c>
      <c r="S3394" s="3">
        <f>HLOOKUP(S$5,[1]非R能力!$B$8:$F$558,$C3394+1,0)</f>
        <v>52870.521150742832</v>
      </c>
      <c r="T3394" s="3">
        <f>INDEX([1]非R能力!$H$9:$H$558,D3394)</f>
        <v>49707.178536959997</v>
      </c>
      <c r="U3394" s="3">
        <f>IF(E3394="小怪",0,IF(INDEX([1]非R能力!$FK$9:$FK$558,C3394)=0,0,10))</f>
        <v>10</v>
      </c>
      <c r="V3394" s="3">
        <f>IF(E3394="小怪",0,IF(INDEX([1]非R能力!$FH$9:$FH$558,C3394)=0,0,5000))</f>
        <v>5000</v>
      </c>
      <c r="W3394" s="3">
        <f>HLOOKUP(W$5,[2]人物技能基础!$O$3:$Q$553,$C3394+1,0)</f>
        <v>3.637142857142857</v>
      </c>
      <c r="X3394" s="3">
        <f>HLOOKUP(X$5,[2]人物技能基础!$O$3:$Q$553,$C3394+1,0)</f>
        <v>2.0186428571428574</v>
      </c>
      <c r="Y3394" s="3">
        <f>HLOOKUP(Y$5,[2]人物技能基础!$O$3:$Q$553,$C3394+1,0)</f>
        <v>99.964285714285708</v>
      </c>
      <c r="Z3394" s="3">
        <f t="shared" si="313"/>
        <v>8159848</v>
      </c>
      <c r="AA3394" s="3">
        <f t="shared" si="314"/>
        <v>141942</v>
      </c>
      <c r="AB3394" s="3">
        <f t="shared" si="315"/>
        <v>49973</v>
      </c>
      <c r="AC3394" s="3">
        <f t="shared" si="316"/>
        <v>52870</v>
      </c>
      <c r="AD3394" s="3">
        <f t="shared" si="317"/>
        <v>53503</v>
      </c>
    </row>
    <row r="3395" spans="1:30" x14ac:dyDescent="0.15">
      <c r="A3395" s="3">
        <v>1390</v>
      </c>
      <c r="B3395" s="3" t="str">
        <f t="shared" si="312"/>
        <v>关卡1390boss</v>
      </c>
      <c r="C3395" s="3">
        <f>INDEX([3]关卡!$J$19:$J$2018,A3395)</f>
        <v>472</v>
      </c>
      <c r="D3395" s="3">
        <f>INDEX([3]关卡!$N$19:$N$2018,A3395)</f>
        <v>472</v>
      </c>
      <c r="E3395" s="3" t="s">
        <v>25</v>
      </c>
      <c r="F3395" s="3" t="s">
        <v>26</v>
      </c>
      <c r="G3395" s="3">
        <v>30</v>
      </c>
      <c r="H3395" s="3">
        <v>30</v>
      </c>
      <c r="I3395" s="3">
        <v>0.2</v>
      </c>
      <c r="J3395" s="4">
        <v>0.75</v>
      </c>
      <c r="K3395" s="4">
        <v>1</v>
      </c>
      <c r="L3395" s="4">
        <v>5</v>
      </c>
      <c r="M3395" s="3">
        <v>1</v>
      </c>
      <c r="N3395" s="3">
        <v>2</v>
      </c>
      <c r="O3395" s="3">
        <f>HLOOKUP(O$5,[1]非R能力!$B$8:$F$558,$C3395+1,0)</f>
        <v>1762215.1119514916</v>
      </c>
      <c r="P3395" s="3">
        <f>HLOOKUP(P$5,[1]非R能力!$B$8:$F$558,$C3395+1,0)</f>
        <v>249868.57658595312</v>
      </c>
      <c r="Q3395" s="3">
        <f>HLOOKUP(Q$5,[1]非R能力!$B$8:$F$558,$C3395+1,0)</f>
        <v>129994.7338001226</v>
      </c>
      <c r="R3395" s="3">
        <f>HLOOKUP(R$5,[1]非R能力!$B$8:$F$558,$C3395+1,0)</f>
        <v>40127.28356732383</v>
      </c>
      <c r="S3395" s="3">
        <f>HLOOKUP(S$5,[1]非R能力!$B$8:$F$558,$C3395+1,0)</f>
        <v>52870.521150742832</v>
      </c>
      <c r="T3395" s="3">
        <f>INDEX([1]非R能力!$H$9:$H$558,D3395)</f>
        <v>49707.178536959997</v>
      </c>
      <c r="U3395" s="3">
        <f>IF(E3395="小怪",0,IF(INDEX([1]非R能力!$FK$9:$FK$558,C3395)=0,0,10))</f>
        <v>10</v>
      </c>
      <c r="V3395" s="3">
        <f>IF(E3395="小怪",0,IF(INDEX([1]非R能力!$FH$9:$FH$558,C3395)=0,0,5000))</f>
        <v>5000</v>
      </c>
      <c r="W3395" s="3">
        <f>HLOOKUP(W$5,[2]人物技能基础!$O$3:$Q$553,$C3395+1,0)</f>
        <v>3.637142857142857</v>
      </c>
      <c r="X3395" s="3">
        <f>HLOOKUP(X$5,[2]人物技能基础!$O$3:$Q$553,$C3395+1,0)</f>
        <v>2.0186428571428574</v>
      </c>
      <c r="Y3395" s="3">
        <f>HLOOKUP(Y$5,[2]人物技能基础!$O$3:$Q$553,$C3395+1,0)</f>
        <v>99.964285714285708</v>
      </c>
      <c r="Z3395" s="3">
        <f t="shared" si="313"/>
        <v>8159848</v>
      </c>
      <c r="AA3395" s="3">
        <f t="shared" si="314"/>
        <v>141942</v>
      </c>
      <c r="AB3395" s="3">
        <f t="shared" si="315"/>
        <v>49973</v>
      </c>
      <c r="AC3395" s="3">
        <f t="shared" si="316"/>
        <v>52870</v>
      </c>
      <c r="AD3395" s="3">
        <f t="shared" si="317"/>
        <v>53503</v>
      </c>
    </row>
    <row r="3396" spans="1:30" x14ac:dyDescent="0.15">
      <c r="A3396" s="3">
        <v>1391</v>
      </c>
      <c r="B3396" s="3" t="str">
        <f t="shared" si="312"/>
        <v>关卡1391boss</v>
      </c>
      <c r="C3396" s="3">
        <f>INDEX([3]关卡!$J$19:$J$2018,A3396)</f>
        <v>472</v>
      </c>
      <c r="D3396" s="3">
        <f>INDEX([3]关卡!$N$19:$N$2018,A3396)</f>
        <v>472</v>
      </c>
      <c r="E3396" s="3" t="s">
        <v>25</v>
      </c>
      <c r="F3396" s="3" t="s">
        <v>26</v>
      </c>
      <c r="G3396" s="3">
        <v>30</v>
      </c>
      <c r="H3396" s="3">
        <v>30</v>
      </c>
      <c r="I3396" s="3">
        <v>0.2</v>
      </c>
      <c r="J3396" s="4">
        <v>0.75</v>
      </c>
      <c r="K3396" s="4">
        <v>1</v>
      </c>
      <c r="L3396" s="4">
        <v>5</v>
      </c>
      <c r="M3396" s="3">
        <v>1</v>
      </c>
      <c r="N3396" s="3">
        <v>2</v>
      </c>
      <c r="O3396" s="3">
        <f>HLOOKUP(O$5,[1]非R能力!$B$8:$F$558,$C3396+1,0)</f>
        <v>1762215.1119514916</v>
      </c>
      <c r="P3396" s="3">
        <f>HLOOKUP(P$5,[1]非R能力!$B$8:$F$558,$C3396+1,0)</f>
        <v>249868.57658595312</v>
      </c>
      <c r="Q3396" s="3">
        <f>HLOOKUP(Q$5,[1]非R能力!$B$8:$F$558,$C3396+1,0)</f>
        <v>129994.7338001226</v>
      </c>
      <c r="R3396" s="3">
        <f>HLOOKUP(R$5,[1]非R能力!$B$8:$F$558,$C3396+1,0)</f>
        <v>40127.28356732383</v>
      </c>
      <c r="S3396" s="3">
        <f>HLOOKUP(S$5,[1]非R能力!$B$8:$F$558,$C3396+1,0)</f>
        <v>52870.521150742832</v>
      </c>
      <c r="T3396" s="3">
        <f>INDEX([1]非R能力!$H$9:$H$558,D3396)</f>
        <v>49707.178536959997</v>
      </c>
      <c r="U3396" s="3">
        <f>IF(E3396="小怪",0,IF(INDEX([1]非R能力!$FK$9:$FK$558,C3396)=0,0,10))</f>
        <v>10</v>
      </c>
      <c r="V3396" s="3">
        <f>IF(E3396="小怪",0,IF(INDEX([1]非R能力!$FH$9:$FH$558,C3396)=0,0,5000))</f>
        <v>5000</v>
      </c>
      <c r="W3396" s="3">
        <f>HLOOKUP(W$5,[2]人物技能基础!$O$3:$Q$553,$C3396+1,0)</f>
        <v>3.637142857142857</v>
      </c>
      <c r="X3396" s="3">
        <f>HLOOKUP(X$5,[2]人物技能基础!$O$3:$Q$553,$C3396+1,0)</f>
        <v>2.0186428571428574</v>
      </c>
      <c r="Y3396" s="3">
        <f>HLOOKUP(Y$5,[2]人物技能基础!$O$3:$Q$553,$C3396+1,0)</f>
        <v>99.964285714285708</v>
      </c>
      <c r="Z3396" s="3">
        <f t="shared" si="313"/>
        <v>8159848</v>
      </c>
      <c r="AA3396" s="3">
        <f t="shared" si="314"/>
        <v>141942</v>
      </c>
      <c r="AB3396" s="3">
        <f t="shared" si="315"/>
        <v>49973</v>
      </c>
      <c r="AC3396" s="3">
        <f t="shared" si="316"/>
        <v>52870</v>
      </c>
      <c r="AD3396" s="3">
        <f t="shared" si="317"/>
        <v>53503</v>
      </c>
    </row>
    <row r="3397" spans="1:30" x14ac:dyDescent="0.15">
      <c r="A3397" s="3">
        <v>1392</v>
      </c>
      <c r="B3397" s="3" t="str">
        <f t="shared" si="312"/>
        <v>关卡1392boss</v>
      </c>
      <c r="C3397" s="3">
        <f>INDEX([3]关卡!$J$19:$J$2018,A3397)</f>
        <v>472</v>
      </c>
      <c r="D3397" s="3">
        <f>INDEX([3]关卡!$N$19:$N$2018,A3397)</f>
        <v>472</v>
      </c>
      <c r="E3397" s="3" t="s">
        <v>25</v>
      </c>
      <c r="F3397" s="3" t="s">
        <v>26</v>
      </c>
      <c r="G3397" s="3">
        <v>30</v>
      </c>
      <c r="H3397" s="3">
        <v>30</v>
      </c>
      <c r="I3397" s="3">
        <v>0.2</v>
      </c>
      <c r="J3397" s="4">
        <v>0.75</v>
      </c>
      <c r="K3397" s="4">
        <v>1</v>
      </c>
      <c r="L3397" s="4">
        <v>5</v>
      </c>
      <c r="M3397" s="3">
        <v>1</v>
      </c>
      <c r="N3397" s="3">
        <v>2</v>
      </c>
      <c r="O3397" s="3">
        <f>HLOOKUP(O$5,[1]非R能力!$B$8:$F$558,$C3397+1,0)</f>
        <v>1762215.1119514916</v>
      </c>
      <c r="P3397" s="3">
        <f>HLOOKUP(P$5,[1]非R能力!$B$8:$F$558,$C3397+1,0)</f>
        <v>249868.57658595312</v>
      </c>
      <c r="Q3397" s="3">
        <f>HLOOKUP(Q$5,[1]非R能力!$B$8:$F$558,$C3397+1,0)</f>
        <v>129994.7338001226</v>
      </c>
      <c r="R3397" s="3">
        <f>HLOOKUP(R$5,[1]非R能力!$B$8:$F$558,$C3397+1,0)</f>
        <v>40127.28356732383</v>
      </c>
      <c r="S3397" s="3">
        <f>HLOOKUP(S$5,[1]非R能力!$B$8:$F$558,$C3397+1,0)</f>
        <v>52870.521150742832</v>
      </c>
      <c r="T3397" s="3">
        <f>INDEX([1]非R能力!$H$9:$H$558,D3397)</f>
        <v>49707.178536959997</v>
      </c>
      <c r="U3397" s="3">
        <f>IF(E3397="小怪",0,IF(INDEX([1]非R能力!$FK$9:$FK$558,C3397)=0,0,10))</f>
        <v>10</v>
      </c>
      <c r="V3397" s="3">
        <f>IF(E3397="小怪",0,IF(INDEX([1]非R能力!$FH$9:$FH$558,C3397)=0,0,5000))</f>
        <v>5000</v>
      </c>
      <c r="W3397" s="3">
        <f>HLOOKUP(W$5,[2]人物技能基础!$O$3:$Q$553,$C3397+1,0)</f>
        <v>3.637142857142857</v>
      </c>
      <c r="X3397" s="3">
        <f>HLOOKUP(X$5,[2]人物技能基础!$O$3:$Q$553,$C3397+1,0)</f>
        <v>2.0186428571428574</v>
      </c>
      <c r="Y3397" s="3">
        <f>HLOOKUP(Y$5,[2]人物技能基础!$O$3:$Q$553,$C3397+1,0)</f>
        <v>99.964285714285708</v>
      </c>
      <c r="Z3397" s="3">
        <f t="shared" si="313"/>
        <v>8159848</v>
      </c>
      <c r="AA3397" s="3">
        <f t="shared" si="314"/>
        <v>141942</v>
      </c>
      <c r="AB3397" s="3">
        <f t="shared" si="315"/>
        <v>49973</v>
      </c>
      <c r="AC3397" s="3">
        <f t="shared" si="316"/>
        <v>52870</v>
      </c>
      <c r="AD3397" s="3">
        <f t="shared" si="317"/>
        <v>53503</v>
      </c>
    </row>
    <row r="3398" spans="1:30" x14ac:dyDescent="0.15">
      <c r="A3398" s="3">
        <v>1393</v>
      </c>
      <c r="B3398" s="3" t="str">
        <f t="shared" si="312"/>
        <v>关卡1393boss</v>
      </c>
      <c r="C3398" s="3">
        <f>INDEX([3]关卡!$J$19:$J$2018,A3398)</f>
        <v>473</v>
      </c>
      <c r="D3398" s="3">
        <f>INDEX([3]关卡!$N$19:$N$2018,A3398)</f>
        <v>473</v>
      </c>
      <c r="E3398" s="3" t="s">
        <v>25</v>
      </c>
      <c r="F3398" s="3" t="s">
        <v>26</v>
      </c>
      <c r="G3398" s="3">
        <v>30</v>
      </c>
      <c r="H3398" s="3">
        <v>30</v>
      </c>
      <c r="I3398" s="3">
        <v>0.2</v>
      </c>
      <c r="J3398" s="4">
        <v>0.75</v>
      </c>
      <c r="K3398" s="4">
        <v>1</v>
      </c>
      <c r="L3398" s="4">
        <v>5</v>
      </c>
      <c r="M3398" s="3">
        <v>1</v>
      </c>
      <c r="N3398" s="3">
        <v>2</v>
      </c>
      <c r="O3398" s="3">
        <f>HLOOKUP(O$5,[1]非R能力!$B$8:$F$558,$C3398+1,0)</f>
        <v>1775515.3766591426</v>
      </c>
      <c r="P3398" s="3">
        <f>HLOOKUP(P$5,[1]非R能力!$B$8:$F$558,$C3398+1,0)</f>
        <v>251778.09637384981</v>
      </c>
      <c r="Q3398" s="3">
        <f>HLOOKUP(Q$5,[1]非R能力!$B$8:$F$558,$C3398+1,0)</f>
        <v>130930.18203847505</v>
      </c>
      <c r="R3398" s="3">
        <f>HLOOKUP(R$5,[1]非R能力!$B$8:$F$558,$C3398+1,0)</f>
        <v>40420.465667632234</v>
      </c>
      <c r="S3398" s="3">
        <f>HLOOKUP(S$5,[1]非R能力!$B$8:$F$558,$C3398+1,0)</f>
        <v>53237.593699988516</v>
      </c>
      <c r="T3398" s="3">
        <f>INDEX([1]非R能力!$H$9:$H$558,D3398)</f>
        <v>49975.10692025732</v>
      </c>
      <c r="U3398" s="3">
        <f>IF(E3398="小怪",0,IF(INDEX([1]非R能力!$FK$9:$FK$558,C3398)=0,0,10))</f>
        <v>10</v>
      </c>
      <c r="V3398" s="3">
        <f>IF(E3398="小怪",0,IF(INDEX([1]非R能力!$FH$9:$FH$558,C3398)=0,0,5000))</f>
        <v>5000</v>
      </c>
      <c r="W3398" s="3">
        <f>HLOOKUP(W$5,[2]人物技能基础!$O$3:$Q$553,$C3398+1,0)</f>
        <v>3.637142857142857</v>
      </c>
      <c r="X3398" s="3">
        <f>HLOOKUP(X$5,[2]人物技能基础!$O$3:$Q$553,$C3398+1,0)</f>
        <v>2.0186428571428574</v>
      </c>
      <c r="Y3398" s="3">
        <f>HLOOKUP(Y$5,[2]人物技能基础!$O$3:$Q$553,$C3398+1,0)</f>
        <v>99.964285714285708</v>
      </c>
      <c r="Z3398" s="3">
        <f t="shared" si="313"/>
        <v>8220174</v>
      </c>
      <c r="AA3398" s="3">
        <f t="shared" si="314"/>
        <v>142966</v>
      </c>
      <c r="AB3398" s="3">
        <f t="shared" si="315"/>
        <v>50355</v>
      </c>
      <c r="AC3398" s="3">
        <f t="shared" si="316"/>
        <v>53237</v>
      </c>
      <c r="AD3398" s="3">
        <f t="shared" si="317"/>
        <v>53893</v>
      </c>
    </row>
    <row r="3399" spans="1:30" x14ac:dyDescent="0.15">
      <c r="A3399" s="3">
        <v>1394</v>
      </c>
      <c r="B3399" s="3" t="str">
        <f t="shared" ref="B3399:B3462" si="318">"关卡"&amp;A3399&amp;E3399</f>
        <v>关卡1394boss</v>
      </c>
      <c r="C3399" s="3">
        <f>INDEX([3]关卡!$J$19:$J$2018,A3399)</f>
        <v>473</v>
      </c>
      <c r="D3399" s="3">
        <f>INDEX([3]关卡!$N$19:$N$2018,A3399)</f>
        <v>473</v>
      </c>
      <c r="E3399" s="3" t="s">
        <v>25</v>
      </c>
      <c r="F3399" s="3" t="s">
        <v>26</v>
      </c>
      <c r="G3399" s="3">
        <v>30</v>
      </c>
      <c r="H3399" s="3">
        <v>30</v>
      </c>
      <c r="I3399" s="3">
        <v>0.2</v>
      </c>
      <c r="J3399" s="4">
        <v>0.75</v>
      </c>
      <c r="K3399" s="4">
        <v>1</v>
      </c>
      <c r="L3399" s="4">
        <v>5</v>
      </c>
      <c r="M3399" s="3">
        <v>1</v>
      </c>
      <c r="N3399" s="3">
        <v>2</v>
      </c>
      <c r="O3399" s="3">
        <f>HLOOKUP(O$5,[1]非R能力!$B$8:$F$558,$C3399+1,0)</f>
        <v>1775515.3766591426</v>
      </c>
      <c r="P3399" s="3">
        <f>HLOOKUP(P$5,[1]非R能力!$B$8:$F$558,$C3399+1,0)</f>
        <v>251778.09637384981</v>
      </c>
      <c r="Q3399" s="3">
        <f>HLOOKUP(Q$5,[1]非R能力!$B$8:$F$558,$C3399+1,0)</f>
        <v>130930.18203847505</v>
      </c>
      <c r="R3399" s="3">
        <f>HLOOKUP(R$5,[1]非R能力!$B$8:$F$558,$C3399+1,0)</f>
        <v>40420.465667632234</v>
      </c>
      <c r="S3399" s="3">
        <f>HLOOKUP(S$5,[1]非R能力!$B$8:$F$558,$C3399+1,0)</f>
        <v>53237.593699988516</v>
      </c>
      <c r="T3399" s="3">
        <f>INDEX([1]非R能力!$H$9:$H$558,D3399)</f>
        <v>49975.10692025732</v>
      </c>
      <c r="U3399" s="3">
        <f>IF(E3399="小怪",0,IF(INDEX([1]非R能力!$FK$9:$FK$558,C3399)=0,0,10))</f>
        <v>10</v>
      </c>
      <c r="V3399" s="3">
        <f>IF(E3399="小怪",0,IF(INDEX([1]非R能力!$FH$9:$FH$558,C3399)=0,0,5000))</f>
        <v>5000</v>
      </c>
      <c r="W3399" s="3">
        <f>HLOOKUP(W$5,[2]人物技能基础!$O$3:$Q$553,$C3399+1,0)</f>
        <v>3.637142857142857</v>
      </c>
      <c r="X3399" s="3">
        <f>HLOOKUP(X$5,[2]人物技能基础!$O$3:$Q$553,$C3399+1,0)</f>
        <v>2.0186428571428574</v>
      </c>
      <c r="Y3399" s="3">
        <f>HLOOKUP(Y$5,[2]人物技能基础!$O$3:$Q$553,$C3399+1,0)</f>
        <v>99.964285714285708</v>
      </c>
      <c r="Z3399" s="3">
        <f t="shared" ref="Z3399:Z3462" si="319">INT(((P3399-AB3399)*X3399+(Y3399+T3399))*G3399*J3399*$D$2)</f>
        <v>8220174</v>
      </c>
      <c r="AA3399" s="3">
        <f t="shared" ref="AA3399:AA3462" si="320">IF(H3399=0,IF(U3399=0,INT(Q3399/5),IF(V3399=0,INT(Q3399/5),INT((V3399/U3399)/(1/N3399*M3399)/L3399+Q3399))),INT((IF(U3399=0,0,V3399/U3399/(1/N3399*M3399))+O3399/H3399)/L3399+Q3399))</f>
        <v>142966</v>
      </c>
      <c r="AB3399" s="3">
        <f t="shared" ref="AB3399:AB3462" si="321">INT(P3399*I3399)</f>
        <v>50355</v>
      </c>
      <c r="AC3399" s="3">
        <f t="shared" ref="AC3399:AC3462" si="322">INT(K3399*S3399)</f>
        <v>53237</v>
      </c>
      <c r="AD3399" s="3">
        <f t="shared" ref="AD3399:AD3462" si="323">INT(R3399/J3399)</f>
        <v>53893</v>
      </c>
    </row>
    <row r="3400" spans="1:30" x14ac:dyDescent="0.15">
      <c r="A3400" s="3">
        <v>1395</v>
      </c>
      <c r="B3400" s="3" t="str">
        <f t="shared" si="318"/>
        <v>关卡1395boss</v>
      </c>
      <c r="C3400" s="3">
        <f>INDEX([3]关卡!$J$19:$J$2018,A3400)</f>
        <v>473</v>
      </c>
      <c r="D3400" s="3">
        <f>INDEX([3]关卡!$N$19:$N$2018,A3400)</f>
        <v>473</v>
      </c>
      <c r="E3400" s="3" t="s">
        <v>25</v>
      </c>
      <c r="F3400" s="3" t="s">
        <v>26</v>
      </c>
      <c r="G3400" s="3">
        <v>30</v>
      </c>
      <c r="H3400" s="3">
        <v>30</v>
      </c>
      <c r="I3400" s="3">
        <v>0.2</v>
      </c>
      <c r="J3400" s="4">
        <v>0.75</v>
      </c>
      <c r="K3400" s="4">
        <v>1</v>
      </c>
      <c r="L3400" s="4">
        <v>5</v>
      </c>
      <c r="M3400" s="3">
        <v>1</v>
      </c>
      <c r="N3400" s="3">
        <v>2</v>
      </c>
      <c r="O3400" s="3">
        <f>HLOOKUP(O$5,[1]非R能力!$B$8:$F$558,$C3400+1,0)</f>
        <v>1775515.3766591426</v>
      </c>
      <c r="P3400" s="3">
        <f>HLOOKUP(P$5,[1]非R能力!$B$8:$F$558,$C3400+1,0)</f>
        <v>251778.09637384981</v>
      </c>
      <c r="Q3400" s="3">
        <f>HLOOKUP(Q$5,[1]非R能力!$B$8:$F$558,$C3400+1,0)</f>
        <v>130930.18203847505</v>
      </c>
      <c r="R3400" s="3">
        <f>HLOOKUP(R$5,[1]非R能力!$B$8:$F$558,$C3400+1,0)</f>
        <v>40420.465667632234</v>
      </c>
      <c r="S3400" s="3">
        <f>HLOOKUP(S$5,[1]非R能力!$B$8:$F$558,$C3400+1,0)</f>
        <v>53237.593699988516</v>
      </c>
      <c r="T3400" s="3">
        <f>INDEX([1]非R能力!$H$9:$H$558,D3400)</f>
        <v>49975.10692025732</v>
      </c>
      <c r="U3400" s="3">
        <f>IF(E3400="小怪",0,IF(INDEX([1]非R能力!$FK$9:$FK$558,C3400)=0,0,10))</f>
        <v>10</v>
      </c>
      <c r="V3400" s="3">
        <f>IF(E3400="小怪",0,IF(INDEX([1]非R能力!$FH$9:$FH$558,C3400)=0,0,5000))</f>
        <v>5000</v>
      </c>
      <c r="W3400" s="3">
        <f>HLOOKUP(W$5,[2]人物技能基础!$O$3:$Q$553,$C3400+1,0)</f>
        <v>3.637142857142857</v>
      </c>
      <c r="X3400" s="3">
        <f>HLOOKUP(X$5,[2]人物技能基础!$O$3:$Q$553,$C3400+1,0)</f>
        <v>2.0186428571428574</v>
      </c>
      <c r="Y3400" s="3">
        <f>HLOOKUP(Y$5,[2]人物技能基础!$O$3:$Q$553,$C3400+1,0)</f>
        <v>99.964285714285708</v>
      </c>
      <c r="Z3400" s="3">
        <f t="shared" si="319"/>
        <v>8220174</v>
      </c>
      <c r="AA3400" s="3">
        <f t="shared" si="320"/>
        <v>142966</v>
      </c>
      <c r="AB3400" s="3">
        <f t="shared" si="321"/>
        <v>50355</v>
      </c>
      <c r="AC3400" s="3">
        <f t="shared" si="322"/>
        <v>53237</v>
      </c>
      <c r="AD3400" s="3">
        <f t="shared" si="323"/>
        <v>53893</v>
      </c>
    </row>
    <row r="3401" spans="1:30" x14ac:dyDescent="0.15">
      <c r="A3401" s="3">
        <v>1396</v>
      </c>
      <c r="B3401" s="3" t="str">
        <f t="shared" si="318"/>
        <v>关卡1396boss</v>
      </c>
      <c r="C3401" s="3">
        <f>INDEX([3]关卡!$J$19:$J$2018,A3401)</f>
        <v>473</v>
      </c>
      <c r="D3401" s="3">
        <f>INDEX([3]关卡!$N$19:$N$2018,A3401)</f>
        <v>473</v>
      </c>
      <c r="E3401" s="3" t="s">
        <v>25</v>
      </c>
      <c r="F3401" s="3" t="s">
        <v>26</v>
      </c>
      <c r="G3401" s="3">
        <v>30</v>
      </c>
      <c r="H3401" s="3">
        <v>30</v>
      </c>
      <c r="I3401" s="3">
        <v>0.2</v>
      </c>
      <c r="J3401" s="4">
        <v>0.75</v>
      </c>
      <c r="K3401" s="4">
        <v>1</v>
      </c>
      <c r="L3401" s="4">
        <v>5</v>
      </c>
      <c r="M3401" s="3">
        <v>1</v>
      </c>
      <c r="N3401" s="3">
        <v>2</v>
      </c>
      <c r="O3401" s="3">
        <f>HLOOKUP(O$5,[1]非R能力!$B$8:$F$558,$C3401+1,0)</f>
        <v>1775515.3766591426</v>
      </c>
      <c r="P3401" s="3">
        <f>HLOOKUP(P$5,[1]非R能力!$B$8:$F$558,$C3401+1,0)</f>
        <v>251778.09637384981</v>
      </c>
      <c r="Q3401" s="3">
        <f>HLOOKUP(Q$5,[1]非R能力!$B$8:$F$558,$C3401+1,0)</f>
        <v>130930.18203847505</v>
      </c>
      <c r="R3401" s="3">
        <f>HLOOKUP(R$5,[1]非R能力!$B$8:$F$558,$C3401+1,0)</f>
        <v>40420.465667632234</v>
      </c>
      <c r="S3401" s="3">
        <f>HLOOKUP(S$5,[1]非R能力!$B$8:$F$558,$C3401+1,0)</f>
        <v>53237.593699988516</v>
      </c>
      <c r="T3401" s="3">
        <f>INDEX([1]非R能力!$H$9:$H$558,D3401)</f>
        <v>49975.10692025732</v>
      </c>
      <c r="U3401" s="3">
        <f>IF(E3401="小怪",0,IF(INDEX([1]非R能力!$FK$9:$FK$558,C3401)=0,0,10))</f>
        <v>10</v>
      </c>
      <c r="V3401" s="3">
        <f>IF(E3401="小怪",0,IF(INDEX([1]非R能力!$FH$9:$FH$558,C3401)=0,0,5000))</f>
        <v>5000</v>
      </c>
      <c r="W3401" s="3">
        <f>HLOOKUP(W$5,[2]人物技能基础!$O$3:$Q$553,$C3401+1,0)</f>
        <v>3.637142857142857</v>
      </c>
      <c r="X3401" s="3">
        <f>HLOOKUP(X$5,[2]人物技能基础!$O$3:$Q$553,$C3401+1,0)</f>
        <v>2.0186428571428574</v>
      </c>
      <c r="Y3401" s="3">
        <f>HLOOKUP(Y$5,[2]人物技能基础!$O$3:$Q$553,$C3401+1,0)</f>
        <v>99.964285714285708</v>
      </c>
      <c r="Z3401" s="3">
        <f t="shared" si="319"/>
        <v>8220174</v>
      </c>
      <c r="AA3401" s="3">
        <f t="shared" si="320"/>
        <v>142966</v>
      </c>
      <c r="AB3401" s="3">
        <f t="shared" si="321"/>
        <v>50355</v>
      </c>
      <c r="AC3401" s="3">
        <f t="shared" si="322"/>
        <v>53237</v>
      </c>
      <c r="AD3401" s="3">
        <f t="shared" si="323"/>
        <v>53893</v>
      </c>
    </row>
    <row r="3402" spans="1:30" x14ac:dyDescent="0.15">
      <c r="A3402" s="3">
        <v>1397</v>
      </c>
      <c r="B3402" s="3" t="str">
        <f t="shared" si="318"/>
        <v>关卡1397boss</v>
      </c>
      <c r="C3402" s="3">
        <f>INDEX([3]关卡!$J$19:$J$2018,A3402)</f>
        <v>473</v>
      </c>
      <c r="D3402" s="3">
        <f>INDEX([3]关卡!$N$19:$N$2018,A3402)</f>
        <v>473</v>
      </c>
      <c r="E3402" s="3" t="s">
        <v>25</v>
      </c>
      <c r="F3402" s="3" t="s">
        <v>26</v>
      </c>
      <c r="G3402" s="3">
        <v>30</v>
      </c>
      <c r="H3402" s="3">
        <v>30</v>
      </c>
      <c r="I3402" s="3">
        <v>0.2</v>
      </c>
      <c r="J3402" s="4">
        <v>0.75</v>
      </c>
      <c r="K3402" s="4">
        <v>1</v>
      </c>
      <c r="L3402" s="4">
        <v>5</v>
      </c>
      <c r="M3402" s="3">
        <v>1</v>
      </c>
      <c r="N3402" s="3">
        <v>2</v>
      </c>
      <c r="O3402" s="3">
        <f>HLOOKUP(O$5,[1]非R能力!$B$8:$F$558,$C3402+1,0)</f>
        <v>1775515.3766591426</v>
      </c>
      <c r="P3402" s="3">
        <f>HLOOKUP(P$5,[1]非R能力!$B$8:$F$558,$C3402+1,0)</f>
        <v>251778.09637384981</v>
      </c>
      <c r="Q3402" s="3">
        <f>HLOOKUP(Q$5,[1]非R能力!$B$8:$F$558,$C3402+1,0)</f>
        <v>130930.18203847505</v>
      </c>
      <c r="R3402" s="3">
        <f>HLOOKUP(R$5,[1]非R能力!$B$8:$F$558,$C3402+1,0)</f>
        <v>40420.465667632234</v>
      </c>
      <c r="S3402" s="3">
        <f>HLOOKUP(S$5,[1]非R能力!$B$8:$F$558,$C3402+1,0)</f>
        <v>53237.593699988516</v>
      </c>
      <c r="T3402" s="3">
        <f>INDEX([1]非R能力!$H$9:$H$558,D3402)</f>
        <v>49975.10692025732</v>
      </c>
      <c r="U3402" s="3">
        <f>IF(E3402="小怪",0,IF(INDEX([1]非R能力!$FK$9:$FK$558,C3402)=0,0,10))</f>
        <v>10</v>
      </c>
      <c r="V3402" s="3">
        <f>IF(E3402="小怪",0,IF(INDEX([1]非R能力!$FH$9:$FH$558,C3402)=0,0,5000))</f>
        <v>5000</v>
      </c>
      <c r="W3402" s="3">
        <f>HLOOKUP(W$5,[2]人物技能基础!$O$3:$Q$553,$C3402+1,0)</f>
        <v>3.637142857142857</v>
      </c>
      <c r="X3402" s="3">
        <f>HLOOKUP(X$5,[2]人物技能基础!$O$3:$Q$553,$C3402+1,0)</f>
        <v>2.0186428571428574</v>
      </c>
      <c r="Y3402" s="3">
        <f>HLOOKUP(Y$5,[2]人物技能基础!$O$3:$Q$553,$C3402+1,0)</f>
        <v>99.964285714285708</v>
      </c>
      <c r="Z3402" s="3">
        <f t="shared" si="319"/>
        <v>8220174</v>
      </c>
      <c r="AA3402" s="3">
        <f t="shared" si="320"/>
        <v>142966</v>
      </c>
      <c r="AB3402" s="3">
        <f t="shared" si="321"/>
        <v>50355</v>
      </c>
      <c r="AC3402" s="3">
        <f t="shared" si="322"/>
        <v>53237</v>
      </c>
      <c r="AD3402" s="3">
        <f t="shared" si="323"/>
        <v>53893</v>
      </c>
    </row>
    <row r="3403" spans="1:30" x14ac:dyDescent="0.15">
      <c r="A3403" s="3">
        <v>1398</v>
      </c>
      <c r="B3403" s="3" t="str">
        <f t="shared" si="318"/>
        <v>关卡1398boss</v>
      </c>
      <c r="C3403" s="3">
        <f>INDEX([3]关卡!$J$19:$J$2018,A3403)</f>
        <v>474</v>
      </c>
      <c r="D3403" s="3">
        <f>INDEX([3]关卡!$N$19:$N$2018,A3403)</f>
        <v>474</v>
      </c>
      <c r="E3403" s="3" t="s">
        <v>25</v>
      </c>
      <c r="F3403" s="3" t="s">
        <v>26</v>
      </c>
      <c r="G3403" s="3">
        <v>30</v>
      </c>
      <c r="H3403" s="3">
        <v>30</v>
      </c>
      <c r="I3403" s="3">
        <v>0.2</v>
      </c>
      <c r="J3403" s="4">
        <v>0.75</v>
      </c>
      <c r="K3403" s="4">
        <v>1</v>
      </c>
      <c r="L3403" s="4">
        <v>5</v>
      </c>
      <c r="M3403" s="3">
        <v>1</v>
      </c>
      <c r="N3403" s="3">
        <v>2</v>
      </c>
      <c r="O3403" s="3">
        <f>HLOOKUP(O$5,[1]非R能力!$B$8:$F$558,$C3403+1,0)</f>
        <v>1788448.7001448805</v>
      </c>
      <c r="P3403" s="3">
        <f>HLOOKUP(P$5,[1]非R能力!$B$8:$F$558,$C3403+1,0)</f>
        <v>253772.77241921585</v>
      </c>
      <c r="Q3403" s="3">
        <f>HLOOKUP(Q$5,[1]非R能力!$B$8:$F$558,$C3403+1,0)</f>
        <v>131867.96862935001</v>
      </c>
      <c r="R3403" s="3">
        <f>HLOOKUP(R$5,[1]非R能力!$B$8:$F$558,$C3403+1,0)</f>
        <v>40719.876775718541</v>
      </c>
      <c r="S3403" s="3">
        <f>HLOOKUP(S$5,[1]非R能力!$B$8:$F$558,$C3403+1,0)</f>
        <v>53594.048835979935</v>
      </c>
      <c r="T3403" s="3">
        <f>INDEX([1]非R能力!$H$9:$H$558,D3403)</f>
        <v>50244.188753224793</v>
      </c>
      <c r="U3403" s="3">
        <f>IF(E3403="小怪",0,IF(INDEX([1]非R能力!$FK$9:$FK$558,C3403)=0,0,10))</f>
        <v>10</v>
      </c>
      <c r="V3403" s="3">
        <f>IF(E3403="小怪",0,IF(INDEX([1]非R能力!$FH$9:$FH$558,C3403)=0,0,5000))</f>
        <v>5000</v>
      </c>
      <c r="W3403" s="3">
        <f>HLOOKUP(W$5,[2]人物技能基础!$O$3:$Q$553,$C3403+1,0)</f>
        <v>3.637142857142857</v>
      </c>
      <c r="X3403" s="3">
        <f>HLOOKUP(X$5,[2]人物技能基础!$O$3:$Q$553,$C3403+1,0)</f>
        <v>2.0186428571428574</v>
      </c>
      <c r="Y3403" s="3">
        <f>HLOOKUP(Y$5,[2]人物技能基础!$O$3:$Q$553,$C3403+1,0)</f>
        <v>99.964285714285708</v>
      </c>
      <c r="Z3403" s="3">
        <f t="shared" si="319"/>
        <v>8282997</v>
      </c>
      <c r="AA3403" s="3">
        <f t="shared" si="320"/>
        <v>143990</v>
      </c>
      <c r="AB3403" s="3">
        <f t="shared" si="321"/>
        <v>50754</v>
      </c>
      <c r="AC3403" s="3">
        <f t="shared" si="322"/>
        <v>53594</v>
      </c>
      <c r="AD3403" s="3">
        <f t="shared" si="323"/>
        <v>54293</v>
      </c>
    </row>
    <row r="3404" spans="1:30" x14ac:dyDescent="0.15">
      <c r="A3404" s="3">
        <v>1399</v>
      </c>
      <c r="B3404" s="3" t="str">
        <f t="shared" si="318"/>
        <v>关卡1399boss</v>
      </c>
      <c r="C3404" s="3">
        <f>INDEX([3]关卡!$J$19:$J$2018,A3404)</f>
        <v>474</v>
      </c>
      <c r="D3404" s="3">
        <f>INDEX([3]关卡!$N$19:$N$2018,A3404)</f>
        <v>474</v>
      </c>
      <c r="E3404" s="3" t="s">
        <v>25</v>
      </c>
      <c r="F3404" s="3" t="s">
        <v>26</v>
      </c>
      <c r="G3404" s="3">
        <v>30</v>
      </c>
      <c r="H3404" s="3">
        <v>30</v>
      </c>
      <c r="I3404" s="3">
        <v>0.2</v>
      </c>
      <c r="J3404" s="4">
        <v>0.75</v>
      </c>
      <c r="K3404" s="4">
        <v>1</v>
      </c>
      <c r="L3404" s="4">
        <v>5</v>
      </c>
      <c r="M3404" s="3">
        <v>1</v>
      </c>
      <c r="N3404" s="3">
        <v>2</v>
      </c>
      <c r="O3404" s="3">
        <f>HLOOKUP(O$5,[1]非R能力!$B$8:$F$558,$C3404+1,0)</f>
        <v>1788448.7001448805</v>
      </c>
      <c r="P3404" s="3">
        <f>HLOOKUP(P$5,[1]非R能力!$B$8:$F$558,$C3404+1,0)</f>
        <v>253772.77241921585</v>
      </c>
      <c r="Q3404" s="3">
        <f>HLOOKUP(Q$5,[1]非R能力!$B$8:$F$558,$C3404+1,0)</f>
        <v>131867.96862935001</v>
      </c>
      <c r="R3404" s="3">
        <f>HLOOKUP(R$5,[1]非R能力!$B$8:$F$558,$C3404+1,0)</f>
        <v>40719.876775718541</v>
      </c>
      <c r="S3404" s="3">
        <f>HLOOKUP(S$5,[1]非R能力!$B$8:$F$558,$C3404+1,0)</f>
        <v>53594.048835979935</v>
      </c>
      <c r="T3404" s="3">
        <f>INDEX([1]非R能力!$H$9:$H$558,D3404)</f>
        <v>50244.188753224793</v>
      </c>
      <c r="U3404" s="3">
        <f>IF(E3404="小怪",0,IF(INDEX([1]非R能力!$FK$9:$FK$558,C3404)=0,0,10))</f>
        <v>10</v>
      </c>
      <c r="V3404" s="3">
        <f>IF(E3404="小怪",0,IF(INDEX([1]非R能力!$FH$9:$FH$558,C3404)=0,0,5000))</f>
        <v>5000</v>
      </c>
      <c r="W3404" s="3">
        <f>HLOOKUP(W$5,[2]人物技能基础!$O$3:$Q$553,$C3404+1,0)</f>
        <v>3.637142857142857</v>
      </c>
      <c r="X3404" s="3">
        <f>HLOOKUP(X$5,[2]人物技能基础!$O$3:$Q$553,$C3404+1,0)</f>
        <v>2.0186428571428574</v>
      </c>
      <c r="Y3404" s="3">
        <f>HLOOKUP(Y$5,[2]人物技能基础!$O$3:$Q$553,$C3404+1,0)</f>
        <v>99.964285714285708</v>
      </c>
      <c r="Z3404" s="3">
        <f t="shared" si="319"/>
        <v>8282997</v>
      </c>
      <c r="AA3404" s="3">
        <f t="shared" si="320"/>
        <v>143990</v>
      </c>
      <c r="AB3404" s="3">
        <f t="shared" si="321"/>
        <v>50754</v>
      </c>
      <c r="AC3404" s="3">
        <f t="shared" si="322"/>
        <v>53594</v>
      </c>
      <c r="AD3404" s="3">
        <f t="shared" si="323"/>
        <v>54293</v>
      </c>
    </row>
    <row r="3405" spans="1:30" x14ac:dyDescent="0.15">
      <c r="A3405" s="3">
        <v>1400</v>
      </c>
      <c r="B3405" s="3" t="str">
        <f t="shared" si="318"/>
        <v>关卡1400boss</v>
      </c>
      <c r="C3405" s="3">
        <f>INDEX([3]关卡!$J$19:$J$2018,A3405)</f>
        <v>474</v>
      </c>
      <c r="D3405" s="3">
        <f>INDEX([3]关卡!$N$19:$N$2018,A3405)</f>
        <v>474</v>
      </c>
      <c r="E3405" s="3" t="s">
        <v>25</v>
      </c>
      <c r="F3405" s="3" t="s">
        <v>26</v>
      </c>
      <c r="G3405" s="3">
        <v>30</v>
      </c>
      <c r="H3405" s="3">
        <v>30</v>
      </c>
      <c r="I3405" s="3">
        <v>0.2</v>
      </c>
      <c r="J3405" s="4">
        <v>0.75</v>
      </c>
      <c r="K3405" s="4">
        <v>1</v>
      </c>
      <c r="L3405" s="4">
        <v>5</v>
      </c>
      <c r="M3405" s="3">
        <v>1</v>
      </c>
      <c r="N3405" s="3">
        <v>2</v>
      </c>
      <c r="O3405" s="3">
        <f>HLOOKUP(O$5,[1]非R能力!$B$8:$F$558,$C3405+1,0)</f>
        <v>1788448.7001448805</v>
      </c>
      <c r="P3405" s="3">
        <f>HLOOKUP(P$5,[1]非R能力!$B$8:$F$558,$C3405+1,0)</f>
        <v>253772.77241921585</v>
      </c>
      <c r="Q3405" s="3">
        <f>HLOOKUP(Q$5,[1]非R能力!$B$8:$F$558,$C3405+1,0)</f>
        <v>131867.96862935001</v>
      </c>
      <c r="R3405" s="3">
        <f>HLOOKUP(R$5,[1]非R能力!$B$8:$F$558,$C3405+1,0)</f>
        <v>40719.876775718541</v>
      </c>
      <c r="S3405" s="3">
        <f>HLOOKUP(S$5,[1]非R能力!$B$8:$F$558,$C3405+1,0)</f>
        <v>53594.048835979935</v>
      </c>
      <c r="T3405" s="3">
        <f>INDEX([1]非R能力!$H$9:$H$558,D3405)</f>
        <v>50244.188753224793</v>
      </c>
      <c r="U3405" s="3">
        <f>IF(E3405="小怪",0,IF(INDEX([1]非R能力!$FK$9:$FK$558,C3405)=0,0,10))</f>
        <v>10</v>
      </c>
      <c r="V3405" s="3">
        <f>IF(E3405="小怪",0,IF(INDEX([1]非R能力!$FH$9:$FH$558,C3405)=0,0,5000))</f>
        <v>5000</v>
      </c>
      <c r="W3405" s="3">
        <f>HLOOKUP(W$5,[2]人物技能基础!$O$3:$Q$553,$C3405+1,0)</f>
        <v>3.637142857142857</v>
      </c>
      <c r="X3405" s="3">
        <f>HLOOKUP(X$5,[2]人物技能基础!$O$3:$Q$553,$C3405+1,0)</f>
        <v>2.0186428571428574</v>
      </c>
      <c r="Y3405" s="3">
        <f>HLOOKUP(Y$5,[2]人物技能基础!$O$3:$Q$553,$C3405+1,0)</f>
        <v>99.964285714285708</v>
      </c>
      <c r="Z3405" s="3">
        <f t="shared" si="319"/>
        <v>8282997</v>
      </c>
      <c r="AA3405" s="3">
        <f t="shared" si="320"/>
        <v>143990</v>
      </c>
      <c r="AB3405" s="3">
        <f t="shared" si="321"/>
        <v>50754</v>
      </c>
      <c r="AC3405" s="3">
        <f t="shared" si="322"/>
        <v>53594</v>
      </c>
      <c r="AD3405" s="3">
        <f t="shared" si="323"/>
        <v>54293</v>
      </c>
    </row>
    <row r="3406" spans="1:30" x14ac:dyDescent="0.15">
      <c r="A3406" s="3">
        <v>1401</v>
      </c>
      <c r="B3406" s="3" t="str">
        <f t="shared" si="318"/>
        <v>关卡1401boss</v>
      </c>
      <c r="C3406" s="3">
        <f>INDEX([3]关卡!$J$19:$J$2018,A3406)</f>
        <v>474</v>
      </c>
      <c r="D3406" s="3">
        <f>INDEX([3]关卡!$N$19:$N$2018,A3406)</f>
        <v>474</v>
      </c>
      <c r="E3406" s="3" t="s">
        <v>25</v>
      </c>
      <c r="F3406" s="3" t="s">
        <v>26</v>
      </c>
      <c r="G3406" s="3">
        <v>30</v>
      </c>
      <c r="H3406" s="3">
        <v>30</v>
      </c>
      <c r="I3406" s="3">
        <v>0.2</v>
      </c>
      <c r="J3406" s="4">
        <v>0.75</v>
      </c>
      <c r="K3406" s="4">
        <v>1</v>
      </c>
      <c r="L3406" s="4">
        <v>5</v>
      </c>
      <c r="M3406" s="3">
        <v>1</v>
      </c>
      <c r="N3406" s="3">
        <v>2</v>
      </c>
      <c r="O3406" s="3">
        <f>HLOOKUP(O$5,[1]非R能力!$B$8:$F$558,$C3406+1,0)</f>
        <v>1788448.7001448805</v>
      </c>
      <c r="P3406" s="3">
        <f>HLOOKUP(P$5,[1]非R能力!$B$8:$F$558,$C3406+1,0)</f>
        <v>253772.77241921585</v>
      </c>
      <c r="Q3406" s="3">
        <f>HLOOKUP(Q$5,[1]非R能力!$B$8:$F$558,$C3406+1,0)</f>
        <v>131867.96862935001</v>
      </c>
      <c r="R3406" s="3">
        <f>HLOOKUP(R$5,[1]非R能力!$B$8:$F$558,$C3406+1,0)</f>
        <v>40719.876775718541</v>
      </c>
      <c r="S3406" s="3">
        <f>HLOOKUP(S$5,[1]非R能力!$B$8:$F$558,$C3406+1,0)</f>
        <v>53594.048835979935</v>
      </c>
      <c r="T3406" s="3">
        <f>INDEX([1]非R能力!$H$9:$H$558,D3406)</f>
        <v>50244.188753224793</v>
      </c>
      <c r="U3406" s="3">
        <f>IF(E3406="小怪",0,IF(INDEX([1]非R能力!$FK$9:$FK$558,C3406)=0,0,10))</f>
        <v>10</v>
      </c>
      <c r="V3406" s="3">
        <f>IF(E3406="小怪",0,IF(INDEX([1]非R能力!$FH$9:$FH$558,C3406)=0,0,5000))</f>
        <v>5000</v>
      </c>
      <c r="W3406" s="3">
        <f>HLOOKUP(W$5,[2]人物技能基础!$O$3:$Q$553,$C3406+1,0)</f>
        <v>3.637142857142857</v>
      </c>
      <c r="X3406" s="3">
        <f>HLOOKUP(X$5,[2]人物技能基础!$O$3:$Q$553,$C3406+1,0)</f>
        <v>2.0186428571428574</v>
      </c>
      <c r="Y3406" s="3">
        <f>HLOOKUP(Y$5,[2]人物技能基础!$O$3:$Q$553,$C3406+1,0)</f>
        <v>99.964285714285708</v>
      </c>
      <c r="Z3406" s="3">
        <f t="shared" si="319"/>
        <v>8282997</v>
      </c>
      <c r="AA3406" s="3">
        <f t="shared" si="320"/>
        <v>143990</v>
      </c>
      <c r="AB3406" s="3">
        <f t="shared" si="321"/>
        <v>50754</v>
      </c>
      <c r="AC3406" s="3">
        <f t="shared" si="322"/>
        <v>53594</v>
      </c>
      <c r="AD3406" s="3">
        <f t="shared" si="323"/>
        <v>54293</v>
      </c>
    </row>
    <row r="3407" spans="1:30" x14ac:dyDescent="0.15">
      <c r="A3407" s="3">
        <v>1402</v>
      </c>
      <c r="B3407" s="3" t="str">
        <f t="shared" si="318"/>
        <v>关卡1402boss</v>
      </c>
      <c r="C3407" s="3">
        <f>INDEX([3]关卡!$J$19:$J$2018,A3407)</f>
        <v>474</v>
      </c>
      <c r="D3407" s="3">
        <f>INDEX([3]关卡!$N$19:$N$2018,A3407)</f>
        <v>474</v>
      </c>
      <c r="E3407" s="3" t="s">
        <v>25</v>
      </c>
      <c r="F3407" s="3" t="s">
        <v>26</v>
      </c>
      <c r="G3407" s="3">
        <v>30</v>
      </c>
      <c r="H3407" s="3">
        <v>30</v>
      </c>
      <c r="I3407" s="3">
        <v>0.2</v>
      </c>
      <c r="J3407" s="4">
        <v>0.75</v>
      </c>
      <c r="K3407" s="4">
        <v>1</v>
      </c>
      <c r="L3407" s="4">
        <v>5</v>
      </c>
      <c r="M3407" s="3">
        <v>1</v>
      </c>
      <c r="N3407" s="3">
        <v>2</v>
      </c>
      <c r="O3407" s="3">
        <f>HLOOKUP(O$5,[1]非R能力!$B$8:$F$558,$C3407+1,0)</f>
        <v>1788448.7001448805</v>
      </c>
      <c r="P3407" s="3">
        <f>HLOOKUP(P$5,[1]非R能力!$B$8:$F$558,$C3407+1,0)</f>
        <v>253772.77241921585</v>
      </c>
      <c r="Q3407" s="3">
        <f>HLOOKUP(Q$5,[1]非R能力!$B$8:$F$558,$C3407+1,0)</f>
        <v>131867.96862935001</v>
      </c>
      <c r="R3407" s="3">
        <f>HLOOKUP(R$5,[1]非R能力!$B$8:$F$558,$C3407+1,0)</f>
        <v>40719.876775718541</v>
      </c>
      <c r="S3407" s="3">
        <f>HLOOKUP(S$5,[1]非R能力!$B$8:$F$558,$C3407+1,0)</f>
        <v>53594.048835979935</v>
      </c>
      <c r="T3407" s="3">
        <f>INDEX([1]非R能力!$H$9:$H$558,D3407)</f>
        <v>50244.188753224793</v>
      </c>
      <c r="U3407" s="3">
        <f>IF(E3407="小怪",0,IF(INDEX([1]非R能力!$FK$9:$FK$558,C3407)=0,0,10))</f>
        <v>10</v>
      </c>
      <c r="V3407" s="3">
        <f>IF(E3407="小怪",0,IF(INDEX([1]非R能力!$FH$9:$FH$558,C3407)=0,0,5000))</f>
        <v>5000</v>
      </c>
      <c r="W3407" s="3">
        <f>HLOOKUP(W$5,[2]人物技能基础!$O$3:$Q$553,$C3407+1,0)</f>
        <v>3.637142857142857</v>
      </c>
      <c r="X3407" s="3">
        <f>HLOOKUP(X$5,[2]人物技能基础!$O$3:$Q$553,$C3407+1,0)</f>
        <v>2.0186428571428574</v>
      </c>
      <c r="Y3407" s="3">
        <f>HLOOKUP(Y$5,[2]人物技能基础!$O$3:$Q$553,$C3407+1,0)</f>
        <v>99.964285714285708</v>
      </c>
      <c r="Z3407" s="3">
        <f t="shared" si="319"/>
        <v>8282997</v>
      </c>
      <c r="AA3407" s="3">
        <f t="shared" si="320"/>
        <v>143990</v>
      </c>
      <c r="AB3407" s="3">
        <f t="shared" si="321"/>
        <v>50754</v>
      </c>
      <c r="AC3407" s="3">
        <f t="shared" si="322"/>
        <v>53594</v>
      </c>
      <c r="AD3407" s="3">
        <f t="shared" si="323"/>
        <v>54293</v>
      </c>
    </row>
    <row r="3408" spans="1:30" x14ac:dyDescent="0.15">
      <c r="A3408" s="3">
        <v>1403</v>
      </c>
      <c r="B3408" s="3" t="str">
        <f t="shared" si="318"/>
        <v>关卡1403boss</v>
      </c>
      <c r="C3408" s="3">
        <f>INDEX([3]关卡!$J$19:$J$2018,A3408)</f>
        <v>475</v>
      </c>
      <c r="D3408" s="3">
        <f>INDEX([3]关卡!$N$19:$N$2018,A3408)</f>
        <v>475</v>
      </c>
      <c r="E3408" s="3" t="s">
        <v>25</v>
      </c>
      <c r="F3408" s="3" t="s">
        <v>26</v>
      </c>
      <c r="G3408" s="3">
        <v>30</v>
      </c>
      <c r="H3408" s="3">
        <v>30</v>
      </c>
      <c r="I3408" s="3">
        <v>0.2</v>
      </c>
      <c r="J3408" s="4">
        <v>0.75</v>
      </c>
      <c r="K3408" s="4">
        <v>1</v>
      </c>
      <c r="L3408" s="4">
        <v>5</v>
      </c>
      <c r="M3408" s="3">
        <v>1</v>
      </c>
      <c r="N3408" s="3">
        <v>2</v>
      </c>
      <c r="O3408" s="3">
        <f>HLOOKUP(O$5,[1]非R能力!$B$8:$F$558,$C3408+1,0)</f>
        <v>1802644.0960839309</v>
      </c>
      <c r="P3408" s="3">
        <f>HLOOKUP(P$5,[1]非R能力!$B$8:$F$558,$C3408+1,0)</f>
        <v>255768.43138502885</v>
      </c>
      <c r="Q3408" s="3">
        <f>HLOOKUP(Q$5,[1]非R能力!$B$8:$F$558,$C3408+1,0)</f>
        <v>132839.03914195727</v>
      </c>
      <c r="R3408" s="3">
        <f>HLOOKUP(R$5,[1]非R能力!$B$8:$F$558,$C3408+1,0)</f>
        <v>41019.430149125044</v>
      </c>
      <c r="S3408" s="3">
        <f>HLOOKUP(S$5,[1]非R能力!$B$8:$F$558,$C3408+1,0)</f>
        <v>53989.178338272759</v>
      </c>
      <c r="T3408" s="3">
        <f>INDEX([1]非R能力!$H$9:$H$558,D3408)</f>
        <v>50514.427730045754</v>
      </c>
      <c r="U3408" s="3">
        <f>IF(E3408="小怪",0,IF(INDEX([1]非R能力!$FK$9:$FK$558,C3408)=0,0,10))</f>
        <v>10</v>
      </c>
      <c r="V3408" s="3">
        <f>IF(E3408="小怪",0,IF(INDEX([1]非R能力!$FH$9:$FH$558,C3408)=0,0,5000))</f>
        <v>5000</v>
      </c>
      <c r="W3408" s="3">
        <f>HLOOKUP(W$5,[2]人物技能基础!$O$3:$Q$553,$C3408+1,0)</f>
        <v>3.637142857142857</v>
      </c>
      <c r="X3408" s="3">
        <f>HLOOKUP(X$5,[2]人物技能基础!$O$3:$Q$553,$C3408+1,0)</f>
        <v>2.0186428571428574</v>
      </c>
      <c r="Y3408" s="3">
        <f>HLOOKUP(Y$5,[2]人物技能基础!$O$3:$Q$553,$C3408+1,0)</f>
        <v>99.964285714285708</v>
      </c>
      <c r="Z3408" s="3">
        <f t="shared" si="319"/>
        <v>8345877</v>
      </c>
      <c r="AA3408" s="3">
        <f t="shared" si="320"/>
        <v>145056</v>
      </c>
      <c r="AB3408" s="3">
        <f t="shared" si="321"/>
        <v>51153</v>
      </c>
      <c r="AC3408" s="3">
        <f t="shared" si="322"/>
        <v>53989</v>
      </c>
      <c r="AD3408" s="3">
        <f t="shared" si="323"/>
        <v>54692</v>
      </c>
    </row>
    <row r="3409" spans="1:30" x14ac:dyDescent="0.15">
      <c r="A3409" s="3">
        <v>1404</v>
      </c>
      <c r="B3409" s="3" t="str">
        <f t="shared" si="318"/>
        <v>关卡1404boss</v>
      </c>
      <c r="C3409" s="3">
        <f>INDEX([3]关卡!$J$19:$J$2018,A3409)</f>
        <v>475</v>
      </c>
      <c r="D3409" s="3">
        <f>INDEX([3]关卡!$N$19:$N$2018,A3409)</f>
        <v>475</v>
      </c>
      <c r="E3409" s="3" t="s">
        <v>25</v>
      </c>
      <c r="F3409" s="3" t="s">
        <v>26</v>
      </c>
      <c r="G3409" s="3">
        <v>30</v>
      </c>
      <c r="H3409" s="3">
        <v>30</v>
      </c>
      <c r="I3409" s="3">
        <v>0.2</v>
      </c>
      <c r="J3409" s="4">
        <v>0.75</v>
      </c>
      <c r="K3409" s="4">
        <v>1</v>
      </c>
      <c r="L3409" s="4">
        <v>5</v>
      </c>
      <c r="M3409" s="3">
        <v>1</v>
      </c>
      <c r="N3409" s="3">
        <v>2</v>
      </c>
      <c r="O3409" s="3">
        <f>HLOOKUP(O$5,[1]非R能力!$B$8:$F$558,$C3409+1,0)</f>
        <v>1802644.0960839309</v>
      </c>
      <c r="P3409" s="3">
        <f>HLOOKUP(P$5,[1]非R能力!$B$8:$F$558,$C3409+1,0)</f>
        <v>255768.43138502885</v>
      </c>
      <c r="Q3409" s="3">
        <f>HLOOKUP(Q$5,[1]非R能力!$B$8:$F$558,$C3409+1,0)</f>
        <v>132839.03914195727</v>
      </c>
      <c r="R3409" s="3">
        <f>HLOOKUP(R$5,[1]非R能力!$B$8:$F$558,$C3409+1,0)</f>
        <v>41019.430149125044</v>
      </c>
      <c r="S3409" s="3">
        <f>HLOOKUP(S$5,[1]非R能力!$B$8:$F$558,$C3409+1,0)</f>
        <v>53989.178338272759</v>
      </c>
      <c r="T3409" s="3">
        <f>INDEX([1]非R能力!$H$9:$H$558,D3409)</f>
        <v>50514.427730045754</v>
      </c>
      <c r="U3409" s="3">
        <f>IF(E3409="小怪",0,IF(INDEX([1]非R能力!$FK$9:$FK$558,C3409)=0,0,10))</f>
        <v>10</v>
      </c>
      <c r="V3409" s="3">
        <f>IF(E3409="小怪",0,IF(INDEX([1]非R能力!$FH$9:$FH$558,C3409)=0,0,5000))</f>
        <v>5000</v>
      </c>
      <c r="W3409" s="3">
        <f>HLOOKUP(W$5,[2]人物技能基础!$O$3:$Q$553,$C3409+1,0)</f>
        <v>3.637142857142857</v>
      </c>
      <c r="X3409" s="3">
        <f>HLOOKUP(X$5,[2]人物技能基础!$O$3:$Q$553,$C3409+1,0)</f>
        <v>2.0186428571428574</v>
      </c>
      <c r="Y3409" s="3">
        <f>HLOOKUP(Y$5,[2]人物技能基础!$O$3:$Q$553,$C3409+1,0)</f>
        <v>99.964285714285708</v>
      </c>
      <c r="Z3409" s="3">
        <f t="shared" si="319"/>
        <v>8345877</v>
      </c>
      <c r="AA3409" s="3">
        <f t="shared" si="320"/>
        <v>145056</v>
      </c>
      <c r="AB3409" s="3">
        <f t="shared" si="321"/>
        <v>51153</v>
      </c>
      <c r="AC3409" s="3">
        <f t="shared" si="322"/>
        <v>53989</v>
      </c>
      <c r="AD3409" s="3">
        <f t="shared" si="323"/>
        <v>54692</v>
      </c>
    </row>
    <row r="3410" spans="1:30" x14ac:dyDescent="0.15">
      <c r="A3410" s="3">
        <v>1405</v>
      </c>
      <c r="B3410" s="3" t="str">
        <f t="shared" si="318"/>
        <v>关卡1405boss</v>
      </c>
      <c r="C3410" s="3">
        <f>INDEX([3]关卡!$J$19:$J$2018,A3410)</f>
        <v>475</v>
      </c>
      <c r="D3410" s="3">
        <f>INDEX([3]关卡!$N$19:$N$2018,A3410)</f>
        <v>475</v>
      </c>
      <c r="E3410" s="3" t="s">
        <v>25</v>
      </c>
      <c r="F3410" s="3" t="s">
        <v>26</v>
      </c>
      <c r="G3410" s="3">
        <v>30</v>
      </c>
      <c r="H3410" s="3">
        <v>30</v>
      </c>
      <c r="I3410" s="3">
        <v>0.2</v>
      </c>
      <c r="J3410" s="4">
        <v>0.75</v>
      </c>
      <c r="K3410" s="4">
        <v>1</v>
      </c>
      <c r="L3410" s="4">
        <v>5</v>
      </c>
      <c r="M3410" s="3">
        <v>1</v>
      </c>
      <c r="N3410" s="3">
        <v>2</v>
      </c>
      <c r="O3410" s="3">
        <f>HLOOKUP(O$5,[1]非R能力!$B$8:$F$558,$C3410+1,0)</f>
        <v>1802644.0960839309</v>
      </c>
      <c r="P3410" s="3">
        <f>HLOOKUP(P$5,[1]非R能力!$B$8:$F$558,$C3410+1,0)</f>
        <v>255768.43138502885</v>
      </c>
      <c r="Q3410" s="3">
        <f>HLOOKUP(Q$5,[1]非R能力!$B$8:$F$558,$C3410+1,0)</f>
        <v>132839.03914195727</v>
      </c>
      <c r="R3410" s="3">
        <f>HLOOKUP(R$5,[1]非R能力!$B$8:$F$558,$C3410+1,0)</f>
        <v>41019.430149125044</v>
      </c>
      <c r="S3410" s="3">
        <f>HLOOKUP(S$5,[1]非R能力!$B$8:$F$558,$C3410+1,0)</f>
        <v>53989.178338272759</v>
      </c>
      <c r="T3410" s="3">
        <f>INDEX([1]非R能力!$H$9:$H$558,D3410)</f>
        <v>50514.427730045754</v>
      </c>
      <c r="U3410" s="3">
        <f>IF(E3410="小怪",0,IF(INDEX([1]非R能力!$FK$9:$FK$558,C3410)=0,0,10))</f>
        <v>10</v>
      </c>
      <c r="V3410" s="3">
        <f>IF(E3410="小怪",0,IF(INDEX([1]非R能力!$FH$9:$FH$558,C3410)=0,0,5000))</f>
        <v>5000</v>
      </c>
      <c r="W3410" s="3">
        <f>HLOOKUP(W$5,[2]人物技能基础!$O$3:$Q$553,$C3410+1,0)</f>
        <v>3.637142857142857</v>
      </c>
      <c r="X3410" s="3">
        <f>HLOOKUP(X$5,[2]人物技能基础!$O$3:$Q$553,$C3410+1,0)</f>
        <v>2.0186428571428574</v>
      </c>
      <c r="Y3410" s="3">
        <f>HLOOKUP(Y$5,[2]人物技能基础!$O$3:$Q$553,$C3410+1,0)</f>
        <v>99.964285714285708</v>
      </c>
      <c r="Z3410" s="3">
        <f t="shared" si="319"/>
        <v>8345877</v>
      </c>
      <c r="AA3410" s="3">
        <f t="shared" si="320"/>
        <v>145056</v>
      </c>
      <c r="AB3410" s="3">
        <f t="shared" si="321"/>
        <v>51153</v>
      </c>
      <c r="AC3410" s="3">
        <f t="shared" si="322"/>
        <v>53989</v>
      </c>
      <c r="AD3410" s="3">
        <f t="shared" si="323"/>
        <v>54692</v>
      </c>
    </row>
    <row r="3411" spans="1:30" x14ac:dyDescent="0.15">
      <c r="A3411" s="3">
        <v>1406</v>
      </c>
      <c r="B3411" s="3" t="str">
        <f t="shared" si="318"/>
        <v>关卡1406boss</v>
      </c>
      <c r="C3411" s="3">
        <f>INDEX([3]关卡!$J$19:$J$2018,A3411)</f>
        <v>475</v>
      </c>
      <c r="D3411" s="3">
        <f>INDEX([3]关卡!$N$19:$N$2018,A3411)</f>
        <v>475</v>
      </c>
      <c r="E3411" s="3" t="s">
        <v>25</v>
      </c>
      <c r="F3411" s="3" t="s">
        <v>26</v>
      </c>
      <c r="G3411" s="3">
        <v>30</v>
      </c>
      <c r="H3411" s="3">
        <v>30</v>
      </c>
      <c r="I3411" s="3">
        <v>0.2</v>
      </c>
      <c r="J3411" s="4">
        <v>0.75</v>
      </c>
      <c r="K3411" s="4">
        <v>1</v>
      </c>
      <c r="L3411" s="4">
        <v>5</v>
      </c>
      <c r="M3411" s="3">
        <v>1</v>
      </c>
      <c r="N3411" s="3">
        <v>2</v>
      </c>
      <c r="O3411" s="3">
        <f>HLOOKUP(O$5,[1]非R能力!$B$8:$F$558,$C3411+1,0)</f>
        <v>1802644.0960839309</v>
      </c>
      <c r="P3411" s="3">
        <f>HLOOKUP(P$5,[1]非R能力!$B$8:$F$558,$C3411+1,0)</f>
        <v>255768.43138502885</v>
      </c>
      <c r="Q3411" s="3">
        <f>HLOOKUP(Q$5,[1]非R能力!$B$8:$F$558,$C3411+1,0)</f>
        <v>132839.03914195727</v>
      </c>
      <c r="R3411" s="3">
        <f>HLOOKUP(R$5,[1]非R能力!$B$8:$F$558,$C3411+1,0)</f>
        <v>41019.430149125044</v>
      </c>
      <c r="S3411" s="3">
        <f>HLOOKUP(S$5,[1]非R能力!$B$8:$F$558,$C3411+1,0)</f>
        <v>53989.178338272759</v>
      </c>
      <c r="T3411" s="3">
        <f>INDEX([1]非R能力!$H$9:$H$558,D3411)</f>
        <v>50514.427730045754</v>
      </c>
      <c r="U3411" s="3">
        <f>IF(E3411="小怪",0,IF(INDEX([1]非R能力!$FK$9:$FK$558,C3411)=0,0,10))</f>
        <v>10</v>
      </c>
      <c r="V3411" s="3">
        <f>IF(E3411="小怪",0,IF(INDEX([1]非R能力!$FH$9:$FH$558,C3411)=0,0,5000))</f>
        <v>5000</v>
      </c>
      <c r="W3411" s="3">
        <f>HLOOKUP(W$5,[2]人物技能基础!$O$3:$Q$553,$C3411+1,0)</f>
        <v>3.637142857142857</v>
      </c>
      <c r="X3411" s="3">
        <f>HLOOKUP(X$5,[2]人物技能基础!$O$3:$Q$553,$C3411+1,0)</f>
        <v>2.0186428571428574</v>
      </c>
      <c r="Y3411" s="3">
        <f>HLOOKUP(Y$5,[2]人物技能基础!$O$3:$Q$553,$C3411+1,0)</f>
        <v>99.964285714285708</v>
      </c>
      <c r="Z3411" s="3">
        <f t="shared" si="319"/>
        <v>8345877</v>
      </c>
      <c r="AA3411" s="3">
        <f t="shared" si="320"/>
        <v>145056</v>
      </c>
      <c r="AB3411" s="3">
        <f t="shared" si="321"/>
        <v>51153</v>
      </c>
      <c r="AC3411" s="3">
        <f t="shared" si="322"/>
        <v>53989</v>
      </c>
      <c r="AD3411" s="3">
        <f t="shared" si="323"/>
        <v>54692</v>
      </c>
    </row>
    <row r="3412" spans="1:30" x14ac:dyDescent="0.15">
      <c r="A3412" s="3">
        <v>1407</v>
      </c>
      <c r="B3412" s="3" t="str">
        <f t="shared" si="318"/>
        <v>关卡1407boss</v>
      </c>
      <c r="C3412" s="3">
        <f>INDEX([3]关卡!$J$19:$J$2018,A3412)</f>
        <v>475</v>
      </c>
      <c r="D3412" s="3">
        <f>INDEX([3]关卡!$N$19:$N$2018,A3412)</f>
        <v>475</v>
      </c>
      <c r="E3412" s="3" t="s">
        <v>25</v>
      </c>
      <c r="F3412" s="3" t="s">
        <v>26</v>
      </c>
      <c r="G3412" s="3">
        <v>30</v>
      </c>
      <c r="H3412" s="3">
        <v>30</v>
      </c>
      <c r="I3412" s="3">
        <v>0.2</v>
      </c>
      <c r="J3412" s="4">
        <v>0.75</v>
      </c>
      <c r="K3412" s="4">
        <v>1</v>
      </c>
      <c r="L3412" s="4">
        <v>5</v>
      </c>
      <c r="M3412" s="3">
        <v>1</v>
      </c>
      <c r="N3412" s="3">
        <v>2</v>
      </c>
      <c r="O3412" s="3">
        <f>HLOOKUP(O$5,[1]非R能力!$B$8:$F$558,$C3412+1,0)</f>
        <v>1802644.0960839309</v>
      </c>
      <c r="P3412" s="3">
        <f>HLOOKUP(P$5,[1]非R能力!$B$8:$F$558,$C3412+1,0)</f>
        <v>255768.43138502885</v>
      </c>
      <c r="Q3412" s="3">
        <f>HLOOKUP(Q$5,[1]非R能力!$B$8:$F$558,$C3412+1,0)</f>
        <v>132839.03914195727</v>
      </c>
      <c r="R3412" s="3">
        <f>HLOOKUP(R$5,[1]非R能力!$B$8:$F$558,$C3412+1,0)</f>
        <v>41019.430149125044</v>
      </c>
      <c r="S3412" s="3">
        <f>HLOOKUP(S$5,[1]非R能力!$B$8:$F$558,$C3412+1,0)</f>
        <v>53989.178338272759</v>
      </c>
      <c r="T3412" s="3">
        <f>INDEX([1]非R能力!$H$9:$H$558,D3412)</f>
        <v>50514.427730045754</v>
      </c>
      <c r="U3412" s="3">
        <f>IF(E3412="小怪",0,IF(INDEX([1]非R能力!$FK$9:$FK$558,C3412)=0,0,10))</f>
        <v>10</v>
      </c>
      <c r="V3412" s="3">
        <f>IF(E3412="小怪",0,IF(INDEX([1]非R能力!$FH$9:$FH$558,C3412)=0,0,5000))</f>
        <v>5000</v>
      </c>
      <c r="W3412" s="3">
        <f>HLOOKUP(W$5,[2]人物技能基础!$O$3:$Q$553,$C3412+1,0)</f>
        <v>3.637142857142857</v>
      </c>
      <c r="X3412" s="3">
        <f>HLOOKUP(X$5,[2]人物技能基础!$O$3:$Q$553,$C3412+1,0)</f>
        <v>2.0186428571428574</v>
      </c>
      <c r="Y3412" s="3">
        <f>HLOOKUP(Y$5,[2]人物技能基础!$O$3:$Q$553,$C3412+1,0)</f>
        <v>99.964285714285708</v>
      </c>
      <c r="Z3412" s="3">
        <f t="shared" si="319"/>
        <v>8345877</v>
      </c>
      <c r="AA3412" s="3">
        <f t="shared" si="320"/>
        <v>145056</v>
      </c>
      <c r="AB3412" s="3">
        <f t="shared" si="321"/>
        <v>51153</v>
      </c>
      <c r="AC3412" s="3">
        <f t="shared" si="322"/>
        <v>53989</v>
      </c>
      <c r="AD3412" s="3">
        <f t="shared" si="323"/>
        <v>54692</v>
      </c>
    </row>
    <row r="3413" spans="1:30" x14ac:dyDescent="0.15">
      <c r="A3413" s="3">
        <v>1408</v>
      </c>
      <c r="B3413" s="3" t="str">
        <f t="shared" si="318"/>
        <v>关卡1408boss</v>
      </c>
      <c r="C3413" s="3">
        <f>INDEX([3]关卡!$J$19:$J$2018,A3413)</f>
        <v>476</v>
      </c>
      <c r="D3413" s="3">
        <f>INDEX([3]关卡!$N$19:$N$2018,A3413)</f>
        <v>476</v>
      </c>
      <c r="E3413" s="3" t="s">
        <v>25</v>
      </c>
      <c r="F3413" s="3" t="s">
        <v>26</v>
      </c>
      <c r="G3413" s="3">
        <v>30</v>
      </c>
      <c r="H3413" s="3">
        <v>30</v>
      </c>
      <c r="I3413" s="3">
        <v>0.2</v>
      </c>
      <c r="J3413" s="4">
        <v>0.75</v>
      </c>
      <c r="K3413" s="4">
        <v>1</v>
      </c>
      <c r="L3413" s="4">
        <v>5</v>
      </c>
      <c r="M3413" s="3">
        <v>1</v>
      </c>
      <c r="N3413" s="3">
        <v>2</v>
      </c>
      <c r="O3413" s="3">
        <f>HLOOKUP(O$5,[1]非R能力!$B$8:$F$558,$C3413+1,0)</f>
        <v>1815428.2506553824</v>
      </c>
      <c r="P3413" s="3">
        <f>HLOOKUP(P$5,[1]非R能力!$B$8:$F$558,$C3413+1,0)</f>
        <v>257694.99475166752</v>
      </c>
      <c r="Q3413" s="3">
        <f>HLOOKUP(Q$5,[1]非R能力!$B$8:$F$558,$C3413+1,0)</f>
        <v>133782.07550340344</v>
      </c>
      <c r="R3413" s="3">
        <f>HLOOKUP(R$5,[1]非R能力!$B$8:$F$558,$C3413+1,0)</f>
        <v>41312.890632247792</v>
      </c>
      <c r="S3413" s="3">
        <f>HLOOKUP(S$5,[1]非R能力!$B$8:$F$558,$C3413+1,0)</f>
        <v>54344.277478685726</v>
      </c>
      <c r="T3413" s="3">
        <f>INDEX([1]非R能力!$H$9:$H$558,D3413)</f>
        <v>50785.827551050301</v>
      </c>
      <c r="U3413" s="3">
        <f>IF(E3413="小怪",0,IF(INDEX([1]非R能力!$FK$9:$FK$558,C3413)=0,0,10))</f>
        <v>10</v>
      </c>
      <c r="V3413" s="3">
        <f>IF(E3413="小怪",0,IF(INDEX([1]非R能力!$FH$9:$FH$558,C3413)=0,0,5000))</f>
        <v>5000</v>
      </c>
      <c r="W3413" s="3">
        <f>HLOOKUP(W$5,[2]人物技能基础!$O$3:$Q$553,$C3413+1,0)</f>
        <v>3.637142857142857</v>
      </c>
      <c r="X3413" s="3">
        <f>HLOOKUP(X$5,[2]人物技能基础!$O$3:$Q$553,$C3413+1,0)</f>
        <v>2.0186428571428574</v>
      </c>
      <c r="Y3413" s="3">
        <f>HLOOKUP(Y$5,[2]人物技能基础!$O$3:$Q$553,$C3413+1,0)</f>
        <v>99.964285714285708</v>
      </c>
      <c r="Z3413" s="3">
        <f t="shared" si="319"/>
        <v>8406776</v>
      </c>
      <c r="AA3413" s="3">
        <f t="shared" si="320"/>
        <v>146084</v>
      </c>
      <c r="AB3413" s="3">
        <f t="shared" si="321"/>
        <v>51538</v>
      </c>
      <c r="AC3413" s="3">
        <f t="shared" si="322"/>
        <v>54344</v>
      </c>
      <c r="AD3413" s="3">
        <f t="shared" si="323"/>
        <v>55083</v>
      </c>
    </row>
    <row r="3414" spans="1:30" x14ac:dyDescent="0.15">
      <c r="A3414" s="3">
        <v>1409</v>
      </c>
      <c r="B3414" s="3" t="str">
        <f t="shared" si="318"/>
        <v>关卡1409boss</v>
      </c>
      <c r="C3414" s="3">
        <f>INDEX([3]关卡!$J$19:$J$2018,A3414)</f>
        <v>476</v>
      </c>
      <c r="D3414" s="3">
        <f>INDEX([3]关卡!$N$19:$N$2018,A3414)</f>
        <v>476</v>
      </c>
      <c r="E3414" s="3" t="s">
        <v>25</v>
      </c>
      <c r="F3414" s="3" t="s">
        <v>26</v>
      </c>
      <c r="G3414" s="3">
        <v>30</v>
      </c>
      <c r="H3414" s="3">
        <v>30</v>
      </c>
      <c r="I3414" s="3">
        <v>0.2</v>
      </c>
      <c r="J3414" s="4">
        <v>0.75</v>
      </c>
      <c r="K3414" s="4">
        <v>1</v>
      </c>
      <c r="L3414" s="4">
        <v>5</v>
      </c>
      <c r="M3414" s="3">
        <v>1</v>
      </c>
      <c r="N3414" s="3">
        <v>2</v>
      </c>
      <c r="O3414" s="3">
        <f>HLOOKUP(O$5,[1]非R能力!$B$8:$F$558,$C3414+1,0)</f>
        <v>1815428.2506553824</v>
      </c>
      <c r="P3414" s="3">
        <f>HLOOKUP(P$5,[1]非R能力!$B$8:$F$558,$C3414+1,0)</f>
        <v>257694.99475166752</v>
      </c>
      <c r="Q3414" s="3">
        <f>HLOOKUP(Q$5,[1]非R能力!$B$8:$F$558,$C3414+1,0)</f>
        <v>133782.07550340344</v>
      </c>
      <c r="R3414" s="3">
        <f>HLOOKUP(R$5,[1]非R能力!$B$8:$F$558,$C3414+1,0)</f>
        <v>41312.890632247792</v>
      </c>
      <c r="S3414" s="3">
        <f>HLOOKUP(S$5,[1]非R能力!$B$8:$F$558,$C3414+1,0)</f>
        <v>54344.277478685726</v>
      </c>
      <c r="T3414" s="3">
        <f>INDEX([1]非R能力!$H$9:$H$558,D3414)</f>
        <v>50785.827551050301</v>
      </c>
      <c r="U3414" s="3">
        <f>IF(E3414="小怪",0,IF(INDEX([1]非R能力!$FK$9:$FK$558,C3414)=0,0,10))</f>
        <v>10</v>
      </c>
      <c r="V3414" s="3">
        <f>IF(E3414="小怪",0,IF(INDEX([1]非R能力!$FH$9:$FH$558,C3414)=0,0,5000))</f>
        <v>5000</v>
      </c>
      <c r="W3414" s="3">
        <f>HLOOKUP(W$5,[2]人物技能基础!$O$3:$Q$553,$C3414+1,0)</f>
        <v>3.637142857142857</v>
      </c>
      <c r="X3414" s="3">
        <f>HLOOKUP(X$5,[2]人物技能基础!$O$3:$Q$553,$C3414+1,0)</f>
        <v>2.0186428571428574</v>
      </c>
      <c r="Y3414" s="3">
        <f>HLOOKUP(Y$5,[2]人物技能基础!$O$3:$Q$553,$C3414+1,0)</f>
        <v>99.964285714285708</v>
      </c>
      <c r="Z3414" s="3">
        <f t="shared" si="319"/>
        <v>8406776</v>
      </c>
      <c r="AA3414" s="3">
        <f t="shared" si="320"/>
        <v>146084</v>
      </c>
      <c r="AB3414" s="3">
        <f t="shared" si="321"/>
        <v>51538</v>
      </c>
      <c r="AC3414" s="3">
        <f t="shared" si="322"/>
        <v>54344</v>
      </c>
      <c r="AD3414" s="3">
        <f t="shared" si="323"/>
        <v>55083</v>
      </c>
    </row>
    <row r="3415" spans="1:30" x14ac:dyDescent="0.15">
      <c r="A3415" s="3">
        <v>1410</v>
      </c>
      <c r="B3415" s="3" t="str">
        <f t="shared" si="318"/>
        <v>关卡1410boss</v>
      </c>
      <c r="C3415" s="3">
        <f>INDEX([3]关卡!$J$19:$J$2018,A3415)</f>
        <v>476</v>
      </c>
      <c r="D3415" s="3">
        <f>INDEX([3]关卡!$N$19:$N$2018,A3415)</f>
        <v>476</v>
      </c>
      <c r="E3415" s="3" t="s">
        <v>25</v>
      </c>
      <c r="F3415" s="3" t="s">
        <v>26</v>
      </c>
      <c r="G3415" s="3">
        <v>30</v>
      </c>
      <c r="H3415" s="3">
        <v>30</v>
      </c>
      <c r="I3415" s="3">
        <v>0.2</v>
      </c>
      <c r="J3415" s="4">
        <v>0.75</v>
      </c>
      <c r="K3415" s="4">
        <v>1</v>
      </c>
      <c r="L3415" s="4">
        <v>5</v>
      </c>
      <c r="M3415" s="3">
        <v>1</v>
      </c>
      <c r="N3415" s="3">
        <v>2</v>
      </c>
      <c r="O3415" s="3">
        <f>HLOOKUP(O$5,[1]非R能力!$B$8:$F$558,$C3415+1,0)</f>
        <v>1815428.2506553824</v>
      </c>
      <c r="P3415" s="3">
        <f>HLOOKUP(P$5,[1]非R能力!$B$8:$F$558,$C3415+1,0)</f>
        <v>257694.99475166752</v>
      </c>
      <c r="Q3415" s="3">
        <f>HLOOKUP(Q$5,[1]非R能力!$B$8:$F$558,$C3415+1,0)</f>
        <v>133782.07550340344</v>
      </c>
      <c r="R3415" s="3">
        <f>HLOOKUP(R$5,[1]非R能力!$B$8:$F$558,$C3415+1,0)</f>
        <v>41312.890632247792</v>
      </c>
      <c r="S3415" s="3">
        <f>HLOOKUP(S$5,[1]非R能力!$B$8:$F$558,$C3415+1,0)</f>
        <v>54344.277478685726</v>
      </c>
      <c r="T3415" s="3">
        <f>INDEX([1]非R能力!$H$9:$H$558,D3415)</f>
        <v>50785.827551050301</v>
      </c>
      <c r="U3415" s="3">
        <f>IF(E3415="小怪",0,IF(INDEX([1]非R能力!$FK$9:$FK$558,C3415)=0,0,10))</f>
        <v>10</v>
      </c>
      <c r="V3415" s="3">
        <f>IF(E3415="小怪",0,IF(INDEX([1]非R能力!$FH$9:$FH$558,C3415)=0,0,5000))</f>
        <v>5000</v>
      </c>
      <c r="W3415" s="3">
        <f>HLOOKUP(W$5,[2]人物技能基础!$O$3:$Q$553,$C3415+1,0)</f>
        <v>3.637142857142857</v>
      </c>
      <c r="X3415" s="3">
        <f>HLOOKUP(X$5,[2]人物技能基础!$O$3:$Q$553,$C3415+1,0)</f>
        <v>2.0186428571428574</v>
      </c>
      <c r="Y3415" s="3">
        <f>HLOOKUP(Y$5,[2]人物技能基础!$O$3:$Q$553,$C3415+1,0)</f>
        <v>99.964285714285708</v>
      </c>
      <c r="Z3415" s="3">
        <f t="shared" si="319"/>
        <v>8406776</v>
      </c>
      <c r="AA3415" s="3">
        <f t="shared" si="320"/>
        <v>146084</v>
      </c>
      <c r="AB3415" s="3">
        <f t="shared" si="321"/>
        <v>51538</v>
      </c>
      <c r="AC3415" s="3">
        <f t="shared" si="322"/>
        <v>54344</v>
      </c>
      <c r="AD3415" s="3">
        <f t="shared" si="323"/>
        <v>55083</v>
      </c>
    </row>
    <row r="3416" spans="1:30" x14ac:dyDescent="0.15">
      <c r="A3416" s="3">
        <v>1411</v>
      </c>
      <c r="B3416" s="3" t="str">
        <f t="shared" si="318"/>
        <v>关卡1411boss</v>
      </c>
      <c r="C3416" s="3">
        <f>INDEX([3]关卡!$J$19:$J$2018,A3416)</f>
        <v>476</v>
      </c>
      <c r="D3416" s="3">
        <f>INDEX([3]关卡!$N$19:$N$2018,A3416)</f>
        <v>476</v>
      </c>
      <c r="E3416" s="3" t="s">
        <v>25</v>
      </c>
      <c r="F3416" s="3" t="s">
        <v>26</v>
      </c>
      <c r="G3416" s="3">
        <v>30</v>
      </c>
      <c r="H3416" s="3">
        <v>30</v>
      </c>
      <c r="I3416" s="3">
        <v>0.2</v>
      </c>
      <c r="J3416" s="4">
        <v>0.75</v>
      </c>
      <c r="K3416" s="4">
        <v>1</v>
      </c>
      <c r="L3416" s="4">
        <v>5</v>
      </c>
      <c r="M3416" s="3">
        <v>1</v>
      </c>
      <c r="N3416" s="3">
        <v>2</v>
      </c>
      <c r="O3416" s="3">
        <f>HLOOKUP(O$5,[1]非R能力!$B$8:$F$558,$C3416+1,0)</f>
        <v>1815428.2506553824</v>
      </c>
      <c r="P3416" s="3">
        <f>HLOOKUP(P$5,[1]非R能力!$B$8:$F$558,$C3416+1,0)</f>
        <v>257694.99475166752</v>
      </c>
      <c r="Q3416" s="3">
        <f>HLOOKUP(Q$5,[1]非R能力!$B$8:$F$558,$C3416+1,0)</f>
        <v>133782.07550340344</v>
      </c>
      <c r="R3416" s="3">
        <f>HLOOKUP(R$5,[1]非R能力!$B$8:$F$558,$C3416+1,0)</f>
        <v>41312.890632247792</v>
      </c>
      <c r="S3416" s="3">
        <f>HLOOKUP(S$5,[1]非R能力!$B$8:$F$558,$C3416+1,0)</f>
        <v>54344.277478685726</v>
      </c>
      <c r="T3416" s="3">
        <f>INDEX([1]非R能力!$H$9:$H$558,D3416)</f>
        <v>50785.827551050301</v>
      </c>
      <c r="U3416" s="3">
        <f>IF(E3416="小怪",0,IF(INDEX([1]非R能力!$FK$9:$FK$558,C3416)=0,0,10))</f>
        <v>10</v>
      </c>
      <c r="V3416" s="3">
        <f>IF(E3416="小怪",0,IF(INDEX([1]非R能力!$FH$9:$FH$558,C3416)=0,0,5000))</f>
        <v>5000</v>
      </c>
      <c r="W3416" s="3">
        <f>HLOOKUP(W$5,[2]人物技能基础!$O$3:$Q$553,$C3416+1,0)</f>
        <v>3.637142857142857</v>
      </c>
      <c r="X3416" s="3">
        <f>HLOOKUP(X$5,[2]人物技能基础!$O$3:$Q$553,$C3416+1,0)</f>
        <v>2.0186428571428574</v>
      </c>
      <c r="Y3416" s="3">
        <f>HLOOKUP(Y$5,[2]人物技能基础!$O$3:$Q$553,$C3416+1,0)</f>
        <v>99.964285714285708</v>
      </c>
      <c r="Z3416" s="3">
        <f t="shared" si="319"/>
        <v>8406776</v>
      </c>
      <c r="AA3416" s="3">
        <f t="shared" si="320"/>
        <v>146084</v>
      </c>
      <c r="AB3416" s="3">
        <f t="shared" si="321"/>
        <v>51538</v>
      </c>
      <c r="AC3416" s="3">
        <f t="shared" si="322"/>
        <v>54344</v>
      </c>
      <c r="AD3416" s="3">
        <f t="shared" si="323"/>
        <v>55083</v>
      </c>
    </row>
    <row r="3417" spans="1:30" x14ac:dyDescent="0.15">
      <c r="A3417" s="3">
        <v>1412</v>
      </c>
      <c r="B3417" s="3" t="str">
        <f t="shared" si="318"/>
        <v>关卡1412boss</v>
      </c>
      <c r="C3417" s="3">
        <f>INDEX([3]关卡!$J$19:$J$2018,A3417)</f>
        <v>477</v>
      </c>
      <c r="D3417" s="3">
        <f>INDEX([3]关卡!$N$19:$N$2018,A3417)</f>
        <v>477</v>
      </c>
      <c r="E3417" s="3" t="s">
        <v>25</v>
      </c>
      <c r="F3417" s="3" t="s">
        <v>26</v>
      </c>
      <c r="G3417" s="3">
        <v>30</v>
      </c>
      <c r="H3417" s="3">
        <v>30</v>
      </c>
      <c r="I3417" s="3">
        <v>0.2</v>
      </c>
      <c r="J3417" s="4">
        <v>0.75</v>
      </c>
      <c r="K3417" s="4">
        <v>1</v>
      </c>
      <c r="L3417" s="4">
        <v>5</v>
      </c>
      <c r="M3417" s="3">
        <v>1</v>
      </c>
      <c r="N3417" s="3">
        <v>2</v>
      </c>
      <c r="O3417" s="3">
        <f>HLOOKUP(O$5,[1]非R能力!$B$8:$F$558,$C3417+1,0)</f>
        <v>1828639.3672769868</v>
      </c>
      <c r="P3417" s="3">
        <f>HLOOKUP(P$5,[1]非R能力!$B$8:$F$558,$C3417+1,0)</f>
        <v>259731.33843799317</v>
      </c>
      <c r="Q3417" s="3">
        <f>HLOOKUP(Q$5,[1]非R能力!$B$8:$F$558,$C3417+1,0)</f>
        <v>134756.89148269524</v>
      </c>
      <c r="R3417" s="3">
        <f>HLOOKUP(R$5,[1]非R能力!$B$8:$F$558,$C3417+1,0)</f>
        <v>41611.495154028846</v>
      </c>
      <c r="S3417" s="3">
        <f>HLOOKUP(S$5,[1]非R能力!$B$8:$F$558,$C3417+1,0)</f>
        <v>54730.755443526716</v>
      </c>
      <c r="T3417" s="3">
        <f>INDEX([1]非R能力!$H$9:$H$558,D3417)</f>
        <v>51058.391922715186</v>
      </c>
      <c r="U3417" s="3">
        <f>IF(E3417="小怪",0,IF(INDEX([1]非R能力!$FK$9:$FK$558,C3417)=0,0,10))</f>
        <v>10</v>
      </c>
      <c r="V3417" s="3">
        <f>IF(E3417="小怪",0,IF(INDEX([1]非R能力!$FH$9:$FH$558,C3417)=0,0,5000))</f>
        <v>5000</v>
      </c>
      <c r="W3417" s="3">
        <f>HLOOKUP(W$5,[2]人物技能基础!$O$3:$Q$553,$C3417+1,0)</f>
        <v>3.637142857142857</v>
      </c>
      <c r="X3417" s="3">
        <f>HLOOKUP(X$5,[2]人物技能基础!$O$3:$Q$553,$C3417+1,0)</f>
        <v>2.0186428571428574</v>
      </c>
      <c r="Y3417" s="3">
        <f>HLOOKUP(Y$5,[2]人物技能基础!$O$3:$Q$553,$C3417+1,0)</f>
        <v>99.964285714285708</v>
      </c>
      <c r="Z3417" s="3">
        <f t="shared" si="319"/>
        <v>8470849</v>
      </c>
      <c r="AA3417" s="3">
        <f t="shared" si="320"/>
        <v>147147</v>
      </c>
      <c r="AB3417" s="3">
        <f t="shared" si="321"/>
        <v>51946</v>
      </c>
      <c r="AC3417" s="3">
        <f t="shared" si="322"/>
        <v>54730</v>
      </c>
      <c r="AD3417" s="3">
        <f t="shared" si="323"/>
        <v>55481</v>
      </c>
    </row>
    <row r="3418" spans="1:30" x14ac:dyDescent="0.15">
      <c r="A3418" s="3">
        <v>1413</v>
      </c>
      <c r="B3418" s="3" t="str">
        <f t="shared" si="318"/>
        <v>关卡1413boss</v>
      </c>
      <c r="C3418" s="3">
        <f>INDEX([3]关卡!$J$19:$J$2018,A3418)</f>
        <v>477</v>
      </c>
      <c r="D3418" s="3">
        <f>INDEX([3]关卡!$N$19:$N$2018,A3418)</f>
        <v>477</v>
      </c>
      <c r="E3418" s="3" t="s">
        <v>25</v>
      </c>
      <c r="F3418" s="3" t="s">
        <v>26</v>
      </c>
      <c r="G3418" s="3">
        <v>30</v>
      </c>
      <c r="H3418" s="3">
        <v>30</v>
      </c>
      <c r="I3418" s="3">
        <v>0.2</v>
      </c>
      <c r="J3418" s="4">
        <v>0.75</v>
      </c>
      <c r="K3418" s="4">
        <v>1</v>
      </c>
      <c r="L3418" s="4">
        <v>5</v>
      </c>
      <c r="M3418" s="3">
        <v>1</v>
      </c>
      <c r="N3418" s="3">
        <v>2</v>
      </c>
      <c r="O3418" s="3">
        <f>HLOOKUP(O$5,[1]非R能力!$B$8:$F$558,$C3418+1,0)</f>
        <v>1828639.3672769868</v>
      </c>
      <c r="P3418" s="3">
        <f>HLOOKUP(P$5,[1]非R能力!$B$8:$F$558,$C3418+1,0)</f>
        <v>259731.33843799317</v>
      </c>
      <c r="Q3418" s="3">
        <f>HLOOKUP(Q$5,[1]非R能力!$B$8:$F$558,$C3418+1,0)</f>
        <v>134756.89148269524</v>
      </c>
      <c r="R3418" s="3">
        <f>HLOOKUP(R$5,[1]非R能力!$B$8:$F$558,$C3418+1,0)</f>
        <v>41611.495154028846</v>
      </c>
      <c r="S3418" s="3">
        <f>HLOOKUP(S$5,[1]非R能力!$B$8:$F$558,$C3418+1,0)</f>
        <v>54730.755443526716</v>
      </c>
      <c r="T3418" s="3">
        <f>INDEX([1]非R能力!$H$9:$H$558,D3418)</f>
        <v>51058.391922715186</v>
      </c>
      <c r="U3418" s="3">
        <f>IF(E3418="小怪",0,IF(INDEX([1]非R能力!$FK$9:$FK$558,C3418)=0,0,10))</f>
        <v>10</v>
      </c>
      <c r="V3418" s="3">
        <f>IF(E3418="小怪",0,IF(INDEX([1]非R能力!$FH$9:$FH$558,C3418)=0,0,5000))</f>
        <v>5000</v>
      </c>
      <c r="W3418" s="3">
        <f>HLOOKUP(W$5,[2]人物技能基础!$O$3:$Q$553,$C3418+1,0)</f>
        <v>3.637142857142857</v>
      </c>
      <c r="X3418" s="3">
        <f>HLOOKUP(X$5,[2]人物技能基础!$O$3:$Q$553,$C3418+1,0)</f>
        <v>2.0186428571428574</v>
      </c>
      <c r="Y3418" s="3">
        <f>HLOOKUP(Y$5,[2]人物技能基础!$O$3:$Q$553,$C3418+1,0)</f>
        <v>99.964285714285708</v>
      </c>
      <c r="Z3418" s="3">
        <f t="shared" si="319"/>
        <v>8470849</v>
      </c>
      <c r="AA3418" s="3">
        <f t="shared" si="320"/>
        <v>147147</v>
      </c>
      <c r="AB3418" s="3">
        <f t="shared" si="321"/>
        <v>51946</v>
      </c>
      <c r="AC3418" s="3">
        <f t="shared" si="322"/>
        <v>54730</v>
      </c>
      <c r="AD3418" s="3">
        <f t="shared" si="323"/>
        <v>55481</v>
      </c>
    </row>
    <row r="3419" spans="1:30" x14ac:dyDescent="0.15">
      <c r="A3419" s="3">
        <v>1414</v>
      </c>
      <c r="B3419" s="3" t="str">
        <f t="shared" si="318"/>
        <v>关卡1414boss</v>
      </c>
      <c r="C3419" s="3">
        <f>INDEX([3]关卡!$J$19:$J$2018,A3419)</f>
        <v>477</v>
      </c>
      <c r="D3419" s="3">
        <f>INDEX([3]关卡!$N$19:$N$2018,A3419)</f>
        <v>477</v>
      </c>
      <c r="E3419" s="3" t="s">
        <v>25</v>
      </c>
      <c r="F3419" s="3" t="s">
        <v>26</v>
      </c>
      <c r="G3419" s="3">
        <v>30</v>
      </c>
      <c r="H3419" s="3">
        <v>30</v>
      </c>
      <c r="I3419" s="3">
        <v>0.2</v>
      </c>
      <c r="J3419" s="4">
        <v>0.75</v>
      </c>
      <c r="K3419" s="4">
        <v>1</v>
      </c>
      <c r="L3419" s="4">
        <v>5</v>
      </c>
      <c r="M3419" s="3">
        <v>1</v>
      </c>
      <c r="N3419" s="3">
        <v>2</v>
      </c>
      <c r="O3419" s="3">
        <f>HLOOKUP(O$5,[1]非R能力!$B$8:$F$558,$C3419+1,0)</f>
        <v>1828639.3672769868</v>
      </c>
      <c r="P3419" s="3">
        <f>HLOOKUP(P$5,[1]非R能力!$B$8:$F$558,$C3419+1,0)</f>
        <v>259731.33843799317</v>
      </c>
      <c r="Q3419" s="3">
        <f>HLOOKUP(Q$5,[1]非R能力!$B$8:$F$558,$C3419+1,0)</f>
        <v>134756.89148269524</v>
      </c>
      <c r="R3419" s="3">
        <f>HLOOKUP(R$5,[1]非R能力!$B$8:$F$558,$C3419+1,0)</f>
        <v>41611.495154028846</v>
      </c>
      <c r="S3419" s="3">
        <f>HLOOKUP(S$5,[1]非R能力!$B$8:$F$558,$C3419+1,0)</f>
        <v>54730.755443526716</v>
      </c>
      <c r="T3419" s="3">
        <f>INDEX([1]非R能力!$H$9:$H$558,D3419)</f>
        <v>51058.391922715186</v>
      </c>
      <c r="U3419" s="3">
        <f>IF(E3419="小怪",0,IF(INDEX([1]非R能力!$FK$9:$FK$558,C3419)=0,0,10))</f>
        <v>10</v>
      </c>
      <c r="V3419" s="3">
        <f>IF(E3419="小怪",0,IF(INDEX([1]非R能力!$FH$9:$FH$558,C3419)=0,0,5000))</f>
        <v>5000</v>
      </c>
      <c r="W3419" s="3">
        <f>HLOOKUP(W$5,[2]人物技能基础!$O$3:$Q$553,$C3419+1,0)</f>
        <v>3.637142857142857</v>
      </c>
      <c r="X3419" s="3">
        <f>HLOOKUP(X$5,[2]人物技能基础!$O$3:$Q$553,$C3419+1,0)</f>
        <v>2.0186428571428574</v>
      </c>
      <c r="Y3419" s="3">
        <f>HLOOKUP(Y$5,[2]人物技能基础!$O$3:$Q$553,$C3419+1,0)</f>
        <v>99.964285714285708</v>
      </c>
      <c r="Z3419" s="3">
        <f t="shared" si="319"/>
        <v>8470849</v>
      </c>
      <c r="AA3419" s="3">
        <f t="shared" si="320"/>
        <v>147147</v>
      </c>
      <c r="AB3419" s="3">
        <f t="shared" si="321"/>
        <v>51946</v>
      </c>
      <c r="AC3419" s="3">
        <f t="shared" si="322"/>
        <v>54730</v>
      </c>
      <c r="AD3419" s="3">
        <f t="shared" si="323"/>
        <v>55481</v>
      </c>
    </row>
    <row r="3420" spans="1:30" x14ac:dyDescent="0.15">
      <c r="A3420" s="3">
        <v>1415</v>
      </c>
      <c r="B3420" s="3" t="str">
        <f t="shared" si="318"/>
        <v>关卡1415boss</v>
      </c>
      <c r="C3420" s="3">
        <f>INDEX([3]关卡!$J$19:$J$2018,A3420)</f>
        <v>477</v>
      </c>
      <c r="D3420" s="3">
        <f>INDEX([3]关卡!$N$19:$N$2018,A3420)</f>
        <v>477</v>
      </c>
      <c r="E3420" s="3" t="s">
        <v>25</v>
      </c>
      <c r="F3420" s="3" t="s">
        <v>26</v>
      </c>
      <c r="G3420" s="3">
        <v>30</v>
      </c>
      <c r="H3420" s="3">
        <v>30</v>
      </c>
      <c r="I3420" s="3">
        <v>0.2</v>
      </c>
      <c r="J3420" s="4">
        <v>0.75</v>
      </c>
      <c r="K3420" s="4">
        <v>1</v>
      </c>
      <c r="L3420" s="4">
        <v>5</v>
      </c>
      <c r="M3420" s="3">
        <v>1</v>
      </c>
      <c r="N3420" s="3">
        <v>2</v>
      </c>
      <c r="O3420" s="3">
        <f>HLOOKUP(O$5,[1]非R能力!$B$8:$F$558,$C3420+1,0)</f>
        <v>1828639.3672769868</v>
      </c>
      <c r="P3420" s="3">
        <f>HLOOKUP(P$5,[1]非R能力!$B$8:$F$558,$C3420+1,0)</f>
        <v>259731.33843799317</v>
      </c>
      <c r="Q3420" s="3">
        <f>HLOOKUP(Q$5,[1]非R能力!$B$8:$F$558,$C3420+1,0)</f>
        <v>134756.89148269524</v>
      </c>
      <c r="R3420" s="3">
        <f>HLOOKUP(R$5,[1]非R能力!$B$8:$F$558,$C3420+1,0)</f>
        <v>41611.495154028846</v>
      </c>
      <c r="S3420" s="3">
        <f>HLOOKUP(S$5,[1]非R能力!$B$8:$F$558,$C3420+1,0)</f>
        <v>54730.755443526716</v>
      </c>
      <c r="T3420" s="3">
        <f>INDEX([1]非R能力!$H$9:$H$558,D3420)</f>
        <v>51058.391922715186</v>
      </c>
      <c r="U3420" s="3">
        <f>IF(E3420="小怪",0,IF(INDEX([1]非R能力!$FK$9:$FK$558,C3420)=0,0,10))</f>
        <v>10</v>
      </c>
      <c r="V3420" s="3">
        <f>IF(E3420="小怪",0,IF(INDEX([1]非R能力!$FH$9:$FH$558,C3420)=0,0,5000))</f>
        <v>5000</v>
      </c>
      <c r="W3420" s="3">
        <f>HLOOKUP(W$5,[2]人物技能基础!$O$3:$Q$553,$C3420+1,0)</f>
        <v>3.637142857142857</v>
      </c>
      <c r="X3420" s="3">
        <f>HLOOKUP(X$5,[2]人物技能基础!$O$3:$Q$553,$C3420+1,0)</f>
        <v>2.0186428571428574</v>
      </c>
      <c r="Y3420" s="3">
        <f>HLOOKUP(Y$5,[2]人物技能基础!$O$3:$Q$553,$C3420+1,0)</f>
        <v>99.964285714285708</v>
      </c>
      <c r="Z3420" s="3">
        <f t="shared" si="319"/>
        <v>8470849</v>
      </c>
      <c r="AA3420" s="3">
        <f t="shared" si="320"/>
        <v>147147</v>
      </c>
      <c r="AB3420" s="3">
        <f t="shared" si="321"/>
        <v>51946</v>
      </c>
      <c r="AC3420" s="3">
        <f t="shared" si="322"/>
        <v>54730</v>
      </c>
      <c r="AD3420" s="3">
        <f t="shared" si="323"/>
        <v>55481</v>
      </c>
    </row>
    <row r="3421" spans="1:30" x14ac:dyDescent="0.15">
      <c r="A3421" s="3">
        <v>1416</v>
      </c>
      <c r="B3421" s="3" t="str">
        <f t="shared" si="318"/>
        <v>关卡1416boss</v>
      </c>
      <c r="C3421" s="3">
        <f>INDEX([3]关卡!$J$19:$J$2018,A3421)</f>
        <v>478</v>
      </c>
      <c r="D3421" s="3">
        <f>INDEX([3]关卡!$N$19:$N$2018,A3421)</f>
        <v>478</v>
      </c>
      <c r="E3421" s="3" t="s">
        <v>25</v>
      </c>
      <c r="F3421" s="3" t="s">
        <v>26</v>
      </c>
      <c r="G3421" s="3">
        <v>30</v>
      </c>
      <c r="H3421" s="3">
        <v>30</v>
      </c>
      <c r="I3421" s="3">
        <v>0.2</v>
      </c>
      <c r="J3421" s="4">
        <v>0.75</v>
      </c>
      <c r="K3421" s="4">
        <v>1</v>
      </c>
      <c r="L3421" s="4">
        <v>5</v>
      </c>
      <c r="M3421" s="3">
        <v>1</v>
      </c>
      <c r="N3421" s="3">
        <v>2</v>
      </c>
      <c r="O3421" s="3">
        <f>HLOOKUP(O$5,[1]非R能力!$B$8:$F$558,$C3421+1,0)</f>
        <v>1843382.283068948</v>
      </c>
      <c r="P3421" s="3">
        <f>HLOOKUP(P$5,[1]非R能力!$B$8:$F$558,$C3421+1,0)</f>
        <v>261801.26184402505</v>
      </c>
      <c r="Q3421" s="3">
        <f>HLOOKUP(Q$5,[1]非R能力!$B$8:$F$558,$C3421+1,0)</f>
        <v>135725.28039172417</v>
      </c>
      <c r="R3421" s="3">
        <f>HLOOKUP(R$5,[1]非R能力!$B$8:$F$558,$C3421+1,0)</f>
        <v>41919.206969310733</v>
      </c>
      <c r="S3421" s="3">
        <f>HLOOKUP(S$5,[1]非R能力!$B$8:$F$558,$C3421+1,0)</f>
        <v>55108.357253558148</v>
      </c>
      <c r="T3421" s="3">
        <f>INDEX([1]非R能力!$H$9:$H$558,D3421)</f>
        <v>51332.124557663956</v>
      </c>
      <c r="U3421" s="3">
        <f>IF(E3421="小怪",0,IF(INDEX([1]非R能力!$FK$9:$FK$558,C3421)=0,0,10))</f>
        <v>10</v>
      </c>
      <c r="V3421" s="3">
        <f>IF(E3421="小怪",0,IF(INDEX([1]非R能力!$FH$9:$FH$558,C3421)=0,0,5000))</f>
        <v>5000</v>
      </c>
      <c r="W3421" s="3">
        <f>HLOOKUP(W$5,[2]人物技能基础!$O$3:$Q$553,$C3421+1,0)</f>
        <v>3.637142857142857</v>
      </c>
      <c r="X3421" s="3">
        <f>HLOOKUP(X$5,[2]人物技能基础!$O$3:$Q$553,$C3421+1,0)</f>
        <v>2.0186428571428574</v>
      </c>
      <c r="Y3421" s="3">
        <f>HLOOKUP(Y$5,[2]人物技能基础!$O$3:$Q$553,$C3421+1,0)</f>
        <v>99.964285714285708</v>
      </c>
      <c r="Z3421" s="3">
        <f t="shared" si="319"/>
        <v>8535945</v>
      </c>
      <c r="AA3421" s="3">
        <f t="shared" si="320"/>
        <v>148214</v>
      </c>
      <c r="AB3421" s="3">
        <f t="shared" si="321"/>
        <v>52360</v>
      </c>
      <c r="AC3421" s="3">
        <f t="shared" si="322"/>
        <v>55108</v>
      </c>
      <c r="AD3421" s="3">
        <f t="shared" si="323"/>
        <v>55892</v>
      </c>
    </row>
    <row r="3422" spans="1:30" x14ac:dyDescent="0.15">
      <c r="A3422" s="3">
        <v>1417</v>
      </c>
      <c r="B3422" s="3" t="str">
        <f t="shared" si="318"/>
        <v>关卡1417boss</v>
      </c>
      <c r="C3422" s="3">
        <f>INDEX([3]关卡!$J$19:$J$2018,A3422)</f>
        <v>478</v>
      </c>
      <c r="D3422" s="3">
        <f>INDEX([3]关卡!$N$19:$N$2018,A3422)</f>
        <v>478</v>
      </c>
      <c r="E3422" s="3" t="s">
        <v>25</v>
      </c>
      <c r="F3422" s="3" t="s">
        <v>26</v>
      </c>
      <c r="G3422" s="3">
        <v>30</v>
      </c>
      <c r="H3422" s="3">
        <v>30</v>
      </c>
      <c r="I3422" s="3">
        <v>0.2</v>
      </c>
      <c r="J3422" s="4">
        <v>0.75</v>
      </c>
      <c r="K3422" s="4">
        <v>1</v>
      </c>
      <c r="L3422" s="4">
        <v>5</v>
      </c>
      <c r="M3422" s="3">
        <v>1</v>
      </c>
      <c r="N3422" s="3">
        <v>2</v>
      </c>
      <c r="O3422" s="3">
        <f>HLOOKUP(O$5,[1]非R能力!$B$8:$F$558,$C3422+1,0)</f>
        <v>1843382.283068948</v>
      </c>
      <c r="P3422" s="3">
        <f>HLOOKUP(P$5,[1]非R能力!$B$8:$F$558,$C3422+1,0)</f>
        <v>261801.26184402505</v>
      </c>
      <c r="Q3422" s="3">
        <f>HLOOKUP(Q$5,[1]非R能力!$B$8:$F$558,$C3422+1,0)</f>
        <v>135725.28039172417</v>
      </c>
      <c r="R3422" s="3">
        <f>HLOOKUP(R$5,[1]非R能力!$B$8:$F$558,$C3422+1,0)</f>
        <v>41919.206969310733</v>
      </c>
      <c r="S3422" s="3">
        <f>HLOOKUP(S$5,[1]非R能力!$B$8:$F$558,$C3422+1,0)</f>
        <v>55108.357253558148</v>
      </c>
      <c r="T3422" s="3">
        <f>INDEX([1]非R能力!$H$9:$H$558,D3422)</f>
        <v>51332.124557663956</v>
      </c>
      <c r="U3422" s="3">
        <f>IF(E3422="小怪",0,IF(INDEX([1]非R能力!$FK$9:$FK$558,C3422)=0,0,10))</f>
        <v>10</v>
      </c>
      <c r="V3422" s="3">
        <f>IF(E3422="小怪",0,IF(INDEX([1]非R能力!$FH$9:$FH$558,C3422)=0,0,5000))</f>
        <v>5000</v>
      </c>
      <c r="W3422" s="3">
        <f>HLOOKUP(W$5,[2]人物技能基础!$O$3:$Q$553,$C3422+1,0)</f>
        <v>3.637142857142857</v>
      </c>
      <c r="X3422" s="3">
        <f>HLOOKUP(X$5,[2]人物技能基础!$O$3:$Q$553,$C3422+1,0)</f>
        <v>2.0186428571428574</v>
      </c>
      <c r="Y3422" s="3">
        <f>HLOOKUP(Y$5,[2]人物技能基础!$O$3:$Q$553,$C3422+1,0)</f>
        <v>99.964285714285708</v>
      </c>
      <c r="Z3422" s="3">
        <f t="shared" si="319"/>
        <v>8535945</v>
      </c>
      <c r="AA3422" s="3">
        <f t="shared" si="320"/>
        <v>148214</v>
      </c>
      <c r="AB3422" s="3">
        <f t="shared" si="321"/>
        <v>52360</v>
      </c>
      <c r="AC3422" s="3">
        <f t="shared" si="322"/>
        <v>55108</v>
      </c>
      <c r="AD3422" s="3">
        <f t="shared" si="323"/>
        <v>55892</v>
      </c>
    </row>
    <row r="3423" spans="1:30" x14ac:dyDescent="0.15">
      <c r="A3423" s="3">
        <v>1418</v>
      </c>
      <c r="B3423" s="3" t="str">
        <f t="shared" si="318"/>
        <v>关卡1418boss</v>
      </c>
      <c r="C3423" s="3">
        <f>INDEX([3]关卡!$J$19:$J$2018,A3423)</f>
        <v>478</v>
      </c>
      <c r="D3423" s="3">
        <f>INDEX([3]关卡!$N$19:$N$2018,A3423)</f>
        <v>478</v>
      </c>
      <c r="E3423" s="3" t="s">
        <v>25</v>
      </c>
      <c r="F3423" s="3" t="s">
        <v>26</v>
      </c>
      <c r="G3423" s="3">
        <v>30</v>
      </c>
      <c r="H3423" s="3">
        <v>30</v>
      </c>
      <c r="I3423" s="3">
        <v>0.2</v>
      </c>
      <c r="J3423" s="4">
        <v>0.75</v>
      </c>
      <c r="K3423" s="4">
        <v>1</v>
      </c>
      <c r="L3423" s="4">
        <v>5</v>
      </c>
      <c r="M3423" s="3">
        <v>1</v>
      </c>
      <c r="N3423" s="3">
        <v>2</v>
      </c>
      <c r="O3423" s="3">
        <f>HLOOKUP(O$5,[1]非R能力!$B$8:$F$558,$C3423+1,0)</f>
        <v>1843382.283068948</v>
      </c>
      <c r="P3423" s="3">
        <f>HLOOKUP(P$5,[1]非R能力!$B$8:$F$558,$C3423+1,0)</f>
        <v>261801.26184402505</v>
      </c>
      <c r="Q3423" s="3">
        <f>HLOOKUP(Q$5,[1]非R能力!$B$8:$F$558,$C3423+1,0)</f>
        <v>135725.28039172417</v>
      </c>
      <c r="R3423" s="3">
        <f>HLOOKUP(R$5,[1]非R能力!$B$8:$F$558,$C3423+1,0)</f>
        <v>41919.206969310733</v>
      </c>
      <c r="S3423" s="3">
        <f>HLOOKUP(S$5,[1]非R能力!$B$8:$F$558,$C3423+1,0)</f>
        <v>55108.357253558148</v>
      </c>
      <c r="T3423" s="3">
        <f>INDEX([1]非R能力!$H$9:$H$558,D3423)</f>
        <v>51332.124557663956</v>
      </c>
      <c r="U3423" s="3">
        <f>IF(E3423="小怪",0,IF(INDEX([1]非R能力!$FK$9:$FK$558,C3423)=0,0,10))</f>
        <v>10</v>
      </c>
      <c r="V3423" s="3">
        <f>IF(E3423="小怪",0,IF(INDEX([1]非R能力!$FH$9:$FH$558,C3423)=0,0,5000))</f>
        <v>5000</v>
      </c>
      <c r="W3423" s="3">
        <f>HLOOKUP(W$5,[2]人物技能基础!$O$3:$Q$553,$C3423+1,0)</f>
        <v>3.637142857142857</v>
      </c>
      <c r="X3423" s="3">
        <f>HLOOKUP(X$5,[2]人物技能基础!$O$3:$Q$553,$C3423+1,0)</f>
        <v>2.0186428571428574</v>
      </c>
      <c r="Y3423" s="3">
        <f>HLOOKUP(Y$5,[2]人物技能基础!$O$3:$Q$553,$C3423+1,0)</f>
        <v>99.964285714285708</v>
      </c>
      <c r="Z3423" s="3">
        <f t="shared" si="319"/>
        <v>8535945</v>
      </c>
      <c r="AA3423" s="3">
        <f t="shared" si="320"/>
        <v>148214</v>
      </c>
      <c r="AB3423" s="3">
        <f t="shared" si="321"/>
        <v>52360</v>
      </c>
      <c r="AC3423" s="3">
        <f t="shared" si="322"/>
        <v>55108</v>
      </c>
      <c r="AD3423" s="3">
        <f t="shared" si="323"/>
        <v>55892</v>
      </c>
    </row>
    <row r="3424" spans="1:30" x14ac:dyDescent="0.15">
      <c r="A3424" s="3">
        <v>1419</v>
      </c>
      <c r="B3424" s="3" t="str">
        <f t="shared" si="318"/>
        <v>关卡1419boss</v>
      </c>
      <c r="C3424" s="3">
        <f>INDEX([3]关卡!$J$19:$J$2018,A3424)</f>
        <v>478</v>
      </c>
      <c r="D3424" s="3">
        <f>INDEX([3]关卡!$N$19:$N$2018,A3424)</f>
        <v>478</v>
      </c>
      <c r="E3424" s="3" t="s">
        <v>25</v>
      </c>
      <c r="F3424" s="3" t="s">
        <v>26</v>
      </c>
      <c r="G3424" s="3">
        <v>30</v>
      </c>
      <c r="H3424" s="3">
        <v>30</v>
      </c>
      <c r="I3424" s="3">
        <v>0.2</v>
      </c>
      <c r="J3424" s="4">
        <v>0.75</v>
      </c>
      <c r="K3424" s="4">
        <v>1</v>
      </c>
      <c r="L3424" s="4">
        <v>5</v>
      </c>
      <c r="M3424" s="3">
        <v>1</v>
      </c>
      <c r="N3424" s="3">
        <v>2</v>
      </c>
      <c r="O3424" s="3">
        <f>HLOOKUP(O$5,[1]非R能力!$B$8:$F$558,$C3424+1,0)</f>
        <v>1843382.283068948</v>
      </c>
      <c r="P3424" s="3">
        <f>HLOOKUP(P$5,[1]非R能力!$B$8:$F$558,$C3424+1,0)</f>
        <v>261801.26184402505</v>
      </c>
      <c r="Q3424" s="3">
        <f>HLOOKUP(Q$5,[1]非R能力!$B$8:$F$558,$C3424+1,0)</f>
        <v>135725.28039172417</v>
      </c>
      <c r="R3424" s="3">
        <f>HLOOKUP(R$5,[1]非R能力!$B$8:$F$558,$C3424+1,0)</f>
        <v>41919.206969310733</v>
      </c>
      <c r="S3424" s="3">
        <f>HLOOKUP(S$5,[1]非R能力!$B$8:$F$558,$C3424+1,0)</f>
        <v>55108.357253558148</v>
      </c>
      <c r="T3424" s="3">
        <f>INDEX([1]非R能力!$H$9:$H$558,D3424)</f>
        <v>51332.124557663956</v>
      </c>
      <c r="U3424" s="3">
        <f>IF(E3424="小怪",0,IF(INDEX([1]非R能力!$FK$9:$FK$558,C3424)=0,0,10))</f>
        <v>10</v>
      </c>
      <c r="V3424" s="3">
        <f>IF(E3424="小怪",0,IF(INDEX([1]非R能力!$FH$9:$FH$558,C3424)=0,0,5000))</f>
        <v>5000</v>
      </c>
      <c r="W3424" s="3">
        <f>HLOOKUP(W$5,[2]人物技能基础!$O$3:$Q$553,$C3424+1,0)</f>
        <v>3.637142857142857</v>
      </c>
      <c r="X3424" s="3">
        <f>HLOOKUP(X$5,[2]人物技能基础!$O$3:$Q$553,$C3424+1,0)</f>
        <v>2.0186428571428574</v>
      </c>
      <c r="Y3424" s="3">
        <f>HLOOKUP(Y$5,[2]人物技能基础!$O$3:$Q$553,$C3424+1,0)</f>
        <v>99.964285714285708</v>
      </c>
      <c r="Z3424" s="3">
        <f t="shared" si="319"/>
        <v>8535945</v>
      </c>
      <c r="AA3424" s="3">
        <f t="shared" si="320"/>
        <v>148214</v>
      </c>
      <c r="AB3424" s="3">
        <f t="shared" si="321"/>
        <v>52360</v>
      </c>
      <c r="AC3424" s="3">
        <f t="shared" si="322"/>
        <v>55108</v>
      </c>
      <c r="AD3424" s="3">
        <f t="shared" si="323"/>
        <v>55892</v>
      </c>
    </row>
    <row r="3425" spans="1:30" x14ac:dyDescent="0.15">
      <c r="A3425" s="3">
        <v>1420</v>
      </c>
      <c r="B3425" s="3" t="str">
        <f t="shared" si="318"/>
        <v>关卡1420boss</v>
      </c>
      <c r="C3425" s="3">
        <f>INDEX([3]关卡!$J$19:$J$2018,A3425)</f>
        <v>478</v>
      </c>
      <c r="D3425" s="3">
        <f>INDEX([3]关卡!$N$19:$N$2018,A3425)</f>
        <v>478</v>
      </c>
      <c r="E3425" s="3" t="s">
        <v>25</v>
      </c>
      <c r="F3425" s="3" t="s">
        <v>26</v>
      </c>
      <c r="G3425" s="3">
        <v>30</v>
      </c>
      <c r="H3425" s="3">
        <v>30</v>
      </c>
      <c r="I3425" s="3">
        <v>0.2</v>
      </c>
      <c r="J3425" s="4">
        <v>0.75</v>
      </c>
      <c r="K3425" s="4">
        <v>1</v>
      </c>
      <c r="L3425" s="4">
        <v>5</v>
      </c>
      <c r="M3425" s="3">
        <v>1</v>
      </c>
      <c r="N3425" s="3">
        <v>2</v>
      </c>
      <c r="O3425" s="3">
        <f>HLOOKUP(O$5,[1]非R能力!$B$8:$F$558,$C3425+1,0)</f>
        <v>1843382.283068948</v>
      </c>
      <c r="P3425" s="3">
        <f>HLOOKUP(P$5,[1]非R能力!$B$8:$F$558,$C3425+1,0)</f>
        <v>261801.26184402505</v>
      </c>
      <c r="Q3425" s="3">
        <f>HLOOKUP(Q$5,[1]非R能力!$B$8:$F$558,$C3425+1,0)</f>
        <v>135725.28039172417</v>
      </c>
      <c r="R3425" s="3">
        <f>HLOOKUP(R$5,[1]非R能力!$B$8:$F$558,$C3425+1,0)</f>
        <v>41919.206969310733</v>
      </c>
      <c r="S3425" s="3">
        <f>HLOOKUP(S$5,[1]非R能力!$B$8:$F$558,$C3425+1,0)</f>
        <v>55108.357253558148</v>
      </c>
      <c r="T3425" s="3">
        <f>INDEX([1]非R能力!$H$9:$H$558,D3425)</f>
        <v>51332.124557663956</v>
      </c>
      <c r="U3425" s="3">
        <f>IF(E3425="小怪",0,IF(INDEX([1]非R能力!$FK$9:$FK$558,C3425)=0,0,10))</f>
        <v>10</v>
      </c>
      <c r="V3425" s="3">
        <f>IF(E3425="小怪",0,IF(INDEX([1]非R能力!$FH$9:$FH$558,C3425)=0,0,5000))</f>
        <v>5000</v>
      </c>
      <c r="W3425" s="3">
        <f>HLOOKUP(W$5,[2]人物技能基础!$O$3:$Q$553,$C3425+1,0)</f>
        <v>3.637142857142857</v>
      </c>
      <c r="X3425" s="3">
        <f>HLOOKUP(X$5,[2]人物技能基础!$O$3:$Q$553,$C3425+1,0)</f>
        <v>2.0186428571428574</v>
      </c>
      <c r="Y3425" s="3">
        <f>HLOOKUP(Y$5,[2]人物技能基础!$O$3:$Q$553,$C3425+1,0)</f>
        <v>99.964285714285708</v>
      </c>
      <c r="Z3425" s="3">
        <f t="shared" si="319"/>
        <v>8535945</v>
      </c>
      <c r="AA3425" s="3">
        <f t="shared" si="320"/>
        <v>148214</v>
      </c>
      <c r="AB3425" s="3">
        <f t="shared" si="321"/>
        <v>52360</v>
      </c>
      <c r="AC3425" s="3">
        <f t="shared" si="322"/>
        <v>55108</v>
      </c>
      <c r="AD3425" s="3">
        <f t="shared" si="323"/>
        <v>55892</v>
      </c>
    </row>
    <row r="3426" spans="1:30" x14ac:dyDescent="0.15">
      <c r="A3426" s="3">
        <v>1421</v>
      </c>
      <c r="B3426" s="3" t="str">
        <f t="shared" si="318"/>
        <v>关卡1421boss</v>
      </c>
      <c r="C3426" s="3">
        <f>INDEX([3]关卡!$J$19:$J$2018,A3426)</f>
        <v>479</v>
      </c>
      <c r="D3426" s="3">
        <f>INDEX([3]关卡!$N$19:$N$2018,A3426)</f>
        <v>479</v>
      </c>
      <c r="E3426" s="3" t="s">
        <v>25</v>
      </c>
      <c r="F3426" s="3" t="s">
        <v>26</v>
      </c>
      <c r="G3426" s="3">
        <v>30</v>
      </c>
      <c r="H3426" s="3">
        <v>30</v>
      </c>
      <c r="I3426" s="3">
        <v>0.2</v>
      </c>
      <c r="J3426" s="4">
        <v>0.75</v>
      </c>
      <c r="K3426" s="4">
        <v>1</v>
      </c>
      <c r="L3426" s="4">
        <v>5</v>
      </c>
      <c r="M3426" s="3">
        <v>1</v>
      </c>
      <c r="N3426" s="3">
        <v>2</v>
      </c>
      <c r="O3426" s="3">
        <f>HLOOKUP(O$5,[1]非R能力!$B$8:$F$558,$C3426+1,0)</f>
        <v>1856255.5058468983</v>
      </c>
      <c r="P3426" s="3">
        <f>HLOOKUP(P$5,[1]非R能力!$B$8:$F$558,$C3426+1,0)</f>
        <v>263750.39844033949</v>
      </c>
      <c r="Q3426" s="3">
        <f>HLOOKUP(Q$5,[1]非R能力!$B$8:$F$558,$C3426+1,0)</f>
        <v>136698.34627988981</v>
      </c>
      <c r="R3426" s="3">
        <f>HLOOKUP(R$5,[1]非R能力!$B$8:$F$558,$C3426+1,0)</f>
        <v>42214.786306893147</v>
      </c>
      <c r="S3426" s="3">
        <f>HLOOKUP(S$5,[1]非R能力!$B$8:$F$558,$C3426+1,0)</f>
        <v>55498.165984703817</v>
      </c>
      <c r="T3426" s="3">
        <f>INDEX([1]非R能力!$H$9:$H$558,D3426)</f>
        <v>51607.02917466683</v>
      </c>
      <c r="U3426" s="3">
        <f>IF(E3426="小怪",0,IF(INDEX([1]非R能力!$FK$9:$FK$558,C3426)=0,0,10))</f>
        <v>10</v>
      </c>
      <c r="V3426" s="3">
        <f>IF(E3426="小怪",0,IF(INDEX([1]非R能力!$FH$9:$FH$558,C3426)=0,0,5000))</f>
        <v>5000</v>
      </c>
      <c r="W3426" s="3">
        <f>HLOOKUP(W$5,[2]人物技能基础!$O$3:$Q$553,$C3426+1,0)</f>
        <v>3.637142857142857</v>
      </c>
      <c r="X3426" s="3">
        <f>HLOOKUP(X$5,[2]人物技能基础!$O$3:$Q$553,$C3426+1,0)</f>
        <v>2.0186428571428574</v>
      </c>
      <c r="Y3426" s="3">
        <f>HLOOKUP(Y$5,[2]人物技能基础!$O$3:$Q$553,$C3426+1,0)</f>
        <v>99.964285714285708</v>
      </c>
      <c r="Z3426" s="3">
        <f t="shared" si="319"/>
        <v>8597545</v>
      </c>
      <c r="AA3426" s="3">
        <f t="shared" si="320"/>
        <v>149273</v>
      </c>
      <c r="AB3426" s="3">
        <f t="shared" si="321"/>
        <v>52750</v>
      </c>
      <c r="AC3426" s="3">
        <f t="shared" si="322"/>
        <v>55498</v>
      </c>
      <c r="AD3426" s="3">
        <f t="shared" si="323"/>
        <v>56286</v>
      </c>
    </row>
    <row r="3427" spans="1:30" x14ac:dyDescent="0.15">
      <c r="A3427" s="3">
        <v>1422</v>
      </c>
      <c r="B3427" s="3" t="str">
        <f t="shared" si="318"/>
        <v>关卡1422boss</v>
      </c>
      <c r="C3427" s="3">
        <f>INDEX([3]关卡!$J$19:$J$2018,A3427)</f>
        <v>479</v>
      </c>
      <c r="D3427" s="3">
        <f>INDEX([3]关卡!$N$19:$N$2018,A3427)</f>
        <v>479</v>
      </c>
      <c r="E3427" s="3" t="s">
        <v>25</v>
      </c>
      <c r="F3427" s="3" t="s">
        <v>26</v>
      </c>
      <c r="G3427" s="3">
        <v>30</v>
      </c>
      <c r="H3427" s="3">
        <v>30</v>
      </c>
      <c r="I3427" s="3">
        <v>0.2</v>
      </c>
      <c r="J3427" s="4">
        <v>0.75</v>
      </c>
      <c r="K3427" s="4">
        <v>1</v>
      </c>
      <c r="L3427" s="4">
        <v>5</v>
      </c>
      <c r="M3427" s="3">
        <v>1</v>
      </c>
      <c r="N3427" s="3">
        <v>2</v>
      </c>
      <c r="O3427" s="3">
        <f>HLOOKUP(O$5,[1]非R能力!$B$8:$F$558,$C3427+1,0)</f>
        <v>1856255.5058468983</v>
      </c>
      <c r="P3427" s="3">
        <f>HLOOKUP(P$5,[1]非R能力!$B$8:$F$558,$C3427+1,0)</f>
        <v>263750.39844033949</v>
      </c>
      <c r="Q3427" s="3">
        <f>HLOOKUP(Q$5,[1]非R能力!$B$8:$F$558,$C3427+1,0)</f>
        <v>136698.34627988981</v>
      </c>
      <c r="R3427" s="3">
        <f>HLOOKUP(R$5,[1]非R能力!$B$8:$F$558,$C3427+1,0)</f>
        <v>42214.786306893147</v>
      </c>
      <c r="S3427" s="3">
        <f>HLOOKUP(S$5,[1]非R能力!$B$8:$F$558,$C3427+1,0)</f>
        <v>55498.165984703817</v>
      </c>
      <c r="T3427" s="3">
        <f>INDEX([1]非R能力!$H$9:$H$558,D3427)</f>
        <v>51607.02917466683</v>
      </c>
      <c r="U3427" s="3">
        <f>IF(E3427="小怪",0,IF(INDEX([1]非R能力!$FK$9:$FK$558,C3427)=0,0,10))</f>
        <v>10</v>
      </c>
      <c r="V3427" s="3">
        <f>IF(E3427="小怪",0,IF(INDEX([1]非R能力!$FH$9:$FH$558,C3427)=0,0,5000))</f>
        <v>5000</v>
      </c>
      <c r="W3427" s="3">
        <f>HLOOKUP(W$5,[2]人物技能基础!$O$3:$Q$553,$C3427+1,0)</f>
        <v>3.637142857142857</v>
      </c>
      <c r="X3427" s="3">
        <f>HLOOKUP(X$5,[2]人物技能基础!$O$3:$Q$553,$C3427+1,0)</f>
        <v>2.0186428571428574</v>
      </c>
      <c r="Y3427" s="3">
        <f>HLOOKUP(Y$5,[2]人物技能基础!$O$3:$Q$553,$C3427+1,0)</f>
        <v>99.964285714285708</v>
      </c>
      <c r="Z3427" s="3">
        <f t="shared" si="319"/>
        <v>8597545</v>
      </c>
      <c r="AA3427" s="3">
        <f t="shared" si="320"/>
        <v>149273</v>
      </c>
      <c r="AB3427" s="3">
        <f t="shared" si="321"/>
        <v>52750</v>
      </c>
      <c r="AC3427" s="3">
        <f t="shared" si="322"/>
        <v>55498</v>
      </c>
      <c r="AD3427" s="3">
        <f t="shared" si="323"/>
        <v>56286</v>
      </c>
    </row>
    <row r="3428" spans="1:30" x14ac:dyDescent="0.15">
      <c r="A3428" s="3">
        <v>1423</v>
      </c>
      <c r="B3428" s="3" t="str">
        <f t="shared" si="318"/>
        <v>关卡1423boss</v>
      </c>
      <c r="C3428" s="3">
        <f>INDEX([3]关卡!$J$19:$J$2018,A3428)</f>
        <v>479</v>
      </c>
      <c r="D3428" s="3">
        <f>INDEX([3]关卡!$N$19:$N$2018,A3428)</f>
        <v>479</v>
      </c>
      <c r="E3428" s="3" t="s">
        <v>25</v>
      </c>
      <c r="F3428" s="3" t="s">
        <v>26</v>
      </c>
      <c r="G3428" s="3">
        <v>30</v>
      </c>
      <c r="H3428" s="3">
        <v>30</v>
      </c>
      <c r="I3428" s="3">
        <v>0.2</v>
      </c>
      <c r="J3428" s="4">
        <v>0.75</v>
      </c>
      <c r="K3428" s="4">
        <v>1</v>
      </c>
      <c r="L3428" s="4">
        <v>5</v>
      </c>
      <c r="M3428" s="3">
        <v>1</v>
      </c>
      <c r="N3428" s="3">
        <v>2</v>
      </c>
      <c r="O3428" s="3">
        <f>HLOOKUP(O$5,[1]非R能力!$B$8:$F$558,$C3428+1,0)</f>
        <v>1856255.5058468983</v>
      </c>
      <c r="P3428" s="3">
        <f>HLOOKUP(P$5,[1]非R能力!$B$8:$F$558,$C3428+1,0)</f>
        <v>263750.39844033949</v>
      </c>
      <c r="Q3428" s="3">
        <f>HLOOKUP(Q$5,[1]非R能力!$B$8:$F$558,$C3428+1,0)</f>
        <v>136698.34627988981</v>
      </c>
      <c r="R3428" s="3">
        <f>HLOOKUP(R$5,[1]非R能力!$B$8:$F$558,$C3428+1,0)</f>
        <v>42214.786306893147</v>
      </c>
      <c r="S3428" s="3">
        <f>HLOOKUP(S$5,[1]非R能力!$B$8:$F$558,$C3428+1,0)</f>
        <v>55498.165984703817</v>
      </c>
      <c r="T3428" s="3">
        <f>INDEX([1]非R能力!$H$9:$H$558,D3428)</f>
        <v>51607.02917466683</v>
      </c>
      <c r="U3428" s="3">
        <f>IF(E3428="小怪",0,IF(INDEX([1]非R能力!$FK$9:$FK$558,C3428)=0,0,10))</f>
        <v>10</v>
      </c>
      <c r="V3428" s="3">
        <f>IF(E3428="小怪",0,IF(INDEX([1]非R能力!$FH$9:$FH$558,C3428)=0,0,5000))</f>
        <v>5000</v>
      </c>
      <c r="W3428" s="3">
        <f>HLOOKUP(W$5,[2]人物技能基础!$O$3:$Q$553,$C3428+1,0)</f>
        <v>3.637142857142857</v>
      </c>
      <c r="X3428" s="3">
        <f>HLOOKUP(X$5,[2]人物技能基础!$O$3:$Q$553,$C3428+1,0)</f>
        <v>2.0186428571428574</v>
      </c>
      <c r="Y3428" s="3">
        <f>HLOOKUP(Y$5,[2]人物技能基础!$O$3:$Q$553,$C3428+1,0)</f>
        <v>99.964285714285708</v>
      </c>
      <c r="Z3428" s="3">
        <f t="shared" si="319"/>
        <v>8597545</v>
      </c>
      <c r="AA3428" s="3">
        <f t="shared" si="320"/>
        <v>149273</v>
      </c>
      <c r="AB3428" s="3">
        <f t="shared" si="321"/>
        <v>52750</v>
      </c>
      <c r="AC3428" s="3">
        <f t="shared" si="322"/>
        <v>55498</v>
      </c>
      <c r="AD3428" s="3">
        <f t="shared" si="323"/>
        <v>56286</v>
      </c>
    </row>
    <row r="3429" spans="1:30" x14ac:dyDescent="0.15">
      <c r="A3429" s="3">
        <v>1424</v>
      </c>
      <c r="B3429" s="3" t="str">
        <f t="shared" si="318"/>
        <v>关卡1424boss</v>
      </c>
      <c r="C3429" s="3">
        <f>INDEX([3]关卡!$J$19:$J$2018,A3429)</f>
        <v>479</v>
      </c>
      <c r="D3429" s="3">
        <f>INDEX([3]关卡!$N$19:$N$2018,A3429)</f>
        <v>479</v>
      </c>
      <c r="E3429" s="3" t="s">
        <v>25</v>
      </c>
      <c r="F3429" s="3" t="s">
        <v>26</v>
      </c>
      <c r="G3429" s="3">
        <v>30</v>
      </c>
      <c r="H3429" s="3">
        <v>30</v>
      </c>
      <c r="I3429" s="3">
        <v>0.2</v>
      </c>
      <c r="J3429" s="4">
        <v>0.75</v>
      </c>
      <c r="K3429" s="4">
        <v>1</v>
      </c>
      <c r="L3429" s="4">
        <v>5</v>
      </c>
      <c r="M3429" s="3">
        <v>1</v>
      </c>
      <c r="N3429" s="3">
        <v>2</v>
      </c>
      <c r="O3429" s="3">
        <f>HLOOKUP(O$5,[1]非R能力!$B$8:$F$558,$C3429+1,0)</f>
        <v>1856255.5058468983</v>
      </c>
      <c r="P3429" s="3">
        <f>HLOOKUP(P$5,[1]非R能力!$B$8:$F$558,$C3429+1,0)</f>
        <v>263750.39844033949</v>
      </c>
      <c r="Q3429" s="3">
        <f>HLOOKUP(Q$5,[1]非R能力!$B$8:$F$558,$C3429+1,0)</f>
        <v>136698.34627988981</v>
      </c>
      <c r="R3429" s="3">
        <f>HLOOKUP(R$5,[1]非R能力!$B$8:$F$558,$C3429+1,0)</f>
        <v>42214.786306893147</v>
      </c>
      <c r="S3429" s="3">
        <f>HLOOKUP(S$5,[1]非R能力!$B$8:$F$558,$C3429+1,0)</f>
        <v>55498.165984703817</v>
      </c>
      <c r="T3429" s="3">
        <f>INDEX([1]非R能力!$H$9:$H$558,D3429)</f>
        <v>51607.02917466683</v>
      </c>
      <c r="U3429" s="3">
        <f>IF(E3429="小怪",0,IF(INDEX([1]非R能力!$FK$9:$FK$558,C3429)=0,0,10))</f>
        <v>10</v>
      </c>
      <c r="V3429" s="3">
        <f>IF(E3429="小怪",0,IF(INDEX([1]非R能力!$FH$9:$FH$558,C3429)=0,0,5000))</f>
        <v>5000</v>
      </c>
      <c r="W3429" s="3">
        <f>HLOOKUP(W$5,[2]人物技能基础!$O$3:$Q$553,$C3429+1,0)</f>
        <v>3.637142857142857</v>
      </c>
      <c r="X3429" s="3">
        <f>HLOOKUP(X$5,[2]人物技能基础!$O$3:$Q$553,$C3429+1,0)</f>
        <v>2.0186428571428574</v>
      </c>
      <c r="Y3429" s="3">
        <f>HLOOKUP(Y$5,[2]人物技能基础!$O$3:$Q$553,$C3429+1,0)</f>
        <v>99.964285714285708</v>
      </c>
      <c r="Z3429" s="3">
        <f t="shared" si="319"/>
        <v>8597545</v>
      </c>
      <c r="AA3429" s="3">
        <f t="shared" si="320"/>
        <v>149273</v>
      </c>
      <c r="AB3429" s="3">
        <f t="shared" si="321"/>
        <v>52750</v>
      </c>
      <c r="AC3429" s="3">
        <f t="shared" si="322"/>
        <v>55498</v>
      </c>
      <c r="AD3429" s="3">
        <f t="shared" si="323"/>
        <v>56286</v>
      </c>
    </row>
    <row r="3430" spans="1:30" x14ac:dyDescent="0.15">
      <c r="A3430" s="3">
        <v>1425</v>
      </c>
      <c r="B3430" s="3" t="str">
        <f t="shared" si="318"/>
        <v>关卡1425boss</v>
      </c>
      <c r="C3430" s="3">
        <f>INDEX([3]关卡!$J$19:$J$2018,A3430)</f>
        <v>480</v>
      </c>
      <c r="D3430" s="3">
        <f>INDEX([3]关卡!$N$19:$N$2018,A3430)</f>
        <v>480</v>
      </c>
      <c r="E3430" s="3" t="s">
        <v>25</v>
      </c>
      <c r="F3430" s="3" t="s">
        <v>26</v>
      </c>
      <c r="G3430" s="3">
        <v>30</v>
      </c>
      <c r="H3430" s="3">
        <v>30</v>
      </c>
      <c r="I3430" s="3">
        <v>0.2</v>
      </c>
      <c r="J3430" s="4">
        <v>0.75</v>
      </c>
      <c r="K3430" s="4">
        <v>1</v>
      </c>
      <c r="L3430" s="4">
        <v>5</v>
      </c>
      <c r="M3430" s="3">
        <v>1</v>
      </c>
      <c r="N3430" s="3">
        <v>2</v>
      </c>
      <c r="O3430" s="3">
        <f>HLOOKUP(O$5,[1]非R能力!$B$8:$F$558,$C3430+1,0)</f>
        <v>1868006.4966626544</v>
      </c>
      <c r="P3430" s="3">
        <f>HLOOKUP(P$5,[1]非R能力!$B$8:$F$558,$C3430+1,0)</f>
        <v>265403.76109467511</v>
      </c>
      <c r="Q3430" s="3">
        <f>HLOOKUP(Q$5,[1]非R能力!$B$8:$F$558,$C3430+1,0)</f>
        <v>137397.25806792645</v>
      </c>
      <c r="R3430" s="3">
        <f>HLOOKUP(R$5,[1]非R能力!$B$8:$F$558,$C3430+1,0)</f>
        <v>42445.064178037886</v>
      </c>
      <c r="S3430" s="3">
        <f>HLOOKUP(S$5,[1]非R能力!$B$8:$F$558,$C3430+1,0)</f>
        <v>55779.634397948001</v>
      </c>
      <c r="T3430" s="3">
        <f>INDEX([1]非R能力!$H$9:$H$558,D3430)</f>
        <v>51883.109498640799</v>
      </c>
      <c r="U3430" s="3">
        <f>IF(E3430="小怪",0,IF(INDEX([1]非R能力!$FK$9:$FK$558,C3430)=0,0,10))</f>
        <v>10</v>
      </c>
      <c r="V3430" s="3">
        <f>IF(E3430="小怪",0,IF(INDEX([1]非R能力!$FH$9:$FH$558,C3430)=0,0,5000))</f>
        <v>5000</v>
      </c>
      <c r="W3430" s="3">
        <f>HLOOKUP(W$5,[2]人物技能基础!$O$3:$Q$553,$C3430+1,0)</f>
        <v>3.637142857142857</v>
      </c>
      <c r="X3430" s="3">
        <f>HLOOKUP(X$5,[2]人物技能基础!$O$3:$Q$553,$C3430+1,0)</f>
        <v>2.0186428571428574</v>
      </c>
      <c r="Y3430" s="3">
        <f>HLOOKUP(Y$5,[2]人物技能基础!$O$3:$Q$553,$C3430+1,0)</f>
        <v>99.964285714285708</v>
      </c>
      <c r="Z3430" s="3">
        <f t="shared" si="319"/>
        <v>8650600</v>
      </c>
      <c r="AA3430" s="3">
        <f t="shared" si="320"/>
        <v>150050</v>
      </c>
      <c r="AB3430" s="3">
        <f t="shared" si="321"/>
        <v>53080</v>
      </c>
      <c r="AC3430" s="3">
        <f t="shared" si="322"/>
        <v>55779</v>
      </c>
      <c r="AD3430" s="3">
        <f t="shared" si="323"/>
        <v>56593</v>
      </c>
    </row>
    <row r="3431" spans="1:30" x14ac:dyDescent="0.15">
      <c r="A3431" s="3">
        <v>1426</v>
      </c>
      <c r="B3431" s="3" t="str">
        <f t="shared" si="318"/>
        <v>关卡1426boss</v>
      </c>
      <c r="C3431" s="3">
        <f>INDEX([3]关卡!$J$19:$J$2018,A3431)</f>
        <v>480</v>
      </c>
      <c r="D3431" s="3">
        <f>INDEX([3]关卡!$N$19:$N$2018,A3431)</f>
        <v>480</v>
      </c>
      <c r="E3431" s="3" t="s">
        <v>25</v>
      </c>
      <c r="F3431" s="3" t="s">
        <v>26</v>
      </c>
      <c r="G3431" s="3">
        <v>30</v>
      </c>
      <c r="H3431" s="3">
        <v>30</v>
      </c>
      <c r="I3431" s="3">
        <v>0.2</v>
      </c>
      <c r="J3431" s="4">
        <v>0.75</v>
      </c>
      <c r="K3431" s="4">
        <v>1</v>
      </c>
      <c r="L3431" s="4">
        <v>5</v>
      </c>
      <c r="M3431" s="3">
        <v>1</v>
      </c>
      <c r="N3431" s="3">
        <v>2</v>
      </c>
      <c r="O3431" s="3">
        <f>HLOOKUP(O$5,[1]非R能力!$B$8:$F$558,$C3431+1,0)</f>
        <v>1868006.4966626544</v>
      </c>
      <c r="P3431" s="3">
        <f>HLOOKUP(P$5,[1]非R能力!$B$8:$F$558,$C3431+1,0)</f>
        <v>265403.76109467511</v>
      </c>
      <c r="Q3431" s="3">
        <f>HLOOKUP(Q$5,[1]非R能力!$B$8:$F$558,$C3431+1,0)</f>
        <v>137397.25806792645</v>
      </c>
      <c r="R3431" s="3">
        <f>HLOOKUP(R$5,[1]非R能力!$B$8:$F$558,$C3431+1,0)</f>
        <v>42445.064178037886</v>
      </c>
      <c r="S3431" s="3">
        <f>HLOOKUP(S$5,[1]非R能力!$B$8:$F$558,$C3431+1,0)</f>
        <v>55779.634397948001</v>
      </c>
      <c r="T3431" s="3">
        <f>INDEX([1]非R能力!$H$9:$H$558,D3431)</f>
        <v>51883.109498640799</v>
      </c>
      <c r="U3431" s="3">
        <f>IF(E3431="小怪",0,IF(INDEX([1]非R能力!$FK$9:$FK$558,C3431)=0,0,10))</f>
        <v>10</v>
      </c>
      <c r="V3431" s="3">
        <f>IF(E3431="小怪",0,IF(INDEX([1]非R能力!$FH$9:$FH$558,C3431)=0,0,5000))</f>
        <v>5000</v>
      </c>
      <c r="W3431" s="3">
        <f>HLOOKUP(W$5,[2]人物技能基础!$O$3:$Q$553,$C3431+1,0)</f>
        <v>3.637142857142857</v>
      </c>
      <c r="X3431" s="3">
        <f>HLOOKUP(X$5,[2]人物技能基础!$O$3:$Q$553,$C3431+1,0)</f>
        <v>2.0186428571428574</v>
      </c>
      <c r="Y3431" s="3">
        <f>HLOOKUP(Y$5,[2]人物技能基础!$O$3:$Q$553,$C3431+1,0)</f>
        <v>99.964285714285708</v>
      </c>
      <c r="Z3431" s="3">
        <f t="shared" si="319"/>
        <v>8650600</v>
      </c>
      <c r="AA3431" s="3">
        <f t="shared" si="320"/>
        <v>150050</v>
      </c>
      <c r="AB3431" s="3">
        <f t="shared" si="321"/>
        <v>53080</v>
      </c>
      <c r="AC3431" s="3">
        <f t="shared" si="322"/>
        <v>55779</v>
      </c>
      <c r="AD3431" s="3">
        <f t="shared" si="323"/>
        <v>56593</v>
      </c>
    </row>
    <row r="3432" spans="1:30" x14ac:dyDescent="0.15">
      <c r="A3432" s="3">
        <v>1427</v>
      </c>
      <c r="B3432" s="3" t="str">
        <f t="shared" si="318"/>
        <v>关卡1427boss</v>
      </c>
      <c r="C3432" s="3">
        <f>INDEX([3]关卡!$J$19:$J$2018,A3432)</f>
        <v>480</v>
      </c>
      <c r="D3432" s="3">
        <f>INDEX([3]关卡!$N$19:$N$2018,A3432)</f>
        <v>480</v>
      </c>
      <c r="E3432" s="3" t="s">
        <v>25</v>
      </c>
      <c r="F3432" s="3" t="s">
        <v>26</v>
      </c>
      <c r="G3432" s="3">
        <v>30</v>
      </c>
      <c r="H3432" s="3">
        <v>30</v>
      </c>
      <c r="I3432" s="3">
        <v>0.2</v>
      </c>
      <c r="J3432" s="4">
        <v>0.75</v>
      </c>
      <c r="K3432" s="4">
        <v>1</v>
      </c>
      <c r="L3432" s="4">
        <v>5</v>
      </c>
      <c r="M3432" s="3">
        <v>1</v>
      </c>
      <c r="N3432" s="3">
        <v>2</v>
      </c>
      <c r="O3432" s="3">
        <f>HLOOKUP(O$5,[1]非R能力!$B$8:$F$558,$C3432+1,0)</f>
        <v>1868006.4966626544</v>
      </c>
      <c r="P3432" s="3">
        <f>HLOOKUP(P$5,[1]非R能力!$B$8:$F$558,$C3432+1,0)</f>
        <v>265403.76109467511</v>
      </c>
      <c r="Q3432" s="3">
        <f>HLOOKUP(Q$5,[1]非R能力!$B$8:$F$558,$C3432+1,0)</f>
        <v>137397.25806792645</v>
      </c>
      <c r="R3432" s="3">
        <f>HLOOKUP(R$5,[1]非R能力!$B$8:$F$558,$C3432+1,0)</f>
        <v>42445.064178037886</v>
      </c>
      <c r="S3432" s="3">
        <f>HLOOKUP(S$5,[1]非R能力!$B$8:$F$558,$C3432+1,0)</f>
        <v>55779.634397948001</v>
      </c>
      <c r="T3432" s="3">
        <f>INDEX([1]非R能力!$H$9:$H$558,D3432)</f>
        <v>51883.109498640799</v>
      </c>
      <c r="U3432" s="3">
        <f>IF(E3432="小怪",0,IF(INDEX([1]非R能力!$FK$9:$FK$558,C3432)=0,0,10))</f>
        <v>10</v>
      </c>
      <c r="V3432" s="3">
        <f>IF(E3432="小怪",0,IF(INDEX([1]非R能力!$FH$9:$FH$558,C3432)=0,0,5000))</f>
        <v>5000</v>
      </c>
      <c r="W3432" s="3">
        <f>HLOOKUP(W$5,[2]人物技能基础!$O$3:$Q$553,$C3432+1,0)</f>
        <v>3.637142857142857</v>
      </c>
      <c r="X3432" s="3">
        <f>HLOOKUP(X$5,[2]人物技能基础!$O$3:$Q$553,$C3432+1,0)</f>
        <v>2.0186428571428574</v>
      </c>
      <c r="Y3432" s="3">
        <f>HLOOKUP(Y$5,[2]人物技能基础!$O$3:$Q$553,$C3432+1,0)</f>
        <v>99.964285714285708</v>
      </c>
      <c r="Z3432" s="3">
        <f t="shared" si="319"/>
        <v>8650600</v>
      </c>
      <c r="AA3432" s="3">
        <f t="shared" si="320"/>
        <v>150050</v>
      </c>
      <c r="AB3432" s="3">
        <f t="shared" si="321"/>
        <v>53080</v>
      </c>
      <c r="AC3432" s="3">
        <f t="shared" si="322"/>
        <v>55779</v>
      </c>
      <c r="AD3432" s="3">
        <f t="shared" si="323"/>
        <v>56593</v>
      </c>
    </row>
    <row r="3433" spans="1:30" x14ac:dyDescent="0.15">
      <c r="A3433" s="3">
        <v>1428</v>
      </c>
      <c r="B3433" s="3" t="str">
        <f t="shared" si="318"/>
        <v>关卡1428boss</v>
      </c>
      <c r="C3433" s="3">
        <f>INDEX([3]关卡!$J$19:$J$2018,A3433)</f>
        <v>480</v>
      </c>
      <c r="D3433" s="3">
        <f>INDEX([3]关卡!$N$19:$N$2018,A3433)</f>
        <v>480</v>
      </c>
      <c r="E3433" s="3" t="s">
        <v>25</v>
      </c>
      <c r="F3433" s="3" t="s">
        <v>26</v>
      </c>
      <c r="G3433" s="3">
        <v>30</v>
      </c>
      <c r="H3433" s="3">
        <v>30</v>
      </c>
      <c r="I3433" s="3">
        <v>0.2</v>
      </c>
      <c r="J3433" s="4">
        <v>0.75</v>
      </c>
      <c r="K3433" s="4">
        <v>1</v>
      </c>
      <c r="L3433" s="4">
        <v>5</v>
      </c>
      <c r="M3433" s="3">
        <v>1</v>
      </c>
      <c r="N3433" s="3">
        <v>2</v>
      </c>
      <c r="O3433" s="3">
        <f>HLOOKUP(O$5,[1]非R能力!$B$8:$F$558,$C3433+1,0)</f>
        <v>1868006.4966626544</v>
      </c>
      <c r="P3433" s="3">
        <f>HLOOKUP(P$5,[1]非R能力!$B$8:$F$558,$C3433+1,0)</f>
        <v>265403.76109467511</v>
      </c>
      <c r="Q3433" s="3">
        <f>HLOOKUP(Q$5,[1]非R能力!$B$8:$F$558,$C3433+1,0)</f>
        <v>137397.25806792645</v>
      </c>
      <c r="R3433" s="3">
        <f>HLOOKUP(R$5,[1]非R能力!$B$8:$F$558,$C3433+1,0)</f>
        <v>42445.064178037886</v>
      </c>
      <c r="S3433" s="3">
        <f>HLOOKUP(S$5,[1]非R能力!$B$8:$F$558,$C3433+1,0)</f>
        <v>55779.634397948001</v>
      </c>
      <c r="T3433" s="3">
        <f>INDEX([1]非R能力!$H$9:$H$558,D3433)</f>
        <v>51883.109498640799</v>
      </c>
      <c r="U3433" s="3">
        <f>IF(E3433="小怪",0,IF(INDEX([1]非R能力!$FK$9:$FK$558,C3433)=0,0,10))</f>
        <v>10</v>
      </c>
      <c r="V3433" s="3">
        <f>IF(E3433="小怪",0,IF(INDEX([1]非R能力!$FH$9:$FH$558,C3433)=0,0,5000))</f>
        <v>5000</v>
      </c>
      <c r="W3433" s="3">
        <f>HLOOKUP(W$5,[2]人物技能基础!$O$3:$Q$553,$C3433+1,0)</f>
        <v>3.637142857142857</v>
      </c>
      <c r="X3433" s="3">
        <f>HLOOKUP(X$5,[2]人物技能基础!$O$3:$Q$553,$C3433+1,0)</f>
        <v>2.0186428571428574</v>
      </c>
      <c r="Y3433" s="3">
        <f>HLOOKUP(Y$5,[2]人物技能基础!$O$3:$Q$553,$C3433+1,0)</f>
        <v>99.964285714285708</v>
      </c>
      <c r="Z3433" s="3">
        <f t="shared" si="319"/>
        <v>8650600</v>
      </c>
      <c r="AA3433" s="3">
        <f t="shared" si="320"/>
        <v>150050</v>
      </c>
      <c r="AB3433" s="3">
        <f t="shared" si="321"/>
        <v>53080</v>
      </c>
      <c r="AC3433" s="3">
        <f t="shared" si="322"/>
        <v>55779</v>
      </c>
      <c r="AD3433" s="3">
        <f t="shared" si="323"/>
        <v>56593</v>
      </c>
    </row>
    <row r="3434" spans="1:30" x14ac:dyDescent="0.15">
      <c r="A3434" s="3">
        <v>1429</v>
      </c>
      <c r="B3434" s="3" t="str">
        <f t="shared" si="318"/>
        <v>关卡1429boss</v>
      </c>
      <c r="C3434" s="3">
        <f>INDEX([3]关卡!$J$19:$J$2018,A3434)</f>
        <v>481</v>
      </c>
      <c r="D3434" s="3">
        <f>INDEX([3]关卡!$N$19:$N$2018,A3434)</f>
        <v>481</v>
      </c>
      <c r="E3434" s="3" t="s">
        <v>25</v>
      </c>
      <c r="F3434" s="3" t="s">
        <v>26</v>
      </c>
      <c r="G3434" s="3">
        <v>30</v>
      </c>
      <c r="H3434" s="3">
        <v>30</v>
      </c>
      <c r="I3434" s="3">
        <v>0.2</v>
      </c>
      <c r="J3434" s="4">
        <v>0.75</v>
      </c>
      <c r="K3434" s="4">
        <v>1</v>
      </c>
      <c r="L3434" s="4">
        <v>5</v>
      </c>
      <c r="M3434" s="3">
        <v>1</v>
      </c>
      <c r="N3434" s="3">
        <v>2</v>
      </c>
      <c r="O3434" s="3">
        <f>HLOOKUP(O$5,[1]非R能力!$B$8:$F$558,$C3434+1,0)</f>
        <v>1879741.1966790548</v>
      </c>
      <c r="P3434" s="3">
        <f>HLOOKUP(P$5,[1]非R能力!$B$8:$F$558,$C3434+1,0)</f>
        <v>267047.88308365439</v>
      </c>
      <c r="Q3434" s="3">
        <f>HLOOKUP(Q$5,[1]非R能力!$B$8:$F$558,$C3434+1,0)</f>
        <v>138094.89148361489</v>
      </c>
      <c r="R3434" s="3">
        <f>HLOOKUP(R$5,[1]非R能力!$B$8:$F$558,$C3434+1,0)</f>
        <v>42670.458290069357</v>
      </c>
      <c r="S3434" s="3">
        <f>HLOOKUP(S$5,[1]非R能力!$B$8:$F$558,$C3434+1,0)</f>
        <v>56047.685515749574</v>
      </c>
      <c r="T3434" s="3">
        <f>INDEX([1]非R能力!$H$9:$H$558,D3434)</f>
        <v>52160.369260649575</v>
      </c>
      <c r="U3434" s="3">
        <f>IF(E3434="小怪",0,IF(INDEX([1]非R能力!$FK$9:$FK$558,C3434)=0,0,10))</f>
        <v>10</v>
      </c>
      <c r="V3434" s="3">
        <f>IF(E3434="小怪",0,IF(INDEX([1]非R能力!$FH$9:$FH$558,C3434)=0,0,5000))</f>
        <v>5000</v>
      </c>
      <c r="W3434" s="3">
        <f>HLOOKUP(W$5,[2]人物技能基础!$O$3:$Q$553,$C3434+1,0)</f>
        <v>3.637142857142857</v>
      </c>
      <c r="X3434" s="3">
        <f>HLOOKUP(X$5,[2]人物技能基础!$O$3:$Q$553,$C3434+1,0)</f>
        <v>2.0186428571428574</v>
      </c>
      <c r="Y3434" s="3">
        <f>HLOOKUP(Y$5,[2]人物技能基础!$O$3:$Q$553,$C3434+1,0)</f>
        <v>99.964285714285708</v>
      </c>
      <c r="Z3434" s="3">
        <f t="shared" si="319"/>
        <v>8703376</v>
      </c>
      <c r="AA3434" s="3">
        <f t="shared" si="320"/>
        <v>150826</v>
      </c>
      <c r="AB3434" s="3">
        <f t="shared" si="321"/>
        <v>53409</v>
      </c>
      <c r="AC3434" s="3">
        <f t="shared" si="322"/>
        <v>56047</v>
      </c>
      <c r="AD3434" s="3">
        <f t="shared" si="323"/>
        <v>56893</v>
      </c>
    </row>
    <row r="3435" spans="1:30" x14ac:dyDescent="0.15">
      <c r="A3435" s="3">
        <v>1430</v>
      </c>
      <c r="B3435" s="3" t="str">
        <f t="shared" si="318"/>
        <v>关卡1430boss</v>
      </c>
      <c r="C3435" s="3">
        <f>INDEX([3]关卡!$J$19:$J$2018,A3435)</f>
        <v>481</v>
      </c>
      <c r="D3435" s="3">
        <f>INDEX([3]关卡!$N$19:$N$2018,A3435)</f>
        <v>481</v>
      </c>
      <c r="E3435" s="3" t="s">
        <v>25</v>
      </c>
      <c r="F3435" s="3" t="s">
        <v>26</v>
      </c>
      <c r="G3435" s="3">
        <v>30</v>
      </c>
      <c r="H3435" s="3">
        <v>30</v>
      </c>
      <c r="I3435" s="3">
        <v>0.2</v>
      </c>
      <c r="J3435" s="4">
        <v>0.75</v>
      </c>
      <c r="K3435" s="4">
        <v>1</v>
      </c>
      <c r="L3435" s="4">
        <v>5</v>
      </c>
      <c r="M3435" s="3">
        <v>1</v>
      </c>
      <c r="N3435" s="3">
        <v>2</v>
      </c>
      <c r="O3435" s="3">
        <f>HLOOKUP(O$5,[1]非R能力!$B$8:$F$558,$C3435+1,0)</f>
        <v>1879741.1966790548</v>
      </c>
      <c r="P3435" s="3">
        <f>HLOOKUP(P$5,[1]非R能力!$B$8:$F$558,$C3435+1,0)</f>
        <v>267047.88308365439</v>
      </c>
      <c r="Q3435" s="3">
        <f>HLOOKUP(Q$5,[1]非R能力!$B$8:$F$558,$C3435+1,0)</f>
        <v>138094.89148361489</v>
      </c>
      <c r="R3435" s="3">
        <f>HLOOKUP(R$5,[1]非R能力!$B$8:$F$558,$C3435+1,0)</f>
        <v>42670.458290069357</v>
      </c>
      <c r="S3435" s="3">
        <f>HLOOKUP(S$5,[1]非R能力!$B$8:$F$558,$C3435+1,0)</f>
        <v>56047.685515749574</v>
      </c>
      <c r="T3435" s="3">
        <f>INDEX([1]非R能力!$H$9:$H$558,D3435)</f>
        <v>52160.369260649575</v>
      </c>
      <c r="U3435" s="3">
        <f>IF(E3435="小怪",0,IF(INDEX([1]非R能力!$FK$9:$FK$558,C3435)=0,0,10))</f>
        <v>10</v>
      </c>
      <c r="V3435" s="3">
        <f>IF(E3435="小怪",0,IF(INDEX([1]非R能力!$FH$9:$FH$558,C3435)=0,0,5000))</f>
        <v>5000</v>
      </c>
      <c r="W3435" s="3">
        <f>HLOOKUP(W$5,[2]人物技能基础!$O$3:$Q$553,$C3435+1,0)</f>
        <v>3.637142857142857</v>
      </c>
      <c r="X3435" s="3">
        <f>HLOOKUP(X$5,[2]人物技能基础!$O$3:$Q$553,$C3435+1,0)</f>
        <v>2.0186428571428574</v>
      </c>
      <c r="Y3435" s="3">
        <f>HLOOKUP(Y$5,[2]人物技能基础!$O$3:$Q$553,$C3435+1,0)</f>
        <v>99.964285714285708</v>
      </c>
      <c r="Z3435" s="3">
        <f t="shared" si="319"/>
        <v>8703376</v>
      </c>
      <c r="AA3435" s="3">
        <f t="shared" si="320"/>
        <v>150826</v>
      </c>
      <c r="AB3435" s="3">
        <f t="shared" si="321"/>
        <v>53409</v>
      </c>
      <c r="AC3435" s="3">
        <f t="shared" si="322"/>
        <v>56047</v>
      </c>
      <c r="AD3435" s="3">
        <f t="shared" si="323"/>
        <v>56893</v>
      </c>
    </row>
    <row r="3436" spans="1:30" x14ac:dyDescent="0.15">
      <c r="A3436" s="3">
        <v>1431</v>
      </c>
      <c r="B3436" s="3" t="str">
        <f t="shared" si="318"/>
        <v>关卡1431boss</v>
      </c>
      <c r="C3436" s="3">
        <f>INDEX([3]关卡!$J$19:$J$2018,A3436)</f>
        <v>481</v>
      </c>
      <c r="D3436" s="3">
        <f>INDEX([3]关卡!$N$19:$N$2018,A3436)</f>
        <v>481</v>
      </c>
      <c r="E3436" s="3" t="s">
        <v>25</v>
      </c>
      <c r="F3436" s="3" t="s">
        <v>26</v>
      </c>
      <c r="G3436" s="3">
        <v>30</v>
      </c>
      <c r="H3436" s="3">
        <v>30</v>
      </c>
      <c r="I3436" s="3">
        <v>0.2</v>
      </c>
      <c r="J3436" s="4">
        <v>0.75</v>
      </c>
      <c r="K3436" s="4">
        <v>1</v>
      </c>
      <c r="L3436" s="4">
        <v>5</v>
      </c>
      <c r="M3436" s="3">
        <v>1</v>
      </c>
      <c r="N3436" s="3">
        <v>2</v>
      </c>
      <c r="O3436" s="3">
        <f>HLOOKUP(O$5,[1]非R能力!$B$8:$F$558,$C3436+1,0)</f>
        <v>1879741.1966790548</v>
      </c>
      <c r="P3436" s="3">
        <f>HLOOKUP(P$5,[1]非R能力!$B$8:$F$558,$C3436+1,0)</f>
        <v>267047.88308365439</v>
      </c>
      <c r="Q3436" s="3">
        <f>HLOOKUP(Q$5,[1]非R能力!$B$8:$F$558,$C3436+1,0)</f>
        <v>138094.89148361489</v>
      </c>
      <c r="R3436" s="3">
        <f>HLOOKUP(R$5,[1]非R能力!$B$8:$F$558,$C3436+1,0)</f>
        <v>42670.458290069357</v>
      </c>
      <c r="S3436" s="3">
        <f>HLOOKUP(S$5,[1]非R能力!$B$8:$F$558,$C3436+1,0)</f>
        <v>56047.685515749574</v>
      </c>
      <c r="T3436" s="3">
        <f>INDEX([1]非R能力!$H$9:$H$558,D3436)</f>
        <v>52160.369260649575</v>
      </c>
      <c r="U3436" s="3">
        <f>IF(E3436="小怪",0,IF(INDEX([1]非R能力!$FK$9:$FK$558,C3436)=0,0,10))</f>
        <v>10</v>
      </c>
      <c r="V3436" s="3">
        <f>IF(E3436="小怪",0,IF(INDEX([1]非R能力!$FH$9:$FH$558,C3436)=0,0,5000))</f>
        <v>5000</v>
      </c>
      <c r="W3436" s="3">
        <f>HLOOKUP(W$5,[2]人物技能基础!$O$3:$Q$553,$C3436+1,0)</f>
        <v>3.637142857142857</v>
      </c>
      <c r="X3436" s="3">
        <f>HLOOKUP(X$5,[2]人物技能基础!$O$3:$Q$553,$C3436+1,0)</f>
        <v>2.0186428571428574</v>
      </c>
      <c r="Y3436" s="3">
        <f>HLOOKUP(Y$5,[2]人物技能基础!$O$3:$Q$553,$C3436+1,0)</f>
        <v>99.964285714285708</v>
      </c>
      <c r="Z3436" s="3">
        <f t="shared" si="319"/>
        <v>8703376</v>
      </c>
      <c r="AA3436" s="3">
        <f t="shared" si="320"/>
        <v>150826</v>
      </c>
      <c r="AB3436" s="3">
        <f t="shared" si="321"/>
        <v>53409</v>
      </c>
      <c r="AC3436" s="3">
        <f t="shared" si="322"/>
        <v>56047</v>
      </c>
      <c r="AD3436" s="3">
        <f t="shared" si="323"/>
        <v>56893</v>
      </c>
    </row>
    <row r="3437" spans="1:30" x14ac:dyDescent="0.15">
      <c r="A3437" s="3">
        <v>1432</v>
      </c>
      <c r="B3437" s="3" t="str">
        <f t="shared" si="318"/>
        <v>关卡1432boss</v>
      </c>
      <c r="C3437" s="3">
        <f>INDEX([3]关卡!$J$19:$J$2018,A3437)</f>
        <v>481</v>
      </c>
      <c r="D3437" s="3">
        <f>INDEX([3]关卡!$N$19:$N$2018,A3437)</f>
        <v>481</v>
      </c>
      <c r="E3437" s="3" t="s">
        <v>25</v>
      </c>
      <c r="F3437" s="3" t="s">
        <v>26</v>
      </c>
      <c r="G3437" s="3">
        <v>30</v>
      </c>
      <c r="H3437" s="3">
        <v>30</v>
      </c>
      <c r="I3437" s="3">
        <v>0.2</v>
      </c>
      <c r="J3437" s="4">
        <v>0.75</v>
      </c>
      <c r="K3437" s="4">
        <v>1</v>
      </c>
      <c r="L3437" s="4">
        <v>5</v>
      </c>
      <c r="M3437" s="3">
        <v>1</v>
      </c>
      <c r="N3437" s="3">
        <v>2</v>
      </c>
      <c r="O3437" s="3">
        <f>HLOOKUP(O$5,[1]非R能力!$B$8:$F$558,$C3437+1,0)</f>
        <v>1879741.1966790548</v>
      </c>
      <c r="P3437" s="3">
        <f>HLOOKUP(P$5,[1]非R能力!$B$8:$F$558,$C3437+1,0)</f>
        <v>267047.88308365439</v>
      </c>
      <c r="Q3437" s="3">
        <f>HLOOKUP(Q$5,[1]非R能力!$B$8:$F$558,$C3437+1,0)</f>
        <v>138094.89148361489</v>
      </c>
      <c r="R3437" s="3">
        <f>HLOOKUP(R$5,[1]非R能力!$B$8:$F$558,$C3437+1,0)</f>
        <v>42670.458290069357</v>
      </c>
      <c r="S3437" s="3">
        <f>HLOOKUP(S$5,[1]非R能力!$B$8:$F$558,$C3437+1,0)</f>
        <v>56047.685515749574</v>
      </c>
      <c r="T3437" s="3">
        <f>INDEX([1]非R能力!$H$9:$H$558,D3437)</f>
        <v>52160.369260649575</v>
      </c>
      <c r="U3437" s="3">
        <f>IF(E3437="小怪",0,IF(INDEX([1]非R能力!$FK$9:$FK$558,C3437)=0,0,10))</f>
        <v>10</v>
      </c>
      <c r="V3437" s="3">
        <f>IF(E3437="小怪",0,IF(INDEX([1]非R能力!$FH$9:$FH$558,C3437)=0,0,5000))</f>
        <v>5000</v>
      </c>
      <c r="W3437" s="3">
        <f>HLOOKUP(W$5,[2]人物技能基础!$O$3:$Q$553,$C3437+1,0)</f>
        <v>3.637142857142857</v>
      </c>
      <c r="X3437" s="3">
        <f>HLOOKUP(X$5,[2]人物技能基础!$O$3:$Q$553,$C3437+1,0)</f>
        <v>2.0186428571428574</v>
      </c>
      <c r="Y3437" s="3">
        <f>HLOOKUP(Y$5,[2]人物技能基础!$O$3:$Q$553,$C3437+1,0)</f>
        <v>99.964285714285708</v>
      </c>
      <c r="Z3437" s="3">
        <f t="shared" si="319"/>
        <v>8703376</v>
      </c>
      <c r="AA3437" s="3">
        <f t="shared" si="320"/>
        <v>150826</v>
      </c>
      <c r="AB3437" s="3">
        <f t="shared" si="321"/>
        <v>53409</v>
      </c>
      <c r="AC3437" s="3">
        <f t="shared" si="322"/>
        <v>56047</v>
      </c>
      <c r="AD3437" s="3">
        <f t="shared" si="323"/>
        <v>56893</v>
      </c>
    </row>
    <row r="3438" spans="1:30" x14ac:dyDescent="0.15">
      <c r="A3438" s="3">
        <v>1433</v>
      </c>
      <c r="B3438" s="3" t="str">
        <f t="shared" si="318"/>
        <v>关卡1433boss</v>
      </c>
      <c r="C3438" s="3">
        <f>INDEX([3]关卡!$J$19:$J$2018,A3438)</f>
        <v>481</v>
      </c>
      <c r="D3438" s="3">
        <f>INDEX([3]关卡!$N$19:$N$2018,A3438)</f>
        <v>481</v>
      </c>
      <c r="E3438" s="3" t="s">
        <v>25</v>
      </c>
      <c r="F3438" s="3" t="s">
        <v>26</v>
      </c>
      <c r="G3438" s="3">
        <v>30</v>
      </c>
      <c r="H3438" s="3">
        <v>30</v>
      </c>
      <c r="I3438" s="3">
        <v>0.2</v>
      </c>
      <c r="J3438" s="4">
        <v>0.75</v>
      </c>
      <c r="K3438" s="4">
        <v>1</v>
      </c>
      <c r="L3438" s="4">
        <v>5</v>
      </c>
      <c r="M3438" s="3">
        <v>1</v>
      </c>
      <c r="N3438" s="3">
        <v>2</v>
      </c>
      <c r="O3438" s="3">
        <f>HLOOKUP(O$5,[1]非R能力!$B$8:$F$558,$C3438+1,0)</f>
        <v>1879741.1966790548</v>
      </c>
      <c r="P3438" s="3">
        <f>HLOOKUP(P$5,[1]非R能力!$B$8:$F$558,$C3438+1,0)</f>
        <v>267047.88308365439</v>
      </c>
      <c r="Q3438" s="3">
        <f>HLOOKUP(Q$5,[1]非R能力!$B$8:$F$558,$C3438+1,0)</f>
        <v>138094.89148361489</v>
      </c>
      <c r="R3438" s="3">
        <f>HLOOKUP(R$5,[1]非R能力!$B$8:$F$558,$C3438+1,0)</f>
        <v>42670.458290069357</v>
      </c>
      <c r="S3438" s="3">
        <f>HLOOKUP(S$5,[1]非R能力!$B$8:$F$558,$C3438+1,0)</f>
        <v>56047.685515749574</v>
      </c>
      <c r="T3438" s="3">
        <f>INDEX([1]非R能力!$H$9:$H$558,D3438)</f>
        <v>52160.369260649575</v>
      </c>
      <c r="U3438" s="3">
        <f>IF(E3438="小怪",0,IF(INDEX([1]非R能力!$FK$9:$FK$558,C3438)=0,0,10))</f>
        <v>10</v>
      </c>
      <c r="V3438" s="3">
        <f>IF(E3438="小怪",0,IF(INDEX([1]非R能力!$FH$9:$FH$558,C3438)=0,0,5000))</f>
        <v>5000</v>
      </c>
      <c r="W3438" s="3">
        <f>HLOOKUP(W$5,[2]人物技能基础!$O$3:$Q$553,$C3438+1,0)</f>
        <v>3.637142857142857</v>
      </c>
      <c r="X3438" s="3">
        <f>HLOOKUP(X$5,[2]人物技能基础!$O$3:$Q$553,$C3438+1,0)</f>
        <v>2.0186428571428574</v>
      </c>
      <c r="Y3438" s="3">
        <f>HLOOKUP(Y$5,[2]人物技能基础!$O$3:$Q$553,$C3438+1,0)</f>
        <v>99.964285714285708</v>
      </c>
      <c r="Z3438" s="3">
        <f t="shared" si="319"/>
        <v>8703376</v>
      </c>
      <c r="AA3438" s="3">
        <f t="shared" si="320"/>
        <v>150826</v>
      </c>
      <c r="AB3438" s="3">
        <f t="shared" si="321"/>
        <v>53409</v>
      </c>
      <c r="AC3438" s="3">
        <f t="shared" si="322"/>
        <v>56047</v>
      </c>
      <c r="AD3438" s="3">
        <f t="shared" si="323"/>
        <v>56893</v>
      </c>
    </row>
    <row r="3439" spans="1:30" x14ac:dyDescent="0.15">
      <c r="A3439" s="3">
        <v>1434</v>
      </c>
      <c r="B3439" s="3" t="str">
        <f t="shared" si="318"/>
        <v>关卡1434boss</v>
      </c>
      <c r="C3439" s="3">
        <f>INDEX([3]关卡!$J$19:$J$2018,A3439)</f>
        <v>482</v>
      </c>
      <c r="D3439" s="3">
        <f>INDEX([3]关卡!$N$19:$N$2018,A3439)</f>
        <v>482</v>
      </c>
      <c r="E3439" s="3" t="s">
        <v>25</v>
      </c>
      <c r="F3439" s="3" t="s">
        <v>26</v>
      </c>
      <c r="G3439" s="3">
        <v>30</v>
      </c>
      <c r="H3439" s="3">
        <v>30</v>
      </c>
      <c r="I3439" s="3">
        <v>0.2</v>
      </c>
      <c r="J3439" s="4">
        <v>0.75</v>
      </c>
      <c r="K3439" s="4">
        <v>1</v>
      </c>
      <c r="L3439" s="4">
        <v>5</v>
      </c>
      <c r="M3439" s="3">
        <v>1</v>
      </c>
      <c r="N3439" s="3">
        <v>2</v>
      </c>
      <c r="O3439" s="3">
        <f>HLOOKUP(O$5,[1]非R能力!$B$8:$F$558,$C3439+1,0)</f>
        <v>1892713.6568461072</v>
      </c>
      <c r="P3439" s="3">
        <f>HLOOKUP(P$5,[1]非R能力!$B$8:$F$558,$C3439+1,0)</f>
        <v>268820.11714257911</v>
      </c>
      <c r="Q3439" s="3">
        <f>HLOOKUP(Q$5,[1]非R能力!$B$8:$F$558,$C3439+1,0)</f>
        <v>138835.10667310536</v>
      </c>
      <c r="R3439" s="3">
        <f>HLOOKUP(R$5,[1]非R能力!$B$8:$F$558,$C3439+1,0)</f>
        <v>42910.505583982755</v>
      </c>
      <c r="S3439" s="3">
        <f>HLOOKUP(S$5,[1]非R能力!$B$8:$F$558,$C3439+1,0)</f>
        <v>56354.42746794202</v>
      </c>
      <c r="T3439" s="3">
        <f>INDEX([1]非R能力!$H$9:$H$558,D3439)</f>
        <v>52438.812197903586</v>
      </c>
      <c r="U3439" s="3">
        <f>IF(E3439="小怪",0,IF(INDEX([1]非R能力!$FK$9:$FK$558,C3439)=0,0,10))</f>
        <v>10</v>
      </c>
      <c r="V3439" s="3">
        <f>IF(E3439="小怪",0,IF(INDEX([1]非R能力!$FH$9:$FH$558,C3439)=0,0,5000))</f>
        <v>5000</v>
      </c>
      <c r="W3439" s="3">
        <f>HLOOKUP(W$5,[2]人物技能基础!$O$3:$Q$553,$C3439+1,0)</f>
        <v>3.637142857142857</v>
      </c>
      <c r="X3439" s="3">
        <f>HLOOKUP(X$5,[2]人物技能基础!$O$3:$Q$553,$C3439+1,0)</f>
        <v>2.0186428571428574</v>
      </c>
      <c r="Y3439" s="3">
        <f>HLOOKUP(Y$5,[2]人物技能基础!$O$3:$Q$553,$C3439+1,0)</f>
        <v>99.964285714285708</v>
      </c>
      <c r="Z3439" s="3">
        <f t="shared" si="319"/>
        <v>8759884</v>
      </c>
      <c r="AA3439" s="3">
        <f t="shared" si="320"/>
        <v>151653</v>
      </c>
      <c r="AB3439" s="3">
        <f t="shared" si="321"/>
        <v>53764</v>
      </c>
      <c r="AC3439" s="3">
        <f t="shared" si="322"/>
        <v>56354</v>
      </c>
      <c r="AD3439" s="3">
        <f t="shared" si="323"/>
        <v>57214</v>
      </c>
    </row>
    <row r="3440" spans="1:30" x14ac:dyDescent="0.15">
      <c r="A3440" s="3">
        <v>1435</v>
      </c>
      <c r="B3440" s="3" t="str">
        <f t="shared" si="318"/>
        <v>关卡1435boss</v>
      </c>
      <c r="C3440" s="3">
        <f>INDEX([3]关卡!$J$19:$J$2018,A3440)</f>
        <v>482</v>
      </c>
      <c r="D3440" s="3">
        <f>INDEX([3]关卡!$N$19:$N$2018,A3440)</f>
        <v>482</v>
      </c>
      <c r="E3440" s="3" t="s">
        <v>25</v>
      </c>
      <c r="F3440" s="3" t="s">
        <v>26</v>
      </c>
      <c r="G3440" s="3">
        <v>30</v>
      </c>
      <c r="H3440" s="3">
        <v>30</v>
      </c>
      <c r="I3440" s="3">
        <v>0.2</v>
      </c>
      <c r="J3440" s="4">
        <v>0.75</v>
      </c>
      <c r="K3440" s="4">
        <v>1</v>
      </c>
      <c r="L3440" s="4">
        <v>5</v>
      </c>
      <c r="M3440" s="3">
        <v>1</v>
      </c>
      <c r="N3440" s="3">
        <v>2</v>
      </c>
      <c r="O3440" s="3">
        <f>HLOOKUP(O$5,[1]非R能力!$B$8:$F$558,$C3440+1,0)</f>
        <v>1892713.6568461072</v>
      </c>
      <c r="P3440" s="3">
        <f>HLOOKUP(P$5,[1]非R能力!$B$8:$F$558,$C3440+1,0)</f>
        <v>268820.11714257911</v>
      </c>
      <c r="Q3440" s="3">
        <f>HLOOKUP(Q$5,[1]非R能力!$B$8:$F$558,$C3440+1,0)</f>
        <v>138835.10667310536</v>
      </c>
      <c r="R3440" s="3">
        <f>HLOOKUP(R$5,[1]非R能力!$B$8:$F$558,$C3440+1,0)</f>
        <v>42910.505583982755</v>
      </c>
      <c r="S3440" s="3">
        <f>HLOOKUP(S$5,[1]非R能力!$B$8:$F$558,$C3440+1,0)</f>
        <v>56354.42746794202</v>
      </c>
      <c r="T3440" s="3">
        <f>INDEX([1]非R能力!$H$9:$H$558,D3440)</f>
        <v>52438.812197903586</v>
      </c>
      <c r="U3440" s="3">
        <f>IF(E3440="小怪",0,IF(INDEX([1]非R能力!$FK$9:$FK$558,C3440)=0,0,10))</f>
        <v>10</v>
      </c>
      <c r="V3440" s="3">
        <f>IF(E3440="小怪",0,IF(INDEX([1]非R能力!$FH$9:$FH$558,C3440)=0,0,5000))</f>
        <v>5000</v>
      </c>
      <c r="W3440" s="3">
        <f>HLOOKUP(W$5,[2]人物技能基础!$O$3:$Q$553,$C3440+1,0)</f>
        <v>3.637142857142857</v>
      </c>
      <c r="X3440" s="3">
        <f>HLOOKUP(X$5,[2]人物技能基础!$O$3:$Q$553,$C3440+1,0)</f>
        <v>2.0186428571428574</v>
      </c>
      <c r="Y3440" s="3">
        <f>HLOOKUP(Y$5,[2]人物技能基础!$O$3:$Q$553,$C3440+1,0)</f>
        <v>99.964285714285708</v>
      </c>
      <c r="Z3440" s="3">
        <f t="shared" si="319"/>
        <v>8759884</v>
      </c>
      <c r="AA3440" s="3">
        <f t="shared" si="320"/>
        <v>151653</v>
      </c>
      <c r="AB3440" s="3">
        <f t="shared" si="321"/>
        <v>53764</v>
      </c>
      <c r="AC3440" s="3">
        <f t="shared" si="322"/>
        <v>56354</v>
      </c>
      <c r="AD3440" s="3">
        <f t="shared" si="323"/>
        <v>57214</v>
      </c>
    </row>
    <row r="3441" spans="1:30" x14ac:dyDescent="0.15">
      <c r="A3441" s="3">
        <v>1436</v>
      </c>
      <c r="B3441" s="3" t="str">
        <f t="shared" si="318"/>
        <v>关卡1436boss</v>
      </c>
      <c r="C3441" s="3">
        <f>INDEX([3]关卡!$J$19:$J$2018,A3441)</f>
        <v>482</v>
      </c>
      <c r="D3441" s="3">
        <f>INDEX([3]关卡!$N$19:$N$2018,A3441)</f>
        <v>482</v>
      </c>
      <c r="E3441" s="3" t="s">
        <v>25</v>
      </c>
      <c r="F3441" s="3" t="s">
        <v>26</v>
      </c>
      <c r="G3441" s="3">
        <v>30</v>
      </c>
      <c r="H3441" s="3">
        <v>30</v>
      </c>
      <c r="I3441" s="3">
        <v>0.2</v>
      </c>
      <c r="J3441" s="4">
        <v>0.75</v>
      </c>
      <c r="K3441" s="4">
        <v>1</v>
      </c>
      <c r="L3441" s="4">
        <v>5</v>
      </c>
      <c r="M3441" s="3">
        <v>1</v>
      </c>
      <c r="N3441" s="3">
        <v>2</v>
      </c>
      <c r="O3441" s="3">
        <f>HLOOKUP(O$5,[1]非R能力!$B$8:$F$558,$C3441+1,0)</f>
        <v>1892713.6568461072</v>
      </c>
      <c r="P3441" s="3">
        <f>HLOOKUP(P$5,[1]非R能力!$B$8:$F$558,$C3441+1,0)</f>
        <v>268820.11714257911</v>
      </c>
      <c r="Q3441" s="3">
        <f>HLOOKUP(Q$5,[1]非R能力!$B$8:$F$558,$C3441+1,0)</f>
        <v>138835.10667310536</v>
      </c>
      <c r="R3441" s="3">
        <f>HLOOKUP(R$5,[1]非R能力!$B$8:$F$558,$C3441+1,0)</f>
        <v>42910.505583982755</v>
      </c>
      <c r="S3441" s="3">
        <f>HLOOKUP(S$5,[1]非R能力!$B$8:$F$558,$C3441+1,0)</f>
        <v>56354.42746794202</v>
      </c>
      <c r="T3441" s="3">
        <f>INDEX([1]非R能力!$H$9:$H$558,D3441)</f>
        <v>52438.812197903586</v>
      </c>
      <c r="U3441" s="3">
        <f>IF(E3441="小怪",0,IF(INDEX([1]非R能力!$FK$9:$FK$558,C3441)=0,0,10))</f>
        <v>10</v>
      </c>
      <c r="V3441" s="3">
        <f>IF(E3441="小怪",0,IF(INDEX([1]非R能力!$FH$9:$FH$558,C3441)=0,0,5000))</f>
        <v>5000</v>
      </c>
      <c r="W3441" s="3">
        <f>HLOOKUP(W$5,[2]人物技能基础!$O$3:$Q$553,$C3441+1,0)</f>
        <v>3.637142857142857</v>
      </c>
      <c r="X3441" s="3">
        <f>HLOOKUP(X$5,[2]人物技能基础!$O$3:$Q$553,$C3441+1,0)</f>
        <v>2.0186428571428574</v>
      </c>
      <c r="Y3441" s="3">
        <f>HLOOKUP(Y$5,[2]人物技能基础!$O$3:$Q$553,$C3441+1,0)</f>
        <v>99.964285714285708</v>
      </c>
      <c r="Z3441" s="3">
        <f t="shared" si="319"/>
        <v>8759884</v>
      </c>
      <c r="AA3441" s="3">
        <f t="shared" si="320"/>
        <v>151653</v>
      </c>
      <c r="AB3441" s="3">
        <f t="shared" si="321"/>
        <v>53764</v>
      </c>
      <c r="AC3441" s="3">
        <f t="shared" si="322"/>
        <v>56354</v>
      </c>
      <c r="AD3441" s="3">
        <f t="shared" si="323"/>
        <v>57214</v>
      </c>
    </row>
    <row r="3442" spans="1:30" x14ac:dyDescent="0.15">
      <c r="A3442" s="3">
        <v>1437</v>
      </c>
      <c r="B3442" s="3" t="str">
        <f t="shared" si="318"/>
        <v>关卡1437boss</v>
      </c>
      <c r="C3442" s="3">
        <f>INDEX([3]关卡!$J$19:$J$2018,A3442)</f>
        <v>482</v>
      </c>
      <c r="D3442" s="3">
        <f>INDEX([3]关卡!$N$19:$N$2018,A3442)</f>
        <v>482</v>
      </c>
      <c r="E3442" s="3" t="s">
        <v>25</v>
      </c>
      <c r="F3442" s="3" t="s">
        <v>26</v>
      </c>
      <c r="G3442" s="3">
        <v>30</v>
      </c>
      <c r="H3442" s="3">
        <v>30</v>
      </c>
      <c r="I3442" s="3">
        <v>0.2</v>
      </c>
      <c r="J3442" s="4">
        <v>0.75</v>
      </c>
      <c r="K3442" s="4">
        <v>1</v>
      </c>
      <c r="L3442" s="4">
        <v>5</v>
      </c>
      <c r="M3442" s="3">
        <v>1</v>
      </c>
      <c r="N3442" s="3">
        <v>2</v>
      </c>
      <c r="O3442" s="3">
        <f>HLOOKUP(O$5,[1]非R能力!$B$8:$F$558,$C3442+1,0)</f>
        <v>1892713.6568461072</v>
      </c>
      <c r="P3442" s="3">
        <f>HLOOKUP(P$5,[1]非R能力!$B$8:$F$558,$C3442+1,0)</f>
        <v>268820.11714257911</v>
      </c>
      <c r="Q3442" s="3">
        <f>HLOOKUP(Q$5,[1]非R能力!$B$8:$F$558,$C3442+1,0)</f>
        <v>138835.10667310536</v>
      </c>
      <c r="R3442" s="3">
        <f>HLOOKUP(R$5,[1]非R能力!$B$8:$F$558,$C3442+1,0)</f>
        <v>42910.505583982755</v>
      </c>
      <c r="S3442" s="3">
        <f>HLOOKUP(S$5,[1]非R能力!$B$8:$F$558,$C3442+1,0)</f>
        <v>56354.42746794202</v>
      </c>
      <c r="T3442" s="3">
        <f>INDEX([1]非R能力!$H$9:$H$558,D3442)</f>
        <v>52438.812197903586</v>
      </c>
      <c r="U3442" s="3">
        <f>IF(E3442="小怪",0,IF(INDEX([1]非R能力!$FK$9:$FK$558,C3442)=0,0,10))</f>
        <v>10</v>
      </c>
      <c r="V3442" s="3">
        <f>IF(E3442="小怪",0,IF(INDEX([1]非R能力!$FH$9:$FH$558,C3442)=0,0,5000))</f>
        <v>5000</v>
      </c>
      <c r="W3442" s="3">
        <f>HLOOKUP(W$5,[2]人物技能基础!$O$3:$Q$553,$C3442+1,0)</f>
        <v>3.637142857142857</v>
      </c>
      <c r="X3442" s="3">
        <f>HLOOKUP(X$5,[2]人物技能基础!$O$3:$Q$553,$C3442+1,0)</f>
        <v>2.0186428571428574</v>
      </c>
      <c r="Y3442" s="3">
        <f>HLOOKUP(Y$5,[2]人物技能基础!$O$3:$Q$553,$C3442+1,0)</f>
        <v>99.964285714285708</v>
      </c>
      <c r="Z3442" s="3">
        <f t="shared" si="319"/>
        <v>8759884</v>
      </c>
      <c r="AA3442" s="3">
        <f t="shared" si="320"/>
        <v>151653</v>
      </c>
      <c r="AB3442" s="3">
        <f t="shared" si="321"/>
        <v>53764</v>
      </c>
      <c r="AC3442" s="3">
        <f t="shared" si="322"/>
        <v>56354</v>
      </c>
      <c r="AD3442" s="3">
        <f t="shared" si="323"/>
        <v>57214</v>
      </c>
    </row>
    <row r="3443" spans="1:30" x14ac:dyDescent="0.15">
      <c r="A3443" s="3">
        <v>1438</v>
      </c>
      <c r="B3443" s="3" t="str">
        <f t="shared" si="318"/>
        <v>关卡1438boss</v>
      </c>
      <c r="C3443" s="3">
        <f>INDEX([3]关卡!$J$19:$J$2018,A3443)</f>
        <v>483</v>
      </c>
      <c r="D3443" s="3">
        <f>INDEX([3]关卡!$N$19:$N$2018,A3443)</f>
        <v>483</v>
      </c>
      <c r="E3443" s="3" t="s">
        <v>25</v>
      </c>
      <c r="F3443" s="3" t="s">
        <v>26</v>
      </c>
      <c r="G3443" s="3">
        <v>30</v>
      </c>
      <c r="H3443" s="3">
        <v>30</v>
      </c>
      <c r="I3443" s="3">
        <v>0.2</v>
      </c>
      <c r="J3443" s="4">
        <v>0.75</v>
      </c>
      <c r="K3443" s="4">
        <v>1</v>
      </c>
      <c r="L3443" s="4">
        <v>5</v>
      </c>
      <c r="M3443" s="3">
        <v>1</v>
      </c>
      <c r="N3443" s="3">
        <v>2</v>
      </c>
      <c r="O3443" s="3">
        <f>HLOOKUP(O$5,[1]非R能力!$B$8:$F$558,$C3443+1,0)</f>
        <v>1905021.6407721182</v>
      </c>
      <c r="P3443" s="3">
        <f>HLOOKUP(P$5,[1]非R能力!$B$8:$F$558,$C3443+1,0)</f>
        <v>270535.2795379798</v>
      </c>
      <c r="Q3443" s="3">
        <f>HLOOKUP(Q$5,[1]非R能力!$B$8:$F$558,$C3443+1,0)</f>
        <v>139549.54019099014</v>
      </c>
      <c r="R3443" s="3">
        <f>HLOOKUP(R$5,[1]非R能力!$B$8:$F$558,$C3443+1,0)</f>
        <v>43145.886711145467</v>
      </c>
      <c r="S3443" s="3">
        <f>HLOOKUP(S$5,[1]非R能力!$B$8:$F$558,$C3443+1,0)</f>
        <v>56644.062009244248</v>
      </c>
      <c r="T3443" s="3">
        <f>INDEX([1]非R能力!$H$9:$H$558,D3443)</f>
        <v>52718.442053759994</v>
      </c>
      <c r="U3443" s="3">
        <f>IF(E3443="小怪",0,IF(INDEX([1]非R能力!$FK$9:$FK$558,C3443)=0,0,10))</f>
        <v>10</v>
      </c>
      <c r="V3443" s="3">
        <f>IF(E3443="小怪",0,IF(INDEX([1]非R能力!$FH$9:$FH$558,C3443)=0,0,5000))</f>
        <v>5000</v>
      </c>
      <c r="W3443" s="3">
        <f>HLOOKUP(W$5,[2]人物技能基础!$O$3:$Q$553,$C3443+1,0)</f>
        <v>3.637142857142857</v>
      </c>
      <c r="X3443" s="3">
        <f>HLOOKUP(X$5,[2]人物技能基础!$O$3:$Q$553,$C3443+1,0)</f>
        <v>2.0186428571428574</v>
      </c>
      <c r="Y3443" s="3">
        <f>HLOOKUP(Y$5,[2]人物技能基础!$O$3:$Q$553,$C3443+1,0)</f>
        <v>99.964285714285708</v>
      </c>
      <c r="Z3443" s="3">
        <f t="shared" si="319"/>
        <v>8814776</v>
      </c>
      <c r="AA3443" s="3">
        <f t="shared" si="320"/>
        <v>152449</v>
      </c>
      <c r="AB3443" s="3">
        <f t="shared" si="321"/>
        <v>54107</v>
      </c>
      <c r="AC3443" s="3">
        <f t="shared" si="322"/>
        <v>56644</v>
      </c>
      <c r="AD3443" s="3">
        <f t="shared" si="323"/>
        <v>57527</v>
      </c>
    </row>
    <row r="3444" spans="1:30" x14ac:dyDescent="0.15">
      <c r="A3444" s="3">
        <v>1439</v>
      </c>
      <c r="B3444" s="3" t="str">
        <f t="shared" si="318"/>
        <v>关卡1439boss</v>
      </c>
      <c r="C3444" s="3">
        <f>INDEX([3]关卡!$J$19:$J$2018,A3444)</f>
        <v>483</v>
      </c>
      <c r="D3444" s="3">
        <f>INDEX([3]关卡!$N$19:$N$2018,A3444)</f>
        <v>483</v>
      </c>
      <c r="E3444" s="3" t="s">
        <v>25</v>
      </c>
      <c r="F3444" s="3" t="s">
        <v>26</v>
      </c>
      <c r="G3444" s="3">
        <v>30</v>
      </c>
      <c r="H3444" s="3">
        <v>30</v>
      </c>
      <c r="I3444" s="3">
        <v>0.2</v>
      </c>
      <c r="J3444" s="4">
        <v>0.75</v>
      </c>
      <c r="K3444" s="4">
        <v>1</v>
      </c>
      <c r="L3444" s="4">
        <v>5</v>
      </c>
      <c r="M3444" s="3">
        <v>1</v>
      </c>
      <c r="N3444" s="3">
        <v>2</v>
      </c>
      <c r="O3444" s="3">
        <f>HLOOKUP(O$5,[1]非R能力!$B$8:$F$558,$C3444+1,0)</f>
        <v>1905021.6407721182</v>
      </c>
      <c r="P3444" s="3">
        <f>HLOOKUP(P$5,[1]非R能力!$B$8:$F$558,$C3444+1,0)</f>
        <v>270535.2795379798</v>
      </c>
      <c r="Q3444" s="3">
        <f>HLOOKUP(Q$5,[1]非R能力!$B$8:$F$558,$C3444+1,0)</f>
        <v>139549.54019099014</v>
      </c>
      <c r="R3444" s="3">
        <f>HLOOKUP(R$5,[1]非R能力!$B$8:$F$558,$C3444+1,0)</f>
        <v>43145.886711145467</v>
      </c>
      <c r="S3444" s="3">
        <f>HLOOKUP(S$5,[1]非R能力!$B$8:$F$558,$C3444+1,0)</f>
        <v>56644.062009244248</v>
      </c>
      <c r="T3444" s="3">
        <f>INDEX([1]非R能力!$H$9:$H$558,D3444)</f>
        <v>52718.442053759994</v>
      </c>
      <c r="U3444" s="3">
        <f>IF(E3444="小怪",0,IF(INDEX([1]非R能力!$FK$9:$FK$558,C3444)=0,0,10))</f>
        <v>10</v>
      </c>
      <c r="V3444" s="3">
        <f>IF(E3444="小怪",0,IF(INDEX([1]非R能力!$FH$9:$FH$558,C3444)=0,0,5000))</f>
        <v>5000</v>
      </c>
      <c r="W3444" s="3">
        <f>HLOOKUP(W$5,[2]人物技能基础!$O$3:$Q$553,$C3444+1,0)</f>
        <v>3.637142857142857</v>
      </c>
      <c r="X3444" s="3">
        <f>HLOOKUP(X$5,[2]人物技能基础!$O$3:$Q$553,$C3444+1,0)</f>
        <v>2.0186428571428574</v>
      </c>
      <c r="Y3444" s="3">
        <f>HLOOKUP(Y$5,[2]人物技能基础!$O$3:$Q$553,$C3444+1,0)</f>
        <v>99.964285714285708</v>
      </c>
      <c r="Z3444" s="3">
        <f t="shared" si="319"/>
        <v>8814776</v>
      </c>
      <c r="AA3444" s="3">
        <f t="shared" si="320"/>
        <v>152449</v>
      </c>
      <c r="AB3444" s="3">
        <f t="shared" si="321"/>
        <v>54107</v>
      </c>
      <c r="AC3444" s="3">
        <f t="shared" si="322"/>
        <v>56644</v>
      </c>
      <c r="AD3444" s="3">
        <f t="shared" si="323"/>
        <v>57527</v>
      </c>
    </row>
    <row r="3445" spans="1:30" x14ac:dyDescent="0.15">
      <c r="A3445" s="3">
        <v>1440</v>
      </c>
      <c r="B3445" s="3" t="str">
        <f t="shared" si="318"/>
        <v>关卡1440boss</v>
      </c>
      <c r="C3445" s="3">
        <f>INDEX([3]关卡!$J$19:$J$2018,A3445)</f>
        <v>483</v>
      </c>
      <c r="D3445" s="3">
        <f>INDEX([3]关卡!$N$19:$N$2018,A3445)</f>
        <v>483</v>
      </c>
      <c r="E3445" s="3" t="s">
        <v>25</v>
      </c>
      <c r="F3445" s="3" t="s">
        <v>26</v>
      </c>
      <c r="G3445" s="3">
        <v>30</v>
      </c>
      <c r="H3445" s="3">
        <v>30</v>
      </c>
      <c r="I3445" s="3">
        <v>0.2</v>
      </c>
      <c r="J3445" s="4">
        <v>0.75</v>
      </c>
      <c r="K3445" s="4">
        <v>1</v>
      </c>
      <c r="L3445" s="4">
        <v>5</v>
      </c>
      <c r="M3445" s="3">
        <v>1</v>
      </c>
      <c r="N3445" s="3">
        <v>2</v>
      </c>
      <c r="O3445" s="3">
        <f>HLOOKUP(O$5,[1]非R能力!$B$8:$F$558,$C3445+1,0)</f>
        <v>1905021.6407721182</v>
      </c>
      <c r="P3445" s="3">
        <f>HLOOKUP(P$5,[1]非R能力!$B$8:$F$558,$C3445+1,0)</f>
        <v>270535.2795379798</v>
      </c>
      <c r="Q3445" s="3">
        <f>HLOOKUP(Q$5,[1]非R能力!$B$8:$F$558,$C3445+1,0)</f>
        <v>139549.54019099014</v>
      </c>
      <c r="R3445" s="3">
        <f>HLOOKUP(R$5,[1]非R能力!$B$8:$F$558,$C3445+1,0)</f>
        <v>43145.886711145467</v>
      </c>
      <c r="S3445" s="3">
        <f>HLOOKUP(S$5,[1]非R能力!$B$8:$F$558,$C3445+1,0)</f>
        <v>56644.062009244248</v>
      </c>
      <c r="T3445" s="3">
        <f>INDEX([1]非R能力!$H$9:$H$558,D3445)</f>
        <v>52718.442053759994</v>
      </c>
      <c r="U3445" s="3">
        <f>IF(E3445="小怪",0,IF(INDEX([1]非R能力!$FK$9:$FK$558,C3445)=0,0,10))</f>
        <v>10</v>
      </c>
      <c r="V3445" s="3">
        <f>IF(E3445="小怪",0,IF(INDEX([1]非R能力!$FH$9:$FH$558,C3445)=0,0,5000))</f>
        <v>5000</v>
      </c>
      <c r="W3445" s="3">
        <f>HLOOKUP(W$5,[2]人物技能基础!$O$3:$Q$553,$C3445+1,0)</f>
        <v>3.637142857142857</v>
      </c>
      <c r="X3445" s="3">
        <f>HLOOKUP(X$5,[2]人物技能基础!$O$3:$Q$553,$C3445+1,0)</f>
        <v>2.0186428571428574</v>
      </c>
      <c r="Y3445" s="3">
        <f>HLOOKUP(Y$5,[2]人物技能基础!$O$3:$Q$553,$C3445+1,0)</f>
        <v>99.964285714285708</v>
      </c>
      <c r="Z3445" s="3">
        <f t="shared" si="319"/>
        <v>8814776</v>
      </c>
      <c r="AA3445" s="3">
        <f t="shared" si="320"/>
        <v>152449</v>
      </c>
      <c r="AB3445" s="3">
        <f t="shared" si="321"/>
        <v>54107</v>
      </c>
      <c r="AC3445" s="3">
        <f t="shared" si="322"/>
        <v>56644</v>
      </c>
      <c r="AD3445" s="3">
        <f t="shared" si="323"/>
        <v>57527</v>
      </c>
    </row>
    <row r="3446" spans="1:30" x14ac:dyDescent="0.15">
      <c r="A3446" s="3">
        <v>1441</v>
      </c>
      <c r="B3446" s="3" t="str">
        <f t="shared" si="318"/>
        <v>关卡1441boss</v>
      </c>
      <c r="C3446" s="3">
        <f>INDEX([3]关卡!$J$19:$J$2018,A3446)</f>
        <v>483</v>
      </c>
      <c r="D3446" s="3">
        <f>INDEX([3]关卡!$N$19:$N$2018,A3446)</f>
        <v>483</v>
      </c>
      <c r="E3446" s="3" t="s">
        <v>25</v>
      </c>
      <c r="F3446" s="3" t="s">
        <v>26</v>
      </c>
      <c r="G3446" s="3">
        <v>30</v>
      </c>
      <c r="H3446" s="3">
        <v>30</v>
      </c>
      <c r="I3446" s="3">
        <v>0.2</v>
      </c>
      <c r="J3446" s="4">
        <v>0.75</v>
      </c>
      <c r="K3446" s="4">
        <v>1</v>
      </c>
      <c r="L3446" s="4">
        <v>5</v>
      </c>
      <c r="M3446" s="3">
        <v>1</v>
      </c>
      <c r="N3446" s="3">
        <v>2</v>
      </c>
      <c r="O3446" s="3">
        <f>HLOOKUP(O$5,[1]非R能力!$B$8:$F$558,$C3446+1,0)</f>
        <v>1905021.6407721182</v>
      </c>
      <c r="P3446" s="3">
        <f>HLOOKUP(P$5,[1]非R能力!$B$8:$F$558,$C3446+1,0)</f>
        <v>270535.2795379798</v>
      </c>
      <c r="Q3446" s="3">
        <f>HLOOKUP(Q$5,[1]非R能力!$B$8:$F$558,$C3446+1,0)</f>
        <v>139549.54019099014</v>
      </c>
      <c r="R3446" s="3">
        <f>HLOOKUP(R$5,[1]非R能力!$B$8:$F$558,$C3446+1,0)</f>
        <v>43145.886711145467</v>
      </c>
      <c r="S3446" s="3">
        <f>HLOOKUP(S$5,[1]非R能力!$B$8:$F$558,$C3446+1,0)</f>
        <v>56644.062009244248</v>
      </c>
      <c r="T3446" s="3">
        <f>INDEX([1]非R能力!$H$9:$H$558,D3446)</f>
        <v>52718.442053759994</v>
      </c>
      <c r="U3446" s="3">
        <f>IF(E3446="小怪",0,IF(INDEX([1]非R能力!$FK$9:$FK$558,C3446)=0,0,10))</f>
        <v>10</v>
      </c>
      <c r="V3446" s="3">
        <f>IF(E3446="小怪",0,IF(INDEX([1]非R能力!$FH$9:$FH$558,C3446)=0,0,5000))</f>
        <v>5000</v>
      </c>
      <c r="W3446" s="3">
        <f>HLOOKUP(W$5,[2]人物技能基础!$O$3:$Q$553,$C3446+1,0)</f>
        <v>3.637142857142857</v>
      </c>
      <c r="X3446" s="3">
        <f>HLOOKUP(X$5,[2]人物技能基础!$O$3:$Q$553,$C3446+1,0)</f>
        <v>2.0186428571428574</v>
      </c>
      <c r="Y3446" s="3">
        <f>HLOOKUP(Y$5,[2]人物技能基础!$O$3:$Q$553,$C3446+1,0)</f>
        <v>99.964285714285708</v>
      </c>
      <c r="Z3446" s="3">
        <f t="shared" si="319"/>
        <v>8814776</v>
      </c>
      <c r="AA3446" s="3">
        <f t="shared" si="320"/>
        <v>152449</v>
      </c>
      <c r="AB3446" s="3">
        <f t="shared" si="321"/>
        <v>54107</v>
      </c>
      <c r="AC3446" s="3">
        <f t="shared" si="322"/>
        <v>56644</v>
      </c>
      <c r="AD3446" s="3">
        <f t="shared" si="323"/>
        <v>57527</v>
      </c>
    </row>
    <row r="3447" spans="1:30" x14ac:dyDescent="0.15">
      <c r="A3447" s="3">
        <v>1442</v>
      </c>
      <c r="B3447" s="3" t="str">
        <f t="shared" si="318"/>
        <v>关卡1442boss</v>
      </c>
      <c r="C3447" s="3">
        <f>INDEX([3]关卡!$J$19:$J$2018,A3447)</f>
        <v>484</v>
      </c>
      <c r="D3447" s="3">
        <f>INDEX([3]关卡!$N$19:$N$2018,A3447)</f>
        <v>484</v>
      </c>
      <c r="E3447" s="3" t="s">
        <v>25</v>
      </c>
      <c r="F3447" s="3" t="s">
        <v>26</v>
      </c>
      <c r="G3447" s="3">
        <v>30</v>
      </c>
      <c r="H3447" s="3">
        <v>30</v>
      </c>
      <c r="I3447" s="3">
        <v>0.2</v>
      </c>
      <c r="J3447" s="4">
        <v>0.75</v>
      </c>
      <c r="K3447" s="4">
        <v>1</v>
      </c>
      <c r="L3447" s="4">
        <v>5</v>
      </c>
      <c r="M3447" s="3">
        <v>1</v>
      </c>
      <c r="N3447" s="3">
        <v>2</v>
      </c>
      <c r="O3447" s="3">
        <f>HLOOKUP(O$5,[1]非R能力!$B$8:$F$558,$C3447+1,0)</f>
        <v>1916217.4065148365</v>
      </c>
      <c r="P3447" s="3">
        <f>HLOOKUP(P$5,[1]非R能力!$B$8:$F$558,$C3447+1,0)</f>
        <v>272132.06209858641</v>
      </c>
      <c r="Q3447" s="3">
        <f>HLOOKUP(Q$5,[1]非R能力!$B$8:$F$558,$C3447+1,0)</f>
        <v>140269.29466310653</v>
      </c>
      <c r="R3447" s="3">
        <f>HLOOKUP(R$5,[1]非R能力!$B$8:$F$558,$C3447+1,0)</f>
        <v>43370.15051243607</v>
      </c>
      <c r="S3447" s="3">
        <f>HLOOKUP(S$5,[1]非R能力!$B$8:$F$558,$C3447+1,0)</f>
        <v>56942.821665166091</v>
      </c>
      <c r="T3447" s="3">
        <f>INDEX([1]非R能力!$H$9:$H$558,D3447)</f>
        <v>52999.262577722679</v>
      </c>
      <c r="U3447" s="3">
        <f>IF(E3447="小怪",0,IF(INDEX([1]非R能力!$FK$9:$FK$558,C3447)=0,0,10))</f>
        <v>10</v>
      </c>
      <c r="V3447" s="3">
        <f>IF(E3447="小怪",0,IF(INDEX([1]非R能力!$FH$9:$FH$558,C3447)=0,0,5000))</f>
        <v>5000</v>
      </c>
      <c r="W3447" s="3">
        <f>HLOOKUP(W$5,[2]人物技能基础!$O$3:$Q$553,$C3447+1,0)</f>
        <v>3.637142857142857</v>
      </c>
      <c r="X3447" s="3">
        <f>HLOOKUP(X$5,[2]人物技能基础!$O$3:$Q$553,$C3447+1,0)</f>
        <v>2.0186428571428574</v>
      </c>
      <c r="Y3447" s="3">
        <f>HLOOKUP(Y$5,[2]人物技能基础!$O$3:$Q$553,$C3447+1,0)</f>
        <v>99.964285714285708</v>
      </c>
      <c r="Z3447" s="3">
        <f t="shared" si="319"/>
        <v>8866260</v>
      </c>
      <c r="AA3447" s="3">
        <f t="shared" si="320"/>
        <v>153244</v>
      </c>
      <c r="AB3447" s="3">
        <f t="shared" si="321"/>
        <v>54426</v>
      </c>
      <c r="AC3447" s="3">
        <f t="shared" si="322"/>
        <v>56942</v>
      </c>
      <c r="AD3447" s="3">
        <f t="shared" si="323"/>
        <v>57826</v>
      </c>
    </row>
    <row r="3448" spans="1:30" x14ac:dyDescent="0.15">
      <c r="A3448" s="3">
        <v>1443</v>
      </c>
      <c r="B3448" s="3" t="str">
        <f t="shared" si="318"/>
        <v>关卡1443boss</v>
      </c>
      <c r="C3448" s="3">
        <f>INDEX([3]关卡!$J$19:$J$2018,A3448)</f>
        <v>484</v>
      </c>
      <c r="D3448" s="3">
        <f>INDEX([3]关卡!$N$19:$N$2018,A3448)</f>
        <v>484</v>
      </c>
      <c r="E3448" s="3" t="s">
        <v>25</v>
      </c>
      <c r="F3448" s="3" t="s">
        <v>26</v>
      </c>
      <c r="G3448" s="3">
        <v>30</v>
      </c>
      <c r="H3448" s="3">
        <v>30</v>
      </c>
      <c r="I3448" s="3">
        <v>0.2</v>
      </c>
      <c r="J3448" s="4">
        <v>0.75</v>
      </c>
      <c r="K3448" s="4">
        <v>1</v>
      </c>
      <c r="L3448" s="4">
        <v>5</v>
      </c>
      <c r="M3448" s="3">
        <v>1</v>
      </c>
      <c r="N3448" s="3">
        <v>2</v>
      </c>
      <c r="O3448" s="3">
        <f>HLOOKUP(O$5,[1]非R能力!$B$8:$F$558,$C3448+1,0)</f>
        <v>1916217.4065148365</v>
      </c>
      <c r="P3448" s="3">
        <f>HLOOKUP(P$5,[1]非R能力!$B$8:$F$558,$C3448+1,0)</f>
        <v>272132.06209858641</v>
      </c>
      <c r="Q3448" s="3">
        <f>HLOOKUP(Q$5,[1]非R能力!$B$8:$F$558,$C3448+1,0)</f>
        <v>140269.29466310653</v>
      </c>
      <c r="R3448" s="3">
        <f>HLOOKUP(R$5,[1]非R能力!$B$8:$F$558,$C3448+1,0)</f>
        <v>43370.15051243607</v>
      </c>
      <c r="S3448" s="3">
        <f>HLOOKUP(S$5,[1]非R能力!$B$8:$F$558,$C3448+1,0)</f>
        <v>56942.821665166091</v>
      </c>
      <c r="T3448" s="3">
        <f>INDEX([1]非R能力!$H$9:$H$558,D3448)</f>
        <v>52999.262577722679</v>
      </c>
      <c r="U3448" s="3">
        <f>IF(E3448="小怪",0,IF(INDEX([1]非R能力!$FK$9:$FK$558,C3448)=0,0,10))</f>
        <v>10</v>
      </c>
      <c r="V3448" s="3">
        <f>IF(E3448="小怪",0,IF(INDEX([1]非R能力!$FH$9:$FH$558,C3448)=0,0,5000))</f>
        <v>5000</v>
      </c>
      <c r="W3448" s="3">
        <f>HLOOKUP(W$5,[2]人物技能基础!$O$3:$Q$553,$C3448+1,0)</f>
        <v>3.637142857142857</v>
      </c>
      <c r="X3448" s="3">
        <f>HLOOKUP(X$5,[2]人物技能基础!$O$3:$Q$553,$C3448+1,0)</f>
        <v>2.0186428571428574</v>
      </c>
      <c r="Y3448" s="3">
        <f>HLOOKUP(Y$5,[2]人物技能基础!$O$3:$Q$553,$C3448+1,0)</f>
        <v>99.964285714285708</v>
      </c>
      <c r="Z3448" s="3">
        <f t="shared" si="319"/>
        <v>8866260</v>
      </c>
      <c r="AA3448" s="3">
        <f t="shared" si="320"/>
        <v>153244</v>
      </c>
      <c r="AB3448" s="3">
        <f t="shared" si="321"/>
        <v>54426</v>
      </c>
      <c r="AC3448" s="3">
        <f t="shared" si="322"/>
        <v>56942</v>
      </c>
      <c r="AD3448" s="3">
        <f t="shared" si="323"/>
        <v>57826</v>
      </c>
    </row>
    <row r="3449" spans="1:30" x14ac:dyDescent="0.15">
      <c r="A3449" s="3">
        <v>1444</v>
      </c>
      <c r="B3449" s="3" t="str">
        <f t="shared" si="318"/>
        <v>关卡1444boss</v>
      </c>
      <c r="C3449" s="3">
        <f>INDEX([3]关卡!$J$19:$J$2018,A3449)</f>
        <v>484</v>
      </c>
      <c r="D3449" s="3">
        <f>INDEX([3]关卡!$N$19:$N$2018,A3449)</f>
        <v>484</v>
      </c>
      <c r="E3449" s="3" t="s">
        <v>25</v>
      </c>
      <c r="F3449" s="3" t="s">
        <v>26</v>
      </c>
      <c r="G3449" s="3">
        <v>30</v>
      </c>
      <c r="H3449" s="3">
        <v>30</v>
      </c>
      <c r="I3449" s="3">
        <v>0.2</v>
      </c>
      <c r="J3449" s="4">
        <v>0.75</v>
      </c>
      <c r="K3449" s="4">
        <v>1</v>
      </c>
      <c r="L3449" s="4">
        <v>5</v>
      </c>
      <c r="M3449" s="3">
        <v>1</v>
      </c>
      <c r="N3449" s="3">
        <v>2</v>
      </c>
      <c r="O3449" s="3">
        <f>HLOOKUP(O$5,[1]非R能力!$B$8:$F$558,$C3449+1,0)</f>
        <v>1916217.4065148365</v>
      </c>
      <c r="P3449" s="3">
        <f>HLOOKUP(P$5,[1]非R能力!$B$8:$F$558,$C3449+1,0)</f>
        <v>272132.06209858641</v>
      </c>
      <c r="Q3449" s="3">
        <f>HLOOKUP(Q$5,[1]非R能力!$B$8:$F$558,$C3449+1,0)</f>
        <v>140269.29466310653</v>
      </c>
      <c r="R3449" s="3">
        <f>HLOOKUP(R$5,[1]非R能力!$B$8:$F$558,$C3449+1,0)</f>
        <v>43370.15051243607</v>
      </c>
      <c r="S3449" s="3">
        <f>HLOOKUP(S$5,[1]非R能力!$B$8:$F$558,$C3449+1,0)</f>
        <v>56942.821665166091</v>
      </c>
      <c r="T3449" s="3">
        <f>INDEX([1]非R能力!$H$9:$H$558,D3449)</f>
        <v>52999.262577722679</v>
      </c>
      <c r="U3449" s="3">
        <f>IF(E3449="小怪",0,IF(INDEX([1]非R能力!$FK$9:$FK$558,C3449)=0,0,10))</f>
        <v>10</v>
      </c>
      <c r="V3449" s="3">
        <f>IF(E3449="小怪",0,IF(INDEX([1]非R能力!$FH$9:$FH$558,C3449)=0,0,5000))</f>
        <v>5000</v>
      </c>
      <c r="W3449" s="3">
        <f>HLOOKUP(W$5,[2]人物技能基础!$O$3:$Q$553,$C3449+1,0)</f>
        <v>3.637142857142857</v>
      </c>
      <c r="X3449" s="3">
        <f>HLOOKUP(X$5,[2]人物技能基础!$O$3:$Q$553,$C3449+1,0)</f>
        <v>2.0186428571428574</v>
      </c>
      <c r="Y3449" s="3">
        <f>HLOOKUP(Y$5,[2]人物技能基础!$O$3:$Q$553,$C3449+1,0)</f>
        <v>99.964285714285708</v>
      </c>
      <c r="Z3449" s="3">
        <f t="shared" si="319"/>
        <v>8866260</v>
      </c>
      <c r="AA3449" s="3">
        <f t="shared" si="320"/>
        <v>153244</v>
      </c>
      <c r="AB3449" s="3">
        <f t="shared" si="321"/>
        <v>54426</v>
      </c>
      <c r="AC3449" s="3">
        <f t="shared" si="322"/>
        <v>56942</v>
      </c>
      <c r="AD3449" s="3">
        <f t="shared" si="323"/>
        <v>57826</v>
      </c>
    </row>
    <row r="3450" spans="1:30" x14ac:dyDescent="0.15">
      <c r="A3450" s="3">
        <v>1445</v>
      </c>
      <c r="B3450" s="3" t="str">
        <f t="shared" si="318"/>
        <v>关卡1445boss</v>
      </c>
      <c r="C3450" s="3">
        <f>INDEX([3]关卡!$J$19:$J$2018,A3450)</f>
        <v>484</v>
      </c>
      <c r="D3450" s="3">
        <f>INDEX([3]关卡!$N$19:$N$2018,A3450)</f>
        <v>484</v>
      </c>
      <c r="E3450" s="3" t="s">
        <v>25</v>
      </c>
      <c r="F3450" s="3" t="s">
        <v>26</v>
      </c>
      <c r="G3450" s="3">
        <v>30</v>
      </c>
      <c r="H3450" s="3">
        <v>30</v>
      </c>
      <c r="I3450" s="3">
        <v>0.2</v>
      </c>
      <c r="J3450" s="4">
        <v>0.75</v>
      </c>
      <c r="K3450" s="4">
        <v>1</v>
      </c>
      <c r="L3450" s="4">
        <v>5</v>
      </c>
      <c r="M3450" s="3">
        <v>1</v>
      </c>
      <c r="N3450" s="3">
        <v>2</v>
      </c>
      <c r="O3450" s="3">
        <f>HLOOKUP(O$5,[1]非R能力!$B$8:$F$558,$C3450+1,0)</f>
        <v>1916217.4065148365</v>
      </c>
      <c r="P3450" s="3">
        <f>HLOOKUP(P$5,[1]非R能力!$B$8:$F$558,$C3450+1,0)</f>
        <v>272132.06209858641</v>
      </c>
      <c r="Q3450" s="3">
        <f>HLOOKUP(Q$5,[1]非R能力!$B$8:$F$558,$C3450+1,0)</f>
        <v>140269.29466310653</v>
      </c>
      <c r="R3450" s="3">
        <f>HLOOKUP(R$5,[1]非R能力!$B$8:$F$558,$C3450+1,0)</f>
        <v>43370.15051243607</v>
      </c>
      <c r="S3450" s="3">
        <f>HLOOKUP(S$5,[1]非R能力!$B$8:$F$558,$C3450+1,0)</f>
        <v>56942.821665166091</v>
      </c>
      <c r="T3450" s="3">
        <f>INDEX([1]非R能力!$H$9:$H$558,D3450)</f>
        <v>52999.262577722679</v>
      </c>
      <c r="U3450" s="3">
        <f>IF(E3450="小怪",0,IF(INDEX([1]非R能力!$FK$9:$FK$558,C3450)=0,0,10))</f>
        <v>10</v>
      </c>
      <c r="V3450" s="3">
        <f>IF(E3450="小怪",0,IF(INDEX([1]非R能力!$FH$9:$FH$558,C3450)=0,0,5000))</f>
        <v>5000</v>
      </c>
      <c r="W3450" s="3">
        <f>HLOOKUP(W$5,[2]人物技能基础!$O$3:$Q$553,$C3450+1,0)</f>
        <v>3.637142857142857</v>
      </c>
      <c r="X3450" s="3">
        <f>HLOOKUP(X$5,[2]人物技能基础!$O$3:$Q$553,$C3450+1,0)</f>
        <v>2.0186428571428574</v>
      </c>
      <c r="Y3450" s="3">
        <f>HLOOKUP(Y$5,[2]人物技能基础!$O$3:$Q$553,$C3450+1,0)</f>
        <v>99.964285714285708</v>
      </c>
      <c r="Z3450" s="3">
        <f t="shared" si="319"/>
        <v>8866260</v>
      </c>
      <c r="AA3450" s="3">
        <f t="shared" si="320"/>
        <v>153244</v>
      </c>
      <c r="AB3450" s="3">
        <f t="shared" si="321"/>
        <v>54426</v>
      </c>
      <c r="AC3450" s="3">
        <f t="shared" si="322"/>
        <v>56942</v>
      </c>
      <c r="AD3450" s="3">
        <f t="shared" si="323"/>
        <v>57826</v>
      </c>
    </row>
    <row r="3451" spans="1:30" x14ac:dyDescent="0.15">
      <c r="A3451" s="3">
        <v>1446</v>
      </c>
      <c r="B3451" s="3" t="str">
        <f t="shared" si="318"/>
        <v>关卡1446boss</v>
      </c>
      <c r="C3451" s="3">
        <f>INDEX([3]关卡!$J$19:$J$2018,A3451)</f>
        <v>485</v>
      </c>
      <c r="D3451" s="3">
        <f>INDEX([3]关卡!$N$19:$N$2018,A3451)</f>
        <v>485</v>
      </c>
      <c r="E3451" s="3" t="s">
        <v>25</v>
      </c>
      <c r="F3451" s="3" t="s">
        <v>26</v>
      </c>
      <c r="G3451" s="3">
        <v>30</v>
      </c>
      <c r="H3451" s="3">
        <v>30</v>
      </c>
      <c r="I3451" s="3">
        <v>0.2</v>
      </c>
      <c r="J3451" s="4">
        <v>0.75</v>
      </c>
      <c r="K3451" s="4">
        <v>1</v>
      </c>
      <c r="L3451" s="4">
        <v>5</v>
      </c>
      <c r="M3451" s="3">
        <v>1</v>
      </c>
      <c r="N3451" s="3">
        <v>2</v>
      </c>
      <c r="O3451" s="3">
        <f>HLOOKUP(O$5,[1]非R能力!$B$8:$F$558,$C3451+1,0)</f>
        <v>1928013.8233476346</v>
      </c>
      <c r="P3451" s="3">
        <f>HLOOKUP(P$5,[1]非R能力!$B$8:$F$558,$C3451+1,0)</f>
        <v>273784.18969817989</v>
      </c>
      <c r="Q3451" s="3">
        <f>HLOOKUP(Q$5,[1]非R能力!$B$8:$F$558,$C3451+1,0)</f>
        <v>140966.00255687223</v>
      </c>
      <c r="R3451" s="3">
        <f>HLOOKUP(R$5,[1]非R能力!$B$8:$F$558,$C3451+1,0)</f>
        <v>43603.761079683238</v>
      </c>
      <c r="S3451" s="3">
        <f>HLOOKUP(S$5,[1]非R能力!$B$8:$F$558,$C3451+1,0)</f>
        <v>57213.320881305357</v>
      </c>
      <c r="T3451" s="3">
        <f>INDEX([1]非R能力!$H$9:$H$558,D3451)</f>
        <v>53281.27752544226</v>
      </c>
      <c r="U3451" s="3">
        <f>IF(E3451="小怪",0,IF(INDEX([1]非R能力!$FK$9:$FK$558,C3451)=0,0,10))</f>
        <v>10</v>
      </c>
      <c r="V3451" s="3">
        <f>IF(E3451="小怪",0,IF(INDEX([1]非R能力!$FH$9:$FH$558,C3451)=0,0,5000))</f>
        <v>5000</v>
      </c>
      <c r="W3451" s="3">
        <f>HLOOKUP(W$5,[2]人物技能基础!$O$3:$Q$553,$C3451+1,0)</f>
        <v>3.637142857142857</v>
      </c>
      <c r="X3451" s="3">
        <f>HLOOKUP(X$5,[2]人物技能基础!$O$3:$Q$553,$C3451+1,0)</f>
        <v>2.0186428571428574</v>
      </c>
      <c r="Y3451" s="3">
        <f>HLOOKUP(Y$5,[2]人物技能基础!$O$3:$Q$553,$C3451+1,0)</f>
        <v>99.964285714285708</v>
      </c>
      <c r="Z3451" s="3">
        <f t="shared" si="319"/>
        <v>8919376</v>
      </c>
      <c r="AA3451" s="3">
        <f t="shared" si="320"/>
        <v>154019</v>
      </c>
      <c r="AB3451" s="3">
        <f t="shared" si="321"/>
        <v>54756</v>
      </c>
      <c r="AC3451" s="3">
        <f t="shared" si="322"/>
        <v>57213</v>
      </c>
      <c r="AD3451" s="3">
        <f t="shared" si="323"/>
        <v>58138</v>
      </c>
    </row>
    <row r="3452" spans="1:30" x14ac:dyDescent="0.15">
      <c r="A3452" s="3">
        <v>1447</v>
      </c>
      <c r="B3452" s="3" t="str">
        <f t="shared" si="318"/>
        <v>关卡1447boss</v>
      </c>
      <c r="C3452" s="3">
        <f>INDEX([3]关卡!$J$19:$J$2018,A3452)</f>
        <v>485</v>
      </c>
      <c r="D3452" s="3">
        <f>INDEX([3]关卡!$N$19:$N$2018,A3452)</f>
        <v>485</v>
      </c>
      <c r="E3452" s="3" t="s">
        <v>25</v>
      </c>
      <c r="F3452" s="3" t="s">
        <v>26</v>
      </c>
      <c r="G3452" s="3">
        <v>30</v>
      </c>
      <c r="H3452" s="3">
        <v>30</v>
      </c>
      <c r="I3452" s="3">
        <v>0.2</v>
      </c>
      <c r="J3452" s="4">
        <v>0.75</v>
      </c>
      <c r="K3452" s="4">
        <v>1</v>
      </c>
      <c r="L3452" s="4">
        <v>5</v>
      </c>
      <c r="M3452" s="3">
        <v>1</v>
      </c>
      <c r="N3452" s="3">
        <v>2</v>
      </c>
      <c r="O3452" s="3">
        <f>HLOOKUP(O$5,[1]非R能力!$B$8:$F$558,$C3452+1,0)</f>
        <v>1928013.8233476346</v>
      </c>
      <c r="P3452" s="3">
        <f>HLOOKUP(P$5,[1]非R能力!$B$8:$F$558,$C3452+1,0)</f>
        <v>273784.18969817989</v>
      </c>
      <c r="Q3452" s="3">
        <f>HLOOKUP(Q$5,[1]非R能力!$B$8:$F$558,$C3452+1,0)</f>
        <v>140966.00255687223</v>
      </c>
      <c r="R3452" s="3">
        <f>HLOOKUP(R$5,[1]非R能力!$B$8:$F$558,$C3452+1,0)</f>
        <v>43603.761079683238</v>
      </c>
      <c r="S3452" s="3">
        <f>HLOOKUP(S$5,[1]非R能力!$B$8:$F$558,$C3452+1,0)</f>
        <v>57213.320881305357</v>
      </c>
      <c r="T3452" s="3">
        <f>INDEX([1]非R能力!$H$9:$H$558,D3452)</f>
        <v>53281.27752544226</v>
      </c>
      <c r="U3452" s="3">
        <f>IF(E3452="小怪",0,IF(INDEX([1]非R能力!$FK$9:$FK$558,C3452)=0,0,10))</f>
        <v>10</v>
      </c>
      <c r="V3452" s="3">
        <f>IF(E3452="小怪",0,IF(INDEX([1]非R能力!$FH$9:$FH$558,C3452)=0,0,5000))</f>
        <v>5000</v>
      </c>
      <c r="W3452" s="3">
        <f>HLOOKUP(W$5,[2]人物技能基础!$O$3:$Q$553,$C3452+1,0)</f>
        <v>3.637142857142857</v>
      </c>
      <c r="X3452" s="3">
        <f>HLOOKUP(X$5,[2]人物技能基础!$O$3:$Q$553,$C3452+1,0)</f>
        <v>2.0186428571428574</v>
      </c>
      <c r="Y3452" s="3">
        <f>HLOOKUP(Y$5,[2]人物技能基础!$O$3:$Q$553,$C3452+1,0)</f>
        <v>99.964285714285708</v>
      </c>
      <c r="Z3452" s="3">
        <f t="shared" si="319"/>
        <v>8919376</v>
      </c>
      <c r="AA3452" s="3">
        <f t="shared" si="320"/>
        <v>154019</v>
      </c>
      <c r="AB3452" s="3">
        <f t="shared" si="321"/>
        <v>54756</v>
      </c>
      <c r="AC3452" s="3">
        <f t="shared" si="322"/>
        <v>57213</v>
      </c>
      <c r="AD3452" s="3">
        <f t="shared" si="323"/>
        <v>58138</v>
      </c>
    </row>
    <row r="3453" spans="1:30" x14ac:dyDescent="0.15">
      <c r="A3453" s="3">
        <v>1448</v>
      </c>
      <c r="B3453" s="3" t="str">
        <f t="shared" si="318"/>
        <v>关卡1448boss</v>
      </c>
      <c r="C3453" s="3">
        <f>INDEX([3]关卡!$J$19:$J$2018,A3453)</f>
        <v>485</v>
      </c>
      <c r="D3453" s="3">
        <f>INDEX([3]关卡!$N$19:$N$2018,A3453)</f>
        <v>485</v>
      </c>
      <c r="E3453" s="3" t="s">
        <v>25</v>
      </c>
      <c r="F3453" s="3" t="s">
        <v>26</v>
      </c>
      <c r="G3453" s="3">
        <v>30</v>
      </c>
      <c r="H3453" s="3">
        <v>30</v>
      </c>
      <c r="I3453" s="3">
        <v>0.2</v>
      </c>
      <c r="J3453" s="4">
        <v>0.75</v>
      </c>
      <c r="K3453" s="4">
        <v>1</v>
      </c>
      <c r="L3453" s="4">
        <v>5</v>
      </c>
      <c r="M3453" s="3">
        <v>1</v>
      </c>
      <c r="N3453" s="3">
        <v>2</v>
      </c>
      <c r="O3453" s="3">
        <f>HLOOKUP(O$5,[1]非R能力!$B$8:$F$558,$C3453+1,0)</f>
        <v>1928013.8233476346</v>
      </c>
      <c r="P3453" s="3">
        <f>HLOOKUP(P$5,[1]非R能力!$B$8:$F$558,$C3453+1,0)</f>
        <v>273784.18969817989</v>
      </c>
      <c r="Q3453" s="3">
        <f>HLOOKUP(Q$5,[1]非R能力!$B$8:$F$558,$C3453+1,0)</f>
        <v>140966.00255687223</v>
      </c>
      <c r="R3453" s="3">
        <f>HLOOKUP(R$5,[1]非R能力!$B$8:$F$558,$C3453+1,0)</f>
        <v>43603.761079683238</v>
      </c>
      <c r="S3453" s="3">
        <f>HLOOKUP(S$5,[1]非R能力!$B$8:$F$558,$C3453+1,0)</f>
        <v>57213.320881305357</v>
      </c>
      <c r="T3453" s="3">
        <f>INDEX([1]非R能力!$H$9:$H$558,D3453)</f>
        <v>53281.27752544226</v>
      </c>
      <c r="U3453" s="3">
        <f>IF(E3453="小怪",0,IF(INDEX([1]非R能力!$FK$9:$FK$558,C3453)=0,0,10))</f>
        <v>10</v>
      </c>
      <c r="V3453" s="3">
        <f>IF(E3453="小怪",0,IF(INDEX([1]非R能力!$FH$9:$FH$558,C3453)=0,0,5000))</f>
        <v>5000</v>
      </c>
      <c r="W3453" s="3">
        <f>HLOOKUP(W$5,[2]人物技能基础!$O$3:$Q$553,$C3453+1,0)</f>
        <v>3.637142857142857</v>
      </c>
      <c r="X3453" s="3">
        <f>HLOOKUP(X$5,[2]人物技能基础!$O$3:$Q$553,$C3453+1,0)</f>
        <v>2.0186428571428574</v>
      </c>
      <c r="Y3453" s="3">
        <f>HLOOKUP(Y$5,[2]人物技能基础!$O$3:$Q$553,$C3453+1,0)</f>
        <v>99.964285714285708</v>
      </c>
      <c r="Z3453" s="3">
        <f t="shared" si="319"/>
        <v>8919376</v>
      </c>
      <c r="AA3453" s="3">
        <f t="shared" si="320"/>
        <v>154019</v>
      </c>
      <c r="AB3453" s="3">
        <f t="shared" si="321"/>
        <v>54756</v>
      </c>
      <c r="AC3453" s="3">
        <f t="shared" si="322"/>
        <v>57213</v>
      </c>
      <c r="AD3453" s="3">
        <f t="shared" si="323"/>
        <v>58138</v>
      </c>
    </row>
    <row r="3454" spans="1:30" x14ac:dyDescent="0.15">
      <c r="A3454" s="3">
        <v>1449</v>
      </c>
      <c r="B3454" s="3" t="str">
        <f t="shared" si="318"/>
        <v>关卡1449boss</v>
      </c>
      <c r="C3454" s="3">
        <f>INDEX([3]关卡!$J$19:$J$2018,A3454)</f>
        <v>485</v>
      </c>
      <c r="D3454" s="3">
        <f>INDEX([3]关卡!$N$19:$N$2018,A3454)</f>
        <v>485</v>
      </c>
      <c r="E3454" s="3" t="s">
        <v>25</v>
      </c>
      <c r="F3454" s="3" t="s">
        <v>26</v>
      </c>
      <c r="G3454" s="3">
        <v>30</v>
      </c>
      <c r="H3454" s="3">
        <v>30</v>
      </c>
      <c r="I3454" s="3">
        <v>0.2</v>
      </c>
      <c r="J3454" s="4">
        <v>0.75</v>
      </c>
      <c r="K3454" s="4">
        <v>1</v>
      </c>
      <c r="L3454" s="4">
        <v>5</v>
      </c>
      <c r="M3454" s="3">
        <v>1</v>
      </c>
      <c r="N3454" s="3">
        <v>2</v>
      </c>
      <c r="O3454" s="3">
        <f>HLOOKUP(O$5,[1]非R能力!$B$8:$F$558,$C3454+1,0)</f>
        <v>1928013.8233476346</v>
      </c>
      <c r="P3454" s="3">
        <f>HLOOKUP(P$5,[1]非R能力!$B$8:$F$558,$C3454+1,0)</f>
        <v>273784.18969817989</v>
      </c>
      <c r="Q3454" s="3">
        <f>HLOOKUP(Q$5,[1]非R能力!$B$8:$F$558,$C3454+1,0)</f>
        <v>140966.00255687223</v>
      </c>
      <c r="R3454" s="3">
        <f>HLOOKUP(R$5,[1]非R能力!$B$8:$F$558,$C3454+1,0)</f>
        <v>43603.761079683238</v>
      </c>
      <c r="S3454" s="3">
        <f>HLOOKUP(S$5,[1]非R能力!$B$8:$F$558,$C3454+1,0)</f>
        <v>57213.320881305357</v>
      </c>
      <c r="T3454" s="3">
        <f>INDEX([1]非R能力!$H$9:$H$558,D3454)</f>
        <v>53281.27752544226</v>
      </c>
      <c r="U3454" s="3">
        <f>IF(E3454="小怪",0,IF(INDEX([1]非R能力!$FK$9:$FK$558,C3454)=0,0,10))</f>
        <v>10</v>
      </c>
      <c r="V3454" s="3">
        <f>IF(E3454="小怪",0,IF(INDEX([1]非R能力!$FH$9:$FH$558,C3454)=0,0,5000))</f>
        <v>5000</v>
      </c>
      <c r="W3454" s="3">
        <f>HLOOKUP(W$5,[2]人物技能基础!$O$3:$Q$553,$C3454+1,0)</f>
        <v>3.637142857142857</v>
      </c>
      <c r="X3454" s="3">
        <f>HLOOKUP(X$5,[2]人物技能基础!$O$3:$Q$553,$C3454+1,0)</f>
        <v>2.0186428571428574</v>
      </c>
      <c r="Y3454" s="3">
        <f>HLOOKUP(Y$5,[2]人物技能基础!$O$3:$Q$553,$C3454+1,0)</f>
        <v>99.964285714285708</v>
      </c>
      <c r="Z3454" s="3">
        <f t="shared" si="319"/>
        <v>8919376</v>
      </c>
      <c r="AA3454" s="3">
        <f t="shared" si="320"/>
        <v>154019</v>
      </c>
      <c r="AB3454" s="3">
        <f t="shared" si="321"/>
        <v>54756</v>
      </c>
      <c r="AC3454" s="3">
        <f t="shared" si="322"/>
        <v>57213</v>
      </c>
      <c r="AD3454" s="3">
        <f t="shared" si="323"/>
        <v>58138</v>
      </c>
    </row>
    <row r="3455" spans="1:30" x14ac:dyDescent="0.15">
      <c r="A3455" s="3">
        <v>1450</v>
      </c>
      <c r="B3455" s="3" t="str">
        <f t="shared" si="318"/>
        <v>关卡1450boss</v>
      </c>
      <c r="C3455" s="3">
        <f>INDEX([3]关卡!$J$19:$J$2018,A3455)</f>
        <v>485</v>
      </c>
      <c r="D3455" s="3">
        <f>INDEX([3]关卡!$N$19:$N$2018,A3455)</f>
        <v>485</v>
      </c>
      <c r="E3455" s="3" t="s">
        <v>25</v>
      </c>
      <c r="F3455" s="3" t="s">
        <v>26</v>
      </c>
      <c r="G3455" s="3">
        <v>30</v>
      </c>
      <c r="H3455" s="3">
        <v>30</v>
      </c>
      <c r="I3455" s="3">
        <v>0.2</v>
      </c>
      <c r="J3455" s="4">
        <v>0.75</v>
      </c>
      <c r="K3455" s="4">
        <v>1</v>
      </c>
      <c r="L3455" s="4">
        <v>5</v>
      </c>
      <c r="M3455" s="3">
        <v>1</v>
      </c>
      <c r="N3455" s="3">
        <v>2</v>
      </c>
      <c r="O3455" s="3">
        <f>HLOOKUP(O$5,[1]非R能力!$B$8:$F$558,$C3455+1,0)</f>
        <v>1928013.8233476346</v>
      </c>
      <c r="P3455" s="3">
        <f>HLOOKUP(P$5,[1]非R能力!$B$8:$F$558,$C3455+1,0)</f>
        <v>273784.18969817989</v>
      </c>
      <c r="Q3455" s="3">
        <f>HLOOKUP(Q$5,[1]非R能力!$B$8:$F$558,$C3455+1,0)</f>
        <v>140966.00255687223</v>
      </c>
      <c r="R3455" s="3">
        <f>HLOOKUP(R$5,[1]非R能力!$B$8:$F$558,$C3455+1,0)</f>
        <v>43603.761079683238</v>
      </c>
      <c r="S3455" s="3">
        <f>HLOOKUP(S$5,[1]非R能力!$B$8:$F$558,$C3455+1,0)</f>
        <v>57213.320881305357</v>
      </c>
      <c r="T3455" s="3">
        <f>INDEX([1]非R能力!$H$9:$H$558,D3455)</f>
        <v>53281.27752544226</v>
      </c>
      <c r="U3455" s="3">
        <f>IF(E3455="小怪",0,IF(INDEX([1]非R能力!$FK$9:$FK$558,C3455)=0,0,10))</f>
        <v>10</v>
      </c>
      <c r="V3455" s="3">
        <f>IF(E3455="小怪",0,IF(INDEX([1]非R能力!$FH$9:$FH$558,C3455)=0,0,5000))</f>
        <v>5000</v>
      </c>
      <c r="W3455" s="3">
        <f>HLOOKUP(W$5,[2]人物技能基础!$O$3:$Q$553,$C3455+1,0)</f>
        <v>3.637142857142857</v>
      </c>
      <c r="X3455" s="3">
        <f>HLOOKUP(X$5,[2]人物技能基础!$O$3:$Q$553,$C3455+1,0)</f>
        <v>2.0186428571428574</v>
      </c>
      <c r="Y3455" s="3">
        <f>HLOOKUP(Y$5,[2]人物技能基础!$O$3:$Q$553,$C3455+1,0)</f>
        <v>99.964285714285708</v>
      </c>
      <c r="Z3455" s="3">
        <f t="shared" si="319"/>
        <v>8919376</v>
      </c>
      <c r="AA3455" s="3">
        <f t="shared" si="320"/>
        <v>154019</v>
      </c>
      <c r="AB3455" s="3">
        <f t="shared" si="321"/>
        <v>54756</v>
      </c>
      <c r="AC3455" s="3">
        <f t="shared" si="322"/>
        <v>57213</v>
      </c>
      <c r="AD3455" s="3">
        <f t="shared" si="323"/>
        <v>58138</v>
      </c>
    </row>
    <row r="3456" spans="1:30" x14ac:dyDescent="0.15">
      <c r="A3456" s="3">
        <v>1451</v>
      </c>
      <c r="B3456" s="3" t="str">
        <f t="shared" si="318"/>
        <v>关卡1451boss</v>
      </c>
      <c r="C3456" s="3">
        <f>INDEX([3]关卡!$J$19:$J$2018,A3456)</f>
        <v>486</v>
      </c>
      <c r="D3456" s="3">
        <f>INDEX([3]关卡!$N$19:$N$2018,A3456)</f>
        <v>486</v>
      </c>
      <c r="E3456" s="3" t="s">
        <v>25</v>
      </c>
      <c r="F3456" s="3" t="s">
        <v>26</v>
      </c>
      <c r="G3456" s="3">
        <v>30</v>
      </c>
      <c r="H3456" s="3">
        <v>30</v>
      </c>
      <c r="I3456" s="3">
        <v>0.2</v>
      </c>
      <c r="J3456" s="4">
        <v>0.75</v>
      </c>
      <c r="K3456" s="4">
        <v>1</v>
      </c>
      <c r="L3456" s="4">
        <v>5</v>
      </c>
      <c r="M3456" s="3">
        <v>1</v>
      </c>
      <c r="N3456" s="3">
        <v>2</v>
      </c>
      <c r="O3456" s="3">
        <f>HLOOKUP(O$5,[1]非R能力!$B$8:$F$558,$C3456+1,0)</f>
        <v>1940287.010130733</v>
      </c>
      <c r="P3456" s="3">
        <f>HLOOKUP(P$5,[1]非R能力!$B$8:$F$558,$C3456+1,0)</f>
        <v>275488.76530875039</v>
      </c>
      <c r="Q3456" s="3">
        <f>HLOOKUP(Q$5,[1]非R能力!$B$8:$F$558,$C3456+1,0)</f>
        <v>141697.44984423104</v>
      </c>
      <c r="R3456" s="3">
        <f>HLOOKUP(R$5,[1]非R能力!$B$8:$F$558,$C3456+1,0)</f>
        <v>43835.148758312505</v>
      </c>
      <c r="S3456" s="3">
        <f>HLOOKUP(S$5,[1]非R能力!$B$8:$F$558,$C3456+1,0)</f>
        <v>57529.770239627418</v>
      </c>
      <c r="T3456" s="3">
        <f>INDEX([1]非R能力!$H$9:$H$558,D3456)</f>
        <v>53564.490658716066</v>
      </c>
      <c r="U3456" s="3">
        <f>IF(E3456="小怪",0,IF(INDEX([1]非R能力!$FK$9:$FK$558,C3456)=0,0,10))</f>
        <v>10</v>
      </c>
      <c r="V3456" s="3">
        <f>IF(E3456="小怪",0,IF(INDEX([1]非R能力!$FH$9:$FH$558,C3456)=0,0,5000))</f>
        <v>5000</v>
      </c>
      <c r="W3456" s="3">
        <f>HLOOKUP(W$5,[2]人物技能基础!$O$3:$Q$553,$C3456+1,0)</f>
        <v>3.637142857142857</v>
      </c>
      <c r="X3456" s="3">
        <f>HLOOKUP(X$5,[2]人物技能基础!$O$3:$Q$553,$C3456+1,0)</f>
        <v>2.0186428571428574</v>
      </c>
      <c r="Y3456" s="3">
        <f>HLOOKUP(Y$5,[2]人物技能基础!$O$3:$Q$553,$C3456+1,0)</f>
        <v>99.964285714285708</v>
      </c>
      <c r="Z3456" s="3">
        <f t="shared" si="319"/>
        <v>8974020</v>
      </c>
      <c r="AA3456" s="3">
        <f t="shared" si="320"/>
        <v>154832</v>
      </c>
      <c r="AB3456" s="3">
        <f t="shared" si="321"/>
        <v>55097</v>
      </c>
      <c r="AC3456" s="3">
        <f t="shared" si="322"/>
        <v>57529</v>
      </c>
      <c r="AD3456" s="3">
        <f t="shared" si="323"/>
        <v>58446</v>
      </c>
    </row>
    <row r="3457" spans="1:30" x14ac:dyDescent="0.15">
      <c r="A3457" s="3">
        <v>1452</v>
      </c>
      <c r="B3457" s="3" t="str">
        <f t="shared" si="318"/>
        <v>关卡1452boss</v>
      </c>
      <c r="C3457" s="3">
        <f>INDEX([3]关卡!$J$19:$J$2018,A3457)</f>
        <v>486</v>
      </c>
      <c r="D3457" s="3">
        <f>INDEX([3]关卡!$N$19:$N$2018,A3457)</f>
        <v>486</v>
      </c>
      <c r="E3457" s="3" t="s">
        <v>25</v>
      </c>
      <c r="F3457" s="3" t="s">
        <v>26</v>
      </c>
      <c r="G3457" s="3">
        <v>30</v>
      </c>
      <c r="H3457" s="3">
        <v>30</v>
      </c>
      <c r="I3457" s="3">
        <v>0.2</v>
      </c>
      <c r="J3457" s="4">
        <v>0.75</v>
      </c>
      <c r="K3457" s="4">
        <v>1</v>
      </c>
      <c r="L3457" s="4">
        <v>5</v>
      </c>
      <c r="M3457" s="3">
        <v>1</v>
      </c>
      <c r="N3457" s="3">
        <v>2</v>
      </c>
      <c r="O3457" s="3">
        <f>HLOOKUP(O$5,[1]非R能力!$B$8:$F$558,$C3457+1,0)</f>
        <v>1940287.010130733</v>
      </c>
      <c r="P3457" s="3">
        <f>HLOOKUP(P$5,[1]非R能力!$B$8:$F$558,$C3457+1,0)</f>
        <v>275488.76530875039</v>
      </c>
      <c r="Q3457" s="3">
        <f>HLOOKUP(Q$5,[1]非R能力!$B$8:$F$558,$C3457+1,0)</f>
        <v>141697.44984423104</v>
      </c>
      <c r="R3457" s="3">
        <f>HLOOKUP(R$5,[1]非R能力!$B$8:$F$558,$C3457+1,0)</f>
        <v>43835.148758312505</v>
      </c>
      <c r="S3457" s="3">
        <f>HLOOKUP(S$5,[1]非R能力!$B$8:$F$558,$C3457+1,0)</f>
        <v>57529.770239627418</v>
      </c>
      <c r="T3457" s="3">
        <f>INDEX([1]非R能力!$H$9:$H$558,D3457)</f>
        <v>53564.490658716066</v>
      </c>
      <c r="U3457" s="3">
        <f>IF(E3457="小怪",0,IF(INDEX([1]非R能力!$FK$9:$FK$558,C3457)=0,0,10))</f>
        <v>10</v>
      </c>
      <c r="V3457" s="3">
        <f>IF(E3457="小怪",0,IF(INDEX([1]非R能力!$FH$9:$FH$558,C3457)=0,0,5000))</f>
        <v>5000</v>
      </c>
      <c r="W3457" s="3">
        <f>HLOOKUP(W$5,[2]人物技能基础!$O$3:$Q$553,$C3457+1,0)</f>
        <v>3.637142857142857</v>
      </c>
      <c r="X3457" s="3">
        <f>HLOOKUP(X$5,[2]人物技能基础!$O$3:$Q$553,$C3457+1,0)</f>
        <v>2.0186428571428574</v>
      </c>
      <c r="Y3457" s="3">
        <f>HLOOKUP(Y$5,[2]人物技能基础!$O$3:$Q$553,$C3457+1,0)</f>
        <v>99.964285714285708</v>
      </c>
      <c r="Z3457" s="3">
        <f t="shared" si="319"/>
        <v>8974020</v>
      </c>
      <c r="AA3457" s="3">
        <f t="shared" si="320"/>
        <v>154832</v>
      </c>
      <c r="AB3457" s="3">
        <f t="shared" si="321"/>
        <v>55097</v>
      </c>
      <c r="AC3457" s="3">
        <f t="shared" si="322"/>
        <v>57529</v>
      </c>
      <c r="AD3457" s="3">
        <f t="shared" si="323"/>
        <v>58446</v>
      </c>
    </row>
    <row r="3458" spans="1:30" x14ac:dyDescent="0.15">
      <c r="A3458" s="3">
        <v>1453</v>
      </c>
      <c r="B3458" s="3" t="str">
        <f t="shared" si="318"/>
        <v>关卡1453boss</v>
      </c>
      <c r="C3458" s="3">
        <f>INDEX([3]关卡!$J$19:$J$2018,A3458)</f>
        <v>486</v>
      </c>
      <c r="D3458" s="3">
        <f>INDEX([3]关卡!$N$19:$N$2018,A3458)</f>
        <v>486</v>
      </c>
      <c r="E3458" s="3" t="s">
        <v>25</v>
      </c>
      <c r="F3458" s="3" t="s">
        <v>26</v>
      </c>
      <c r="G3458" s="3">
        <v>30</v>
      </c>
      <c r="H3458" s="3">
        <v>30</v>
      </c>
      <c r="I3458" s="3">
        <v>0.2</v>
      </c>
      <c r="J3458" s="4">
        <v>0.75</v>
      </c>
      <c r="K3458" s="4">
        <v>1</v>
      </c>
      <c r="L3458" s="4">
        <v>5</v>
      </c>
      <c r="M3458" s="3">
        <v>1</v>
      </c>
      <c r="N3458" s="3">
        <v>2</v>
      </c>
      <c r="O3458" s="3">
        <f>HLOOKUP(O$5,[1]非R能力!$B$8:$F$558,$C3458+1,0)</f>
        <v>1940287.010130733</v>
      </c>
      <c r="P3458" s="3">
        <f>HLOOKUP(P$5,[1]非R能力!$B$8:$F$558,$C3458+1,0)</f>
        <v>275488.76530875039</v>
      </c>
      <c r="Q3458" s="3">
        <f>HLOOKUP(Q$5,[1]非R能力!$B$8:$F$558,$C3458+1,0)</f>
        <v>141697.44984423104</v>
      </c>
      <c r="R3458" s="3">
        <f>HLOOKUP(R$5,[1]非R能力!$B$8:$F$558,$C3458+1,0)</f>
        <v>43835.148758312505</v>
      </c>
      <c r="S3458" s="3">
        <f>HLOOKUP(S$5,[1]非R能力!$B$8:$F$558,$C3458+1,0)</f>
        <v>57529.770239627418</v>
      </c>
      <c r="T3458" s="3">
        <f>INDEX([1]非R能力!$H$9:$H$558,D3458)</f>
        <v>53564.490658716066</v>
      </c>
      <c r="U3458" s="3">
        <f>IF(E3458="小怪",0,IF(INDEX([1]非R能力!$FK$9:$FK$558,C3458)=0,0,10))</f>
        <v>10</v>
      </c>
      <c r="V3458" s="3">
        <f>IF(E3458="小怪",0,IF(INDEX([1]非R能力!$FH$9:$FH$558,C3458)=0,0,5000))</f>
        <v>5000</v>
      </c>
      <c r="W3458" s="3">
        <f>HLOOKUP(W$5,[2]人物技能基础!$O$3:$Q$553,$C3458+1,0)</f>
        <v>3.637142857142857</v>
      </c>
      <c r="X3458" s="3">
        <f>HLOOKUP(X$5,[2]人物技能基础!$O$3:$Q$553,$C3458+1,0)</f>
        <v>2.0186428571428574</v>
      </c>
      <c r="Y3458" s="3">
        <f>HLOOKUP(Y$5,[2]人物技能基础!$O$3:$Q$553,$C3458+1,0)</f>
        <v>99.964285714285708</v>
      </c>
      <c r="Z3458" s="3">
        <f t="shared" si="319"/>
        <v>8974020</v>
      </c>
      <c r="AA3458" s="3">
        <f t="shared" si="320"/>
        <v>154832</v>
      </c>
      <c r="AB3458" s="3">
        <f t="shared" si="321"/>
        <v>55097</v>
      </c>
      <c r="AC3458" s="3">
        <f t="shared" si="322"/>
        <v>57529</v>
      </c>
      <c r="AD3458" s="3">
        <f t="shared" si="323"/>
        <v>58446</v>
      </c>
    </row>
    <row r="3459" spans="1:30" x14ac:dyDescent="0.15">
      <c r="A3459" s="3">
        <v>1454</v>
      </c>
      <c r="B3459" s="3" t="str">
        <f t="shared" si="318"/>
        <v>关卡1454boss</v>
      </c>
      <c r="C3459" s="3">
        <f>INDEX([3]关卡!$J$19:$J$2018,A3459)</f>
        <v>486</v>
      </c>
      <c r="D3459" s="3">
        <f>INDEX([3]关卡!$N$19:$N$2018,A3459)</f>
        <v>486</v>
      </c>
      <c r="E3459" s="3" t="s">
        <v>25</v>
      </c>
      <c r="F3459" s="3" t="s">
        <v>26</v>
      </c>
      <c r="G3459" s="3">
        <v>30</v>
      </c>
      <c r="H3459" s="3">
        <v>30</v>
      </c>
      <c r="I3459" s="3">
        <v>0.2</v>
      </c>
      <c r="J3459" s="4">
        <v>0.75</v>
      </c>
      <c r="K3459" s="4">
        <v>1</v>
      </c>
      <c r="L3459" s="4">
        <v>5</v>
      </c>
      <c r="M3459" s="3">
        <v>1</v>
      </c>
      <c r="N3459" s="3">
        <v>2</v>
      </c>
      <c r="O3459" s="3">
        <f>HLOOKUP(O$5,[1]非R能力!$B$8:$F$558,$C3459+1,0)</f>
        <v>1940287.010130733</v>
      </c>
      <c r="P3459" s="3">
        <f>HLOOKUP(P$5,[1]非R能力!$B$8:$F$558,$C3459+1,0)</f>
        <v>275488.76530875039</v>
      </c>
      <c r="Q3459" s="3">
        <f>HLOOKUP(Q$5,[1]非R能力!$B$8:$F$558,$C3459+1,0)</f>
        <v>141697.44984423104</v>
      </c>
      <c r="R3459" s="3">
        <f>HLOOKUP(R$5,[1]非R能力!$B$8:$F$558,$C3459+1,0)</f>
        <v>43835.148758312505</v>
      </c>
      <c r="S3459" s="3">
        <f>HLOOKUP(S$5,[1]非R能力!$B$8:$F$558,$C3459+1,0)</f>
        <v>57529.770239627418</v>
      </c>
      <c r="T3459" s="3">
        <f>INDEX([1]非R能力!$H$9:$H$558,D3459)</f>
        <v>53564.490658716066</v>
      </c>
      <c r="U3459" s="3">
        <f>IF(E3459="小怪",0,IF(INDEX([1]非R能力!$FK$9:$FK$558,C3459)=0,0,10))</f>
        <v>10</v>
      </c>
      <c r="V3459" s="3">
        <f>IF(E3459="小怪",0,IF(INDEX([1]非R能力!$FH$9:$FH$558,C3459)=0,0,5000))</f>
        <v>5000</v>
      </c>
      <c r="W3459" s="3">
        <f>HLOOKUP(W$5,[2]人物技能基础!$O$3:$Q$553,$C3459+1,0)</f>
        <v>3.637142857142857</v>
      </c>
      <c r="X3459" s="3">
        <f>HLOOKUP(X$5,[2]人物技能基础!$O$3:$Q$553,$C3459+1,0)</f>
        <v>2.0186428571428574</v>
      </c>
      <c r="Y3459" s="3">
        <f>HLOOKUP(Y$5,[2]人物技能基础!$O$3:$Q$553,$C3459+1,0)</f>
        <v>99.964285714285708</v>
      </c>
      <c r="Z3459" s="3">
        <f t="shared" si="319"/>
        <v>8974020</v>
      </c>
      <c r="AA3459" s="3">
        <f t="shared" si="320"/>
        <v>154832</v>
      </c>
      <c r="AB3459" s="3">
        <f t="shared" si="321"/>
        <v>55097</v>
      </c>
      <c r="AC3459" s="3">
        <f t="shared" si="322"/>
        <v>57529</v>
      </c>
      <c r="AD3459" s="3">
        <f t="shared" si="323"/>
        <v>58446</v>
      </c>
    </row>
    <row r="3460" spans="1:30" x14ac:dyDescent="0.15">
      <c r="A3460" s="3">
        <v>1455</v>
      </c>
      <c r="B3460" s="3" t="str">
        <f t="shared" si="318"/>
        <v>关卡1455boss</v>
      </c>
      <c r="C3460" s="3">
        <f>INDEX([3]关卡!$J$19:$J$2018,A3460)</f>
        <v>487</v>
      </c>
      <c r="D3460" s="3">
        <f>INDEX([3]关卡!$N$19:$N$2018,A3460)</f>
        <v>487</v>
      </c>
      <c r="E3460" s="3" t="s">
        <v>25</v>
      </c>
      <c r="F3460" s="3" t="s">
        <v>26</v>
      </c>
      <c r="G3460" s="3">
        <v>30</v>
      </c>
      <c r="H3460" s="3">
        <v>30</v>
      </c>
      <c r="I3460" s="3">
        <v>0.2</v>
      </c>
      <c r="J3460" s="4">
        <v>0.75</v>
      </c>
      <c r="K3460" s="4">
        <v>1</v>
      </c>
      <c r="L3460" s="4">
        <v>5</v>
      </c>
      <c r="M3460" s="3">
        <v>1</v>
      </c>
      <c r="N3460" s="3">
        <v>2</v>
      </c>
      <c r="O3460" s="3">
        <f>HLOOKUP(O$5,[1]非R能力!$B$8:$F$558,$C3460+1,0)</f>
        <v>1954019.3531870656</v>
      </c>
      <c r="P3460" s="3">
        <f>HLOOKUP(P$5,[1]非R能力!$B$8:$F$558,$C3460+1,0)</f>
        <v>277194.92410601536</v>
      </c>
      <c r="Q3460" s="3">
        <f>HLOOKUP(Q$5,[1]非R能力!$B$8:$F$558,$C3460+1,0)</f>
        <v>142453.42164597486</v>
      </c>
      <c r="R3460" s="3">
        <f>HLOOKUP(R$5,[1]非R能力!$B$8:$F$558,$C3460+1,0)</f>
        <v>44065.365758307787</v>
      </c>
      <c r="S3460" s="3">
        <f>HLOOKUP(S$5,[1]非R能力!$B$8:$F$558,$C3460+1,0)</f>
        <v>57805.6748888082</v>
      </c>
      <c r="T3460" s="3">
        <f>INDEX([1]非R能力!$H$9:$H$558,D3460)</f>
        <v>53848.905745488169</v>
      </c>
      <c r="U3460" s="3">
        <f>IF(E3460="小怪",0,IF(INDEX([1]非R能力!$FK$9:$FK$558,C3460)=0,0,10))</f>
        <v>10</v>
      </c>
      <c r="V3460" s="3">
        <f>IF(E3460="小怪",0,IF(INDEX([1]非R能力!$FH$9:$FH$558,C3460)=0,0,5000))</f>
        <v>5000</v>
      </c>
      <c r="W3460" s="3">
        <f>HLOOKUP(W$5,[2]人物技能基础!$O$3:$Q$553,$C3460+1,0)</f>
        <v>3.637142857142857</v>
      </c>
      <c r="X3460" s="3">
        <f>HLOOKUP(X$5,[2]人物技能基础!$O$3:$Q$553,$C3460+1,0)</f>
        <v>2.0186428571428574</v>
      </c>
      <c r="Y3460" s="3">
        <f>HLOOKUP(Y$5,[2]人物技能基础!$O$3:$Q$553,$C3460+1,0)</f>
        <v>99.964285714285708</v>
      </c>
      <c r="Z3460" s="3">
        <f t="shared" si="319"/>
        <v>9028744</v>
      </c>
      <c r="AA3460" s="3">
        <f t="shared" si="320"/>
        <v>155680</v>
      </c>
      <c r="AB3460" s="3">
        <f t="shared" si="321"/>
        <v>55438</v>
      </c>
      <c r="AC3460" s="3">
        <f t="shared" si="322"/>
        <v>57805</v>
      </c>
      <c r="AD3460" s="3">
        <f t="shared" si="323"/>
        <v>58753</v>
      </c>
    </row>
    <row r="3461" spans="1:30" x14ac:dyDescent="0.15">
      <c r="A3461" s="3">
        <v>1456</v>
      </c>
      <c r="B3461" s="3" t="str">
        <f t="shared" si="318"/>
        <v>关卡1456boss</v>
      </c>
      <c r="C3461" s="3">
        <f>INDEX([3]关卡!$J$19:$J$2018,A3461)</f>
        <v>487</v>
      </c>
      <c r="D3461" s="3">
        <f>INDEX([3]关卡!$N$19:$N$2018,A3461)</f>
        <v>487</v>
      </c>
      <c r="E3461" s="3" t="s">
        <v>25</v>
      </c>
      <c r="F3461" s="3" t="s">
        <v>26</v>
      </c>
      <c r="G3461" s="3">
        <v>30</v>
      </c>
      <c r="H3461" s="3">
        <v>30</v>
      </c>
      <c r="I3461" s="3">
        <v>0.2</v>
      </c>
      <c r="J3461" s="4">
        <v>0.75</v>
      </c>
      <c r="K3461" s="4">
        <v>1</v>
      </c>
      <c r="L3461" s="4">
        <v>5</v>
      </c>
      <c r="M3461" s="3">
        <v>1</v>
      </c>
      <c r="N3461" s="3">
        <v>2</v>
      </c>
      <c r="O3461" s="3">
        <f>HLOOKUP(O$5,[1]非R能力!$B$8:$F$558,$C3461+1,0)</f>
        <v>1954019.3531870656</v>
      </c>
      <c r="P3461" s="3">
        <f>HLOOKUP(P$5,[1]非R能力!$B$8:$F$558,$C3461+1,0)</f>
        <v>277194.92410601536</v>
      </c>
      <c r="Q3461" s="3">
        <f>HLOOKUP(Q$5,[1]非R能力!$B$8:$F$558,$C3461+1,0)</f>
        <v>142453.42164597486</v>
      </c>
      <c r="R3461" s="3">
        <f>HLOOKUP(R$5,[1]非R能力!$B$8:$F$558,$C3461+1,0)</f>
        <v>44065.365758307787</v>
      </c>
      <c r="S3461" s="3">
        <f>HLOOKUP(S$5,[1]非R能力!$B$8:$F$558,$C3461+1,0)</f>
        <v>57805.6748888082</v>
      </c>
      <c r="T3461" s="3">
        <f>INDEX([1]非R能力!$H$9:$H$558,D3461)</f>
        <v>53848.905745488169</v>
      </c>
      <c r="U3461" s="3">
        <f>IF(E3461="小怪",0,IF(INDEX([1]非R能力!$FK$9:$FK$558,C3461)=0,0,10))</f>
        <v>10</v>
      </c>
      <c r="V3461" s="3">
        <f>IF(E3461="小怪",0,IF(INDEX([1]非R能力!$FH$9:$FH$558,C3461)=0,0,5000))</f>
        <v>5000</v>
      </c>
      <c r="W3461" s="3">
        <f>HLOOKUP(W$5,[2]人物技能基础!$O$3:$Q$553,$C3461+1,0)</f>
        <v>3.637142857142857</v>
      </c>
      <c r="X3461" s="3">
        <f>HLOOKUP(X$5,[2]人物技能基础!$O$3:$Q$553,$C3461+1,0)</f>
        <v>2.0186428571428574</v>
      </c>
      <c r="Y3461" s="3">
        <f>HLOOKUP(Y$5,[2]人物技能基础!$O$3:$Q$553,$C3461+1,0)</f>
        <v>99.964285714285708</v>
      </c>
      <c r="Z3461" s="3">
        <f t="shared" si="319"/>
        <v>9028744</v>
      </c>
      <c r="AA3461" s="3">
        <f t="shared" si="320"/>
        <v>155680</v>
      </c>
      <c r="AB3461" s="3">
        <f t="shared" si="321"/>
        <v>55438</v>
      </c>
      <c r="AC3461" s="3">
        <f t="shared" si="322"/>
        <v>57805</v>
      </c>
      <c r="AD3461" s="3">
        <f t="shared" si="323"/>
        <v>58753</v>
      </c>
    </row>
    <row r="3462" spans="1:30" x14ac:dyDescent="0.15">
      <c r="A3462" s="3">
        <v>1457</v>
      </c>
      <c r="B3462" s="3" t="str">
        <f t="shared" si="318"/>
        <v>关卡1457boss</v>
      </c>
      <c r="C3462" s="3">
        <f>INDEX([3]关卡!$J$19:$J$2018,A3462)</f>
        <v>487</v>
      </c>
      <c r="D3462" s="3">
        <f>INDEX([3]关卡!$N$19:$N$2018,A3462)</f>
        <v>487</v>
      </c>
      <c r="E3462" s="3" t="s">
        <v>25</v>
      </c>
      <c r="F3462" s="3" t="s">
        <v>26</v>
      </c>
      <c r="G3462" s="3">
        <v>30</v>
      </c>
      <c r="H3462" s="3">
        <v>30</v>
      </c>
      <c r="I3462" s="3">
        <v>0.2</v>
      </c>
      <c r="J3462" s="4">
        <v>0.75</v>
      </c>
      <c r="K3462" s="4">
        <v>1</v>
      </c>
      <c r="L3462" s="4">
        <v>5</v>
      </c>
      <c r="M3462" s="3">
        <v>1</v>
      </c>
      <c r="N3462" s="3">
        <v>2</v>
      </c>
      <c r="O3462" s="3">
        <f>HLOOKUP(O$5,[1]非R能力!$B$8:$F$558,$C3462+1,0)</f>
        <v>1954019.3531870656</v>
      </c>
      <c r="P3462" s="3">
        <f>HLOOKUP(P$5,[1]非R能力!$B$8:$F$558,$C3462+1,0)</f>
        <v>277194.92410601536</v>
      </c>
      <c r="Q3462" s="3">
        <f>HLOOKUP(Q$5,[1]非R能力!$B$8:$F$558,$C3462+1,0)</f>
        <v>142453.42164597486</v>
      </c>
      <c r="R3462" s="3">
        <f>HLOOKUP(R$5,[1]非R能力!$B$8:$F$558,$C3462+1,0)</f>
        <v>44065.365758307787</v>
      </c>
      <c r="S3462" s="3">
        <f>HLOOKUP(S$5,[1]非R能力!$B$8:$F$558,$C3462+1,0)</f>
        <v>57805.6748888082</v>
      </c>
      <c r="T3462" s="3">
        <f>INDEX([1]非R能力!$H$9:$H$558,D3462)</f>
        <v>53848.905745488169</v>
      </c>
      <c r="U3462" s="3">
        <f>IF(E3462="小怪",0,IF(INDEX([1]非R能力!$FK$9:$FK$558,C3462)=0,0,10))</f>
        <v>10</v>
      </c>
      <c r="V3462" s="3">
        <f>IF(E3462="小怪",0,IF(INDEX([1]非R能力!$FH$9:$FH$558,C3462)=0,0,5000))</f>
        <v>5000</v>
      </c>
      <c r="W3462" s="3">
        <f>HLOOKUP(W$5,[2]人物技能基础!$O$3:$Q$553,$C3462+1,0)</f>
        <v>3.637142857142857</v>
      </c>
      <c r="X3462" s="3">
        <f>HLOOKUP(X$5,[2]人物技能基础!$O$3:$Q$553,$C3462+1,0)</f>
        <v>2.0186428571428574</v>
      </c>
      <c r="Y3462" s="3">
        <f>HLOOKUP(Y$5,[2]人物技能基础!$O$3:$Q$553,$C3462+1,0)</f>
        <v>99.964285714285708</v>
      </c>
      <c r="Z3462" s="3">
        <f t="shared" si="319"/>
        <v>9028744</v>
      </c>
      <c r="AA3462" s="3">
        <f t="shared" si="320"/>
        <v>155680</v>
      </c>
      <c r="AB3462" s="3">
        <f t="shared" si="321"/>
        <v>55438</v>
      </c>
      <c r="AC3462" s="3">
        <f t="shared" si="322"/>
        <v>57805</v>
      </c>
      <c r="AD3462" s="3">
        <f t="shared" si="323"/>
        <v>58753</v>
      </c>
    </row>
    <row r="3463" spans="1:30" x14ac:dyDescent="0.15">
      <c r="A3463" s="3">
        <v>1458</v>
      </c>
      <c r="B3463" s="3" t="str">
        <f t="shared" ref="B3463:B3526" si="324">"关卡"&amp;A3463&amp;E3463</f>
        <v>关卡1458boss</v>
      </c>
      <c r="C3463" s="3">
        <f>INDEX([3]关卡!$J$19:$J$2018,A3463)</f>
        <v>487</v>
      </c>
      <c r="D3463" s="3">
        <f>INDEX([3]关卡!$N$19:$N$2018,A3463)</f>
        <v>487</v>
      </c>
      <c r="E3463" s="3" t="s">
        <v>25</v>
      </c>
      <c r="F3463" s="3" t="s">
        <v>26</v>
      </c>
      <c r="G3463" s="3">
        <v>30</v>
      </c>
      <c r="H3463" s="3">
        <v>30</v>
      </c>
      <c r="I3463" s="3">
        <v>0.2</v>
      </c>
      <c r="J3463" s="4">
        <v>0.75</v>
      </c>
      <c r="K3463" s="4">
        <v>1</v>
      </c>
      <c r="L3463" s="4">
        <v>5</v>
      </c>
      <c r="M3463" s="3">
        <v>1</v>
      </c>
      <c r="N3463" s="3">
        <v>2</v>
      </c>
      <c r="O3463" s="3">
        <f>HLOOKUP(O$5,[1]非R能力!$B$8:$F$558,$C3463+1,0)</f>
        <v>1954019.3531870656</v>
      </c>
      <c r="P3463" s="3">
        <f>HLOOKUP(P$5,[1]非R能力!$B$8:$F$558,$C3463+1,0)</f>
        <v>277194.92410601536</v>
      </c>
      <c r="Q3463" s="3">
        <f>HLOOKUP(Q$5,[1]非R能力!$B$8:$F$558,$C3463+1,0)</f>
        <v>142453.42164597486</v>
      </c>
      <c r="R3463" s="3">
        <f>HLOOKUP(R$5,[1]非R能力!$B$8:$F$558,$C3463+1,0)</f>
        <v>44065.365758307787</v>
      </c>
      <c r="S3463" s="3">
        <f>HLOOKUP(S$5,[1]非R能力!$B$8:$F$558,$C3463+1,0)</f>
        <v>57805.6748888082</v>
      </c>
      <c r="T3463" s="3">
        <f>INDEX([1]非R能力!$H$9:$H$558,D3463)</f>
        <v>53848.905745488169</v>
      </c>
      <c r="U3463" s="3">
        <f>IF(E3463="小怪",0,IF(INDEX([1]非R能力!$FK$9:$FK$558,C3463)=0,0,10))</f>
        <v>10</v>
      </c>
      <c r="V3463" s="3">
        <f>IF(E3463="小怪",0,IF(INDEX([1]非R能力!$FH$9:$FH$558,C3463)=0,0,5000))</f>
        <v>5000</v>
      </c>
      <c r="W3463" s="3">
        <f>HLOOKUP(W$5,[2]人物技能基础!$O$3:$Q$553,$C3463+1,0)</f>
        <v>3.637142857142857</v>
      </c>
      <c r="X3463" s="3">
        <f>HLOOKUP(X$5,[2]人物技能基础!$O$3:$Q$553,$C3463+1,0)</f>
        <v>2.0186428571428574</v>
      </c>
      <c r="Y3463" s="3">
        <f>HLOOKUP(Y$5,[2]人物技能基础!$O$3:$Q$553,$C3463+1,0)</f>
        <v>99.964285714285708</v>
      </c>
      <c r="Z3463" s="3">
        <f t="shared" ref="Z3463:Z3526" si="325">INT(((P3463-AB3463)*X3463+(Y3463+T3463))*G3463*J3463*$D$2)</f>
        <v>9028744</v>
      </c>
      <c r="AA3463" s="3">
        <f t="shared" ref="AA3463:AA3526" si="326">IF(H3463=0,IF(U3463=0,INT(Q3463/5),IF(V3463=0,INT(Q3463/5),INT((V3463/U3463)/(1/N3463*M3463)/L3463+Q3463))),INT((IF(U3463=0,0,V3463/U3463/(1/N3463*M3463))+O3463/H3463)/L3463+Q3463))</f>
        <v>155680</v>
      </c>
      <c r="AB3463" s="3">
        <f t="shared" ref="AB3463:AB3526" si="327">INT(P3463*I3463)</f>
        <v>55438</v>
      </c>
      <c r="AC3463" s="3">
        <f t="shared" ref="AC3463:AC3526" si="328">INT(K3463*S3463)</f>
        <v>57805</v>
      </c>
      <c r="AD3463" s="3">
        <f t="shared" ref="AD3463:AD3526" si="329">INT(R3463/J3463)</f>
        <v>58753</v>
      </c>
    </row>
    <row r="3464" spans="1:30" x14ac:dyDescent="0.15">
      <c r="A3464" s="3">
        <v>1459</v>
      </c>
      <c r="B3464" s="3" t="str">
        <f t="shared" si="324"/>
        <v>关卡1459boss</v>
      </c>
      <c r="C3464" s="3">
        <f>INDEX([3]关卡!$J$19:$J$2018,A3464)</f>
        <v>488</v>
      </c>
      <c r="D3464" s="3">
        <f>INDEX([3]关卡!$N$19:$N$2018,A3464)</f>
        <v>488</v>
      </c>
      <c r="E3464" s="3" t="s">
        <v>25</v>
      </c>
      <c r="F3464" s="3" t="s">
        <v>26</v>
      </c>
      <c r="G3464" s="3">
        <v>30</v>
      </c>
      <c r="H3464" s="3">
        <v>30</v>
      </c>
      <c r="I3464" s="3">
        <v>0.2</v>
      </c>
      <c r="J3464" s="4">
        <v>0.75</v>
      </c>
      <c r="K3464" s="4">
        <v>1</v>
      </c>
      <c r="L3464" s="4">
        <v>5</v>
      </c>
      <c r="M3464" s="3">
        <v>1</v>
      </c>
      <c r="N3464" s="3">
        <v>2</v>
      </c>
      <c r="O3464" s="3">
        <f>HLOOKUP(O$5,[1]非R能力!$B$8:$F$558,$C3464+1,0)</f>
        <v>1967001.9952485596</v>
      </c>
      <c r="P3464" s="3">
        <f>HLOOKUP(P$5,[1]非R能力!$B$8:$F$558,$C3464+1,0)</f>
        <v>278825.56131934444</v>
      </c>
      <c r="Q3464" s="3">
        <f>HLOOKUP(Q$5,[1]非R能力!$B$8:$F$558,$C3464+1,0)</f>
        <v>143201.52493976336</v>
      </c>
      <c r="R3464" s="3">
        <f>HLOOKUP(R$5,[1]非R能力!$B$8:$F$558,$C3464+1,0)</f>
        <v>44292.652251257612</v>
      </c>
      <c r="S3464" s="3">
        <f>HLOOKUP(S$5,[1]非R能力!$B$8:$F$558,$C3464+1,0)</f>
        <v>58077.718450684479</v>
      </c>
      <c r="T3464" s="3">
        <f>INDEX([1]非R能力!$H$9:$H$558,D3464)</f>
        <v>54134.526559849372</v>
      </c>
      <c r="U3464" s="3">
        <f>IF(E3464="小怪",0,IF(INDEX([1]非R能力!$FK$9:$FK$558,C3464)=0,0,10))</f>
        <v>10</v>
      </c>
      <c r="V3464" s="3">
        <f>IF(E3464="小怪",0,IF(INDEX([1]非R能力!$FH$9:$FH$558,C3464)=0,0,5000))</f>
        <v>5000</v>
      </c>
      <c r="W3464" s="3">
        <f>HLOOKUP(W$5,[2]人物技能基础!$O$3:$Q$553,$C3464+1,0)</f>
        <v>3.637142857142857</v>
      </c>
      <c r="X3464" s="3">
        <f>HLOOKUP(X$5,[2]人物技能基础!$O$3:$Q$553,$C3464+1,0)</f>
        <v>2.0186428571428574</v>
      </c>
      <c r="Y3464" s="3">
        <f>HLOOKUP(Y$5,[2]人物技能基础!$O$3:$Q$553,$C3464+1,0)</f>
        <v>99.964285714285708</v>
      </c>
      <c r="Z3464" s="3">
        <f t="shared" si="325"/>
        <v>9081253</v>
      </c>
      <c r="AA3464" s="3">
        <f t="shared" si="326"/>
        <v>156514</v>
      </c>
      <c r="AB3464" s="3">
        <f t="shared" si="327"/>
        <v>55765</v>
      </c>
      <c r="AC3464" s="3">
        <f t="shared" si="328"/>
        <v>58077</v>
      </c>
      <c r="AD3464" s="3">
        <f t="shared" si="329"/>
        <v>59056</v>
      </c>
    </row>
    <row r="3465" spans="1:30" x14ac:dyDescent="0.15">
      <c r="A3465" s="3">
        <v>1460</v>
      </c>
      <c r="B3465" s="3" t="str">
        <f t="shared" si="324"/>
        <v>关卡1460boss</v>
      </c>
      <c r="C3465" s="3">
        <f>INDEX([3]关卡!$J$19:$J$2018,A3465)</f>
        <v>488</v>
      </c>
      <c r="D3465" s="3">
        <f>INDEX([3]关卡!$N$19:$N$2018,A3465)</f>
        <v>488</v>
      </c>
      <c r="E3465" s="3" t="s">
        <v>25</v>
      </c>
      <c r="F3465" s="3" t="s">
        <v>26</v>
      </c>
      <c r="G3465" s="3">
        <v>30</v>
      </c>
      <c r="H3465" s="3">
        <v>30</v>
      </c>
      <c r="I3465" s="3">
        <v>0.2</v>
      </c>
      <c r="J3465" s="4">
        <v>0.75</v>
      </c>
      <c r="K3465" s="4">
        <v>1</v>
      </c>
      <c r="L3465" s="4">
        <v>5</v>
      </c>
      <c r="M3465" s="3">
        <v>1</v>
      </c>
      <c r="N3465" s="3">
        <v>2</v>
      </c>
      <c r="O3465" s="3">
        <f>HLOOKUP(O$5,[1]非R能力!$B$8:$F$558,$C3465+1,0)</f>
        <v>1967001.9952485596</v>
      </c>
      <c r="P3465" s="3">
        <f>HLOOKUP(P$5,[1]非R能力!$B$8:$F$558,$C3465+1,0)</f>
        <v>278825.56131934444</v>
      </c>
      <c r="Q3465" s="3">
        <f>HLOOKUP(Q$5,[1]非R能力!$B$8:$F$558,$C3465+1,0)</f>
        <v>143201.52493976336</v>
      </c>
      <c r="R3465" s="3">
        <f>HLOOKUP(R$5,[1]非R能力!$B$8:$F$558,$C3465+1,0)</f>
        <v>44292.652251257612</v>
      </c>
      <c r="S3465" s="3">
        <f>HLOOKUP(S$5,[1]非R能力!$B$8:$F$558,$C3465+1,0)</f>
        <v>58077.718450684479</v>
      </c>
      <c r="T3465" s="3">
        <f>INDEX([1]非R能力!$H$9:$H$558,D3465)</f>
        <v>54134.526559849372</v>
      </c>
      <c r="U3465" s="3">
        <f>IF(E3465="小怪",0,IF(INDEX([1]非R能力!$FK$9:$FK$558,C3465)=0,0,10))</f>
        <v>10</v>
      </c>
      <c r="V3465" s="3">
        <f>IF(E3465="小怪",0,IF(INDEX([1]非R能力!$FH$9:$FH$558,C3465)=0,0,5000))</f>
        <v>5000</v>
      </c>
      <c r="W3465" s="3">
        <f>HLOOKUP(W$5,[2]人物技能基础!$O$3:$Q$553,$C3465+1,0)</f>
        <v>3.637142857142857</v>
      </c>
      <c r="X3465" s="3">
        <f>HLOOKUP(X$5,[2]人物技能基础!$O$3:$Q$553,$C3465+1,0)</f>
        <v>2.0186428571428574</v>
      </c>
      <c r="Y3465" s="3">
        <f>HLOOKUP(Y$5,[2]人物技能基础!$O$3:$Q$553,$C3465+1,0)</f>
        <v>99.964285714285708</v>
      </c>
      <c r="Z3465" s="3">
        <f t="shared" si="325"/>
        <v>9081253</v>
      </c>
      <c r="AA3465" s="3">
        <f t="shared" si="326"/>
        <v>156514</v>
      </c>
      <c r="AB3465" s="3">
        <f t="shared" si="327"/>
        <v>55765</v>
      </c>
      <c r="AC3465" s="3">
        <f t="shared" si="328"/>
        <v>58077</v>
      </c>
      <c r="AD3465" s="3">
        <f t="shared" si="329"/>
        <v>59056</v>
      </c>
    </row>
    <row r="3466" spans="1:30" x14ac:dyDescent="0.15">
      <c r="A3466" s="3">
        <v>1461</v>
      </c>
      <c r="B3466" s="3" t="str">
        <f t="shared" si="324"/>
        <v>关卡1461boss</v>
      </c>
      <c r="C3466" s="3">
        <f>INDEX([3]关卡!$J$19:$J$2018,A3466)</f>
        <v>488</v>
      </c>
      <c r="D3466" s="3">
        <f>INDEX([3]关卡!$N$19:$N$2018,A3466)</f>
        <v>488</v>
      </c>
      <c r="E3466" s="3" t="s">
        <v>25</v>
      </c>
      <c r="F3466" s="3" t="s">
        <v>26</v>
      </c>
      <c r="G3466" s="3">
        <v>30</v>
      </c>
      <c r="H3466" s="3">
        <v>30</v>
      </c>
      <c r="I3466" s="3">
        <v>0.2</v>
      </c>
      <c r="J3466" s="4">
        <v>0.75</v>
      </c>
      <c r="K3466" s="4">
        <v>1</v>
      </c>
      <c r="L3466" s="4">
        <v>5</v>
      </c>
      <c r="M3466" s="3">
        <v>1</v>
      </c>
      <c r="N3466" s="3">
        <v>2</v>
      </c>
      <c r="O3466" s="3">
        <f>HLOOKUP(O$5,[1]非R能力!$B$8:$F$558,$C3466+1,0)</f>
        <v>1967001.9952485596</v>
      </c>
      <c r="P3466" s="3">
        <f>HLOOKUP(P$5,[1]非R能力!$B$8:$F$558,$C3466+1,0)</f>
        <v>278825.56131934444</v>
      </c>
      <c r="Q3466" s="3">
        <f>HLOOKUP(Q$5,[1]非R能力!$B$8:$F$558,$C3466+1,0)</f>
        <v>143201.52493976336</v>
      </c>
      <c r="R3466" s="3">
        <f>HLOOKUP(R$5,[1]非R能力!$B$8:$F$558,$C3466+1,0)</f>
        <v>44292.652251257612</v>
      </c>
      <c r="S3466" s="3">
        <f>HLOOKUP(S$5,[1]非R能力!$B$8:$F$558,$C3466+1,0)</f>
        <v>58077.718450684479</v>
      </c>
      <c r="T3466" s="3">
        <f>INDEX([1]非R能力!$H$9:$H$558,D3466)</f>
        <v>54134.526559849372</v>
      </c>
      <c r="U3466" s="3">
        <f>IF(E3466="小怪",0,IF(INDEX([1]非R能力!$FK$9:$FK$558,C3466)=0,0,10))</f>
        <v>10</v>
      </c>
      <c r="V3466" s="3">
        <f>IF(E3466="小怪",0,IF(INDEX([1]非R能力!$FH$9:$FH$558,C3466)=0,0,5000))</f>
        <v>5000</v>
      </c>
      <c r="W3466" s="3">
        <f>HLOOKUP(W$5,[2]人物技能基础!$O$3:$Q$553,$C3466+1,0)</f>
        <v>3.637142857142857</v>
      </c>
      <c r="X3466" s="3">
        <f>HLOOKUP(X$5,[2]人物技能基础!$O$3:$Q$553,$C3466+1,0)</f>
        <v>2.0186428571428574</v>
      </c>
      <c r="Y3466" s="3">
        <f>HLOOKUP(Y$5,[2]人物技能基础!$O$3:$Q$553,$C3466+1,0)</f>
        <v>99.964285714285708</v>
      </c>
      <c r="Z3466" s="3">
        <f t="shared" si="325"/>
        <v>9081253</v>
      </c>
      <c r="AA3466" s="3">
        <f t="shared" si="326"/>
        <v>156514</v>
      </c>
      <c r="AB3466" s="3">
        <f t="shared" si="327"/>
        <v>55765</v>
      </c>
      <c r="AC3466" s="3">
        <f t="shared" si="328"/>
        <v>58077</v>
      </c>
      <c r="AD3466" s="3">
        <f t="shared" si="329"/>
        <v>59056</v>
      </c>
    </row>
    <row r="3467" spans="1:30" x14ac:dyDescent="0.15">
      <c r="A3467" s="3">
        <v>1462</v>
      </c>
      <c r="B3467" s="3" t="str">
        <f t="shared" si="324"/>
        <v>关卡1462boss</v>
      </c>
      <c r="C3467" s="3">
        <f>INDEX([3]关卡!$J$19:$J$2018,A3467)</f>
        <v>488</v>
      </c>
      <c r="D3467" s="3">
        <f>INDEX([3]关卡!$N$19:$N$2018,A3467)</f>
        <v>488</v>
      </c>
      <c r="E3467" s="3" t="s">
        <v>25</v>
      </c>
      <c r="F3467" s="3" t="s">
        <v>26</v>
      </c>
      <c r="G3467" s="3">
        <v>30</v>
      </c>
      <c r="H3467" s="3">
        <v>30</v>
      </c>
      <c r="I3467" s="3">
        <v>0.2</v>
      </c>
      <c r="J3467" s="4">
        <v>0.75</v>
      </c>
      <c r="K3467" s="4">
        <v>1</v>
      </c>
      <c r="L3467" s="4">
        <v>5</v>
      </c>
      <c r="M3467" s="3">
        <v>1</v>
      </c>
      <c r="N3467" s="3">
        <v>2</v>
      </c>
      <c r="O3467" s="3">
        <f>HLOOKUP(O$5,[1]非R能力!$B$8:$F$558,$C3467+1,0)</f>
        <v>1967001.9952485596</v>
      </c>
      <c r="P3467" s="3">
        <f>HLOOKUP(P$5,[1]非R能力!$B$8:$F$558,$C3467+1,0)</f>
        <v>278825.56131934444</v>
      </c>
      <c r="Q3467" s="3">
        <f>HLOOKUP(Q$5,[1]非R能力!$B$8:$F$558,$C3467+1,0)</f>
        <v>143201.52493976336</v>
      </c>
      <c r="R3467" s="3">
        <f>HLOOKUP(R$5,[1]非R能力!$B$8:$F$558,$C3467+1,0)</f>
        <v>44292.652251257612</v>
      </c>
      <c r="S3467" s="3">
        <f>HLOOKUP(S$5,[1]非R能力!$B$8:$F$558,$C3467+1,0)</f>
        <v>58077.718450684479</v>
      </c>
      <c r="T3467" s="3">
        <f>INDEX([1]非R能力!$H$9:$H$558,D3467)</f>
        <v>54134.526559849372</v>
      </c>
      <c r="U3467" s="3">
        <f>IF(E3467="小怪",0,IF(INDEX([1]非R能力!$FK$9:$FK$558,C3467)=0,0,10))</f>
        <v>10</v>
      </c>
      <c r="V3467" s="3">
        <f>IF(E3467="小怪",0,IF(INDEX([1]非R能力!$FH$9:$FH$558,C3467)=0,0,5000))</f>
        <v>5000</v>
      </c>
      <c r="W3467" s="3">
        <f>HLOOKUP(W$5,[2]人物技能基础!$O$3:$Q$553,$C3467+1,0)</f>
        <v>3.637142857142857</v>
      </c>
      <c r="X3467" s="3">
        <f>HLOOKUP(X$5,[2]人物技能基础!$O$3:$Q$553,$C3467+1,0)</f>
        <v>2.0186428571428574</v>
      </c>
      <c r="Y3467" s="3">
        <f>HLOOKUP(Y$5,[2]人物技能基础!$O$3:$Q$553,$C3467+1,0)</f>
        <v>99.964285714285708</v>
      </c>
      <c r="Z3467" s="3">
        <f t="shared" si="325"/>
        <v>9081253</v>
      </c>
      <c r="AA3467" s="3">
        <f t="shared" si="326"/>
        <v>156514</v>
      </c>
      <c r="AB3467" s="3">
        <f t="shared" si="327"/>
        <v>55765</v>
      </c>
      <c r="AC3467" s="3">
        <f t="shared" si="328"/>
        <v>58077</v>
      </c>
      <c r="AD3467" s="3">
        <f t="shared" si="329"/>
        <v>59056</v>
      </c>
    </row>
    <row r="3468" spans="1:30" x14ac:dyDescent="0.15">
      <c r="A3468" s="3">
        <v>1463</v>
      </c>
      <c r="B3468" s="3" t="str">
        <f t="shared" si="324"/>
        <v>关卡1463boss</v>
      </c>
      <c r="C3468" s="3">
        <f>INDEX([3]关卡!$J$19:$J$2018,A3468)</f>
        <v>489</v>
      </c>
      <c r="D3468" s="3">
        <f>INDEX([3]关卡!$N$19:$N$2018,A3468)</f>
        <v>489</v>
      </c>
      <c r="E3468" s="3" t="s">
        <v>25</v>
      </c>
      <c r="F3468" s="3" t="s">
        <v>26</v>
      </c>
      <c r="G3468" s="3">
        <v>30</v>
      </c>
      <c r="H3468" s="3">
        <v>30</v>
      </c>
      <c r="I3468" s="3">
        <v>0.2</v>
      </c>
      <c r="J3468" s="4">
        <v>0.75</v>
      </c>
      <c r="K3468" s="4">
        <v>1</v>
      </c>
      <c r="L3468" s="4">
        <v>5</v>
      </c>
      <c r="M3468" s="3">
        <v>1</v>
      </c>
      <c r="N3468" s="3">
        <v>2</v>
      </c>
      <c r="O3468" s="3">
        <f>HLOOKUP(O$5,[1]非R能力!$B$8:$F$558,$C3468+1,0)</f>
        <v>1980419.9719354771</v>
      </c>
      <c r="P3468" s="3">
        <f>HLOOKUP(P$5,[1]非R能力!$B$8:$F$558,$C3468+1,0)</f>
        <v>280486.65480166906</v>
      </c>
      <c r="Q3468" s="3">
        <f>HLOOKUP(Q$5,[1]非R能力!$B$8:$F$558,$C3468+1,0)</f>
        <v>143964.45036603248</v>
      </c>
      <c r="R3468" s="3">
        <f>HLOOKUP(R$5,[1]非R能力!$B$8:$F$558,$C3468+1,0)</f>
        <v>44524.58064733458</v>
      </c>
      <c r="S3468" s="3">
        <f>HLOOKUP(S$5,[1]非R能力!$B$8:$F$558,$C3468+1,0)</f>
        <v>58385.382639069037</v>
      </c>
      <c r="T3468" s="3">
        <f>INDEX([1]非R能力!$H$9:$H$558,D3468)</f>
        <v>54421.356882037195</v>
      </c>
      <c r="U3468" s="3">
        <f>IF(E3468="小怪",0,IF(INDEX([1]非R能力!$FK$9:$FK$558,C3468)=0,0,10))</f>
        <v>10</v>
      </c>
      <c r="V3468" s="3">
        <f>IF(E3468="小怪",0,IF(INDEX([1]非R能力!$FH$9:$FH$558,C3468)=0,0,5000))</f>
        <v>5000</v>
      </c>
      <c r="W3468" s="3">
        <f>HLOOKUP(W$5,[2]人物技能基础!$O$3:$Q$553,$C3468+1,0)</f>
        <v>3.637142857142857</v>
      </c>
      <c r="X3468" s="3">
        <f>HLOOKUP(X$5,[2]人物技能基础!$O$3:$Q$553,$C3468+1,0)</f>
        <v>2.0186428571428574</v>
      </c>
      <c r="Y3468" s="3">
        <f>HLOOKUP(Y$5,[2]人物技能基础!$O$3:$Q$553,$C3468+1,0)</f>
        <v>99.964285714285708</v>
      </c>
      <c r="Z3468" s="3">
        <f t="shared" si="325"/>
        <v>9134710</v>
      </c>
      <c r="AA3468" s="3">
        <f t="shared" si="326"/>
        <v>157367</v>
      </c>
      <c r="AB3468" s="3">
        <f t="shared" si="327"/>
        <v>56097</v>
      </c>
      <c r="AC3468" s="3">
        <f t="shared" si="328"/>
        <v>58385</v>
      </c>
      <c r="AD3468" s="3">
        <f t="shared" si="329"/>
        <v>59366</v>
      </c>
    </row>
    <row r="3469" spans="1:30" x14ac:dyDescent="0.15">
      <c r="A3469" s="3">
        <v>1464</v>
      </c>
      <c r="B3469" s="3" t="str">
        <f t="shared" si="324"/>
        <v>关卡1464boss</v>
      </c>
      <c r="C3469" s="3">
        <f>INDEX([3]关卡!$J$19:$J$2018,A3469)</f>
        <v>489</v>
      </c>
      <c r="D3469" s="3">
        <f>INDEX([3]关卡!$N$19:$N$2018,A3469)</f>
        <v>489</v>
      </c>
      <c r="E3469" s="3" t="s">
        <v>25</v>
      </c>
      <c r="F3469" s="3" t="s">
        <v>26</v>
      </c>
      <c r="G3469" s="3">
        <v>30</v>
      </c>
      <c r="H3469" s="3">
        <v>30</v>
      </c>
      <c r="I3469" s="3">
        <v>0.2</v>
      </c>
      <c r="J3469" s="4">
        <v>0.75</v>
      </c>
      <c r="K3469" s="4">
        <v>1</v>
      </c>
      <c r="L3469" s="4">
        <v>5</v>
      </c>
      <c r="M3469" s="3">
        <v>1</v>
      </c>
      <c r="N3469" s="3">
        <v>2</v>
      </c>
      <c r="O3469" s="3">
        <f>HLOOKUP(O$5,[1]非R能力!$B$8:$F$558,$C3469+1,0)</f>
        <v>1980419.9719354771</v>
      </c>
      <c r="P3469" s="3">
        <f>HLOOKUP(P$5,[1]非R能力!$B$8:$F$558,$C3469+1,0)</f>
        <v>280486.65480166906</v>
      </c>
      <c r="Q3469" s="3">
        <f>HLOOKUP(Q$5,[1]非R能力!$B$8:$F$558,$C3469+1,0)</f>
        <v>143964.45036603248</v>
      </c>
      <c r="R3469" s="3">
        <f>HLOOKUP(R$5,[1]非R能力!$B$8:$F$558,$C3469+1,0)</f>
        <v>44524.58064733458</v>
      </c>
      <c r="S3469" s="3">
        <f>HLOOKUP(S$5,[1]非R能力!$B$8:$F$558,$C3469+1,0)</f>
        <v>58385.382639069037</v>
      </c>
      <c r="T3469" s="3">
        <f>INDEX([1]非R能力!$H$9:$H$558,D3469)</f>
        <v>54421.356882037195</v>
      </c>
      <c r="U3469" s="3">
        <f>IF(E3469="小怪",0,IF(INDEX([1]非R能力!$FK$9:$FK$558,C3469)=0,0,10))</f>
        <v>10</v>
      </c>
      <c r="V3469" s="3">
        <f>IF(E3469="小怪",0,IF(INDEX([1]非R能力!$FH$9:$FH$558,C3469)=0,0,5000))</f>
        <v>5000</v>
      </c>
      <c r="W3469" s="3">
        <f>HLOOKUP(W$5,[2]人物技能基础!$O$3:$Q$553,$C3469+1,0)</f>
        <v>3.637142857142857</v>
      </c>
      <c r="X3469" s="3">
        <f>HLOOKUP(X$5,[2]人物技能基础!$O$3:$Q$553,$C3469+1,0)</f>
        <v>2.0186428571428574</v>
      </c>
      <c r="Y3469" s="3">
        <f>HLOOKUP(Y$5,[2]人物技能基础!$O$3:$Q$553,$C3469+1,0)</f>
        <v>99.964285714285708</v>
      </c>
      <c r="Z3469" s="3">
        <f t="shared" si="325"/>
        <v>9134710</v>
      </c>
      <c r="AA3469" s="3">
        <f t="shared" si="326"/>
        <v>157367</v>
      </c>
      <c r="AB3469" s="3">
        <f t="shared" si="327"/>
        <v>56097</v>
      </c>
      <c r="AC3469" s="3">
        <f t="shared" si="328"/>
        <v>58385</v>
      </c>
      <c r="AD3469" s="3">
        <f t="shared" si="329"/>
        <v>59366</v>
      </c>
    </row>
    <row r="3470" spans="1:30" x14ac:dyDescent="0.15">
      <c r="A3470" s="3">
        <v>1465</v>
      </c>
      <c r="B3470" s="3" t="str">
        <f t="shared" si="324"/>
        <v>关卡1465boss</v>
      </c>
      <c r="C3470" s="3">
        <f>INDEX([3]关卡!$J$19:$J$2018,A3470)</f>
        <v>489</v>
      </c>
      <c r="D3470" s="3">
        <f>INDEX([3]关卡!$N$19:$N$2018,A3470)</f>
        <v>489</v>
      </c>
      <c r="E3470" s="3" t="s">
        <v>25</v>
      </c>
      <c r="F3470" s="3" t="s">
        <v>26</v>
      </c>
      <c r="G3470" s="3">
        <v>30</v>
      </c>
      <c r="H3470" s="3">
        <v>30</v>
      </c>
      <c r="I3470" s="3">
        <v>0.2</v>
      </c>
      <c r="J3470" s="4">
        <v>0.75</v>
      </c>
      <c r="K3470" s="4">
        <v>1</v>
      </c>
      <c r="L3470" s="4">
        <v>5</v>
      </c>
      <c r="M3470" s="3">
        <v>1</v>
      </c>
      <c r="N3470" s="3">
        <v>2</v>
      </c>
      <c r="O3470" s="3">
        <f>HLOOKUP(O$5,[1]非R能力!$B$8:$F$558,$C3470+1,0)</f>
        <v>1980419.9719354771</v>
      </c>
      <c r="P3470" s="3">
        <f>HLOOKUP(P$5,[1]非R能力!$B$8:$F$558,$C3470+1,0)</f>
        <v>280486.65480166906</v>
      </c>
      <c r="Q3470" s="3">
        <f>HLOOKUP(Q$5,[1]非R能力!$B$8:$F$558,$C3470+1,0)</f>
        <v>143964.45036603248</v>
      </c>
      <c r="R3470" s="3">
        <f>HLOOKUP(R$5,[1]非R能力!$B$8:$F$558,$C3470+1,0)</f>
        <v>44524.58064733458</v>
      </c>
      <c r="S3470" s="3">
        <f>HLOOKUP(S$5,[1]非R能力!$B$8:$F$558,$C3470+1,0)</f>
        <v>58385.382639069037</v>
      </c>
      <c r="T3470" s="3">
        <f>INDEX([1]非R能力!$H$9:$H$558,D3470)</f>
        <v>54421.356882037195</v>
      </c>
      <c r="U3470" s="3">
        <f>IF(E3470="小怪",0,IF(INDEX([1]非R能力!$FK$9:$FK$558,C3470)=0,0,10))</f>
        <v>10</v>
      </c>
      <c r="V3470" s="3">
        <f>IF(E3470="小怪",0,IF(INDEX([1]非R能力!$FH$9:$FH$558,C3470)=0,0,5000))</f>
        <v>5000</v>
      </c>
      <c r="W3470" s="3">
        <f>HLOOKUP(W$5,[2]人物技能基础!$O$3:$Q$553,$C3470+1,0)</f>
        <v>3.637142857142857</v>
      </c>
      <c r="X3470" s="3">
        <f>HLOOKUP(X$5,[2]人物技能基础!$O$3:$Q$553,$C3470+1,0)</f>
        <v>2.0186428571428574</v>
      </c>
      <c r="Y3470" s="3">
        <f>HLOOKUP(Y$5,[2]人物技能基础!$O$3:$Q$553,$C3470+1,0)</f>
        <v>99.964285714285708</v>
      </c>
      <c r="Z3470" s="3">
        <f t="shared" si="325"/>
        <v>9134710</v>
      </c>
      <c r="AA3470" s="3">
        <f t="shared" si="326"/>
        <v>157367</v>
      </c>
      <c r="AB3470" s="3">
        <f t="shared" si="327"/>
        <v>56097</v>
      </c>
      <c r="AC3470" s="3">
        <f t="shared" si="328"/>
        <v>58385</v>
      </c>
      <c r="AD3470" s="3">
        <f t="shared" si="329"/>
        <v>59366</v>
      </c>
    </row>
    <row r="3471" spans="1:30" x14ac:dyDescent="0.15">
      <c r="A3471" s="3">
        <v>1466</v>
      </c>
      <c r="B3471" s="3" t="str">
        <f t="shared" si="324"/>
        <v>关卡1466boss</v>
      </c>
      <c r="C3471" s="3">
        <f>INDEX([3]关卡!$J$19:$J$2018,A3471)</f>
        <v>489</v>
      </c>
      <c r="D3471" s="3">
        <f>INDEX([3]关卡!$N$19:$N$2018,A3471)</f>
        <v>489</v>
      </c>
      <c r="E3471" s="3" t="s">
        <v>25</v>
      </c>
      <c r="F3471" s="3" t="s">
        <v>26</v>
      </c>
      <c r="G3471" s="3">
        <v>30</v>
      </c>
      <c r="H3471" s="3">
        <v>30</v>
      </c>
      <c r="I3471" s="3">
        <v>0.2</v>
      </c>
      <c r="J3471" s="4">
        <v>0.75</v>
      </c>
      <c r="K3471" s="4">
        <v>1</v>
      </c>
      <c r="L3471" s="4">
        <v>5</v>
      </c>
      <c r="M3471" s="3">
        <v>1</v>
      </c>
      <c r="N3471" s="3">
        <v>2</v>
      </c>
      <c r="O3471" s="3">
        <f>HLOOKUP(O$5,[1]非R能力!$B$8:$F$558,$C3471+1,0)</f>
        <v>1980419.9719354771</v>
      </c>
      <c r="P3471" s="3">
        <f>HLOOKUP(P$5,[1]非R能力!$B$8:$F$558,$C3471+1,0)</f>
        <v>280486.65480166906</v>
      </c>
      <c r="Q3471" s="3">
        <f>HLOOKUP(Q$5,[1]非R能力!$B$8:$F$558,$C3471+1,0)</f>
        <v>143964.45036603248</v>
      </c>
      <c r="R3471" s="3">
        <f>HLOOKUP(R$5,[1]非R能力!$B$8:$F$558,$C3471+1,0)</f>
        <v>44524.58064733458</v>
      </c>
      <c r="S3471" s="3">
        <f>HLOOKUP(S$5,[1]非R能力!$B$8:$F$558,$C3471+1,0)</f>
        <v>58385.382639069037</v>
      </c>
      <c r="T3471" s="3">
        <f>INDEX([1]非R能力!$H$9:$H$558,D3471)</f>
        <v>54421.356882037195</v>
      </c>
      <c r="U3471" s="3">
        <f>IF(E3471="小怪",0,IF(INDEX([1]非R能力!$FK$9:$FK$558,C3471)=0,0,10))</f>
        <v>10</v>
      </c>
      <c r="V3471" s="3">
        <f>IF(E3471="小怪",0,IF(INDEX([1]非R能力!$FH$9:$FH$558,C3471)=0,0,5000))</f>
        <v>5000</v>
      </c>
      <c r="W3471" s="3">
        <f>HLOOKUP(W$5,[2]人物技能基础!$O$3:$Q$553,$C3471+1,0)</f>
        <v>3.637142857142857</v>
      </c>
      <c r="X3471" s="3">
        <f>HLOOKUP(X$5,[2]人物技能基础!$O$3:$Q$553,$C3471+1,0)</f>
        <v>2.0186428571428574</v>
      </c>
      <c r="Y3471" s="3">
        <f>HLOOKUP(Y$5,[2]人物技能基础!$O$3:$Q$553,$C3471+1,0)</f>
        <v>99.964285714285708</v>
      </c>
      <c r="Z3471" s="3">
        <f t="shared" si="325"/>
        <v>9134710</v>
      </c>
      <c r="AA3471" s="3">
        <f t="shared" si="326"/>
        <v>157367</v>
      </c>
      <c r="AB3471" s="3">
        <f t="shared" si="327"/>
        <v>56097</v>
      </c>
      <c r="AC3471" s="3">
        <f t="shared" si="328"/>
        <v>58385</v>
      </c>
      <c r="AD3471" s="3">
        <f t="shared" si="329"/>
        <v>59366</v>
      </c>
    </row>
    <row r="3472" spans="1:30" x14ac:dyDescent="0.15">
      <c r="A3472" s="3">
        <v>1467</v>
      </c>
      <c r="B3472" s="3" t="str">
        <f t="shared" si="324"/>
        <v>关卡1467boss</v>
      </c>
      <c r="C3472" s="3">
        <f>INDEX([3]关卡!$J$19:$J$2018,A3472)</f>
        <v>490</v>
      </c>
      <c r="D3472" s="3">
        <f>INDEX([3]关卡!$N$19:$N$2018,A3472)</f>
        <v>490</v>
      </c>
      <c r="E3472" s="3" t="s">
        <v>25</v>
      </c>
      <c r="F3472" s="3" t="s">
        <v>26</v>
      </c>
      <c r="G3472" s="3">
        <v>30</v>
      </c>
      <c r="H3472" s="3">
        <v>30</v>
      </c>
      <c r="I3472" s="3">
        <v>0.2</v>
      </c>
      <c r="J3472" s="4">
        <v>0.75</v>
      </c>
      <c r="K3472" s="4">
        <v>1</v>
      </c>
      <c r="L3472" s="4">
        <v>5</v>
      </c>
      <c r="M3472" s="3">
        <v>1</v>
      </c>
      <c r="N3472" s="3">
        <v>2</v>
      </c>
      <c r="O3472" s="3">
        <f>HLOOKUP(O$5,[1]非R能力!$B$8:$F$558,$C3472+1,0)</f>
        <v>1992485.5127787343</v>
      </c>
      <c r="P3472" s="3">
        <f>HLOOKUP(P$5,[1]非R能力!$B$8:$F$558,$C3472+1,0)</f>
        <v>281959.27428763371</v>
      </c>
      <c r="Q3472" s="3">
        <f>HLOOKUP(Q$5,[1]非R能力!$B$8:$F$558,$C3472+1,0)</f>
        <v>144631.39403870382</v>
      </c>
      <c r="R3472" s="3">
        <f>HLOOKUP(R$5,[1]非R能力!$B$8:$F$558,$C3472+1,0)</f>
        <v>44727.567576691268</v>
      </c>
      <c r="S3472" s="3">
        <f>HLOOKUP(S$5,[1]非R能力!$B$8:$F$558,$C3472+1,0)</f>
        <v>58623.219169335098</v>
      </c>
      <c r="T3472" s="3">
        <f>INDEX([1]非R能力!$H$9:$H$558,D3472)</f>
        <v>54709.400498435898</v>
      </c>
      <c r="U3472" s="3">
        <f>IF(E3472="小怪",0,IF(INDEX([1]非R能力!$FK$9:$FK$558,C3472)=0,0,10))</f>
        <v>10</v>
      </c>
      <c r="V3472" s="3">
        <f>IF(E3472="小怪",0,IF(INDEX([1]非R能力!$FH$9:$FH$558,C3472)=0,0,5000))</f>
        <v>5000</v>
      </c>
      <c r="W3472" s="3">
        <f>HLOOKUP(W$5,[2]人物技能基础!$O$3:$Q$553,$C3472+1,0)</f>
        <v>3.637142857142857</v>
      </c>
      <c r="X3472" s="3">
        <f>HLOOKUP(X$5,[2]人物技能基础!$O$3:$Q$553,$C3472+1,0)</f>
        <v>2.0186428571428574</v>
      </c>
      <c r="Y3472" s="3">
        <f>HLOOKUP(Y$5,[2]人物技能基础!$O$3:$Q$553,$C3472+1,0)</f>
        <v>99.964285714285708</v>
      </c>
      <c r="Z3472" s="3">
        <f t="shared" si="325"/>
        <v>9182720</v>
      </c>
      <c r="AA3472" s="3">
        <f t="shared" si="326"/>
        <v>158114</v>
      </c>
      <c r="AB3472" s="3">
        <f t="shared" si="327"/>
        <v>56391</v>
      </c>
      <c r="AC3472" s="3">
        <f t="shared" si="328"/>
        <v>58623</v>
      </c>
      <c r="AD3472" s="3">
        <f t="shared" si="329"/>
        <v>59636</v>
      </c>
    </row>
    <row r="3473" spans="1:30" x14ac:dyDescent="0.15">
      <c r="A3473" s="3">
        <v>1468</v>
      </c>
      <c r="B3473" s="3" t="str">
        <f t="shared" si="324"/>
        <v>关卡1468boss</v>
      </c>
      <c r="C3473" s="3">
        <f>INDEX([3]关卡!$J$19:$J$2018,A3473)</f>
        <v>490</v>
      </c>
      <c r="D3473" s="3">
        <f>INDEX([3]关卡!$N$19:$N$2018,A3473)</f>
        <v>490</v>
      </c>
      <c r="E3473" s="3" t="s">
        <v>25</v>
      </c>
      <c r="F3473" s="3" t="s">
        <v>26</v>
      </c>
      <c r="G3473" s="3">
        <v>30</v>
      </c>
      <c r="H3473" s="3">
        <v>30</v>
      </c>
      <c r="I3473" s="3">
        <v>0.2</v>
      </c>
      <c r="J3473" s="4">
        <v>0.75</v>
      </c>
      <c r="K3473" s="4">
        <v>1</v>
      </c>
      <c r="L3473" s="4">
        <v>5</v>
      </c>
      <c r="M3473" s="3">
        <v>1</v>
      </c>
      <c r="N3473" s="3">
        <v>2</v>
      </c>
      <c r="O3473" s="3">
        <f>HLOOKUP(O$5,[1]非R能力!$B$8:$F$558,$C3473+1,0)</f>
        <v>1992485.5127787343</v>
      </c>
      <c r="P3473" s="3">
        <f>HLOOKUP(P$5,[1]非R能力!$B$8:$F$558,$C3473+1,0)</f>
        <v>281959.27428763371</v>
      </c>
      <c r="Q3473" s="3">
        <f>HLOOKUP(Q$5,[1]非R能力!$B$8:$F$558,$C3473+1,0)</f>
        <v>144631.39403870382</v>
      </c>
      <c r="R3473" s="3">
        <f>HLOOKUP(R$5,[1]非R能力!$B$8:$F$558,$C3473+1,0)</f>
        <v>44727.567576691268</v>
      </c>
      <c r="S3473" s="3">
        <f>HLOOKUP(S$5,[1]非R能力!$B$8:$F$558,$C3473+1,0)</f>
        <v>58623.219169335098</v>
      </c>
      <c r="T3473" s="3">
        <f>INDEX([1]非R能力!$H$9:$H$558,D3473)</f>
        <v>54709.400498435898</v>
      </c>
      <c r="U3473" s="3">
        <f>IF(E3473="小怪",0,IF(INDEX([1]非R能力!$FK$9:$FK$558,C3473)=0,0,10))</f>
        <v>10</v>
      </c>
      <c r="V3473" s="3">
        <f>IF(E3473="小怪",0,IF(INDEX([1]非R能力!$FH$9:$FH$558,C3473)=0,0,5000))</f>
        <v>5000</v>
      </c>
      <c r="W3473" s="3">
        <f>HLOOKUP(W$5,[2]人物技能基础!$O$3:$Q$553,$C3473+1,0)</f>
        <v>3.637142857142857</v>
      </c>
      <c r="X3473" s="3">
        <f>HLOOKUP(X$5,[2]人物技能基础!$O$3:$Q$553,$C3473+1,0)</f>
        <v>2.0186428571428574</v>
      </c>
      <c r="Y3473" s="3">
        <f>HLOOKUP(Y$5,[2]人物技能基础!$O$3:$Q$553,$C3473+1,0)</f>
        <v>99.964285714285708</v>
      </c>
      <c r="Z3473" s="3">
        <f t="shared" si="325"/>
        <v>9182720</v>
      </c>
      <c r="AA3473" s="3">
        <f t="shared" si="326"/>
        <v>158114</v>
      </c>
      <c r="AB3473" s="3">
        <f t="shared" si="327"/>
        <v>56391</v>
      </c>
      <c r="AC3473" s="3">
        <f t="shared" si="328"/>
        <v>58623</v>
      </c>
      <c r="AD3473" s="3">
        <f t="shared" si="329"/>
        <v>59636</v>
      </c>
    </row>
    <row r="3474" spans="1:30" x14ac:dyDescent="0.15">
      <c r="A3474" s="3">
        <v>1469</v>
      </c>
      <c r="B3474" s="3" t="str">
        <f t="shared" si="324"/>
        <v>关卡1469boss</v>
      </c>
      <c r="C3474" s="3">
        <f>INDEX([3]关卡!$J$19:$J$2018,A3474)</f>
        <v>490</v>
      </c>
      <c r="D3474" s="3">
        <f>INDEX([3]关卡!$N$19:$N$2018,A3474)</f>
        <v>490</v>
      </c>
      <c r="E3474" s="3" t="s">
        <v>25</v>
      </c>
      <c r="F3474" s="3" t="s">
        <v>26</v>
      </c>
      <c r="G3474" s="3">
        <v>30</v>
      </c>
      <c r="H3474" s="3">
        <v>30</v>
      </c>
      <c r="I3474" s="3">
        <v>0.2</v>
      </c>
      <c r="J3474" s="4">
        <v>0.75</v>
      </c>
      <c r="K3474" s="4">
        <v>1</v>
      </c>
      <c r="L3474" s="4">
        <v>5</v>
      </c>
      <c r="M3474" s="3">
        <v>1</v>
      </c>
      <c r="N3474" s="3">
        <v>2</v>
      </c>
      <c r="O3474" s="3">
        <f>HLOOKUP(O$5,[1]非R能力!$B$8:$F$558,$C3474+1,0)</f>
        <v>1992485.5127787343</v>
      </c>
      <c r="P3474" s="3">
        <f>HLOOKUP(P$5,[1]非R能力!$B$8:$F$558,$C3474+1,0)</f>
        <v>281959.27428763371</v>
      </c>
      <c r="Q3474" s="3">
        <f>HLOOKUP(Q$5,[1]非R能力!$B$8:$F$558,$C3474+1,0)</f>
        <v>144631.39403870382</v>
      </c>
      <c r="R3474" s="3">
        <f>HLOOKUP(R$5,[1]非R能力!$B$8:$F$558,$C3474+1,0)</f>
        <v>44727.567576691268</v>
      </c>
      <c r="S3474" s="3">
        <f>HLOOKUP(S$5,[1]非R能力!$B$8:$F$558,$C3474+1,0)</f>
        <v>58623.219169335098</v>
      </c>
      <c r="T3474" s="3">
        <f>INDEX([1]非R能力!$H$9:$H$558,D3474)</f>
        <v>54709.400498435898</v>
      </c>
      <c r="U3474" s="3">
        <f>IF(E3474="小怪",0,IF(INDEX([1]非R能力!$FK$9:$FK$558,C3474)=0,0,10))</f>
        <v>10</v>
      </c>
      <c r="V3474" s="3">
        <f>IF(E3474="小怪",0,IF(INDEX([1]非R能力!$FH$9:$FH$558,C3474)=0,0,5000))</f>
        <v>5000</v>
      </c>
      <c r="W3474" s="3">
        <f>HLOOKUP(W$5,[2]人物技能基础!$O$3:$Q$553,$C3474+1,0)</f>
        <v>3.637142857142857</v>
      </c>
      <c r="X3474" s="3">
        <f>HLOOKUP(X$5,[2]人物技能基础!$O$3:$Q$553,$C3474+1,0)</f>
        <v>2.0186428571428574</v>
      </c>
      <c r="Y3474" s="3">
        <f>HLOOKUP(Y$5,[2]人物技能基础!$O$3:$Q$553,$C3474+1,0)</f>
        <v>99.964285714285708</v>
      </c>
      <c r="Z3474" s="3">
        <f t="shared" si="325"/>
        <v>9182720</v>
      </c>
      <c r="AA3474" s="3">
        <f t="shared" si="326"/>
        <v>158114</v>
      </c>
      <c r="AB3474" s="3">
        <f t="shared" si="327"/>
        <v>56391</v>
      </c>
      <c r="AC3474" s="3">
        <f t="shared" si="328"/>
        <v>58623</v>
      </c>
      <c r="AD3474" s="3">
        <f t="shared" si="329"/>
        <v>59636</v>
      </c>
    </row>
    <row r="3475" spans="1:30" x14ac:dyDescent="0.15">
      <c r="A3475" s="3">
        <v>1470</v>
      </c>
      <c r="B3475" s="3" t="str">
        <f t="shared" si="324"/>
        <v>关卡1470boss</v>
      </c>
      <c r="C3475" s="3">
        <f>INDEX([3]关卡!$J$19:$J$2018,A3475)</f>
        <v>490</v>
      </c>
      <c r="D3475" s="3">
        <f>INDEX([3]关卡!$N$19:$N$2018,A3475)</f>
        <v>490</v>
      </c>
      <c r="E3475" s="3" t="s">
        <v>25</v>
      </c>
      <c r="F3475" s="3" t="s">
        <v>26</v>
      </c>
      <c r="G3475" s="3">
        <v>30</v>
      </c>
      <c r="H3475" s="3">
        <v>30</v>
      </c>
      <c r="I3475" s="3">
        <v>0.2</v>
      </c>
      <c r="J3475" s="4">
        <v>0.75</v>
      </c>
      <c r="K3475" s="4">
        <v>1</v>
      </c>
      <c r="L3475" s="4">
        <v>5</v>
      </c>
      <c r="M3475" s="3">
        <v>1</v>
      </c>
      <c r="N3475" s="3">
        <v>2</v>
      </c>
      <c r="O3475" s="3">
        <f>HLOOKUP(O$5,[1]非R能力!$B$8:$F$558,$C3475+1,0)</f>
        <v>1992485.5127787343</v>
      </c>
      <c r="P3475" s="3">
        <f>HLOOKUP(P$5,[1]非R能力!$B$8:$F$558,$C3475+1,0)</f>
        <v>281959.27428763371</v>
      </c>
      <c r="Q3475" s="3">
        <f>HLOOKUP(Q$5,[1]非R能力!$B$8:$F$558,$C3475+1,0)</f>
        <v>144631.39403870382</v>
      </c>
      <c r="R3475" s="3">
        <f>HLOOKUP(R$5,[1]非R能力!$B$8:$F$558,$C3475+1,0)</f>
        <v>44727.567576691268</v>
      </c>
      <c r="S3475" s="3">
        <f>HLOOKUP(S$5,[1]非R能力!$B$8:$F$558,$C3475+1,0)</f>
        <v>58623.219169335098</v>
      </c>
      <c r="T3475" s="3">
        <f>INDEX([1]非R能力!$H$9:$H$558,D3475)</f>
        <v>54709.400498435898</v>
      </c>
      <c r="U3475" s="3">
        <f>IF(E3475="小怪",0,IF(INDEX([1]非R能力!$FK$9:$FK$558,C3475)=0,0,10))</f>
        <v>10</v>
      </c>
      <c r="V3475" s="3">
        <f>IF(E3475="小怪",0,IF(INDEX([1]非R能力!$FH$9:$FH$558,C3475)=0,0,5000))</f>
        <v>5000</v>
      </c>
      <c r="W3475" s="3">
        <f>HLOOKUP(W$5,[2]人物技能基础!$O$3:$Q$553,$C3475+1,0)</f>
        <v>3.637142857142857</v>
      </c>
      <c r="X3475" s="3">
        <f>HLOOKUP(X$5,[2]人物技能基础!$O$3:$Q$553,$C3475+1,0)</f>
        <v>2.0186428571428574</v>
      </c>
      <c r="Y3475" s="3">
        <f>HLOOKUP(Y$5,[2]人物技能基础!$O$3:$Q$553,$C3475+1,0)</f>
        <v>99.964285714285708</v>
      </c>
      <c r="Z3475" s="3">
        <f t="shared" si="325"/>
        <v>9182720</v>
      </c>
      <c r="AA3475" s="3">
        <f t="shared" si="326"/>
        <v>158114</v>
      </c>
      <c r="AB3475" s="3">
        <f t="shared" si="327"/>
        <v>56391</v>
      </c>
      <c r="AC3475" s="3">
        <f t="shared" si="328"/>
        <v>58623</v>
      </c>
      <c r="AD3475" s="3">
        <f t="shared" si="329"/>
        <v>59636</v>
      </c>
    </row>
    <row r="3476" spans="1:30" x14ac:dyDescent="0.15">
      <c r="A3476" s="3">
        <v>1471</v>
      </c>
      <c r="B3476" s="3" t="str">
        <f t="shared" si="324"/>
        <v>关卡1471boss</v>
      </c>
      <c r="C3476" s="3">
        <f>INDEX([3]关卡!$J$19:$J$2018,A3476)</f>
        <v>491</v>
      </c>
      <c r="D3476" s="3">
        <f>INDEX([3]关卡!$N$19:$N$2018,A3476)</f>
        <v>491</v>
      </c>
      <c r="E3476" s="3" t="s">
        <v>25</v>
      </c>
      <c r="F3476" s="3" t="s">
        <v>26</v>
      </c>
      <c r="G3476" s="3">
        <v>30</v>
      </c>
      <c r="H3476" s="3">
        <v>30</v>
      </c>
      <c r="I3476" s="3">
        <v>0.2</v>
      </c>
      <c r="J3476" s="4">
        <v>0.75</v>
      </c>
      <c r="K3476" s="4">
        <v>1</v>
      </c>
      <c r="L3476" s="4">
        <v>5</v>
      </c>
      <c r="M3476" s="3">
        <v>1</v>
      </c>
      <c r="N3476" s="3">
        <v>2</v>
      </c>
      <c r="O3476" s="3">
        <f>HLOOKUP(O$5,[1]非R能力!$B$8:$F$558,$C3476+1,0)</f>
        <v>2004546.9648195454</v>
      </c>
      <c r="P3476" s="3">
        <f>HLOOKUP(P$5,[1]非R能力!$B$8:$F$558,$C3476+1,0)</f>
        <v>283350.19213091751</v>
      </c>
      <c r="Q3476" s="3">
        <f>HLOOKUP(Q$5,[1]非R能力!$B$8:$F$558,$C3476+1,0)</f>
        <v>145239.93104840539</v>
      </c>
      <c r="R3476" s="3">
        <f>HLOOKUP(R$5,[1]非R能力!$B$8:$F$558,$C3476+1,0)</f>
        <v>44908.659170650011</v>
      </c>
      <c r="S3476" s="3">
        <f>HLOOKUP(S$5,[1]非R能力!$B$8:$F$558,$C3476+1,0)</f>
        <v>58864.138159851063</v>
      </c>
      <c r="T3476" s="3">
        <f>INDEX([1]非R能力!$H$9:$H$558,D3476)</f>
        <v>54998.661201576462</v>
      </c>
      <c r="U3476" s="3">
        <f>IF(E3476="小怪",0,IF(INDEX([1]非R能力!$FK$9:$FK$558,C3476)=0,0,10))</f>
        <v>10</v>
      </c>
      <c r="V3476" s="3">
        <f>IF(E3476="小怪",0,IF(INDEX([1]非R能力!$FH$9:$FH$558,C3476)=0,0,5000))</f>
        <v>5000</v>
      </c>
      <c r="W3476" s="3">
        <f>HLOOKUP(W$5,[2]人物技能基础!$O$3:$Q$553,$C3476+1,0)</f>
        <v>3.637142857142857</v>
      </c>
      <c r="X3476" s="3">
        <f>HLOOKUP(X$5,[2]人物技能基础!$O$3:$Q$553,$C3476+1,0)</f>
        <v>2.0186428571428574</v>
      </c>
      <c r="Y3476" s="3">
        <f>HLOOKUP(Y$5,[2]人物技能基础!$O$3:$Q$553,$C3476+1,0)</f>
        <v>99.964285714285708</v>
      </c>
      <c r="Z3476" s="3">
        <f t="shared" si="325"/>
        <v>9228329</v>
      </c>
      <c r="AA3476" s="3">
        <f t="shared" si="326"/>
        <v>158803</v>
      </c>
      <c r="AB3476" s="3">
        <f t="shared" si="327"/>
        <v>56670</v>
      </c>
      <c r="AC3476" s="3">
        <f t="shared" si="328"/>
        <v>58864</v>
      </c>
      <c r="AD3476" s="3">
        <f t="shared" si="329"/>
        <v>59878</v>
      </c>
    </row>
    <row r="3477" spans="1:30" x14ac:dyDescent="0.15">
      <c r="A3477" s="3">
        <v>1472</v>
      </c>
      <c r="B3477" s="3" t="str">
        <f t="shared" si="324"/>
        <v>关卡1472boss</v>
      </c>
      <c r="C3477" s="3">
        <f>INDEX([3]关卡!$J$19:$J$2018,A3477)</f>
        <v>491</v>
      </c>
      <c r="D3477" s="3">
        <f>INDEX([3]关卡!$N$19:$N$2018,A3477)</f>
        <v>491</v>
      </c>
      <c r="E3477" s="3" t="s">
        <v>25</v>
      </c>
      <c r="F3477" s="3" t="s">
        <v>26</v>
      </c>
      <c r="G3477" s="3">
        <v>30</v>
      </c>
      <c r="H3477" s="3">
        <v>30</v>
      </c>
      <c r="I3477" s="3">
        <v>0.2</v>
      </c>
      <c r="J3477" s="4">
        <v>0.75</v>
      </c>
      <c r="K3477" s="4">
        <v>1</v>
      </c>
      <c r="L3477" s="4">
        <v>5</v>
      </c>
      <c r="M3477" s="3">
        <v>1</v>
      </c>
      <c r="N3477" s="3">
        <v>2</v>
      </c>
      <c r="O3477" s="3">
        <f>HLOOKUP(O$5,[1]非R能力!$B$8:$F$558,$C3477+1,0)</f>
        <v>2004546.9648195454</v>
      </c>
      <c r="P3477" s="3">
        <f>HLOOKUP(P$5,[1]非R能力!$B$8:$F$558,$C3477+1,0)</f>
        <v>283350.19213091751</v>
      </c>
      <c r="Q3477" s="3">
        <f>HLOOKUP(Q$5,[1]非R能力!$B$8:$F$558,$C3477+1,0)</f>
        <v>145239.93104840539</v>
      </c>
      <c r="R3477" s="3">
        <f>HLOOKUP(R$5,[1]非R能力!$B$8:$F$558,$C3477+1,0)</f>
        <v>44908.659170650011</v>
      </c>
      <c r="S3477" s="3">
        <f>HLOOKUP(S$5,[1]非R能力!$B$8:$F$558,$C3477+1,0)</f>
        <v>58864.138159851063</v>
      </c>
      <c r="T3477" s="3">
        <f>INDEX([1]非R能力!$H$9:$H$558,D3477)</f>
        <v>54998.661201576462</v>
      </c>
      <c r="U3477" s="3">
        <f>IF(E3477="小怪",0,IF(INDEX([1]非R能力!$FK$9:$FK$558,C3477)=0,0,10))</f>
        <v>10</v>
      </c>
      <c r="V3477" s="3">
        <f>IF(E3477="小怪",0,IF(INDEX([1]非R能力!$FH$9:$FH$558,C3477)=0,0,5000))</f>
        <v>5000</v>
      </c>
      <c r="W3477" s="3">
        <f>HLOOKUP(W$5,[2]人物技能基础!$O$3:$Q$553,$C3477+1,0)</f>
        <v>3.637142857142857</v>
      </c>
      <c r="X3477" s="3">
        <f>HLOOKUP(X$5,[2]人物技能基础!$O$3:$Q$553,$C3477+1,0)</f>
        <v>2.0186428571428574</v>
      </c>
      <c r="Y3477" s="3">
        <f>HLOOKUP(Y$5,[2]人物技能基础!$O$3:$Q$553,$C3477+1,0)</f>
        <v>99.964285714285708</v>
      </c>
      <c r="Z3477" s="3">
        <f t="shared" si="325"/>
        <v>9228329</v>
      </c>
      <c r="AA3477" s="3">
        <f t="shared" si="326"/>
        <v>158803</v>
      </c>
      <c r="AB3477" s="3">
        <f t="shared" si="327"/>
        <v>56670</v>
      </c>
      <c r="AC3477" s="3">
        <f t="shared" si="328"/>
        <v>58864</v>
      </c>
      <c r="AD3477" s="3">
        <f t="shared" si="329"/>
        <v>59878</v>
      </c>
    </row>
    <row r="3478" spans="1:30" x14ac:dyDescent="0.15">
      <c r="A3478" s="3">
        <v>1473</v>
      </c>
      <c r="B3478" s="3" t="str">
        <f t="shared" si="324"/>
        <v>关卡1473boss</v>
      </c>
      <c r="C3478" s="3">
        <f>INDEX([3]关卡!$J$19:$J$2018,A3478)</f>
        <v>491</v>
      </c>
      <c r="D3478" s="3">
        <f>INDEX([3]关卡!$N$19:$N$2018,A3478)</f>
        <v>491</v>
      </c>
      <c r="E3478" s="3" t="s">
        <v>25</v>
      </c>
      <c r="F3478" s="3" t="s">
        <v>26</v>
      </c>
      <c r="G3478" s="3">
        <v>30</v>
      </c>
      <c r="H3478" s="3">
        <v>30</v>
      </c>
      <c r="I3478" s="3">
        <v>0.2</v>
      </c>
      <c r="J3478" s="4">
        <v>0.75</v>
      </c>
      <c r="K3478" s="4">
        <v>1</v>
      </c>
      <c r="L3478" s="4">
        <v>5</v>
      </c>
      <c r="M3478" s="3">
        <v>1</v>
      </c>
      <c r="N3478" s="3">
        <v>2</v>
      </c>
      <c r="O3478" s="3">
        <f>HLOOKUP(O$5,[1]非R能力!$B$8:$F$558,$C3478+1,0)</f>
        <v>2004546.9648195454</v>
      </c>
      <c r="P3478" s="3">
        <f>HLOOKUP(P$5,[1]非R能力!$B$8:$F$558,$C3478+1,0)</f>
        <v>283350.19213091751</v>
      </c>
      <c r="Q3478" s="3">
        <f>HLOOKUP(Q$5,[1]非R能力!$B$8:$F$558,$C3478+1,0)</f>
        <v>145239.93104840539</v>
      </c>
      <c r="R3478" s="3">
        <f>HLOOKUP(R$5,[1]非R能力!$B$8:$F$558,$C3478+1,0)</f>
        <v>44908.659170650011</v>
      </c>
      <c r="S3478" s="3">
        <f>HLOOKUP(S$5,[1]非R能力!$B$8:$F$558,$C3478+1,0)</f>
        <v>58864.138159851063</v>
      </c>
      <c r="T3478" s="3">
        <f>INDEX([1]非R能力!$H$9:$H$558,D3478)</f>
        <v>54998.661201576462</v>
      </c>
      <c r="U3478" s="3">
        <f>IF(E3478="小怪",0,IF(INDEX([1]非R能力!$FK$9:$FK$558,C3478)=0,0,10))</f>
        <v>10</v>
      </c>
      <c r="V3478" s="3">
        <f>IF(E3478="小怪",0,IF(INDEX([1]非R能力!$FH$9:$FH$558,C3478)=0,0,5000))</f>
        <v>5000</v>
      </c>
      <c r="W3478" s="3">
        <f>HLOOKUP(W$5,[2]人物技能基础!$O$3:$Q$553,$C3478+1,0)</f>
        <v>3.637142857142857</v>
      </c>
      <c r="X3478" s="3">
        <f>HLOOKUP(X$5,[2]人物技能基础!$O$3:$Q$553,$C3478+1,0)</f>
        <v>2.0186428571428574</v>
      </c>
      <c r="Y3478" s="3">
        <f>HLOOKUP(Y$5,[2]人物技能基础!$O$3:$Q$553,$C3478+1,0)</f>
        <v>99.964285714285708</v>
      </c>
      <c r="Z3478" s="3">
        <f t="shared" si="325"/>
        <v>9228329</v>
      </c>
      <c r="AA3478" s="3">
        <f t="shared" si="326"/>
        <v>158803</v>
      </c>
      <c r="AB3478" s="3">
        <f t="shared" si="327"/>
        <v>56670</v>
      </c>
      <c r="AC3478" s="3">
        <f t="shared" si="328"/>
        <v>58864</v>
      </c>
      <c r="AD3478" s="3">
        <f t="shared" si="329"/>
        <v>59878</v>
      </c>
    </row>
    <row r="3479" spans="1:30" x14ac:dyDescent="0.15">
      <c r="A3479" s="3">
        <v>1474</v>
      </c>
      <c r="B3479" s="3" t="str">
        <f t="shared" si="324"/>
        <v>关卡1474boss</v>
      </c>
      <c r="C3479" s="3">
        <f>INDEX([3]关卡!$J$19:$J$2018,A3479)</f>
        <v>491</v>
      </c>
      <c r="D3479" s="3">
        <f>INDEX([3]关卡!$N$19:$N$2018,A3479)</f>
        <v>491</v>
      </c>
      <c r="E3479" s="3" t="s">
        <v>25</v>
      </c>
      <c r="F3479" s="3" t="s">
        <v>26</v>
      </c>
      <c r="G3479" s="3">
        <v>30</v>
      </c>
      <c r="H3479" s="3">
        <v>30</v>
      </c>
      <c r="I3479" s="3">
        <v>0.2</v>
      </c>
      <c r="J3479" s="4">
        <v>0.75</v>
      </c>
      <c r="K3479" s="4">
        <v>1</v>
      </c>
      <c r="L3479" s="4">
        <v>5</v>
      </c>
      <c r="M3479" s="3">
        <v>1</v>
      </c>
      <c r="N3479" s="3">
        <v>2</v>
      </c>
      <c r="O3479" s="3">
        <f>HLOOKUP(O$5,[1]非R能力!$B$8:$F$558,$C3479+1,0)</f>
        <v>2004546.9648195454</v>
      </c>
      <c r="P3479" s="3">
        <f>HLOOKUP(P$5,[1]非R能力!$B$8:$F$558,$C3479+1,0)</f>
        <v>283350.19213091751</v>
      </c>
      <c r="Q3479" s="3">
        <f>HLOOKUP(Q$5,[1]非R能力!$B$8:$F$558,$C3479+1,0)</f>
        <v>145239.93104840539</v>
      </c>
      <c r="R3479" s="3">
        <f>HLOOKUP(R$5,[1]非R能力!$B$8:$F$558,$C3479+1,0)</f>
        <v>44908.659170650011</v>
      </c>
      <c r="S3479" s="3">
        <f>HLOOKUP(S$5,[1]非R能力!$B$8:$F$558,$C3479+1,0)</f>
        <v>58864.138159851063</v>
      </c>
      <c r="T3479" s="3">
        <f>INDEX([1]非R能力!$H$9:$H$558,D3479)</f>
        <v>54998.661201576462</v>
      </c>
      <c r="U3479" s="3">
        <f>IF(E3479="小怪",0,IF(INDEX([1]非R能力!$FK$9:$FK$558,C3479)=0,0,10))</f>
        <v>10</v>
      </c>
      <c r="V3479" s="3">
        <f>IF(E3479="小怪",0,IF(INDEX([1]非R能力!$FH$9:$FH$558,C3479)=0,0,5000))</f>
        <v>5000</v>
      </c>
      <c r="W3479" s="3">
        <f>HLOOKUP(W$5,[2]人物技能基础!$O$3:$Q$553,$C3479+1,0)</f>
        <v>3.637142857142857</v>
      </c>
      <c r="X3479" s="3">
        <f>HLOOKUP(X$5,[2]人物技能基础!$O$3:$Q$553,$C3479+1,0)</f>
        <v>2.0186428571428574</v>
      </c>
      <c r="Y3479" s="3">
        <f>HLOOKUP(Y$5,[2]人物技能基础!$O$3:$Q$553,$C3479+1,0)</f>
        <v>99.964285714285708</v>
      </c>
      <c r="Z3479" s="3">
        <f t="shared" si="325"/>
        <v>9228329</v>
      </c>
      <c r="AA3479" s="3">
        <f t="shared" si="326"/>
        <v>158803</v>
      </c>
      <c r="AB3479" s="3">
        <f t="shared" si="327"/>
        <v>56670</v>
      </c>
      <c r="AC3479" s="3">
        <f t="shared" si="328"/>
        <v>58864</v>
      </c>
      <c r="AD3479" s="3">
        <f t="shared" si="329"/>
        <v>59878</v>
      </c>
    </row>
    <row r="3480" spans="1:30" x14ac:dyDescent="0.15">
      <c r="A3480" s="3">
        <v>1475</v>
      </c>
      <c r="B3480" s="3" t="str">
        <f t="shared" si="324"/>
        <v>关卡1475boss</v>
      </c>
      <c r="C3480" s="3">
        <f>INDEX([3]关卡!$J$19:$J$2018,A3480)</f>
        <v>491</v>
      </c>
      <c r="D3480" s="3">
        <f>INDEX([3]关卡!$N$19:$N$2018,A3480)</f>
        <v>491</v>
      </c>
      <c r="E3480" s="3" t="s">
        <v>25</v>
      </c>
      <c r="F3480" s="3" t="s">
        <v>26</v>
      </c>
      <c r="G3480" s="3">
        <v>30</v>
      </c>
      <c r="H3480" s="3">
        <v>30</v>
      </c>
      <c r="I3480" s="3">
        <v>0.2</v>
      </c>
      <c r="J3480" s="4">
        <v>0.75</v>
      </c>
      <c r="K3480" s="4">
        <v>1</v>
      </c>
      <c r="L3480" s="4">
        <v>5</v>
      </c>
      <c r="M3480" s="3">
        <v>1</v>
      </c>
      <c r="N3480" s="3">
        <v>2</v>
      </c>
      <c r="O3480" s="3">
        <f>HLOOKUP(O$5,[1]非R能力!$B$8:$F$558,$C3480+1,0)</f>
        <v>2004546.9648195454</v>
      </c>
      <c r="P3480" s="3">
        <f>HLOOKUP(P$5,[1]非R能力!$B$8:$F$558,$C3480+1,0)</f>
        <v>283350.19213091751</v>
      </c>
      <c r="Q3480" s="3">
        <f>HLOOKUP(Q$5,[1]非R能力!$B$8:$F$558,$C3480+1,0)</f>
        <v>145239.93104840539</v>
      </c>
      <c r="R3480" s="3">
        <f>HLOOKUP(R$5,[1]非R能力!$B$8:$F$558,$C3480+1,0)</f>
        <v>44908.659170650011</v>
      </c>
      <c r="S3480" s="3">
        <f>HLOOKUP(S$5,[1]非R能力!$B$8:$F$558,$C3480+1,0)</f>
        <v>58864.138159851063</v>
      </c>
      <c r="T3480" s="3">
        <f>INDEX([1]非R能力!$H$9:$H$558,D3480)</f>
        <v>54998.661201576462</v>
      </c>
      <c r="U3480" s="3">
        <f>IF(E3480="小怪",0,IF(INDEX([1]非R能力!$FK$9:$FK$558,C3480)=0,0,10))</f>
        <v>10</v>
      </c>
      <c r="V3480" s="3">
        <f>IF(E3480="小怪",0,IF(INDEX([1]非R能力!$FH$9:$FH$558,C3480)=0,0,5000))</f>
        <v>5000</v>
      </c>
      <c r="W3480" s="3">
        <f>HLOOKUP(W$5,[2]人物技能基础!$O$3:$Q$553,$C3480+1,0)</f>
        <v>3.637142857142857</v>
      </c>
      <c r="X3480" s="3">
        <f>HLOOKUP(X$5,[2]人物技能基础!$O$3:$Q$553,$C3480+1,0)</f>
        <v>2.0186428571428574</v>
      </c>
      <c r="Y3480" s="3">
        <f>HLOOKUP(Y$5,[2]人物技能基础!$O$3:$Q$553,$C3480+1,0)</f>
        <v>99.964285714285708</v>
      </c>
      <c r="Z3480" s="3">
        <f t="shared" si="325"/>
        <v>9228329</v>
      </c>
      <c r="AA3480" s="3">
        <f t="shared" si="326"/>
        <v>158803</v>
      </c>
      <c r="AB3480" s="3">
        <f t="shared" si="327"/>
        <v>56670</v>
      </c>
      <c r="AC3480" s="3">
        <f t="shared" si="328"/>
        <v>58864</v>
      </c>
      <c r="AD3480" s="3">
        <f t="shared" si="329"/>
        <v>59878</v>
      </c>
    </row>
    <row r="3481" spans="1:30" x14ac:dyDescent="0.15">
      <c r="A3481" s="3">
        <v>1476</v>
      </c>
      <c r="B3481" s="3" t="str">
        <f t="shared" si="324"/>
        <v>关卡1476boss</v>
      </c>
      <c r="C3481" s="3">
        <f>INDEX([3]关卡!$J$19:$J$2018,A3481)</f>
        <v>492</v>
      </c>
      <c r="D3481" s="3">
        <f>INDEX([3]关卡!$N$19:$N$2018,A3481)</f>
        <v>492</v>
      </c>
      <c r="E3481" s="3" t="s">
        <v>25</v>
      </c>
      <c r="F3481" s="3" t="s">
        <v>26</v>
      </c>
      <c r="G3481" s="3">
        <v>30</v>
      </c>
      <c r="H3481" s="3">
        <v>30</v>
      </c>
      <c r="I3481" s="3">
        <v>0.2</v>
      </c>
      <c r="J3481" s="4">
        <v>0.75</v>
      </c>
      <c r="K3481" s="4">
        <v>1</v>
      </c>
      <c r="L3481" s="4">
        <v>5</v>
      </c>
      <c r="M3481" s="3">
        <v>1</v>
      </c>
      <c r="N3481" s="3">
        <v>2</v>
      </c>
      <c r="O3481" s="3">
        <f>HLOOKUP(O$5,[1]非R能力!$B$8:$F$558,$C3481+1,0)</f>
        <v>2018095.7614120804</v>
      </c>
      <c r="P3481" s="3">
        <f>HLOOKUP(P$5,[1]非R能力!$B$8:$F$558,$C3481+1,0)</f>
        <v>284885.6078961239</v>
      </c>
      <c r="Q3481" s="3">
        <f>HLOOKUP(Q$5,[1]非R能力!$B$8:$F$558,$C3481+1,0)</f>
        <v>145827.60783407098</v>
      </c>
      <c r="R3481" s="3">
        <f>HLOOKUP(R$5,[1]非R能力!$B$8:$F$558,$C3481+1,0)</f>
        <v>45103.550351333266</v>
      </c>
      <c r="S3481" s="3">
        <f>HLOOKUP(S$5,[1]非R能力!$B$8:$F$558,$C3481+1,0)</f>
        <v>59086.746936568496</v>
      </c>
      <c r="T3481" s="3">
        <f>INDEX([1]非R能力!$H$9:$H$558,D3481)</f>
        <v>55289.142790136582</v>
      </c>
      <c r="U3481" s="3">
        <f>IF(E3481="小怪",0,IF(INDEX([1]非R能力!$FK$9:$FK$558,C3481)=0,0,10))</f>
        <v>10</v>
      </c>
      <c r="V3481" s="3">
        <f>IF(E3481="小怪",0,IF(INDEX([1]非R能力!$FH$9:$FH$558,C3481)=0,0,5000))</f>
        <v>5000</v>
      </c>
      <c r="W3481" s="3">
        <f>HLOOKUP(W$5,[2]人物技能基础!$O$3:$Q$553,$C3481+1,0)</f>
        <v>3.637142857142857</v>
      </c>
      <c r="X3481" s="3">
        <f>HLOOKUP(X$5,[2]人物技能基础!$O$3:$Q$553,$C3481+1,0)</f>
        <v>2.0186428571428574</v>
      </c>
      <c r="Y3481" s="3">
        <f>HLOOKUP(Y$5,[2]人物技能基础!$O$3:$Q$553,$C3481+1,0)</f>
        <v>99.964285714285708</v>
      </c>
      <c r="Z3481" s="3">
        <f t="shared" si="325"/>
        <v>9278193</v>
      </c>
      <c r="AA3481" s="3">
        <f t="shared" si="326"/>
        <v>159481</v>
      </c>
      <c r="AB3481" s="3">
        <f t="shared" si="327"/>
        <v>56977</v>
      </c>
      <c r="AC3481" s="3">
        <f t="shared" si="328"/>
        <v>59086</v>
      </c>
      <c r="AD3481" s="3">
        <f t="shared" si="329"/>
        <v>60138</v>
      </c>
    </row>
    <row r="3482" spans="1:30" x14ac:dyDescent="0.15">
      <c r="A3482" s="3">
        <v>1477</v>
      </c>
      <c r="B3482" s="3" t="str">
        <f t="shared" si="324"/>
        <v>关卡1477boss</v>
      </c>
      <c r="C3482" s="3">
        <f>INDEX([3]关卡!$J$19:$J$2018,A3482)</f>
        <v>492</v>
      </c>
      <c r="D3482" s="3">
        <f>INDEX([3]关卡!$N$19:$N$2018,A3482)</f>
        <v>492</v>
      </c>
      <c r="E3482" s="3" t="s">
        <v>25</v>
      </c>
      <c r="F3482" s="3" t="s">
        <v>26</v>
      </c>
      <c r="G3482" s="3">
        <v>30</v>
      </c>
      <c r="H3482" s="3">
        <v>30</v>
      </c>
      <c r="I3482" s="3">
        <v>0.2</v>
      </c>
      <c r="J3482" s="4">
        <v>0.75</v>
      </c>
      <c r="K3482" s="4">
        <v>1</v>
      </c>
      <c r="L3482" s="4">
        <v>5</v>
      </c>
      <c r="M3482" s="3">
        <v>1</v>
      </c>
      <c r="N3482" s="3">
        <v>2</v>
      </c>
      <c r="O3482" s="3">
        <f>HLOOKUP(O$5,[1]非R能力!$B$8:$F$558,$C3482+1,0)</f>
        <v>2018095.7614120804</v>
      </c>
      <c r="P3482" s="3">
        <f>HLOOKUP(P$5,[1]非R能力!$B$8:$F$558,$C3482+1,0)</f>
        <v>284885.6078961239</v>
      </c>
      <c r="Q3482" s="3">
        <f>HLOOKUP(Q$5,[1]非R能力!$B$8:$F$558,$C3482+1,0)</f>
        <v>145827.60783407098</v>
      </c>
      <c r="R3482" s="3">
        <f>HLOOKUP(R$5,[1]非R能力!$B$8:$F$558,$C3482+1,0)</f>
        <v>45103.550351333266</v>
      </c>
      <c r="S3482" s="3">
        <f>HLOOKUP(S$5,[1]非R能力!$B$8:$F$558,$C3482+1,0)</f>
        <v>59086.746936568496</v>
      </c>
      <c r="T3482" s="3">
        <f>INDEX([1]非R能力!$H$9:$H$558,D3482)</f>
        <v>55289.142790136582</v>
      </c>
      <c r="U3482" s="3">
        <f>IF(E3482="小怪",0,IF(INDEX([1]非R能力!$FK$9:$FK$558,C3482)=0,0,10))</f>
        <v>10</v>
      </c>
      <c r="V3482" s="3">
        <f>IF(E3482="小怪",0,IF(INDEX([1]非R能力!$FH$9:$FH$558,C3482)=0,0,5000))</f>
        <v>5000</v>
      </c>
      <c r="W3482" s="3">
        <f>HLOOKUP(W$5,[2]人物技能基础!$O$3:$Q$553,$C3482+1,0)</f>
        <v>3.637142857142857</v>
      </c>
      <c r="X3482" s="3">
        <f>HLOOKUP(X$5,[2]人物技能基础!$O$3:$Q$553,$C3482+1,0)</f>
        <v>2.0186428571428574</v>
      </c>
      <c r="Y3482" s="3">
        <f>HLOOKUP(Y$5,[2]人物技能基础!$O$3:$Q$553,$C3482+1,0)</f>
        <v>99.964285714285708</v>
      </c>
      <c r="Z3482" s="3">
        <f t="shared" si="325"/>
        <v>9278193</v>
      </c>
      <c r="AA3482" s="3">
        <f t="shared" si="326"/>
        <v>159481</v>
      </c>
      <c r="AB3482" s="3">
        <f t="shared" si="327"/>
        <v>56977</v>
      </c>
      <c r="AC3482" s="3">
        <f t="shared" si="328"/>
        <v>59086</v>
      </c>
      <c r="AD3482" s="3">
        <f t="shared" si="329"/>
        <v>60138</v>
      </c>
    </row>
    <row r="3483" spans="1:30" x14ac:dyDescent="0.15">
      <c r="A3483" s="3">
        <v>1478</v>
      </c>
      <c r="B3483" s="3" t="str">
        <f t="shared" si="324"/>
        <v>关卡1478boss</v>
      </c>
      <c r="C3483" s="3">
        <f>INDEX([3]关卡!$J$19:$J$2018,A3483)</f>
        <v>492</v>
      </c>
      <c r="D3483" s="3">
        <f>INDEX([3]关卡!$N$19:$N$2018,A3483)</f>
        <v>492</v>
      </c>
      <c r="E3483" s="3" t="s">
        <v>25</v>
      </c>
      <c r="F3483" s="3" t="s">
        <v>26</v>
      </c>
      <c r="G3483" s="3">
        <v>30</v>
      </c>
      <c r="H3483" s="3">
        <v>30</v>
      </c>
      <c r="I3483" s="3">
        <v>0.2</v>
      </c>
      <c r="J3483" s="4">
        <v>0.75</v>
      </c>
      <c r="K3483" s="4">
        <v>1</v>
      </c>
      <c r="L3483" s="4">
        <v>5</v>
      </c>
      <c r="M3483" s="3">
        <v>1</v>
      </c>
      <c r="N3483" s="3">
        <v>2</v>
      </c>
      <c r="O3483" s="3">
        <f>HLOOKUP(O$5,[1]非R能力!$B$8:$F$558,$C3483+1,0)</f>
        <v>2018095.7614120804</v>
      </c>
      <c r="P3483" s="3">
        <f>HLOOKUP(P$5,[1]非R能力!$B$8:$F$558,$C3483+1,0)</f>
        <v>284885.6078961239</v>
      </c>
      <c r="Q3483" s="3">
        <f>HLOOKUP(Q$5,[1]非R能力!$B$8:$F$558,$C3483+1,0)</f>
        <v>145827.60783407098</v>
      </c>
      <c r="R3483" s="3">
        <f>HLOOKUP(R$5,[1]非R能力!$B$8:$F$558,$C3483+1,0)</f>
        <v>45103.550351333266</v>
      </c>
      <c r="S3483" s="3">
        <f>HLOOKUP(S$5,[1]非R能力!$B$8:$F$558,$C3483+1,0)</f>
        <v>59086.746936568496</v>
      </c>
      <c r="T3483" s="3">
        <f>INDEX([1]非R能力!$H$9:$H$558,D3483)</f>
        <v>55289.142790136582</v>
      </c>
      <c r="U3483" s="3">
        <f>IF(E3483="小怪",0,IF(INDEX([1]非R能力!$FK$9:$FK$558,C3483)=0,0,10))</f>
        <v>10</v>
      </c>
      <c r="V3483" s="3">
        <f>IF(E3483="小怪",0,IF(INDEX([1]非R能力!$FH$9:$FH$558,C3483)=0,0,5000))</f>
        <v>5000</v>
      </c>
      <c r="W3483" s="3">
        <f>HLOOKUP(W$5,[2]人物技能基础!$O$3:$Q$553,$C3483+1,0)</f>
        <v>3.637142857142857</v>
      </c>
      <c r="X3483" s="3">
        <f>HLOOKUP(X$5,[2]人物技能基础!$O$3:$Q$553,$C3483+1,0)</f>
        <v>2.0186428571428574</v>
      </c>
      <c r="Y3483" s="3">
        <f>HLOOKUP(Y$5,[2]人物技能基础!$O$3:$Q$553,$C3483+1,0)</f>
        <v>99.964285714285708</v>
      </c>
      <c r="Z3483" s="3">
        <f t="shared" si="325"/>
        <v>9278193</v>
      </c>
      <c r="AA3483" s="3">
        <f t="shared" si="326"/>
        <v>159481</v>
      </c>
      <c r="AB3483" s="3">
        <f t="shared" si="327"/>
        <v>56977</v>
      </c>
      <c r="AC3483" s="3">
        <f t="shared" si="328"/>
        <v>59086</v>
      </c>
      <c r="AD3483" s="3">
        <f t="shared" si="329"/>
        <v>60138</v>
      </c>
    </row>
    <row r="3484" spans="1:30" x14ac:dyDescent="0.15">
      <c r="A3484" s="3">
        <v>1479</v>
      </c>
      <c r="B3484" s="3" t="str">
        <f t="shared" si="324"/>
        <v>关卡1479boss</v>
      </c>
      <c r="C3484" s="3">
        <f>INDEX([3]关卡!$J$19:$J$2018,A3484)</f>
        <v>492</v>
      </c>
      <c r="D3484" s="3">
        <f>INDEX([3]关卡!$N$19:$N$2018,A3484)</f>
        <v>492</v>
      </c>
      <c r="E3484" s="3" t="s">
        <v>25</v>
      </c>
      <c r="F3484" s="3" t="s">
        <v>26</v>
      </c>
      <c r="G3484" s="3">
        <v>30</v>
      </c>
      <c r="H3484" s="3">
        <v>30</v>
      </c>
      <c r="I3484" s="3">
        <v>0.2</v>
      </c>
      <c r="J3484" s="4">
        <v>0.75</v>
      </c>
      <c r="K3484" s="4">
        <v>1</v>
      </c>
      <c r="L3484" s="4">
        <v>5</v>
      </c>
      <c r="M3484" s="3">
        <v>1</v>
      </c>
      <c r="N3484" s="3">
        <v>2</v>
      </c>
      <c r="O3484" s="3">
        <f>HLOOKUP(O$5,[1]非R能力!$B$8:$F$558,$C3484+1,0)</f>
        <v>2018095.7614120804</v>
      </c>
      <c r="P3484" s="3">
        <f>HLOOKUP(P$5,[1]非R能力!$B$8:$F$558,$C3484+1,0)</f>
        <v>284885.6078961239</v>
      </c>
      <c r="Q3484" s="3">
        <f>HLOOKUP(Q$5,[1]非R能力!$B$8:$F$558,$C3484+1,0)</f>
        <v>145827.60783407098</v>
      </c>
      <c r="R3484" s="3">
        <f>HLOOKUP(R$5,[1]非R能力!$B$8:$F$558,$C3484+1,0)</f>
        <v>45103.550351333266</v>
      </c>
      <c r="S3484" s="3">
        <f>HLOOKUP(S$5,[1]非R能力!$B$8:$F$558,$C3484+1,0)</f>
        <v>59086.746936568496</v>
      </c>
      <c r="T3484" s="3">
        <f>INDEX([1]非R能力!$H$9:$H$558,D3484)</f>
        <v>55289.142790136582</v>
      </c>
      <c r="U3484" s="3">
        <f>IF(E3484="小怪",0,IF(INDEX([1]非R能力!$FK$9:$FK$558,C3484)=0,0,10))</f>
        <v>10</v>
      </c>
      <c r="V3484" s="3">
        <f>IF(E3484="小怪",0,IF(INDEX([1]非R能力!$FH$9:$FH$558,C3484)=0,0,5000))</f>
        <v>5000</v>
      </c>
      <c r="W3484" s="3">
        <f>HLOOKUP(W$5,[2]人物技能基础!$O$3:$Q$553,$C3484+1,0)</f>
        <v>3.637142857142857</v>
      </c>
      <c r="X3484" s="3">
        <f>HLOOKUP(X$5,[2]人物技能基础!$O$3:$Q$553,$C3484+1,0)</f>
        <v>2.0186428571428574</v>
      </c>
      <c r="Y3484" s="3">
        <f>HLOOKUP(Y$5,[2]人物技能基础!$O$3:$Q$553,$C3484+1,0)</f>
        <v>99.964285714285708</v>
      </c>
      <c r="Z3484" s="3">
        <f t="shared" si="325"/>
        <v>9278193</v>
      </c>
      <c r="AA3484" s="3">
        <f t="shared" si="326"/>
        <v>159481</v>
      </c>
      <c r="AB3484" s="3">
        <f t="shared" si="327"/>
        <v>56977</v>
      </c>
      <c r="AC3484" s="3">
        <f t="shared" si="328"/>
        <v>59086</v>
      </c>
      <c r="AD3484" s="3">
        <f t="shared" si="329"/>
        <v>60138</v>
      </c>
    </row>
    <row r="3485" spans="1:30" x14ac:dyDescent="0.15">
      <c r="A3485" s="3">
        <v>1480</v>
      </c>
      <c r="B3485" s="3" t="str">
        <f t="shared" si="324"/>
        <v>关卡1480boss</v>
      </c>
      <c r="C3485" s="3">
        <f>INDEX([3]关卡!$J$19:$J$2018,A3485)</f>
        <v>493</v>
      </c>
      <c r="D3485" s="3">
        <f>INDEX([3]关卡!$N$19:$N$2018,A3485)</f>
        <v>493</v>
      </c>
      <c r="E3485" s="3" t="s">
        <v>25</v>
      </c>
      <c r="F3485" s="3" t="s">
        <v>26</v>
      </c>
      <c r="G3485" s="3">
        <v>30</v>
      </c>
      <c r="H3485" s="3">
        <v>30</v>
      </c>
      <c r="I3485" s="3">
        <v>0.2</v>
      </c>
      <c r="J3485" s="4">
        <v>0.75</v>
      </c>
      <c r="K3485" s="4">
        <v>1</v>
      </c>
      <c r="L3485" s="4">
        <v>5</v>
      </c>
      <c r="M3485" s="3">
        <v>1</v>
      </c>
      <c r="N3485" s="3">
        <v>2</v>
      </c>
      <c r="O3485" s="3">
        <f>HLOOKUP(O$5,[1]非R能力!$B$8:$F$558,$C3485+1,0)</f>
        <v>2029768.646754974</v>
      </c>
      <c r="P3485" s="3">
        <f>HLOOKUP(P$5,[1]非R能力!$B$8:$F$558,$C3485+1,0)</f>
        <v>286299.50820783206</v>
      </c>
      <c r="Q3485" s="3">
        <f>HLOOKUP(Q$5,[1]非R能力!$B$8:$F$558,$C3485+1,0)</f>
        <v>146391.00185221332</v>
      </c>
      <c r="R3485" s="3">
        <f>HLOOKUP(R$5,[1]非R能力!$B$8:$F$558,$C3485+1,0)</f>
        <v>45284.991943297609</v>
      </c>
      <c r="S3485" s="3">
        <f>HLOOKUP(S$5,[1]非R能力!$B$8:$F$558,$C3485+1,0)</f>
        <v>59296.08025935707</v>
      </c>
      <c r="T3485" s="3">
        <f>INDEX([1]非R能力!$H$9:$H$558,D3485)</f>
        <v>55580.849068940704</v>
      </c>
      <c r="U3485" s="3">
        <f>IF(E3485="小怪",0,IF(INDEX([1]非R能力!$FK$9:$FK$558,C3485)=0,0,10))</f>
        <v>10</v>
      </c>
      <c r="V3485" s="3">
        <f>IF(E3485="小怪",0,IF(INDEX([1]非R能力!$FH$9:$FH$558,C3485)=0,0,5000))</f>
        <v>5000</v>
      </c>
      <c r="W3485" s="3">
        <f>HLOOKUP(W$5,[2]人物技能基础!$O$3:$Q$553,$C3485+1,0)</f>
        <v>3.637142857142857</v>
      </c>
      <c r="X3485" s="3">
        <f>HLOOKUP(X$5,[2]人物技能基础!$O$3:$Q$553,$C3485+1,0)</f>
        <v>2.0186428571428574</v>
      </c>
      <c r="Y3485" s="3">
        <f>HLOOKUP(Y$5,[2]人物技能基础!$O$3:$Q$553,$C3485+1,0)</f>
        <v>99.964285714285708</v>
      </c>
      <c r="Z3485" s="3">
        <f t="shared" si="325"/>
        <v>9324572</v>
      </c>
      <c r="AA3485" s="3">
        <f t="shared" si="326"/>
        <v>160122</v>
      </c>
      <c r="AB3485" s="3">
        <f t="shared" si="327"/>
        <v>57259</v>
      </c>
      <c r="AC3485" s="3">
        <f t="shared" si="328"/>
        <v>59296</v>
      </c>
      <c r="AD3485" s="3">
        <f t="shared" si="329"/>
        <v>60379</v>
      </c>
    </row>
    <row r="3486" spans="1:30" x14ac:dyDescent="0.15">
      <c r="A3486" s="3">
        <v>1481</v>
      </c>
      <c r="B3486" s="3" t="str">
        <f t="shared" si="324"/>
        <v>关卡1481boss</v>
      </c>
      <c r="C3486" s="3">
        <f>INDEX([3]关卡!$J$19:$J$2018,A3486)</f>
        <v>493</v>
      </c>
      <c r="D3486" s="3">
        <f>INDEX([3]关卡!$N$19:$N$2018,A3486)</f>
        <v>493</v>
      </c>
      <c r="E3486" s="3" t="s">
        <v>25</v>
      </c>
      <c r="F3486" s="3" t="s">
        <v>26</v>
      </c>
      <c r="G3486" s="3">
        <v>30</v>
      </c>
      <c r="H3486" s="3">
        <v>30</v>
      </c>
      <c r="I3486" s="3">
        <v>0.2</v>
      </c>
      <c r="J3486" s="4">
        <v>0.75</v>
      </c>
      <c r="K3486" s="4">
        <v>1</v>
      </c>
      <c r="L3486" s="4">
        <v>5</v>
      </c>
      <c r="M3486" s="3">
        <v>1</v>
      </c>
      <c r="N3486" s="3">
        <v>2</v>
      </c>
      <c r="O3486" s="3">
        <f>HLOOKUP(O$5,[1]非R能力!$B$8:$F$558,$C3486+1,0)</f>
        <v>2029768.646754974</v>
      </c>
      <c r="P3486" s="3">
        <f>HLOOKUP(P$5,[1]非R能力!$B$8:$F$558,$C3486+1,0)</f>
        <v>286299.50820783206</v>
      </c>
      <c r="Q3486" s="3">
        <f>HLOOKUP(Q$5,[1]非R能力!$B$8:$F$558,$C3486+1,0)</f>
        <v>146391.00185221332</v>
      </c>
      <c r="R3486" s="3">
        <f>HLOOKUP(R$5,[1]非R能力!$B$8:$F$558,$C3486+1,0)</f>
        <v>45284.991943297609</v>
      </c>
      <c r="S3486" s="3">
        <f>HLOOKUP(S$5,[1]非R能力!$B$8:$F$558,$C3486+1,0)</f>
        <v>59296.08025935707</v>
      </c>
      <c r="T3486" s="3">
        <f>INDEX([1]非R能力!$H$9:$H$558,D3486)</f>
        <v>55580.849068940704</v>
      </c>
      <c r="U3486" s="3">
        <f>IF(E3486="小怪",0,IF(INDEX([1]非R能力!$FK$9:$FK$558,C3486)=0,0,10))</f>
        <v>10</v>
      </c>
      <c r="V3486" s="3">
        <f>IF(E3486="小怪",0,IF(INDEX([1]非R能力!$FH$9:$FH$558,C3486)=0,0,5000))</f>
        <v>5000</v>
      </c>
      <c r="W3486" s="3">
        <f>HLOOKUP(W$5,[2]人物技能基础!$O$3:$Q$553,$C3486+1,0)</f>
        <v>3.637142857142857</v>
      </c>
      <c r="X3486" s="3">
        <f>HLOOKUP(X$5,[2]人物技能基础!$O$3:$Q$553,$C3486+1,0)</f>
        <v>2.0186428571428574</v>
      </c>
      <c r="Y3486" s="3">
        <f>HLOOKUP(Y$5,[2]人物技能基础!$O$3:$Q$553,$C3486+1,0)</f>
        <v>99.964285714285708</v>
      </c>
      <c r="Z3486" s="3">
        <f t="shared" si="325"/>
        <v>9324572</v>
      </c>
      <c r="AA3486" s="3">
        <f t="shared" si="326"/>
        <v>160122</v>
      </c>
      <c r="AB3486" s="3">
        <f t="shared" si="327"/>
        <v>57259</v>
      </c>
      <c r="AC3486" s="3">
        <f t="shared" si="328"/>
        <v>59296</v>
      </c>
      <c r="AD3486" s="3">
        <f t="shared" si="329"/>
        <v>60379</v>
      </c>
    </row>
    <row r="3487" spans="1:30" x14ac:dyDescent="0.15">
      <c r="A3487" s="3">
        <v>1482</v>
      </c>
      <c r="B3487" s="3" t="str">
        <f t="shared" si="324"/>
        <v>关卡1482boss</v>
      </c>
      <c r="C3487" s="3">
        <f>INDEX([3]关卡!$J$19:$J$2018,A3487)</f>
        <v>493</v>
      </c>
      <c r="D3487" s="3">
        <f>INDEX([3]关卡!$N$19:$N$2018,A3487)</f>
        <v>493</v>
      </c>
      <c r="E3487" s="3" t="s">
        <v>25</v>
      </c>
      <c r="F3487" s="3" t="s">
        <v>26</v>
      </c>
      <c r="G3487" s="3">
        <v>30</v>
      </c>
      <c r="H3487" s="3">
        <v>30</v>
      </c>
      <c r="I3487" s="3">
        <v>0.2</v>
      </c>
      <c r="J3487" s="4">
        <v>0.75</v>
      </c>
      <c r="K3487" s="4">
        <v>1</v>
      </c>
      <c r="L3487" s="4">
        <v>5</v>
      </c>
      <c r="M3487" s="3">
        <v>1</v>
      </c>
      <c r="N3487" s="3">
        <v>2</v>
      </c>
      <c r="O3487" s="3">
        <f>HLOOKUP(O$5,[1]非R能力!$B$8:$F$558,$C3487+1,0)</f>
        <v>2029768.646754974</v>
      </c>
      <c r="P3487" s="3">
        <f>HLOOKUP(P$5,[1]非R能力!$B$8:$F$558,$C3487+1,0)</f>
        <v>286299.50820783206</v>
      </c>
      <c r="Q3487" s="3">
        <f>HLOOKUP(Q$5,[1]非R能力!$B$8:$F$558,$C3487+1,0)</f>
        <v>146391.00185221332</v>
      </c>
      <c r="R3487" s="3">
        <f>HLOOKUP(R$5,[1]非R能力!$B$8:$F$558,$C3487+1,0)</f>
        <v>45284.991943297609</v>
      </c>
      <c r="S3487" s="3">
        <f>HLOOKUP(S$5,[1]非R能力!$B$8:$F$558,$C3487+1,0)</f>
        <v>59296.08025935707</v>
      </c>
      <c r="T3487" s="3">
        <f>INDEX([1]非R能力!$H$9:$H$558,D3487)</f>
        <v>55580.849068940704</v>
      </c>
      <c r="U3487" s="3">
        <f>IF(E3487="小怪",0,IF(INDEX([1]非R能力!$FK$9:$FK$558,C3487)=0,0,10))</f>
        <v>10</v>
      </c>
      <c r="V3487" s="3">
        <f>IF(E3487="小怪",0,IF(INDEX([1]非R能力!$FH$9:$FH$558,C3487)=0,0,5000))</f>
        <v>5000</v>
      </c>
      <c r="W3487" s="3">
        <f>HLOOKUP(W$5,[2]人物技能基础!$O$3:$Q$553,$C3487+1,0)</f>
        <v>3.637142857142857</v>
      </c>
      <c r="X3487" s="3">
        <f>HLOOKUP(X$5,[2]人物技能基础!$O$3:$Q$553,$C3487+1,0)</f>
        <v>2.0186428571428574</v>
      </c>
      <c r="Y3487" s="3">
        <f>HLOOKUP(Y$5,[2]人物技能基础!$O$3:$Q$553,$C3487+1,0)</f>
        <v>99.964285714285708</v>
      </c>
      <c r="Z3487" s="3">
        <f t="shared" si="325"/>
        <v>9324572</v>
      </c>
      <c r="AA3487" s="3">
        <f t="shared" si="326"/>
        <v>160122</v>
      </c>
      <c r="AB3487" s="3">
        <f t="shared" si="327"/>
        <v>57259</v>
      </c>
      <c r="AC3487" s="3">
        <f t="shared" si="328"/>
        <v>59296</v>
      </c>
      <c r="AD3487" s="3">
        <f t="shared" si="329"/>
        <v>60379</v>
      </c>
    </row>
    <row r="3488" spans="1:30" x14ac:dyDescent="0.15">
      <c r="A3488" s="3">
        <v>1483</v>
      </c>
      <c r="B3488" s="3" t="str">
        <f t="shared" si="324"/>
        <v>关卡1483boss</v>
      </c>
      <c r="C3488" s="3">
        <f>INDEX([3]关卡!$J$19:$J$2018,A3488)</f>
        <v>493</v>
      </c>
      <c r="D3488" s="3">
        <f>INDEX([3]关卡!$N$19:$N$2018,A3488)</f>
        <v>493</v>
      </c>
      <c r="E3488" s="3" t="s">
        <v>25</v>
      </c>
      <c r="F3488" s="3" t="s">
        <v>26</v>
      </c>
      <c r="G3488" s="3">
        <v>30</v>
      </c>
      <c r="H3488" s="3">
        <v>30</v>
      </c>
      <c r="I3488" s="3">
        <v>0.2</v>
      </c>
      <c r="J3488" s="4">
        <v>0.75</v>
      </c>
      <c r="K3488" s="4">
        <v>1</v>
      </c>
      <c r="L3488" s="4">
        <v>5</v>
      </c>
      <c r="M3488" s="3">
        <v>1</v>
      </c>
      <c r="N3488" s="3">
        <v>2</v>
      </c>
      <c r="O3488" s="3">
        <f>HLOOKUP(O$5,[1]非R能力!$B$8:$F$558,$C3488+1,0)</f>
        <v>2029768.646754974</v>
      </c>
      <c r="P3488" s="3">
        <f>HLOOKUP(P$5,[1]非R能力!$B$8:$F$558,$C3488+1,0)</f>
        <v>286299.50820783206</v>
      </c>
      <c r="Q3488" s="3">
        <f>HLOOKUP(Q$5,[1]非R能力!$B$8:$F$558,$C3488+1,0)</f>
        <v>146391.00185221332</v>
      </c>
      <c r="R3488" s="3">
        <f>HLOOKUP(R$5,[1]非R能力!$B$8:$F$558,$C3488+1,0)</f>
        <v>45284.991943297609</v>
      </c>
      <c r="S3488" s="3">
        <f>HLOOKUP(S$5,[1]非R能力!$B$8:$F$558,$C3488+1,0)</f>
        <v>59296.08025935707</v>
      </c>
      <c r="T3488" s="3">
        <f>INDEX([1]非R能力!$H$9:$H$558,D3488)</f>
        <v>55580.849068940704</v>
      </c>
      <c r="U3488" s="3">
        <f>IF(E3488="小怪",0,IF(INDEX([1]非R能力!$FK$9:$FK$558,C3488)=0,0,10))</f>
        <v>10</v>
      </c>
      <c r="V3488" s="3">
        <f>IF(E3488="小怪",0,IF(INDEX([1]非R能力!$FH$9:$FH$558,C3488)=0,0,5000))</f>
        <v>5000</v>
      </c>
      <c r="W3488" s="3">
        <f>HLOOKUP(W$5,[2]人物技能基础!$O$3:$Q$553,$C3488+1,0)</f>
        <v>3.637142857142857</v>
      </c>
      <c r="X3488" s="3">
        <f>HLOOKUP(X$5,[2]人物技能基础!$O$3:$Q$553,$C3488+1,0)</f>
        <v>2.0186428571428574</v>
      </c>
      <c r="Y3488" s="3">
        <f>HLOOKUP(Y$5,[2]人物技能基础!$O$3:$Q$553,$C3488+1,0)</f>
        <v>99.964285714285708</v>
      </c>
      <c r="Z3488" s="3">
        <f t="shared" si="325"/>
        <v>9324572</v>
      </c>
      <c r="AA3488" s="3">
        <f t="shared" si="326"/>
        <v>160122</v>
      </c>
      <c r="AB3488" s="3">
        <f t="shared" si="327"/>
        <v>57259</v>
      </c>
      <c r="AC3488" s="3">
        <f t="shared" si="328"/>
        <v>59296</v>
      </c>
      <c r="AD3488" s="3">
        <f t="shared" si="329"/>
        <v>60379</v>
      </c>
    </row>
    <row r="3489" spans="1:30" x14ac:dyDescent="0.15">
      <c r="A3489" s="3">
        <v>1484</v>
      </c>
      <c r="B3489" s="3" t="str">
        <f t="shared" si="324"/>
        <v>关卡1484boss</v>
      </c>
      <c r="C3489" s="3">
        <f>INDEX([3]关卡!$J$19:$J$2018,A3489)</f>
        <v>494</v>
      </c>
      <c r="D3489" s="3">
        <f>INDEX([3]关卡!$N$19:$N$2018,A3489)</f>
        <v>494</v>
      </c>
      <c r="E3489" s="3" t="s">
        <v>25</v>
      </c>
      <c r="F3489" s="3" t="s">
        <v>26</v>
      </c>
      <c r="G3489" s="3">
        <v>30</v>
      </c>
      <c r="H3489" s="3">
        <v>30</v>
      </c>
      <c r="I3489" s="3">
        <v>0.2</v>
      </c>
      <c r="J3489" s="4">
        <v>0.75</v>
      </c>
      <c r="K3489" s="4">
        <v>1</v>
      </c>
      <c r="L3489" s="4">
        <v>5</v>
      </c>
      <c r="M3489" s="3">
        <v>1</v>
      </c>
      <c r="N3489" s="3">
        <v>2</v>
      </c>
      <c r="O3489" s="3">
        <f>HLOOKUP(O$5,[1]非R能力!$B$8:$F$558,$C3489+1,0)</f>
        <v>2041244.7396001955</v>
      </c>
      <c r="P3489" s="3">
        <f>HLOOKUP(P$5,[1]非R能力!$B$8:$F$558,$C3489+1,0)</f>
        <v>287696.19097363547</v>
      </c>
      <c r="Q3489" s="3">
        <f>HLOOKUP(Q$5,[1]非R能力!$B$8:$F$558,$C3489+1,0)</f>
        <v>146980.2055376952</v>
      </c>
      <c r="R3489" s="3">
        <f>HLOOKUP(R$5,[1]非R能力!$B$8:$F$558,$C3489+1,0)</f>
        <v>45466.531947581963</v>
      </c>
      <c r="S3489" s="3">
        <f>HLOOKUP(S$5,[1]非R能力!$B$8:$F$558,$C3489+1,0)</f>
        <v>59538.840279084958</v>
      </c>
      <c r="T3489" s="3">
        <f>INDEX([1]非R能力!$H$9:$H$558,D3489)</f>
        <v>55873.783848960011</v>
      </c>
      <c r="U3489" s="3">
        <f>IF(E3489="小怪",0,IF(INDEX([1]非R能力!$FK$9:$FK$558,C3489)=0,0,10))</f>
        <v>10</v>
      </c>
      <c r="V3489" s="3">
        <f>IF(E3489="小怪",0,IF(INDEX([1]非R能力!$FH$9:$FH$558,C3489)=0,0,5000))</f>
        <v>5000</v>
      </c>
      <c r="W3489" s="3">
        <f>HLOOKUP(W$5,[2]人物技能基础!$O$3:$Q$553,$C3489+1,0)</f>
        <v>3.637142857142857</v>
      </c>
      <c r="X3489" s="3">
        <f>HLOOKUP(X$5,[2]人物技能基础!$O$3:$Q$553,$C3489+1,0)</f>
        <v>2.0186428571428574</v>
      </c>
      <c r="Y3489" s="3">
        <f>HLOOKUP(Y$5,[2]人物技能基础!$O$3:$Q$553,$C3489+1,0)</f>
        <v>99.964285714285708</v>
      </c>
      <c r="Z3489" s="3">
        <f t="shared" si="325"/>
        <v>9370420</v>
      </c>
      <c r="AA3489" s="3">
        <f t="shared" si="326"/>
        <v>160788</v>
      </c>
      <c r="AB3489" s="3">
        <f t="shared" si="327"/>
        <v>57539</v>
      </c>
      <c r="AC3489" s="3">
        <f t="shared" si="328"/>
        <v>59538</v>
      </c>
      <c r="AD3489" s="3">
        <f t="shared" si="329"/>
        <v>60622</v>
      </c>
    </row>
    <row r="3490" spans="1:30" x14ac:dyDescent="0.15">
      <c r="A3490" s="3">
        <v>1485</v>
      </c>
      <c r="B3490" s="3" t="str">
        <f t="shared" si="324"/>
        <v>关卡1485boss</v>
      </c>
      <c r="C3490" s="3">
        <f>INDEX([3]关卡!$J$19:$J$2018,A3490)</f>
        <v>494</v>
      </c>
      <c r="D3490" s="3">
        <f>INDEX([3]关卡!$N$19:$N$2018,A3490)</f>
        <v>494</v>
      </c>
      <c r="E3490" s="3" t="s">
        <v>25</v>
      </c>
      <c r="F3490" s="3" t="s">
        <v>26</v>
      </c>
      <c r="G3490" s="3">
        <v>30</v>
      </c>
      <c r="H3490" s="3">
        <v>30</v>
      </c>
      <c r="I3490" s="3">
        <v>0.2</v>
      </c>
      <c r="J3490" s="4">
        <v>0.75</v>
      </c>
      <c r="K3490" s="4">
        <v>1</v>
      </c>
      <c r="L3490" s="4">
        <v>5</v>
      </c>
      <c r="M3490" s="3">
        <v>1</v>
      </c>
      <c r="N3490" s="3">
        <v>2</v>
      </c>
      <c r="O3490" s="3">
        <f>HLOOKUP(O$5,[1]非R能力!$B$8:$F$558,$C3490+1,0)</f>
        <v>2041244.7396001955</v>
      </c>
      <c r="P3490" s="3">
        <f>HLOOKUP(P$5,[1]非R能力!$B$8:$F$558,$C3490+1,0)</f>
        <v>287696.19097363547</v>
      </c>
      <c r="Q3490" s="3">
        <f>HLOOKUP(Q$5,[1]非R能力!$B$8:$F$558,$C3490+1,0)</f>
        <v>146980.2055376952</v>
      </c>
      <c r="R3490" s="3">
        <f>HLOOKUP(R$5,[1]非R能力!$B$8:$F$558,$C3490+1,0)</f>
        <v>45466.531947581963</v>
      </c>
      <c r="S3490" s="3">
        <f>HLOOKUP(S$5,[1]非R能力!$B$8:$F$558,$C3490+1,0)</f>
        <v>59538.840279084958</v>
      </c>
      <c r="T3490" s="3">
        <f>INDEX([1]非R能力!$H$9:$H$558,D3490)</f>
        <v>55873.783848960011</v>
      </c>
      <c r="U3490" s="3">
        <f>IF(E3490="小怪",0,IF(INDEX([1]非R能力!$FK$9:$FK$558,C3490)=0,0,10))</f>
        <v>10</v>
      </c>
      <c r="V3490" s="3">
        <f>IF(E3490="小怪",0,IF(INDEX([1]非R能力!$FH$9:$FH$558,C3490)=0,0,5000))</f>
        <v>5000</v>
      </c>
      <c r="W3490" s="3">
        <f>HLOOKUP(W$5,[2]人物技能基础!$O$3:$Q$553,$C3490+1,0)</f>
        <v>3.637142857142857</v>
      </c>
      <c r="X3490" s="3">
        <f>HLOOKUP(X$5,[2]人物技能基础!$O$3:$Q$553,$C3490+1,0)</f>
        <v>2.0186428571428574</v>
      </c>
      <c r="Y3490" s="3">
        <f>HLOOKUP(Y$5,[2]人物技能基础!$O$3:$Q$553,$C3490+1,0)</f>
        <v>99.964285714285708</v>
      </c>
      <c r="Z3490" s="3">
        <f t="shared" si="325"/>
        <v>9370420</v>
      </c>
      <c r="AA3490" s="3">
        <f t="shared" si="326"/>
        <v>160788</v>
      </c>
      <c r="AB3490" s="3">
        <f t="shared" si="327"/>
        <v>57539</v>
      </c>
      <c r="AC3490" s="3">
        <f t="shared" si="328"/>
        <v>59538</v>
      </c>
      <c r="AD3490" s="3">
        <f t="shared" si="329"/>
        <v>60622</v>
      </c>
    </row>
    <row r="3491" spans="1:30" x14ac:dyDescent="0.15">
      <c r="A3491" s="3">
        <v>1486</v>
      </c>
      <c r="B3491" s="3" t="str">
        <f t="shared" si="324"/>
        <v>关卡1486boss</v>
      </c>
      <c r="C3491" s="3">
        <f>INDEX([3]关卡!$J$19:$J$2018,A3491)</f>
        <v>494</v>
      </c>
      <c r="D3491" s="3">
        <f>INDEX([3]关卡!$N$19:$N$2018,A3491)</f>
        <v>494</v>
      </c>
      <c r="E3491" s="3" t="s">
        <v>25</v>
      </c>
      <c r="F3491" s="3" t="s">
        <v>26</v>
      </c>
      <c r="G3491" s="3">
        <v>30</v>
      </c>
      <c r="H3491" s="3">
        <v>30</v>
      </c>
      <c r="I3491" s="3">
        <v>0.2</v>
      </c>
      <c r="J3491" s="4">
        <v>0.75</v>
      </c>
      <c r="K3491" s="4">
        <v>1</v>
      </c>
      <c r="L3491" s="4">
        <v>5</v>
      </c>
      <c r="M3491" s="3">
        <v>1</v>
      </c>
      <c r="N3491" s="3">
        <v>2</v>
      </c>
      <c r="O3491" s="3">
        <f>HLOOKUP(O$5,[1]非R能力!$B$8:$F$558,$C3491+1,0)</f>
        <v>2041244.7396001955</v>
      </c>
      <c r="P3491" s="3">
        <f>HLOOKUP(P$5,[1]非R能力!$B$8:$F$558,$C3491+1,0)</f>
        <v>287696.19097363547</v>
      </c>
      <c r="Q3491" s="3">
        <f>HLOOKUP(Q$5,[1]非R能力!$B$8:$F$558,$C3491+1,0)</f>
        <v>146980.2055376952</v>
      </c>
      <c r="R3491" s="3">
        <f>HLOOKUP(R$5,[1]非R能力!$B$8:$F$558,$C3491+1,0)</f>
        <v>45466.531947581963</v>
      </c>
      <c r="S3491" s="3">
        <f>HLOOKUP(S$5,[1]非R能力!$B$8:$F$558,$C3491+1,0)</f>
        <v>59538.840279084958</v>
      </c>
      <c r="T3491" s="3">
        <f>INDEX([1]非R能力!$H$9:$H$558,D3491)</f>
        <v>55873.783848960011</v>
      </c>
      <c r="U3491" s="3">
        <f>IF(E3491="小怪",0,IF(INDEX([1]非R能力!$FK$9:$FK$558,C3491)=0,0,10))</f>
        <v>10</v>
      </c>
      <c r="V3491" s="3">
        <f>IF(E3491="小怪",0,IF(INDEX([1]非R能力!$FH$9:$FH$558,C3491)=0,0,5000))</f>
        <v>5000</v>
      </c>
      <c r="W3491" s="3">
        <f>HLOOKUP(W$5,[2]人物技能基础!$O$3:$Q$553,$C3491+1,0)</f>
        <v>3.637142857142857</v>
      </c>
      <c r="X3491" s="3">
        <f>HLOOKUP(X$5,[2]人物技能基础!$O$3:$Q$553,$C3491+1,0)</f>
        <v>2.0186428571428574</v>
      </c>
      <c r="Y3491" s="3">
        <f>HLOOKUP(Y$5,[2]人物技能基础!$O$3:$Q$553,$C3491+1,0)</f>
        <v>99.964285714285708</v>
      </c>
      <c r="Z3491" s="3">
        <f t="shared" si="325"/>
        <v>9370420</v>
      </c>
      <c r="AA3491" s="3">
        <f t="shared" si="326"/>
        <v>160788</v>
      </c>
      <c r="AB3491" s="3">
        <f t="shared" si="327"/>
        <v>57539</v>
      </c>
      <c r="AC3491" s="3">
        <f t="shared" si="328"/>
        <v>59538</v>
      </c>
      <c r="AD3491" s="3">
        <f t="shared" si="329"/>
        <v>60622</v>
      </c>
    </row>
    <row r="3492" spans="1:30" x14ac:dyDescent="0.15">
      <c r="A3492" s="3">
        <v>1487</v>
      </c>
      <c r="B3492" s="3" t="str">
        <f t="shared" si="324"/>
        <v>关卡1487boss</v>
      </c>
      <c r="C3492" s="3">
        <f>INDEX([3]关卡!$J$19:$J$2018,A3492)</f>
        <v>494</v>
      </c>
      <c r="D3492" s="3">
        <f>INDEX([3]关卡!$N$19:$N$2018,A3492)</f>
        <v>494</v>
      </c>
      <c r="E3492" s="3" t="s">
        <v>25</v>
      </c>
      <c r="F3492" s="3" t="s">
        <v>26</v>
      </c>
      <c r="G3492" s="3">
        <v>30</v>
      </c>
      <c r="H3492" s="3">
        <v>30</v>
      </c>
      <c r="I3492" s="3">
        <v>0.2</v>
      </c>
      <c r="J3492" s="4">
        <v>0.75</v>
      </c>
      <c r="K3492" s="4">
        <v>1</v>
      </c>
      <c r="L3492" s="4">
        <v>5</v>
      </c>
      <c r="M3492" s="3">
        <v>1</v>
      </c>
      <c r="N3492" s="3">
        <v>2</v>
      </c>
      <c r="O3492" s="3">
        <f>HLOOKUP(O$5,[1]非R能力!$B$8:$F$558,$C3492+1,0)</f>
        <v>2041244.7396001955</v>
      </c>
      <c r="P3492" s="3">
        <f>HLOOKUP(P$5,[1]非R能力!$B$8:$F$558,$C3492+1,0)</f>
        <v>287696.19097363547</v>
      </c>
      <c r="Q3492" s="3">
        <f>HLOOKUP(Q$5,[1]非R能力!$B$8:$F$558,$C3492+1,0)</f>
        <v>146980.2055376952</v>
      </c>
      <c r="R3492" s="3">
        <f>HLOOKUP(R$5,[1]非R能力!$B$8:$F$558,$C3492+1,0)</f>
        <v>45466.531947581963</v>
      </c>
      <c r="S3492" s="3">
        <f>HLOOKUP(S$5,[1]非R能力!$B$8:$F$558,$C3492+1,0)</f>
        <v>59538.840279084958</v>
      </c>
      <c r="T3492" s="3">
        <f>INDEX([1]非R能力!$H$9:$H$558,D3492)</f>
        <v>55873.783848960011</v>
      </c>
      <c r="U3492" s="3">
        <f>IF(E3492="小怪",0,IF(INDEX([1]非R能力!$FK$9:$FK$558,C3492)=0,0,10))</f>
        <v>10</v>
      </c>
      <c r="V3492" s="3">
        <f>IF(E3492="小怪",0,IF(INDEX([1]非R能力!$FH$9:$FH$558,C3492)=0,0,5000))</f>
        <v>5000</v>
      </c>
      <c r="W3492" s="3">
        <f>HLOOKUP(W$5,[2]人物技能基础!$O$3:$Q$553,$C3492+1,0)</f>
        <v>3.637142857142857</v>
      </c>
      <c r="X3492" s="3">
        <f>HLOOKUP(X$5,[2]人物技能基础!$O$3:$Q$553,$C3492+1,0)</f>
        <v>2.0186428571428574</v>
      </c>
      <c r="Y3492" s="3">
        <f>HLOOKUP(Y$5,[2]人物技能基础!$O$3:$Q$553,$C3492+1,0)</f>
        <v>99.964285714285708</v>
      </c>
      <c r="Z3492" s="3">
        <f t="shared" si="325"/>
        <v>9370420</v>
      </c>
      <c r="AA3492" s="3">
        <f t="shared" si="326"/>
        <v>160788</v>
      </c>
      <c r="AB3492" s="3">
        <f t="shared" si="327"/>
        <v>57539</v>
      </c>
      <c r="AC3492" s="3">
        <f t="shared" si="328"/>
        <v>59538</v>
      </c>
      <c r="AD3492" s="3">
        <f t="shared" si="329"/>
        <v>60622</v>
      </c>
    </row>
    <row r="3493" spans="1:30" x14ac:dyDescent="0.15">
      <c r="A3493" s="3">
        <v>1488</v>
      </c>
      <c r="B3493" s="3" t="str">
        <f t="shared" si="324"/>
        <v>关卡1488boss</v>
      </c>
      <c r="C3493" s="3">
        <f>INDEX([3]关卡!$J$19:$J$2018,A3493)</f>
        <v>495</v>
      </c>
      <c r="D3493" s="3">
        <f>INDEX([3]关卡!$N$19:$N$2018,A3493)</f>
        <v>495</v>
      </c>
      <c r="E3493" s="3" t="s">
        <v>25</v>
      </c>
      <c r="F3493" s="3" t="s">
        <v>26</v>
      </c>
      <c r="G3493" s="3">
        <v>30</v>
      </c>
      <c r="H3493" s="3">
        <v>30</v>
      </c>
      <c r="I3493" s="3">
        <v>0.2</v>
      </c>
      <c r="J3493" s="4">
        <v>0.75</v>
      </c>
      <c r="K3493" s="4">
        <v>1</v>
      </c>
      <c r="L3493" s="4">
        <v>5</v>
      </c>
      <c r="M3493" s="3">
        <v>1</v>
      </c>
      <c r="N3493" s="3">
        <v>2</v>
      </c>
      <c r="O3493" s="3">
        <f>HLOOKUP(O$5,[1]非R能力!$B$8:$F$558,$C3493+1,0)</f>
        <v>2053128.5866076699</v>
      </c>
      <c r="P3493" s="3">
        <f>HLOOKUP(P$5,[1]非R能力!$B$8:$F$558,$C3493+1,0)</f>
        <v>289136.46324099397</v>
      </c>
      <c r="Q3493" s="3">
        <f>HLOOKUP(Q$5,[1]非R能力!$B$8:$F$558,$C3493+1,0)</f>
        <v>147543.9108838604</v>
      </c>
      <c r="R3493" s="3">
        <f>HLOOKUP(R$5,[1]非R能力!$B$8:$F$558,$C3493+1,0)</f>
        <v>45648.50209575858</v>
      </c>
      <c r="S3493" s="3">
        <f>HLOOKUP(S$5,[1]非R能力!$B$8:$F$558,$C3493+1,0)</f>
        <v>59757.744279571263</v>
      </c>
      <c r="T3493" s="3">
        <f>INDEX([1]非R能力!$H$9:$H$558,D3493)</f>
        <v>56167.950947312354</v>
      </c>
      <c r="U3493" s="3">
        <f>IF(E3493="小怪",0,IF(INDEX([1]非R能力!$FK$9:$FK$558,C3493)=0,0,10))</f>
        <v>10</v>
      </c>
      <c r="V3493" s="3">
        <f>IF(E3493="小怪",0,IF(INDEX([1]非R能力!$FH$9:$FH$558,C3493)=0,0,5000))</f>
        <v>5000</v>
      </c>
      <c r="W3493" s="3">
        <f>HLOOKUP(W$5,[2]人物技能基础!$O$3:$Q$553,$C3493+1,0)</f>
        <v>3.637142857142857</v>
      </c>
      <c r="X3493" s="3">
        <f>HLOOKUP(X$5,[2]人物技能基础!$O$3:$Q$553,$C3493+1,0)</f>
        <v>2.0186428571428574</v>
      </c>
      <c r="Y3493" s="3">
        <f>HLOOKUP(Y$5,[2]人物技能基础!$O$3:$Q$553,$C3493+1,0)</f>
        <v>99.964285714285708</v>
      </c>
      <c r="Z3493" s="3">
        <f t="shared" si="325"/>
        <v>9417583</v>
      </c>
      <c r="AA3493" s="3">
        <f t="shared" si="326"/>
        <v>161431</v>
      </c>
      <c r="AB3493" s="3">
        <f t="shared" si="327"/>
        <v>57827</v>
      </c>
      <c r="AC3493" s="3">
        <f t="shared" si="328"/>
        <v>59757</v>
      </c>
      <c r="AD3493" s="3">
        <f t="shared" si="329"/>
        <v>60864</v>
      </c>
    </row>
    <row r="3494" spans="1:30" x14ac:dyDescent="0.15">
      <c r="A3494" s="3">
        <v>1489</v>
      </c>
      <c r="B3494" s="3" t="str">
        <f t="shared" si="324"/>
        <v>关卡1489boss</v>
      </c>
      <c r="C3494" s="3">
        <f>INDEX([3]关卡!$J$19:$J$2018,A3494)</f>
        <v>495</v>
      </c>
      <c r="D3494" s="3">
        <f>INDEX([3]关卡!$N$19:$N$2018,A3494)</f>
        <v>495</v>
      </c>
      <c r="E3494" s="3" t="s">
        <v>25</v>
      </c>
      <c r="F3494" s="3" t="s">
        <v>26</v>
      </c>
      <c r="G3494" s="3">
        <v>30</v>
      </c>
      <c r="H3494" s="3">
        <v>30</v>
      </c>
      <c r="I3494" s="3">
        <v>0.2</v>
      </c>
      <c r="J3494" s="4">
        <v>0.75</v>
      </c>
      <c r="K3494" s="4">
        <v>1</v>
      </c>
      <c r="L3494" s="4">
        <v>5</v>
      </c>
      <c r="M3494" s="3">
        <v>1</v>
      </c>
      <c r="N3494" s="3">
        <v>2</v>
      </c>
      <c r="O3494" s="3">
        <f>HLOOKUP(O$5,[1]非R能力!$B$8:$F$558,$C3494+1,0)</f>
        <v>2053128.5866076699</v>
      </c>
      <c r="P3494" s="3">
        <f>HLOOKUP(P$5,[1]非R能力!$B$8:$F$558,$C3494+1,0)</f>
        <v>289136.46324099397</v>
      </c>
      <c r="Q3494" s="3">
        <f>HLOOKUP(Q$5,[1]非R能力!$B$8:$F$558,$C3494+1,0)</f>
        <v>147543.9108838604</v>
      </c>
      <c r="R3494" s="3">
        <f>HLOOKUP(R$5,[1]非R能力!$B$8:$F$558,$C3494+1,0)</f>
        <v>45648.50209575858</v>
      </c>
      <c r="S3494" s="3">
        <f>HLOOKUP(S$5,[1]非R能力!$B$8:$F$558,$C3494+1,0)</f>
        <v>59757.744279571263</v>
      </c>
      <c r="T3494" s="3">
        <f>INDEX([1]非R能力!$H$9:$H$558,D3494)</f>
        <v>56167.950947312354</v>
      </c>
      <c r="U3494" s="3">
        <f>IF(E3494="小怪",0,IF(INDEX([1]非R能力!$FK$9:$FK$558,C3494)=0,0,10))</f>
        <v>10</v>
      </c>
      <c r="V3494" s="3">
        <f>IF(E3494="小怪",0,IF(INDEX([1]非R能力!$FH$9:$FH$558,C3494)=0,0,5000))</f>
        <v>5000</v>
      </c>
      <c r="W3494" s="3">
        <f>HLOOKUP(W$5,[2]人物技能基础!$O$3:$Q$553,$C3494+1,0)</f>
        <v>3.637142857142857</v>
      </c>
      <c r="X3494" s="3">
        <f>HLOOKUP(X$5,[2]人物技能基础!$O$3:$Q$553,$C3494+1,0)</f>
        <v>2.0186428571428574</v>
      </c>
      <c r="Y3494" s="3">
        <f>HLOOKUP(Y$5,[2]人物技能基础!$O$3:$Q$553,$C3494+1,0)</f>
        <v>99.964285714285708</v>
      </c>
      <c r="Z3494" s="3">
        <f t="shared" si="325"/>
        <v>9417583</v>
      </c>
      <c r="AA3494" s="3">
        <f t="shared" si="326"/>
        <v>161431</v>
      </c>
      <c r="AB3494" s="3">
        <f t="shared" si="327"/>
        <v>57827</v>
      </c>
      <c r="AC3494" s="3">
        <f t="shared" si="328"/>
        <v>59757</v>
      </c>
      <c r="AD3494" s="3">
        <f t="shared" si="329"/>
        <v>60864</v>
      </c>
    </row>
    <row r="3495" spans="1:30" x14ac:dyDescent="0.15">
      <c r="A3495" s="3">
        <v>1490</v>
      </c>
      <c r="B3495" s="3" t="str">
        <f t="shared" si="324"/>
        <v>关卡1490boss</v>
      </c>
      <c r="C3495" s="3">
        <f>INDEX([3]关卡!$J$19:$J$2018,A3495)</f>
        <v>495</v>
      </c>
      <c r="D3495" s="3">
        <f>INDEX([3]关卡!$N$19:$N$2018,A3495)</f>
        <v>495</v>
      </c>
      <c r="E3495" s="3" t="s">
        <v>25</v>
      </c>
      <c r="F3495" s="3" t="s">
        <v>26</v>
      </c>
      <c r="G3495" s="3">
        <v>30</v>
      </c>
      <c r="H3495" s="3">
        <v>30</v>
      </c>
      <c r="I3495" s="3">
        <v>0.2</v>
      </c>
      <c r="J3495" s="4">
        <v>0.75</v>
      </c>
      <c r="K3495" s="4">
        <v>1</v>
      </c>
      <c r="L3495" s="4">
        <v>5</v>
      </c>
      <c r="M3495" s="3">
        <v>1</v>
      </c>
      <c r="N3495" s="3">
        <v>2</v>
      </c>
      <c r="O3495" s="3">
        <f>HLOOKUP(O$5,[1]非R能力!$B$8:$F$558,$C3495+1,0)</f>
        <v>2053128.5866076699</v>
      </c>
      <c r="P3495" s="3">
        <f>HLOOKUP(P$5,[1]非R能力!$B$8:$F$558,$C3495+1,0)</f>
        <v>289136.46324099397</v>
      </c>
      <c r="Q3495" s="3">
        <f>HLOOKUP(Q$5,[1]非R能力!$B$8:$F$558,$C3495+1,0)</f>
        <v>147543.9108838604</v>
      </c>
      <c r="R3495" s="3">
        <f>HLOOKUP(R$5,[1]非R能力!$B$8:$F$558,$C3495+1,0)</f>
        <v>45648.50209575858</v>
      </c>
      <c r="S3495" s="3">
        <f>HLOOKUP(S$5,[1]非R能力!$B$8:$F$558,$C3495+1,0)</f>
        <v>59757.744279571263</v>
      </c>
      <c r="T3495" s="3">
        <f>INDEX([1]非R能力!$H$9:$H$558,D3495)</f>
        <v>56167.950947312354</v>
      </c>
      <c r="U3495" s="3">
        <f>IF(E3495="小怪",0,IF(INDEX([1]非R能力!$FK$9:$FK$558,C3495)=0,0,10))</f>
        <v>10</v>
      </c>
      <c r="V3495" s="3">
        <f>IF(E3495="小怪",0,IF(INDEX([1]非R能力!$FH$9:$FH$558,C3495)=0,0,5000))</f>
        <v>5000</v>
      </c>
      <c r="W3495" s="3">
        <f>HLOOKUP(W$5,[2]人物技能基础!$O$3:$Q$553,$C3495+1,0)</f>
        <v>3.637142857142857</v>
      </c>
      <c r="X3495" s="3">
        <f>HLOOKUP(X$5,[2]人物技能基础!$O$3:$Q$553,$C3495+1,0)</f>
        <v>2.0186428571428574</v>
      </c>
      <c r="Y3495" s="3">
        <f>HLOOKUP(Y$5,[2]人物技能基础!$O$3:$Q$553,$C3495+1,0)</f>
        <v>99.964285714285708</v>
      </c>
      <c r="Z3495" s="3">
        <f t="shared" si="325"/>
        <v>9417583</v>
      </c>
      <c r="AA3495" s="3">
        <f t="shared" si="326"/>
        <v>161431</v>
      </c>
      <c r="AB3495" s="3">
        <f t="shared" si="327"/>
        <v>57827</v>
      </c>
      <c r="AC3495" s="3">
        <f t="shared" si="328"/>
        <v>59757</v>
      </c>
      <c r="AD3495" s="3">
        <f t="shared" si="329"/>
        <v>60864</v>
      </c>
    </row>
    <row r="3496" spans="1:30" x14ac:dyDescent="0.15">
      <c r="A3496" s="3">
        <v>1491</v>
      </c>
      <c r="B3496" s="3" t="str">
        <f t="shared" si="324"/>
        <v>关卡1491boss</v>
      </c>
      <c r="C3496" s="3">
        <f>INDEX([3]关卡!$J$19:$J$2018,A3496)</f>
        <v>495</v>
      </c>
      <c r="D3496" s="3">
        <f>INDEX([3]关卡!$N$19:$N$2018,A3496)</f>
        <v>495</v>
      </c>
      <c r="E3496" s="3" t="s">
        <v>25</v>
      </c>
      <c r="F3496" s="3" t="s">
        <v>26</v>
      </c>
      <c r="G3496" s="3">
        <v>30</v>
      </c>
      <c r="H3496" s="3">
        <v>30</v>
      </c>
      <c r="I3496" s="3">
        <v>0.2</v>
      </c>
      <c r="J3496" s="4">
        <v>0.75</v>
      </c>
      <c r="K3496" s="4">
        <v>1</v>
      </c>
      <c r="L3496" s="4">
        <v>5</v>
      </c>
      <c r="M3496" s="3">
        <v>1</v>
      </c>
      <c r="N3496" s="3">
        <v>2</v>
      </c>
      <c r="O3496" s="3">
        <f>HLOOKUP(O$5,[1]非R能力!$B$8:$F$558,$C3496+1,0)</f>
        <v>2053128.5866076699</v>
      </c>
      <c r="P3496" s="3">
        <f>HLOOKUP(P$5,[1]非R能力!$B$8:$F$558,$C3496+1,0)</f>
        <v>289136.46324099397</v>
      </c>
      <c r="Q3496" s="3">
        <f>HLOOKUP(Q$5,[1]非R能力!$B$8:$F$558,$C3496+1,0)</f>
        <v>147543.9108838604</v>
      </c>
      <c r="R3496" s="3">
        <f>HLOOKUP(R$5,[1]非R能力!$B$8:$F$558,$C3496+1,0)</f>
        <v>45648.50209575858</v>
      </c>
      <c r="S3496" s="3">
        <f>HLOOKUP(S$5,[1]非R能力!$B$8:$F$558,$C3496+1,0)</f>
        <v>59757.744279571263</v>
      </c>
      <c r="T3496" s="3">
        <f>INDEX([1]非R能力!$H$9:$H$558,D3496)</f>
        <v>56167.950947312354</v>
      </c>
      <c r="U3496" s="3">
        <f>IF(E3496="小怪",0,IF(INDEX([1]非R能力!$FK$9:$FK$558,C3496)=0,0,10))</f>
        <v>10</v>
      </c>
      <c r="V3496" s="3">
        <f>IF(E3496="小怪",0,IF(INDEX([1]非R能力!$FH$9:$FH$558,C3496)=0,0,5000))</f>
        <v>5000</v>
      </c>
      <c r="W3496" s="3">
        <f>HLOOKUP(W$5,[2]人物技能基础!$O$3:$Q$553,$C3496+1,0)</f>
        <v>3.637142857142857</v>
      </c>
      <c r="X3496" s="3">
        <f>HLOOKUP(X$5,[2]人物技能基础!$O$3:$Q$553,$C3496+1,0)</f>
        <v>2.0186428571428574</v>
      </c>
      <c r="Y3496" s="3">
        <f>HLOOKUP(Y$5,[2]人物技能基础!$O$3:$Q$553,$C3496+1,0)</f>
        <v>99.964285714285708</v>
      </c>
      <c r="Z3496" s="3">
        <f t="shared" si="325"/>
        <v>9417583</v>
      </c>
      <c r="AA3496" s="3">
        <f t="shared" si="326"/>
        <v>161431</v>
      </c>
      <c r="AB3496" s="3">
        <f t="shared" si="327"/>
        <v>57827</v>
      </c>
      <c r="AC3496" s="3">
        <f t="shared" si="328"/>
        <v>59757</v>
      </c>
      <c r="AD3496" s="3">
        <f t="shared" si="329"/>
        <v>60864</v>
      </c>
    </row>
    <row r="3497" spans="1:30" x14ac:dyDescent="0.15">
      <c r="A3497" s="3">
        <v>1492</v>
      </c>
      <c r="B3497" s="3" t="str">
        <f t="shared" si="324"/>
        <v>关卡1492boss</v>
      </c>
      <c r="C3497" s="3">
        <f>INDEX([3]关卡!$J$19:$J$2018,A3497)</f>
        <v>496</v>
      </c>
      <c r="D3497" s="3">
        <f>INDEX([3]关卡!$N$19:$N$2018,A3497)</f>
        <v>496</v>
      </c>
      <c r="E3497" s="3" t="s">
        <v>25</v>
      </c>
      <c r="F3497" s="3" t="s">
        <v>26</v>
      </c>
      <c r="G3497" s="3">
        <v>30</v>
      </c>
      <c r="H3497" s="3">
        <v>30</v>
      </c>
      <c r="I3497" s="3">
        <v>0.2</v>
      </c>
      <c r="J3497" s="4">
        <v>0.75</v>
      </c>
      <c r="K3497" s="4">
        <v>1</v>
      </c>
      <c r="L3497" s="4">
        <v>5</v>
      </c>
      <c r="M3497" s="3">
        <v>1</v>
      </c>
      <c r="N3497" s="3">
        <v>2</v>
      </c>
      <c r="O3497" s="3">
        <f>HLOOKUP(O$5,[1]非R能力!$B$8:$F$558,$C3497+1,0)</f>
        <v>2064400.0246019356</v>
      </c>
      <c r="P3497" s="3">
        <f>HLOOKUP(P$5,[1]非R能力!$B$8:$F$558,$C3497+1,0)</f>
        <v>290542.75082233374</v>
      </c>
      <c r="Q3497" s="3">
        <f>HLOOKUP(Q$5,[1]非R能力!$B$8:$F$558,$C3497+1,0)</f>
        <v>148092.60852773671</v>
      </c>
      <c r="R3497" s="3">
        <f>HLOOKUP(R$5,[1]非R能力!$B$8:$F$558,$C3497+1,0)</f>
        <v>45832.985895863952</v>
      </c>
      <c r="S3497" s="3">
        <f>HLOOKUP(S$5,[1]非R能力!$B$8:$F$558,$C3497+1,0)</f>
        <v>59961.891500034311</v>
      </c>
      <c r="T3497" s="3">
        <f>INDEX([1]非R能力!$H$9:$H$558,D3497)</f>
        <v>56463.354187262368</v>
      </c>
      <c r="U3497" s="3">
        <f>IF(E3497="小怪",0,IF(INDEX([1]非R能力!$FK$9:$FK$558,C3497)=0,0,10))</f>
        <v>10</v>
      </c>
      <c r="V3497" s="3">
        <f>IF(E3497="小怪",0,IF(INDEX([1]非R能力!$FH$9:$FH$558,C3497)=0,0,5000))</f>
        <v>5000</v>
      </c>
      <c r="W3497" s="3">
        <f>HLOOKUP(W$5,[2]人物技能基础!$O$3:$Q$553,$C3497+1,0)</f>
        <v>3.637142857142857</v>
      </c>
      <c r="X3497" s="3">
        <f>HLOOKUP(X$5,[2]人物技能基础!$O$3:$Q$553,$C3497+1,0)</f>
        <v>2.0186428571428574</v>
      </c>
      <c r="Y3497" s="3">
        <f>HLOOKUP(Y$5,[2]人物技能基础!$O$3:$Q$553,$C3497+1,0)</f>
        <v>99.964285714285708</v>
      </c>
      <c r="Z3497" s="3">
        <f t="shared" si="325"/>
        <v>9463789</v>
      </c>
      <c r="AA3497" s="3">
        <f t="shared" si="326"/>
        <v>162055</v>
      </c>
      <c r="AB3497" s="3">
        <f t="shared" si="327"/>
        <v>58108</v>
      </c>
      <c r="AC3497" s="3">
        <f t="shared" si="328"/>
        <v>59961</v>
      </c>
      <c r="AD3497" s="3">
        <f t="shared" si="329"/>
        <v>61110</v>
      </c>
    </row>
    <row r="3498" spans="1:30" x14ac:dyDescent="0.15">
      <c r="A3498" s="3">
        <v>1493</v>
      </c>
      <c r="B3498" s="3" t="str">
        <f t="shared" si="324"/>
        <v>关卡1493boss</v>
      </c>
      <c r="C3498" s="3">
        <f>INDEX([3]关卡!$J$19:$J$2018,A3498)</f>
        <v>496</v>
      </c>
      <c r="D3498" s="3">
        <f>INDEX([3]关卡!$N$19:$N$2018,A3498)</f>
        <v>496</v>
      </c>
      <c r="E3498" s="3" t="s">
        <v>25</v>
      </c>
      <c r="F3498" s="3" t="s">
        <v>26</v>
      </c>
      <c r="G3498" s="3">
        <v>30</v>
      </c>
      <c r="H3498" s="3">
        <v>30</v>
      </c>
      <c r="I3498" s="3">
        <v>0.2</v>
      </c>
      <c r="J3498" s="4">
        <v>0.75</v>
      </c>
      <c r="K3498" s="4">
        <v>1</v>
      </c>
      <c r="L3498" s="4">
        <v>5</v>
      </c>
      <c r="M3498" s="3">
        <v>1</v>
      </c>
      <c r="N3498" s="3">
        <v>2</v>
      </c>
      <c r="O3498" s="3">
        <f>HLOOKUP(O$5,[1]非R能力!$B$8:$F$558,$C3498+1,0)</f>
        <v>2064400.0246019356</v>
      </c>
      <c r="P3498" s="3">
        <f>HLOOKUP(P$5,[1]非R能力!$B$8:$F$558,$C3498+1,0)</f>
        <v>290542.75082233374</v>
      </c>
      <c r="Q3498" s="3">
        <f>HLOOKUP(Q$5,[1]非R能力!$B$8:$F$558,$C3498+1,0)</f>
        <v>148092.60852773671</v>
      </c>
      <c r="R3498" s="3">
        <f>HLOOKUP(R$5,[1]非R能力!$B$8:$F$558,$C3498+1,0)</f>
        <v>45832.985895863952</v>
      </c>
      <c r="S3498" s="3">
        <f>HLOOKUP(S$5,[1]非R能力!$B$8:$F$558,$C3498+1,0)</f>
        <v>59961.891500034311</v>
      </c>
      <c r="T3498" s="3">
        <f>INDEX([1]非R能力!$H$9:$H$558,D3498)</f>
        <v>56463.354187262368</v>
      </c>
      <c r="U3498" s="3">
        <f>IF(E3498="小怪",0,IF(INDEX([1]非R能力!$FK$9:$FK$558,C3498)=0,0,10))</f>
        <v>10</v>
      </c>
      <c r="V3498" s="3">
        <f>IF(E3498="小怪",0,IF(INDEX([1]非R能力!$FH$9:$FH$558,C3498)=0,0,5000))</f>
        <v>5000</v>
      </c>
      <c r="W3498" s="3">
        <f>HLOOKUP(W$5,[2]人物技能基础!$O$3:$Q$553,$C3498+1,0)</f>
        <v>3.637142857142857</v>
      </c>
      <c r="X3498" s="3">
        <f>HLOOKUP(X$5,[2]人物技能基础!$O$3:$Q$553,$C3498+1,0)</f>
        <v>2.0186428571428574</v>
      </c>
      <c r="Y3498" s="3">
        <f>HLOOKUP(Y$5,[2]人物技能基础!$O$3:$Q$553,$C3498+1,0)</f>
        <v>99.964285714285708</v>
      </c>
      <c r="Z3498" s="3">
        <f t="shared" si="325"/>
        <v>9463789</v>
      </c>
      <c r="AA3498" s="3">
        <f t="shared" si="326"/>
        <v>162055</v>
      </c>
      <c r="AB3498" s="3">
        <f t="shared" si="327"/>
        <v>58108</v>
      </c>
      <c r="AC3498" s="3">
        <f t="shared" si="328"/>
        <v>59961</v>
      </c>
      <c r="AD3498" s="3">
        <f t="shared" si="329"/>
        <v>61110</v>
      </c>
    </row>
    <row r="3499" spans="1:30" x14ac:dyDescent="0.15">
      <c r="A3499" s="3">
        <v>1494</v>
      </c>
      <c r="B3499" s="3" t="str">
        <f t="shared" si="324"/>
        <v>关卡1494boss</v>
      </c>
      <c r="C3499" s="3">
        <f>INDEX([3]关卡!$J$19:$J$2018,A3499)</f>
        <v>496</v>
      </c>
      <c r="D3499" s="3">
        <f>INDEX([3]关卡!$N$19:$N$2018,A3499)</f>
        <v>496</v>
      </c>
      <c r="E3499" s="3" t="s">
        <v>25</v>
      </c>
      <c r="F3499" s="3" t="s">
        <v>26</v>
      </c>
      <c r="G3499" s="3">
        <v>30</v>
      </c>
      <c r="H3499" s="3">
        <v>30</v>
      </c>
      <c r="I3499" s="3">
        <v>0.2</v>
      </c>
      <c r="J3499" s="4">
        <v>0.75</v>
      </c>
      <c r="K3499" s="4">
        <v>1</v>
      </c>
      <c r="L3499" s="4">
        <v>5</v>
      </c>
      <c r="M3499" s="3">
        <v>1</v>
      </c>
      <c r="N3499" s="3">
        <v>2</v>
      </c>
      <c r="O3499" s="3">
        <f>HLOOKUP(O$5,[1]非R能力!$B$8:$F$558,$C3499+1,0)</f>
        <v>2064400.0246019356</v>
      </c>
      <c r="P3499" s="3">
        <f>HLOOKUP(P$5,[1]非R能力!$B$8:$F$558,$C3499+1,0)</f>
        <v>290542.75082233374</v>
      </c>
      <c r="Q3499" s="3">
        <f>HLOOKUP(Q$5,[1]非R能力!$B$8:$F$558,$C3499+1,0)</f>
        <v>148092.60852773671</v>
      </c>
      <c r="R3499" s="3">
        <f>HLOOKUP(R$5,[1]非R能力!$B$8:$F$558,$C3499+1,0)</f>
        <v>45832.985895863952</v>
      </c>
      <c r="S3499" s="3">
        <f>HLOOKUP(S$5,[1]非R能力!$B$8:$F$558,$C3499+1,0)</f>
        <v>59961.891500034311</v>
      </c>
      <c r="T3499" s="3">
        <f>INDEX([1]非R能力!$H$9:$H$558,D3499)</f>
        <v>56463.354187262368</v>
      </c>
      <c r="U3499" s="3">
        <f>IF(E3499="小怪",0,IF(INDEX([1]非R能力!$FK$9:$FK$558,C3499)=0,0,10))</f>
        <v>10</v>
      </c>
      <c r="V3499" s="3">
        <f>IF(E3499="小怪",0,IF(INDEX([1]非R能力!$FH$9:$FH$558,C3499)=0,0,5000))</f>
        <v>5000</v>
      </c>
      <c r="W3499" s="3">
        <f>HLOOKUP(W$5,[2]人物技能基础!$O$3:$Q$553,$C3499+1,0)</f>
        <v>3.637142857142857</v>
      </c>
      <c r="X3499" s="3">
        <f>HLOOKUP(X$5,[2]人物技能基础!$O$3:$Q$553,$C3499+1,0)</f>
        <v>2.0186428571428574</v>
      </c>
      <c r="Y3499" s="3">
        <f>HLOOKUP(Y$5,[2]人物技能基础!$O$3:$Q$553,$C3499+1,0)</f>
        <v>99.964285714285708</v>
      </c>
      <c r="Z3499" s="3">
        <f t="shared" si="325"/>
        <v>9463789</v>
      </c>
      <c r="AA3499" s="3">
        <f t="shared" si="326"/>
        <v>162055</v>
      </c>
      <c r="AB3499" s="3">
        <f t="shared" si="327"/>
        <v>58108</v>
      </c>
      <c r="AC3499" s="3">
        <f t="shared" si="328"/>
        <v>59961</v>
      </c>
      <c r="AD3499" s="3">
        <f t="shared" si="329"/>
        <v>61110</v>
      </c>
    </row>
    <row r="3500" spans="1:30" x14ac:dyDescent="0.15">
      <c r="A3500" s="3">
        <v>1495</v>
      </c>
      <c r="B3500" s="3" t="str">
        <f t="shared" si="324"/>
        <v>关卡1495boss</v>
      </c>
      <c r="C3500" s="3">
        <f>INDEX([3]关卡!$J$19:$J$2018,A3500)</f>
        <v>496</v>
      </c>
      <c r="D3500" s="3">
        <f>INDEX([3]关卡!$N$19:$N$2018,A3500)</f>
        <v>496</v>
      </c>
      <c r="E3500" s="3" t="s">
        <v>25</v>
      </c>
      <c r="F3500" s="3" t="s">
        <v>26</v>
      </c>
      <c r="G3500" s="3">
        <v>30</v>
      </c>
      <c r="H3500" s="3">
        <v>30</v>
      </c>
      <c r="I3500" s="3">
        <v>0.2</v>
      </c>
      <c r="J3500" s="4">
        <v>0.75</v>
      </c>
      <c r="K3500" s="4">
        <v>1</v>
      </c>
      <c r="L3500" s="4">
        <v>5</v>
      </c>
      <c r="M3500" s="3">
        <v>1</v>
      </c>
      <c r="N3500" s="3">
        <v>2</v>
      </c>
      <c r="O3500" s="3">
        <f>HLOOKUP(O$5,[1]非R能力!$B$8:$F$558,$C3500+1,0)</f>
        <v>2064400.0246019356</v>
      </c>
      <c r="P3500" s="3">
        <f>HLOOKUP(P$5,[1]非R能力!$B$8:$F$558,$C3500+1,0)</f>
        <v>290542.75082233374</v>
      </c>
      <c r="Q3500" s="3">
        <f>HLOOKUP(Q$5,[1]非R能力!$B$8:$F$558,$C3500+1,0)</f>
        <v>148092.60852773671</v>
      </c>
      <c r="R3500" s="3">
        <f>HLOOKUP(R$5,[1]非R能力!$B$8:$F$558,$C3500+1,0)</f>
        <v>45832.985895863952</v>
      </c>
      <c r="S3500" s="3">
        <f>HLOOKUP(S$5,[1]非R能力!$B$8:$F$558,$C3500+1,0)</f>
        <v>59961.891500034311</v>
      </c>
      <c r="T3500" s="3">
        <f>INDEX([1]非R能力!$H$9:$H$558,D3500)</f>
        <v>56463.354187262368</v>
      </c>
      <c r="U3500" s="3">
        <f>IF(E3500="小怪",0,IF(INDEX([1]非R能力!$FK$9:$FK$558,C3500)=0,0,10))</f>
        <v>10</v>
      </c>
      <c r="V3500" s="3">
        <f>IF(E3500="小怪",0,IF(INDEX([1]非R能力!$FH$9:$FH$558,C3500)=0,0,5000))</f>
        <v>5000</v>
      </c>
      <c r="W3500" s="3">
        <f>HLOOKUP(W$5,[2]人物技能基础!$O$3:$Q$553,$C3500+1,0)</f>
        <v>3.637142857142857</v>
      </c>
      <c r="X3500" s="3">
        <f>HLOOKUP(X$5,[2]人物技能基础!$O$3:$Q$553,$C3500+1,0)</f>
        <v>2.0186428571428574</v>
      </c>
      <c r="Y3500" s="3">
        <f>HLOOKUP(Y$5,[2]人物技能基础!$O$3:$Q$553,$C3500+1,0)</f>
        <v>99.964285714285708</v>
      </c>
      <c r="Z3500" s="3">
        <f t="shared" si="325"/>
        <v>9463789</v>
      </c>
      <c r="AA3500" s="3">
        <f t="shared" si="326"/>
        <v>162055</v>
      </c>
      <c r="AB3500" s="3">
        <f t="shared" si="327"/>
        <v>58108</v>
      </c>
      <c r="AC3500" s="3">
        <f t="shared" si="328"/>
        <v>59961</v>
      </c>
      <c r="AD3500" s="3">
        <f t="shared" si="329"/>
        <v>61110</v>
      </c>
    </row>
    <row r="3501" spans="1:30" x14ac:dyDescent="0.15">
      <c r="A3501" s="3">
        <v>1496</v>
      </c>
      <c r="B3501" s="3" t="str">
        <f t="shared" si="324"/>
        <v>关卡1496boss</v>
      </c>
      <c r="C3501" s="3">
        <f>INDEX([3]关卡!$J$19:$J$2018,A3501)</f>
        <v>497</v>
      </c>
      <c r="D3501" s="3">
        <f>INDEX([3]关卡!$N$19:$N$2018,A3501)</f>
        <v>497</v>
      </c>
      <c r="E3501" s="3" t="s">
        <v>25</v>
      </c>
      <c r="F3501" s="3" t="s">
        <v>26</v>
      </c>
      <c r="G3501" s="3">
        <v>30</v>
      </c>
      <c r="H3501" s="3">
        <v>30</v>
      </c>
      <c r="I3501" s="3">
        <v>0.2</v>
      </c>
      <c r="J3501" s="4">
        <v>0.75</v>
      </c>
      <c r="K3501" s="4">
        <v>1</v>
      </c>
      <c r="L3501" s="4">
        <v>5</v>
      </c>
      <c r="M3501" s="3">
        <v>1</v>
      </c>
      <c r="N3501" s="3">
        <v>2</v>
      </c>
      <c r="O3501" s="3">
        <f>HLOOKUP(O$5,[1]非R能力!$B$8:$F$558,$C3501+1,0)</f>
        <v>2075325.240279597</v>
      </c>
      <c r="P3501" s="3">
        <f>HLOOKUP(P$5,[1]非R能力!$B$8:$F$558,$C3501+1,0)</f>
        <v>291921.03450080426</v>
      </c>
      <c r="Q3501" s="3">
        <f>HLOOKUP(Q$5,[1]非R能力!$B$8:$F$558,$C3501+1,0)</f>
        <v>148665.68620384543</v>
      </c>
      <c r="R3501" s="3">
        <f>HLOOKUP(R$5,[1]非R能力!$B$8:$F$558,$C3501+1,0)</f>
        <v>46010.114950912175</v>
      </c>
      <c r="S3501" s="3">
        <f>HLOOKUP(S$5,[1]非R能力!$B$8:$F$558,$C3501+1,0)</f>
        <v>60199.471491841708</v>
      </c>
      <c r="T3501" s="3">
        <f>INDEX([1]非R能力!$H$9:$H$558,D3501)</f>
        <v>56759.9973982214</v>
      </c>
      <c r="U3501" s="3">
        <f>IF(E3501="小怪",0,IF(INDEX([1]非R能力!$FK$9:$FK$558,C3501)=0,0,10))</f>
        <v>10</v>
      </c>
      <c r="V3501" s="3">
        <f>IF(E3501="小怪",0,IF(INDEX([1]非R能力!$FH$9:$FH$558,C3501)=0,0,5000))</f>
        <v>5000</v>
      </c>
      <c r="W3501" s="3">
        <f>HLOOKUP(W$5,[2]人物技能基础!$O$3:$Q$553,$C3501+1,0)</f>
        <v>3.637142857142857</v>
      </c>
      <c r="X3501" s="3">
        <f>HLOOKUP(X$5,[2]人物技能基础!$O$3:$Q$553,$C3501+1,0)</f>
        <v>2.0186428571428574</v>
      </c>
      <c r="Y3501" s="3">
        <f>HLOOKUP(Y$5,[2]人物技能基础!$O$3:$Q$553,$C3501+1,0)</f>
        <v>99.964285714285708</v>
      </c>
      <c r="Z3501" s="3">
        <f t="shared" si="325"/>
        <v>9509180</v>
      </c>
      <c r="AA3501" s="3">
        <f t="shared" si="326"/>
        <v>162701</v>
      </c>
      <c r="AB3501" s="3">
        <f t="shared" si="327"/>
        <v>58384</v>
      </c>
      <c r="AC3501" s="3">
        <f t="shared" si="328"/>
        <v>60199</v>
      </c>
      <c r="AD3501" s="3">
        <f t="shared" si="329"/>
        <v>61346</v>
      </c>
    </row>
    <row r="3502" spans="1:30" x14ac:dyDescent="0.15">
      <c r="A3502" s="3">
        <v>1497</v>
      </c>
      <c r="B3502" s="3" t="str">
        <f t="shared" si="324"/>
        <v>关卡1497boss</v>
      </c>
      <c r="C3502" s="3">
        <f>INDEX([3]关卡!$J$19:$J$2018,A3502)</f>
        <v>497</v>
      </c>
      <c r="D3502" s="3">
        <f>INDEX([3]关卡!$N$19:$N$2018,A3502)</f>
        <v>497</v>
      </c>
      <c r="E3502" s="3" t="s">
        <v>25</v>
      </c>
      <c r="F3502" s="3" t="s">
        <v>26</v>
      </c>
      <c r="G3502" s="3">
        <v>30</v>
      </c>
      <c r="H3502" s="3">
        <v>30</v>
      </c>
      <c r="I3502" s="3">
        <v>0.2</v>
      </c>
      <c r="J3502" s="4">
        <v>0.75</v>
      </c>
      <c r="K3502" s="4">
        <v>1</v>
      </c>
      <c r="L3502" s="4">
        <v>5</v>
      </c>
      <c r="M3502" s="3">
        <v>1</v>
      </c>
      <c r="N3502" s="3">
        <v>2</v>
      </c>
      <c r="O3502" s="3">
        <f>HLOOKUP(O$5,[1]非R能力!$B$8:$F$558,$C3502+1,0)</f>
        <v>2075325.240279597</v>
      </c>
      <c r="P3502" s="3">
        <f>HLOOKUP(P$5,[1]非R能力!$B$8:$F$558,$C3502+1,0)</f>
        <v>291921.03450080426</v>
      </c>
      <c r="Q3502" s="3">
        <f>HLOOKUP(Q$5,[1]非R能力!$B$8:$F$558,$C3502+1,0)</f>
        <v>148665.68620384543</v>
      </c>
      <c r="R3502" s="3">
        <f>HLOOKUP(R$5,[1]非R能力!$B$8:$F$558,$C3502+1,0)</f>
        <v>46010.114950912175</v>
      </c>
      <c r="S3502" s="3">
        <f>HLOOKUP(S$5,[1]非R能力!$B$8:$F$558,$C3502+1,0)</f>
        <v>60199.471491841708</v>
      </c>
      <c r="T3502" s="3">
        <f>INDEX([1]非R能力!$H$9:$H$558,D3502)</f>
        <v>56759.9973982214</v>
      </c>
      <c r="U3502" s="3">
        <f>IF(E3502="小怪",0,IF(INDEX([1]非R能力!$FK$9:$FK$558,C3502)=0,0,10))</f>
        <v>10</v>
      </c>
      <c r="V3502" s="3">
        <f>IF(E3502="小怪",0,IF(INDEX([1]非R能力!$FH$9:$FH$558,C3502)=0,0,5000))</f>
        <v>5000</v>
      </c>
      <c r="W3502" s="3">
        <f>HLOOKUP(W$5,[2]人物技能基础!$O$3:$Q$553,$C3502+1,0)</f>
        <v>3.637142857142857</v>
      </c>
      <c r="X3502" s="3">
        <f>HLOOKUP(X$5,[2]人物技能基础!$O$3:$Q$553,$C3502+1,0)</f>
        <v>2.0186428571428574</v>
      </c>
      <c r="Y3502" s="3">
        <f>HLOOKUP(Y$5,[2]人物技能基础!$O$3:$Q$553,$C3502+1,0)</f>
        <v>99.964285714285708</v>
      </c>
      <c r="Z3502" s="3">
        <f t="shared" si="325"/>
        <v>9509180</v>
      </c>
      <c r="AA3502" s="3">
        <f t="shared" si="326"/>
        <v>162701</v>
      </c>
      <c r="AB3502" s="3">
        <f t="shared" si="327"/>
        <v>58384</v>
      </c>
      <c r="AC3502" s="3">
        <f t="shared" si="328"/>
        <v>60199</v>
      </c>
      <c r="AD3502" s="3">
        <f t="shared" si="329"/>
        <v>61346</v>
      </c>
    </row>
    <row r="3503" spans="1:30" x14ac:dyDescent="0.15">
      <c r="A3503" s="3">
        <v>1498</v>
      </c>
      <c r="B3503" s="3" t="str">
        <f t="shared" si="324"/>
        <v>关卡1498boss</v>
      </c>
      <c r="C3503" s="3">
        <f>INDEX([3]关卡!$J$19:$J$2018,A3503)</f>
        <v>497</v>
      </c>
      <c r="D3503" s="3">
        <f>INDEX([3]关卡!$N$19:$N$2018,A3503)</f>
        <v>497</v>
      </c>
      <c r="E3503" s="3" t="s">
        <v>25</v>
      </c>
      <c r="F3503" s="3" t="s">
        <v>26</v>
      </c>
      <c r="G3503" s="3">
        <v>30</v>
      </c>
      <c r="H3503" s="3">
        <v>30</v>
      </c>
      <c r="I3503" s="3">
        <v>0.2</v>
      </c>
      <c r="J3503" s="4">
        <v>0.75</v>
      </c>
      <c r="K3503" s="4">
        <v>1</v>
      </c>
      <c r="L3503" s="4">
        <v>5</v>
      </c>
      <c r="M3503" s="3">
        <v>1</v>
      </c>
      <c r="N3503" s="3">
        <v>2</v>
      </c>
      <c r="O3503" s="3">
        <f>HLOOKUP(O$5,[1]非R能力!$B$8:$F$558,$C3503+1,0)</f>
        <v>2075325.240279597</v>
      </c>
      <c r="P3503" s="3">
        <f>HLOOKUP(P$5,[1]非R能力!$B$8:$F$558,$C3503+1,0)</f>
        <v>291921.03450080426</v>
      </c>
      <c r="Q3503" s="3">
        <f>HLOOKUP(Q$5,[1]非R能力!$B$8:$F$558,$C3503+1,0)</f>
        <v>148665.68620384543</v>
      </c>
      <c r="R3503" s="3">
        <f>HLOOKUP(R$5,[1]非R能力!$B$8:$F$558,$C3503+1,0)</f>
        <v>46010.114950912175</v>
      </c>
      <c r="S3503" s="3">
        <f>HLOOKUP(S$5,[1]非R能力!$B$8:$F$558,$C3503+1,0)</f>
        <v>60199.471491841708</v>
      </c>
      <c r="T3503" s="3">
        <f>INDEX([1]非R能力!$H$9:$H$558,D3503)</f>
        <v>56759.9973982214</v>
      </c>
      <c r="U3503" s="3">
        <f>IF(E3503="小怪",0,IF(INDEX([1]非R能力!$FK$9:$FK$558,C3503)=0,0,10))</f>
        <v>10</v>
      </c>
      <c r="V3503" s="3">
        <f>IF(E3503="小怪",0,IF(INDEX([1]非R能力!$FH$9:$FH$558,C3503)=0,0,5000))</f>
        <v>5000</v>
      </c>
      <c r="W3503" s="3">
        <f>HLOOKUP(W$5,[2]人物技能基础!$O$3:$Q$553,$C3503+1,0)</f>
        <v>3.637142857142857</v>
      </c>
      <c r="X3503" s="3">
        <f>HLOOKUP(X$5,[2]人物技能基础!$O$3:$Q$553,$C3503+1,0)</f>
        <v>2.0186428571428574</v>
      </c>
      <c r="Y3503" s="3">
        <f>HLOOKUP(Y$5,[2]人物技能基础!$O$3:$Q$553,$C3503+1,0)</f>
        <v>99.964285714285708</v>
      </c>
      <c r="Z3503" s="3">
        <f t="shared" si="325"/>
        <v>9509180</v>
      </c>
      <c r="AA3503" s="3">
        <f t="shared" si="326"/>
        <v>162701</v>
      </c>
      <c r="AB3503" s="3">
        <f t="shared" si="327"/>
        <v>58384</v>
      </c>
      <c r="AC3503" s="3">
        <f t="shared" si="328"/>
        <v>60199</v>
      </c>
      <c r="AD3503" s="3">
        <f t="shared" si="329"/>
        <v>61346</v>
      </c>
    </row>
    <row r="3504" spans="1:30" x14ac:dyDescent="0.15">
      <c r="A3504" s="3">
        <v>1499</v>
      </c>
      <c r="B3504" s="3" t="str">
        <f t="shared" si="324"/>
        <v>关卡1499boss</v>
      </c>
      <c r="C3504" s="3">
        <f>INDEX([3]关卡!$J$19:$J$2018,A3504)</f>
        <v>497</v>
      </c>
      <c r="D3504" s="3">
        <f>INDEX([3]关卡!$N$19:$N$2018,A3504)</f>
        <v>497</v>
      </c>
      <c r="E3504" s="3" t="s">
        <v>25</v>
      </c>
      <c r="F3504" s="3" t="s">
        <v>26</v>
      </c>
      <c r="G3504" s="3">
        <v>30</v>
      </c>
      <c r="H3504" s="3">
        <v>30</v>
      </c>
      <c r="I3504" s="3">
        <v>0.2</v>
      </c>
      <c r="J3504" s="4">
        <v>0.75</v>
      </c>
      <c r="K3504" s="4">
        <v>1</v>
      </c>
      <c r="L3504" s="4">
        <v>5</v>
      </c>
      <c r="M3504" s="3">
        <v>1</v>
      </c>
      <c r="N3504" s="3">
        <v>2</v>
      </c>
      <c r="O3504" s="3">
        <f>HLOOKUP(O$5,[1]非R能力!$B$8:$F$558,$C3504+1,0)</f>
        <v>2075325.240279597</v>
      </c>
      <c r="P3504" s="3">
        <f>HLOOKUP(P$5,[1]非R能力!$B$8:$F$558,$C3504+1,0)</f>
        <v>291921.03450080426</v>
      </c>
      <c r="Q3504" s="3">
        <f>HLOOKUP(Q$5,[1]非R能力!$B$8:$F$558,$C3504+1,0)</f>
        <v>148665.68620384543</v>
      </c>
      <c r="R3504" s="3">
        <f>HLOOKUP(R$5,[1]非R能力!$B$8:$F$558,$C3504+1,0)</f>
        <v>46010.114950912175</v>
      </c>
      <c r="S3504" s="3">
        <f>HLOOKUP(S$5,[1]非R能力!$B$8:$F$558,$C3504+1,0)</f>
        <v>60199.471491841708</v>
      </c>
      <c r="T3504" s="3">
        <f>INDEX([1]非R能力!$H$9:$H$558,D3504)</f>
        <v>56759.9973982214</v>
      </c>
      <c r="U3504" s="3">
        <f>IF(E3504="小怪",0,IF(INDEX([1]非R能力!$FK$9:$FK$558,C3504)=0,0,10))</f>
        <v>10</v>
      </c>
      <c r="V3504" s="3">
        <f>IF(E3504="小怪",0,IF(INDEX([1]非R能力!$FH$9:$FH$558,C3504)=0,0,5000))</f>
        <v>5000</v>
      </c>
      <c r="W3504" s="3">
        <f>HLOOKUP(W$5,[2]人物技能基础!$O$3:$Q$553,$C3504+1,0)</f>
        <v>3.637142857142857</v>
      </c>
      <c r="X3504" s="3">
        <f>HLOOKUP(X$5,[2]人物技能基础!$O$3:$Q$553,$C3504+1,0)</f>
        <v>2.0186428571428574</v>
      </c>
      <c r="Y3504" s="3">
        <f>HLOOKUP(Y$5,[2]人物技能基础!$O$3:$Q$553,$C3504+1,0)</f>
        <v>99.964285714285708</v>
      </c>
      <c r="Z3504" s="3">
        <f t="shared" si="325"/>
        <v>9509180</v>
      </c>
      <c r="AA3504" s="3">
        <f t="shared" si="326"/>
        <v>162701</v>
      </c>
      <c r="AB3504" s="3">
        <f t="shared" si="327"/>
        <v>58384</v>
      </c>
      <c r="AC3504" s="3">
        <f t="shared" si="328"/>
        <v>60199</v>
      </c>
      <c r="AD3504" s="3">
        <f t="shared" si="329"/>
        <v>61346</v>
      </c>
    </row>
    <row r="3505" spans="1:30" x14ac:dyDescent="0.15">
      <c r="A3505" s="3">
        <v>1500</v>
      </c>
      <c r="B3505" s="3" t="str">
        <f t="shared" si="324"/>
        <v>关卡1500boss</v>
      </c>
      <c r="C3505" s="3">
        <f>INDEX([3]关卡!$J$19:$J$2018,A3505)</f>
        <v>498</v>
      </c>
      <c r="D3505" s="3">
        <f>INDEX([3]关卡!$N$19:$N$2018,A3505)</f>
        <v>498</v>
      </c>
      <c r="E3505" s="3" t="s">
        <v>25</v>
      </c>
      <c r="F3505" s="3" t="s">
        <v>26</v>
      </c>
      <c r="G3505" s="3">
        <v>30</v>
      </c>
      <c r="H3505" s="3">
        <v>30</v>
      </c>
      <c r="I3505" s="3">
        <v>0.2</v>
      </c>
      <c r="J3505" s="4">
        <v>0.75</v>
      </c>
      <c r="K3505" s="4">
        <v>1</v>
      </c>
      <c r="L3505" s="4">
        <v>5</v>
      </c>
      <c r="M3505" s="3">
        <v>1</v>
      </c>
      <c r="N3505" s="3">
        <v>2</v>
      </c>
      <c r="O3505" s="3">
        <f>HLOOKUP(O$5,[1]非R能力!$B$8:$F$558,$C3505+1,0)</f>
        <v>2087054.9197472362</v>
      </c>
      <c r="P3505" s="3">
        <f>HLOOKUP(P$5,[1]非R能力!$B$8:$F$558,$C3505+1,0)</f>
        <v>293309.53826588549</v>
      </c>
      <c r="Q3505" s="3">
        <f>HLOOKUP(Q$5,[1]非R能力!$B$8:$F$558,$C3505+1,0)</f>
        <v>149224.30907692382</v>
      </c>
      <c r="R3505" s="3">
        <f>HLOOKUP(R$5,[1]非R能力!$B$8:$F$558,$C3505+1,0)</f>
        <v>46192.05611341312</v>
      </c>
      <c r="S3505" s="3">
        <f>HLOOKUP(S$5,[1]非R能力!$B$8:$F$558,$C3505+1,0)</f>
        <v>60424.92618061947</v>
      </c>
      <c r="T3505" s="3">
        <f>INDEX([1]非R能力!$H$9:$H$558,D3505)</f>
        <v>57057.884415747532</v>
      </c>
      <c r="U3505" s="3">
        <f>IF(E3505="小怪",0,IF(INDEX([1]非R能力!$FK$9:$FK$558,C3505)=0,0,10))</f>
        <v>10</v>
      </c>
      <c r="V3505" s="3">
        <f>IF(E3505="小怪",0,IF(INDEX([1]非R能力!$FH$9:$FH$558,C3505)=0,0,5000))</f>
        <v>5000</v>
      </c>
      <c r="W3505" s="3">
        <f>HLOOKUP(W$5,[2]人物技能基础!$O$3:$Q$553,$C3505+1,0)</f>
        <v>3.637142857142857</v>
      </c>
      <c r="X3505" s="3">
        <f>HLOOKUP(X$5,[2]人物技能基础!$O$3:$Q$553,$C3505+1,0)</f>
        <v>2.0186428571428574</v>
      </c>
      <c r="Y3505" s="3">
        <f>HLOOKUP(Y$5,[2]人物技能基础!$O$3:$Q$553,$C3505+1,0)</f>
        <v>99.964285714285708</v>
      </c>
      <c r="Z3505" s="3">
        <f t="shared" si="325"/>
        <v>9554929</v>
      </c>
      <c r="AA3505" s="3">
        <f t="shared" si="326"/>
        <v>163338</v>
      </c>
      <c r="AB3505" s="3">
        <f t="shared" si="327"/>
        <v>58661</v>
      </c>
      <c r="AC3505" s="3">
        <f t="shared" si="328"/>
        <v>60424</v>
      </c>
      <c r="AD3505" s="3">
        <f t="shared" si="329"/>
        <v>61589</v>
      </c>
    </row>
    <row r="3506" spans="1:30" x14ac:dyDescent="0.15">
      <c r="A3506" s="3">
        <v>1501</v>
      </c>
      <c r="B3506" s="3" t="str">
        <f t="shared" si="324"/>
        <v>关卡1501boss</v>
      </c>
      <c r="C3506" s="3">
        <f>INDEX([3]关卡!$J$19:$J$2018,A3506)</f>
        <v>498</v>
      </c>
      <c r="D3506" s="3">
        <f>INDEX([3]关卡!$N$19:$N$2018,A3506)</f>
        <v>498</v>
      </c>
      <c r="E3506" s="3" t="s">
        <v>25</v>
      </c>
      <c r="F3506" s="3" t="s">
        <v>26</v>
      </c>
      <c r="G3506" s="3">
        <v>30</v>
      </c>
      <c r="H3506" s="3">
        <v>30</v>
      </c>
      <c r="I3506" s="3">
        <v>0.2</v>
      </c>
      <c r="J3506" s="4">
        <v>0.75</v>
      </c>
      <c r="K3506" s="4">
        <v>1</v>
      </c>
      <c r="L3506" s="4">
        <v>5</v>
      </c>
      <c r="M3506" s="3">
        <v>1</v>
      </c>
      <c r="N3506" s="3">
        <v>2</v>
      </c>
      <c r="O3506" s="3">
        <f>HLOOKUP(O$5,[1]非R能力!$B$8:$F$558,$C3506+1,0)</f>
        <v>2087054.9197472362</v>
      </c>
      <c r="P3506" s="3">
        <f>HLOOKUP(P$5,[1]非R能力!$B$8:$F$558,$C3506+1,0)</f>
        <v>293309.53826588549</v>
      </c>
      <c r="Q3506" s="3">
        <f>HLOOKUP(Q$5,[1]非R能力!$B$8:$F$558,$C3506+1,0)</f>
        <v>149224.30907692382</v>
      </c>
      <c r="R3506" s="3">
        <f>HLOOKUP(R$5,[1]非R能力!$B$8:$F$558,$C3506+1,0)</f>
        <v>46192.05611341312</v>
      </c>
      <c r="S3506" s="3">
        <f>HLOOKUP(S$5,[1]非R能力!$B$8:$F$558,$C3506+1,0)</f>
        <v>60424.92618061947</v>
      </c>
      <c r="T3506" s="3">
        <f>INDEX([1]非R能力!$H$9:$H$558,D3506)</f>
        <v>57057.884415747532</v>
      </c>
      <c r="U3506" s="3">
        <f>IF(E3506="小怪",0,IF(INDEX([1]非R能力!$FK$9:$FK$558,C3506)=0,0,10))</f>
        <v>10</v>
      </c>
      <c r="V3506" s="3">
        <f>IF(E3506="小怪",0,IF(INDEX([1]非R能力!$FH$9:$FH$558,C3506)=0,0,5000))</f>
        <v>5000</v>
      </c>
      <c r="W3506" s="3">
        <f>HLOOKUP(W$5,[2]人物技能基础!$O$3:$Q$553,$C3506+1,0)</f>
        <v>3.637142857142857</v>
      </c>
      <c r="X3506" s="3">
        <f>HLOOKUP(X$5,[2]人物技能基础!$O$3:$Q$553,$C3506+1,0)</f>
        <v>2.0186428571428574</v>
      </c>
      <c r="Y3506" s="3">
        <f>HLOOKUP(Y$5,[2]人物技能基础!$O$3:$Q$553,$C3506+1,0)</f>
        <v>99.964285714285708</v>
      </c>
      <c r="Z3506" s="3">
        <f t="shared" si="325"/>
        <v>9554929</v>
      </c>
      <c r="AA3506" s="3">
        <f t="shared" si="326"/>
        <v>163338</v>
      </c>
      <c r="AB3506" s="3">
        <f t="shared" si="327"/>
        <v>58661</v>
      </c>
      <c r="AC3506" s="3">
        <f t="shared" si="328"/>
        <v>60424</v>
      </c>
      <c r="AD3506" s="3">
        <f t="shared" si="329"/>
        <v>61589</v>
      </c>
    </row>
    <row r="3507" spans="1:30" x14ac:dyDescent="0.15">
      <c r="A3507" s="3">
        <v>1502</v>
      </c>
      <c r="B3507" s="3" t="str">
        <f t="shared" si="324"/>
        <v>关卡1502boss</v>
      </c>
      <c r="C3507" s="3">
        <f>INDEX([3]关卡!$J$19:$J$2018,A3507)</f>
        <v>498</v>
      </c>
      <c r="D3507" s="3">
        <f>INDEX([3]关卡!$N$19:$N$2018,A3507)</f>
        <v>498</v>
      </c>
      <c r="E3507" s="3" t="s">
        <v>25</v>
      </c>
      <c r="F3507" s="3" t="s">
        <v>26</v>
      </c>
      <c r="G3507" s="3">
        <v>30</v>
      </c>
      <c r="H3507" s="3">
        <v>30</v>
      </c>
      <c r="I3507" s="3">
        <v>0.2</v>
      </c>
      <c r="J3507" s="4">
        <v>0.75</v>
      </c>
      <c r="K3507" s="4">
        <v>1</v>
      </c>
      <c r="L3507" s="4">
        <v>5</v>
      </c>
      <c r="M3507" s="3">
        <v>1</v>
      </c>
      <c r="N3507" s="3">
        <v>2</v>
      </c>
      <c r="O3507" s="3">
        <f>HLOOKUP(O$5,[1]非R能力!$B$8:$F$558,$C3507+1,0)</f>
        <v>2087054.9197472362</v>
      </c>
      <c r="P3507" s="3">
        <f>HLOOKUP(P$5,[1]非R能力!$B$8:$F$558,$C3507+1,0)</f>
        <v>293309.53826588549</v>
      </c>
      <c r="Q3507" s="3">
        <f>HLOOKUP(Q$5,[1]非R能力!$B$8:$F$558,$C3507+1,0)</f>
        <v>149224.30907692382</v>
      </c>
      <c r="R3507" s="3">
        <f>HLOOKUP(R$5,[1]非R能力!$B$8:$F$558,$C3507+1,0)</f>
        <v>46192.05611341312</v>
      </c>
      <c r="S3507" s="3">
        <f>HLOOKUP(S$5,[1]非R能力!$B$8:$F$558,$C3507+1,0)</f>
        <v>60424.92618061947</v>
      </c>
      <c r="T3507" s="3">
        <f>INDEX([1]非R能力!$H$9:$H$558,D3507)</f>
        <v>57057.884415747532</v>
      </c>
      <c r="U3507" s="3">
        <f>IF(E3507="小怪",0,IF(INDEX([1]非R能力!$FK$9:$FK$558,C3507)=0,0,10))</f>
        <v>10</v>
      </c>
      <c r="V3507" s="3">
        <f>IF(E3507="小怪",0,IF(INDEX([1]非R能力!$FH$9:$FH$558,C3507)=0,0,5000))</f>
        <v>5000</v>
      </c>
      <c r="W3507" s="3">
        <f>HLOOKUP(W$5,[2]人物技能基础!$O$3:$Q$553,$C3507+1,0)</f>
        <v>3.637142857142857</v>
      </c>
      <c r="X3507" s="3">
        <f>HLOOKUP(X$5,[2]人物技能基础!$O$3:$Q$553,$C3507+1,0)</f>
        <v>2.0186428571428574</v>
      </c>
      <c r="Y3507" s="3">
        <f>HLOOKUP(Y$5,[2]人物技能基础!$O$3:$Q$553,$C3507+1,0)</f>
        <v>99.964285714285708</v>
      </c>
      <c r="Z3507" s="3">
        <f t="shared" si="325"/>
        <v>9554929</v>
      </c>
      <c r="AA3507" s="3">
        <f t="shared" si="326"/>
        <v>163338</v>
      </c>
      <c r="AB3507" s="3">
        <f t="shared" si="327"/>
        <v>58661</v>
      </c>
      <c r="AC3507" s="3">
        <f t="shared" si="328"/>
        <v>60424</v>
      </c>
      <c r="AD3507" s="3">
        <f t="shared" si="329"/>
        <v>61589</v>
      </c>
    </row>
    <row r="3508" spans="1:30" x14ac:dyDescent="0.15">
      <c r="A3508" s="3">
        <v>1503</v>
      </c>
      <c r="B3508" s="3" t="str">
        <f t="shared" si="324"/>
        <v>关卡1503boss</v>
      </c>
      <c r="C3508" s="3">
        <f>INDEX([3]关卡!$J$19:$J$2018,A3508)</f>
        <v>498</v>
      </c>
      <c r="D3508" s="3">
        <f>INDEX([3]关卡!$N$19:$N$2018,A3508)</f>
        <v>498</v>
      </c>
      <c r="E3508" s="3" t="s">
        <v>25</v>
      </c>
      <c r="F3508" s="3" t="s">
        <v>26</v>
      </c>
      <c r="G3508" s="3">
        <v>30</v>
      </c>
      <c r="H3508" s="3">
        <v>30</v>
      </c>
      <c r="I3508" s="3">
        <v>0.2</v>
      </c>
      <c r="J3508" s="4">
        <v>0.75</v>
      </c>
      <c r="K3508" s="4">
        <v>1</v>
      </c>
      <c r="L3508" s="4">
        <v>5</v>
      </c>
      <c r="M3508" s="3">
        <v>1</v>
      </c>
      <c r="N3508" s="3">
        <v>2</v>
      </c>
      <c r="O3508" s="3">
        <f>HLOOKUP(O$5,[1]非R能力!$B$8:$F$558,$C3508+1,0)</f>
        <v>2087054.9197472362</v>
      </c>
      <c r="P3508" s="3">
        <f>HLOOKUP(P$5,[1]非R能力!$B$8:$F$558,$C3508+1,0)</f>
        <v>293309.53826588549</v>
      </c>
      <c r="Q3508" s="3">
        <f>HLOOKUP(Q$5,[1]非R能力!$B$8:$F$558,$C3508+1,0)</f>
        <v>149224.30907692382</v>
      </c>
      <c r="R3508" s="3">
        <f>HLOOKUP(R$5,[1]非R能力!$B$8:$F$558,$C3508+1,0)</f>
        <v>46192.05611341312</v>
      </c>
      <c r="S3508" s="3">
        <f>HLOOKUP(S$5,[1]非R能力!$B$8:$F$558,$C3508+1,0)</f>
        <v>60424.92618061947</v>
      </c>
      <c r="T3508" s="3">
        <f>INDEX([1]非R能力!$H$9:$H$558,D3508)</f>
        <v>57057.884415747532</v>
      </c>
      <c r="U3508" s="3">
        <f>IF(E3508="小怪",0,IF(INDEX([1]非R能力!$FK$9:$FK$558,C3508)=0,0,10))</f>
        <v>10</v>
      </c>
      <c r="V3508" s="3">
        <f>IF(E3508="小怪",0,IF(INDEX([1]非R能力!$FH$9:$FH$558,C3508)=0,0,5000))</f>
        <v>5000</v>
      </c>
      <c r="W3508" s="3">
        <f>HLOOKUP(W$5,[2]人物技能基础!$O$3:$Q$553,$C3508+1,0)</f>
        <v>3.637142857142857</v>
      </c>
      <c r="X3508" s="3">
        <f>HLOOKUP(X$5,[2]人物技能基础!$O$3:$Q$553,$C3508+1,0)</f>
        <v>2.0186428571428574</v>
      </c>
      <c r="Y3508" s="3">
        <f>HLOOKUP(Y$5,[2]人物技能基础!$O$3:$Q$553,$C3508+1,0)</f>
        <v>99.964285714285708</v>
      </c>
      <c r="Z3508" s="3">
        <f t="shared" si="325"/>
        <v>9554929</v>
      </c>
      <c r="AA3508" s="3">
        <f t="shared" si="326"/>
        <v>163338</v>
      </c>
      <c r="AB3508" s="3">
        <f t="shared" si="327"/>
        <v>58661</v>
      </c>
      <c r="AC3508" s="3">
        <f t="shared" si="328"/>
        <v>60424</v>
      </c>
      <c r="AD3508" s="3">
        <f t="shared" si="329"/>
        <v>61589</v>
      </c>
    </row>
    <row r="3509" spans="1:30" x14ac:dyDescent="0.15">
      <c r="A3509" s="3">
        <v>1504</v>
      </c>
      <c r="B3509" s="3" t="str">
        <f t="shared" si="324"/>
        <v>关卡1504boss</v>
      </c>
      <c r="C3509" s="3">
        <f>INDEX([3]关卡!$J$19:$J$2018,A3509)</f>
        <v>499</v>
      </c>
      <c r="D3509" s="3">
        <f>INDEX([3]关卡!$N$19:$N$2018,A3509)</f>
        <v>499</v>
      </c>
      <c r="E3509" s="3" t="s">
        <v>25</v>
      </c>
      <c r="F3509" s="3" t="s">
        <v>26</v>
      </c>
      <c r="G3509" s="3">
        <v>30</v>
      </c>
      <c r="H3509" s="3">
        <v>30</v>
      </c>
      <c r="I3509" s="3">
        <v>0.2</v>
      </c>
      <c r="J3509" s="4">
        <v>0.75</v>
      </c>
      <c r="K3509" s="4">
        <v>1</v>
      </c>
      <c r="L3509" s="4">
        <v>5</v>
      </c>
      <c r="M3509" s="3">
        <v>1</v>
      </c>
      <c r="N3509" s="3">
        <v>2</v>
      </c>
      <c r="O3509" s="3">
        <f>HLOOKUP(O$5,[1]非R能力!$B$8:$F$558,$C3509+1,0)</f>
        <v>2098113.3099660031</v>
      </c>
      <c r="P3509" s="3">
        <f>HLOOKUP(P$5,[1]非R能力!$B$8:$F$558,$C3509+1,0)</f>
        <v>294766.55992376787</v>
      </c>
      <c r="Q3509" s="3">
        <f>HLOOKUP(Q$5,[1]非R能力!$B$8:$F$558,$C3509+1,0)</f>
        <v>149803.16421176598</v>
      </c>
      <c r="R3509" s="3">
        <f>HLOOKUP(R$5,[1]非R能力!$B$8:$F$558,$C3509+1,0)</f>
        <v>46378.996277970837</v>
      </c>
      <c r="S3509" s="3">
        <f>HLOOKUP(S$5,[1]非R能力!$B$8:$F$558,$C3509+1,0)</f>
        <v>60668.924189112622</v>
      </c>
      <c r="T3509" s="3">
        <f>INDEX([1]非R能力!$H$9:$H$558,D3509)</f>
        <v>57357.019081545535</v>
      </c>
      <c r="U3509" s="3">
        <f>IF(E3509="小怪",0,IF(INDEX([1]非R能力!$FK$9:$FK$558,C3509)=0,0,10))</f>
        <v>10</v>
      </c>
      <c r="V3509" s="3">
        <f>IF(E3509="小怪",0,IF(INDEX([1]非R能力!$FH$9:$FH$558,C3509)=0,0,5000))</f>
        <v>5000</v>
      </c>
      <c r="W3509" s="3">
        <f>HLOOKUP(W$5,[2]人物技能基础!$O$3:$Q$553,$C3509+1,0)</f>
        <v>3.637142857142857</v>
      </c>
      <c r="X3509" s="3">
        <f>HLOOKUP(X$5,[2]人物技能基础!$O$3:$Q$553,$C3509+1,0)</f>
        <v>2.0186428571428574</v>
      </c>
      <c r="Y3509" s="3">
        <f>HLOOKUP(Y$5,[2]人物技能基础!$O$3:$Q$553,$C3509+1,0)</f>
        <v>99.964285714285708</v>
      </c>
      <c r="Z3509" s="3">
        <f t="shared" si="325"/>
        <v>9602646</v>
      </c>
      <c r="AA3509" s="3">
        <f t="shared" si="326"/>
        <v>163990</v>
      </c>
      <c r="AB3509" s="3">
        <f t="shared" si="327"/>
        <v>58953</v>
      </c>
      <c r="AC3509" s="3">
        <f t="shared" si="328"/>
        <v>60668</v>
      </c>
      <c r="AD3509" s="3">
        <f t="shared" si="329"/>
        <v>61838</v>
      </c>
    </row>
    <row r="3510" spans="1:30" x14ac:dyDescent="0.15">
      <c r="A3510" s="3">
        <v>1505</v>
      </c>
      <c r="B3510" s="3" t="str">
        <f t="shared" si="324"/>
        <v>关卡1505boss</v>
      </c>
      <c r="C3510" s="3">
        <f>INDEX([3]关卡!$J$19:$J$2018,A3510)</f>
        <v>499</v>
      </c>
      <c r="D3510" s="3">
        <f>INDEX([3]关卡!$N$19:$N$2018,A3510)</f>
        <v>499</v>
      </c>
      <c r="E3510" s="3" t="s">
        <v>25</v>
      </c>
      <c r="F3510" s="3" t="s">
        <v>26</v>
      </c>
      <c r="G3510" s="3">
        <v>30</v>
      </c>
      <c r="H3510" s="3">
        <v>30</v>
      </c>
      <c r="I3510" s="3">
        <v>0.2</v>
      </c>
      <c r="J3510" s="4">
        <v>0.75</v>
      </c>
      <c r="K3510" s="4">
        <v>1</v>
      </c>
      <c r="L3510" s="4">
        <v>5</v>
      </c>
      <c r="M3510" s="3">
        <v>1</v>
      </c>
      <c r="N3510" s="3">
        <v>2</v>
      </c>
      <c r="O3510" s="3">
        <f>HLOOKUP(O$5,[1]非R能力!$B$8:$F$558,$C3510+1,0)</f>
        <v>2098113.3099660031</v>
      </c>
      <c r="P3510" s="3">
        <f>HLOOKUP(P$5,[1]非R能力!$B$8:$F$558,$C3510+1,0)</f>
        <v>294766.55992376787</v>
      </c>
      <c r="Q3510" s="3">
        <f>HLOOKUP(Q$5,[1]非R能力!$B$8:$F$558,$C3510+1,0)</f>
        <v>149803.16421176598</v>
      </c>
      <c r="R3510" s="3">
        <f>HLOOKUP(R$5,[1]非R能力!$B$8:$F$558,$C3510+1,0)</f>
        <v>46378.996277970837</v>
      </c>
      <c r="S3510" s="3">
        <f>HLOOKUP(S$5,[1]非R能力!$B$8:$F$558,$C3510+1,0)</f>
        <v>60668.924189112622</v>
      </c>
      <c r="T3510" s="3">
        <f>INDEX([1]非R能力!$H$9:$H$558,D3510)</f>
        <v>57357.019081545535</v>
      </c>
      <c r="U3510" s="3">
        <f>IF(E3510="小怪",0,IF(INDEX([1]非R能力!$FK$9:$FK$558,C3510)=0,0,10))</f>
        <v>10</v>
      </c>
      <c r="V3510" s="3">
        <f>IF(E3510="小怪",0,IF(INDEX([1]非R能力!$FH$9:$FH$558,C3510)=0,0,5000))</f>
        <v>5000</v>
      </c>
      <c r="W3510" s="3">
        <f>HLOOKUP(W$5,[2]人物技能基础!$O$3:$Q$553,$C3510+1,0)</f>
        <v>3.637142857142857</v>
      </c>
      <c r="X3510" s="3">
        <f>HLOOKUP(X$5,[2]人物技能基础!$O$3:$Q$553,$C3510+1,0)</f>
        <v>2.0186428571428574</v>
      </c>
      <c r="Y3510" s="3">
        <f>HLOOKUP(Y$5,[2]人物技能基础!$O$3:$Q$553,$C3510+1,0)</f>
        <v>99.964285714285708</v>
      </c>
      <c r="Z3510" s="3">
        <f t="shared" si="325"/>
        <v>9602646</v>
      </c>
      <c r="AA3510" s="3">
        <f t="shared" si="326"/>
        <v>163990</v>
      </c>
      <c r="AB3510" s="3">
        <f t="shared" si="327"/>
        <v>58953</v>
      </c>
      <c r="AC3510" s="3">
        <f t="shared" si="328"/>
        <v>60668</v>
      </c>
      <c r="AD3510" s="3">
        <f t="shared" si="329"/>
        <v>61838</v>
      </c>
    </row>
    <row r="3511" spans="1:30" x14ac:dyDescent="0.15">
      <c r="A3511" s="3">
        <v>1506</v>
      </c>
      <c r="B3511" s="3" t="str">
        <f t="shared" si="324"/>
        <v>关卡1506boss</v>
      </c>
      <c r="C3511" s="3">
        <f>INDEX([3]关卡!$J$19:$J$2018,A3511)</f>
        <v>499</v>
      </c>
      <c r="D3511" s="3">
        <f>INDEX([3]关卡!$N$19:$N$2018,A3511)</f>
        <v>499</v>
      </c>
      <c r="E3511" s="3" t="s">
        <v>25</v>
      </c>
      <c r="F3511" s="3" t="s">
        <v>26</v>
      </c>
      <c r="G3511" s="3">
        <v>30</v>
      </c>
      <c r="H3511" s="3">
        <v>30</v>
      </c>
      <c r="I3511" s="3">
        <v>0.2</v>
      </c>
      <c r="J3511" s="4">
        <v>0.75</v>
      </c>
      <c r="K3511" s="4">
        <v>1</v>
      </c>
      <c r="L3511" s="4">
        <v>5</v>
      </c>
      <c r="M3511" s="3">
        <v>1</v>
      </c>
      <c r="N3511" s="3">
        <v>2</v>
      </c>
      <c r="O3511" s="3">
        <f>HLOOKUP(O$5,[1]非R能力!$B$8:$F$558,$C3511+1,0)</f>
        <v>2098113.3099660031</v>
      </c>
      <c r="P3511" s="3">
        <f>HLOOKUP(P$5,[1]非R能力!$B$8:$F$558,$C3511+1,0)</f>
        <v>294766.55992376787</v>
      </c>
      <c r="Q3511" s="3">
        <f>HLOOKUP(Q$5,[1]非R能力!$B$8:$F$558,$C3511+1,0)</f>
        <v>149803.16421176598</v>
      </c>
      <c r="R3511" s="3">
        <f>HLOOKUP(R$5,[1]非R能力!$B$8:$F$558,$C3511+1,0)</f>
        <v>46378.996277970837</v>
      </c>
      <c r="S3511" s="3">
        <f>HLOOKUP(S$5,[1]非R能力!$B$8:$F$558,$C3511+1,0)</f>
        <v>60668.924189112622</v>
      </c>
      <c r="T3511" s="3">
        <f>INDEX([1]非R能力!$H$9:$H$558,D3511)</f>
        <v>57357.019081545535</v>
      </c>
      <c r="U3511" s="3">
        <f>IF(E3511="小怪",0,IF(INDEX([1]非R能力!$FK$9:$FK$558,C3511)=0,0,10))</f>
        <v>10</v>
      </c>
      <c r="V3511" s="3">
        <f>IF(E3511="小怪",0,IF(INDEX([1]非R能力!$FH$9:$FH$558,C3511)=0,0,5000))</f>
        <v>5000</v>
      </c>
      <c r="W3511" s="3">
        <f>HLOOKUP(W$5,[2]人物技能基础!$O$3:$Q$553,$C3511+1,0)</f>
        <v>3.637142857142857</v>
      </c>
      <c r="X3511" s="3">
        <f>HLOOKUP(X$5,[2]人物技能基础!$O$3:$Q$553,$C3511+1,0)</f>
        <v>2.0186428571428574</v>
      </c>
      <c r="Y3511" s="3">
        <f>HLOOKUP(Y$5,[2]人物技能基础!$O$3:$Q$553,$C3511+1,0)</f>
        <v>99.964285714285708</v>
      </c>
      <c r="Z3511" s="3">
        <f t="shared" si="325"/>
        <v>9602646</v>
      </c>
      <c r="AA3511" s="3">
        <f t="shared" si="326"/>
        <v>163990</v>
      </c>
      <c r="AB3511" s="3">
        <f t="shared" si="327"/>
        <v>58953</v>
      </c>
      <c r="AC3511" s="3">
        <f t="shared" si="328"/>
        <v>60668</v>
      </c>
      <c r="AD3511" s="3">
        <f t="shared" si="329"/>
        <v>61838</v>
      </c>
    </row>
    <row r="3512" spans="1:30" x14ac:dyDescent="0.15">
      <c r="A3512" s="3">
        <v>1507</v>
      </c>
      <c r="B3512" s="3" t="str">
        <f t="shared" si="324"/>
        <v>关卡1507boss</v>
      </c>
      <c r="C3512" s="3">
        <f>INDEX([3]关卡!$J$19:$J$2018,A3512)</f>
        <v>499</v>
      </c>
      <c r="D3512" s="3">
        <f>INDEX([3]关卡!$N$19:$N$2018,A3512)</f>
        <v>499</v>
      </c>
      <c r="E3512" s="3" t="s">
        <v>25</v>
      </c>
      <c r="F3512" s="3" t="s">
        <v>26</v>
      </c>
      <c r="G3512" s="3">
        <v>30</v>
      </c>
      <c r="H3512" s="3">
        <v>30</v>
      </c>
      <c r="I3512" s="3">
        <v>0.2</v>
      </c>
      <c r="J3512" s="4">
        <v>0.75</v>
      </c>
      <c r="K3512" s="4">
        <v>1</v>
      </c>
      <c r="L3512" s="4">
        <v>5</v>
      </c>
      <c r="M3512" s="3">
        <v>1</v>
      </c>
      <c r="N3512" s="3">
        <v>2</v>
      </c>
      <c r="O3512" s="3">
        <f>HLOOKUP(O$5,[1]非R能力!$B$8:$F$558,$C3512+1,0)</f>
        <v>2098113.3099660031</v>
      </c>
      <c r="P3512" s="3">
        <f>HLOOKUP(P$5,[1]非R能力!$B$8:$F$558,$C3512+1,0)</f>
        <v>294766.55992376787</v>
      </c>
      <c r="Q3512" s="3">
        <f>HLOOKUP(Q$5,[1]非R能力!$B$8:$F$558,$C3512+1,0)</f>
        <v>149803.16421176598</v>
      </c>
      <c r="R3512" s="3">
        <f>HLOOKUP(R$5,[1]非R能力!$B$8:$F$558,$C3512+1,0)</f>
        <v>46378.996277970837</v>
      </c>
      <c r="S3512" s="3">
        <f>HLOOKUP(S$5,[1]非R能力!$B$8:$F$558,$C3512+1,0)</f>
        <v>60668.924189112622</v>
      </c>
      <c r="T3512" s="3">
        <f>INDEX([1]非R能力!$H$9:$H$558,D3512)</f>
        <v>57357.019081545535</v>
      </c>
      <c r="U3512" s="3">
        <f>IF(E3512="小怪",0,IF(INDEX([1]非R能力!$FK$9:$FK$558,C3512)=0,0,10))</f>
        <v>10</v>
      </c>
      <c r="V3512" s="3">
        <f>IF(E3512="小怪",0,IF(INDEX([1]非R能力!$FH$9:$FH$558,C3512)=0,0,5000))</f>
        <v>5000</v>
      </c>
      <c r="W3512" s="3">
        <f>HLOOKUP(W$5,[2]人物技能基础!$O$3:$Q$553,$C3512+1,0)</f>
        <v>3.637142857142857</v>
      </c>
      <c r="X3512" s="3">
        <f>HLOOKUP(X$5,[2]人物技能基础!$O$3:$Q$553,$C3512+1,0)</f>
        <v>2.0186428571428574</v>
      </c>
      <c r="Y3512" s="3">
        <f>HLOOKUP(Y$5,[2]人物技能基础!$O$3:$Q$553,$C3512+1,0)</f>
        <v>99.964285714285708</v>
      </c>
      <c r="Z3512" s="3">
        <f t="shared" si="325"/>
        <v>9602646</v>
      </c>
      <c r="AA3512" s="3">
        <f t="shared" si="326"/>
        <v>163990</v>
      </c>
      <c r="AB3512" s="3">
        <f t="shared" si="327"/>
        <v>58953</v>
      </c>
      <c r="AC3512" s="3">
        <f t="shared" si="328"/>
        <v>60668</v>
      </c>
      <c r="AD3512" s="3">
        <f t="shared" si="329"/>
        <v>61838</v>
      </c>
    </row>
    <row r="3513" spans="1:30" x14ac:dyDescent="0.15">
      <c r="A3513" s="3">
        <v>1508</v>
      </c>
      <c r="B3513" s="3" t="str">
        <f t="shared" si="324"/>
        <v>关卡1508boss</v>
      </c>
      <c r="C3513" s="3">
        <f>INDEX([3]关卡!$J$19:$J$2018,A3513)</f>
        <v>500</v>
      </c>
      <c r="D3513" s="3">
        <f>INDEX([3]关卡!$N$19:$N$2018,A3513)</f>
        <v>500</v>
      </c>
      <c r="E3513" s="3" t="s">
        <v>25</v>
      </c>
      <c r="F3513" s="3" t="s">
        <v>26</v>
      </c>
      <c r="G3513" s="3">
        <v>30</v>
      </c>
      <c r="H3513" s="3">
        <v>30</v>
      </c>
      <c r="I3513" s="3">
        <v>0.2</v>
      </c>
      <c r="J3513" s="4">
        <v>0.75</v>
      </c>
      <c r="K3513" s="4">
        <v>1</v>
      </c>
      <c r="L3513" s="4">
        <v>5</v>
      </c>
      <c r="M3513" s="3">
        <v>1</v>
      </c>
      <c r="N3513" s="3">
        <v>2</v>
      </c>
      <c r="O3513" s="3">
        <f>HLOOKUP(O$5,[1]非R能力!$B$8:$F$558,$C3513+1,0)</f>
        <v>2109926.4108076114</v>
      </c>
      <c r="P3513" s="3">
        <f>HLOOKUP(P$5,[1]非R能力!$B$8:$F$558,$C3513+1,0)</f>
        <v>296223.78893849906</v>
      </c>
      <c r="Q3513" s="3">
        <f>HLOOKUP(Q$5,[1]非R能力!$B$8:$F$558,$C3513+1,0)</f>
        <v>150358.28069146789</v>
      </c>
      <c r="R3513" s="3">
        <f>HLOOKUP(R$5,[1]非R能力!$B$8:$F$558,$C3513+1,0)</f>
        <v>46568.833017056495</v>
      </c>
      <c r="S3513" s="3">
        <f>HLOOKUP(S$5,[1]非R能力!$B$8:$F$558,$C3513+1,0)</f>
        <v>60878.524491388744</v>
      </c>
      <c r="T3513" s="3">
        <f>INDEX([1]非R能力!$H$9:$H$558,D3513)</f>
        <v>57657.405243466972</v>
      </c>
      <c r="U3513" s="3">
        <f>IF(E3513="小怪",0,IF(INDEX([1]非R能力!$FK$9:$FK$558,C3513)=0,0,10))</f>
        <v>10</v>
      </c>
      <c r="V3513" s="3">
        <f>IF(E3513="小怪",0,IF(INDEX([1]非R能力!$FH$9:$FH$558,C3513)=0,0,5000))</f>
        <v>5000</v>
      </c>
      <c r="W3513" s="3">
        <f>HLOOKUP(W$5,[2]人物技能基础!$O$3:$Q$553,$C3513+1,0)</f>
        <v>3.637142857142857</v>
      </c>
      <c r="X3513" s="3">
        <f>HLOOKUP(X$5,[2]人物技能基础!$O$3:$Q$553,$C3513+1,0)</f>
        <v>2.0186428571428574</v>
      </c>
      <c r="Y3513" s="3">
        <f>HLOOKUP(Y$5,[2]人物技能基础!$O$3:$Q$553,$C3513+1,0)</f>
        <v>99.964285714285708</v>
      </c>
      <c r="Z3513" s="3">
        <f t="shared" si="325"/>
        <v>9650428</v>
      </c>
      <c r="AA3513" s="3">
        <f t="shared" si="326"/>
        <v>164624</v>
      </c>
      <c r="AB3513" s="3">
        <f t="shared" si="327"/>
        <v>59244</v>
      </c>
      <c r="AC3513" s="3">
        <f t="shared" si="328"/>
        <v>60878</v>
      </c>
      <c r="AD3513" s="3">
        <f t="shared" si="329"/>
        <v>62091</v>
      </c>
    </row>
    <row r="3514" spans="1:30" x14ac:dyDescent="0.15">
      <c r="A3514" s="3">
        <v>1509</v>
      </c>
      <c r="B3514" s="3" t="str">
        <f t="shared" si="324"/>
        <v>关卡1509boss</v>
      </c>
      <c r="C3514" s="3">
        <f>INDEX([3]关卡!$J$19:$J$2018,A3514)</f>
        <v>500</v>
      </c>
      <c r="D3514" s="3">
        <f>INDEX([3]关卡!$N$19:$N$2018,A3514)</f>
        <v>500</v>
      </c>
      <c r="E3514" s="3" t="s">
        <v>25</v>
      </c>
      <c r="F3514" s="3" t="s">
        <v>26</v>
      </c>
      <c r="G3514" s="3">
        <v>30</v>
      </c>
      <c r="H3514" s="3">
        <v>30</v>
      </c>
      <c r="I3514" s="3">
        <v>0.2</v>
      </c>
      <c r="J3514" s="4">
        <v>0.75</v>
      </c>
      <c r="K3514" s="4">
        <v>1</v>
      </c>
      <c r="L3514" s="4">
        <v>5</v>
      </c>
      <c r="M3514" s="3">
        <v>1</v>
      </c>
      <c r="N3514" s="3">
        <v>2</v>
      </c>
      <c r="O3514" s="3">
        <f>HLOOKUP(O$5,[1]非R能力!$B$8:$F$558,$C3514+1,0)</f>
        <v>2109926.4108076114</v>
      </c>
      <c r="P3514" s="3">
        <f>HLOOKUP(P$5,[1]非R能力!$B$8:$F$558,$C3514+1,0)</f>
        <v>296223.78893849906</v>
      </c>
      <c r="Q3514" s="3">
        <f>HLOOKUP(Q$5,[1]非R能力!$B$8:$F$558,$C3514+1,0)</f>
        <v>150358.28069146789</v>
      </c>
      <c r="R3514" s="3">
        <f>HLOOKUP(R$5,[1]非R能力!$B$8:$F$558,$C3514+1,0)</f>
        <v>46568.833017056495</v>
      </c>
      <c r="S3514" s="3">
        <f>HLOOKUP(S$5,[1]非R能力!$B$8:$F$558,$C3514+1,0)</f>
        <v>60878.524491388744</v>
      </c>
      <c r="T3514" s="3">
        <f>INDEX([1]非R能力!$H$9:$H$558,D3514)</f>
        <v>57657.405243466972</v>
      </c>
      <c r="U3514" s="3">
        <f>IF(E3514="小怪",0,IF(INDEX([1]非R能力!$FK$9:$FK$558,C3514)=0,0,10))</f>
        <v>10</v>
      </c>
      <c r="V3514" s="3">
        <f>IF(E3514="小怪",0,IF(INDEX([1]非R能力!$FH$9:$FH$558,C3514)=0,0,5000))</f>
        <v>5000</v>
      </c>
      <c r="W3514" s="3">
        <f>HLOOKUP(W$5,[2]人物技能基础!$O$3:$Q$553,$C3514+1,0)</f>
        <v>3.637142857142857</v>
      </c>
      <c r="X3514" s="3">
        <f>HLOOKUP(X$5,[2]人物技能基础!$O$3:$Q$553,$C3514+1,0)</f>
        <v>2.0186428571428574</v>
      </c>
      <c r="Y3514" s="3">
        <f>HLOOKUP(Y$5,[2]人物技能基础!$O$3:$Q$553,$C3514+1,0)</f>
        <v>99.964285714285708</v>
      </c>
      <c r="Z3514" s="3">
        <f t="shared" si="325"/>
        <v>9650428</v>
      </c>
      <c r="AA3514" s="3">
        <f t="shared" si="326"/>
        <v>164624</v>
      </c>
      <c r="AB3514" s="3">
        <f t="shared" si="327"/>
        <v>59244</v>
      </c>
      <c r="AC3514" s="3">
        <f t="shared" si="328"/>
        <v>60878</v>
      </c>
      <c r="AD3514" s="3">
        <f t="shared" si="329"/>
        <v>62091</v>
      </c>
    </row>
    <row r="3515" spans="1:30" x14ac:dyDescent="0.15">
      <c r="A3515" s="3">
        <v>1510</v>
      </c>
      <c r="B3515" s="3" t="str">
        <f t="shared" si="324"/>
        <v>关卡1510boss</v>
      </c>
      <c r="C3515" s="3">
        <f>INDEX([3]关卡!$J$19:$J$2018,A3515)</f>
        <v>500</v>
      </c>
      <c r="D3515" s="3">
        <f>INDEX([3]关卡!$N$19:$N$2018,A3515)</f>
        <v>500</v>
      </c>
      <c r="E3515" s="3" t="s">
        <v>25</v>
      </c>
      <c r="F3515" s="3" t="s">
        <v>26</v>
      </c>
      <c r="G3515" s="3">
        <v>30</v>
      </c>
      <c r="H3515" s="3">
        <v>30</v>
      </c>
      <c r="I3515" s="3">
        <v>0.2</v>
      </c>
      <c r="J3515" s="4">
        <v>0.75</v>
      </c>
      <c r="K3515" s="4">
        <v>1</v>
      </c>
      <c r="L3515" s="4">
        <v>5</v>
      </c>
      <c r="M3515" s="3">
        <v>1</v>
      </c>
      <c r="N3515" s="3">
        <v>2</v>
      </c>
      <c r="O3515" s="3">
        <f>HLOOKUP(O$5,[1]非R能力!$B$8:$F$558,$C3515+1,0)</f>
        <v>2109926.4108076114</v>
      </c>
      <c r="P3515" s="3">
        <f>HLOOKUP(P$5,[1]非R能力!$B$8:$F$558,$C3515+1,0)</f>
        <v>296223.78893849906</v>
      </c>
      <c r="Q3515" s="3">
        <f>HLOOKUP(Q$5,[1]非R能力!$B$8:$F$558,$C3515+1,0)</f>
        <v>150358.28069146789</v>
      </c>
      <c r="R3515" s="3">
        <f>HLOOKUP(R$5,[1]非R能力!$B$8:$F$558,$C3515+1,0)</f>
        <v>46568.833017056495</v>
      </c>
      <c r="S3515" s="3">
        <f>HLOOKUP(S$5,[1]非R能力!$B$8:$F$558,$C3515+1,0)</f>
        <v>60878.524491388744</v>
      </c>
      <c r="T3515" s="3">
        <f>INDEX([1]非R能力!$H$9:$H$558,D3515)</f>
        <v>57657.405243466972</v>
      </c>
      <c r="U3515" s="3">
        <f>IF(E3515="小怪",0,IF(INDEX([1]非R能力!$FK$9:$FK$558,C3515)=0,0,10))</f>
        <v>10</v>
      </c>
      <c r="V3515" s="3">
        <f>IF(E3515="小怪",0,IF(INDEX([1]非R能力!$FH$9:$FH$558,C3515)=0,0,5000))</f>
        <v>5000</v>
      </c>
      <c r="W3515" s="3">
        <f>HLOOKUP(W$5,[2]人物技能基础!$O$3:$Q$553,$C3515+1,0)</f>
        <v>3.637142857142857</v>
      </c>
      <c r="X3515" s="3">
        <f>HLOOKUP(X$5,[2]人物技能基础!$O$3:$Q$553,$C3515+1,0)</f>
        <v>2.0186428571428574</v>
      </c>
      <c r="Y3515" s="3">
        <f>HLOOKUP(Y$5,[2]人物技能基础!$O$3:$Q$553,$C3515+1,0)</f>
        <v>99.964285714285708</v>
      </c>
      <c r="Z3515" s="3">
        <f t="shared" si="325"/>
        <v>9650428</v>
      </c>
      <c r="AA3515" s="3">
        <f t="shared" si="326"/>
        <v>164624</v>
      </c>
      <c r="AB3515" s="3">
        <f t="shared" si="327"/>
        <v>59244</v>
      </c>
      <c r="AC3515" s="3">
        <f t="shared" si="328"/>
        <v>60878</v>
      </c>
      <c r="AD3515" s="3">
        <f t="shared" si="329"/>
        <v>62091</v>
      </c>
    </row>
    <row r="3516" spans="1:30" x14ac:dyDescent="0.15">
      <c r="A3516" s="3">
        <v>1511</v>
      </c>
      <c r="B3516" s="3" t="str">
        <f t="shared" si="324"/>
        <v>关卡1511boss</v>
      </c>
      <c r="C3516" s="3">
        <f>INDEX([3]关卡!$J$19:$J$2018,A3516)</f>
        <v>500</v>
      </c>
      <c r="D3516" s="3">
        <f>INDEX([3]关卡!$N$19:$N$2018,A3516)</f>
        <v>500</v>
      </c>
      <c r="E3516" s="3" t="s">
        <v>25</v>
      </c>
      <c r="F3516" s="3" t="s">
        <v>26</v>
      </c>
      <c r="G3516" s="3">
        <v>30</v>
      </c>
      <c r="H3516" s="3">
        <v>30</v>
      </c>
      <c r="I3516" s="3">
        <v>0.2</v>
      </c>
      <c r="J3516" s="4">
        <v>0.75</v>
      </c>
      <c r="K3516" s="4">
        <v>1</v>
      </c>
      <c r="L3516" s="4">
        <v>5</v>
      </c>
      <c r="M3516" s="3">
        <v>1</v>
      </c>
      <c r="N3516" s="3">
        <v>2</v>
      </c>
      <c r="O3516" s="3">
        <f>HLOOKUP(O$5,[1]非R能力!$B$8:$F$558,$C3516+1,0)</f>
        <v>2109926.4108076114</v>
      </c>
      <c r="P3516" s="3">
        <f>HLOOKUP(P$5,[1]非R能力!$B$8:$F$558,$C3516+1,0)</f>
        <v>296223.78893849906</v>
      </c>
      <c r="Q3516" s="3">
        <f>HLOOKUP(Q$5,[1]非R能力!$B$8:$F$558,$C3516+1,0)</f>
        <v>150358.28069146789</v>
      </c>
      <c r="R3516" s="3">
        <f>HLOOKUP(R$5,[1]非R能力!$B$8:$F$558,$C3516+1,0)</f>
        <v>46568.833017056495</v>
      </c>
      <c r="S3516" s="3">
        <f>HLOOKUP(S$5,[1]非R能力!$B$8:$F$558,$C3516+1,0)</f>
        <v>60878.524491388744</v>
      </c>
      <c r="T3516" s="3">
        <f>INDEX([1]非R能力!$H$9:$H$558,D3516)</f>
        <v>57657.405243466972</v>
      </c>
      <c r="U3516" s="3">
        <f>IF(E3516="小怪",0,IF(INDEX([1]非R能力!$FK$9:$FK$558,C3516)=0,0,10))</f>
        <v>10</v>
      </c>
      <c r="V3516" s="3">
        <f>IF(E3516="小怪",0,IF(INDEX([1]非R能力!$FH$9:$FH$558,C3516)=0,0,5000))</f>
        <v>5000</v>
      </c>
      <c r="W3516" s="3">
        <f>HLOOKUP(W$5,[2]人物技能基础!$O$3:$Q$553,$C3516+1,0)</f>
        <v>3.637142857142857</v>
      </c>
      <c r="X3516" s="3">
        <f>HLOOKUP(X$5,[2]人物技能基础!$O$3:$Q$553,$C3516+1,0)</f>
        <v>2.0186428571428574</v>
      </c>
      <c r="Y3516" s="3">
        <f>HLOOKUP(Y$5,[2]人物技能基础!$O$3:$Q$553,$C3516+1,0)</f>
        <v>99.964285714285708</v>
      </c>
      <c r="Z3516" s="3">
        <f t="shared" si="325"/>
        <v>9650428</v>
      </c>
      <c r="AA3516" s="3">
        <f t="shared" si="326"/>
        <v>164624</v>
      </c>
      <c r="AB3516" s="3">
        <f t="shared" si="327"/>
        <v>59244</v>
      </c>
      <c r="AC3516" s="3">
        <f t="shared" si="328"/>
        <v>60878</v>
      </c>
      <c r="AD3516" s="3">
        <f t="shared" si="329"/>
        <v>62091</v>
      </c>
    </row>
    <row r="3517" spans="1:30" x14ac:dyDescent="0.15">
      <c r="A3517" s="3">
        <v>1512</v>
      </c>
      <c r="B3517" s="3" t="str">
        <f t="shared" si="324"/>
        <v>关卡1512boss</v>
      </c>
      <c r="C3517" s="3">
        <f>INDEX([3]关卡!$J$19:$J$2018,A3517)</f>
        <v>501</v>
      </c>
      <c r="D3517" s="3">
        <f>INDEX([3]关卡!$N$19:$N$2018,A3517)</f>
        <v>501</v>
      </c>
      <c r="E3517" s="3" t="s">
        <v>25</v>
      </c>
      <c r="F3517" s="3" t="s">
        <v>26</v>
      </c>
      <c r="G3517" s="3">
        <v>30</v>
      </c>
      <c r="H3517" s="3">
        <v>30</v>
      </c>
      <c r="I3517" s="3">
        <v>0.2</v>
      </c>
      <c r="J3517" s="4">
        <v>0.75</v>
      </c>
      <c r="K3517" s="4">
        <v>1</v>
      </c>
      <c r="L3517" s="4">
        <v>5</v>
      </c>
      <c r="M3517" s="3">
        <v>1</v>
      </c>
      <c r="N3517" s="3">
        <v>2</v>
      </c>
      <c r="O3517" s="3">
        <f>HLOOKUP(O$5,[1]非R能力!$B$8:$F$558,$C3517+1,0)</f>
        <v>2122459.0140941027</v>
      </c>
      <c r="P3517" s="3">
        <f>HLOOKUP(P$5,[1]非R能力!$B$8:$F$558,$C3517+1,0)</f>
        <v>297690.25757250754</v>
      </c>
      <c r="Q3517" s="3">
        <f>HLOOKUP(Q$5,[1]非R能力!$B$8:$F$558,$C3517+1,0)</f>
        <v>150921.81146234128</v>
      </c>
      <c r="R3517" s="3">
        <f>HLOOKUP(R$5,[1]非R能力!$B$8:$F$558,$C3517+1,0)</f>
        <v>46750.110927457856</v>
      </c>
      <c r="S3517" s="3">
        <f>HLOOKUP(S$5,[1]非R能力!$B$8:$F$558,$C3517+1,0)</f>
        <v>61103.113707150413</v>
      </c>
      <c r="T3517" s="3">
        <f>INDEX([1]非R能力!$H$9:$H$558,D3517)</f>
        <v>57959.046755510106</v>
      </c>
      <c r="U3517" s="3">
        <f>IF(E3517="小怪",0,IF(INDEX([1]非R能力!$FK$9:$FK$558,C3517)=0,0,10))</f>
        <v>10</v>
      </c>
      <c r="V3517" s="3">
        <f>IF(E3517="小怪",0,IF(INDEX([1]非R能力!$FH$9:$FH$558,C3517)=0,0,5000))</f>
        <v>5000</v>
      </c>
      <c r="W3517" s="3">
        <f>HLOOKUP(W$5,[2]人物技能基础!$O$3:$Q$553,$C3517+1,0)</f>
        <v>3.637142857142857</v>
      </c>
      <c r="X3517" s="3">
        <f>HLOOKUP(X$5,[2]人物技能基础!$O$3:$Q$553,$C3517+1,0)</f>
        <v>2.0186428571428574</v>
      </c>
      <c r="Y3517" s="3">
        <f>HLOOKUP(Y$5,[2]人物技能基础!$O$3:$Q$553,$C3517+1,0)</f>
        <v>99.964285714285708</v>
      </c>
      <c r="Z3517" s="3">
        <f t="shared" si="325"/>
        <v>9698460</v>
      </c>
      <c r="AA3517" s="3">
        <f t="shared" si="326"/>
        <v>165271</v>
      </c>
      <c r="AB3517" s="3">
        <f t="shared" si="327"/>
        <v>59538</v>
      </c>
      <c r="AC3517" s="3">
        <f t="shared" si="328"/>
        <v>61103</v>
      </c>
      <c r="AD3517" s="3">
        <f t="shared" si="329"/>
        <v>62333</v>
      </c>
    </row>
    <row r="3518" spans="1:30" x14ac:dyDescent="0.15">
      <c r="A3518" s="3">
        <v>1513</v>
      </c>
      <c r="B3518" s="3" t="str">
        <f t="shared" si="324"/>
        <v>关卡1513boss</v>
      </c>
      <c r="C3518" s="3">
        <f>INDEX([3]关卡!$J$19:$J$2018,A3518)</f>
        <v>501</v>
      </c>
      <c r="D3518" s="3">
        <f>INDEX([3]关卡!$N$19:$N$2018,A3518)</f>
        <v>501</v>
      </c>
      <c r="E3518" s="3" t="s">
        <v>25</v>
      </c>
      <c r="F3518" s="3" t="s">
        <v>26</v>
      </c>
      <c r="G3518" s="3">
        <v>30</v>
      </c>
      <c r="H3518" s="3">
        <v>30</v>
      </c>
      <c r="I3518" s="3">
        <v>0.2</v>
      </c>
      <c r="J3518" s="4">
        <v>0.75</v>
      </c>
      <c r="K3518" s="4">
        <v>1</v>
      </c>
      <c r="L3518" s="4">
        <v>5</v>
      </c>
      <c r="M3518" s="3">
        <v>1</v>
      </c>
      <c r="N3518" s="3">
        <v>2</v>
      </c>
      <c r="O3518" s="3">
        <f>HLOOKUP(O$5,[1]非R能力!$B$8:$F$558,$C3518+1,0)</f>
        <v>2122459.0140941027</v>
      </c>
      <c r="P3518" s="3">
        <f>HLOOKUP(P$5,[1]非R能力!$B$8:$F$558,$C3518+1,0)</f>
        <v>297690.25757250754</v>
      </c>
      <c r="Q3518" s="3">
        <f>HLOOKUP(Q$5,[1]非R能力!$B$8:$F$558,$C3518+1,0)</f>
        <v>150921.81146234128</v>
      </c>
      <c r="R3518" s="3">
        <f>HLOOKUP(R$5,[1]非R能力!$B$8:$F$558,$C3518+1,0)</f>
        <v>46750.110927457856</v>
      </c>
      <c r="S3518" s="3">
        <f>HLOOKUP(S$5,[1]非R能力!$B$8:$F$558,$C3518+1,0)</f>
        <v>61103.113707150413</v>
      </c>
      <c r="T3518" s="3">
        <f>INDEX([1]非R能力!$H$9:$H$558,D3518)</f>
        <v>57959.046755510106</v>
      </c>
      <c r="U3518" s="3">
        <f>IF(E3518="小怪",0,IF(INDEX([1]非R能力!$FK$9:$FK$558,C3518)=0,0,10))</f>
        <v>10</v>
      </c>
      <c r="V3518" s="3">
        <f>IF(E3518="小怪",0,IF(INDEX([1]非R能力!$FH$9:$FH$558,C3518)=0,0,5000))</f>
        <v>5000</v>
      </c>
      <c r="W3518" s="3">
        <f>HLOOKUP(W$5,[2]人物技能基础!$O$3:$Q$553,$C3518+1,0)</f>
        <v>3.637142857142857</v>
      </c>
      <c r="X3518" s="3">
        <f>HLOOKUP(X$5,[2]人物技能基础!$O$3:$Q$553,$C3518+1,0)</f>
        <v>2.0186428571428574</v>
      </c>
      <c r="Y3518" s="3">
        <f>HLOOKUP(Y$5,[2]人物技能基础!$O$3:$Q$553,$C3518+1,0)</f>
        <v>99.964285714285708</v>
      </c>
      <c r="Z3518" s="3">
        <f t="shared" si="325"/>
        <v>9698460</v>
      </c>
      <c r="AA3518" s="3">
        <f t="shared" si="326"/>
        <v>165271</v>
      </c>
      <c r="AB3518" s="3">
        <f t="shared" si="327"/>
        <v>59538</v>
      </c>
      <c r="AC3518" s="3">
        <f t="shared" si="328"/>
        <v>61103</v>
      </c>
      <c r="AD3518" s="3">
        <f t="shared" si="329"/>
        <v>62333</v>
      </c>
    </row>
    <row r="3519" spans="1:30" x14ac:dyDescent="0.15">
      <c r="A3519" s="3">
        <v>1514</v>
      </c>
      <c r="B3519" s="3" t="str">
        <f t="shared" si="324"/>
        <v>关卡1514boss</v>
      </c>
      <c r="C3519" s="3">
        <f>INDEX([3]关卡!$J$19:$J$2018,A3519)</f>
        <v>501</v>
      </c>
      <c r="D3519" s="3">
        <f>INDEX([3]关卡!$N$19:$N$2018,A3519)</f>
        <v>501</v>
      </c>
      <c r="E3519" s="3" t="s">
        <v>25</v>
      </c>
      <c r="F3519" s="3" t="s">
        <v>26</v>
      </c>
      <c r="G3519" s="3">
        <v>30</v>
      </c>
      <c r="H3519" s="3">
        <v>30</v>
      </c>
      <c r="I3519" s="3">
        <v>0.2</v>
      </c>
      <c r="J3519" s="4">
        <v>0.75</v>
      </c>
      <c r="K3519" s="4">
        <v>1</v>
      </c>
      <c r="L3519" s="4">
        <v>5</v>
      </c>
      <c r="M3519" s="3">
        <v>1</v>
      </c>
      <c r="N3519" s="3">
        <v>2</v>
      </c>
      <c r="O3519" s="3">
        <f>HLOOKUP(O$5,[1]非R能力!$B$8:$F$558,$C3519+1,0)</f>
        <v>2122459.0140941027</v>
      </c>
      <c r="P3519" s="3">
        <f>HLOOKUP(P$5,[1]非R能力!$B$8:$F$558,$C3519+1,0)</f>
        <v>297690.25757250754</v>
      </c>
      <c r="Q3519" s="3">
        <f>HLOOKUP(Q$5,[1]非R能力!$B$8:$F$558,$C3519+1,0)</f>
        <v>150921.81146234128</v>
      </c>
      <c r="R3519" s="3">
        <f>HLOOKUP(R$5,[1]非R能力!$B$8:$F$558,$C3519+1,0)</f>
        <v>46750.110927457856</v>
      </c>
      <c r="S3519" s="3">
        <f>HLOOKUP(S$5,[1]非R能力!$B$8:$F$558,$C3519+1,0)</f>
        <v>61103.113707150413</v>
      </c>
      <c r="T3519" s="3">
        <f>INDEX([1]非R能力!$H$9:$H$558,D3519)</f>
        <v>57959.046755510106</v>
      </c>
      <c r="U3519" s="3">
        <f>IF(E3519="小怪",0,IF(INDEX([1]非R能力!$FK$9:$FK$558,C3519)=0,0,10))</f>
        <v>10</v>
      </c>
      <c r="V3519" s="3">
        <f>IF(E3519="小怪",0,IF(INDEX([1]非R能力!$FH$9:$FH$558,C3519)=0,0,5000))</f>
        <v>5000</v>
      </c>
      <c r="W3519" s="3">
        <f>HLOOKUP(W$5,[2]人物技能基础!$O$3:$Q$553,$C3519+1,0)</f>
        <v>3.637142857142857</v>
      </c>
      <c r="X3519" s="3">
        <f>HLOOKUP(X$5,[2]人物技能基础!$O$3:$Q$553,$C3519+1,0)</f>
        <v>2.0186428571428574</v>
      </c>
      <c r="Y3519" s="3">
        <f>HLOOKUP(Y$5,[2]人物技能基础!$O$3:$Q$553,$C3519+1,0)</f>
        <v>99.964285714285708</v>
      </c>
      <c r="Z3519" s="3">
        <f t="shared" si="325"/>
        <v>9698460</v>
      </c>
      <c r="AA3519" s="3">
        <f t="shared" si="326"/>
        <v>165271</v>
      </c>
      <c r="AB3519" s="3">
        <f t="shared" si="327"/>
        <v>59538</v>
      </c>
      <c r="AC3519" s="3">
        <f t="shared" si="328"/>
        <v>61103</v>
      </c>
      <c r="AD3519" s="3">
        <f t="shared" si="329"/>
        <v>62333</v>
      </c>
    </row>
    <row r="3520" spans="1:30" x14ac:dyDescent="0.15">
      <c r="A3520" s="3">
        <v>1515</v>
      </c>
      <c r="B3520" s="3" t="str">
        <f t="shared" si="324"/>
        <v>关卡1515boss</v>
      </c>
      <c r="C3520" s="3">
        <f>INDEX([3]关卡!$J$19:$J$2018,A3520)</f>
        <v>501</v>
      </c>
      <c r="D3520" s="3">
        <f>INDEX([3]关卡!$N$19:$N$2018,A3520)</f>
        <v>501</v>
      </c>
      <c r="E3520" s="3" t="s">
        <v>25</v>
      </c>
      <c r="F3520" s="3" t="s">
        <v>26</v>
      </c>
      <c r="G3520" s="3">
        <v>30</v>
      </c>
      <c r="H3520" s="3">
        <v>30</v>
      </c>
      <c r="I3520" s="3">
        <v>0.2</v>
      </c>
      <c r="J3520" s="4">
        <v>0.75</v>
      </c>
      <c r="K3520" s="4">
        <v>1</v>
      </c>
      <c r="L3520" s="4">
        <v>5</v>
      </c>
      <c r="M3520" s="3">
        <v>1</v>
      </c>
      <c r="N3520" s="3">
        <v>2</v>
      </c>
      <c r="O3520" s="3">
        <f>HLOOKUP(O$5,[1]非R能力!$B$8:$F$558,$C3520+1,0)</f>
        <v>2122459.0140941027</v>
      </c>
      <c r="P3520" s="3">
        <f>HLOOKUP(P$5,[1]非R能力!$B$8:$F$558,$C3520+1,0)</f>
        <v>297690.25757250754</v>
      </c>
      <c r="Q3520" s="3">
        <f>HLOOKUP(Q$5,[1]非R能力!$B$8:$F$558,$C3520+1,0)</f>
        <v>150921.81146234128</v>
      </c>
      <c r="R3520" s="3">
        <f>HLOOKUP(R$5,[1]非R能力!$B$8:$F$558,$C3520+1,0)</f>
        <v>46750.110927457856</v>
      </c>
      <c r="S3520" s="3">
        <f>HLOOKUP(S$5,[1]非R能力!$B$8:$F$558,$C3520+1,0)</f>
        <v>61103.113707150413</v>
      </c>
      <c r="T3520" s="3">
        <f>INDEX([1]非R能力!$H$9:$H$558,D3520)</f>
        <v>57959.046755510106</v>
      </c>
      <c r="U3520" s="3">
        <f>IF(E3520="小怪",0,IF(INDEX([1]非R能力!$FK$9:$FK$558,C3520)=0,0,10))</f>
        <v>10</v>
      </c>
      <c r="V3520" s="3">
        <f>IF(E3520="小怪",0,IF(INDEX([1]非R能力!$FH$9:$FH$558,C3520)=0,0,5000))</f>
        <v>5000</v>
      </c>
      <c r="W3520" s="3">
        <f>HLOOKUP(W$5,[2]人物技能基础!$O$3:$Q$553,$C3520+1,0)</f>
        <v>3.637142857142857</v>
      </c>
      <c r="X3520" s="3">
        <f>HLOOKUP(X$5,[2]人物技能基础!$O$3:$Q$553,$C3520+1,0)</f>
        <v>2.0186428571428574</v>
      </c>
      <c r="Y3520" s="3">
        <f>HLOOKUP(Y$5,[2]人物技能基础!$O$3:$Q$553,$C3520+1,0)</f>
        <v>99.964285714285708</v>
      </c>
      <c r="Z3520" s="3">
        <f t="shared" si="325"/>
        <v>9698460</v>
      </c>
      <c r="AA3520" s="3">
        <f t="shared" si="326"/>
        <v>165271</v>
      </c>
      <c r="AB3520" s="3">
        <f t="shared" si="327"/>
        <v>59538</v>
      </c>
      <c r="AC3520" s="3">
        <f t="shared" si="328"/>
        <v>61103</v>
      </c>
      <c r="AD3520" s="3">
        <f t="shared" si="329"/>
        <v>62333</v>
      </c>
    </row>
    <row r="3521" spans="1:30" x14ac:dyDescent="0.15">
      <c r="A3521" s="3">
        <v>1516</v>
      </c>
      <c r="B3521" s="3" t="str">
        <f t="shared" si="324"/>
        <v>关卡1516boss</v>
      </c>
      <c r="C3521" s="3">
        <f>INDEX([3]关卡!$J$19:$J$2018,A3521)</f>
        <v>502</v>
      </c>
      <c r="D3521" s="3">
        <f>INDEX([3]关卡!$N$19:$N$2018,A3521)</f>
        <v>502</v>
      </c>
      <c r="E3521" s="3" t="s">
        <v>25</v>
      </c>
      <c r="F3521" s="3" t="s">
        <v>26</v>
      </c>
      <c r="G3521" s="3">
        <v>30</v>
      </c>
      <c r="H3521" s="3">
        <v>30</v>
      </c>
      <c r="I3521" s="3">
        <v>0.2</v>
      </c>
      <c r="J3521" s="4">
        <v>0.75</v>
      </c>
      <c r="K3521" s="4">
        <v>1</v>
      </c>
      <c r="L3521" s="4">
        <v>5</v>
      </c>
      <c r="M3521" s="3">
        <v>1</v>
      </c>
      <c r="N3521" s="3">
        <v>2</v>
      </c>
      <c r="O3521" s="3">
        <f>HLOOKUP(O$5,[1]非R能力!$B$8:$F$558,$C3521+1,0)</f>
        <v>2132996.0949046179</v>
      </c>
      <c r="P3521" s="3">
        <f>HLOOKUP(P$5,[1]非R能力!$B$8:$F$558,$C3521+1,0)</f>
        <v>299100.72962937946</v>
      </c>
      <c r="Q3521" s="3">
        <f>HLOOKUP(Q$5,[1]非R能力!$B$8:$F$558,$C3521+1,0)</f>
        <v>151493.19752038212</v>
      </c>
      <c r="R3521" s="3">
        <f>HLOOKUP(R$5,[1]非R能力!$B$8:$F$558,$C3521+1,0)</f>
        <v>46931.905258350576</v>
      </c>
      <c r="S3521" s="3">
        <f>HLOOKUP(S$5,[1]非R能力!$B$8:$F$558,$C3521+1,0)</f>
        <v>61341.548764578431</v>
      </c>
      <c r="T3521" s="3">
        <f>INDEX([1]非R能力!$H$9:$H$558,D3521)</f>
        <v>58261.947477819893</v>
      </c>
      <c r="U3521" s="3">
        <f>IF(E3521="小怪",0,IF(INDEX([1]非R能力!$FK$9:$FK$558,C3521)=0,0,10))</f>
        <v>10</v>
      </c>
      <c r="V3521" s="3">
        <f>IF(E3521="小怪",0,IF(INDEX([1]非R能力!$FH$9:$FH$558,C3521)=0,0,5000))</f>
        <v>5000</v>
      </c>
      <c r="W3521" s="3">
        <f>HLOOKUP(W$5,[2]人物技能基础!$O$3:$Q$553,$C3521+1,0)</f>
        <v>3.637142857142857</v>
      </c>
      <c r="X3521" s="3">
        <f>HLOOKUP(X$5,[2]人物技能基础!$O$3:$Q$553,$C3521+1,0)</f>
        <v>2.0186428571428574</v>
      </c>
      <c r="Y3521" s="3">
        <f>HLOOKUP(Y$5,[2]人物技能基础!$O$3:$Q$553,$C3521+1,0)</f>
        <v>99.964285714285708</v>
      </c>
      <c r="Z3521" s="3">
        <f t="shared" si="325"/>
        <v>9744916</v>
      </c>
      <c r="AA3521" s="3">
        <f t="shared" si="326"/>
        <v>165913</v>
      </c>
      <c r="AB3521" s="3">
        <f t="shared" si="327"/>
        <v>59820</v>
      </c>
      <c r="AC3521" s="3">
        <f t="shared" si="328"/>
        <v>61341</v>
      </c>
      <c r="AD3521" s="3">
        <f t="shared" si="329"/>
        <v>62575</v>
      </c>
    </row>
    <row r="3522" spans="1:30" x14ac:dyDescent="0.15">
      <c r="A3522" s="3">
        <v>1517</v>
      </c>
      <c r="B3522" s="3" t="str">
        <f t="shared" si="324"/>
        <v>关卡1517boss</v>
      </c>
      <c r="C3522" s="3">
        <f>INDEX([3]关卡!$J$19:$J$2018,A3522)</f>
        <v>502</v>
      </c>
      <c r="D3522" s="3">
        <f>INDEX([3]关卡!$N$19:$N$2018,A3522)</f>
        <v>502</v>
      </c>
      <c r="E3522" s="3" t="s">
        <v>25</v>
      </c>
      <c r="F3522" s="3" t="s">
        <v>26</v>
      </c>
      <c r="G3522" s="3">
        <v>30</v>
      </c>
      <c r="H3522" s="3">
        <v>30</v>
      </c>
      <c r="I3522" s="3">
        <v>0.2</v>
      </c>
      <c r="J3522" s="4">
        <v>0.75</v>
      </c>
      <c r="K3522" s="4">
        <v>1</v>
      </c>
      <c r="L3522" s="4">
        <v>5</v>
      </c>
      <c r="M3522" s="3">
        <v>1</v>
      </c>
      <c r="N3522" s="3">
        <v>2</v>
      </c>
      <c r="O3522" s="3">
        <f>HLOOKUP(O$5,[1]非R能力!$B$8:$F$558,$C3522+1,0)</f>
        <v>2132996.0949046179</v>
      </c>
      <c r="P3522" s="3">
        <f>HLOOKUP(P$5,[1]非R能力!$B$8:$F$558,$C3522+1,0)</f>
        <v>299100.72962937946</v>
      </c>
      <c r="Q3522" s="3">
        <f>HLOOKUP(Q$5,[1]非R能力!$B$8:$F$558,$C3522+1,0)</f>
        <v>151493.19752038212</v>
      </c>
      <c r="R3522" s="3">
        <f>HLOOKUP(R$5,[1]非R能力!$B$8:$F$558,$C3522+1,0)</f>
        <v>46931.905258350576</v>
      </c>
      <c r="S3522" s="3">
        <f>HLOOKUP(S$5,[1]非R能力!$B$8:$F$558,$C3522+1,0)</f>
        <v>61341.548764578431</v>
      </c>
      <c r="T3522" s="3">
        <f>INDEX([1]非R能力!$H$9:$H$558,D3522)</f>
        <v>58261.947477819893</v>
      </c>
      <c r="U3522" s="3">
        <f>IF(E3522="小怪",0,IF(INDEX([1]非R能力!$FK$9:$FK$558,C3522)=0,0,10))</f>
        <v>10</v>
      </c>
      <c r="V3522" s="3">
        <f>IF(E3522="小怪",0,IF(INDEX([1]非R能力!$FH$9:$FH$558,C3522)=0,0,5000))</f>
        <v>5000</v>
      </c>
      <c r="W3522" s="3">
        <f>HLOOKUP(W$5,[2]人物技能基础!$O$3:$Q$553,$C3522+1,0)</f>
        <v>3.637142857142857</v>
      </c>
      <c r="X3522" s="3">
        <f>HLOOKUP(X$5,[2]人物技能基础!$O$3:$Q$553,$C3522+1,0)</f>
        <v>2.0186428571428574</v>
      </c>
      <c r="Y3522" s="3">
        <f>HLOOKUP(Y$5,[2]人物技能基础!$O$3:$Q$553,$C3522+1,0)</f>
        <v>99.964285714285708</v>
      </c>
      <c r="Z3522" s="3">
        <f t="shared" si="325"/>
        <v>9744916</v>
      </c>
      <c r="AA3522" s="3">
        <f t="shared" si="326"/>
        <v>165913</v>
      </c>
      <c r="AB3522" s="3">
        <f t="shared" si="327"/>
        <v>59820</v>
      </c>
      <c r="AC3522" s="3">
        <f t="shared" si="328"/>
        <v>61341</v>
      </c>
      <c r="AD3522" s="3">
        <f t="shared" si="329"/>
        <v>62575</v>
      </c>
    </row>
    <row r="3523" spans="1:30" x14ac:dyDescent="0.15">
      <c r="A3523" s="3">
        <v>1518</v>
      </c>
      <c r="B3523" s="3" t="str">
        <f t="shared" si="324"/>
        <v>关卡1518boss</v>
      </c>
      <c r="C3523" s="3">
        <f>INDEX([3]关卡!$J$19:$J$2018,A3523)</f>
        <v>502</v>
      </c>
      <c r="D3523" s="3">
        <f>INDEX([3]关卡!$N$19:$N$2018,A3523)</f>
        <v>502</v>
      </c>
      <c r="E3523" s="3" t="s">
        <v>25</v>
      </c>
      <c r="F3523" s="3" t="s">
        <v>26</v>
      </c>
      <c r="G3523" s="3">
        <v>30</v>
      </c>
      <c r="H3523" s="3">
        <v>30</v>
      </c>
      <c r="I3523" s="3">
        <v>0.2</v>
      </c>
      <c r="J3523" s="4">
        <v>0.75</v>
      </c>
      <c r="K3523" s="4">
        <v>1</v>
      </c>
      <c r="L3523" s="4">
        <v>5</v>
      </c>
      <c r="M3523" s="3">
        <v>1</v>
      </c>
      <c r="N3523" s="3">
        <v>2</v>
      </c>
      <c r="O3523" s="3">
        <f>HLOOKUP(O$5,[1]非R能力!$B$8:$F$558,$C3523+1,0)</f>
        <v>2132996.0949046179</v>
      </c>
      <c r="P3523" s="3">
        <f>HLOOKUP(P$5,[1]非R能力!$B$8:$F$558,$C3523+1,0)</f>
        <v>299100.72962937946</v>
      </c>
      <c r="Q3523" s="3">
        <f>HLOOKUP(Q$5,[1]非R能力!$B$8:$F$558,$C3523+1,0)</f>
        <v>151493.19752038212</v>
      </c>
      <c r="R3523" s="3">
        <f>HLOOKUP(R$5,[1]非R能力!$B$8:$F$558,$C3523+1,0)</f>
        <v>46931.905258350576</v>
      </c>
      <c r="S3523" s="3">
        <f>HLOOKUP(S$5,[1]非R能力!$B$8:$F$558,$C3523+1,0)</f>
        <v>61341.548764578431</v>
      </c>
      <c r="T3523" s="3">
        <f>INDEX([1]非R能力!$H$9:$H$558,D3523)</f>
        <v>58261.947477819893</v>
      </c>
      <c r="U3523" s="3">
        <f>IF(E3523="小怪",0,IF(INDEX([1]非R能力!$FK$9:$FK$558,C3523)=0,0,10))</f>
        <v>10</v>
      </c>
      <c r="V3523" s="3">
        <f>IF(E3523="小怪",0,IF(INDEX([1]非R能力!$FH$9:$FH$558,C3523)=0,0,5000))</f>
        <v>5000</v>
      </c>
      <c r="W3523" s="3">
        <f>HLOOKUP(W$5,[2]人物技能基础!$O$3:$Q$553,$C3523+1,0)</f>
        <v>3.637142857142857</v>
      </c>
      <c r="X3523" s="3">
        <f>HLOOKUP(X$5,[2]人物技能基础!$O$3:$Q$553,$C3523+1,0)</f>
        <v>2.0186428571428574</v>
      </c>
      <c r="Y3523" s="3">
        <f>HLOOKUP(Y$5,[2]人物技能基础!$O$3:$Q$553,$C3523+1,0)</f>
        <v>99.964285714285708</v>
      </c>
      <c r="Z3523" s="3">
        <f t="shared" si="325"/>
        <v>9744916</v>
      </c>
      <c r="AA3523" s="3">
        <f t="shared" si="326"/>
        <v>165913</v>
      </c>
      <c r="AB3523" s="3">
        <f t="shared" si="327"/>
        <v>59820</v>
      </c>
      <c r="AC3523" s="3">
        <f t="shared" si="328"/>
        <v>61341</v>
      </c>
      <c r="AD3523" s="3">
        <f t="shared" si="329"/>
        <v>62575</v>
      </c>
    </row>
    <row r="3524" spans="1:30" x14ac:dyDescent="0.15">
      <c r="A3524" s="3">
        <v>1519</v>
      </c>
      <c r="B3524" s="3" t="str">
        <f t="shared" si="324"/>
        <v>关卡1519boss</v>
      </c>
      <c r="C3524" s="3">
        <f>INDEX([3]关卡!$J$19:$J$2018,A3524)</f>
        <v>502</v>
      </c>
      <c r="D3524" s="3">
        <f>INDEX([3]关卡!$N$19:$N$2018,A3524)</f>
        <v>502</v>
      </c>
      <c r="E3524" s="3" t="s">
        <v>25</v>
      </c>
      <c r="F3524" s="3" t="s">
        <v>26</v>
      </c>
      <c r="G3524" s="3">
        <v>30</v>
      </c>
      <c r="H3524" s="3">
        <v>30</v>
      </c>
      <c r="I3524" s="3">
        <v>0.2</v>
      </c>
      <c r="J3524" s="4">
        <v>0.75</v>
      </c>
      <c r="K3524" s="4">
        <v>1</v>
      </c>
      <c r="L3524" s="4">
        <v>5</v>
      </c>
      <c r="M3524" s="3">
        <v>1</v>
      </c>
      <c r="N3524" s="3">
        <v>2</v>
      </c>
      <c r="O3524" s="3">
        <f>HLOOKUP(O$5,[1]非R能力!$B$8:$F$558,$C3524+1,0)</f>
        <v>2132996.0949046179</v>
      </c>
      <c r="P3524" s="3">
        <f>HLOOKUP(P$5,[1]非R能力!$B$8:$F$558,$C3524+1,0)</f>
        <v>299100.72962937946</v>
      </c>
      <c r="Q3524" s="3">
        <f>HLOOKUP(Q$5,[1]非R能力!$B$8:$F$558,$C3524+1,0)</f>
        <v>151493.19752038212</v>
      </c>
      <c r="R3524" s="3">
        <f>HLOOKUP(R$5,[1]非R能力!$B$8:$F$558,$C3524+1,0)</f>
        <v>46931.905258350576</v>
      </c>
      <c r="S3524" s="3">
        <f>HLOOKUP(S$5,[1]非R能力!$B$8:$F$558,$C3524+1,0)</f>
        <v>61341.548764578431</v>
      </c>
      <c r="T3524" s="3">
        <f>INDEX([1]非R能力!$H$9:$H$558,D3524)</f>
        <v>58261.947477819893</v>
      </c>
      <c r="U3524" s="3">
        <f>IF(E3524="小怪",0,IF(INDEX([1]非R能力!$FK$9:$FK$558,C3524)=0,0,10))</f>
        <v>10</v>
      </c>
      <c r="V3524" s="3">
        <f>IF(E3524="小怪",0,IF(INDEX([1]非R能力!$FH$9:$FH$558,C3524)=0,0,5000))</f>
        <v>5000</v>
      </c>
      <c r="W3524" s="3">
        <f>HLOOKUP(W$5,[2]人物技能基础!$O$3:$Q$553,$C3524+1,0)</f>
        <v>3.637142857142857</v>
      </c>
      <c r="X3524" s="3">
        <f>HLOOKUP(X$5,[2]人物技能基础!$O$3:$Q$553,$C3524+1,0)</f>
        <v>2.0186428571428574</v>
      </c>
      <c r="Y3524" s="3">
        <f>HLOOKUP(Y$5,[2]人物技能基础!$O$3:$Q$553,$C3524+1,0)</f>
        <v>99.964285714285708</v>
      </c>
      <c r="Z3524" s="3">
        <f t="shared" si="325"/>
        <v>9744916</v>
      </c>
      <c r="AA3524" s="3">
        <f t="shared" si="326"/>
        <v>165913</v>
      </c>
      <c r="AB3524" s="3">
        <f t="shared" si="327"/>
        <v>59820</v>
      </c>
      <c r="AC3524" s="3">
        <f t="shared" si="328"/>
        <v>61341</v>
      </c>
      <c r="AD3524" s="3">
        <f t="shared" si="329"/>
        <v>62575</v>
      </c>
    </row>
    <row r="3525" spans="1:30" x14ac:dyDescent="0.15">
      <c r="A3525" s="3">
        <v>1520</v>
      </c>
      <c r="B3525" s="3" t="str">
        <f t="shared" si="324"/>
        <v>关卡1520boss</v>
      </c>
      <c r="C3525" s="3">
        <f>INDEX([3]关卡!$J$19:$J$2018,A3525)</f>
        <v>503</v>
      </c>
      <c r="D3525" s="3">
        <f>INDEX([3]关卡!$N$19:$N$2018,A3525)</f>
        <v>503</v>
      </c>
      <c r="E3525" s="3" t="s">
        <v>25</v>
      </c>
      <c r="F3525" s="3" t="s">
        <v>26</v>
      </c>
      <c r="G3525" s="3">
        <v>30</v>
      </c>
      <c r="H3525" s="3">
        <v>30</v>
      </c>
      <c r="I3525" s="3">
        <v>0.2</v>
      </c>
      <c r="J3525" s="4">
        <v>0.75</v>
      </c>
      <c r="K3525" s="4">
        <v>1</v>
      </c>
      <c r="L3525" s="4">
        <v>5</v>
      </c>
      <c r="M3525" s="3">
        <v>1</v>
      </c>
      <c r="N3525" s="3">
        <v>2</v>
      </c>
      <c r="O3525" s="3">
        <f>HLOOKUP(O$5,[1]非R能力!$B$8:$F$558,$C3525+1,0)</f>
        <v>2144109.4334821538</v>
      </c>
      <c r="P3525" s="3">
        <f>HLOOKUP(P$5,[1]非R能力!$B$8:$F$558,$C3525+1,0)</f>
        <v>300494.97843431059</v>
      </c>
      <c r="Q3525" s="3">
        <f>HLOOKUP(Q$5,[1]非R能力!$B$8:$F$558,$C3525+1,0)</f>
        <v>152038.82268526583</v>
      </c>
      <c r="R3525" s="3">
        <f>HLOOKUP(R$5,[1]非R能力!$B$8:$F$558,$C3525+1,0)</f>
        <v>47117.456564389271</v>
      </c>
      <c r="S3525" s="3">
        <f>HLOOKUP(S$5,[1]非R能力!$B$8:$F$558,$C3525+1,0)</f>
        <v>61545.485916324855</v>
      </c>
      <c r="T3525" s="3">
        <f>INDEX([1]非R能力!$H$9:$H$558,D3525)</f>
        <v>58566.111276688061</v>
      </c>
      <c r="U3525" s="3">
        <f>IF(E3525="小怪",0,IF(INDEX([1]非R能力!$FK$9:$FK$558,C3525)=0,0,10))</f>
        <v>10</v>
      </c>
      <c r="V3525" s="3">
        <f>IF(E3525="小怪",0,IF(INDEX([1]非R能力!$FH$9:$FH$558,C3525)=0,0,5000))</f>
        <v>5000</v>
      </c>
      <c r="W3525" s="3">
        <f>HLOOKUP(W$5,[2]人物技能基础!$O$3:$Q$553,$C3525+1,0)</f>
        <v>3.637142857142857</v>
      </c>
      <c r="X3525" s="3">
        <f>HLOOKUP(X$5,[2]人物技能基础!$O$3:$Q$553,$C3525+1,0)</f>
        <v>2.0186428571428574</v>
      </c>
      <c r="Y3525" s="3">
        <f>HLOOKUP(Y$5,[2]人物技能基础!$O$3:$Q$553,$C3525+1,0)</f>
        <v>99.964285714285708</v>
      </c>
      <c r="Z3525" s="3">
        <f t="shared" si="325"/>
        <v>9790950</v>
      </c>
      <c r="AA3525" s="3">
        <f t="shared" si="326"/>
        <v>166532</v>
      </c>
      <c r="AB3525" s="3">
        <f t="shared" si="327"/>
        <v>60098</v>
      </c>
      <c r="AC3525" s="3">
        <f t="shared" si="328"/>
        <v>61545</v>
      </c>
      <c r="AD3525" s="3">
        <f t="shared" si="329"/>
        <v>62823</v>
      </c>
    </row>
    <row r="3526" spans="1:30" x14ac:dyDescent="0.15">
      <c r="A3526" s="3">
        <v>1521</v>
      </c>
      <c r="B3526" s="3" t="str">
        <f t="shared" si="324"/>
        <v>关卡1521boss</v>
      </c>
      <c r="C3526" s="3">
        <f>INDEX([3]关卡!$J$19:$J$2018,A3526)</f>
        <v>503</v>
      </c>
      <c r="D3526" s="3">
        <f>INDEX([3]关卡!$N$19:$N$2018,A3526)</f>
        <v>503</v>
      </c>
      <c r="E3526" s="3" t="s">
        <v>25</v>
      </c>
      <c r="F3526" s="3" t="s">
        <v>26</v>
      </c>
      <c r="G3526" s="3">
        <v>30</v>
      </c>
      <c r="H3526" s="3">
        <v>30</v>
      </c>
      <c r="I3526" s="3">
        <v>0.2</v>
      </c>
      <c r="J3526" s="4">
        <v>0.75</v>
      </c>
      <c r="K3526" s="4">
        <v>1</v>
      </c>
      <c r="L3526" s="4">
        <v>5</v>
      </c>
      <c r="M3526" s="3">
        <v>1</v>
      </c>
      <c r="N3526" s="3">
        <v>2</v>
      </c>
      <c r="O3526" s="3">
        <f>HLOOKUP(O$5,[1]非R能力!$B$8:$F$558,$C3526+1,0)</f>
        <v>2144109.4334821538</v>
      </c>
      <c r="P3526" s="3">
        <f>HLOOKUP(P$5,[1]非R能力!$B$8:$F$558,$C3526+1,0)</f>
        <v>300494.97843431059</v>
      </c>
      <c r="Q3526" s="3">
        <f>HLOOKUP(Q$5,[1]非R能力!$B$8:$F$558,$C3526+1,0)</f>
        <v>152038.82268526583</v>
      </c>
      <c r="R3526" s="3">
        <f>HLOOKUP(R$5,[1]非R能力!$B$8:$F$558,$C3526+1,0)</f>
        <v>47117.456564389271</v>
      </c>
      <c r="S3526" s="3">
        <f>HLOOKUP(S$5,[1]非R能力!$B$8:$F$558,$C3526+1,0)</f>
        <v>61545.485916324855</v>
      </c>
      <c r="T3526" s="3">
        <f>INDEX([1]非R能力!$H$9:$H$558,D3526)</f>
        <v>58566.111276688061</v>
      </c>
      <c r="U3526" s="3">
        <f>IF(E3526="小怪",0,IF(INDEX([1]非R能力!$FK$9:$FK$558,C3526)=0,0,10))</f>
        <v>10</v>
      </c>
      <c r="V3526" s="3">
        <f>IF(E3526="小怪",0,IF(INDEX([1]非R能力!$FH$9:$FH$558,C3526)=0,0,5000))</f>
        <v>5000</v>
      </c>
      <c r="W3526" s="3">
        <f>HLOOKUP(W$5,[2]人物技能基础!$O$3:$Q$553,$C3526+1,0)</f>
        <v>3.637142857142857</v>
      </c>
      <c r="X3526" s="3">
        <f>HLOOKUP(X$5,[2]人物技能基础!$O$3:$Q$553,$C3526+1,0)</f>
        <v>2.0186428571428574</v>
      </c>
      <c r="Y3526" s="3">
        <f>HLOOKUP(Y$5,[2]人物技能基础!$O$3:$Q$553,$C3526+1,0)</f>
        <v>99.964285714285708</v>
      </c>
      <c r="Z3526" s="3">
        <f t="shared" si="325"/>
        <v>9790950</v>
      </c>
      <c r="AA3526" s="3">
        <f t="shared" si="326"/>
        <v>166532</v>
      </c>
      <c r="AB3526" s="3">
        <f t="shared" si="327"/>
        <v>60098</v>
      </c>
      <c r="AC3526" s="3">
        <f t="shared" si="328"/>
        <v>61545</v>
      </c>
      <c r="AD3526" s="3">
        <f t="shared" si="329"/>
        <v>62823</v>
      </c>
    </row>
    <row r="3527" spans="1:30" x14ac:dyDescent="0.15">
      <c r="A3527" s="3">
        <v>1522</v>
      </c>
      <c r="B3527" s="3" t="str">
        <f t="shared" ref="B3527:B3590" si="330">"关卡"&amp;A3527&amp;E3527</f>
        <v>关卡1522boss</v>
      </c>
      <c r="C3527" s="3">
        <f>INDEX([3]关卡!$J$19:$J$2018,A3527)</f>
        <v>503</v>
      </c>
      <c r="D3527" s="3">
        <f>INDEX([3]关卡!$N$19:$N$2018,A3527)</f>
        <v>503</v>
      </c>
      <c r="E3527" s="3" t="s">
        <v>25</v>
      </c>
      <c r="F3527" s="3" t="s">
        <v>26</v>
      </c>
      <c r="G3527" s="3">
        <v>30</v>
      </c>
      <c r="H3527" s="3">
        <v>30</v>
      </c>
      <c r="I3527" s="3">
        <v>0.2</v>
      </c>
      <c r="J3527" s="4">
        <v>0.75</v>
      </c>
      <c r="K3527" s="4">
        <v>1</v>
      </c>
      <c r="L3527" s="4">
        <v>5</v>
      </c>
      <c r="M3527" s="3">
        <v>1</v>
      </c>
      <c r="N3527" s="3">
        <v>2</v>
      </c>
      <c r="O3527" s="3">
        <f>HLOOKUP(O$5,[1]非R能力!$B$8:$F$558,$C3527+1,0)</f>
        <v>2144109.4334821538</v>
      </c>
      <c r="P3527" s="3">
        <f>HLOOKUP(P$5,[1]非R能力!$B$8:$F$558,$C3527+1,0)</f>
        <v>300494.97843431059</v>
      </c>
      <c r="Q3527" s="3">
        <f>HLOOKUP(Q$5,[1]非R能力!$B$8:$F$558,$C3527+1,0)</f>
        <v>152038.82268526583</v>
      </c>
      <c r="R3527" s="3">
        <f>HLOOKUP(R$5,[1]非R能力!$B$8:$F$558,$C3527+1,0)</f>
        <v>47117.456564389271</v>
      </c>
      <c r="S3527" s="3">
        <f>HLOOKUP(S$5,[1]非R能力!$B$8:$F$558,$C3527+1,0)</f>
        <v>61545.485916324855</v>
      </c>
      <c r="T3527" s="3">
        <f>INDEX([1]非R能力!$H$9:$H$558,D3527)</f>
        <v>58566.111276688061</v>
      </c>
      <c r="U3527" s="3">
        <f>IF(E3527="小怪",0,IF(INDEX([1]非R能力!$FK$9:$FK$558,C3527)=0,0,10))</f>
        <v>10</v>
      </c>
      <c r="V3527" s="3">
        <f>IF(E3527="小怪",0,IF(INDEX([1]非R能力!$FH$9:$FH$558,C3527)=0,0,5000))</f>
        <v>5000</v>
      </c>
      <c r="W3527" s="3">
        <f>HLOOKUP(W$5,[2]人物技能基础!$O$3:$Q$553,$C3527+1,0)</f>
        <v>3.637142857142857</v>
      </c>
      <c r="X3527" s="3">
        <f>HLOOKUP(X$5,[2]人物技能基础!$O$3:$Q$553,$C3527+1,0)</f>
        <v>2.0186428571428574</v>
      </c>
      <c r="Y3527" s="3">
        <f>HLOOKUP(Y$5,[2]人物技能基础!$O$3:$Q$553,$C3527+1,0)</f>
        <v>99.964285714285708</v>
      </c>
      <c r="Z3527" s="3">
        <f t="shared" ref="Z3527:Z3590" si="331">INT(((P3527-AB3527)*X3527+(Y3527+T3527))*G3527*J3527*$D$2)</f>
        <v>9790950</v>
      </c>
      <c r="AA3527" s="3">
        <f t="shared" ref="AA3527:AA3590" si="332">IF(H3527=0,IF(U3527=0,INT(Q3527/5),IF(V3527=0,INT(Q3527/5),INT((V3527/U3527)/(1/N3527*M3527)/L3527+Q3527))),INT((IF(U3527=0,0,V3527/U3527/(1/N3527*M3527))+O3527/H3527)/L3527+Q3527))</f>
        <v>166532</v>
      </c>
      <c r="AB3527" s="3">
        <f t="shared" ref="AB3527:AB3590" si="333">INT(P3527*I3527)</f>
        <v>60098</v>
      </c>
      <c r="AC3527" s="3">
        <f t="shared" ref="AC3527:AC3590" si="334">INT(K3527*S3527)</f>
        <v>61545</v>
      </c>
      <c r="AD3527" s="3">
        <f t="shared" ref="AD3527:AD3590" si="335">INT(R3527/J3527)</f>
        <v>62823</v>
      </c>
    </row>
    <row r="3528" spans="1:30" x14ac:dyDescent="0.15">
      <c r="A3528" s="3">
        <v>1523</v>
      </c>
      <c r="B3528" s="3" t="str">
        <f t="shared" si="330"/>
        <v>关卡1523boss</v>
      </c>
      <c r="C3528" s="3">
        <f>INDEX([3]关卡!$J$19:$J$2018,A3528)</f>
        <v>503</v>
      </c>
      <c r="D3528" s="3">
        <f>INDEX([3]关卡!$N$19:$N$2018,A3528)</f>
        <v>503</v>
      </c>
      <c r="E3528" s="3" t="s">
        <v>25</v>
      </c>
      <c r="F3528" s="3" t="s">
        <v>26</v>
      </c>
      <c r="G3528" s="3">
        <v>30</v>
      </c>
      <c r="H3528" s="3">
        <v>30</v>
      </c>
      <c r="I3528" s="3">
        <v>0.2</v>
      </c>
      <c r="J3528" s="4">
        <v>0.75</v>
      </c>
      <c r="K3528" s="4">
        <v>1</v>
      </c>
      <c r="L3528" s="4">
        <v>5</v>
      </c>
      <c r="M3528" s="3">
        <v>1</v>
      </c>
      <c r="N3528" s="3">
        <v>2</v>
      </c>
      <c r="O3528" s="3">
        <f>HLOOKUP(O$5,[1]非R能力!$B$8:$F$558,$C3528+1,0)</f>
        <v>2144109.4334821538</v>
      </c>
      <c r="P3528" s="3">
        <f>HLOOKUP(P$5,[1]非R能力!$B$8:$F$558,$C3528+1,0)</f>
        <v>300494.97843431059</v>
      </c>
      <c r="Q3528" s="3">
        <f>HLOOKUP(Q$5,[1]非R能力!$B$8:$F$558,$C3528+1,0)</f>
        <v>152038.82268526583</v>
      </c>
      <c r="R3528" s="3">
        <f>HLOOKUP(R$5,[1]非R能力!$B$8:$F$558,$C3528+1,0)</f>
        <v>47117.456564389271</v>
      </c>
      <c r="S3528" s="3">
        <f>HLOOKUP(S$5,[1]非R能力!$B$8:$F$558,$C3528+1,0)</f>
        <v>61545.485916324855</v>
      </c>
      <c r="T3528" s="3">
        <f>INDEX([1]非R能力!$H$9:$H$558,D3528)</f>
        <v>58566.111276688061</v>
      </c>
      <c r="U3528" s="3">
        <f>IF(E3528="小怪",0,IF(INDEX([1]非R能力!$FK$9:$FK$558,C3528)=0,0,10))</f>
        <v>10</v>
      </c>
      <c r="V3528" s="3">
        <f>IF(E3528="小怪",0,IF(INDEX([1]非R能力!$FH$9:$FH$558,C3528)=0,0,5000))</f>
        <v>5000</v>
      </c>
      <c r="W3528" s="3">
        <f>HLOOKUP(W$5,[2]人物技能基础!$O$3:$Q$553,$C3528+1,0)</f>
        <v>3.637142857142857</v>
      </c>
      <c r="X3528" s="3">
        <f>HLOOKUP(X$5,[2]人物技能基础!$O$3:$Q$553,$C3528+1,0)</f>
        <v>2.0186428571428574</v>
      </c>
      <c r="Y3528" s="3">
        <f>HLOOKUP(Y$5,[2]人物技能基础!$O$3:$Q$553,$C3528+1,0)</f>
        <v>99.964285714285708</v>
      </c>
      <c r="Z3528" s="3">
        <f t="shared" si="331"/>
        <v>9790950</v>
      </c>
      <c r="AA3528" s="3">
        <f t="shared" si="332"/>
        <v>166532</v>
      </c>
      <c r="AB3528" s="3">
        <f t="shared" si="333"/>
        <v>60098</v>
      </c>
      <c r="AC3528" s="3">
        <f t="shared" si="334"/>
        <v>61545</v>
      </c>
      <c r="AD3528" s="3">
        <f t="shared" si="335"/>
        <v>62823</v>
      </c>
    </row>
    <row r="3529" spans="1:30" x14ac:dyDescent="0.15">
      <c r="A3529" s="3">
        <v>1524</v>
      </c>
      <c r="B3529" s="3" t="str">
        <f t="shared" si="330"/>
        <v>关卡1524boss</v>
      </c>
      <c r="C3529" s="3">
        <f>INDEX([3]关卡!$J$19:$J$2018,A3529)</f>
        <v>504</v>
      </c>
      <c r="D3529" s="3">
        <f>INDEX([3]关卡!$N$19:$N$2018,A3529)</f>
        <v>504</v>
      </c>
      <c r="E3529" s="3" t="s">
        <v>25</v>
      </c>
      <c r="F3529" s="3" t="s">
        <v>26</v>
      </c>
      <c r="G3529" s="3">
        <v>30</v>
      </c>
      <c r="H3529" s="3">
        <v>30</v>
      </c>
      <c r="I3529" s="3">
        <v>0.2</v>
      </c>
      <c r="J3529" s="4">
        <v>0.75</v>
      </c>
      <c r="K3529" s="4">
        <v>1</v>
      </c>
      <c r="L3529" s="4">
        <v>5</v>
      </c>
      <c r="M3529" s="3">
        <v>1</v>
      </c>
      <c r="N3529" s="3">
        <v>2</v>
      </c>
      <c r="O3529" s="3">
        <f>HLOOKUP(O$5,[1]非R能力!$B$8:$F$558,$C3529+1,0)</f>
        <v>2155304.0582798622</v>
      </c>
      <c r="P3529" s="3">
        <f>HLOOKUP(P$5,[1]非R能力!$B$8:$F$558,$C3529+1,0)</f>
        <v>301865.62184836279</v>
      </c>
      <c r="Q3529" s="3">
        <f>HLOOKUP(Q$5,[1]非R能力!$B$8:$F$558,$C3529+1,0)</f>
        <v>152584.43889790511</v>
      </c>
      <c r="R3529" s="3">
        <f>HLOOKUP(R$5,[1]非R能力!$B$8:$F$558,$C3529+1,0)</f>
        <v>47295.646540764072</v>
      </c>
      <c r="S3529" s="3">
        <f>HLOOKUP(S$5,[1]非R能力!$B$8:$F$558,$C3529+1,0)</f>
        <v>61766.000192543608</v>
      </c>
      <c r="T3529" s="3">
        <f>INDEX([1]非R能力!$H$9:$H$558,D3529)</f>
        <v>58871.54202455304</v>
      </c>
      <c r="U3529" s="3">
        <f>IF(E3529="小怪",0,IF(INDEX([1]非R能力!$FK$9:$FK$558,C3529)=0,0,10))</f>
        <v>10</v>
      </c>
      <c r="V3529" s="3">
        <f>IF(E3529="小怪",0,IF(INDEX([1]非R能力!$FH$9:$FH$558,C3529)=0,0,5000))</f>
        <v>5000</v>
      </c>
      <c r="W3529" s="3">
        <f>HLOOKUP(W$5,[2]人物技能基础!$O$3:$Q$553,$C3529+1,0)</f>
        <v>3.637142857142857</v>
      </c>
      <c r="X3529" s="3">
        <f>HLOOKUP(X$5,[2]人物技能基础!$O$3:$Q$553,$C3529+1,0)</f>
        <v>2.0186428571428574</v>
      </c>
      <c r="Y3529" s="3">
        <f>HLOOKUP(Y$5,[2]人物技能基础!$O$3:$Q$553,$C3529+1,0)</f>
        <v>99.964285714285708</v>
      </c>
      <c r="Z3529" s="3">
        <f t="shared" si="331"/>
        <v>9836259</v>
      </c>
      <c r="AA3529" s="3">
        <f t="shared" si="332"/>
        <v>167153</v>
      </c>
      <c r="AB3529" s="3">
        <f t="shared" si="333"/>
        <v>60373</v>
      </c>
      <c r="AC3529" s="3">
        <f t="shared" si="334"/>
        <v>61766</v>
      </c>
      <c r="AD3529" s="3">
        <f t="shared" si="335"/>
        <v>63060</v>
      </c>
    </row>
    <row r="3530" spans="1:30" x14ac:dyDescent="0.15">
      <c r="A3530" s="3">
        <v>1525</v>
      </c>
      <c r="B3530" s="3" t="str">
        <f t="shared" si="330"/>
        <v>关卡1525boss</v>
      </c>
      <c r="C3530" s="3">
        <f>INDEX([3]关卡!$J$19:$J$2018,A3530)</f>
        <v>504</v>
      </c>
      <c r="D3530" s="3">
        <f>INDEX([3]关卡!$N$19:$N$2018,A3530)</f>
        <v>504</v>
      </c>
      <c r="E3530" s="3" t="s">
        <v>25</v>
      </c>
      <c r="F3530" s="3" t="s">
        <v>26</v>
      </c>
      <c r="G3530" s="3">
        <v>30</v>
      </c>
      <c r="H3530" s="3">
        <v>30</v>
      </c>
      <c r="I3530" s="3">
        <v>0.2</v>
      </c>
      <c r="J3530" s="4">
        <v>0.75</v>
      </c>
      <c r="K3530" s="4">
        <v>1</v>
      </c>
      <c r="L3530" s="4">
        <v>5</v>
      </c>
      <c r="M3530" s="3">
        <v>1</v>
      </c>
      <c r="N3530" s="3">
        <v>2</v>
      </c>
      <c r="O3530" s="3">
        <f>HLOOKUP(O$5,[1]非R能力!$B$8:$F$558,$C3530+1,0)</f>
        <v>2155304.0582798622</v>
      </c>
      <c r="P3530" s="3">
        <f>HLOOKUP(P$5,[1]非R能力!$B$8:$F$558,$C3530+1,0)</f>
        <v>301865.62184836279</v>
      </c>
      <c r="Q3530" s="3">
        <f>HLOOKUP(Q$5,[1]非R能力!$B$8:$F$558,$C3530+1,0)</f>
        <v>152584.43889790511</v>
      </c>
      <c r="R3530" s="3">
        <f>HLOOKUP(R$5,[1]非R能力!$B$8:$F$558,$C3530+1,0)</f>
        <v>47295.646540764072</v>
      </c>
      <c r="S3530" s="3">
        <f>HLOOKUP(S$5,[1]非R能力!$B$8:$F$558,$C3530+1,0)</f>
        <v>61766.000192543608</v>
      </c>
      <c r="T3530" s="3">
        <f>INDEX([1]非R能力!$H$9:$H$558,D3530)</f>
        <v>58871.54202455304</v>
      </c>
      <c r="U3530" s="3">
        <f>IF(E3530="小怪",0,IF(INDEX([1]非R能力!$FK$9:$FK$558,C3530)=0,0,10))</f>
        <v>10</v>
      </c>
      <c r="V3530" s="3">
        <f>IF(E3530="小怪",0,IF(INDEX([1]非R能力!$FH$9:$FH$558,C3530)=0,0,5000))</f>
        <v>5000</v>
      </c>
      <c r="W3530" s="3">
        <f>HLOOKUP(W$5,[2]人物技能基础!$O$3:$Q$553,$C3530+1,0)</f>
        <v>3.637142857142857</v>
      </c>
      <c r="X3530" s="3">
        <f>HLOOKUP(X$5,[2]人物技能基础!$O$3:$Q$553,$C3530+1,0)</f>
        <v>2.0186428571428574</v>
      </c>
      <c r="Y3530" s="3">
        <f>HLOOKUP(Y$5,[2]人物技能基础!$O$3:$Q$553,$C3530+1,0)</f>
        <v>99.964285714285708</v>
      </c>
      <c r="Z3530" s="3">
        <f t="shared" si="331"/>
        <v>9836259</v>
      </c>
      <c r="AA3530" s="3">
        <f t="shared" si="332"/>
        <v>167153</v>
      </c>
      <c r="AB3530" s="3">
        <f t="shared" si="333"/>
        <v>60373</v>
      </c>
      <c r="AC3530" s="3">
        <f t="shared" si="334"/>
        <v>61766</v>
      </c>
      <c r="AD3530" s="3">
        <f t="shared" si="335"/>
        <v>63060</v>
      </c>
    </row>
    <row r="3531" spans="1:30" x14ac:dyDescent="0.15">
      <c r="A3531" s="3">
        <v>1526</v>
      </c>
      <c r="B3531" s="3" t="str">
        <f t="shared" si="330"/>
        <v>关卡1526boss</v>
      </c>
      <c r="C3531" s="3">
        <f>INDEX([3]关卡!$J$19:$J$2018,A3531)</f>
        <v>504</v>
      </c>
      <c r="D3531" s="3">
        <f>INDEX([3]关卡!$N$19:$N$2018,A3531)</f>
        <v>504</v>
      </c>
      <c r="E3531" s="3" t="s">
        <v>25</v>
      </c>
      <c r="F3531" s="3" t="s">
        <v>26</v>
      </c>
      <c r="G3531" s="3">
        <v>30</v>
      </c>
      <c r="H3531" s="3">
        <v>30</v>
      </c>
      <c r="I3531" s="3">
        <v>0.2</v>
      </c>
      <c r="J3531" s="4">
        <v>0.75</v>
      </c>
      <c r="K3531" s="4">
        <v>1</v>
      </c>
      <c r="L3531" s="4">
        <v>5</v>
      </c>
      <c r="M3531" s="3">
        <v>1</v>
      </c>
      <c r="N3531" s="3">
        <v>2</v>
      </c>
      <c r="O3531" s="3">
        <f>HLOOKUP(O$5,[1]非R能力!$B$8:$F$558,$C3531+1,0)</f>
        <v>2155304.0582798622</v>
      </c>
      <c r="P3531" s="3">
        <f>HLOOKUP(P$5,[1]非R能力!$B$8:$F$558,$C3531+1,0)</f>
        <v>301865.62184836279</v>
      </c>
      <c r="Q3531" s="3">
        <f>HLOOKUP(Q$5,[1]非R能力!$B$8:$F$558,$C3531+1,0)</f>
        <v>152584.43889790511</v>
      </c>
      <c r="R3531" s="3">
        <f>HLOOKUP(R$5,[1]非R能力!$B$8:$F$558,$C3531+1,0)</f>
        <v>47295.646540764072</v>
      </c>
      <c r="S3531" s="3">
        <f>HLOOKUP(S$5,[1]非R能力!$B$8:$F$558,$C3531+1,0)</f>
        <v>61766.000192543608</v>
      </c>
      <c r="T3531" s="3">
        <f>INDEX([1]非R能力!$H$9:$H$558,D3531)</f>
        <v>58871.54202455304</v>
      </c>
      <c r="U3531" s="3">
        <f>IF(E3531="小怪",0,IF(INDEX([1]非R能力!$FK$9:$FK$558,C3531)=0,0,10))</f>
        <v>10</v>
      </c>
      <c r="V3531" s="3">
        <f>IF(E3531="小怪",0,IF(INDEX([1]非R能力!$FH$9:$FH$558,C3531)=0,0,5000))</f>
        <v>5000</v>
      </c>
      <c r="W3531" s="3">
        <f>HLOOKUP(W$5,[2]人物技能基础!$O$3:$Q$553,$C3531+1,0)</f>
        <v>3.637142857142857</v>
      </c>
      <c r="X3531" s="3">
        <f>HLOOKUP(X$5,[2]人物技能基础!$O$3:$Q$553,$C3531+1,0)</f>
        <v>2.0186428571428574</v>
      </c>
      <c r="Y3531" s="3">
        <f>HLOOKUP(Y$5,[2]人物技能基础!$O$3:$Q$553,$C3531+1,0)</f>
        <v>99.964285714285708</v>
      </c>
      <c r="Z3531" s="3">
        <f t="shared" si="331"/>
        <v>9836259</v>
      </c>
      <c r="AA3531" s="3">
        <f t="shared" si="332"/>
        <v>167153</v>
      </c>
      <c r="AB3531" s="3">
        <f t="shared" si="333"/>
        <v>60373</v>
      </c>
      <c r="AC3531" s="3">
        <f t="shared" si="334"/>
        <v>61766</v>
      </c>
      <c r="AD3531" s="3">
        <f t="shared" si="335"/>
        <v>63060</v>
      </c>
    </row>
    <row r="3532" spans="1:30" x14ac:dyDescent="0.15">
      <c r="A3532" s="3">
        <v>1527</v>
      </c>
      <c r="B3532" s="3" t="str">
        <f t="shared" si="330"/>
        <v>关卡1527boss</v>
      </c>
      <c r="C3532" s="3">
        <f>INDEX([3]关卡!$J$19:$J$2018,A3532)</f>
        <v>505</v>
      </c>
      <c r="D3532" s="3">
        <f>INDEX([3]关卡!$N$19:$N$2018,A3532)</f>
        <v>505</v>
      </c>
      <c r="E3532" s="3" t="s">
        <v>25</v>
      </c>
      <c r="F3532" s="3" t="s">
        <v>26</v>
      </c>
      <c r="G3532" s="3">
        <v>30</v>
      </c>
      <c r="H3532" s="3">
        <v>30</v>
      </c>
      <c r="I3532" s="3">
        <v>0.2</v>
      </c>
      <c r="J3532" s="4">
        <v>0.75</v>
      </c>
      <c r="K3532" s="4">
        <v>1</v>
      </c>
      <c r="L3532" s="4">
        <v>5</v>
      </c>
      <c r="M3532" s="3">
        <v>1</v>
      </c>
      <c r="N3532" s="3">
        <v>2</v>
      </c>
      <c r="O3532" s="3">
        <f>HLOOKUP(O$5,[1]非R能力!$B$8:$F$558,$C3532+1,0)</f>
        <v>2166159.0222532959</v>
      </c>
      <c r="P3532" s="3">
        <f>HLOOKUP(P$5,[1]非R能力!$B$8:$F$558,$C3532+1,0)</f>
        <v>303271.65722474008</v>
      </c>
      <c r="Q3532" s="3">
        <f>HLOOKUP(Q$5,[1]非R能力!$B$8:$F$558,$C3532+1,0)</f>
        <v>153157.90211350939</v>
      </c>
      <c r="R3532" s="3">
        <f>HLOOKUP(R$5,[1]非R能力!$B$8:$F$558,$C3532+1,0)</f>
        <v>47478.73909699636</v>
      </c>
      <c r="S3532" s="3">
        <f>HLOOKUP(S$5,[1]非R能力!$B$8:$F$558,$C3532+1,0)</f>
        <v>62012.74765198175</v>
      </c>
      <c r="T3532" s="3">
        <f>INDEX([1]非R能力!$H$9:$H$558,D3532)</f>
        <v>59178.243600000009</v>
      </c>
      <c r="U3532" s="3">
        <f>IF(E3532="小怪",0,IF(INDEX([1]非R能力!$FK$9:$FK$558,C3532)=0,0,10))</f>
        <v>10</v>
      </c>
      <c r="V3532" s="3">
        <f>IF(E3532="小怪",0,IF(INDEX([1]非R能力!$FH$9:$FH$558,C3532)=0,0,5000))</f>
        <v>5000</v>
      </c>
      <c r="W3532" s="3">
        <f>HLOOKUP(W$5,[2]人物技能基础!$O$3:$Q$553,$C3532+1,0)</f>
        <v>3.637142857142857</v>
      </c>
      <c r="X3532" s="3">
        <f>HLOOKUP(X$5,[2]人物技能基础!$O$3:$Q$553,$C3532+1,0)</f>
        <v>2.0186428571428574</v>
      </c>
      <c r="Y3532" s="3">
        <f>HLOOKUP(Y$5,[2]人物技能基础!$O$3:$Q$553,$C3532+1,0)</f>
        <v>99.964285714285708</v>
      </c>
      <c r="Z3532" s="3">
        <f t="shared" si="331"/>
        <v>9882658</v>
      </c>
      <c r="AA3532" s="3">
        <f t="shared" si="332"/>
        <v>167798</v>
      </c>
      <c r="AB3532" s="3">
        <f t="shared" si="333"/>
        <v>60654</v>
      </c>
      <c r="AC3532" s="3">
        <f t="shared" si="334"/>
        <v>62012</v>
      </c>
      <c r="AD3532" s="3">
        <f t="shared" si="335"/>
        <v>63304</v>
      </c>
    </row>
    <row r="3533" spans="1:30" x14ac:dyDescent="0.15">
      <c r="A3533" s="3">
        <v>1528</v>
      </c>
      <c r="B3533" s="3" t="str">
        <f t="shared" si="330"/>
        <v>关卡1528boss</v>
      </c>
      <c r="C3533" s="3">
        <f>INDEX([3]关卡!$J$19:$J$2018,A3533)</f>
        <v>505</v>
      </c>
      <c r="D3533" s="3">
        <f>INDEX([3]关卡!$N$19:$N$2018,A3533)</f>
        <v>505</v>
      </c>
      <c r="E3533" s="3" t="s">
        <v>25</v>
      </c>
      <c r="F3533" s="3" t="s">
        <v>26</v>
      </c>
      <c r="G3533" s="3">
        <v>30</v>
      </c>
      <c r="H3533" s="3">
        <v>30</v>
      </c>
      <c r="I3533" s="3">
        <v>0.2</v>
      </c>
      <c r="J3533" s="4">
        <v>0.75</v>
      </c>
      <c r="K3533" s="4">
        <v>1</v>
      </c>
      <c r="L3533" s="4">
        <v>5</v>
      </c>
      <c r="M3533" s="3">
        <v>1</v>
      </c>
      <c r="N3533" s="3">
        <v>2</v>
      </c>
      <c r="O3533" s="3">
        <f>HLOOKUP(O$5,[1]非R能力!$B$8:$F$558,$C3533+1,0)</f>
        <v>2166159.0222532959</v>
      </c>
      <c r="P3533" s="3">
        <f>HLOOKUP(P$5,[1]非R能力!$B$8:$F$558,$C3533+1,0)</f>
        <v>303271.65722474008</v>
      </c>
      <c r="Q3533" s="3">
        <f>HLOOKUP(Q$5,[1]非R能力!$B$8:$F$558,$C3533+1,0)</f>
        <v>153157.90211350939</v>
      </c>
      <c r="R3533" s="3">
        <f>HLOOKUP(R$5,[1]非R能力!$B$8:$F$558,$C3533+1,0)</f>
        <v>47478.73909699636</v>
      </c>
      <c r="S3533" s="3">
        <f>HLOOKUP(S$5,[1]非R能力!$B$8:$F$558,$C3533+1,0)</f>
        <v>62012.74765198175</v>
      </c>
      <c r="T3533" s="3">
        <f>INDEX([1]非R能力!$H$9:$H$558,D3533)</f>
        <v>59178.243600000009</v>
      </c>
      <c r="U3533" s="3">
        <f>IF(E3533="小怪",0,IF(INDEX([1]非R能力!$FK$9:$FK$558,C3533)=0,0,10))</f>
        <v>10</v>
      </c>
      <c r="V3533" s="3">
        <f>IF(E3533="小怪",0,IF(INDEX([1]非R能力!$FH$9:$FH$558,C3533)=0,0,5000))</f>
        <v>5000</v>
      </c>
      <c r="W3533" s="3">
        <f>HLOOKUP(W$5,[2]人物技能基础!$O$3:$Q$553,$C3533+1,0)</f>
        <v>3.637142857142857</v>
      </c>
      <c r="X3533" s="3">
        <f>HLOOKUP(X$5,[2]人物技能基础!$O$3:$Q$553,$C3533+1,0)</f>
        <v>2.0186428571428574</v>
      </c>
      <c r="Y3533" s="3">
        <f>HLOOKUP(Y$5,[2]人物技能基础!$O$3:$Q$553,$C3533+1,0)</f>
        <v>99.964285714285708</v>
      </c>
      <c r="Z3533" s="3">
        <f t="shared" si="331"/>
        <v>9882658</v>
      </c>
      <c r="AA3533" s="3">
        <f t="shared" si="332"/>
        <v>167798</v>
      </c>
      <c r="AB3533" s="3">
        <f t="shared" si="333"/>
        <v>60654</v>
      </c>
      <c r="AC3533" s="3">
        <f t="shared" si="334"/>
        <v>62012</v>
      </c>
      <c r="AD3533" s="3">
        <f t="shared" si="335"/>
        <v>63304</v>
      </c>
    </row>
    <row r="3534" spans="1:30" x14ac:dyDescent="0.15">
      <c r="A3534" s="3">
        <v>1529</v>
      </c>
      <c r="B3534" s="3" t="str">
        <f t="shared" si="330"/>
        <v>关卡1529boss</v>
      </c>
      <c r="C3534" s="3">
        <f>INDEX([3]关卡!$J$19:$J$2018,A3534)</f>
        <v>505</v>
      </c>
      <c r="D3534" s="3">
        <f>INDEX([3]关卡!$N$19:$N$2018,A3534)</f>
        <v>505</v>
      </c>
      <c r="E3534" s="3" t="s">
        <v>25</v>
      </c>
      <c r="F3534" s="3" t="s">
        <v>26</v>
      </c>
      <c r="G3534" s="3">
        <v>30</v>
      </c>
      <c r="H3534" s="3">
        <v>30</v>
      </c>
      <c r="I3534" s="3">
        <v>0.2</v>
      </c>
      <c r="J3534" s="4">
        <v>0.75</v>
      </c>
      <c r="K3534" s="4">
        <v>1</v>
      </c>
      <c r="L3534" s="4">
        <v>5</v>
      </c>
      <c r="M3534" s="3">
        <v>1</v>
      </c>
      <c r="N3534" s="3">
        <v>2</v>
      </c>
      <c r="O3534" s="3">
        <f>HLOOKUP(O$5,[1]非R能力!$B$8:$F$558,$C3534+1,0)</f>
        <v>2166159.0222532959</v>
      </c>
      <c r="P3534" s="3">
        <f>HLOOKUP(P$5,[1]非R能力!$B$8:$F$558,$C3534+1,0)</f>
        <v>303271.65722474008</v>
      </c>
      <c r="Q3534" s="3">
        <f>HLOOKUP(Q$5,[1]非R能力!$B$8:$F$558,$C3534+1,0)</f>
        <v>153157.90211350939</v>
      </c>
      <c r="R3534" s="3">
        <f>HLOOKUP(R$5,[1]非R能力!$B$8:$F$558,$C3534+1,0)</f>
        <v>47478.73909699636</v>
      </c>
      <c r="S3534" s="3">
        <f>HLOOKUP(S$5,[1]非R能力!$B$8:$F$558,$C3534+1,0)</f>
        <v>62012.74765198175</v>
      </c>
      <c r="T3534" s="3">
        <f>INDEX([1]非R能力!$H$9:$H$558,D3534)</f>
        <v>59178.243600000009</v>
      </c>
      <c r="U3534" s="3">
        <f>IF(E3534="小怪",0,IF(INDEX([1]非R能力!$FK$9:$FK$558,C3534)=0,0,10))</f>
        <v>10</v>
      </c>
      <c r="V3534" s="3">
        <f>IF(E3534="小怪",0,IF(INDEX([1]非R能力!$FH$9:$FH$558,C3534)=0,0,5000))</f>
        <v>5000</v>
      </c>
      <c r="W3534" s="3">
        <f>HLOOKUP(W$5,[2]人物技能基础!$O$3:$Q$553,$C3534+1,0)</f>
        <v>3.637142857142857</v>
      </c>
      <c r="X3534" s="3">
        <f>HLOOKUP(X$5,[2]人物技能基础!$O$3:$Q$553,$C3534+1,0)</f>
        <v>2.0186428571428574</v>
      </c>
      <c r="Y3534" s="3">
        <f>HLOOKUP(Y$5,[2]人物技能基础!$O$3:$Q$553,$C3534+1,0)</f>
        <v>99.964285714285708</v>
      </c>
      <c r="Z3534" s="3">
        <f t="shared" si="331"/>
        <v>9882658</v>
      </c>
      <c r="AA3534" s="3">
        <f t="shared" si="332"/>
        <v>167798</v>
      </c>
      <c r="AB3534" s="3">
        <f t="shared" si="333"/>
        <v>60654</v>
      </c>
      <c r="AC3534" s="3">
        <f t="shared" si="334"/>
        <v>62012</v>
      </c>
      <c r="AD3534" s="3">
        <f t="shared" si="335"/>
        <v>63304</v>
      </c>
    </row>
    <row r="3535" spans="1:30" x14ac:dyDescent="0.15">
      <c r="A3535" s="3">
        <v>1530</v>
      </c>
      <c r="B3535" s="3" t="str">
        <f t="shared" si="330"/>
        <v>关卡1530boss</v>
      </c>
      <c r="C3535" s="3">
        <f>INDEX([3]关卡!$J$19:$J$2018,A3535)</f>
        <v>505</v>
      </c>
      <c r="D3535" s="3">
        <f>INDEX([3]关卡!$N$19:$N$2018,A3535)</f>
        <v>505</v>
      </c>
      <c r="E3535" s="3" t="s">
        <v>25</v>
      </c>
      <c r="F3535" s="3" t="s">
        <v>26</v>
      </c>
      <c r="G3535" s="3">
        <v>30</v>
      </c>
      <c r="H3535" s="3">
        <v>30</v>
      </c>
      <c r="I3535" s="3">
        <v>0.2</v>
      </c>
      <c r="J3535" s="4">
        <v>0.75</v>
      </c>
      <c r="K3535" s="4">
        <v>1</v>
      </c>
      <c r="L3535" s="4">
        <v>5</v>
      </c>
      <c r="M3535" s="3">
        <v>1</v>
      </c>
      <c r="N3535" s="3">
        <v>2</v>
      </c>
      <c r="O3535" s="3">
        <f>HLOOKUP(O$5,[1]非R能力!$B$8:$F$558,$C3535+1,0)</f>
        <v>2166159.0222532959</v>
      </c>
      <c r="P3535" s="3">
        <f>HLOOKUP(P$5,[1]非R能力!$B$8:$F$558,$C3535+1,0)</f>
        <v>303271.65722474008</v>
      </c>
      <c r="Q3535" s="3">
        <f>HLOOKUP(Q$5,[1]非R能力!$B$8:$F$558,$C3535+1,0)</f>
        <v>153157.90211350939</v>
      </c>
      <c r="R3535" s="3">
        <f>HLOOKUP(R$5,[1]非R能力!$B$8:$F$558,$C3535+1,0)</f>
        <v>47478.73909699636</v>
      </c>
      <c r="S3535" s="3">
        <f>HLOOKUP(S$5,[1]非R能力!$B$8:$F$558,$C3535+1,0)</f>
        <v>62012.74765198175</v>
      </c>
      <c r="T3535" s="3">
        <f>INDEX([1]非R能力!$H$9:$H$558,D3535)</f>
        <v>59178.243600000009</v>
      </c>
      <c r="U3535" s="3">
        <f>IF(E3535="小怪",0,IF(INDEX([1]非R能力!$FK$9:$FK$558,C3535)=0,0,10))</f>
        <v>10</v>
      </c>
      <c r="V3535" s="3">
        <f>IF(E3535="小怪",0,IF(INDEX([1]非R能力!$FH$9:$FH$558,C3535)=0,0,5000))</f>
        <v>5000</v>
      </c>
      <c r="W3535" s="3">
        <f>HLOOKUP(W$5,[2]人物技能基础!$O$3:$Q$553,$C3535+1,0)</f>
        <v>3.637142857142857</v>
      </c>
      <c r="X3535" s="3">
        <f>HLOOKUP(X$5,[2]人物技能基础!$O$3:$Q$553,$C3535+1,0)</f>
        <v>2.0186428571428574</v>
      </c>
      <c r="Y3535" s="3">
        <f>HLOOKUP(Y$5,[2]人物技能基础!$O$3:$Q$553,$C3535+1,0)</f>
        <v>99.964285714285708</v>
      </c>
      <c r="Z3535" s="3">
        <f t="shared" si="331"/>
        <v>9882658</v>
      </c>
      <c r="AA3535" s="3">
        <f t="shared" si="332"/>
        <v>167798</v>
      </c>
      <c r="AB3535" s="3">
        <f t="shared" si="333"/>
        <v>60654</v>
      </c>
      <c r="AC3535" s="3">
        <f t="shared" si="334"/>
        <v>62012</v>
      </c>
      <c r="AD3535" s="3">
        <f t="shared" si="335"/>
        <v>63304</v>
      </c>
    </row>
    <row r="3536" spans="1:30" x14ac:dyDescent="0.15">
      <c r="A3536" s="3">
        <v>1531</v>
      </c>
      <c r="B3536" s="3" t="str">
        <f t="shared" si="330"/>
        <v>关卡1531boss</v>
      </c>
      <c r="C3536" s="3">
        <f>INDEX([3]关卡!$J$19:$J$2018,A3536)</f>
        <v>506</v>
      </c>
      <c r="D3536" s="3">
        <f>INDEX([3]关卡!$N$19:$N$2018,A3536)</f>
        <v>506</v>
      </c>
      <c r="E3536" s="3" t="s">
        <v>25</v>
      </c>
      <c r="F3536" s="3" t="s">
        <v>26</v>
      </c>
      <c r="G3536" s="3">
        <v>30</v>
      </c>
      <c r="H3536" s="3">
        <v>30</v>
      </c>
      <c r="I3536" s="3">
        <v>0.2</v>
      </c>
      <c r="J3536" s="4">
        <v>0.75</v>
      </c>
      <c r="K3536" s="4">
        <v>1</v>
      </c>
      <c r="L3536" s="4">
        <v>5</v>
      </c>
      <c r="M3536" s="3">
        <v>1</v>
      </c>
      <c r="N3536" s="3">
        <v>2</v>
      </c>
      <c r="O3536" s="3">
        <f>HLOOKUP(O$5,[1]非R能力!$B$8:$F$558,$C3536+1,0)</f>
        <v>2177426.1856629793</v>
      </c>
      <c r="P3536" s="3">
        <f>HLOOKUP(P$5,[1]非R能力!$B$8:$F$558,$C3536+1,0)</f>
        <v>304792.83567485306</v>
      </c>
      <c r="Q3536" s="3">
        <f>HLOOKUP(Q$5,[1]非R能力!$B$8:$F$558,$C3536+1,0)</f>
        <v>153705.83748351937</v>
      </c>
      <c r="R3536" s="3">
        <f>HLOOKUP(R$5,[1]非R能力!$B$8:$F$558,$C3536+1,0)</f>
        <v>47666.831969391416</v>
      </c>
      <c r="S3536" s="3">
        <f>HLOOKUP(S$5,[1]非R能力!$B$8:$F$558,$C3536+1,0)</f>
        <v>62224.99296461208</v>
      </c>
      <c r="T3536" s="3">
        <f>INDEX([1]非R能力!$H$9:$H$558,D3536)</f>
        <v>59486.219887760868</v>
      </c>
      <c r="U3536" s="3">
        <f>IF(E3536="小怪",0,IF(INDEX([1]非R能力!$FK$9:$FK$558,C3536)=0,0,10))</f>
        <v>10</v>
      </c>
      <c r="V3536" s="3">
        <f>IF(E3536="小怪",0,IF(INDEX([1]非R能力!$FH$9:$FH$558,C3536)=0,0,5000))</f>
        <v>5000</v>
      </c>
      <c r="W3536" s="3">
        <f>HLOOKUP(W$5,[2]人物技能基础!$O$3:$Q$553,$C3536+1,0)</f>
        <v>3.637142857142857</v>
      </c>
      <c r="X3536" s="3">
        <f>HLOOKUP(X$5,[2]人物技能基础!$O$3:$Q$553,$C3536+1,0)</f>
        <v>2.0186428571428574</v>
      </c>
      <c r="Y3536" s="3">
        <f>HLOOKUP(Y$5,[2]人物技能基础!$O$3:$Q$553,$C3536+1,0)</f>
        <v>99.964285714285708</v>
      </c>
      <c r="Z3536" s="3">
        <f t="shared" si="331"/>
        <v>9932429</v>
      </c>
      <c r="AA3536" s="3">
        <f t="shared" si="332"/>
        <v>168422</v>
      </c>
      <c r="AB3536" s="3">
        <f t="shared" si="333"/>
        <v>60958</v>
      </c>
      <c r="AC3536" s="3">
        <f t="shared" si="334"/>
        <v>62224</v>
      </c>
      <c r="AD3536" s="3">
        <f t="shared" si="335"/>
        <v>63555</v>
      </c>
    </row>
    <row r="3537" spans="1:30" x14ac:dyDescent="0.15">
      <c r="A3537" s="3">
        <v>1532</v>
      </c>
      <c r="B3537" s="3" t="str">
        <f t="shared" si="330"/>
        <v>关卡1532boss</v>
      </c>
      <c r="C3537" s="3">
        <f>INDEX([3]关卡!$J$19:$J$2018,A3537)</f>
        <v>506</v>
      </c>
      <c r="D3537" s="3">
        <f>INDEX([3]关卡!$N$19:$N$2018,A3537)</f>
        <v>506</v>
      </c>
      <c r="E3537" s="3" t="s">
        <v>25</v>
      </c>
      <c r="F3537" s="3" t="s">
        <v>26</v>
      </c>
      <c r="G3537" s="3">
        <v>30</v>
      </c>
      <c r="H3537" s="3">
        <v>30</v>
      </c>
      <c r="I3537" s="3">
        <v>0.2</v>
      </c>
      <c r="J3537" s="4">
        <v>0.75</v>
      </c>
      <c r="K3537" s="4">
        <v>1</v>
      </c>
      <c r="L3537" s="4">
        <v>5</v>
      </c>
      <c r="M3537" s="3">
        <v>1</v>
      </c>
      <c r="N3537" s="3">
        <v>2</v>
      </c>
      <c r="O3537" s="3">
        <f>HLOOKUP(O$5,[1]非R能力!$B$8:$F$558,$C3537+1,0)</f>
        <v>2177426.1856629793</v>
      </c>
      <c r="P3537" s="3">
        <f>HLOOKUP(P$5,[1]非R能力!$B$8:$F$558,$C3537+1,0)</f>
        <v>304792.83567485306</v>
      </c>
      <c r="Q3537" s="3">
        <f>HLOOKUP(Q$5,[1]非R能力!$B$8:$F$558,$C3537+1,0)</f>
        <v>153705.83748351937</v>
      </c>
      <c r="R3537" s="3">
        <f>HLOOKUP(R$5,[1]非R能力!$B$8:$F$558,$C3537+1,0)</f>
        <v>47666.831969391416</v>
      </c>
      <c r="S3537" s="3">
        <f>HLOOKUP(S$5,[1]非R能力!$B$8:$F$558,$C3537+1,0)</f>
        <v>62224.99296461208</v>
      </c>
      <c r="T3537" s="3">
        <f>INDEX([1]非R能力!$H$9:$H$558,D3537)</f>
        <v>59486.219887760868</v>
      </c>
      <c r="U3537" s="3">
        <f>IF(E3537="小怪",0,IF(INDEX([1]非R能力!$FK$9:$FK$558,C3537)=0,0,10))</f>
        <v>10</v>
      </c>
      <c r="V3537" s="3">
        <f>IF(E3537="小怪",0,IF(INDEX([1]非R能力!$FH$9:$FH$558,C3537)=0,0,5000))</f>
        <v>5000</v>
      </c>
      <c r="W3537" s="3">
        <f>HLOOKUP(W$5,[2]人物技能基础!$O$3:$Q$553,$C3537+1,0)</f>
        <v>3.637142857142857</v>
      </c>
      <c r="X3537" s="3">
        <f>HLOOKUP(X$5,[2]人物技能基础!$O$3:$Q$553,$C3537+1,0)</f>
        <v>2.0186428571428574</v>
      </c>
      <c r="Y3537" s="3">
        <f>HLOOKUP(Y$5,[2]人物技能基础!$O$3:$Q$553,$C3537+1,0)</f>
        <v>99.964285714285708</v>
      </c>
      <c r="Z3537" s="3">
        <f t="shared" si="331"/>
        <v>9932429</v>
      </c>
      <c r="AA3537" s="3">
        <f t="shared" si="332"/>
        <v>168422</v>
      </c>
      <c r="AB3537" s="3">
        <f t="shared" si="333"/>
        <v>60958</v>
      </c>
      <c r="AC3537" s="3">
        <f t="shared" si="334"/>
        <v>62224</v>
      </c>
      <c r="AD3537" s="3">
        <f t="shared" si="335"/>
        <v>63555</v>
      </c>
    </row>
    <row r="3538" spans="1:30" x14ac:dyDescent="0.15">
      <c r="A3538" s="3">
        <v>1533</v>
      </c>
      <c r="B3538" s="3" t="str">
        <f t="shared" si="330"/>
        <v>关卡1533boss</v>
      </c>
      <c r="C3538" s="3">
        <f>INDEX([3]关卡!$J$19:$J$2018,A3538)</f>
        <v>506</v>
      </c>
      <c r="D3538" s="3">
        <f>INDEX([3]关卡!$N$19:$N$2018,A3538)</f>
        <v>506</v>
      </c>
      <c r="E3538" s="3" t="s">
        <v>25</v>
      </c>
      <c r="F3538" s="3" t="s">
        <v>26</v>
      </c>
      <c r="G3538" s="3">
        <v>30</v>
      </c>
      <c r="H3538" s="3">
        <v>30</v>
      </c>
      <c r="I3538" s="3">
        <v>0.2</v>
      </c>
      <c r="J3538" s="4">
        <v>0.75</v>
      </c>
      <c r="K3538" s="4">
        <v>1</v>
      </c>
      <c r="L3538" s="4">
        <v>5</v>
      </c>
      <c r="M3538" s="3">
        <v>1</v>
      </c>
      <c r="N3538" s="3">
        <v>2</v>
      </c>
      <c r="O3538" s="3">
        <f>HLOOKUP(O$5,[1]非R能力!$B$8:$F$558,$C3538+1,0)</f>
        <v>2177426.1856629793</v>
      </c>
      <c r="P3538" s="3">
        <f>HLOOKUP(P$5,[1]非R能力!$B$8:$F$558,$C3538+1,0)</f>
        <v>304792.83567485306</v>
      </c>
      <c r="Q3538" s="3">
        <f>HLOOKUP(Q$5,[1]非R能力!$B$8:$F$558,$C3538+1,0)</f>
        <v>153705.83748351937</v>
      </c>
      <c r="R3538" s="3">
        <f>HLOOKUP(R$5,[1]非R能力!$B$8:$F$558,$C3538+1,0)</f>
        <v>47666.831969391416</v>
      </c>
      <c r="S3538" s="3">
        <f>HLOOKUP(S$5,[1]非R能力!$B$8:$F$558,$C3538+1,0)</f>
        <v>62224.99296461208</v>
      </c>
      <c r="T3538" s="3">
        <f>INDEX([1]非R能力!$H$9:$H$558,D3538)</f>
        <v>59486.219887760868</v>
      </c>
      <c r="U3538" s="3">
        <f>IF(E3538="小怪",0,IF(INDEX([1]非R能力!$FK$9:$FK$558,C3538)=0,0,10))</f>
        <v>10</v>
      </c>
      <c r="V3538" s="3">
        <f>IF(E3538="小怪",0,IF(INDEX([1]非R能力!$FH$9:$FH$558,C3538)=0,0,5000))</f>
        <v>5000</v>
      </c>
      <c r="W3538" s="3">
        <f>HLOOKUP(W$5,[2]人物技能基础!$O$3:$Q$553,$C3538+1,0)</f>
        <v>3.637142857142857</v>
      </c>
      <c r="X3538" s="3">
        <f>HLOOKUP(X$5,[2]人物技能基础!$O$3:$Q$553,$C3538+1,0)</f>
        <v>2.0186428571428574</v>
      </c>
      <c r="Y3538" s="3">
        <f>HLOOKUP(Y$5,[2]人物技能基础!$O$3:$Q$553,$C3538+1,0)</f>
        <v>99.964285714285708</v>
      </c>
      <c r="Z3538" s="3">
        <f t="shared" si="331"/>
        <v>9932429</v>
      </c>
      <c r="AA3538" s="3">
        <f t="shared" si="332"/>
        <v>168422</v>
      </c>
      <c r="AB3538" s="3">
        <f t="shared" si="333"/>
        <v>60958</v>
      </c>
      <c r="AC3538" s="3">
        <f t="shared" si="334"/>
        <v>62224</v>
      </c>
      <c r="AD3538" s="3">
        <f t="shared" si="335"/>
        <v>63555</v>
      </c>
    </row>
    <row r="3539" spans="1:30" x14ac:dyDescent="0.15">
      <c r="A3539" s="3">
        <v>1534</v>
      </c>
      <c r="B3539" s="3" t="str">
        <f t="shared" si="330"/>
        <v>关卡1534boss</v>
      </c>
      <c r="C3539" s="3">
        <f>INDEX([3]关卡!$J$19:$J$2018,A3539)</f>
        <v>506</v>
      </c>
      <c r="D3539" s="3">
        <f>INDEX([3]关卡!$N$19:$N$2018,A3539)</f>
        <v>506</v>
      </c>
      <c r="E3539" s="3" t="s">
        <v>25</v>
      </c>
      <c r="F3539" s="3" t="s">
        <v>26</v>
      </c>
      <c r="G3539" s="3">
        <v>30</v>
      </c>
      <c r="H3539" s="3">
        <v>30</v>
      </c>
      <c r="I3539" s="3">
        <v>0.2</v>
      </c>
      <c r="J3539" s="4">
        <v>0.75</v>
      </c>
      <c r="K3539" s="4">
        <v>1</v>
      </c>
      <c r="L3539" s="4">
        <v>5</v>
      </c>
      <c r="M3539" s="3">
        <v>1</v>
      </c>
      <c r="N3539" s="3">
        <v>2</v>
      </c>
      <c r="O3539" s="3">
        <f>HLOOKUP(O$5,[1]非R能力!$B$8:$F$558,$C3539+1,0)</f>
        <v>2177426.1856629793</v>
      </c>
      <c r="P3539" s="3">
        <f>HLOOKUP(P$5,[1]非R能力!$B$8:$F$558,$C3539+1,0)</f>
        <v>304792.83567485306</v>
      </c>
      <c r="Q3539" s="3">
        <f>HLOOKUP(Q$5,[1]非R能力!$B$8:$F$558,$C3539+1,0)</f>
        <v>153705.83748351937</v>
      </c>
      <c r="R3539" s="3">
        <f>HLOOKUP(R$5,[1]非R能力!$B$8:$F$558,$C3539+1,0)</f>
        <v>47666.831969391416</v>
      </c>
      <c r="S3539" s="3">
        <f>HLOOKUP(S$5,[1]非R能力!$B$8:$F$558,$C3539+1,0)</f>
        <v>62224.99296461208</v>
      </c>
      <c r="T3539" s="3">
        <f>INDEX([1]非R能力!$H$9:$H$558,D3539)</f>
        <v>59486.219887760868</v>
      </c>
      <c r="U3539" s="3">
        <f>IF(E3539="小怪",0,IF(INDEX([1]非R能力!$FK$9:$FK$558,C3539)=0,0,10))</f>
        <v>10</v>
      </c>
      <c r="V3539" s="3">
        <f>IF(E3539="小怪",0,IF(INDEX([1]非R能力!$FH$9:$FH$558,C3539)=0,0,5000))</f>
        <v>5000</v>
      </c>
      <c r="W3539" s="3">
        <f>HLOOKUP(W$5,[2]人物技能基础!$O$3:$Q$553,$C3539+1,0)</f>
        <v>3.637142857142857</v>
      </c>
      <c r="X3539" s="3">
        <f>HLOOKUP(X$5,[2]人物技能基础!$O$3:$Q$553,$C3539+1,0)</f>
        <v>2.0186428571428574</v>
      </c>
      <c r="Y3539" s="3">
        <f>HLOOKUP(Y$5,[2]人物技能基础!$O$3:$Q$553,$C3539+1,0)</f>
        <v>99.964285714285708</v>
      </c>
      <c r="Z3539" s="3">
        <f t="shared" si="331"/>
        <v>9932429</v>
      </c>
      <c r="AA3539" s="3">
        <f t="shared" si="332"/>
        <v>168422</v>
      </c>
      <c r="AB3539" s="3">
        <f t="shared" si="333"/>
        <v>60958</v>
      </c>
      <c r="AC3539" s="3">
        <f t="shared" si="334"/>
        <v>62224</v>
      </c>
      <c r="AD3539" s="3">
        <f t="shared" si="335"/>
        <v>63555</v>
      </c>
    </row>
    <row r="3540" spans="1:30" x14ac:dyDescent="0.15">
      <c r="A3540" s="3">
        <v>1535</v>
      </c>
      <c r="B3540" s="3" t="str">
        <f t="shared" si="330"/>
        <v>关卡1535boss</v>
      </c>
      <c r="C3540" s="3">
        <f>INDEX([3]关卡!$J$19:$J$2018,A3540)</f>
        <v>507</v>
      </c>
      <c r="D3540" s="3">
        <f>INDEX([3]关卡!$N$19:$N$2018,A3540)</f>
        <v>507</v>
      </c>
      <c r="E3540" s="3" t="s">
        <v>25</v>
      </c>
      <c r="F3540" s="3" t="s">
        <v>26</v>
      </c>
      <c r="G3540" s="3">
        <v>30</v>
      </c>
      <c r="H3540" s="3">
        <v>30</v>
      </c>
      <c r="I3540" s="3">
        <v>0.2</v>
      </c>
      <c r="J3540" s="4">
        <v>0.75</v>
      </c>
      <c r="K3540" s="4">
        <v>1</v>
      </c>
      <c r="L3540" s="4">
        <v>5</v>
      </c>
      <c r="M3540" s="3">
        <v>1</v>
      </c>
      <c r="N3540" s="3">
        <v>2</v>
      </c>
      <c r="O3540" s="3">
        <f>HLOOKUP(O$5,[1]非R能力!$B$8:$F$558,$C3540+1,0)</f>
        <v>2188789.3541572746</v>
      </c>
      <c r="P3540" s="3">
        <f>HLOOKUP(P$5,[1]非R能力!$B$8:$F$558,$C3540+1,0)</f>
        <v>306174.75263656053</v>
      </c>
      <c r="Q3540" s="3">
        <f>HLOOKUP(Q$5,[1]非R能力!$B$8:$F$558,$C3540+1,0)</f>
        <v>154246.32744297819</v>
      </c>
      <c r="R3540" s="3">
        <f>HLOOKUP(R$5,[1]非R能力!$B$8:$F$558,$C3540+1,0)</f>
        <v>47853.096488579307</v>
      </c>
      <c r="S3540" s="3">
        <f>HLOOKUP(S$5,[1]非R能力!$B$8:$F$558,$C3540+1,0)</f>
        <v>62444.691533674602</v>
      </c>
      <c r="T3540" s="3">
        <f>INDEX([1]非R能力!$H$9:$H$558,D3540)</f>
        <v>59795.474778714211</v>
      </c>
      <c r="U3540" s="3">
        <f>IF(E3540="小怪",0,IF(INDEX([1]非R能力!$FK$9:$FK$558,C3540)=0,0,10))</f>
        <v>10</v>
      </c>
      <c r="V3540" s="3">
        <f>IF(E3540="小怪",0,IF(INDEX([1]非R能力!$FH$9:$FH$558,C3540)=0,0,5000))</f>
        <v>5000</v>
      </c>
      <c r="W3540" s="3">
        <f>HLOOKUP(W$5,[2]人物技能基础!$O$3:$Q$553,$C3540+1,0)</f>
        <v>3.637142857142857</v>
      </c>
      <c r="X3540" s="3">
        <f>HLOOKUP(X$5,[2]人物技能基础!$O$3:$Q$553,$C3540+1,0)</f>
        <v>2.0186428571428574</v>
      </c>
      <c r="Y3540" s="3">
        <f>HLOOKUP(Y$5,[2]人物技能基础!$O$3:$Q$553,$C3540+1,0)</f>
        <v>99.964285714285708</v>
      </c>
      <c r="Z3540" s="3">
        <f t="shared" si="331"/>
        <v>9978180</v>
      </c>
      <c r="AA3540" s="3">
        <f t="shared" si="332"/>
        <v>169038</v>
      </c>
      <c r="AB3540" s="3">
        <f t="shared" si="333"/>
        <v>61234</v>
      </c>
      <c r="AC3540" s="3">
        <f t="shared" si="334"/>
        <v>62444</v>
      </c>
      <c r="AD3540" s="3">
        <f t="shared" si="335"/>
        <v>63804</v>
      </c>
    </row>
    <row r="3541" spans="1:30" x14ac:dyDescent="0.15">
      <c r="A3541" s="3">
        <v>1536</v>
      </c>
      <c r="B3541" s="3" t="str">
        <f t="shared" si="330"/>
        <v>关卡1536boss</v>
      </c>
      <c r="C3541" s="3">
        <f>INDEX([3]关卡!$J$19:$J$2018,A3541)</f>
        <v>507</v>
      </c>
      <c r="D3541" s="3">
        <f>INDEX([3]关卡!$N$19:$N$2018,A3541)</f>
        <v>507</v>
      </c>
      <c r="E3541" s="3" t="s">
        <v>25</v>
      </c>
      <c r="F3541" s="3" t="s">
        <v>26</v>
      </c>
      <c r="G3541" s="3">
        <v>30</v>
      </c>
      <c r="H3541" s="3">
        <v>30</v>
      </c>
      <c r="I3541" s="3">
        <v>0.2</v>
      </c>
      <c r="J3541" s="4">
        <v>0.75</v>
      </c>
      <c r="K3541" s="4">
        <v>1</v>
      </c>
      <c r="L3541" s="4">
        <v>5</v>
      </c>
      <c r="M3541" s="3">
        <v>1</v>
      </c>
      <c r="N3541" s="3">
        <v>2</v>
      </c>
      <c r="O3541" s="3">
        <f>HLOOKUP(O$5,[1]非R能力!$B$8:$F$558,$C3541+1,0)</f>
        <v>2188789.3541572746</v>
      </c>
      <c r="P3541" s="3">
        <f>HLOOKUP(P$5,[1]非R能力!$B$8:$F$558,$C3541+1,0)</f>
        <v>306174.75263656053</v>
      </c>
      <c r="Q3541" s="3">
        <f>HLOOKUP(Q$5,[1]非R能力!$B$8:$F$558,$C3541+1,0)</f>
        <v>154246.32744297819</v>
      </c>
      <c r="R3541" s="3">
        <f>HLOOKUP(R$5,[1]非R能力!$B$8:$F$558,$C3541+1,0)</f>
        <v>47853.096488579307</v>
      </c>
      <c r="S3541" s="3">
        <f>HLOOKUP(S$5,[1]非R能力!$B$8:$F$558,$C3541+1,0)</f>
        <v>62444.691533674602</v>
      </c>
      <c r="T3541" s="3">
        <f>INDEX([1]非R能力!$H$9:$H$558,D3541)</f>
        <v>59795.474778714211</v>
      </c>
      <c r="U3541" s="3">
        <f>IF(E3541="小怪",0,IF(INDEX([1]非R能力!$FK$9:$FK$558,C3541)=0,0,10))</f>
        <v>10</v>
      </c>
      <c r="V3541" s="3">
        <f>IF(E3541="小怪",0,IF(INDEX([1]非R能力!$FH$9:$FH$558,C3541)=0,0,5000))</f>
        <v>5000</v>
      </c>
      <c r="W3541" s="3">
        <f>HLOOKUP(W$5,[2]人物技能基础!$O$3:$Q$553,$C3541+1,0)</f>
        <v>3.637142857142857</v>
      </c>
      <c r="X3541" s="3">
        <f>HLOOKUP(X$5,[2]人物技能基础!$O$3:$Q$553,$C3541+1,0)</f>
        <v>2.0186428571428574</v>
      </c>
      <c r="Y3541" s="3">
        <f>HLOOKUP(Y$5,[2]人物技能基础!$O$3:$Q$553,$C3541+1,0)</f>
        <v>99.964285714285708</v>
      </c>
      <c r="Z3541" s="3">
        <f t="shared" si="331"/>
        <v>9978180</v>
      </c>
      <c r="AA3541" s="3">
        <f t="shared" si="332"/>
        <v>169038</v>
      </c>
      <c r="AB3541" s="3">
        <f t="shared" si="333"/>
        <v>61234</v>
      </c>
      <c r="AC3541" s="3">
        <f t="shared" si="334"/>
        <v>62444</v>
      </c>
      <c r="AD3541" s="3">
        <f t="shared" si="335"/>
        <v>63804</v>
      </c>
    </row>
    <row r="3542" spans="1:30" x14ac:dyDescent="0.15">
      <c r="A3542" s="3">
        <v>1537</v>
      </c>
      <c r="B3542" s="3" t="str">
        <f t="shared" si="330"/>
        <v>关卡1537boss</v>
      </c>
      <c r="C3542" s="3">
        <f>INDEX([3]关卡!$J$19:$J$2018,A3542)</f>
        <v>507</v>
      </c>
      <c r="D3542" s="3">
        <f>INDEX([3]关卡!$N$19:$N$2018,A3542)</f>
        <v>507</v>
      </c>
      <c r="E3542" s="3" t="s">
        <v>25</v>
      </c>
      <c r="F3542" s="3" t="s">
        <v>26</v>
      </c>
      <c r="G3542" s="3">
        <v>30</v>
      </c>
      <c r="H3542" s="3">
        <v>30</v>
      </c>
      <c r="I3542" s="3">
        <v>0.2</v>
      </c>
      <c r="J3542" s="4">
        <v>0.75</v>
      </c>
      <c r="K3542" s="4">
        <v>1</v>
      </c>
      <c r="L3542" s="4">
        <v>5</v>
      </c>
      <c r="M3542" s="3">
        <v>1</v>
      </c>
      <c r="N3542" s="3">
        <v>2</v>
      </c>
      <c r="O3542" s="3">
        <f>HLOOKUP(O$5,[1]非R能力!$B$8:$F$558,$C3542+1,0)</f>
        <v>2188789.3541572746</v>
      </c>
      <c r="P3542" s="3">
        <f>HLOOKUP(P$5,[1]非R能力!$B$8:$F$558,$C3542+1,0)</f>
        <v>306174.75263656053</v>
      </c>
      <c r="Q3542" s="3">
        <f>HLOOKUP(Q$5,[1]非R能力!$B$8:$F$558,$C3542+1,0)</f>
        <v>154246.32744297819</v>
      </c>
      <c r="R3542" s="3">
        <f>HLOOKUP(R$5,[1]非R能力!$B$8:$F$558,$C3542+1,0)</f>
        <v>47853.096488579307</v>
      </c>
      <c r="S3542" s="3">
        <f>HLOOKUP(S$5,[1]非R能力!$B$8:$F$558,$C3542+1,0)</f>
        <v>62444.691533674602</v>
      </c>
      <c r="T3542" s="3">
        <f>INDEX([1]非R能力!$H$9:$H$558,D3542)</f>
        <v>59795.474778714211</v>
      </c>
      <c r="U3542" s="3">
        <f>IF(E3542="小怪",0,IF(INDEX([1]非R能力!$FK$9:$FK$558,C3542)=0,0,10))</f>
        <v>10</v>
      </c>
      <c r="V3542" s="3">
        <f>IF(E3542="小怪",0,IF(INDEX([1]非R能力!$FH$9:$FH$558,C3542)=0,0,5000))</f>
        <v>5000</v>
      </c>
      <c r="W3542" s="3">
        <f>HLOOKUP(W$5,[2]人物技能基础!$O$3:$Q$553,$C3542+1,0)</f>
        <v>3.637142857142857</v>
      </c>
      <c r="X3542" s="3">
        <f>HLOOKUP(X$5,[2]人物技能基础!$O$3:$Q$553,$C3542+1,0)</f>
        <v>2.0186428571428574</v>
      </c>
      <c r="Y3542" s="3">
        <f>HLOOKUP(Y$5,[2]人物技能基础!$O$3:$Q$553,$C3542+1,0)</f>
        <v>99.964285714285708</v>
      </c>
      <c r="Z3542" s="3">
        <f t="shared" si="331"/>
        <v>9978180</v>
      </c>
      <c r="AA3542" s="3">
        <f t="shared" si="332"/>
        <v>169038</v>
      </c>
      <c r="AB3542" s="3">
        <f t="shared" si="333"/>
        <v>61234</v>
      </c>
      <c r="AC3542" s="3">
        <f t="shared" si="334"/>
        <v>62444</v>
      </c>
      <c r="AD3542" s="3">
        <f t="shared" si="335"/>
        <v>63804</v>
      </c>
    </row>
    <row r="3543" spans="1:30" x14ac:dyDescent="0.15">
      <c r="A3543" s="3">
        <v>1538</v>
      </c>
      <c r="B3543" s="3" t="str">
        <f t="shared" si="330"/>
        <v>关卡1538boss</v>
      </c>
      <c r="C3543" s="3">
        <f>INDEX([3]关卡!$J$19:$J$2018,A3543)</f>
        <v>507</v>
      </c>
      <c r="D3543" s="3">
        <f>INDEX([3]关卡!$N$19:$N$2018,A3543)</f>
        <v>507</v>
      </c>
      <c r="E3543" s="3" t="s">
        <v>25</v>
      </c>
      <c r="F3543" s="3" t="s">
        <v>26</v>
      </c>
      <c r="G3543" s="3">
        <v>30</v>
      </c>
      <c r="H3543" s="3">
        <v>30</v>
      </c>
      <c r="I3543" s="3">
        <v>0.2</v>
      </c>
      <c r="J3543" s="4">
        <v>0.75</v>
      </c>
      <c r="K3543" s="4">
        <v>1</v>
      </c>
      <c r="L3543" s="4">
        <v>5</v>
      </c>
      <c r="M3543" s="3">
        <v>1</v>
      </c>
      <c r="N3543" s="3">
        <v>2</v>
      </c>
      <c r="O3543" s="3">
        <f>HLOOKUP(O$5,[1]非R能力!$B$8:$F$558,$C3543+1,0)</f>
        <v>2188789.3541572746</v>
      </c>
      <c r="P3543" s="3">
        <f>HLOOKUP(P$5,[1]非R能力!$B$8:$F$558,$C3543+1,0)</f>
        <v>306174.75263656053</v>
      </c>
      <c r="Q3543" s="3">
        <f>HLOOKUP(Q$5,[1]非R能力!$B$8:$F$558,$C3543+1,0)</f>
        <v>154246.32744297819</v>
      </c>
      <c r="R3543" s="3">
        <f>HLOOKUP(R$5,[1]非R能力!$B$8:$F$558,$C3543+1,0)</f>
        <v>47853.096488579307</v>
      </c>
      <c r="S3543" s="3">
        <f>HLOOKUP(S$5,[1]非R能力!$B$8:$F$558,$C3543+1,0)</f>
        <v>62444.691533674602</v>
      </c>
      <c r="T3543" s="3">
        <f>INDEX([1]非R能力!$H$9:$H$558,D3543)</f>
        <v>59795.474778714211</v>
      </c>
      <c r="U3543" s="3">
        <f>IF(E3543="小怪",0,IF(INDEX([1]非R能力!$FK$9:$FK$558,C3543)=0,0,10))</f>
        <v>10</v>
      </c>
      <c r="V3543" s="3">
        <f>IF(E3543="小怪",0,IF(INDEX([1]非R能力!$FH$9:$FH$558,C3543)=0,0,5000))</f>
        <v>5000</v>
      </c>
      <c r="W3543" s="3">
        <f>HLOOKUP(W$5,[2]人物技能基础!$O$3:$Q$553,$C3543+1,0)</f>
        <v>3.637142857142857</v>
      </c>
      <c r="X3543" s="3">
        <f>HLOOKUP(X$5,[2]人物技能基础!$O$3:$Q$553,$C3543+1,0)</f>
        <v>2.0186428571428574</v>
      </c>
      <c r="Y3543" s="3">
        <f>HLOOKUP(Y$5,[2]人物技能基础!$O$3:$Q$553,$C3543+1,0)</f>
        <v>99.964285714285708</v>
      </c>
      <c r="Z3543" s="3">
        <f t="shared" si="331"/>
        <v>9978180</v>
      </c>
      <c r="AA3543" s="3">
        <f t="shared" si="332"/>
        <v>169038</v>
      </c>
      <c r="AB3543" s="3">
        <f t="shared" si="333"/>
        <v>61234</v>
      </c>
      <c r="AC3543" s="3">
        <f t="shared" si="334"/>
        <v>62444</v>
      </c>
      <c r="AD3543" s="3">
        <f t="shared" si="335"/>
        <v>63804</v>
      </c>
    </row>
    <row r="3544" spans="1:30" x14ac:dyDescent="0.15">
      <c r="A3544" s="3">
        <v>1539</v>
      </c>
      <c r="B3544" s="3" t="str">
        <f t="shared" si="330"/>
        <v>关卡1539boss</v>
      </c>
      <c r="C3544" s="3">
        <f>INDEX([3]关卡!$J$19:$J$2018,A3544)</f>
        <v>508</v>
      </c>
      <c r="D3544" s="3">
        <f>INDEX([3]关卡!$N$19:$N$2018,A3544)</f>
        <v>508</v>
      </c>
      <c r="E3544" s="3" t="s">
        <v>25</v>
      </c>
      <c r="F3544" s="3" t="s">
        <v>26</v>
      </c>
      <c r="G3544" s="3">
        <v>30</v>
      </c>
      <c r="H3544" s="3">
        <v>30</v>
      </c>
      <c r="I3544" s="3">
        <v>0.2</v>
      </c>
      <c r="J3544" s="4">
        <v>0.75</v>
      </c>
      <c r="K3544" s="4">
        <v>1</v>
      </c>
      <c r="L3544" s="4">
        <v>5</v>
      </c>
      <c r="M3544" s="3">
        <v>1</v>
      </c>
      <c r="N3544" s="3">
        <v>2</v>
      </c>
      <c r="O3544" s="3">
        <f>HLOOKUP(O$5,[1]非R能力!$B$8:$F$558,$C3544+1,0)</f>
        <v>2198995.424268879</v>
      </c>
      <c r="P3544" s="3">
        <f>HLOOKUP(P$5,[1]非R能力!$B$8:$F$558,$C3544+1,0)</f>
        <v>307527.24746125052</v>
      </c>
      <c r="Q3544" s="3">
        <f>HLOOKUP(Q$5,[1]非R能力!$B$8:$F$558,$C3544+1,0)</f>
        <v>154811.16302467356</v>
      </c>
      <c r="R3544" s="3">
        <f>HLOOKUP(R$5,[1]非R能力!$B$8:$F$558,$C3544+1,0)</f>
        <v>48030.220424809966</v>
      </c>
      <c r="S3544" s="3">
        <f>HLOOKUP(S$5,[1]非R能力!$B$8:$F$558,$C3544+1,0)</f>
        <v>62682.383122320512</v>
      </c>
      <c r="T3544" s="3">
        <f>INDEX([1]非R能力!$H$9:$H$558,D3544)</f>
        <v>60106.012169885391</v>
      </c>
      <c r="U3544" s="3">
        <f>IF(E3544="小怪",0,IF(INDEX([1]非R能力!$FK$9:$FK$558,C3544)=0,0,10))</f>
        <v>10</v>
      </c>
      <c r="V3544" s="3">
        <f>IF(E3544="小怪",0,IF(INDEX([1]非R能力!$FH$9:$FH$558,C3544)=0,0,5000))</f>
        <v>5000</v>
      </c>
      <c r="W3544" s="3">
        <f>HLOOKUP(W$5,[2]人物技能基础!$O$3:$Q$553,$C3544+1,0)</f>
        <v>3.637142857142857</v>
      </c>
      <c r="X3544" s="3">
        <f>HLOOKUP(X$5,[2]人物技能基础!$O$3:$Q$553,$C3544+1,0)</f>
        <v>2.0186428571428574</v>
      </c>
      <c r="Y3544" s="3">
        <f>HLOOKUP(Y$5,[2]人物技能基础!$O$3:$Q$553,$C3544+1,0)</f>
        <v>99.964285714285708</v>
      </c>
      <c r="Z3544" s="3">
        <f t="shared" si="331"/>
        <v>10023066</v>
      </c>
      <c r="AA3544" s="3">
        <f t="shared" si="332"/>
        <v>169671</v>
      </c>
      <c r="AB3544" s="3">
        <f t="shared" si="333"/>
        <v>61505</v>
      </c>
      <c r="AC3544" s="3">
        <f t="shared" si="334"/>
        <v>62682</v>
      </c>
      <c r="AD3544" s="3">
        <f t="shared" si="335"/>
        <v>64040</v>
      </c>
    </row>
    <row r="3545" spans="1:30" x14ac:dyDescent="0.15">
      <c r="A3545" s="3">
        <v>1540</v>
      </c>
      <c r="B3545" s="3" t="str">
        <f t="shared" si="330"/>
        <v>关卡1540boss</v>
      </c>
      <c r="C3545" s="3">
        <f>INDEX([3]关卡!$J$19:$J$2018,A3545)</f>
        <v>508</v>
      </c>
      <c r="D3545" s="3">
        <f>INDEX([3]关卡!$N$19:$N$2018,A3545)</f>
        <v>508</v>
      </c>
      <c r="E3545" s="3" t="s">
        <v>25</v>
      </c>
      <c r="F3545" s="3" t="s">
        <v>26</v>
      </c>
      <c r="G3545" s="3">
        <v>30</v>
      </c>
      <c r="H3545" s="3">
        <v>30</v>
      </c>
      <c r="I3545" s="3">
        <v>0.2</v>
      </c>
      <c r="J3545" s="4">
        <v>0.75</v>
      </c>
      <c r="K3545" s="4">
        <v>1</v>
      </c>
      <c r="L3545" s="4">
        <v>5</v>
      </c>
      <c r="M3545" s="3">
        <v>1</v>
      </c>
      <c r="N3545" s="3">
        <v>2</v>
      </c>
      <c r="O3545" s="3">
        <f>HLOOKUP(O$5,[1]非R能力!$B$8:$F$558,$C3545+1,0)</f>
        <v>2198995.424268879</v>
      </c>
      <c r="P3545" s="3">
        <f>HLOOKUP(P$5,[1]非R能力!$B$8:$F$558,$C3545+1,0)</f>
        <v>307527.24746125052</v>
      </c>
      <c r="Q3545" s="3">
        <f>HLOOKUP(Q$5,[1]非R能力!$B$8:$F$558,$C3545+1,0)</f>
        <v>154811.16302467356</v>
      </c>
      <c r="R3545" s="3">
        <f>HLOOKUP(R$5,[1]非R能力!$B$8:$F$558,$C3545+1,0)</f>
        <v>48030.220424809966</v>
      </c>
      <c r="S3545" s="3">
        <f>HLOOKUP(S$5,[1]非R能力!$B$8:$F$558,$C3545+1,0)</f>
        <v>62682.383122320512</v>
      </c>
      <c r="T3545" s="3">
        <f>INDEX([1]非R能力!$H$9:$H$558,D3545)</f>
        <v>60106.012169885391</v>
      </c>
      <c r="U3545" s="3">
        <f>IF(E3545="小怪",0,IF(INDEX([1]非R能力!$FK$9:$FK$558,C3545)=0,0,10))</f>
        <v>10</v>
      </c>
      <c r="V3545" s="3">
        <f>IF(E3545="小怪",0,IF(INDEX([1]非R能力!$FH$9:$FH$558,C3545)=0,0,5000))</f>
        <v>5000</v>
      </c>
      <c r="W3545" s="3">
        <f>HLOOKUP(W$5,[2]人物技能基础!$O$3:$Q$553,$C3545+1,0)</f>
        <v>3.637142857142857</v>
      </c>
      <c r="X3545" s="3">
        <f>HLOOKUP(X$5,[2]人物技能基础!$O$3:$Q$553,$C3545+1,0)</f>
        <v>2.0186428571428574</v>
      </c>
      <c r="Y3545" s="3">
        <f>HLOOKUP(Y$5,[2]人物技能基础!$O$3:$Q$553,$C3545+1,0)</f>
        <v>99.964285714285708</v>
      </c>
      <c r="Z3545" s="3">
        <f t="shared" si="331"/>
        <v>10023066</v>
      </c>
      <c r="AA3545" s="3">
        <f t="shared" si="332"/>
        <v>169671</v>
      </c>
      <c r="AB3545" s="3">
        <f t="shared" si="333"/>
        <v>61505</v>
      </c>
      <c r="AC3545" s="3">
        <f t="shared" si="334"/>
        <v>62682</v>
      </c>
      <c r="AD3545" s="3">
        <f t="shared" si="335"/>
        <v>64040</v>
      </c>
    </row>
    <row r="3546" spans="1:30" x14ac:dyDescent="0.15">
      <c r="A3546" s="3">
        <v>1541</v>
      </c>
      <c r="B3546" s="3" t="str">
        <f t="shared" si="330"/>
        <v>关卡1541boss</v>
      </c>
      <c r="C3546" s="3">
        <f>INDEX([3]关卡!$J$19:$J$2018,A3546)</f>
        <v>508</v>
      </c>
      <c r="D3546" s="3">
        <f>INDEX([3]关卡!$N$19:$N$2018,A3546)</f>
        <v>508</v>
      </c>
      <c r="E3546" s="3" t="s">
        <v>25</v>
      </c>
      <c r="F3546" s="3" t="s">
        <v>26</v>
      </c>
      <c r="G3546" s="3">
        <v>30</v>
      </c>
      <c r="H3546" s="3">
        <v>30</v>
      </c>
      <c r="I3546" s="3">
        <v>0.2</v>
      </c>
      <c r="J3546" s="4">
        <v>0.75</v>
      </c>
      <c r="K3546" s="4">
        <v>1</v>
      </c>
      <c r="L3546" s="4">
        <v>5</v>
      </c>
      <c r="M3546" s="3">
        <v>1</v>
      </c>
      <c r="N3546" s="3">
        <v>2</v>
      </c>
      <c r="O3546" s="3">
        <f>HLOOKUP(O$5,[1]非R能力!$B$8:$F$558,$C3546+1,0)</f>
        <v>2198995.424268879</v>
      </c>
      <c r="P3546" s="3">
        <f>HLOOKUP(P$5,[1]非R能力!$B$8:$F$558,$C3546+1,0)</f>
        <v>307527.24746125052</v>
      </c>
      <c r="Q3546" s="3">
        <f>HLOOKUP(Q$5,[1]非R能力!$B$8:$F$558,$C3546+1,0)</f>
        <v>154811.16302467356</v>
      </c>
      <c r="R3546" s="3">
        <f>HLOOKUP(R$5,[1]非R能力!$B$8:$F$558,$C3546+1,0)</f>
        <v>48030.220424809966</v>
      </c>
      <c r="S3546" s="3">
        <f>HLOOKUP(S$5,[1]非R能力!$B$8:$F$558,$C3546+1,0)</f>
        <v>62682.383122320512</v>
      </c>
      <c r="T3546" s="3">
        <f>INDEX([1]非R能力!$H$9:$H$558,D3546)</f>
        <v>60106.012169885391</v>
      </c>
      <c r="U3546" s="3">
        <f>IF(E3546="小怪",0,IF(INDEX([1]非R能力!$FK$9:$FK$558,C3546)=0,0,10))</f>
        <v>10</v>
      </c>
      <c r="V3546" s="3">
        <f>IF(E3546="小怪",0,IF(INDEX([1]非R能力!$FH$9:$FH$558,C3546)=0,0,5000))</f>
        <v>5000</v>
      </c>
      <c r="W3546" s="3">
        <f>HLOOKUP(W$5,[2]人物技能基础!$O$3:$Q$553,$C3546+1,0)</f>
        <v>3.637142857142857</v>
      </c>
      <c r="X3546" s="3">
        <f>HLOOKUP(X$5,[2]人物技能基础!$O$3:$Q$553,$C3546+1,0)</f>
        <v>2.0186428571428574</v>
      </c>
      <c r="Y3546" s="3">
        <f>HLOOKUP(Y$5,[2]人物技能基础!$O$3:$Q$553,$C3546+1,0)</f>
        <v>99.964285714285708</v>
      </c>
      <c r="Z3546" s="3">
        <f t="shared" si="331"/>
        <v>10023066</v>
      </c>
      <c r="AA3546" s="3">
        <f t="shared" si="332"/>
        <v>169671</v>
      </c>
      <c r="AB3546" s="3">
        <f t="shared" si="333"/>
        <v>61505</v>
      </c>
      <c r="AC3546" s="3">
        <f t="shared" si="334"/>
        <v>62682</v>
      </c>
      <c r="AD3546" s="3">
        <f t="shared" si="335"/>
        <v>64040</v>
      </c>
    </row>
    <row r="3547" spans="1:30" x14ac:dyDescent="0.15">
      <c r="A3547" s="3">
        <v>1542</v>
      </c>
      <c r="B3547" s="3" t="str">
        <f t="shared" si="330"/>
        <v>关卡1542boss</v>
      </c>
      <c r="C3547" s="3">
        <f>INDEX([3]关卡!$J$19:$J$2018,A3547)</f>
        <v>508</v>
      </c>
      <c r="D3547" s="3">
        <f>INDEX([3]关卡!$N$19:$N$2018,A3547)</f>
        <v>508</v>
      </c>
      <c r="E3547" s="3" t="s">
        <v>25</v>
      </c>
      <c r="F3547" s="3" t="s">
        <v>26</v>
      </c>
      <c r="G3547" s="3">
        <v>30</v>
      </c>
      <c r="H3547" s="3">
        <v>30</v>
      </c>
      <c r="I3547" s="3">
        <v>0.2</v>
      </c>
      <c r="J3547" s="4">
        <v>0.75</v>
      </c>
      <c r="K3547" s="4">
        <v>1</v>
      </c>
      <c r="L3547" s="4">
        <v>5</v>
      </c>
      <c r="M3547" s="3">
        <v>1</v>
      </c>
      <c r="N3547" s="3">
        <v>2</v>
      </c>
      <c r="O3547" s="3">
        <f>HLOOKUP(O$5,[1]非R能力!$B$8:$F$558,$C3547+1,0)</f>
        <v>2198995.424268879</v>
      </c>
      <c r="P3547" s="3">
        <f>HLOOKUP(P$5,[1]非R能力!$B$8:$F$558,$C3547+1,0)</f>
        <v>307527.24746125052</v>
      </c>
      <c r="Q3547" s="3">
        <f>HLOOKUP(Q$5,[1]非R能力!$B$8:$F$558,$C3547+1,0)</f>
        <v>154811.16302467356</v>
      </c>
      <c r="R3547" s="3">
        <f>HLOOKUP(R$5,[1]非R能力!$B$8:$F$558,$C3547+1,0)</f>
        <v>48030.220424809966</v>
      </c>
      <c r="S3547" s="3">
        <f>HLOOKUP(S$5,[1]非R能力!$B$8:$F$558,$C3547+1,0)</f>
        <v>62682.383122320512</v>
      </c>
      <c r="T3547" s="3">
        <f>INDEX([1]非R能力!$H$9:$H$558,D3547)</f>
        <v>60106.012169885391</v>
      </c>
      <c r="U3547" s="3">
        <f>IF(E3547="小怪",0,IF(INDEX([1]非R能力!$FK$9:$FK$558,C3547)=0,0,10))</f>
        <v>10</v>
      </c>
      <c r="V3547" s="3">
        <f>IF(E3547="小怪",0,IF(INDEX([1]非R能力!$FH$9:$FH$558,C3547)=0,0,5000))</f>
        <v>5000</v>
      </c>
      <c r="W3547" s="3">
        <f>HLOOKUP(W$5,[2]人物技能基础!$O$3:$Q$553,$C3547+1,0)</f>
        <v>3.637142857142857</v>
      </c>
      <c r="X3547" s="3">
        <f>HLOOKUP(X$5,[2]人物技能基础!$O$3:$Q$553,$C3547+1,0)</f>
        <v>2.0186428571428574</v>
      </c>
      <c r="Y3547" s="3">
        <f>HLOOKUP(Y$5,[2]人物技能基础!$O$3:$Q$553,$C3547+1,0)</f>
        <v>99.964285714285708</v>
      </c>
      <c r="Z3547" s="3">
        <f t="shared" si="331"/>
        <v>10023066</v>
      </c>
      <c r="AA3547" s="3">
        <f t="shared" si="332"/>
        <v>169671</v>
      </c>
      <c r="AB3547" s="3">
        <f t="shared" si="333"/>
        <v>61505</v>
      </c>
      <c r="AC3547" s="3">
        <f t="shared" si="334"/>
        <v>62682</v>
      </c>
      <c r="AD3547" s="3">
        <f t="shared" si="335"/>
        <v>64040</v>
      </c>
    </row>
    <row r="3548" spans="1:30" x14ac:dyDescent="0.15">
      <c r="A3548" s="3">
        <v>1543</v>
      </c>
      <c r="B3548" s="3" t="str">
        <f t="shared" si="330"/>
        <v>关卡1543boss</v>
      </c>
      <c r="C3548" s="3">
        <f>INDEX([3]关卡!$J$19:$J$2018,A3548)</f>
        <v>509</v>
      </c>
      <c r="D3548" s="3">
        <f>INDEX([3]关卡!$N$19:$N$2018,A3548)</f>
        <v>509</v>
      </c>
      <c r="E3548" s="3" t="s">
        <v>25</v>
      </c>
      <c r="F3548" s="3" t="s">
        <v>26</v>
      </c>
      <c r="G3548" s="3">
        <v>30</v>
      </c>
      <c r="H3548" s="3">
        <v>30</v>
      </c>
      <c r="I3548" s="3">
        <v>0.2</v>
      </c>
      <c r="J3548" s="4">
        <v>0.75</v>
      </c>
      <c r="K3548" s="4">
        <v>1</v>
      </c>
      <c r="L3548" s="4">
        <v>5</v>
      </c>
      <c r="M3548" s="3">
        <v>1</v>
      </c>
      <c r="N3548" s="3">
        <v>2</v>
      </c>
      <c r="O3548" s="3">
        <f>HLOOKUP(O$5,[1]非R能力!$B$8:$F$558,$C3548+1,0)</f>
        <v>2208959.869297707</v>
      </c>
      <c r="P3548" s="3">
        <f>HLOOKUP(P$5,[1]非R能力!$B$8:$F$558,$C3548+1,0)</f>
        <v>308930.56983052025</v>
      </c>
      <c r="Q3548" s="3">
        <f>HLOOKUP(Q$5,[1]非R能力!$B$8:$F$558,$C3548+1,0)</f>
        <v>155344.38039272145</v>
      </c>
      <c r="R3548" s="3">
        <f>HLOOKUP(R$5,[1]非R能力!$B$8:$F$558,$C3548+1,0)</f>
        <v>48211.602146192163</v>
      </c>
      <c r="S3548" s="3">
        <f>HLOOKUP(S$5,[1]非R能力!$B$8:$F$558,$C3548+1,0)</f>
        <v>62881.704554675322</v>
      </c>
      <c r="T3548" s="3">
        <f>INDEX([1]非R能力!$H$9:$H$558,D3548)</f>
        <v>60417.835964446524</v>
      </c>
      <c r="U3548" s="3">
        <f>IF(E3548="小怪",0,IF(INDEX([1]非R能力!$FK$9:$FK$558,C3548)=0,0,10))</f>
        <v>10</v>
      </c>
      <c r="V3548" s="3">
        <f>IF(E3548="小怪",0,IF(INDEX([1]非R能力!$FH$9:$FH$558,C3548)=0,0,5000))</f>
        <v>5000</v>
      </c>
      <c r="W3548" s="3">
        <f>HLOOKUP(W$5,[2]人物技能基础!$O$3:$Q$553,$C3548+1,0)</f>
        <v>3.637142857142857</v>
      </c>
      <c r="X3548" s="3">
        <f>HLOOKUP(X$5,[2]人物技能基础!$O$3:$Q$553,$C3548+1,0)</f>
        <v>2.0186428571428574</v>
      </c>
      <c r="Y3548" s="3">
        <f>HLOOKUP(Y$5,[2]人物技能基础!$O$3:$Q$553,$C3548+1,0)</f>
        <v>99.964285714285708</v>
      </c>
      <c r="Z3548" s="3">
        <f t="shared" si="331"/>
        <v>10069459</v>
      </c>
      <c r="AA3548" s="3">
        <f t="shared" si="332"/>
        <v>170270</v>
      </c>
      <c r="AB3548" s="3">
        <f t="shared" si="333"/>
        <v>61786</v>
      </c>
      <c r="AC3548" s="3">
        <f t="shared" si="334"/>
        <v>62881</v>
      </c>
      <c r="AD3548" s="3">
        <f t="shared" si="335"/>
        <v>64282</v>
      </c>
    </row>
    <row r="3549" spans="1:30" x14ac:dyDescent="0.15">
      <c r="A3549" s="3">
        <v>1544</v>
      </c>
      <c r="B3549" s="3" t="str">
        <f t="shared" si="330"/>
        <v>关卡1544boss</v>
      </c>
      <c r="C3549" s="3">
        <f>INDEX([3]关卡!$J$19:$J$2018,A3549)</f>
        <v>509</v>
      </c>
      <c r="D3549" s="3">
        <f>INDEX([3]关卡!$N$19:$N$2018,A3549)</f>
        <v>509</v>
      </c>
      <c r="E3549" s="3" t="s">
        <v>25</v>
      </c>
      <c r="F3549" s="3" t="s">
        <v>26</v>
      </c>
      <c r="G3549" s="3">
        <v>30</v>
      </c>
      <c r="H3549" s="3">
        <v>30</v>
      </c>
      <c r="I3549" s="3">
        <v>0.2</v>
      </c>
      <c r="J3549" s="4">
        <v>0.75</v>
      </c>
      <c r="K3549" s="4">
        <v>1</v>
      </c>
      <c r="L3549" s="4">
        <v>5</v>
      </c>
      <c r="M3549" s="3">
        <v>1</v>
      </c>
      <c r="N3549" s="3">
        <v>2</v>
      </c>
      <c r="O3549" s="3">
        <f>HLOOKUP(O$5,[1]非R能力!$B$8:$F$558,$C3549+1,0)</f>
        <v>2208959.869297707</v>
      </c>
      <c r="P3549" s="3">
        <f>HLOOKUP(P$5,[1]非R能力!$B$8:$F$558,$C3549+1,0)</f>
        <v>308930.56983052025</v>
      </c>
      <c r="Q3549" s="3">
        <f>HLOOKUP(Q$5,[1]非R能力!$B$8:$F$558,$C3549+1,0)</f>
        <v>155344.38039272145</v>
      </c>
      <c r="R3549" s="3">
        <f>HLOOKUP(R$5,[1]非R能力!$B$8:$F$558,$C3549+1,0)</f>
        <v>48211.602146192163</v>
      </c>
      <c r="S3549" s="3">
        <f>HLOOKUP(S$5,[1]非R能力!$B$8:$F$558,$C3549+1,0)</f>
        <v>62881.704554675322</v>
      </c>
      <c r="T3549" s="3">
        <f>INDEX([1]非R能力!$H$9:$H$558,D3549)</f>
        <v>60417.835964446524</v>
      </c>
      <c r="U3549" s="3">
        <f>IF(E3549="小怪",0,IF(INDEX([1]非R能力!$FK$9:$FK$558,C3549)=0,0,10))</f>
        <v>10</v>
      </c>
      <c r="V3549" s="3">
        <f>IF(E3549="小怪",0,IF(INDEX([1]非R能力!$FH$9:$FH$558,C3549)=0,0,5000))</f>
        <v>5000</v>
      </c>
      <c r="W3549" s="3">
        <f>HLOOKUP(W$5,[2]人物技能基础!$O$3:$Q$553,$C3549+1,0)</f>
        <v>3.637142857142857</v>
      </c>
      <c r="X3549" s="3">
        <f>HLOOKUP(X$5,[2]人物技能基础!$O$3:$Q$553,$C3549+1,0)</f>
        <v>2.0186428571428574</v>
      </c>
      <c r="Y3549" s="3">
        <f>HLOOKUP(Y$5,[2]人物技能基础!$O$3:$Q$553,$C3549+1,0)</f>
        <v>99.964285714285708</v>
      </c>
      <c r="Z3549" s="3">
        <f t="shared" si="331"/>
        <v>10069459</v>
      </c>
      <c r="AA3549" s="3">
        <f t="shared" si="332"/>
        <v>170270</v>
      </c>
      <c r="AB3549" s="3">
        <f t="shared" si="333"/>
        <v>61786</v>
      </c>
      <c r="AC3549" s="3">
        <f t="shared" si="334"/>
        <v>62881</v>
      </c>
      <c r="AD3549" s="3">
        <f t="shared" si="335"/>
        <v>64282</v>
      </c>
    </row>
    <row r="3550" spans="1:30" x14ac:dyDescent="0.15">
      <c r="A3550" s="3">
        <v>1545</v>
      </c>
      <c r="B3550" s="3" t="str">
        <f t="shared" si="330"/>
        <v>关卡1545boss</v>
      </c>
      <c r="C3550" s="3">
        <f>INDEX([3]关卡!$J$19:$J$2018,A3550)</f>
        <v>509</v>
      </c>
      <c r="D3550" s="3">
        <f>INDEX([3]关卡!$N$19:$N$2018,A3550)</f>
        <v>509</v>
      </c>
      <c r="E3550" s="3" t="s">
        <v>25</v>
      </c>
      <c r="F3550" s="3" t="s">
        <v>26</v>
      </c>
      <c r="G3550" s="3">
        <v>30</v>
      </c>
      <c r="H3550" s="3">
        <v>30</v>
      </c>
      <c r="I3550" s="3">
        <v>0.2</v>
      </c>
      <c r="J3550" s="4">
        <v>0.75</v>
      </c>
      <c r="K3550" s="4">
        <v>1</v>
      </c>
      <c r="L3550" s="4">
        <v>5</v>
      </c>
      <c r="M3550" s="3">
        <v>1</v>
      </c>
      <c r="N3550" s="3">
        <v>2</v>
      </c>
      <c r="O3550" s="3">
        <f>HLOOKUP(O$5,[1]非R能力!$B$8:$F$558,$C3550+1,0)</f>
        <v>2208959.869297707</v>
      </c>
      <c r="P3550" s="3">
        <f>HLOOKUP(P$5,[1]非R能力!$B$8:$F$558,$C3550+1,0)</f>
        <v>308930.56983052025</v>
      </c>
      <c r="Q3550" s="3">
        <f>HLOOKUP(Q$5,[1]非R能力!$B$8:$F$558,$C3550+1,0)</f>
        <v>155344.38039272145</v>
      </c>
      <c r="R3550" s="3">
        <f>HLOOKUP(R$5,[1]非R能力!$B$8:$F$558,$C3550+1,0)</f>
        <v>48211.602146192163</v>
      </c>
      <c r="S3550" s="3">
        <f>HLOOKUP(S$5,[1]非R能力!$B$8:$F$558,$C3550+1,0)</f>
        <v>62881.704554675322</v>
      </c>
      <c r="T3550" s="3">
        <f>INDEX([1]非R能力!$H$9:$H$558,D3550)</f>
        <v>60417.835964446524</v>
      </c>
      <c r="U3550" s="3">
        <f>IF(E3550="小怪",0,IF(INDEX([1]非R能力!$FK$9:$FK$558,C3550)=0,0,10))</f>
        <v>10</v>
      </c>
      <c r="V3550" s="3">
        <f>IF(E3550="小怪",0,IF(INDEX([1]非R能力!$FH$9:$FH$558,C3550)=0,0,5000))</f>
        <v>5000</v>
      </c>
      <c r="W3550" s="3">
        <f>HLOOKUP(W$5,[2]人物技能基础!$O$3:$Q$553,$C3550+1,0)</f>
        <v>3.637142857142857</v>
      </c>
      <c r="X3550" s="3">
        <f>HLOOKUP(X$5,[2]人物技能基础!$O$3:$Q$553,$C3550+1,0)</f>
        <v>2.0186428571428574</v>
      </c>
      <c r="Y3550" s="3">
        <f>HLOOKUP(Y$5,[2]人物技能基础!$O$3:$Q$553,$C3550+1,0)</f>
        <v>99.964285714285708</v>
      </c>
      <c r="Z3550" s="3">
        <f t="shared" si="331"/>
        <v>10069459</v>
      </c>
      <c r="AA3550" s="3">
        <f t="shared" si="332"/>
        <v>170270</v>
      </c>
      <c r="AB3550" s="3">
        <f t="shared" si="333"/>
        <v>61786</v>
      </c>
      <c r="AC3550" s="3">
        <f t="shared" si="334"/>
        <v>62881</v>
      </c>
      <c r="AD3550" s="3">
        <f t="shared" si="335"/>
        <v>64282</v>
      </c>
    </row>
    <row r="3551" spans="1:30" x14ac:dyDescent="0.15">
      <c r="A3551" s="3">
        <v>1546</v>
      </c>
      <c r="B3551" s="3" t="str">
        <f t="shared" si="330"/>
        <v>关卡1546boss</v>
      </c>
      <c r="C3551" s="3">
        <f>INDEX([3]关卡!$J$19:$J$2018,A3551)</f>
        <v>509</v>
      </c>
      <c r="D3551" s="3">
        <f>INDEX([3]关卡!$N$19:$N$2018,A3551)</f>
        <v>509</v>
      </c>
      <c r="E3551" s="3" t="s">
        <v>25</v>
      </c>
      <c r="F3551" s="3" t="s">
        <v>26</v>
      </c>
      <c r="G3551" s="3">
        <v>30</v>
      </c>
      <c r="H3551" s="3">
        <v>30</v>
      </c>
      <c r="I3551" s="3">
        <v>0.2</v>
      </c>
      <c r="J3551" s="4">
        <v>0.75</v>
      </c>
      <c r="K3551" s="4">
        <v>1</v>
      </c>
      <c r="L3551" s="4">
        <v>5</v>
      </c>
      <c r="M3551" s="3">
        <v>1</v>
      </c>
      <c r="N3551" s="3">
        <v>2</v>
      </c>
      <c r="O3551" s="3">
        <f>HLOOKUP(O$5,[1]非R能力!$B$8:$F$558,$C3551+1,0)</f>
        <v>2208959.869297707</v>
      </c>
      <c r="P3551" s="3">
        <f>HLOOKUP(P$5,[1]非R能力!$B$8:$F$558,$C3551+1,0)</f>
        <v>308930.56983052025</v>
      </c>
      <c r="Q3551" s="3">
        <f>HLOOKUP(Q$5,[1]非R能力!$B$8:$F$558,$C3551+1,0)</f>
        <v>155344.38039272145</v>
      </c>
      <c r="R3551" s="3">
        <f>HLOOKUP(R$5,[1]非R能力!$B$8:$F$558,$C3551+1,0)</f>
        <v>48211.602146192163</v>
      </c>
      <c r="S3551" s="3">
        <f>HLOOKUP(S$5,[1]非R能力!$B$8:$F$558,$C3551+1,0)</f>
        <v>62881.704554675322</v>
      </c>
      <c r="T3551" s="3">
        <f>INDEX([1]非R能力!$H$9:$H$558,D3551)</f>
        <v>60417.835964446524</v>
      </c>
      <c r="U3551" s="3">
        <f>IF(E3551="小怪",0,IF(INDEX([1]非R能力!$FK$9:$FK$558,C3551)=0,0,10))</f>
        <v>10</v>
      </c>
      <c r="V3551" s="3">
        <f>IF(E3551="小怪",0,IF(INDEX([1]非R能力!$FH$9:$FH$558,C3551)=0,0,5000))</f>
        <v>5000</v>
      </c>
      <c r="W3551" s="3">
        <f>HLOOKUP(W$5,[2]人物技能基础!$O$3:$Q$553,$C3551+1,0)</f>
        <v>3.637142857142857</v>
      </c>
      <c r="X3551" s="3">
        <f>HLOOKUP(X$5,[2]人物技能基础!$O$3:$Q$553,$C3551+1,0)</f>
        <v>2.0186428571428574</v>
      </c>
      <c r="Y3551" s="3">
        <f>HLOOKUP(Y$5,[2]人物技能基础!$O$3:$Q$553,$C3551+1,0)</f>
        <v>99.964285714285708</v>
      </c>
      <c r="Z3551" s="3">
        <f t="shared" si="331"/>
        <v>10069459</v>
      </c>
      <c r="AA3551" s="3">
        <f t="shared" si="332"/>
        <v>170270</v>
      </c>
      <c r="AB3551" s="3">
        <f t="shared" si="333"/>
        <v>61786</v>
      </c>
      <c r="AC3551" s="3">
        <f t="shared" si="334"/>
        <v>62881</v>
      </c>
      <c r="AD3551" s="3">
        <f t="shared" si="335"/>
        <v>64282</v>
      </c>
    </row>
    <row r="3552" spans="1:30" x14ac:dyDescent="0.15">
      <c r="A3552" s="3">
        <v>1547</v>
      </c>
      <c r="B3552" s="3" t="str">
        <f t="shared" si="330"/>
        <v>关卡1547boss</v>
      </c>
      <c r="C3552" s="3">
        <f>INDEX([3]关卡!$J$19:$J$2018,A3552)</f>
        <v>510</v>
      </c>
      <c r="D3552" s="3">
        <f>INDEX([3]关卡!$N$19:$N$2018,A3552)</f>
        <v>510</v>
      </c>
      <c r="E3552" s="3" t="s">
        <v>25</v>
      </c>
      <c r="F3552" s="3" t="s">
        <v>26</v>
      </c>
      <c r="G3552" s="3">
        <v>30</v>
      </c>
      <c r="H3552" s="3">
        <v>30</v>
      </c>
      <c r="I3552" s="3">
        <v>0.2</v>
      </c>
      <c r="J3552" s="4">
        <v>0.75</v>
      </c>
      <c r="K3552" s="4">
        <v>1</v>
      </c>
      <c r="L3552" s="4">
        <v>5</v>
      </c>
      <c r="M3552" s="3">
        <v>1</v>
      </c>
      <c r="N3552" s="3">
        <v>2</v>
      </c>
      <c r="O3552" s="3">
        <f>HLOOKUP(O$5,[1]非R能力!$B$8:$F$558,$C3552+1,0)</f>
        <v>2246528.3914570278</v>
      </c>
      <c r="P3552" s="3">
        <f>HLOOKUP(P$5,[1]非R能力!$B$8:$F$558,$C3552+1,0)</f>
        <v>316226.46999093745</v>
      </c>
      <c r="Q3552" s="3">
        <f>HLOOKUP(Q$5,[1]非R能力!$B$8:$F$558,$C3552+1,0)</f>
        <v>159336.7750959181</v>
      </c>
      <c r="R3552" s="3">
        <f>HLOOKUP(R$5,[1]非R能力!$B$8:$F$558,$C3552+1,0)</f>
        <v>49441.617188120465</v>
      </c>
      <c r="S3552" s="3">
        <f>HLOOKUP(S$5,[1]非R能力!$B$8:$F$558,$C3552+1,0)</f>
        <v>64723.019973809685</v>
      </c>
      <c r="T3552" s="3">
        <f>INDEX([1]非R能力!$H$9:$H$558,D3552)</f>
        <v>60730.950071716405</v>
      </c>
      <c r="U3552" s="3">
        <f>IF(E3552="小怪",0,IF(INDEX([1]非R能力!$FK$9:$FK$558,C3552)=0,0,10))</f>
        <v>10</v>
      </c>
      <c r="V3552" s="3">
        <f>IF(E3552="小怪",0,IF(INDEX([1]非R能力!$FH$9:$FH$558,C3552)=0,0,5000))</f>
        <v>5000</v>
      </c>
      <c r="W3552" s="3">
        <f>HLOOKUP(W$5,[2]人物技能基础!$O$3:$Q$553,$C3552+1,0)</f>
        <v>3.637142857142857</v>
      </c>
      <c r="X3552" s="3">
        <f>HLOOKUP(X$5,[2]人物技能基础!$O$3:$Q$553,$C3552+1,0)</f>
        <v>2.0186428571428574</v>
      </c>
      <c r="Y3552" s="3">
        <f>HLOOKUP(Y$5,[2]人物技能基础!$O$3:$Q$553,$C3552+1,0)</f>
        <v>99.964285714285708</v>
      </c>
      <c r="Z3552" s="3">
        <f t="shared" si="331"/>
        <v>10287182</v>
      </c>
      <c r="AA3552" s="3">
        <f t="shared" si="332"/>
        <v>174513</v>
      </c>
      <c r="AB3552" s="3">
        <f t="shared" si="333"/>
        <v>63245</v>
      </c>
      <c r="AC3552" s="3">
        <f t="shared" si="334"/>
        <v>64723</v>
      </c>
      <c r="AD3552" s="3">
        <f t="shared" si="335"/>
        <v>65922</v>
      </c>
    </row>
    <row r="3553" spans="1:30" x14ac:dyDescent="0.15">
      <c r="A3553" s="3">
        <v>1548</v>
      </c>
      <c r="B3553" s="3" t="str">
        <f t="shared" si="330"/>
        <v>关卡1548boss</v>
      </c>
      <c r="C3553" s="3">
        <f>INDEX([3]关卡!$J$19:$J$2018,A3553)</f>
        <v>510</v>
      </c>
      <c r="D3553" s="3">
        <f>INDEX([3]关卡!$N$19:$N$2018,A3553)</f>
        <v>510</v>
      </c>
      <c r="E3553" s="3" t="s">
        <v>25</v>
      </c>
      <c r="F3553" s="3" t="s">
        <v>26</v>
      </c>
      <c r="G3553" s="3">
        <v>30</v>
      </c>
      <c r="H3553" s="3">
        <v>30</v>
      </c>
      <c r="I3553" s="3">
        <v>0.2</v>
      </c>
      <c r="J3553" s="4">
        <v>0.75</v>
      </c>
      <c r="K3553" s="4">
        <v>1</v>
      </c>
      <c r="L3553" s="4">
        <v>5</v>
      </c>
      <c r="M3553" s="3">
        <v>1</v>
      </c>
      <c r="N3553" s="3">
        <v>2</v>
      </c>
      <c r="O3553" s="3">
        <f>HLOOKUP(O$5,[1]非R能力!$B$8:$F$558,$C3553+1,0)</f>
        <v>2246528.3914570278</v>
      </c>
      <c r="P3553" s="3">
        <f>HLOOKUP(P$5,[1]非R能力!$B$8:$F$558,$C3553+1,0)</f>
        <v>316226.46999093745</v>
      </c>
      <c r="Q3553" s="3">
        <f>HLOOKUP(Q$5,[1]非R能力!$B$8:$F$558,$C3553+1,0)</f>
        <v>159336.7750959181</v>
      </c>
      <c r="R3553" s="3">
        <f>HLOOKUP(R$5,[1]非R能力!$B$8:$F$558,$C3553+1,0)</f>
        <v>49441.617188120465</v>
      </c>
      <c r="S3553" s="3">
        <f>HLOOKUP(S$5,[1]非R能力!$B$8:$F$558,$C3553+1,0)</f>
        <v>64723.019973809685</v>
      </c>
      <c r="T3553" s="3">
        <f>INDEX([1]非R能力!$H$9:$H$558,D3553)</f>
        <v>60730.950071716405</v>
      </c>
      <c r="U3553" s="3">
        <f>IF(E3553="小怪",0,IF(INDEX([1]非R能力!$FK$9:$FK$558,C3553)=0,0,10))</f>
        <v>10</v>
      </c>
      <c r="V3553" s="3">
        <f>IF(E3553="小怪",0,IF(INDEX([1]非R能力!$FH$9:$FH$558,C3553)=0,0,5000))</f>
        <v>5000</v>
      </c>
      <c r="W3553" s="3">
        <f>HLOOKUP(W$5,[2]人物技能基础!$O$3:$Q$553,$C3553+1,0)</f>
        <v>3.637142857142857</v>
      </c>
      <c r="X3553" s="3">
        <f>HLOOKUP(X$5,[2]人物技能基础!$O$3:$Q$553,$C3553+1,0)</f>
        <v>2.0186428571428574</v>
      </c>
      <c r="Y3553" s="3">
        <f>HLOOKUP(Y$5,[2]人物技能基础!$O$3:$Q$553,$C3553+1,0)</f>
        <v>99.964285714285708</v>
      </c>
      <c r="Z3553" s="3">
        <f t="shared" si="331"/>
        <v>10287182</v>
      </c>
      <c r="AA3553" s="3">
        <f t="shared" si="332"/>
        <v>174513</v>
      </c>
      <c r="AB3553" s="3">
        <f t="shared" si="333"/>
        <v>63245</v>
      </c>
      <c r="AC3553" s="3">
        <f t="shared" si="334"/>
        <v>64723</v>
      </c>
      <c r="AD3553" s="3">
        <f t="shared" si="335"/>
        <v>65922</v>
      </c>
    </row>
    <row r="3554" spans="1:30" x14ac:dyDescent="0.15">
      <c r="A3554" s="3">
        <v>1549</v>
      </c>
      <c r="B3554" s="3" t="str">
        <f t="shared" si="330"/>
        <v>关卡1549boss</v>
      </c>
      <c r="C3554" s="3">
        <f>INDEX([3]关卡!$J$19:$J$2018,A3554)</f>
        <v>510</v>
      </c>
      <c r="D3554" s="3">
        <f>INDEX([3]关卡!$N$19:$N$2018,A3554)</f>
        <v>510</v>
      </c>
      <c r="E3554" s="3" t="s">
        <v>25</v>
      </c>
      <c r="F3554" s="3" t="s">
        <v>26</v>
      </c>
      <c r="G3554" s="3">
        <v>30</v>
      </c>
      <c r="H3554" s="3">
        <v>30</v>
      </c>
      <c r="I3554" s="3">
        <v>0.2</v>
      </c>
      <c r="J3554" s="4">
        <v>0.75</v>
      </c>
      <c r="K3554" s="4">
        <v>1</v>
      </c>
      <c r="L3554" s="4">
        <v>5</v>
      </c>
      <c r="M3554" s="3">
        <v>1</v>
      </c>
      <c r="N3554" s="3">
        <v>2</v>
      </c>
      <c r="O3554" s="3">
        <f>HLOOKUP(O$5,[1]非R能力!$B$8:$F$558,$C3554+1,0)</f>
        <v>2246528.3914570278</v>
      </c>
      <c r="P3554" s="3">
        <f>HLOOKUP(P$5,[1]非R能力!$B$8:$F$558,$C3554+1,0)</f>
        <v>316226.46999093745</v>
      </c>
      <c r="Q3554" s="3">
        <f>HLOOKUP(Q$5,[1]非R能力!$B$8:$F$558,$C3554+1,0)</f>
        <v>159336.7750959181</v>
      </c>
      <c r="R3554" s="3">
        <f>HLOOKUP(R$5,[1]非R能力!$B$8:$F$558,$C3554+1,0)</f>
        <v>49441.617188120465</v>
      </c>
      <c r="S3554" s="3">
        <f>HLOOKUP(S$5,[1]非R能力!$B$8:$F$558,$C3554+1,0)</f>
        <v>64723.019973809685</v>
      </c>
      <c r="T3554" s="3">
        <f>INDEX([1]非R能力!$H$9:$H$558,D3554)</f>
        <v>60730.950071716405</v>
      </c>
      <c r="U3554" s="3">
        <f>IF(E3554="小怪",0,IF(INDEX([1]非R能力!$FK$9:$FK$558,C3554)=0,0,10))</f>
        <v>10</v>
      </c>
      <c r="V3554" s="3">
        <f>IF(E3554="小怪",0,IF(INDEX([1]非R能力!$FH$9:$FH$558,C3554)=0,0,5000))</f>
        <v>5000</v>
      </c>
      <c r="W3554" s="3">
        <f>HLOOKUP(W$5,[2]人物技能基础!$O$3:$Q$553,$C3554+1,0)</f>
        <v>3.637142857142857</v>
      </c>
      <c r="X3554" s="3">
        <f>HLOOKUP(X$5,[2]人物技能基础!$O$3:$Q$553,$C3554+1,0)</f>
        <v>2.0186428571428574</v>
      </c>
      <c r="Y3554" s="3">
        <f>HLOOKUP(Y$5,[2]人物技能基础!$O$3:$Q$553,$C3554+1,0)</f>
        <v>99.964285714285708</v>
      </c>
      <c r="Z3554" s="3">
        <f t="shared" si="331"/>
        <v>10287182</v>
      </c>
      <c r="AA3554" s="3">
        <f t="shared" si="332"/>
        <v>174513</v>
      </c>
      <c r="AB3554" s="3">
        <f t="shared" si="333"/>
        <v>63245</v>
      </c>
      <c r="AC3554" s="3">
        <f t="shared" si="334"/>
        <v>64723</v>
      </c>
      <c r="AD3554" s="3">
        <f t="shared" si="335"/>
        <v>65922</v>
      </c>
    </row>
    <row r="3555" spans="1:30" x14ac:dyDescent="0.15">
      <c r="A3555" s="3">
        <v>1550</v>
      </c>
      <c r="B3555" s="3" t="str">
        <f t="shared" si="330"/>
        <v>关卡1550boss</v>
      </c>
      <c r="C3555" s="3">
        <f>INDEX([3]关卡!$J$19:$J$2018,A3555)</f>
        <v>510</v>
      </c>
      <c r="D3555" s="3">
        <f>INDEX([3]关卡!$N$19:$N$2018,A3555)</f>
        <v>510</v>
      </c>
      <c r="E3555" s="3" t="s">
        <v>25</v>
      </c>
      <c r="F3555" s="3" t="s">
        <v>26</v>
      </c>
      <c r="G3555" s="3">
        <v>30</v>
      </c>
      <c r="H3555" s="3">
        <v>30</v>
      </c>
      <c r="I3555" s="3">
        <v>0.2</v>
      </c>
      <c r="J3555" s="4">
        <v>0.75</v>
      </c>
      <c r="K3555" s="4">
        <v>1</v>
      </c>
      <c r="L3555" s="4">
        <v>5</v>
      </c>
      <c r="M3555" s="3">
        <v>1</v>
      </c>
      <c r="N3555" s="3">
        <v>2</v>
      </c>
      <c r="O3555" s="3">
        <f>HLOOKUP(O$5,[1]非R能力!$B$8:$F$558,$C3555+1,0)</f>
        <v>2246528.3914570278</v>
      </c>
      <c r="P3555" s="3">
        <f>HLOOKUP(P$5,[1]非R能力!$B$8:$F$558,$C3555+1,0)</f>
        <v>316226.46999093745</v>
      </c>
      <c r="Q3555" s="3">
        <f>HLOOKUP(Q$5,[1]非R能力!$B$8:$F$558,$C3555+1,0)</f>
        <v>159336.7750959181</v>
      </c>
      <c r="R3555" s="3">
        <f>HLOOKUP(R$5,[1]非R能力!$B$8:$F$558,$C3555+1,0)</f>
        <v>49441.617188120465</v>
      </c>
      <c r="S3555" s="3">
        <f>HLOOKUP(S$5,[1]非R能力!$B$8:$F$558,$C3555+1,0)</f>
        <v>64723.019973809685</v>
      </c>
      <c r="T3555" s="3">
        <f>INDEX([1]非R能力!$H$9:$H$558,D3555)</f>
        <v>60730.950071716405</v>
      </c>
      <c r="U3555" s="3">
        <f>IF(E3555="小怪",0,IF(INDEX([1]非R能力!$FK$9:$FK$558,C3555)=0,0,10))</f>
        <v>10</v>
      </c>
      <c r="V3555" s="3">
        <f>IF(E3555="小怪",0,IF(INDEX([1]非R能力!$FH$9:$FH$558,C3555)=0,0,5000))</f>
        <v>5000</v>
      </c>
      <c r="W3555" s="3">
        <f>HLOOKUP(W$5,[2]人物技能基础!$O$3:$Q$553,$C3555+1,0)</f>
        <v>3.637142857142857</v>
      </c>
      <c r="X3555" s="3">
        <f>HLOOKUP(X$5,[2]人物技能基础!$O$3:$Q$553,$C3555+1,0)</f>
        <v>2.0186428571428574</v>
      </c>
      <c r="Y3555" s="3">
        <f>HLOOKUP(Y$5,[2]人物技能基础!$O$3:$Q$553,$C3555+1,0)</f>
        <v>99.964285714285708</v>
      </c>
      <c r="Z3555" s="3">
        <f t="shared" si="331"/>
        <v>10287182</v>
      </c>
      <c r="AA3555" s="3">
        <f t="shared" si="332"/>
        <v>174513</v>
      </c>
      <c r="AB3555" s="3">
        <f t="shared" si="333"/>
        <v>63245</v>
      </c>
      <c r="AC3555" s="3">
        <f t="shared" si="334"/>
        <v>64723</v>
      </c>
      <c r="AD3555" s="3">
        <f t="shared" si="335"/>
        <v>65922</v>
      </c>
    </row>
    <row r="3556" spans="1:30" x14ac:dyDescent="0.15">
      <c r="A3556" s="3">
        <v>1551</v>
      </c>
      <c r="B3556" s="3" t="str">
        <f t="shared" si="330"/>
        <v>关卡1551boss</v>
      </c>
      <c r="C3556" s="3">
        <f>INDEX([3]关卡!$J$19:$J$2018,A3556)</f>
        <v>511</v>
      </c>
      <c r="D3556" s="3">
        <f>INDEX([3]关卡!$N$19:$N$2018,A3556)</f>
        <v>511</v>
      </c>
      <c r="E3556" s="3" t="s">
        <v>25</v>
      </c>
      <c r="F3556" s="3" t="s">
        <v>26</v>
      </c>
      <c r="G3556" s="3">
        <v>30</v>
      </c>
      <c r="H3556" s="3">
        <v>30</v>
      </c>
      <c r="I3556" s="3">
        <v>0.2</v>
      </c>
      <c r="J3556" s="4">
        <v>0.75</v>
      </c>
      <c r="K3556" s="4">
        <v>1</v>
      </c>
      <c r="L3556" s="4">
        <v>5</v>
      </c>
      <c r="M3556" s="3">
        <v>1</v>
      </c>
      <c r="N3556" s="3">
        <v>2</v>
      </c>
      <c r="O3556" s="3">
        <f>HLOOKUP(O$5,[1]非R能力!$B$8:$F$558,$C3556+1,0)</f>
        <v>2272558.9187028054</v>
      </c>
      <c r="P3556" s="3">
        <f>HLOOKUP(P$5,[1]非R能力!$B$8:$F$558,$C3556+1,0)</f>
        <v>319676.01230178989</v>
      </c>
      <c r="Q3556" s="3">
        <f>HLOOKUP(Q$5,[1]非R能力!$B$8:$F$558,$C3556+1,0)</f>
        <v>160880.03432807917</v>
      </c>
      <c r="R3556" s="3">
        <f>HLOOKUP(R$5,[1]非R能力!$B$8:$F$558,$C3556+1,0)</f>
        <v>49952.863924142534</v>
      </c>
      <c r="S3556" s="3">
        <f>HLOOKUP(S$5,[1]非R能力!$B$8:$F$558,$C3556+1,0)</f>
        <v>65377.566355842071</v>
      </c>
      <c r="T3556" s="3">
        <f>INDEX([1]非R能力!$H$9:$H$558,D3556)</f>
        <v>61045.358407160566</v>
      </c>
      <c r="U3556" s="3">
        <f>IF(E3556="小怪",0,IF(INDEX([1]非R能力!$FK$9:$FK$558,C3556)=0,0,10))</f>
        <v>10</v>
      </c>
      <c r="V3556" s="3">
        <f>IF(E3556="小怪",0,IF(INDEX([1]非R能力!$FH$9:$FH$558,C3556)=0,0,5000))</f>
        <v>5000</v>
      </c>
      <c r="W3556" s="3">
        <f>HLOOKUP(W$5,[2]人物技能基础!$O$3:$Q$553,$C3556+1,0)</f>
        <v>3.637142857142857</v>
      </c>
      <c r="X3556" s="3">
        <f>HLOOKUP(X$5,[2]人物技能基础!$O$3:$Q$553,$C3556+1,0)</f>
        <v>2.0186428571428574</v>
      </c>
      <c r="Y3556" s="3">
        <f>HLOOKUP(Y$5,[2]人物技能基础!$O$3:$Q$553,$C3556+1,0)</f>
        <v>99.964285714285708</v>
      </c>
      <c r="Z3556" s="3">
        <f t="shared" si="331"/>
        <v>10393111</v>
      </c>
      <c r="AA3556" s="3">
        <f t="shared" si="332"/>
        <v>176230</v>
      </c>
      <c r="AB3556" s="3">
        <f t="shared" si="333"/>
        <v>63935</v>
      </c>
      <c r="AC3556" s="3">
        <f t="shared" si="334"/>
        <v>65377</v>
      </c>
      <c r="AD3556" s="3">
        <f t="shared" si="335"/>
        <v>66603</v>
      </c>
    </row>
    <row r="3557" spans="1:30" x14ac:dyDescent="0.15">
      <c r="A3557" s="3">
        <v>1552</v>
      </c>
      <c r="B3557" s="3" t="str">
        <f t="shared" si="330"/>
        <v>关卡1552boss</v>
      </c>
      <c r="C3557" s="3">
        <f>INDEX([3]关卡!$J$19:$J$2018,A3557)</f>
        <v>511</v>
      </c>
      <c r="D3557" s="3">
        <f>INDEX([3]关卡!$N$19:$N$2018,A3557)</f>
        <v>511</v>
      </c>
      <c r="E3557" s="3" t="s">
        <v>25</v>
      </c>
      <c r="F3557" s="3" t="s">
        <v>26</v>
      </c>
      <c r="G3557" s="3">
        <v>30</v>
      </c>
      <c r="H3557" s="3">
        <v>30</v>
      </c>
      <c r="I3557" s="3">
        <v>0.2</v>
      </c>
      <c r="J3557" s="4">
        <v>0.75</v>
      </c>
      <c r="K3557" s="4">
        <v>1</v>
      </c>
      <c r="L3557" s="4">
        <v>5</v>
      </c>
      <c r="M3557" s="3">
        <v>1</v>
      </c>
      <c r="N3557" s="3">
        <v>2</v>
      </c>
      <c r="O3557" s="3">
        <f>HLOOKUP(O$5,[1]非R能力!$B$8:$F$558,$C3557+1,0)</f>
        <v>2272558.9187028054</v>
      </c>
      <c r="P3557" s="3">
        <f>HLOOKUP(P$5,[1]非R能力!$B$8:$F$558,$C3557+1,0)</f>
        <v>319676.01230178989</v>
      </c>
      <c r="Q3557" s="3">
        <f>HLOOKUP(Q$5,[1]非R能力!$B$8:$F$558,$C3557+1,0)</f>
        <v>160880.03432807917</v>
      </c>
      <c r="R3557" s="3">
        <f>HLOOKUP(R$5,[1]非R能力!$B$8:$F$558,$C3557+1,0)</f>
        <v>49952.863924142534</v>
      </c>
      <c r="S3557" s="3">
        <f>HLOOKUP(S$5,[1]非R能力!$B$8:$F$558,$C3557+1,0)</f>
        <v>65377.566355842071</v>
      </c>
      <c r="T3557" s="3">
        <f>INDEX([1]非R能力!$H$9:$H$558,D3557)</f>
        <v>61045.358407160566</v>
      </c>
      <c r="U3557" s="3">
        <f>IF(E3557="小怪",0,IF(INDEX([1]非R能力!$FK$9:$FK$558,C3557)=0,0,10))</f>
        <v>10</v>
      </c>
      <c r="V3557" s="3">
        <f>IF(E3557="小怪",0,IF(INDEX([1]非R能力!$FH$9:$FH$558,C3557)=0,0,5000))</f>
        <v>5000</v>
      </c>
      <c r="W3557" s="3">
        <f>HLOOKUP(W$5,[2]人物技能基础!$O$3:$Q$553,$C3557+1,0)</f>
        <v>3.637142857142857</v>
      </c>
      <c r="X3557" s="3">
        <f>HLOOKUP(X$5,[2]人物技能基础!$O$3:$Q$553,$C3557+1,0)</f>
        <v>2.0186428571428574</v>
      </c>
      <c r="Y3557" s="3">
        <f>HLOOKUP(Y$5,[2]人物技能基础!$O$3:$Q$553,$C3557+1,0)</f>
        <v>99.964285714285708</v>
      </c>
      <c r="Z3557" s="3">
        <f t="shared" si="331"/>
        <v>10393111</v>
      </c>
      <c r="AA3557" s="3">
        <f t="shared" si="332"/>
        <v>176230</v>
      </c>
      <c r="AB3557" s="3">
        <f t="shared" si="333"/>
        <v>63935</v>
      </c>
      <c r="AC3557" s="3">
        <f t="shared" si="334"/>
        <v>65377</v>
      </c>
      <c r="AD3557" s="3">
        <f t="shared" si="335"/>
        <v>66603</v>
      </c>
    </row>
    <row r="3558" spans="1:30" x14ac:dyDescent="0.15">
      <c r="A3558" s="3">
        <v>1553</v>
      </c>
      <c r="B3558" s="3" t="str">
        <f t="shared" si="330"/>
        <v>关卡1553boss</v>
      </c>
      <c r="C3558" s="3">
        <f>INDEX([3]关卡!$J$19:$J$2018,A3558)</f>
        <v>511</v>
      </c>
      <c r="D3558" s="3">
        <f>INDEX([3]关卡!$N$19:$N$2018,A3558)</f>
        <v>511</v>
      </c>
      <c r="E3558" s="3" t="s">
        <v>25</v>
      </c>
      <c r="F3558" s="3" t="s">
        <v>26</v>
      </c>
      <c r="G3558" s="3">
        <v>30</v>
      </c>
      <c r="H3558" s="3">
        <v>30</v>
      </c>
      <c r="I3558" s="3">
        <v>0.2</v>
      </c>
      <c r="J3558" s="4">
        <v>0.75</v>
      </c>
      <c r="K3558" s="4">
        <v>1</v>
      </c>
      <c r="L3558" s="4">
        <v>5</v>
      </c>
      <c r="M3558" s="3">
        <v>1</v>
      </c>
      <c r="N3558" s="3">
        <v>2</v>
      </c>
      <c r="O3558" s="3">
        <f>HLOOKUP(O$5,[1]非R能力!$B$8:$F$558,$C3558+1,0)</f>
        <v>2272558.9187028054</v>
      </c>
      <c r="P3558" s="3">
        <f>HLOOKUP(P$5,[1]非R能力!$B$8:$F$558,$C3558+1,0)</f>
        <v>319676.01230178989</v>
      </c>
      <c r="Q3558" s="3">
        <f>HLOOKUP(Q$5,[1]非R能力!$B$8:$F$558,$C3558+1,0)</f>
        <v>160880.03432807917</v>
      </c>
      <c r="R3558" s="3">
        <f>HLOOKUP(R$5,[1]非R能力!$B$8:$F$558,$C3558+1,0)</f>
        <v>49952.863924142534</v>
      </c>
      <c r="S3558" s="3">
        <f>HLOOKUP(S$5,[1]非R能力!$B$8:$F$558,$C3558+1,0)</f>
        <v>65377.566355842071</v>
      </c>
      <c r="T3558" s="3">
        <f>INDEX([1]非R能力!$H$9:$H$558,D3558)</f>
        <v>61045.358407160566</v>
      </c>
      <c r="U3558" s="3">
        <f>IF(E3558="小怪",0,IF(INDEX([1]非R能力!$FK$9:$FK$558,C3558)=0,0,10))</f>
        <v>10</v>
      </c>
      <c r="V3558" s="3">
        <f>IF(E3558="小怪",0,IF(INDEX([1]非R能力!$FH$9:$FH$558,C3558)=0,0,5000))</f>
        <v>5000</v>
      </c>
      <c r="W3558" s="3">
        <f>HLOOKUP(W$5,[2]人物技能基础!$O$3:$Q$553,$C3558+1,0)</f>
        <v>3.637142857142857</v>
      </c>
      <c r="X3558" s="3">
        <f>HLOOKUP(X$5,[2]人物技能基础!$O$3:$Q$553,$C3558+1,0)</f>
        <v>2.0186428571428574</v>
      </c>
      <c r="Y3558" s="3">
        <f>HLOOKUP(Y$5,[2]人物技能基础!$O$3:$Q$553,$C3558+1,0)</f>
        <v>99.964285714285708</v>
      </c>
      <c r="Z3558" s="3">
        <f t="shared" si="331"/>
        <v>10393111</v>
      </c>
      <c r="AA3558" s="3">
        <f t="shared" si="332"/>
        <v>176230</v>
      </c>
      <c r="AB3558" s="3">
        <f t="shared" si="333"/>
        <v>63935</v>
      </c>
      <c r="AC3558" s="3">
        <f t="shared" si="334"/>
        <v>65377</v>
      </c>
      <c r="AD3558" s="3">
        <f t="shared" si="335"/>
        <v>66603</v>
      </c>
    </row>
    <row r="3559" spans="1:30" x14ac:dyDescent="0.15">
      <c r="A3559" s="3">
        <v>1554</v>
      </c>
      <c r="B3559" s="3" t="str">
        <f t="shared" si="330"/>
        <v>关卡1554boss</v>
      </c>
      <c r="C3559" s="3">
        <f>INDEX([3]关卡!$J$19:$J$2018,A3559)</f>
        <v>512</v>
      </c>
      <c r="D3559" s="3">
        <f>INDEX([3]关卡!$N$19:$N$2018,A3559)</f>
        <v>512</v>
      </c>
      <c r="E3559" s="3" t="s">
        <v>25</v>
      </c>
      <c r="F3559" s="3" t="s">
        <v>26</v>
      </c>
      <c r="G3559" s="3">
        <v>30</v>
      </c>
      <c r="H3559" s="3">
        <v>30</v>
      </c>
      <c r="I3559" s="3">
        <v>0.2</v>
      </c>
      <c r="J3559" s="4">
        <v>0.75</v>
      </c>
      <c r="K3559" s="4">
        <v>1</v>
      </c>
      <c r="L3559" s="4">
        <v>5</v>
      </c>
      <c r="M3559" s="3">
        <v>1</v>
      </c>
      <c r="N3559" s="3">
        <v>2</v>
      </c>
      <c r="O3559" s="3">
        <f>HLOOKUP(O$5,[1]非R能力!$B$8:$F$558,$C3559+1,0)</f>
        <v>2286866.5105127268</v>
      </c>
      <c r="P3559" s="3">
        <f>HLOOKUP(P$5,[1]非R能力!$B$8:$F$558,$C3559+1,0)</f>
        <v>321738.28013368353</v>
      </c>
      <c r="Q3559" s="3">
        <f>HLOOKUP(Q$5,[1]非R能力!$B$8:$F$558,$C3559+1,0)</f>
        <v>161796.51695819589</v>
      </c>
      <c r="R3559" s="3">
        <f>HLOOKUP(R$5,[1]非R能力!$B$8:$F$558,$C3559+1,0)</f>
        <v>50254.691662323603</v>
      </c>
      <c r="S3559" s="3">
        <f>HLOOKUP(S$5,[1]非R能力!$B$8:$F$558,$C3559+1,0)</f>
        <v>65775.454224691071</v>
      </c>
      <c r="T3559" s="3">
        <f>INDEX([1]非R能力!$H$9:$H$558,D3559)</f>
        <v>61361.064892391252</v>
      </c>
      <c r="U3559" s="3">
        <f>IF(E3559="小怪",0,IF(INDEX([1]非R能力!$FK$9:$FK$558,C3559)=0,0,10))</f>
        <v>10</v>
      </c>
      <c r="V3559" s="3">
        <f>IF(E3559="小怪",0,IF(INDEX([1]非R能力!$FH$9:$FH$558,C3559)=0,0,5000))</f>
        <v>5000</v>
      </c>
      <c r="W3559" s="3">
        <f>HLOOKUP(W$5,[2]人物技能基础!$O$3:$Q$553,$C3559+1,0)</f>
        <v>3.637142857142857</v>
      </c>
      <c r="X3559" s="3">
        <f>HLOOKUP(X$5,[2]人物技能基础!$O$3:$Q$553,$C3559+1,0)</f>
        <v>2.0186428571428574</v>
      </c>
      <c r="Y3559" s="3">
        <f>HLOOKUP(Y$5,[2]人物技能基础!$O$3:$Q$553,$C3559+1,0)</f>
        <v>99.964285714285708</v>
      </c>
      <c r="Z3559" s="3">
        <f t="shared" si="331"/>
        <v>10458757</v>
      </c>
      <c r="AA3559" s="3">
        <f t="shared" si="332"/>
        <v>177242</v>
      </c>
      <c r="AB3559" s="3">
        <f t="shared" si="333"/>
        <v>64347</v>
      </c>
      <c r="AC3559" s="3">
        <f t="shared" si="334"/>
        <v>65775</v>
      </c>
      <c r="AD3559" s="3">
        <f t="shared" si="335"/>
        <v>67006</v>
      </c>
    </row>
    <row r="3560" spans="1:30" x14ac:dyDescent="0.15">
      <c r="A3560" s="3">
        <v>1555</v>
      </c>
      <c r="B3560" s="3" t="str">
        <f t="shared" si="330"/>
        <v>关卡1555boss</v>
      </c>
      <c r="C3560" s="3">
        <f>INDEX([3]关卡!$J$19:$J$2018,A3560)</f>
        <v>512</v>
      </c>
      <c r="D3560" s="3">
        <f>INDEX([3]关卡!$N$19:$N$2018,A3560)</f>
        <v>512</v>
      </c>
      <c r="E3560" s="3" t="s">
        <v>25</v>
      </c>
      <c r="F3560" s="3" t="s">
        <v>26</v>
      </c>
      <c r="G3560" s="3">
        <v>30</v>
      </c>
      <c r="H3560" s="3">
        <v>30</v>
      </c>
      <c r="I3560" s="3">
        <v>0.2</v>
      </c>
      <c r="J3560" s="4">
        <v>0.75</v>
      </c>
      <c r="K3560" s="4">
        <v>1</v>
      </c>
      <c r="L3560" s="4">
        <v>5</v>
      </c>
      <c r="M3560" s="3">
        <v>1</v>
      </c>
      <c r="N3560" s="3">
        <v>2</v>
      </c>
      <c r="O3560" s="3">
        <f>HLOOKUP(O$5,[1]非R能力!$B$8:$F$558,$C3560+1,0)</f>
        <v>2286866.5105127268</v>
      </c>
      <c r="P3560" s="3">
        <f>HLOOKUP(P$5,[1]非R能力!$B$8:$F$558,$C3560+1,0)</f>
        <v>321738.28013368353</v>
      </c>
      <c r="Q3560" s="3">
        <f>HLOOKUP(Q$5,[1]非R能力!$B$8:$F$558,$C3560+1,0)</f>
        <v>161796.51695819589</v>
      </c>
      <c r="R3560" s="3">
        <f>HLOOKUP(R$5,[1]非R能力!$B$8:$F$558,$C3560+1,0)</f>
        <v>50254.691662323603</v>
      </c>
      <c r="S3560" s="3">
        <f>HLOOKUP(S$5,[1]非R能力!$B$8:$F$558,$C3560+1,0)</f>
        <v>65775.454224691071</v>
      </c>
      <c r="T3560" s="3">
        <f>INDEX([1]非R能力!$H$9:$H$558,D3560)</f>
        <v>61361.064892391252</v>
      </c>
      <c r="U3560" s="3">
        <f>IF(E3560="小怪",0,IF(INDEX([1]非R能力!$FK$9:$FK$558,C3560)=0,0,10))</f>
        <v>10</v>
      </c>
      <c r="V3560" s="3">
        <f>IF(E3560="小怪",0,IF(INDEX([1]非R能力!$FH$9:$FH$558,C3560)=0,0,5000))</f>
        <v>5000</v>
      </c>
      <c r="W3560" s="3">
        <f>HLOOKUP(W$5,[2]人物技能基础!$O$3:$Q$553,$C3560+1,0)</f>
        <v>3.637142857142857</v>
      </c>
      <c r="X3560" s="3">
        <f>HLOOKUP(X$5,[2]人物技能基础!$O$3:$Q$553,$C3560+1,0)</f>
        <v>2.0186428571428574</v>
      </c>
      <c r="Y3560" s="3">
        <f>HLOOKUP(Y$5,[2]人物技能基础!$O$3:$Q$553,$C3560+1,0)</f>
        <v>99.964285714285708</v>
      </c>
      <c r="Z3560" s="3">
        <f t="shared" si="331"/>
        <v>10458757</v>
      </c>
      <c r="AA3560" s="3">
        <f t="shared" si="332"/>
        <v>177242</v>
      </c>
      <c r="AB3560" s="3">
        <f t="shared" si="333"/>
        <v>64347</v>
      </c>
      <c r="AC3560" s="3">
        <f t="shared" si="334"/>
        <v>65775</v>
      </c>
      <c r="AD3560" s="3">
        <f t="shared" si="335"/>
        <v>67006</v>
      </c>
    </row>
    <row r="3561" spans="1:30" x14ac:dyDescent="0.15">
      <c r="A3561" s="3">
        <v>1556</v>
      </c>
      <c r="B3561" s="3" t="str">
        <f t="shared" si="330"/>
        <v>关卡1556boss</v>
      </c>
      <c r="C3561" s="3">
        <f>INDEX([3]关卡!$J$19:$J$2018,A3561)</f>
        <v>512</v>
      </c>
      <c r="D3561" s="3">
        <f>INDEX([3]关卡!$N$19:$N$2018,A3561)</f>
        <v>512</v>
      </c>
      <c r="E3561" s="3" t="s">
        <v>25</v>
      </c>
      <c r="F3561" s="3" t="s">
        <v>26</v>
      </c>
      <c r="G3561" s="3">
        <v>30</v>
      </c>
      <c r="H3561" s="3">
        <v>30</v>
      </c>
      <c r="I3561" s="3">
        <v>0.2</v>
      </c>
      <c r="J3561" s="4">
        <v>0.75</v>
      </c>
      <c r="K3561" s="4">
        <v>1</v>
      </c>
      <c r="L3561" s="4">
        <v>5</v>
      </c>
      <c r="M3561" s="3">
        <v>1</v>
      </c>
      <c r="N3561" s="3">
        <v>2</v>
      </c>
      <c r="O3561" s="3">
        <f>HLOOKUP(O$5,[1]非R能力!$B$8:$F$558,$C3561+1,0)</f>
        <v>2286866.5105127268</v>
      </c>
      <c r="P3561" s="3">
        <f>HLOOKUP(P$5,[1]非R能力!$B$8:$F$558,$C3561+1,0)</f>
        <v>321738.28013368353</v>
      </c>
      <c r="Q3561" s="3">
        <f>HLOOKUP(Q$5,[1]非R能力!$B$8:$F$558,$C3561+1,0)</f>
        <v>161796.51695819589</v>
      </c>
      <c r="R3561" s="3">
        <f>HLOOKUP(R$5,[1]非R能力!$B$8:$F$558,$C3561+1,0)</f>
        <v>50254.691662323603</v>
      </c>
      <c r="S3561" s="3">
        <f>HLOOKUP(S$5,[1]非R能力!$B$8:$F$558,$C3561+1,0)</f>
        <v>65775.454224691071</v>
      </c>
      <c r="T3561" s="3">
        <f>INDEX([1]非R能力!$H$9:$H$558,D3561)</f>
        <v>61361.064892391252</v>
      </c>
      <c r="U3561" s="3">
        <f>IF(E3561="小怪",0,IF(INDEX([1]非R能力!$FK$9:$FK$558,C3561)=0,0,10))</f>
        <v>10</v>
      </c>
      <c r="V3561" s="3">
        <f>IF(E3561="小怪",0,IF(INDEX([1]非R能力!$FH$9:$FH$558,C3561)=0,0,5000))</f>
        <v>5000</v>
      </c>
      <c r="W3561" s="3">
        <f>HLOOKUP(W$5,[2]人物技能基础!$O$3:$Q$553,$C3561+1,0)</f>
        <v>3.637142857142857</v>
      </c>
      <c r="X3561" s="3">
        <f>HLOOKUP(X$5,[2]人物技能基础!$O$3:$Q$553,$C3561+1,0)</f>
        <v>2.0186428571428574</v>
      </c>
      <c r="Y3561" s="3">
        <f>HLOOKUP(Y$5,[2]人物技能基础!$O$3:$Q$553,$C3561+1,0)</f>
        <v>99.964285714285708</v>
      </c>
      <c r="Z3561" s="3">
        <f t="shared" si="331"/>
        <v>10458757</v>
      </c>
      <c r="AA3561" s="3">
        <f t="shared" si="332"/>
        <v>177242</v>
      </c>
      <c r="AB3561" s="3">
        <f t="shared" si="333"/>
        <v>64347</v>
      </c>
      <c r="AC3561" s="3">
        <f t="shared" si="334"/>
        <v>65775</v>
      </c>
      <c r="AD3561" s="3">
        <f t="shared" si="335"/>
        <v>67006</v>
      </c>
    </row>
    <row r="3562" spans="1:30" x14ac:dyDescent="0.15">
      <c r="A3562" s="3">
        <v>1557</v>
      </c>
      <c r="B3562" s="3" t="str">
        <f t="shared" si="330"/>
        <v>关卡1557boss</v>
      </c>
      <c r="C3562" s="3">
        <f>INDEX([3]关卡!$J$19:$J$2018,A3562)</f>
        <v>512</v>
      </c>
      <c r="D3562" s="3">
        <f>INDEX([3]关卡!$N$19:$N$2018,A3562)</f>
        <v>512</v>
      </c>
      <c r="E3562" s="3" t="s">
        <v>25</v>
      </c>
      <c r="F3562" s="3" t="s">
        <v>26</v>
      </c>
      <c r="G3562" s="3">
        <v>30</v>
      </c>
      <c r="H3562" s="3">
        <v>30</v>
      </c>
      <c r="I3562" s="3">
        <v>0.2</v>
      </c>
      <c r="J3562" s="4">
        <v>0.75</v>
      </c>
      <c r="K3562" s="4">
        <v>1</v>
      </c>
      <c r="L3562" s="4">
        <v>5</v>
      </c>
      <c r="M3562" s="3">
        <v>1</v>
      </c>
      <c r="N3562" s="3">
        <v>2</v>
      </c>
      <c r="O3562" s="3">
        <f>HLOOKUP(O$5,[1]非R能力!$B$8:$F$558,$C3562+1,0)</f>
        <v>2286866.5105127268</v>
      </c>
      <c r="P3562" s="3">
        <f>HLOOKUP(P$5,[1]非R能力!$B$8:$F$558,$C3562+1,0)</f>
        <v>321738.28013368353</v>
      </c>
      <c r="Q3562" s="3">
        <f>HLOOKUP(Q$5,[1]非R能力!$B$8:$F$558,$C3562+1,0)</f>
        <v>161796.51695819589</v>
      </c>
      <c r="R3562" s="3">
        <f>HLOOKUP(R$5,[1]非R能力!$B$8:$F$558,$C3562+1,0)</f>
        <v>50254.691662323603</v>
      </c>
      <c r="S3562" s="3">
        <f>HLOOKUP(S$5,[1]非R能力!$B$8:$F$558,$C3562+1,0)</f>
        <v>65775.454224691071</v>
      </c>
      <c r="T3562" s="3">
        <f>INDEX([1]非R能力!$H$9:$H$558,D3562)</f>
        <v>61361.064892391252</v>
      </c>
      <c r="U3562" s="3">
        <f>IF(E3562="小怪",0,IF(INDEX([1]非R能力!$FK$9:$FK$558,C3562)=0,0,10))</f>
        <v>10</v>
      </c>
      <c r="V3562" s="3">
        <f>IF(E3562="小怪",0,IF(INDEX([1]非R能力!$FH$9:$FH$558,C3562)=0,0,5000))</f>
        <v>5000</v>
      </c>
      <c r="W3562" s="3">
        <f>HLOOKUP(W$5,[2]人物技能基础!$O$3:$Q$553,$C3562+1,0)</f>
        <v>3.637142857142857</v>
      </c>
      <c r="X3562" s="3">
        <f>HLOOKUP(X$5,[2]人物技能基础!$O$3:$Q$553,$C3562+1,0)</f>
        <v>2.0186428571428574</v>
      </c>
      <c r="Y3562" s="3">
        <f>HLOOKUP(Y$5,[2]人物技能基础!$O$3:$Q$553,$C3562+1,0)</f>
        <v>99.964285714285708</v>
      </c>
      <c r="Z3562" s="3">
        <f t="shared" si="331"/>
        <v>10458757</v>
      </c>
      <c r="AA3562" s="3">
        <f t="shared" si="332"/>
        <v>177242</v>
      </c>
      <c r="AB3562" s="3">
        <f t="shared" si="333"/>
        <v>64347</v>
      </c>
      <c r="AC3562" s="3">
        <f t="shared" si="334"/>
        <v>65775</v>
      </c>
      <c r="AD3562" s="3">
        <f t="shared" si="335"/>
        <v>67006</v>
      </c>
    </row>
    <row r="3563" spans="1:30" x14ac:dyDescent="0.15">
      <c r="A3563" s="3">
        <v>1558</v>
      </c>
      <c r="B3563" s="3" t="str">
        <f t="shared" si="330"/>
        <v>关卡1558boss</v>
      </c>
      <c r="C3563" s="3">
        <f>INDEX([3]关卡!$J$19:$J$2018,A3563)</f>
        <v>513</v>
      </c>
      <c r="D3563" s="3">
        <f>INDEX([3]关卡!$N$19:$N$2018,A3563)</f>
        <v>513</v>
      </c>
      <c r="E3563" s="3" t="s">
        <v>25</v>
      </c>
      <c r="F3563" s="3" t="s">
        <v>26</v>
      </c>
      <c r="G3563" s="3">
        <v>30</v>
      </c>
      <c r="H3563" s="3">
        <v>30</v>
      </c>
      <c r="I3563" s="3">
        <v>0.2</v>
      </c>
      <c r="J3563" s="4">
        <v>0.75</v>
      </c>
      <c r="K3563" s="4">
        <v>1</v>
      </c>
      <c r="L3563" s="4">
        <v>5</v>
      </c>
      <c r="M3563" s="3">
        <v>1</v>
      </c>
      <c r="N3563" s="3">
        <v>2</v>
      </c>
      <c r="O3563" s="3">
        <f>HLOOKUP(O$5,[1]非R能力!$B$8:$F$558,$C3563+1,0)</f>
        <v>2299673.0975703546</v>
      </c>
      <c r="P3563" s="3">
        <f>HLOOKUP(P$5,[1]非R能力!$B$8:$F$558,$C3563+1,0)</f>
        <v>323561.07702304784</v>
      </c>
      <c r="Q3563" s="3">
        <f>HLOOKUP(Q$5,[1]非R能力!$B$8:$F$558,$C3563+1,0)</f>
        <v>162562.41474754355</v>
      </c>
      <c r="R3563" s="3">
        <f>HLOOKUP(R$5,[1]非R能力!$B$8:$F$558,$C3563+1,0)</f>
        <v>50512.280352398069</v>
      </c>
      <c r="S3563" s="3">
        <f>HLOOKUP(S$5,[1]非R能力!$B$8:$F$558,$C3563+1,0)</f>
        <v>66083.973177008098</v>
      </c>
      <c r="T3563" s="3">
        <f>INDEX([1]非R能力!$H$9:$H$558,D3563)</f>
        <v>61678.073455167447</v>
      </c>
      <c r="U3563" s="3">
        <f>IF(E3563="小怪",0,IF(INDEX([1]非R能力!$FK$9:$FK$558,C3563)=0,0,10))</f>
        <v>10</v>
      </c>
      <c r="V3563" s="3">
        <f>IF(E3563="小怪",0,IF(INDEX([1]非R能力!$FH$9:$FH$558,C3563)=0,0,5000))</f>
        <v>5000</v>
      </c>
      <c r="W3563" s="3">
        <f>HLOOKUP(W$5,[2]人物技能基础!$O$3:$Q$553,$C3563+1,0)</f>
        <v>3.637142857142857</v>
      </c>
      <c r="X3563" s="3">
        <f>HLOOKUP(X$5,[2]人物技能基础!$O$3:$Q$553,$C3563+1,0)</f>
        <v>2.0186428571428574</v>
      </c>
      <c r="Y3563" s="3">
        <f>HLOOKUP(Y$5,[2]人物技能基础!$O$3:$Q$553,$C3563+1,0)</f>
        <v>99.964285714285708</v>
      </c>
      <c r="Z3563" s="3">
        <f t="shared" si="331"/>
        <v>10517433</v>
      </c>
      <c r="AA3563" s="3">
        <f t="shared" si="332"/>
        <v>178093</v>
      </c>
      <c r="AB3563" s="3">
        <f t="shared" si="333"/>
        <v>64712</v>
      </c>
      <c r="AC3563" s="3">
        <f t="shared" si="334"/>
        <v>66083</v>
      </c>
      <c r="AD3563" s="3">
        <f t="shared" si="335"/>
        <v>67349</v>
      </c>
    </row>
    <row r="3564" spans="1:30" x14ac:dyDescent="0.15">
      <c r="A3564" s="3">
        <v>1559</v>
      </c>
      <c r="B3564" s="3" t="str">
        <f t="shared" si="330"/>
        <v>关卡1559boss</v>
      </c>
      <c r="C3564" s="3">
        <f>INDEX([3]关卡!$J$19:$J$2018,A3564)</f>
        <v>513</v>
      </c>
      <c r="D3564" s="3">
        <f>INDEX([3]关卡!$N$19:$N$2018,A3564)</f>
        <v>513</v>
      </c>
      <c r="E3564" s="3" t="s">
        <v>25</v>
      </c>
      <c r="F3564" s="3" t="s">
        <v>26</v>
      </c>
      <c r="G3564" s="3">
        <v>30</v>
      </c>
      <c r="H3564" s="3">
        <v>30</v>
      </c>
      <c r="I3564" s="3">
        <v>0.2</v>
      </c>
      <c r="J3564" s="4">
        <v>0.75</v>
      </c>
      <c r="K3564" s="4">
        <v>1</v>
      </c>
      <c r="L3564" s="4">
        <v>5</v>
      </c>
      <c r="M3564" s="3">
        <v>1</v>
      </c>
      <c r="N3564" s="3">
        <v>2</v>
      </c>
      <c r="O3564" s="3">
        <f>HLOOKUP(O$5,[1]非R能力!$B$8:$F$558,$C3564+1,0)</f>
        <v>2299673.0975703546</v>
      </c>
      <c r="P3564" s="3">
        <f>HLOOKUP(P$5,[1]非R能力!$B$8:$F$558,$C3564+1,0)</f>
        <v>323561.07702304784</v>
      </c>
      <c r="Q3564" s="3">
        <f>HLOOKUP(Q$5,[1]非R能力!$B$8:$F$558,$C3564+1,0)</f>
        <v>162562.41474754355</v>
      </c>
      <c r="R3564" s="3">
        <f>HLOOKUP(R$5,[1]非R能力!$B$8:$F$558,$C3564+1,0)</f>
        <v>50512.280352398069</v>
      </c>
      <c r="S3564" s="3">
        <f>HLOOKUP(S$5,[1]非R能力!$B$8:$F$558,$C3564+1,0)</f>
        <v>66083.973177008098</v>
      </c>
      <c r="T3564" s="3">
        <f>INDEX([1]非R能力!$H$9:$H$558,D3564)</f>
        <v>61678.073455167447</v>
      </c>
      <c r="U3564" s="3">
        <f>IF(E3564="小怪",0,IF(INDEX([1]非R能力!$FK$9:$FK$558,C3564)=0,0,10))</f>
        <v>10</v>
      </c>
      <c r="V3564" s="3">
        <f>IF(E3564="小怪",0,IF(INDEX([1]非R能力!$FH$9:$FH$558,C3564)=0,0,5000))</f>
        <v>5000</v>
      </c>
      <c r="W3564" s="3">
        <f>HLOOKUP(W$5,[2]人物技能基础!$O$3:$Q$553,$C3564+1,0)</f>
        <v>3.637142857142857</v>
      </c>
      <c r="X3564" s="3">
        <f>HLOOKUP(X$5,[2]人物技能基础!$O$3:$Q$553,$C3564+1,0)</f>
        <v>2.0186428571428574</v>
      </c>
      <c r="Y3564" s="3">
        <f>HLOOKUP(Y$5,[2]人物技能基础!$O$3:$Q$553,$C3564+1,0)</f>
        <v>99.964285714285708</v>
      </c>
      <c r="Z3564" s="3">
        <f t="shared" si="331"/>
        <v>10517433</v>
      </c>
      <c r="AA3564" s="3">
        <f t="shared" si="332"/>
        <v>178093</v>
      </c>
      <c r="AB3564" s="3">
        <f t="shared" si="333"/>
        <v>64712</v>
      </c>
      <c r="AC3564" s="3">
        <f t="shared" si="334"/>
        <v>66083</v>
      </c>
      <c r="AD3564" s="3">
        <f t="shared" si="335"/>
        <v>67349</v>
      </c>
    </row>
    <row r="3565" spans="1:30" x14ac:dyDescent="0.15">
      <c r="A3565" s="3">
        <v>1560</v>
      </c>
      <c r="B3565" s="3" t="str">
        <f t="shared" si="330"/>
        <v>关卡1560boss</v>
      </c>
      <c r="C3565" s="3">
        <f>INDEX([3]关卡!$J$19:$J$2018,A3565)</f>
        <v>513</v>
      </c>
      <c r="D3565" s="3">
        <f>INDEX([3]关卡!$N$19:$N$2018,A3565)</f>
        <v>513</v>
      </c>
      <c r="E3565" s="3" t="s">
        <v>25</v>
      </c>
      <c r="F3565" s="3" t="s">
        <v>26</v>
      </c>
      <c r="G3565" s="3">
        <v>30</v>
      </c>
      <c r="H3565" s="3">
        <v>30</v>
      </c>
      <c r="I3565" s="3">
        <v>0.2</v>
      </c>
      <c r="J3565" s="4">
        <v>0.75</v>
      </c>
      <c r="K3565" s="4">
        <v>1</v>
      </c>
      <c r="L3565" s="4">
        <v>5</v>
      </c>
      <c r="M3565" s="3">
        <v>1</v>
      </c>
      <c r="N3565" s="3">
        <v>2</v>
      </c>
      <c r="O3565" s="3">
        <f>HLOOKUP(O$5,[1]非R能力!$B$8:$F$558,$C3565+1,0)</f>
        <v>2299673.0975703546</v>
      </c>
      <c r="P3565" s="3">
        <f>HLOOKUP(P$5,[1]非R能力!$B$8:$F$558,$C3565+1,0)</f>
        <v>323561.07702304784</v>
      </c>
      <c r="Q3565" s="3">
        <f>HLOOKUP(Q$5,[1]非R能力!$B$8:$F$558,$C3565+1,0)</f>
        <v>162562.41474754355</v>
      </c>
      <c r="R3565" s="3">
        <f>HLOOKUP(R$5,[1]非R能力!$B$8:$F$558,$C3565+1,0)</f>
        <v>50512.280352398069</v>
      </c>
      <c r="S3565" s="3">
        <f>HLOOKUP(S$5,[1]非R能力!$B$8:$F$558,$C3565+1,0)</f>
        <v>66083.973177008098</v>
      </c>
      <c r="T3565" s="3">
        <f>INDEX([1]非R能力!$H$9:$H$558,D3565)</f>
        <v>61678.073455167447</v>
      </c>
      <c r="U3565" s="3">
        <f>IF(E3565="小怪",0,IF(INDEX([1]非R能力!$FK$9:$FK$558,C3565)=0,0,10))</f>
        <v>10</v>
      </c>
      <c r="V3565" s="3">
        <f>IF(E3565="小怪",0,IF(INDEX([1]非R能力!$FH$9:$FH$558,C3565)=0,0,5000))</f>
        <v>5000</v>
      </c>
      <c r="W3565" s="3">
        <f>HLOOKUP(W$5,[2]人物技能基础!$O$3:$Q$553,$C3565+1,0)</f>
        <v>3.637142857142857</v>
      </c>
      <c r="X3565" s="3">
        <f>HLOOKUP(X$5,[2]人物技能基础!$O$3:$Q$553,$C3565+1,0)</f>
        <v>2.0186428571428574</v>
      </c>
      <c r="Y3565" s="3">
        <f>HLOOKUP(Y$5,[2]人物技能基础!$O$3:$Q$553,$C3565+1,0)</f>
        <v>99.964285714285708</v>
      </c>
      <c r="Z3565" s="3">
        <f t="shared" si="331"/>
        <v>10517433</v>
      </c>
      <c r="AA3565" s="3">
        <f t="shared" si="332"/>
        <v>178093</v>
      </c>
      <c r="AB3565" s="3">
        <f t="shared" si="333"/>
        <v>64712</v>
      </c>
      <c r="AC3565" s="3">
        <f t="shared" si="334"/>
        <v>66083</v>
      </c>
      <c r="AD3565" s="3">
        <f t="shared" si="335"/>
        <v>67349</v>
      </c>
    </row>
    <row r="3566" spans="1:30" x14ac:dyDescent="0.15">
      <c r="A3566" s="3">
        <v>1561</v>
      </c>
      <c r="B3566" s="3" t="str">
        <f t="shared" si="330"/>
        <v>关卡1561boss</v>
      </c>
      <c r="C3566" s="3">
        <f>INDEX([3]关卡!$J$19:$J$2018,A3566)</f>
        <v>513</v>
      </c>
      <c r="D3566" s="3">
        <f>INDEX([3]关卡!$N$19:$N$2018,A3566)</f>
        <v>513</v>
      </c>
      <c r="E3566" s="3" t="s">
        <v>25</v>
      </c>
      <c r="F3566" s="3" t="s">
        <v>26</v>
      </c>
      <c r="G3566" s="3">
        <v>30</v>
      </c>
      <c r="H3566" s="3">
        <v>30</v>
      </c>
      <c r="I3566" s="3">
        <v>0.2</v>
      </c>
      <c r="J3566" s="4">
        <v>0.75</v>
      </c>
      <c r="K3566" s="4">
        <v>1</v>
      </c>
      <c r="L3566" s="4">
        <v>5</v>
      </c>
      <c r="M3566" s="3">
        <v>1</v>
      </c>
      <c r="N3566" s="3">
        <v>2</v>
      </c>
      <c r="O3566" s="3">
        <f>HLOOKUP(O$5,[1]非R能力!$B$8:$F$558,$C3566+1,0)</f>
        <v>2299673.0975703546</v>
      </c>
      <c r="P3566" s="3">
        <f>HLOOKUP(P$5,[1]非R能力!$B$8:$F$558,$C3566+1,0)</f>
        <v>323561.07702304784</v>
      </c>
      <c r="Q3566" s="3">
        <f>HLOOKUP(Q$5,[1]非R能力!$B$8:$F$558,$C3566+1,0)</f>
        <v>162562.41474754355</v>
      </c>
      <c r="R3566" s="3">
        <f>HLOOKUP(R$5,[1]非R能力!$B$8:$F$558,$C3566+1,0)</f>
        <v>50512.280352398069</v>
      </c>
      <c r="S3566" s="3">
        <f>HLOOKUP(S$5,[1]非R能力!$B$8:$F$558,$C3566+1,0)</f>
        <v>66083.973177008098</v>
      </c>
      <c r="T3566" s="3">
        <f>INDEX([1]非R能力!$H$9:$H$558,D3566)</f>
        <v>61678.073455167447</v>
      </c>
      <c r="U3566" s="3">
        <f>IF(E3566="小怪",0,IF(INDEX([1]非R能力!$FK$9:$FK$558,C3566)=0,0,10))</f>
        <v>10</v>
      </c>
      <c r="V3566" s="3">
        <f>IF(E3566="小怪",0,IF(INDEX([1]非R能力!$FH$9:$FH$558,C3566)=0,0,5000))</f>
        <v>5000</v>
      </c>
      <c r="W3566" s="3">
        <f>HLOOKUP(W$5,[2]人物技能基础!$O$3:$Q$553,$C3566+1,0)</f>
        <v>3.637142857142857</v>
      </c>
      <c r="X3566" s="3">
        <f>HLOOKUP(X$5,[2]人物技能基础!$O$3:$Q$553,$C3566+1,0)</f>
        <v>2.0186428571428574</v>
      </c>
      <c r="Y3566" s="3">
        <f>HLOOKUP(Y$5,[2]人物技能基础!$O$3:$Q$553,$C3566+1,0)</f>
        <v>99.964285714285708</v>
      </c>
      <c r="Z3566" s="3">
        <f t="shared" si="331"/>
        <v>10517433</v>
      </c>
      <c r="AA3566" s="3">
        <f t="shared" si="332"/>
        <v>178093</v>
      </c>
      <c r="AB3566" s="3">
        <f t="shared" si="333"/>
        <v>64712</v>
      </c>
      <c r="AC3566" s="3">
        <f t="shared" si="334"/>
        <v>66083</v>
      </c>
      <c r="AD3566" s="3">
        <f t="shared" si="335"/>
        <v>67349</v>
      </c>
    </row>
    <row r="3567" spans="1:30" x14ac:dyDescent="0.15">
      <c r="A3567" s="3">
        <v>1562</v>
      </c>
      <c r="B3567" s="3" t="str">
        <f t="shared" si="330"/>
        <v>关卡1562boss</v>
      </c>
      <c r="C3567" s="3">
        <f>INDEX([3]关卡!$J$19:$J$2018,A3567)</f>
        <v>514</v>
      </c>
      <c r="D3567" s="3">
        <f>INDEX([3]关卡!$N$19:$N$2018,A3567)</f>
        <v>514</v>
      </c>
      <c r="E3567" s="3" t="s">
        <v>25</v>
      </c>
      <c r="F3567" s="3" t="s">
        <v>26</v>
      </c>
      <c r="G3567" s="3">
        <v>30</v>
      </c>
      <c r="H3567" s="3">
        <v>30</v>
      </c>
      <c r="I3567" s="3">
        <v>0.2</v>
      </c>
      <c r="J3567" s="4">
        <v>0.75</v>
      </c>
      <c r="K3567" s="4">
        <v>1</v>
      </c>
      <c r="L3567" s="4">
        <v>5</v>
      </c>
      <c r="M3567" s="3">
        <v>1</v>
      </c>
      <c r="N3567" s="3">
        <v>2</v>
      </c>
      <c r="O3567" s="3">
        <f>HLOOKUP(O$5,[1]非R能力!$B$8:$F$558,$C3567+1,0)</f>
        <v>2312366.907852035</v>
      </c>
      <c r="P3567" s="3">
        <f>HLOOKUP(P$5,[1]非R能力!$B$8:$F$558,$C3567+1,0)</f>
        <v>325201.20927073818</v>
      </c>
      <c r="Q3567" s="3">
        <f>HLOOKUP(Q$5,[1]非R能力!$B$8:$F$558,$C3567+1,0)</f>
        <v>163291.58535288949</v>
      </c>
      <c r="R3567" s="3">
        <f>HLOOKUP(R$5,[1]非R能力!$B$8:$F$558,$C3567+1,0)</f>
        <v>50739.478825265738</v>
      </c>
      <c r="S3567" s="3">
        <f>HLOOKUP(S$5,[1]非R能力!$B$8:$F$558,$C3567+1,0)</f>
        <v>66395.50511999341</v>
      </c>
      <c r="T3567" s="3">
        <f>INDEX([1]非R能力!$H$9:$H$558,D3567)</f>
        <v>61996.38802939489</v>
      </c>
      <c r="U3567" s="3">
        <f>IF(E3567="小怪",0,IF(INDEX([1]非R能力!$FK$9:$FK$558,C3567)=0,0,10))</f>
        <v>10</v>
      </c>
      <c r="V3567" s="3">
        <f>IF(E3567="小怪",0,IF(INDEX([1]非R能力!$FH$9:$FH$558,C3567)=0,0,5000))</f>
        <v>5000</v>
      </c>
      <c r="W3567" s="3">
        <f>HLOOKUP(W$5,[2]人物技能基础!$O$3:$Q$553,$C3567+1,0)</f>
        <v>3.637142857142857</v>
      </c>
      <c r="X3567" s="3">
        <f>HLOOKUP(X$5,[2]人物技能基础!$O$3:$Q$553,$C3567+1,0)</f>
        <v>2.0186428571428574</v>
      </c>
      <c r="Y3567" s="3">
        <f>HLOOKUP(Y$5,[2]人物技能基础!$O$3:$Q$553,$C3567+1,0)</f>
        <v>99.964285714285708</v>
      </c>
      <c r="Z3567" s="3">
        <f t="shared" si="331"/>
        <v>10570840</v>
      </c>
      <c r="AA3567" s="3">
        <f t="shared" si="332"/>
        <v>178907</v>
      </c>
      <c r="AB3567" s="3">
        <f t="shared" si="333"/>
        <v>65040</v>
      </c>
      <c r="AC3567" s="3">
        <f t="shared" si="334"/>
        <v>66395</v>
      </c>
      <c r="AD3567" s="3">
        <f t="shared" si="335"/>
        <v>67652</v>
      </c>
    </row>
    <row r="3568" spans="1:30" x14ac:dyDescent="0.15">
      <c r="A3568" s="3">
        <v>1563</v>
      </c>
      <c r="B3568" s="3" t="str">
        <f t="shared" si="330"/>
        <v>关卡1563boss</v>
      </c>
      <c r="C3568" s="3">
        <f>INDEX([3]关卡!$J$19:$J$2018,A3568)</f>
        <v>514</v>
      </c>
      <c r="D3568" s="3">
        <f>INDEX([3]关卡!$N$19:$N$2018,A3568)</f>
        <v>514</v>
      </c>
      <c r="E3568" s="3" t="s">
        <v>25</v>
      </c>
      <c r="F3568" s="3" t="s">
        <v>26</v>
      </c>
      <c r="G3568" s="3">
        <v>30</v>
      </c>
      <c r="H3568" s="3">
        <v>30</v>
      </c>
      <c r="I3568" s="3">
        <v>0.2</v>
      </c>
      <c r="J3568" s="4">
        <v>0.75</v>
      </c>
      <c r="K3568" s="4">
        <v>1</v>
      </c>
      <c r="L3568" s="4">
        <v>5</v>
      </c>
      <c r="M3568" s="3">
        <v>1</v>
      </c>
      <c r="N3568" s="3">
        <v>2</v>
      </c>
      <c r="O3568" s="3">
        <f>HLOOKUP(O$5,[1]非R能力!$B$8:$F$558,$C3568+1,0)</f>
        <v>2312366.907852035</v>
      </c>
      <c r="P3568" s="3">
        <f>HLOOKUP(P$5,[1]非R能力!$B$8:$F$558,$C3568+1,0)</f>
        <v>325201.20927073818</v>
      </c>
      <c r="Q3568" s="3">
        <f>HLOOKUP(Q$5,[1]非R能力!$B$8:$F$558,$C3568+1,0)</f>
        <v>163291.58535288949</v>
      </c>
      <c r="R3568" s="3">
        <f>HLOOKUP(R$5,[1]非R能力!$B$8:$F$558,$C3568+1,0)</f>
        <v>50739.478825265738</v>
      </c>
      <c r="S3568" s="3">
        <f>HLOOKUP(S$5,[1]非R能力!$B$8:$F$558,$C3568+1,0)</f>
        <v>66395.50511999341</v>
      </c>
      <c r="T3568" s="3">
        <f>INDEX([1]非R能力!$H$9:$H$558,D3568)</f>
        <v>61996.38802939489</v>
      </c>
      <c r="U3568" s="3">
        <f>IF(E3568="小怪",0,IF(INDEX([1]非R能力!$FK$9:$FK$558,C3568)=0,0,10))</f>
        <v>10</v>
      </c>
      <c r="V3568" s="3">
        <f>IF(E3568="小怪",0,IF(INDEX([1]非R能力!$FH$9:$FH$558,C3568)=0,0,5000))</f>
        <v>5000</v>
      </c>
      <c r="W3568" s="3">
        <f>HLOOKUP(W$5,[2]人物技能基础!$O$3:$Q$553,$C3568+1,0)</f>
        <v>3.637142857142857</v>
      </c>
      <c r="X3568" s="3">
        <f>HLOOKUP(X$5,[2]人物技能基础!$O$3:$Q$553,$C3568+1,0)</f>
        <v>2.0186428571428574</v>
      </c>
      <c r="Y3568" s="3">
        <f>HLOOKUP(Y$5,[2]人物技能基础!$O$3:$Q$553,$C3568+1,0)</f>
        <v>99.964285714285708</v>
      </c>
      <c r="Z3568" s="3">
        <f t="shared" si="331"/>
        <v>10570840</v>
      </c>
      <c r="AA3568" s="3">
        <f t="shared" si="332"/>
        <v>178907</v>
      </c>
      <c r="AB3568" s="3">
        <f t="shared" si="333"/>
        <v>65040</v>
      </c>
      <c r="AC3568" s="3">
        <f t="shared" si="334"/>
        <v>66395</v>
      </c>
      <c r="AD3568" s="3">
        <f t="shared" si="335"/>
        <v>67652</v>
      </c>
    </row>
    <row r="3569" spans="1:30" x14ac:dyDescent="0.15">
      <c r="A3569" s="3">
        <v>1564</v>
      </c>
      <c r="B3569" s="3" t="str">
        <f t="shared" si="330"/>
        <v>关卡1564boss</v>
      </c>
      <c r="C3569" s="3">
        <f>INDEX([3]关卡!$J$19:$J$2018,A3569)</f>
        <v>514</v>
      </c>
      <c r="D3569" s="3">
        <f>INDEX([3]关卡!$N$19:$N$2018,A3569)</f>
        <v>514</v>
      </c>
      <c r="E3569" s="3" t="s">
        <v>25</v>
      </c>
      <c r="F3569" s="3" t="s">
        <v>26</v>
      </c>
      <c r="G3569" s="3">
        <v>30</v>
      </c>
      <c r="H3569" s="3">
        <v>30</v>
      </c>
      <c r="I3569" s="3">
        <v>0.2</v>
      </c>
      <c r="J3569" s="4">
        <v>0.75</v>
      </c>
      <c r="K3569" s="4">
        <v>1</v>
      </c>
      <c r="L3569" s="4">
        <v>5</v>
      </c>
      <c r="M3569" s="3">
        <v>1</v>
      </c>
      <c r="N3569" s="3">
        <v>2</v>
      </c>
      <c r="O3569" s="3">
        <f>HLOOKUP(O$5,[1]非R能力!$B$8:$F$558,$C3569+1,0)</f>
        <v>2312366.907852035</v>
      </c>
      <c r="P3569" s="3">
        <f>HLOOKUP(P$5,[1]非R能力!$B$8:$F$558,$C3569+1,0)</f>
        <v>325201.20927073818</v>
      </c>
      <c r="Q3569" s="3">
        <f>HLOOKUP(Q$5,[1]非R能力!$B$8:$F$558,$C3569+1,0)</f>
        <v>163291.58535288949</v>
      </c>
      <c r="R3569" s="3">
        <f>HLOOKUP(R$5,[1]非R能力!$B$8:$F$558,$C3569+1,0)</f>
        <v>50739.478825265738</v>
      </c>
      <c r="S3569" s="3">
        <f>HLOOKUP(S$5,[1]非R能力!$B$8:$F$558,$C3569+1,0)</f>
        <v>66395.50511999341</v>
      </c>
      <c r="T3569" s="3">
        <f>INDEX([1]非R能力!$H$9:$H$558,D3569)</f>
        <v>61996.38802939489</v>
      </c>
      <c r="U3569" s="3">
        <f>IF(E3569="小怪",0,IF(INDEX([1]非R能力!$FK$9:$FK$558,C3569)=0,0,10))</f>
        <v>10</v>
      </c>
      <c r="V3569" s="3">
        <f>IF(E3569="小怪",0,IF(INDEX([1]非R能力!$FH$9:$FH$558,C3569)=0,0,5000))</f>
        <v>5000</v>
      </c>
      <c r="W3569" s="3">
        <f>HLOOKUP(W$5,[2]人物技能基础!$O$3:$Q$553,$C3569+1,0)</f>
        <v>3.637142857142857</v>
      </c>
      <c r="X3569" s="3">
        <f>HLOOKUP(X$5,[2]人物技能基础!$O$3:$Q$553,$C3569+1,0)</f>
        <v>2.0186428571428574</v>
      </c>
      <c r="Y3569" s="3">
        <f>HLOOKUP(Y$5,[2]人物技能基础!$O$3:$Q$553,$C3569+1,0)</f>
        <v>99.964285714285708</v>
      </c>
      <c r="Z3569" s="3">
        <f t="shared" si="331"/>
        <v>10570840</v>
      </c>
      <c r="AA3569" s="3">
        <f t="shared" si="332"/>
        <v>178907</v>
      </c>
      <c r="AB3569" s="3">
        <f t="shared" si="333"/>
        <v>65040</v>
      </c>
      <c r="AC3569" s="3">
        <f t="shared" si="334"/>
        <v>66395</v>
      </c>
      <c r="AD3569" s="3">
        <f t="shared" si="335"/>
        <v>67652</v>
      </c>
    </row>
    <row r="3570" spans="1:30" x14ac:dyDescent="0.15">
      <c r="A3570" s="3">
        <v>1565</v>
      </c>
      <c r="B3570" s="3" t="str">
        <f t="shared" si="330"/>
        <v>关卡1565boss</v>
      </c>
      <c r="C3570" s="3">
        <f>INDEX([3]关卡!$J$19:$J$2018,A3570)</f>
        <v>514</v>
      </c>
      <c r="D3570" s="3">
        <f>INDEX([3]关卡!$N$19:$N$2018,A3570)</f>
        <v>514</v>
      </c>
      <c r="E3570" s="3" t="s">
        <v>25</v>
      </c>
      <c r="F3570" s="3" t="s">
        <v>26</v>
      </c>
      <c r="G3570" s="3">
        <v>30</v>
      </c>
      <c r="H3570" s="3">
        <v>30</v>
      </c>
      <c r="I3570" s="3">
        <v>0.2</v>
      </c>
      <c r="J3570" s="4">
        <v>0.75</v>
      </c>
      <c r="K3570" s="4">
        <v>1</v>
      </c>
      <c r="L3570" s="4">
        <v>5</v>
      </c>
      <c r="M3570" s="3">
        <v>1</v>
      </c>
      <c r="N3570" s="3">
        <v>2</v>
      </c>
      <c r="O3570" s="3">
        <f>HLOOKUP(O$5,[1]非R能力!$B$8:$F$558,$C3570+1,0)</f>
        <v>2312366.907852035</v>
      </c>
      <c r="P3570" s="3">
        <f>HLOOKUP(P$5,[1]非R能力!$B$8:$F$558,$C3570+1,0)</f>
        <v>325201.20927073818</v>
      </c>
      <c r="Q3570" s="3">
        <f>HLOOKUP(Q$5,[1]非R能力!$B$8:$F$558,$C3570+1,0)</f>
        <v>163291.58535288949</v>
      </c>
      <c r="R3570" s="3">
        <f>HLOOKUP(R$5,[1]非R能力!$B$8:$F$558,$C3570+1,0)</f>
        <v>50739.478825265738</v>
      </c>
      <c r="S3570" s="3">
        <f>HLOOKUP(S$5,[1]非R能力!$B$8:$F$558,$C3570+1,0)</f>
        <v>66395.50511999341</v>
      </c>
      <c r="T3570" s="3">
        <f>INDEX([1]非R能力!$H$9:$H$558,D3570)</f>
        <v>61996.38802939489</v>
      </c>
      <c r="U3570" s="3">
        <f>IF(E3570="小怪",0,IF(INDEX([1]非R能力!$FK$9:$FK$558,C3570)=0,0,10))</f>
        <v>10</v>
      </c>
      <c r="V3570" s="3">
        <f>IF(E3570="小怪",0,IF(INDEX([1]非R能力!$FH$9:$FH$558,C3570)=0,0,5000))</f>
        <v>5000</v>
      </c>
      <c r="W3570" s="3">
        <f>HLOOKUP(W$5,[2]人物技能基础!$O$3:$Q$553,$C3570+1,0)</f>
        <v>3.637142857142857</v>
      </c>
      <c r="X3570" s="3">
        <f>HLOOKUP(X$5,[2]人物技能基础!$O$3:$Q$553,$C3570+1,0)</f>
        <v>2.0186428571428574</v>
      </c>
      <c r="Y3570" s="3">
        <f>HLOOKUP(Y$5,[2]人物技能基础!$O$3:$Q$553,$C3570+1,0)</f>
        <v>99.964285714285708</v>
      </c>
      <c r="Z3570" s="3">
        <f t="shared" si="331"/>
        <v>10570840</v>
      </c>
      <c r="AA3570" s="3">
        <f t="shared" si="332"/>
        <v>178907</v>
      </c>
      <c r="AB3570" s="3">
        <f t="shared" si="333"/>
        <v>65040</v>
      </c>
      <c r="AC3570" s="3">
        <f t="shared" si="334"/>
        <v>66395</v>
      </c>
      <c r="AD3570" s="3">
        <f t="shared" si="335"/>
        <v>67652</v>
      </c>
    </row>
    <row r="3571" spans="1:30" x14ac:dyDescent="0.15">
      <c r="A3571" s="3">
        <v>1566</v>
      </c>
      <c r="B3571" s="3" t="str">
        <f t="shared" si="330"/>
        <v>关卡1566boss</v>
      </c>
      <c r="C3571" s="3">
        <f>INDEX([3]关卡!$J$19:$J$2018,A3571)</f>
        <v>515</v>
      </c>
      <c r="D3571" s="3">
        <f>INDEX([3]关卡!$N$19:$N$2018,A3571)</f>
        <v>515</v>
      </c>
      <c r="E3571" s="3" t="s">
        <v>25</v>
      </c>
      <c r="F3571" s="3" t="s">
        <v>26</v>
      </c>
      <c r="G3571" s="3">
        <v>30</v>
      </c>
      <c r="H3571" s="3">
        <v>30</v>
      </c>
      <c r="I3571" s="3">
        <v>0.2</v>
      </c>
      <c r="J3571" s="4">
        <v>0.75</v>
      </c>
      <c r="K3571" s="4">
        <v>1</v>
      </c>
      <c r="L3571" s="4">
        <v>5</v>
      </c>
      <c r="M3571" s="3">
        <v>1</v>
      </c>
      <c r="N3571" s="3">
        <v>2</v>
      </c>
      <c r="O3571" s="3">
        <f>HLOOKUP(O$5,[1]非R能力!$B$8:$F$558,$C3571+1,0)</f>
        <v>2324429.6172376499</v>
      </c>
      <c r="P3571" s="3">
        <f>HLOOKUP(P$5,[1]非R能力!$B$8:$F$558,$C3571+1,0)</f>
        <v>326845.87098272983</v>
      </c>
      <c r="Q3571" s="3">
        <f>HLOOKUP(Q$5,[1]非R能力!$B$8:$F$558,$C3571+1,0)</f>
        <v>163976.35999831613</v>
      </c>
      <c r="R3571" s="3">
        <f>HLOOKUP(R$5,[1]非R能力!$B$8:$F$558,$C3571+1,0)</f>
        <v>50971.801754872693</v>
      </c>
      <c r="S3571" s="3">
        <f>HLOOKUP(S$5,[1]非R能力!$B$8:$F$558,$C3571+1,0)</f>
        <v>66649.097133304327</v>
      </c>
      <c r="T3571" s="3">
        <f>INDEX([1]非R能力!$H$9:$H$558,D3571)</f>
        <v>62316.012555126021</v>
      </c>
      <c r="U3571" s="3">
        <f>IF(E3571="小怪",0,IF(INDEX([1]非R能力!$FK$9:$FK$558,C3571)=0,0,10))</f>
        <v>10</v>
      </c>
      <c r="V3571" s="3">
        <f>IF(E3571="小怪",0,IF(INDEX([1]非R能力!$FH$9:$FH$558,C3571)=0,0,5000))</f>
        <v>5000</v>
      </c>
      <c r="W3571" s="3">
        <f>HLOOKUP(W$5,[2]人物技能基础!$O$3:$Q$553,$C3571+1,0)</f>
        <v>3.637142857142857</v>
      </c>
      <c r="X3571" s="3">
        <f>HLOOKUP(X$5,[2]人物技能基础!$O$3:$Q$553,$C3571+1,0)</f>
        <v>2.0186428571428574</v>
      </c>
      <c r="Y3571" s="3">
        <f>HLOOKUP(Y$5,[2]人物技能基础!$O$3:$Q$553,$C3571+1,0)</f>
        <v>99.964285714285708</v>
      </c>
      <c r="Z3571" s="3">
        <f t="shared" si="331"/>
        <v>10624399</v>
      </c>
      <c r="AA3571" s="3">
        <f t="shared" si="332"/>
        <v>179672</v>
      </c>
      <c r="AB3571" s="3">
        <f t="shared" si="333"/>
        <v>65369</v>
      </c>
      <c r="AC3571" s="3">
        <f t="shared" si="334"/>
        <v>66649</v>
      </c>
      <c r="AD3571" s="3">
        <f t="shared" si="335"/>
        <v>67962</v>
      </c>
    </row>
    <row r="3572" spans="1:30" x14ac:dyDescent="0.15">
      <c r="A3572" s="3">
        <v>1567</v>
      </c>
      <c r="B3572" s="3" t="str">
        <f t="shared" si="330"/>
        <v>关卡1567boss</v>
      </c>
      <c r="C3572" s="3">
        <f>INDEX([3]关卡!$J$19:$J$2018,A3572)</f>
        <v>515</v>
      </c>
      <c r="D3572" s="3">
        <f>INDEX([3]关卡!$N$19:$N$2018,A3572)</f>
        <v>515</v>
      </c>
      <c r="E3572" s="3" t="s">
        <v>25</v>
      </c>
      <c r="F3572" s="3" t="s">
        <v>26</v>
      </c>
      <c r="G3572" s="3">
        <v>30</v>
      </c>
      <c r="H3572" s="3">
        <v>30</v>
      </c>
      <c r="I3572" s="3">
        <v>0.2</v>
      </c>
      <c r="J3572" s="4">
        <v>0.75</v>
      </c>
      <c r="K3572" s="4">
        <v>1</v>
      </c>
      <c r="L3572" s="4">
        <v>5</v>
      </c>
      <c r="M3572" s="3">
        <v>1</v>
      </c>
      <c r="N3572" s="3">
        <v>2</v>
      </c>
      <c r="O3572" s="3">
        <f>HLOOKUP(O$5,[1]非R能力!$B$8:$F$558,$C3572+1,0)</f>
        <v>2324429.6172376499</v>
      </c>
      <c r="P3572" s="3">
        <f>HLOOKUP(P$5,[1]非R能力!$B$8:$F$558,$C3572+1,0)</f>
        <v>326845.87098272983</v>
      </c>
      <c r="Q3572" s="3">
        <f>HLOOKUP(Q$5,[1]非R能力!$B$8:$F$558,$C3572+1,0)</f>
        <v>163976.35999831613</v>
      </c>
      <c r="R3572" s="3">
        <f>HLOOKUP(R$5,[1]非R能力!$B$8:$F$558,$C3572+1,0)</f>
        <v>50971.801754872693</v>
      </c>
      <c r="S3572" s="3">
        <f>HLOOKUP(S$5,[1]非R能力!$B$8:$F$558,$C3572+1,0)</f>
        <v>66649.097133304327</v>
      </c>
      <c r="T3572" s="3">
        <f>INDEX([1]非R能力!$H$9:$H$558,D3572)</f>
        <v>62316.012555126021</v>
      </c>
      <c r="U3572" s="3">
        <f>IF(E3572="小怪",0,IF(INDEX([1]非R能力!$FK$9:$FK$558,C3572)=0,0,10))</f>
        <v>10</v>
      </c>
      <c r="V3572" s="3">
        <f>IF(E3572="小怪",0,IF(INDEX([1]非R能力!$FH$9:$FH$558,C3572)=0,0,5000))</f>
        <v>5000</v>
      </c>
      <c r="W3572" s="3">
        <f>HLOOKUP(W$5,[2]人物技能基础!$O$3:$Q$553,$C3572+1,0)</f>
        <v>3.637142857142857</v>
      </c>
      <c r="X3572" s="3">
        <f>HLOOKUP(X$5,[2]人物技能基础!$O$3:$Q$553,$C3572+1,0)</f>
        <v>2.0186428571428574</v>
      </c>
      <c r="Y3572" s="3">
        <f>HLOOKUP(Y$5,[2]人物技能基础!$O$3:$Q$553,$C3572+1,0)</f>
        <v>99.964285714285708</v>
      </c>
      <c r="Z3572" s="3">
        <f t="shared" si="331"/>
        <v>10624399</v>
      </c>
      <c r="AA3572" s="3">
        <f t="shared" si="332"/>
        <v>179672</v>
      </c>
      <c r="AB3572" s="3">
        <f t="shared" si="333"/>
        <v>65369</v>
      </c>
      <c r="AC3572" s="3">
        <f t="shared" si="334"/>
        <v>66649</v>
      </c>
      <c r="AD3572" s="3">
        <f t="shared" si="335"/>
        <v>67962</v>
      </c>
    </row>
    <row r="3573" spans="1:30" x14ac:dyDescent="0.15">
      <c r="A3573" s="3">
        <v>1568</v>
      </c>
      <c r="B3573" s="3" t="str">
        <f t="shared" si="330"/>
        <v>关卡1568boss</v>
      </c>
      <c r="C3573" s="3">
        <f>INDEX([3]关卡!$J$19:$J$2018,A3573)</f>
        <v>515</v>
      </c>
      <c r="D3573" s="3">
        <f>INDEX([3]关卡!$N$19:$N$2018,A3573)</f>
        <v>515</v>
      </c>
      <c r="E3573" s="3" t="s">
        <v>25</v>
      </c>
      <c r="F3573" s="3" t="s">
        <v>26</v>
      </c>
      <c r="G3573" s="3">
        <v>30</v>
      </c>
      <c r="H3573" s="3">
        <v>30</v>
      </c>
      <c r="I3573" s="3">
        <v>0.2</v>
      </c>
      <c r="J3573" s="4">
        <v>0.75</v>
      </c>
      <c r="K3573" s="4">
        <v>1</v>
      </c>
      <c r="L3573" s="4">
        <v>5</v>
      </c>
      <c r="M3573" s="3">
        <v>1</v>
      </c>
      <c r="N3573" s="3">
        <v>2</v>
      </c>
      <c r="O3573" s="3">
        <f>HLOOKUP(O$5,[1]非R能力!$B$8:$F$558,$C3573+1,0)</f>
        <v>2324429.6172376499</v>
      </c>
      <c r="P3573" s="3">
        <f>HLOOKUP(P$5,[1]非R能力!$B$8:$F$558,$C3573+1,0)</f>
        <v>326845.87098272983</v>
      </c>
      <c r="Q3573" s="3">
        <f>HLOOKUP(Q$5,[1]非R能力!$B$8:$F$558,$C3573+1,0)</f>
        <v>163976.35999831613</v>
      </c>
      <c r="R3573" s="3">
        <f>HLOOKUP(R$5,[1]非R能力!$B$8:$F$558,$C3573+1,0)</f>
        <v>50971.801754872693</v>
      </c>
      <c r="S3573" s="3">
        <f>HLOOKUP(S$5,[1]非R能力!$B$8:$F$558,$C3573+1,0)</f>
        <v>66649.097133304327</v>
      </c>
      <c r="T3573" s="3">
        <f>INDEX([1]非R能力!$H$9:$H$558,D3573)</f>
        <v>62316.012555126021</v>
      </c>
      <c r="U3573" s="3">
        <f>IF(E3573="小怪",0,IF(INDEX([1]非R能力!$FK$9:$FK$558,C3573)=0,0,10))</f>
        <v>10</v>
      </c>
      <c r="V3573" s="3">
        <f>IF(E3573="小怪",0,IF(INDEX([1]非R能力!$FH$9:$FH$558,C3573)=0,0,5000))</f>
        <v>5000</v>
      </c>
      <c r="W3573" s="3">
        <f>HLOOKUP(W$5,[2]人物技能基础!$O$3:$Q$553,$C3573+1,0)</f>
        <v>3.637142857142857</v>
      </c>
      <c r="X3573" s="3">
        <f>HLOOKUP(X$5,[2]人物技能基础!$O$3:$Q$553,$C3573+1,0)</f>
        <v>2.0186428571428574</v>
      </c>
      <c r="Y3573" s="3">
        <f>HLOOKUP(Y$5,[2]人物技能基础!$O$3:$Q$553,$C3573+1,0)</f>
        <v>99.964285714285708</v>
      </c>
      <c r="Z3573" s="3">
        <f t="shared" si="331"/>
        <v>10624399</v>
      </c>
      <c r="AA3573" s="3">
        <f t="shared" si="332"/>
        <v>179672</v>
      </c>
      <c r="AB3573" s="3">
        <f t="shared" si="333"/>
        <v>65369</v>
      </c>
      <c r="AC3573" s="3">
        <f t="shared" si="334"/>
        <v>66649</v>
      </c>
      <c r="AD3573" s="3">
        <f t="shared" si="335"/>
        <v>67962</v>
      </c>
    </row>
    <row r="3574" spans="1:30" x14ac:dyDescent="0.15">
      <c r="A3574" s="3">
        <v>1569</v>
      </c>
      <c r="B3574" s="3" t="str">
        <f t="shared" si="330"/>
        <v>关卡1569boss</v>
      </c>
      <c r="C3574" s="3">
        <f>INDEX([3]关卡!$J$19:$J$2018,A3574)</f>
        <v>516</v>
      </c>
      <c r="D3574" s="3">
        <f>INDEX([3]关卡!$N$19:$N$2018,A3574)</f>
        <v>516</v>
      </c>
      <c r="E3574" s="3" t="s">
        <v>25</v>
      </c>
      <c r="F3574" s="3" t="s">
        <v>26</v>
      </c>
      <c r="G3574" s="3">
        <v>30</v>
      </c>
      <c r="H3574" s="3">
        <v>30</v>
      </c>
      <c r="I3574" s="3">
        <v>0.2</v>
      </c>
      <c r="J3574" s="4">
        <v>0.75</v>
      </c>
      <c r="K3574" s="4">
        <v>1</v>
      </c>
      <c r="L3574" s="4">
        <v>5</v>
      </c>
      <c r="M3574" s="3">
        <v>1</v>
      </c>
      <c r="N3574" s="3">
        <v>2</v>
      </c>
      <c r="O3574" s="3">
        <f>HLOOKUP(O$5,[1]非R能力!$B$8:$F$558,$C3574+1,0)</f>
        <v>2336424.9812345742</v>
      </c>
      <c r="P3574" s="3">
        <f>HLOOKUP(P$5,[1]非R能力!$B$8:$F$558,$C3574+1,0)</f>
        <v>328562.60233613371</v>
      </c>
      <c r="Q3574" s="3">
        <f>HLOOKUP(Q$5,[1]非R能力!$B$8:$F$558,$C3574+1,0)</f>
        <v>164678.48641622643</v>
      </c>
      <c r="R3574" s="3">
        <f>HLOOKUP(R$5,[1]非R能力!$B$8:$F$558,$C3574+1,0)</f>
        <v>51194.568540139975</v>
      </c>
      <c r="S3574" s="3">
        <f>HLOOKUP(S$5,[1]非R能力!$B$8:$F$558,$C3574+1,0)</f>
        <v>66935.483491400679</v>
      </c>
      <c r="T3574" s="3">
        <f>INDEX([1]非R能力!$H$9:$H$558,D3574)</f>
        <v>62636.950978560002</v>
      </c>
      <c r="U3574" s="3">
        <f>IF(E3574="小怪",0,IF(INDEX([1]非R能力!$FK$9:$FK$558,C3574)=0,0,10))</f>
        <v>10</v>
      </c>
      <c r="V3574" s="3">
        <f>IF(E3574="小怪",0,IF(INDEX([1]非R能力!$FH$9:$FH$558,C3574)=0,0,5000))</f>
        <v>5000</v>
      </c>
      <c r="W3574" s="3">
        <f>HLOOKUP(W$5,[2]人物技能基础!$O$3:$Q$553,$C3574+1,0)</f>
        <v>3.637142857142857</v>
      </c>
      <c r="X3574" s="3">
        <f>HLOOKUP(X$5,[2]人物技能基础!$O$3:$Q$553,$C3574+1,0)</f>
        <v>2.0186428571428574</v>
      </c>
      <c r="Y3574" s="3">
        <f>HLOOKUP(Y$5,[2]人物技能基础!$O$3:$Q$553,$C3574+1,0)</f>
        <v>99.964285714285708</v>
      </c>
      <c r="Z3574" s="3">
        <f t="shared" si="331"/>
        <v>10680091</v>
      </c>
      <c r="AA3574" s="3">
        <f t="shared" si="332"/>
        <v>180454</v>
      </c>
      <c r="AB3574" s="3">
        <f t="shared" si="333"/>
        <v>65712</v>
      </c>
      <c r="AC3574" s="3">
        <f t="shared" si="334"/>
        <v>66935</v>
      </c>
      <c r="AD3574" s="3">
        <f t="shared" si="335"/>
        <v>68259</v>
      </c>
    </row>
    <row r="3575" spans="1:30" x14ac:dyDescent="0.15">
      <c r="A3575" s="3">
        <v>1570</v>
      </c>
      <c r="B3575" s="3" t="str">
        <f t="shared" si="330"/>
        <v>关卡1570boss</v>
      </c>
      <c r="C3575" s="3">
        <f>INDEX([3]关卡!$J$19:$J$2018,A3575)</f>
        <v>516</v>
      </c>
      <c r="D3575" s="3">
        <f>INDEX([3]关卡!$N$19:$N$2018,A3575)</f>
        <v>516</v>
      </c>
      <c r="E3575" s="3" t="s">
        <v>25</v>
      </c>
      <c r="F3575" s="3" t="s">
        <v>26</v>
      </c>
      <c r="G3575" s="3">
        <v>30</v>
      </c>
      <c r="H3575" s="3">
        <v>30</v>
      </c>
      <c r="I3575" s="3">
        <v>0.2</v>
      </c>
      <c r="J3575" s="4">
        <v>0.75</v>
      </c>
      <c r="K3575" s="4">
        <v>1</v>
      </c>
      <c r="L3575" s="4">
        <v>5</v>
      </c>
      <c r="M3575" s="3">
        <v>1</v>
      </c>
      <c r="N3575" s="3">
        <v>2</v>
      </c>
      <c r="O3575" s="3">
        <f>HLOOKUP(O$5,[1]非R能力!$B$8:$F$558,$C3575+1,0)</f>
        <v>2336424.9812345742</v>
      </c>
      <c r="P3575" s="3">
        <f>HLOOKUP(P$5,[1]非R能力!$B$8:$F$558,$C3575+1,0)</f>
        <v>328562.60233613371</v>
      </c>
      <c r="Q3575" s="3">
        <f>HLOOKUP(Q$5,[1]非R能力!$B$8:$F$558,$C3575+1,0)</f>
        <v>164678.48641622643</v>
      </c>
      <c r="R3575" s="3">
        <f>HLOOKUP(R$5,[1]非R能力!$B$8:$F$558,$C3575+1,0)</f>
        <v>51194.568540139975</v>
      </c>
      <c r="S3575" s="3">
        <f>HLOOKUP(S$5,[1]非R能力!$B$8:$F$558,$C3575+1,0)</f>
        <v>66935.483491400679</v>
      </c>
      <c r="T3575" s="3">
        <f>INDEX([1]非R能力!$H$9:$H$558,D3575)</f>
        <v>62636.950978560002</v>
      </c>
      <c r="U3575" s="3">
        <f>IF(E3575="小怪",0,IF(INDEX([1]非R能力!$FK$9:$FK$558,C3575)=0,0,10))</f>
        <v>10</v>
      </c>
      <c r="V3575" s="3">
        <f>IF(E3575="小怪",0,IF(INDEX([1]非R能力!$FH$9:$FH$558,C3575)=0,0,5000))</f>
        <v>5000</v>
      </c>
      <c r="W3575" s="3">
        <f>HLOOKUP(W$5,[2]人物技能基础!$O$3:$Q$553,$C3575+1,0)</f>
        <v>3.637142857142857</v>
      </c>
      <c r="X3575" s="3">
        <f>HLOOKUP(X$5,[2]人物技能基础!$O$3:$Q$553,$C3575+1,0)</f>
        <v>2.0186428571428574</v>
      </c>
      <c r="Y3575" s="3">
        <f>HLOOKUP(Y$5,[2]人物技能基础!$O$3:$Q$553,$C3575+1,0)</f>
        <v>99.964285714285708</v>
      </c>
      <c r="Z3575" s="3">
        <f t="shared" si="331"/>
        <v>10680091</v>
      </c>
      <c r="AA3575" s="3">
        <f t="shared" si="332"/>
        <v>180454</v>
      </c>
      <c r="AB3575" s="3">
        <f t="shared" si="333"/>
        <v>65712</v>
      </c>
      <c r="AC3575" s="3">
        <f t="shared" si="334"/>
        <v>66935</v>
      </c>
      <c r="AD3575" s="3">
        <f t="shared" si="335"/>
        <v>68259</v>
      </c>
    </row>
    <row r="3576" spans="1:30" x14ac:dyDescent="0.15">
      <c r="A3576" s="3">
        <v>1571</v>
      </c>
      <c r="B3576" s="3" t="str">
        <f t="shared" si="330"/>
        <v>关卡1571boss</v>
      </c>
      <c r="C3576" s="3">
        <f>INDEX([3]关卡!$J$19:$J$2018,A3576)</f>
        <v>516</v>
      </c>
      <c r="D3576" s="3">
        <f>INDEX([3]关卡!$N$19:$N$2018,A3576)</f>
        <v>516</v>
      </c>
      <c r="E3576" s="3" t="s">
        <v>25</v>
      </c>
      <c r="F3576" s="3" t="s">
        <v>26</v>
      </c>
      <c r="G3576" s="3">
        <v>30</v>
      </c>
      <c r="H3576" s="3">
        <v>30</v>
      </c>
      <c r="I3576" s="3">
        <v>0.2</v>
      </c>
      <c r="J3576" s="4">
        <v>0.75</v>
      </c>
      <c r="K3576" s="4">
        <v>1</v>
      </c>
      <c r="L3576" s="4">
        <v>5</v>
      </c>
      <c r="M3576" s="3">
        <v>1</v>
      </c>
      <c r="N3576" s="3">
        <v>2</v>
      </c>
      <c r="O3576" s="3">
        <f>HLOOKUP(O$5,[1]非R能力!$B$8:$F$558,$C3576+1,0)</f>
        <v>2336424.9812345742</v>
      </c>
      <c r="P3576" s="3">
        <f>HLOOKUP(P$5,[1]非R能力!$B$8:$F$558,$C3576+1,0)</f>
        <v>328562.60233613371</v>
      </c>
      <c r="Q3576" s="3">
        <f>HLOOKUP(Q$5,[1]非R能力!$B$8:$F$558,$C3576+1,0)</f>
        <v>164678.48641622643</v>
      </c>
      <c r="R3576" s="3">
        <f>HLOOKUP(R$5,[1]非R能力!$B$8:$F$558,$C3576+1,0)</f>
        <v>51194.568540139975</v>
      </c>
      <c r="S3576" s="3">
        <f>HLOOKUP(S$5,[1]非R能力!$B$8:$F$558,$C3576+1,0)</f>
        <v>66935.483491400679</v>
      </c>
      <c r="T3576" s="3">
        <f>INDEX([1]非R能力!$H$9:$H$558,D3576)</f>
        <v>62636.950978560002</v>
      </c>
      <c r="U3576" s="3">
        <f>IF(E3576="小怪",0,IF(INDEX([1]非R能力!$FK$9:$FK$558,C3576)=0,0,10))</f>
        <v>10</v>
      </c>
      <c r="V3576" s="3">
        <f>IF(E3576="小怪",0,IF(INDEX([1]非R能力!$FH$9:$FH$558,C3576)=0,0,5000))</f>
        <v>5000</v>
      </c>
      <c r="W3576" s="3">
        <f>HLOOKUP(W$5,[2]人物技能基础!$O$3:$Q$553,$C3576+1,0)</f>
        <v>3.637142857142857</v>
      </c>
      <c r="X3576" s="3">
        <f>HLOOKUP(X$5,[2]人物技能基础!$O$3:$Q$553,$C3576+1,0)</f>
        <v>2.0186428571428574</v>
      </c>
      <c r="Y3576" s="3">
        <f>HLOOKUP(Y$5,[2]人物技能基础!$O$3:$Q$553,$C3576+1,0)</f>
        <v>99.964285714285708</v>
      </c>
      <c r="Z3576" s="3">
        <f t="shared" si="331"/>
        <v>10680091</v>
      </c>
      <c r="AA3576" s="3">
        <f t="shared" si="332"/>
        <v>180454</v>
      </c>
      <c r="AB3576" s="3">
        <f t="shared" si="333"/>
        <v>65712</v>
      </c>
      <c r="AC3576" s="3">
        <f t="shared" si="334"/>
        <v>66935</v>
      </c>
      <c r="AD3576" s="3">
        <f t="shared" si="335"/>
        <v>68259</v>
      </c>
    </row>
    <row r="3577" spans="1:30" x14ac:dyDescent="0.15">
      <c r="A3577" s="3">
        <v>1572</v>
      </c>
      <c r="B3577" s="3" t="str">
        <f t="shared" si="330"/>
        <v>关卡1572boss</v>
      </c>
      <c r="C3577" s="3">
        <f>INDEX([3]关卡!$J$19:$J$2018,A3577)</f>
        <v>516</v>
      </c>
      <c r="D3577" s="3">
        <f>INDEX([3]关卡!$N$19:$N$2018,A3577)</f>
        <v>516</v>
      </c>
      <c r="E3577" s="3" t="s">
        <v>25</v>
      </c>
      <c r="F3577" s="3" t="s">
        <v>26</v>
      </c>
      <c r="G3577" s="3">
        <v>30</v>
      </c>
      <c r="H3577" s="3">
        <v>30</v>
      </c>
      <c r="I3577" s="3">
        <v>0.2</v>
      </c>
      <c r="J3577" s="4">
        <v>0.75</v>
      </c>
      <c r="K3577" s="4">
        <v>1</v>
      </c>
      <c r="L3577" s="4">
        <v>5</v>
      </c>
      <c r="M3577" s="3">
        <v>1</v>
      </c>
      <c r="N3577" s="3">
        <v>2</v>
      </c>
      <c r="O3577" s="3">
        <f>HLOOKUP(O$5,[1]非R能力!$B$8:$F$558,$C3577+1,0)</f>
        <v>2336424.9812345742</v>
      </c>
      <c r="P3577" s="3">
        <f>HLOOKUP(P$5,[1]非R能力!$B$8:$F$558,$C3577+1,0)</f>
        <v>328562.60233613371</v>
      </c>
      <c r="Q3577" s="3">
        <f>HLOOKUP(Q$5,[1]非R能力!$B$8:$F$558,$C3577+1,0)</f>
        <v>164678.48641622643</v>
      </c>
      <c r="R3577" s="3">
        <f>HLOOKUP(R$5,[1]非R能力!$B$8:$F$558,$C3577+1,0)</f>
        <v>51194.568540139975</v>
      </c>
      <c r="S3577" s="3">
        <f>HLOOKUP(S$5,[1]非R能力!$B$8:$F$558,$C3577+1,0)</f>
        <v>66935.483491400679</v>
      </c>
      <c r="T3577" s="3">
        <f>INDEX([1]非R能力!$H$9:$H$558,D3577)</f>
        <v>62636.950978560002</v>
      </c>
      <c r="U3577" s="3">
        <f>IF(E3577="小怪",0,IF(INDEX([1]非R能力!$FK$9:$FK$558,C3577)=0,0,10))</f>
        <v>10</v>
      </c>
      <c r="V3577" s="3">
        <f>IF(E3577="小怪",0,IF(INDEX([1]非R能力!$FH$9:$FH$558,C3577)=0,0,5000))</f>
        <v>5000</v>
      </c>
      <c r="W3577" s="3">
        <f>HLOOKUP(W$5,[2]人物技能基础!$O$3:$Q$553,$C3577+1,0)</f>
        <v>3.637142857142857</v>
      </c>
      <c r="X3577" s="3">
        <f>HLOOKUP(X$5,[2]人物技能基础!$O$3:$Q$553,$C3577+1,0)</f>
        <v>2.0186428571428574</v>
      </c>
      <c r="Y3577" s="3">
        <f>HLOOKUP(Y$5,[2]人物技能基础!$O$3:$Q$553,$C3577+1,0)</f>
        <v>99.964285714285708</v>
      </c>
      <c r="Z3577" s="3">
        <f t="shared" si="331"/>
        <v>10680091</v>
      </c>
      <c r="AA3577" s="3">
        <f t="shared" si="332"/>
        <v>180454</v>
      </c>
      <c r="AB3577" s="3">
        <f t="shared" si="333"/>
        <v>65712</v>
      </c>
      <c r="AC3577" s="3">
        <f t="shared" si="334"/>
        <v>66935</v>
      </c>
      <c r="AD3577" s="3">
        <f t="shared" si="335"/>
        <v>68259</v>
      </c>
    </row>
    <row r="3578" spans="1:30" x14ac:dyDescent="0.15">
      <c r="A3578" s="3">
        <v>1573</v>
      </c>
      <c r="B3578" s="3" t="str">
        <f t="shared" si="330"/>
        <v>关卡1573boss</v>
      </c>
      <c r="C3578" s="3">
        <f>INDEX([3]关卡!$J$19:$J$2018,A3578)</f>
        <v>517</v>
      </c>
      <c r="D3578" s="3">
        <f>INDEX([3]关卡!$N$19:$N$2018,A3578)</f>
        <v>517</v>
      </c>
      <c r="E3578" s="3" t="s">
        <v>25</v>
      </c>
      <c r="F3578" s="3" t="s">
        <v>26</v>
      </c>
      <c r="G3578" s="3">
        <v>30</v>
      </c>
      <c r="H3578" s="3">
        <v>30</v>
      </c>
      <c r="I3578" s="3">
        <v>0.2</v>
      </c>
      <c r="J3578" s="4">
        <v>0.75</v>
      </c>
      <c r="K3578" s="4">
        <v>1</v>
      </c>
      <c r="L3578" s="4">
        <v>5</v>
      </c>
      <c r="M3578" s="3">
        <v>1</v>
      </c>
      <c r="N3578" s="3">
        <v>2</v>
      </c>
      <c r="O3578" s="3">
        <f>HLOOKUP(O$5,[1]非R能力!$B$8:$F$558,$C3578+1,0)</f>
        <v>2348392.9034761088</v>
      </c>
      <c r="P3578" s="3">
        <f>HLOOKUP(P$5,[1]非R能力!$B$8:$F$558,$C3578+1,0)</f>
        <v>330130.92757608701</v>
      </c>
      <c r="Q3578" s="3">
        <f>HLOOKUP(Q$5,[1]非R能力!$B$8:$F$558,$C3578+1,0)</f>
        <v>165332.51531540591</v>
      </c>
      <c r="R3578" s="3">
        <f>HLOOKUP(R$5,[1]非R能力!$B$8:$F$558,$C3578+1,0)</f>
        <v>51404.713830101311</v>
      </c>
      <c r="S3578" s="3">
        <f>HLOOKUP(S$5,[1]非R能力!$B$8:$F$558,$C3578+1,0)</f>
        <v>67193.854006066729</v>
      </c>
      <c r="T3578" s="3">
        <f>INDEX([1]非R能力!$H$9:$H$558,D3578)</f>
        <v>62959.207252042746</v>
      </c>
      <c r="U3578" s="3">
        <f>IF(E3578="小怪",0,IF(INDEX([1]非R能力!$FK$9:$FK$558,C3578)=0,0,10))</f>
        <v>10</v>
      </c>
      <c r="V3578" s="3">
        <f>IF(E3578="小怪",0,IF(INDEX([1]非R能力!$FH$9:$FH$558,C3578)=0,0,5000))</f>
        <v>5000</v>
      </c>
      <c r="W3578" s="3">
        <f>HLOOKUP(W$5,[2]人物技能基础!$O$3:$Q$553,$C3578+1,0)</f>
        <v>3.637142857142857</v>
      </c>
      <c r="X3578" s="3">
        <f>HLOOKUP(X$5,[2]人物技能基础!$O$3:$Q$553,$C3578+1,0)</f>
        <v>2.0186428571428574</v>
      </c>
      <c r="Y3578" s="3">
        <f>HLOOKUP(Y$5,[2]人物技能基础!$O$3:$Q$553,$C3578+1,0)</f>
        <v>99.964285714285708</v>
      </c>
      <c r="Z3578" s="3">
        <f t="shared" si="331"/>
        <v>10731468</v>
      </c>
      <c r="AA3578" s="3">
        <f t="shared" si="332"/>
        <v>181188</v>
      </c>
      <c r="AB3578" s="3">
        <f t="shared" si="333"/>
        <v>66026</v>
      </c>
      <c r="AC3578" s="3">
        <f t="shared" si="334"/>
        <v>67193</v>
      </c>
      <c r="AD3578" s="3">
        <f t="shared" si="335"/>
        <v>68539</v>
      </c>
    </row>
    <row r="3579" spans="1:30" x14ac:dyDescent="0.15">
      <c r="A3579" s="3">
        <v>1574</v>
      </c>
      <c r="B3579" s="3" t="str">
        <f t="shared" si="330"/>
        <v>关卡1574boss</v>
      </c>
      <c r="C3579" s="3">
        <f>INDEX([3]关卡!$J$19:$J$2018,A3579)</f>
        <v>517</v>
      </c>
      <c r="D3579" s="3">
        <f>INDEX([3]关卡!$N$19:$N$2018,A3579)</f>
        <v>517</v>
      </c>
      <c r="E3579" s="3" t="s">
        <v>25</v>
      </c>
      <c r="F3579" s="3" t="s">
        <v>26</v>
      </c>
      <c r="G3579" s="3">
        <v>30</v>
      </c>
      <c r="H3579" s="3">
        <v>30</v>
      </c>
      <c r="I3579" s="3">
        <v>0.2</v>
      </c>
      <c r="J3579" s="4">
        <v>0.75</v>
      </c>
      <c r="K3579" s="4">
        <v>1</v>
      </c>
      <c r="L3579" s="4">
        <v>5</v>
      </c>
      <c r="M3579" s="3">
        <v>1</v>
      </c>
      <c r="N3579" s="3">
        <v>2</v>
      </c>
      <c r="O3579" s="3">
        <f>HLOOKUP(O$5,[1]非R能力!$B$8:$F$558,$C3579+1,0)</f>
        <v>2348392.9034761088</v>
      </c>
      <c r="P3579" s="3">
        <f>HLOOKUP(P$5,[1]非R能力!$B$8:$F$558,$C3579+1,0)</f>
        <v>330130.92757608701</v>
      </c>
      <c r="Q3579" s="3">
        <f>HLOOKUP(Q$5,[1]非R能力!$B$8:$F$558,$C3579+1,0)</f>
        <v>165332.51531540591</v>
      </c>
      <c r="R3579" s="3">
        <f>HLOOKUP(R$5,[1]非R能力!$B$8:$F$558,$C3579+1,0)</f>
        <v>51404.713830101311</v>
      </c>
      <c r="S3579" s="3">
        <f>HLOOKUP(S$5,[1]非R能力!$B$8:$F$558,$C3579+1,0)</f>
        <v>67193.854006066729</v>
      </c>
      <c r="T3579" s="3">
        <f>INDEX([1]非R能力!$H$9:$H$558,D3579)</f>
        <v>62959.207252042746</v>
      </c>
      <c r="U3579" s="3">
        <f>IF(E3579="小怪",0,IF(INDEX([1]非R能力!$FK$9:$FK$558,C3579)=0,0,10))</f>
        <v>10</v>
      </c>
      <c r="V3579" s="3">
        <f>IF(E3579="小怪",0,IF(INDEX([1]非R能力!$FH$9:$FH$558,C3579)=0,0,5000))</f>
        <v>5000</v>
      </c>
      <c r="W3579" s="3">
        <f>HLOOKUP(W$5,[2]人物技能基础!$O$3:$Q$553,$C3579+1,0)</f>
        <v>3.637142857142857</v>
      </c>
      <c r="X3579" s="3">
        <f>HLOOKUP(X$5,[2]人物技能基础!$O$3:$Q$553,$C3579+1,0)</f>
        <v>2.0186428571428574</v>
      </c>
      <c r="Y3579" s="3">
        <f>HLOOKUP(Y$5,[2]人物技能基础!$O$3:$Q$553,$C3579+1,0)</f>
        <v>99.964285714285708</v>
      </c>
      <c r="Z3579" s="3">
        <f t="shared" si="331"/>
        <v>10731468</v>
      </c>
      <c r="AA3579" s="3">
        <f t="shared" si="332"/>
        <v>181188</v>
      </c>
      <c r="AB3579" s="3">
        <f t="shared" si="333"/>
        <v>66026</v>
      </c>
      <c r="AC3579" s="3">
        <f t="shared" si="334"/>
        <v>67193</v>
      </c>
      <c r="AD3579" s="3">
        <f t="shared" si="335"/>
        <v>68539</v>
      </c>
    </row>
    <row r="3580" spans="1:30" x14ac:dyDescent="0.15">
      <c r="A3580" s="3">
        <v>1575</v>
      </c>
      <c r="B3580" s="3" t="str">
        <f t="shared" si="330"/>
        <v>关卡1575boss</v>
      </c>
      <c r="C3580" s="3">
        <f>INDEX([3]关卡!$J$19:$J$2018,A3580)</f>
        <v>517</v>
      </c>
      <c r="D3580" s="3">
        <f>INDEX([3]关卡!$N$19:$N$2018,A3580)</f>
        <v>517</v>
      </c>
      <c r="E3580" s="3" t="s">
        <v>25</v>
      </c>
      <c r="F3580" s="3" t="s">
        <v>26</v>
      </c>
      <c r="G3580" s="3">
        <v>30</v>
      </c>
      <c r="H3580" s="3">
        <v>30</v>
      </c>
      <c r="I3580" s="3">
        <v>0.2</v>
      </c>
      <c r="J3580" s="4">
        <v>0.75</v>
      </c>
      <c r="K3580" s="4">
        <v>1</v>
      </c>
      <c r="L3580" s="4">
        <v>5</v>
      </c>
      <c r="M3580" s="3">
        <v>1</v>
      </c>
      <c r="N3580" s="3">
        <v>2</v>
      </c>
      <c r="O3580" s="3">
        <f>HLOOKUP(O$5,[1]非R能力!$B$8:$F$558,$C3580+1,0)</f>
        <v>2348392.9034761088</v>
      </c>
      <c r="P3580" s="3">
        <f>HLOOKUP(P$5,[1]非R能力!$B$8:$F$558,$C3580+1,0)</f>
        <v>330130.92757608701</v>
      </c>
      <c r="Q3580" s="3">
        <f>HLOOKUP(Q$5,[1]非R能力!$B$8:$F$558,$C3580+1,0)</f>
        <v>165332.51531540591</v>
      </c>
      <c r="R3580" s="3">
        <f>HLOOKUP(R$5,[1]非R能力!$B$8:$F$558,$C3580+1,0)</f>
        <v>51404.713830101311</v>
      </c>
      <c r="S3580" s="3">
        <f>HLOOKUP(S$5,[1]非R能力!$B$8:$F$558,$C3580+1,0)</f>
        <v>67193.854006066729</v>
      </c>
      <c r="T3580" s="3">
        <f>INDEX([1]非R能力!$H$9:$H$558,D3580)</f>
        <v>62959.207252042746</v>
      </c>
      <c r="U3580" s="3">
        <f>IF(E3580="小怪",0,IF(INDEX([1]非R能力!$FK$9:$FK$558,C3580)=0,0,10))</f>
        <v>10</v>
      </c>
      <c r="V3580" s="3">
        <f>IF(E3580="小怪",0,IF(INDEX([1]非R能力!$FH$9:$FH$558,C3580)=0,0,5000))</f>
        <v>5000</v>
      </c>
      <c r="W3580" s="3">
        <f>HLOOKUP(W$5,[2]人物技能基础!$O$3:$Q$553,$C3580+1,0)</f>
        <v>3.637142857142857</v>
      </c>
      <c r="X3580" s="3">
        <f>HLOOKUP(X$5,[2]人物技能基础!$O$3:$Q$553,$C3580+1,0)</f>
        <v>2.0186428571428574</v>
      </c>
      <c r="Y3580" s="3">
        <f>HLOOKUP(Y$5,[2]人物技能基础!$O$3:$Q$553,$C3580+1,0)</f>
        <v>99.964285714285708</v>
      </c>
      <c r="Z3580" s="3">
        <f t="shared" si="331"/>
        <v>10731468</v>
      </c>
      <c r="AA3580" s="3">
        <f t="shared" si="332"/>
        <v>181188</v>
      </c>
      <c r="AB3580" s="3">
        <f t="shared" si="333"/>
        <v>66026</v>
      </c>
      <c r="AC3580" s="3">
        <f t="shared" si="334"/>
        <v>67193</v>
      </c>
      <c r="AD3580" s="3">
        <f t="shared" si="335"/>
        <v>68539</v>
      </c>
    </row>
    <row r="3581" spans="1:30" x14ac:dyDescent="0.15">
      <c r="A3581" s="3">
        <v>1576</v>
      </c>
      <c r="B3581" s="3" t="str">
        <f t="shared" si="330"/>
        <v>关卡1576boss</v>
      </c>
      <c r="C3581" s="3">
        <f>INDEX([3]关卡!$J$19:$J$2018,A3581)</f>
        <v>517</v>
      </c>
      <c r="D3581" s="3">
        <f>INDEX([3]关卡!$N$19:$N$2018,A3581)</f>
        <v>517</v>
      </c>
      <c r="E3581" s="3" t="s">
        <v>25</v>
      </c>
      <c r="F3581" s="3" t="s">
        <v>26</v>
      </c>
      <c r="G3581" s="3">
        <v>30</v>
      </c>
      <c r="H3581" s="3">
        <v>30</v>
      </c>
      <c r="I3581" s="3">
        <v>0.2</v>
      </c>
      <c r="J3581" s="4">
        <v>0.75</v>
      </c>
      <c r="K3581" s="4">
        <v>1</v>
      </c>
      <c r="L3581" s="4">
        <v>5</v>
      </c>
      <c r="M3581" s="3">
        <v>1</v>
      </c>
      <c r="N3581" s="3">
        <v>2</v>
      </c>
      <c r="O3581" s="3">
        <f>HLOOKUP(O$5,[1]非R能力!$B$8:$F$558,$C3581+1,0)</f>
        <v>2348392.9034761088</v>
      </c>
      <c r="P3581" s="3">
        <f>HLOOKUP(P$5,[1]非R能力!$B$8:$F$558,$C3581+1,0)</f>
        <v>330130.92757608701</v>
      </c>
      <c r="Q3581" s="3">
        <f>HLOOKUP(Q$5,[1]非R能力!$B$8:$F$558,$C3581+1,0)</f>
        <v>165332.51531540591</v>
      </c>
      <c r="R3581" s="3">
        <f>HLOOKUP(R$5,[1]非R能力!$B$8:$F$558,$C3581+1,0)</f>
        <v>51404.713830101311</v>
      </c>
      <c r="S3581" s="3">
        <f>HLOOKUP(S$5,[1]非R能力!$B$8:$F$558,$C3581+1,0)</f>
        <v>67193.854006066729</v>
      </c>
      <c r="T3581" s="3">
        <f>INDEX([1]非R能力!$H$9:$H$558,D3581)</f>
        <v>62959.207252042746</v>
      </c>
      <c r="U3581" s="3">
        <f>IF(E3581="小怪",0,IF(INDEX([1]非R能力!$FK$9:$FK$558,C3581)=0,0,10))</f>
        <v>10</v>
      </c>
      <c r="V3581" s="3">
        <f>IF(E3581="小怪",0,IF(INDEX([1]非R能力!$FH$9:$FH$558,C3581)=0,0,5000))</f>
        <v>5000</v>
      </c>
      <c r="W3581" s="3">
        <f>HLOOKUP(W$5,[2]人物技能基础!$O$3:$Q$553,$C3581+1,0)</f>
        <v>3.637142857142857</v>
      </c>
      <c r="X3581" s="3">
        <f>HLOOKUP(X$5,[2]人物技能基础!$O$3:$Q$553,$C3581+1,0)</f>
        <v>2.0186428571428574</v>
      </c>
      <c r="Y3581" s="3">
        <f>HLOOKUP(Y$5,[2]人物技能基础!$O$3:$Q$553,$C3581+1,0)</f>
        <v>99.964285714285708</v>
      </c>
      <c r="Z3581" s="3">
        <f t="shared" si="331"/>
        <v>10731468</v>
      </c>
      <c r="AA3581" s="3">
        <f t="shared" si="332"/>
        <v>181188</v>
      </c>
      <c r="AB3581" s="3">
        <f t="shared" si="333"/>
        <v>66026</v>
      </c>
      <c r="AC3581" s="3">
        <f t="shared" si="334"/>
        <v>67193</v>
      </c>
      <c r="AD3581" s="3">
        <f t="shared" si="335"/>
        <v>68539</v>
      </c>
    </row>
    <row r="3582" spans="1:30" x14ac:dyDescent="0.15">
      <c r="A3582" s="3">
        <v>1577</v>
      </c>
      <c r="B3582" s="3" t="str">
        <f t="shared" si="330"/>
        <v>关卡1577boss</v>
      </c>
      <c r="C3582" s="3">
        <f>INDEX([3]关卡!$J$19:$J$2018,A3582)</f>
        <v>518</v>
      </c>
      <c r="D3582" s="3">
        <f>INDEX([3]关卡!$N$19:$N$2018,A3582)</f>
        <v>518</v>
      </c>
      <c r="E3582" s="3" t="s">
        <v>25</v>
      </c>
      <c r="F3582" s="3" t="s">
        <v>26</v>
      </c>
      <c r="G3582" s="3">
        <v>30</v>
      </c>
      <c r="H3582" s="3">
        <v>30</v>
      </c>
      <c r="I3582" s="3">
        <v>0.2</v>
      </c>
      <c r="J3582" s="4">
        <v>0.75</v>
      </c>
      <c r="K3582" s="4">
        <v>1</v>
      </c>
      <c r="L3582" s="4">
        <v>5</v>
      </c>
      <c r="M3582" s="3">
        <v>1</v>
      </c>
      <c r="N3582" s="3">
        <v>2</v>
      </c>
      <c r="O3582" s="3">
        <f>HLOOKUP(O$5,[1]非R能力!$B$8:$F$558,$C3582+1,0)</f>
        <v>2359802.7146196789</v>
      </c>
      <c r="P3582" s="3">
        <f>HLOOKUP(P$5,[1]非R能力!$B$8:$F$558,$C3582+1,0)</f>
        <v>331720.01498191338</v>
      </c>
      <c r="Q3582" s="3">
        <f>HLOOKUP(Q$5,[1]非R能力!$B$8:$F$558,$C3582+1,0)</f>
        <v>165984.32127875273</v>
      </c>
      <c r="R3582" s="3">
        <f>HLOOKUP(R$5,[1]非R能力!$B$8:$F$558,$C3582+1,0)</f>
        <v>51618.284133233072</v>
      </c>
      <c r="S3582" s="3">
        <f>HLOOKUP(S$5,[1]非R能力!$B$8:$F$558,$C3582+1,0)</f>
        <v>67440.369179518777</v>
      </c>
      <c r="T3582" s="3">
        <f>INDEX([1]非R能力!$H$9:$H$558,D3582)</f>
        <v>63282.785334066859</v>
      </c>
      <c r="U3582" s="3">
        <f>IF(E3582="小怪",0,IF(INDEX([1]非R能力!$FK$9:$FK$558,C3582)=0,0,10))</f>
        <v>10</v>
      </c>
      <c r="V3582" s="3">
        <f>IF(E3582="小怪",0,IF(INDEX([1]非R能力!$FH$9:$FH$558,C3582)=0,0,5000))</f>
        <v>5000</v>
      </c>
      <c r="W3582" s="3">
        <f>HLOOKUP(W$5,[2]人物技能基础!$O$3:$Q$553,$C3582+1,0)</f>
        <v>3.637142857142857</v>
      </c>
      <c r="X3582" s="3">
        <f>HLOOKUP(X$5,[2]人物技能基础!$O$3:$Q$553,$C3582+1,0)</f>
        <v>2.0186428571428574</v>
      </c>
      <c r="Y3582" s="3">
        <f>HLOOKUP(Y$5,[2]人物技能基础!$O$3:$Q$553,$C3582+1,0)</f>
        <v>99.964285714285708</v>
      </c>
      <c r="Z3582" s="3">
        <f t="shared" si="331"/>
        <v>10783478</v>
      </c>
      <c r="AA3582" s="3">
        <f t="shared" si="332"/>
        <v>181916</v>
      </c>
      <c r="AB3582" s="3">
        <f t="shared" si="333"/>
        <v>66344</v>
      </c>
      <c r="AC3582" s="3">
        <f t="shared" si="334"/>
        <v>67440</v>
      </c>
      <c r="AD3582" s="3">
        <f t="shared" si="335"/>
        <v>68824</v>
      </c>
    </row>
    <row r="3583" spans="1:30" x14ac:dyDescent="0.15">
      <c r="A3583" s="3">
        <v>1578</v>
      </c>
      <c r="B3583" s="3" t="str">
        <f t="shared" si="330"/>
        <v>关卡1578boss</v>
      </c>
      <c r="C3583" s="3">
        <f>INDEX([3]关卡!$J$19:$J$2018,A3583)</f>
        <v>518</v>
      </c>
      <c r="D3583" s="3">
        <f>INDEX([3]关卡!$N$19:$N$2018,A3583)</f>
        <v>518</v>
      </c>
      <c r="E3583" s="3" t="s">
        <v>25</v>
      </c>
      <c r="F3583" s="3" t="s">
        <v>26</v>
      </c>
      <c r="G3583" s="3">
        <v>30</v>
      </c>
      <c r="H3583" s="3">
        <v>30</v>
      </c>
      <c r="I3583" s="3">
        <v>0.2</v>
      </c>
      <c r="J3583" s="4">
        <v>0.75</v>
      </c>
      <c r="K3583" s="4">
        <v>1</v>
      </c>
      <c r="L3583" s="4">
        <v>5</v>
      </c>
      <c r="M3583" s="3">
        <v>1</v>
      </c>
      <c r="N3583" s="3">
        <v>2</v>
      </c>
      <c r="O3583" s="3">
        <f>HLOOKUP(O$5,[1]非R能力!$B$8:$F$558,$C3583+1,0)</f>
        <v>2359802.7146196789</v>
      </c>
      <c r="P3583" s="3">
        <f>HLOOKUP(P$5,[1]非R能力!$B$8:$F$558,$C3583+1,0)</f>
        <v>331720.01498191338</v>
      </c>
      <c r="Q3583" s="3">
        <f>HLOOKUP(Q$5,[1]非R能力!$B$8:$F$558,$C3583+1,0)</f>
        <v>165984.32127875273</v>
      </c>
      <c r="R3583" s="3">
        <f>HLOOKUP(R$5,[1]非R能力!$B$8:$F$558,$C3583+1,0)</f>
        <v>51618.284133233072</v>
      </c>
      <c r="S3583" s="3">
        <f>HLOOKUP(S$5,[1]非R能力!$B$8:$F$558,$C3583+1,0)</f>
        <v>67440.369179518777</v>
      </c>
      <c r="T3583" s="3">
        <f>INDEX([1]非R能力!$H$9:$H$558,D3583)</f>
        <v>63282.785334066859</v>
      </c>
      <c r="U3583" s="3">
        <f>IF(E3583="小怪",0,IF(INDEX([1]非R能力!$FK$9:$FK$558,C3583)=0,0,10))</f>
        <v>10</v>
      </c>
      <c r="V3583" s="3">
        <f>IF(E3583="小怪",0,IF(INDEX([1]非R能力!$FH$9:$FH$558,C3583)=0,0,5000))</f>
        <v>5000</v>
      </c>
      <c r="W3583" s="3">
        <f>HLOOKUP(W$5,[2]人物技能基础!$O$3:$Q$553,$C3583+1,0)</f>
        <v>3.637142857142857</v>
      </c>
      <c r="X3583" s="3">
        <f>HLOOKUP(X$5,[2]人物技能基础!$O$3:$Q$553,$C3583+1,0)</f>
        <v>2.0186428571428574</v>
      </c>
      <c r="Y3583" s="3">
        <f>HLOOKUP(Y$5,[2]人物技能基础!$O$3:$Q$553,$C3583+1,0)</f>
        <v>99.964285714285708</v>
      </c>
      <c r="Z3583" s="3">
        <f t="shared" si="331"/>
        <v>10783478</v>
      </c>
      <c r="AA3583" s="3">
        <f t="shared" si="332"/>
        <v>181916</v>
      </c>
      <c r="AB3583" s="3">
        <f t="shared" si="333"/>
        <v>66344</v>
      </c>
      <c r="AC3583" s="3">
        <f t="shared" si="334"/>
        <v>67440</v>
      </c>
      <c r="AD3583" s="3">
        <f t="shared" si="335"/>
        <v>68824</v>
      </c>
    </row>
    <row r="3584" spans="1:30" x14ac:dyDescent="0.15">
      <c r="A3584" s="3">
        <v>1579</v>
      </c>
      <c r="B3584" s="3" t="str">
        <f t="shared" si="330"/>
        <v>关卡1579boss</v>
      </c>
      <c r="C3584" s="3">
        <f>INDEX([3]关卡!$J$19:$J$2018,A3584)</f>
        <v>518</v>
      </c>
      <c r="D3584" s="3">
        <f>INDEX([3]关卡!$N$19:$N$2018,A3584)</f>
        <v>518</v>
      </c>
      <c r="E3584" s="3" t="s">
        <v>25</v>
      </c>
      <c r="F3584" s="3" t="s">
        <v>26</v>
      </c>
      <c r="G3584" s="3">
        <v>30</v>
      </c>
      <c r="H3584" s="3">
        <v>30</v>
      </c>
      <c r="I3584" s="3">
        <v>0.2</v>
      </c>
      <c r="J3584" s="4">
        <v>0.75</v>
      </c>
      <c r="K3584" s="4">
        <v>1</v>
      </c>
      <c r="L3584" s="4">
        <v>5</v>
      </c>
      <c r="M3584" s="3">
        <v>1</v>
      </c>
      <c r="N3584" s="3">
        <v>2</v>
      </c>
      <c r="O3584" s="3">
        <f>HLOOKUP(O$5,[1]非R能力!$B$8:$F$558,$C3584+1,0)</f>
        <v>2359802.7146196789</v>
      </c>
      <c r="P3584" s="3">
        <f>HLOOKUP(P$5,[1]非R能力!$B$8:$F$558,$C3584+1,0)</f>
        <v>331720.01498191338</v>
      </c>
      <c r="Q3584" s="3">
        <f>HLOOKUP(Q$5,[1]非R能力!$B$8:$F$558,$C3584+1,0)</f>
        <v>165984.32127875273</v>
      </c>
      <c r="R3584" s="3">
        <f>HLOOKUP(R$5,[1]非R能力!$B$8:$F$558,$C3584+1,0)</f>
        <v>51618.284133233072</v>
      </c>
      <c r="S3584" s="3">
        <f>HLOOKUP(S$5,[1]非R能力!$B$8:$F$558,$C3584+1,0)</f>
        <v>67440.369179518777</v>
      </c>
      <c r="T3584" s="3">
        <f>INDEX([1]非R能力!$H$9:$H$558,D3584)</f>
        <v>63282.785334066859</v>
      </c>
      <c r="U3584" s="3">
        <f>IF(E3584="小怪",0,IF(INDEX([1]非R能力!$FK$9:$FK$558,C3584)=0,0,10))</f>
        <v>10</v>
      </c>
      <c r="V3584" s="3">
        <f>IF(E3584="小怪",0,IF(INDEX([1]非R能力!$FH$9:$FH$558,C3584)=0,0,5000))</f>
        <v>5000</v>
      </c>
      <c r="W3584" s="3">
        <f>HLOOKUP(W$5,[2]人物技能基础!$O$3:$Q$553,$C3584+1,0)</f>
        <v>3.637142857142857</v>
      </c>
      <c r="X3584" s="3">
        <f>HLOOKUP(X$5,[2]人物技能基础!$O$3:$Q$553,$C3584+1,0)</f>
        <v>2.0186428571428574</v>
      </c>
      <c r="Y3584" s="3">
        <f>HLOOKUP(Y$5,[2]人物技能基础!$O$3:$Q$553,$C3584+1,0)</f>
        <v>99.964285714285708</v>
      </c>
      <c r="Z3584" s="3">
        <f t="shared" si="331"/>
        <v>10783478</v>
      </c>
      <c r="AA3584" s="3">
        <f t="shared" si="332"/>
        <v>181916</v>
      </c>
      <c r="AB3584" s="3">
        <f t="shared" si="333"/>
        <v>66344</v>
      </c>
      <c r="AC3584" s="3">
        <f t="shared" si="334"/>
        <v>67440</v>
      </c>
      <c r="AD3584" s="3">
        <f t="shared" si="335"/>
        <v>68824</v>
      </c>
    </row>
    <row r="3585" spans="1:30" x14ac:dyDescent="0.15">
      <c r="A3585" s="3">
        <v>1580</v>
      </c>
      <c r="B3585" s="3" t="str">
        <f t="shared" si="330"/>
        <v>关卡1580boss</v>
      </c>
      <c r="C3585" s="3">
        <f>INDEX([3]关卡!$J$19:$J$2018,A3585)</f>
        <v>518</v>
      </c>
      <c r="D3585" s="3">
        <f>INDEX([3]关卡!$N$19:$N$2018,A3585)</f>
        <v>518</v>
      </c>
      <c r="E3585" s="3" t="s">
        <v>25</v>
      </c>
      <c r="F3585" s="3" t="s">
        <v>26</v>
      </c>
      <c r="G3585" s="3">
        <v>30</v>
      </c>
      <c r="H3585" s="3">
        <v>30</v>
      </c>
      <c r="I3585" s="3">
        <v>0.2</v>
      </c>
      <c r="J3585" s="4">
        <v>0.75</v>
      </c>
      <c r="K3585" s="4">
        <v>1</v>
      </c>
      <c r="L3585" s="4">
        <v>5</v>
      </c>
      <c r="M3585" s="3">
        <v>1</v>
      </c>
      <c r="N3585" s="3">
        <v>2</v>
      </c>
      <c r="O3585" s="3">
        <f>HLOOKUP(O$5,[1]非R能力!$B$8:$F$558,$C3585+1,0)</f>
        <v>2359802.7146196789</v>
      </c>
      <c r="P3585" s="3">
        <f>HLOOKUP(P$5,[1]非R能力!$B$8:$F$558,$C3585+1,0)</f>
        <v>331720.01498191338</v>
      </c>
      <c r="Q3585" s="3">
        <f>HLOOKUP(Q$5,[1]非R能力!$B$8:$F$558,$C3585+1,0)</f>
        <v>165984.32127875273</v>
      </c>
      <c r="R3585" s="3">
        <f>HLOOKUP(R$5,[1]非R能力!$B$8:$F$558,$C3585+1,0)</f>
        <v>51618.284133233072</v>
      </c>
      <c r="S3585" s="3">
        <f>HLOOKUP(S$5,[1]非R能力!$B$8:$F$558,$C3585+1,0)</f>
        <v>67440.369179518777</v>
      </c>
      <c r="T3585" s="3">
        <f>INDEX([1]非R能力!$H$9:$H$558,D3585)</f>
        <v>63282.785334066859</v>
      </c>
      <c r="U3585" s="3">
        <f>IF(E3585="小怪",0,IF(INDEX([1]非R能力!$FK$9:$FK$558,C3585)=0,0,10))</f>
        <v>10</v>
      </c>
      <c r="V3585" s="3">
        <f>IF(E3585="小怪",0,IF(INDEX([1]非R能力!$FH$9:$FH$558,C3585)=0,0,5000))</f>
        <v>5000</v>
      </c>
      <c r="W3585" s="3">
        <f>HLOOKUP(W$5,[2]人物技能基础!$O$3:$Q$553,$C3585+1,0)</f>
        <v>3.637142857142857</v>
      </c>
      <c r="X3585" s="3">
        <f>HLOOKUP(X$5,[2]人物技能基础!$O$3:$Q$553,$C3585+1,0)</f>
        <v>2.0186428571428574</v>
      </c>
      <c r="Y3585" s="3">
        <f>HLOOKUP(Y$5,[2]人物技能基础!$O$3:$Q$553,$C3585+1,0)</f>
        <v>99.964285714285708</v>
      </c>
      <c r="Z3585" s="3">
        <f t="shared" si="331"/>
        <v>10783478</v>
      </c>
      <c r="AA3585" s="3">
        <f t="shared" si="332"/>
        <v>181916</v>
      </c>
      <c r="AB3585" s="3">
        <f t="shared" si="333"/>
        <v>66344</v>
      </c>
      <c r="AC3585" s="3">
        <f t="shared" si="334"/>
        <v>67440</v>
      </c>
      <c r="AD3585" s="3">
        <f t="shared" si="335"/>
        <v>68824</v>
      </c>
    </row>
    <row r="3586" spans="1:30" x14ac:dyDescent="0.15">
      <c r="A3586" s="3">
        <v>1581</v>
      </c>
      <c r="B3586" s="3" t="str">
        <f t="shared" si="330"/>
        <v>关卡1581boss</v>
      </c>
      <c r="C3586" s="3">
        <f>INDEX([3]关卡!$J$19:$J$2018,A3586)</f>
        <v>519</v>
      </c>
      <c r="D3586" s="3">
        <f>INDEX([3]关卡!$N$19:$N$2018,A3586)</f>
        <v>519</v>
      </c>
      <c r="E3586" s="3" t="s">
        <v>25</v>
      </c>
      <c r="F3586" s="3" t="s">
        <v>26</v>
      </c>
      <c r="G3586" s="3">
        <v>30</v>
      </c>
      <c r="H3586" s="3">
        <v>30</v>
      </c>
      <c r="I3586" s="3">
        <v>0.2</v>
      </c>
      <c r="J3586" s="4">
        <v>0.75</v>
      </c>
      <c r="K3586" s="4">
        <v>1</v>
      </c>
      <c r="L3586" s="4">
        <v>5</v>
      </c>
      <c r="M3586" s="3">
        <v>1</v>
      </c>
      <c r="N3586" s="3">
        <v>2</v>
      </c>
      <c r="O3586" s="3">
        <f>HLOOKUP(O$5,[1]非R能力!$B$8:$F$558,$C3586+1,0)</f>
        <v>2371639.7322386298</v>
      </c>
      <c r="P3586" s="3">
        <f>HLOOKUP(P$5,[1]非R能力!$B$8:$F$558,$C3586+1,0)</f>
        <v>333348.0343268789</v>
      </c>
      <c r="Q3586" s="3">
        <f>HLOOKUP(Q$5,[1]非R能力!$B$8:$F$558,$C3586+1,0)</f>
        <v>166636.44738099322</v>
      </c>
      <c r="R3586" s="3">
        <f>HLOOKUP(R$5,[1]非R能力!$B$8:$F$558,$C3586+1,0)</f>
        <v>51840.806216876197</v>
      </c>
      <c r="S3586" s="3">
        <f>HLOOKUP(S$5,[1]非R能力!$B$8:$F$558,$C3586+1,0)</f>
        <v>67686.984052078697</v>
      </c>
      <c r="T3586" s="3">
        <f>INDEX([1]非R能力!$H$9:$H$558,D3586)</f>
        <v>63607.689189271732</v>
      </c>
      <c r="U3586" s="3">
        <f>IF(E3586="小怪",0,IF(INDEX([1]非R能力!$FK$9:$FK$558,C3586)=0,0,10))</f>
        <v>10</v>
      </c>
      <c r="V3586" s="3">
        <f>IF(E3586="小怪",0,IF(INDEX([1]非R能力!$FH$9:$FH$558,C3586)=0,0,5000))</f>
        <v>5000</v>
      </c>
      <c r="W3586" s="3">
        <f>HLOOKUP(W$5,[2]人物技能基础!$O$3:$Q$553,$C3586+1,0)</f>
        <v>3.637142857142857</v>
      </c>
      <c r="X3586" s="3">
        <f>HLOOKUP(X$5,[2]人物技能基础!$O$3:$Q$553,$C3586+1,0)</f>
        <v>2.0186428571428574</v>
      </c>
      <c r="Y3586" s="3">
        <f>HLOOKUP(Y$5,[2]人物技能基础!$O$3:$Q$553,$C3586+1,0)</f>
        <v>99.964285714285708</v>
      </c>
      <c r="Z3586" s="3">
        <f t="shared" si="331"/>
        <v>10836672</v>
      </c>
      <c r="AA3586" s="3">
        <f t="shared" si="332"/>
        <v>182647</v>
      </c>
      <c r="AB3586" s="3">
        <f t="shared" si="333"/>
        <v>66669</v>
      </c>
      <c r="AC3586" s="3">
        <f t="shared" si="334"/>
        <v>67686</v>
      </c>
      <c r="AD3586" s="3">
        <f t="shared" si="335"/>
        <v>69121</v>
      </c>
    </row>
    <row r="3587" spans="1:30" x14ac:dyDescent="0.15">
      <c r="A3587" s="3">
        <v>1582</v>
      </c>
      <c r="B3587" s="3" t="str">
        <f t="shared" si="330"/>
        <v>关卡1582boss</v>
      </c>
      <c r="C3587" s="3">
        <f>INDEX([3]关卡!$J$19:$J$2018,A3587)</f>
        <v>519</v>
      </c>
      <c r="D3587" s="3">
        <f>INDEX([3]关卡!$N$19:$N$2018,A3587)</f>
        <v>519</v>
      </c>
      <c r="E3587" s="3" t="s">
        <v>25</v>
      </c>
      <c r="F3587" s="3" t="s">
        <v>26</v>
      </c>
      <c r="G3587" s="3">
        <v>30</v>
      </c>
      <c r="H3587" s="3">
        <v>30</v>
      </c>
      <c r="I3587" s="3">
        <v>0.2</v>
      </c>
      <c r="J3587" s="4">
        <v>0.75</v>
      </c>
      <c r="K3587" s="4">
        <v>1</v>
      </c>
      <c r="L3587" s="4">
        <v>5</v>
      </c>
      <c r="M3587" s="3">
        <v>1</v>
      </c>
      <c r="N3587" s="3">
        <v>2</v>
      </c>
      <c r="O3587" s="3">
        <f>HLOOKUP(O$5,[1]非R能力!$B$8:$F$558,$C3587+1,0)</f>
        <v>2371639.7322386298</v>
      </c>
      <c r="P3587" s="3">
        <f>HLOOKUP(P$5,[1]非R能力!$B$8:$F$558,$C3587+1,0)</f>
        <v>333348.0343268789</v>
      </c>
      <c r="Q3587" s="3">
        <f>HLOOKUP(Q$5,[1]非R能力!$B$8:$F$558,$C3587+1,0)</f>
        <v>166636.44738099322</v>
      </c>
      <c r="R3587" s="3">
        <f>HLOOKUP(R$5,[1]非R能力!$B$8:$F$558,$C3587+1,0)</f>
        <v>51840.806216876197</v>
      </c>
      <c r="S3587" s="3">
        <f>HLOOKUP(S$5,[1]非R能力!$B$8:$F$558,$C3587+1,0)</f>
        <v>67686.984052078697</v>
      </c>
      <c r="T3587" s="3">
        <f>INDEX([1]非R能力!$H$9:$H$558,D3587)</f>
        <v>63607.689189271732</v>
      </c>
      <c r="U3587" s="3">
        <f>IF(E3587="小怪",0,IF(INDEX([1]非R能力!$FK$9:$FK$558,C3587)=0,0,10))</f>
        <v>10</v>
      </c>
      <c r="V3587" s="3">
        <f>IF(E3587="小怪",0,IF(INDEX([1]非R能力!$FH$9:$FH$558,C3587)=0,0,5000))</f>
        <v>5000</v>
      </c>
      <c r="W3587" s="3">
        <f>HLOOKUP(W$5,[2]人物技能基础!$O$3:$Q$553,$C3587+1,0)</f>
        <v>3.637142857142857</v>
      </c>
      <c r="X3587" s="3">
        <f>HLOOKUP(X$5,[2]人物技能基础!$O$3:$Q$553,$C3587+1,0)</f>
        <v>2.0186428571428574</v>
      </c>
      <c r="Y3587" s="3">
        <f>HLOOKUP(Y$5,[2]人物技能基础!$O$3:$Q$553,$C3587+1,0)</f>
        <v>99.964285714285708</v>
      </c>
      <c r="Z3587" s="3">
        <f t="shared" si="331"/>
        <v>10836672</v>
      </c>
      <c r="AA3587" s="3">
        <f t="shared" si="332"/>
        <v>182647</v>
      </c>
      <c r="AB3587" s="3">
        <f t="shared" si="333"/>
        <v>66669</v>
      </c>
      <c r="AC3587" s="3">
        <f t="shared" si="334"/>
        <v>67686</v>
      </c>
      <c r="AD3587" s="3">
        <f t="shared" si="335"/>
        <v>69121</v>
      </c>
    </row>
    <row r="3588" spans="1:30" x14ac:dyDescent="0.15">
      <c r="A3588" s="3">
        <v>1583</v>
      </c>
      <c r="B3588" s="3" t="str">
        <f t="shared" si="330"/>
        <v>关卡1583boss</v>
      </c>
      <c r="C3588" s="3">
        <f>INDEX([3]关卡!$J$19:$J$2018,A3588)</f>
        <v>519</v>
      </c>
      <c r="D3588" s="3">
        <f>INDEX([3]关卡!$N$19:$N$2018,A3588)</f>
        <v>519</v>
      </c>
      <c r="E3588" s="3" t="s">
        <v>25</v>
      </c>
      <c r="F3588" s="3" t="s">
        <v>26</v>
      </c>
      <c r="G3588" s="3">
        <v>30</v>
      </c>
      <c r="H3588" s="3">
        <v>30</v>
      </c>
      <c r="I3588" s="3">
        <v>0.2</v>
      </c>
      <c r="J3588" s="4">
        <v>0.75</v>
      </c>
      <c r="K3588" s="4">
        <v>1</v>
      </c>
      <c r="L3588" s="4">
        <v>5</v>
      </c>
      <c r="M3588" s="3">
        <v>1</v>
      </c>
      <c r="N3588" s="3">
        <v>2</v>
      </c>
      <c r="O3588" s="3">
        <f>HLOOKUP(O$5,[1]非R能力!$B$8:$F$558,$C3588+1,0)</f>
        <v>2371639.7322386298</v>
      </c>
      <c r="P3588" s="3">
        <f>HLOOKUP(P$5,[1]非R能力!$B$8:$F$558,$C3588+1,0)</f>
        <v>333348.0343268789</v>
      </c>
      <c r="Q3588" s="3">
        <f>HLOOKUP(Q$5,[1]非R能力!$B$8:$F$558,$C3588+1,0)</f>
        <v>166636.44738099322</v>
      </c>
      <c r="R3588" s="3">
        <f>HLOOKUP(R$5,[1]非R能力!$B$8:$F$558,$C3588+1,0)</f>
        <v>51840.806216876197</v>
      </c>
      <c r="S3588" s="3">
        <f>HLOOKUP(S$5,[1]非R能力!$B$8:$F$558,$C3588+1,0)</f>
        <v>67686.984052078697</v>
      </c>
      <c r="T3588" s="3">
        <f>INDEX([1]非R能力!$H$9:$H$558,D3588)</f>
        <v>63607.689189271732</v>
      </c>
      <c r="U3588" s="3">
        <f>IF(E3588="小怪",0,IF(INDEX([1]非R能力!$FK$9:$FK$558,C3588)=0,0,10))</f>
        <v>10</v>
      </c>
      <c r="V3588" s="3">
        <f>IF(E3588="小怪",0,IF(INDEX([1]非R能力!$FH$9:$FH$558,C3588)=0,0,5000))</f>
        <v>5000</v>
      </c>
      <c r="W3588" s="3">
        <f>HLOOKUP(W$5,[2]人物技能基础!$O$3:$Q$553,$C3588+1,0)</f>
        <v>3.637142857142857</v>
      </c>
      <c r="X3588" s="3">
        <f>HLOOKUP(X$5,[2]人物技能基础!$O$3:$Q$553,$C3588+1,0)</f>
        <v>2.0186428571428574</v>
      </c>
      <c r="Y3588" s="3">
        <f>HLOOKUP(Y$5,[2]人物技能基础!$O$3:$Q$553,$C3588+1,0)</f>
        <v>99.964285714285708</v>
      </c>
      <c r="Z3588" s="3">
        <f t="shared" si="331"/>
        <v>10836672</v>
      </c>
      <c r="AA3588" s="3">
        <f t="shared" si="332"/>
        <v>182647</v>
      </c>
      <c r="AB3588" s="3">
        <f t="shared" si="333"/>
        <v>66669</v>
      </c>
      <c r="AC3588" s="3">
        <f t="shared" si="334"/>
        <v>67686</v>
      </c>
      <c r="AD3588" s="3">
        <f t="shared" si="335"/>
        <v>69121</v>
      </c>
    </row>
    <row r="3589" spans="1:30" x14ac:dyDescent="0.15">
      <c r="A3589" s="3">
        <v>1584</v>
      </c>
      <c r="B3589" s="3" t="str">
        <f t="shared" si="330"/>
        <v>关卡1584boss</v>
      </c>
      <c r="C3589" s="3">
        <f>INDEX([3]关卡!$J$19:$J$2018,A3589)</f>
        <v>520</v>
      </c>
      <c r="D3589" s="3">
        <f>INDEX([3]关卡!$N$19:$N$2018,A3589)</f>
        <v>520</v>
      </c>
      <c r="E3589" s="3" t="s">
        <v>25</v>
      </c>
      <c r="F3589" s="3" t="s">
        <v>26</v>
      </c>
      <c r="G3589" s="3">
        <v>30</v>
      </c>
      <c r="H3589" s="3">
        <v>30</v>
      </c>
      <c r="I3589" s="3">
        <v>0.2</v>
      </c>
      <c r="J3589" s="4">
        <v>0.75</v>
      </c>
      <c r="K3589" s="4">
        <v>1</v>
      </c>
      <c r="L3589" s="4">
        <v>5</v>
      </c>
      <c r="M3589" s="3">
        <v>1</v>
      </c>
      <c r="N3589" s="3">
        <v>2</v>
      </c>
      <c r="O3589" s="3">
        <f>HLOOKUP(O$5,[1]非R能力!$B$8:$F$558,$C3589+1,0)</f>
        <v>2382498.6849804875</v>
      </c>
      <c r="P3589" s="3">
        <f>HLOOKUP(P$5,[1]非R能力!$B$8:$F$558,$C3589+1,0)</f>
        <v>334960.57665676571</v>
      </c>
      <c r="Q3589" s="3">
        <f>HLOOKUP(Q$5,[1]非R能力!$B$8:$F$558,$C3589+1,0)</f>
        <v>167310.20509793947</v>
      </c>
      <c r="R3589" s="3">
        <f>HLOOKUP(R$5,[1]非R能力!$B$8:$F$558,$C3589+1,0)</f>
        <v>52055.843915945137</v>
      </c>
      <c r="S3589" s="3">
        <f>HLOOKUP(S$5,[1]非R能力!$B$8:$F$558,$C3589+1,0)</f>
        <v>67964.856754891414</v>
      </c>
      <c r="T3589" s="3">
        <f>INDEX([1]非R能力!$H$9:$H$558,D3589)</f>
        <v>63933.922788443408</v>
      </c>
      <c r="U3589" s="3">
        <f>IF(E3589="小怪",0,IF(INDEX([1]非R能力!$FK$9:$FK$558,C3589)=0,0,10))</f>
        <v>10</v>
      </c>
      <c r="V3589" s="3">
        <f>IF(E3589="小怪",0,IF(INDEX([1]非R能力!$FH$9:$FH$558,C3589)=0,0,5000))</f>
        <v>5000</v>
      </c>
      <c r="W3589" s="3">
        <f>HLOOKUP(W$5,[2]人物技能基础!$O$3:$Q$553,$C3589+1,0)</f>
        <v>3.637142857142857</v>
      </c>
      <c r="X3589" s="3">
        <f>HLOOKUP(X$5,[2]人物技能基础!$O$3:$Q$553,$C3589+1,0)</f>
        <v>2.0186428571428574</v>
      </c>
      <c r="Y3589" s="3">
        <f>HLOOKUP(Y$5,[2]人物技能基础!$O$3:$Q$553,$C3589+1,0)</f>
        <v>99.964285714285708</v>
      </c>
      <c r="Z3589" s="3">
        <f t="shared" si="331"/>
        <v>10889401</v>
      </c>
      <c r="AA3589" s="3">
        <f t="shared" si="332"/>
        <v>183393</v>
      </c>
      <c r="AB3589" s="3">
        <f t="shared" si="333"/>
        <v>66992</v>
      </c>
      <c r="AC3589" s="3">
        <f t="shared" si="334"/>
        <v>67964</v>
      </c>
      <c r="AD3589" s="3">
        <f t="shared" si="335"/>
        <v>69407</v>
      </c>
    </row>
    <row r="3590" spans="1:30" x14ac:dyDescent="0.15">
      <c r="A3590" s="3">
        <v>1585</v>
      </c>
      <c r="B3590" s="3" t="str">
        <f t="shared" si="330"/>
        <v>关卡1585boss</v>
      </c>
      <c r="C3590" s="3">
        <f>INDEX([3]关卡!$J$19:$J$2018,A3590)</f>
        <v>520</v>
      </c>
      <c r="D3590" s="3">
        <f>INDEX([3]关卡!$N$19:$N$2018,A3590)</f>
        <v>520</v>
      </c>
      <c r="E3590" s="3" t="s">
        <v>25</v>
      </c>
      <c r="F3590" s="3" t="s">
        <v>26</v>
      </c>
      <c r="G3590" s="3">
        <v>30</v>
      </c>
      <c r="H3590" s="3">
        <v>30</v>
      </c>
      <c r="I3590" s="3">
        <v>0.2</v>
      </c>
      <c r="J3590" s="4">
        <v>0.75</v>
      </c>
      <c r="K3590" s="4">
        <v>1</v>
      </c>
      <c r="L3590" s="4">
        <v>5</v>
      </c>
      <c r="M3590" s="3">
        <v>1</v>
      </c>
      <c r="N3590" s="3">
        <v>2</v>
      </c>
      <c r="O3590" s="3">
        <f>HLOOKUP(O$5,[1]非R能力!$B$8:$F$558,$C3590+1,0)</f>
        <v>2382498.6849804875</v>
      </c>
      <c r="P3590" s="3">
        <f>HLOOKUP(P$5,[1]非R能力!$B$8:$F$558,$C3590+1,0)</f>
        <v>334960.57665676571</v>
      </c>
      <c r="Q3590" s="3">
        <f>HLOOKUP(Q$5,[1]非R能力!$B$8:$F$558,$C3590+1,0)</f>
        <v>167310.20509793947</v>
      </c>
      <c r="R3590" s="3">
        <f>HLOOKUP(R$5,[1]非R能力!$B$8:$F$558,$C3590+1,0)</f>
        <v>52055.843915945137</v>
      </c>
      <c r="S3590" s="3">
        <f>HLOOKUP(S$5,[1]非R能力!$B$8:$F$558,$C3590+1,0)</f>
        <v>67964.856754891414</v>
      </c>
      <c r="T3590" s="3">
        <f>INDEX([1]非R能力!$H$9:$H$558,D3590)</f>
        <v>63933.922788443408</v>
      </c>
      <c r="U3590" s="3">
        <f>IF(E3590="小怪",0,IF(INDEX([1]非R能力!$FK$9:$FK$558,C3590)=0,0,10))</f>
        <v>10</v>
      </c>
      <c r="V3590" s="3">
        <f>IF(E3590="小怪",0,IF(INDEX([1]非R能力!$FH$9:$FH$558,C3590)=0,0,5000))</f>
        <v>5000</v>
      </c>
      <c r="W3590" s="3">
        <f>HLOOKUP(W$5,[2]人物技能基础!$O$3:$Q$553,$C3590+1,0)</f>
        <v>3.637142857142857</v>
      </c>
      <c r="X3590" s="3">
        <f>HLOOKUP(X$5,[2]人物技能基础!$O$3:$Q$553,$C3590+1,0)</f>
        <v>2.0186428571428574</v>
      </c>
      <c r="Y3590" s="3">
        <f>HLOOKUP(Y$5,[2]人物技能基础!$O$3:$Q$553,$C3590+1,0)</f>
        <v>99.964285714285708</v>
      </c>
      <c r="Z3590" s="3">
        <f t="shared" si="331"/>
        <v>10889401</v>
      </c>
      <c r="AA3590" s="3">
        <f t="shared" si="332"/>
        <v>183393</v>
      </c>
      <c r="AB3590" s="3">
        <f t="shared" si="333"/>
        <v>66992</v>
      </c>
      <c r="AC3590" s="3">
        <f t="shared" si="334"/>
        <v>67964</v>
      </c>
      <c r="AD3590" s="3">
        <f t="shared" si="335"/>
        <v>69407</v>
      </c>
    </row>
    <row r="3591" spans="1:30" x14ac:dyDescent="0.15">
      <c r="A3591" s="3">
        <v>1586</v>
      </c>
      <c r="B3591" s="3" t="str">
        <f t="shared" ref="B3591:B3654" si="336">"关卡"&amp;A3591&amp;E3591</f>
        <v>关卡1586boss</v>
      </c>
      <c r="C3591" s="3">
        <f>INDEX([3]关卡!$J$19:$J$2018,A3591)</f>
        <v>520</v>
      </c>
      <c r="D3591" s="3">
        <f>INDEX([3]关卡!$N$19:$N$2018,A3591)</f>
        <v>520</v>
      </c>
      <c r="E3591" s="3" t="s">
        <v>25</v>
      </c>
      <c r="F3591" s="3" t="s">
        <v>26</v>
      </c>
      <c r="G3591" s="3">
        <v>30</v>
      </c>
      <c r="H3591" s="3">
        <v>30</v>
      </c>
      <c r="I3591" s="3">
        <v>0.2</v>
      </c>
      <c r="J3591" s="4">
        <v>0.75</v>
      </c>
      <c r="K3591" s="4">
        <v>1</v>
      </c>
      <c r="L3591" s="4">
        <v>5</v>
      </c>
      <c r="M3591" s="3">
        <v>1</v>
      </c>
      <c r="N3591" s="3">
        <v>2</v>
      </c>
      <c r="O3591" s="3">
        <f>HLOOKUP(O$5,[1]非R能力!$B$8:$F$558,$C3591+1,0)</f>
        <v>2382498.6849804875</v>
      </c>
      <c r="P3591" s="3">
        <f>HLOOKUP(P$5,[1]非R能力!$B$8:$F$558,$C3591+1,0)</f>
        <v>334960.57665676571</v>
      </c>
      <c r="Q3591" s="3">
        <f>HLOOKUP(Q$5,[1]非R能力!$B$8:$F$558,$C3591+1,0)</f>
        <v>167310.20509793947</v>
      </c>
      <c r="R3591" s="3">
        <f>HLOOKUP(R$5,[1]非R能力!$B$8:$F$558,$C3591+1,0)</f>
        <v>52055.843915945137</v>
      </c>
      <c r="S3591" s="3">
        <f>HLOOKUP(S$5,[1]非R能力!$B$8:$F$558,$C3591+1,0)</f>
        <v>67964.856754891414</v>
      </c>
      <c r="T3591" s="3">
        <f>INDEX([1]非R能力!$H$9:$H$558,D3591)</f>
        <v>63933.922788443408</v>
      </c>
      <c r="U3591" s="3">
        <f>IF(E3591="小怪",0,IF(INDEX([1]非R能力!$FK$9:$FK$558,C3591)=0,0,10))</f>
        <v>10</v>
      </c>
      <c r="V3591" s="3">
        <f>IF(E3591="小怪",0,IF(INDEX([1]非R能力!$FH$9:$FH$558,C3591)=0,0,5000))</f>
        <v>5000</v>
      </c>
      <c r="W3591" s="3">
        <f>HLOOKUP(W$5,[2]人物技能基础!$O$3:$Q$553,$C3591+1,0)</f>
        <v>3.637142857142857</v>
      </c>
      <c r="X3591" s="3">
        <f>HLOOKUP(X$5,[2]人物技能基础!$O$3:$Q$553,$C3591+1,0)</f>
        <v>2.0186428571428574</v>
      </c>
      <c r="Y3591" s="3">
        <f>HLOOKUP(Y$5,[2]人物技能基础!$O$3:$Q$553,$C3591+1,0)</f>
        <v>99.964285714285708</v>
      </c>
      <c r="Z3591" s="3">
        <f t="shared" ref="Z3591:Z3654" si="337">INT(((P3591-AB3591)*X3591+(Y3591+T3591))*G3591*J3591*$D$2)</f>
        <v>10889401</v>
      </c>
      <c r="AA3591" s="3">
        <f t="shared" ref="AA3591:AA3654" si="338">IF(H3591=0,IF(U3591=0,INT(Q3591/5),IF(V3591=0,INT(Q3591/5),INT((V3591/U3591)/(1/N3591*M3591)/L3591+Q3591))),INT((IF(U3591=0,0,V3591/U3591/(1/N3591*M3591))+O3591/H3591)/L3591+Q3591))</f>
        <v>183393</v>
      </c>
      <c r="AB3591" s="3">
        <f t="shared" ref="AB3591:AB3654" si="339">INT(P3591*I3591)</f>
        <v>66992</v>
      </c>
      <c r="AC3591" s="3">
        <f t="shared" ref="AC3591:AC3654" si="340">INT(K3591*S3591)</f>
        <v>67964</v>
      </c>
      <c r="AD3591" s="3">
        <f t="shared" ref="AD3591:AD3654" si="341">INT(R3591/J3591)</f>
        <v>69407</v>
      </c>
    </row>
    <row r="3592" spans="1:30" x14ac:dyDescent="0.15">
      <c r="A3592" s="3">
        <v>1587</v>
      </c>
      <c r="B3592" s="3" t="str">
        <f t="shared" si="336"/>
        <v>关卡1587boss</v>
      </c>
      <c r="C3592" s="3">
        <f>INDEX([3]关卡!$J$19:$J$2018,A3592)</f>
        <v>520</v>
      </c>
      <c r="D3592" s="3">
        <f>INDEX([3]关卡!$N$19:$N$2018,A3592)</f>
        <v>520</v>
      </c>
      <c r="E3592" s="3" t="s">
        <v>25</v>
      </c>
      <c r="F3592" s="3" t="s">
        <v>26</v>
      </c>
      <c r="G3592" s="3">
        <v>30</v>
      </c>
      <c r="H3592" s="3">
        <v>30</v>
      </c>
      <c r="I3592" s="3">
        <v>0.2</v>
      </c>
      <c r="J3592" s="4">
        <v>0.75</v>
      </c>
      <c r="K3592" s="4">
        <v>1</v>
      </c>
      <c r="L3592" s="4">
        <v>5</v>
      </c>
      <c r="M3592" s="3">
        <v>1</v>
      </c>
      <c r="N3592" s="3">
        <v>2</v>
      </c>
      <c r="O3592" s="3">
        <f>HLOOKUP(O$5,[1]非R能力!$B$8:$F$558,$C3592+1,0)</f>
        <v>2382498.6849804875</v>
      </c>
      <c r="P3592" s="3">
        <f>HLOOKUP(P$5,[1]非R能力!$B$8:$F$558,$C3592+1,0)</f>
        <v>334960.57665676571</v>
      </c>
      <c r="Q3592" s="3">
        <f>HLOOKUP(Q$5,[1]非R能力!$B$8:$F$558,$C3592+1,0)</f>
        <v>167310.20509793947</v>
      </c>
      <c r="R3592" s="3">
        <f>HLOOKUP(R$5,[1]非R能力!$B$8:$F$558,$C3592+1,0)</f>
        <v>52055.843915945137</v>
      </c>
      <c r="S3592" s="3">
        <f>HLOOKUP(S$5,[1]非R能力!$B$8:$F$558,$C3592+1,0)</f>
        <v>67964.856754891414</v>
      </c>
      <c r="T3592" s="3">
        <f>INDEX([1]非R能力!$H$9:$H$558,D3592)</f>
        <v>63933.922788443408</v>
      </c>
      <c r="U3592" s="3">
        <f>IF(E3592="小怪",0,IF(INDEX([1]非R能力!$FK$9:$FK$558,C3592)=0,0,10))</f>
        <v>10</v>
      </c>
      <c r="V3592" s="3">
        <f>IF(E3592="小怪",0,IF(INDEX([1]非R能力!$FH$9:$FH$558,C3592)=0,0,5000))</f>
        <v>5000</v>
      </c>
      <c r="W3592" s="3">
        <f>HLOOKUP(W$5,[2]人物技能基础!$O$3:$Q$553,$C3592+1,0)</f>
        <v>3.637142857142857</v>
      </c>
      <c r="X3592" s="3">
        <f>HLOOKUP(X$5,[2]人物技能基础!$O$3:$Q$553,$C3592+1,0)</f>
        <v>2.0186428571428574</v>
      </c>
      <c r="Y3592" s="3">
        <f>HLOOKUP(Y$5,[2]人物技能基础!$O$3:$Q$553,$C3592+1,0)</f>
        <v>99.964285714285708</v>
      </c>
      <c r="Z3592" s="3">
        <f t="shared" si="337"/>
        <v>10889401</v>
      </c>
      <c r="AA3592" s="3">
        <f t="shared" si="338"/>
        <v>183393</v>
      </c>
      <c r="AB3592" s="3">
        <f t="shared" si="339"/>
        <v>66992</v>
      </c>
      <c r="AC3592" s="3">
        <f t="shared" si="340"/>
        <v>67964</v>
      </c>
      <c r="AD3592" s="3">
        <f t="shared" si="341"/>
        <v>69407</v>
      </c>
    </row>
    <row r="3593" spans="1:30" x14ac:dyDescent="0.15">
      <c r="A3593" s="3">
        <v>1588</v>
      </c>
      <c r="B3593" s="3" t="str">
        <f t="shared" si="336"/>
        <v>关卡1588boss</v>
      </c>
      <c r="C3593" s="3">
        <f>INDEX([3]关卡!$J$19:$J$2018,A3593)</f>
        <v>521</v>
      </c>
      <c r="D3593" s="3">
        <f>INDEX([3]关卡!$N$19:$N$2018,A3593)</f>
        <v>521</v>
      </c>
      <c r="E3593" s="3" t="s">
        <v>25</v>
      </c>
      <c r="F3593" s="3" t="s">
        <v>26</v>
      </c>
      <c r="G3593" s="3">
        <v>30</v>
      </c>
      <c r="H3593" s="3">
        <v>30</v>
      </c>
      <c r="I3593" s="3">
        <v>0.2</v>
      </c>
      <c r="J3593" s="4">
        <v>0.75</v>
      </c>
      <c r="K3593" s="4">
        <v>1</v>
      </c>
      <c r="L3593" s="4">
        <v>5</v>
      </c>
      <c r="M3593" s="3">
        <v>1</v>
      </c>
      <c r="N3593" s="3">
        <v>2</v>
      </c>
      <c r="O3593" s="3">
        <f>HLOOKUP(O$5,[1]非R能力!$B$8:$F$558,$C3593+1,0)</f>
        <v>2394236.8732503247</v>
      </c>
      <c r="P3593" s="3">
        <f>HLOOKUP(P$5,[1]非R能力!$B$8:$F$558,$C3593+1,0)</f>
        <v>336510.10229016852</v>
      </c>
      <c r="Q3593" s="3">
        <f>HLOOKUP(Q$5,[1]非R能力!$B$8:$F$558,$C3593+1,0)</f>
        <v>167956.29190616537</v>
      </c>
      <c r="R3593" s="3">
        <f>HLOOKUP(R$5,[1]非R能力!$B$8:$F$558,$C3593+1,0)</f>
        <v>52261.901373223009</v>
      </c>
      <c r="S3593" s="3">
        <f>HLOOKUP(S$5,[1]非R能力!$B$8:$F$558,$C3593+1,0)</f>
        <v>68221.389260783923</v>
      </c>
      <c r="T3593" s="3">
        <f>INDEX([1]非R能力!$H$9:$H$558,D3593)</f>
        <v>64261.490108514736</v>
      </c>
      <c r="U3593" s="3">
        <f>IF(E3593="小怪",0,IF(INDEX([1]非R能力!$FK$9:$FK$558,C3593)=0,0,10))</f>
        <v>10</v>
      </c>
      <c r="V3593" s="3">
        <f>IF(E3593="小怪",0,IF(INDEX([1]非R能力!$FH$9:$FH$558,C3593)=0,0,5000))</f>
        <v>5000</v>
      </c>
      <c r="W3593" s="3">
        <f>HLOOKUP(W$5,[2]人物技能基础!$O$3:$Q$553,$C3593+1,0)</f>
        <v>3.637142857142857</v>
      </c>
      <c r="X3593" s="3">
        <f>HLOOKUP(X$5,[2]人物技能基础!$O$3:$Q$553,$C3593+1,0)</f>
        <v>2.0186428571428574</v>
      </c>
      <c r="Y3593" s="3">
        <f>HLOOKUP(Y$5,[2]人物技能基础!$O$3:$Q$553,$C3593+1,0)</f>
        <v>99.964285714285708</v>
      </c>
      <c r="Z3593" s="3">
        <f t="shared" si="337"/>
        <v>10940336</v>
      </c>
      <c r="AA3593" s="3">
        <f t="shared" si="338"/>
        <v>184117</v>
      </c>
      <c r="AB3593" s="3">
        <f t="shared" si="339"/>
        <v>67302</v>
      </c>
      <c r="AC3593" s="3">
        <f t="shared" si="340"/>
        <v>68221</v>
      </c>
      <c r="AD3593" s="3">
        <f t="shared" si="341"/>
        <v>69682</v>
      </c>
    </row>
    <row r="3594" spans="1:30" x14ac:dyDescent="0.15">
      <c r="A3594" s="3">
        <v>1589</v>
      </c>
      <c r="B3594" s="3" t="str">
        <f t="shared" si="336"/>
        <v>关卡1589boss</v>
      </c>
      <c r="C3594" s="3">
        <f>INDEX([3]关卡!$J$19:$J$2018,A3594)</f>
        <v>521</v>
      </c>
      <c r="D3594" s="3">
        <f>INDEX([3]关卡!$N$19:$N$2018,A3594)</f>
        <v>521</v>
      </c>
      <c r="E3594" s="3" t="s">
        <v>25</v>
      </c>
      <c r="F3594" s="3" t="s">
        <v>26</v>
      </c>
      <c r="G3594" s="3">
        <v>30</v>
      </c>
      <c r="H3594" s="3">
        <v>30</v>
      </c>
      <c r="I3594" s="3">
        <v>0.2</v>
      </c>
      <c r="J3594" s="4">
        <v>0.75</v>
      </c>
      <c r="K3594" s="4">
        <v>1</v>
      </c>
      <c r="L3594" s="4">
        <v>5</v>
      </c>
      <c r="M3594" s="3">
        <v>1</v>
      </c>
      <c r="N3594" s="3">
        <v>2</v>
      </c>
      <c r="O3594" s="3">
        <f>HLOOKUP(O$5,[1]非R能力!$B$8:$F$558,$C3594+1,0)</f>
        <v>2394236.8732503247</v>
      </c>
      <c r="P3594" s="3">
        <f>HLOOKUP(P$5,[1]非R能力!$B$8:$F$558,$C3594+1,0)</f>
        <v>336510.10229016852</v>
      </c>
      <c r="Q3594" s="3">
        <f>HLOOKUP(Q$5,[1]非R能力!$B$8:$F$558,$C3594+1,0)</f>
        <v>167956.29190616537</v>
      </c>
      <c r="R3594" s="3">
        <f>HLOOKUP(R$5,[1]非R能力!$B$8:$F$558,$C3594+1,0)</f>
        <v>52261.901373223009</v>
      </c>
      <c r="S3594" s="3">
        <f>HLOOKUP(S$5,[1]非R能力!$B$8:$F$558,$C3594+1,0)</f>
        <v>68221.389260783923</v>
      </c>
      <c r="T3594" s="3">
        <f>INDEX([1]非R能力!$H$9:$H$558,D3594)</f>
        <v>64261.490108514736</v>
      </c>
      <c r="U3594" s="3">
        <f>IF(E3594="小怪",0,IF(INDEX([1]非R能力!$FK$9:$FK$558,C3594)=0,0,10))</f>
        <v>10</v>
      </c>
      <c r="V3594" s="3">
        <f>IF(E3594="小怪",0,IF(INDEX([1]非R能力!$FH$9:$FH$558,C3594)=0,0,5000))</f>
        <v>5000</v>
      </c>
      <c r="W3594" s="3">
        <f>HLOOKUP(W$5,[2]人物技能基础!$O$3:$Q$553,$C3594+1,0)</f>
        <v>3.637142857142857</v>
      </c>
      <c r="X3594" s="3">
        <f>HLOOKUP(X$5,[2]人物技能基础!$O$3:$Q$553,$C3594+1,0)</f>
        <v>2.0186428571428574</v>
      </c>
      <c r="Y3594" s="3">
        <f>HLOOKUP(Y$5,[2]人物技能基础!$O$3:$Q$553,$C3594+1,0)</f>
        <v>99.964285714285708</v>
      </c>
      <c r="Z3594" s="3">
        <f t="shared" si="337"/>
        <v>10940336</v>
      </c>
      <c r="AA3594" s="3">
        <f t="shared" si="338"/>
        <v>184117</v>
      </c>
      <c r="AB3594" s="3">
        <f t="shared" si="339"/>
        <v>67302</v>
      </c>
      <c r="AC3594" s="3">
        <f t="shared" si="340"/>
        <v>68221</v>
      </c>
      <c r="AD3594" s="3">
        <f t="shared" si="341"/>
        <v>69682</v>
      </c>
    </row>
    <row r="3595" spans="1:30" x14ac:dyDescent="0.15">
      <c r="A3595" s="3">
        <v>1590</v>
      </c>
      <c r="B3595" s="3" t="str">
        <f t="shared" si="336"/>
        <v>关卡1590boss</v>
      </c>
      <c r="C3595" s="3">
        <f>INDEX([3]关卡!$J$19:$J$2018,A3595)</f>
        <v>521</v>
      </c>
      <c r="D3595" s="3">
        <f>INDEX([3]关卡!$N$19:$N$2018,A3595)</f>
        <v>521</v>
      </c>
      <c r="E3595" s="3" t="s">
        <v>25</v>
      </c>
      <c r="F3595" s="3" t="s">
        <v>26</v>
      </c>
      <c r="G3595" s="3">
        <v>30</v>
      </c>
      <c r="H3595" s="3">
        <v>30</v>
      </c>
      <c r="I3595" s="3">
        <v>0.2</v>
      </c>
      <c r="J3595" s="4">
        <v>0.75</v>
      </c>
      <c r="K3595" s="4">
        <v>1</v>
      </c>
      <c r="L3595" s="4">
        <v>5</v>
      </c>
      <c r="M3595" s="3">
        <v>1</v>
      </c>
      <c r="N3595" s="3">
        <v>2</v>
      </c>
      <c r="O3595" s="3">
        <f>HLOOKUP(O$5,[1]非R能力!$B$8:$F$558,$C3595+1,0)</f>
        <v>2394236.8732503247</v>
      </c>
      <c r="P3595" s="3">
        <f>HLOOKUP(P$5,[1]非R能力!$B$8:$F$558,$C3595+1,0)</f>
        <v>336510.10229016852</v>
      </c>
      <c r="Q3595" s="3">
        <f>HLOOKUP(Q$5,[1]非R能力!$B$8:$F$558,$C3595+1,0)</f>
        <v>167956.29190616537</v>
      </c>
      <c r="R3595" s="3">
        <f>HLOOKUP(R$5,[1]非R能力!$B$8:$F$558,$C3595+1,0)</f>
        <v>52261.901373223009</v>
      </c>
      <c r="S3595" s="3">
        <f>HLOOKUP(S$5,[1]非R能力!$B$8:$F$558,$C3595+1,0)</f>
        <v>68221.389260783923</v>
      </c>
      <c r="T3595" s="3">
        <f>INDEX([1]非R能力!$H$9:$H$558,D3595)</f>
        <v>64261.490108514736</v>
      </c>
      <c r="U3595" s="3">
        <f>IF(E3595="小怪",0,IF(INDEX([1]非R能力!$FK$9:$FK$558,C3595)=0,0,10))</f>
        <v>10</v>
      </c>
      <c r="V3595" s="3">
        <f>IF(E3595="小怪",0,IF(INDEX([1]非R能力!$FH$9:$FH$558,C3595)=0,0,5000))</f>
        <v>5000</v>
      </c>
      <c r="W3595" s="3">
        <f>HLOOKUP(W$5,[2]人物技能基础!$O$3:$Q$553,$C3595+1,0)</f>
        <v>3.637142857142857</v>
      </c>
      <c r="X3595" s="3">
        <f>HLOOKUP(X$5,[2]人物技能基础!$O$3:$Q$553,$C3595+1,0)</f>
        <v>2.0186428571428574</v>
      </c>
      <c r="Y3595" s="3">
        <f>HLOOKUP(Y$5,[2]人物技能基础!$O$3:$Q$553,$C3595+1,0)</f>
        <v>99.964285714285708</v>
      </c>
      <c r="Z3595" s="3">
        <f t="shared" si="337"/>
        <v>10940336</v>
      </c>
      <c r="AA3595" s="3">
        <f t="shared" si="338"/>
        <v>184117</v>
      </c>
      <c r="AB3595" s="3">
        <f t="shared" si="339"/>
        <v>67302</v>
      </c>
      <c r="AC3595" s="3">
        <f t="shared" si="340"/>
        <v>68221</v>
      </c>
      <c r="AD3595" s="3">
        <f t="shared" si="341"/>
        <v>69682</v>
      </c>
    </row>
    <row r="3596" spans="1:30" x14ac:dyDescent="0.15">
      <c r="A3596" s="3">
        <v>1591</v>
      </c>
      <c r="B3596" s="3" t="str">
        <f t="shared" si="336"/>
        <v>关卡1591boss</v>
      </c>
      <c r="C3596" s="3">
        <f>INDEX([3]关卡!$J$19:$J$2018,A3596)</f>
        <v>521</v>
      </c>
      <c r="D3596" s="3">
        <f>INDEX([3]关卡!$N$19:$N$2018,A3596)</f>
        <v>521</v>
      </c>
      <c r="E3596" s="3" t="s">
        <v>25</v>
      </c>
      <c r="F3596" s="3" t="s">
        <v>26</v>
      </c>
      <c r="G3596" s="3">
        <v>30</v>
      </c>
      <c r="H3596" s="3">
        <v>30</v>
      </c>
      <c r="I3596" s="3">
        <v>0.2</v>
      </c>
      <c r="J3596" s="4">
        <v>0.75</v>
      </c>
      <c r="K3596" s="4">
        <v>1</v>
      </c>
      <c r="L3596" s="4">
        <v>5</v>
      </c>
      <c r="M3596" s="3">
        <v>1</v>
      </c>
      <c r="N3596" s="3">
        <v>2</v>
      </c>
      <c r="O3596" s="3">
        <f>HLOOKUP(O$5,[1]非R能力!$B$8:$F$558,$C3596+1,0)</f>
        <v>2394236.8732503247</v>
      </c>
      <c r="P3596" s="3">
        <f>HLOOKUP(P$5,[1]非R能力!$B$8:$F$558,$C3596+1,0)</f>
        <v>336510.10229016852</v>
      </c>
      <c r="Q3596" s="3">
        <f>HLOOKUP(Q$5,[1]非R能力!$B$8:$F$558,$C3596+1,0)</f>
        <v>167956.29190616537</v>
      </c>
      <c r="R3596" s="3">
        <f>HLOOKUP(R$5,[1]非R能力!$B$8:$F$558,$C3596+1,0)</f>
        <v>52261.901373223009</v>
      </c>
      <c r="S3596" s="3">
        <f>HLOOKUP(S$5,[1]非R能力!$B$8:$F$558,$C3596+1,0)</f>
        <v>68221.389260783923</v>
      </c>
      <c r="T3596" s="3">
        <f>INDEX([1]非R能力!$H$9:$H$558,D3596)</f>
        <v>64261.490108514736</v>
      </c>
      <c r="U3596" s="3">
        <f>IF(E3596="小怪",0,IF(INDEX([1]非R能力!$FK$9:$FK$558,C3596)=0,0,10))</f>
        <v>10</v>
      </c>
      <c r="V3596" s="3">
        <f>IF(E3596="小怪",0,IF(INDEX([1]非R能力!$FH$9:$FH$558,C3596)=0,0,5000))</f>
        <v>5000</v>
      </c>
      <c r="W3596" s="3">
        <f>HLOOKUP(W$5,[2]人物技能基础!$O$3:$Q$553,$C3596+1,0)</f>
        <v>3.637142857142857</v>
      </c>
      <c r="X3596" s="3">
        <f>HLOOKUP(X$5,[2]人物技能基础!$O$3:$Q$553,$C3596+1,0)</f>
        <v>2.0186428571428574</v>
      </c>
      <c r="Y3596" s="3">
        <f>HLOOKUP(Y$5,[2]人物技能基础!$O$3:$Q$553,$C3596+1,0)</f>
        <v>99.964285714285708</v>
      </c>
      <c r="Z3596" s="3">
        <f t="shared" si="337"/>
        <v>10940336</v>
      </c>
      <c r="AA3596" s="3">
        <f t="shared" si="338"/>
        <v>184117</v>
      </c>
      <c r="AB3596" s="3">
        <f t="shared" si="339"/>
        <v>67302</v>
      </c>
      <c r="AC3596" s="3">
        <f t="shared" si="340"/>
        <v>68221</v>
      </c>
      <c r="AD3596" s="3">
        <f t="shared" si="341"/>
        <v>69682</v>
      </c>
    </row>
    <row r="3597" spans="1:30" x14ac:dyDescent="0.15">
      <c r="A3597" s="3">
        <v>1592</v>
      </c>
      <c r="B3597" s="3" t="str">
        <f t="shared" si="336"/>
        <v>关卡1592boss</v>
      </c>
      <c r="C3597" s="3">
        <f>INDEX([3]关卡!$J$19:$J$2018,A3597)</f>
        <v>522</v>
      </c>
      <c r="D3597" s="3">
        <f>INDEX([3]关卡!$N$19:$N$2018,A3597)</f>
        <v>522</v>
      </c>
      <c r="E3597" s="3" t="s">
        <v>25</v>
      </c>
      <c r="F3597" s="3" t="s">
        <v>26</v>
      </c>
      <c r="G3597" s="3">
        <v>30</v>
      </c>
      <c r="H3597" s="3">
        <v>30</v>
      </c>
      <c r="I3597" s="3">
        <v>0.2</v>
      </c>
      <c r="J3597" s="4">
        <v>0.75</v>
      </c>
      <c r="K3597" s="4">
        <v>1</v>
      </c>
      <c r="L3597" s="4">
        <v>5</v>
      </c>
      <c r="M3597" s="3">
        <v>1</v>
      </c>
      <c r="N3597" s="3">
        <v>2</v>
      </c>
      <c r="O3597" s="3">
        <f>HLOOKUP(O$5,[1]非R能力!$B$8:$F$558,$C3597+1,0)</f>
        <v>2404964.2680810853</v>
      </c>
      <c r="P3597" s="3">
        <f>HLOOKUP(P$5,[1]非R能力!$B$8:$F$558,$C3597+1,0)</f>
        <v>338018.37337346183</v>
      </c>
      <c r="Q3597" s="3">
        <f>HLOOKUP(Q$5,[1]非R能力!$B$8:$F$558,$C3597+1,0)</f>
        <v>168597.41680366418</v>
      </c>
      <c r="R3597" s="3">
        <f>HLOOKUP(R$5,[1]非R能力!$B$8:$F$558,$C3597+1,0)</f>
        <v>52470.377419545272</v>
      </c>
      <c r="S3597" s="3">
        <f>HLOOKUP(S$5,[1]非R能力!$B$8:$F$558,$C3597+1,0)</f>
        <v>68464.721724204137</v>
      </c>
      <c r="T3597" s="3">
        <f>INDEX([1]非R能力!$H$9:$H$558,D3597)</f>
        <v>64590.395132565223</v>
      </c>
      <c r="U3597" s="3">
        <f>IF(E3597="小怪",0,IF(INDEX([1]非R能力!$FK$9:$FK$558,C3597)=0,0,10))</f>
        <v>10</v>
      </c>
      <c r="V3597" s="3">
        <f>IF(E3597="小怪",0,IF(INDEX([1]非R能力!$FH$9:$FH$558,C3597)=0,0,5000))</f>
        <v>5000</v>
      </c>
      <c r="W3597" s="3">
        <f>HLOOKUP(W$5,[2]人物技能基础!$O$3:$Q$553,$C3597+1,0)</f>
        <v>3.637142857142857</v>
      </c>
      <c r="X3597" s="3">
        <f>HLOOKUP(X$5,[2]人物技能基础!$O$3:$Q$553,$C3597+1,0)</f>
        <v>2.0186428571428574</v>
      </c>
      <c r="Y3597" s="3">
        <f>HLOOKUP(Y$5,[2]人物技能基础!$O$3:$Q$553,$C3597+1,0)</f>
        <v>99.964285714285708</v>
      </c>
      <c r="Z3597" s="3">
        <f t="shared" si="337"/>
        <v>10990123</v>
      </c>
      <c r="AA3597" s="3">
        <f t="shared" si="338"/>
        <v>184830</v>
      </c>
      <c r="AB3597" s="3">
        <f t="shared" si="339"/>
        <v>67603</v>
      </c>
      <c r="AC3597" s="3">
        <f t="shared" si="340"/>
        <v>68464</v>
      </c>
      <c r="AD3597" s="3">
        <f t="shared" si="341"/>
        <v>69960</v>
      </c>
    </row>
    <row r="3598" spans="1:30" x14ac:dyDescent="0.15">
      <c r="A3598" s="3">
        <v>1593</v>
      </c>
      <c r="B3598" s="3" t="str">
        <f t="shared" si="336"/>
        <v>关卡1593boss</v>
      </c>
      <c r="C3598" s="3">
        <f>INDEX([3]关卡!$J$19:$J$2018,A3598)</f>
        <v>522</v>
      </c>
      <c r="D3598" s="3">
        <f>INDEX([3]关卡!$N$19:$N$2018,A3598)</f>
        <v>522</v>
      </c>
      <c r="E3598" s="3" t="s">
        <v>25</v>
      </c>
      <c r="F3598" s="3" t="s">
        <v>26</v>
      </c>
      <c r="G3598" s="3">
        <v>30</v>
      </c>
      <c r="H3598" s="3">
        <v>30</v>
      </c>
      <c r="I3598" s="3">
        <v>0.2</v>
      </c>
      <c r="J3598" s="4">
        <v>0.75</v>
      </c>
      <c r="K3598" s="4">
        <v>1</v>
      </c>
      <c r="L3598" s="4">
        <v>5</v>
      </c>
      <c r="M3598" s="3">
        <v>1</v>
      </c>
      <c r="N3598" s="3">
        <v>2</v>
      </c>
      <c r="O3598" s="3">
        <f>HLOOKUP(O$5,[1]非R能力!$B$8:$F$558,$C3598+1,0)</f>
        <v>2404964.2680810853</v>
      </c>
      <c r="P3598" s="3">
        <f>HLOOKUP(P$5,[1]非R能力!$B$8:$F$558,$C3598+1,0)</f>
        <v>338018.37337346183</v>
      </c>
      <c r="Q3598" s="3">
        <f>HLOOKUP(Q$5,[1]非R能力!$B$8:$F$558,$C3598+1,0)</f>
        <v>168597.41680366418</v>
      </c>
      <c r="R3598" s="3">
        <f>HLOOKUP(R$5,[1]非R能力!$B$8:$F$558,$C3598+1,0)</f>
        <v>52470.377419545272</v>
      </c>
      <c r="S3598" s="3">
        <f>HLOOKUP(S$5,[1]非R能力!$B$8:$F$558,$C3598+1,0)</f>
        <v>68464.721724204137</v>
      </c>
      <c r="T3598" s="3">
        <f>INDEX([1]非R能力!$H$9:$H$558,D3598)</f>
        <v>64590.395132565223</v>
      </c>
      <c r="U3598" s="3">
        <f>IF(E3598="小怪",0,IF(INDEX([1]非R能力!$FK$9:$FK$558,C3598)=0,0,10))</f>
        <v>10</v>
      </c>
      <c r="V3598" s="3">
        <f>IF(E3598="小怪",0,IF(INDEX([1]非R能力!$FH$9:$FH$558,C3598)=0,0,5000))</f>
        <v>5000</v>
      </c>
      <c r="W3598" s="3">
        <f>HLOOKUP(W$5,[2]人物技能基础!$O$3:$Q$553,$C3598+1,0)</f>
        <v>3.637142857142857</v>
      </c>
      <c r="X3598" s="3">
        <f>HLOOKUP(X$5,[2]人物技能基础!$O$3:$Q$553,$C3598+1,0)</f>
        <v>2.0186428571428574</v>
      </c>
      <c r="Y3598" s="3">
        <f>HLOOKUP(Y$5,[2]人物技能基础!$O$3:$Q$553,$C3598+1,0)</f>
        <v>99.964285714285708</v>
      </c>
      <c r="Z3598" s="3">
        <f t="shared" si="337"/>
        <v>10990123</v>
      </c>
      <c r="AA3598" s="3">
        <f t="shared" si="338"/>
        <v>184830</v>
      </c>
      <c r="AB3598" s="3">
        <f t="shared" si="339"/>
        <v>67603</v>
      </c>
      <c r="AC3598" s="3">
        <f t="shared" si="340"/>
        <v>68464</v>
      </c>
      <c r="AD3598" s="3">
        <f t="shared" si="341"/>
        <v>69960</v>
      </c>
    </row>
    <row r="3599" spans="1:30" x14ac:dyDescent="0.15">
      <c r="A3599" s="3">
        <v>1594</v>
      </c>
      <c r="B3599" s="3" t="str">
        <f t="shared" si="336"/>
        <v>关卡1594boss</v>
      </c>
      <c r="C3599" s="3">
        <f>INDEX([3]关卡!$J$19:$J$2018,A3599)</f>
        <v>522</v>
      </c>
      <c r="D3599" s="3">
        <f>INDEX([3]关卡!$N$19:$N$2018,A3599)</f>
        <v>522</v>
      </c>
      <c r="E3599" s="3" t="s">
        <v>25</v>
      </c>
      <c r="F3599" s="3" t="s">
        <v>26</v>
      </c>
      <c r="G3599" s="3">
        <v>30</v>
      </c>
      <c r="H3599" s="3">
        <v>30</v>
      </c>
      <c r="I3599" s="3">
        <v>0.2</v>
      </c>
      <c r="J3599" s="4">
        <v>0.75</v>
      </c>
      <c r="K3599" s="4">
        <v>1</v>
      </c>
      <c r="L3599" s="4">
        <v>5</v>
      </c>
      <c r="M3599" s="3">
        <v>1</v>
      </c>
      <c r="N3599" s="3">
        <v>2</v>
      </c>
      <c r="O3599" s="3">
        <f>HLOOKUP(O$5,[1]非R能力!$B$8:$F$558,$C3599+1,0)</f>
        <v>2404964.2680810853</v>
      </c>
      <c r="P3599" s="3">
        <f>HLOOKUP(P$5,[1]非R能力!$B$8:$F$558,$C3599+1,0)</f>
        <v>338018.37337346183</v>
      </c>
      <c r="Q3599" s="3">
        <f>HLOOKUP(Q$5,[1]非R能力!$B$8:$F$558,$C3599+1,0)</f>
        <v>168597.41680366418</v>
      </c>
      <c r="R3599" s="3">
        <f>HLOOKUP(R$5,[1]非R能力!$B$8:$F$558,$C3599+1,0)</f>
        <v>52470.377419545272</v>
      </c>
      <c r="S3599" s="3">
        <f>HLOOKUP(S$5,[1]非R能力!$B$8:$F$558,$C3599+1,0)</f>
        <v>68464.721724204137</v>
      </c>
      <c r="T3599" s="3">
        <f>INDEX([1]非R能力!$H$9:$H$558,D3599)</f>
        <v>64590.395132565223</v>
      </c>
      <c r="U3599" s="3">
        <f>IF(E3599="小怪",0,IF(INDEX([1]非R能力!$FK$9:$FK$558,C3599)=0,0,10))</f>
        <v>10</v>
      </c>
      <c r="V3599" s="3">
        <f>IF(E3599="小怪",0,IF(INDEX([1]非R能力!$FH$9:$FH$558,C3599)=0,0,5000))</f>
        <v>5000</v>
      </c>
      <c r="W3599" s="3">
        <f>HLOOKUP(W$5,[2]人物技能基础!$O$3:$Q$553,$C3599+1,0)</f>
        <v>3.637142857142857</v>
      </c>
      <c r="X3599" s="3">
        <f>HLOOKUP(X$5,[2]人物技能基础!$O$3:$Q$553,$C3599+1,0)</f>
        <v>2.0186428571428574</v>
      </c>
      <c r="Y3599" s="3">
        <f>HLOOKUP(Y$5,[2]人物技能基础!$O$3:$Q$553,$C3599+1,0)</f>
        <v>99.964285714285708</v>
      </c>
      <c r="Z3599" s="3">
        <f t="shared" si="337"/>
        <v>10990123</v>
      </c>
      <c r="AA3599" s="3">
        <f t="shared" si="338"/>
        <v>184830</v>
      </c>
      <c r="AB3599" s="3">
        <f t="shared" si="339"/>
        <v>67603</v>
      </c>
      <c r="AC3599" s="3">
        <f t="shared" si="340"/>
        <v>68464</v>
      </c>
      <c r="AD3599" s="3">
        <f t="shared" si="341"/>
        <v>69960</v>
      </c>
    </row>
    <row r="3600" spans="1:30" x14ac:dyDescent="0.15">
      <c r="A3600" s="3">
        <v>1595</v>
      </c>
      <c r="B3600" s="3" t="str">
        <f t="shared" si="336"/>
        <v>关卡1595boss</v>
      </c>
      <c r="C3600" s="3">
        <f>INDEX([3]关卡!$J$19:$J$2018,A3600)</f>
        <v>523</v>
      </c>
      <c r="D3600" s="3">
        <f>INDEX([3]关卡!$N$19:$N$2018,A3600)</f>
        <v>523</v>
      </c>
      <c r="E3600" s="3" t="s">
        <v>25</v>
      </c>
      <c r="F3600" s="3" t="s">
        <v>26</v>
      </c>
      <c r="G3600" s="3">
        <v>30</v>
      </c>
      <c r="H3600" s="3">
        <v>30</v>
      </c>
      <c r="I3600" s="3">
        <v>0.2</v>
      </c>
      <c r="J3600" s="4">
        <v>0.75</v>
      </c>
      <c r="K3600" s="4">
        <v>1</v>
      </c>
      <c r="L3600" s="4">
        <v>5</v>
      </c>
      <c r="M3600" s="3">
        <v>1</v>
      </c>
      <c r="N3600" s="3">
        <v>2</v>
      </c>
      <c r="O3600" s="3">
        <f>HLOOKUP(O$5,[1]非R能力!$B$8:$F$558,$C3600+1,0)</f>
        <v>2416138.9785261122</v>
      </c>
      <c r="P3600" s="3">
        <f>HLOOKUP(P$5,[1]非R能力!$B$8:$F$558,$C3600+1,0)</f>
        <v>339567.44565763371</v>
      </c>
      <c r="Q3600" s="3">
        <f>HLOOKUP(Q$5,[1]非R能力!$B$8:$F$558,$C3600+1,0)</f>
        <v>169270.53443359138</v>
      </c>
      <c r="R3600" s="3">
        <f>HLOOKUP(R$5,[1]非R能力!$B$8:$F$558,$C3600+1,0)</f>
        <v>52689.219769973352</v>
      </c>
      <c r="S3600" s="3">
        <f>HLOOKUP(S$5,[1]非R能力!$B$8:$F$558,$C3600+1,0)</f>
        <v>68747.467768328046</v>
      </c>
      <c r="T3600" s="3">
        <f>INDEX([1]非R能力!$H$9:$H$558,D3600)</f>
        <v>64920.641849821157</v>
      </c>
      <c r="U3600" s="3">
        <f>IF(E3600="小怪",0,IF(INDEX([1]非R能力!$FK$9:$FK$558,C3600)=0,0,10))</f>
        <v>10</v>
      </c>
      <c r="V3600" s="3">
        <f>IF(E3600="小怪",0,IF(INDEX([1]非R能力!$FH$9:$FH$558,C3600)=0,0,5000))</f>
        <v>5000</v>
      </c>
      <c r="W3600" s="3">
        <f>HLOOKUP(W$5,[2]人物技能基础!$O$3:$Q$553,$C3600+1,0)</f>
        <v>3.637142857142857</v>
      </c>
      <c r="X3600" s="3">
        <f>HLOOKUP(X$5,[2]人物技能基础!$O$3:$Q$553,$C3600+1,0)</f>
        <v>2.0186428571428574</v>
      </c>
      <c r="Y3600" s="3">
        <f>HLOOKUP(Y$5,[2]人物技能基础!$O$3:$Q$553,$C3600+1,0)</f>
        <v>99.964285714285708</v>
      </c>
      <c r="Z3600" s="3">
        <f t="shared" si="337"/>
        <v>11041090</v>
      </c>
      <c r="AA3600" s="3">
        <f t="shared" si="338"/>
        <v>185578</v>
      </c>
      <c r="AB3600" s="3">
        <f t="shared" si="339"/>
        <v>67913</v>
      </c>
      <c r="AC3600" s="3">
        <f t="shared" si="340"/>
        <v>68747</v>
      </c>
      <c r="AD3600" s="3">
        <f t="shared" si="341"/>
        <v>70252</v>
      </c>
    </row>
    <row r="3601" spans="1:30" x14ac:dyDescent="0.15">
      <c r="A3601" s="3">
        <v>1596</v>
      </c>
      <c r="B3601" s="3" t="str">
        <f t="shared" si="336"/>
        <v>关卡1596boss</v>
      </c>
      <c r="C3601" s="3">
        <f>INDEX([3]关卡!$J$19:$J$2018,A3601)</f>
        <v>523</v>
      </c>
      <c r="D3601" s="3">
        <f>INDEX([3]关卡!$N$19:$N$2018,A3601)</f>
        <v>523</v>
      </c>
      <c r="E3601" s="3" t="s">
        <v>25</v>
      </c>
      <c r="F3601" s="3" t="s">
        <v>26</v>
      </c>
      <c r="G3601" s="3">
        <v>30</v>
      </c>
      <c r="H3601" s="3">
        <v>30</v>
      </c>
      <c r="I3601" s="3">
        <v>0.2</v>
      </c>
      <c r="J3601" s="4">
        <v>0.75</v>
      </c>
      <c r="K3601" s="4">
        <v>1</v>
      </c>
      <c r="L3601" s="4">
        <v>5</v>
      </c>
      <c r="M3601" s="3">
        <v>1</v>
      </c>
      <c r="N3601" s="3">
        <v>2</v>
      </c>
      <c r="O3601" s="3">
        <f>HLOOKUP(O$5,[1]非R能力!$B$8:$F$558,$C3601+1,0)</f>
        <v>2416138.9785261122</v>
      </c>
      <c r="P3601" s="3">
        <f>HLOOKUP(P$5,[1]非R能力!$B$8:$F$558,$C3601+1,0)</f>
        <v>339567.44565763371</v>
      </c>
      <c r="Q3601" s="3">
        <f>HLOOKUP(Q$5,[1]非R能力!$B$8:$F$558,$C3601+1,0)</f>
        <v>169270.53443359138</v>
      </c>
      <c r="R3601" s="3">
        <f>HLOOKUP(R$5,[1]非R能力!$B$8:$F$558,$C3601+1,0)</f>
        <v>52689.219769973352</v>
      </c>
      <c r="S3601" s="3">
        <f>HLOOKUP(S$5,[1]非R能力!$B$8:$F$558,$C3601+1,0)</f>
        <v>68747.467768328046</v>
      </c>
      <c r="T3601" s="3">
        <f>INDEX([1]非R能力!$H$9:$H$558,D3601)</f>
        <v>64920.641849821157</v>
      </c>
      <c r="U3601" s="3">
        <f>IF(E3601="小怪",0,IF(INDEX([1]非R能力!$FK$9:$FK$558,C3601)=0,0,10))</f>
        <v>10</v>
      </c>
      <c r="V3601" s="3">
        <f>IF(E3601="小怪",0,IF(INDEX([1]非R能力!$FH$9:$FH$558,C3601)=0,0,5000))</f>
        <v>5000</v>
      </c>
      <c r="W3601" s="3">
        <f>HLOOKUP(W$5,[2]人物技能基础!$O$3:$Q$553,$C3601+1,0)</f>
        <v>3.637142857142857</v>
      </c>
      <c r="X3601" s="3">
        <f>HLOOKUP(X$5,[2]人物技能基础!$O$3:$Q$553,$C3601+1,0)</f>
        <v>2.0186428571428574</v>
      </c>
      <c r="Y3601" s="3">
        <f>HLOOKUP(Y$5,[2]人物技能基础!$O$3:$Q$553,$C3601+1,0)</f>
        <v>99.964285714285708</v>
      </c>
      <c r="Z3601" s="3">
        <f t="shared" si="337"/>
        <v>11041090</v>
      </c>
      <c r="AA3601" s="3">
        <f t="shared" si="338"/>
        <v>185578</v>
      </c>
      <c r="AB3601" s="3">
        <f t="shared" si="339"/>
        <v>67913</v>
      </c>
      <c r="AC3601" s="3">
        <f t="shared" si="340"/>
        <v>68747</v>
      </c>
      <c r="AD3601" s="3">
        <f t="shared" si="341"/>
        <v>70252</v>
      </c>
    </row>
    <row r="3602" spans="1:30" x14ac:dyDescent="0.15">
      <c r="A3602" s="3">
        <v>1597</v>
      </c>
      <c r="B3602" s="3" t="str">
        <f t="shared" si="336"/>
        <v>关卡1597boss</v>
      </c>
      <c r="C3602" s="3">
        <f>INDEX([3]关卡!$J$19:$J$2018,A3602)</f>
        <v>523</v>
      </c>
      <c r="D3602" s="3">
        <f>INDEX([3]关卡!$N$19:$N$2018,A3602)</f>
        <v>523</v>
      </c>
      <c r="E3602" s="3" t="s">
        <v>25</v>
      </c>
      <c r="F3602" s="3" t="s">
        <v>26</v>
      </c>
      <c r="G3602" s="3">
        <v>30</v>
      </c>
      <c r="H3602" s="3">
        <v>30</v>
      </c>
      <c r="I3602" s="3">
        <v>0.2</v>
      </c>
      <c r="J3602" s="4">
        <v>0.75</v>
      </c>
      <c r="K3602" s="4">
        <v>1</v>
      </c>
      <c r="L3602" s="4">
        <v>5</v>
      </c>
      <c r="M3602" s="3">
        <v>1</v>
      </c>
      <c r="N3602" s="3">
        <v>2</v>
      </c>
      <c r="O3602" s="3">
        <f>HLOOKUP(O$5,[1]非R能力!$B$8:$F$558,$C3602+1,0)</f>
        <v>2416138.9785261122</v>
      </c>
      <c r="P3602" s="3">
        <f>HLOOKUP(P$5,[1]非R能力!$B$8:$F$558,$C3602+1,0)</f>
        <v>339567.44565763371</v>
      </c>
      <c r="Q3602" s="3">
        <f>HLOOKUP(Q$5,[1]非R能力!$B$8:$F$558,$C3602+1,0)</f>
        <v>169270.53443359138</v>
      </c>
      <c r="R3602" s="3">
        <f>HLOOKUP(R$5,[1]非R能力!$B$8:$F$558,$C3602+1,0)</f>
        <v>52689.219769973352</v>
      </c>
      <c r="S3602" s="3">
        <f>HLOOKUP(S$5,[1]非R能力!$B$8:$F$558,$C3602+1,0)</f>
        <v>68747.467768328046</v>
      </c>
      <c r="T3602" s="3">
        <f>INDEX([1]非R能力!$H$9:$H$558,D3602)</f>
        <v>64920.641849821157</v>
      </c>
      <c r="U3602" s="3">
        <f>IF(E3602="小怪",0,IF(INDEX([1]非R能力!$FK$9:$FK$558,C3602)=0,0,10))</f>
        <v>10</v>
      </c>
      <c r="V3602" s="3">
        <f>IF(E3602="小怪",0,IF(INDEX([1]非R能力!$FH$9:$FH$558,C3602)=0,0,5000))</f>
        <v>5000</v>
      </c>
      <c r="W3602" s="3">
        <f>HLOOKUP(W$5,[2]人物技能基础!$O$3:$Q$553,$C3602+1,0)</f>
        <v>3.637142857142857</v>
      </c>
      <c r="X3602" s="3">
        <f>HLOOKUP(X$5,[2]人物技能基础!$O$3:$Q$553,$C3602+1,0)</f>
        <v>2.0186428571428574</v>
      </c>
      <c r="Y3602" s="3">
        <f>HLOOKUP(Y$5,[2]人物技能基础!$O$3:$Q$553,$C3602+1,0)</f>
        <v>99.964285714285708</v>
      </c>
      <c r="Z3602" s="3">
        <f t="shared" si="337"/>
        <v>11041090</v>
      </c>
      <c r="AA3602" s="3">
        <f t="shared" si="338"/>
        <v>185578</v>
      </c>
      <c r="AB3602" s="3">
        <f t="shared" si="339"/>
        <v>67913</v>
      </c>
      <c r="AC3602" s="3">
        <f t="shared" si="340"/>
        <v>68747</v>
      </c>
      <c r="AD3602" s="3">
        <f t="shared" si="341"/>
        <v>70252</v>
      </c>
    </row>
    <row r="3603" spans="1:30" x14ac:dyDescent="0.15">
      <c r="A3603" s="3">
        <v>1598</v>
      </c>
      <c r="B3603" s="3" t="str">
        <f t="shared" si="336"/>
        <v>关卡1598boss</v>
      </c>
      <c r="C3603" s="3">
        <f>INDEX([3]关卡!$J$19:$J$2018,A3603)</f>
        <v>523</v>
      </c>
      <c r="D3603" s="3">
        <f>INDEX([3]关卡!$N$19:$N$2018,A3603)</f>
        <v>523</v>
      </c>
      <c r="E3603" s="3" t="s">
        <v>25</v>
      </c>
      <c r="F3603" s="3" t="s">
        <v>26</v>
      </c>
      <c r="G3603" s="3">
        <v>30</v>
      </c>
      <c r="H3603" s="3">
        <v>30</v>
      </c>
      <c r="I3603" s="3">
        <v>0.2</v>
      </c>
      <c r="J3603" s="4">
        <v>0.75</v>
      </c>
      <c r="K3603" s="4">
        <v>1</v>
      </c>
      <c r="L3603" s="4">
        <v>5</v>
      </c>
      <c r="M3603" s="3">
        <v>1</v>
      </c>
      <c r="N3603" s="3">
        <v>2</v>
      </c>
      <c r="O3603" s="3">
        <f>HLOOKUP(O$5,[1]非R能力!$B$8:$F$558,$C3603+1,0)</f>
        <v>2416138.9785261122</v>
      </c>
      <c r="P3603" s="3">
        <f>HLOOKUP(P$5,[1]非R能力!$B$8:$F$558,$C3603+1,0)</f>
        <v>339567.44565763371</v>
      </c>
      <c r="Q3603" s="3">
        <f>HLOOKUP(Q$5,[1]非R能力!$B$8:$F$558,$C3603+1,0)</f>
        <v>169270.53443359138</v>
      </c>
      <c r="R3603" s="3">
        <f>HLOOKUP(R$5,[1]非R能力!$B$8:$F$558,$C3603+1,0)</f>
        <v>52689.219769973352</v>
      </c>
      <c r="S3603" s="3">
        <f>HLOOKUP(S$5,[1]非R能力!$B$8:$F$558,$C3603+1,0)</f>
        <v>68747.467768328046</v>
      </c>
      <c r="T3603" s="3">
        <f>INDEX([1]非R能力!$H$9:$H$558,D3603)</f>
        <v>64920.641849821157</v>
      </c>
      <c r="U3603" s="3">
        <f>IF(E3603="小怪",0,IF(INDEX([1]非R能力!$FK$9:$FK$558,C3603)=0,0,10))</f>
        <v>10</v>
      </c>
      <c r="V3603" s="3">
        <f>IF(E3603="小怪",0,IF(INDEX([1]非R能力!$FH$9:$FH$558,C3603)=0,0,5000))</f>
        <v>5000</v>
      </c>
      <c r="W3603" s="3">
        <f>HLOOKUP(W$5,[2]人物技能基础!$O$3:$Q$553,$C3603+1,0)</f>
        <v>3.637142857142857</v>
      </c>
      <c r="X3603" s="3">
        <f>HLOOKUP(X$5,[2]人物技能基础!$O$3:$Q$553,$C3603+1,0)</f>
        <v>2.0186428571428574</v>
      </c>
      <c r="Y3603" s="3">
        <f>HLOOKUP(Y$5,[2]人物技能基础!$O$3:$Q$553,$C3603+1,0)</f>
        <v>99.964285714285708</v>
      </c>
      <c r="Z3603" s="3">
        <f t="shared" si="337"/>
        <v>11041090</v>
      </c>
      <c r="AA3603" s="3">
        <f t="shared" si="338"/>
        <v>185578</v>
      </c>
      <c r="AB3603" s="3">
        <f t="shared" si="339"/>
        <v>67913</v>
      </c>
      <c r="AC3603" s="3">
        <f t="shared" si="340"/>
        <v>68747</v>
      </c>
      <c r="AD3603" s="3">
        <f t="shared" si="341"/>
        <v>70252</v>
      </c>
    </row>
    <row r="3604" spans="1:30" x14ac:dyDescent="0.15">
      <c r="A3604" s="3">
        <v>1599</v>
      </c>
      <c r="B3604" s="3" t="str">
        <f t="shared" si="336"/>
        <v>关卡1599boss</v>
      </c>
      <c r="C3604" s="3">
        <f>INDEX([3]关卡!$J$19:$J$2018,A3604)</f>
        <v>524</v>
      </c>
      <c r="D3604" s="3">
        <f>INDEX([3]关卡!$N$19:$N$2018,A3604)</f>
        <v>524</v>
      </c>
      <c r="E3604" s="3" t="s">
        <v>25</v>
      </c>
      <c r="F3604" s="3" t="s">
        <v>26</v>
      </c>
      <c r="G3604" s="3">
        <v>30</v>
      </c>
      <c r="H3604" s="3">
        <v>30</v>
      </c>
      <c r="I3604" s="3">
        <v>0.2</v>
      </c>
      <c r="J3604" s="4">
        <v>0.75</v>
      </c>
      <c r="K3604" s="4">
        <v>1</v>
      </c>
      <c r="L3604" s="4">
        <v>5</v>
      </c>
      <c r="M3604" s="3">
        <v>1</v>
      </c>
      <c r="N3604" s="3">
        <v>2</v>
      </c>
      <c r="O3604" s="3">
        <f>HLOOKUP(O$5,[1]非R能力!$B$8:$F$558,$C3604+1,0)</f>
        <v>2427679.0445241262</v>
      </c>
      <c r="P3604" s="3">
        <f>HLOOKUP(P$5,[1]非R能力!$B$8:$F$558,$C3604+1,0)</f>
        <v>341157.64986588043</v>
      </c>
      <c r="Q3604" s="3">
        <f>HLOOKUP(Q$5,[1]非R能力!$B$8:$F$558,$C3604+1,0)</f>
        <v>169920.77749430054</v>
      </c>
      <c r="R3604" s="3">
        <f>HLOOKUP(R$5,[1]非R能力!$B$8:$F$558,$C3604+1,0)</f>
        <v>52903.077103623698</v>
      </c>
      <c r="S3604" s="3">
        <f>HLOOKUP(S$5,[1]非R能力!$B$8:$F$558,$C3604+1,0)</f>
        <v>69008.865564692402</v>
      </c>
      <c r="T3604" s="3">
        <f>INDEX([1]非R能力!$H$9:$H$558,D3604)</f>
        <v>65252.234255655501</v>
      </c>
      <c r="U3604" s="3">
        <f>IF(E3604="小怪",0,IF(INDEX([1]非R能力!$FK$9:$FK$558,C3604)=0,0,10))</f>
        <v>10</v>
      </c>
      <c r="V3604" s="3">
        <f>IF(E3604="小怪",0,IF(INDEX([1]非R能力!$FH$9:$FH$558,C3604)=0,0,5000))</f>
        <v>5000</v>
      </c>
      <c r="W3604" s="3">
        <f>HLOOKUP(W$5,[2]人物技能基础!$O$3:$Q$553,$C3604+1,0)</f>
        <v>3.637142857142857</v>
      </c>
      <c r="X3604" s="3">
        <f>HLOOKUP(X$5,[2]人物技能基础!$O$3:$Q$553,$C3604+1,0)</f>
        <v>2.0186428571428574</v>
      </c>
      <c r="Y3604" s="3">
        <f>HLOOKUP(Y$5,[2]人物技能基础!$O$3:$Q$553,$C3604+1,0)</f>
        <v>99.964285714285708</v>
      </c>
      <c r="Z3604" s="3">
        <f t="shared" si="337"/>
        <v>11093285</v>
      </c>
      <c r="AA3604" s="3">
        <f t="shared" si="338"/>
        <v>186305</v>
      </c>
      <c r="AB3604" s="3">
        <f t="shared" si="339"/>
        <v>68231</v>
      </c>
      <c r="AC3604" s="3">
        <f t="shared" si="340"/>
        <v>69008</v>
      </c>
      <c r="AD3604" s="3">
        <f t="shared" si="341"/>
        <v>70537</v>
      </c>
    </row>
    <row r="3605" spans="1:30" x14ac:dyDescent="0.15">
      <c r="A3605" s="3">
        <v>1600</v>
      </c>
      <c r="B3605" s="3" t="str">
        <f t="shared" si="336"/>
        <v>关卡1600boss</v>
      </c>
      <c r="C3605" s="3">
        <f>INDEX([3]关卡!$J$19:$J$2018,A3605)</f>
        <v>524</v>
      </c>
      <c r="D3605" s="3">
        <f>INDEX([3]关卡!$N$19:$N$2018,A3605)</f>
        <v>524</v>
      </c>
      <c r="E3605" s="3" t="s">
        <v>25</v>
      </c>
      <c r="F3605" s="3" t="s">
        <v>26</v>
      </c>
      <c r="G3605" s="3">
        <v>30</v>
      </c>
      <c r="H3605" s="3">
        <v>30</v>
      </c>
      <c r="I3605" s="3">
        <v>0.2</v>
      </c>
      <c r="J3605" s="4">
        <v>0.75</v>
      </c>
      <c r="K3605" s="4">
        <v>1</v>
      </c>
      <c r="L3605" s="4">
        <v>5</v>
      </c>
      <c r="M3605" s="3">
        <v>1</v>
      </c>
      <c r="N3605" s="3">
        <v>2</v>
      </c>
      <c r="O3605" s="3">
        <f>HLOOKUP(O$5,[1]非R能力!$B$8:$F$558,$C3605+1,0)</f>
        <v>2427679.0445241262</v>
      </c>
      <c r="P3605" s="3">
        <f>HLOOKUP(P$5,[1]非R能力!$B$8:$F$558,$C3605+1,0)</f>
        <v>341157.64986588043</v>
      </c>
      <c r="Q3605" s="3">
        <f>HLOOKUP(Q$5,[1]非R能力!$B$8:$F$558,$C3605+1,0)</f>
        <v>169920.77749430054</v>
      </c>
      <c r="R3605" s="3">
        <f>HLOOKUP(R$5,[1]非R能力!$B$8:$F$558,$C3605+1,0)</f>
        <v>52903.077103623698</v>
      </c>
      <c r="S3605" s="3">
        <f>HLOOKUP(S$5,[1]非R能力!$B$8:$F$558,$C3605+1,0)</f>
        <v>69008.865564692402</v>
      </c>
      <c r="T3605" s="3">
        <f>INDEX([1]非R能力!$H$9:$H$558,D3605)</f>
        <v>65252.234255655501</v>
      </c>
      <c r="U3605" s="3">
        <f>IF(E3605="小怪",0,IF(INDEX([1]非R能力!$FK$9:$FK$558,C3605)=0,0,10))</f>
        <v>10</v>
      </c>
      <c r="V3605" s="3">
        <f>IF(E3605="小怪",0,IF(INDEX([1]非R能力!$FH$9:$FH$558,C3605)=0,0,5000))</f>
        <v>5000</v>
      </c>
      <c r="W3605" s="3">
        <f>HLOOKUP(W$5,[2]人物技能基础!$O$3:$Q$553,$C3605+1,0)</f>
        <v>3.637142857142857</v>
      </c>
      <c r="X3605" s="3">
        <f>HLOOKUP(X$5,[2]人物技能基础!$O$3:$Q$553,$C3605+1,0)</f>
        <v>2.0186428571428574</v>
      </c>
      <c r="Y3605" s="3">
        <f>HLOOKUP(Y$5,[2]人物技能基础!$O$3:$Q$553,$C3605+1,0)</f>
        <v>99.964285714285708</v>
      </c>
      <c r="Z3605" s="3">
        <f t="shared" si="337"/>
        <v>11093285</v>
      </c>
      <c r="AA3605" s="3">
        <f t="shared" si="338"/>
        <v>186305</v>
      </c>
      <c r="AB3605" s="3">
        <f t="shared" si="339"/>
        <v>68231</v>
      </c>
      <c r="AC3605" s="3">
        <f t="shared" si="340"/>
        <v>69008</v>
      </c>
      <c r="AD3605" s="3">
        <f t="shared" si="341"/>
        <v>70537</v>
      </c>
    </row>
    <row r="3606" spans="1:30" x14ac:dyDescent="0.15">
      <c r="A3606" s="3">
        <v>1601</v>
      </c>
      <c r="B3606" s="3" t="str">
        <f t="shared" si="336"/>
        <v>关卡1601boss</v>
      </c>
      <c r="C3606" s="3">
        <f>INDEX([3]关卡!$J$19:$J$2018,A3606)</f>
        <v>524</v>
      </c>
      <c r="D3606" s="3">
        <f>INDEX([3]关卡!$N$19:$N$2018,A3606)</f>
        <v>524</v>
      </c>
      <c r="E3606" s="3" t="s">
        <v>25</v>
      </c>
      <c r="F3606" s="3" t="s">
        <v>26</v>
      </c>
      <c r="G3606" s="3">
        <v>30</v>
      </c>
      <c r="H3606" s="3">
        <v>30</v>
      </c>
      <c r="I3606" s="3">
        <v>0.2</v>
      </c>
      <c r="J3606" s="4">
        <v>0.75</v>
      </c>
      <c r="K3606" s="4">
        <v>1</v>
      </c>
      <c r="L3606" s="4">
        <v>5</v>
      </c>
      <c r="M3606" s="3">
        <v>1</v>
      </c>
      <c r="N3606" s="3">
        <v>2</v>
      </c>
      <c r="O3606" s="3">
        <f>HLOOKUP(O$5,[1]非R能力!$B$8:$F$558,$C3606+1,0)</f>
        <v>2427679.0445241262</v>
      </c>
      <c r="P3606" s="3">
        <f>HLOOKUP(P$5,[1]非R能力!$B$8:$F$558,$C3606+1,0)</f>
        <v>341157.64986588043</v>
      </c>
      <c r="Q3606" s="3">
        <f>HLOOKUP(Q$5,[1]非R能力!$B$8:$F$558,$C3606+1,0)</f>
        <v>169920.77749430054</v>
      </c>
      <c r="R3606" s="3">
        <f>HLOOKUP(R$5,[1]非R能力!$B$8:$F$558,$C3606+1,0)</f>
        <v>52903.077103623698</v>
      </c>
      <c r="S3606" s="3">
        <f>HLOOKUP(S$5,[1]非R能力!$B$8:$F$558,$C3606+1,0)</f>
        <v>69008.865564692402</v>
      </c>
      <c r="T3606" s="3">
        <f>INDEX([1]非R能力!$H$9:$H$558,D3606)</f>
        <v>65252.234255655501</v>
      </c>
      <c r="U3606" s="3">
        <f>IF(E3606="小怪",0,IF(INDEX([1]非R能力!$FK$9:$FK$558,C3606)=0,0,10))</f>
        <v>10</v>
      </c>
      <c r="V3606" s="3">
        <f>IF(E3606="小怪",0,IF(INDEX([1]非R能力!$FH$9:$FH$558,C3606)=0,0,5000))</f>
        <v>5000</v>
      </c>
      <c r="W3606" s="3">
        <f>HLOOKUP(W$5,[2]人物技能基础!$O$3:$Q$553,$C3606+1,0)</f>
        <v>3.637142857142857</v>
      </c>
      <c r="X3606" s="3">
        <f>HLOOKUP(X$5,[2]人物技能基础!$O$3:$Q$553,$C3606+1,0)</f>
        <v>2.0186428571428574</v>
      </c>
      <c r="Y3606" s="3">
        <f>HLOOKUP(Y$5,[2]人物技能基础!$O$3:$Q$553,$C3606+1,0)</f>
        <v>99.964285714285708</v>
      </c>
      <c r="Z3606" s="3">
        <f t="shared" si="337"/>
        <v>11093285</v>
      </c>
      <c r="AA3606" s="3">
        <f t="shared" si="338"/>
        <v>186305</v>
      </c>
      <c r="AB3606" s="3">
        <f t="shared" si="339"/>
        <v>68231</v>
      </c>
      <c r="AC3606" s="3">
        <f t="shared" si="340"/>
        <v>69008</v>
      </c>
      <c r="AD3606" s="3">
        <f t="shared" si="341"/>
        <v>70537</v>
      </c>
    </row>
    <row r="3607" spans="1:30" x14ac:dyDescent="0.15">
      <c r="A3607" s="3">
        <v>1602</v>
      </c>
      <c r="B3607" s="3" t="str">
        <f t="shared" si="336"/>
        <v>关卡1602boss</v>
      </c>
      <c r="C3607" s="3">
        <f>INDEX([3]关卡!$J$19:$J$2018,A3607)</f>
        <v>525</v>
      </c>
      <c r="D3607" s="3">
        <f>INDEX([3]关卡!$N$19:$N$2018,A3607)</f>
        <v>525</v>
      </c>
      <c r="E3607" s="3" t="s">
        <v>25</v>
      </c>
      <c r="F3607" s="3" t="s">
        <v>26</v>
      </c>
      <c r="G3607" s="3">
        <v>30</v>
      </c>
      <c r="H3607" s="3">
        <v>30</v>
      </c>
      <c r="I3607" s="3">
        <v>0.2</v>
      </c>
      <c r="J3607" s="4">
        <v>0.75</v>
      </c>
      <c r="K3607" s="4">
        <v>1</v>
      </c>
      <c r="L3607" s="4">
        <v>5</v>
      </c>
      <c r="M3607" s="3">
        <v>1</v>
      </c>
      <c r="N3607" s="3">
        <v>2</v>
      </c>
      <c r="O3607" s="3">
        <f>HLOOKUP(O$5,[1]非R能力!$B$8:$F$558,$C3607+1,0)</f>
        <v>2438594.0195380435</v>
      </c>
      <c r="P3607" s="3">
        <f>HLOOKUP(P$5,[1]非R能力!$B$8:$F$558,$C3607+1,0)</f>
        <v>342683.81022203964</v>
      </c>
      <c r="Q3607" s="3">
        <f>HLOOKUP(Q$5,[1]非R能力!$B$8:$F$558,$C3607+1,0)</f>
        <v>170564.36323361672</v>
      </c>
      <c r="R3607" s="3">
        <f>HLOOKUP(R$5,[1]非R能力!$B$8:$F$558,$C3607+1,0)</f>
        <v>53112.069517529271</v>
      </c>
      <c r="S3607" s="3">
        <f>HLOOKUP(S$5,[1]非R能力!$B$8:$F$558,$C3607+1,0)</f>
        <v>69252.855498045858</v>
      </c>
      <c r="T3607" s="3">
        <f>INDEX([1]非R能力!$H$9:$H$558,D3607)</f>
        <v>65585.176351588016</v>
      </c>
      <c r="U3607" s="3">
        <f>IF(E3607="小怪",0,IF(INDEX([1]非R能力!$FK$9:$FK$558,C3607)=0,0,10))</f>
        <v>10</v>
      </c>
      <c r="V3607" s="3">
        <f>IF(E3607="小怪",0,IF(INDEX([1]非R能力!$FH$9:$FH$558,C3607)=0,0,5000))</f>
        <v>5000</v>
      </c>
      <c r="W3607" s="3">
        <f>HLOOKUP(W$5,[2]人物技能基础!$O$3:$Q$553,$C3607+1,0)</f>
        <v>3.637142857142857</v>
      </c>
      <c r="X3607" s="3">
        <f>HLOOKUP(X$5,[2]人物技能基础!$O$3:$Q$553,$C3607+1,0)</f>
        <v>2.0186428571428574</v>
      </c>
      <c r="Y3607" s="3">
        <f>HLOOKUP(Y$5,[2]人物技能基础!$O$3:$Q$553,$C3607+1,0)</f>
        <v>99.964285714285708</v>
      </c>
      <c r="Z3607" s="3">
        <f t="shared" si="337"/>
        <v>11143649</v>
      </c>
      <c r="AA3607" s="3">
        <f t="shared" si="338"/>
        <v>187021</v>
      </c>
      <c r="AB3607" s="3">
        <f t="shared" si="339"/>
        <v>68536</v>
      </c>
      <c r="AC3607" s="3">
        <f t="shared" si="340"/>
        <v>69252</v>
      </c>
      <c r="AD3607" s="3">
        <f t="shared" si="341"/>
        <v>70816</v>
      </c>
    </row>
    <row r="3608" spans="1:30" x14ac:dyDescent="0.15">
      <c r="A3608" s="3">
        <v>1603</v>
      </c>
      <c r="B3608" s="3" t="str">
        <f t="shared" si="336"/>
        <v>关卡1603boss</v>
      </c>
      <c r="C3608" s="3">
        <f>INDEX([3]关卡!$J$19:$J$2018,A3608)</f>
        <v>525</v>
      </c>
      <c r="D3608" s="3">
        <f>INDEX([3]关卡!$N$19:$N$2018,A3608)</f>
        <v>525</v>
      </c>
      <c r="E3608" s="3" t="s">
        <v>25</v>
      </c>
      <c r="F3608" s="3" t="s">
        <v>26</v>
      </c>
      <c r="G3608" s="3">
        <v>30</v>
      </c>
      <c r="H3608" s="3">
        <v>30</v>
      </c>
      <c r="I3608" s="3">
        <v>0.2</v>
      </c>
      <c r="J3608" s="4">
        <v>0.75</v>
      </c>
      <c r="K3608" s="4">
        <v>1</v>
      </c>
      <c r="L3608" s="4">
        <v>5</v>
      </c>
      <c r="M3608" s="3">
        <v>1</v>
      </c>
      <c r="N3608" s="3">
        <v>2</v>
      </c>
      <c r="O3608" s="3">
        <f>HLOOKUP(O$5,[1]非R能力!$B$8:$F$558,$C3608+1,0)</f>
        <v>2438594.0195380435</v>
      </c>
      <c r="P3608" s="3">
        <f>HLOOKUP(P$5,[1]非R能力!$B$8:$F$558,$C3608+1,0)</f>
        <v>342683.81022203964</v>
      </c>
      <c r="Q3608" s="3">
        <f>HLOOKUP(Q$5,[1]非R能力!$B$8:$F$558,$C3608+1,0)</f>
        <v>170564.36323361672</v>
      </c>
      <c r="R3608" s="3">
        <f>HLOOKUP(R$5,[1]非R能力!$B$8:$F$558,$C3608+1,0)</f>
        <v>53112.069517529271</v>
      </c>
      <c r="S3608" s="3">
        <f>HLOOKUP(S$5,[1]非R能力!$B$8:$F$558,$C3608+1,0)</f>
        <v>69252.855498045858</v>
      </c>
      <c r="T3608" s="3">
        <f>INDEX([1]非R能力!$H$9:$H$558,D3608)</f>
        <v>65585.176351588016</v>
      </c>
      <c r="U3608" s="3">
        <f>IF(E3608="小怪",0,IF(INDEX([1]非R能力!$FK$9:$FK$558,C3608)=0,0,10))</f>
        <v>10</v>
      </c>
      <c r="V3608" s="3">
        <f>IF(E3608="小怪",0,IF(INDEX([1]非R能力!$FH$9:$FH$558,C3608)=0,0,5000))</f>
        <v>5000</v>
      </c>
      <c r="W3608" s="3">
        <f>HLOOKUP(W$5,[2]人物技能基础!$O$3:$Q$553,$C3608+1,0)</f>
        <v>3.637142857142857</v>
      </c>
      <c r="X3608" s="3">
        <f>HLOOKUP(X$5,[2]人物技能基础!$O$3:$Q$553,$C3608+1,0)</f>
        <v>2.0186428571428574</v>
      </c>
      <c r="Y3608" s="3">
        <f>HLOOKUP(Y$5,[2]人物技能基础!$O$3:$Q$553,$C3608+1,0)</f>
        <v>99.964285714285708</v>
      </c>
      <c r="Z3608" s="3">
        <f t="shared" si="337"/>
        <v>11143649</v>
      </c>
      <c r="AA3608" s="3">
        <f t="shared" si="338"/>
        <v>187021</v>
      </c>
      <c r="AB3608" s="3">
        <f t="shared" si="339"/>
        <v>68536</v>
      </c>
      <c r="AC3608" s="3">
        <f t="shared" si="340"/>
        <v>69252</v>
      </c>
      <c r="AD3608" s="3">
        <f t="shared" si="341"/>
        <v>70816</v>
      </c>
    </row>
    <row r="3609" spans="1:30" x14ac:dyDescent="0.15">
      <c r="A3609" s="3">
        <v>1604</v>
      </c>
      <c r="B3609" s="3" t="str">
        <f t="shared" si="336"/>
        <v>关卡1604boss</v>
      </c>
      <c r="C3609" s="3">
        <f>INDEX([3]关卡!$J$19:$J$2018,A3609)</f>
        <v>525</v>
      </c>
      <c r="D3609" s="3">
        <f>INDEX([3]关卡!$N$19:$N$2018,A3609)</f>
        <v>525</v>
      </c>
      <c r="E3609" s="3" t="s">
        <v>25</v>
      </c>
      <c r="F3609" s="3" t="s">
        <v>26</v>
      </c>
      <c r="G3609" s="3">
        <v>30</v>
      </c>
      <c r="H3609" s="3">
        <v>30</v>
      </c>
      <c r="I3609" s="3">
        <v>0.2</v>
      </c>
      <c r="J3609" s="4">
        <v>0.75</v>
      </c>
      <c r="K3609" s="4">
        <v>1</v>
      </c>
      <c r="L3609" s="4">
        <v>5</v>
      </c>
      <c r="M3609" s="3">
        <v>1</v>
      </c>
      <c r="N3609" s="3">
        <v>2</v>
      </c>
      <c r="O3609" s="3">
        <f>HLOOKUP(O$5,[1]非R能力!$B$8:$F$558,$C3609+1,0)</f>
        <v>2438594.0195380435</v>
      </c>
      <c r="P3609" s="3">
        <f>HLOOKUP(P$5,[1]非R能力!$B$8:$F$558,$C3609+1,0)</f>
        <v>342683.81022203964</v>
      </c>
      <c r="Q3609" s="3">
        <f>HLOOKUP(Q$5,[1]非R能力!$B$8:$F$558,$C3609+1,0)</f>
        <v>170564.36323361672</v>
      </c>
      <c r="R3609" s="3">
        <f>HLOOKUP(R$5,[1]非R能力!$B$8:$F$558,$C3609+1,0)</f>
        <v>53112.069517529271</v>
      </c>
      <c r="S3609" s="3">
        <f>HLOOKUP(S$5,[1]非R能力!$B$8:$F$558,$C3609+1,0)</f>
        <v>69252.855498045858</v>
      </c>
      <c r="T3609" s="3">
        <f>INDEX([1]非R能力!$H$9:$H$558,D3609)</f>
        <v>65585.176351588016</v>
      </c>
      <c r="U3609" s="3">
        <f>IF(E3609="小怪",0,IF(INDEX([1]非R能力!$FK$9:$FK$558,C3609)=0,0,10))</f>
        <v>10</v>
      </c>
      <c r="V3609" s="3">
        <f>IF(E3609="小怪",0,IF(INDEX([1]非R能力!$FH$9:$FH$558,C3609)=0,0,5000))</f>
        <v>5000</v>
      </c>
      <c r="W3609" s="3">
        <f>HLOOKUP(W$5,[2]人物技能基础!$O$3:$Q$553,$C3609+1,0)</f>
        <v>3.637142857142857</v>
      </c>
      <c r="X3609" s="3">
        <f>HLOOKUP(X$5,[2]人物技能基础!$O$3:$Q$553,$C3609+1,0)</f>
        <v>2.0186428571428574</v>
      </c>
      <c r="Y3609" s="3">
        <f>HLOOKUP(Y$5,[2]人物技能基础!$O$3:$Q$553,$C3609+1,0)</f>
        <v>99.964285714285708</v>
      </c>
      <c r="Z3609" s="3">
        <f t="shared" si="337"/>
        <v>11143649</v>
      </c>
      <c r="AA3609" s="3">
        <f t="shared" si="338"/>
        <v>187021</v>
      </c>
      <c r="AB3609" s="3">
        <f t="shared" si="339"/>
        <v>68536</v>
      </c>
      <c r="AC3609" s="3">
        <f t="shared" si="340"/>
        <v>69252</v>
      </c>
      <c r="AD3609" s="3">
        <f t="shared" si="341"/>
        <v>70816</v>
      </c>
    </row>
    <row r="3610" spans="1:30" x14ac:dyDescent="0.15">
      <c r="A3610" s="3">
        <v>1605</v>
      </c>
      <c r="B3610" s="3" t="str">
        <f t="shared" si="336"/>
        <v>关卡1605boss</v>
      </c>
      <c r="C3610" s="3">
        <f>INDEX([3]关卡!$J$19:$J$2018,A3610)</f>
        <v>526</v>
      </c>
      <c r="D3610" s="3">
        <f>INDEX([3]关卡!$N$19:$N$2018,A3610)</f>
        <v>526</v>
      </c>
      <c r="E3610" s="3" t="s">
        <v>25</v>
      </c>
      <c r="F3610" s="3" t="s">
        <v>26</v>
      </c>
      <c r="G3610" s="3">
        <v>30</v>
      </c>
      <c r="H3610" s="3">
        <v>30</v>
      </c>
      <c r="I3610" s="3">
        <v>0.2</v>
      </c>
      <c r="J3610" s="4">
        <v>0.75</v>
      </c>
      <c r="K3610" s="4">
        <v>1</v>
      </c>
      <c r="L3610" s="4">
        <v>5</v>
      </c>
      <c r="M3610" s="3">
        <v>1</v>
      </c>
      <c r="N3610" s="3">
        <v>2</v>
      </c>
      <c r="O3610" s="3">
        <f>HLOOKUP(O$5,[1]非R能力!$B$8:$F$558,$C3610+1,0)</f>
        <v>2450000.4965052484</v>
      </c>
      <c r="P3610" s="3">
        <f>HLOOKUP(P$5,[1]非R能力!$B$8:$F$558,$C3610+1,0)</f>
        <v>344272.26014766493</v>
      </c>
      <c r="Q3610" s="3">
        <f>HLOOKUP(Q$5,[1]非R能力!$B$8:$F$558,$C3610+1,0)</f>
        <v>171244.83664209276</v>
      </c>
      <c r="R3610" s="3">
        <f>HLOOKUP(R$5,[1]非R能力!$B$8:$F$558,$C3610+1,0)</f>
        <v>53322.632707077471</v>
      </c>
      <c r="S3610" s="3">
        <f>HLOOKUP(S$5,[1]非R能力!$B$8:$F$558,$C3610+1,0)</f>
        <v>69538.061424994783</v>
      </c>
      <c r="T3610" s="3">
        <f>INDEX([1]非R能力!$H$9:$H$558,D3610)</f>
        <v>65919.472145285123</v>
      </c>
      <c r="U3610" s="3">
        <f>IF(E3610="小怪",0,IF(INDEX([1]非R能力!$FK$9:$FK$558,C3610)=0,0,10))</f>
        <v>10</v>
      </c>
      <c r="V3610" s="3">
        <f>IF(E3610="小怪",0,IF(INDEX([1]非R能力!$FH$9:$FH$558,C3610)=0,0,5000))</f>
        <v>5000</v>
      </c>
      <c r="W3610" s="3">
        <f>HLOOKUP(W$5,[2]人物技能基础!$O$3:$Q$553,$C3610+1,0)</f>
        <v>3.637142857142857</v>
      </c>
      <c r="X3610" s="3">
        <f>HLOOKUP(X$5,[2]人物技能基础!$O$3:$Q$553,$C3610+1,0)</f>
        <v>2.0186428571428574</v>
      </c>
      <c r="Y3610" s="3">
        <f>HLOOKUP(Y$5,[2]人物技能基础!$O$3:$Q$553,$C3610+1,0)</f>
        <v>99.964285714285708</v>
      </c>
      <c r="Z3610" s="3">
        <f t="shared" si="337"/>
        <v>11195829</v>
      </c>
      <c r="AA3610" s="3">
        <f t="shared" si="338"/>
        <v>187778</v>
      </c>
      <c r="AB3610" s="3">
        <f t="shared" si="339"/>
        <v>68854</v>
      </c>
      <c r="AC3610" s="3">
        <f t="shared" si="340"/>
        <v>69538</v>
      </c>
      <c r="AD3610" s="3">
        <f t="shared" si="341"/>
        <v>71096</v>
      </c>
    </row>
    <row r="3611" spans="1:30" x14ac:dyDescent="0.15">
      <c r="A3611" s="3">
        <v>1606</v>
      </c>
      <c r="B3611" s="3" t="str">
        <f t="shared" si="336"/>
        <v>关卡1606boss</v>
      </c>
      <c r="C3611" s="3">
        <f>INDEX([3]关卡!$J$19:$J$2018,A3611)</f>
        <v>526</v>
      </c>
      <c r="D3611" s="3">
        <f>INDEX([3]关卡!$N$19:$N$2018,A3611)</f>
        <v>526</v>
      </c>
      <c r="E3611" s="3" t="s">
        <v>25</v>
      </c>
      <c r="F3611" s="3" t="s">
        <v>26</v>
      </c>
      <c r="G3611" s="3">
        <v>30</v>
      </c>
      <c r="H3611" s="3">
        <v>30</v>
      </c>
      <c r="I3611" s="3">
        <v>0.2</v>
      </c>
      <c r="J3611" s="4">
        <v>0.75</v>
      </c>
      <c r="K3611" s="4">
        <v>1</v>
      </c>
      <c r="L3611" s="4">
        <v>5</v>
      </c>
      <c r="M3611" s="3">
        <v>1</v>
      </c>
      <c r="N3611" s="3">
        <v>2</v>
      </c>
      <c r="O3611" s="3">
        <f>HLOOKUP(O$5,[1]非R能力!$B$8:$F$558,$C3611+1,0)</f>
        <v>2450000.4965052484</v>
      </c>
      <c r="P3611" s="3">
        <f>HLOOKUP(P$5,[1]非R能力!$B$8:$F$558,$C3611+1,0)</f>
        <v>344272.26014766493</v>
      </c>
      <c r="Q3611" s="3">
        <f>HLOOKUP(Q$5,[1]非R能力!$B$8:$F$558,$C3611+1,0)</f>
        <v>171244.83664209276</v>
      </c>
      <c r="R3611" s="3">
        <f>HLOOKUP(R$5,[1]非R能力!$B$8:$F$558,$C3611+1,0)</f>
        <v>53322.632707077471</v>
      </c>
      <c r="S3611" s="3">
        <f>HLOOKUP(S$5,[1]非R能力!$B$8:$F$558,$C3611+1,0)</f>
        <v>69538.061424994783</v>
      </c>
      <c r="T3611" s="3">
        <f>INDEX([1]非R能力!$H$9:$H$558,D3611)</f>
        <v>65919.472145285123</v>
      </c>
      <c r="U3611" s="3">
        <f>IF(E3611="小怪",0,IF(INDEX([1]非R能力!$FK$9:$FK$558,C3611)=0,0,10))</f>
        <v>10</v>
      </c>
      <c r="V3611" s="3">
        <f>IF(E3611="小怪",0,IF(INDEX([1]非R能力!$FH$9:$FH$558,C3611)=0,0,5000))</f>
        <v>5000</v>
      </c>
      <c r="W3611" s="3">
        <f>HLOOKUP(W$5,[2]人物技能基础!$O$3:$Q$553,$C3611+1,0)</f>
        <v>3.637142857142857</v>
      </c>
      <c r="X3611" s="3">
        <f>HLOOKUP(X$5,[2]人物技能基础!$O$3:$Q$553,$C3611+1,0)</f>
        <v>2.0186428571428574</v>
      </c>
      <c r="Y3611" s="3">
        <f>HLOOKUP(Y$5,[2]人物技能基础!$O$3:$Q$553,$C3611+1,0)</f>
        <v>99.964285714285708</v>
      </c>
      <c r="Z3611" s="3">
        <f t="shared" si="337"/>
        <v>11195829</v>
      </c>
      <c r="AA3611" s="3">
        <f t="shared" si="338"/>
        <v>187778</v>
      </c>
      <c r="AB3611" s="3">
        <f t="shared" si="339"/>
        <v>68854</v>
      </c>
      <c r="AC3611" s="3">
        <f t="shared" si="340"/>
        <v>69538</v>
      </c>
      <c r="AD3611" s="3">
        <f t="shared" si="341"/>
        <v>71096</v>
      </c>
    </row>
    <row r="3612" spans="1:30" x14ac:dyDescent="0.15">
      <c r="A3612" s="3">
        <v>1607</v>
      </c>
      <c r="B3612" s="3" t="str">
        <f t="shared" si="336"/>
        <v>关卡1607boss</v>
      </c>
      <c r="C3612" s="3">
        <f>INDEX([3]关卡!$J$19:$J$2018,A3612)</f>
        <v>526</v>
      </c>
      <c r="D3612" s="3">
        <f>INDEX([3]关卡!$N$19:$N$2018,A3612)</f>
        <v>526</v>
      </c>
      <c r="E3612" s="3" t="s">
        <v>25</v>
      </c>
      <c r="F3612" s="3" t="s">
        <v>26</v>
      </c>
      <c r="G3612" s="3">
        <v>30</v>
      </c>
      <c r="H3612" s="3">
        <v>30</v>
      </c>
      <c r="I3612" s="3">
        <v>0.2</v>
      </c>
      <c r="J3612" s="4">
        <v>0.75</v>
      </c>
      <c r="K3612" s="4">
        <v>1</v>
      </c>
      <c r="L3612" s="4">
        <v>5</v>
      </c>
      <c r="M3612" s="3">
        <v>1</v>
      </c>
      <c r="N3612" s="3">
        <v>2</v>
      </c>
      <c r="O3612" s="3">
        <f>HLOOKUP(O$5,[1]非R能力!$B$8:$F$558,$C3612+1,0)</f>
        <v>2450000.4965052484</v>
      </c>
      <c r="P3612" s="3">
        <f>HLOOKUP(P$5,[1]非R能力!$B$8:$F$558,$C3612+1,0)</f>
        <v>344272.26014766493</v>
      </c>
      <c r="Q3612" s="3">
        <f>HLOOKUP(Q$5,[1]非R能力!$B$8:$F$558,$C3612+1,0)</f>
        <v>171244.83664209276</v>
      </c>
      <c r="R3612" s="3">
        <f>HLOOKUP(R$5,[1]非R能力!$B$8:$F$558,$C3612+1,0)</f>
        <v>53322.632707077471</v>
      </c>
      <c r="S3612" s="3">
        <f>HLOOKUP(S$5,[1]非R能力!$B$8:$F$558,$C3612+1,0)</f>
        <v>69538.061424994783</v>
      </c>
      <c r="T3612" s="3">
        <f>INDEX([1]非R能力!$H$9:$H$558,D3612)</f>
        <v>65919.472145285123</v>
      </c>
      <c r="U3612" s="3">
        <f>IF(E3612="小怪",0,IF(INDEX([1]非R能力!$FK$9:$FK$558,C3612)=0,0,10))</f>
        <v>10</v>
      </c>
      <c r="V3612" s="3">
        <f>IF(E3612="小怪",0,IF(INDEX([1]非R能力!$FH$9:$FH$558,C3612)=0,0,5000))</f>
        <v>5000</v>
      </c>
      <c r="W3612" s="3">
        <f>HLOOKUP(W$5,[2]人物技能基础!$O$3:$Q$553,$C3612+1,0)</f>
        <v>3.637142857142857</v>
      </c>
      <c r="X3612" s="3">
        <f>HLOOKUP(X$5,[2]人物技能基础!$O$3:$Q$553,$C3612+1,0)</f>
        <v>2.0186428571428574</v>
      </c>
      <c r="Y3612" s="3">
        <f>HLOOKUP(Y$5,[2]人物技能基础!$O$3:$Q$553,$C3612+1,0)</f>
        <v>99.964285714285708</v>
      </c>
      <c r="Z3612" s="3">
        <f t="shared" si="337"/>
        <v>11195829</v>
      </c>
      <c r="AA3612" s="3">
        <f t="shared" si="338"/>
        <v>187778</v>
      </c>
      <c r="AB3612" s="3">
        <f t="shared" si="339"/>
        <v>68854</v>
      </c>
      <c r="AC3612" s="3">
        <f t="shared" si="340"/>
        <v>69538</v>
      </c>
      <c r="AD3612" s="3">
        <f t="shared" si="341"/>
        <v>71096</v>
      </c>
    </row>
    <row r="3613" spans="1:30" x14ac:dyDescent="0.15">
      <c r="A3613" s="3">
        <v>1608</v>
      </c>
      <c r="B3613" s="3" t="str">
        <f t="shared" si="336"/>
        <v>关卡1608boss</v>
      </c>
      <c r="C3613" s="3">
        <f>INDEX([3]关卡!$J$19:$J$2018,A3613)</f>
        <v>526</v>
      </c>
      <c r="D3613" s="3">
        <f>INDEX([3]关卡!$N$19:$N$2018,A3613)</f>
        <v>526</v>
      </c>
      <c r="E3613" s="3" t="s">
        <v>25</v>
      </c>
      <c r="F3613" s="3" t="s">
        <v>26</v>
      </c>
      <c r="G3613" s="3">
        <v>30</v>
      </c>
      <c r="H3613" s="3">
        <v>30</v>
      </c>
      <c r="I3613" s="3">
        <v>0.2</v>
      </c>
      <c r="J3613" s="4">
        <v>0.75</v>
      </c>
      <c r="K3613" s="4">
        <v>1</v>
      </c>
      <c r="L3613" s="4">
        <v>5</v>
      </c>
      <c r="M3613" s="3">
        <v>1</v>
      </c>
      <c r="N3613" s="3">
        <v>2</v>
      </c>
      <c r="O3613" s="3">
        <f>HLOOKUP(O$5,[1]非R能力!$B$8:$F$558,$C3613+1,0)</f>
        <v>2450000.4965052484</v>
      </c>
      <c r="P3613" s="3">
        <f>HLOOKUP(P$5,[1]非R能力!$B$8:$F$558,$C3613+1,0)</f>
        <v>344272.26014766493</v>
      </c>
      <c r="Q3613" s="3">
        <f>HLOOKUP(Q$5,[1]非R能力!$B$8:$F$558,$C3613+1,0)</f>
        <v>171244.83664209276</v>
      </c>
      <c r="R3613" s="3">
        <f>HLOOKUP(R$5,[1]非R能力!$B$8:$F$558,$C3613+1,0)</f>
        <v>53322.632707077471</v>
      </c>
      <c r="S3613" s="3">
        <f>HLOOKUP(S$5,[1]非R能力!$B$8:$F$558,$C3613+1,0)</f>
        <v>69538.061424994783</v>
      </c>
      <c r="T3613" s="3">
        <f>INDEX([1]非R能力!$H$9:$H$558,D3613)</f>
        <v>65919.472145285123</v>
      </c>
      <c r="U3613" s="3">
        <f>IF(E3613="小怪",0,IF(INDEX([1]非R能力!$FK$9:$FK$558,C3613)=0,0,10))</f>
        <v>10</v>
      </c>
      <c r="V3613" s="3">
        <f>IF(E3613="小怪",0,IF(INDEX([1]非R能力!$FH$9:$FH$558,C3613)=0,0,5000))</f>
        <v>5000</v>
      </c>
      <c r="W3613" s="3">
        <f>HLOOKUP(W$5,[2]人物技能基础!$O$3:$Q$553,$C3613+1,0)</f>
        <v>3.637142857142857</v>
      </c>
      <c r="X3613" s="3">
        <f>HLOOKUP(X$5,[2]人物技能基础!$O$3:$Q$553,$C3613+1,0)</f>
        <v>2.0186428571428574</v>
      </c>
      <c r="Y3613" s="3">
        <f>HLOOKUP(Y$5,[2]人物技能基础!$O$3:$Q$553,$C3613+1,0)</f>
        <v>99.964285714285708</v>
      </c>
      <c r="Z3613" s="3">
        <f t="shared" si="337"/>
        <v>11195829</v>
      </c>
      <c r="AA3613" s="3">
        <f t="shared" si="338"/>
        <v>187778</v>
      </c>
      <c r="AB3613" s="3">
        <f t="shared" si="339"/>
        <v>68854</v>
      </c>
      <c r="AC3613" s="3">
        <f t="shared" si="340"/>
        <v>69538</v>
      </c>
      <c r="AD3613" s="3">
        <f t="shared" si="341"/>
        <v>71096</v>
      </c>
    </row>
    <row r="3614" spans="1:30" x14ac:dyDescent="0.15">
      <c r="A3614" s="3">
        <v>1609</v>
      </c>
      <c r="B3614" s="3" t="str">
        <f t="shared" si="336"/>
        <v>关卡1609boss</v>
      </c>
      <c r="C3614" s="3">
        <f>INDEX([3]关卡!$J$19:$J$2018,A3614)</f>
        <v>527</v>
      </c>
      <c r="D3614" s="3">
        <f>INDEX([3]关卡!$N$19:$N$2018,A3614)</f>
        <v>527</v>
      </c>
      <c r="E3614" s="3" t="s">
        <v>25</v>
      </c>
      <c r="F3614" s="3" t="s">
        <v>26</v>
      </c>
      <c r="G3614" s="3">
        <v>30</v>
      </c>
      <c r="H3614" s="3">
        <v>30</v>
      </c>
      <c r="I3614" s="3">
        <v>0.2</v>
      </c>
      <c r="J3614" s="4">
        <v>0.75</v>
      </c>
      <c r="K3614" s="4">
        <v>1</v>
      </c>
      <c r="L3614" s="4">
        <v>5</v>
      </c>
      <c r="M3614" s="3">
        <v>1</v>
      </c>
      <c r="N3614" s="3">
        <v>2</v>
      </c>
      <c r="O3614" s="3">
        <f>HLOOKUP(O$5,[1]非R能力!$B$8:$F$558,$C3614+1,0)</f>
        <v>2461396.3334886096</v>
      </c>
      <c r="P3614" s="3">
        <f>HLOOKUP(P$5,[1]非R能力!$B$8:$F$558,$C3614+1,0)</f>
        <v>345854.84824053315</v>
      </c>
      <c r="Q3614" s="3">
        <f>HLOOKUP(Q$5,[1]非R能力!$B$8:$F$558,$C3614+1,0)</f>
        <v>171888.42846571066</v>
      </c>
      <c r="R3614" s="3">
        <f>HLOOKUP(R$5,[1]非R能力!$B$8:$F$558,$C3614+1,0)</f>
        <v>53541.687546661014</v>
      </c>
      <c r="S3614" s="3">
        <f>HLOOKUP(S$5,[1]非R能力!$B$8:$F$558,$C3614+1,0)</f>
        <v>69783.607264181468</v>
      </c>
      <c r="T3614" s="3">
        <f>INDEX([1]非R能力!$H$9:$H$558,D3614)</f>
        <v>66255.125650560003</v>
      </c>
      <c r="U3614" s="3">
        <f>IF(E3614="小怪",0,IF(INDEX([1]非R能力!$FK$9:$FK$558,C3614)=0,0,10))</f>
        <v>10</v>
      </c>
      <c r="V3614" s="3">
        <f>IF(E3614="小怪",0,IF(INDEX([1]非R能力!$FH$9:$FH$558,C3614)=0,0,5000))</f>
        <v>5000</v>
      </c>
      <c r="W3614" s="3">
        <f>HLOOKUP(W$5,[2]人物技能基础!$O$3:$Q$553,$C3614+1,0)</f>
        <v>3.637142857142857</v>
      </c>
      <c r="X3614" s="3">
        <f>HLOOKUP(X$5,[2]人物技能基础!$O$3:$Q$553,$C3614+1,0)</f>
        <v>2.0186428571428574</v>
      </c>
      <c r="Y3614" s="3">
        <f>HLOOKUP(Y$5,[2]人物技能基础!$O$3:$Q$553,$C3614+1,0)</f>
        <v>99.964285714285708</v>
      </c>
      <c r="Z3614" s="3">
        <f t="shared" si="337"/>
        <v>11247893</v>
      </c>
      <c r="AA3614" s="3">
        <f t="shared" si="338"/>
        <v>188497</v>
      </c>
      <c r="AB3614" s="3">
        <f t="shared" si="339"/>
        <v>69170</v>
      </c>
      <c r="AC3614" s="3">
        <f t="shared" si="340"/>
        <v>69783</v>
      </c>
      <c r="AD3614" s="3">
        <f t="shared" si="341"/>
        <v>71388</v>
      </c>
    </row>
    <row r="3615" spans="1:30" x14ac:dyDescent="0.15">
      <c r="A3615" s="3">
        <v>1610</v>
      </c>
      <c r="B3615" s="3" t="str">
        <f t="shared" si="336"/>
        <v>关卡1610boss</v>
      </c>
      <c r="C3615" s="3">
        <f>INDEX([3]关卡!$J$19:$J$2018,A3615)</f>
        <v>527</v>
      </c>
      <c r="D3615" s="3">
        <f>INDEX([3]关卡!$N$19:$N$2018,A3615)</f>
        <v>527</v>
      </c>
      <c r="E3615" s="3" t="s">
        <v>25</v>
      </c>
      <c r="F3615" s="3" t="s">
        <v>26</v>
      </c>
      <c r="G3615" s="3">
        <v>30</v>
      </c>
      <c r="H3615" s="3">
        <v>30</v>
      </c>
      <c r="I3615" s="3">
        <v>0.2</v>
      </c>
      <c r="J3615" s="4">
        <v>0.75</v>
      </c>
      <c r="K3615" s="4">
        <v>1</v>
      </c>
      <c r="L3615" s="4">
        <v>5</v>
      </c>
      <c r="M3615" s="3">
        <v>1</v>
      </c>
      <c r="N3615" s="3">
        <v>2</v>
      </c>
      <c r="O3615" s="3">
        <f>HLOOKUP(O$5,[1]非R能力!$B$8:$F$558,$C3615+1,0)</f>
        <v>2461396.3334886096</v>
      </c>
      <c r="P3615" s="3">
        <f>HLOOKUP(P$5,[1]非R能力!$B$8:$F$558,$C3615+1,0)</f>
        <v>345854.84824053315</v>
      </c>
      <c r="Q3615" s="3">
        <f>HLOOKUP(Q$5,[1]非R能力!$B$8:$F$558,$C3615+1,0)</f>
        <v>171888.42846571066</v>
      </c>
      <c r="R3615" s="3">
        <f>HLOOKUP(R$5,[1]非R能力!$B$8:$F$558,$C3615+1,0)</f>
        <v>53541.687546661014</v>
      </c>
      <c r="S3615" s="3">
        <f>HLOOKUP(S$5,[1]非R能力!$B$8:$F$558,$C3615+1,0)</f>
        <v>69783.607264181468</v>
      </c>
      <c r="T3615" s="3">
        <f>INDEX([1]非R能力!$H$9:$H$558,D3615)</f>
        <v>66255.125650560003</v>
      </c>
      <c r="U3615" s="3">
        <f>IF(E3615="小怪",0,IF(INDEX([1]非R能力!$FK$9:$FK$558,C3615)=0,0,10))</f>
        <v>10</v>
      </c>
      <c r="V3615" s="3">
        <f>IF(E3615="小怪",0,IF(INDEX([1]非R能力!$FH$9:$FH$558,C3615)=0,0,5000))</f>
        <v>5000</v>
      </c>
      <c r="W3615" s="3">
        <f>HLOOKUP(W$5,[2]人物技能基础!$O$3:$Q$553,$C3615+1,0)</f>
        <v>3.637142857142857</v>
      </c>
      <c r="X3615" s="3">
        <f>HLOOKUP(X$5,[2]人物技能基础!$O$3:$Q$553,$C3615+1,0)</f>
        <v>2.0186428571428574</v>
      </c>
      <c r="Y3615" s="3">
        <f>HLOOKUP(Y$5,[2]人物技能基础!$O$3:$Q$553,$C3615+1,0)</f>
        <v>99.964285714285708</v>
      </c>
      <c r="Z3615" s="3">
        <f t="shared" si="337"/>
        <v>11247893</v>
      </c>
      <c r="AA3615" s="3">
        <f t="shared" si="338"/>
        <v>188497</v>
      </c>
      <c r="AB3615" s="3">
        <f t="shared" si="339"/>
        <v>69170</v>
      </c>
      <c r="AC3615" s="3">
        <f t="shared" si="340"/>
        <v>69783</v>
      </c>
      <c r="AD3615" s="3">
        <f t="shared" si="341"/>
        <v>71388</v>
      </c>
    </row>
    <row r="3616" spans="1:30" x14ac:dyDescent="0.15">
      <c r="A3616" s="3">
        <v>1611</v>
      </c>
      <c r="B3616" s="3" t="str">
        <f t="shared" si="336"/>
        <v>关卡1611boss</v>
      </c>
      <c r="C3616" s="3">
        <f>INDEX([3]关卡!$J$19:$J$2018,A3616)</f>
        <v>527</v>
      </c>
      <c r="D3616" s="3">
        <f>INDEX([3]关卡!$N$19:$N$2018,A3616)</f>
        <v>527</v>
      </c>
      <c r="E3616" s="3" t="s">
        <v>25</v>
      </c>
      <c r="F3616" s="3" t="s">
        <v>26</v>
      </c>
      <c r="G3616" s="3">
        <v>30</v>
      </c>
      <c r="H3616" s="3">
        <v>30</v>
      </c>
      <c r="I3616" s="3">
        <v>0.2</v>
      </c>
      <c r="J3616" s="4">
        <v>0.75</v>
      </c>
      <c r="K3616" s="4">
        <v>1</v>
      </c>
      <c r="L3616" s="4">
        <v>5</v>
      </c>
      <c r="M3616" s="3">
        <v>1</v>
      </c>
      <c r="N3616" s="3">
        <v>2</v>
      </c>
      <c r="O3616" s="3">
        <f>HLOOKUP(O$5,[1]非R能力!$B$8:$F$558,$C3616+1,0)</f>
        <v>2461396.3334886096</v>
      </c>
      <c r="P3616" s="3">
        <f>HLOOKUP(P$5,[1]非R能力!$B$8:$F$558,$C3616+1,0)</f>
        <v>345854.84824053315</v>
      </c>
      <c r="Q3616" s="3">
        <f>HLOOKUP(Q$5,[1]非R能力!$B$8:$F$558,$C3616+1,0)</f>
        <v>171888.42846571066</v>
      </c>
      <c r="R3616" s="3">
        <f>HLOOKUP(R$5,[1]非R能力!$B$8:$F$558,$C3616+1,0)</f>
        <v>53541.687546661014</v>
      </c>
      <c r="S3616" s="3">
        <f>HLOOKUP(S$5,[1]非R能力!$B$8:$F$558,$C3616+1,0)</f>
        <v>69783.607264181468</v>
      </c>
      <c r="T3616" s="3">
        <f>INDEX([1]非R能力!$H$9:$H$558,D3616)</f>
        <v>66255.125650560003</v>
      </c>
      <c r="U3616" s="3">
        <f>IF(E3616="小怪",0,IF(INDEX([1]非R能力!$FK$9:$FK$558,C3616)=0,0,10))</f>
        <v>10</v>
      </c>
      <c r="V3616" s="3">
        <f>IF(E3616="小怪",0,IF(INDEX([1]非R能力!$FH$9:$FH$558,C3616)=0,0,5000))</f>
        <v>5000</v>
      </c>
      <c r="W3616" s="3">
        <f>HLOOKUP(W$5,[2]人物技能基础!$O$3:$Q$553,$C3616+1,0)</f>
        <v>3.637142857142857</v>
      </c>
      <c r="X3616" s="3">
        <f>HLOOKUP(X$5,[2]人物技能基础!$O$3:$Q$553,$C3616+1,0)</f>
        <v>2.0186428571428574</v>
      </c>
      <c r="Y3616" s="3">
        <f>HLOOKUP(Y$5,[2]人物技能基础!$O$3:$Q$553,$C3616+1,0)</f>
        <v>99.964285714285708</v>
      </c>
      <c r="Z3616" s="3">
        <f t="shared" si="337"/>
        <v>11247893</v>
      </c>
      <c r="AA3616" s="3">
        <f t="shared" si="338"/>
        <v>188497</v>
      </c>
      <c r="AB3616" s="3">
        <f t="shared" si="339"/>
        <v>69170</v>
      </c>
      <c r="AC3616" s="3">
        <f t="shared" si="340"/>
        <v>69783</v>
      </c>
      <c r="AD3616" s="3">
        <f t="shared" si="341"/>
        <v>71388</v>
      </c>
    </row>
    <row r="3617" spans="1:30" x14ac:dyDescent="0.15">
      <c r="A3617" s="3">
        <v>1612</v>
      </c>
      <c r="B3617" s="3" t="str">
        <f t="shared" si="336"/>
        <v>关卡1612boss</v>
      </c>
      <c r="C3617" s="3">
        <f>INDEX([3]关卡!$J$19:$J$2018,A3617)</f>
        <v>528</v>
      </c>
      <c r="D3617" s="3">
        <f>INDEX([3]关卡!$N$19:$N$2018,A3617)</f>
        <v>528</v>
      </c>
      <c r="E3617" s="3" t="s">
        <v>25</v>
      </c>
      <c r="F3617" s="3" t="s">
        <v>26</v>
      </c>
      <c r="G3617" s="3">
        <v>30</v>
      </c>
      <c r="H3617" s="3">
        <v>30</v>
      </c>
      <c r="I3617" s="3">
        <v>0.2</v>
      </c>
      <c r="J3617" s="4">
        <v>0.75</v>
      </c>
      <c r="K3617" s="4">
        <v>1</v>
      </c>
      <c r="L3617" s="4">
        <v>5</v>
      </c>
      <c r="M3617" s="3">
        <v>1</v>
      </c>
      <c r="N3617" s="3">
        <v>2</v>
      </c>
      <c r="O3617" s="3">
        <f>HLOOKUP(O$5,[1]非R能力!$B$8:$F$558,$C3617+1,0)</f>
        <v>2473051.6667337711</v>
      </c>
      <c r="P3617" s="3">
        <f>HLOOKUP(P$5,[1]非R能力!$B$8:$F$558,$C3617+1,0)</f>
        <v>347469.33542580425</v>
      </c>
      <c r="Q3617" s="3">
        <f>HLOOKUP(Q$5,[1]非R能力!$B$8:$F$558,$C3617+1,0)</f>
        <v>172538.73553122368</v>
      </c>
      <c r="R3617" s="3">
        <f>HLOOKUP(R$5,[1]非R能力!$B$8:$F$558,$C3617+1,0)</f>
        <v>53758.413204550612</v>
      </c>
      <c r="S3617" s="3">
        <f>HLOOKUP(S$5,[1]非R能力!$B$8:$F$558,$C3617+1,0)</f>
        <v>70047.09639204602</v>
      </c>
      <c r="T3617" s="3">
        <f>INDEX([1]非R能力!$H$9:$H$558,D3617)</f>
        <v>66592.14088737256</v>
      </c>
      <c r="U3617" s="3">
        <f>IF(E3617="小怪",0,IF(INDEX([1]非R能力!$FK$9:$FK$558,C3617)=0,0,10))</f>
        <v>10</v>
      </c>
      <c r="V3617" s="3">
        <f>IF(E3617="小怪",0,IF(INDEX([1]非R能力!$FH$9:$FH$558,C3617)=0,0,5000))</f>
        <v>5000</v>
      </c>
      <c r="W3617" s="3">
        <f>HLOOKUP(W$5,[2]人物技能基础!$O$3:$Q$553,$C3617+1,0)</f>
        <v>3.637142857142857</v>
      </c>
      <c r="X3617" s="3">
        <f>HLOOKUP(X$5,[2]人物技能基础!$O$3:$Q$553,$C3617+1,0)</f>
        <v>2.0186428571428574</v>
      </c>
      <c r="Y3617" s="3">
        <f>HLOOKUP(Y$5,[2]人物技能基础!$O$3:$Q$553,$C3617+1,0)</f>
        <v>99.964285714285708</v>
      </c>
      <c r="Z3617" s="3">
        <f t="shared" si="337"/>
        <v>11300886</v>
      </c>
      <c r="AA3617" s="3">
        <f t="shared" si="338"/>
        <v>189225</v>
      </c>
      <c r="AB3617" s="3">
        <f t="shared" si="339"/>
        <v>69493</v>
      </c>
      <c r="AC3617" s="3">
        <f t="shared" si="340"/>
        <v>70047</v>
      </c>
      <c r="AD3617" s="3">
        <f t="shared" si="341"/>
        <v>71677</v>
      </c>
    </row>
    <row r="3618" spans="1:30" x14ac:dyDescent="0.15">
      <c r="A3618" s="3">
        <v>1613</v>
      </c>
      <c r="B3618" s="3" t="str">
        <f t="shared" si="336"/>
        <v>关卡1613boss</v>
      </c>
      <c r="C3618" s="3">
        <f>INDEX([3]关卡!$J$19:$J$2018,A3618)</f>
        <v>528</v>
      </c>
      <c r="D3618" s="3">
        <f>INDEX([3]关卡!$N$19:$N$2018,A3618)</f>
        <v>528</v>
      </c>
      <c r="E3618" s="3" t="s">
        <v>25</v>
      </c>
      <c r="F3618" s="3" t="s">
        <v>26</v>
      </c>
      <c r="G3618" s="3">
        <v>30</v>
      </c>
      <c r="H3618" s="3">
        <v>30</v>
      </c>
      <c r="I3618" s="3">
        <v>0.2</v>
      </c>
      <c r="J3618" s="4">
        <v>0.75</v>
      </c>
      <c r="K3618" s="4">
        <v>1</v>
      </c>
      <c r="L3618" s="4">
        <v>5</v>
      </c>
      <c r="M3618" s="3">
        <v>1</v>
      </c>
      <c r="N3618" s="3">
        <v>2</v>
      </c>
      <c r="O3618" s="3">
        <f>HLOOKUP(O$5,[1]非R能力!$B$8:$F$558,$C3618+1,0)</f>
        <v>2473051.6667337711</v>
      </c>
      <c r="P3618" s="3">
        <f>HLOOKUP(P$5,[1]非R能力!$B$8:$F$558,$C3618+1,0)</f>
        <v>347469.33542580425</v>
      </c>
      <c r="Q3618" s="3">
        <f>HLOOKUP(Q$5,[1]非R能力!$B$8:$F$558,$C3618+1,0)</f>
        <v>172538.73553122368</v>
      </c>
      <c r="R3618" s="3">
        <f>HLOOKUP(R$5,[1]非R能力!$B$8:$F$558,$C3618+1,0)</f>
        <v>53758.413204550612</v>
      </c>
      <c r="S3618" s="3">
        <f>HLOOKUP(S$5,[1]非R能力!$B$8:$F$558,$C3618+1,0)</f>
        <v>70047.09639204602</v>
      </c>
      <c r="T3618" s="3">
        <f>INDEX([1]非R能力!$H$9:$H$558,D3618)</f>
        <v>66592.14088737256</v>
      </c>
      <c r="U3618" s="3">
        <f>IF(E3618="小怪",0,IF(INDEX([1]非R能力!$FK$9:$FK$558,C3618)=0,0,10))</f>
        <v>10</v>
      </c>
      <c r="V3618" s="3">
        <f>IF(E3618="小怪",0,IF(INDEX([1]非R能力!$FH$9:$FH$558,C3618)=0,0,5000))</f>
        <v>5000</v>
      </c>
      <c r="W3618" s="3">
        <f>HLOOKUP(W$5,[2]人物技能基础!$O$3:$Q$553,$C3618+1,0)</f>
        <v>3.637142857142857</v>
      </c>
      <c r="X3618" s="3">
        <f>HLOOKUP(X$5,[2]人物技能基础!$O$3:$Q$553,$C3618+1,0)</f>
        <v>2.0186428571428574</v>
      </c>
      <c r="Y3618" s="3">
        <f>HLOOKUP(Y$5,[2]人物技能基础!$O$3:$Q$553,$C3618+1,0)</f>
        <v>99.964285714285708</v>
      </c>
      <c r="Z3618" s="3">
        <f t="shared" si="337"/>
        <v>11300886</v>
      </c>
      <c r="AA3618" s="3">
        <f t="shared" si="338"/>
        <v>189225</v>
      </c>
      <c r="AB3618" s="3">
        <f t="shared" si="339"/>
        <v>69493</v>
      </c>
      <c r="AC3618" s="3">
        <f t="shared" si="340"/>
        <v>70047</v>
      </c>
      <c r="AD3618" s="3">
        <f t="shared" si="341"/>
        <v>71677</v>
      </c>
    </row>
    <row r="3619" spans="1:30" x14ac:dyDescent="0.15">
      <c r="A3619" s="3">
        <v>1614</v>
      </c>
      <c r="B3619" s="3" t="str">
        <f t="shared" si="336"/>
        <v>关卡1614boss</v>
      </c>
      <c r="C3619" s="3">
        <f>INDEX([3]关卡!$J$19:$J$2018,A3619)</f>
        <v>528</v>
      </c>
      <c r="D3619" s="3">
        <f>INDEX([3]关卡!$N$19:$N$2018,A3619)</f>
        <v>528</v>
      </c>
      <c r="E3619" s="3" t="s">
        <v>25</v>
      </c>
      <c r="F3619" s="3" t="s">
        <v>26</v>
      </c>
      <c r="G3619" s="3">
        <v>30</v>
      </c>
      <c r="H3619" s="3">
        <v>30</v>
      </c>
      <c r="I3619" s="3">
        <v>0.2</v>
      </c>
      <c r="J3619" s="4">
        <v>0.75</v>
      </c>
      <c r="K3619" s="4">
        <v>1</v>
      </c>
      <c r="L3619" s="4">
        <v>5</v>
      </c>
      <c r="M3619" s="3">
        <v>1</v>
      </c>
      <c r="N3619" s="3">
        <v>2</v>
      </c>
      <c r="O3619" s="3">
        <f>HLOOKUP(O$5,[1]非R能力!$B$8:$F$558,$C3619+1,0)</f>
        <v>2473051.6667337711</v>
      </c>
      <c r="P3619" s="3">
        <f>HLOOKUP(P$5,[1]非R能力!$B$8:$F$558,$C3619+1,0)</f>
        <v>347469.33542580425</v>
      </c>
      <c r="Q3619" s="3">
        <f>HLOOKUP(Q$5,[1]非R能力!$B$8:$F$558,$C3619+1,0)</f>
        <v>172538.73553122368</v>
      </c>
      <c r="R3619" s="3">
        <f>HLOOKUP(R$5,[1]非R能力!$B$8:$F$558,$C3619+1,0)</f>
        <v>53758.413204550612</v>
      </c>
      <c r="S3619" s="3">
        <f>HLOOKUP(S$5,[1]非R能力!$B$8:$F$558,$C3619+1,0)</f>
        <v>70047.09639204602</v>
      </c>
      <c r="T3619" s="3">
        <f>INDEX([1]非R能力!$H$9:$H$558,D3619)</f>
        <v>66592.14088737256</v>
      </c>
      <c r="U3619" s="3">
        <f>IF(E3619="小怪",0,IF(INDEX([1]非R能力!$FK$9:$FK$558,C3619)=0,0,10))</f>
        <v>10</v>
      </c>
      <c r="V3619" s="3">
        <f>IF(E3619="小怪",0,IF(INDEX([1]非R能力!$FH$9:$FH$558,C3619)=0,0,5000))</f>
        <v>5000</v>
      </c>
      <c r="W3619" s="3">
        <f>HLOOKUP(W$5,[2]人物技能基础!$O$3:$Q$553,$C3619+1,0)</f>
        <v>3.637142857142857</v>
      </c>
      <c r="X3619" s="3">
        <f>HLOOKUP(X$5,[2]人物技能基础!$O$3:$Q$553,$C3619+1,0)</f>
        <v>2.0186428571428574</v>
      </c>
      <c r="Y3619" s="3">
        <f>HLOOKUP(Y$5,[2]人物技能基础!$O$3:$Q$553,$C3619+1,0)</f>
        <v>99.964285714285708</v>
      </c>
      <c r="Z3619" s="3">
        <f t="shared" si="337"/>
        <v>11300886</v>
      </c>
      <c r="AA3619" s="3">
        <f t="shared" si="338"/>
        <v>189225</v>
      </c>
      <c r="AB3619" s="3">
        <f t="shared" si="339"/>
        <v>69493</v>
      </c>
      <c r="AC3619" s="3">
        <f t="shared" si="340"/>
        <v>70047</v>
      </c>
      <c r="AD3619" s="3">
        <f t="shared" si="341"/>
        <v>71677</v>
      </c>
    </row>
    <row r="3620" spans="1:30" x14ac:dyDescent="0.15">
      <c r="A3620" s="3">
        <v>1615</v>
      </c>
      <c r="B3620" s="3" t="str">
        <f t="shared" si="336"/>
        <v>关卡1615boss</v>
      </c>
      <c r="C3620" s="3">
        <f>INDEX([3]关卡!$J$19:$J$2018,A3620)</f>
        <v>529</v>
      </c>
      <c r="D3620" s="3">
        <f>INDEX([3]关卡!$N$19:$N$2018,A3620)</f>
        <v>529</v>
      </c>
      <c r="E3620" s="3" t="s">
        <v>25</v>
      </c>
      <c r="F3620" s="3" t="s">
        <v>26</v>
      </c>
      <c r="G3620" s="3">
        <v>30</v>
      </c>
      <c r="H3620" s="3">
        <v>30</v>
      </c>
      <c r="I3620" s="3">
        <v>0.2</v>
      </c>
      <c r="J3620" s="4">
        <v>0.75</v>
      </c>
      <c r="K3620" s="4">
        <v>1</v>
      </c>
      <c r="L3620" s="4">
        <v>5</v>
      </c>
      <c r="M3620" s="3">
        <v>1</v>
      </c>
      <c r="N3620" s="3">
        <v>2</v>
      </c>
      <c r="O3620" s="3">
        <f>HLOOKUP(O$5,[1]非R能力!$B$8:$F$558,$C3620+1,0)</f>
        <v>2484337.7304334966</v>
      </c>
      <c r="P3620" s="3">
        <f>HLOOKUP(P$5,[1]非R能力!$B$8:$F$558,$C3620+1,0)</f>
        <v>349044.36050962762</v>
      </c>
      <c r="Q3620" s="3">
        <f>HLOOKUP(Q$5,[1]非R能力!$B$8:$F$558,$C3620+1,0)</f>
        <v>173218.50719915758</v>
      </c>
      <c r="R3620" s="3">
        <f>HLOOKUP(R$5,[1]非R能力!$B$8:$F$558,$C3620+1,0)</f>
        <v>53971.567012964173</v>
      </c>
      <c r="S3620" s="3">
        <f>HLOOKUP(S$5,[1]非R能力!$B$8:$F$558,$C3620+1,0)</f>
        <v>70336.50886700509</v>
      </c>
      <c r="T3620" s="3">
        <f>INDEX([1]非R能力!$H$9:$H$558,D3620)</f>
        <v>66930.521881829452</v>
      </c>
      <c r="U3620" s="3">
        <f>IF(E3620="小怪",0,IF(INDEX([1]非R能力!$FK$9:$FK$558,C3620)=0,0,10))</f>
        <v>10</v>
      </c>
      <c r="V3620" s="3">
        <f>IF(E3620="小怪",0,IF(INDEX([1]非R能力!$FH$9:$FH$558,C3620)=0,0,5000))</f>
        <v>5000</v>
      </c>
      <c r="W3620" s="3">
        <f>HLOOKUP(W$5,[2]人物技能基础!$O$3:$Q$553,$C3620+1,0)</f>
        <v>3.637142857142857</v>
      </c>
      <c r="X3620" s="3">
        <f>HLOOKUP(X$5,[2]人物技能基础!$O$3:$Q$553,$C3620+1,0)</f>
        <v>2.0186428571428574</v>
      </c>
      <c r="Y3620" s="3">
        <f>HLOOKUP(Y$5,[2]人物技能基础!$O$3:$Q$553,$C3620+1,0)</f>
        <v>99.964285714285708</v>
      </c>
      <c r="Z3620" s="3">
        <f t="shared" si="337"/>
        <v>11352761</v>
      </c>
      <c r="AA3620" s="3">
        <f t="shared" si="338"/>
        <v>189980</v>
      </c>
      <c r="AB3620" s="3">
        <f t="shared" si="339"/>
        <v>69808</v>
      </c>
      <c r="AC3620" s="3">
        <f t="shared" si="340"/>
        <v>70336</v>
      </c>
      <c r="AD3620" s="3">
        <f t="shared" si="341"/>
        <v>71962</v>
      </c>
    </row>
    <row r="3621" spans="1:30" x14ac:dyDescent="0.15">
      <c r="A3621" s="3">
        <v>1616</v>
      </c>
      <c r="B3621" s="3" t="str">
        <f t="shared" si="336"/>
        <v>关卡1616boss</v>
      </c>
      <c r="C3621" s="3">
        <f>INDEX([3]关卡!$J$19:$J$2018,A3621)</f>
        <v>529</v>
      </c>
      <c r="D3621" s="3">
        <f>INDEX([3]关卡!$N$19:$N$2018,A3621)</f>
        <v>529</v>
      </c>
      <c r="E3621" s="3" t="s">
        <v>25</v>
      </c>
      <c r="F3621" s="3" t="s">
        <v>26</v>
      </c>
      <c r="G3621" s="3">
        <v>30</v>
      </c>
      <c r="H3621" s="3">
        <v>30</v>
      </c>
      <c r="I3621" s="3">
        <v>0.2</v>
      </c>
      <c r="J3621" s="4">
        <v>0.75</v>
      </c>
      <c r="K3621" s="4">
        <v>1</v>
      </c>
      <c r="L3621" s="4">
        <v>5</v>
      </c>
      <c r="M3621" s="3">
        <v>1</v>
      </c>
      <c r="N3621" s="3">
        <v>2</v>
      </c>
      <c r="O3621" s="3">
        <f>HLOOKUP(O$5,[1]非R能力!$B$8:$F$558,$C3621+1,0)</f>
        <v>2484337.7304334966</v>
      </c>
      <c r="P3621" s="3">
        <f>HLOOKUP(P$5,[1]非R能力!$B$8:$F$558,$C3621+1,0)</f>
        <v>349044.36050962762</v>
      </c>
      <c r="Q3621" s="3">
        <f>HLOOKUP(Q$5,[1]非R能力!$B$8:$F$558,$C3621+1,0)</f>
        <v>173218.50719915758</v>
      </c>
      <c r="R3621" s="3">
        <f>HLOOKUP(R$5,[1]非R能力!$B$8:$F$558,$C3621+1,0)</f>
        <v>53971.567012964173</v>
      </c>
      <c r="S3621" s="3">
        <f>HLOOKUP(S$5,[1]非R能力!$B$8:$F$558,$C3621+1,0)</f>
        <v>70336.50886700509</v>
      </c>
      <c r="T3621" s="3">
        <f>INDEX([1]非R能力!$H$9:$H$558,D3621)</f>
        <v>66930.521881829452</v>
      </c>
      <c r="U3621" s="3">
        <f>IF(E3621="小怪",0,IF(INDEX([1]非R能力!$FK$9:$FK$558,C3621)=0,0,10))</f>
        <v>10</v>
      </c>
      <c r="V3621" s="3">
        <f>IF(E3621="小怪",0,IF(INDEX([1]非R能力!$FH$9:$FH$558,C3621)=0,0,5000))</f>
        <v>5000</v>
      </c>
      <c r="W3621" s="3">
        <f>HLOOKUP(W$5,[2]人物技能基础!$O$3:$Q$553,$C3621+1,0)</f>
        <v>3.637142857142857</v>
      </c>
      <c r="X3621" s="3">
        <f>HLOOKUP(X$5,[2]人物技能基础!$O$3:$Q$553,$C3621+1,0)</f>
        <v>2.0186428571428574</v>
      </c>
      <c r="Y3621" s="3">
        <f>HLOOKUP(Y$5,[2]人物技能基础!$O$3:$Q$553,$C3621+1,0)</f>
        <v>99.964285714285708</v>
      </c>
      <c r="Z3621" s="3">
        <f t="shared" si="337"/>
        <v>11352761</v>
      </c>
      <c r="AA3621" s="3">
        <f t="shared" si="338"/>
        <v>189980</v>
      </c>
      <c r="AB3621" s="3">
        <f t="shared" si="339"/>
        <v>69808</v>
      </c>
      <c r="AC3621" s="3">
        <f t="shared" si="340"/>
        <v>70336</v>
      </c>
      <c r="AD3621" s="3">
        <f t="shared" si="341"/>
        <v>71962</v>
      </c>
    </row>
    <row r="3622" spans="1:30" x14ac:dyDescent="0.15">
      <c r="A3622" s="3">
        <v>1617</v>
      </c>
      <c r="B3622" s="3" t="str">
        <f t="shared" si="336"/>
        <v>关卡1617boss</v>
      </c>
      <c r="C3622" s="3">
        <f>INDEX([3]关卡!$J$19:$J$2018,A3622)</f>
        <v>529</v>
      </c>
      <c r="D3622" s="3">
        <f>INDEX([3]关卡!$N$19:$N$2018,A3622)</f>
        <v>529</v>
      </c>
      <c r="E3622" s="3" t="s">
        <v>25</v>
      </c>
      <c r="F3622" s="3" t="s">
        <v>26</v>
      </c>
      <c r="G3622" s="3">
        <v>30</v>
      </c>
      <c r="H3622" s="3">
        <v>30</v>
      </c>
      <c r="I3622" s="3">
        <v>0.2</v>
      </c>
      <c r="J3622" s="4">
        <v>0.75</v>
      </c>
      <c r="K3622" s="4">
        <v>1</v>
      </c>
      <c r="L3622" s="4">
        <v>5</v>
      </c>
      <c r="M3622" s="3">
        <v>1</v>
      </c>
      <c r="N3622" s="3">
        <v>2</v>
      </c>
      <c r="O3622" s="3">
        <f>HLOOKUP(O$5,[1]非R能力!$B$8:$F$558,$C3622+1,0)</f>
        <v>2484337.7304334966</v>
      </c>
      <c r="P3622" s="3">
        <f>HLOOKUP(P$5,[1]非R能力!$B$8:$F$558,$C3622+1,0)</f>
        <v>349044.36050962762</v>
      </c>
      <c r="Q3622" s="3">
        <f>HLOOKUP(Q$5,[1]非R能力!$B$8:$F$558,$C3622+1,0)</f>
        <v>173218.50719915758</v>
      </c>
      <c r="R3622" s="3">
        <f>HLOOKUP(R$5,[1]非R能力!$B$8:$F$558,$C3622+1,0)</f>
        <v>53971.567012964173</v>
      </c>
      <c r="S3622" s="3">
        <f>HLOOKUP(S$5,[1]非R能力!$B$8:$F$558,$C3622+1,0)</f>
        <v>70336.50886700509</v>
      </c>
      <c r="T3622" s="3">
        <f>INDEX([1]非R能力!$H$9:$H$558,D3622)</f>
        <v>66930.521881829452</v>
      </c>
      <c r="U3622" s="3">
        <f>IF(E3622="小怪",0,IF(INDEX([1]非R能力!$FK$9:$FK$558,C3622)=0,0,10))</f>
        <v>10</v>
      </c>
      <c r="V3622" s="3">
        <f>IF(E3622="小怪",0,IF(INDEX([1]非R能力!$FH$9:$FH$558,C3622)=0,0,5000))</f>
        <v>5000</v>
      </c>
      <c r="W3622" s="3">
        <f>HLOOKUP(W$5,[2]人物技能基础!$O$3:$Q$553,$C3622+1,0)</f>
        <v>3.637142857142857</v>
      </c>
      <c r="X3622" s="3">
        <f>HLOOKUP(X$5,[2]人物技能基础!$O$3:$Q$553,$C3622+1,0)</f>
        <v>2.0186428571428574</v>
      </c>
      <c r="Y3622" s="3">
        <f>HLOOKUP(Y$5,[2]人物技能基础!$O$3:$Q$553,$C3622+1,0)</f>
        <v>99.964285714285708</v>
      </c>
      <c r="Z3622" s="3">
        <f t="shared" si="337"/>
        <v>11352761</v>
      </c>
      <c r="AA3622" s="3">
        <f t="shared" si="338"/>
        <v>189980</v>
      </c>
      <c r="AB3622" s="3">
        <f t="shared" si="339"/>
        <v>69808</v>
      </c>
      <c r="AC3622" s="3">
        <f t="shared" si="340"/>
        <v>70336</v>
      </c>
      <c r="AD3622" s="3">
        <f t="shared" si="341"/>
        <v>71962</v>
      </c>
    </row>
    <row r="3623" spans="1:30" x14ac:dyDescent="0.15">
      <c r="A3623" s="3">
        <v>1618</v>
      </c>
      <c r="B3623" s="3" t="str">
        <f t="shared" si="336"/>
        <v>关卡1618boss</v>
      </c>
      <c r="C3623" s="3">
        <f>INDEX([3]关卡!$J$19:$J$2018,A3623)</f>
        <v>530</v>
      </c>
      <c r="D3623" s="3">
        <f>INDEX([3]关卡!$N$19:$N$2018,A3623)</f>
        <v>530</v>
      </c>
      <c r="E3623" s="3" t="s">
        <v>25</v>
      </c>
      <c r="F3623" s="3" t="s">
        <v>26</v>
      </c>
      <c r="G3623" s="3">
        <v>30</v>
      </c>
      <c r="H3623" s="3">
        <v>30</v>
      </c>
      <c r="I3623" s="3">
        <v>0.2</v>
      </c>
      <c r="J3623" s="4">
        <v>0.75</v>
      </c>
      <c r="K3623" s="4">
        <v>1</v>
      </c>
      <c r="L3623" s="4">
        <v>5</v>
      </c>
      <c r="M3623" s="3">
        <v>1</v>
      </c>
      <c r="N3623" s="3">
        <v>2</v>
      </c>
      <c r="O3623" s="3">
        <f>HLOOKUP(O$5,[1]非R能力!$B$8:$F$558,$C3623+1,0)</f>
        <v>2493176.8746804036</v>
      </c>
      <c r="P3623" s="3">
        <f>HLOOKUP(P$5,[1]非R能力!$B$8:$F$558,$C3623+1,0)</f>
        <v>350160.71661925444</v>
      </c>
      <c r="Q3623" s="3">
        <f>HLOOKUP(Q$5,[1]非R能力!$B$8:$F$558,$C3623+1,0)</f>
        <v>173557.49840986624</v>
      </c>
      <c r="R3623" s="3">
        <f>HLOOKUP(R$5,[1]非R能力!$B$8:$F$558,$C3623+1,0)</f>
        <v>54099.761597387274</v>
      </c>
      <c r="S3623" s="3">
        <f>HLOOKUP(S$5,[1]非R能力!$B$8:$F$558,$C3623+1,0)</f>
        <v>70475.148516157962</v>
      </c>
      <c r="T3623" s="3">
        <f>INDEX([1]非R能力!$H$9:$H$558,D3623)</f>
        <v>67270.272666184013</v>
      </c>
      <c r="U3623" s="3">
        <f>IF(E3623="小怪",0,IF(INDEX([1]非R能力!$FK$9:$FK$558,C3623)=0,0,10))</f>
        <v>10</v>
      </c>
      <c r="V3623" s="3">
        <f>IF(E3623="小怪",0,IF(INDEX([1]非R能力!$FH$9:$FH$558,C3623)=0,0,5000))</f>
        <v>5000</v>
      </c>
      <c r="W3623" s="3">
        <f>HLOOKUP(W$5,[2]人物技能基础!$O$3:$Q$553,$C3623+1,0)</f>
        <v>3.637142857142857</v>
      </c>
      <c r="X3623" s="3">
        <f>HLOOKUP(X$5,[2]人物技能基础!$O$3:$Q$553,$C3623+1,0)</f>
        <v>2.0186428571428574</v>
      </c>
      <c r="Y3623" s="3">
        <f>HLOOKUP(Y$5,[2]人物技能基础!$O$3:$Q$553,$C3623+1,0)</f>
        <v>99.964285714285708</v>
      </c>
      <c r="Z3623" s="3">
        <f t="shared" si="337"/>
        <v>11391301</v>
      </c>
      <c r="AA3623" s="3">
        <f t="shared" si="338"/>
        <v>190378</v>
      </c>
      <c r="AB3623" s="3">
        <f t="shared" si="339"/>
        <v>70032</v>
      </c>
      <c r="AC3623" s="3">
        <f t="shared" si="340"/>
        <v>70475</v>
      </c>
      <c r="AD3623" s="3">
        <f t="shared" si="341"/>
        <v>72133</v>
      </c>
    </row>
    <row r="3624" spans="1:30" x14ac:dyDescent="0.15">
      <c r="A3624" s="3">
        <v>1619</v>
      </c>
      <c r="B3624" s="3" t="str">
        <f t="shared" si="336"/>
        <v>关卡1619boss</v>
      </c>
      <c r="C3624" s="3">
        <f>INDEX([3]关卡!$J$19:$J$2018,A3624)</f>
        <v>530</v>
      </c>
      <c r="D3624" s="3">
        <f>INDEX([3]关卡!$N$19:$N$2018,A3624)</f>
        <v>530</v>
      </c>
      <c r="E3624" s="3" t="s">
        <v>25</v>
      </c>
      <c r="F3624" s="3" t="s">
        <v>26</v>
      </c>
      <c r="G3624" s="3">
        <v>30</v>
      </c>
      <c r="H3624" s="3">
        <v>30</v>
      </c>
      <c r="I3624" s="3">
        <v>0.2</v>
      </c>
      <c r="J3624" s="4">
        <v>0.75</v>
      </c>
      <c r="K3624" s="4">
        <v>1</v>
      </c>
      <c r="L3624" s="4">
        <v>5</v>
      </c>
      <c r="M3624" s="3">
        <v>1</v>
      </c>
      <c r="N3624" s="3">
        <v>2</v>
      </c>
      <c r="O3624" s="3">
        <f>HLOOKUP(O$5,[1]非R能力!$B$8:$F$558,$C3624+1,0)</f>
        <v>2493176.8746804036</v>
      </c>
      <c r="P3624" s="3">
        <f>HLOOKUP(P$5,[1]非R能力!$B$8:$F$558,$C3624+1,0)</f>
        <v>350160.71661925444</v>
      </c>
      <c r="Q3624" s="3">
        <f>HLOOKUP(Q$5,[1]非R能力!$B$8:$F$558,$C3624+1,0)</f>
        <v>173557.49840986624</v>
      </c>
      <c r="R3624" s="3">
        <f>HLOOKUP(R$5,[1]非R能力!$B$8:$F$558,$C3624+1,0)</f>
        <v>54099.761597387274</v>
      </c>
      <c r="S3624" s="3">
        <f>HLOOKUP(S$5,[1]非R能力!$B$8:$F$558,$C3624+1,0)</f>
        <v>70475.148516157962</v>
      </c>
      <c r="T3624" s="3">
        <f>INDEX([1]非R能力!$H$9:$H$558,D3624)</f>
        <v>67270.272666184013</v>
      </c>
      <c r="U3624" s="3">
        <f>IF(E3624="小怪",0,IF(INDEX([1]非R能力!$FK$9:$FK$558,C3624)=0,0,10))</f>
        <v>10</v>
      </c>
      <c r="V3624" s="3">
        <f>IF(E3624="小怪",0,IF(INDEX([1]非R能力!$FH$9:$FH$558,C3624)=0,0,5000))</f>
        <v>5000</v>
      </c>
      <c r="W3624" s="3">
        <f>HLOOKUP(W$5,[2]人物技能基础!$O$3:$Q$553,$C3624+1,0)</f>
        <v>3.637142857142857</v>
      </c>
      <c r="X3624" s="3">
        <f>HLOOKUP(X$5,[2]人物技能基础!$O$3:$Q$553,$C3624+1,0)</f>
        <v>2.0186428571428574</v>
      </c>
      <c r="Y3624" s="3">
        <f>HLOOKUP(Y$5,[2]人物技能基础!$O$3:$Q$553,$C3624+1,0)</f>
        <v>99.964285714285708</v>
      </c>
      <c r="Z3624" s="3">
        <f t="shared" si="337"/>
        <v>11391301</v>
      </c>
      <c r="AA3624" s="3">
        <f t="shared" si="338"/>
        <v>190378</v>
      </c>
      <c r="AB3624" s="3">
        <f t="shared" si="339"/>
        <v>70032</v>
      </c>
      <c r="AC3624" s="3">
        <f t="shared" si="340"/>
        <v>70475</v>
      </c>
      <c r="AD3624" s="3">
        <f t="shared" si="341"/>
        <v>72133</v>
      </c>
    </row>
    <row r="3625" spans="1:30" x14ac:dyDescent="0.15">
      <c r="A3625" s="3">
        <v>1620</v>
      </c>
      <c r="B3625" s="3" t="str">
        <f t="shared" si="336"/>
        <v>关卡1620boss</v>
      </c>
      <c r="C3625" s="3">
        <f>INDEX([3]关卡!$J$19:$J$2018,A3625)</f>
        <v>530</v>
      </c>
      <c r="D3625" s="3">
        <f>INDEX([3]关卡!$N$19:$N$2018,A3625)</f>
        <v>530</v>
      </c>
      <c r="E3625" s="3" t="s">
        <v>25</v>
      </c>
      <c r="F3625" s="3" t="s">
        <v>26</v>
      </c>
      <c r="G3625" s="3">
        <v>30</v>
      </c>
      <c r="H3625" s="3">
        <v>30</v>
      </c>
      <c r="I3625" s="3">
        <v>0.2</v>
      </c>
      <c r="J3625" s="4">
        <v>0.75</v>
      </c>
      <c r="K3625" s="4">
        <v>1</v>
      </c>
      <c r="L3625" s="4">
        <v>5</v>
      </c>
      <c r="M3625" s="3">
        <v>1</v>
      </c>
      <c r="N3625" s="3">
        <v>2</v>
      </c>
      <c r="O3625" s="3">
        <f>HLOOKUP(O$5,[1]非R能力!$B$8:$F$558,$C3625+1,0)</f>
        <v>2493176.8746804036</v>
      </c>
      <c r="P3625" s="3">
        <f>HLOOKUP(P$5,[1]非R能力!$B$8:$F$558,$C3625+1,0)</f>
        <v>350160.71661925444</v>
      </c>
      <c r="Q3625" s="3">
        <f>HLOOKUP(Q$5,[1]非R能力!$B$8:$F$558,$C3625+1,0)</f>
        <v>173557.49840986624</v>
      </c>
      <c r="R3625" s="3">
        <f>HLOOKUP(R$5,[1]非R能力!$B$8:$F$558,$C3625+1,0)</f>
        <v>54099.761597387274</v>
      </c>
      <c r="S3625" s="3">
        <f>HLOOKUP(S$5,[1]非R能力!$B$8:$F$558,$C3625+1,0)</f>
        <v>70475.148516157962</v>
      </c>
      <c r="T3625" s="3">
        <f>INDEX([1]非R能力!$H$9:$H$558,D3625)</f>
        <v>67270.272666184013</v>
      </c>
      <c r="U3625" s="3">
        <f>IF(E3625="小怪",0,IF(INDEX([1]非R能力!$FK$9:$FK$558,C3625)=0,0,10))</f>
        <v>10</v>
      </c>
      <c r="V3625" s="3">
        <f>IF(E3625="小怪",0,IF(INDEX([1]非R能力!$FH$9:$FH$558,C3625)=0,0,5000))</f>
        <v>5000</v>
      </c>
      <c r="W3625" s="3">
        <f>HLOOKUP(W$5,[2]人物技能基础!$O$3:$Q$553,$C3625+1,0)</f>
        <v>3.637142857142857</v>
      </c>
      <c r="X3625" s="3">
        <f>HLOOKUP(X$5,[2]人物技能基础!$O$3:$Q$553,$C3625+1,0)</f>
        <v>2.0186428571428574</v>
      </c>
      <c r="Y3625" s="3">
        <f>HLOOKUP(Y$5,[2]人物技能基础!$O$3:$Q$553,$C3625+1,0)</f>
        <v>99.964285714285708</v>
      </c>
      <c r="Z3625" s="3">
        <f t="shared" si="337"/>
        <v>11391301</v>
      </c>
      <c r="AA3625" s="3">
        <f t="shared" si="338"/>
        <v>190378</v>
      </c>
      <c r="AB3625" s="3">
        <f t="shared" si="339"/>
        <v>70032</v>
      </c>
      <c r="AC3625" s="3">
        <f t="shared" si="340"/>
        <v>70475</v>
      </c>
      <c r="AD3625" s="3">
        <f t="shared" si="341"/>
        <v>72133</v>
      </c>
    </row>
    <row r="3626" spans="1:30" x14ac:dyDescent="0.15">
      <c r="A3626" s="3">
        <v>1621</v>
      </c>
      <c r="B3626" s="3" t="str">
        <f t="shared" si="336"/>
        <v>关卡1621boss</v>
      </c>
      <c r="C3626" s="3">
        <f>INDEX([3]关卡!$J$19:$J$2018,A3626)</f>
        <v>531</v>
      </c>
      <c r="D3626" s="3">
        <f>INDEX([3]关卡!$N$19:$N$2018,A3626)</f>
        <v>531</v>
      </c>
      <c r="E3626" s="3" t="s">
        <v>25</v>
      </c>
      <c r="F3626" s="3" t="s">
        <v>26</v>
      </c>
      <c r="G3626" s="3">
        <v>30</v>
      </c>
      <c r="H3626" s="3">
        <v>30</v>
      </c>
      <c r="I3626" s="3">
        <v>0.2</v>
      </c>
      <c r="J3626" s="4">
        <v>0.75</v>
      </c>
      <c r="K3626" s="4">
        <v>1</v>
      </c>
      <c r="L3626" s="4">
        <v>5</v>
      </c>
      <c r="M3626" s="3">
        <v>1</v>
      </c>
      <c r="N3626" s="3">
        <v>2</v>
      </c>
      <c r="O3626" s="3">
        <f>HLOOKUP(O$5,[1]非R能力!$B$8:$F$558,$C3626+1,0)</f>
        <v>2502152.2298276778</v>
      </c>
      <c r="P3626" s="3">
        <f>HLOOKUP(P$5,[1]非R能力!$B$8:$F$558,$C3626+1,0)</f>
        <v>351287.20485383784</v>
      </c>
      <c r="Q3626" s="3">
        <f>HLOOKUP(Q$5,[1]非R能力!$B$8:$F$558,$C3626+1,0)</f>
        <v>173883.65646497256</v>
      </c>
      <c r="R3626" s="3">
        <f>HLOOKUP(R$5,[1]非R能力!$B$8:$F$558,$C3626+1,0)</f>
        <v>54230.661140800941</v>
      </c>
      <c r="S3626" s="3">
        <f>HLOOKUP(S$5,[1]非R能力!$B$8:$F$558,$C3626+1,0)</f>
        <v>70603.904778401353</v>
      </c>
      <c r="T3626" s="3">
        <f>INDEX([1]非R能力!$H$9:$H$558,D3626)</f>
        <v>67611.397278836317</v>
      </c>
      <c r="U3626" s="3">
        <f>IF(E3626="小怪",0,IF(INDEX([1]非R能力!$FK$9:$FK$558,C3626)=0,0,10))</f>
        <v>10</v>
      </c>
      <c r="V3626" s="3">
        <f>IF(E3626="小怪",0,IF(INDEX([1]非R能力!$FH$9:$FH$558,C3626)=0,0,5000))</f>
        <v>5000</v>
      </c>
      <c r="W3626" s="3">
        <f>HLOOKUP(W$5,[2]人物技能基础!$O$3:$Q$553,$C3626+1,0)</f>
        <v>3.637142857142857</v>
      </c>
      <c r="X3626" s="3">
        <f>HLOOKUP(X$5,[2]人物技能基础!$O$3:$Q$553,$C3626+1,0)</f>
        <v>2.0186428571428574</v>
      </c>
      <c r="Y3626" s="3">
        <f>HLOOKUP(Y$5,[2]人物技能基础!$O$3:$Q$553,$C3626+1,0)</f>
        <v>99.964285714285708</v>
      </c>
      <c r="Z3626" s="3">
        <f t="shared" si="337"/>
        <v>11430197</v>
      </c>
      <c r="AA3626" s="3">
        <f t="shared" si="338"/>
        <v>190764</v>
      </c>
      <c r="AB3626" s="3">
        <f t="shared" si="339"/>
        <v>70257</v>
      </c>
      <c r="AC3626" s="3">
        <f t="shared" si="340"/>
        <v>70603</v>
      </c>
      <c r="AD3626" s="3">
        <f t="shared" si="341"/>
        <v>72307</v>
      </c>
    </row>
    <row r="3627" spans="1:30" x14ac:dyDescent="0.15">
      <c r="A3627" s="3">
        <v>1622</v>
      </c>
      <c r="B3627" s="3" t="str">
        <f t="shared" si="336"/>
        <v>关卡1622boss</v>
      </c>
      <c r="C3627" s="3">
        <f>INDEX([3]关卡!$J$19:$J$2018,A3627)</f>
        <v>531</v>
      </c>
      <c r="D3627" s="3">
        <f>INDEX([3]关卡!$N$19:$N$2018,A3627)</f>
        <v>531</v>
      </c>
      <c r="E3627" s="3" t="s">
        <v>25</v>
      </c>
      <c r="F3627" s="3" t="s">
        <v>26</v>
      </c>
      <c r="G3627" s="3">
        <v>30</v>
      </c>
      <c r="H3627" s="3">
        <v>30</v>
      </c>
      <c r="I3627" s="3">
        <v>0.2</v>
      </c>
      <c r="J3627" s="4">
        <v>0.75</v>
      </c>
      <c r="K3627" s="4">
        <v>1</v>
      </c>
      <c r="L3627" s="4">
        <v>5</v>
      </c>
      <c r="M3627" s="3">
        <v>1</v>
      </c>
      <c r="N3627" s="3">
        <v>2</v>
      </c>
      <c r="O3627" s="3">
        <f>HLOOKUP(O$5,[1]非R能力!$B$8:$F$558,$C3627+1,0)</f>
        <v>2502152.2298276778</v>
      </c>
      <c r="P3627" s="3">
        <f>HLOOKUP(P$5,[1]非R能力!$B$8:$F$558,$C3627+1,0)</f>
        <v>351287.20485383784</v>
      </c>
      <c r="Q3627" s="3">
        <f>HLOOKUP(Q$5,[1]非R能力!$B$8:$F$558,$C3627+1,0)</f>
        <v>173883.65646497256</v>
      </c>
      <c r="R3627" s="3">
        <f>HLOOKUP(R$5,[1]非R能力!$B$8:$F$558,$C3627+1,0)</f>
        <v>54230.661140800941</v>
      </c>
      <c r="S3627" s="3">
        <f>HLOOKUP(S$5,[1]非R能力!$B$8:$F$558,$C3627+1,0)</f>
        <v>70603.904778401353</v>
      </c>
      <c r="T3627" s="3">
        <f>INDEX([1]非R能力!$H$9:$H$558,D3627)</f>
        <v>67611.397278836317</v>
      </c>
      <c r="U3627" s="3">
        <f>IF(E3627="小怪",0,IF(INDEX([1]非R能力!$FK$9:$FK$558,C3627)=0,0,10))</f>
        <v>10</v>
      </c>
      <c r="V3627" s="3">
        <f>IF(E3627="小怪",0,IF(INDEX([1]非R能力!$FH$9:$FH$558,C3627)=0,0,5000))</f>
        <v>5000</v>
      </c>
      <c r="W3627" s="3">
        <f>HLOOKUP(W$5,[2]人物技能基础!$O$3:$Q$553,$C3627+1,0)</f>
        <v>3.637142857142857</v>
      </c>
      <c r="X3627" s="3">
        <f>HLOOKUP(X$5,[2]人物技能基础!$O$3:$Q$553,$C3627+1,0)</f>
        <v>2.0186428571428574</v>
      </c>
      <c r="Y3627" s="3">
        <f>HLOOKUP(Y$5,[2]人物技能基础!$O$3:$Q$553,$C3627+1,0)</f>
        <v>99.964285714285708</v>
      </c>
      <c r="Z3627" s="3">
        <f t="shared" si="337"/>
        <v>11430197</v>
      </c>
      <c r="AA3627" s="3">
        <f t="shared" si="338"/>
        <v>190764</v>
      </c>
      <c r="AB3627" s="3">
        <f t="shared" si="339"/>
        <v>70257</v>
      </c>
      <c r="AC3627" s="3">
        <f t="shared" si="340"/>
        <v>70603</v>
      </c>
      <c r="AD3627" s="3">
        <f t="shared" si="341"/>
        <v>72307</v>
      </c>
    </row>
    <row r="3628" spans="1:30" x14ac:dyDescent="0.15">
      <c r="A3628" s="3">
        <v>1623</v>
      </c>
      <c r="B3628" s="3" t="str">
        <f t="shared" si="336"/>
        <v>关卡1623boss</v>
      </c>
      <c r="C3628" s="3">
        <f>INDEX([3]关卡!$J$19:$J$2018,A3628)</f>
        <v>531</v>
      </c>
      <c r="D3628" s="3">
        <f>INDEX([3]关卡!$N$19:$N$2018,A3628)</f>
        <v>531</v>
      </c>
      <c r="E3628" s="3" t="s">
        <v>25</v>
      </c>
      <c r="F3628" s="3" t="s">
        <v>26</v>
      </c>
      <c r="G3628" s="3">
        <v>30</v>
      </c>
      <c r="H3628" s="3">
        <v>30</v>
      </c>
      <c r="I3628" s="3">
        <v>0.2</v>
      </c>
      <c r="J3628" s="4">
        <v>0.75</v>
      </c>
      <c r="K3628" s="4">
        <v>1</v>
      </c>
      <c r="L3628" s="4">
        <v>5</v>
      </c>
      <c r="M3628" s="3">
        <v>1</v>
      </c>
      <c r="N3628" s="3">
        <v>2</v>
      </c>
      <c r="O3628" s="3">
        <f>HLOOKUP(O$5,[1]非R能力!$B$8:$F$558,$C3628+1,0)</f>
        <v>2502152.2298276778</v>
      </c>
      <c r="P3628" s="3">
        <f>HLOOKUP(P$5,[1]非R能力!$B$8:$F$558,$C3628+1,0)</f>
        <v>351287.20485383784</v>
      </c>
      <c r="Q3628" s="3">
        <f>HLOOKUP(Q$5,[1]非R能力!$B$8:$F$558,$C3628+1,0)</f>
        <v>173883.65646497256</v>
      </c>
      <c r="R3628" s="3">
        <f>HLOOKUP(R$5,[1]非R能力!$B$8:$F$558,$C3628+1,0)</f>
        <v>54230.661140800941</v>
      </c>
      <c r="S3628" s="3">
        <f>HLOOKUP(S$5,[1]非R能力!$B$8:$F$558,$C3628+1,0)</f>
        <v>70603.904778401353</v>
      </c>
      <c r="T3628" s="3">
        <f>INDEX([1]非R能力!$H$9:$H$558,D3628)</f>
        <v>67611.397278836317</v>
      </c>
      <c r="U3628" s="3">
        <f>IF(E3628="小怪",0,IF(INDEX([1]非R能力!$FK$9:$FK$558,C3628)=0,0,10))</f>
        <v>10</v>
      </c>
      <c r="V3628" s="3">
        <f>IF(E3628="小怪",0,IF(INDEX([1]非R能力!$FH$9:$FH$558,C3628)=0,0,5000))</f>
        <v>5000</v>
      </c>
      <c r="W3628" s="3">
        <f>HLOOKUP(W$5,[2]人物技能基础!$O$3:$Q$553,$C3628+1,0)</f>
        <v>3.637142857142857</v>
      </c>
      <c r="X3628" s="3">
        <f>HLOOKUP(X$5,[2]人物技能基础!$O$3:$Q$553,$C3628+1,0)</f>
        <v>2.0186428571428574</v>
      </c>
      <c r="Y3628" s="3">
        <f>HLOOKUP(Y$5,[2]人物技能基础!$O$3:$Q$553,$C3628+1,0)</f>
        <v>99.964285714285708</v>
      </c>
      <c r="Z3628" s="3">
        <f t="shared" si="337"/>
        <v>11430197</v>
      </c>
      <c r="AA3628" s="3">
        <f t="shared" si="338"/>
        <v>190764</v>
      </c>
      <c r="AB3628" s="3">
        <f t="shared" si="339"/>
        <v>70257</v>
      </c>
      <c r="AC3628" s="3">
        <f t="shared" si="340"/>
        <v>70603</v>
      </c>
      <c r="AD3628" s="3">
        <f t="shared" si="341"/>
        <v>72307</v>
      </c>
    </row>
    <row r="3629" spans="1:30" x14ac:dyDescent="0.15">
      <c r="A3629" s="3">
        <v>1624</v>
      </c>
      <c r="B3629" s="3" t="str">
        <f t="shared" si="336"/>
        <v>关卡1624boss</v>
      </c>
      <c r="C3629" s="3">
        <f>INDEX([3]关卡!$J$19:$J$2018,A3629)</f>
        <v>532</v>
      </c>
      <c r="D3629" s="3">
        <f>INDEX([3]关卡!$N$19:$N$2018,A3629)</f>
        <v>532</v>
      </c>
      <c r="E3629" s="3" t="s">
        <v>25</v>
      </c>
      <c r="F3629" s="3" t="s">
        <v>26</v>
      </c>
      <c r="G3629" s="3">
        <v>30</v>
      </c>
      <c r="H3629" s="3">
        <v>30</v>
      </c>
      <c r="I3629" s="3">
        <v>0.2</v>
      </c>
      <c r="J3629" s="4">
        <v>0.75</v>
      </c>
      <c r="K3629" s="4">
        <v>1</v>
      </c>
      <c r="L3629" s="4">
        <v>5</v>
      </c>
      <c r="M3629" s="3">
        <v>1</v>
      </c>
      <c r="N3629" s="3">
        <v>2</v>
      </c>
      <c r="O3629" s="3">
        <f>HLOOKUP(O$5,[1]非R能力!$B$8:$F$558,$C3629+1,0)</f>
        <v>2511187.2424590322</v>
      </c>
      <c r="P3629" s="3">
        <f>HLOOKUP(P$5,[1]非R能力!$B$8:$F$558,$C3629+1,0)</f>
        <v>352420.91317870421</v>
      </c>
      <c r="Q3629" s="3">
        <f>HLOOKUP(Q$5,[1]非R能力!$B$8:$F$558,$C3629+1,0)</f>
        <v>174247.80256252363</v>
      </c>
      <c r="R3629" s="3">
        <f>HLOOKUP(R$5,[1]非R能力!$B$8:$F$558,$C3629+1,0)</f>
        <v>54356.523984507963</v>
      </c>
      <c r="S3629" s="3">
        <f>HLOOKUP(S$5,[1]非R能力!$B$8:$F$558,$C3629+1,0)</f>
        <v>70790.833735396445</v>
      </c>
      <c r="T3629" s="3">
        <f>INDEX([1]非R能力!$H$9:$H$558,D3629)</f>
        <v>67953.899764333211</v>
      </c>
      <c r="U3629" s="3">
        <f>IF(E3629="小怪",0,IF(INDEX([1]非R能力!$FK$9:$FK$558,C3629)=0,0,10))</f>
        <v>10</v>
      </c>
      <c r="V3629" s="3">
        <f>IF(E3629="小怪",0,IF(INDEX([1]非R能力!$FH$9:$FH$558,C3629)=0,0,5000))</f>
        <v>5000</v>
      </c>
      <c r="W3629" s="3">
        <f>HLOOKUP(W$5,[2]人物技能基础!$O$3:$Q$553,$C3629+1,0)</f>
        <v>3.637142857142857</v>
      </c>
      <c r="X3629" s="3">
        <f>HLOOKUP(X$5,[2]人物技能基础!$O$3:$Q$553,$C3629+1,0)</f>
        <v>2.0186428571428574</v>
      </c>
      <c r="Y3629" s="3">
        <f>HLOOKUP(Y$5,[2]人物技能基础!$O$3:$Q$553,$C3629+1,0)</f>
        <v>99.964285714285708</v>
      </c>
      <c r="Z3629" s="3">
        <f t="shared" si="337"/>
        <v>11469308</v>
      </c>
      <c r="AA3629" s="3">
        <f t="shared" si="338"/>
        <v>191189</v>
      </c>
      <c r="AB3629" s="3">
        <f t="shared" si="339"/>
        <v>70484</v>
      </c>
      <c r="AC3629" s="3">
        <f t="shared" si="340"/>
        <v>70790</v>
      </c>
      <c r="AD3629" s="3">
        <f t="shared" si="341"/>
        <v>72475</v>
      </c>
    </row>
    <row r="3630" spans="1:30" x14ac:dyDescent="0.15">
      <c r="A3630" s="3">
        <v>1625</v>
      </c>
      <c r="B3630" s="3" t="str">
        <f t="shared" si="336"/>
        <v>关卡1625boss</v>
      </c>
      <c r="C3630" s="3">
        <f>INDEX([3]关卡!$J$19:$J$2018,A3630)</f>
        <v>532</v>
      </c>
      <c r="D3630" s="3">
        <f>INDEX([3]关卡!$N$19:$N$2018,A3630)</f>
        <v>532</v>
      </c>
      <c r="E3630" s="3" t="s">
        <v>25</v>
      </c>
      <c r="F3630" s="3" t="s">
        <v>26</v>
      </c>
      <c r="G3630" s="3">
        <v>30</v>
      </c>
      <c r="H3630" s="3">
        <v>30</v>
      </c>
      <c r="I3630" s="3">
        <v>0.2</v>
      </c>
      <c r="J3630" s="4">
        <v>0.75</v>
      </c>
      <c r="K3630" s="4">
        <v>1</v>
      </c>
      <c r="L3630" s="4">
        <v>5</v>
      </c>
      <c r="M3630" s="3">
        <v>1</v>
      </c>
      <c r="N3630" s="3">
        <v>2</v>
      </c>
      <c r="O3630" s="3">
        <f>HLOOKUP(O$5,[1]非R能力!$B$8:$F$558,$C3630+1,0)</f>
        <v>2511187.2424590322</v>
      </c>
      <c r="P3630" s="3">
        <f>HLOOKUP(P$5,[1]非R能力!$B$8:$F$558,$C3630+1,0)</f>
        <v>352420.91317870421</v>
      </c>
      <c r="Q3630" s="3">
        <f>HLOOKUP(Q$5,[1]非R能力!$B$8:$F$558,$C3630+1,0)</f>
        <v>174247.80256252363</v>
      </c>
      <c r="R3630" s="3">
        <f>HLOOKUP(R$5,[1]非R能力!$B$8:$F$558,$C3630+1,0)</f>
        <v>54356.523984507963</v>
      </c>
      <c r="S3630" s="3">
        <f>HLOOKUP(S$5,[1]非R能力!$B$8:$F$558,$C3630+1,0)</f>
        <v>70790.833735396445</v>
      </c>
      <c r="T3630" s="3">
        <f>INDEX([1]非R能力!$H$9:$H$558,D3630)</f>
        <v>67953.899764333211</v>
      </c>
      <c r="U3630" s="3">
        <f>IF(E3630="小怪",0,IF(INDEX([1]非R能力!$FK$9:$FK$558,C3630)=0,0,10))</f>
        <v>10</v>
      </c>
      <c r="V3630" s="3">
        <f>IF(E3630="小怪",0,IF(INDEX([1]非R能力!$FH$9:$FH$558,C3630)=0,0,5000))</f>
        <v>5000</v>
      </c>
      <c r="W3630" s="3">
        <f>HLOOKUP(W$5,[2]人物技能基础!$O$3:$Q$553,$C3630+1,0)</f>
        <v>3.637142857142857</v>
      </c>
      <c r="X3630" s="3">
        <f>HLOOKUP(X$5,[2]人物技能基础!$O$3:$Q$553,$C3630+1,0)</f>
        <v>2.0186428571428574</v>
      </c>
      <c r="Y3630" s="3">
        <f>HLOOKUP(Y$5,[2]人物技能基础!$O$3:$Q$553,$C3630+1,0)</f>
        <v>99.964285714285708</v>
      </c>
      <c r="Z3630" s="3">
        <f t="shared" si="337"/>
        <v>11469308</v>
      </c>
      <c r="AA3630" s="3">
        <f t="shared" si="338"/>
        <v>191189</v>
      </c>
      <c r="AB3630" s="3">
        <f t="shared" si="339"/>
        <v>70484</v>
      </c>
      <c r="AC3630" s="3">
        <f t="shared" si="340"/>
        <v>70790</v>
      </c>
      <c r="AD3630" s="3">
        <f t="shared" si="341"/>
        <v>72475</v>
      </c>
    </row>
    <row r="3631" spans="1:30" x14ac:dyDescent="0.15">
      <c r="A3631" s="3">
        <v>1626</v>
      </c>
      <c r="B3631" s="3" t="str">
        <f t="shared" si="336"/>
        <v>关卡1626boss</v>
      </c>
      <c r="C3631" s="3">
        <f>INDEX([3]关卡!$J$19:$J$2018,A3631)</f>
        <v>532</v>
      </c>
      <c r="D3631" s="3">
        <f>INDEX([3]关卡!$N$19:$N$2018,A3631)</f>
        <v>532</v>
      </c>
      <c r="E3631" s="3" t="s">
        <v>25</v>
      </c>
      <c r="F3631" s="3" t="s">
        <v>26</v>
      </c>
      <c r="G3631" s="3">
        <v>30</v>
      </c>
      <c r="H3631" s="3">
        <v>30</v>
      </c>
      <c r="I3631" s="3">
        <v>0.2</v>
      </c>
      <c r="J3631" s="4">
        <v>0.75</v>
      </c>
      <c r="K3631" s="4">
        <v>1</v>
      </c>
      <c r="L3631" s="4">
        <v>5</v>
      </c>
      <c r="M3631" s="3">
        <v>1</v>
      </c>
      <c r="N3631" s="3">
        <v>2</v>
      </c>
      <c r="O3631" s="3">
        <f>HLOOKUP(O$5,[1]非R能力!$B$8:$F$558,$C3631+1,0)</f>
        <v>2511187.2424590322</v>
      </c>
      <c r="P3631" s="3">
        <f>HLOOKUP(P$5,[1]非R能力!$B$8:$F$558,$C3631+1,0)</f>
        <v>352420.91317870421</v>
      </c>
      <c r="Q3631" s="3">
        <f>HLOOKUP(Q$5,[1]非R能力!$B$8:$F$558,$C3631+1,0)</f>
        <v>174247.80256252363</v>
      </c>
      <c r="R3631" s="3">
        <f>HLOOKUP(R$5,[1]非R能力!$B$8:$F$558,$C3631+1,0)</f>
        <v>54356.523984507963</v>
      </c>
      <c r="S3631" s="3">
        <f>HLOOKUP(S$5,[1]非R能力!$B$8:$F$558,$C3631+1,0)</f>
        <v>70790.833735396445</v>
      </c>
      <c r="T3631" s="3">
        <f>INDEX([1]非R能力!$H$9:$H$558,D3631)</f>
        <v>67953.899764333211</v>
      </c>
      <c r="U3631" s="3">
        <f>IF(E3631="小怪",0,IF(INDEX([1]非R能力!$FK$9:$FK$558,C3631)=0,0,10))</f>
        <v>10</v>
      </c>
      <c r="V3631" s="3">
        <f>IF(E3631="小怪",0,IF(INDEX([1]非R能力!$FH$9:$FH$558,C3631)=0,0,5000))</f>
        <v>5000</v>
      </c>
      <c r="W3631" s="3">
        <f>HLOOKUP(W$5,[2]人物技能基础!$O$3:$Q$553,$C3631+1,0)</f>
        <v>3.637142857142857</v>
      </c>
      <c r="X3631" s="3">
        <f>HLOOKUP(X$5,[2]人物技能基础!$O$3:$Q$553,$C3631+1,0)</f>
        <v>2.0186428571428574</v>
      </c>
      <c r="Y3631" s="3">
        <f>HLOOKUP(Y$5,[2]人物技能基础!$O$3:$Q$553,$C3631+1,0)</f>
        <v>99.964285714285708</v>
      </c>
      <c r="Z3631" s="3">
        <f t="shared" si="337"/>
        <v>11469308</v>
      </c>
      <c r="AA3631" s="3">
        <f t="shared" si="338"/>
        <v>191189</v>
      </c>
      <c r="AB3631" s="3">
        <f t="shared" si="339"/>
        <v>70484</v>
      </c>
      <c r="AC3631" s="3">
        <f t="shared" si="340"/>
        <v>70790</v>
      </c>
      <c r="AD3631" s="3">
        <f t="shared" si="341"/>
        <v>72475</v>
      </c>
    </row>
    <row r="3632" spans="1:30" x14ac:dyDescent="0.15">
      <c r="A3632" s="3">
        <v>1627</v>
      </c>
      <c r="B3632" s="3" t="str">
        <f t="shared" si="336"/>
        <v>关卡1627boss</v>
      </c>
      <c r="C3632" s="3">
        <f>INDEX([3]关卡!$J$19:$J$2018,A3632)</f>
        <v>533</v>
      </c>
      <c r="D3632" s="3">
        <f>INDEX([3]关卡!$N$19:$N$2018,A3632)</f>
        <v>533</v>
      </c>
      <c r="E3632" s="3" t="s">
        <v>25</v>
      </c>
      <c r="F3632" s="3" t="s">
        <v>26</v>
      </c>
      <c r="G3632" s="3">
        <v>30</v>
      </c>
      <c r="H3632" s="3">
        <v>30</v>
      </c>
      <c r="I3632" s="3">
        <v>0.2</v>
      </c>
      <c r="J3632" s="4">
        <v>0.75</v>
      </c>
      <c r="K3632" s="4">
        <v>1</v>
      </c>
      <c r="L3632" s="4">
        <v>5</v>
      </c>
      <c r="M3632" s="3">
        <v>1</v>
      </c>
      <c r="N3632" s="3">
        <v>2</v>
      </c>
      <c r="O3632" s="3">
        <f>HLOOKUP(O$5,[1]非R能力!$B$8:$F$558,$C3632+1,0)</f>
        <v>2519423.3270433433</v>
      </c>
      <c r="P3632" s="3">
        <f>HLOOKUP(P$5,[1]非R能力!$B$8:$F$558,$C3632+1,0)</f>
        <v>353474.23908119072</v>
      </c>
      <c r="Q3632" s="3">
        <f>HLOOKUP(Q$5,[1]非R能力!$B$8:$F$558,$C3632+1,0)</f>
        <v>174572.63628168349</v>
      </c>
      <c r="R3632" s="3">
        <f>HLOOKUP(R$5,[1]非R能力!$B$8:$F$558,$C3632+1,0)</f>
        <v>54477.410866527767</v>
      </c>
      <c r="S3632" s="3">
        <f>HLOOKUP(S$5,[1]非R能力!$B$8:$F$558,$C3632+1,0)</f>
        <v>70919.779121837331</v>
      </c>
      <c r="T3632" s="3">
        <f>INDEX([1]非R能力!$H$9:$H$558,D3632)</f>
        <v>68297.784173368229</v>
      </c>
      <c r="U3632" s="3">
        <f>IF(E3632="小怪",0,IF(INDEX([1]非R能力!$FK$9:$FK$558,C3632)=0,0,10))</f>
        <v>10</v>
      </c>
      <c r="V3632" s="3">
        <f>IF(E3632="小怪",0,IF(INDEX([1]非R能力!$FH$9:$FH$558,C3632)=0,0,5000))</f>
        <v>5000</v>
      </c>
      <c r="W3632" s="3">
        <f>HLOOKUP(W$5,[2]人物技能基础!$O$3:$Q$553,$C3632+1,0)</f>
        <v>3.637142857142857</v>
      </c>
      <c r="X3632" s="3">
        <f>HLOOKUP(X$5,[2]人物技能基础!$O$3:$Q$553,$C3632+1,0)</f>
        <v>2.0186428571428574</v>
      </c>
      <c r="Y3632" s="3">
        <f>HLOOKUP(Y$5,[2]人物技能基础!$O$3:$Q$553,$C3632+1,0)</f>
        <v>99.964285714285708</v>
      </c>
      <c r="Z3632" s="3">
        <f t="shared" si="337"/>
        <v>11506141</v>
      </c>
      <c r="AA3632" s="3">
        <f t="shared" si="338"/>
        <v>191568</v>
      </c>
      <c r="AB3632" s="3">
        <f t="shared" si="339"/>
        <v>70694</v>
      </c>
      <c r="AC3632" s="3">
        <f t="shared" si="340"/>
        <v>70919</v>
      </c>
      <c r="AD3632" s="3">
        <f t="shared" si="341"/>
        <v>72636</v>
      </c>
    </row>
    <row r="3633" spans="1:30" x14ac:dyDescent="0.15">
      <c r="A3633" s="3">
        <v>1628</v>
      </c>
      <c r="B3633" s="3" t="str">
        <f t="shared" si="336"/>
        <v>关卡1628boss</v>
      </c>
      <c r="C3633" s="3">
        <f>INDEX([3]关卡!$J$19:$J$2018,A3633)</f>
        <v>533</v>
      </c>
      <c r="D3633" s="3">
        <f>INDEX([3]关卡!$N$19:$N$2018,A3633)</f>
        <v>533</v>
      </c>
      <c r="E3633" s="3" t="s">
        <v>25</v>
      </c>
      <c r="F3633" s="3" t="s">
        <v>26</v>
      </c>
      <c r="G3633" s="3">
        <v>30</v>
      </c>
      <c r="H3633" s="3">
        <v>30</v>
      </c>
      <c r="I3633" s="3">
        <v>0.2</v>
      </c>
      <c r="J3633" s="4">
        <v>0.75</v>
      </c>
      <c r="K3633" s="4">
        <v>1</v>
      </c>
      <c r="L3633" s="4">
        <v>5</v>
      </c>
      <c r="M3633" s="3">
        <v>1</v>
      </c>
      <c r="N3633" s="3">
        <v>2</v>
      </c>
      <c r="O3633" s="3">
        <f>HLOOKUP(O$5,[1]非R能力!$B$8:$F$558,$C3633+1,0)</f>
        <v>2519423.3270433433</v>
      </c>
      <c r="P3633" s="3">
        <f>HLOOKUP(P$5,[1]非R能力!$B$8:$F$558,$C3633+1,0)</f>
        <v>353474.23908119072</v>
      </c>
      <c r="Q3633" s="3">
        <f>HLOOKUP(Q$5,[1]非R能力!$B$8:$F$558,$C3633+1,0)</f>
        <v>174572.63628168349</v>
      </c>
      <c r="R3633" s="3">
        <f>HLOOKUP(R$5,[1]非R能力!$B$8:$F$558,$C3633+1,0)</f>
        <v>54477.410866527767</v>
      </c>
      <c r="S3633" s="3">
        <f>HLOOKUP(S$5,[1]非R能力!$B$8:$F$558,$C3633+1,0)</f>
        <v>70919.779121837331</v>
      </c>
      <c r="T3633" s="3">
        <f>INDEX([1]非R能力!$H$9:$H$558,D3633)</f>
        <v>68297.784173368229</v>
      </c>
      <c r="U3633" s="3">
        <f>IF(E3633="小怪",0,IF(INDEX([1]非R能力!$FK$9:$FK$558,C3633)=0,0,10))</f>
        <v>10</v>
      </c>
      <c r="V3633" s="3">
        <f>IF(E3633="小怪",0,IF(INDEX([1]非R能力!$FH$9:$FH$558,C3633)=0,0,5000))</f>
        <v>5000</v>
      </c>
      <c r="W3633" s="3">
        <f>HLOOKUP(W$5,[2]人物技能基础!$O$3:$Q$553,$C3633+1,0)</f>
        <v>3.637142857142857</v>
      </c>
      <c r="X3633" s="3">
        <f>HLOOKUP(X$5,[2]人物技能基础!$O$3:$Q$553,$C3633+1,0)</f>
        <v>2.0186428571428574</v>
      </c>
      <c r="Y3633" s="3">
        <f>HLOOKUP(Y$5,[2]人物技能基础!$O$3:$Q$553,$C3633+1,0)</f>
        <v>99.964285714285708</v>
      </c>
      <c r="Z3633" s="3">
        <f t="shared" si="337"/>
        <v>11506141</v>
      </c>
      <c r="AA3633" s="3">
        <f t="shared" si="338"/>
        <v>191568</v>
      </c>
      <c r="AB3633" s="3">
        <f t="shared" si="339"/>
        <v>70694</v>
      </c>
      <c r="AC3633" s="3">
        <f t="shared" si="340"/>
        <v>70919</v>
      </c>
      <c r="AD3633" s="3">
        <f t="shared" si="341"/>
        <v>72636</v>
      </c>
    </row>
    <row r="3634" spans="1:30" x14ac:dyDescent="0.15">
      <c r="A3634" s="3">
        <v>1629</v>
      </c>
      <c r="B3634" s="3" t="str">
        <f t="shared" si="336"/>
        <v>关卡1629boss</v>
      </c>
      <c r="C3634" s="3">
        <f>INDEX([3]关卡!$J$19:$J$2018,A3634)</f>
        <v>533</v>
      </c>
      <c r="D3634" s="3">
        <f>INDEX([3]关卡!$N$19:$N$2018,A3634)</f>
        <v>533</v>
      </c>
      <c r="E3634" s="3" t="s">
        <v>25</v>
      </c>
      <c r="F3634" s="3" t="s">
        <v>26</v>
      </c>
      <c r="G3634" s="3">
        <v>30</v>
      </c>
      <c r="H3634" s="3">
        <v>30</v>
      </c>
      <c r="I3634" s="3">
        <v>0.2</v>
      </c>
      <c r="J3634" s="4">
        <v>0.75</v>
      </c>
      <c r="K3634" s="4">
        <v>1</v>
      </c>
      <c r="L3634" s="4">
        <v>5</v>
      </c>
      <c r="M3634" s="3">
        <v>1</v>
      </c>
      <c r="N3634" s="3">
        <v>2</v>
      </c>
      <c r="O3634" s="3">
        <f>HLOOKUP(O$5,[1]非R能力!$B$8:$F$558,$C3634+1,0)</f>
        <v>2519423.3270433433</v>
      </c>
      <c r="P3634" s="3">
        <f>HLOOKUP(P$5,[1]非R能力!$B$8:$F$558,$C3634+1,0)</f>
        <v>353474.23908119072</v>
      </c>
      <c r="Q3634" s="3">
        <f>HLOOKUP(Q$5,[1]非R能力!$B$8:$F$558,$C3634+1,0)</f>
        <v>174572.63628168349</v>
      </c>
      <c r="R3634" s="3">
        <f>HLOOKUP(R$5,[1]非R能力!$B$8:$F$558,$C3634+1,0)</f>
        <v>54477.410866527767</v>
      </c>
      <c r="S3634" s="3">
        <f>HLOOKUP(S$5,[1]非R能力!$B$8:$F$558,$C3634+1,0)</f>
        <v>70919.779121837331</v>
      </c>
      <c r="T3634" s="3">
        <f>INDEX([1]非R能力!$H$9:$H$558,D3634)</f>
        <v>68297.784173368229</v>
      </c>
      <c r="U3634" s="3">
        <f>IF(E3634="小怪",0,IF(INDEX([1]非R能力!$FK$9:$FK$558,C3634)=0,0,10))</f>
        <v>10</v>
      </c>
      <c r="V3634" s="3">
        <f>IF(E3634="小怪",0,IF(INDEX([1]非R能力!$FH$9:$FH$558,C3634)=0,0,5000))</f>
        <v>5000</v>
      </c>
      <c r="W3634" s="3">
        <f>HLOOKUP(W$5,[2]人物技能基础!$O$3:$Q$553,$C3634+1,0)</f>
        <v>3.637142857142857</v>
      </c>
      <c r="X3634" s="3">
        <f>HLOOKUP(X$5,[2]人物技能基础!$O$3:$Q$553,$C3634+1,0)</f>
        <v>2.0186428571428574</v>
      </c>
      <c r="Y3634" s="3">
        <f>HLOOKUP(Y$5,[2]人物技能基础!$O$3:$Q$553,$C3634+1,0)</f>
        <v>99.964285714285708</v>
      </c>
      <c r="Z3634" s="3">
        <f t="shared" si="337"/>
        <v>11506141</v>
      </c>
      <c r="AA3634" s="3">
        <f t="shared" si="338"/>
        <v>191568</v>
      </c>
      <c r="AB3634" s="3">
        <f t="shared" si="339"/>
        <v>70694</v>
      </c>
      <c r="AC3634" s="3">
        <f t="shared" si="340"/>
        <v>70919</v>
      </c>
      <c r="AD3634" s="3">
        <f t="shared" si="341"/>
        <v>72636</v>
      </c>
    </row>
    <row r="3635" spans="1:30" x14ac:dyDescent="0.15">
      <c r="A3635" s="3">
        <v>1630</v>
      </c>
      <c r="B3635" s="3" t="str">
        <f t="shared" si="336"/>
        <v>关卡1630boss</v>
      </c>
      <c r="C3635" s="3">
        <f>INDEX([3]关卡!$J$19:$J$2018,A3635)</f>
        <v>534</v>
      </c>
      <c r="D3635" s="3">
        <f>INDEX([3]关卡!$N$19:$N$2018,A3635)</f>
        <v>534</v>
      </c>
      <c r="E3635" s="3" t="s">
        <v>25</v>
      </c>
      <c r="F3635" s="3" t="s">
        <v>26</v>
      </c>
      <c r="G3635" s="3">
        <v>30</v>
      </c>
      <c r="H3635" s="3">
        <v>30</v>
      </c>
      <c r="I3635" s="3">
        <v>0.2</v>
      </c>
      <c r="J3635" s="4">
        <v>0.75</v>
      </c>
      <c r="K3635" s="4">
        <v>1</v>
      </c>
      <c r="L3635" s="4">
        <v>5</v>
      </c>
      <c r="M3635" s="3">
        <v>1</v>
      </c>
      <c r="N3635" s="3">
        <v>2</v>
      </c>
      <c r="O3635" s="3">
        <f>HLOOKUP(O$5,[1]非R能力!$B$8:$F$558,$C3635+1,0)</f>
        <v>2527684.2320405343</v>
      </c>
      <c r="P3635" s="3">
        <f>HLOOKUP(P$5,[1]非R能力!$B$8:$F$558,$C3635+1,0)</f>
        <v>354530.16861597233</v>
      </c>
      <c r="Q3635" s="3">
        <f>HLOOKUP(Q$5,[1]非R能力!$B$8:$F$558,$C3635+1,0)</f>
        <v>174898.00995444076</v>
      </c>
      <c r="R3635" s="3">
        <f>HLOOKUP(R$5,[1]非R能力!$B$8:$F$558,$C3635+1,0)</f>
        <v>54598.484460695625</v>
      </c>
      <c r="S3635" s="3">
        <f>HLOOKUP(S$5,[1]非R能力!$B$8:$F$558,$C3635+1,0)</f>
        <v>71048.973575238371</v>
      </c>
      <c r="T3635" s="3">
        <f>INDEX([1]非R能力!$H$9:$H$558,D3635)</f>
        <v>68643.054562781632</v>
      </c>
      <c r="U3635" s="3">
        <f>IF(E3635="小怪",0,IF(INDEX([1]非R能力!$FK$9:$FK$558,C3635)=0,0,10))</f>
        <v>10</v>
      </c>
      <c r="V3635" s="3">
        <f>IF(E3635="小怪",0,IF(INDEX([1]非R能力!$FH$9:$FH$558,C3635)=0,0,5000))</f>
        <v>5000</v>
      </c>
      <c r="W3635" s="3">
        <f>HLOOKUP(W$5,[2]人物技能基础!$O$3:$Q$553,$C3635+1,0)</f>
        <v>3.637142857142857</v>
      </c>
      <c r="X3635" s="3">
        <f>HLOOKUP(X$5,[2]人物技能基础!$O$3:$Q$553,$C3635+1,0)</f>
        <v>2.0186428571428574</v>
      </c>
      <c r="Y3635" s="3">
        <f>HLOOKUP(Y$5,[2]人物技能基础!$O$3:$Q$553,$C3635+1,0)</f>
        <v>99.964285714285708</v>
      </c>
      <c r="Z3635" s="3">
        <f t="shared" si="337"/>
        <v>11543020</v>
      </c>
      <c r="AA3635" s="3">
        <f t="shared" si="338"/>
        <v>191949</v>
      </c>
      <c r="AB3635" s="3">
        <f t="shared" si="339"/>
        <v>70906</v>
      </c>
      <c r="AC3635" s="3">
        <f t="shared" si="340"/>
        <v>71048</v>
      </c>
      <c r="AD3635" s="3">
        <f t="shared" si="341"/>
        <v>72797</v>
      </c>
    </row>
    <row r="3636" spans="1:30" x14ac:dyDescent="0.15">
      <c r="A3636" s="3">
        <v>1631</v>
      </c>
      <c r="B3636" s="3" t="str">
        <f t="shared" si="336"/>
        <v>关卡1631boss</v>
      </c>
      <c r="C3636" s="3">
        <f>INDEX([3]关卡!$J$19:$J$2018,A3636)</f>
        <v>534</v>
      </c>
      <c r="D3636" s="3">
        <f>INDEX([3]关卡!$N$19:$N$2018,A3636)</f>
        <v>534</v>
      </c>
      <c r="E3636" s="3" t="s">
        <v>25</v>
      </c>
      <c r="F3636" s="3" t="s">
        <v>26</v>
      </c>
      <c r="G3636" s="3">
        <v>30</v>
      </c>
      <c r="H3636" s="3">
        <v>30</v>
      </c>
      <c r="I3636" s="3">
        <v>0.2</v>
      </c>
      <c r="J3636" s="4">
        <v>0.75</v>
      </c>
      <c r="K3636" s="4">
        <v>1</v>
      </c>
      <c r="L3636" s="4">
        <v>5</v>
      </c>
      <c r="M3636" s="3">
        <v>1</v>
      </c>
      <c r="N3636" s="3">
        <v>2</v>
      </c>
      <c r="O3636" s="3">
        <f>HLOOKUP(O$5,[1]非R能力!$B$8:$F$558,$C3636+1,0)</f>
        <v>2527684.2320405343</v>
      </c>
      <c r="P3636" s="3">
        <f>HLOOKUP(P$5,[1]非R能力!$B$8:$F$558,$C3636+1,0)</f>
        <v>354530.16861597233</v>
      </c>
      <c r="Q3636" s="3">
        <f>HLOOKUP(Q$5,[1]非R能力!$B$8:$F$558,$C3636+1,0)</f>
        <v>174898.00995444076</v>
      </c>
      <c r="R3636" s="3">
        <f>HLOOKUP(R$5,[1]非R能力!$B$8:$F$558,$C3636+1,0)</f>
        <v>54598.484460695625</v>
      </c>
      <c r="S3636" s="3">
        <f>HLOOKUP(S$5,[1]非R能力!$B$8:$F$558,$C3636+1,0)</f>
        <v>71048.973575238371</v>
      </c>
      <c r="T3636" s="3">
        <f>INDEX([1]非R能力!$H$9:$H$558,D3636)</f>
        <v>68643.054562781632</v>
      </c>
      <c r="U3636" s="3">
        <f>IF(E3636="小怪",0,IF(INDEX([1]非R能力!$FK$9:$FK$558,C3636)=0,0,10))</f>
        <v>10</v>
      </c>
      <c r="V3636" s="3">
        <f>IF(E3636="小怪",0,IF(INDEX([1]非R能力!$FH$9:$FH$558,C3636)=0,0,5000))</f>
        <v>5000</v>
      </c>
      <c r="W3636" s="3">
        <f>HLOOKUP(W$5,[2]人物技能基础!$O$3:$Q$553,$C3636+1,0)</f>
        <v>3.637142857142857</v>
      </c>
      <c r="X3636" s="3">
        <f>HLOOKUP(X$5,[2]人物技能基础!$O$3:$Q$553,$C3636+1,0)</f>
        <v>2.0186428571428574</v>
      </c>
      <c r="Y3636" s="3">
        <f>HLOOKUP(Y$5,[2]人物技能基础!$O$3:$Q$553,$C3636+1,0)</f>
        <v>99.964285714285708</v>
      </c>
      <c r="Z3636" s="3">
        <f t="shared" si="337"/>
        <v>11543020</v>
      </c>
      <c r="AA3636" s="3">
        <f t="shared" si="338"/>
        <v>191949</v>
      </c>
      <c r="AB3636" s="3">
        <f t="shared" si="339"/>
        <v>70906</v>
      </c>
      <c r="AC3636" s="3">
        <f t="shared" si="340"/>
        <v>71048</v>
      </c>
      <c r="AD3636" s="3">
        <f t="shared" si="341"/>
        <v>72797</v>
      </c>
    </row>
    <row r="3637" spans="1:30" x14ac:dyDescent="0.15">
      <c r="A3637" s="3">
        <v>1632</v>
      </c>
      <c r="B3637" s="3" t="str">
        <f t="shared" si="336"/>
        <v>关卡1632boss</v>
      </c>
      <c r="C3637" s="3">
        <f>INDEX([3]关卡!$J$19:$J$2018,A3637)</f>
        <v>534</v>
      </c>
      <c r="D3637" s="3">
        <f>INDEX([3]关卡!$N$19:$N$2018,A3637)</f>
        <v>534</v>
      </c>
      <c r="E3637" s="3" t="s">
        <v>25</v>
      </c>
      <c r="F3637" s="3" t="s">
        <v>26</v>
      </c>
      <c r="G3637" s="3">
        <v>30</v>
      </c>
      <c r="H3637" s="3">
        <v>30</v>
      </c>
      <c r="I3637" s="3">
        <v>0.2</v>
      </c>
      <c r="J3637" s="4">
        <v>0.75</v>
      </c>
      <c r="K3637" s="4">
        <v>1</v>
      </c>
      <c r="L3637" s="4">
        <v>5</v>
      </c>
      <c r="M3637" s="3">
        <v>1</v>
      </c>
      <c r="N3637" s="3">
        <v>2</v>
      </c>
      <c r="O3637" s="3">
        <f>HLOOKUP(O$5,[1]非R能力!$B$8:$F$558,$C3637+1,0)</f>
        <v>2527684.2320405343</v>
      </c>
      <c r="P3637" s="3">
        <f>HLOOKUP(P$5,[1]非R能力!$B$8:$F$558,$C3637+1,0)</f>
        <v>354530.16861597233</v>
      </c>
      <c r="Q3637" s="3">
        <f>HLOOKUP(Q$5,[1]非R能力!$B$8:$F$558,$C3637+1,0)</f>
        <v>174898.00995444076</v>
      </c>
      <c r="R3637" s="3">
        <f>HLOOKUP(R$5,[1]非R能力!$B$8:$F$558,$C3637+1,0)</f>
        <v>54598.484460695625</v>
      </c>
      <c r="S3637" s="3">
        <f>HLOOKUP(S$5,[1]非R能力!$B$8:$F$558,$C3637+1,0)</f>
        <v>71048.973575238371</v>
      </c>
      <c r="T3637" s="3">
        <f>INDEX([1]非R能力!$H$9:$H$558,D3637)</f>
        <v>68643.054562781632</v>
      </c>
      <c r="U3637" s="3">
        <f>IF(E3637="小怪",0,IF(INDEX([1]非R能力!$FK$9:$FK$558,C3637)=0,0,10))</f>
        <v>10</v>
      </c>
      <c r="V3637" s="3">
        <f>IF(E3637="小怪",0,IF(INDEX([1]非R能力!$FH$9:$FH$558,C3637)=0,0,5000))</f>
        <v>5000</v>
      </c>
      <c r="W3637" s="3">
        <f>HLOOKUP(W$5,[2]人物技能基础!$O$3:$Q$553,$C3637+1,0)</f>
        <v>3.637142857142857</v>
      </c>
      <c r="X3637" s="3">
        <f>HLOOKUP(X$5,[2]人物技能基础!$O$3:$Q$553,$C3637+1,0)</f>
        <v>2.0186428571428574</v>
      </c>
      <c r="Y3637" s="3">
        <f>HLOOKUP(Y$5,[2]人物技能基础!$O$3:$Q$553,$C3637+1,0)</f>
        <v>99.964285714285708</v>
      </c>
      <c r="Z3637" s="3">
        <f t="shared" si="337"/>
        <v>11543020</v>
      </c>
      <c r="AA3637" s="3">
        <f t="shared" si="338"/>
        <v>191949</v>
      </c>
      <c r="AB3637" s="3">
        <f t="shared" si="339"/>
        <v>70906</v>
      </c>
      <c r="AC3637" s="3">
        <f t="shared" si="340"/>
        <v>71048</v>
      </c>
      <c r="AD3637" s="3">
        <f t="shared" si="341"/>
        <v>72797</v>
      </c>
    </row>
    <row r="3638" spans="1:30" x14ac:dyDescent="0.15">
      <c r="A3638" s="3">
        <v>1633</v>
      </c>
      <c r="B3638" s="3" t="str">
        <f t="shared" si="336"/>
        <v>关卡1633boss</v>
      </c>
      <c r="C3638" s="3">
        <f>INDEX([3]关卡!$J$19:$J$2018,A3638)</f>
        <v>535</v>
      </c>
      <c r="D3638" s="3">
        <f>INDEX([3]关卡!$N$19:$N$2018,A3638)</f>
        <v>535</v>
      </c>
      <c r="E3638" s="3" t="s">
        <v>25</v>
      </c>
      <c r="F3638" s="3" t="s">
        <v>26</v>
      </c>
      <c r="G3638" s="3">
        <v>30</v>
      </c>
      <c r="H3638" s="3">
        <v>30</v>
      </c>
      <c r="I3638" s="3">
        <v>0.2</v>
      </c>
      <c r="J3638" s="4">
        <v>0.75</v>
      </c>
      <c r="K3638" s="4">
        <v>1</v>
      </c>
      <c r="L3638" s="4">
        <v>5</v>
      </c>
      <c r="M3638" s="3">
        <v>1</v>
      </c>
      <c r="N3638" s="3">
        <v>2</v>
      </c>
      <c r="O3638" s="3">
        <f>HLOOKUP(O$5,[1]非R能力!$B$8:$F$558,$C3638+1,0)</f>
        <v>2537113.626533404</v>
      </c>
      <c r="P3638" s="3">
        <f>HLOOKUP(P$5,[1]非R能力!$B$8:$F$558,$C3638+1,0)</f>
        <v>355704.52089592739</v>
      </c>
      <c r="Q3638" s="3">
        <f>HLOOKUP(Q$5,[1]非R能力!$B$8:$F$558,$C3638+1,0)</f>
        <v>175234.27094893935</v>
      </c>
      <c r="R3638" s="3">
        <f>HLOOKUP(R$5,[1]非R能力!$B$8:$F$558,$C3638+1,0)</f>
        <v>54733.727392870751</v>
      </c>
      <c r="S3638" s="3">
        <f>HLOOKUP(S$5,[1]非R能力!$B$8:$F$558,$C3638+1,0)</f>
        <v>71183.501728705145</v>
      </c>
      <c r="T3638" s="3">
        <f>INDEX([1]非R能力!$H$9:$H$558,D3638)</f>
        <v>68989.714995560425</v>
      </c>
      <c r="U3638" s="3">
        <f>IF(E3638="小怪",0,IF(INDEX([1]非R能力!$FK$9:$FK$558,C3638)=0,0,10))</f>
        <v>10</v>
      </c>
      <c r="V3638" s="3">
        <f>IF(E3638="小怪",0,IF(INDEX([1]非R能力!$FH$9:$FH$558,C3638)=0,0,5000))</f>
        <v>5000</v>
      </c>
      <c r="W3638" s="3">
        <f>HLOOKUP(W$5,[2]人物技能基础!$O$3:$Q$553,$C3638+1,0)</f>
        <v>3.637142857142857</v>
      </c>
      <c r="X3638" s="3">
        <f>HLOOKUP(X$5,[2]人物技能基础!$O$3:$Q$553,$C3638+1,0)</f>
        <v>2.0186428571428574</v>
      </c>
      <c r="Y3638" s="3">
        <f>HLOOKUP(Y$5,[2]人物技能基础!$O$3:$Q$553,$C3638+1,0)</f>
        <v>99.964285714285708</v>
      </c>
      <c r="Z3638" s="3">
        <f t="shared" si="337"/>
        <v>11583428</v>
      </c>
      <c r="AA3638" s="3">
        <f t="shared" si="338"/>
        <v>192348</v>
      </c>
      <c r="AB3638" s="3">
        <f t="shared" si="339"/>
        <v>71140</v>
      </c>
      <c r="AC3638" s="3">
        <f t="shared" si="340"/>
        <v>71183</v>
      </c>
      <c r="AD3638" s="3">
        <f t="shared" si="341"/>
        <v>72978</v>
      </c>
    </row>
    <row r="3639" spans="1:30" x14ac:dyDescent="0.15">
      <c r="A3639" s="3">
        <v>1634</v>
      </c>
      <c r="B3639" s="3" t="str">
        <f t="shared" si="336"/>
        <v>关卡1634boss</v>
      </c>
      <c r="C3639" s="3">
        <f>INDEX([3]关卡!$J$19:$J$2018,A3639)</f>
        <v>535</v>
      </c>
      <c r="D3639" s="3">
        <f>INDEX([3]关卡!$N$19:$N$2018,A3639)</f>
        <v>535</v>
      </c>
      <c r="E3639" s="3" t="s">
        <v>25</v>
      </c>
      <c r="F3639" s="3" t="s">
        <v>26</v>
      </c>
      <c r="G3639" s="3">
        <v>30</v>
      </c>
      <c r="H3639" s="3">
        <v>30</v>
      </c>
      <c r="I3639" s="3">
        <v>0.2</v>
      </c>
      <c r="J3639" s="4">
        <v>0.75</v>
      </c>
      <c r="K3639" s="4">
        <v>1</v>
      </c>
      <c r="L3639" s="4">
        <v>5</v>
      </c>
      <c r="M3639" s="3">
        <v>1</v>
      </c>
      <c r="N3639" s="3">
        <v>2</v>
      </c>
      <c r="O3639" s="3">
        <f>HLOOKUP(O$5,[1]非R能力!$B$8:$F$558,$C3639+1,0)</f>
        <v>2537113.626533404</v>
      </c>
      <c r="P3639" s="3">
        <f>HLOOKUP(P$5,[1]非R能力!$B$8:$F$558,$C3639+1,0)</f>
        <v>355704.52089592739</v>
      </c>
      <c r="Q3639" s="3">
        <f>HLOOKUP(Q$5,[1]非R能力!$B$8:$F$558,$C3639+1,0)</f>
        <v>175234.27094893935</v>
      </c>
      <c r="R3639" s="3">
        <f>HLOOKUP(R$5,[1]非R能力!$B$8:$F$558,$C3639+1,0)</f>
        <v>54733.727392870751</v>
      </c>
      <c r="S3639" s="3">
        <f>HLOOKUP(S$5,[1]非R能力!$B$8:$F$558,$C3639+1,0)</f>
        <v>71183.501728705145</v>
      </c>
      <c r="T3639" s="3">
        <f>INDEX([1]非R能力!$H$9:$H$558,D3639)</f>
        <v>68989.714995560425</v>
      </c>
      <c r="U3639" s="3">
        <f>IF(E3639="小怪",0,IF(INDEX([1]非R能力!$FK$9:$FK$558,C3639)=0,0,10))</f>
        <v>10</v>
      </c>
      <c r="V3639" s="3">
        <f>IF(E3639="小怪",0,IF(INDEX([1]非R能力!$FH$9:$FH$558,C3639)=0,0,5000))</f>
        <v>5000</v>
      </c>
      <c r="W3639" s="3">
        <f>HLOOKUP(W$5,[2]人物技能基础!$O$3:$Q$553,$C3639+1,0)</f>
        <v>3.637142857142857</v>
      </c>
      <c r="X3639" s="3">
        <f>HLOOKUP(X$5,[2]人物技能基础!$O$3:$Q$553,$C3639+1,0)</f>
        <v>2.0186428571428574</v>
      </c>
      <c r="Y3639" s="3">
        <f>HLOOKUP(Y$5,[2]人物技能基础!$O$3:$Q$553,$C3639+1,0)</f>
        <v>99.964285714285708</v>
      </c>
      <c r="Z3639" s="3">
        <f t="shared" si="337"/>
        <v>11583428</v>
      </c>
      <c r="AA3639" s="3">
        <f t="shared" si="338"/>
        <v>192348</v>
      </c>
      <c r="AB3639" s="3">
        <f t="shared" si="339"/>
        <v>71140</v>
      </c>
      <c r="AC3639" s="3">
        <f t="shared" si="340"/>
        <v>71183</v>
      </c>
      <c r="AD3639" s="3">
        <f t="shared" si="341"/>
        <v>72978</v>
      </c>
    </row>
    <row r="3640" spans="1:30" x14ac:dyDescent="0.15">
      <c r="A3640" s="3">
        <v>1635</v>
      </c>
      <c r="B3640" s="3" t="str">
        <f t="shared" si="336"/>
        <v>关卡1635boss</v>
      </c>
      <c r="C3640" s="3">
        <f>INDEX([3]关卡!$J$19:$J$2018,A3640)</f>
        <v>535</v>
      </c>
      <c r="D3640" s="3">
        <f>INDEX([3]关卡!$N$19:$N$2018,A3640)</f>
        <v>535</v>
      </c>
      <c r="E3640" s="3" t="s">
        <v>25</v>
      </c>
      <c r="F3640" s="3" t="s">
        <v>26</v>
      </c>
      <c r="G3640" s="3">
        <v>30</v>
      </c>
      <c r="H3640" s="3">
        <v>30</v>
      </c>
      <c r="I3640" s="3">
        <v>0.2</v>
      </c>
      <c r="J3640" s="4">
        <v>0.75</v>
      </c>
      <c r="K3640" s="4">
        <v>1</v>
      </c>
      <c r="L3640" s="4">
        <v>5</v>
      </c>
      <c r="M3640" s="3">
        <v>1</v>
      </c>
      <c r="N3640" s="3">
        <v>2</v>
      </c>
      <c r="O3640" s="3">
        <f>HLOOKUP(O$5,[1]非R能力!$B$8:$F$558,$C3640+1,0)</f>
        <v>2537113.626533404</v>
      </c>
      <c r="P3640" s="3">
        <f>HLOOKUP(P$5,[1]非R能力!$B$8:$F$558,$C3640+1,0)</f>
        <v>355704.52089592739</v>
      </c>
      <c r="Q3640" s="3">
        <f>HLOOKUP(Q$5,[1]非R能力!$B$8:$F$558,$C3640+1,0)</f>
        <v>175234.27094893935</v>
      </c>
      <c r="R3640" s="3">
        <f>HLOOKUP(R$5,[1]非R能力!$B$8:$F$558,$C3640+1,0)</f>
        <v>54733.727392870751</v>
      </c>
      <c r="S3640" s="3">
        <f>HLOOKUP(S$5,[1]非R能力!$B$8:$F$558,$C3640+1,0)</f>
        <v>71183.501728705145</v>
      </c>
      <c r="T3640" s="3">
        <f>INDEX([1]非R能力!$H$9:$H$558,D3640)</f>
        <v>68989.714995560425</v>
      </c>
      <c r="U3640" s="3">
        <f>IF(E3640="小怪",0,IF(INDEX([1]非R能力!$FK$9:$FK$558,C3640)=0,0,10))</f>
        <v>10</v>
      </c>
      <c r="V3640" s="3">
        <f>IF(E3640="小怪",0,IF(INDEX([1]非R能力!$FH$9:$FH$558,C3640)=0,0,5000))</f>
        <v>5000</v>
      </c>
      <c r="W3640" s="3">
        <f>HLOOKUP(W$5,[2]人物技能基础!$O$3:$Q$553,$C3640+1,0)</f>
        <v>3.637142857142857</v>
      </c>
      <c r="X3640" s="3">
        <f>HLOOKUP(X$5,[2]人物技能基础!$O$3:$Q$553,$C3640+1,0)</f>
        <v>2.0186428571428574</v>
      </c>
      <c r="Y3640" s="3">
        <f>HLOOKUP(Y$5,[2]人物技能基础!$O$3:$Q$553,$C3640+1,0)</f>
        <v>99.964285714285708</v>
      </c>
      <c r="Z3640" s="3">
        <f t="shared" si="337"/>
        <v>11583428</v>
      </c>
      <c r="AA3640" s="3">
        <f t="shared" si="338"/>
        <v>192348</v>
      </c>
      <c r="AB3640" s="3">
        <f t="shared" si="339"/>
        <v>71140</v>
      </c>
      <c r="AC3640" s="3">
        <f t="shared" si="340"/>
        <v>71183</v>
      </c>
      <c r="AD3640" s="3">
        <f t="shared" si="341"/>
        <v>72978</v>
      </c>
    </row>
    <row r="3641" spans="1:30" x14ac:dyDescent="0.15">
      <c r="A3641" s="3">
        <v>1636</v>
      </c>
      <c r="B3641" s="3" t="str">
        <f t="shared" si="336"/>
        <v>关卡1636boss</v>
      </c>
      <c r="C3641" s="3">
        <f>INDEX([3]关卡!$J$19:$J$2018,A3641)</f>
        <v>536</v>
      </c>
      <c r="D3641" s="3">
        <f>INDEX([3]关卡!$N$19:$N$2018,A3641)</f>
        <v>536</v>
      </c>
      <c r="E3641" s="3" t="s">
        <v>25</v>
      </c>
      <c r="F3641" s="3" t="s">
        <v>26</v>
      </c>
      <c r="G3641" s="3">
        <v>30</v>
      </c>
      <c r="H3641" s="3">
        <v>30</v>
      </c>
      <c r="I3641" s="3">
        <v>0.2</v>
      </c>
      <c r="J3641" s="4">
        <v>0.75</v>
      </c>
      <c r="K3641" s="4">
        <v>1</v>
      </c>
      <c r="L3641" s="4">
        <v>5</v>
      </c>
      <c r="M3641" s="3">
        <v>1</v>
      </c>
      <c r="N3641" s="3">
        <v>2</v>
      </c>
      <c r="O3641" s="3">
        <f>HLOOKUP(O$5,[1]非R能力!$B$8:$F$558,$C3641+1,0)</f>
        <v>2545821.9612524225</v>
      </c>
      <c r="P3641" s="3">
        <f>HLOOKUP(P$5,[1]非R能力!$B$8:$F$558,$C3641+1,0)</f>
        <v>356815.07145459624</v>
      </c>
      <c r="Q3641" s="3">
        <f>HLOOKUP(Q$5,[1]非R能力!$B$8:$F$558,$C3641+1,0)</f>
        <v>175602.26190421029</v>
      </c>
      <c r="R3641" s="3">
        <f>HLOOKUP(R$5,[1]非R能力!$B$8:$F$558,$C3641+1,0)</f>
        <v>54867.063609337434</v>
      </c>
      <c r="S3641" s="3">
        <f>HLOOKUP(S$5,[1]非R能力!$B$8:$F$558,$C3641+1,0)</f>
        <v>71376.225281962397</v>
      </c>
      <c r="T3641" s="3">
        <f>INDEX([1]非R能力!$H$9:$H$558,D3641)</f>
        <v>69337.76954083833</v>
      </c>
      <c r="U3641" s="3">
        <f>IF(E3641="小怪",0,IF(INDEX([1]非R能力!$FK$9:$FK$558,C3641)=0,0,10))</f>
        <v>10</v>
      </c>
      <c r="V3641" s="3">
        <f>IF(E3641="小怪",0,IF(INDEX([1]非R能力!$FH$9:$FH$558,C3641)=0,0,5000))</f>
        <v>5000</v>
      </c>
      <c r="W3641" s="3">
        <f>HLOOKUP(W$5,[2]人物技能基础!$O$3:$Q$553,$C3641+1,0)</f>
        <v>3.637142857142857</v>
      </c>
      <c r="X3641" s="3">
        <f>HLOOKUP(X$5,[2]人物技能基础!$O$3:$Q$553,$C3641+1,0)</f>
        <v>2.0186428571428574</v>
      </c>
      <c r="Y3641" s="3">
        <f>HLOOKUP(Y$5,[2]人物技能基础!$O$3:$Q$553,$C3641+1,0)</f>
        <v>99.964285714285708</v>
      </c>
      <c r="Z3641" s="3">
        <f t="shared" si="337"/>
        <v>11621943</v>
      </c>
      <c r="AA3641" s="3">
        <f t="shared" si="338"/>
        <v>192774</v>
      </c>
      <c r="AB3641" s="3">
        <f t="shared" si="339"/>
        <v>71363</v>
      </c>
      <c r="AC3641" s="3">
        <f t="shared" si="340"/>
        <v>71376</v>
      </c>
      <c r="AD3641" s="3">
        <f t="shared" si="341"/>
        <v>73156</v>
      </c>
    </row>
    <row r="3642" spans="1:30" x14ac:dyDescent="0.15">
      <c r="A3642" s="3">
        <v>1637</v>
      </c>
      <c r="B3642" s="3" t="str">
        <f t="shared" si="336"/>
        <v>关卡1637boss</v>
      </c>
      <c r="C3642" s="3">
        <f>INDEX([3]关卡!$J$19:$J$2018,A3642)</f>
        <v>536</v>
      </c>
      <c r="D3642" s="3">
        <f>INDEX([3]关卡!$N$19:$N$2018,A3642)</f>
        <v>536</v>
      </c>
      <c r="E3642" s="3" t="s">
        <v>25</v>
      </c>
      <c r="F3642" s="3" t="s">
        <v>26</v>
      </c>
      <c r="G3642" s="3">
        <v>30</v>
      </c>
      <c r="H3642" s="3">
        <v>30</v>
      </c>
      <c r="I3642" s="3">
        <v>0.2</v>
      </c>
      <c r="J3642" s="4">
        <v>0.75</v>
      </c>
      <c r="K3642" s="4">
        <v>1</v>
      </c>
      <c r="L3642" s="4">
        <v>5</v>
      </c>
      <c r="M3642" s="3">
        <v>1</v>
      </c>
      <c r="N3642" s="3">
        <v>2</v>
      </c>
      <c r="O3642" s="3">
        <f>HLOOKUP(O$5,[1]非R能力!$B$8:$F$558,$C3642+1,0)</f>
        <v>2545821.9612524225</v>
      </c>
      <c r="P3642" s="3">
        <f>HLOOKUP(P$5,[1]非R能力!$B$8:$F$558,$C3642+1,0)</f>
        <v>356815.07145459624</v>
      </c>
      <c r="Q3642" s="3">
        <f>HLOOKUP(Q$5,[1]非R能力!$B$8:$F$558,$C3642+1,0)</f>
        <v>175602.26190421029</v>
      </c>
      <c r="R3642" s="3">
        <f>HLOOKUP(R$5,[1]非R能力!$B$8:$F$558,$C3642+1,0)</f>
        <v>54867.063609337434</v>
      </c>
      <c r="S3642" s="3">
        <f>HLOOKUP(S$5,[1]非R能力!$B$8:$F$558,$C3642+1,0)</f>
        <v>71376.225281962397</v>
      </c>
      <c r="T3642" s="3">
        <f>INDEX([1]非R能力!$H$9:$H$558,D3642)</f>
        <v>69337.76954083833</v>
      </c>
      <c r="U3642" s="3">
        <f>IF(E3642="小怪",0,IF(INDEX([1]非R能力!$FK$9:$FK$558,C3642)=0,0,10))</f>
        <v>10</v>
      </c>
      <c r="V3642" s="3">
        <f>IF(E3642="小怪",0,IF(INDEX([1]非R能力!$FH$9:$FH$558,C3642)=0,0,5000))</f>
        <v>5000</v>
      </c>
      <c r="W3642" s="3">
        <f>HLOOKUP(W$5,[2]人物技能基础!$O$3:$Q$553,$C3642+1,0)</f>
        <v>3.637142857142857</v>
      </c>
      <c r="X3642" s="3">
        <f>HLOOKUP(X$5,[2]人物技能基础!$O$3:$Q$553,$C3642+1,0)</f>
        <v>2.0186428571428574</v>
      </c>
      <c r="Y3642" s="3">
        <f>HLOOKUP(Y$5,[2]人物技能基础!$O$3:$Q$553,$C3642+1,0)</f>
        <v>99.964285714285708</v>
      </c>
      <c r="Z3642" s="3">
        <f t="shared" si="337"/>
        <v>11621943</v>
      </c>
      <c r="AA3642" s="3">
        <f t="shared" si="338"/>
        <v>192774</v>
      </c>
      <c r="AB3642" s="3">
        <f t="shared" si="339"/>
        <v>71363</v>
      </c>
      <c r="AC3642" s="3">
        <f t="shared" si="340"/>
        <v>71376</v>
      </c>
      <c r="AD3642" s="3">
        <f t="shared" si="341"/>
        <v>73156</v>
      </c>
    </row>
    <row r="3643" spans="1:30" x14ac:dyDescent="0.15">
      <c r="A3643" s="3">
        <v>1638</v>
      </c>
      <c r="B3643" s="3" t="str">
        <f t="shared" si="336"/>
        <v>关卡1638boss</v>
      </c>
      <c r="C3643" s="3">
        <f>INDEX([3]关卡!$J$19:$J$2018,A3643)</f>
        <v>536</v>
      </c>
      <c r="D3643" s="3">
        <f>INDEX([3]关卡!$N$19:$N$2018,A3643)</f>
        <v>536</v>
      </c>
      <c r="E3643" s="3" t="s">
        <v>25</v>
      </c>
      <c r="F3643" s="3" t="s">
        <v>26</v>
      </c>
      <c r="G3643" s="3">
        <v>30</v>
      </c>
      <c r="H3643" s="3">
        <v>30</v>
      </c>
      <c r="I3643" s="3">
        <v>0.2</v>
      </c>
      <c r="J3643" s="4">
        <v>0.75</v>
      </c>
      <c r="K3643" s="4">
        <v>1</v>
      </c>
      <c r="L3643" s="4">
        <v>5</v>
      </c>
      <c r="M3643" s="3">
        <v>1</v>
      </c>
      <c r="N3643" s="3">
        <v>2</v>
      </c>
      <c r="O3643" s="3">
        <f>HLOOKUP(O$5,[1]非R能力!$B$8:$F$558,$C3643+1,0)</f>
        <v>2545821.9612524225</v>
      </c>
      <c r="P3643" s="3">
        <f>HLOOKUP(P$5,[1]非R能力!$B$8:$F$558,$C3643+1,0)</f>
        <v>356815.07145459624</v>
      </c>
      <c r="Q3643" s="3">
        <f>HLOOKUP(Q$5,[1]非R能力!$B$8:$F$558,$C3643+1,0)</f>
        <v>175602.26190421029</v>
      </c>
      <c r="R3643" s="3">
        <f>HLOOKUP(R$5,[1]非R能力!$B$8:$F$558,$C3643+1,0)</f>
        <v>54867.063609337434</v>
      </c>
      <c r="S3643" s="3">
        <f>HLOOKUP(S$5,[1]非R能力!$B$8:$F$558,$C3643+1,0)</f>
        <v>71376.225281962397</v>
      </c>
      <c r="T3643" s="3">
        <f>INDEX([1]非R能力!$H$9:$H$558,D3643)</f>
        <v>69337.76954083833</v>
      </c>
      <c r="U3643" s="3">
        <f>IF(E3643="小怪",0,IF(INDEX([1]非R能力!$FK$9:$FK$558,C3643)=0,0,10))</f>
        <v>10</v>
      </c>
      <c r="V3643" s="3">
        <f>IF(E3643="小怪",0,IF(INDEX([1]非R能力!$FH$9:$FH$558,C3643)=0,0,5000))</f>
        <v>5000</v>
      </c>
      <c r="W3643" s="3">
        <f>HLOOKUP(W$5,[2]人物技能基础!$O$3:$Q$553,$C3643+1,0)</f>
        <v>3.637142857142857</v>
      </c>
      <c r="X3643" s="3">
        <f>HLOOKUP(X$5,[2]人物技能基础!$O$3:$Q$553,$C3643+1,0)</f>
        <v>2.0186428571428574</v>
      </c>
      <c r="Y3643" s="3">
        <f>HLOOKUP(Y$5,[2]人物技能基础!$O$3:$Q$553,$C3643+1,0)</f>
        <v>99.964285714285708</v>
      </c>
      <c r="Z3643" s="3">
        <f t="shared" si="337"/>
        <v>11621943</v>
      </c>
      <c r="AA3643" s="3">
        <f t="shared" si="338"/>
        <v>192774</v>
      </c>
      <c r="AB3643" s="3">
        <f t="shared" si="339"/>
        <v>71363</v>
      </c>
      <c r="AC3643" s="3">
        <f t="shared" si="340"/>
        <v>71376</v>
      </c>
      <c r="AD3643" s="3">
        <f t="shared" si="341"/>
        <v>73156</v>
      </c>
    </row>
    <row r="3644" spans="1:30" x14ac:dyDescent="0.15">
      <c r="A3644" s="3">
        <v>1639</v>
      </c>
      <c r="B3644" s="3" t="str">
        <f t="shared" si="336"/>
        <v>关卡1639boss</v>
      </c>
      <c r="C3644" s="3">
        <f>INDEX([3]关卡!$J$19:$J$2018,A3644)</f>
        <v>537</v>
      </c>
      <c r="D3644" s="3">
        <f>INDEX([3]关卡!$N$19:$N$2018,A3644)</f>
        <v>537</v>
      </c>
      <c r="E3644" s="3" t="s">
        <v>25</v>
      </c>
      <c r="F3644" s="3" t="s">
        <v>26</v>
      </c>
      <c r="G3644" s="3">
        <v>30</v>
      </c>
      <c r="H3644" s="3">
        <v>30</v>
      </c>
      <c r="I3644" s="3">
        <v>0.2</v>
      </c>
      <c r="J3644" s="4">
        <v>0.75</v>
      </c>
      <c r="K3644" s="4">
        <v>1</v>
      </c>
      <c r="L3644" s="4">
        <v>5</v>
      </c>
      <c r="M3644" s="3">
        <v>1</v>
      </c>
      <c r="N3644" s="3">
        <v>2</v>
      </c>
      <c r="O3644" s="3">
        <f>HLOOKUP(O$5,[1]非R能力!$B$8:$F$558,$C3644+1,0)</f>
        <v>2555279.3762678057</v>
      </c>
      <c r="P3644" s="3">
        <f>HLOOKUP(P$5,[1]非R能力!$B$8:$F$558,$C3644+1,0)</f>
        <v>357825.86753535463</v>
      </c>
      <c r="Q3644" s="3">
        <f>HLOOKUP(Q$5,[1]非R能力!$B$8:$F$558,$C3644+1,0)</f>
        <v>175979.69285526633</v>
      </c>
      <c r="R3644" s="3">
        <f>HLOOKUP(R$5,[1]非R能力!$B$8:$F$558,$C3644+1,0)</f>
        <v>54993.498137287002</v>
      </c>
      <c r="S3644" s="3">
        <f>HLOOKUP(S$5,[1]非R能力!$B$8:$F$558,$C3644+1,0)</f>
        <v>71510.073674478466</v>
      </c>
      <c r="T3644" s="3">
        <f>INDEX([1]非R能力!$H$9:$H$558,D3644)</f>
        <v>69687.222273895779</v>
      </c>
      <c r="U3644" s="3">
        <f>IF(E3644="小怪",0,IF(INDEX([1]非R能力!$FK$9:$FK$558,C3644)=0,0,10))</f>
        <v>10</v>
      </c>
      <c r="V3644" s="3">
        <f>IF(E3644="小怪",0,IF(INDEX([1]非R能力!$FH$9:$FH$558,C3644)=0,0,5000))</f>
        <v>5000</v>
      </c>
      <c r="W3644" s="3">
        <f>HLOOKUP(W$5,[2]人物技能基础!$O$3:$Q$553,$C3644+1,0)</f>
        <v>3.637142857142857</v>
      </c>
      <c r="X3644" s="3">
        <f>HLOOKUP(X$5,[2]人物技能基础!$O$3:$Q$553,$C3644+1,0)</f>
        <v>2.0186428571428574</v>
      </c>
      <c r="Y3644" s="3">
        <f>HLOOKUP(Y$5,[2]人物技能基础!$O$3:$Q$553,$C3644+1,0)</f>
        <v>99.964285714285708</v>
      </c>
      <c r="Z3644" s="3">
        <f t="shared" si="337"/>
        <v>11657621</v>
      </c>
      <c r="AA3644" s="3">
        <f t="shared" si="338"/>
        <v>193214</v>
      </c>
      <c r="AB3644" s="3">
        <f t="shared" si="339"/>
        <v>71565</v>
      </c>
      <c r="AC3644" s="3">
        <f t="shared" si="340"/>
        <v>71510</v>
      </c>
      <c r="AD3644" s="3">
        <f t="shared" si="341"/>
        <v>73324</v>
      </c>
    </row>
    <row r="3645" spans="1:30" x14ac:dyDescent="0.15">
      <c r="A3645" s="3">
        <v>1640</v>
      </c>
      <c r="B3645" s="3" t="str">
        <f t="shared" si="336"/>
        <v>关卡1640boss</v>
      </c>
      <c r="C3645" s="3">
        <f>INDEX([3]关卡!$J$19:$J$2018,A3645)</f>
        <v>537</v>
      </c>
      <c r="D3645" s="3">
        <f>INDEX([3]关卡!$N$19:$N$2018,A3645)</f>
        <v>537</v>
      </c>
      <c r="E3645" s="3" t="s">
        <v>25</v>
      </c>
      <c r="F3645" s="3" t="s">
        <v>26</v>
      </c>
      <c r="G3645" s="3">
        <v>30</v>
      </c>
      <c r="H3645" s="3">
        <v>30</v>
      </c>
      <c r="I3645" s="3">
        <v>0.2</v>
      </c>
      <c r="J3645" s="4">
        <v>0.75</v>
      </c>
      <c r="K3645" s="4">
        <v>1</v>
      </c>
      <c r="L3645" s="4">
        <v>5</v>
      </c>
      <c r="M3645" s="3">
        <v>1</v>
      </c>
      <c r="N3645" s="3">
        <v>2</v>
      </c>
      <c r="O3645" s="3">
        <f>HLOOKUP(O$5,[1]非R能力!$B$8:$F$558,$C3645+1,0)</f>
        <v>2555279.3762678057</v>
      </c>
      <c r="P3645" s="3">
        <f>HLOOKUP(P$5,[1]非R能力!$B$8:$F$558,$C3645+1,0)</f>
        <v>357825.86753535463</v>
      </c>
      <c r="Q3645" s="3">
        <f>HLOOKUP(Q$5,[1]非R能力!$B$8:$F$558,$C3645+1,0)</f>
        <v>175979.69285526633</v>
      </c>
      <c r="R3645" s="3">
        <f>HLOOKUP(R$5,[1]非R能力!$B$8:$F$558,$C3645+1,0)</f>
        <v>54993.498137287002</v>
      </c>
      <c r="S3645" s="3">
        <f>HLOOKUP(S$5,[1]非R能力!$B$8:$F$558,$C3645+1,0)</f>
        <v>71510.073674478466</v>
      </c>
      <c r="T3645" s="3">
        <f>INDEX([1]非R能力!$H$9:$H$558,D3645)</f>
        <v>69687.222273895779</v>
      </c>
      <c r="U3645" s="3">
        <f>IF(E3645="小怪",0,IF(INDEX([1]非R能力!$FK$9:$FK$558,C3645)=0,0,10))</f>
        <v>10</v>
      </c>
      <c r="V3645" s="3">
        <f>IF(E3645="小怪",0,IF(INDEX([1]非R能力!$FH$9:$FH$558,C3645)=0,0,5000))</f>
        <v>5000</v>
      </c>
      <c r="W3645" s="3">
        <f>HLOOKUP(W$5,[2]人物技能基础!$O$3:$Q$553,$C3645+1,0)</f>
        <v>3.637142857142857</v>
      </c>
      <c r="X3645" s="3">
        <f>HLOOKUP(X$5,[2]人物技能基础!$O$3:$Q$553,$C3645+1,0)</f>
        <v>2.0186428571428574</v>
      </c>
      <c r="Y3645" s="3">
        <f>HLOOKUP(Y$5,[2]人物技能基础!$O$3:$Q$553,$C3645+1,0)</f>
        <v>99.964285714285708</v>
      </c>
      <c r="Z3645" s="3">
        <f t="shared" si="337"/>
        <v>11657621</v>
      </c>
      <c r="AA3645" s="3">
        <f t="shared" si="338"/>
        <v>193214</v>
      </c>
      <c r="AB3645" s="3">
        <f t="shared" si="339"/>
        <v>71565</v>
      </c>
      <c r="AC3645" s="3">
        <f t="shared" si="340"/>
        <v>71510</v>
      </c>
      <c r="AD3645" s="3">
        <f t="shared" si="341"/>
        <v>73324</v>
      </c>
    </row>
    <row r="3646" spans="1:30" x14ac:dyDescent="0.15">
      <c r="A3646" s="3">
        <v>1641</v>
      </c>
      <c r="B3646" s="3" t="str">
        <f t="shared" si="336"/>
        <v>关卡1641boss</v>
      </c>
      <c r="C3646" s="3">
        <f>INDEX([3]关卡!$J$19:$J$2018,A3646)</f>
        <v>537</v>
      </c>
      <c r="D3646" s="3">
        <f>INDEX([3]关卡!$N$19:$N$2018,A3646)</f>
        <v>537</v>
      </c>
      <c r="E3646" s="3" t="s">
        <v>25</v>
      </c>
      <c r="F3646" s="3" t="s">
        <v>26</v>
      </c>
      <c r="G3646" s="3">
        <v>30</v>
      </c>
      <c r="H3646" s="3">
        <v>30</v>
      </c>
      <c r="I3646" s="3">
        <v>0.2</v>
      </c>
      <c r="J3646" s="4">
        <v>0.75</v>
      </c>
      <c r="K3646" s="4">
        <v>1</v>
      </c>
      <c r="L3646" s="4">
        <v>5</v>
      </c>
      <c r="M3646" s="3">
        <v>1</v>
      </c>
      <c r="N3646" s="3">
        <v>2</v>
      </c>
      <c r="O3646" s="3">
        <f>HLOOKUP(O$5,[1]非R能力!$B$8:$F$558,$C3646+1,0)</f>
        <v>2555279.3762678057</v>
      </c>
      <c r="P3646" s="3">
        <f>HLOOKUP(P$5,[1]非R能力!$B$8:$F$558,$C3646+1,0)</f>
        <v>357825.86753535463</v>
      </c>
      <c r="Q3646" s="3">
        <f>HLOOKUP(Q$5,[1]非R能力!$B$8:$F$558,$C3646+1,0)</f>
        <v>175979.69285526633</v>
      </c>
      <c r="R3646" s="3">
        <f>HLOOKUP(R$5,[1]非R能力!$B$8:$F$558,$C3646+1,0)</f>
        <v>54993.498137287002</v>
      </c>
      <c r="S3646" s="3">
        <f>HLOOKUP(S$5,[1]非R能力!$B$8:$F$558,$C3646+1,0)</f>
        <v>71510.073674478466</v>
      </c>
      <c r="T3646" s="3">
        <f>INDEX([1]非R能力!$H$9:$H$558,D3646)</f>
        <v>69687.222273895779</v>
      </c>
      <c r="U3646" s="3">
        <f>IF(E3646="小怪",0,IF(INDEX([1]非R能力!$FK$9:$FK$558,C3646)=0,0,10))</f>
        <v>10</v>
      </c>
      <c r="V3646" s="3">
        <f>IF(E3646="小怪",0,IF(INDEX([1]非R能力!$FH$9:$FH$558,C3646)=0,0,5000))</f>
        <v>5000</v>
      </c>
      <c r="W3646" s="3">
        <f>HLOOKUP(W$5,[2]人物技能基础!$O$3:$Q$553,$C3646+1,0)</f>
        <v>3.637142857142857</v>
      </c>
      <c r="X3646" s="3">
        <f>HLOOKUP(X$5,[2]人物技能基础!$O$3:$Q$553,$C3646+1,0)</f>
        <v>2.0186428571428574</v>
      </c>
      <c r="Y3646" s="3">
        <f>HLOOKUP(Y$5,[2]人物技能基础!$O$3:$Q$553,$C3646+1,0)</f>
        <v>99.964285714285708</v>
      </c>
      <c r="Z3646" s="3">
        <f t="shared" si="337"/>
        <v>11657621</v>
      </c>
      <c r="AA3646" s="3">
        <f t="shared" si="338"/>
        <v>193214</v>
      </c>
      <c r="AB3646" s="3">
        <f t="shared" si="339"/>
        <v>71565</v>
      </c>
      <c r="AC3646" s="3">
        <f t="shared" si="340"/>
        <v>71510</v>
      </c>
      <c r="AD3646" s="3">
        <f t="shared" si="341"/>
        <v>73324</v>
      </c>
    </row>
    <row r="3647" spans="1:30" x14ac:dyDescent="0.15">
      <c r="A3647" s="3">
        <v>1642</v>
      </c>
      <c r="B3647" s="3" t="str">
        <f t="shared" si="336"/>
        <v>关卡1642boss</v>
      </c>
      <c r="C3647" s="3">
        <f>INDEX([3]关卡!$J$19:$J$2018,A3647)</f>
        <v>538</v>
      </c>
      <c r="D3647" s="3">
        <f>INDEX([3]关卡!$N$19:$N$2018,A3647)</f>
        <v>538</v>
      </c>
      <c r="E3647" s="3" t="s">
        <v>25</v>
      </c>
      <c r="F3647" s="3" t="s">
        <v>26</v>
      </c>
      <c r="G3647" s="3">
        <v>30</v>
      </c>
      <c r="H3647" s="3">
        <v>30</v>
      </c>
      <c r="I3647" s="3">
        <v>0.2</v>
      </c>
      <c r="J3647" s="4">
        <v>0.75</v>
      </c>
      <c r="K3647" s="4">
        <v>1</v>
      </c>
      <c r="L3647" s="4">
        <v>5</v>
      </c>
      <c r="M3647" s="3">
        <v>1</v>
      </c>
      <c r="N3647" s="3">
        <v>2</v>
      </c>
      <c r="O3647" s="3">
        <f>HLOOKUP(O$5,[1]非R能力!$B$8:$F$558,$C3647+1,0)</f>
        <v>2564559.8661795217</v>
      </c>
      <c r="P3647" s="3">
        <f>HLOOKUP(P$5,[1]非R能力!$B$8:$F$558,$C3647+1,0)</f>
        <v>358817.18589600205</v>
      </c>
      <c r="Q3647" s="3">
        <f>HLOOKUP(Q$5,[1]非R能力!$B$8:$F$558,$C3647+1,0)</f>
        <v>176354.90910455244</v>
      </c>
      <c r="R3647" s="3">
        <f>HLOOKUP(R$5,[1]非R能力!$B$8:$F$558,$C3647+1,0)</f>
        <v>55117.752316618135</v>
      </c>
      <c r="S3647" s="3">
        <f>HLOOKUP(S$5,[1]非R能力!$B$8:$F$558,$C3647+1,0)</f>
        <v>71641.027870765654</v>
      </c>
      <c r="T3647" s="3">
        <f>INDEX([1]非R能力!$H$9:$H$558,D3647)</f>
        <v>70038.077276160009</v>
      </c>
      <c r="U3647" s="3">
        <f>IF(E3647="小怪",0,IF(INDEX([1]非R能力!$FK$9:$FK$558,C3647)=0,0,10))</f>
        <v>10</v>
      </c>
      <c r="V3647" s="3">
        <f>IF(E3647="小怪",0,IF(INDEX([1]非R能力!$FH$9:$FH$558,C3647)=0,0,5000))</f>
        <v>5000</v>
      </c>
      <c r="W3647" s="3">
        <f>HLOOKUP(W$5,[2]人物技能基础!$O$3:$Q$553,$C3647+1,0)</f>
        <v>3.637142857142857</v>
      </c>
      <c r="X3647" s="3">
        <f>HLOOKUP(X$5,[2]人物技能基础!$O$3:$Q$553,$C3647+1,0)</f>
        <v>2.0186428571428574</v>
      </c>
      <c r="Y3647" s="3">
        <f>HLOOKUP(Y$5,[2]人物技能基础!$O$3:$Q$553,$C3647+1,0)</f>
        <v>99.964285714285708</v>
      </c>
      <c r="Z3647" s="3">
        <f t="shared" si="337"/>
        <v>11692762</v>
      </c>
      <c r="AA3647" s="3">
        <f t="shared" si="338"/>
        <v>193651</v>
      </c>
      <c r="AB3647" s="3">
        <f t="shared" si="339"/>
        <v>71763</v>
      </c>
      <c r="AC3647" s="3">
        <f t="shared" si="340"/>
        <v>71641</v>
      </c>
      <c r="AD3647" s="3">
        <f t="shared" si="341"/>
        <v>73490</v>
      </c>
    </row>
    <row r="3648" spans="1:30" x14ac:dyDescent="0.15">
      <c r="A3648" s="3">
        <v>1643</v>
      </c>
      <c r="B3648" s="3" t="str">
        <f t="shared" si="336"/>
        <v>关卡1643boss</v>
      </c>
      <c r="C3648" s="3">
        <f>INDEX([3]关卡!$J$19:$J$2018,A3648)</f>
        <v>538</v>
      </c>
      <c r="D3648" s="3">
        <f>INDEX([3]关卡!$N$19:$N$2018,A3648)</f>
        <v>538</v>
      </c>
      <c r="E3648" s="3" t="s">
        <v>25</v>
      </c>
      <c r="F3648" s="3" t="s">
        <v>26</v>
      </c>
      <c r="G3648" s="3">
        <v>30</v>
      </c>
      <c r="H3648" s="3">
        <v>30</v>
      </c>
      <c r="I3648" s="3">
        <v>0.2</v>
      </c>
      <c r="J3648" s="4">
        <v>0.75</v>
      </c>
      <c r="K3648" s="4">
        <v>1</v>
      </c>
      <c r="L3648" s="4">
        <v>5</v>
      </c>
      <c r="M3648" s="3">
        <v>1</v>
      </c>
      <c r="N3648" s="3">
        <v>2</v>
      </c>
      <c r="O3648" s="3">
        <f>HLOOKUP(O$5,[1]非R能力!$B$8:$F$558,$C3648+1,0)</f>
        <v>2564559.8661795217</v>
      </c>
      <c r="P3648" s="3">
        <f>HLOOKUP(P$5,[1]非R能力!$B$8:$F$558,$C3648+1,0)</f>
        <v>358817.18589600205</v>
      </c>
      <c r="Q3648" s="3">
        <f>HLOOKUP(Q$5,[1]非R能力!$B$8:$F$558,$C3648+1,0)</f>
        <v>176354.90910455244</v>
      </c>
      <c r="R3648" s="3">
        <f>HLOOKUP(R$5,[1]非R能力!$B$8:$F$558,$C3648+1,0)</f>
        <v>55117.752316618135</v>
      </c>
      <c r="S3648" s="3">
        <f>HLOOKUP(S$5,[1]非R能力!$B$8:$F$558,$C3648+1,0)</f>
        <v>71641.027870765654</v>
      </c>
      <c r="T3648" s="3">
        <f>INDEX([1]非R能力!$H$9:$H$558,D3648)</f>
        <v>70038.077276160009</v>
      </c>
      <c r="U3648" s="3">
        <f>IF(E3648="小怪",0,IF(INDEX([1]非R能力!$FK$9:$FK$558,C3648)=0,0,10))</f>
        <v>10</v>
      </c>
      <c r="V3648" s="3">
        <f>IF(E3648="小怪",0,IF(INDEX([1]非R能力!$FH$9:$FH$558,C3648)=0,0,5000))</f>
        <v>5000</v>
      </c>
      <c r="W3648" s="3">
        <f>HLOOKUP(W$5,[2]人物技能基础!$O$3:$Q$553,$C3648+1,0)</f>
        <v>3.637142857142857</v>
      </c>
      <c r="X3648" s="3">
        <f>HLOOKUP(X$5,[2]人物技能基础!$O$3:$Q$553,$C3648+1,0)</f>
        <v>2.0186428571428574</v>
      </c>
      <c r="Y3648" s="3">
        <f>HLOOKUP(Y$5,[2]人物技能基础!$O$3:$Q$553,$C3648+1,0)</f>
        <v>99.964285714285708</v>
      </c>
      <c r="Z3648" s="3">
        <f t="shared" si="337"/>
        <v>11692762</v>
      </c>
      <c r="AA3648" s="3">
        <f t="shared" si="338"/>
        <v>193651</v>
      </c>
      <c r="AB3648" s="3">
        <f t="shared" si="339"/>
        <v>71763</v>
      </c>
      <c r="AC3648" s="3">
        <f t="shared" si="340"/>
        <v>71641</v>
      </c>
      <c r="AD3648" s="3">
        <f t="shared" si="341"/>
        <v>73490</v>
      </c>
    </row>
    <row r="3649" spans="1:30" x14ac:dyDescent="0.15">
      <c r="A3649" s="3">
        <v>1644</v>
      </c>
      <c r="B3649" s="3" t="str">
        <f t="shared" si="336"/>
        <v>关卡1644boss</v>
      </c>
      <c r="C3649" s="3">
        <f>INDEX([3]关卡!$J$19:$J$2018,A3649)</f>
        <v>538</v>
      </c>
      <c r="D3649" s="3">
        <f>INDEX([3]关卡!$N$19:$N$2018,A3649)</f>
        <v>538</v>
      </c>
      <c r="E3649" s="3" t="s">
        <v>25</v>
      </c>
      <c r="F3649" s="3" t="s">
        <v>26</v>
      </c>
      <c r="G3649" s="3">
        <v>30</v>
      </c>
      <c r="H3649" s="3">
        <v>30</v>
      </c>
      <c r="I3649" s="3">
        <v>0.2</v>
      </c>
      <c r="J3649" s="4">
        <v>0.75</v>
      </c>
      <c r="K3649" s="4">
        <v>1</v>
      </c>
      <c r="L3649" s="4">
        <v>5</v>
      </c>
      <c r="M3649" s="3">
        <v>1</v>
      </c>
      <c r="N3649" s="3">
        <v>2</v>
      </c>
      <c r="O3649" s="3">
        <f>HLOOKUP(O$5,[1]非R能力!$B$8:$F$558,$C3649+1,0)</f>
        <v>2564559.8661795217</v>
      </c>
      <c r="P3649" s="3">
        <f>HLOOKUP(P$5,[1]非R能力!$B$8:$F$558,$C3649+1,0)</f>
        <v>358817.18589600205</v>
      </c>
      <c r="Q3649" s="3">
        <f>HLOOKUP(Q$5,[1]非R能力!$B$8:$F$558,$C3649+1,0)</f>
        <v>176354.90910455244</v>
      </c>
      <c r="R3649" s="3">
        <f>HLOOKUP(R$5,[1]非R能力!$B$8:$F$558,$C3649+1,0)</f>
        <v>55117.752316618135</v>
      </c>
      <c r="S3649" s="3">
        <f>HLOOKUP(S$5,[1]非R能力!$B$8:$F$558,$C3649+1,0)</f>
        <v>71641.027870765654</v>
      </c>
      <c r="T3649" s="3">
        <f>INDEX([1]非R能力!$H$9:$H$558,D3649)</f>
        <v>70038.077276160009</v>
      </c>
      <c r="U3649" s="3">
        <f>IF(E3649="小怪",0,IF(INDEX([1]非R能力!$FK$9:$FK$558,C3649)=0,0,10))</f>
        <v>10</v>
      </c>
      <c r="V3649" s="3">
        <f>IF(E3649="小怪",0,IF(INDEX([1]非R能力!$FH$9:$FH$558,C3649)=0,0,5000))</f>
        <v>5000</v>
      </c>
      <c r="W3649" s="3">
        <f>HLOOKUP(W$5,[2]人物技能基础!$O$3:$Q$553,$C3649+1,0)</f>
        <v>3.637142857142857</v>
      </c>
      <c r="X3649" s="3">
        <f>HLOOKUP(X$5,[2]人物技能基础!$O$3:$Q$553,$C3649+1,0)</f>
        <v>2.0186428571428574</v>
      </c>
      <c r="Y3649" s="3">
        <f>HLOOKUP(Y$5,[2]人物技能基础!$O$3:$Q$553,$C3649+1,0)</f>
        <v>99.964285714285708</v>
      </c>
      <c r="Z3649" s="3">
        <f t="shared" si="337"/>
        <v>11692762</v>
      </c>
      <c r="AA3649" s="3">
        <f t="shared" si="338"/>
        <v>193651</v>
      </c>
      <c r="AB3649" s="3">
        <f t="shared" si="339"/>
        <v>71763</v>
      </c>
      <c r="AC3649" s="3">
        <f t="shared" si="340"/>
        <v>71641</v>
      </c>
      <c r="AD3649" s="3">
        <f t="shared" si="341"/>
        <v>73490</v>
      </c>
    </row>
    <row r="3650" spans="1:30" x14ac:dyDescent="0.15">
      <c r="A3650" s="3">
        <v>1645</v>
      </c>
      <c r="B3650" s="3" t="str">
        <f t="shared" si="336"/>
        <v>关卡1645boss</v>
      </c>
      <c r="C3650" s="3">
        <f>INDEX([3]关卡!$J$19:$J$2018,A3650)</f>
        <v>539</v>
      </c>
      <c r="D3650" s="3">
        <f>INDEX([3]关卡!$N$19:$N$2018,A3650)</f>
        <v>539</v>
      </c>
      <c r="E3650" s="3" t="s">
        <v>25</v>
      </c>
      <c r="F3650" s="3" t="s">
        <v>26</v>
      </c>
      <c r="G3650" s="3">
        <v>30</v>
      </c>
      <c r="H3650" s="3">
        <v>30</v>
      </c>
      <c r="I3650" s="3">
        <v>0.2</v>
      </c>
      <c r="J3650" s="4">
        <v>0.75</v>
      </c>
      <c r="K3650" s="4">
        <v>1</v>
      </c>
      <c r="L3650" s="4">
        <v>5</v>
      </c>
      <c r="M3650" s="3">
        <v>1</v>
      </c>
      <c r="N3650" s="3">
        <v>2</v>
      </c>
      <c r="O3650" s="3">
        <f>HLOOKUP(O$5,[1]非R能力!$B$8:$F$558,$C3650+1,0)</f>
        <v>2575258.1399656888</v>
      </c>
      <c r="P3650" s="3">
        <f>HLOOKUP(P$5,[1]非R能力!$B$8:$F$558,$C3650+1,0)</f>
        <v>359852.14650385419</v>
      </c>
      <c r="Q3650" s="3">
        <f>HLOOKUP(Q$5,[1]非R能力!$B$8:$F$558,$C3650+1,0)</f>
        <v>176768.85684726492</v>
      </c>
      <c r="R3650" s="3">
        <f>HLOOKUP(R$5,[1]非R能力!$B$8:$F$558,$C3650+1,0)</f>
        <v>55249.044299964175</v>
      </c>
      <c r="S3650" s="3">
        <f>HLOOKUP(S$5,[1]非R能力!$B$8:$F$558,$C3650+1,0)</f>
        <v>71828.173553954388</v>
      </c>
      <c r="T3650" s="3">
        <f>INDEX([1]非R能力!$H$9:$H$558,D3650)</f>
        <v>70390.338635204869</v>
      </c>
      <c r="U3650" s="3">
        <f>IF(E3650="小怪",0,IF(INDEX([1]非R能力!$FK$9:$FK$558,C3650)=0,0,10))</f>
        <v>10</v>
      </c>
      <c r="V3650" s="3">
        <f>IF(E3650="小怪",0,IF(INDEX([1]非R能力!$FH$9:$FH$558,C3650)=0,0,5000))</f>
        <v>5000</v>
      </c>
      <c r="W3650" s="3">
        <f>HLOOKUP(W$5,[2]人物技能基础!$O$3:$Q$553,$C3650+1,0)</f>
        <v>3.637142857142857</v>
      </c>
      <c r="X3650" s="3">
        <f>HLOOKUP(X$5,[2]人物技能基础!$O$3:$Q$553,$C3650+1,0)</f>
        <v>2.0186428571428574</v>
      </c>
      <c r="Y3650" s="3">
        <f>HLOOKUP(Y$5,[2]人物技能基础!$O$3:$Q$553,$C3650+1,0)</f>
        <v>99.964285714285708</v>
      </c>
      <c r="Z3650" s="3">
        <f t="shared" si="337"/>
        <v>11729187</v>
      </c>
      <c r="AA3650" s="3">
        <f t="shared" si="338"/>
        <v>194137</v>
      </c>
      <c r="AB3650" s="3">
        <f t="shared" si="339"/>
        <v>71970</v>
      </c>
      <c r="AC3650" s="3">
        <f t="shared" si="340"/>
        <v>71828</v>
      </c>
      <c r="AD3650" s="3">
        <f t="shared" si="341"/>
        <v>73665</v>
      </c>
    </row>
    <row r="3651" spans="1:30" x14ac:dyDescent="0.15">
      <c r="A3651" s="3">
        <v>1646</v>
      </c>
      <c r="B3651" s="3" t="str">
        <f t="shared" si="336"/>
        <v>关卡1646boss</v>
      </c>
      <c r="C3651" s="3">
        <f>INDEX([3]关卡!$J$19:$J$2018,A3651)</f>
        <v>539</v>
      </c>
      <c r="D3651" s="3">
        <f>INDEX([3]关卡!$N$19:$N$2018,A3651)</f>
        <v>539</v>
      </c>
      <c r="E3651" s="3" t="s">
        <v>25</v>
      </c>
      <c r="F3651" s="3" t="s">
        <v>26</v>
      </c>
      <c r="G3651" s="3">
        <v>30</v>
      </c>
      <c r="H3651" s="3">
        <v>30</v>
      </c>
      <c r="I3651" s="3">
        <v>0.2</v>
      </c>
      <c r="J3651" s="4">
        <v>0.75</v>
      </c>
      <c r="K3651" s="4">
        <v>1</v>
      </c>
      <c r="L3651" s="4">
        <v>5</v>
      </c>
      <c r="M3651" s="3">
        <v>1</v>
      </c>
      <c r="N3651" s="3">
        <v>2</v>
      </c>
      <c r="O3651" s="3">
        <f>HLOOKUP(O$5,[1]非R能力!$B$8:$F$558,$C3651+1,0)</f>
        <v>2575258.1399656888</v>
      </c>
      <c r="P3651" s="3">
        <f>HLOOKUP(P$5,[1]非R能力!$B$8:$F$558,$C3651+1,0)</f>
        <v>359852.14650385419</v>
      </c>
      <c r="Q3651" s="3">
        <f>HLOOKUP(Q$5,[1]非R能力!$B$8:$F$558,$C3651+1,0)</f>
        <v>176768.85684726492</v>
      </c>
      <c r="R3651" s="3">
        <f>HLOOKUP(R$5,[1]非R能力!$B$8:$F$558,$C3651+1,0)</f>
        <v>55249.044299964175</v>
      </c>
      <c r="S3651" s="3">
        <f>HLOOKUP(S$5,[1]非R能力!$B$8:$F$558,$C3651+1,0)</f>
        <v>71828.173553954388</v>
      </c>
      <c r="T3651" s="3">
        <f>INDEX([1]非R能力!$H$9:$H$558,D3651)</f>
        <v>70390.338635204869</v>
      </c>
      <c r="U3651" s="3">
        <f>IF(E3651="小怪",0,IF(INDEX([1]非R能力!$FK$9:$FK$558,C3651)=0,0,10))</f>
        <v>10</v>
      </c>
      <c r="V3651" s="3">
        <f>IF(E3651="小怪",0,IF(INDEX([1]非R能力!$FH$9:$FH$558,C3651)=0,0,5000))</f>
        <v>5000</v>
      </c>
      <c r="W3651" s="3">
        <f>HLOOKUP(W$5,[2]人物技能基础!$O$3:$Q$553,$C3651+1,0)</f>
        <v>3.637142857142857</v>
      </c>
      <c r="X3651" s="3">
        <f>HLOOKUP(X$5,[2]人物技能基础!$O$3:$Q$553,$C3651+1,0)</f>
        <v>2.0186428571428574</v>
      </c>
      <c r="Y3651" s="3">
        <f>HLOOKUP(Y$5,[2]人物技能基础!$O$3:$Q$553,$C3651+1,0)</f>
        <v>99.964285714285708</v>
      </c>
      <c r="Z3651" s="3">
        <f t="shared" si="337"/>
        <v>11729187</v>
      </c>
      <c r="AA3651" s="3">
        <f t="shared" si="338"/>
        <v>194137</v>
      </c>
      <c r="AB3651" s="3">
        <f t="shared" si="339"/>
        <v>71970</v>
      </c>
      <c r="AC3651" s="3">
        <f t="shared" si="340"/>
        <v>71828</v>
      </c>
      <c r="AD3651" s="3">
        <f t="shared" si="341"/>
        <v>73665</v>
      </c>
    </row>
    <row r="3652" spans="1:30" x14ac:dyDescent="0.15">
      <c r="A3652" s="3">
        <v>1647</v>
      </c>
      <c r="B3652" s="3" t="str">
        <f t="shared" si="336"/>
        <v>关卡1647boss</v>
      </c>
      <c r="C3652" s="3">
        <f>INDEX([3]关卡!$J$19:$J$2018,A3652)</f>
        <v>539</v>
      </c>
      <c r="D3652" s="3">
        <f>INDEX([3]关卡!$N$19:$N$2018,A3652)</f>
        <v>539</v>
      </c>
      <c r="E3652" s="3" t="s">
        <v>25</v>
      </c>
      <c r="F3652" s="3" t="s">
        <v>26</v>
      </c>
      <c r="G3652" s="3">
        <v>30</v>
      </c>
      <c r="H3652" s="3">
        <v>30</v>
      </c>
      <c r="I3652" s="3">
        <v>0.2</v>
      </c>
      <c r="J3652" s="4">
        <v>0.75</v>
      </c>
      <c r="K3652" s="4">
        <v>1</v>
      </c>
      <c r="L3652" s="4">
        <v>5</v>
      </c>
      <c r="M3652" s="3">
        <v>1</v>
      </c>
      <c r="N3652" s="3">
        <v>2</v>
      </c>
      <c r="O3652" s="3">
        <f>HLOOKUP(O$5,[1]非R能力!$B$8:$F$558,$C3652+1,0)</f>
        <v>2575258.1399656888</v>
      </c>
      <c r="P3652" s="3">
        <f>HLOOKUP(P$5,[1]非R能力!$B$8:$F$558,$C3652+1,0)</f>
        <v>359852.14650385419</v>
      </c>
      <c r="Q3652" s="3">
        <f>HLOOKUP(Q$5,[1]非R能力!$B$8:$F$558,$C3652+1,0)</f>
        <v>176768.85684726492</v>
      </c>
      <c r="R3652" s="3">
        <f>HLOOKUP(R$5,[1]非R能力!$B$8:$F$558,$C3652+1,0)</f>
        <v>55249.044299964175</v>
      </c>
      <c r="S3652" s="3">
        <f>HLOOKUP(S$5,[1]非R能力!$B$8:$F$558,$C3652+1,0)</f>
        <v>71828.173553954388</v>
      </c>
      <c r="T3652" s="3">
        <f>INDEX([1]非R能力!$H$9:$H$558,D3652)</f>
        <v>70390.338635204869</v>
      </c>
      <c r="U3652" s="3">
        <f>IF(E3652="小怪",0,IF(INDEX([1]非R能力!$FK$9:$FK$558,C3652)=0,0,10))</f>
        <v>10</v>
      </c>
      <c r="V3652" s="3">
        <f>IF(E3652="小怪",0,IF(INDEX([1]非R能力!$FH$9:$FH$558,C3652)=0,0,5000))</f>
        <v>5000</v>
      </c>
      <c r="W3652" s="3">
        <f>HLOOKUP(W$5,[2]人物技能基础!$O$3:$Q$553,$C3652+1,0)</f>
        <v>3.637142857142857</v>
      </c>
      <c r="X3652" s="3">
        <f>HLOOKUP(X$5,[2]人物技能基础!$O$3:$Q$553,$C3652+1,0)</f>
        <v>2.0186428571428574</v>
      </c>
      <c r="Y3652" s="3">
        <f>HLOOKUP(Y$5,[2]人物技能基础!$O$3:$Q$553,$C3652+1,0)</f>
        <v>99.964285714285708</v>
      </c>
      <c r="Z3652" s="3">
        <f t="shared" si="337"/>
        <v>11729187</v>
      </c>
      <c r="AA3652" s="3">
        <f t="shared" si="338"/>
        <v>194137</v>
      </c>
      <c r="AB3652" s="3">
        <f t="shared" si="339"/>
        <v>71970</v>
      </c>
      <c r="AC3652" s="3">
        <f t="shared" si="340"/>
        <v>71828</v>
      </c>
      <c r="AD3652" s="3">
        <f t="shared" si="341"/>
        <v>73665</v>
      </c>
    </row>
    <row r="3653" spans="1:30" x14ac:dyDescent="0.15">
      <c r="A3653" s="3">
        <v>1648</v>
      </c>
      <c r="B3653" s="3" t="str">
        <f t="shared" si="336"/>
        <v>关卡1648boss</v>
      </c>
      <c r="C3653" s="3">
        <f>INDEX([3]关卡!$J$19:$J$2018,A3653)</f>
        <v>540</v>
      </c>
      <c r="D3653" s="3">
        <f>INDEX([3]关卡!$N$19:$N$2018,A3653)</f>
        <v>540</v>
      </c>
      <c r="E3653" s="3" t="s">
        <v>25</v>
      </c>
      <c r="F3653" s="3" t="s">
        <v>26</v>
      </c>
      <c r="G3653" s="3">
        <v>30</v>
      </c>
      <c r="H3653" s="3">
        <v>30</v>
      </c>
      <c r="I3653" s="3">
        <v>0.2</v>
      </c>
      <c r="J3653" s="4">
        <v>0.75</v>
      </c>
      <c r="K3653" s="4">
        <v>1</v>
      </c>
      <c r="L3653" s="4">
        <v>5</v>
      </c>
      <c r="M3653" s="3">
        <v>1</v>
      </c>
      <c r="N3653" s="3">
        <v>2</v>
      </c>
      <c r="O3653" s="3">
        <f>HLOOKUP(O$5,[1]非R能力!$B$8:$F$558,$C3653+1,0)</f>
        <v>2585113.6855571526</v>
      </c>
      <c r="P3653" s="3">
        <f>HLOOKUP(P$5,[1]非R能力!$B$8:$F$558,$C3653+1,0)</f>
        <v>360968.61535937618</v>
      </c>
      <c r="Q3653" s="3">
        <f>HLOOKUP(Q$5,[1]非R能力!$B$8:$F$558,$C3653+1,0)</f>
        <v>177140.54681220895</v>
      </c>
      <c r="R3653" s="3">
        <f>HLOOKUP(R$5,[1]非R能力!$B$8:$F$558,$C3653+1,0)</f>
        <v>55376.98527234052</v>
      </c>
      <c r="S3653" s="3">
        <f>HLOOKUP(S$5,[1]非R能力!$B$8:$F$558,$C3653+1,0)</f>
        <v>71954.412678243913</v>
      </c>
      <c r="T3653" s="3">
        <f>INDEX([1]非R能力!$H$9:$H$558,D3653)</f>
        <v>70744.010444751053</v>
      </c>
      <c r="U3653" s="3">
        <f>IF(E3653="小怪",0,IF(INDEX([1]非R能力!$FK$9:$FK$558,C3653)=0,0,10))</f>
        <v>10</v>
      </c>
      <c r="V3653" s="3">
        <f>IF(E3653="小怪",0,IF(INDEX([1]非R能力!$FH$9:$FH$558,C3653)=0,0,5000))</f>
        <v>5000</v>
      </c>
      <c r="W3653" s="3">
        <f>HLOOKUP(W$5,[2]人物技能基础!$O$3:$Q$553,$C3653+1,0)</f>
        <v>3.637142857142857</v>
      </c>
      <c r="X3653" s="3">
        <f>HLOOKUP(X$5,[2]人物技能基础!$O$3:$Q$553,$C3653+1,0)</f>
        <v>2.0186428571428574</v>
      </c>
      <c r="Y3653" s="3">
        <f>HLOOKUP(Y$5,[2]人物技能基础!$O$3:$Q$553,$C3653+1,0)</f>
        <v>99.964285714285708</v>
      </c>
      <c r="Z3653" s="3">
        <f t="shared" si="337"/>
        <v>11768018</v>
      </c>
      <c r="AA3653" s="3">
        <f t="shared" si="338"/>
        <v>194574</v>
      </c>
      <c r="AB3653" s="3">
        <f t="shared" si="339"/>
        <v>72193</v>
      </c>
      <c r="AC3653" s="3">
        <f t="shared" si="340"/>
        <v>71954</v>
      </c>
      <c r="AD3653" s="3">
        <f t="shared" si="341"/>
        <v>73835</v>
      </c>
    </row>
    <row r="3654" spans="1:30" x14ac:dyDescent="0.15">
      <c r="A3654" s="3">
        <v>1649</v>
      </c>
      <c r="B3654" s="3" t="str">
        <f t="shared" si="336"/>
        <v>关卡1649boss</v>
      </c>
      <c r="C3654" s="3">
        <f>INDEX([3]关卡!$J$19:$J$2018,A3654)</f>
        <v>540</v>
      </c>
      <c r="D3654" s="3">
        <f>INDEX([3]关卡!$N$19:$N$2018,A3654)</f>
        <v>540</v>
      </c>
      <c r="E3654" s="3" t="s">
        <v>25</v>
      </c>
      <c r="F3654" s="3" t="s">
        <v>26</v>
      </c>
      <c r="G3654" s="3">
        <v>30</v>
      </c>
      <c r="H3654" s="3">
        <v>30</v>
      </c>
      <c r="I3654" s="3">
        <v>0.2</v>
      </c>
      <c r="J3654" s="4">
        <v>0.75</v>
      </c>
      <c r="K3654" s="4">
        <v>1</v>
      </c>
      <c r="L3654" s="4">
        <v>5</v>
      </c>
      <c r="M3654" s="3">
        <v>1</v>
      </c>
      <c r="N3654" s="3">
        <v>2</v>
      </c>
      <c r="O3654" s="3">
        <f>HLOOKUP(O$5,[1]非R能力!$B$8:$F$558,$C3654+1,0)</f>
        <v>2585113.6855571526</v>
      </c>
      <c r="P3654" s="3">
        <f>HLOOKUP(P$5,[1]非R能力!$B$8:$F$558,$C3654+1,0)</f>
        <v>360968.61535937618</v>
      </c>
      <c r="Q3654" s="3">
        <f>HLOOKUP(Q$5,[1]非R能力!$B$8:$F$558,$C3654+1,0)</f>
        <v>177140.54681220895</v>
      </c>
      <c r="R3654" s="3">
        <f>HLOOKUP(R$5,[1]非R能力!$B$8:$F$558,$C3654+1,0)</f>
        <v>55376.98527234052</v>
      </c>
      <c r="S3654" s="3">
        <f>HLOOKUP(S$5,[1]非R能力!$B$8:$F$558,$C3654+1,0)</f>
        <v>71954.412678243913</v>
      </c>
      <c r="T3654" s="3">
        <f>INDEX([1]非R能力!$H$9:$H$558,D3654)</f>
        <v>70744.010444751053</v>
      </c>
      <c r="U3654" s="3">
        <f>IF(E3654="小怪",0,IF(INDEX([1]非R能力!$FK$9:$FK$558,C3654)=0,0,10))</f>
        <v>10</v>
      </c>
      <c r="V3654" s="3">
        <f>IF(E3654="小怪",0,IF(INDEX([1]非R能力!$FH$9:$FH$558,C3654)=0,0,5000))</f>
        <v>5000</v>
      </c>
      <c r="W3654" s="3">
        <f>HLOOKUP(W$5,[2]人物技能基础!$O$3:$Q$553,$C3654+1,0)</f>
        <v>3.637142857142857</v>
      </c>
      <c r="X3654" s="3">
        <f>HLOOKUP(X$5,[2]人物技能基础!$O$3:$Q$553,$C3654+1,0)</f>
        <v>2.0186428571428574</v>
      </c>
      <c r="Y3654" s="3">
        <f>HLOOKUP(Y$5,[2]人物技能基础!$O$3:$Q$553,$C3654+1,0)</f>
        <v>99.964285714285708</v>
      </c>
      <c r="Z3654" s="3">
        <f t="shared" si="337"/>
        <v>11768018</v>
      </c>
      <c r="AA3654" s="3">
        <f t="shared" si="338"/>
        <v>194574</v>
      </c>
      <c r="AB3654" s="3">
        <f t="shared" si="339"/>
        <v>72193</v>
      </c>
      <c r="AC3654" s="3">
        <f t="shared" si="340"/>
        <v>71954</v>
      </c>
      <c r="AD3654" s="3">
        <f t="shared" si="341"/>
        <v>73835</v>
      </c>
    </row>
    <row r="3655" spans="1:30" x14ac:dyDescent="0.15">
      <c r="A3655" s="3">
        <v>1650</v>
      </c>
      <c r="B3655" s="3" t="str">
        <f t="shared" ref="B3655:B3718" si="342">"关卡"&amp;A3655&amp;E3655</f>
        <v>关卡1650boss</v>
      </c>
      <c r="C3655" s="3">
        <f>INDEX([3]关卡!$J$19:$J$2018,A3655)</f>
        <v>540</v>
      </c>
      <c r="D3655" s="3">
        <f>INDEX([3]关卡!$N$19:$N$2018,A3655)</f>
        <v>540</v>
      </c>
      <c r="E3655" s="3" t="s">
        <v>25</v>
      </c>
      <c r="F3655" s="3" t="s">
        <v>26</v>
      </c>
      <c r="G3655" s="3">
        <v>30</v>
      </c>
      <c r="H3655" s="3">
        <v>30</v>
      </c>
      <c r="I3655" s="3">
        <v>0.2</v>
      </c>
      <c r="J3655" s="4">
        <v>0.75</v>
      </c>
      <c r="K3655" s="4">
        <v>1</v>
      </c>
      <c r="L3655" s="4">
        <v>5</v>
      </c>
      <c r="M3655" s="3">
        <v>1</v>
      </c>
      <c r="N3655" s="3">
        <v>2</v>
      </c>
      <c r="O3655" s="3">
        <f>HLOOKUP(O$5,[1]非R能力!$B$8:$F$558,$C3655+1,0)</f>
        <v>2585113.6855571526</v>
      </c>
      <c r="P3655" s="3">
        <f>HLOOKUP(P$5,[1]非R能力!$B$8:$F$558,$C3655+1,0)</f>
        <v>360968.61535937618</v>
      </c>
      <c r="Q3655" s="3">
        <f>HLOOKUP(Q$5,[1]非R能力!$B$8:$F$558,$C3655+1,0)</f>
        <v>177140.54681220895</v>
      </c>
      <c r="R3655" s="3">
        <f>HLOOKUP(R$5,[1]非R能力!$B$8:$F$558,$C3655+1,0)</f>
        <v>55376.98527234052</v>
      </c>
      <c r="S3655" s="3">
        <f>HLOOKUP(S$5,[1]非R能力!$B$8:$F$558,$C3655+1,0)</f>
        <v>71954.412678243913</v>
      </c>
      <c r="T3655" s="3">
        <f>INDEX([1]非R能力!$H$9:$H$558,D3655)</f>
        <v>70744.010444751053</v>
      </c>
      <c r="U3655" s="3">
        <f>IF(E3655="小怪",0,IF(INDEX([1]非R能力!$FK$9:$FK$558,C3655)=0,0,10))</f>
        <v>10</v>
      </c>
      <c r="V3655" s="3">
        <f>IF(E3655="小怪",0,IF(INDEX([1]非R能力!$FH$9:$FH$558,C3655)=0,0,5000))</f>
        <v>5000</v>
      </c>
      <c r="W3655" s="3">
        <f>HLOOKUP(W$5,[2]人物技能基础!$O$3:$Q$553,$C3655+1,0)</f>
        <v>3.637142857142857</v>
      </c>
      <c r="X3655" s="3">
        <f>HLOOKUP(X$5,[2]人物技能基础!$O$3:$Q$553,$C3655+1,0)</f>
        <v>2.0186428571428574</v>
      </c>
      <c r="Y3655" s="3">
        <f>HLOOKUP(Y$5,[2]人物技能基础!$O$3:$Q$553,$C3655+1,0)</f>
        <v>99.964285714285708</v>
      </c>
      <c r="Z3655" s="3">
        <f t="shared" ref="Z3655:Z3718" si="343">INT(((P3655-AB3655)*X3655+(Y3655+T3655))*G3655*J3655*$D$2)</f>
        <v>11768018</v>
      </c>
      <c r="AA3655" s="3">
        <f t="shared" ref="AA3655:AA3718" si="344">IF(H3655=0,IF(U3655=0,INT(Q3655/5),IF(V3655=0,INT(Q3655/5),INT((V3655/U3655)/(1/N3655*M3655)/L3655+Q3655))),INT((IF(U3655=0,0,V3655/U3655/(1/N3655*M3655))+O3655/H3655)/L3655+Q3655))</f>
        <v>194574</v>
      </c>
      <c r="AB3655" s="3">
        <f t="shared" ref="AB3655:AB3718" si="345">INT(P3655*I3655)</f>
        <v>72193</v>
      </c>
      <c r="AC3655" s="3">
        <f t="shared" ref="AC3655:AC3718" si="346">INT(K3655*S3655)</f>
        <v>71954</v>
      </c>
      <c r="AD3655" s="3">
        <f t="shared" ref="AD3655:AD3718" si="347">INT(R3655/J3655)</f>
        <v>73835</v>
      </c>
    </row>
    <row r="3656" spans="1:30" x14ac:dyDescent="0.15">
      <c r="A3656" s="3">
        <v>1651</v>
      </c>
      <c r="B3656" s="3" t="str">
        <f t="shared" si="342"/>
        <v>关卡1651boss</v>
      </c>
      <c r="C3656" s="3">
        <f>INDEX([3]关卡!$J$19:$J$2018,A3656)</f>
        <v>541</v>
      </c>
      <c r="D3656" s="3">
        <f>INDEX([3]关卡!$N$19:$N$2018,A3656)</f>
        <v>541</v>
      </c>
      <c r="E3656" s="3" t="s">
        <v>25</v>
      </c>
      <c r="F3656" s="3" t="s">
        <v>26</v>
      </c>
      <c r="G3656" s="3">
        <v>30</v>
      </c>
      <c r="H3656" s="3">
        <v>30</v>
      </c>
      <c r="I3656" s="3">
        <v>0.2</v>
      </c>
      <c r="J3656" s="4">
        <v>0.75</v>
      </c>
      <c r="K3656" s="4">
        <v>1</v>
      </c>
      <c r="L3656" s="4">
        <v>5</v>
      </c>
      <c r="M3656" s="3">
        <v>1</v>
      </c>
      <c r="N3656" s="3">
        <v>2</v>
      </c>
      <c r="O3656" s="3">
        <f>HLOOKUP(O$5,[1]非R能力!$B$8:$F$558,$C3656+1,0)</f>
        <v>2593924.7416855404</v>
      </c>
      <c r="P3656" s="3">
        <f>HLOOKUP(P$5,[1]非R能力!$B$8:$F$558,$C3656+1,0)</f>
        <v>361964.63442868245</v>
      </c>
      <c r="Q3656" s="3">
        <f>HLOOKUP(Q$5,[1]非R能力!$B$8:$F$558,$C3656+1,0)</f>
        <v>177490.7567057311</v>
      </c>
      <c r="R3656" s="3">
        <f>HLOOKUP(R$5,[1]非R能力!$B$8:$F$558,$C3656+1,0)</f>
        <v>55498.604311275129</v>
      </c>
      <c r="S3656" s="3">
        <f>HLOOKUP(S$5,[1]非R能力!$B$8:$F$558,$C3656+1,0)</f>
        <v>72080.685732540922</v>
      </c>
      <c r="T3656" s="3">
        <f>INDEX([1]非R能力!$H$9:$H$558,D3656)</f>
        <v>71099.096804665882</v>
      </c>
      <c r="U3656" s="3">
        <f>IF(E3656="小怪",0,IF(INDEX([1]非R能力!$FK$9:$FK$558,C3656)=0,0,10))</f>
        <v>10</v>
      </c>
      <c r="V3656" s="3">
        <f>IF(E3656="小怪",0,IF(INDEX([1]非R能力!$FH$9:$FH$558,C3656)=0,0,5000))</f>
        <v>5000</v>
      </c>
      <c r="W3656" s="3">
        <f>HLOOKUP(W$5,[2]人物技能基础!$O$3:$Q$553,$C3656+1,0)</f>
        <v>3.637142857142857</v>
      </c>
      <c r="X3656" s="3">
        <f>HLOOKUP(X$5,[2]人物技能基础!$O$3:$Q$553,$C3656+1,0)</f>
        <v>2.0186428571428574</v>
      </c>
      <c r="Y3656" s="3">
        <f>HLOOKUP(Y$5,[2]人物技能基础!$O$3:$Q$553,$C3656+1,0)</f>
        <v>99.964285714285708</v>
      </c>
      <c r="Z3656" s="3">
        <f t="shared" si="343"/>
        <v>11803370</v>
      </c>
      <c r="AA3656" s="3">
        <f t="shared" si="344"/>
        <v>194983</v>
      </c>
      <c r="AB3656" s="3">
        <f t="shared" si="345"/>
        <v>72392</v>
      </c>
      <c r="AC3656" s="3">
        <f t="shared" si="346"/>
        <v>72080</v>
      </c>
      <c r="AD3656" s="3">
        <f t="shared" si="347"/>
        <v>73998</v>
      </c>
    </row>
    <row r="3657" spans="1:30" x14ac:dyDescent="0.15">
      <c r="A3657" s="3">
        <v>1652</v>
      </c>
      <c r="B3657" s="3" t="str">
        <f t="shared" si="342"/>
        <v>关卡1652boss</v>
      </c>
      <c r="C3657" s="3">
        <f>INDEX([3]关卡!$J$19:$J$2018,A3657)</f>
        <v>541</v>
      </c>
      <c r="D3657" s="3">
        <f>INDEX([3]关卡!$N$19:$N$2018,A3657)</f>
        <v>541</v>
      </c>
      <c r="E3657" s="3" t="s">
        <v>25</v>
      </c>
      <c r="F3657" s="3" t="s">
        <v>26</v>
      </c>
      <c r="G3657" s="3">
        <v>30</v>
      </c>
      <c r="H3657" s="3">
        <v>30</v>
      </c>
      <c r="I3657" s="3">
        <v>0.2</v>
      </c>
      <c r="J3657" s="4">
        <v>0.75</v>
      </c>
      <c r="K3657" s="4">
        <v>1</v>
      </c>
      <c r="L3657" s="4">
        <v>5</v>
      </c>
      <c r="M3657" s="3">
        <v>1</v>
      </c>
      <c r="N3657" s="3">
        <v>2</v>
      </c>
      <c r="O3657" s="3">
        <f>HLOOKUP(O$5,[1]非R能力!$B$8:$F$558,$C3657+1,0)</f>
        <v>2593924.7416855404</v>
      </c>
      <c r="P3657" s="3">
        <f>HLOOKUP(P$5,[1]非R能力!$B$8:$F$558,$C3657+1,0)</f>
        <v>361964.63442868245</v>
      </c>
      <c r="Q3657" s="3">
        <f>HLOOKUP(Q$5,[1]非R能力!$B$8:$F$558,$C3657+1,0)</f>
        <v>177490.7567057311</v>
      </c>
      <c r="R3657" s="3">
        <f>HLOOKUP(R$5,[1]非R能力!$B$8:$F$558,$C3657+1,0)</f>
        <v>55498.604311275129</v>
      </c>
      <c r="S3657" s="3">
        <f>HLOOKUP(S$5,[1]非R能力!$B$8:$F$558,$C3657+1,0)</f>
        <v>72080.685732540922</v>
      </c>
      <c r="T3657" s="3">
        <f>INDEX([1]非R能力!$H$9:$H$558,D3657)</f>
        <v>71099.096804665882</v>
      </c>
      <c r="U3657" s="3">
        <f>IF(E3657="小怪",0,IF(INDEX([1]非R能力!$FK$9:$FK$558,C3657)=0,0,10))</f>
        <v>10</v>
      </c>
      <c r="V3657" s="3">
        <f>IF(E3657="小怪",0,IF(INDEX([1]非R能力!$FH$9:$FH$558,C3657)=0,0,5000))</f>
        <v>5000</v>
      </c>
      <c r="W3657" s="3">
        <f>HLOOKUP(W$5,[2]人物技能基础!$O$3:$Q$553,$C3657+1,0)</f>
        <v>3.637142857142857</v>
      </c>
      <c r="X3657" s="3">
        <f>HLOOKUP(X$5,[2]人物技能基础!$O$3:$Q$553,$C3657+1,0)</f>
        <v>2.0186428571428574</v>
      </c>
      <c r="Y3657" s="3">
        <f>HLOOKUP(Y$5,[2]人物技能基础!$O$3:$Q$553,$C3657+1,0)</f>
        <v>99.964285714285708</v>
      </c>
      <c r="Z3657" s="3">
        <f t="shared" si="343"/>
        <v>11803370</v>
      </c>
      <c r="AA3657" s="3">
        <f t="shared" si="344"/>
        <v>194983</v>
      </c>
      <c r="AB3657" s="3">
        <f t="shared" si="345"/>
        <v>72392</v>
      </c>
      <c r="AC3657" s="3">
        <f t="shared" si="346"/>
        <v>72080</v>
      </c>
      <c r="AD3657" s="3">
        <f t="shared" si="347"/>
        <v>73998</v>
      </c>
    </row>
    <row r="3658" spans="1:30" x14ac:dyDescent="0.15">
      <c r="A3658" s="3">
        <v>1653</v>
      </c>
      <c r="B3658" s="3" t="str">
        <f t="shared" si="342"/>
        <v>关卡1653boss</v>
      </c>
      <c r="C3658" s="3">
        <f>INDEX([3]关卡!$J$19:$J$2018,A3658)</f>
        <v>541</v>
      </c>
      <c r="D3658" s="3">
        <f>INDEX([3]关卡!$N$19:$N$2018,A3658)</f>
        <v>541</v>
      </c>
      <c r="E3658" s="3" t="s">
        <v>25</v>
      </c>
      <c r="F3658" s="3" t="s">
        <v>26</v>
      </c>
      <c r="G3658" s="3">
        <v>30</v>
      </c>
      <c r="H3658" s="3">
        <v>30</v>
      </c>
      <c r="I3658" s="3">
        <v>0.2</v>
      </c>
      <c r="J3658" s="4">
        <v>0.75</v>
      </c>
      <c r="K3658" s="4">
        <v>1</v>
      </c>
      <c r="L3658" s="4">
        <v>5</v>
      </c>
      <c r="M3658" s="3">
        <v>1</v>
      </c>
      <c r="N3658" s="3">
        <v>2</v>
      </c>
      <c r="O3658" s="3">
        <f>HLOOKUP(O$5,[1]非R能力!$B$8:$F$558,$C3658+1,0)</f>
        <v>2593924.7416855404</v>
      </c>
      <c r="P3658" s="3">
        <f>HLOOKUP(P$5,[1]非R能力!$B$8:$F$558,$C3658+1,0)</f>
        <v>361964.63442868245</v>
      </c>
      <c r="Q3658" s="3">
        <f>HLOOKUP(Q$5,[1]非R能力!$B$8:$F$558,$C3658+1,0)</f>
        <v>177490.7567057311</v>
      </c>
      <c r="R3658" s="3">
        <f>HLOOKUP(R$5,[1]非R能力!$B$8:$F$558,$C3658+1,0)</f>
        <v>55498.604311275129</v>
      </c>
      <c r="S3658" s="3">
        <f>HLOOKUP(S$5,[1]非R能力!$B$8:$F$558,$C3658+1,0)</f>
        <v>72080.685732540922</v>
      </c>
      <c r="T3658" s="3">
        <f>INDEX([1]非R能力!$H$9:$H$558,D3658)</f>
        <v>71099.096804665882</v>
      </c>
      <c r="U3658" s="3">
        <f>IF(E3658="小怪",0,IF(INDEX([1]非R能力!$FK$9:$FK$558,C3658)=0,0,10))</f>
        <v>10</v>
      </c>
      <c r="V3658" s="3">
        <f>IF(E3658="小怪",0,IF(INDEX([1]非R能力!$FH$9:$FH$558,C3658)=0,0,5000))</f>
        <v>5000</v>
      </c>
      <c r="W3658" s="3">
        <f>HLOOKUP(W$5,[2]人物技能基础!$O$3:$Q$553,$C3658+1,0)</f>
        <v>3.637142857142857</v>
      </c>
      <c r="X3658" s="3">
        <f>HLOOKUP(X$5,[2]人物技能基础!$O$3:$Q$553,$C3658+1,0)</f>
        <v>2.0186428571428574</v>
      </c>
      <c r="Y3658" s="3">
        <f>HLOOKUP(Y$5,[2]人物技能基础!$O$3:$Q$553,$C3658+1,0)</f>
        <v>99.964285714285708</v>
      </c>
      <c r="Z3658" s="3">
        <f t="shared" si="343"/>
        <v>11803370</v>
      </c>
      <c r="AA3658" s="3">
        <f t="shared" si="344"/>
        <v>194983</v>
      </c>
      <c r="AB3658" s="3">
        <f t="shared" si="345"/>
        <v>72392</v>
      </c>
      <c r="AC3658" s="3">
        <f t="shared" si="346"/>
        <v>72080</v>
      </c>
      <c r="AD3658" s="3">
        <f t="shared" si="347"/>
        <v>73998</v>
      </c>
    </row>
    <row r="3659" spans="1:30" x14ac:dyDescent="0.15">
      <c r="A3659" s="3">
        <v>1654</v>
      </c>
      <c r="B3659" s="3" t="str">
        <f t="shared" si="342"/>
        <v>关卡1654boss</v>
      </c>
      <c r="C3659" s="3">
        <f>INDEX([3]关卡!$J$19:$J$2018,A3659)</f>
        <v>542</v>
      </c>
      <c r="D3659" s="3">
        <f>INDEX([3]关卡!$N$19:$N$2018,A3659)</f>
        <v>542</v>
      </c>
      <c r="E3659" s="3" t="s">
        <v>25</v>
      </c>
      <c r="F3659" s="3" t="s">
        <v>26</v>
      </c>
      <c r="G3659" s="3">
        <v>30</v>
      </c>
      <c r="H3659" s="3">
        <v>30</v>
      </c>
      <c r="I3659" s="3">
        <v>0.2</v>
      </c>
      <c r="J3659" s="4">
        <v>0.75</v>
      </c>
      <c r="K3659" s="4">
        <v>1</v>
      </c>
      <c r="L3659" s="4">
        <v>5</v>
      </c>
      <c r="M3659" s="3">
        <v>1</v>
      </c>
      <c r="N3659" s="3">
        <v>2</v>
      </c>
      <c r="O3659" s="3">
        <f>HLOOKUP(O$5,[1]非R能力!$B$8:$F$558,$C3659+1,0)</f>
        <v>2602879.0074916249</v>
      </c>
      <c r="P3659" s="3">
        <f>HLOOKUP(P$5,[1]非R能力!$B$8:$F$558,$C3659+1,0)</f>
        <v>362979.38827620185</v>
      </c>
      <c r="Q3659" s="3">
        <f>HLOOKUP(Q$5,[1]非R能力!$B$8:$F$558,$C3659+1,0)</f>
        <v>177882.58545270364</v>
      </c>
      <c r="R3659" s="3">
        <f>HLOOKUP(R$5,[1]非R能力!$B$8:$F$558,$C3659+1,0)</f>
        <v>55623.595117923942</v>
      </c>
      <c r="S3659" s="3">
        <f>HLOOKUP(S$5,[1]非R能力!$B$8:$F$558,$C3659+1,0)</f>
        <v>72253.160706345894</v>
      </c>
      <c r="T3659" s="3">
        <f>INDEX([1]非R能力!$H$9:$H$558,D3659)</f>
        <v>71455.601820963464</v>
      </c>
      <c r="U3659" s="3">
        <f>IF(E3659="小怪",0,IF(INDEX([1]非R能力!$FK$9:$FK$558,C3659)=0,0,10))</f>
        <v>10</v>
      </c>
      <c r="V3659" s="3">
        <f>IF(E3659="小怪",0,IF(INDEX([1]非R能力!$FH$9:$FH$558,C3659)=0,0,5000))</f>
        <v>5000</v>
      </c>
      <c r="W3659" s="3">
        <f>HLOOKUP(W$5,[2]人物技能基础!$O$3:$Q$553,$C3659+1,0)</f>
        <v>3.637142857142857</v>
      </c>
      <c r="X3659" s="3">
        <f>HLOOKUP(X$5,[2]人物技能基础!$O$3:$Q$553,$C3659+1,0)</f>
        <v>2.0186428571428574</v>
      </c>
      <c r="Y3659" s="3">
        <f>HLOOKUP(Y$5,[2]人物技能基础!$O$3:$Q$553,$C3659+1,0)</f>
        <v>99.964285714285708</v>
      </c>
      <c r="Z3659" s="3">
        <f t="shared" si="343"/>
        <v>11839282</v>
      </c>
      <c r="AA3659" s="3">
        <f t="shared" si="344"/>
        <v>195435</v>
      </c>
      <c r="AB3659" s="3">
        <f t="shared" si="345"/>
        <v>72595</v>
      </c>
      <c r="AC3659" s="3">
        <f t="shared" si="346"/>
        <v>72253</v>
      </c>
      <c r="AD3659" s="3">
        <f t="shared" si="347"/>
        <v>74164</v>
      </c>
    </row>
    <row r="3660" spans="1:30" x14ac:dyDescent="0.15">
      <c r="A3660" s="3">
        <v>1655</v>
      </c>
      <c r="B3660" s="3" t="str">
        <f t="shared" si="342"/>
        <v>关卡1655boss</v>
      </c>
      <c r="C3660" s="3">
        <f>INDEX([3]关卡!$J$19:$J$2018,A3660)</f>
        <v>542</v>
      </c>
      <c r="D3660" s="3">
        <f>INDEX([3]关卡!$N$19:$N$2018,A3660)</f>
        <v>542</v>
      </c>
      <c r="E3660" s="3" t="s">
        <v>25</v>
      </c>
      <c r="F3660" s="3" t="s">
        <v>26</v>
      </c>
      <c r="G3660" s="3">
        <v>30</v>
      </c>
      <c r="H3660" s="3">
        <v>30</v>
      </c>
      <c r="I3660" s="3">
        <v>0.2</v>
      </c>
      <c r="J3660" s="4">
        <v>0.75</v>
      </c>
      <c r="K3660" s="4">
        <v>1</v>
      </c>
      <c r="L3660" s="4">
        <v>5</v>
      </c>
      <c r="M3660" s="3">
        <v>1</v>
      </c>
      <c r="N3660" s="3">
        <v>2</v>
      </c>
      <c r="O3660" s="3">
        <f>HLOOKUP(O$5,[1]非R能力!$B$8:$F$558,$C3660+1,0)</f>
        <v>2602879.0074916249</v>
      </c>
      <c r="P3660" s="3">
        <f>HLOOKUP(P$5,[1]非R能力!$B$8:$F$558,$C3660+1,0)</f>
        <v>362979.38827620185</v>
      </c>
      <c r="Q3660" s="3">
        <f>HLOOKUP(Q$5,[1]非R能力!$B$8:$F$558,$C3660+1,0)</f>
        <v>177882.58545270364</v>
      </c>
      <c r="R3660" s="3">
        <f>HLOOKUP(R$5,[1]非R能力!$B$8:$F$558,$C3660+1,0)</f>
        <v>55623.595117923942</v>
      </c>
      <c r="S3660" s="3">
        <f>HLOOKUP(S$5,[1]非R能力!$B$8:$F$558,$C3660+1,0)</f>
        <v>72253.160706345894</v>
      </c>
      <c r="T3660" s="3">
        <f>INDEX([1]非R能力!$H$9:$H$558,D3660)</f>
        <v>71455.601820963464</v>
      </c>
      <c r="U3660" s="3">
        <f>IF(E3660="小怪",0,IF(INDEX([1]非R能力!$FK$9:$FK$558,C3660)=0,0,10))</f>
        <v>10</v>
      </c>
      <c r="V3660" s="3">
        <f>IF(E3660="小怪",0,IF(INDEX([1]非R能力!$FH$9:$FH$558,C3660)=0,0,5000))</f>
        <v>5000</v>
      </c>
      <c r="W3660" s="3">
        <f>HLOOKUP(W$5,[2]人物技能基础!$O$3:$Q$553,$C3660+1,0)</f>
        <v>3.637142857142857</v>
      </c>
      <c r="X3660" s="3">
        <f>HLOOKUP(X$5,[2]人物技能基础!$O$3:$Q$553,$C3660+1,0)</f>
        <v>2.0186428571428574</v>
      </c>
      <c r="Y3660" s="3">
        <f>HLOOKUP(Y$5,[2]人物技能基础!$O$3:$Q$553,$C3660+1,0)</f>
        <v>99.964285714285708</v>
      </c>
      <c r="Z3660" s="3">
        <f t="shared" si="343"/>
        <v>11839282</v>
      </c>
      <c r="AA3660" s="3">
        <f t="shared" si="344"/>
        <v>195435</v>
      </c>
      <c r="AB3660" s="3">
        <f t="shared" si="345"/>
        <v>72595</v>
      </c>
      <c r="AC3660" s="3">
        <f t="shared" si="346"/>
        <v>72253</v>
      </c>
      <c r="AD3660" s="3">
        <f t="shared" si="347"/>
        <v>74164</v>
      </c>
    </row>
    <row r="3661" spans="1:30" x14ac:dyDescent="0.15">
      <c r="A3661" s="3">
        <v>1656</v>
      </c>
      <c r="B3661" s="3" t="str">
        <f t="shared" si="342"/>
        <v>关卡1656boss</v>
      </c>
      <c r="C3661" s="3">
        <f>INDEX([3]关卡!$J$19:$J$2018,A3661)</f>
        <v>542</v>
      </c>
      <c r="D3661" s="3">
        <f>INDEX([3]关卡!$N$19:$N$2018,A3661)</f>
        <v>542</v>
      </c>
      <c r="E3661" s="3" t="s">
        <v>25</v>
      </c>
      <c r="F3661" s="3" t="s">
        <v>26</v>
      </c>
      <c r="G3661" s="3">
        <v>30</v>
      </c>
      <c r="H3661" s="3">
        <v>30</v>
      </c>
      <c r="I3661" s="3">
        <v>0.2</v>
      </c>
      <c r="J3661" s="4">
        <v>0.75</v>
      </c>
      <c r="K3661" s="4">
        <v>1</v>
      </c>
      <c r="L3661" s="4">
        <v>5</v>
      </c>
      <c r="M3661" s="3">
        <v>1</v>
      </c>
      <c r="N3661" s="3">
        <v>2</v>
      </c>
      <c r="O3661" s="3">
        <f>HLOOKUP(O$5,[1]非R能力!$B$8:$F$558,$C3661+1,0)</f>
        <v>2602879.0074916249</v>
      </c>
      <c r="P3661" s="3">
        <f>HLOOKUP(P$5,[1]非R能力!$B$8:$F$558,$C3661+1,0)</f>
        <v>362979.38827620185</v>
      </c>
      <c r="Q3661" s="3">
        <f>HLOOKUP(Q$5,[1]非R能力!$B$8:$F$558,$C3661+1,0)</f>
        <v>177882.58545270364</v>
      </c>
      <c r="R3661" s="3">
        <f>HLOOKUP(R$5,[1]非R能力!$B$8:$F$558,$C3661+1,0)</f>
        <v>55623.595117923942</v>
      </c>
      <c r="S3661" s="3">
        <f>HLOOKUP(S$5,[1]非R能力!$B$8:$F$558,$C3661+1,0)</f>
        <v>72253.160706345894</v>
      </c>
      <c r="T3661" s="3">
        <f>INDEX([1]非R能力!$H$9:$H$558,D3661)</f>
        <v>71455.601820963464</v>
      </c>
      <c r="U3661" s="3">
        <f>IF(E3661="小怪",0,IF(INDEX([1]非R能力!$FK$9:$FK$558,C3661)=0,0,10))</f>
        <v>10</v>
      </c>
      <c r="V3661" s="3">
        <f>IF(E3661="小怪",0,IF(INDEX([1]非R能力!$FH$9:$FH$558,C3661)=0,0,5000))</f>
        <v>5000</v>
      </c>
      <c r="W3661" s="3">
        <f>HLOOKUP(W$5,[2]人物技能基础!$O$3:$Q$553,$C3661+1,0)</f>
        <v>3.637142857142857</v>
      </c>
      <c r="X3661" s="3">
        <f>HLOOKUP(X$5,[2]人物技能基础!$O$3:$Q$553,$C3661+1,0)</f>
        <v>2.0186428571428574</v>
      </c>
      <c r="Y3661" s="3">
        <f>HLOOKUP(Y$5,[2]人物技能基础!$O$3:$Q$553,$C3661+1,0)</f>
        <v>99.964285714285708</v>
      </c>
      <c r="Z3661" s="3">
        <f t="shared" si="343"/>
        <v>11839282</v>
      </c>
      <c r="AA3661" s="3">
        <f t="shared" si="344"/>
        <v>195435</v>
      </c>
      <c r="AB3661" s="3">
        <f t="shared" si="345"/>
        <v>72595</v>
      </c>
      <c r="AC3661" s="3">
        <f t="shared" si="346"/>
        <v>72253</v>
      </c>
      <c r="AD3661" s="3">
        <f t="shared" si="347"/>
        <v>74164</v>
      </c>
    </row>
    <row r="3662" spans="1:30" x14ac:dyDescent="0.15">
      <c r="A3662" s="3">
        <v>1657</v>
      </c>
      <c r="B3662" s="3" t="str">
        <f t="shared" si="342"/>
        <v>关卡1657boss</v>
      </c>
      <c r="C3662" s="3">
        <f>INDEX([3]关卡!$J$19:$J$2018,A3662)</f>
        <v>543</v>
      </c>
      <c r="D3662" s="3">
        <f>INDEX([3]关卡!$N$19:$N$2018,A3662)</f>
        <v>543</v>
      </c>
      <c r="E3662" s="3" t="s">
        <v>25</v>
      </c>
      <c r="F3662" s="3" t="s">
        <v>26</v>
      </c>
      <c r="G3662" s="3">
        <v>30</v>
      </c>
      <c r="H3662" s="3">
        <v>30</v>
      </c>
      <c r="I3662" s="3">
        <v>0.2</v>
      </c>
      <c r="J3662" s="4">
        <v>0.75</v>
      </c>
      <c r="K3662" s="4">
        <v>1</v>
      </c>
      <c r="L3662" s="4">
        <v>5</v>
      </c>
      <c r="M3662" s="3">
        <v>1</v>
      </c>
      <c r="N3662" s="3">
        <v>2</v>
      </c>
      <c r="O3662" s="3">
        <f>HLOOKUP(O$5,[1]非R能力!$B$8:$F$558,$C3662+1,0)</f>
        <v>2612316.3216105006</v>
      </c>
      <c r="P3662" s="3">
        <f>HLOOKUP(P$5,[1]非R能力!$B$8:$F$558,$C3662+1,0)</f>
        <v>364039.15602732915</v>
      </c>
      <c r="Q3662" s="3">
        <f>HLOOKUP(Q$5,[1]非R能力!$B$8:$F$558,$C3662+1,0)</f>
        <v>178240.57127615807</v>
      </c>
      <c r="R3662" s="3">
        <f>HLOOKUP(R$5,[1]非R能力!$B$8:$F$558,$C3662+1,0)</f>
        <v>55758.921566304489</v>
      </c>
      <c r="S3662" s="3">
        <f>HLOOKUP(S$5,[1]非R能力!$B$8:$F$558,$C3662+1,0)</f>
        <v>72384.150680613893</v>
      </c>
      <c r="T3662" s="3">
        <f>INDEX([1]非R能力!$H$9:$H$558,D3662)</f>
        <v>71813.529605804593</v>
      </c>
      <c r="U3662" s="3">
        <f>IF(E3662="小怪",0,IF(INDEX([1]非R能力!$FK$9:$FK$558,C3662)=0,0,10))</f>
        <v>10</v>
      </c>
      <c r="V3662" s="3">
        <f>IF(E3662="小怪",0,IF(INDEX([1]非R能力!$FH$9:$FH$558,C3662)=0,0,5000))</f>
        <v>5000</v>
      </c>
      <c r="W3662" s="3">
        <f>HLOOKUP(W$5,[2]人物技能基础!$O$3:$Q$553,$C3662+1,0)</f>
        <v>3.637142857142857</v>
      </c>
      <c r="X3662" s="3">
        <f>HLOOKUP(X$5,[2]人物技能基础!$O$3:$Q$553,$C3662+1,0)</f>
        <v>2.0186428571428574</v>
      </c>
      <c r="Y3662" s="3">
        <f>HLOOKUP(Y$5,[2]人物技能基础!$O$3:$Q$553,$C3662+1,0)</f>
        <v>99.964285714285708</v>
      </c>
      <c r="Z3662" s="3">
        <f t="shared" si="343"/>
        <v>11876529</v>
      </c>
      <c r="AA3662" s="3">
        <f t="shared" si="344"/>
        <v>195856</v>
      </c>
      <c r="AB3662" s="3">
        <f t="shared" si="345"/>
        <v>72807</v>
      </c>
      <c r="AC3662" s="3">
        <f t="shared" si="346"/>
        <v>72384</v>
      </c>
      <c r="AD3662" s="3">
        <f t="shared" si="347"/>
        <v>74345</v>
      </c>
    </row>
    <row r="3663" spans="1:30" x14ac:dyDescent="0.15">
      <c r="A3663" s="3">
        <v>1658</v>
      </c>
      <c r="B3663" s="3" t="str">
        <f t="shared" si="342"/>
        <v>关卡1658boss</v>
      </c>
      <c r="C3663" s="3">
        <f>INDEX([3]关卡!$J$19:$J$2018,A3663)</f>
        <v>543</v>
      </c>
      <c r="D3663" s="3">
        <f>INDEX([3]关卡!$N$19:$N$2018,A3663)</f>
        <v>543</v>
      </c>
      <c r="E3663" s="3" t="s">
        <v>25</v>
      </c>
      <c r="F3663" s="3" t="s">
        <v>26</v>
      </c>
      <c r="G3663" s="3">
        <v>30</v>
      </c>
      <c r="H3663" s="3">
        <v>30</v>
      </c>
      <c r="I3663" s="3">
        <v>0.2</v>
      </c>
      <c r="J3663" s="4">
        <v>0.75</v>
      </c>
      <c r="K3663" s="4">
        <v>1</v>
      </c>
      <c r="L3663" s="4">
        <v>5</v>
      </c>
      <c r="M3663" s="3">
        <v>1</v>
      </c>
      <c r="N3663" s="3">
        <v>2</v>
      </c>
      <c r="O3663" s="3">
        <f>HLOOKUP(O$5,[1]非R能力!$B$8:$F$558,$C3663+1,0)</f>
        <v>2612316.3216105006</v>
      </c>
      <c r="P3663" s="3">
        <f>HLOOKUP(P$5,[1]非R能力!$B$8:$F$558,$C3663+1,0)</f>
        <v>364039.15602732915</v>
      </c>
      <c r="Q3663" s="3">
        <f>HLOOKUP(Q$5,[1]非R能力!$B$8:$F$558,$C3663+1,0)</f>
        <v>178240.57127615807</v>
      </c>
      <c r="R3663" s="3">
        <f>HLOOKUP(R$5,[1]非R能力!$B$8:$F$558,$C3663+1,0)</f>
        <v>55758.921566304489</v>
      </c>
      <c r="S3663" s="3">
        <f>HLOOKUP(S$5,[1]非R能力!$B$8:$F$558,$C3663+1,0)</f>
        <v>72384.150680613893</v>
      </c>
      <c r="T3663" s="3">
        <f>INDEX([1]非R能力!$H$9:$H$558,D3663)</f>
        <v>71813.529605804593</v>
      </c>
      <c r="U3663" s="3">
        <f>IF(E3663="小怪",0,IF(INDEX([1]非R能力!$FK$9:$FK$558,C3663)=0,0,10))</f>
        <v>10</v>
      </c>
      <c r="V3663" s="3">
        <f>IF(E3663="小怪",0,IF(INDEX([1]非R能力!$FH$9:$FH$558,C3663)=0,0,5000))</f>
        <v>5000</v>
      </c>
      <c r="W3663" s="3">
        <f>HLOOKUP(W$5,[2]人物技能基础!$O$3:$Q$553,$C3663+1,0)</f>
        <v>3.637142857142857</v>
      </c>
      <c r="X3663" s="3">
        <f>HLOOKUP(X$5,[2]人物技能基础!$O$3:$Q$553,$C3663+1,0)</f>
        <v>2.0186428571428574</v>
      </c>
      <c r="Y3663" s="3">
        <f>HLOOKUP(Y$5,[2]人物技能基础!$O$3:$Q$553,$C3663+1,0)</f>
        <v>99.964285714285708</v>
      </c>
      <c r="Z3663" s="3">
        <f t="shared" si="343"/>
        <v>11876529</v>
      </c>
      <c r="AA3663" s="3">
        <f t="shared" si="344"/>
        <v>195856</v>
      </c>
      <c r="AB3663" s="3">
        <f t="shared" si="345"/>
        <v>72807</v>
      </c>
      <c r="AC3663" s="3">
        <f t="shared" si="346"/>
        <v>72384</v>
      </c>
      <c r="AD3663" s="3">
        <f t="shared" si="347"/>
        <v>74345</v>
      </c>
    </row>
    <row r="3664" spans="1:30" x14ac:dyDescent="0.15">
      <c r="A3664" s="3">
        <v>1659</v>
      </c>
      <c r="B3664" s="3" t="str">
        <f t="shared" si="342"/>
        <v>关卡1659boss</v>
      </c>
      <c r="C3664" s="3">
        <f>INDEX([3]关卡!$J$19:$J$2018,A3664)</f>
        <v>543</v>
      </c>
      <c r="D3664" s="3">
        <f>INDEX([3]关卡!$N$19:$N$2018,A3664)</f>
        <v>543</v>
      </c>
      <c r="E3664" s="3" t="s">
        <v>25</v>
      </c>
      <c r="F3664" s="3" t="s">
        <v>26</v>
      </c>
      <c r="G3664" s="3">
        <v>30</v>
      </c>
      <c r="H3664" s="3">
        <v>30</v>
      </c>
      <c r="I3664" s="3">
        <v>0.2</v>
      </c>
      <c r="J3664" s="4">
        <v>0.75</v>
      </c>
      <c r="K3664" s="4">
        <v>1</v>
      </c>
      <c r="L3664" s="4">
        <v>5</v>
      </c>
      <c r="M3664" s="3">
        <v>1</v>
      </c>
      <c r="N3664" s="3">
        <v>2</v>
      </c>
      <c r="O3664" s="3">
        <f>HLOOKUP(O$5,[1]非R能力!$B$8:$F$558,$C3664+1,0)</f>
        <v>2612316.3216105006</v>
      </c>
      <c r="P3664" s="3">
        <f>HLOOKUP(P$5,[1]非R能力!$B$8:$F$558,$C3664+1,0)</f>
        <v>364039.15602732915</v>
      </c>
      <c r="Q3664" s="3">
        <f>HLOOKUP(Q$5,[1]非R能力!$B$8:$F$558,$C3664+1,0)</f>
        <v>178240.57127615807</v>
      </c>
      <c r="R3664" s="3">
        <f>HLOOKUP(R$5,[1]非R能力!$B$8:$F$558,$C3664+1,0)</f>
        <v>55758.921566304489</v>
      </c>
      <c r="S3664" s="3">
        <f>HLOOKUP(S$5,[1]非R能力!$B$8:$F$558,$C3664+1,0)</f>
        <v>72384.150680613893</v>
      </c>
      <c r="T3664" s="3">
        <f>INDEX([1]非R能力!$H$9:$H$558,D3664)</f>
        <v>71813.529605804593</v>
      </c>
      <c r="U3664" s="3">
        <f>IF(E3664="小怪",0,IF(INDEX([1]非R能力!$FK$9:$FK$558,C3664)=0,0,10))</f>
        <v>10</v>
      </c>
      <c r="V3664" s="3">
        <f>IF(E3664="小怪",0,IF(INDEX([1]非R能力!$FH$9:$FH$558,C3664)=0,0,5000))</f>
        <v>5000</v>
      </c>
      <c r="W3664" s="3">
        <f>HLOOKUP(W$5,[2]人物技能基础!$O$3:$Q$553,$C3664+1,0)</f>
        <v>3.637142857142857</v>
      </c>
      <c r="X3664" s="3">
        <f>HLOOKUP(X$5,[2]人物技能基础!$O$3:$Q$553,$C3664+1,0)</f>
        <v>2.0186428571428574</v>
      </c>
      <c r="Y3664" s="3">
        <f>HLOOKUP(Y$5,[2]人物技能基础!$O$3:$Q$553,$C3664+1,0)</f>
        <v>99.964285714285708</v>
      </c>
      <c r="Z3664" s="3">
        <f t="shared" si="343"/>
        <v>11876529</v>
      </c>
      <c r="AA3664" s="3">
        <f t="shared" si="344"/>
        <v>195856</v>
      </c>
      <c r="AB3664" s="3">
        <f t="shared" si="345"/>
        <v>72807</v>
      </c>
      <c r="AC3664" s="3">
        <f t="shared" si="346"/>
        <v>72384</v>
      </c>
      <c r="AD3664" s="3">
        <f t="shared" si="347"/>
        <v>74345</v>
      </c>
    </row>
    <row r="3665" spans="1:30" x14ac:dyDescent="0.15">
      <c r="A3665" s="3">
        <v>1660</v>
      </c>
      <c r="B3665" s="3" t="str">
        <f t="shared" si="342"/>
        <v>关卡1660boss</v>
      </c>
      <c r="C3665" s="3">
        <f>INDEX([3]关卡!$J$19:$J$2018,A3665)</f>
        <v>544</v>
      </c>
      <c r="D3665" s="3">
        <f>INDEX([3]关卡!$N$19:$N$2018,A3665)</f>
        <v>544</v>
      </c>
      <c r="E3665" s="3" t="s">
        <v>25</v>
      </c>
      <c r="F3665" s="3" t="s">
        <v>26</v>
      </c>
      <c r="G3665" s="3">
        <v>30</v>
      </c>
      <c r="H3665" s="3">
        <v>30</v>
      </c>
      <c r="I3665" s="3">
        <v>0.2</v>
      </c>
      <c r="J3665" s="4">
        <v>0.75</v>
      </c>
      <c r="K3665" s="4">
        <v>1</v>
      </c>
      <c r="L3665" s="4">
        <v>5</v>
      </c>
      <c r="M3665" s="3">
        <v>1</v>
      </c>
      <c r="N3665" s="3">
        <v>2</v>
      </c>
      <c r="O3665" s="3">
        <f>HLOOKUP(O$5,[1]非R能力!$B$8:$F$558,$C3665+1,0)</f>
        <v>2622164.2902593506</v>
      </c>
      <c r="P3665" s="3">
        <f>HLOOKUP(P$5,[1]非R能力!$B$8:$F$558,$C3665+1,0)</f>
        <v>365056.61814479012</v>
      </c>
      <c r="Q3665" s="3">
        <f>HLOOKUP(Q$5,[1]非R能力!$B$8:$F$558,$C3665+1,0)</f>
        <v>178607.44765812898</v>
      </c>
      <c r="R3665" s="3">
        <f>HLOOKUP(R$5,[1]非R能力!$B$8:$F$558,$C3665+1,0)</f>
        <v>55884.117289290334</v>
      </c>
      <c r="S3665" s="3">
        <f>HLOOKUP(S$5,[1]非R能力!$B$8:$F$558,$C3665+1,0)</f>
        <v>72534.141262928519</v>
      </c>
      <c r="T3665" s="3">
        <f>INDEX([1]非R能力!$H$9:$H$558,D3665)</f>
        <v>72172.884277496851</v>
      </c>
      <c r="U3665" s="3">
        <f>IF(E3665="小怪",0,IF(INDEX([1]非R能力!$FK$9:$FK$558,C3665)=0,0,10))</f>
        <v>10</v>
      </c>
      <c r="V3665" s="3">
        <f>IF(E3665="小怪",0,IF(INDEX([1]非R能力!$FH$9:$FH$558,C3665)=0,0,5000))</f>
        <v>5000</v>
      </c>
      <c r="W3665" s="3">
        <f>HLOOKUP(W$5,[2]人物技能基础!$O$3:$Q$553,$C3665+1,0)</f>
        <v>3.637142857142857</v>
      </c>
      <c r="X3665" s="3">
        <f>HLOOKUP(X$5,[2]人物技能基础!$O$3:$Q$553,$C3665+1,0)</f>
        <v>2.0186428571428574</v>
      </c>
      <c r="Y3665" s="3">
        <f>HLOOKUP(Y$5,[2]人物技能基础!$O$3:$Q$553,$C3665+1,0)</f>
        <v>99.964285714285708</v>
      </c>
      <c r="Z3665" s="3">
        <f t="shared" si="343"/>
        <v>11912555</v>
      </c>
      <c r="AA3665" s="3">
        <f t="shared" si="344"/>
        <v>196288</v>
      </c>
      <c r="AB3665" s="3">
        <f t="shared" si="345"/>
        <v>73011</v>
      </c>
      <c r="AC3665" s="3">
        <f t="shared" si="346"/>
        <v>72534</v>
      </c>
      <c r="AD3665" s="3">
        <f t="shared" si="347"/>
        <v>74512</v>
      </c>
    </row>
    <row r="3666" spans="1:30" x14ac:dyDescent="0.15">
      <c r="A3666" s="3">
        <v>1661</v>
      </c>
      <c r="B3666" s="3" t="str">
        <f t="shared" si="342"/>
        <v>关卡1661boss</v>
      </c>
      <c r="C3666" s="3">
        <f>INDEX([3]关卡!$J$19:$J$2018,A3666)</f>
        <v>544</v>
      </c>
      <c r="D3666" s="3">
        <f>INDEX([3]关卡!$N$19:$N$2018,A3666)</f>
        <v>544</v>
      </c>
      <c r="E3666" s="3" t="s">
        <v>25</v>
      </c>
      <c r="F3666" s="3" t="s">
        <v>26</v>
      </c>
      <c r="G3666" s="3">
        <v>30</v>
      </c>
      <c r="H3666" s="3">
        <v>30</v>
      </c>
      <c r="I3666" s="3">
        <v>0.2</v>
      </c>
      <c r="J3666" s="4">
        <v>0.75</v>
      </c>
      <c r="K3666" s="4">
        <v>1</v>
      </c>
      <c r="L3666" s="4">
        <v>5</v>
      </c>
      <c r="M3666" s="3">
        <v>1</v>
      </c>
      <c r="N3666" s="3">
        <v>2</v>
      </c>
      <c r="O3666" s="3">
        <f>HLOOKUP(O$5,[1]非R能力!$B$8:$F$558,$C3666+1,0)</f>
        <v>2622164.2902593506</v>
      </c>
      <c r="P3666" s="3">
        <f>HLOOKUP(P$5,[1]非R能力!$B$8:$F$558,$C3666+1,0)</f>
        <v>365056.61814479012</v>
      </c>
      <c r="Q3666" s="3">
        <f>HLOOKUP(Q$5,[1]非R能力!$B$8:$F$558,$C3666+1,0)</f>
        <v>178607.44765812898</v>
      </c>
      <c r="R3666" s="3">
        <f>HLOOKUP(R$5,[1]非R能力!$B$8:$F$558,$C3666+1,0)</f>
        <v>55884.117289290334</v>
      </c>
      <c r="S3666" s="3">
        <f>HLOOKUP(S$5,[1]非R能力!$B$8:$F$558,$C3666+1,0)</f>
        <v>72534.141262928519</v>
      </c>
      <c r="T3666" s="3">
        <f>INDEX([1]非R能力!$H$9:$H$558,D3666)</f>
        <v>72172.884277496851</v>
      </c>
      <c r="U3666" s="3">
        <f>IF(E3666="小怪",0,IF(INDEX([1]非R能力!$FK$9:$FK$558,C3666)=0,0,10))</f>
        <v>10</v>
      </c>
      <c r="V3666" s="3">
        <f>IF(E3666="小怪",0,IF(INDEX([1]非R能力!$FH$9:$FH$558,C3666)=0,0,5000))</f>
        <v>5000</v>
      </c>
      <c r="W3666" s="3">
        <f>HLOOKUP(W$5,[2]人物技能基础!$O$3:$Q$553,$C3666+1,0)</f>
        <v>3.637142857142857</v>
      </c>
      <c r="X3666" s="3">
        <f>HLOOKUP(X$5,[2]人物技能基础!$O$3:$Q$553,$C3666+1,0)</f>
        <v>2.0186428571428574</v>
      </c>
      <c r="Y3666" s="3">
        <f>HLOOKUP(Y$5,[2]人物技能基础!$O$3:$Q$553,$C3666+1,0)</f>
        <v>99.964285714285708</v>
      </c>
      <c r="Z3666" s="3">
        <f t="shared" si="343"/>
        <v>11912555</v>
      </c>
      <c r="AA3666" s="3">
        <f t="shared" si="344"/>
        <v>196288</v>
      </c>
      <c r="AB3666" s="3">
        <f t="shared" si="345"/>
        <v>73011</v>
      </c>
      <c r="AC3666" s="3">
        <f t="shared" si="346"/>
        <v>72534</v>
      </c>
      <c r="AD3666" s="3">
        <f t="shared" si="347"/>
        <v>74512</v>
      </c>
    </row>
    <row r="3667" spans="1:30" x14ac:dyDescent="0.15">
      <c r="A3667" s="3">
        <v>1662</v>
      </c>
      <c r="B3667" s="3" t="str">
        <f t="shared" si="342"/>
        <v>关卡1662boss</v>
      </c>
      <c r="C3667" s="3">
        <f>INDEX([3]关卡!$J$19:$J$2018,A3667)</f>
        <v>544</v>
      </c>
      <c r="D3667" s="3">
        <f>INDEX([3]关卡!$N$19:$N$2018,A3667)</f>
        <v>544</v>
      </c>
      <c r="E3667" s="3" t="s">
        <v>25</v>
      </c>
      <c r="F3667" s="3" t="s">
        <v>26</v>
      </c>
      <c r="G3667" s="3">
        <v>30</v>
      </c>
      <c r="H3667" s="3">
        <v>30</v>
      </c>
      <c r="I3667" s="3">
        <v>0.2</v>
      </c>
      <c r="J3667" s="4">
        <v>0.75</v>
      </c>
      <c r="K3667" s="4">
        <v>1</v>
      </c>
      <c r="L3667" s="4">
        <v>5</v>
      </c>
      <c r="M3667" s="3">
        <v>1</v>
      </c>
      <c r="N3667" s="3">
        <v>2</v>
      </c>
      <c r="O3667" s="3">
        <f>HLOOKUP(O$5,[1]非R能力!$B$8:$F$558,$C3667+1,0)</f>
        <v>2622164.2902593506</v>
      </c>
      <c r="P3667" s="3">
        <f>HLOOKUP(P$5,[1]非R能力!$B$8:$F$558,$C3667+1,0)</f>
        <v>365056.61814479012</v>
      </c>
      <c r="Q3667" s="3">
        <f>HLOOKUP(Q$5,[1]非R能力!$B$8:$F$558,$C3667+1,0)</f>
        <v>178607.44765812898</v>
      </c>
      <c r="R3667" s="3">
        <f>HLOOKUP(R$5,[1]非R能力!$B$8:$F$558,$C3667+1,0)</f>
        <v>55884.117289290334</v>
      </c>
      <c r="S3667" s="3">
        <f>HLOOKUP(S$5,[1]非R能力!$B$8:$F$558,$C3667+1,0)</f>
        <v>72534.141262928519</v>
      </c>
      <c r="T3667" s="3">
        <f>INDEX([1]非R能力!$H$9:$H$558,D3667)</f>
        <v>72172.884277496851</v>
      </c>
      <c r="U3667" s="3">
        <f>IF(E3667="小怪",0,IF(INDEX([1]非R能力!$FK$9:$FK$558,C3667)=0,0,10))</f>
        <v>10</v>
      </c>
      <c r="V3667" s="3">
        <f>IF(E3667="小怪",0,IF(INDEX([1]非R能力!$FH$9:$FH$558,C3667)=0,0,5000))</f>
        <v>5000</v>
      </c>
      <c r="W3667" s="3">
        <f>HLOOKUP(W$5,[2]人物技能基础!$O$3:$Q$553,$C3667+1,0)</f>
        <v>3.637142857142857</v>
      </c>
      <c r="X3667" s="3">
        <f>HLOOKUP(X$5,[2]人物技能基础!$O$3:$Q$553,$C3667+1,0)</f>
        <v>2.0186428571428574</v>
      </c>
      <c r="Y3667" s="3">
        <f>HLOOKUP(Y$5,[2]人物技能基础!$O$3:$Q$553,$C3667+1,0)</f>
        <v>99.964285714285708</v>
      </c>
      <c r="Z3667" s="3">
        <f t="shared" si="343"/>
        <v>11912555</v>
      </c>
      <c r="AA3667" s="3">
        <f t="shared" si="344"/>
        <v>196288</v>
      </c>
      <c r="AB3667" s="3">
        <f t="shared" si="345"/>
        <v>73011</v>
      </c>
      <c r="AC3667" s="3">
        <f t="shared" si="346"/>
        <v>72534</v>
      </c>
      <c r="AD3667" s="3">
        <f t="shared" si="347"/>
        <v>74512</v>
      </c>
    </row>
    <row r="3668" spans="1:30" x14ac:dyDescent="0.15">
      <c r="A3668" s="3">
        <v>1663</v>
      </c>
      <c r="B3668" s="3" t="str">
        <f t="shared" si="342"/>
        <v>关卡1663boss</v>
      </c>
      <c r="C3668" s="3">
        <f>INDEX([3]关卡!$J$19:$J$2018,A3668)</f>
        <v>545</v>
      </c>
      <c r="D3668" s="3">
        <f>INDEX([3]关卡!$N$19:$N$2018,A3668)</f>
        <v>545</v>
      </c>
      <c r="E3668" s="3" t="s">
        <v>25</v>
      </c>
      <c r="F3668" s="3" t="s">
        <v>26</v>
      </c>
      <c r="G3668" s="3">
        <v>30</v>
      </c>
      <c r="H3668" s="3">
        <v>30</v>
      </c>
      <c r="I3668" s="3">
        <v>0.2</v>
      </c>
      <c r="J3668" s="4">
        <v>0.75</v>
      </c>
      <c r="K3668" s="4">
        <v>1</v>
      </c>
      <c r="L3668" s="4">
        <v>5</v>
      </c>
      <c r="M3668" s="3">
        <v>1</v>
      </c>
      <c r="N3668" s="3">
        <v>2</v>
      </c>
      <c r="O3668" s="3">
        <f>HLOOKUP(O$5,[1]非R能力!$B$8:$F$558,$C3668+1,0)</f>
        <v>2631459.2324575167</v>
      </c>
      <c r="P3668" s="3">
        <f>HLOOKUP(P$5,[1]非R能力!$B$8:$F$558,$C3668+1,0)</f>
        <v>366191.74516195984</v>
      </c>
      <c r="Q3668" s="3">
        <f>HLOOKUP(Q$5,[1]非R能力!$B$8:$F$558,$C3668+1,0)</f>
        <v>178963.58819894746</v>
      </c>
      <c r="R3668" s="3">
        <f>HLOOKUP(R$5,[1]非R能力!$B$8:$F$558,$C3668+1,0)</f>
        <v>56013.405413199944</v>
      </c>
      <c r="S3668" s="3">
        <f>HLOOKUP(S$5,[1]非R能力!$B$8:$F$558,$C3668+1,0)</f>
        <v>72662.170847584421</v>
      </c>
      <c r="T3668" s="3">
        <f>INDEX([1]非R能力!$H$9:$H$558,D3668)</f>
        <v>72533.669960494517</v>
      </c>
      <c r="U3668" s="3">
        <f>IF(E3668="小怪",0,IF(INDEX([1]非R能力!$FK$9:$FK$558,C3668)=0,0,10))</f>
        <v>10</v>
      </c>
      <c r="V3668" s="3">
        <f>IF(E3668="小怪",0,IF(INDEX([1]非R能力!$FH$9:$FH$558,C3668)=0,0,5000))</f>
        <v>5000</v>
      </c>
      <c r="W3668" s="3">
        <f>HLOOKUP(W$5,[2]人物技能基础!$O$3:$Q$553,$C3668+1,0)</f>
        <v>3.637142857142857</v>
      </c>
      <c r="X3668" s="3">
        <f>HLOOKUP(X$5,[2]人物技能基础!$O$3:$Q$553,$C3668+1,0)</f>
        <v>2.0186428571428574</v>
      </c>
      <c r="Y3668" s="3">
        <f>HLOOKUP(Y$5,[2]人物技能基础!$O$3:$Q$553,$C3668+1,0)</f>
        <v>99.964285714285708</v>
      </c>
      <c r="Z3668" s="3">
        <f t="shared" si="343"/>
        <v>11952047</v>
      </c>
      <c r="AA3668" s="3">
        <f t="shared" si="344"/>
        <v>196706</v>
      </c>
      <c r="AB3668" s="3">
        <f t="shared" si="345"/>
        <v>73238</v>
      </c>
      <c r="AC3668" s="3">
        <f t="shared" si="346"/>
        <v>72662</v>
      </c>
      <c r="AD3668" s="3">
        <f t="shared" si="347"/>
        <v>74684</v>
      </c>
    </row>
    <row r="3669" spans="1:30" x14ac:dyDescent="0.15">
      <c r="A3669" s="3">
        <v>1664</v>
      </c>
      <c r="B3669" s="3" t="str">
        <f t="shared" si="342"/>
        <v>关卡1664boss</v>
      </c>
      <c r="C3669" s="3">
        <f>INDEX([3]关卡!$J$19:$J$2018,A3669)</f>
        <v>545</v>
      </c>
      <c r="D3669" s="3">
        <f>INDEX([3]关卡!$N$19:$N$2018,A3669)</f>
        <v>545</v>
      </c>
      <c r="E3669" s="3" t="s">
        <v>25</v>
      </c>
      <c r="F3669" s="3" t="s">
        <v>26</v>
      </c>
      <c r="G3669" s="3">
        <v>30</v>
      </c>
      <c r="H3669" s="3">
        <v>30</v>
      </c>
      <c r="I3669" s="3">
        <v>0.2</v>
      </c>
      <c r="J3669" s="4">
        <v>0.75</v>
      </c>
      <c r="K3669" s="4">
        <v>1</v>
      </c>
      <c r="L3669" s="4">
        <v>5</v>
      </c>
      <c r="M3669" s="3">
        <v>1</v>
      </c>
      <c r="N3669" s="3">
        <v>2</v>
      </c>
      <c r="O3669" s="3">
        <f>HLOOKUP(O$5,[1]非R能力!$B$8:$F$558,$C3669+1,0)</f>
        <v>2631459.2324575167</v>
      </c>
      <c r="P3669" s="3">
        <f>HLOOKUP(P$5,[1]非R能力!$B$8:$F$558,$C3669+1,0)</f>
        <v>366191.74516195984</v>
      </c>
      <c r="Q3669" s="3">
        <f>HLOOKUP(Q$5,[1]非R能力!$B$8:$F$558,$C3669+1,0)</f>
        <v>178963.58819894746</v>
      </c>
      <c r="R3669" s="3">
        <f>HLOOKUP(R$5,[1]非R能力!$B$8:$F$558,$C3669+1,0)</f>
        <v>56013.405413199944</v>
      </c>
      <c r="S3669" s="3">
        <f>HLOOKUP(S$5,[1]非R能力!$B$8:$F$558,$C3669+1,0)</f>
        <v>72662.170847584421</v>
      </c>
      <c r="T3669" s="3">
        <f>INDEX([1]非R能力!$H$9:$H$558,D3669)</f>
        <v>72533.669960494517</v>
      </c>
      <c r="U3669" s="3">
        <f>IF(E3669="小怪",0,IF(INDEX([1]非R能力!$FK$9:$FK$558,C3669)=0,0,10))</f>
        <v>10</v>
      </c>
      <c r="V3669" s="3">
        <f>IF(E3669="小怪",0,IF(INDEX([1]非R能力!$FH$9:$FH$558,C3669)=0,0,5000))</f>
        <v>5000</v>
      </c>
      <c r="W3669" s="3">
        <f>HLOOKUP(W$5,[2]人物技能基础!$O$3:$Q$553,$C3669+1,0)</f>
        <v>3.637142857142857</v>
      </c>
      <c r="X3669" s="3">
        <f>HLOOKUP(X$5,[2]人物技能基础!$O$3:$Q$553,$C3669+1,0)</f>
        <v>2.0186428571428574</v>
      </c>
      <c r="Y3669" s="3">
        <f>HLOOKUP(Y$5,[2]人物技能基础!$O$3:$Q$553,$C3669+1,0)</f>
        <v>99.964285714285708</v>
      </c>
      <c r="Z3669" s="3">
        <f t="shared" si="343"/>
        <v>11952047</v>
      </c>
      <c r="AA3669" s="3">
        <f t="shared" si="344"/>
        <v>196706</v>
      </c>
      <c r="AB3669" s="3">
        <f t="shared" si="345"/>
        <v>73238</v>
      </c>
      <c r="AC3669" s="3">
        <f t="shared" si="346"/>
        <v>72662</v>
      </c>
      <c r="AD3669" s="3">
        <f t="shared" si="347"/>
        <v>74684</v>
      </c>
    </row>
    <row r="3670" spans="1:30" x14ac:dyDescent="0.15">
      <c r="A3670" s="3">
        <v>1665</v>
      </c>
      <c r="B3670" s="3" t="str">
        <f t="shared" si="342"/>
        <v>关卡1665boss</v>
      </c>
      <c r="C3670" s="3">
        <f>INDEX([3]关卡!$J$19:$J$2018,A3670)</f>
        <v>545</v>
      </c>
      <c r="D3670" s="3">
        <f>INDEX([3]关卡!$N$19:$N$2018,A3670)</f>
        <v>545</v>
      </c>
      <c r="E3670" s="3" t="s">
        <v>25</v>
      </c>
      <c r="F3670" s="3" t="s">
        <v>26</v>
      </c>
      <c r="G3670" s="3">
        <v>30</v>
      </c>
      <c r="H3670" s="3">
        <v>30</v>
      </c>
      <c r="I3670" s="3">
        <v>0.2</v>
      </c>
      <c r="J3670" s="4">
        <v>0.75</v>
      </c>
      <c r="K3670" s="4">
        <v>1</v>
      </c>
      <c r="L3670" s="4">
        <v>5</v>
      </c>
      <c r="M3670" s="3">
        <v>1</v>
      </c>
      <c r="N3670" s="3">
        <v>2</v>
      </c>
      <c r="O3670" s="3">
        <f>HLOOKUP(O$5,[1]非R能力!$B$8:$F$558,$C3670+1,0)</f>
        <v>2631459.2324575167</v>
      </c>
      <c r="P3670" s="3">
        <f>HLOOKUP(P$5,[1]非R能力!$B$8:$F$558,$C3670+1,0)</f>
        <v>366191.74516195984</v>
      </c>
      <c r="Q3670" s="3">
        <f>HLOOKUP(Q$5,[1]非R能力!$B$8:$F$558,$C3670+1,0)</f>
        <v>178963.58819894746</v>
      </c>
      <c r="R3670" s="3">
        <f>HLOOKUP(R$5,[1]非R能力!$B$8:$F$558,$C3670+1,0)</f>
        <v>56013.405413199944</v>
      </c>
      <c r="S3670" s="3">
        <f>HLOOKUP(S$5,[1]非R能力!$B$8:$F$558,$C3670+1,0)</f>
        <v>72662.170847584421</v>
      </c>
      <c r="T3670" s="3">
        <f>INDEX([1]非R能力!$H$9:$H$558,D3670)</f>
        <v>72533.669960494517</v>
      </c>
      <c r="U3670" s="3">
        <f>IF(E3670="小怪",0,IF(INDEX([1]非R能力!$FK$9:$FK$558,C3670)=0,0,10))</f>
        <v>10</v>
      </c>
      <c r="V3670" s="3">
        <f>IF(E3670="小怪",0,IF(INDEX([1]非R能力!$FH$9:$FH$558,C3670)=0,0,5000))</f>
        <v>5000</v>
      </c>
      <c r="W3670" s="3">
        <f>HLOOKUP(W$5,[2]人物技能基础!$O$3:$Q$553,$C3670+1,0)</f>
        <v>3.637142857142857</v>
      </c>
      <c r="X3670" s="3">
        <f>HLOOKUP(X$5,[2]人物技能基础!$O$3:$Q$553,$C3670+1,0)</f>
        <v>2.0186428571428574</v>
      </c>
      <c r="Y3670" s="3">
        <f>HLOOKUP(Y$5,[2]人物技能基础!$O$3:$Q$553,$C3670+1,0)</f>
        <v>99.964285714285708</v>
      </c>
      <c r="Z3670" s="3">
        <f t="shared" si="343"/>
        <v>11952047</v>
      </c>
      <c r="AA3670" s="3">
        <f t="shared" si="344"/>
        <v>196706</v>
      </c>
      <c r="AB3670" s="3">
        <f t="shared" si="345"/>
        <v>73238</v>
      </c>
      <c r="AC3670" s="3">
        <f t="shared" si="346"/>
        <v>72662</v>
      </c>
      <c r="AD3670" s="3">
        <f t="shared" si="347"/>
        <v>74684</v>
      </c>
    </row>
    <row r="3671" spans="1:30" x14ac:dyDescent="0.15">
      <c r="A3671" s="3">
        <v>1666</v>
      </c>
      <c r="B3671" s="3" t="str">
        <f t="shared" si="342"/>
        <v>关卡1666boss</v>
      </c>
      <c r="C3671" s="3">
        <f>INDEX([3]关卡!$J$19:$J$2018,A3671)</f>
        <v>546</v>
      </c>
      <c r="D3671" s="3">
        <f>INDEX([3]关卡!$N$19:$N$2018,A3671)</f>
        <v>546</v>
      </c>
      <c r="E3671" s="3" t="s">
        <v>25</v>
      </c>
      <c r="F3671" s="3" t="s">
        <v>26</v>
      </c>
      <c r="G3671" s="3">
        <v>30</v>
      </c>
      <c r="H3671" s="3">
        <v>30</v>
      </c>
      <c r="I3671" s="3">
        <v>0.2</v>
      </c>
      <c r="J3671" s="4">
        <v>0.75</v>
      </c>
      <c r="K3671" s="4">
        <v>1</v>
      </c>
      <c r="L3671" s="4">
        <v>5</v>
      </c>
      <c r="M3671" s="3">
        <v>1</v>
      </c>
      <c r="N3671" s="3">
        <v>2</v>
      </c>
      <c r="O3671" s="3">
        <f>HLOOKUP(O$5,[1]非R能力!$B$8:$F$558,$C3671+1,0)</f>
        <v>2640309.3171627889</v>
      </c>
      <c r="P3671" s="3">
        <f>HLOOKUP(P$5,[1]非R能力!$B$8:$F$558,$C3671+1,0)</f>
        <v>367192.86182000086</v>
      </c>
      <c r="Q3671" s="3">
        <f>HLOOKUP(Q$5,[1]非R能力!$B$8:$F$558,$C3671+1,0)</f>
        <v>179353.19906595894</v>
      </c>
      <c r="R3671" s="3">
        <f>HLOOKUP(R$5,[1]非R能力!$B$8:$F$558,$C3671+1,0)</f>
        <v>56136.590488537913</v>
      </c>
      <c r="S3671" s="3">
        <f>HLOOKUP(S$5,[1]非R能力!$B$8:$F$558,$C3671+1,0)</f>
        <v>72833.518416403429</v>
      </c>
      <c r="T3671" s="3">
        <f>INDEX([1]非R能力!$H$9:$H$558,D3671)</f>
        <v>72895.890785398544</v>
      </c>
      <c r="U3671" s="3">
        <f>IF(E3671="小怪",0,IF(INDEX([1]非R能力!$FK$9:$FK$558,C3671)=0,0,10))</f>
        <v>10</v>
      </c>
      <c r="V3671" s="3">
        <f>IF(E3671="小怪",0,IF(INDEX([1]非R能力!$FH$9:$FH$558,C3671)=0,0,5000))</f>
        <v>5000</v>
      </c>
      <c r="W3671" s="3">
        <f>HLOOKUP(W$5,[2]人物技能基础!$O$3:$Q$553,$C3671+1,0)</f>
        <v>3.637142857142857</v>
      </c>
      <c r="X3671" s="3">
        <f>HLOOKUP(X$5,[2]人物技能基础!$O$3:$Q$553,$C3671+1,0)</f>
        <v>2.0186428571428574</v>
      </c>
      <c r="Y3671" s="3">
        <f>HLOOKUP(Y$5,[2]人物技能基础!$O$3:$Q$553,$C3671+1,0)</f>
        <v>99.964285714285708</v>
      </c>
      <c r="Z3671" s="3">
        <f t="shared" si="343"/>
        <v>11987676</v>
      </c>
      <c r="AA3671" s="3">
        <f t="shared" si="344"/>
        <v>197155</v>
      </c>
      <c r="AB3671" s="3">
        <f t="shared" si="345"/>
        <v>73438</v>
      </c>
      <c r="AC3671" s="3">
        <f t="shared" si="346"/>
        <v>72833</v>
      </c>
      <c r="AD3671" s="3">
        <f t="shared" si="347"/>
        <v>74848</v>
      </c>
    </row>
    <row r="3672" spans="1:30" x14ac:dyDescent="0.15">
      <c r="A3672" s="3">
        <v>1667</v>
      </c>
      <c r="B3672" s="3" t="str">
        <f t="shared" si="342"/>
        <v>关卡1667boss</v>
      </c>
      <c r="C3672" s="3">
        <f>INDEX([3]关卡!$J$19:$J$2018,A3672)</f>
        <v>546</v>
      </c>
      <c r="D3672" s="3">
        <f>INDEX([3]关卡!$N$19:$N$2018,A3672)</f>
        <v>546</v>
      </c>
      <c r="E3672" s="3" t="s">
        <v>25</v>
      </c>
      <c r="F3672" s="3" t="s">
        <v>26</v>
      </c>
      <c r="G3672" s="3">
        <v>30</v>
      </c>
      <c r="H3672" s="3">
        <v>30</v>
      </c>
      <c r="I3672" s="3">
        <v>0.2</v>
      </c>
      <c r="J3672" s="4">
        <v>0.75</v>
      </c>
      <c r="K3672" s="4">
        <v>1</v>
      </c>
      <c r="L3672" s="4">
        <v>5</v>
      </c>
      <c r="M3672" s="3">
        <v>1</v>
      </c>
      <c r="N3672" s="3">
        <v>2</v>
      </c>
      <c r="O3672" s="3">
        <f>HLOOKUP(O$5,[1]非R能力!$B$8:$F$558,$C3672+1,0)</f>
        <v>2640309.3171627889</v>
      </c>
      <c r="P3672" s="3">
        <f>HLOOKUP(P$5,[1]非R能力!$B$8:$F$558,$C3672+1,0)</f>
        <v>367192.86182000086</v>
      </c>
      <c r="Q3672" s="3">
        <f>HLOOKUP(Q$5,[1]非R能力!$B$8:$F$558,$C3672+1,0)</f>
        <v>179353.19906595894</v>
      </c>
      <c r="R3672" s="3">
        <f>HLOOKUP(R$5,[1]非R能力!$B$8:$F$558,$C3672+1,0)</f>
        <v>56136.590488537913</v>
      </c>
      <c r="S3672" s="3">
        <f>HLOOKUP(S$5,[1]非R能力!$B$8:$F$558,$C3672+1,0)</f>
        <v>72833.518416403429</v>
      </c>
      <c r="T3672" s="3">
        <f>INDEX([1]非R能力!$H$9:$H$558,D3672)</f>
        <v>72895.890785398544</v>
      </c>
      <c r="U3672" s="3">
        <f>IF(E3672="小怪",0,IF(INDEX([1]非R能力!$FK$9:$FK$558,C3672)=0,0,10))</f>
        <v>10</v>
      </c>
      <c r="V3672" s="3">
        <f>IF(E3672="小怪",0,IF(INDEX([1]非R能力!$FH$9:$FH$558,C3672)=0,0,5000))</f>
        <v>5000</v>
      </c>
      <c r="W3672" s="3">
        <f>HLOOKUP(W$5,[2]人物技能基础!$O$3:$Q$553,$C3672+1,0)</f>
        <v>3.637142857142857</v>
      </c>
      <c r="X3672" s="3">
        <f>HLOOKUP(X$5,[2]人物技能基础!$O$3:$Q$553,$C3672+1,0)</f>
        <v>2.0186428571428574</v>
      </c>
      <c r="Y3672" s="3">
        <f>HLOOKUP(Y$5,[2]人物技能基础!$O$3:$Q$553,$C3672+1,0)</f>
        <v>99.964285714285708</v>
      </c>
      <c r="Z3672" s="3">
        <f t="shared" si="343"/>
        <v>11987676</v>
      </c>
      <c r="AA3672" s="3">
        <f t="shared" si="344"/>
        <v>197155</v>
      </c>
      <c r="AB3672" s="3">
        <f t="shared" si="345"/>
        <v>73438</v>
      </c>
      <c r="AC3672" s="3">
        <f t="shared" si="346"/>
        <v>72833</v>
      </c>
      <c r="AD3672" s="3">
        <f t="shared" si="347"/>
        <v>74848</v>
      </c>
    </row>
    <row r="3673" spans="1:30" x14ac:dyDescent="0.15">
      <c r="A3673" s="3">
        <v>1668</v>
      </c>
      <c r="B3673" s="3" t="str">
        <f t="shared" si="342"/>
        <v>关卡1668boss</v>
      </c>
      <c r="C3673" s="3">
        <f>INDEX([3]关卡!$J$19:$J$2018,A3673)</f>
        <v>546</v>
      </c>
      <c r="D3673" s="3">
        <f>INDEX([3]关卡!$N$19:$N$2018,A3673)</f>
        <v>546</v>
      </c>
      <c r="E3673" s="3" t="s">
        <v>25</v>
      </c>
      <c r="F3673" s="3" t="s">
        <v>26</v>
      </c>
      <c r="G3673" s="3">
        <v>30</v>
      </c>
      <c r="H3673" s="3">
        <v>30</v>
      </c>
      <c r="I3673" s="3">
        <v>0.2</v>
      </c>
      <c r="J3673" s="4">
        <v>0.75</v>
      </c>
      <c r="K3673" s="4">
        <v>1</v>
      </c>
      <c r="L3673" s="4">
        <v>5</v>
      </c>
      <c r="M3673" s="3">
        <v>1</v>
      </c>
      <c r="N3673" s="3">
        <v>2</v>
      </c>
      <c r="O3673" s="3">
        <f>HLOOKUP(O$5,[1]非R能力!$B$8:$F$558,$C3673+1,0)</f>
        <v>2640309.3171627889</v>
      </c>
      <c r="P3673" s="3">
        <f>HLOOKUP(P$5,[1]非R能力!$B$8:$F$558,$C3673+1,0)</f>
        <v>367192.86182000086</v>
      </c>
      <c r="Q3673" s="3">
        <f>HLOOKUP(Q$5,[1]非R能力!$B$8:$F$558,$C3673+1,0)</f>
        <v>179353.19906595894</v>
      </c>
      <c r="R3673" s="3">
        <f>HLOOKUP(R$5,[1]非R能力!$B$8:$F$558,$C3673+1,0)</f>
        <v>56136.590488537913</v>
      </c>
      <c r="S3673" s="3">
        <f>HLOOKUP(S$5,[1]非R能力!$B$8:$F$558,$C3673+1,0)</f>
        <v>72833.518416403429</v>
      </c>
      <c r="T3673" s="3">
        <f>INDEX([1]非R能力!$H$9:$H$558,D3673)</f>
        <v>72895.890785398544</v>
      </c>
      <c r="U3673" s="3">
        <f>IF(E3673="小怪",0,IF(INDEX([1]非R能力!$FK$9:$FK$558,C3673)=0,0,10))</f>
        <v>10</v>
      </c>
      <c r="V3673" s="3">
        <f>IF(E3673="小怪",0,IF(INDEX([1]非R能力!$FH$9:$FH$558,C3673)=0,0,5000))</f>
        <v>5000</v>
      </c>
      <c r="W3673" s="3">
        <f>HLOOKUP(W$5,[2]人物技能基础!$O$3:$Q$553,$C3673+1,0)</f>
        <v>3.637142857142857</v>
      </c>
      <c r="X3673" s="3">
        <f>HLOOKUP(X$5,[2]人物技能基础!$O$3:$Q$553,$C3673+1,0)</f>
        <v>2.0186428571428574</v>
      </c>
      <c r="Y3673" s="3">
        <f>HLOOKUP(Y$5,[2]人物技能基础!$O$3:$Q$553,$C3673+1,0)</f>
        <v>99.964285714285708</v>
      </c>
      <c r="Z3673" s="3">
        <f t="shared" si="343"/>
        <v>11987676</v>
      </c>
      <c r="AA3673" s="3">
        <f t="shared" si="344"/>
        <v>197155</v>
      </c>
      <c r="AB3673" s="3">
        <f t="shared" si="345"/>
        <v>73438</v>
      </c>
      <c r="AC3673" s="3">
        <f t="shared" si="346"/>
        <v>72833</v>
      </c>
      <c r="AD3673" s="3">
        <f t="shared" si="347"/>
        <v>74848</v>
      </c>
    </row>
    <row r="3674" spans="1:30" x14ac:dyDescent="0.15">
      <c r="A3674" s="3">
        <v>1669</v>
      </c>
      <c r="B3674" s="3" t="str">
        <f t="shared" si="342"/>
        <v>关卡1669boss</v>
      </c>
      <c r="C3674" s="3">
        <f>INDEX([3]关卡!$J$19:$J$2018,A3674)</f>
        <v>547</v>
      </c>
      <c r="D3674" s="3">
        <f>INDEX([3]关卡!$N$19:$N$2018,A3674)</f>
        <v>547</v>
      </c>
      <c r="E3674" s="3" t="s">
        <v>25</v>
      </c>
      <c r="F3674" s="3" t="s">
        <v>26</v>
      </c>
      <c r="G3674" s="3">
        <v>30</v>
      </c>
      <c r="H3674" s="3">
        <v>30</v>
      </c>
      <c r="I3674" s="3">
        <v>0.2</v>
      </c>
      <c r="J3674" s="4">
        <v>0.75</v>
      </c>
      <c r="K3674" s="4">
        <v>1</v>
      </c>
      <c r="L3674" s="4">
        <v>5</v>
      </c>
      <c r="M3674" s="3">
        <v>1</v>
      </c>
      <c r="N3674" s="3">
        <v>2</v>
      </c>
      <c r="O3674" s="3">
        <f>HLOOKUP(O$5,[1]非R能力!$B$8:$F$558,$C3674+1,0)</f>
        <v>2648690.5882208198</v>
      </c>
      <c r="P3674" s="3">
        <f>HLOOKUP(P$5,[1]非R能力!$B$8:$F$558,$C3674+1,0)</f>
        <v>368165.72348489286</v>
      </c>
      <c r="Q3674" s="3">
        <f>HLOOKUP(Q$5,[1]非R能力!$B$8:$F$558,$C3674+1,0)</f>
        <v>179675.7725284622</v>
      </c>
      <c r="R3674" s="3">
        <f>HLOOKUP(R$5,[1]非R能力!$B$8:$F$558,$C3674+1,0)</f>
        <v>56253.973509192147</v>
      </c>
      <c r="S3674" s="3">
        <f>HLOOKUP(S$5,[1]非R能力!$B$8:$F$558,$C3674+1,0)</f>
        <v>72954.169730917609</v>
      </c>
      <c r="T3674" s="3">
        <f>INDEX([1]非R能力!$H$9:$H$558,D3674)</f>
        <v>73259.550888956699</v>
      </c>
      <c r="U3674" s="3">
        <f>IF(E3674="小怪",0,IF(INDEX([1]非R能力!$FK$9:$FK$558,C3674)=0,0,10))</f>
        <v>10</v>
      </c>
      <c r="V3674" s="3">
        <f>IF(E3674="小怪",0,IF(INDEX([1]非R能力!$FH$9:$FH$558,C3674)=0,0,5000))</f>
        <v>5000</v>
      </c>
      <c r="W3674" s="3">
        <f>HLOOKUP(W$5,[2]人物技能基础!$O$3:$Q$553,$C3674+1,0)</f>
        <v>3.637142857142857</v>
      </c>
      <c r="X3674" s="3">
        <f>HLOOKUP(X$5,[2]人物技能基础!$O$3:$Q$553,$C3674+1,0)</f>
        <v>2.0186428571428574</v>
      </c>
      <c r="Y3674" s="3">
        <f>HLOOKUP(Y$5,[2]人物技能基础!$O$3:$Q$553,$C3674+1,0)</f>
        <v>99.964285714285708</v>
      </c>
      <c r="Z3674" s="3">
        <f t="shared" si="343"/>
        <v>12022486</v>
      </c>
      <c r="AA3674" s="3">
        <f t="shared" si="344"/>
        <v>197533</v>
      </c>
      <c r="AB3674" s="3">
        <f t="shared" si="345"/>
        <v>73633</v>
      </c>
      <c r="AC3674" s="3">
        <f t="shared" si="346"/>
        <v>72954</v>
      </c>
      <c r="AD3674" s="3">
        <f t="shared" si="347"/>
        <v>75005</v>
      </c>
    </row>
    <row r="3675" spans="1:30" x14ac:dyDescent="0.15">
      <c r="A3675" s="3">
        <v>1670</v>
      </c>
      <c r="B3675" s="3" t="str">
        <f t="shared" si="342"/>
        <v>关卡1670boss</v>
      </c>
      <c r="C3675" s="3">
        <f>INDEX([3]关卡!$J$19:$J$2018,A3675)</f>
        <v>547</v>
      </c>
      <c r="D3675" s="3">
        <f>INDEX([3]关卡!$N$19:$N$2018,A3675)</f>
        <v>547</v>
      </c>
      <c r="E3675" s="3" t="s">
        <v>25</v>
      </c>
      <c r="F3675" s="3" t="s">
        <v>26</v>
      </c>
      <c r="G3675" s="3">
        <v>30</v>
      </c>
      <c r="H3675" s="3">
        <v>30</v>
      </c>
      <c r="I3675" s="3">
        <v>0.2</v>
      </c>
      <c r="J3675" s="4">
        <v>0.75</v>
      </c>
      <c r="K3675" s="4">
        <v>1</v>
      </c>
      <c r="L3675" s="4">
        <v>5</v>
      </c>
      <c r="M3675" s="3">
        <v>1</v>
      </c>
      <c r="N3675" s="3">
        <v>2</v>
      </c>
      <c r="O3675" s="3">
        <f>HLOOKUP(O$5,[1]非R能力!$B$8:$F$558,$C3675+1,0)</f>
        <v>2648690.5882208198</v>
      </c>
      <c r="P3675" s="3">
        <f>HLOOKUP(P$5,[1]非R能力!$B$8:$F$558,$C3675+1,0)</f>
        <v>368165.72348489286</v>
      </c>
      <c r="Q3675" s="3">
        <f>HLOOKUP(Q$5,[1]非R能力!$B$8:$F$558,$C3675+1,0)</f>
        <v>179675.7725284622</v>
      </c>
      <c r="R3675" s="3">
        <f>HLOOKUP(R$5,[1]非R能力!$B$8:$F$558,$C3675+1,0)</f>
        <v>56253.973509192147</v>
      </c>
      <c r="S3675" s="3">
        <f>HLOOKUP(S$5,[1]非R能力!$B$8:$F$558,$C3675+1,0)</f>
        <v>72954.169730917609</v>
      </c>
      <c r="T3675" s="3">
        <f>INDEX([1]非R能力!$H$9:$H$558,D3675)</f>
        <v>73259.550888956699</v>
      </c>
      <c r="U3675" s="3">
        <f>IF(E3675="小怪",0,IF(INDEX([1]非R能力!$FK$9:$FK$558,C3675)=0,0,10))</f>
        <v>10</v>
      </c>
      <c r="V3675" s="3">
        <f>IF(E3675="小怪",0,IF(INDEX([1]非R能力!$FH$9:$FH$558,C3675)=0,0,5000))</f>
        <v>5000</v>
      </c>
      <c r="W3675" s="3">
        <f>HLOOKUP(W$5,[2]人物技能基础!$O$3:$Q$553,$C3675+1,0)</f>
        <v>3.637142857142857</v>
      </c>
      <c r="X3675" s="3">
        <f>HLOOKUP(X$5,[2]人物技能基础!$O$3:$Q$553,$C3675+1,0)</f>
        <v>2.0186428571428574</v>
      </c>
      <c r="Y3675" s="3">
        <f>HLOOKUP(Y$5,[2]人物技能基础!$O$3:$Q$553,$C3675+1,0)</f>
        <v>99.964285714285708</v>
      </c>
      <c r="Z3675" s="3">
        <f t="shared" si="343"/>
        <v>12022486</v>
      </c>
      <c r="AA3675" s="3">
        <f t="shared" si="344"/>
        <v>197533</v>
      </c>
      <c r="AB3675" s="3">
        <f t="shared" si="345"/>
        <v>73633</v>
      </c>
      <c r="AC3675" s="3">
        <f t="shared" si="346"/>
        <v>72954</v>
      </c>
      <c r="AD3675" s="3">
        <f t="shared" si="347"/>
        <v>75005</v>
      </c>
    </row>
    <row r="3676" spans="1:30" x14ac:dyDescent="0.15">
      <c r="A3676" s="3">
        <v>1671</v>
      </c>
      <c r="B3676" s="3" t="str">
        <f t="shared" si="342"/>
        <v>关卡1671boss</v>
      </c>
      <c r="C3676" s="3">
        <f>INDEX([3]关卡!$J$19:$J$2018,A3676)</f>
        <v>547</v>
      </c>
      <c r="D3676" s="3">
        <f>INDEX([3]关卡!$N$19:$N$2018,A3676)</f>
        <v>547</v>
      </c>
      <c r="E3676" s="3" t="s">
        <v>25</v>
      </c>
      <c r="F3676" s="3" t="s">
        <v>26</v>
      </c>
      <c r="G3676" s="3">
        <v>30</v>
      </c>
      <c r="H3676" s="3">
        <v>30</v>
      </c>
      <c r="I3676" s="3">
        <v>0.2</v>
      </c>
      <c r="J3676" s="4">
        <v>0.75</v>
      </c>
      <c r="K3676" s="4">
        <v>1</v>
      </c>
      <c r="L3676" s="4">
        <v>5</v>
      </c>
      <c r="M3676" s="3">
        <v>1</v>
      </c>
      <c r="N3676" s="3">
        <v>2</v>
      </c>
      <c r="O3676" s="3">
        <f>HLOOKUP(O$5,[1]非R能力!$B$8:$F$558,$C3676+1,0)</f>
        <v>2648690.5882208198</v>
      </c>
      <c r="P3676" s="3">
        <f>HLOOKUP(P$5,[1]非R能力!$B$8:$F$558,$C3676+1,0)</f>
        <v>368165.72348489286</v>
      </c>
      <c r="Q3676" s="3">
        <f>HLOOKUP(Q$5,[1]非R能力!$B$8:$F$558,$C3676+1,0)</f>
        <v>179675.7725284622</v>
      </c>
      <c r="R3676" s="3">
        <f>HLOOKUP(R$5,[1]非R能力!$B$8:$F$558,$C3676+1,0)</f>
        <v>56253.973509192147</v>
      </c>
      <c r="S3676" s="3">
        <f>HLOOKUP(S$5,[1]非R能力!$B$8:$F$558,$C3676+1,0)</f>
        <v>72954.169730917609</v>
      </c>
      <c r="T3676" s="3">
        <f>INDEX([1]非R能力!$H$9:$H$558,D3676)</f>
        <v>73259.550888956699</v>
      </c>
      <c r="U3676" s="3">
        <f>IF(E3676="小怪",0,IF(INDEX([1]非R能力!$FK$9:$FK$558,C3676)=0,0,10))</f>
        <v>10</v>
      </c>
      <c r="V3676" s="3">
        <f>IF(E3676="小怪",0,IF(INDEX([1]非R能力!$FH$9:$FH$558,C3676)=0,0,5000))</f>
        <v>5000</v>
      </c>
      <c r="W3676" s="3">
        <f>HLOOKUP(W$5,[2]人物技能基础!$O$3:$Q$553,$C3676+1,0)</f>
        <v>3.637142857142857</v>
      </c>
      <c r="X3676" s="3">
        <f>HLOOKUP(X$5,[2]人物技能基础!$O$3:$Q$553,$C3676+1,0)</f>
        <v>2.0186428571428574</v>
      </c>
      <c r="Y3676" s="3">
        <f>HLOOKUP(Y$5,[2]人物技能基础!$O$3:$Q$553,$C3676+1,0)</f>
        <v>99.964285714285708</v>
      </c>
      <c r="Z3676" s="3">
        <f t="shared" si="343"/>
        <v>12022486</v>
      </c>
      <c r="AA3676" s="3">
        <f t="shared" si="344"/>
        <v>197533</v>
      </c>
      <c r="AB3676" s="3">
        <f t="shared" si="345"/>
        <v>73633</v>
      </c>
      <c r="AC3676" s="3">
        <f t="shared" si="346"/>
        <v>72954</v>
      </c>
      <c r="AD3676" s="3">
        <f t="shared" si="347"/>
        <v>75005</v>
      </c>
    </row>
    <row r="3677" spans="1:30" x14ac:dyDescent="0.15">
      <c r="A3677" s="3">
        <v>1672</v>
      </c>
      <c r="B3677" s="3" t="str">
        <f t="shared" si="342"/>
        <v>关卡1672boss</v>
      </c>
      <c r="C3677" s="3">
        <f>INDEX([3]关卡!$J$19:$J$2018,A3677)</f>
        <v>548</v>
      </c>
      <c r="D3677" s="3">
        <f>INDEX([3]关卡!$N$19:$N$2018,A3677)</f>
        <v>548</v>
      </c>
      <c r="E3677" s="3" t="s">
        <v>25</v>
      </c>
      <c r="F3677" s="3" t="s">
        <v>26</v>
      </c>
      <c r="G3677" s="3">
        <v>30</v>
      </c>
      <c r="H3677" s="3">
        <v>30</v>
      </c>
      <c r="I3677" s="3">
        <v>0.2</v>
      </c>
      <c r="J3677" s="4">
        <v>0.75</v>
      </c>
      <c r="K3677" s="4">
        <v>1</v>
      </c>
      <c r="L3677" s="4">
        <v>5</v>
      </c>
      <c r="M3677" s="3">
        <v>1</v>
      </c>
      <c r="N3677" s="3">
        <v>2</v>
      </c>
      <c r="O3677" s="3">
        <f>HLOOKUP(O$5,[1]非R能力!$B$8:$F$558,$C3677+1,0)</f>
        <v>2658292.0617478518</v>
      </c>
      <c r="P3677" s="3">
        <f>HLOOKUP(P$5,[1]非R能力!$B$8:$F$558,$C3677+1,0)</f>
        <v>369169.22264496022</v>
      </c>
      <c r="Q3677" s="3">
        <f>HLOOKUP(Q$5,[1]非R能力!$B$8:$F$558,$C3677+1,0)</f>
        <v>180003.05970310202</v>
      </c>
      <c r="R3677" s="3">
        <f>HLOOKUP(R$5,[1]非R能力!$B$8:$F$558,$C3677+1,0)</f>
        <v>56382.787522197395</v>
      </c>
      <c r="S3677" s="3">
        <f>HLOOKUP(S$5,[1]非R能力!$B$8:$F$558,$C3677+1,0)</f>
        <v>73093.793825790402</v>
      </c>
      <c r="T3677" s="3">
        <f>INDEX([1]非R能力!$H$9:$H$558,D3677)</f>
        <v>73624.65441406348</v>
      </c>
      <c r="U3677" s="3">
        <f>IF(E3677="小怪",0,IF(INDEX([1]非R能力!$FK$9:$FK$558,C3677)=0,0,10))</f>
        <v>10</v>
      </c>
      <c r="V3677" s="3">
        <f>IF(E3677="小怪",0,IF(INDEX([1]非R能力!$FH$9:$FH$558,C3677)=0,0,5000))</f>
        <v>5000</v>
      </c>
      <c r="W3677" s="3">
        <f>HLOOKUP(W$5,[2]人物技能基础!$O$3:$Q$553,$C3677+1,0)</f>
        <v>3.637142857142857</v>
      </c>
      <c r="X3677" s="3">
        <f>HLOOKUP(X$5,[2]人物技能基础!$O$3:$Q$553,$C3677+1,0)</f>
        <v>2.0186428571428574</v>
      </c>
      <c r="Y3677" s="3">
        <f>HLOOKUP(Y$5,[2]人物技能基础!$O$3:$Q$553,$C3677+1,0)</f>
        <v>99.964285714285708</v>
      </c>
      <c r="Z3677" s="3">
        <f t="shared" si="343"/>
        <v>12058253</v>
      </c>
      <c r="AA3677" s="3">
        <f t="shared" si="344"/>
        <v>197925</v>
      </c>
      <c r="AB3677" s="3">
        <f t="shared" si="345"/>
        <v>73833</v>
      </c>
      <c r="AC3677" s="3">
        <f t="shared" si="346"/>
        <v>73093</v>
      </c>
      <c r="AD3677" s="3">
        <f t="shared" si="347"/>
        <v>75177</v>
      </c>
    </row>
    <row r="3678" spans="1:30" x14ac:dyDescent="0.15">
      <c r="A3678" s="3">
        <v>1673</v>
      </c>
      <c r="B3678" s="3" t="str">
        <f t="shared" si="342"/>
        <v>关卡1673boss</v>
      </c>
      <c r="C3678" s="3">
        <f>INDEX([3]关卡!$J$19:$J$2018,A3678)</f>
        <v>548</v>
      </c>
      <c r="D3678" s="3">
        <f>INDEX([3]关卡!$N$19:$N$2018,A3678)</f>
        <v>548</v>
      </c>
      <c r="E3678" s="3" t="s">
        <v>25</v>
      </c>
      <c r="F3678" s="3" t="s">
        <v>26</v>
      </c>
      <c r="G3678" s="3">
        <v>30</v>
      </c>
      <c r="H3678" s="3">
        <v>30</v>
      </c>
      <c r="I3678" s="3">
        <v>0.2</v>
      </c>
      <c r="J3678" s="4">
        <v>0.75</v>
      </c>
      <c r="K3678" s="4">
        <v>1</v>
      </c>
      <c r="L3678" s="4">
        <v>5</v>
      </c>
      <c r="M3678" s="3">
        <v>1</v>
      </c>
      <c r="N3678" s="3">
        <v>2</v>
      </c>
      <c r="O3678" s="3">
        <f>HLOOKUP(O$5,[1]非R能力!$B$8:$F$558,$C3678+1,0)</f>
        <v>2658292.0617478518</v>
      </c>
      <c r="P3678" s="3">
        <f>HLOOKUP(P$5,[1]非R能力!$B$8:$F$558,$C3678+1,0)</f>
        <v>369169.22264496022</v>
      </c>
      <c r="Q3678" s="3">
        <f>HLOOKUP(Q$5,[1]非R能力!$B$8:$F$558,$C3678+1,0)</f>
        <v>180003.05970310202</v>
      </c>
      <c r="R3678" s="3">
        <f>HLOOKUP(R$5,[1]非R能力!$B$8:$F$558,$C3678+1,0)</f>
        <v>56382.787522197395</v>
      </c>
      <c r="S3678" s="3">
        <f>HLOOKUP(S$5,[1]非R能力!$B$8:$F$558,$C3678+1,0)</f>
        <v>73093.793825790402</v>
      </c>
      <c r="T3678" s="3">
        <f>INDEX([1]非R能力!$H$9:$H$558,D3678)</f>
        <v>73624.65441406348</v>
      </c>
      <c r="U3678" s="3">
        <f>IF(E3678="小怪",0,IF(INDEX([1]非R能力!$FK$9:$FK$558,C3678)=0,0,10))</f>
        <v>10</v>
      </c>
      <c r="V3678" s="3">
        <f>IF(E3678="小怪",0,IF(INDEX([1]非R能力!$FH$9:$FH$558,C3678)=0,0,5000))</f>
        <v>5000</v>
      </c>
      <c r="W3678" s="3">
        <f>HLOOKUP(W$5,[2]人物技能基础!$O$3:$Q$553,$C3678+1,0)</f>
        <v>3.637142857142857</v>
      </c>
      <c r="X3678" s="3">
        <f>HLOOKUP(X$5,[2]人物技能基础!$O$3:$Q$553,$C3678+1,0)</f>
        <v>2.0186428571428574</v>
      </c>
      <c r="Y3678" s="3">
        <f>HLOOKUP(Y$5,[2]人物技能基础!$O$3:$Q$553,$C3678+1,0)</f>
        <v>99.964285714285708</v>
      </c>
      <c r="Z3678" s="3">
        <f t="shared" si="343"/>
        <v>12058253</v>
      </c>
      <c r="AA3678" s="3">
        <f t="shared" si="344"/>
        <v>197925</v>
      </c>
      <c r="AB3678" s="3">
        <f t="shared" si="345"/>
        <v>73833</v>
      </c>
      <c r="AC3678" s="3">
        <f t="shared" si="346"/>
        <v>73093</v>
      </c>
      <c r="AD3678" s="3">
        <f t="shared" si="347"/>
        <v>75177</v>
      </c>
    </row>
    <row r="3679" spans="1:30" x14ac:dyDescent="0.15">
      <c r="A3679" s="3">
        <v>1674</v>
      </c>
      <c r="B3679" s="3" t="str">
        <f t="shared" si="342"/>
        <v>关卡1674boss</v>
      </c>
      <c r="C3679" s="3">
        <f>INDEX([3]关卡!$J$19:$J$2018,A3679)</f>
        <v>548</v>
      </c>
      <c r="D3679" s="3">
        <f>INDEX([3]关卡!$N$19:$N$2018,A3679)</f>
        <v>548</v>
      </c>
      <c r="E3679" s="3" t="s">
        <v>25</v>
      </c>
      <c r="F3679" s="3" t="s">
        <v>26</v>
      </c>
      <c r="G3679" s="3">
        <v>30</v>
      </c>
      <c r="H3679" s="3">
        <v>30</v>
      </c>
      <c r="I3679" s="3">
        <v>0.2</v>
      </c>
      <c r="J3679" s="4">
        <v>0.75</v>
      </c>
      <c r="K3679" s="4">
        <v>1</v>
      </c>
      <c r="L3679" s="4">
        <v>5</v>
      </c>
      <c r="M3679" s="3">
        <v>1</v>
      </c>
      <c r="N3679" s="3">
        <v>2</v>
      </c>
      <c r="O3679" s="3">
        <f>HLOOKUP(O$5,[1]非R能力!$B$8:$F$558,$C3679+1,0)</f>
        <v>2658292.0617478518</v>
      </c>
      <c r="P3679" s="3">
        <f>HLOOKUP(P$5,[1]非R能力!$B$8:$F$558,$C3679+1,0)</f>
        <v>369169.22264496022</v>
      </c>
      <c r="Q3679" s="3">
        <f>HLOOKUP(Q$5,[1]非R能力!$B$8:$F$558,$C3679+1,0)</f>
        <v>180003.05970310202</v>
      </c>
      <c r="R3679" s="3">
        <f>HLOOKUP(R$5,[1]非R能力!$B$8:$F$558,$C3679+1,0)</f>
        <v>56382.787522197395</v>
      </c>
      <c r="S3679" s="3">
        <f>HLOOKUP(S$5,[1]非R能力!$B$8:$F$558,$C3679+1,0)</f>
        <v>73093.793825790402</v>
      </c>
      <c r="T3679" s="3">
        <f>INDEX([1]非R能力!$H$9:$H$558,D3679)</f>
        <v>73624.65441406348</v>
      </c>
      <c r="U3679" s="3">
        <f>IF(E3679="小怪",0,IF(INDEX([1]非R能力!$FK$9:$FK$558,C3679)=0,0,10))</f>
        <v>10</v>
      </c>
      <c r="V3679" s="3">
        <f>IF(E3679="小怪",0,IF(INDEX([1]非R能力!$FH$9:$FH$558,C3679)=0,0,5000))</f>
        <v>5000</v>
      </c>
      <c r="W3679" s="3">
        <f>HLOOKUP(W$5,[2]人物技能基础!$O$3:$Q$553,$C3679+1,0)</f>
        <v>3.637142857142857</v>
      </c>
      <c r="X3679" s="3">
        <f>HLOOKUP(X$5,[2]人物技能基础!$O$3:$Q$553,$C3679+1,0)</f>
        <v>2.0186428571428574</v>
      </c>
      <c r="Y3679" s="3">
        <f>HLOOKUP(Y$5,[2]人物技能基础!$O$3:$Q$553,$C3679+1,0)</f>
        <v>99.964285714285708</v>
      </c>
      <c r="Z3679" s="3">
        <f t="shared" si="343"/>
        <v>12058253</v>
      </c>
      <c r="AA3679" s="3">
        <f t="shared" si="344"/>
        <v>197925</v>
      </c>
      <c r="AB3679" s="3">
        <f t="shared" si="345"/>
        <v>73833</v>
      </c>
      <c r="AC3679" s="3">
        <f t="shared" si="346"/>
        <v>73093</v>
      </c>
      <c r="AD3679" s="3">
        <f t="shared" si="347"/>
        <v>75177</v>
      </c>
    </row>
    <row r="3680" spans="1:30" x14ac:dyDescent="0.15">
      <c r="A3680" s="3">
        <v>1675</v>
      </c>
      <c r="B3680" s="3" t="str">
        <f t="shared" si="342"/>
        <v>关卡1675boss</v>
      </c>
      <c r="C3680" s="3">
        <f>INDEX([3]关卡!$J$19:$J$2018,A3680)</f>
        <v>549</v>
      </c>
      <c r="D3680" s="3">
        <f>INDEX([3]关卡!$N$19:$N$2018,A3680)</f>
        <v>549</v>
      </c>
      <c r="E3680" s="3" t="s">
        <v>25</v>
      </c>
      <c r="F3680" s="3" t="s">
        <v>26</v>
      </c>
      <c r="G3680" s="3">
        <v>30</v>
      </c>
      <c r="H3680" s="3">
        <v>30</v>
      </c>
      <c r="I3680" s="3">
        <v>0.2</v>
      </c>
      <c r="J3680" s="4">
        <v>0.75</v>
      </c>
      <c r="K3680" s="4">
        <v>1</v>
      </c>
      <c r="L3680" s="4">
        <v>5</v>
      </c>
      <c r="M3680" s="3">
        <v>1</v>
      </c>
      <c r="N3680" s="3">
        <v>2</v>
      </c>
      <c r="O3680" s="3">
        <f>HLOOKUP(O$5,[1]非R能力!$B$8:$F$558,$C3680+1,0)</f>
        <v>2666244.0286336821</v>
      </c>
      <c r="P3680" s="3">
        <f>HLOOKUP(P$5,[1]非R能力!$B$8:$F$558,$C3680+1,0)</f>
        <v>370187.04957815813</v>
      </c>
      <c r="Q3680" s="3">
        <f>HLOOKUP(Q$5,[1]非R能力!$B$8:$F$558,$C3680+1,0)</f>
        <v>180318.05360763284</v>
      </c>
      <c r="R3680" s="3">
        <f>HLOOKUP(R$5,[1]非R能力!$B$8:$F$558,$C3680+1,0)</f>
        <v>56503.776723063675</v>
      </c>
      <c r="S3680" s="3">
        <f>HLOOKUP(S$5,[1]非R能力!$B$8:$F$558,$C3680+1,0)</f>
        <v>73210.803060086808</v>
      </c>
      <c r="T3680" s="3">
        <f>INDEX([1]非R能力!$H$9:$H$558,D3680)</f>
        <v>73991.205509759995</v>
      </c>
      <c r="U3680" s="3">
        <f>IF(E3680="小怪",0,IF(INDEX([1]非R能力!$FK$9:$FK$558,C3680)=0,0,10))</f>
        <v>10</v>
      </c>
      <c r="V3680" s="3">
        <f>IF(E3680="小怪",0,IF(INDEX([1]非R能力!$FH$9:$FH$558,C3680)=0,0,5000))</f>
        <v>5000</v>
      </c>
      <c r="W3680" s="3">
        <f>HLOOKUP(W$5,[2]人物技能基础!$O$3:$Q$553,$C3680+1,0)</f>
        <v>3.637142857142857</v>
      </c>
      <c r="X3680" s="3">
        <f>HLOOKUP(X$5,[2]人物技能基础!$O$3:$Q$553,$C3680+1,0)</f>
        <v>2.0186428571428574</v>
      </c>
      <c r="Y3680" s="3">
        <f>HLOOKUP(Y$5,[2]人物技能基础!$O$3:$Q$553,$C3680+1,0)</f>
        <v>99.964285714285708</v>
      </c>
      <c r="Z3680" s="3">
        <f t="shared" si="343"/>
        <v>12094422</v>
      </c>
      <c r="AA3680" s="3">
        <f t="shared" si="344"/>
        <v>198293</v>
      </c>
      <c r="AB3680" s="3">
        <f t="shared" si="345"/>
        <v>74037</v>
      </c>
      <c r="AC3680" s="3">
        <f t="shared" si="346"/>
        <v>73210</v>
      </c>
      <c r="AD3680" s="3">
        <f t="shared" si="347"/>
        <v>75338</v>
      </c>
    </row>
    <row r="3681" spans="1:30" x14ac:dyDescent="0.15">
      <c r="A3681" s="3">
        <v>1676</v>
      </c>
      <c r="B3681" s="3" t="str">
        <f t="shared" si="342"/>
        <v>关卡1676boss</v>
      </c>
      <c r="C3681" s="3">
        <f>INDEX([3]关卡!$J$19:$J$2018,A3681)</f>
        <v>549</v>
      </c>
      <c r="D3681" s="3">
        <f>INDEX([3]关卡!$N$19:$N$2018,A3681)</f>
        <v>549</v>
      </c>
      <c r="E3681" s="3" t="s">
        <v>25</v>
      </c>
      <c r="F3681" s="3" t="s">
        <v>26</v>
      </c>
      <c r="G3681" s="3">
        <v>30</v>
      </c>
      <c r="H3681" s="3">
        <v>30</v>
      </c>
      <c r="I3681" s="3">
        <v>0.2</v>
      </c>
      <c r="J3681" s="4">
        <v>0.75</v>
      </c>
      <c r="K3681" s="4">
        <v>1</v>
      </c>
      <c r="L3681" s="4">
        <v>5</v>
      </c>
      <c r="M3681" s="3">
        <v>1</v>
      </c>
      <c r="N3681" s="3">
        <v>2</v>
      </c>
      <c r="O3681" s="3">
        <f>HLOOKUP(O$5,[1]非R能力!$B$8:$F$558,$C3681+1,0)</f>
        <v>2666244.0286336821</v>
      </c>
      <c r="P3681" s="3">
        <f>HLOOKUP(P$5,[1]非R能力!$B$8:$F$558,$C3681+1,0)</f>
        <v>370187.04957815813</v>
      </c>
      <c r="Q3681" s="3">
        <f>HLOOKUP(Q$5,[1]非R能力!$B$8:$F$558,$C3681+1,0)</f>
        <v>180318.05360763284</v>
      </c>
      <c r="R3681" s="3">
        <f>HLOOKUP(R$5,[1]非R能力!$B$8:$F$558,$C3681+1,0)</f>
        <v>56503.776723063675</v>
      </c>
      <c r="S3681" s="3">
        <f>HLOOKUP(S$5,[1]非R能力!$B$8:$F$558,$C3681+1,0)</f>
        <v>73210.803060086808</v>
      </c>
      <c r="T3681" s="3">
        <f>INDEX([1]非R能力!$H$9:$H$558,D3681)</f>
        <v>73991.205509759995</v>
      </c>
      <c r="U3681" s="3">
        <f>IF(E3681="小怪",0,IF(INDEX([1]非R能力!$FK$9:$FK$558,C3681)=0,0,10))</f>
        <v>10</v>
      </c>
      <c r="V3681" s="3">
        <f>IF(E3681="小怪",0,IF(INDEX([1]非R能力!$FH$9:$FH$558,C3681)=0,0,5000))</f>
        <v>5000</v>
      </c>
      <c r="W3681" s="3">
        <f>HLOOKUP(W$5,[2]人物技能基础!$O$3:$Q$553,$C3681+1,0)</f>
        <v>3.637142857142857</v>
      </c>
      <c r="X3681" s="3">
        <f>HLOOKUP(X$5,[2]人物技能基础!$O$3:$Q$553,$C3681+1,0)</f>
        <v>2.0186428571428574</v>
      </c>
      <c r="Y3681" s="3">
        <f>HLOOKUP(Y$5,[2]人物技能基础!$O$3:$Q$553,$C3681+1,0)</f>
        <v>99.964285714285708</v>
      </c>
      <c r="Z3681" s="3">
        <f t="shared" si="343"/>
        <v>12094422</v>
      </c>
      <c r="AA3681" s="3">
        <f t="shared" si="344"/>
        <v>198293</v>
      </c>
      <c r="AB3681" s="3">
        <f t="shared" si="345"/>
        <v>74037</v>
      </c>
      <c r="AC3681" s="3">
        <f t="shared" si="346"/>
        <v>73210</v>
      </c>
      <c r="AD3681" s="3">
        <f t="shared" si="347"/>
        <v>75338</v>
      </c>
    </row>
    <row r="3682" spans="1:30" x14ac:dyDescent="0.15">
      <c r="A3682" s="3">
        <v>1677</v>
      </c>
      <c r="B3682" s="3" t="str">
        <f t="shared" si="342"/>
        <v>关卡1677boss</v>
      </c>
      <c r="C3682" s="3">
        <f>INDEX([3]关卡!$J$19:$J$2018,A3682)</f>
        <v>549</v>
      </c>
      <c r="D3682" s="3">
        <f>INDEX([3]关卡!$N$19:$N$2018,A3682)</f>
        <v>549</v>
      </c>
      <c r="E3682" s="3" t="s">
        <v>25</v>
      </c>
      <c r="F3682" s="3" t="s">
        <v>26</v>
      </c>
      <c r="G3682" s="3">
        <v>30</v>
      </c>
      <c r="H3682" s="3">
        <v>30</v>
      </c>
      <c r="I3682" s="3">
        <v>0.2</v>
      </c>
      <c r="J3682" s="4">
        <v>0.75</v>
      </c>
      <c r="K3682" s="4">
        <v>1</v>
      </c>
      <c r="L3682" s="4">
        <v>5</v>
      </c>
      <c r="M3682" s="3">
        <v>1</v>
      </c>
      <c r="N3682" s="3">
        <v>2</v>
      </c>
      <c r="O3682" s="3">
        <f>HLOOKUP(O$5,[1]非R能力!$B$8:$F$558,$C3682+1,0)</f>
        <v>2666244.0286336821</v>
      </c>
      <c r="P3682" s="3">
        <f>HLOOKUP(P$5,[1]非R能力!$B$8:$F$558,$C3682+1,0)</f>
        <v>370187.04957815813</v>
      </c>
      <c r="Q3682" s="3">
        <f>HLOOKUP(Q$5,[1]非R能力!$B$8:$F$558,$C3682+1,0)</f>
        <v>180318.05360763284</v>
      </c>
      <c r="R3682" s="3">
        <f>HLOOKUP(R$5,[1]非R能力!$B$8:$F$558,$C3682+1,0)</f>
        <v>56503.776723063675</v>
      </c>
      <c r="S3682" s="3">
        <f>HLOOKUP(S$5,[1]非R能力!$B$8:$F$558,$C3682+1,0)</f>
        <v>73210.803060086808</v>
      </c>
      <c r="T3682" s="3">
        <f>INDEX([1]非R能力!$H$9:$H$558,D3682)</f>
        <v>73991.205509759995</v>
      </c>
      <c r="U3682" s="3">
        <f>IF(E3682="小怪",0,IF(INDEX([1]非R能力!$FK$9:$FK$558,C3682)=0,0,10))</f>
        <v>10</v>
      </c>
      <c r="V3682" s="3">
        <f>IF(E3682="小怪",0,IF(INDEX([1]非R能力!$FH$9:$FH$558,C3682)=0,0,5000))</f>
        <v>5000</v>
      </c>
      <c r="W3682" s="3">
        <f>HLOOKUP(W$5,[2]人物技能基础!$O$3:$Q$553,$C3682+1,0)</f>
        <v>3.637142857142857</v>
      </c>
      <c r="X3682" s="3">
        <f>HLOOKUP(X$5,[2]人物技能基础!$O$3:$Q$553,$C3682+1,0)</f>
        <v>2.0186428571428574</v>
      </c>
      <c r="Y3682" s="3">
        <f>HLOOKUP(Y$5,[2]人物技能基础!$O$3:$Q$553,$C3682+1,0)</f>
        <v>99.964285714285708</v>
      </c>
      <c r="Z3682" s="3">
        <f t="shared" si="343"/>
        <v>12094422</v>
      </c>
      <c r="AA3682" s="3">
        <f t="shared" si="344"/>
        <v>198293</v>
      </c>
      <c r="AB3682" s="3">
        <f t="shared" si="345"/>
        <v>74037</v>
      </c>
      <c r="AC3682" s="3">
        <f t="shared" si="346"/>
        <v>73210</v>
      </c>
      <c r="AD3682" s="3">
        <f t="shared" si="347"/>
        <v>75338</v>
      </c>
    </row>
    <row r="3683" spans="1:30" x14ac:dyDescent="0.15">
      <c r="A3683" s="3">
        <v>1678</v>
      </c>
      <c r="B3683" s="3" t="str">
        <f t="shared" si="342"/>
        <v>关卡1678boss</v>
      </c>
      <c r="C3683" s="3">
        <f>INDEX([3]关卡!$J$19:$J$2018,A3683)</f>
        <v>550</v>
      </c>
      <c r="D3683" s="3">
        <f>INDEX([3]关卡!$N$19:$N$2018,A3683)</f>
        <v>550</v>
      </c>
      <c r="E3683" s="3" t="s">
        <v>25</v>
      </c>
      <c r="F3683" s="3" t="s">
        <v>26</v>
      </c>
      <c r="G3683" s="3">
        <v>30</v>
      </c>
      <c r="H3683" s="3">
        <v>30</v>
      </c>
      <c r="I3683" s="3">
        <v>0.2</v>
      </c>
      <c r="J3683" s="4">
        <v>0.75</v>
      </c>
      <c r="K3683" s="4">
        <v>1</v>
      </c>
      <c r="L3683" s="4">
        <v>5</v>
      </c>
      <c r="M3683" s="3">
        <v>1</v>
      </c>
      <c r="N3683" s="3">
        <v>2</v>
      </c>
      <c r="O3683" s="3">
        <f>HLOOKUP(O$5,[1]非R能力!$B$8:$F$558,$C3683+1,0)</f>
        <v>2674530.2363424227</v>
      </c>
      <c r="P3683" s="3">
        <f>HLOOKUP(P$5,[1]非R能力!$B$8:$F$558,$C3683+1,0)</f>
        <v>371147.94865448773</v>
      </c>
      <c r="Q3683" s="3">
        <f>HLOOKUP(Q$5,[1]非R能力!$B$8:$F$558,$C3683+1,0)</f>
        <v>180663.03073300805</v>
      </c>
      <c r="R3683" s="3">
        <f>HLOOKUP(R$5,[1]非R能力!$B$8:$F$558,$C3683+1,0)</f>
        <v>56616.730527455926</v>
      </c>
      <c r="S3683" s="3">
        <f>HLOOKUP(S$5,[1]非R能力!$B$8:$F$558,$C3683+1,0)</f>
        <v>73368.568621644255</v>
      </c>
      <c r="T3683" s="3">
        <f>INDEX([1]非R能力!$H$9:$H$558,D3683)</f>
        <v>74359.2083312342</v>
      </c>
      <c r="U3683" s="3">
        <f>IF(E3683="小怪",0,IF(INDEX([1]非R能力!$FK$9:$FK$558,C3683)=0,0,10))</f>
        <v>10</v>
      </c>
      <c r="V3683" s="3">
        <f>IF(E3683="小怪",0,IF(INDEX([1]非R能力!$FH$9:$FH$558,C3683)=0,0,5000))</f>
        <v>5000</v>
      </c>
      <c r="W3683" s="3">
        <f>HLOOKUP(W$5,[2]人物技能基础!$O$3:$Q$553,$C3683+1,0)</f>
        <v>3.637142857142857</v>
      </c>
      <c r="X3683" s="3">
        <f>HLOOKUP(X$5,[2]人物技能基础!$O$3:$Q$553,$C3683+1,0)</f>
        <v>2.0186428571428574</v>
      </c>
      <c r="Y3683" s="3">
        <f>HLOOKUP(Y$5,[2]人物技能基础!$O$3:$Q$553,$C3683+1,0)</f>
        <v>99.964285714285708</v>
      </c>
      <c r="Z3683" s="3">
        <f t="shared" si="343"/>
        <v>12128984</v>
      </c>
      <c r="AA3683" s="3">
        <f t="shared" si="344"/>
        <v>198693</v>
      </c>
      <c r="AB3683" s="3">
        <f t="shared" si="345"/>
        <v>74229</v>
      </c>
      <c r="AC3683" s="3">
        <f t="shared" si="346"/>
        <v>73368</v>
      </c>
      <c r="AD3683" s="3">
        <f t="shared" si="347"/>
        <v>75488</v>
      </c>
    </row>
    <row r="3684" spans="1:30" x14ac:dyDescent="0.15">
      <c r="A3684" s="3">
        <v>1679</v>
      </c>
      <c r="B3684" s="3" t="str">
        <f t="shared" si="342"/>
        <v>关卡1679boss</v>
      </c>
      <c r="C3684" s="3">
        <f>INDEX([3]关卡!$J$19:$J$2018,A3684)</f>
        <v>550</v>
      </c>
      <c r="D3684" s="3">
        <f>INDEX([3]关卡!$N$19:$N$2018,A3684)</f>
        <v>550</v>
      </c>
      <c r="E3684" s="3" t="s">
        <v>25</v>
      </c>
      <c r="F3684" s="3" t="s">
        <v>26</v>
      </c>
      <c r="G3684" s="3">
        <v>30</v>
      </c>
      <c r="H3684" s="3">
        <v>30</v>
      </c>
      <c r="I3684" s="3">
        <v>0.2</v>
      </c>
      <c r="J3684" s="4">
        <v>0.75</v>
      </c>
      <c r="K3684" s="4">
        <v>1</v>
      </c>
      <c r="L3684" s="4">
        <v>5</v>
      </c>
      <c r="M3684" s="3">
        <v>1</v>
      </c>
      <c r="N3684" s="3">
        <v>2</v>
      </c>
      <c r="O3684" s="3">
        <f>HLOOKUP(O$5,[1]非R能力!$B$8:$F$558,$C3684+1,0)</f>
        <v>2674530.2363424227</v>
      </c>
      <c r="P3684" s="3">
        <f>HLOOKUP(P$5,[1]非R能力!$B$8:$F$558,$C3684+1,0)</f>
        <v>371147.94865448773</v>
      </c>
      <c r="Q3684" s="3">
        <f>HLOOKUP(Q$5,[1]非R能力!$B$8:$F$558,$C3684+1,0)</f>
        <v>180663.03073300805</v>
      </c>
      <c r="R3684" s="3">
        <f>HLOOKUP(R$5,[1]非R能力!$B$8:$F$558,$C3684+1,0)</f>
        <v>56616.730527455926</v>
      </c>
      <c r="S3684" s="3">
        <f>HLOOKUP(S$5,[1]非R能力!$B$8:$F$558,$C3684+1,0)</f>
        <v>73368.568621644255</v>
      </c>
      <c r="T3684" s="3">
        <f>INDEX([1]非R能力!$H$9:$H$558,D3684)</f>
        <v>74359.2083312342</v>
      </c>
      <c r="U3684" s="3">
        <f>IF(E3684="小怪",0,IF(INDEX([1]非R能力!$FK$9:$FK$558,C3684)=0,0,10))</f>
        <v>10</v>
      </c>
      <c r="V3684" s="3">
        <f>IF(E3684="小怪",0,IF(INDEX([1]非R能力!$FH$9:$FH$558,C3684)=0,0,5000))</f>
        <v>5000</v>
      </c>
      <c r="W3684" s="3">
        <f>HLOOKUP(W$5,[2]人物技能基础!$O$3:$Q$553,$C3684+1,0)</f>
        <v>3.637142857142857</v>
      </c>
      <c r="X3684" s="3">
        <f>HLOOKUP(X$5,[2]人物技能基础!$O$3:$Q$553,$C3684+1,0)</f>
        <v>2.0186428571428574</v>
      </c>
      <c r="Y3684" s="3">
        <f>HLOOKUP(Y$5,[2]人物技能基础!$O$3:$Q$553,$C3684+1,0)</f>
        <v>99.964285714285708</v>
      </c>
      <c r="Z3684" s="3">
        <f t="shared" si="343"/>
        <v>12128984</v>
      </c>
      <c r="AA3684" s="3">
        <f t="shared" si="344"/>
        <v>198693</v>
      </c>
      <c r="AB3684" s="3">
        <f t="shared" si="345"/>
        <v>74229</v>
      </c>
      <c r="AC3684" s="3">
        <f t="shared" si="346"/>
        <v>73368</v>
      </c>
      <c r="AD3684" s="3">
        <f t="shared" si="347"/>
        <v>75488</v>
      </c>
    </row>
    <row r="3685" spans="1:30" x14ac:dyDescent="0.15">
      <c r="A3685" s="3">
        <v>1680</v>
      </c>
      <c r="B3685" s="3" t="str">
        <f t="shared" si="342"/>
        <v>关卡1680boss</v>
      </c>
      <c r="C3685" s="3">
        <f>INDEX([3]关卡!$J$19:$J$2018,A3685)</f>
        <v>550</v>
      </c>
      <c r="D3685" s="3">
        <f>INDEX([3]关卡!$N$19:$N$2018,A3685)</f>
        <v>550</v>
      </c>
      <c r="E3685" s="3" t="s">
        <v>25</v>
      </c>
      <c r="F3685" s="3" t="s">
        <v>26</v>
      </c>
      <c r="G3685" s="3">
        <v>30</v>
      </c>
      <c r="H3685" s="3">
        <v>30</v>
      </c>
      <c r="I3685" s="3">
        <v>0.2</v>
      </c>
      <c r="J3685" s="4">
        <v>0.75</v>
      </c>
      <c r="K3685" s="4">
        <v>1</v>
      </c>
      <c r="L3685" s="4">
        <v>5</v>
      </c>
      <c r="M3685" s="3">
        <v>1</v>
      </c>
      <c r="N3685" s="3">
        <v>2</v>
      </c>
      <c r="O3685" s="3">
        <f>HLOOKUP(O$5,[1]非R能力!$B$8:$F$558,$C3685+1,0)</f>
        <v>2674530.2363424227</v>
      </c>
      <c r="P3685" s="3">
        <f>HLOOKUP(P$5,[1]非R能力!$B$8:$F$558,$C3685+1,0)</f>
        <v>371147.94865448773</v>
      </c>
      <c r="Q3685" s="3">
        <f>HLOOKUP(Q$5,[1]非R能力!$B$8:$F$558,$C3685+1,0)</f>
        <v>180663.03073300805</v>
      </c>
      <c r="R3685" s="3">
        <f>HLOOKUP(R$5,[1]非R能力!$B$8:$F$558,$C3685+1,0)</f>
        <v>56616.730527455926</v>
      </c>
      <c r="S3685" s="3">
        <f>HLOOKUP(S$5,[1]非R能力!$B$8:$F$558,$C3685+1,0)</f>
        <v>73368.568621644255</v>
      </c>
      <c r="T3685" s="3">
        <f>INDEX([1]非R能力!$H$9:$H$558,D3685)</f>
        <v>74359.2083312342</v>
      </c>
      <c r="U3685" s="3">
        <f>IF(E3685="小怪",0,IF(INDEX([1]非R能力!$FK$9:$FK$558,C3685)=0,0,10))</f>
        <v>10</v>
      </c>
      <c r="V3685" s="3">
        <f>IF(E3685="小怪",0,IF(INDEX([1]非R能力!$FH$9:$FH$558,C3685)=0,0,5000))</f>
        <v>5000</v>
      </c>
      <c r="W3685" s="3">
        <f>HLOOKUP(W$5,[2]人物技能基础!$O$3:$Q$553,$C3685+1,0)</f>
        <v>3.637142857142857</v>
      </c>
      <c r="X3685" s="3">
        <f>HLOOKUP(X$5,[2]人物技能基础!$O$3:$Q$553,$C3685+1,0)</f>
        <v>2.0186428571428574</v>
      </c>
      <c r="Y3685" s="3">
        <f>HLOOKUP(Y$5,[2]人物技能基础!$O$3:$Q$553,$C3685+1,0)</f>
        <v>99.964285714285708</v>
      </c>
      <c r="Z3685" s="3">
        <f t="shared" si="343"/>
        <v>12128984</v>
      </c>
      <c r="AA3685" s="3">
        <f t="shared" si="344"/>
        <v>198693</v>
      </c>
      <c r="AB3685" s="3">
        <f t="shared" si="345"/>
        <v>74229</v>
      </c>
      <c r="AC3685" s="3">
        <f t="shared" si="346"/>
        <v>73368</v>
      </c>
      <c r="AD3685" s="3">
        <f t="shared" si="347"/>
        <v>75488</v>
      </c>
    </row>
    <row r="3686" spans="1:30" x14ac:dyDescent="0.15">
      <c r="A3686" s="3">
        <v>1681</v>
      </c>
      <c r="B3686" s="3" t="str">
        <f t="shared" si="342"/>
        <v>关卡1681boss</v>
      </c>
      <c r="C3686" s="3">
        <f>INDEX([3]关卡!$J$19:$J$2018,A3686)</f>
        <v>550</v>
      </c>
      <c r="D3686" s="3">
        <f>INDEX([3]关卡!$N$19:$N$2018,A3686)</f>
        <v>550</v>
      </c>
      <c r="E3686" s="3" t="s">
        <v>25</v>
      </c>
      <c r="F3686" s="3" t="s">
        <v>26</v>
      </c>
      <c r="G3686" s="3">
        <v>30</v>
      </c>
      <c r="H3686" s="3">
        <v>30</v>
      </c>
      <c r="I3686" s="3">
        <v>0.2</v>
      </c>
      <c r="J3686" s="4">
        <v>0.75</v>
      </c>
      <c r="K3686" s="4">
        <v>1</v>
      </c>
      <c r="L3686" s="4">
        <v>5</v>
      </c>
      <c r="M3686" s="3">
        <v>1</v>
      </c>
      <c r="N3686" s="3">
        <v>2</v>
      </c>
      <c r="O3686" s="3">
        <f>HLOOKUP(O$5,[1]非R能力!$B$8:$F$558,$C3686+1,0)</f>
        <v>2674530.2363424227</v>
      </c>
      <c r="P3686" s="3">
        <f>HLOOKUP(P$5,[1]非R能力!$B$8:$F$558,$C3686+1,0)</f>
        <v>371147.94865448773</v>
      </c>
      <c r="Q3686" s="3">
        <f>HLOOKUP(Q$5,[1]非R能力!$B$8:$F$558,$C3686+1,0)</f>
        <v>180663.03073300805</v>
      </c>
      <c r="R3686" s="3">
        <f>HLOOKUP(R$5,[1]非R能力!$B$8:$F$558,$C3686+1,0)</f>
        <v>56616.730527455926</v>
      </c>
      <c r="S3686" s="3">
        <f>HLOOKUP(S$5,[1]非R能力!$B$8:$F$558,$C3686+1,0)</f>
        <v>73368.568621644255</v>
      </c>
      <c r="T3686" s="3">
        <f>INDEX([1]非R能力!$H$9:$H$558,D3686)</f>
        <v>74359.2083312342</v>
      </c>
      <c r="U3686" s="3">
        <f>IF(E3686="小怪",0,IF(INDEX([1]非R能力!$FK$9:$FK$558,C3686)=0,0,10))</f>
        <v>10</v>
      </c>
      <c r="V3686" s="3">
        <f>IF(E3686="小怪",0,IF(INDEX([1]非R能力!$FH$9:$FH$558,C3686)=0,0,5000))</f>
        <v>5000</v>
      </c>
      <c r="W3686" s="3">
        <f>HLOOKUP(W$5,[2]人物技能基础!$O$3:$Q$553,$C3686+1,0)</f>
        <v>3.637142857142857</v>
      </c>
      <c r="X3686" s="3">
        <f>HLOOKUP(X$5,[2]人物技能基础!$O$3:$Q$553,$C3686+1,0)</f>
        <v>2.0186428571428574</v>
      </c>
      <c r="Y3686" s="3">
        <f>HLOOKUP(Y$5,[2]人物技能基础!$O$3:$Q$553,$C3686+1,0)</f>
        <v>99.964285714285708</v>
      </c>
      <c r="Z3686" s="3">
        <f t="shared" si="343"/>
        <v>12128984</v>
      </c>
      <c r="AA3686" s="3">
        <f t="shared" si="344"/>
        <v>198693</v>
      </c>
      <c r="AB3686" s="3">
        <f t="shared" si="345"/>
        <v>74229</v>
      </c>
      <c r="AC3686" s="3">
        <f t="shared" si="346"/>
        <v>73368</v>
      </c>
      <c r="AD3686" s="3">
        <f t="shared" si="347"/>
        <v>75488</v>
      </c>
    </row>
    <row r="3687" spans="1:30" x14ac:dyDescent="0.15">
      <c r="A3687" s="3">
        <v>1682</v>
      </c>
      <c r="B3687" s="3" t="str">
        <f t="shared" si="342"/>
        <v>关卡1682boss</v>
      </c>
      <c r="C3687" s="3">
        <f>INDEX([3]关卡!$J$19:$J$2018,A3687)</f>
        <v>550</v>
      </c>
      <c r="D3687" s="3">
        <f>INDEX([3]关卡!$N$19:$N$2018,A3687)</f>
        <v>550</v>
      </c>
      <c r="E3687" s="3" t="s">
        <v>25</v>
      </c>
      <c r="F3687" s="3" t="s">
        <v>26</v>
      </c>
      <c r="G3687" s="3">
        <v>30</v>
      </c>
      <c r="H3687" s="3">
        <v>30</v>
      </c>
      <c r="I3687" s="3">
        <v>0.2</v>
      </c>
      <c r="J3687" s="4">
        <v>0.75</v>
      </c>
      <c r="K3687" s="4">
        <v>1</v>
      </c>
      <c r="L3687" s="4">
        <v>5</v>
      </c>
      <c r="M3687" s="3">
        <v>1</v>
      </c>
      <c r="N3687" s="3">
        <v>2</v>
      </c>
      <c r="O3687" s="3">
        <f>HLOOKUP(O$5,[1]非R能力!$B$8:$F$558,$C3687+1,0)</f>
        <v>2674530.2363424227</v>
      </c>
      <c r="P3687" s="3">
        <f>HLOOKUP(P$5,[1]非R能力!$B$8:$F$558,$C3687+1,0)</f>
        <v>371147.94865448773</v>
      </c>
      <c r="Q3687" s="3">
        <f>HLOOKUP(Q$5,[1]非R能力!$B$8:$F$558,$C3687+1,0)</f>
        <v>180663.03073300805</v>
      </c>
      <c r="R3687" s="3">
        <f>HLOOKUP(R$5,[1]非R能力!$B$8:$F$558,$C3687+1,0)</f>
        <v>56616.730527455926</v>
      </c>
      <c r="S3687" s="3">
        <f>HLOOKUP(S$5,[1]非R能力!$B$8:$F$558,$C3687+1,0)</f>
        <v>73368.568621644255</v>
      </c>
      <c r="T3687" s="3">
        <f>INDEX([1]非R能力!$H$9:$H$558,D3687)</f>
        <v>74359.2083312342</v>
      </c>
      <c r="U3687" s="3">
        <f>IF(E3687="小怪",0,IF(INDEX([1]非R能力!$FK$9:$FK$558,C3687)=0,0,10))</f>
        <v>10</v>
      </c>
      <c r="V3687" s="3">
        <f>IF(E3687="小怪",0,IF(INDEX([1]非R能力!$FH$9:$FH$558,C3687)=0,0,5000))</f>
        <v>5000</v>
      </c>
      <c r="W3687" s="3">
        <f>HLOOKUP(W$5,[2]人物技能基础!$O$3:$Q$553,$C3687+1,0)</f>
        <v>3.637142857142857</v>
      </c>
      <c r="X3687" s="3">
        <f>HLOOKUP(X$5,[2]人物技能基础!$O$3:$Q$553,$C3687+1,0)</f>
        <v>2.0186428571428574</v>
      </c>
      <c r="Y3687" s="3">
        <f>HLOOKUP(Y$5,[2]人物技能基础!$O$3:$Q$553,$C3687+1,0)</f>
        <v>99.964285714285708</v>
      </c>
      <c r="Z3687" s="3">
        <f t="shared" si="343"/>
        <v>12128984</v>
      </c>
      <c r="AA3687" s="3">
        <f t="shared" si="344"/>
        <v>198693</v>
      </c>
      <c r="AB3687" s="3">
        <f t="shared" si="345"/>
        <v>74229</v>
      </c>
      <c r="AC3687" s="3">
        <f t="shared" si="346"/>
        <v>73368</v>
      </c>
      <c r="AD3687" s="3">
        <f t="shared" si="347"/>
        <v>75488</v>
      </c>
    </row>
    <row r="3688" spans="1:30" x14ac:dyDescent="0.15">
      <c r="A3688" s="3">
        <v>1683</v>
      </c>
      <c r="B3688" s="3" t="str">
        <f t="shared" si="342"/>
        <v>关卡1683boss</v>
      </c>
      <c r="C3688" s="3">
        <f>INDEX([3]关卡!$J$19:$J$2018,A3688)</f>
        <v>550</v>
      </c>
      <c r="D3688" s="3">
        <f>INDEX([3]关卡!$N$19:$N$2018,A3688)</f>
        <v>550</v>
      </c>
      <c r="E3688" s="3" t="s">
        <v>25</v>
      </c>
      <c r="F3688" s="3" t="s">
        <v>26</v>
      </c>
      <c r="G3688" s="3">
        <v>30</v>
      </c>
      <c r="H3688" s="3">
        <v>30</v>
      </c>
      <c r="I3688" s="3">
        <v>0.2</v>
      </c>
      <c r="J3688" s="4">
        <v>0.75</v>
      </c>
      <c r="K3688" s="4">
        <v>1</v>
      </c>
      <c r="L3688" s="4">
        <v>5</v>
      </c>
      <c r="M3688" s="3">
        <v>1</v>
      </c>
      <c r="N3688" s="3">
        <v>2</v>
      </c>
      <c r="O3688" s="3">
        <f>HLOOKUP(O$5,[1]非R能力!$B$8:$F$558,$C3688+1,0)</f>
        <v>2674530.2363424227</v>
      </c>
      <c r="P3688" s="3">
        <f>HLOOKUP(P$5,[1]非R能力!$B$8:$F$558,$C3688+1,0)</f>
        <v>371147.94865448773</v>
      </c>
      <c r="Q3688" s="3">
        <f>HLOOKUP(Q$5,[1]非R能力!$B$8:$F$558,$C3688+1,0)</f>
        <v>180663.03073300805</v>
      </c>
      <c r="R3688" s="3">
        <f>HLOOKUP(R$5,[1]非R能力!$B$8:$F$558,$C3688+1,0)</f>
        <v>56616.730527455926</v>
      </c>
      <c r="S3688" s="3">
        <f>HLOOKUP(S$5,[1]非R能力!$B$8:$F$558,$C3688+1,0)</f>
        <v>73368.568621644255</v>
      </c>
      <c r="T3688" s="3">
        <f>INDEX([1]非R能力!$H$9:$H$558,D3688)</f>
        <v>74359.2083312342</v>
      </c>
      <c r="U3688" s="3">
        <f>IF(E3688="小怪",0,IF(INDEX([1]非R能力!$FK$9:$FK$558,C3688)=0,0,10))</f>
        <v>10</v>
      </c>
      <c r="V3688" s="3">
        <f>IF(E3688="小怪",0,IF(INDEX([1]非R能力!$FH$9:$FH$558,C3688)=0,0,5000))</f>
        <v>5000</v>
      </c>
      <c r="W3688" s="3">
        <f>HLOOKUP(W$5,[2]人物技能基础!$O$3:$Q$553,$C3688+1,0)</f>
        <v>3.637142857142857</v>
      </c>
      <c r="X3688" s="3">
        <f>HLOOKUP(X$5,[2]人物技能基础!$O$3:$Q$553,$C3688+1,0)</f>
        <v>2.0186428571428574</v>
      </c>
      <c r="Y3688" s="3">
        <f>HLOOKUP(Y$5,[2]人物技能基础!$O$3:$Q$553,$C3688+1,0)</f>
        <v>99.964285714285708</v>
      </c>
      <c r="Z3688" s="3">
        <f t="shared" si="343"/>
        <v>12128984</v>
      </c>
      <c r="AA3688" s="3">
        <f t="shared" si="344"/>
        <v>198693</v>
      </c>
      <c r="AB3688" s="3">
        <f t="shared" si="345"/>
        <v>74229</v>
      </c>
      <c r="AC3688" s="3">
        <f t="shared" si="346"/>
        <v>73368</v>
      </c>
      <c r="AD3688" s="3">
        <f t="shared" si="347"/>
        <v>75488</v>
      </c>
    </row>
    <row r="3689" spans="1:30" x14ac:dyDescent="0.15">
      <c r="A3689" s="3">
        <v>1684</v>
      </c>
      <c r="B3689" s="3" t="str">
        <f t="shared" si="342"/>
        <v>关卡1684boss</v>
      </c>
      <c r="C3689" s="3">
        <f>INDEX([3]关卡!$J$19:$J$2018,A3689)</f>
        <v>550</v>
      </c>
      <c r="D3689" s="3">
        <f>INDEX([3]关卡!$N$19:$N$2018,A3689)</f>
        <v>550</v>
      </c>
      <c r="E3689" s="3" t="s">
        <v>25</v>
      </c>
      <c r="F3689" s="3" t="s">
        <v>26</v>
      </c>
      <c r="G3689" s="3">
        <v>30</v>
      </c>
      <c r="H3689" s="3">
        <v>30</v>
      </c>
      <c r="I3689" s="3">
        <v>0.2</v>
      </c>
      <c r="J3689" s="4">
        <v>0.75</v>
      </c>
      <c r="K3689" s="4">
        <v>1</v>
      </c>
      <c r="L3689" s="4">
        <v>5</v>
      </c>
      <c r="M3689" s="3">
        <v>1</v>
      </c>
      <c r="N3689" s="3">
        <v>2</v>
      </c>
      <c r="O3689" s="3">
        <f>HLOOKUP(O$5,[1]非R能力!$B$8:$F$558,$C3689+1,0)</f>
        <v>2674530.2363424227</v>
      </c>
      <c r="P3689" s="3">
        <f>HLOOKUP(P$5,[1]非R能力!$B$8:$F$558,$C3689+1,0)</f>
        <v>371147.94865448773</v>
      </c>
      <c r="Q3689" s="3">
        <f>HLOOKUP(Q$5,[1]非R能力!$B$8:$F$558,$C3689+1,0)</f>
        <v>180663.03073300805</v>
      </c>
      <c r="R3689" s="3">
        <f>HLOOKUP(R$5,[1]非R能力!$B$8:$F$558,$C3689+1,0)</f>
        <v>56616.730527455926</v>
      </c>
      <c r="S3689" s="3">
        <f>HLOOKUP(S$5,[1]非R能力!$B$8:$F$558,$C3689+1,0)</f>
        <v>73368.568621644255</v>
      </c>
      <c r="T3689" s="3">
        <f>INDEX([1]非R能力!$H$9:$H$558,D3689)</f>
        <v>74359.2083312342</v>
      </c>
      <c r="U3689" s="3">
        <f>IF(E3689="小怪",0,IF(INDEX([1]非R能力!$FK$9:$FK$558,C3689)=0,0,10))</f>
        <v>10</v>
      </c>
      <c r="V3689" s="3">
        <f>IF(E3689="小怪",0,IF(INDEX([1]非R能力!$FH$9:$FH$558,C3689)=0,0,5000))</f>
        <v>5000</v>
      </c>
      <c r="W3689" s="3">
        <f>HLOOKUP(W$5,[2]人物技能基础!$O$3:$Q$553,$C3689+1,0)</f>
        <v>3.637142857142857</v>
      </c>
      <c r="X3689" s="3">
        <f>HLOOKUP(X$5,[2]人物技能基础!$O$3:$Q$553,$C3689+1,0)</f>
        <v>2.0186428571428574</v>
      </c>
      <c r="Y3689" s="3">
        <f>HLOOKUP(Y$5,[2]人物技能基础!$O$3:$Q$553,$C3689+1,0)</f>
        <v>99.964285714285708</v>
      </c>
      <c r="Z3689" s="3">
        <f t="shared" si="343"/>
        <v>12128984</v>
      </c>
      <c r="AA3689" s="3">
        <f t="shared" si="344"/>
        <v>198693</v>
      </c>
      <c r="AB3689" s="3">
        <f t="shared" si="345"/>
        <v>74229</v>
      </c>
      <c r="AC3689" s="3">
        <f t="shared" si="346"/>
        <v>73368</v>
      </c>
      <c r="AD3689" s="3">
        <f t="shared" si="347"/>
        <v>75488</v>
      </c>
    </row>
    <row r="3690" spans="1:30" x14ac:dyDescent="0.15">
      <c r="A3690" s="3">
        <v>1685</v>
      </c>
      <c r="B3690" s="3" t="str">
        <f t="shared" si="342"/>
        <v>关卡1685boss</v>
      </c>
      <c r="C3690" s="3">
        <f>INDEX([3]关卡!$J$19:$J$2018,A3690)</f>
        <v>550</v>
      </c>
      <c r="D3690" s="3">
        <f>INDEX([3]关卡!$N$19:$N$2018,A3690)</f>
        <v>550</v>
      </c>
      <c r="E3690" s="3" t="s">
        <v>25</v>
      </c>
      <c r="F3690" s="3" t="s">
        <v>26</v>
      </c>
      <c r="G3690" s="3">
        <v>30</v>
      </c>
      <c r="H3690" s="3">
        <v>30</v>
      </c>
      <c r="I3690" s="3">
        <v>0.2</v>
      </c>
      <c r="J3690" s="4">
        <v>0.75</v>
      </c>
      <c r="K3690" s="4">
        <v>1</v>
      </c>
      <c r="L3690" s="4">
        <v>5</v>
      </c>
      <c r="M3690" s="3">
        <v>1</v>
      </c>
      <c r="N3690" s="3">
        <v>2</v>
      </c>
      <c r="O3690" s="3">
        <f>HLOOKUP(O$5,[1]非R能力!$B$8:$F$558,$C3690+1,0)</f>
        <v>2674530.2363424227</v>
      </c>
      <c r="P3690" s="3">
        <f>HLOOKUP(P$5,[1]非R能力!$B$8:$F$558,$C3690+1,0)</f>
        <v>371147.94865448773</v>
      </c>
      <c r="Q3690" s="3">
        <f>HLOOKUP(Q$5,[1]非R能力!$B$8:$F$558,$C3690+1,0)</f>
        <v>180663.03073300805</v>
      </c>
      <c r="R3690" s="3">
        <f>HLOOKUP(R$5,[1]非R能力!$B$8:$F$558,$C3690+1,0)</f>
        <v>56616.730527455926</v>
      </c>
      <c r="S3690" s="3">
        <f>HLOOKUP(S$5,[1]非R能力!$B$8:$F$558,$C3690+1,0)</f>
        <v>73368.568621644255</v>
      </c>
      <c r="T3690" s="3">
        <f>INDEX([1]非R能力!$H$9:$H$558,D3690)</f>
        <v>74359.2083312342</v>
      </c>
      <c r="U3690" s="3">
        <f>IF(E3690="小怪",0,IF(INDEX([1]非R能力!$FK$9:$FK$558,C3690)=0,0,10))</f>
        <v>10</v>
      </c>
      <c r="V3690" s="3">
        <f>IF(E3690="小怪",0,IF(INDEX([1]非R能力!$FH$9:$FH$558,C3690)=0,0,5000))</f>
        <v>5000</v>
      </c>
      <c r="W3690" s="3">
        <f>HLOOKUP(W$5,[2]人物技能基础!$O$3:$Q$553,$C3690+1,0)</f>
        <v>3.637142857142857</v>
      </c>
      <c r="X3690" s="3">
        <f>HLOOKUP(X$5,[2]人物技能基础!$O$3:$Q$553,$C3690+1,0)</f>
        <v>2.0186428571428574</v>
      </c>
      <c r="Y3690" s="3">
        <f>HLOOKUP(Y$5,[2]人物技能基础!$O$3:$Q$553,$C3690+1,0)</f>
        <v>99.964285714285708</v>
      </c>
      <c r="Z3690" s="3">
        <f t="shared" si="343"/>
        <v>12128984</v>
      </c>
      <c r="AA3690" s="3">
        <f t="shared" si="344"/>
        <v>198693</v>
      </c>
      <c r="AB3690" s="3">
        <f t="shared" si="345"/>
        <v>74229</v>
      </c>
      <c r="AC3690" s="3">
        <f t="shared" si="346"/>
        <v>73368</v>
      </c>
      <c r="AD3690" s="3">
        <f t="shared" si="347"/>
        <v>75488</v>
      </c>
    </row>
    <row r="3691" spans="1:30" x14ac:dyDescent="0.15">
      <c r="A3691" s="3">
        <v>1686</v>
      </c>
      <c r="B3691" s="3" t="str">
        <f t="shared" si="342"/>
        <v>关卡1686boss</v>
      </c>
      <c r="C3691" s="3">
        <f>INDEX([3]关卡!$J$19:$J$2018,A3691)</f>
        <v>550</v>
      </c>
      <c r="D3691" s="3">
        <f>INDEX([3]关卡!$N$19:$N$2018,A3691)</f>
        <v>550</v>
      </c>
      <c r="E3691" s="3" t="s">
        <v>25</v>
      </c>
      <c r="F3691" s="3" t="s">
        <v>26</v>
      </c>
      <c r="G3691" s="3">
        <v>30</v>
      </c>
      <c r="H3691" s="3">
        <v>30</v>
      </c>
      <c r="I3691" s="3">
        <v>0.2</v>
      </c>
      <c r="J3691" s="4">
        <v>0.75</v>
      </c>
      <c r="K3691" s="4">
        <v>1</v>
      </c>
      <c r="L3691" s="4">
        <v>5</v>
      </c>
      <c r="M3691" s="3">
        <v>1</v>
      </c>
      <c r="N3691" s="3">
        <v>2</v>
      </c>
      <c r="O3691" s="3">
        <f>HLOOKUP(O$5,[1]非R能力!$B$8:$F$558,$C3691+1,0)</f>
        <v>2674530.2363424227</v>
      </c>
      <c r="P3691" s="3">
        <f>HLOOKUP(P$5,[1]非R能力!$B$8:$F$558,$C3691+1,0)</f>
        <v>371147.94865448773</v>
      </c>
      <c r="Q3691" s="3">
        <f>HLOOKUP(Q$5,[1]非R能力!$B$8:$F$558,$C3691+1,0)</f>
        <v>180663.03073300805</v>
      </c>
      <c r="R3691" s="3">
        <f>HLOOKUP(R$5,[1]非R能力!$B$8:$F$558,$C3691+1,0)</f>
        <v>56616.730527455926</v>
      </c>
      <c r="S3691" s="3">
        <f>HLOOKUP(S$5,[1]非R能力!$B$8:$F$558,$C3691+1,0)</f>
        <v>73368.568621644255</v>
      </c>
      <c r="T3691" s="3">
        <f>INDEX([1]非R能力!$H$9:$H$558,D3691)</f>
        <v>74359.2083312342</v>
      </c>
      <c r="U3691" s="3">
        <f>IF(E3691="小怪",0,IF(INDEX([1]非R能力!$FK$9:$FK$558,C3691)=0,0,10))</f>
        <v>10</v>
      </c>
      <c r="V3691" s="3">
        <f>IF(E3691="小怪",0,IF(INDEX([1]非R能力!$FH$9:$FH$558,C3691)=0,0,5000))</f>
        <v>5000</v>
      </c>
      <c r="W3691" s="3">
        <f>HLOOKUP(W$5,[2]人物技能基础!$O$3:$Q$553,$C3691+1,0)</f>
        <v>3.637142857142857</v>
      </c>
      <c r="X3691" s="3">
        <f>HLOOKUP(X$5,[2]人物技能基础!$O$3:$Q$553,$C3691+1,0)</f>
        <v>2.0186428571428574</v>
      </c>
      <c r="Y3691" s="3">
        <f>HLOOKUP(Y$5,[2]人物技能基础!$O$3:$Q$553,$C3691+1,0)</f>
        <v>99.964285714285708</v>
      </c>
      <c r="Z3691" s="3">
        <f t="shared" si="343"/>
        <v>12128984</v>
      </c>
      <c r="AA3691" s="3">
        <f t="shared" si="344"/>
        <v>198693</v>
      </c>
      <c r="AB3691" s="3">
        <f t="shared" si="345"/>
        <v>74229</v>
      </c>
      <c r="AC3691" s="3">
        <f t="shared" si="346"/>
        <v>73368</v>
      </c>
      <c r="AD3691" s="3">
        <f t="shared" si="347"/>
        <v>75488</v>
      </c>
    </row>
    <row r="3692" spans="1:30" x14ac:dyDescent="0.15">
      <c r="A3692" s="3">
        <v>1687</v>
      </c>
      <c r="B3692" s="3" t="str">
        <f t="shared" si="342"/>
        <v>关卡1687boss</v>
      </c>
      <c r="C3692" s="3">
        <f>INDEX([3]关卡!$J$19:$J$2018,A3692)</f>
        <v>550</v>
      </c>
      <c r="D3692" s="3">
        <f>INDEX([3]关卡!$N$19:$N$2018,A3692)</f>
        <v>550</v>
      </c>
      <c r="E3692" s="3" t="s">
        <v>25</v>
      </c>
      <c r="F3692" s="3" t="s">
        <v>26</v>
      </c>
      <c r="G3692" s="3">
        <v>30</v>
      </c>
      <c r="H3692" s="3">
        <v>30</v>
      </c>
      <c r="I3692" s="3">
        <v>0.2</v>
      </c>
      <c r="J3692" s="4">
        <v>0.75</v>
      </c>
      <c r="K3692" s="4">
        <v>1</v>
      </c>
      <c r="L3692" s="4">
        <v>5</v>
      </c>
      <c r="M3692" s="3">
        <v>1</v>
      </c>
      <c r="N3692" s="3">
        <v>2</v>
      </c>
      <c r="O3692" s="3">
        <f>HLOOKUP(O$5,[1]非R能力!$B$8:$F$558,$C3692+1,0)</f>
        <v>2674530.2363424227</v>
      </c>
      <c r="P3692" s="3">
        <f>HLOOKUP(P$5,[1]非R能力!$B$8:$F$558,$C3692+1,0)</f>
        <v>371147.94865448773</v>
      </c>
      <c r="Q3692" s="3">
        <f>HLOOKUP(Q$5,[1]非R能力!$B$8:$F$558,$C3692+1,0)</f>
        <v>180663.03073300805</v>
      </c>
      <c r="R3692" s="3">
        <f>HLOOKUP(R$5,[1]非R能力!$B$8:$F$558,$C3692+1,0)</f>
        <v>56616.730527455926</v>
      </c>
      <c r="S3692" s="3">
        <f>HLOOKUP(S$5,[1]非R能力!$B$8:$F$558,$C3692+1,0)</f>
        <v>73368.568621644255</v>
      </c>
      <c r="T3692" s="3">
        <f>INDEX([1]非R能力!$H$9:$H$558,D3692)</f>
        <v>74359.2083312342</v>
      </c>
      <c r="U3692" s="3">
        <f>IF(E3692="小怪",0,IF(INDEX([1]非R能力!$FK$9:$FK$558,C3692)=0,0,10))</f>
        <v>10</v>
      </c>
      <c r="V3692" s="3">
        <f>IF(E3692="小怪",0,IF(INDEX([1]非R能力!$FH$9:$FH$558,C3692)=0,0,5000))</f>
        <v>5000</v>
      </c>
      <c r="W3692" s="3">
        <f>HLOOKUP(W$5,[2]人物技能基础!$O$3:$Q$553,$C3692+1,0)</f>
        <v>3.637142857142857</v>
      </c>
      <c r="X3692" s="3">
        <f>HLOOKUP(X$5,[2]人物技能基础!$O$3:$Q$553,$C3692+1,0)</f>
        <v>2.0186428571428574</v>
      </c>
      <c r="Y3692" s="3">
        <f>HLOOKUP(Y$5,[2]人物技能基础!$O$3:$Q$553,$C3692+1,0)</f>
        <v>99.964285714285708</v>
      </c>
      <c r="Z3692" s="3">
        <f t="shared" si="343"/>
        <v>12128984</v>
      </c>
      <c r="AA3692" s="3">
        <f t="shared" si="344"/>
        <v>198693</v>
      </c>
      <c r="AB3692" s="3">
        <f t="shared" si="345"/>
        <v>74229</v>
      </c>
      <c r="AC3692" s="3">
        <f t="shared" si="346"/>
        <v>73368</v>
      </c>
      <c r="AD3692" s="3">
        <f t="shared" si="347"/>
        <v>75488</v>
      </c>
    </row>
    <row r="3693" spans="1:30" x14ac:dyDescent="0.15">
      <c r="A3693" s="3">
        <v>1688</v>
      </c>
      <c r="B3693" s="3" t="str">
        <f t="shared" si="342"/>
        <v>关卡1688boss</v>
      </c>
      <c r="C3693" s="3">
        <f>INDEX([3]关卡!$J$19:$J$2018,A3693)</f>
        <v>550</v>
      </c>
      <c r="D3693" s="3">
        <f>INDEX([3]关卡!$N$19:$N$2018,A3693)</f>
        <v>550</v>
      </c>
      <c r="E3693" s="3" t="s">
        <v>25</v>
      </c>
      <c r="F3693" s="3" t="s">
        <v>26</v>
      </c>
      <c r="G3693" s="3">
        <v>30</v>
      </c>
      <c r="H3693" s="3">
        <v>30</v>
      </c>
      <c r="I3693" s="3">
        <v>0.2</v>
      </c>
      <c r="J3693" s="4">
        <v>0.75</v>
      </c>
      <c r="K3693" s="4">
        <v>1</v>
      </c>
      <c r="L3693" s="4">
        <v>5</v>
      </c>
      <c r="M3693" s="3">
        <v>1</v>
      </c>
      <c r="N3693" s="3">
        <v>2</v>
      </c>
      <c r="O3693" s="3">
        <f>HLOOKUP(O$5,[1]非R能力!$B$8:$F$558,$C3693+1,0)</f>
        <v>2674530.2363424227</v>
      </c>
      <c r="P3693" s="3">
        <f>HLOOKUP(P$5,[1]非R能力!$B$8:$F$558,$C3693+1,0)</f>
        <v>371147.94865448773</v>
      </c>
      <c r="Q3693" s="3">
        <f>HLOOKUP(Q$5,[1]非R能力!$B$8:$F$558,$C3693+1,0)</f>
        <v>180663.03073300805</v>
      </c>
      <c r="R3693" s="3">
        <f>HLOOKUP(R$5,[1]非R能力!$B$8:$F$558,$C3693+1,0)</f>
        <v>56616.730527455926</v>
      </c>
      <c r="S3693" s="3">
        <f>HLOOKUP(S$5,[1]非R能力!$B$8:$F$558,$C3693+1,0)</f>
        <v>73368.568621644255</v>
      </c>
      <c r="T3693" s="3">
        <f>INDEX([1]非R能力!$H$9:$H$558,D3693)</f>
        <v>74359.2083312342</v>
      </c>
      <c r="U3693" s="3">
        <f>IF(E3693="小怪",0,IF(INDEX([1]非R能力!$FK$9:$FK$558,C3693)=0,0,10))</f>
        <v>10</v>
      </c>
      <c r="V3693" s="3">
        <f>IF(E3693="小怪",0,IF(INDEX([1]非R能力!$FH$9:$FH$558,C3693)=0,0,5000))</f>
        <v>5000</v>
      </c>
      <c r="W3693" s="3">
        <f>HLOOKUP(W$5,[2]人物技能基础!$O$3:$Q$553,$C3693+1,0)</f>
        <v>3.637142857142857</v>
      </c>
      <c r="X3693" s="3">
        <f>HLOOKUP(X$5,[2]人物技能基础!$O$3:$Q$553,$C3693+1,0)</f>
        <v>2.0186428571428574</v>
      </c>
      <c r="Y3693" s="3">
        <f>HLOOKUP(Y$5,[2]人物技能基础!$O$3:$Q$553,$C3693+1,0)</f>
        <v>99.964285714285708</v>
      </c>
      <c r="Z3693" s="3">
        <f t="shared" si="343"/>
        <v>12128984</v>
      </c>
      <c r="AA3693" s="3">
        <f t="shared" si="344"/>
        <v>198693</v>
      </c>
      <c r="AB3693" s="3">
        <f t="shared" si="345"/>
        <v>74229</v>
      </c>
      <c r="AC3693" s="3">
        <f t="shared" si="346"/>
        <v>73368</v>
      </c>
      <c r="AD3693" s="3">
        <f t="shared" si="347"/>
        <v>75488</v>
      </c>
    </row>
    <row r="3694" spans="1:30" x14ac:dyDescent="0.15">
      <c r="A3694" s="3">
        <v>1689</v>
      </c>
      <c r="B3694" s="3" t="str">
        <f t="shared" si="342"/>
        <v>关卡1689boss</v>
      </c>
      <c r="C3694" s="3">
        <f>INDEX([3]关卡!$J$19:$J$2018,A3694)</f>
        <v>550</v>
      </c>
      <c r="D3694" s="3">
        <f>INDEX([3]关卡!$N$19:$N$2018,A3694)</f>
        <v>550</v>
      </c>
      <c r="E3694" s="3" t="s">
        <v>25</v>
      </c>
      <c r="F3694" s="3" t="s">
        <v>26</v>
      </c>
      <c r="G3694" s="3">
        <v>30</v>
      </c>
      <c r="H3694" s="3">
        <v>30</v>
      </c>
      <c r="I3694" s="3">
        <v>0.2</v>
      </c>
      <c r="J3694" s="4">
        <v>0.75</v>
      </c>
      <c r="K3694" s="4">
        <v>1</v>
      </c>
      <c r="L3694" s="4">
        <v>5</v>
      </c>
      <c r="M3694" s="3">
        <v>1</v>
      </c>
      <c r="N3694" s="3">
        <v>2</v>
      </c>
      <c r="O3694" s="3">
        <f>HLOOKUP(O$5,[1]非R能力!$B$8:$F$558,$C3694+1,0)</f>
        <v>2674530.2363424227</v>
      </c>
      <c r="P3694" s="3">
        <f>HLOOKUP(P$5,[1]非R能力!$B$8:$F$558,$C3694+1,0)</f>
        <v>371147.94865448773</v>
      </c>
      <c r="Q3694" s="3">
        <f>HLOOKUP(Q$5,[1]非R能力!$B$8:$F$558,$C3694+1,0)</f>
        <v>180663.03073300805</v>
      </c>
      <c r="R3694" s="3">
        <f>HLOOKUP(R$5,[1]非R能力!$B$8:$F$558,$C3694+1,0)</f>
        <v>56616.730527455926</v>
      </c>
      <c r="S3694" s="3">
        <f>HLOOKUP(S$5,[1]非R能力!$B$8:$F$558,$C3694+1,0)</f>
        <v>73368.568621644255</v>
      </c>
      <c r="T3694" s="3">
        <f>INDEX([1]非R能力!$H$9:$H$558,D3694)</f>
        <v>74359.2083312342</v>
      </c>
      <c r="U3694" s="3">
        <f>IF(E3694="小怪",0,IF(INDEX([1]非R能力!$FK$9:$FK$558,C3694)=0,0,10))</f>
        <v>10</v>
      </c>
      <c r="V3694" s="3">
        <f>IF(E3694="小怪",0,IF(INDEX([1]非R能力!$FH$9:$FH$558,C3694)=0,0,5000))</f>
        <v>5000</v>
      </c>
      <c r="W3694" s="3">
        <f>HLOOKUP(W$5,[2]人物技能基础!$O$3:$Q$553,$C3694+1,0)</f>
        <v>3.637142857142857</v>
      </c>
      <c r="X3694" s="3">
        <f>HLOOKUP(X$5,[2]人物技能基础!$O$3:$Q$553,$C3694+1,0)</f>
        <v>2.0186428571428574</v>
      </c>
      <c r="Y3694" s="3">
        <f>HLOOKUP(Y$5,[2]人物技能基础!$O$3:$Q$553,$C3694+1,0)</f>
        <v>99.964285714285708</v>
      </c>
      <c r="Z3694" s="3">
        <f t="shared" si="343"/>
        <v>12128984</v>
      </c>
      <c r="AA3694" s="3">
        <f t="shared" si="344"/>
        <v>198693</v>
      </c>
      <c r="AB3694" s="3">
        <f t="shared" si="345"/>
        <v>74229</v>
      </c>
      <c r="AC3694" s="3">
        <f t="shared" si="346"/>
        <v>73368</v>
      </c>
      <c r="AD3694" s="3">
        <f t="shared" si="347"/>
        <v>75488</v>
      </c>
    </row>
    <row r="3695" spans="1:30" x14ac:dyDescent="0.15">
      <c r="A3695" s="3">
        <v>1690</v>
      </c>
      <c r="B3695" s="3" t="str">
        <f t="shared" si="342"/>
        <v>关卡1690boss</v>
      </c>
      <c r="C3695" s="3">
        <f>INDEX([3]关卡!$J$19:$J$2018,A3695)</f>
        <v>550</v>
      </c>
      <c r="D3695" s="3">
        <f>INDEX([3]关卡!$N$19:$N$2018,A3695)</f>
        <v>550</v>
      </c>
      <c r="E3695" s="3" t="s">
        <v>25</v>
      </c>
      <c r="F3695" s="3" t="s">
        <v>26</v>
      </c>
      <c r="G3695" s="3">
        <v>30</v>
      </c>
      <c r="H3695" s="3">
        <v>30</v>
      </c>
      <c r="I3695" s="3">
        <v>0.2</v>
      </c>
      <c r="J3695" s="4">
        <v>0.75</v>
      </c>
      <c r="K3695" s="4">
        <v>1</v>
      </c>
      <c r="L3695" s="4">
        <v>5</v>
      </c>
      <c r="M3695" s="3">
        <v>1</v>
      </c>
      <c r="N3695" s="3">
        <v>2</v>
      </c>
      <c r="O3695" s="3">
        <f>HLOOKUP(O$5,[1]非R能力!$B$8:$F$558,$C3695+1,0)</f>
        <v>2674530.2363424227</v>
      </c>
      <c r="P3695" s="3">
        <f>HLOOKUP(P$5,[1]非R能力!$B$8:$F$558,$C3695+1,0)</f>
        <v>371147.94865448773</v>
      </c>
      <c r="Q3695" s="3">
        <f>HLOOKUP(Q$5,[1]非R能力!$B$8:$F$558,$C3695+1,0)</f>
        <v>180663.03073300805</v>
      </c>
      <c r="R3695" s="3">
        <f>HLOOKUP(R$5,[1]非R能力!$B$8:$F$558,$C3695+1,0)</f>
        <v>56616.730527455926</v>
      </c>
      <c r="S3695" s="3">
        <f>HLOOKUP(S$5,[1]非R能力!$B$8:$F$558,$C3695+1,0)</f>
        <v>73368.568621644255</v>
      </c>
      <c r="T3695" s="3">
        <f>INDEX([1]非R能力!$H$9:$H$558,D3695)</f>
        <v>74359.2083312342</v>
      </c>
      <c r="U3695" s="3">
        <f>IF(E3695="小怪",0,IF(INDEX([1]非R能力!$FK$9:$FK$558,C3695)=0,0,10))</f>
        <v>10</v>
      </c>
      <c r="V3695" s="3">
        <f>IF(E3695="小怪",0,IF(INDEX([1]非R能力!$FH$9:$FH$558,C3695)=0,0,5000))</f>
        <v>5000</v>
      </c>
      <c r="W3695" s="3">
        <f>HLOOKUP(W$5,[2]人物技能基础!$O$3:$Q$553,$C3695+1,0)</f>
        <v>3.637142857142857</v>
      </c>
      <c r="X3695" s="3">
        <f>HLOOKUP(X$5,[2]人物技能基础!$O$3:$Q$553,$C3695+1,0)</f>
        <v>2.0186428571428574</v>
      </c>
      <c r="Y3695" s="3">
        <f>HLOOKUP(Y$5,[2]人物技能基础!$O$3:$Q$553,$C3695+1,0)</f>
        <v>99.964285714285708</v>
      </c>
      <c r="Z3695" s="3">
        <f t="shared" si="343"/>
        <v>12128984</v>
      </c>
      <c r="AA3695" s="3">
        <f t="shared" si="344"/>
        <v>198693</v>
      </c>
      <c r="AB3695" s="3">
        <f t="shared" si="345"/>
        <v>74229</v>
      </c>
      <c r="AC3695" s="3">
        <f t="shared" si="346"/>
        <v>73368</v>
      </c>
      <c r="AD3695" s="3">
        <f t="shared" si="347"/>
        <v>75488</v>
      </c>
    </row>
    <row r="3696" spans="1:30" x14ac:dyDescent="0.15">
      <c r="A3696" s="3">
        <v>1691</v>
      </c>
      <c r="B3696" s="3" t="str">
        <f t="shared" si="342"/>
        <v>关卡1691boss</v>
      </c>
      <c r="C3696" s="3">
        <f>INDEX([3]关卡!$J$19:$J$2018,A3696)</f>
        <v>550</v>
      </c>
      <c r="D3696" s="3">
        <f>INDEX([3]关卡!$N$19:$N$2018,A3696)</f>
        <v>550</v>
      </c>
      <c r="E3696" s="3" t="s">
        <v>25</v>
      </c>
      <c r="F3696" s="3" t="s">
        <v>26</v>
      </c>
      <c r="G3696" s="3">
        <v>30</v>
      </c>
      <c r="H3696" s="3">
        <v>30</v>
      </c>
      <c r="I3696" s="3">
        <v>0.2</v>
      </c>
      <c r="J3696" s="4">
        <v>0.75</v>
      </c>
      <c r="K3696" s="4">
        <v>1</v>
      </c>
      <c r="L3696" s="4">
        <v>5</v>
      </c>
      <c r="M3696" s="3">
        <v>1</v>
      </c>
      <c r="N3696" s="3">
        <v>2</v>
      </c>
      <c r="O3696" s="3">
        <f>HLOOKUP(O$5,[1]非R能力!$B$8:$F$558,$C3696+1,0)</f>
        <v>2674530.2363424227</v>
      </c>
      <c r="P3696" s="3">
        <f>HLOOKUP(P$5,[1]非R能力!$B$8:$F$558,$C3696+1,0)</f>
        <v>371147.94865448773</v>
      </c>
      <c r="Q3696" s="3">
        <f>HLOOKUP(Q$5,[1]非R能力!$B$8:$F$558,$C3696+1,0)</f>
        <v>180663.03073300805</v>
      </c>
      <c r="R3696" s="3">
        <f>HLOOKUP(R$5,[1]非R能力!$B$8:$F$558,$C3696+1,0)</f>
        <v>56616.730527455926</v>
      </c>
      <c r="S3696" s="3">
        <f>HLOOKUP(S$5,[1]非R能力!$B$8:$F$558,$C3696+1,0)</f>
        <v>73368.568621644255</v>
      </c>
      <c r="T3696" s="3">
        <f>INDEX([1]非R能力!$H$9:$H$558,D3696)</f>
        <v>74359.2083312342</v>
      </c>
      <c r="U3696" s="3">
        <f>IF(E3696="小怪",0,IF(INDEX([1]非R能力!$FK$9:$FK$558,C3696)=0,0,10))</f>
        <v>10</v>
      </c>
      <c r="V3696" s="3">
        <f>IF(E3696="小怪",0,IF(INDEX([1]非R能力!$FH$9:$FH$558,C3696)=0,0,5000))</f>
        <v>5000</v>
      </c>
      <c r="W3696" s="3">
        <f>HLOOKUP(W$5,[2]人物技能基础!$O$3:$Q$553,$C3696+1,0)</f>
        <v>3.637142857142857</v>
      </c>
      <c r="X3696" s="3">
        <f>HLOOKUP(X$5,[2]人物技能基础!$O$3:$Q$553,$C3696+1,0)</f>
        <v>2.0186428571428574</v>
      </c>
      <c r="Y3696" s="3">
        <f>HLOOKUP(Y$5,[2]人物技能基础!$O$3:$Q$553,$C3696+1,0)</f>
        <v>99.964285714285708</v>
      </c>
      <c r="Z3696" s="3">
        <f t="shared" si="343"/>
        <v>12128984</v>
      </c>
      <c r="AA3696" s="3">
        <f t="shared" si="344"/>
        <v>198693</v>
      </c>
      <c r="AB3696" s="3">
        <f t="shared" si="345"/>
        <v>74229</v>
      </c>
      <c r="AC3696" s="3">
        <f t="shared" si="346"/>
        <v>73368</v>
      </c>
      <c r="AD3696" s="3">
        <f t="shared" si="347"/>
        <v>75488</v>
      </c>
    </row>
    <row r="3697" spans="1:30" x14ac:dyDescent="0.15">
      <c r="A3697" s="3">
        <v>1692</v>
      </c>
      <c r="B3697" s="3" t="str">
        <f t="shared" si="342"/>
        <v>关卡1692boss</v>
      </c>
      <c r="C3697" s="3">
        <f>INDEX([3]关卡!$J$19:$J$2018,A3697)</f>
        <v>550</v>
      </c>
      <c r="D3697" s="3">
        <f>INDEX([3]关卡!$N$19:$N$2018,A3697)</f>
        <v>550</v>
      </c>
      <c r="E3697" s="3" t="s">
        <v>25</v>
      </c>
      <c r="F3697" s="3" t="s">
        <v>26</v>
      </c>
      <c r="G3697" s="3">
        <v>30</v>
      </c>
      <c r="H3697" s="3">
        <v>30</v>
      </c>
      <c r="I3697" s="3">
        <v>0.2</v>
      </c>
      <c r="J3697" s="4">
        <v>0.75</v>
      </c>
      <c r="K3697" s="4">
        <v>1</v>
      </c>
      <c r="L3697" s="4">
        <v>5</v>
      </c>
      <c r="M3697" s="3">
        <v>1</v>
      </c>
      <c r="N3697" s="3">
        <v>2</v>
      </c>
      <c r="O3697" s="3">
        <f>HLOOKUP(O$5,[1]非R能力!$B$8:$F$558,$C3697+1,0)</f>
        <v>2674530.2363424227</v>
      </c>
      <c r="P3697" s="3">
        <f>HLOOKUP(P$5,[1]非R能力!$B$8:$F$558,$C3697+1,0)</f>
        <v>371147.94865448773</v>
      </c>
      <c r="Q3697" s="3">
        <f>HLOOKUP(Q$5,[1]非R能力!$B$8:$F$558,$C3697+1,0)</f>
        <v>180663.03073300805</v>
      </c>
      <c r="R3697" s="3">
        <f>HLOOKUP(R$5,[1]非R能力!$B$8:$F$558,$C3697+1,0)</f>
        <v>56616.730527455926</v>
      </c>
      <c r="S3697" s="3">
        <f>HLOOKUP(S$5,[1]非R能力!$B$8:$F$558,$C3697+1,0)</f>
        <v>73368.568621644255</v>
      </c>
      <c r="T3697" s="3">
        <f>INDEX([1]非R能力!$H$9:$H$558,D3697)</f>
        <v>74359.2083312342</v>
      </c>
      <c r="U3697" s="3">
        <f>IF(E3697="小怪",0,IF(INDEX([1]非R能力!$FK$9:$FK$558,C3697)=0,0,10))</f>
        <v>10</v>
      </c>
      <c r="V3697" s="3">
        <f>IF(E3697="小怪",0,IF(INDEX([1]非R能力!$FH$9:$FH$558,C3697)=0,0,5000))</f>
        <v>5000</v>
      </c>
      <c r="W3697" s="3">
        <f>HLOOKUP(W$5,[2]人物技能基础!$O$3:$Q$553,$C3697+1,0)</f>
        <v>3.637142857142857</v>
      </c>
      <c r="X3697" s="3">
        <f>HLOOKUP(X$5,[2]人物技能基础!$O$3:$Q$553,$C3697+1,0)</f>
        <v>2.0186428571428574</v>
      </c>
      <c r="Y3697" s="3">
        <f>HLOOKUP(Y$5,[2]人物技能基础!$O$3:$Q$553,$C3697+1,0)</f>
        <v>99.964285714285708</v>
      </c>
      <c r="Z3697" s="3">
        <f t="shared" si="343"/>
        <v>12128984</v>
      </c>
      <c r="AA3697" s="3">
        <f t="shared" si="344"/>
        <v>198693</v>
      </c>
      <c r="AB3697" s="3">
        <f t="shared" si="345"/>
        <v>74229</v>
      </c>
      <c r="AC3697" s="3">
        <f t="shared" si="346"/>
        <v>73368</v>
      </c>
      <c r="AD3697" s="3">
        <f t="shared" si="347"/>
        <v>75488</v>
      </c>
    </row>
    <row r="3698" spans="1:30" x14ac:dyDescent="0.15">
      <c r="A3698" s="3">
        <v>1693</v>
      </c>
      <c r="B3698" s="3" t="str">
        <f t="shared" si="342"/>
        <v>关卡1693boss</v>
      </c>
      <c r="C3698" s="3">
        <f>INDEX([3]关卡!$J$19:$J$2018,A3698)</f>
        <v>550</v>
      </c>
      <c r="D3698" s="3">
        <f>INDEX([3]关卡!$N$19:$N$2018,A3698)</f>
        <v>550</v>
      </c>
      <c r="E3698" s="3" t="s">
        <v>25</v>
      </c>
      <c r="F3698" s="3" t="s">
        <v>26</v>
      </c>
      <c r="G3698" s="3">
        <v>30</v>
      </c>
      <c r="H3698" s="3">
        <v>30</v>
      </c>
      <c r="I3698" s="3">
        <v>0.2</v>
      </c>
      <c r="J3698" s="4">
        <v>0.75</v>
      </c>
      <c r="K3698" s="4">
        <v>1</v>
      </c>
      <c r="L3698" s="4">
        <v>5</v>
      </c>
      <c r="M3698" s="3">
        <v>1</v>
      </c>
      <c r="N3698" s="3">
        <v>2</v>
      </c>
      <c r="O3698" s="3">
        <f>HLOOKUP(O$5,[1]非R能力!$B$8:$F$558,$C3698+1,0)</f>
        <v>2674530.2363424227</v>
      </c>
      <c r="P3698" s="3">
        <f>HLOOKUP(P$5,[1]非R能力!$B$8:$F$558,$C3698+1,0)</f>
        <v>371147.94865448773</v>
      </c>
      <c r="Q3698" s="3">
        <f>HLOOKUP(Q$5,[1]非R能力!$B$8:$F$558,$C3698+1,0)</f>
        <v>180663.03073300805</v>
      </c>
      <c r="R3698" s="3">
        <f>HLOOKUP(R$5,[1]非R能力!$B$8:$F$558,$C3698+1,0)</f>
        <v>56616.730527455926</v>
      </c>
      <c r="S3698" s="3">
        <f>HLOOKUP(S$5,[1]非R能力!$B$8:$F$558,$C3698+1,0)</f>
        <v>73368.568621644255</v>
      </c>
      <c r="T3698" s="3">
        <f>INDEX([1]非R能力!$H$9:$H$558,D3698)</f>
        <v>74359.2083312342</v>
      </c>
      <c r="U3698" s="3">
        <f>IF(E3698="小怪",0,IF(INDEX([1]非R能力!$FK$9:$FK$558,C3698)=0,0,10))</f>
        <v>10</v>
      </c>
      <c r="V3698" s="3">
        <f>IF(E3698="小怪",0,IF(INDEX([1]非R能力!$FH$9:$FH$558,C3698)=0,0,5000))</f>
        <v>5000</v>
      </c>
      <c r="W3698" s="3">
        <f>HLOOKUP(W$5,[2]人物技能基础!$O$3:$Q$553,$C3698+1,0)</f>
        <v>3.637142857142857</v>
      </c>
      <c r="X3698" s="3">
        <f>HLOOKUP(X$5,[2]人物技能基础!$O$3:$Q$553,$C3698+1,0)</f>
        <v>2.0186428571428574</v>
      </c>
      <c r="Y3698" s="3">
        <f>HLOOKUP(Y$5,[2]人物技能基础!$O$3:$Q$553,$C3698+1,0)</f>
        <v>99.964285714285708</v>
      </c>
      <c r="Z3698" s="3">
        <f t="shared" si="343"/>
        <v>12128984</v>
      </c>
      <c r="AA3698" s="3">
        <f t="shared" si="344"/>
        <v>198693</v>
      </c>
      <c r="AB3698" s="3">
        <f t="shared" si="345"/>
        <v>74229</v>
      </c>
      <c r="AC3698" s="3">
        <f t="shared" si="346"/>
        <v>73368</v>
      </c>
      <c r="AD3698" s="3">
        <f t="shared" si="347"/>
        <v>75488</v>
      </c>
    </row>
    <row r="3699" spans="1:30" x14ac:dyDescent="0.15">
      <c r="A3699" s="3">
        <v>1694</v>
      </c>
      <c r="B3699" s="3" t="str">
        <f t="shared" si="342"/>
        <v>关卡1694boss</v>
      </c>
      <c r="C3699" s="3">
        <f>INDEX([3]关卡!$J$19:$J$2018,A3699)</f>
        <v>550</v>
      </c>
      <c r="D3699" s="3">
        <f>INDEX([3]关卡!$N$19:$N$2018,A3699)</f>
        <v>550</v>
      </c>
      <c r="E3699" s="3" t="s">
        <v>25</v>
      </c>
      <c r="F3699" s="3" t="s">
        <v>26</v>
      </c>
      <c r="G3699" s="3">
        <v>30</v>
      </c>
      <c r="H3699" s="3">
        <v>30</v>
      </c>
      <c r="I3699" s="3">
        <v>0.2</v>
      </c>
      <c r="J3699" s="4">
        <v>0.75</v>
      </c>
      <c r="K3699" s="4">
        <v>1</v>
      </c>
      <c r="L3699" s="4">
        <v>5</v>
      </c>
      <c r="M3699" s="3">
        <v>1</v>
      </c>
      <c r="N3699" s="3">
        <v>2</v>
      </c>
      <c r="O3699" s="3">
        <f>HLOOKUP(O$5,[1]非R能力!$B$8:$F$558,$C3699+1,0)</f>
        <v>2674530.2363424227</v>
      </c>
      <c r="P3699" s="3">
        <f>HLOOKUP(P$5,[1]非R能力!$B$8:$F$558,$C3699+1,0)</f>
        <v>371147.94865448773</v>
      </c>
      <c r="Q3699" s="3">
        <f>HLOOKUP(Q$5,[1]非R能力!$B$8:$F$558,$C3699+1,0)</f>
        <v>180663.03073300805</v>
      </c>
      <c r="R3699" s="3">
        <f>HLOOKUP(R$5,[1]非R能力!$B$8:$F$558,$C3699+1,0)</f>
        <v>56616.730527455926</v>
      </c>
      <c r="S3699" s="3">
        <f>HLOOKUP(S$5,[1]非R能力!$B$8:$F$558,$C3699+1,0)</f>
        <v>73368.568621644255</v>
      </c>
      <c r="T3699" s="3">
        <f>INDEX([1]非R能力!$H$9:$H$558,D3699)</f>
        <v>74359.2083312342</v>
      </c>
      <c r="U3699" s="3">
        <f>IF(E3699="小怪",0,IF(INDEX([1]非R能力!$FK$9:$FK$558,C3699)=0,0,10))</f>
        <v>10</v>
      </c>
      <c r="V3699" s="3">
        <f>IF(E3699="小怪",0,IF(INDEX([1]非R能力!$FH$9:$FH$558,C3699)=0,0,5000))</f>
        <v>5000</v>
      </c>
      <c r="W3699" s="3">
        <f>HLOOKUP(W$5,[2]人物技能基础!$O$3:$Q$553,$C3699+1,0)</f>
        <v>3.637142857142857</v>
      </c>
      <c r="X3699" s="3">
        <f>HLOOKUP(X$5,[2]人物技能基础!$O$3:$Q$553,$C3699+1,0)</f>
        <v>2.0186428571428574</v>
      </c>
      <c r="Y3699" s="3">
        <f>HLOOKUP(Y$5,[2]人物技能基础!$O$3:$Q$553,$C3699+1,0)</f>
        <v>99.964285714285708</v>
      </c>
      <c r="Z3699" s="3">
        <f t="shared" si="343"/>
        <v>12128984</v>
      </c>
      <c r="AA3699" s="3">
        <f t="shared" si="344"/>
        <v>198693</v>
      </c>
      <c r="AB3699" s="3">
        <f t="shared" si="345"/>
        <v>74229</v>
      </c>
      <c r="AC3699" s="3">
        <f t="shared" si="346"/>
        <v>73368</v>
      </c>
      <c r="AD3699" s="3">
        <f t="shared" si="347"/>
        <v>75488</v>
      </c>
    </row>
    <row r="3700" spans="1:30" x14ac:dyDescent="0.15">
      <c r="A3700" s="3">
        <v>1695</v>
      </c>
      <c r="B3700" s="3" t="str">
        <f t="shared" si="342"/>
        <v>关卡1695boss</v>
      </c>
      <c r="C3700" s="3">
        <f>INDEX([3]关卡!$J$19:$J$2018,A3700)</f>
        <v>550</v>
      </c>
      <c r="D3700" s="3">
        <f>INDEX([3]关卡!$N$19:$N$2018,A3700)</f>
        <v>550</v>
      </c>
      <c r="E3700" s="3" t="s">
        <v>25</v>
      </c>
      <c r="F3700" s="3" t="s">
        <v>26</v>
      </c>
      <c r="G3700" s="3">
        <v>30</v>
      </c>
      <c r="H3700" s="3">
        <v>30</v>
      </c>
      <c r="I3700" s="3">
        <v>0.2</v>
      </c>
      <c r="J3700" s="4">
        <v>0.75</v>
      </c>
      <c r="K3700" s="4">
        <v>1</v>
      </c>
      <c r="L3700" s="4">
        <v>5</v>
      </c>
      <c r="M3700" s="3">
        <v>1</v>
      </c>
      <c r="N3700" s="3">
        <v>2</v>
      </c>
      <c r="O3700" s="3">
        <f>HLOOKUP(O$5,[1]非R能力!$B$8:$F$558,$C3700+1,0)</f>
        <v>2674530.2363424227</v>
      </c>
      <c r="P3700" s="3">
        <f>HLOOKUP(P$5,[1]非R能力!$B$8:$F$558,$C3700+1,0)</f>
        <v>371147.94865448773</v>
      </c>
      <c r="Q3700" s="3">
        <f>HLOOKUP(Q$5,[1]非R能力!$B$8:$F$558,$C3700+1,0)</f>
        <v>180663.03073300805</v>
      </c>
      <c r="R3700" s="3">
        <f>HLOOKUP(R$5,[1]非R能力!$B$8:$F$558,$C3700+1,0)</f>
        <v>56616.730527455926</v>
      </c>
      <c r="S3700" s="3">
        <f>HLOOKUP(S$5,[1]非R能力!$B$8:$F$558,$C3700+1,0)</f>
        <v>73368.568621644255</v>
      </c>
      <c r="T3700" s="3">
        <f>INDEX([1]非R能力!$H$9:$H$558,D3700)</f>
        <v>74359.2083312342</v>
      </c>
      <c r="U3700" s="3">
        <f>IF(E3700="小怪",0,IF(INDEX([1]非R能力!$FK$9:$FK$558,C3700)=0,0,10))</f>
        <v>10</v>
      </c>
      <c r="V3700" s="3">
        <f>IF(E3700="小怪",0,IF(INDEX([1]非R能力!$FH$9:$FH$558,C3700)=0,0,5000))</f>
        <v>5000</v>
      </c>
      <c r="W3700" s="3">
        <f>HLOOKUP(W$5,[2]人物技能基础!$O$3:$Q$553,$C3700+1,0)</f>
        <v>3.637142857142857</v>
      </c>
      <c r="X3700" s="3">
        <f>HLOOKUP(X$5,[2]人物技能基础!$O$3:$Q$553,$C3700+1,0)</f>
        <v>2.0186428571428574</v>
      </c>
      <c r="Y3700" s="3">
        <f>HLOOKUP(Y$5,[2]人物技能基础!$O$3:$Q$553,$C3700+1,0)</f>
        <v>99.964285714285708</v>
      </c>
      <c r="Z3700" s="3">
        <f t="shared" si="343"/>
        <v>12128984</v>
      </c>
      <c r="AA3700" s="3">
        <f t="shared" si="344"/>
        <v>198693</v>
      </c>
      <c r="AB3700" s="3">
        <f t="shared" si="345"/>
        <v>74229</v>
      </c>
      <c r="AC3700" s="3">
        <f t="shared" si="346"/>
        <v>73368</v>
      </c>
      <c r="AD3700" s="3">
        <f t="shared" si="347"/>
        <v>75488</v>
      </c>
    </row>
    <row r="3701" spans="1:30" x14ac:dyDescent="0.15">
      <c r="A3701" s="3">
        <v>1696</v>
      </c>
      <c r="B3701" s="3" t="str">
        <f t="shared" si="342"/>
        <v>关卡1696boss</v>
      </c>
      <c r="C3701" s="3">
        <f>INDEX([3]关卡!$J$19:$J$2018,A3701)</f>
        <v>550</v>
      </c>
      <c r="D3701" s="3">
        <f>INDEX([3]关卡!$N$19:$N$2018,A3701)</f>
        <v>550</v>
      </c>
      <c r="E3701" s="3" t="s">
        <v>25</v>
      </c>
      <c r="F3701" s="3" t="s">
        <v>26</v>
      </c>
      <c r="G3701" s="3">
        <v>30</v>
      </c>
      <c r="H3701" s="3">
        <v>30</v>
      </c>
      <c r="I3701" s="3">
        <v>0.2</v>
      </c>
      <c r="J3701" s="4">
        <v>0.75</v>
      </c>
      <c r="K3701" s="4">
        <v>1</v>
      </c>
      <c r="L3701" s="4">
        <v>5</v>
      </c>
      <c r="M3701" s="3">
        <v>1</v>
      </c>
      <c r="N3701" s="3">
        <v>2</v>
      </c>
      <c r="O3701" s="3">
        <f>HLOOKUP(O$5,[1]非R能力!$B$8:$F$558,$C3701+1,0)</f>
        <v>2674530.2363424227</v>
      </c>
      <c r="P3701" s="3">
        <f>HLOOKUP(P$5,[1]非R能力!$B$8:$F$558,$C3701+1,0)</f>
        <v>371147.94865448773</v>
      </c>
      <c r="Q3701" s="3">
        <f>HLOOKUP(Q$5,[1]非R能力!$B$8:$F$558,$C3701+1,0)</f>
        <v>180663.03073300805</v>
      </c>
      <c r="R3701" s="3">
        <f>HLOOKUP(R$5,[1]非R能力!$B$8:$F$558,$C3701+1,0)</f>
        <v>56616.730527455926</v>
      </c>
      <c r="S3701" s="3">
        <f>HLOOKUP(S$5,[1]非R能力!$B$8:$F$558,$C3701+1,0)</f>
        <v>73368.568621644255</v>
      </c>
      <c r="T3701" s="3">
        <f>INDEX([1]非R能力!$H$9:$H$558,D3701)</f>
        <v>74359.2083312342</v>
      </c>
      <c r="U3701" s="3">
        <f>IF(E3701="小怪",0,IF(INDEX([1]非R能力!$FK$9:$FK$558,C3701)=0,0,10))</f>
        <v>10</v>
      </c>
      <c r="V3701" s="3">
        <f>IF(E3701="小怪",0,IF(INDEX([1]非R能力!$FH$9:$FH$558,C3701)=0,0,5000))</f>
        <v>5000</v>
      </c>
      <c r="W3701" s="3">
        <f>HLOOKUP(W$5,[2]人物技能基础!$O$3:$Q$553,$C3701+1,0)</f>
        <v>3.637142857142857</v>
      </c>
      <c r="X3701" s="3">
        <f>HLOOKUP(X$5,[2]人物技能基础!$O$3:$Q$553,$C3701+1,0)</f>
        <v>2.0186428571428574</v>
      </c>
      <c r="Y3701" s="3">
        <f>HLOOKUP(Y$5,[2]人物技能基础!$O$3:$Q$553,$C3701+1,0)</f>
        <v>99.964285714285708</v>
      </c>
      <c r="Z3701" s="3">
        <f t="shared" si="343"/>
        <v>12128984</v>
      </c>
      <c r="AA3701" s="3">
        <f t="shared" si="344"/>
        <v>198693</v>
      </c>
      <c r="AB3701" s="3">
        <f t="shared" si="345"/>
        <v>74229</v>
      </c>
      <c r="AC3701" s="3">
        <f t="shared" si="346"/>
        <v>73368</v>
      </c>
      <c r="AD3701" s="3">
        <f t="shared" si="347"/>
        <v>75488</v>
      </c>
    </row>
    <row r="3702" spans="1:30" x14ac:dyDescent="0.15">
      <c r="A3702" s="3">
        <v>1697</v>
      </c>
      <c r="B3702" s="3" t="str">
        <f t="shared" si="342"/>
        <v>关卡1697boss</v>
      </c>
      <c r="C3702" s="3">
        <f>INDEX([3]关卡!$J$19:$J$2018,A3702)</f>
        <v>550</v>
      </c>
      <c r="D3702" s="3">
        <f>INDEX([3]关卡!$N$19:$N$2018,A3702)</f>
        <v>550</v>
      </c>
      <c r="E3702" s="3" t="s">
        <v>25</v>
      </c>
      <c r="F3702" s="3" t="s">
        <v>26</v>
      </c>
      <c r="G3702" s="3">
        <v>30</v>
      </c>
      <c r="H3702" s="3">
        <v>30</v>
      </c>
      <c r="I3702" s="3">
        <v>0.2</v>
      </c>
      <c r="J3702" s="4">
        <v>0.75</v>
      </c>
      <c r="K3702" s="4">
        <v>1</v>
      </c>
      <c r="L3702" s="4">
        <v>5</v>
      </c>
      <c r="M3702" s="3">
        <v>1</v>
      </c>
      <c r="N3702" s="3">
        <v>2</v>
      </c>
      <c r="O3702" s="3">
        <f>HLOOKUP(O$5,[1]非R能力!$B$8:$F$558,$C3702+1,0)</f>
        <v>2674530.2363424227</v>
      </c>
      <c r="P3702" s="3">
        <f>HLOOKUP(P$5,[1]非R能力!$B$8:$F$558,$C3702+1,0)</f>
        <v>371147.94865448773</v>
      </c>
      <c r="Q3702" s="3">
        <f>HLOOKUP(Q$5,[1]非R能力!$B$8:$F$558,$C3702+1,0)</f>
        <v>180663.03073300805</v>
      </c>
      <c r="R3702" s="3">
        <f>HLOOKUP(R$5,[1]非R能力!$B$8:$F$558,$C3702+1,0)</f>
        <v>56616.730527455926</v>
      </c>
      <c r="S3702" s="3">
        <f>HLOOKUP(S$5,[1]非R能力!$B$8:$F$558,$C3702+1,0)</f>
        <v>73368.568621644255</v>
      </c>
      <c r="T3702" s="3">
        <f>INDEX([1]非R能力!$H$9:$H$558,D3702)</f>
        <v>74359.2083312342</v>
      </c>
      <c r="U3702" s="3">
        <f>IF(E3702="小怪",0,IF(INDEX([1]非R能力!$FK$9:$FK$558,C3702)=0,0,10))</f>
        <v>10</v>
      </c>
      <c r="V3702" s="3">
        <f>IF(E3702="小怪",0,IF(INDEX([1]非R能力!$FH$9:$FH$558,C3702)=0,0,5000))</f>
        <v>5000</v>
      </c>
      <c r="W3702" s="3">
        <f>HLOOKUP(W$5,[2]人物技能基础!$O$3:$Q$553,$C3702+1,0)</f>
        <v>3.637142857142857</v>
      </c>
      <c r="X3702" s="3">
        <f>HLOOKUP(X$5,[2]人物技能基础!$O$3:$Q$553,$C3702+1,0)</f>
        <v>2.0186428571428574</v>
      </c>
      <c r="Y3702" s="3">
        <f>HLOOKUP(Y$5,[2]人物技能基础!$O$3:$Q$553,$C3702+1,0)</f>
        <v>99.964285714285708</v>
      </c>
      <c r="Z3702" s="3">
        <f t="shared" si="343"/>
        <v>12128984</v>
      </c>
      <c r="AA3702" s="3">
        <f t="shared" si="344"/>
        <v>198693</v>
      </c>
      <c r="AB3702" s="3">
        <f t="shared" si="345"/>
        <v>74229</v>
      </c>
      <c r="AC3702" s="3">
        <f t="shared" si="346"/>
        <v>73368</v>
      </c>
      <c r="AD3702" s="3">
        <f t="shared" si="347"/>
        <v>75488</v>
      </c>
    </row>
    <row r="3703" spans="1:30" x14ac:dyDescent="0.15">
      <c r="A3703" s="3">
        <v>1698</v>
      </c>
      <c r="B3703" s="3" t="str">
        <f t="shared" si="342"/>
        <v>关卡1698boss</v>
      </c>
      <c r="C3703" s="3">
        <f>INDEX([3]关卡!$J$19:$J$2018,A3703)</f>
        <v>550</v>
      </c>
      <c r="D3703" s="3">
        <f>INDEX([3]关卡!$N$19:$N$2018,A3703)</f>
        <v>550</v>
      </c>
      <c r="E3703" s="3" t="s">
        <v>25</v>
      </c>
      <c r="F3703" s="3" t="s">
        <v>26</v>
      </c>
      <c r="G3703" s="3">
        <v>30</v>
      </c>
      <c r="H3703" s="3">
        <v>30</v>
      </c>
      <c r="I3703" s="3">
        <v>0.2</v>
      </c>
      <c r="J3703" s="4">
        <v>0.75</v>
      </c>
      <c r="K3703" s="4">
        <v>1</v>
      </c>
      <c r="L3703" s="4">
        <v>5</v>
      </c>
      <c r="M3703" s="3">
        <v>1</v>
      </c>
      <c r="N3703" s="3">
        <v>2</v>
      </c>
      <c r="O3703" s="3">
        <f>HLOOKUP(O$5,[1]非R能力!$B$8:$F$558,$C3703+1,0)</f>
        <v>2674530.2363424227</v>
      </c>
      <c r="P3703" s="3">
        <f>HLOOKUP(P$5,[1]非R能力!$B$8:$F$558,$C3703+1,0)</f>
        <v>371147.94865448773</v>
      </c>
      <c r="Q3703" s="3">
        <f>HLOOKUP(Q$5,[1]非R能力!$B$8:$F$558,$C3703+1,0)</f>
        <v>180663.03073300805</v>
      </c>
      <c r="R3703" s="3">
        <f>HLOOKUP(R$5,[1]非R能力!$B$8:$F$558,$C3703+1,0)</f>
        <v>56616.730527455926</v>
      </c>
      <c r="S3703" s="3">
        <f>HLOOKUP(S$5,[1]非R能力!$B$8:$F$558,$C3703+1,0)</f>
        <v>73368.568621644255</v>
      </c>
      <c r="T3703" s="3">
        <f>INDEX([1]非R能力!$H$9:$H$558,D3703)</f>
        <v>74359.2083312342</v>
      </c>
      <c r="U3703" s="3">
        <f>IF(E3703="小怪",0,IF(INDEX([1]非R能力!$FK$9:$FK$558,C3703)=0,0,10))</f>
        <v>10</v>
      </c>
      <c r="V3703" s="3">
        <f>IF(E3703="小怪",0,IF(INDEX([1]非R能力!$FH$9:$FH$558,C3703)=0,0,5000))</f>
        <v>5000</v>
      </c>
      <c r="W3703" s="3">
        <f>HLOOKUP(W$5,[2]人物技能基础!$O$3:$Q$553,$C3703+1,0)</f>
        <v>3.637142857142857</v>
      </c>
      <c r="X3703" s="3">
        <f>HLOOKUP(X$5,[2]人物技能基础!$O$3:$Q$553,$C3703+1,0)</f>
        <v>2.0186428571428574</v>
      </c>
      <c r="Y3703" s="3">
        <f>HLOOKUP(Y$5,[2]人物技能基础!$O$3:$Q$553,$C3703+1,0)</f>
        <v>99.964285714285708</v>
      </c>
      <c r="Z3703" s="3">
        <f t="shared" si="343"/>
        <v>12128984</v>
      </c>
      <c r="AA3703" s="3">
        <f t="shared" si="344"/>
        <v>198693</v>
      </c>
      <c r="AB3703" s="3">
        <f t="shared" si="345"/>
        <v>74229</v>
      </c>
      <c r="AC3703" s="3">
        <f t="shared" si="346"/>
        <v>73368</v>
      </c>
      <c r="AD3703" s="3">
        <f t="shared" si="347"/>
        <v>75488</v>
      </c>
    </row>
    <row r="3704" spans="1:30" x14ac:dyDescent="0.15">
      <c r="A3704" s="3">
        <v>1699</v>
      </c>
      <c r="B3704" s="3" t="str">
        <f t="shared" si="342"/>
        <v>关卡1699boss</v>
      </c>
      <c r="C3704" s="3">
        <f>INDEX([3]关卡!$J$19:$J$2018,A3704)</f>
        <v>550</v>
      </c>
      <c r="D3704" s="3">
        <f>INDEX([3]关卡!$N$19:$N$2018,A3704)</f>
        <v>550</v>
      </c>
      <c r="E3704" s="3" t="s">
        <v>25</v>
      </c>
      <c r="F3704" s="3" t="s">
        <v>26</v>
      </c>
      <c r="G3704" s="3">
        <v>30</v>
      </c>
      <c r="H3704" s="3">
        <v>30</v>
      </c>
      <c r="I3704" s="3">
        <v>0.2</v>
      </c>
      <c r="J3704" s="4">
        <v>0.75</v>
      </c>
      <c r="K3704" s="4">
        <v>1</v>
      </c>
      <c r="L3704" s="4">
        <v>5</v>
      </c>
      <c r="M3704" s="3">
        <v>1</v>
      </c>
      <c r="N3704" s="3">
        <v>2</v>
      </c>
      <c r="O3704" s="3">
        <f>HLOOKUP(O$5,[1]非R能力!$B$8:$F$558,$C3704+1,0)</f>
        <v>2674530.2363424227</v>
      </c>
      <c r="P3704" s="3">
        <f>HLOOKUP(P$5,[1]非R能力!$B$8:$F$558,$C3704+1,0)</f>
        <v>371147.94865448773</v>
      </c>
      <c r="Q3704" s="3">
        <f>HLOOKUP(Q$5,[1]非R能力!$B$8:$F$558,$C3704+1,0)</f>
        <v>180663.03073300805</v>
      </c>
      <c r="R3704" s="3">
        <f>HLOOKUP(R$5,[1]非R能力!$B$8:$F$558,$C3704+1,0)</f>
        <v>56616.730527455926</v>
      </c>
      <c r="S3704" s="3">
        <f>HLOOKUP(S$5,[1]非R能力!$B$8:$F$558,$C3704+1,0)</f>
        <v>73368.568621644255</v>
      </c>
      <c r="T3704" s="3">
        <f>INDEX([1]非R能力!$H$9:$H$558,D3704)</f>
        <v>74359.2083312342</v>
      </c>
      <c r="U3704" s="3">
        <f>IF(E3704="小怪",0,IF(INDEX([1]非R能力!$FK$9:$FK$558,C3704)=0,0,10))</f>
        <v>10</v>
      </c>
      <c r="V3704" s="3">
        <f>IF(E3704="小怪",0,IF(INDEX([1]非R能力!$FH$9:$FH$558,C3704)=0,0,5000))</f>
        <v>5000</v>
      </c>
      <c r="W3704" s="3">
        <f>HLOOKUP(W$5,[2]人物技能基础!$O$3:$Q$553,$C3704+1,0)</f>
        <v>3.637142857142857</v>
      </c>
      <c r="X3704" s="3">
        <f>HLOOKUP(X$5,[2]人物技能基础!$O$3:$Q$553,$C3704+1,0)</f>
        <v>2.0186428571428574</v>
      </c>
      <c r="Y3704" s="3">
        <f>HLOOKUP(Y$5,[2]人物技能基础!$O$3:$Q$553,$C3704+1,0)</f>
        <v>99.964285714285708</v>
      </c>
      <c r="Z3704" s="3">
        <f t="shared" si="343"/>
        <v>12128984</v>
      </c>
      <c r="AA3704" s="3">
        <f t="shared" si="344"/>
        <v>198693</v>
      </c>
      <c r="AB3704" s="3">
        <f t="shared" si="345"/>
        <v>74229</v>
      </c>
      <c r="AC3704" s="3">
        <f t="shared" si="346"/>
        <v>73368</v>
      </c>
      <c r="AD3704" s="3">
        <f t="shared" si="347"/>
        <v>75488</v>
      </c>
    </row>
    <row r="3705" spans="1:30" x14ac:dyDescent="0.15">
      <c r="A3705" s="3">
        <v>1700</v>
      </c>
      <c r="B3705" s="3" t="str">
        <f t="shared" si="342"/>
        <v>关卡1700boss</v>
      </c>
      <c r="C3705" s="3">
        <f>INDEX([3]关卡!$J$19:$J$2018,A3705)</f>
        <v>550</v>
      </c>
      <c r="D3705" s="3">
        <f>INDEX([3]关卡!$N$19:$N$2018,A3705)</f>
        <v>550</v>
      </c>
      <c r="E3705" s="3" t="s">
        <v>25</v>
      </c>
      <c r="F3705" s="3" t="s">
        <v>26</v>
      </c>
      <c r="G3705" s="3">
        <v>30</v>
      </c>
      <c r="H3705" s="3">
        <v>30</v>
      </c>
      <c r="I3705" s="3">
        <v>0.2</v>
      </c>
      <c r="J3705" s="4">
        <v>0.75</v>
      </c>
      <c r="K3705" s="4">
        <v>1</v>
      </c>
      <c r="L3705" s="4">
        <v>5</v>
      </c>
      <c r="M3705" s="3">
        <v>1</v>
      </c>
      <c r="N3705" s="3">
        <v>2</v>
      </c>
      <c r="O3705" s="3">
        <f>HLOOKUP(O$5,[1]非R能力!$B$8:$F$558,$C3705+1,0)</f>
        <v>2674530.2363424227</v>
      </c>
      <c r="P3705" s="3">
        <f>HLOOKUP(P$5,[1]非R能力!$B$8:$F$558,$C3705+1,0)</f>
        <v>371147.94865448773</v>
      </c>
      <c r="Q3705" s="3">
        <f>HLOOKUP(Q$5,[1]非R能力!$B$8:$F$558,$C3705+1,0)</f>
        <v>180663.03073300805</v>
      </c>
      <c r="R3705" s="3">
        <f>HLOOKUP(R$5,[1]非R能力!$B$8:$F$558,$C3705+1,0)</f>
        <v>56616.730527455926</v>
      </c>
      <c r="S3705" s="3">
        <f>HLOOKUP(S$5,[1]非R能力!$B$8:$F$558,$C3705+1,0)</f>
        <v>73368.568621644255</v>
      </c>
      <c r="T3705" s="3">
        <f>INDEX([1]非R能力!$H$9:$H$558,D3705)</f>
        <v>74359.2083312342</v>
      </c>
      <c r="U3705" s="3">
        <f>IF(E3705="小怪",0,IF(INDEX([1]非R能力!$FK$9:$FK$558,C3705)=0,0,10))</f>
        <v>10</v>
      </c>
      <c r="V3705" s="3">
        <f>IF(E3705="小怪",0,IF(INDEX([1]非R能力!$FH$9:$FH$558,C3705)=0,0,5000))</f>
        <v>5000</v>
      </c>
      <c r="W3705" s="3">
        <f>HLOOKUP(W$5,[2]人物技能基础!$O$3:$Q$553,$C3705+1,0)</f>
        <v>3.637142857142857</v>
      </c>
      <c r="X3705" s="3">
        <f>HLOOKUP(X$5,[2]人物技能基础!$O$3:$Q$553,$C3705+1,0)</f>
        <v>2.0186428571428574</v>
      </c>
      <c r="Y3705" s="3">
        <f>HLOOKUP(Y$5,[2]人物技能基础!$O$3:$Q$553,$C3705+1,0)</f>
        <v>99.964285714285708</v>
      </c>
      <c r="Z3705" s="3">
        <f t="shared" si="343"/>
        <v>12128984</v>
      </c>
      <c r="AA3705" s="3">
        <f t="shared" si="344"/>
        <v>198693</v>
      </c>
      <c r="AB3705" s="3">
        <f t="shared" si="345"/>
        <v>74229</v>
      </c>
      <c r="AC3705" s="3">
        <f t="shared" si="346"/>
        <v>73368</v>
      </c>
      <c r="AD3705" s="3">
        <f t="shared" si="347"/>
        <v>75488</v>
      </c>
    </row>
    <row r="3706" spans="1:30" x14ac:dyDescent="0.15">
      <c r="A3706" s="3">
        <v>1701</v>
      </c>
      <c r="B3706" s="3" t="str">
        <f t="shared" si="342"/>
        <v>关卡1701boss</v>
      </c>
      <c r="C3706" s="3">
        <f>INDEX([3]关卡!$J$19:$J$2018,A3706)</f>
        <v>550</v>
      </c>
      <c r="D3706" s="3">
        <f>INDEX([3]关卡!$N$19:$N$2018,A3706)</f>
        <v>550</v>
      </c>
      <c r="E3706" s="3" t="s">
        <v>25</v>
      </c>
      <c r="F3706" s="3" t="s">
        <v>26</v>
      </c>
      <c r="G3706" s="3">
        <v>30</v>
      </c>
      <c r="H3706" s="3">
        <v>30</v>
      </c>
      <c r="I3706" s="3">
        <v>0.2</v>
      </c>
      <c r="J3706" s="4">
        <v>0.75</v>
      </c>
      <c r="K3706" s="4">
        <v>1</v>
      </c>
      <c r="L3706" s="4">
        <v>5</v>
      </c>
      <c r="M3706" s="3">
        <v>1</v>
      </c>
      <c r="N3706" s="3">
        <v>2</v>
      </c>
      <c r="O3706" s="3">
        <f>HLOOKUP(O$5,[1]非R能力!$B$8:$F$558,$C3706+1,0)</f>
        <v>2674530.2363424227</v>
      </c>
      <c r="P3706" s="3">
        <f>HLOOKUP(P$5,[1]非R能力!$B$8:$F$558,$C3706+1,0)</f>
        <v>371147.94865448773</v>
      </c>
      <c r="Q3706" s="3">
        <f>HLOOKUP(Q$5,[1]非R能力!$B$8:$F$558,$C3706+1,0)</f>
        <v>180663.03073300805</v>
      </c>
      <c r="R3706" s="3">
        <f>HLOOKUP(R$5,[1]非R能力!$B$8:$F$558,$C3706+1,0)</f>
        <v>56616.730527455926</v>
      </c>
      <c r="S3706" s="3">
        <f>HLOOKUP(S$5,[1]非R能力!$B$8:$F$558,$C3706+1,0)</f>
        <v>73368.568621644255</v>
      </c>
      <c r="T3706" s="3">
        <f>INDEX([1]非R能力!$H$9:$H$558,D3706)</f>
        <v>74359.2083312342</v>
      </c>
      <c r="U3706" s="3">
        <f>IF(E3706="小怪",0,IF(INDEX([1]非R能力!$FK$9:$FK$558,C3706)=0,0,10))</f>
        <v>10</v>
      </c>
      <c r="V3706" s="3">
        <f>IF(E3706="小怪",0,IF(INDEX([1]非R能力!$FH$9:$FH$558,C3706)=0,0,5000))</f>
        <v>5000</v>
      </c>
      <c r="W3706" s="3">
        <f>HLOOKUP(W$5,[2]人物技能基础!$O$3:$Q$553,$C3706+1,0)</f>
        <v>3.637142857142857</v>
      </c>
      <c r="X3706" s="3">
        <f>HLOOKUP(X$5,[2]人物技能基础!$O$3:$Q$553,$C3706+1,0)</f>
        <v>2.0186428571428574</v>
      </c>
      <c r="Y3706" s="3">
        <f>HLOOKUP(Y$5,[2]人物技能基础!$O$3:$Q$553,$C3706+1,0)</f>
        <v>99.964285714285708</v>
      </c>
      <c r="Z3706" s="3">
        <f t="shared" si="343"/>
        <v>12128984</v>
      </c>
      <c r="AA3706" s="3">
        <f t="shared" si="344"/>
        <v>198693</v>
      </c>
      <c r="AB3706" s="3">
        <f t="shared" si="345"/>
        <v>74229</v>
      </c>
      <c r="AC3706" s="3">
        <f t="shared" si="346"/>
        <v>73368</v>
      </c>
      <c r="AD3706" s="3">
        <f t="shared" si="347"/>
        <v>75488</v>
      </c>
    </row>
    <row r="3707" spans="1:30" x14ac:dyDescent="0.15">
      <c r="A3707" s="3">
        <v>1702</v>
      </c>
      <c r="B3707" s="3" t="str">
        <f t="shared" si="342"/>
        <v>关卡1702boss</v>
      </c>
      <c r="C3707" s="3">
        <f>INDEX([3]关卡!$J$19:$J$2018,A3707)</f>
        <v>550</v>
      </c>
      <c r="D3707" s="3">
        <f>INDEX([3]关卡!$N$19:$N$2018,A3707)</f>
        <v>550</v>
      </c>
      <c r="E3707" s="3" t="s">
        <v>25</v>
      </c>
      <c r="F3707" s="3" t="s">
        <v>26</v>
      </c>
      <c r="G3707" s="3">
        <v>30</v>
      </c>
      <c r="H3707" s="3">
        <v>30</v>
      </c>
      <c r="I3707" s="3">
        <v>0.2</v>
      </c>
      <c r="J3707" s="4">
        <v>0.75</v>
      </c>
      <c r="K3707" s="4">
        <v>1</v>
      </c>
      <c r="L3707" s="4">
        <v>5</v>
      </c>
      <c r="M3707" s="3">
        <v>1</v>
      </c>
      <c r="N3707" s="3">
        <v>2</v>
      </c>
      <c r="O3707" s="3">
        <f>HLOOKUP(O$5,[1]非R能力!$B$8:$F$558,$C3707+1,0)</f>
        <v>2674530.2363424227</v>
      </c>
      <c r="P3707" s="3">
        <f>HLOOKUP(P$5,[1]非R能力!$B$8:$F$558,$C3707+1,0)</f>
        <v>371147.94865448773</v>
      </c>
      <c r="Q3707" s="3">
        <f>HLOOKUP(Q$5,[1]非R能力!$B$8:$F$558,$C3707+1,0)</f>
        <v>180663.03073300805</v>
      </c>
      <c r="R3707" s="3">
        <f>HLOOKUP(R$5,[1]非R能力!$B$8:$F$558,$C3707+1,0)</f>
        <v>56616.730527455926</v>
      </c>
      <c r="S3707" s="3">
        <f>HLOOKUP(S$5,[1]非R能力!$B$8:$F$558,$C3707+1,0)</f>
        <v>73368.568621644255</v>
      </c>
      <c r="T3707" s="3">
        <f>INDEX([1]非R能力!$H$9:$H$558,D3707)</f>
        <v>74359.2083312342</v>
      </c>
      <c r="U3707" s="3">
        <f>IF(E3707="小怪",0,IF(INDEX([1]非R能力!$FK$9:$FK$558,C3707)=0,0,10))</f>
        <v>10</v>
      </c>
      <c r="V3707" s="3">
        <f>IF(E3707="小怪",0,IF(INDEX([1]非R能力!$FH$9:$FH$558,C3707)=0,0,5000))</f>
        <v>5000</v>
      </c>
      <c r="W3707" s="3">
        <f>HLOOKUP(W$5,[2]人物技能基础!$O$3:$Q$553,$C3707+1,0)</f>
        <v>3.637142857142857</v>
      </c>
      <c r="X3707" s="3">
        <f>HLOOKUP(X$5,[2]人物技能基础!$O$3:$Q$553,$C3707+1,0)</f>
        <v>2.0186428571428574</v>
      </c>
      <c r="Y3707" s="3">
        <f>HLOOKUP(Y$5,[2]人物技能基础!$O$3:$Q$553,$C3707+1,0)</f>
        <v>99.964285714285708</v>
      </c>
      <c r="Z3707" s="3">
        <f t="shared" si="343"/>
        <v>12128984</v>
      </c>
      <c r="AA3707" s="3">
        <f t="shared" si="344"/>
        <v>198693</v>
      </c>
      <c r="AB3707" s="3">
        <f t="shared" si="345"/>
        <v>74229</v>
      </c>
      <c r="AC3707" s="3">
        <f t="shared" si="346"/>
        <v>73368</v>
      </c>
      <c r="AD3707" s="3">
        <f t="shared" si="347"/>
        <v>75488</v>
      </c>
    </row>
    <row r="3708" spans="1:30" x14ac:dyDescent="0.15">
      <c r="A3708" s="3">
        <v>1703</v>
      </c>
      <c r="B3708" s="3" t="str">
        <f t="shared" si="342"/>
        <v>关卡1703boss</v>
      </c>
      <c r="C3708" s="3">
        <f>INDEX([3]关卡!$J$19:$J$2018,A3708)</f>
        <v>550</v>
      </c>
      <c r="D3708" s="3">
        <f>INDEX([3]关卡!$N$19:$N$2018,A3708)</f>
        <v>550</v>
      </c>
      <c r="E3708" s="3" t="s">
        <v>25</v>
      </c>
      <c r="F3708" s="3" t="s">
        <v>26</v>
      </c>
      <c r="G3708" s="3">
        <v>30</v>
      </c>
      <c r="H3708" s="3">
        <v>30</v>
      </c>
      <c r="I3708" s="3">
        <v>0.2</v>
      </c>
      <c r="J3708" s="4">
        <v>0.75</v>
      </c>
      <c r="K3708" s="4">
        <v>1</v>
      </c>
      <c r="L3708" s="4">
        <v>5</v>
      </c>
      <c r="M3708" s="3">
        <v>1</v>
      </c>
      <c r="N3708" s="3">
        <v>2</v>
      </c>
      <c r="O3708" s="3">
        <f>HLOOKUP(O$5,[1]非R能力!$B$8:$F$558,$C3708+1,0)</f>
        <v>2674530.2363424227</v>
      </c>
      <c r="P3708" s="3">
        <f>HLOOKUP(P$5,[1]非R能力!$B$8:$F$558,$C3708+1,0)</f>
        <v>371147.94865448773</v>
      </c>
      <c r="Q3708" s="3">
        <f>HLOOKUP(Q$5,[1]非R能力!$B$8:$F$558,$C3708+1,0)</f>
        <v>180663.03073300805</v>
      </c>
      <c r="R3708" s="3">
        <f>HLOOKUP(R$5,[1]非R能力!$B$8:$F$558,$C3708+1,0)</f>
        <v>56616.730527455926</v>
      </c>
      <c r="S3708" s="3">
        <f>HLOOKUP(S$5,[1]非R能力!$B$8:$F$558,$C3708+1,0)</f>
        <v>73368.568621644255</v>
      </c>
      <c r="T3708" s="3">
        <f>INDEX([1]非R能力!$H$9:$H$558,D3708)</f>
        <v>74359.2083312342</v>
      </c>
      <c r="U3708" s="3">
        <f>IF(E3708="小怪",0,IF(INDEX([1]非R能力!$FK$9:$FK$558,C3708)=0,0,10))</f>
        <v>10</v>
      </c>
      <c r="V3708" s="3">
        <f>IF(E3708="小怪",0,IF(INDEX([1]非R能力!$FH$9:$FH$558,C3708)=0,0,5000))</f>
        <v>5000</v>
      </c>
      <c r="W3708" s="3">
        <f>HLOOKUP(W$5,[2]人物技能基础!$O$3:$Q$553,$C3708+1,0)</f>
        <v>3.637142857142857</v>
      </c>
      <c r="X3708" s="3">
        <f>HLOOKUP(X$5,[2]人物技能基础!$O$3:$Q$553,$C3708+1,0)</f>
        <v>2.0186428571428574</v>
      </c>
      <c r="Y3708" s="3">
        <f>HLOOKUP(Y$5,[2]人物技能基础!$O$3:$Q$553,$C3708+1,0)</f>
        <v>99.964285714285708</v>
      </c>
      <c r="Z3708" s="3">
        <f t="shared" si="343"/>
        <v>12128984</v>
      </c>
      <c r="AA3708" s="3">
        <f t="shared" si="344"/>
        <v>198693</v>
      </c>
      <c r="AB3708" s="3">
        <f t="shared" si="345"/>
        <v>74229</v>
      </c>
      <c r="AC3708" s="3">
        <f t="shared" si="346"/>
        <v>73368</v>
      </c>
      <c r="AD3708" s="3">
        <f t="shared" si="347"/>
        <v>75488</v>
      </c>
    </row>
    <row r="3709" spans="1:30" x14ac:dyDescent="0.15">
      <c r="A3709" s="3">
        <v>1704</v>
      </c>
      <c r="B3709" s="3" t="str">
        <f t="shared" si="342"/>
        <v>关卡1704boss</v>
      </c>
      <c r="C3709" s="3">
        <f>INDEX([3]关卡!$J$19:$J$2018,A3709)</f>
        <v>550</v>
      </c>
      <c r="D3709" s="3">
        <f>INDEX([3]关卡!$N$19:$N$2018,A3709)</f>
        <v>550</v>
      </c>
      <c r="E3709" s="3" t="s">
        <v>25</v>
      </c>
      <c r="F3709" s="3" t="s">
        <v>26</v>
      </c>
      <c r="G3709" s="3">
        <v>30</v>
      </c>
      <c r="H3709" s="3">
        <v>30</v>
      </c>
      <c r="I3709" s="3">
        <v>0.2</v>
      </c>
      <c r="J3709" s="4">
        <v>0.75</v>
      </c>
      <c r="K3709" s="4">
        <v>1</v>
      </c>
      <c r="L3709" s="4">
        <v>5</v>
      </c>
      <c r="M3709" s="3">
        <v>1</v>
      </c>
      <c r="N3709" s="3">
        <v>2</v>
      </c>
      <c r="O3709" s="3">
        <f>HLOOKUP(O$5,[1]非R能力!$B$8:$F$558,$C3709+1,0)</f>
        <v>2674530.2363424227</v>
      </c>
      <c r="P3709" s="3">
        <f>HLOOKUP(P$5,[1]非R能力!$B$8:$F$558,$C3709+1,0)</f>
        <v>371147.94865448773</v>
      </c>
      <c r="Q3709" s="3">
        <f>HLOOKUP(Q$5,[1]非R能力!$B$8:$F$558,$C3709+1,0)</f>
        <v>180663.03073300805</v>
      </c>
      <c r="R3709" s="3">
        <f>HLOOKUP(R$5,[1]非R能力!$B$8:$F$558,$C3709+1,0)</f>
        <v>56616.730527455926</v>
      </c>
      <c r="S3709" s="3">
        <f>HLOOKUP(S$5,[1]非R能力!$B$8:$F$558,$C3709+1,0)</f>
        <v>73368.568621644255</v>
      </c>
      <c r="T3709" s="3">
        <f>INDEX([1]非R能力!$H$9:$H$558,D3709)</f>
        <v>74359.2083312342</v>
      </c>
      <c r="U3709" s="3">
        <f>IF(E3709="小怪",0,IF(INDEX([1]非R能力!$FK$9:$FK$558,C3709)=0,0,10))</f>
        <v>10</v>
      </c>
      <c r="V3709" s="3">
        <f>IF(E3709="小怪",0,IF(INDEX([1]非R能力!$FH$9:$FH$558,C3709)=0,0,5000))</f>
        <v>5000</v>
      </c>
      <c r="W3709" s="3">
        <f>HLOOKUP(W$5,[2]人物技能基础!$O$3:$Q$553,$C3709+1,0)</f>
        <v>3.637142857142857</v>
      </c>
      <c r="X3709" s="3">
        <f>HLOOKUP(X$5,[2]人物技能基础!$O$3:$Q$553,$C3709+1,0)</f>
        <v>2.0186428571428574</v>
      </c>
      <c r="Y3709" s="3">
        <f>HLOOKUP(Y$5,[2]人物技能基础!$O$3:$Q$553,$C3709+1,0)</f>
        <v>99.964285714285708</v>
      </c>
      <c r="Z3709" s="3">
        <f t="shared" si="343"/>
        <v>12128984</v>
      </c>
      <c r="AA3709" s="3">
        <f t="shared" si="344"/>
        <v>198693</v>
      </c>
      <c r="AB3709" s="3">
        <f t="shared" si="345"/>
        <v>74229</v>
      </c>
      <c r="AC3709" s="3">
        <f t="shared" si="346"/>
        <v>73368</v>
      </c>
      <c r="AD3709" s="3">
        <f t="shared" si="347"/>
        <v>75488</v>
      </c>
    </row>
    <row r="3710" spans="1:30" x14ac:dyDescent="0.15">
      <c r="A3710" s="3">
        <v>1705</v>
      </c>
      <c r="B3710" s="3" t="str">
        <f t="shared" si="342"/>
        <v>关卡1705boss</v>
      </c>
      <c r="C3710" s="3">
        <f>INDEX([3]关卡!$J$19:$J$2018,A3710)</f>
        <v>550</v>
      </c>
      <c r="D3710" s="3">
        <f>INDEX([3]关卡!$N$19:$N$2018,A3710)</f>
        <v>550</v>
      </c>
      <c r="E3710" s="3" t="s">
        <v>25</v>
      </c>
      <c r="F3710" s="3" t="s">
        <v>26</v>
      </c>
      <c r="G3710" s="3">
        <v>30</v>
      </c>
      <c r="H3710" s="3">
        <v>30</v>
      </c>
      <c r="I3710" s="3">
        <v>0.2</v>
      </c>
      <c r="J3710" s="4">
        <v>0.75</v>
      </c>
      <c r="K3710" s="4">
        <v>1</v>
      </c>
      <c r="L3710" s="4">
        <v>5</v>
      </c>
      <c r="M3710" s="3">
        <v>1</v>
      </c>
      <c r="N3710" s="3">
        <v>2</v>
      </c>
      <c r="O3710" s="3">
        <f>HLOOKUP(O$5,[1]非R能力!$B$8:$F$558,$C3710+1,0)</f>
        <v>2674530.2363424227</v>
      </c>
      <c r="P3710" s="3">
        <f>HLOOKUP(P$5,[1]非R能力!$B$8:$F$558,$C3710+1,0)</f>
        <v>371147.94865448773</v>
      </c>
      <c r="Q3710" s="3">
        <f>HLOOKUP(Q$5,[1]非R能力!$B$8:$F$558,$C3710+1,0)</f>
        <v>180663.03073300805</v>
      </c>
      <c r="R3710" s="3">
        <f>HLOOKUP(R$5,[1]非R能力!$B$8:$F$558,$C3710+1,0)</f>
        <v>56616.730527455926</v>
      </c>
      <c r="S3710" s="3">
        <f>HLOOKUP(S$5,[1]非R能力!$B$8:$F$558,$C3710+1,0)</f>
        <v>73368.568621644255</v>
      </c>
      <c r="T3710" s="3">
        <f>INDEX([1]非R能力!$H$9:$H$558,D3710)</f>
        <v>74359.2083312342</v>
      </c>
      <c r="U3710" s="3">
        <f>IF(E3710="小怪",0,IF(INDEX([1]非R能力!$FK$9:$FK$558,C3710)=0,0,10))</f>
        <v>10</v>
      </c>
      <c r="V3710" s="3">
        <f>IF(E3710="小怪",0,IF(INDEX([1]非R能力!$FH$9:$FH$558,C3710)=0,0,5000))</f>
        <v>5000</v>
      </c>
      <c r="W3710" s="3">
        <f>HLOOKUP(W$5,[2]人物技能基础!$O$3:$Q$553,$C3710+1,0)</f>
        <v>3.637142857142857</v>
      </c>
      <c r="X3710" s="3">
        <f>HLOOKUP(X$5,[2]人物技能基础!$O$3:$Q$553,$C3710+1,0)</f>
        <v>2.0186428571428574</v>
      </c>
      <c r="Y3710" s="3">
        <f>HLOOKUP(Y$5,[2]人物技能基础!$O$3:$Q$553,$C3710+1,0)</f>
        <v>99.964285714285708</v>
      </c>
      <c r="Z3710" s="3">
        <f t="shared" si="343"/>
        <v>12128984</v>
      </c>
      <c r="AA3710" s="3">
        <f t="shared" si="344"/>
        <v>198693</v>
      </c>
      <c r="AB3710" s="3">
        <f t="shared" si="345"/>
        <v>74229</v>
      </c>
      <c r="AC3710" s="3">
        <f t="shared" si="346"/>
        <v>73368</v>
      </c>
      <c r="AD3710" s="3">
        <f t="shared" si="347"/>
        <v>75488</v>
      </c>
    </row>
    <row r="3711" spans="1:30" x14ac:dyDescent="0.15">
      <c r="A3711" s="3">
        <v>1706</v>
      </c>
      <c r="B3711" s="3" t="str">
        <f t="shared" si="342"/>
        <v>关卡1706boss</v>
      </c>
      <c r="C3711" s="3">
        <f>INDEX([3]关卡!$J$19:$J$2018,A3711)</f>
        <v>550</v>
      </c>
      <c r="D3711" s="3">
        <f>INDEX([3]关卡!$N$19:$N$2018,A3711)</f>
        <v>550</v>
      </c>
      <c r="E3711" s="3" t="s">
        <v>25</v>
      </c>
      <c r="F3711" s="3" t="s">
        <v>26</v>
      </c>
      <c r="G3711" s="3">
        <v>30</v>
      </c>
      <c r="H3711" s="3">
        <v>30</v>
      </c>
      <c r="I3711" s="3">
        <v>0.2</v>
      </c>
      <c r="J3711" s="4">
        <v>0.75</v>
      </c>
      <c r="K3711" s="4">
        <v>1</v>
      </c>
      <c r="L3711" s="4">
        <v>5</v>
      </c>
      <c r="M3711" s="3">
        <v>1</v>
      </c>
      <c r="N3711" s="3">
        <v>2</v>
      </c>
      <c r="O3711" s="3">
        <f>HLOOKUP(O$5,[1]非R能力!$B$8:$F$558,$C3711+1,0)</f>
        <v>2674530.2363424227</v>
      </c>
      <c r="P3711" s="3">
        <f>HLOOKUP(P$5,[1]非R能力!$B$8:$F$558,$C3711+1,0)</f>
        <v>371147.94865448773</v>
      </c>
      <c r="Q3711" s="3">
        <f>HLOOKUP(Q$5,[1]非R能力!$B$8:$F$558,$C3711+1,0)</f>
        <v>180663.03073300805</v>
      </c>
      <c r="R3711" s="3">
        <f>HLOOKUP(R$5,[1]非R能力!$B$8:$F$558,$C3711+1,0)</f>
        <v>56616.730527455926</v>
      </c>
      <c r="S3711" s="3">
        <f>HLOOKUP(S$5,[1]非R能力!$B$8:$F$558,$C3711+1,0)</f>
        <v>73368.568621644255</v>
      </c>
      <c r="T3711" s="3">
        <f>INDEX([1]非R能力!$H$9:$H$558,D3711)</f>
        <v>74359.2083312342</v>
      </c>
      <c r="U3711" s="3">
        <f>IF(E3711="小怪",0,IF(INDEX([1]非R能力!$FK$9:$FK$558,C3711)=0,0,10))</f>
        <v>10</v>
      </c>
      <c r="V3711" s="3">
        <f>IF(E3711="小怪",0,IF(INDEX([1]非R能力!$FH$9:$FH$558,C3711)=0,0,5000))</f>
        <v>5000</v>
      </c>
      <c r="W3711" s="3">
        <f>HLOOKUP(W$5,[2]人物技能基础!$O$3:$Q$553,$C3711+1,0)</f>
        <v>3.637142857142857</v>
      </c>
      <c r="X3711" s="3">
        <f>HLOOKUP(X$5,[2]人物技能基础!$O$3:$Q$553,$C3711+1,0)</f>
        <v>2.0186428571428574</v>
      </c>
      <c r="Y3711" s="3">
        <f>HLOOKUP(Y$5,[2]人物技能基础!$O$3:$Q$553,$C3711+1,0)</f>
        <v>99.964285714285708</v>
      </c>
      <c r="Z3711" s="3">
        <f t="shared" si="343"/>
        <v>12128984</v>
      </c>
      <c r="AA3711" s="3">
        <f t="shared" si="344"/>
        <v>198693</v>
      </c>
      <c r="AB3711" s="3">
        <f t="shared" si="345"/>
        <v>74229</v>
      </c>
      <c r="AC3711" s="3">
        <f t="shared" si="346"/>
        <v>73368</v>
      </c>
      <c r="AD3711" s="3">
        <f t="shared" si="347"/>
        <v>75488</v>
      </c>
    </row>
    <row r="3712" spans="1:30" x14ac:dyDescent="0.15">
      <c r="A3712" s="3">
        <v>1707</v>
      </c>
      <c r="B3712" s="3" t="str">
        <f t="shared" si="342"/>
        <v>关卡1707boss</v>
      </c>
      <c r="C3712" s="3">
        <f>INDEX([3]关卡!$J$19:$J$2018,A3712)</f>
        <v>550</v>
      </c>
      <c r="D3712" s="3">
        <f>INDEX([3]关卡!$N$19:$N$2018,A3712)</f>
        <v>550</v>
      </c>
      <c r="E3712" s="3" t="s">
        <v>25</v>
      </c>
      <c r="F3712" s="3" t="s">
        <v>26</v>
      </c>
      <c r="G3712" s="3">
        <v>30</v>
      </c>
      <c r="H3712" s="3">
        <v>30</v>
      </c>
      <c r="I3712" s="3">
        <v>0.2</v>
      </c>
      <c r="J3712" s="4">
        <v>0.75</v>
      </c>
      <c r="K3712" s="4">
        <v>1</v>
      </c>
      <c r="L3712" s="4">
        <v>5</v>
      </c>
      <c r="M3712" s="3">
        <v>1</v>
      </c>
      <c r="N3712" s="3">
        <v>2</v>
      </c>
      <c r="O3712" s="3">
        <f>HLOOKUP(O$5,[1]非R能力!$B$8:$F$558,$C3712+1,0)</f>
        <v>2674530.2363424227</v>
      </c>
      <c r="P3712" s="3">
        <f>HLOOKUP(P$5,[1]非R能力!$B$8:$F$558,$C3712+1,0)</f>
        <v>371147.94865448773</v>
      </c>
      <c r="Q3712" s="3">
        <f>HLOOKUP(Q$5,[1]非R能力!$B$8:$F$558,$C3712+1,0)</f>
        <v>180663.03073300805</v>
      </c>
      <c r="R3712" s="3">
        <f>HLOOKUP(R$5,[1]非R能力!$B$8:$F$558,$C3712+1,0)</f>
        <v>56616.730527455926</v>
      </c>
      <c r="S3712" s="3">
        <f>HLOOKUP(S$5,[1]非R能力!$B$8:$F$558,$C3712+1,0)</f>
        <v>73368.568621644255</v>
      </c>
      <c r="T3712" s="3">
        <f>INDEX([1]非R能力!$H$9:$H$558,D3712)</f>
        <v>74359.2083312342</v>
      </c>
      <c r="U3712" s="3">
        <f>IF(E3712="小怪",0,IF(INDEX([1]非R能力!$FK$9:$FK$558,C3712)=0,0,10))</f>
        <v>10</v>
      </c>
      <c r="V3712" s="3">
        <f>IF(E3712="小怪",0,IF(INDEX([1]非R能力!$FH$9:$FH$558,C3712)=0,0,5000))</f>
        <v>5000</v>
      </c>
      <c r="W3712" s="3">
        <f>HLOOKUP(W$5,[2]人物技能基础!$O$3:$Q$553,$C3712+1,0)</f>
        <v>3.637142857142857</v>
      </c>
      <c r="X3712" s="3">
        <f>HLOOKUP(X$5,[2]人物技能基础!$O$3:$Q$553,$C3712+1,0)</f>
        <v>2.0186428571428574</v>
      </c>
      <c r="Y3712" s="3">
        <f>HLOOKUP(Y$5,[2]人物技能基础!$O$3:$Q$553,$C3712+1,0)</f>
        <v>99.964285714285708</v>
      </c>
      <c r="Z3712" s="3">
        <f t="shared" si="343"/>
        <v>12128984</v>
      </c>
      <c r="AA3712" s="3">
        <f t="shared" si="344"/>
        <v>198693</v>
      </c>
      <c r="AB3712" s="3">
        <f t="shared" si="345"/>
        <v>74229</v>
      </c>
      <c r="AC3712" s="3">
        <f t="shared" si="346"/>
        <v>73368</v>
      </c>
      <c r="AD3712" s="3">
        <f t="shared" si="347"/>
        <v>75488</v>
      </c>
    </row>
    <row r="3713" spans="1:30" x14ac:dyDescent="0.15">
      <c r="A3713" s="3">
        <v>1708</v>
      </c>
      <c r="B3713" s="3" t="str">
        <f t="shared" si="342"/>
        <v>关卡1708boss</v>
      </c>
      <c r="C3713" s="3">
        <f>INDEX([3]关卡!$J$19:$J$2018,A3713)</f>
        <v>550</v>
      </c>
      <c r="D3713" s="3">
        <f>INDEX([3]关卡!$N$19:$N$2018,A3713)</f>
        <v>550</v>
      </c>
      <c r="E3713" s="3" t="s">
        <v>25</v>
      </c>
      <c r="F3713" s="3" t="s">
        <v>26</v>
      </c>
      <c r="G3713" s="3">
        <v>30</v>
      </c>
      <c r="H3713" s="3">
        <v>30</v>
      </c>
      <c r="I3713" s="3">
        <v>0.2</v>
      </c>
      <c r="J3713" s="4">
        <v>0.75</v>
      </c>
      <c r="K3713" s="4">
        <v>1</v>
      </c>
      <c r="L3713" s="4">
        <v>5</v>
      </c>
      <c r="M3713" s="3">
        <v>1</v>
      </c>
      <c r="N3713" s="3">
        <v>2</v>
      </c>
      <c r="O3713" s="3">
        <f>HLOOKUP(O$5,[1]非R能力!$B$8:$F$558,$C3713+1,0)</f>
        <v>2674530.2363424227</v>
      </c>
      <c r="P3713" s="3">
        <f>HLOOKUP(P$5,[1]非R能力!$B$8:$F$558,$C3713+1,0)</f>
        <v>371147.94865448773</v>
      </c>
      <c r="Q3713" s="3">
        <f>HLOOKUP(Q$5,[1]非R能力!$B$8:$F$558,$C3713+1,0)</f>
        <v>180663.03073300805</v>
      </c>
      <c r="R3713" s="3">
        <f>HLOOKUP(R$5,[1]非R能力!$B$8:$F$558,$C3713+1,0)</f>
        <v>56616.730527455926</v>
      </c>
      <c r="S3713" s="3">
        <f>HLOOKUP(S$5,[1]非R能力!$B$8:$F$558,$C3713+1,0)</f>
        <v>73368.568621644255</v>
      </c>
      <c r="T3713" s="3">
        <f>INDEX([1]非R能力!$H$9:$H$558,D3713)</f>
        <v>74359.2083312342</v>
      </c>
      <c r="U3713" s="3">
        <f>IF(E3713="小怪",0,IF(INDEX([1]非R能力!$FK$9:$FK$558,C3713)=0,0,10))</f>
        <v>10</v>
      </c>
      <c r="V3713" s="3">
        <f>IF(E3713="小怪",0,IF(INDEX([1]非R能力!$FH$9:$FH$558,C3713)=0,0,5000))</f>
        <v>5000</v>
      </c>
      <c r="W3713" s="3">
        <f>HLOOKUP(W$5,[2]人物技能基础!$O$3:$Q$553,$C3713+1,0)</f>
        <v>3.637142857142857</v>
      </c>
      <c r="X3713" s="3">
        <f>HLOOKUP(X$5,[2]人物技能基础!$O$3:$Q$553,$C3713+1,0)</f>
        <v>2.0186428571428574</v>
      </c>
      <c r="Y3713" s="3">
        <f>HLOOKUP(Y$5,[2]人物技能基础!$O$3:$Q$553,$C3713+1,0)</f>
        <v>99.964285714285708</v>
      </c>
      <c r="Z3713" s="3">
        <f t="shared" si="343"/>
        <v>12128984</v>
      </c>
      <c r="AA3713" s="3">
        <f t="shared" si="344"/>
        <v>198693</v>
      </c>
      <c r="AB3713" s="3">
        <f t="shared" si="345"/>
        <v>74229</v>
      </c>
      <c r="AC3713" s="3">
        <f t="shared" si="346"/>
        <v>73368</v>
      </c>
      <c r="AD3713" s="3">
        <f t="shared" si="347"/>
        <v>75488</v>
      </c>
    </row>
    <row r="3714" spans="1:30" x14ac:dyDescent="0.15">
      <c r="A3714" s="3">
        <v>1709</v>
      </c>
      <c r="B3714" s="3" t="str">
        <f t="shared" si="342"/>
        <v>关卡1709boss</v>
      </c>
      <c r="C3714" s="3">
        <f>INDEX([3]关卡!$J$19:$J$2018,A3714)</f>
        <v>550</v>
      </c>
      <c r="D3714" s="3">
        <f>INDEX([3]关卡!$N$19:$N$2018,A3714)</f>
        <v>550</v>
      </c>
      <c r="E3714" s="3" t="s">
        <v>25</v>
      </c>
      <c r="F3714" s="3" t="s">
        <v>26</v>
      </c>
      <c r="G3714" s="3">
        <v>30</v>
      </c>
      <c r="H3714" s="3">
        <v>30</v>
      </c>
      <c r="I3714" s="3">
        <v>0.2</v>
      </c>
      <c r="J3714" s="4">
        <v>0.75</v>
      </c>
      <c r="K3714" s="4">
        <v>1</v>
      </c>
      <c r="L3714" s="4">
        <v>5</v>
      </c>
      <c r="M3714" s="3">
        <v>1</v>
      </c>
      <c r="N3714" s="3">
        <v>2</v>
      </c>
      <c r="O3714" s="3">
        <f>HLOOKUP(O$5,[1]非R能力!$B$8:$F$558,$C3714+1,0)</f>
        <v>2674530.2363424227</v>
      </c>
      <c r="P3714" s="3">
        <f>HLOOKUP(P$5,[1]非R能力!$B$8:$F$558,$C3714+1,0)</f>
        <v>371147.94865448773</v>
      </c>
      <c r="Q3714" s="3">
        <f>HLOOKUP(Q$5,[1]非R能力!$B$8:$F$558,$C3714+1,0)</f>
        <v>180663.03073300805</v>
      </c>
      <c r="R3714" s="3">
        <f>HLOOKUP(R$5,[1]非R能力!$B$8:$F$558,$C3714+1,0)</f>
        <v>56616.730527455926</v>
      </c>
      <c r="S3714" s="3">
        <f>HLOOKUP(S$5,[1]非R能力!$B$8:$F$558,$C3714+1,0)</f>
        <v>73368.568621644255</v>
      </c>
      <c r="T3714" s="3">
        <f>INDEX([1]非R能力!$H$9:$H$558,D3714)</f>
        <v>74359.2083312342</v>
      </c>
      <c r="U3714" s="3">
        <f>IF(E3714="小怪",0,IF(INDEX([1]非R能力!$FK$9:$FK$558,C3714)=0,0,10))</f>
        <v>10</v>
      </c>
      <c r="V3714" s="3">
        <f>IF(E3714="小怪",0,IF(INDEX([1]非R能力!$FH$9:$FH$558,C3714)=0,0,5000))</f>
        <v>5000</v>
      </c>
      <c r="W3714" s="3">
        <f>HLOOKUP(W$5,[2]人物技能基础!$O$3:$Q$553,$C3714+1,0)</f>
        <v>3.637142857142857</v>
      </c>
      <c r="X3714" s="3">
        <f>HLOOKUP(X$5,[2]人物技能基础!$O$3:$Q$553,$C3714+1,0)</f>
        <v>2.0186428571428574</v>
      </c>
      <c r="Y3714" s="3">
        <f>HLOOKUP(Y$5,[2]人物技能基础!$O$3:$Q$553,$C3714+1,0)</f>
        <v>99.964285714285708</v>
      </c>
      <c r="Z3714" s="3">
        <f t="shared" si="343"/>
        <v>12128984</v>
      </c>
      <c r="AA3714" s="3">
        <f t="shared" si="344"/>
        <v>198693</v>
      </c>
      <c r="AB3714" s="3">
        <f t="shared" si="345"/>
        <v>74229</v>
      </c>
      <c r="AC3714" s="3">
        <f t="shared" si="346"/>
        <v>73368</v>
      </c>
      <c r="AD3714" s="3">
        <f t="shared" si="347"/>
        <v>75488</v>
      </c>
    </row>
    <row r="3715" spans="1:30" x14ac:dyDescent="0.15">
      <c r="A3715" s="3">
        <v>1710</v>
      </c>
      <c r="B3715" s="3" t="str">
        <f t="shared" si="342"/>
        <v>关卡1710boss</v>
      </c>
      <c r="C3715" s="3">
        <f>INDEX([3]关卡!$J$19:$J$2018,A3715)</f>
        <v>550</v>
      </c>
      <c r="D3715" s="3">
        <f>INDEX([3]关卡!$N$19:$N$2018,A3715)</f>
        <v>550</v>
      </c>
      <c r="E3715" s="3" t="s">
        <v>25</v>
      </c>
      <c r="F3715" s="3" t="s">
        <v>26</v>
      </c>
      <c r="G3715" s="3">
        <v>30</v>
      </c>
      <c r="H3715" s="3">
        <v>30</v>
      </c>
      <c r="I3715" s="3">
        <v>0.2</v>
      </c>
      <c r="J3715" s="4">
        <v>0.75</v>
      </c>
      <c r="K3715" s="4">
        <v>1</v>
      </c>
      <c r="L3715" s="4">
        <v>5</v>
      </c>
      <c r="M3715" s="3">
        <v>1</v>
      </c>
      <c r="N3715" s="3">
        <v>2</v>
      </c>
      <c r="O3715" s="3">
        <f>HLOOKUP(O$5,[1]非R能力!$B$8:$F$558,$C3715+1,0)</f>
        <v>2674530.2363424227</v>
      </c>
      <c r="P3715" s="3">
        <f>HLOOKUP(P$5,[1]非R能力!$B$8:$F$558,$C3715+1,0)</f>
        <v>371147.94865448773</v>
      </c>
      <c r="Q3715" s="3">
        <f>HLOOKUP(Q$5,[1]非R能力!$B$8:$F$558,$C3715+1,0)</f>
        <v>180663.03073300805</v>
      </c>
      <c r="R3715" s="3">
        <f>HLOOKUP(R$5,[1]非R能力!$B$8:$F$558,$C3715+1,0)</f>
        <v>56616.730527455926</v>
      </c>
      <c r="S3715" s="3">
        <f>HLOOKUP(S$5,[1]非R能力!$B$8:$F$558,$C3715+1,0)</f>
        <v>73368.568621644255</v>
      </c>
      <c r="T3715" s="3">
        <f>INDEX([1]非R能力!$H$9:$H$558,D3715)</f>
        <v>74359.2083312342</v>
      </c>
      <c r="U3715" s="3">
        <f>IF(E3715="小怪",0,IF(INDEX([1]非R能力!$FK$9:$FK$558,C3715)=0,0,10))</f>
        <v>10</v>
      </c>
      <c r="V3715" s="3">
        <f>IF(E3715="小怪",0,IF(INDEX([1]非R能力!$FH$9:$FH$558,C3715)=0,0,5000))</f>
        <v>5000</v>
      </c>
      <c r="W3715" s="3">
        <f>HLOOKUP(W$5,[2]人物技能基础!$O$3:$Q$553,$C3715+1,0)</f>
        <v>3.637142857142857</v>
      </c>
      <c r="X3715" s="3">
        <f>HLOOKUP(X$5,[2]人物技能基础!$O$3:$Q$553,$C3715+1,0)</f>
        <v>2.0186428571428574</v>
      </c>
      <c r="Y3715" s="3">
        <f>HLOOKUP(Y$5,[2]人物技能基础!$O$3:$Q$553,$C3715+1,0)</f>
        <v>99.964285714285708</v>
      </c>
      <c r="Z3715" s="3">
        <f t="shared" si="343"/>
        <v>12128984</v>
      </c>
      <c r="AA3715" s="3">
        <f t="shared" si="344"/>
        <v>198693</v>
      </c>
      <c r="AB3715" s="3">
        <f t="shared" si="345"/>
        <v>74229</v>
      </c>
      <c r="AC3715" s="3">
        <f t="shared" si="346"/>
        <v>73368</v>
      </c>
      <c r="AD3715" s="3">
        <f t="shared" si="347"/>
        <v>75488</v>
      </c>
    </row>
    <row r="3716" spans="1:30" x14ac:dyDescent="0.15">
      <c r="A3716" s="3">
        <v>1711</v>
      </c>
      <c r="B3716" s="3" t="str">
        <f t="shared" si="342"/>
        <v>关卡1711boss</v>
      </c>
      <c r="C3716" s="3">
        <f>INDEX([3]关卡!$J$19:$J$2018,A3716)</f>
        <v>550</v>
      </c>
      <c r="D3716" s="3">
        <f>INDEX([3]关卡!$N$19:$N$2018,A3716)</f>
        <v>550</v>
      </c>
      <c r="E3716" s="3" t="s">
        <v>25</v>
      </c>
      <c r="F3716" s="3" t="s">
        <v>26</v>
      </c>
      <c r="G3716" s="3">
        <v>30</v>
      </c>
      <c r="H3716" s="3">
        <v>30</v>
      </c>
      <c r="I3716" s="3">
        <v>0.2</v>
      </c>
      <c r="J3716" s="4">
        <v>0.75</v>
      </c>
      <c r="K3716" s="4">
        <v>1</v>
      </c>
      <c r="L3716" s="4">
        <v>5</v>
      </c>
      <c r="M3716" s="3">
        <v>1</v>
      </c>
      <c r="N3716" s="3">
        <v>2</v>
      </c>
      <c r="O3716" s="3">
        <f>HLOOKUP(O$5,[1]非R能力!$B$8:$F$558,$C3716+1,0)</f>
        <v>2674530.2363424227</v>
      </c>
      <c r="P3716" s="3">
        <f>HLOOKUP(P$5,[1]非R能力!$B$8:$F$558,$C3716+1,0)</f>
        <v>371147.94865448773</v>
      </c>
      <c r="Q3716" s="3">
        <f>HLOOKUP(Q$5,[1]非R能力!$B$8:$F$558,$C3716+1,0)</f>
        <v>180663.03073300805</v>
      </c>
      <c r="R3716" s="3">
        <f>HLOOKUP(R$5,[1]非R能力!$B$8:$F$558,$C3716+1,0)</f>
        <v>56616.730527455926</v>
      </c>
      <c r="S3716" s="3">
        <f>HLOOKUP(S$5,[1]非R能力!$B$8:$F$558,$C3716+1,0)</f>
        <v>73368.568621644255</v>
      </c>
      <c r="T3716" s="3">
        <f>INDEX([1]非R能力!$H$9:$H$558,D3716)</f>
        <v>74359.2083312342</v>
      </c>
      <c r="U3716" s="3">
        <f>IF(E3716="小怪",0,IF(INDEX([1]非R能力!$FK$9:$FK$558,C3716)=0,0,10))</f>
        <v>10</v>
      </c>
      <c r="V3716" s="3">
        <f>IF(E3716="小怪",0,IF(INDEX([1]非R能力!$FH$9:$FH$558,C3716)=0,0,5000))</f>
        <v>5000</v>
      </c>
      <c r="W3716" s="3">
        <f>HLOOKUP(W$5,[2]人物技能基础!$O$3:$Q$553,$C3716+1,0)</f>
        <v>3.637142857142857</v>
      </c>
      <c r="X3716" s="3">
        <f>HLOOKUP(X$5,[2]人物技能基础!$O$3:$Q$553,$C3716+1,0)</f>
        <v>2.0186428571428574</v>
      </c>
      <c r="Y3716" s="3">
        <f>HLOOKUP(Y$5,[2]人物技能基础!$O$3:$Q$553,$C3716+1,0)</f>
        <v>99.964285714285708</v>
      </c>
      <c r="Z3716" s="3">
        <f t="shared" si="343"/>
        <v>12128984</v>
      </c>
      <c r="AA3716" s="3">
        <f t="shared" si="344"/>
        <v>198693</v>
      </c>
      <c r="AB3716" s="3">
        <f t="shared" si="345"/>
        <v>74229</v>
      </c>
      <c r="AC3716" s="3">
        <f t="shared" si="346"/>
        <v>73368</v>
      </c>
      <c r="AD3716" s="3">
        <f t="shared" si="347"/>
        <v>75488</v>
      </c>
    </row>
    <row r="3717" spans="1:30" x14ac:dyDescent="0.15">
      <c r="A3717" s="3">
        <v>1712</v>
      </c>
      <c r="B3717" s="3" t="str">
        <f t="shared" si="342"/>
        <v>关卡1712boss</v>
      </c>
      <c r="C3717" s="3">
        <f>INDEX([3]关卡!$J$19:$J$2018,A3717)</f>
        <v>550</v>
      </c>
      <c r="D3717" s="3">
        <f>INDEX([3]关卡!$N$19:$N$2018,A3717)</f>
        <v>550</v>
      </c>
      <c r="E3717" s="3" t="s">
        <v>25</v>
      </c>
      <c r="F3717" s="3" t="s">
        <v>26</v>
      </c>
      <c r="G3717" s="3">
        <v>30</v>
      </c>
      <c r="H3717" s="3">
        <v>30</v>
      </c>
      <c r="I3717" s="3">
        <v>0.2</v>
      </c>
      <c r="J3717" s="4">
        <v>0.75</v>
      </c>
      <c r="K3717" s="4">
        <v>1</v>
      </c>
      <c r="L3717" s="4">
        <v>5</v>
      </c>
      <c r="M3717" s="3">
        <v>1</v>
      </c>
      <c r="N3717" s="3">
        <v>2</v>
      </c>
      <c r="O3717" s="3">
        <f>HLOOKUP(O$5,[1]非R能力!$B$8:$F$558,$C3717+1,0)</f>
        <v>2674530.2363424227</v>
      </c>
      <c r="P3717" s="3">
        <f>HLOOKUP(P$5,[1]非R能力!$B$8:$F$558,$C3717+1,0)</f>
        <v>371147.94865448773</v>
      </c>
      <c r="Q3717" s="3">
        <f>HLOOKUP(Q$5,[1]非R能力!$B$8:$F$558,$C3717+1,0)</f>
        <v>180663.03073300805</v>
      </c>
      <c r="R3717" s="3">
        <f>HLOOKUP(R$5,[1]非R能力!$B$8:$F$558,$C3717+1,0)</f>
        <v>56616.730527455926</v>
      </c>
      <c r="S3717" s="3">
        <f>HLOOKUP(S$5,[1]非R能力!$B$8:$F$558,$C3717+1,0)</f>
        <v>73368.568621644255</v>
      </c>
      <c r="T3717" s="3">
        <f>INDEX([1]非R能力!$H$9:$H$558,D3717)</f>
        <v>74359.2083312342</v>
      </c>
      <c r="U3717" s="3">
        <f>IF(E3717="小怪",0,IF(INDEX([1]非R能力!$FK$9:$FK$558,C3717)=0,0,10))</f>
        <v>10</v>
      </c>
      <c r="V3717" s="3">
        <f>IF(E3717="小怪",0,IF(INDEX([1]非R能力!$FH$9:$FH$558,C3717)=0,0,5000))</f>
        <v>5000</v>
      </c>
      <c r="W3717" s="3">
        <f>HLOOKUP(W$5,[2]人物技能基础!$O$3:$Q$553,$C3717+1,0)</f>
        <v>3.637142857142857</v>
      </c>
      <c r="X3717" s="3">
        <f>HLOOKUP(X$5,[2]人物技能基础!$O$3:$Q$553,$C3717+1,0)</f>
        <v>2.0186428571428574</v>
      </c>
      <c r="Y3717" s="3">
        <f>HLOOKUP(Y$5,[2]人物技能基础!$O$3:$Q$553,$C3717+1,0)</f>
        <v>99.964285714285708</v>
      </c>
      <c r="Z3717" s="3">
        <f t="shared" si="343"/>
        <v>12128984</v>
      </c>
      <c r="AA3717" s="3">
        <f t="shared" si="344"/>
        <v>198693</v>
      </c>
      <c r="AB3717" s="3">
        <f t="shared" si="345"/>
        <v>74229</v>
      </c>
      <c r="AC3717" s="3">
        <f t="shared" si="346"/>
        <v>73368</v>
      </c>
      <c r="AD3717" s="3">
        <f t="shared" si="347"/>
        <v>75488</v>
      </c>
    </row>
    <row r="3718" spans="1:30" x14ac:dyDescent="0.15">
      <c r="A3718" s="3">
        <v>1713</v>
      </c>
      <c r="B3718" s="3" t="str">
        <f t="shared" si="342"/>
        <v>关卡1713boss</v>
      </c>
      <c r="C3718" s="3">
        <f>INDEX([3]关卡!$J$19:$J$2018,A3718)</f>
        <v>550</v>
      </c>
      <c r="D3718" s="3">
        <f>INDEX([3]关卡!$N$19:$N$2018,A3718)</f>
        <v>550</v>
      </c>
      <c r="E3718" s="3" t="s">
        <v>25</v>
      </c>
      <c r="F3718" s="3" t="s">
        <v>26</v>
      </c>
      <c r="G3718" s="3">
        <v>30</v>
      </c>
      <c r="H3718" s="3">
        <v>30</v>
      </c>
      <c r="I3718" s="3">
        <v>0.2</v>
      </c>
      <c r="J3718" s="4">
        <v>0.75</v>
      </c>
      <c r="K3718" s="4">
        <v>1</v>
      </c>
      <c r="L3718" s="4">
        <v>5</v>
      </c>
      <c r="M3718" s="3">
        <v>1</v>
      </c>
      <c r="N3718" s="3">
        <v>2</v>
      </c>
      <c r="O3718" s="3">
        <f>HLOOKUP(O$5,[1]非R能力!$B$8:$F$558,$C3718+1,0)</f>
        <v>2674530.2363424227</v>
      </c>
      <c r="P3718" s="3">
        <f>HLOOKUP(P$5,[1]非R能力!$B$8:$F$558,$C3718+1,0)</f>
        <v>371147.94865448773</v>
      </c>
      <c r="Q3718" s="3">
        <f>HLOOKUP(Q$5,[1]非R能力!$B$8:$F$558,$C3718+1,0)</f>
        <v>180663.03073300805</v>
      </c>
      <c r="R3718" s="3">
        <f>HLOOKUP(R$5,[1]非R能力!$B$8:$F$558,$C3718+1,0)</f>
        <v>56616.730527455926</v>
      </c>
      <c r="S3718" s="3">
        <f>HLOOKUP(S$5,[1]非R能力!$B$8:$F$558,$C3718+1,0)</f>
        <v>73368.568621644255</v>
      </c>
      <c r="T3718" s="3">
        <f>INDEX([1]非R能力!$H$9:$H$558,D3718)</f>
        <v>74359.2083312342</v>
      </c>
      <c r="U3718" s="3">
        <f>IF(E3718="小怪",0,IF(INDEX([1]非R能力!$FK$9:$FK$558,C3718)=0,0,10))</f>
        <v>10</v>
      </c>
      <c r="V3718" s="3">
        <f>IF(E3718="小怪",0,IF(INDEX([1]非R能力!$FH$9:$FH$558,C3718)=0,0,5000))</f>
        <v>5000</v>
      </c>
      <c r="W3718" s="3">
        <f>HLOOKUP(W$5,[2]人物技能基础!$O$3:$Q$553,$C3718+1,0)</f>
        <v>3.637142857142857</v>
      </c>
      <c r="X3718" s="3">
        <f>HLOOKUP(X$5,[2]人物技能基础!$O$3:$Q$553,$C3718+1,0)</f>
        <v>2.0186428571428574</v>
      </c>
      <c r="Y3718" s="3">
        <f>HLOOKUP(Y$5,[2]人物技能基础!$O$3:$Q$553,$C3718+1,0)</f>
        <v>99.964285714285708</v>
      </c>
      <c r="Z3718" s="3">
        <f t="shared" si="343"/>
        <v>12128984</v>
      </c>
      <c r="AA3718" s="3">
        <f t="shared" si="344"/>
        <v>198693</v>
      </c>
      <c r="AB3718" s="3">
        <f t="shared" si="345"/>
        <v>74229</v>
      </c>
      <c r="AC3718" s="3">
        <f t="shared" si="346"/>
        <v>73368</v>
      </c>
      <c r="AD3718" s="3">
        <f t="shared" si="347"/>
        <v>75488</v>
      </c>
    </row>
    <row r="3719" spans="1:30" x14ac:dyDescent="0.15">
      <c r="A3719" s="3">
        <v>1714</v>
      </c>
      <c r="B3719" s="3" t="str">
        <f t="shared" ref="B3719:B3782" si="348">"关卡"&amp;A3719&amp;E3719</f>
        <v>关卡1714boss</v>
      </c>
      <c r="C3719" s="3">
        <f>INDEX([3]关卡!$J$19:$J$2018,A3719)</f>
        <v>550</v>
      </c>
      <c r="D3719" s="3">
        <f>INDEX([3]关卡!$N$19:$N$2018,A3719)</f>
        <v>550</v>
      </c>
      <c r="E3719" s="3" t="s">
        <v>25</v>
      </c>
      <c r="F3719" s="3" t="s">
        <v>26</v>
      </c>
      <c r="G3719" s="3">
        <v>30</v>
      </c>
      <c r="H3719" s="3">
        <v>30</v>
      </c>
      <c r="I3719" s="3">
        <v>0.2</v>
      </c>
      <c r="J3719" s="4">
        <v>0.75</v>
      </c>
      <c r="K3719" s="4">
        <v>1</v>
      </c>
      <c r="L3719" s="4">
        <v>5</v>
      </c>
      <c r="M3719" s="3">
        <v>1</v>
      </c>
      <c r="N3719" s="3">
        <v>2</v>
      </c>
      <c r="O3719" s="3">
        <f>HLOOKUP(O$5,[1]非R能力!$B$8:$F$558,$C3719+1,0)</f>
        <v>2674530.2363424227</v>
      </c>
      <c r="P3719" s="3">
        <f>HLOOKUP(P$5,[1]非R能力!$B$8:$F$558,$C3719+1,0)</f>
        <v>371147.94865448773</v>
      </c>
      <c r="Q3719" s="3">
        <f>HLOOKUP(Q$5,[1]非R能力!$B$8:$F$558,$C3719+1,0)</f>
        <v>180663.03073300805</v>
      </c>
      <c r="R3719" s="3">
        <f>HLOOKUP(R$5,[1]非R能力!$B$8:$F$558,$C3719+1,0)</f>
        <v>56616.730527455926</v>
      </c>
      <c r="S3719" s="3">
        <f>HLOOKUP(S$5,[1]非R能力!$B$8:$F$558,$C3719+1,0)</f>
        <v>73368.568621644255</v>
      </c>
      <c r="T3719" s="3">
        <f>INDEX([1]非R能力!$H$9:$H$558,D3719)</f>
        <v>74359.2083312342</v>
      </c>
      <c r="U3719" s="3">
        <f>IF(E3719="小怪",0,IF(INDEX([1]非R能力!$FK$9:$FK$558,C3719)=0,0,10))</f>
        <v>10</v>
      </c>
      <c r="V3719" s="3">
        <f>IF(E3719="小怪",0,IF(INDEX([1]非R能力!$FH$9:$FH$558,C3719)=0,0,5000))</f>
        <v>5000</v>
      </c>
      <c r="W3719" s="3">
        <f>HLOOKUP(W$5,[2]人物技能基础!$O$3:$Q$553,$C3719+1,0)</f>
        <v>3.637142857142857</v>
      </c>
      <c r="X3719" s="3">
        <f>HLOOKUP(X$5,[2]人物技能基础!$O$3:$Q$553,$C3719+1,0)</f>
        <v>2.0186428571428574</v>
      </c>
      <c r="Y3719" s="3">
        <f>HLOOKUP(Y$5,[2]人物技能基础!$O$3:$Q$553,$C3719+1,0)</f>
        <v>99.964285714285708</v>
      </c>
      <c r="Z3719" s="3">
        <f t="shared" ref="Z3719:Z3782" si="349">INT(((P3719-AB3719)*X3719+(Y3719+T3719))*G3719*J3719*$D$2)</f>
        <v>12128984</v>
      </c>
      <c r="AA3719" s="3">
        <f t="shared" ref="AA3719:AA3782" si="350">IF(H3719=0,IF(U3719=0,INT(Q3719/5),IF(V3719=0,INT(Q3719/5),INT((V3719/U3719)/(1/N3719*M3719)/L3719+Q3719))),INT((IF(U3719=0,0,V3719/U3719/(1/N3719*M3719))+O3719/H3719)/L3719+Q3719))</f>
        <v>198693</v>
      </c>
      <c r="AB3719" s="3">
        <f t="shared" ref="AB3719:AB3782" si="351">INT(P3719*I3719)</f>
        <v>74229</v>
      </c>
      <c r="AC3719" s="3">
        <f t="shared" ref="AC3719:AC3782" si="352">INT(K3719*S3719)</f>
        <v>73368</v>
      </c>
      <c r="AD3719" s="3">
        <f t="shared" ref="AD3719:AD3782" si="353">INT(R3719/J3719)</f>
        <v>75488</v>
      </c>
    </row>
    <row r="3720" spans="1:30" x14ac:dyDescent="0.15">
      <c r="A3720" s="3">
        <v>1715</v>
      </c>
      <c r="B3720" s="3" t="str">
        <f t="shared" si="348"/>
        <v>关卡1715boss</v>
      </c>
      <c r="C3720" s="3">
        <f>INDEX([3]关卡!$J$19:$J$2018,A3720)</f>
        <v>550</v>
      </c>
      <c r="D3720" s="3">
        <f>INDEX([3]关卡!$N$19:$N$2018,A3720)</f>
        <v>550</v>
      </c>
      <c r="E3720" s="3" t="s">
        <v>25</v>
      </c>
      <c r="F3720" s="3" t="s">
        <v>26</v>
      </c>
      <c r="G3720" s="3">
        <v>30</v>
      </c>
      <c r="H3720" s="3">
        <v>30</v>
      </c>
      <c r="I3720" s="3">
        <v>0.2</v>
      </c>
      <c r="J3720" s="4">
        <v>0.75</v>
      </c>
      <c r="K3720" s="4">
        <v>1</v>
      </c>
      <c r="L3720" s="4">
        <v>5</v>
      </c>
      <c r="M3720" s="3">
        <v>1</v>
      </c>
      <c r="N3720" s="3">
        <v>2</v>
      </c>
      <c r="O3720" s="3">
        <f>HLOOKUP(O$5,[1]非R能力!$B$8:$F$558,$C3720+1,0)</f>
        <v>2674530.2363424227</v>
      </c>
      <c r="P3720" s="3">
        <f>HLOOKUP(P$5,[1]非R能力!$B$8:$F$558,$C3720+1,0)</f>
        <v>371147.94865448773</v>
      </c>
      <c r="Q3720" s="3">
        <f>HLOOKUP(Q$5,[1]非R能力!$B$8:$F$558,$C3720+1,0)</f>
        <v>180663.03073300805</v>
      </c>
      <c r="R3720" s="3">
        <f>HLOOKUP(R$5,[1]非R能力!$B$8:$F$558,$C3720+1,0)</f>
        <v>56616.730527455926</v>
      </c>
      <c r="S3720" s="3">
        <f>HLOOKUP(S$5,[1]非R能力!$B$8:$F$558,$C3720+1,0)</f>
        <v>73368.568621644255</v>
      </c>
      <c r="T3720" s="3">
        <f>INDEX([1]非R能力!$H$9:$H$558,D3720)</f>
        <v>74359.2083312342</v>
      </c>
      <c r="U3720" s="3">
        <f>IF(E3720="小怪",0,IF(INDEX([1]非R能力!$FK$9:$FK$558,C3720)=0,0,10))</f>
        <v>10</v>
      </c>
      <c r="V3720" s="3">
        <f>IF(E3720="小怪",0,IF(INDEX([1]非R能力!$FH$9:$FH$558,C3720)=0,0,5000))</f>
        <v>5000</v>
      </c>
      <c r="W3720" s="3">
        <f>HLOOKUP(W$5,[2]人物技能基础!$O$3:$Q$553,$C3720+1,0)</f>
        <v>3.637142857142857</v>
      </c>
      <c r="X3720" s="3">
        <f>HLOOKUP(X$5,[2]人物技能基础!$O$3:$Q$553,$C3720+1,0)</f>
        <v>2.0186428571428574</v>
      </c>
      <c r="Y3720" s="3">
        <f>HLOOKUP(Y$5,[2]人物技能基础!$O$3:$Q$553,$C3720+1,0)</f>
        <v>99.964285714285708</v>
      </c>
      <c r="Z3720" s="3">
        <f t="shared" si="349"/>
        <v>12128984</v>
      </c>
      <c r="AA3720" s="3">
        <f t="shared" si="350"/>
        <v>198693</v>
      </c>
      <c r="AB3720" s="3">
        <f t="shared" si="351"/>
        <v>74229</v>
      </c>
      <c r="AC3720" s="3">
        <f t="shared" si="352"/>
        <v>73368</v>
      </c>
      <c r="AD3720" s="3">
        <f t="shared" si="353"/>
        <v>75488</v>
      </c>
    </row>
    <row r="3721" spans="1:30" x14ac:dyDescent="0.15">
      <c r="A3721" s="3">
        <v>1716</v>
      </c>
      <c r="B3721" s="3" t="str">
        <f t="shared" si="348"/>
        <v>关卡1716boss</v>
      </c>
      <c r="C3721" s="3">
        <f>INDEX([3]关卡!$J$19:$J$2018,A3721)</f>
        <v>550</v>
      </c>
      <c r="D3721" s="3">
        <f>INDEX([3]关卡!$N$19:$N$2018,A3721)</f>
        <v>550</v>
      </c>
      <c r="E3721" s="3" t="s">
        <v>25</v>
      </c>
      <c r="F3721" s="3" t="s">
        <v>26</v>
      </c>
      <c r="G3721" s="3">
        <v>30</v>
      </c>
      <c r="H3721" s="3">
        <v>30</v>
      </c>
      <c r="I3721" s="3">
        <v>0.2</v>
      </c>
      <c r="J3721" s="4">
        <v>0.75</v>
      </c>
      <c r="K3721" s="4">
        <v>1</v>
      </c>
      <c r="L3721" s="4">
        <v>5</v>
      </c>
      <c r="M3721" s="3">
        <v>1</v>
      </c>
      <c r="N3721" s="3">
        <v>2</v>
      </c>
      <c r="O3721" s="3">
        <f>HLOOKUP(O$5,[1]非R能力!$B$8:$F$558,$C3721+1,0)</f>
        <v>2674530.2363424227</v>
      </c>
      <c r="P3721" s="3">
        <f>HLOOKUP(P$5,[1]非R能力!$B$8:$F$558,$C3721+1,0)</f>
        <v>371147.94865448773</v>
      </c>
      <c r="Q3721" s="3">
        <f>HLOOKUP(Q$5,[1]非R能力!$B$8:$F$558,$C3721+1,0)</f>
        <v>180663.03073300805</v>
      </c>
      <c r="R3721" s="3">
        <f>HLOOKUP(R$5,[1]非R能力!$B$8:$F$558,$C3721+1,0)</f>
        <v>56616.730527455926</v>
      </c>
      <c r="S3721" s="3">
        <f>HLOOKUP(S$5,[1]非R能力!$B$8:$F$558,$C3721+1,0)</f>
        <v>73368.568621644255</v>
      </c>
      <c r="T3721" s="3">
        <f>INDEX([1]非R能力!$H$9:$H$558,D3721)</f>
        <v>74359.2083312342</v>
      </c>
      <c r="U3721" s="3">
        <f>IF(E3721="小怪",0,IF(INDEX([1]非R能力!$FK$9:$FK$558,C3721)=0,0,10))</f>
        <v>10</v>
      </c>
      <c r="V3721" s="3">
        <f>IF(E3721="小怪",0,IF(INDEX([1]非R能力!$FH$9:$FH$558,C3721)=0,0,5000))</f>
        <v>5000</v>
      </c>
      <c r="W3721" s="3">
        <f>HLOOKUP(W$5,[2]人物技能基础!$O$3:$Q$553,$C3721+1,0)</f>
        <v>3.637142857142857</v>
      </c>
      <c r="X3721" s="3">
        <f>HLOOKUP(X$5,[2]人物技能基础!$O$3:$Q$553,$C3721+1,0)</f>
        <v>2.0186428571428574</v>
      </c>
      <c r="Y3721" s="3">
        <f>HLOOKUP(Y$5,[2]人物技能基础!$O$3:$Q$553,$C3721+1,0)</f>
        <v>99.964285714285708</v>
      </c>
      <c r="Z3721" s="3">
        <f t="shared" si="349"/>
        <v>12128984</v>
      </c>
      <c r="AA3721" s="3">
        <f t="shared" si="350"/>
        <v>198693</v>
      </c>
      <c r="AB3721" s="3">
        <f t="shared" si="351"/>
        <v>74229</v>
      </c>
      <c r="AC3721" s="3">
        <f t="shared" si="352"/>
        <v>73368</v>
      </c>
      <c r="AD3721" s="3">
        <f t="shared" si="353"/>
        <v>75488</v>
      </c>
    </row>
    <row r="3722" spans="1:30" x14ac:dyDescent="0.15">
      <c r="A3722" s="3">
        <v>1717</v>
      </c>
      <c r="B3722" s="3" t="str">
        <f t="shared" si="348"/>
        <v>关卡1717boss</v>
      </c>
      <c r="C3722" s="3">
        <f>INDEX([3]关卡!$J$19:$J$2018,A3722)</f>
        <v>550</v>
      </c>
      <c r="D3722" s="3">
        <f>INDEX([3]关卡!$N$19:$N$2018,A3722)</f>
        <v>550</v>
      </c>
      <c r="E3722" s="3" t="s">
        <v>25</v>
      </c>
      <c r="F3722" s="3" t="s">
        <v>26</v>
      </c>
      <c r="G3722" s="3">
        <v>30</v>
      </c>
      <c r="H3722" s="3">
        <v>30</v>
      </c>
      <c r="I3722" s="3">
        <v>0.2</v>
      </c>
      <c r="J3722" s="4">
        <v>0.75</v>
      </c>
      <c r="K3722" s="4">
        <v>1</v>
      </c>
      <c r="L3722" s="4">
        <v>5</v>
      </c>
      <c r="M3722" s="3">
        <v>1</v>
      </c>
      <c r="N3722" s="3">
        <v>2</v>
      </c>
      <c r="O3722" s="3">
        <f>HLOOKUP(O$5,[1]非R能力!$B$8:$F$558,$C3722+1,0)</f>
        <v>2674530.2363424227</v>
      </c>
      <c r="P3722" s="3">
        <f>HLOOKUP(P$5,[1]非R能力!$B$8:$F$558,$C3722+1,0)</f>
        <v>371147.94865448773</v>
      </c>
      <c r="Q3722" s="3">
        <f>HLOOKUP(Q$5,[1]非R能力!$B$8:$F$558,$C3722+1,0)</f>
        <v>180663.03073300805</v>
      </c>
      <c r="R3722" s="3">
        <f>HLOOKUP(R$5,[1]非R能力!$B$8:$F$558,$C3722+1,0)</f>
        <v>56616.730527455926</v>
      </c>
      <c r="S3722" s="3">
        <f>HLOOKUP(S$5,[1]非R能力!$B$8:$F$558,$C3722+1,0)</f>
        <v>73368.568621644255</v>
      </c>
      <c r="T3722" s="3">
        <f>INDEX([1]非R能力!$H$9:$H$558,D3722)</f>
        <v>74359.2083312342</v>
      </c>
      <c r="U3722" s="3">
        <f>IF(E3722="小怪",0,IF(INDEX([1]非R能力!$FK$9:$FK$558,C3722)=0,0,10))</f>
        <v>10</v>
      </c>
      <c r="V3722" s="3">
        <f>IF(E3722="小怪",0,IF(INDEX([1]非R能力!$FH$9:$FH$558,C3722)=0,0,5000))</f>
        <v>5000</v>
      </c>
      <c r="W3722" s="3">
        <f>HLOOKUP(W$5,[2]人物技能基础!$O$3:$Q$553,$C3722+1,0)</f>
        <v>3.637142857142857</v>
      </c>
      <c r="X3722" s="3">
        <f>HLOOKUP(X$5,[2]人物技能基础!$O$3:$Q$553,$C3722+1,0)</f>
        <v>2.0186428571428574</v>
      </c>
      <c r="Y3722" s="3">
        <f>HLOOKUP(Y$5,[2]人物技能基础!$O$3:$Q$553,$C3722+1,0)</f>
        <v>99.964285714285708</v>
      </c>
      <c r="Z3722" s="3">
        <f t="shared" si="349"/>
        <v>12128984</v>
      </c>
      <c r="AA3722" s="3">
        <f t="shared" si="350"/>
        <v>198693</v>
      </c>
      <c r="AB3722" s="3">
        <f t="shared" si="351"/>
        <v>74229</v>
      </c>
      <c r="AC3722" s="3">
        <f t="shared" si="352"/>
        <v>73368</v>
      </c>
      <c r="AD3722" s="3">
        <f t="shared" si="353"/>
        <v>75488</v>
      </c>
    </row>
    <row r="3723" spans="1:30" x14ac:dyDescent="0.15">
      <c r="A3723" s="3">
        <v>1718</v>
      </c>
      <c r="B3723" s="3" t="str">
        <f t="shared" si="348"/>
        <v>关卡1718boss</v>
      </c>
      <c r="C3723" s="3">
        <f>INDEX([3]关卡!$J$19:$J$2018,A3723)</f>
        <v>550</v>
      </c>
      <c r="D3723" s="3">
        <f>INDEX([3]关卡!$N$19:$N$2018,A3723)</f>
        <v>550</v>
      </c>
      <c r="E3723" s="3" t="s">
        <v>25</v>
      </c>
      <c r="F3723" s="3" t="s">
        <v>26</v>
      </c>
      <c r="G3723" s="3">
        <v>30</v>
      </c>
      <c r="H3723" s="3">
        <v>30</v>
      </c>
      <c r="I3723" s="3">
        <v>0.2</v>
      </c>
      <c r="J3723" s="4">
        <v>0.75</v>
      </c>
      <c r="K3723" s="4">
        <v>1</v>
      </c>
      <c r="L3723" s="4">
        <v>5</v>
      </c>
      <c r="M3723" s="3">
        <v>1</v>
      </c>
      <c r="N3723" s="3">
        <v>2</v>
      </c>
      <c r="O3723" s="3">
        <f>HLOOKUP(O$5,[1]非R能力!$B$8:$F$558,$C3723+1,0)</f>
        <v>2674530.2363424227</v>
      </c>
      <c r="P3723" s="3">
        <f>HLOOKUP(P$5,[1]非R能力!$B$8:$F$558,$C3723+1,0)</f>
        <v>371147.94865448773</v>
      </c>
      <c r="Q3723" s="3">
        <f>HLOOKUP(Q$5,[1]非R能力!$B$8:$F$558,$C3723+1,0)</f>
        <v>180663.03073300805</v>
      </c>
      <c r="R3723" s="3">
        <f>HLOOKUP(R$5,[1]非R能力!$B$8:$F$558,$C3723+1,0)</f>
        <v>56616.730527455926</v>
      </c>
      <c r="S3723" s="3">
        <f>HLOOKUP(S$5,[1]非R能力!$B$8:$F$558,$C3723+1,0)</f>
        <v>73368.568621644255</v>
      </c>
      <c r="T3723" s="3">
        <f>INDEX([1]非R能力!$H$9:$H$558,D3723)</f>
        <v>74359.2083312342</v>
      </c>
      <c r="U3723" s="3">
        <f>IF(E3723="小怪",0,IF(INDEX([1]非R能力!$FK$9:$FK$558,C3723)=0,0,10))</f>
        <v>10</v>
      </c>
      <c r="V3723" s="3">
        <f>IF(E3723="小怪",0,IF(INDEX([1]非R能力!$FH$9:$FH$558,C3723)=0,0,5000))</f>
        <v>5000</v>
      </c>
      <c r="W3723" s="3">
        <f>HLOOKUP(W$5,[2]人物技能基础!$O$3:$Q$553,$C3723+1,0)</f>
        <v>3.637142857142857</v>
      </c>
      <c r="X3723" s="3">
        <f>HLOOKUP(X$5,[2]人物技能基础!$O$3:$Q$553,$C3723+1,0)</f>
        <v>2.0186428571428574</v>
      </c>
      <c r="Y3723" s="3">
        <f>HLOOKUP(Y$5,[2]人物技能基础!$O$3:$Q$553,$C3723+1,0)</f>
        <v>99.964285714285708</v>
      </c>
      <c r="Z3723" s="3">
        <f t="shared" si="349"/>
        <v>12128984</v>
      </c>
      <c r="AA3723" s="3">
        <f t="shared" si="350"/>
        <v>198693</v>
      </c>
      <c r="AB3723" s="3">
        <f t="shared" si="351"/>
        <v>74229</v>
      </c>
      <c r="AC3723" s="3">
        <f t="shared" si="352"/>
        <v>73368</v>
      </c>
      <c r="AD3723" s="3">
        <f t="shared" si="353"/>
        <v>75488</v>
      </c>
    </row>
    <row r="3724" spans="1:30" x14ac:dyDescent="0.15">
      <c r="A3724" s="3">
        <v>1719</v>
      </c>
      <c r="B3724" s="3" t="str">
        <f t="shared" si="348"/>
        <v>关卡1719boss</v>
      </c>
      <c r="C3724" s="3">
        <f>INDEX([3]关卡!$J$19:$J$2018,A3724)</f>
        <v>550</v>
      </c>
      <c r="D3724" s="3">
        <f>INDEX([3]关卡!$N$19:$N$2018,A3724)</f>
        <v>550</v>
      </c>
      <c r="E3724" s="3" t="s">
        <v>25</v>
      </c>
      <c r="F3724" s="3" t="s">
        <v>26</v>
      </c>
      <c r="G3724" s="3">
        <v>30</v>
      </c>
      <c r="H3724" s="3">
        <v>30</v>
      </c>
      <c r="I3724" s="3">
        <v>0.2</v>
      </c>
      <c r="J3724" s="4">
        <v>0.75</v>
      </c>
      <c r="K3724" s="4">
        <v>1</v>
      </c>
      <c r="L3724" s="4">
        <v>5</v>
      </c>
      <c r="M3724" s="3">
        <v>1</v>
      </c>
      <c r="N3724" s="3">
        <v>2</v>
      </c>
      <c r="O3724" s="3">
        <f>HLOOKUP(O$5,[1]非R能力!$B$8:$F$558,$C3724+1,0)</f>
        <v>2674530.2363424227</v>
      </c>
      <c r="P3724" s="3">
        <f>HLOOKUP(P$5,[1]非R能力!$B$8:$F$558,$C3724+1,0)</f>
        <v>371147.94865448773</v>
      </c>
      <c r="Q3724" s="3">
        <f>HLOOKUP(Q$5,[1]非R能力!$B$8:$F$558,$C3724+1,0)</f>
        <v>180663.03073300805</v>
      </c>
      <c r="R3724" s="3">
        <f>HLOOKUP(R$5,[1]非R能力!$B$8:$F$558,$C3724+1,0)</f>
        <v>56616.730527455926</v>
      </c>
      <c r="S3724" s="3">
        <f>HLOOKUP(S$5,[1]非R能力!$B$8:$F$558,$C3724+1,0)</f>
        <v>73368.568621644255</v>
      </c>
      <c r="T3724" s="3">
        <f>INDEX([1]非R能力!$H$9:$H$558,D3724)</f>
        <v>74359.2083312342</v>
      </c>
      <c r="U3724" s="3">
        <f>IF(E3724="小怪",0,IF(INDEX([1]非R能力!$FK$9:$FK$558,C3724)=0,0,10))</f>
        <v>10</v>
      </c>
      <c r="V3724" s="3">
        <f>IF(E3724="小怪",0,IF(INDEX([1]非R能力!$FH$9:$FH$558,C3724)=0,0,5000))</f>
        <v>5000</v>
      </c>
      <c r="W3724" s="3">
        <f>HLOOKUP(W$5,[2]人物技能基础!$O$3:$Q$553,$C3724+1,0)</f>
        <v>3.637142857142857</v>
      </c>
      <c r="X3724" s="3">
        <f>HLOOKUP(X$5,[2]人物技能基础!$O$3:$Q$553,$C3724+1,0)</f>
        <v>2.0186428571428574</v>
      </c>
      <c r="Y3724" s="3">
        <f>HLOOKUP(Y$5,[2]人物技能基础!$O$3:$Q$553,$C3724+1,0)</f>
        <v>99.964285714285708</v>
      </c>
      <c r="Z3724" s="3">
        <f t="shared" si="349"/>
        <v>12128984</v>
      </c>
      <c r="AA3724" s="3">
        <f t="shared" si="350"/>
        <v>198693</v>
      </c>
      <c r="AB3724" s="3">
        <f t="shared" si="351"/>
        <v>74229</v>
      </c>
      <c r="AC3724" s="3">
        <f t="shared" si="352"/>
        <v>73368</v>
      </c>
      <c r="AD3724" s="3">
        <f t="shared" si="353"/>
        <v>75488</v>
      </c>
    </row>
    <row r="3725" spans="1:30" x14ac:dyDescent="0.15">
      <c r="A3725" s="3">
        <v>1720</v>
      </c>
      <c r="B3725" s="3" t="str">
        <f t="shared" si="348"/>
        <v>关卡1720boss</v>
      </c>
      <c r="C3725" s="3">
        <f>INDEX([3]关卡!$J$19:$J$2018,A3725)</f>
        <v>550</v>
      </c>
      <c r="D3725" s="3">
        <f>INDEX([3]关卡!$N$19:$N$2018,A3725)</f>
        <v>550</v>
      </c>
      <c r="E3725" s="3" t="s">
        <v>25</v>
      </c>
      <c r="F3725" s="3" t="s">
        <v>26</v>
      </c>
      <c r="G3725" s="3">
        <v>30</v>
      </c>
      <c r="H3725" s="3">
        <v>30</v>
      </c>
      <c r="I3725" s="3">
        <v>0.2</v>
      </c>
      <c r="J3725" s="4">
        <v>0.75</v>
      </c>
      <c r="K3725" s="4">
        <v>1</v>
      </c>
      <c r="L3725" s="4">
        <v>5</v>
      </c>
      <c r="M3725" s="3">
        <v>1</v>
      </c>
      <c r="N3725" s="3">
        <v>2</v>
      </c>
      <c r="O3725" s="3">
        <f>HLOOKUP(O$5,[1]非R能力!$B$8:$F$558,$C3725+1,0)</f>
        <v>2674530.2363424227</v>
      </c>
      <c r="P3725" s="3">
        <f>HLOOKUP(P$5,[1]非R能力!$B$8:$F$558,$C3725+1,0)</f>
        <v>371147.94865448773</v>
      </c>
      <c r="Q3725" s="3">
        <f>HLOOKUP(Q$5,[1]非R能力!$B$8:$F$558,$C3725+1,0)</f>
        <v>180663.03073300805</v>
      </c>
      <c r="R3725" s="3">
        <f>HLOOKUP(R$5,[1]非R能力!$B$8:$F$558,$C3725+1,0)</f>
        <v>56616.730527455926</v>
      </c>
      <c r="S3725" s="3">
        <f>HLOOKUP(S$5,[1]非R能力!$B$8:$F$558,$C3725+1,0)</f>
        <v>73368.568621644255</v>
      </c>
      <c r="T3725" s="3">
        <f>INDEX([1]非R能力!$H$9:$H$558,D3725)</f>
        <v>74359.2083312342</v>
      </c>
      <c r="U3725" s="3">
        <f>IF(E3725="小怪",0,IF(INDEX([1]非R能力!$FK$9:$FK$558,C3725)=0,0,10))</f>
        <v>10</v>
      </c>
      <c r="V3725" s="3">
        <f>IF(E3725="小怪",0,IF(INDEX([1]非R能力!$FH$9:$FH$558,C3725)=0,0,5000))</f>
        <v>5000</v>
      </c>
      <c r="W3725" s="3">
        <f>HLOOKUP(W$5,[2]人物技能基础!$O$3:$Q$553,$C3725+1,0)</f>
        <v>3.637142857142857</v>
      </c>
      <c r="X3725" s="3">
        <f>HLOOKUP(X$5,[2]人物技能基础!$O$3:$Q$553,$C3725+1,0)</f>
        <v>2.0186428571428574</v>
      </c>
      <c r="Y3725" s="3">
        <f>HLOOKUP(Y$5,[2]人物技能基础!$O$3:$Q$553,$C3725+1,0)</f>
        <v>99.964285714285708</v>
      </c>
      <c r="Z3725" s="3">
        <f t="shared" si="349"/>
        <v>12128984</v>
      </c>
      <c r="AA3725" s="3">
        <f t="shared" si="350"/>
        <v>198693</v>
      </c>
      <c r="AB3725" s="3">
        <f t="shared" si="351"/>
        <v>74229</v>
      </c>
      <c r="AC3725" s="3">
        <f t="shared" si="352"/>
        <v>73368</v>
      </c>
      <c r="AD3725" s="3">
        <f t="shared" si="353"/>
        <v>75488</v>
      </c>
    </row>
    <row r="3726" spans="1:30" x14ac:dyDescent="0.15">
      <c r="A3726" s="3">
        <v>1721</v>
      </c>
      <c r="B3726" s="3" t="str">
        <f t="shared" si="348"/>
        <v>关卡1721boss</v>
      </c>
      <c r="C3726" s="3">
        <f>INDEX([3]关卡!$J$19:$J$2018,A3726)</f>
        <v>550</v>
      </c>
      <c r="D3726" s="3">
        <f>INDEX([3]关卡!$N$19:$N$2018,A3726)</f>
        <v>550</v>
      </c>
      <c r="E3726" s="3" t="s">
        <v>25</v>
      </c>
      <c r="F3726" s="3" t="s">
        <v>26</v>
      </c>
      <c r="G3726" s="3">
        <v>30</v>
      </c>
      <c r="H3726" s="3">
        <v>30</v>
      </c>
      <c r="I3726" s="3">
        <v>0.2</v>
      </c>
      <c r="J3726" s="4">
        <v>0.75</v>
      </c>
      <c r="K3726" s="4">
        <v>1</v>
      </c>
      <c r="L3726" s="4">
        <v>5</v>
      </c>
      <c r="M3726" s="3">
        <v>1</v>
      </c>
      <c r="N3726" s="3">
        <v>2</v>
      </c>
      <c r="O3726" s="3">
        <f>HLOOKUP(O$5,[1]非R能力!$B$8:$F$558,$C3726+1,0)</f>
        <v>2674530.2363424227</v>
      </c>
      <c r="P3726" s="3">
        <f>HLOOKUP(P$5,[1]非R能力!$B$8:$F$558,$C3726+1,0)</f>
        <v>371147.94865448773</v>
      </c>
      <c r="Q3726" s="3">
        <f>HLOOKUP(Q$5,[1]非R能力!$B$8:$F$558,$C3726+1,0)</f>
        <v>180663.03073300805</v>
      </c>
      <c r="R3726" s="3">
        <f>HLOOKUP(R$5,[1]非R能力!$B$8:$F$558,$C3726+1,0)</f>
        <v>56616.730527455926</v>
      </c>
      <c r="S3726" s="3">
        <f>HLOOKUP(S$5,[1]非R能力!$B$8:$F$558,$C3726+1,0)</f>
        <v>73368.568621644255</v>
      </c>
      <c r="T3726" s="3">
        <f>INDEX([1]非R能力!$H$9:$H$558,D3726)</f>
        <v>74359.2083312342</v>
      </c>
      <c r="U3726" s="3">
        <f>IF(E3726="小怪",0,IF(INDEX([1]非R能力!$FK$9:$FK$558,C3726)=0,0,10))</f>
        <v>10</v>
      </c>
      <c r="V3726" s="3">
        <f>IF(E3726="小怪",0,IF(INDEX([1]非R能力!$FH$9:$FH$558,C3726)=0,0,5000))</f>
        <v>5000</v>
      </c>
      <c r="W3726" s="3">
        <f>HLOOKUP(W$5,[2]人物技能基础!$O$3:$Q$553,$C3726+1,0)</f>
        <v>3.637142857142857</v>
      </c>
      <c r="X3726" s="3">
        <f>HLOOKUP(X$5,[2]人物技能基础!$O$3:$Q$553,$C3726+1,0)</f>
        <v>2.0186428571428574</v>
      </c>
      <c r="Y3726" s="3">
        <f>HLOOKUP(Y$5,[2]人物技能基础!$O$3:$Q$553,$C3726+1,0)</f>
        <v>99.964285714285708</v>
      </c>
      <c r="Z3726" s="3">
        <f t="shared" si="349"/>
        <v>12128984</v>
      </c>
      <c r="AA3726" s="3">
        <f t="shared" si="350"/>
        <v>198693</v>
      </c>
      <c r="AB3726" s="3">
        <f t="shared" si="351"/>
        <v>74229</v>
      </c>
      <c r="AC3726" s="3">
        <f t="shared" si="352"/>
        <v>73368</v>
      </c>
      <c r="AD3726" s="3">
        <f t="shared" si="353"/>
        <v>75488</v>
      </c>
    </row>
    <row r="3727" spans="1:30" x14ac:dyDescent="0.15">
      <c r="A3727" s="3">
        <v>1722</v>
      </c>
      <c r="B3727" s="3" t="str">
        <f t="shared" si="348"/>
        <v>关卡1722boss</v>
      </c>
      <c r="C3727" s="3">
        <f>INDEX([3]关卡!$J$19:$J$2018,A3727)</f>
        <v>550</v>
      </c>
      <c r="D3727" s="3">
        <f>INDEX([3]关卡!$N$19:$N$2018,A3727)</f>
        <v>550</v>
      </c>
      <c r="E3727" s="3" t="s">
        <v>25</v>
      </c>
      <c r="F3727" s="3" t="s">
        <v>26</v>
      </c>
      <c r="G3727" s="3">
        <v>30</v>
      </c>
      <c r="H3727" s="3">
        <v>30</v>
      </c>
      <c r="I3727" s="3">
        <v>0.2</v>
      </c>
      <c r="J3727" s="4">
        <v>0.75</v>
      </c>
      <c r="K3727" s="4">
        <v>1</v>
      </c>
      <c r="L3727" s="4">
        <v>5</v>
      </c>
      <c r="M3727" s="3">
        <v>1</v>
      </c>
      <c r="N3727" s="3">
        <v>2</v>
      </c>
      <c r="O3727" s="3">
        <f>HLOOKUP(O$5,[1]非R能力!$B$8:$F$558,$C3727+1,0)</f>
        <v>2674530.2363424227</v>
      </c>
      <c r="P3727" s="3">
        <f>HLOOKUP(P$5,[1]非R能力!$B$8:$F$558,$C3727+1,0)</f>
        <v>371147.94865448773</v>
      </c>
      <c r="Q3727" s="3">
        <f>HLOOKUP(Q$5,[1]非R能力!$B$8:$F$558,$C3727+1,0)</f>
        <v>180663.03073300805</v>
      </c>
      <c r="R3727" s="3">
        <f>HLOOKUP(R$5,[1]非R能力!$B$8:$F$558,$C3727+1,0)</f>
        <v>56616.730527455926</v>
      </c>
      <c r="S3727" s="3">
        <f>HLOOKUP(S$5,[1]非R能力!$B$8:$F$558,$C3727+1,0)</f>
        <v>73368.568621644255</v>
      </c>
      <c r="T3727" s="3">
        <f>INDEX([1]非R能力!$H$9:$H$558,D3727)</f>
        <v>74359.2083312342</v>
      </c>
      <c r="U3727" s="3">
        <f>IF(E3727="小怪",0,IF(INDEX([1]非R能力!$FK$9:$FK$558,C3727)=0,0,10))</f>
        <v>10</v>
      </c>
      <c r="V3727" s="3">
        <f>IF(E3727="小怪",0,IF(INDEX([1]非R能力!$FH$9:$FH$558,C3727)=0,0,5000))</f>
        <v>5000</v>
      </c>
      <c r="W3727" s="3">
        <f>HLOOKUP(W$5,[2]人物技能基础!$O$3:$Q$553,$C3727+1,0)</f>
        <v>3.637142857142857</v>
      </c>
      <c r="X3727" s="3">
        <f>HLOOKUP(X$5,[2]人物技能基础!$O$3:$Q$553,$C3727+1,0)</f>
        <v>2.0186428571428574</v>
      </c>
      <c r="Y3727" s="3">
        <f>HLOOKUP(Y$5,[2]人物技能基础!$O$3:$Q$553,$C3727+1,0)</f>
        <v>99.964285714285708</v>
      </c>
      <c r="Z3727" s="3">
        <f t="shared" si="349"/>
        <v>12128984</v>
      </c>
      <c r="AA3727" s="3">
        <f t="shared" si="350"/>
        <v>198693</v>
      </c>
      <c r="AB3727" s="3">
        <f t="shared" si="351"/>
        <v>74229</v>
      </c>
      <c r="AC3727" s="3">
        <f t="shared" si="352"/>
        <v>73368</v>
      </c>
      <c r="AD3727" s="3">
        <f t="shared" si="353"/>
        <v>75488</v>
      </c>
    </row>
    <row r="3728" spans="1:30" x14ac:dyDescent="0.15">
      <c r="A3728" s="3">
        <v>1723</v>
      </c>
      <c r="B3728" s="3" t="str">
        <f t="shared" si="348"/>
        <v>关卡1723boss</v>
      </c>
      <c r="C3728" s="3">
        <f>INDEX([3]关卡!$J$19:$J$2018,A3728)</f>
        <v>550</v>
      </c>
      <c r="D3728" s="3">
        <f>INDEX([3]关卡!$N$19:$N$2018,A3728)</f>
        <v>550</v>
      </c>
      <c r="E3728" s="3" t="s">
        <v>25</v>
      </c>
      <c r="F3728" s="3" t="s">
        <v>26</v>
      </c>
      <c r="G3728" s="3">
        <v>30</v>
      </c>
      <c r="H3728" s="3">
        <v>30</v>
      </c>
      <c r="I3728" s="3">
        <v>0.2</v>
      </c>
      <c r="J3728" s="4">
        <v>0.75</v>
      </c>
      <c r="K3728" s="4">
        <v>1</v>
      </c>
      <c r="L3728" s="4">
        <v>5</v>
      </c>
      <c r="M3728" s="3">
        <v>1</v>
      </c>
      <c r="N3728" s="3">
        <v>2</v>
      </c>
      <c r="O3728" s="3">
        <f>HLOOKUP(O$5,[1]非R能力!$B$8:$F$558,$C3728+1,0)</f>
        <v>2674530.2363424227</v>
      </c>
      <c r="P3728" s="3">
        <f>HLOOKUP(P$5,[1]非R能力!$B$8:$F$558,$C3728+1,0)</f>
        <v>371147.94865448773</v>
      </c>
      <c r="Q3728" s="3">
        <f>HLOOKUP(Q$5,[1]非R能力!$B$8:$F$558,$C3728+1,0)</f>
        <v>180663.03073300805</v>
      </c>
      <c r="R3728" s="3">
        <f>HLOOKUP(R$5,[1]非R能力!$B$8:$F$558,$C3728+1,0)</f>
        <v>56616.730527455926</v>
      </c>
      <c r="S3728" s="3">
        <f>HLOOKUP(S$5,[1]非R能力!$B$8:$F$558,$C3728+1,0)</f>
        <v>73368.568621644255</v>
      </c>
      <c r="T3728" s="3">
        <f>INDEX([1]非R能力!$H$9:$H$558,D3728)</f>
        <v>74359.2083312342</v>
      </c>
      <c r="U3728" s="3">
        <f>IF(E3728="小怪",0,IF(INDEX([1]非R能力!$FK$9:$FK$558,C3728)=0,0,10))</f>
        <v>10</v>
      </c>
      <c r="V3728" s="3">
        <f>IF(E3728="小怪",0,IF(INDEX([1]非R能力!$FH$9:$FH$558,C3728)=0,0,5000))</f>
        <v>5000</v>
      </c>
      <c r="W3728" s="3">
        <f>HLOOKUP(W$5,[2]人物技能基础!$O$3:$Q$553,$C3728+1,0)</f>
        <v>3.637142857142857</v>
      </c>
      <c r="X3728" s="3">
        <f>HLOOKUP(X$5,[2]人物技能基础!$O$3:$Q$553,$C3728+1,0)</f>
        <v>2.0186428571428574</v>
      </c>
      <c r="Y3728" s="3">
        <f>HLOOKUP(Y$5,[2]人物技能基础!$O$3:$Q$553,$C3728+1,0)</f>
        <v>99.964285714285708</v>
      </c>
      <c r="Z3728" s="3">
        <f t="shared" si="349"/>
        <v>12128984</v>
      </c>
      <c r="AA3728" s="3">
        <f t="shared" si="350"/>
        <v>198693</v>
      </c>
      <c r="AB3728" s="3">
        <f t="shared" si="351"/>
        <v>74229</v>
      </c>
      <c r="AC3728" s="3">
        <f t="shared" si="352"/>
        <v>73368</v>
      </c>
      <c r="AD3728" s="3">
        <f t="shared" si="353"/>
        <v>75488</v>
      </c>
    </row>
    <row r="3729" spans="1:30" x14ac:dyDescent="0.15">
      <c r="A3729" s="3">
        <v>1724</v>
      </c>
      <c r="B3729" s="3" t="str">
        <f t="shared" si="348"/>
        <v>关卡1724boss</v>
      </c>
      <c r="C3729" s="3">
        <f>INDEX([3]关卡!$J$19:$J$2018,A3729)</f>
        <v>550</v>
      </c>
      <c r="D3729" s="3">
        <f>INDEX([3]关卡!$N$19:$N$2018,A3729)</f>
        <v>550</v>
      </c>
      <c r="E3729" s="3" t="s">
        <v>25</v>
      </c>
      <c r="F3729" s="3" t="s">
        <v>26</v>
      </c>
      <c r="G3729" s="3">
        <v>30</v>
      </c>
      <c r="H3729" s="3">
        <v>30</v>
      </c>
      <c r="I3729" s="3">
        <v>0.2</v>
      </c>
      <c r="J3729" s="4">
        <v>0.75</v>
      </c>
      <c r="K3729" s="4">
        <v>1</v>
      </c>
      <c r="L3729" s="4">
        <v>5</v>
      </c>
      <c r="M3729" s="3">
        <v>1</v>
      </c>
      <c r="N3729" s="3">
        <v>2</v>
      </c>
      <c r="O3729" s="3">
        <f>HLOOKUP(O$5,[1]非R能力!$B$8:$F$558,$C3729+1,0)</f>
        <v>2674530.2363424227</v>
      </c>
      <c r="P3729" s="3">
        <f>HLOOKUP(P$5,[1]非R能力!$B$8:$F$558,$C3729+1,0)</f>
        <v>371147.94865448773</v>
      </c>
      <c r="Q3729" s="3">
        <f>HLOOKUP(Q$5,[1]非R能力!$B$8:$F$558,$C3729+1,0)</f>
        <v>180663.03073300805</v>
      </c>
      <c r="R3729" s="3">
        <f>HLOOKUP(R$5,[1]非R能力!$B$8:$F$558,$C3729+1,0)</f>
        <v>56616.730527455926</v>
      </c>
      <c r="S3729" s="3">
        <f>HLOOKUP(S$5,[1]非R能力!$B$8:$F$558,$C3729+1,0)</f>
        <v>73368.568621644255</v>
      </c>
      <c r="T3729" s="3">
        <f>INDEX([1]非R能力!$H$9:$H$558,D3729)</f>
        <v>74359.2083312342</v>
      </c>
      <c r="U3729" s="3">
        <f>IF(E3729="小怪",0,IF(INDEX([1]非R能力!$FK$9:$FK$558,C3729)=0,0,10))</f>
        <v>10</v>
      </c>
      <c r="V3729" s="3">
        <f>IF(E3729="小怪",0,IF(INDEX([1]非R能力!$FH$9:$FH$558,C3729)=0,0,5000))</f>
        <v>5000</v>
      </c>
      <c r="W3729" s="3">
        <f>HLOOKUP(W$5,[2]人物技能基础!$O$3:$Q$553,$C3729+1,0)</f>
        <v>3.637142857142857</v>
      </c>
      <c r="X3729" s="3">
        <f>HLOOKUP(X$5,[2]人物技能基础!$O$3:$Q$553,$C3729+1,0)</f>
        <v>2.0186428571428574</v>
      </c>
      <c r="Y3729" s="3">
        <f>HLOOKUP(Y$5,[2]人物技能基础!$O$3:$Q$553,$C3729+1,0)</f>
        <v>99.964285714285708</v>
      </c>
      <c r="Z3729" s="3">
        <f t="shared" si="349"/>
        <v>12128984</v>
      </c>
      <c r="AA3729" s="3">
        <f t="shared" si="350"/>
        <v>198693</v>
      </c>
      <c r="AB3729" s="3">
        <f t="shared" si="351"/>
        <v>74229</v>
      </c>
      <c r="AC3729" s="3">
        <f t="shared" si="352"/>
        <v>73368</v>
      </c>
      <c r="AD3729" s="3">
        <f t="shared" si="353"/>
        <v>75488</v>
      </c>
    </row>
    <row r="3730" spans="1:30" x14ac:dyDescent="0.15">
      <c r="A3730" s="3">
        <v>1725</v>
      </c>
      <c r="B3730" s="3" t="str">
        <f t="shared" si="348"/>
        <v>关卡1725boss</v>
      </c>
      <c r="C3730" s="3">
        <f>INDEX([3]关卡!$J$19:$J$2018,A3730)</f>
        <v>550</v>
      </c>
      <c r="D3730" s="3">
        <f>INDEX([3]关卡!$N$19:$N$2018,A3730)</f>
        <v>550</v>
      </c>
      <c r="E3730" s="3" t="s">
        <v>25</v>
      </c>
      <c r="F3730" s="3" t="s">
        <v>26</v>
      </c>
      <c r="G3730" s="3">
        <v>30</v>
      </c>
      <c r="H3730" s="3">
        <v>30</v>
      </c>
      <c r="I3730" s="3">
        <v>0.2</v>
      </c>
      <c r="J3730" s="4">
        <v>0.75</v>
      </c>
      <c r="K3730" s="4">
        <v>1</v>
      </c>
      <c r="L3730" s="4">
        <v>5</v>
      </c>
      <c r="M3730" s="3">
        <v>1</v>
      </c>
      <c r="N3730" s="3">
        <v>2</v>
      </c>
      <c r="O3730" s="3">
        <f>HLOOKUP(O$5,[1]非R能力!$B$8:$F$558,$C3730+1,0)</f>
        <v>2674530.2363424227</v>
      </c>
      <c r="P3730" s="3">
        <f>HLOOKUP(P$5,[1]非R能力!$B$8:$F$558,$C3730+1,0)</f>
        <v>371147.94865448773</v>
      </c>
      <c r="Q3730" s="3">
        <f>HLOOKUP(Q$5,[1]非R能力!$B$8:$F$558,$C3730+1,0)</f>
        <v>180663.03073300805</v>
      </c>
      <c r="R3730" s="3">
        <f>HLOOKUP(R$5,[1]非R能力!$B$8:$F$558,$C3730+1,0)</f>
        <v>56616.730527455926</v>
      </c>
      <c r="S3730" s="3">
        <f>HLOOKUP(S$5,[1]非R能力!$B$8:$F$558,$C3730+1,0)</f>
        <v>73368.568621644255</v>
      </c>
      <c r="T3730" s="3">
        <f>INDEX([1]非R能力!$H$9:$H$558,D3730)</f>
        <v>74359.2083312342</v>
      </c>
      <c r="U3730" s="3">
        <f>IF(E3730="小怪",0,IF(INDEX([1]非R能力!$FK$9:$FK$558,C3730)=0,0,10))</f>
        <v>10</v>
      </c>
      <c r="V3730" s="3">
        <f>IF(E3730="小怪",0,IF(INDEX([1]非R能力!$FH$9:$FH$558,C3730)=0,0,5000))</f>
        <v>5000</v>
      </c>
      <c r="W3730" s="3">
        <f>HLOOKUP(W$5,[2]人物技能基础!$O$3:$Q$553,$C3730+1,0)</f>
        <v>3.637142857142857</v>
      </c>
      <c r="X3730" s="3">
        <f>HLOOKUP(X$5,[2]人物技能基础!$O$3:$Q$553,$C3730+1,0)</f>
        <v>2.0186428571428574</v>
      </c>
      <c r="Y3730" s="3">
        <f>HLOOKUP(Y$5,[2]人物技能基础!$O$3:$Q$553,$C3730+1,0)</f>
        <v>99.964285714285708</v>
      </c>
      <c r="Z3730" s="3">
        <f t="shared" si="349"/>
        <v>12128984</v>
      </c>
      <c r="AA3730" s="3">
        <f t="shared" si="350"/>
        <v>198693</v>
      </c>
      <c r="AB3730" s="3">
        <f t="shared" si="351"/>
        <v>74229</v>
      </c>
      <c r="AC3730" s="3">
        <f t="shared" si="352"/>
        <v>73368</v>
      </c>
      <c r="AD3730" s="3">
        <f t="shared" si="353"/>
        <v>75488</v>
      </c>
    </row>
    <row r="3731" spans="1:30" x14ac:dyDescent="0.15">
      <c r="A3731" s="3">
        <v>1726</v>
      </c>
      <c r="B3731" s="3" t="str">
        <f t="shared" si="348"/>
        <v>关卡1726boss</v>
      </c>
      <c r="C3731" s="3">
        <f>INDEX([3]关卡!$J$19:$J$2018,A3731)</f>
        <v>550</v>
      </c>
      <c r="D3731" s="3">
        <f>INDEX([3]关卡!$N$19:$N$2018,A3731)</f>
        <v>550</v>
      </c>
      <c r="E3731" s="3" t="s">
        <v>25</v>
      </c>
      <c r="F3731" s="3" t="s">
        <v>26</v>
      </c>
      <c r="G3731" s="3">
        <v>30</v>
      </c>
      <c r="H3731" s="3">
        <v>30</v>
      </c>
      <c r="I3731" s="3">
        <v>0.2</v>
      </c>
      <c r="J3731" s="4">
        <v>0.75</v>
      </c>
      <c r="K3731" s="4">
        <v>1</v>
      </c>
      <c r="L3731" s="4">
        <v>5</v>
      </c>
      <c r="M3731" s="3">
        <v>1</v>
      </c>
      <c r="N3731" s="3">
        <v>2</v>
      </c>
      <c r="O3731" s="3">
        <f>HLOOKUP(O$5,[1]非R能力!$B$8:$F$558,$C3731+1,0)</f>
        <v>2674530.2363424227</v>
      </c>
      <c r="P3731" s="3">
        <f>HLOOKUP(P$5,[1]非R能力!$B$8:$F$558,$C3731+1,0)</f>
        <v>371147.94865448773</v>
      </c>
      <c r="Q3731" s="3">
        <f>HLOOKUP(Q$5,[1]非R能力!$B$8:$F$558,$C3731+1,0)</f>
        <v>180663.03073300805</v>
      </c>
      <c r="R3731" s="3">
        <f>HLOOKUP(R$5,[1]非R能力!$B$8:$F$558,$C3731+1,0)</f>
        <v>56616.730527455926</v>
      </c>
      <c r="S3731" s="3">
        <f>HLOOKUP(S$5,[1]非R能力!$B$8:$F$558,$C3731+1,0)</f>
        <v>73368.568621644255</v>
      </c>
      <c r="T3731" s="3">
        <f>INDEX([1]非R能力!$H$9:$H$558,D3731)</f>
        <v>74359.2083312342</v>
      </c>
      <c r="U3731" s="3">
        <f>IF(E3731="小怪",0,IF(INDEX([1]非R能力!$FK$9:$FK$558,C3731)=0,0,10))</f>
        <v>10</v>
      </c>
      <c r="V3731" s="3">
        <f>IF(E3731="小怪",0,IF(INDEX([1]非R能力!$FH$9:$FH$558,C3731)=0,0,5000))</f>
        <v>5000</v>
      </c>
      <c r="W3731" s="3">
        <f>HLOOKUP(W$5,[2]人物技能基础!$O$3:$Q$553,$C3731+1,0)</f>
        <v>3.637142857142857</v>
      </c>
      <c r="X3731" s="3">
        <f>HLOOKUP(X$5,[2]人物技能基础!$O$3:$Q$553,$C3731+1,0)</f>
        <v>2.0186428571428574</v>
      </c>
      <c r="Y3731" s="3">
        <f>HLOOKUP(Y$5,[2]人物技能基础!$O$3:$Q$553,$C3731+1,0)</f>
        <v>99.964285714285708</v>
      </c>
      <c r="Z3731" s="3">
        <f t="shared" si="349"/>
        <v>12128984</v>
      </c>
      <c r="AA3731" s="3">
        <f t="shared" si="350"/>
        <v>198693</v>
      </c>
      <c r="AB3731" s="3">
        <f t="shared" si="351"/>
        <v>74229</v>
      </c>
      <c r="AC3731" s="3">
        <f t="shared" si="352"/>
        <v>73368</v>
      </c>
      <c r="AD3731" s="3">
        <f t="shared" si="353"/>
        <v>75488</v>
      </c>
    </row>
    <row r="3732" spans="1:30" x14ac:dyDescent="0.15">
      <c r="A3732" s="3">
        <v>1727</v>
      </c>
      <c r="B3732" s="3" t="str">
        <f t="shared" si="348"/>
        <v>关卡1727boss</v>
      </c>
      <c r="C3732" s="3">
        <f>INDEX([3]关卡!$J$19:$J$2018,A3732)</f>
        <v>550</v>
      </c>
      <c r="D3732" s="3">
        <f>INDEX([3]关卡!$N$19:$N$2018,A3732)</f>
        <v>550</v>
      </c>
      <c r="E3732" s="3" t="s">
        <v>25</v>
      </c>
      <c r="F3732" s="3" t="s">
        <v>26</v>
      </c>
      <c r="G3732" s="3">
        <v>30</v>
      </c>
      <c r="H3732" s="3">
        <v>30</v>
      </c>
      <c r="I3732" s="3">
        <v>0.2</v>
      </c>
      <c r="J3732" s="4">
        <v>0.75</v>
      </c>
      <c r="K3732" s="4">
        <v>1</v>
      </c>
      <c r="L3732" s="4">
        <v>5</v>
      </c>
      <c r="M3732" s="3">
        <v>1</v>
      </c>
      <c r="N3732" s="3">
        <v>2</v>
      </c>
      <c r="O3732" s="3">
        <f>HLOOKUP(O$5,[1]非R能力!$B$8:$F$558,$C3732+1,0)</f>
        <v>2674530.2363424227</v>
      </c>
      <c r="P3732" s="3">
        <f>HLOOKUP(P$5,[1]非R能力!$B$8:$F$558,$C3732+1,0)</f>
        <v>371147.94865448773</v>
      </c>
      <c r="Q3732" s="3">
        <f>HLOOKUP(Q$5,[1]非R能力!$B$8:$F$558,$C3732+1,0)</f>
        <v>180663.03073300805</v>
      </c>
      <c r="R3732" s="3">
        <f>HLOOKUP(R$5,[1]非R能力!$B$8:$F$558,$C3732+1,0)</f>
        <v>56616.730527455926</v>
      </c>
      <c r="S3732" s="3">
        <f>HLOOKUP(S$5,[1]非R能力!$B$8:$F$558,$C3732+1,0)</f>
        <v>73368.568621644255</v>
      </c>
      <c r="T3732" s="3">
        <f>INDEX([1]非R能力!$H$9:$H$558,D3732)</f>
        <v>74359.2083312342</v>
      </c>
      <c r="U3732" s="3">
        <f>IF(E3732="小怪",0,IF(INDEX([1]非R能力!$FK$9:$FK$558,C3732)=0,0,10))</f>
        <v>10</v>
      </c>
      <c r="V3732" s="3">
        <f>IF(E3732="小怪",0,IF(INDEX([1]非R能力!$FH$9:$FH$558,C3732)=0,0,5000))</f>
        <v>5000</v>
      </c>
      <c r="W3732" s="3">
        <f>HLOOKUP(W$5,[2]人物技能基础!$O$3:$Q$553,$C3732+1,0)</f>
        <v>3.637142857142857</v>
      </c>
      <c r="X3732" s="3">
        <f>HLOOKUP(X$5,[2]人物技能基础!$O$3:$Q$553,$C3732+1,0)</f>
        <v>2.0186428571428574</v>
      </c>
      <c r="Y3732" s="3">
        <f>HLOOKUP(Y$5,[2]人物技能基础!$O$3:$Q$553,$C3732+1,0)</f>
        <v>99.964285714285708</v>
      </c>
      <c r="Z3732" s="3">
        <f t="shared" si="349"/>
        <v>12128984</v>
      </c>
      <c r="AA3732" s="3">
        <f t="shared" si="350"/>
        <v>198693</v>
      </c>
      <c r="AB3732" s="3">
        <f t="shared" si="351"/>
        <v>74229</v>
      </c>
      <c r="AC3732" s="3">
        <f t="shared" si="352"/>
        <v>73368</v>
      </c>
      <c r="AD3732" s="3">
        <f t="shared" si="353"/>
        <v>75488</v>
      </c>
    </row>
    <row r="3733" spans="1:30" x14ac:dyDescent="0.15">
      <c r="A3733" s="3">
        <v>1728</v>
      </c>
      <c r="B3733" s="3" t="str">
        <f t="shared" si="348"/>
        <v>关卡1728boss</v>
      </c>
      <c r="C3733" s="3">
        <f>INDEX([3]关卡!$J$19:$J$2018,A3733)</f>
        <v>550</v>
      </c>
      <c r="D3733" s="3">
        <f>INDEX([3]关卡!$N$19:$N$2018,A3733)</f>
        <v>550</v>
      </c>
      <c r="E3733" s="3" t="s">
        <v>25</v>
      </c>
      <c r="F3733" s="3" t="s">
        <v>26</v>
      </c>
      <c r="G3733" s="3">
        <v>30</v>
      </c>
      <c r="H3733" s="3">
        <v>30</v>
      </c>
      <c r="I3733" s="3">
        <v>0.2</v>
      </c>
      <c r="J3733" s="4">
        <v>0.75</v>
      </c>
      <c r="K3733" s="4">
        <v>1</v>
      </c>
      <c r="L3733" s="4">
        <v>5</v>
      </c>
      <c r="M3733" s="3">
        <v>1</v>
      </c>
      <c r="N3733" s="3">
        <v>2</v>
      </c>
      <c r="O3733" s="3">
        <f>HLOOKUP(O$5,[1]非R能力!$B$8:$F$558,$C3733+1,0)</f>
        <v>2674530.2363424227</v>
      </c>
      <c r="P3733" s="3">
        <f>HLOOKUP(P$5,[1]非R能力!$B$8:$F$558,$C3733+1,0)</f>
        <v>371147.94865448773</v>
      </c>
      <c r="Q3733" s="3">
        <f>HLOOKUP(Q$5,[1]非R能力!$B$8:$F$558,$C3733+1,0)</f>
        <v>180663.03073300805</v>
      </c>
      <c r="R3733" s="3">
        <f>HLOOKUP(R$5,[1]非R能力!$B$8:$F$558,$C3733+1,0)</f>
        <v>56616.730527455926</v>
      </c>
      <c r="S3733" s="3">
        <f>HLOOKUP(S$5,[1]非R能力!$B$8:$F$558,$C3733+1,0)</f>
        <v>73368.568621644255</v>
      </c>
      <c r="T3733" s="3">
        <f>INDEX([1]非R能力!$H$9:$H$558,D3733)</f>
        <v>74359.2083312342</v>
      </c>
      <c r="U3733" s="3">
        <f>IF(E3733="小怪",0,IF(INDEX([1]非R能力!$FK$9:$FK$558,C3733)=0,0,10))</f>
        <v>10</v>
      </c>
      <c r="V3733" s="3">
        <f>IF(E3733="小怪",0,IF(INDEX([1]非R能力!$FH$9:$FH$558,C3733)=0,0,5000))</f>
        <v>5000</v>
      </c>
      <c r="W3733" s="3">
        <f>HLOOKUP(W$5,[2]人物技能基础!$O$3:$Q$553,$C3733+1,0)</f>
        <v>3.637142857142857</v>
      </c>
      <c r="X3733" s="3">
        <f>HLOOKUP(X$5,[2]人物技能基础!$O$3:$Q$553,$C3733+1,0)</f>
        <v>2.0186428571428574</v>
      </c>
      <c r="Y3733" s="3">
        <f>HLOOKUP(Y$5,[2]人物技能基础!$O$3:$Q$553,$C3733+1,0)</f>
        <v>99.964285714285708</v>
      </c>
      <c r="Z3733" s="3">
        <f t="shared" si="349"/>
        <v>12128984</v>
      </c>
      <c r="AA3733" s="3">
        <f t="shared" si="350"/>
        <v>198693</v>
      </c>
      <c r="AB3733" s="3">
        <f t="shared" si="351"/>
        <v>74229</v>
      </c>
      <c r="AC3733" s="3">
        <f t="shared" si="352"/>
        <v>73368</v>
      </c>
      <c r="AD3733" s="3">
        <f t="shared" si="353"/>
        <v>75488</v>
      </c>
    </row>
    <row r="3734" spans="1:30" x14ac:dyDescent="0.15">
      <c r="A3734" s="3">
        <v>1729</v>
      </c>
      <c r="B3734" s="3" t="str">
        <f t="shared" si="348"/>
        <v>关卡1729boss</v>
      </c>
      <c r="C3734" s="3">
        <f>INDEX([3]关卡!$J$19:$J$2018,A3734)</f>
        <v>550</v>
      </c>
      <c r="D3734" s="3">
        <f>INDEX([3]关卡!$N$19:$N$2018,A3734)</f>
        <v>550</v>
      </c>
      <c r="E3734" s="3" t="s">
        <v>25</v>
      </c>
      <c r="F3734" s="3" t="s">
        <v>26</v>
      </c>
      <c r="G3734" s="3">
        <v>30</v>
      </c>
      <c r="H3734" s="3">
        <v>30</v>
      </c>
      <c r="I3734" s="3">
        <v>0.2</v>
      </c>
      <c r="J3734" s="4">
        <v>0.75</v>
      </c>
      <c r="K3734" s="4">
        <v>1</v>
      </c>
      <c r="L3734" s="4">
        <v>5</v>
      </c>
      <c r="M3734" s="3">
        <v>1</v>
      </c>
      <c r="N3734" s="3">
        <v>2</v>
      </c>
      <c r="O3734" s="3">
        <f>HLOOKUP(O$5,[1]非R能力!$B$8:$F$558,$C3734+1,0)</f>
        <v>2674530.2363424227</v>
      </c>
      <c r="P3734" s="3">
        <f>HLOOKUP(P$5,[1]非R能力!$B$8:$F$558,$C3734+1,0)</f>
        <v>371147.94865448773</v>
      </c>
      <c r="Q3734" s="3">
        <f>HLOOKUP(Q$5,[1]非R能力!$B$8:$F$558,$C3734+1,0)</f>
        <v>180663.03073300805</v>
      </c>
      <c r="R3734" s="3">
        <f>HLOOKUP(R$5,[1]非R能力!$B$8:$F$558,$C3734+1,0)</f>
        <v>56616.730527455926</v>
      </c>
      <c r="S3734" s="3">
        <f>HLOOKUP(S$5,[1]非R能力!$B$8:$F$558,$C3734+1,0)</f>
        <v>73368.568621644255</v>
      </c>
      <c r="T3734" s="3">
        <f>INDEX([1]非R能力!$H$9:$H$558,D3734)</f>
        <v>74359.2083312342</v>
      </c>
      <c r="U3734" s="3">
        <f>IF(E3734="小怪",0,IF(INDEX([1]非R能力!$FK$9:$FK$558,C3734)=0,0,10))</f>
        <v>10</v>
      </c>
      <c r="V3734" s="3">
        <f>IF(E3734="小怪",0,IF(INDEX([1]非R能力!$FH$9:$FH$558,C3734)=0,0,5000))</f>
        <v>5000</v>
      </c>
      <c r="W3734" s="3">
        <f>HLOOKUP(W$5,[2]人物技能基础!$O$3:$Q$553,$C3734+1,0)</f>
        <v>3.637142857142857</v>
      </c>
      <c r="X3734" s="3">
        <f>HLOOKUP(X$5,[2]人物技能基础!$O$3:$Q$553,$C3734+1,0)</f>
        <v>2.0186428571428574</v>
      </c>
      <c r="Y3734" s="3">
        <f>HLOOKUP(Y$5,[2]人物技能基础!$O$3:$Q$553,$C3734+1,0)</f>
        <v>99.964285714285708</v>
      </c>
      <c r="Z3734" s="3">
        <f t="shared" si="349"/>
        <v>12128984</v>
      </c>
      <c r="AA3734" s="3">
        <f t="shared" si="350"/>
        <v>198693</v>
      </c>
      <c r="AB3734" s="3">
        <f t="shared" si="351"/>
        <v>74229</v>
      </c>
      <c r="AC3734" s="3">
        <f t="shared" si="352"/>
        <v>73368</v>
      </c>
      <c r="AD3734" s="3">
        <f t="shared" si="353"/>
        <v>75488</v>
      </c>
    </row>
    <row r="3735" spans="1:30" x14ac:dyDescent="0.15">
      <c r="A3735" s="3">
        <v>1730</v>
      </c>
      <c r="B3735" s="3" t="str">
        <f t="shared" si="348"/>
        <v>关卡1730boss</v>
      </c>
      <c r="C3735" s="3">
        <f>INDEX([3]关卡!$J$19:$J$2018,A3735)</f>
        <v>550</v>
      </c>
      <c r="D3735" s="3">
        <f>INDEX([3]关卡!$N$19:$N$2018,A3735)</f>
        <v>550</v>
      </c>
      <c r="E3735" s="3" t="s">
        <v>25</v>
      </c>
      <c r="F3735" s="3" t="s">
        <v>26</v>
      </c>
      <c r="G3735" s="3">
        <v>30</v>
      </c>
      <c r="H3735" s="3">
        <v>30</v>
      </c>
      <c r="I3735" s="3">
        <v>0.2</v>
      </c>
      <c r="J3735" s="4">
        <v>0.75</v>
      </c>
      <c r="K3735" s="4">
        <v>1</v>
      </c>
      <c r="L3735" s="4">
        <v>5</v>
      </c>
      <c r="M3735" s="3">
        <v>1</v>
      </c>
      <c r="N3735" s="3">
        <v>2</v>
      </c>
      <c r="O3735" s="3">
        <f>HLOOKUP(O$5,[1]非R能力!$B$8:$F$558,$C3735+1,0)</f>
        <v>2674530.2363424227</v>
      </c>
      <c r="P3735" s="3">
        <f>HLOOKUP(P$5,[1]非R能力!$B$8:$F$558,$C3735+1,0)</f>
        <v>371147.94865448773</v>
      </c>
      <c r="Q3735" s="3">
        <f>HLOOKUP(Q$5,[1]非R能力!$B$8:$F$558,$C3735+1,0)</f>
        <v>180663.03073300805</v>
      </c>
      <c r="R3735" s="3">
        <f>HLOOKUP(R$5,[1]非R能力!$B$8:$F$558,$C3735+1,0)</f>
        <v>56616.730527455926</v>
      </c>
      <c r="S3735" s="3">
        <f>HLOOKUP(S$5,[1]非R能力!$B$8:$F$558,$C3735+1,0)</f>
        <v>73368.568621644255</v>
      </c>
      <c r="T3735" s="3">
        <f>INDEX([1]非R能力!$H$9:$H$558,D3735)</f>
        <v>74359.2083312342</v>
      </c>
      <c r="U3735" s="3">
        <f>IF(E3735="小怪",0,IF(INDEX([1]非R能力!$FK$9:$FK$558,C3735)=0,0,10))</f>
        <v>10</v>
      </c>
      <c r="V3735" s="3">
        <f>IF(E3735="小怪",0,IF(INDEX([1]非R能力!$FH$9:$FH$558,C3735)=0,0,5000))</f>
        <v>5000</v>
      </c>
      <c r="W3735" s="3">
        <f>HLOOKUP(W$5,[2]人物技能基础!$O$3:$Q$553,$C3735+1,0)</f>
        <v>3.637142857142857</v>
      </c>
      <c r="X3735" s="3">
        <f>HLOOKUP(X$5,[2]人物技能基础!$O$3:$Q$553,$C3735+1,0)</f>
        <v>2.0186428571428574</v>
      </c>
      <c r="Y3735" s="3">
        <f>HLOOKUP(Y$5,[2]人物技能基础!$O$3:$Q$553,$C3735+1,0)</f>
        <v>99.964285714285708</v>
      </c>
      <c r="Z3735" s="3">
        <f t="shared" si="349"/>
        <v>12128984</v>
      </c>
      <c r="AA3735" s="3">
        <f t="shared" si="350"/>
        <v>198693</v>
      </c>
      <c r="AB3735" s="3">
        <f t="shared" si="351"/>
        <v>74229</v>
      </c>
      <c r="AC3735" s="3">
        <f t="shared" si="352"/>
        <v>73368</v>
      </c>
      <c r="AD3735" s="3">
        <f t="shared" si="353"/>
        <v>75488</v>
      </c>
    </row>
    <row r="3736" spans="1:30" x14ac:dyDescent="0.15">
      <c r="A3736" s="3">
        <v>1731</v>
      </c>
      <c r="B3736" s="3" t="str">
        <f t="shared" si="348"/>
        <v>关卡1731boss</v>
      </c>
      <c r="C3736" s="3">
        <f>INDEX([3]关卡!$J$19:$J$2018,A3736)</f>
        <v>550</v>
      </c>
      <c r="D3736" s="3">
        <f>INDEX([3]关卡!$N$19:$N$2018,A3736)</f>
        <v>550</v>
      </c>
      <c r="E3736" s="3" t="s">
        <v>25</v>
      </c>
      <c r="F3736" s="3" t="s">
        <v>26</v>
      </c>
      <c r="G3736" s="3">
        <v>30</v>
      </c>
      <c r="H3736" s="3">
        <v>30</v>
      </c>
      <c r="I3736" s="3">
        <v>0.2</v>
      </c>
      <c r="J3736" s="4">
        <v>0.75</v>
      </c>
      <c r="K3736" s="4">
        <v>1</v>
      </c>
      <c r="L3736" s="4">
        <v>5</v>
      </c>
      <c r="M3736" s="3">
        <v>1</v>
      </c>
      <c r="N3736" s="3">
        <v>2</v>
      </c>
      <c r="O3736" s="3">
        <f>HLOOKUP(O$5,[1]非R能力!$B$8:$F$558,$C3736+1,0)</f>
        <v>2674530.2363424227</v>
      </c>
      <c r="P3736" s="3">
        <f>HLOOKUP(P$5,[1]非R能力!$B$8:$F$558,$C3736+1,0)</f>
        <v>371147.94865448773</v>
      </c>
      <c r="Q3736" s="3">
        <f>HLOOKUP(Q$5,[1]非R能力!$B$8:$F$558,$C3736+1,0)</f>
        <v>180663.03073300805</v>
      </c>
      <c r="R3736" s="3">
        <f>HLOOKUP(R$5,[1]非R能力!$B$8:$F$558,$C3736+1,0)</f>
        <v>56616.730527455926</v>
      </c>
      <c r="S3736" s="3">
        <f>HLOOKUP(S$5,[1]非R能力!$B$8:$F$558,$C3736+1,0)</f>
        <v>73368.568621644255</v>
      </c>
      <c r="T3736" s="3">
        <f>INDEX([1]非R能力!$H$9:$H$558,D3736)</f>
        <v>74359.2083312342</v>
      </c>
      <c r="U3736" s="3">
        <f>IF(E3736="小怪",0,IF(INDEX([1]非R能力!$FK$9:$FK$558,C3736)=0,0,10))</f>
        <v>10</v>
      </c>
      <c r="V3736" s="3">
        <f>IF(E3736="小怪",0,IF(INDEX([1]非R能力!$FH$9:$FH$558,C3736)=0,0,5000))</f>
        <v>5000</v>
      </c>
      <c r="W3736" s="3">
        <f>HLOOKUP(W$5,[2]人物技能基础!$O$3:$Q$553,$C3736+1,0)</f>
        <v>3.637142857142857</v>
      </c>
      <c r="X3736" s="3">
        <f>HLOOKUP(X$5,[2]人物技能基础!$O$3:$Q$553,$C3736+1,0)</f>
        <v>2.0186428571428574</v>
      </c>
      <c r="Y3736" s="3">
        <f>HLOOKUP(Y$5,[2]人物技能基础!$O$3:$Q$553,$C3736+1,0)</f>
        <v>99.964285714285708</v>
      </c>
      <c r="Z3736" s="3">
        <f t="shared" si="349"/>
        <v>12128984</v>
      </c>
      <c r="AA3736" s="3">
        <f t="shared" si="350"/>
        <v>198693</v>
      </c>
      <c r="AB3736" s="3">
        <f t="shared" si="351"/>
        <v>74229</v>
      </c>
      <c r="AC3736" s="3">
        <f t="shared" si="352"/>
        <v>73368</v>
      </c>
      <c r="AD3736" s="3">
        <f t="shared" si="353"/>
        <v>75488</v>
      </c>
    </row>
    <row r="3737" spans="1:30" x14ac:dyDescent="0.15">
      <c r="A3737" s="3">
        <v>1732</v>
      </c>
      <c r="B3737" s="3" t="str">
        <f t="shared" si="348"/>
        <v>关卡1732boss</v>
      </c>
      <c r="C3737" s="3">
        <f>INDEX([3]关卡!$J$19:$J$2018,A3737)</f>
        <v>550</v>
      </c>
      <c r="D3737" s="3">
        <f>INDEX([3]关卡!$N$19:$N$2018,A3737)</f>
        <v>550</v>
      </c>
      <c r="E3737" s="3" t="s">
        <v>25</v>
      </c>
      <c r="F3737" s="3" t="s">
        <v>26</v>
      </c>
      <c r="G3737" s="3">
        <v>30</v>
      </c>
      <c r="H3737" s="3">
        <v>30</v>
      </c>
      <c r="I3737" s="3">
        <v>0.2</v>
      </c>
      <c r="J3737" s="4">
        <v>0.75</v>
      </c>
      <c r="K3737" s="4">
        <v>1</v>
      </c>
      <c r="L3737" s="4">
        <v>5</v>
      </c>
      <c r="M3737" s="3">
        <v>1</v>
      </c>
      <c r="N3737" s="3">
        <v>2</v>
      </c>
      <c r="O3737" s="3">
        <f>HLOOKUP(O$5,[1]非R能力!$B$8:$F$558,$C3737+1,0)</f>
        <v>2674530.2363424227</v>
      </c>
      <c r="P3737" s="3">
        <f>HLOOKUP(P$5,[1]非R能力!$B$8:$F$558,$C3737+1,0)</f>
        <v>371147.94865448773</v>
      </c>
      <c r="Q3737" s="3">
        <f>HLOOKUP(Q$5,[1]非R能力!$B$8:$F$558,$C3737+1,0)</f>
        <v>180663.03073300805</v>
      </c>
      <c r="R3737" s="3">
        <f>HLOOKUP(R$5,[1]非R能力!$B$8:$F$558,$C3737+1,0)</f>
        <v>56616.730527455926</v>
      </c>
      <c r="S3737" s="3">
        <f>HLOOKUP(S$5,[1]非R能力!$B$8:$F$558,$C3737+1,0)</f>
        <v>73368.568621644255</v>
      </c>
      <c r="T3737" s="3">
        <f>INDEX([1]非R能力!$H$9:$H$558,D3737)</f>
        <v>74359.2083312342</v>
      </c>
      <c r="U3737" s="3">
        <f>IF(E3737="小怪",0,IF(INDEX([1]非R能力!$FK$9:$FK$558,C3737)=0,0,10))</f>
        <v>10</v>
      </c>
      <c r="V3737" s="3">
        <f>IF(E3737="小怪",0,IF(INDEX([1]非R能力!$FH$9:$FH$558,C3737)=0,0,5000))</f>
        <v>5000</v>
      </c>
      <c r="W3737" s="3">
        <f>HLOOKUP(W$5,[2]人物技能基础!$O$3:$Q$553,$C3737+1,0)</f>
        <v>3.637142857142857</v>
      </c>
      <c r="X3737" s="3">
        <f>HLOOKUP(X$5,[2]人物技能基础!$O$3:$Q$553,$C3737+1,0)</f>
        <v>2.0186428571428574</v>
      </c>
      <c r="Y3737" s="3">
        <f>HLOOKUP(Y$5,[2]人物技能基础!$O$3:$Q$553,$C3737+1,0)</f>
        <v>99.964285714285708</v>
      </c>
      <c r="Z3737" s="3">
        <f t="shared" si="349"/>
        <v>12128984</v>
      </c>
      <c r="AA3737" s="3">
        <f t="shared" si="350"/>
        <v>198693</v>
      </c>
      <c r="AB3737" s="3">
        <f t="shared" si="351"/>
        <v>74229</v>
      </c>
      <c r="AC3737" s="3">
        <f t="shared" si="352"/>
        <v>73368</v>
      </c>
      <c r="AD3737" s="3">
        <f t="shared" si="353"/>
        <v>75488</v>
      </c>
    </row>
    <row r="3738" spans="1:30" x14ac:dyDescent="0.15">
      <c r="A3738" s="3">
        <v>1733</v>
      </c>
      <c r="B3738" s="3" t="str">
        <f t="shared" si="348"/>
        <v>关卡1733boss</v>
      </c>
      <c r="C3738" s="3">
        <f>INDEX([3]关卡!$J$19:$J$2018,A3738)</f>
        <v>550</v>
      </c>
      <c r="D3738" s="3">
        <f>INDEX([3]关卡!$N$19:$N$2018,A3738)</f>
        <v>550</v>
      </c>
      <c r="E3738" s="3" t="s">
        <v>25</v>
      </c>
      <c r="F3738" s="3" t="s">
        <v>26</v>
      </c>
      <c r="G3738" s="3">
        <v>30</v>
      </c>
      <c r="H3738" s="3">
        <v>30</v>
      </c>
      <c r="I3738" s="3">
        <v>0.2</v>
      </c>
      <c r="J3738" s="4">
        <v>0.75</v>
      </c>
      <c r="K3738" s="4">
        <v>1</v>
      </c>
      <c r="L3738" s="4">
        <v>5</v>
      </c>
      <c r="M3738" s="3">
        <v>1</v>
      </c>
      <c r="N3738" s="3">
        <v>2</v>
      </c>
      <c r="O3738" s="3">
        <f>HLOOKUP(O$5,[1]非R能力!$B$8:$F$558,$C3738+1,0)</f>
        <v>2674530.2363424227</v>
      </c>
      <c r="P3738" s="3">
        <f>HLOOKUP(P$5,[1]非R能力!$B$8:$F$558,$C3738+1,0)</f>
        <v>371147.94865448773</v>
      </c>
      <c r="Q3738" s="3">
        <f>HLOOKUP(Q$5,[1]非R能力!$B$8:$F$558,$C3738+1,0)</f>
        <v>180663.03073300805</v>
      </c>
      <c r="R3738" s="3">
        <f>HLOOKUP(R$5,[1]非R能力!$B$8:$F$558,$C3738+1,0)</f>
        <v>56616.730527455926</v>
      </c>
      <c r="S3738" s="3">
        <f>HLOOKUP(S$5,[1]非R能力!$B$8:$F$558,$C3738+1,0)</f>
        <v>73368.568621644255</v>
      </c>
      <c r="T3738" s="3">
        <f>INDEX([1]非R能力!$H$9:$H$558,D3738)</f>
        <v>74359.2083312342</v>
      </c>
      <c r="U3738" s="3">
        <f>IF(E3738="小怪",0,IF(INDEX([1]非R能力!$FK$9:$FK$558,C3738)=0,0,10))</f>
        <v>10</v>
      </c>
      <c r="V3738" s="3">
        <f>IF(E3738="小怪",0,IF(INDEX([1]非R能力!$FH$9:$FH$558,C3738)=0,0,5000))</f>
        <v>5000</v>
      </c>
      <c r="W3738" s="3">
        <f>HLOOKUP(W$5,[2]人物技能基础!$O$3:$Q$553,$C3738+1,0)</f>
        <v>3.637142857142857</v>
      </c>
      <c r="X3738" s="3">
        <f>HLOOKUP(X$5,[2]人物技能基础!$O$3:$Q$553,$C3738+1,0)</f>
        <v>2.0186428571428574</v>
      </c>
      <c r="Y3738" s="3">
        <f>HLOOKUP(Y$5,[2]人物技能基础!$O$3:$Q$553,$C3738+1,0)</f>
        <v>99.964285714285708</v>
      </c>
      <c r="Z3738" s="3">
        <f t="shared" si="349"/>
        <v>12128984</v>
      </c>
      <c r="AA3738" s="3">
        <f t="shared" si="350"/>
        <v>198693</v>
      </c>
      <c r="AB3738" s="3">
        <f t="shared" si="351"/>
        <v>74229</v>
      </c>
      <c r="AC3738" s="3">
        <f t="shared" si="352"/>
        <v>73368</v>
      </c>
      <c r="AD3738" s="3">
        <f t="shared" si="353"/>
        <v>75488</v>
      </c>
    </row>
    <row r="3739" spans="1:30" x14ac:dyDescent="0.15">
      <c r="A3739" s="3">
        <v>1734</v>
      </c>
      <c r="B3739" s="3" t="str">
        <f t="shared" si="348"/>
        <v>关卡1734boss</v>
      </c>
      <c r="C3739" s="3">
        <f>INDEX([3]关卡!$J$19:$J$2018,A3739)</f>
        <v>550</v>
      </c>
      <c r="D3739" s="3">
        <f>INDEX([3]关卡!$N$19:$N$2018,A3739)</f>
        <v>550</v>
      </c>
      <c r="E3739" s="3" t="s">
        <v>25</v>
      </c>
      <c r="F3739" s="3" t="s">
        <v>26</v>
      </c>
      <c r="G3739" s="3">
        <v>30</v>
      </c>
      <c r="H3739" s="3">
        <v>30</v>
      </c>
      <c r="I3739" s="3">
        <v>0.2</v>
      </c>
      <c r="J3739" s="4">
        <v>0.75</v>
      </c>
      <c r="K3739" s="4">
        <v>1</v>
      </c>
      <c r="L3739" s="4">
        <v>5</v>
      </c>
      <c r="M3739" s="3">
        <v>1</v>
      </c>
      <c r="N3739" s="3">
        <v>2</v>
      </c>
      <c r="O3739" s="3">
        <f>HLOOKUP(O$5,[1]非R能力!$B$8:$F$558,$C3739+1,0)</f>
        <v>2674530.2363424227</v>
      </c>
      <c r="P3739" s="3">
        <f>HLOOKUP(P$5,[1]非R能力!$B$8:$F$558,$C3739+1,0)</f>
        <v>371147.94865448773</v>
      </c>
      <c r="Q3739" s="3">
        <f>HLOOKUP(Q$5,[1]非R能力!$B$8:$F$558,$C3739+1,0)</f>
        <v>180663.03073300805</v>
      </c>
      <c r="R3739" s="3">
        <f>HLOOKUP(R$5,[1]非R能力!$B$8:$F$558,$C3739+1,0)</f>
        <v>56616.730527455926</v>
      </c>
      <c r="S3739" s="3">
        <f>HLOOKUP(S$5,[1]非R能力!$B$8:$F$558,$C3739+1,0)</f>
        <v>73368.568621644255</v>
      </c>
      <c r="T3739" s="3">
        <f>INDEX([1]非R能力!$H$9:$H$558,D3739)</f>
        <v>74359.2083312342</v>
      </c>
      <c r="U3739" s="3">
        <f>IF(E3739="小怪",0,IF(INDEX([1]非R能力!$FK$9:$FK$558,C3739)=0,0,10))</f>
        <v>10</v>
      </c>
      <c r="V3739" s="3">
        <f>IF(E3739="小怪",0,IF(INDEX([1]非R能力!$FH$9:$FH$558,C3739)=0,0,5000))</f>
        <v>5000</v>
      </c>
      <c r="W3739" s="3">
        <f>HLOOKUP(W$5,[2]人物技能基础!$O$3:$Q$553,$C3739+1,0)</f>
        <v>3.637142857142857</v>
      </c>
      <c r="X3739" s="3">
        <f>HLOOKUP(X$5,[2]人物技能基础!$O$3:$Q$553,$C3739+1,0)</f>
        <v>2.0186428571428574</v>
      </c>
      <c r="Y3739" s="3">
        <f>HLOOKUP(Y$5,[2]人物技能基础!$O$3:$Q$553,$C3739+1,0)</f>
        <v>99.964285714285708</v>
      </c>
      <c r="Z3739" s="3">
        <f t="shared" si="349"/>
        <v>12128984</v>
      </c>
      <c r="AA3739" s="3">
        <f t="shared" si="350"/>
        <v>198693</v>
      </c>
      <c r="AB3739" s="3">
        <f t="shared" si="351"/>
        <v>74229</v>
      </c>
      <c r="AC3739" s="3">
        <f t="shared" si="352"/>
        <v>73368</v>
      </c>
      <c r="AD3739" s="3">
        <f t="shared" si="353"/>
        <v>75488</v>
      </c>
    </row>
    <row r="3740" spans="1:30" x14ac:dyDescent="0.15">
      <c r="A3740" s="3">
        <v>1735</v>
      </c>
      <c r="B3740" s="3" t="str">
        <f t="shared" si="348"/>
        <v>关卡1735boss</v>
      </c>
      <c r="C3740" s="3">
        <f>INDEX([3]关卡!$J$19:$J$2018,A3740)</f>
        <v>550</v>
      </c>
      <c r="D3740" s="3">
        <f>INDEX([3]关卡!$N$19:$N$2018,A3740)</f>
        <v>550</v>
      </c>
      <c r="E3740" s="3" t="s">
        <v>25</v>
      </c>
      <c r="F3740" s="3" t="s">
        <v>26</v>
      </c>
      <c r="G3740" s="3">
        <v>30</v>
      </c>
      <c r="H3740" s="3">
        <v>30</v>
      </c>
      <c r="I3740" s="3">
        <v>0.2</v>
      </c>
      <c r="J3740" s="4">
        <v>0.75</v>
      </c>
      <c r="K3740" s="4">
        <v>1</v>
      </c>
      <c r="L3740" s="4">
        <v>5</v>
      </c>
      <c r="M3740" s="3">
        <v>1</v>
      </c>
      <c r="N3740" s="3">
        <v>2</v>
      </c>
      <c r="O3740" s="3">
        <f>HLOOKUP(O$5,[1]非R能力!$B$8:$F$558,$C3740+1,0)</f>
        <v>2674530.2363424227</v>
      </c>
      <c r="P3740" s="3">
        <f>HLOOKUP(P$5,[1]非R能力!$B$8:$F$558,$C3740+1,0)</f>
        <v>371147.94865448773</v>
      </c>
      <c r="Q3740" s="3">
        <f>HLOOKUP(Q$5,[1]非R能力!$B$8:$F$558,$C3740+1,0)</f>
        <v>180663.03073300805</v>
      </c>
      <c r="R3740" s="3">
        <f>HLOOKUP(R$5,[1]非R能力!$B$8:$F$558,$C3740+1,0)</f>
        <v>56616.730527455926</v>
      </c>
      <c r="S3740" s="3">
        <f>HLOOKUP(S$5,[1]非R能力!$B$8:$F$558,$C3740+1,0)</f>
        <v>73368.568621644255</v>
      </c>
      <c r="T3740" s="3">
        <f>INDEX([1]非R能力!$H$9:$H$558,D3740)</f>
        <v>74359.2083312342</v>
      </c>
      <c r="U3740" s="3">
        <f>IF(E3740="小怪",0,IF(INDEX([1]非R能力!$FK$9:$FK$558,C3740)=0,0,10))</f>
        <v>10</v>
      </c>
      <c r="V3740" s="3">
        <f>IF(E3740="小怪",0,IF(INDEX([1]非R能力!$FH$9:$FH$558,C3740)=0,0,5000))</f>
        <v>5000</v>
      </c>
      <c r="W3740" s="3">
        <f>HLOOKUP(W$5,[2]人物技能基础!$O$3:$Q$553,$C3740+1,0)</f>
        <v>3.637142857142857</v>
      </c>
      <c r="X3740" s="3">
        <f>HLOOKUP(X$5,[2]人物技能基础!$O$3:$Q$553,$C3740+1,0)</f>
        <v>2.0186428571428574</v>
      </c>
      <c r="Y3740" s="3">
        <f>HLOOKUP(Y$5,[2]人物技能基础!$O$3:$Q$553,$C3740+1,0)</f>
        <v>99.964285714285708</v>
      </c>
      <c r="Z3740" s="3">
        <f t="shared" si="349"/>
        <v>12128984</v>
      </c>
      <c r="AA3740" s="3">
        <f t="shared" si="350"/>
        <v>198693</v>
      </c>
      <c r="AB3740" s="3">
        <f t="shared" si="351"/>
        <v>74229</v>
      </c>
      <c r="AC3740" s="3">
        <f t="shared" si="352"/>
        <v>73368</v>
      </c>
      <c r="AD3740" s="3">
        <f t="shared" si="353"/>
        <v>75488</v>
      </c>
    </row>
    <row r="3741" spans="1:30" x14ac:dyDescent="0.15">
      <c r="A3741" s="3">
        <v>1736</v>
      </c>
      <c r="B3741" s="3" t="str">
        <f t="shared" si="348"/>
        <v>关卡1736boss</v>
      </c>
      <c r="C3741" s="3">
        <f>INDEX([3]关卡!$J$19:$J$2018,A3741)</f>
        <v>550</v>
      </c>
      <c r="D3741" s="3">
        <f>INDEX([3]关卡!$N$19:$N$2018,A3741)</f>
        <v>550</v>
      </c>
      <c r="E3741" s="3" t="s">
        <v>25</v>
      </c>
      <c r="F3741" s="3" t="s">
        <v>26</v>
      </c>
      <c r="G3741" s="3">
        <v>30</v>
      </c>
      <c r="H3741" s="3">
        <v>30</v>
      </c>
      <c r="I3741" s="3">
        <v>0.2</v>
      </c>
      <c r="J3741" s="4">
        <v>0.75</v>
      </c>
      <c r="K3741" s="4">
        <v>1</v>
      </c>
      <c r="L3741" s="4">
        <v>5</v>
      </c>
      <c r="M3741" s="3">
        <v>1</v>
      </c>
      <c r="N3741" s="3">
        <v>2</v>
      </c>
      <c r="O3741" s="3">
        <f>HLOOKUP(O$5,[1]非R能力!$B$8:$F$558,$C3741+1,0)</f>
        <v>2674530.2363424227</v>
      </c>
      <c r="P3741" s="3">
        <f>HLOOKUP(P$5,[1]非R能力!$B$8:$F$558,$C3741+1,0)</f>
        <v>371147.94865448773</v>
      </c>
      <c r="Q3741" s="3">
        <f>HLOOKUP(Q$5,[1]非R能力!$B$8:$F$558,$C3741+1,0)</f>
        <v>180663.03073300805</v>
      </c>
      <c r="R3741" s="3">
        <f>HLOOKUP(R$5,[1]非R能力!$B$8:$F$558,$C3741+1,0)</f>
        <v>56616.730527455926</v>
      </c>
      <c r="S3741" s="3">
        <f>HLOOKUP(S$5,[1]非R能力!$B$8:$F$558,$C3741+1,0)</f>
        <v>73368.568621644255</v>
      </c>
      <c r="T3741" s="3">
        <f>INDEX([1]非R能力!$H$9:$H$558,D3741)</f>
        <v>74359.2083312342</v>
      </c>
      <c r="U3741" s="3">
        <f>IF(E3741="小怪",0,IF(INDEX([1]非R能力!$FK$9:$FK$558,C3741)=0,0,10))</f>
        <v>10</v>
      </c>
      <c r="V3741" s="3">
        <f>IF(E3741="小怪",0,IF(INDEX([1]非R能力!$FH$9:$FH$558,C3741)=0,0,5000))</f>
        <v>5000</v>
      </c>
      <c r="W3741" s="3">
        <f>HLOOKUP(W$5,[2]人物技能基础!$O$3:$Q$553,$C3741+1,0)</f>
        <v>3.637142857142857</v>
      </c>
      <c r="X3741" s="3">
        <f>HLOOKUP(X$5,[2]人物技能基础!$O$3:$Q$553,$C3741+1,0)</f>
        <v>2.0186428571428574</v>
      </c>
      <c r="Y3741" s="3">
        <f>HLOOKUP(Y$5,[2]人物技能基础!$O$3:$Q$553,$C3741+1,0)</f>
        <v>99.964285714285708</v>
      </c>
      <c r="Z3741" s="3">
        <f t="shared" si="349"/>
        <v>12128984</v>
      </c>
      <c r="AA3741" s="3">
        <f t="shared" si="350"/>
        <v>198693</v>
      </c>
      <c r="AB3741" s="3">
        <f t="shared" si="351"/>
        <v>74229</v>
      </c>
      <c r="AC3741" s="3">
        <f t="shared" si="352"/>
        <v>73368</v>
      </c>
      <c r="AD3741" s="3">
        <f t="shared" si="353"/>
        <v>75488</v>
      </c>
    </row>
    <row r="3742" spans="1:30" x14ac:dyDescent="0.15">
      <c r="A3742" s="3">
        <v>1737</v>
      </c>
      <c r="B3742" s="3" t="str">
        <f t="shared" si="348"/>
        <v>关卡1737boss</v>
      </c>
      <c r="C3742" s="3">
        <f>INDEX([3]关卡!$J$19:$J$2018,A3742)</f>
        <v>550</v>
      </c>
      <c r="D3742" s="3">
        <f>INDEX([3]关卡!$N$19:$N$2018,A3742)</f>
        <v>550</v>
      </c>
      <c r="E3742" s="3" t="s">
        <v>25</v>
      </c>
      <c r="F3742" s="3" t="s">
        <v>26</v>
      </c>
      <c r="G3742" s="3">
        <v>30</v>
      </c>
      <c r="H3742" s="3">
        <v>30</v>
      </c>
      <c r="I3742" s="3">
        <v>0.2</v>
      </c>
      <c r="J3742" s="4">
        <v>0.75</v>
      </c>
      <c r="K3742" s="4">
        <v>1</v>
      </c>
      <c r="L3742" s="4">
        <v>5</v>
      </c>
      <c r="M3742" s="3">
        <v>1</v>
      </c>
      <c r="N3742" s="3">
        <v>2</v>
      </c>
      <c r="O3742" s="3">
        <f>HLOOKUP(O$5,[1]非R能力!$B$8:$F$558,$C3742+1,0)</f>
        <v>2674530.2363424227</v>
      </c>
      <c r="P3742" s="3">
        <f>HLOOKUP(P$5,[1]非R能力!$B$8:$F$558,$C3742+1,0)</f>
        <v>371147.94865448773</v>
      </c>
      <c r="Q3742" s="3">
        <f>HLOOKUP(Q$5,[1]非R能力!$B$8:$F$558,$C3742+1,0)</f>
        <v>180663.03073300805</v>
      </c>
      <c r="R3742" s="3">
        <f>HLOOKUP(R$5,[1]非R能力!$B$8:$F$558,$C3742+1,0)</f>
        <v>56616.730527455926</v>
      </c>
      <c r="S3742" s="3">
        <f>HLOOKUP(S$5,[1]非R能力!$B$8:$F$558,$C3742+1,0)</f>
        <v>73368.568621644255</v>
      </c>
      <c r="T3742" s="3">
        <f>INDEX([1]非R能力!$H$9:$H$558,D3742)</f>
        <v>74359.2083312342</v>
      </c>
      <c r="U3742" s="3">
        <f>IF(E3742="小怪",0,IF(INDEX([1]非R能力!$FK$9:$FK$558,C3742)=0,0,10))</f>
        <v>10</v>
      </c>
      <c r="V3742" s="3">
        <f>IF(E3742="小怪",0,IF(INDEX([1]非R能力!$FH$9:$FH$558,C3742)=0,0,5000))</f>
        <v>5000</v>
      </c>
      <c r="W3742" s="3">
        <f>HLOOKUP(W$5,[2]人物技能基础!$O$3:$Q$553,$C3742+1,0)</f>
        <v>3.637142857142857</v>
      </c>
      <c r="X3742" s="3">
        <f>HLOOKUP(X$5,[2]人物技能基础!$O$3:$Q$553,$C3742+1,0)</f>
        <v>2.0186428571428574</v>
      </c>
      <c r="Y3742" s="3">
        <f>HLOOKUP(Y$5,[2]人物技能基础!$O$3:$Q$553,$C3742+1,0)</f>
        <v>99.964285714285708</v>
      </c>
      <c r="Z3742" s="3">
        <f t="shared" si="349"/>
        <v>12128984</v>
      </c>
      <c r="AA3742" s="3">
        <f t="shared" si="350"/>
        <v>198693</v>
      </c>
      <c r="AB3742" s="3">
        <f t="shared" si="351"/>
        <v>74229</v>
      </c>
      <c r="AC3742" s="3">
        <f t="shared" si="352"/>
        <v>73368</v>
      </c>
      <c r="AD3742" s="3">
        <f t="shared" si="353"/>
        <v>75488</v>
      </c>
    </row>
    <row r="3743" spans="1:30" x14ac:dyDescent="0.15">
      <c r="A3743" s="3">
        <v>1738</v>
      </c>
      <c r="B3743" s="3" t="str">
        <f t="shared" si="348"/>
        <v>关卡1738boss</v>
      </c>
      <c r="C3743" s="3">
        <f>INDEX([3]关卡!$J$19:$J$2018,A3743)</f>
        <v>550</v>
      </c>
      <c r="D3743" s="3">
        <f>INDEX([3]关卡!$N$19:$N$2018,A3743)</f>
        <v>550</v>
      </c>
      <c r="E3743" s="3" t="s">
        <v>25</v>
      </c>
      <c r="F3743" s="3" t="s">
        <v>26</v>
      </c>
      <c r="G3743" s="3">
        <v>30</v>
      </c>
      <c r="H3743" s="3">
        <v>30</v>
      </c>
      <c r="I3743" s="3">
        <v>0.2</v>
      </c>
      <c r="J3743" s="4">
        <v>0.75</v>
      </c>
      <c r="K3743" s="4">
        <v>1</v>
      </c>
      <c r="L3743" s="4">
        <v>5</v>
      </c>
      <c r="M3743" s="3">
        <v>1</v>
      </c>
      <c r="N3743" s="3">
        <v>2</v>
      </c>
      <c r="O3743" s="3">
        <f>HLOOKUP(O$5,[1]非R能力!$B$8:$F$558,$C3743+1,0)</f>
        <v>2674530.2363424227</v>
      </c>
      <c r="P3743" s="3">
        <f>HLOOKUP(P$5,[1]非R能力!$B$8:$F$558,$C3743+1,0)</f>
        <v>371147.94865448773</v>
      </c>
      <c r="Q3743" s="3">
        <f>HLOOKUP(Q$5,[1]非R能力!$B$8:$F$558,$C3743+1,0)</f>
        <v>180663.03073300805</v>
      </c>
      <c r="R3743" s="3">
        <f>HLOOKUP(R$5,[1]非R能力!$B$8:$F$558,$C3743+1,0)</f>
        <v>56616.730527455926</v>
      </c>
      <c r="S3743" s="3">
        <f>HLOOKUP(S$5,[1]非R能力!$B$8:$F$558,$C3743+1,0)</f>
        <v>73368.568621644255</v>
      </c>
      <c r="T3743" s="3">
        <f>INDEX([1]非R能力!$H$9:$H$558,D3743)</f>
        <v>74359.2083312342</v>
      </c>
      <c r="U3743" s="3">
        <f>IF(E3743="小怪",0,IF(INDEX([1]非R能力!$FK$9:$FK$558,C3743)=0,0,10))</f>
        <v>10</v>
      </c>
      <c r="V3743" s="3">
        <f>IF(E3743="小怪",0,IF(INDEX([1]非R能力!$FH$9:$FH$558,C3743)=0,0,5000))</f>
        <v>5000</v>
      </c>
      <c r="W3743" s="3">
        <f>HLOOKUP(W$5,[2]人物技能基础!$O$3:$Q$553,$C3743+1,0)</f>
        <v>3.637142857142857</v>
      </c>
      <c r="X3743" s="3">
        <f>HLOOKUP(X$5,[2]人物技能基础!$O$3:$Q$553,$C3743+1,0)</f>
        <v>2.0186428571428574</v>
      </c>
      <c r="Y3743" s="3">
        <f>HLOOKUP(Y$5,[2]人物技能基础!$O$3:$Q$553,$C3743+1,0)</f>
        <v>99.964285714285708</v>
      </c>
      <c r="Z3743" s="3">
        <f t="shared" si="349"/>
        <v>12128984</v>
      </c>
      <c r="AA3743" s="3">
        <f t="shared" si="350"/>
        <v>198693</v>
      </c>
      <c r="AB3743" s="3">
        <f t="shared" si="351"/>
        <v>74229</v>
      </c>
      <c r="AC3743" s="3">
        <f t="shared" si="352"/>
        <v>73368</v>
      </c>
      <c r="AD3743" s="3">
        <f t="shared" si="353"/>
        <v>75488</v>
      </c>
    </row>
    <row r="3744" spans="1:30" x14ac:dyDescent="0.15">
      <c r="A3744" s="3">
        <v>1739</v>
      </c>
      <c r="B3744" s="3" t="str">
        <f t="shared" si="348"/>
        <v>关卡1739boss</v>
      </c>
      <c r="C3744" s="3">
        <f>INDEX([3]关卡!$J$19:$J$2018,A3744)</f>
        <v>550</v>
      </c>
      <c r="D3744" s="3">
        <f>INDEX([3]关卡!$N$19:$N$2018,A3744)</f>
        <v>550</v>
      </c>
      <c r="E3744" s="3" t="s">
        <v>25</v>
      </c>
      <c r="F3744" s="3" t="s">
        <v>26</v>
      </c>
      <c r="G3744" s="3">
        <v>30</v>
      </c>
      <c r="H3744" s="3">
        <v>30</v>
      </c>
      <c r="I3744" s="3">
        <v>0.2</v>
      </c>
      <c r="J3744" s="4">
        <v>0.75</v>
      </c>
      <c r="K3744" s="4">
        <v>1</v>
      </c>
      <c r="L3744" s="4">
        <v>5</v>
      </c>
      <c r="M3744" s="3">
        <v>1</v>
      </c>
      <c r="N3744" s="3">
        <v>2</v>
      </c>
      <c r="O3744" s="3">
        <f>HLOOKUP(O$5,[1]非R能力!$B$8:$F$558,$C3744+1,0)</f>
        <v>2674530.2363424227</v>
      </c>
      <c r="P3744" s="3">
        <f>HLOOKUP(P$5,[1]非R能力!$B$8:$F$558,$C3744+1,0)</f>
        <v>371147.94865448773</v>
      </c>
      <c r="Q3744" s="3">
        <f>HLOOKUP(Q$5,[1]非R能力!$B$8:$F$558,$C3744+1,0)</f>
        <v>180663.03073300805</v>
      </c>
      <c r="R3744" s="3">
        <f>HLOOKUP(R$5,[1]非R能力!$B$8:$F$558,$C3744+1,0)</f>
        <v>56616.730527455926</v>
      </c>
      <c r="S3744" s="3">
        <f>HLOOKUP(S$5,[1]非R能力!$B$8:$F$558,$C3744+1,0)</f>
        <v>73368.568621644255</v>
      </c>
      <c r="T3744" s="3">
        <f>INDEX([1]非R能力!$H$9:$H$558,D3744)</f>
        <v>74359.2083312342</v>
      </c>
      <c r="U3744" s="3">
        <f>IF(E3744="小怪",0,IF(INDEX([1]非R能力!$FK$9:$FK$558,C3744)=0,0,10))</f>
        <v>10</v>
      </c>
      <c r="V3744" s="3">
        <f>IF(E3744="小怪",0,IF(INDEX([1]非R能力!$FH$9:$FH$558,C3744)=0,0,5000))</f>
        <v>5000</v>
      </c>
      <c r="W3744" s="3">
        <f>HLOOKUP(W$5,[2]人物技能基础!$O$3:$Q$553,$C3744+1,0)</f>
        <v>3.637142857142857</v>
      </c>
      <c r="X3744" s="3">
        <f>HLOOKUP(X$5,[2]人物技能基础!$O$3:$Q$553,$C3744+1,0)</f>
        <v>2.0186428571428574</v>
      </c>
      <c r="Y3744" s="3">
        <f>HLOOKUP(Y$5,[2]人物技能基础!$O$3:$Q$553,$C3744+1,0)</f>
        <v>99.964285714285708</v>
      </c>
      <c r="Z3744" s="3">
        <f t="shared" si="349"/>
        <v>12128984</v>
      </c>
      <c r="AA3744" s="3">
        <f t="shared" si="350"/>
        <v>198693</v>
      </c>
      <c r="AB3744" s="3">
        <f t="shared" si="351"/>
        <v>74229</v>
      </c>
      <c r="AC3744" s="3">
        <f t="shared" si="352"/>
        <v>73368</v>
      </c>
      <c r="AD3744" s="3">
        <f t="shared" si="353"/>
        <v>75488</v>
      </c>
    </row>
    <row r="3745" spans="1:30" x14ac:dyDescent="0.15">
      <c r="A3745" s="3">
        <v>1740</v>
      </c>
      <c r="B3745" s="3" t="str">
        <f t="shared" si="348"/>
        <v>关卡1740boss</v>
      </c>
      <c r="C3745" s="3">
        <f>INDEX([3]关卡!$J$19:$J$2018,A3745)</f>
        <v>550</v>
      </c>
      <c r="D3745" s="3">
        <f>INDEX([3]关卡!$N$19:$N$2018,A3745)</f>
        <v>550</v>
      </c>
      <c r="E3745" s="3" t="s">
        <v>25</v>
      </c>
      <c r="F3745" s="3" t="s">
        <v>26</v>
      </c>
      <c r="G3745" s="3">
        <v>30</v>
      </c>
      <c r="H3745" s="3">
        <v>30</v>
      </c>
      <c r="I3745" s="3">
        <v>0.2</v>
      </c>
      <c r="J3745" s="4">
        <v>0.75</v>
      </c>
      <c r="K3745" s="4">
        <v>1</v>
      </c>
      <c r="L3745" s="4">
        <v>5</v>
      </c>
      <c r="M3745" s="3">
        <v>1</v>
      </c>
      <c r="N3745" s="3">
        <v>2</v>
      </c>
      <c r="O3745" s="3">
        <f>HLOOKUP(O$5,[1]非R能力!$B$8:$F$558,$C3745+1,0)</f>
        <v>2674530.2363424227</v>
      </c>
      <c r="P3745" s="3">
        <f>HLOOKUP(P$5,[1]非R能力!$B$8:$F$558,$C3745+1,0)</f>
        <v>371147.94865448773</v>
      </c>
      <c r="Q3745" s="3">
        <f>HLOOKUP(Q$5,[1]非R能力!$B$8:$F$558,$C3745+1,0)</f>
        <v>180663.03073300805</v>
      </c>
      <c r="R3745" s="3">
        <f>HLOOKUP(R$5,[1]非R能力!$B$8:$F$558,$C3745+1,0)</f>
        <v>56616.730527455926</v>
      </c>
      <c r="S3745" s="3">
        <f>HLOOKUP(S$5,[1]非R能力!$B$8:$F$558,$C3745+1,0)</f>
        <v>73368.568621644255</v>
      </c>
      <c r="T3745" s="3">
        <f>INDEX([1]非R能力!$H$9:$H$558,D3745)</f>
        <v>74359.2083312342</v>
      </c>
      <c r="U3745" s="3">
        <f>IF(E3745="小怪",0,IF(INDEX([1]非R能力!$FK$9:$FK$558,C3745)=0,0,10))</f>
        <v>10</v>
      </c>
      <c r="V3745" s="3">
        <f>IF(E3745="小怪",0,IF(INDEX([1]非R能力!$FH$9:$FH$558,C3745)=0,0,5000))</f>
        <v>5000</v>
      </c>
      <c r="W3745" s="3">
        <f>HLOOKUP(W$5,[2]人物技能基础!$O$3:$Q$553,$C3745+1,0)</f>
        <v>3.637142857142857</v>
      </c>
      <c r="X3745" s="3">
        <f>HLOOKUP(X$5,[2]人物技能基础!$O$3:$Q$553,$C3745+1,0)</f>
        <v>2.0186428571428574</v>
      </c>
      <c r="Y3745" s="3">
        <f>HLOOKUP(Y$5,[2]人物技能基础!$O$3:$Q$553,$C3745+1,0)</f>
        <v>99.964285714285708</v>
      </c>
      <c r="Z3745" s="3">
        <f t="shared" si="349"/>
        <v>12128984</v>
      </c>
      <c r="AA3745" s="3">
        <f t="shared" si="350"/>
        <v>198693</v>
      </c>
      <c r="AB3745" s="3">
        <f t="shared" si="351"/>
        <v>74229</v>
      </c>
      <c r="AC3745" s="3">
        <f t="shared" si="352"/>
        <v>73368</v>
      </c>
      <c r="AD3745" s="3">
        <f t="shared" si="353"/>
        <v>75488</v>
      </c>
    </row>
    <row r="3746" spans="1:30" x14ac:dyDescent="0.15">
      <c r="A3746" s="3">
        <v>1741</v>
      </c>
      <c r="B3746" s="3" t="str">
        <f t="shared" si="348"/>
        <v>关卡1741boss</v>
      </c>
      <c r="C3746" s="3">
        <f>INDEX([3]关卡!$J$19:$J$2018,A3746)</f>
        <v>550</v>
      </c>
      <c r="D3746" s="3">
        <f>INDEX([3]关卡!$N$19:$N$2018,A3746)</f>
        <v>550</v>
      </c>
      <c r="E3746" s="3" t="s">
        <v>25</v>
      </c>
      <c r="F3746" s="3" t="s">
        <v>26</v>
      </c>
      <c r="G3746" s="3">
        <v>30</v>
      </c>
      <c r="H3746" s="3">
        <v>30</v>
      </c>
      <c r="I3746" s="3">
        <v>0.2</v>
      </c>
      <c r="J3746" s="4">
        <v>0.75</v>
      </c>
      <c r="K3746" s="4">
        <v>1</v>
      </c>
      <c r="L3746" s="4">
        <v>5</v>
      </c>
      <c r="M3746" s="3">
        <v>1</v>
      </c>
      <c r="N3746" s="3">
        <v>2</v>
      </c>
      <c r="O3746" s="3">
        <f>HLOOKUP(O$5,[1]非R能力!$B$8:$F$558,$C3746+1,0)</f>
        <v>2674530.2363424227</v>
      </c>
      <c r="P3746" s="3">
        <f>HLOOKUP(P$5,[1]非R能力!$B$8:$F$558,$C3746+1,0)</f>
        <v>371147.94865448773</v>
      </c>
      <c r="Q3746" s="3">
        <f>HLOOKUP(Q$5,[1]非R能力!$B$8:$F$558,$C3746+1,0)</f>
        <v>180663.03073300805</v>
      </c>
      <c r="R3746" s="3">
        <f>HLOOKUP(R$5,[1]非R能力!$B$8:$F$558,$C3746+1,0)</f>
        <v>56616.730527455926</v>
      </c>
      <c r="S3746" s="3">
        <f>HLOOKUP(S$5,[1]非R能力!$B$8:$F$558,$C3746+1,0)</f>
        <v>73368.568621644255</v>
      </c>
      <c r="T3746" s="3">
        <f>INDEX([1]非R能力!$H$9:$H$558,D3746)</f>
        <v>74359.2083312342</v>
      </c>
      <c r="U3746" s="3">
        <f>IF(E3746="小怪",0,IF(INDEX([1]非R能力!$FK$9:$FK$558,C3746)=0,0,10))</f>
        <v>10</v>
      </c>
      <c r="V3746" s="3">
        <f>IF(E3746="小怪",0,IF(INDEX([1]非R能力!$FH$9:$FH$558,C3746)=0,0,5000))</f>
        <v>5000</v>
      </c>
      <c r="W3746" s="3">
        <f>HLOOKUP(W$5,[2]人物技能基础!$O$3:$Q$553,$C3746+1,0)</f>
        <v>3.637142857142857</v>
      </c>
      <c r="X3746" s="3">
        <f>HLOOKUP(X$5,[2]人物技能基础!$O$3:$Q$553,$C3746+1,0)</f>
        <v>2.0186428571428574</v>
      </c>
      <c r="Y3746" s="3">
        <f>HLOOKUP(Y$5,[2]人物技能基础!$O$3:$Q$553,$C3746+1,0)</f>
        <v>99.964285714285708</v>
      </c>
      <c r="Z3746" s="3">
        <f t="shared" si="349"/>
        <v>12128984</v>
      </c>
      <c r="AA3746" s="3">
        <f t="shared" si="350"/>
        <v>198693</v>
      </c>
      <c r="AB3746" s="3">
        <f t="shared" si="351"/>
        <v>74229</v>
      </c>
      <c r="AC3746" s="3">
        <f t="shared" si="352"/>
        <v>73368</v>
      </c>
      <c r="AD3746" s="3">
        <f t="shared" si="353"/>
        <v>75488</v>
      </c>
    </row>
    <row r="3747" spans="1:30" x14ac:dyDescent="0.15">
      <c r="A3747" s="3">
        <v>1742</v>
      </c>
      <c r="B3747" s="3" t="str">
        <f t="shared" si="348"/>
        <v>关卡1742boss</v>
      </c>
      <c r="C3747" s="3">
        <f>INDEX([3]关卡!$J$19:$J$2018,A3747)</f>
        <v>550</v>
      </c>
      <c r="D3747" s="3">
        <f>INDEX([3]关卡!$N$19:$N$2018,A3747)</f>
        <v>550</v>
      </c>
      <c r="E3747" s="3" t="s">
        <v>25</v>
      </c>
      <c r="F3747" s="3" t="s">
        <v>26</v>
      </c>
      <c r="G3747" s="3">
        <v>30</v>
      </c>
      <c r="H3747" s="3">
        <v>30</v>
      </c>
      <c r="I3747" s="3">
        <v>0.2</v>
      </c>
      <c r="J3747" s="4">
        <v>0.75</v>
      </c>
      <c r="K3747" s="4">
        <v>1</v>
      </c>
      <c r="L3747" s="4">
        <v>5</v>
      </c>
      <c r="M3747" s="3">
        <v>1</v>
      </c>
      <c r="N3747" s="3">
        <v>2</v>
      </c>
      <c r="O3747" s="3">
        <f>HLOOKUP(O$5,[1]非R能力!$B$8:$F$558,$C3747+1,0)</f>
        <v>2674530.2363424227</v>
      </c>
      <c r="P3747" s="3">
        <f>HLOOKUP(P$5,[1]非R能力!$B$8:$F$558,$C3747+1,0)</f>
        <v>371147.94865448773</v>
      </c>
      <c r="Q3747" s="3">
        <f>HLOOKUP(Q$5,[1]非R能力!$B$8:$F$558,$C3747+1,0)</f>
        <v>180663.03073300805</v>
      </c>
      <c r="R3747" s="3">
        <f>HLOOKUP(R$5,[1]非R能力!$B$8:$F$558,$C3747+1,0)</f>
        <v>56616.730527455926</v>
      </c>
      <c r="S3747" s="3">
        <f>HLOOKUP(S$5,[1]非R能力!$B$8:$F$558,$C3747+1,0)</f>
        <v>73368.568621644255</v>
      </c>
      <c r="T3747" s="3">
        <f>INDEX([1]非R能力!$H$9:$H$558,D3747)</f>
        <v>74359.2083312342</v>
      </c>
      <c r="U3747" s="3">
        <f>IF(E3747="小怪",0,IF(INDEX([1]非R能力!$FK$9:$FK$558,C3747)=0,0,10))</f>
        <v>10</v>
      </c>
      <c r="V3747" s="3">
        <f>IF(E3747="小怪",0,IF(INDEX([1]非R能力!$FH$9:$FH$558,C3747)=0,0,5000))</f>
        <v>5000</v>
      </c>
      <c r="W3747" s="3">
        <f>HLOOKUP(W$5,[2]人物技能基础!$O$3:$Q$553,$C3747+1,0)</f>
        <v>3.637142857142857</v>
      </c>
      <c r="X3747" s="3">
        <f>HLOOKUP(X$5,[2]人物技能基础!$O$3:$Q$553,$C3747+1,0)</f>
        <v>2.0186428571428574</v>
      </c>
      <c r="Y3747" s="3">
        <f>HLOOKUP(Y$5,[2]人物技能基础!$O$3:$Q$553,$C3747+1,0)</f>
        <v>99.964285714285708</v>
      </c>
      <c r="Z3747" s="3">
        <f t="shared" si="349"/>
        <v>12128984</v>
      </c>
      <c r="AA3747" s="3">
        <f t="shared" si="350"/>
        <v>198693</v>
      </c>
      <c r="AB3747" s="3">
        <f t="shared" si="351"/>
        <v>74229</v>
      </c>
      <c r="AC3747" s="3">
        <f t="shared" si="352"/>
        <v>73368</v>
      </c>
      <c r="AD3747" s="3">
        <f t="shared" si="353"/>
        <v>75488</v>
      </c>
    </row>
    <row r="3748" spans="1:30" x14ac:dyDescent="0.15">
      <c r="A3748" s="3">
        <v>1743</v>
      </c>
      <c r="B3748" s="3" t="str">
        <f t="shared" si="348"/>
        <v>关卡1743boss</v>
      </c>
      <c r="C3748" s="3">
        <f>INDEX([3]关卡!$J$19:$J$2018,A3748)</f>
        <v>550</v>
      </c>
      <c r="D3748" s="3">
        <f>INDEX([3]关卡!$N$19:$N$2018,A3748)</f>
        <v>550</v>
      </c>
      <c r="E3748" s="3" t="s">
        <v>25</v>
      </c>
      <c r="F3748" s="3" t="s">
        <v>26</v>
      </c>
      <c r="G3748" s="3">
        <v>30</v>
      </c>
      <c r="H3748" s="3">
        <v>30</v>
      </c>
      <c r="I3748" s="3">
        <v>0.2</v>
      </c>
      <c r="J3748" s="4">
        <v>0.75</v>
      </c>
      <c r="K3748" s="4">
        <v>1</v>
      </c>
      <c r="L3748" s="4">
        <v>5</v>
      </c>
      <c r="M3748" s="3">
        <v>1</v>
      </c>
      <c r="N3748" s="3">
        <v>2</v>
      </c>
      <c r="O3748" s="3">
        <f>HLOOKUP(O$5,[1]非R能力!$B$8:$F$558,$C3748+1,0)</f>
        <v>2674530.2363424227</v>
      </c>
      <c r="P3748" s="3">
        <f>HLOOKUP(P$5,[1]非R能力!$B$8:$F$558,$C3748+1,0)</f>
        <v>371147.94865448773</v>
      </c>
      <c r="Q3748" s="3">
        <f>HLOOKUP(Q$5,[1]非R能力!$B$8:$F$558,$C3748+1,0)</f>
        <v>180663.03073300805</v>
      </c>
      <c r="R3748" s="3">
        <f>HLOOKUP(R$5,[1]非R能力!$B$8:$F$558,$C3748+1,0)</f>
        <v>56616.730527455926</v>
      </c>
      <c r="S3748" s="3">
        <f>HLOOKUP(S$5,[1]非R能力!$B$8:$F$558,$C3748+1,0)</f>
        <v>73368.568621644255</v>
      </c>
      <c r="T3748" s="3">
        <f>INDEX([1]非R能力!$H$9:$H$558,D3748)</f>
        <v>74359.2083312342</v>
      </c>
      <c r="U3748" s="3">
        <f>IF(E3748="小怪",0,IF(INDEX([1]非R能力!$FK$9:$FK$558,C3748)=0,0,10))</f>
        <v>10</v>
      </c>
      <c r="V3748" s="3">
        <f>IF(E3748="小怪",0,IF(INDEX([1]非R能力!$FH$9:$FH$558,C3748)=0,0,5000))</f>
        <v>5000</v>
      </c>
      <c r="W3748" s="3">
        <f>HLOOKUP(W$5,[2]人物技能基础!$O$3:$Q$553,$C3748+1,0)</f>
        <v>3.637142857142857</v>
      </c>
      <c r="X3748" s="3">
        <f>HLOOKUP(X$5,[2]人物技能基础!$O$3:$Q$553,$C3748+1,0)</f>
        <v>2.0186428571428574</v>
      </c>
      <c r="Y3748" s="3">
        <f>HLOOKUP(Y$5,[2]人物技能基础!$O$3:$Q$553,$C3748+1,0)</f>
        <v>99.964285714285708</v>
      </c>
      <c r="Z3748" s="3">
        <f t="shared" si="349"/>
        <v>12128984</v>
      </c>
      <c r="AA3748" s="3">
        <f t="shared" si="350"/>
        <v>198693</v>
      </c>
      <c r="AB3748" s="3">
        <f t="shared" si="351"/>
        <v>74229</v>
      </c>
      <c r="AC3748" s="3">
        <f t="shared" si="352"/>
        <v>73368</v>
      </c>
      <c r="AD3748" s="3">
        <f t="shared" si="353"/>
        <v>75488</v>
      </c>
    </row>
    <row r="3749" spans="1:30" x14ac:dyDescent="0.15">
      <c r="A3749" s="3">
        <v>1744</v>
      </c>
      <c r="B3749" s="3" t="str">
        <f t="shared" si="348"/>
        <v>关卡1744boss</v>
      </c>
      <c r="C3749" s="3">
        <f>INDEX([3]关卡!$J$19:$J$2018,A3749)</f>
        <v>550</v>
      </c>
      <c r="D3749" s="3">
        <f>INDEX([3]关卡!$N$19:$N$2018,A3749)</f>
        <v>550</v>
      </c>
      <c r="E3749" s="3" t="s">
        <v>25</v>
      </c>
      <c r="F3749" s="3" t="s">
        <v>26</v>
      </c>
      <c r="G3749" s="3">
        <v>30</v>
      </c>
      <c r="H3749" s="3">
        <v>30</v>
      </c>
      <c r="I3749" s="3">
        <v>0.2</v>
      </c>
      <c r="J3749" s="4">
        <v>0.75</v>
      </c>
      <c r="K3749" s="4">
        <v>1</v>
      </c>
      <c r="L3749" s="4">
        <v>5</v>
      </c>
      <c r="M3749" s="3">
        <v>1</v>
      </c>
      <c r="N3749" s="3">
        <v>2</v>
      </c>
      <c r="O3749" s="3">
        <f>HLOOKUP(O$5,[1]非R能力!$B$8:$F$558,$C3749+1,0)</f>
        <v>2674530.2363424227</v>
      </c>
      <c r="P3749" s="3">
        <f>HLOOKUP(P$5,[1]非R能力!$B$8:$F$558,$C3749+1,0)</f>
        <v>371147.94865448773</v>
      </c>
      <c r="Q3749" s="3">
        <f>HLOOKUP(Q$5,[1]非R能力!$B$8:$F$558,$C3749+1,0)</f>
        <v>180663.03073300805</v>
      </c>
      <c r="R3749" s="3">
        <f>HLOOKUP(R$5,[1]非R能力!$B$8:$F$558,$C3749+1,0)</f>
        <v>56616.730527455926</v>
      </c>
      <c r="S3749" s="3">
        <f>HLOOKUP(S$5,[1]非R能力!$B$8:$F$558,$C3749+1,0)</f>
        <v>73368.568621644255</v>
      </c>
      <c r="T3749" s="3">
        <f>INDEX([1]非R能力!$H$9:$H$558,D3749)</f>
        <v>74359.2083312342</v>
      </c>
      <c r="U3749" s="3">
        <f>IF(E3749="小怪",0,IF(INDEX([1]非R能力!$FK$9:$FK$558,C3749)=0,0,10))</f>
        <v>10</v>
      </c>
      <c r="V3749" s="3">
        <f>IF(E3749="小怪",0,IF(INDEX([1]非R能力!$FH$9:$FH$558,C3749)=0,0,5000))</f>
        <v>5000</v>
      </c>
      <c r="W3749" s="3">
        <f>HLOOKUP(W$5,[2]人物技能基础!$O$3:$Q$553,$C3749+1,0)</f>
        <v>3.637142857142857</v>
      </c>
      <c r="X3749" s="3">
        <f>HLOOKUP(X$5,[2]人物技能基础!$O$3:$Q$553,$C3749+1,0)</f>
        <v>2.0186428571428574</v>
      </c>
      <c r="Y3749" s="3">
        <f>HLOOKUP(Y$5,[2]人物技能基础!$O$3:$Q$553,$C3749+1,0)</f>
        <v>99.964285714285708</v>
      </c>
      <c r="Z3749" s="3">
        <f t="shared" si="349"/>
        <v>12128984</v>
      </c>
      <c r="AA3749" s="3">
        <f t="shared" si="350"/>
        <v>198693</v>
      </c>
      <c r="AB3749" s="3">
        <f t="shared" si="351"/>
        <v>74229</v>
      </c>
      <c r="AC3749" s="3">
        <f t="shared" si="352"/>
        <v>73368</v>
      </c>
      <c r="AD3749" s="3">
        <f t="shared" si="353"/>
        <v>75488</v>
      </c>
    </row>
    <row r="3750" spans="1:30" x14ac:dyDescent="0.15">
      <c r="A3750" s="3">
        <v>1745</v>
      </c>
      <c r="B3750" s="3" t="str">
        <f t="shared" si="348"/>
        <v>关卡1745boss</v>
      </c>
      <c r="C3750" s="3">
        <f>INDEX([3]关卡!$J$19:$J$2018,A3750)</f>
        <v>550</v>
      </c>
      <c r="D3750" s="3">
        <f>INDEX([3]关卡!$N$19:$N$2018,A3750)</f>
        <v>550</v>
      </c>
      <c r="E3750" s="3" t="s">
        <v>25</v>
      </c>
      <c r="F3750" s="3" t="s">
        <v>26</v>
      </c>
      <c r="G3750" s="3">
        <v>30</v>
      </c>
      <c r="H3750" s="3">
        <v>30</v>
      </c>
      <c r="I3750" s="3">
        <v>0.2</v>
      </c>
      <c r="J3750" s="4">
        <v>0.75</v>
      </c>
      <c r="K3750" s="4">
        <v>1</v>
      </c>
      <c r="L3750" s="4">
        <v>5</v>
      </c>
      <c r="M3750" s="3">
        <v>1</v>
      </c>
      <c r="N3750" s="3">
        <v>2</v>
      </c>
      <c r="O3750" s="3">
        <f>HLOOKUP(O$5,[1]非R能力!$B$8:$F$558,$C3750+1,0)</f>
        <v>2674530.2363424227</v>
      </c>
      <c r="P3750" s="3">
        <f>HLOOKUP(P$5,[1]非R能力!$B$8:$F$558,$C3750+1,0)</f>
        <v>371147.94865448773</v>
      </c>
      <c r="Q3750" s="3">
        <f>HLOOKUP(Q$5,[1]非R能力!$B$8:$F$558,$C3750+1,0)</f>
        <v>180663.03073300805</v>
      </c>
      <c r="R3750" s="3">
        <f>HLOOKUP(R$5,[1]非R能力!$B$8:$F$558,$C3750+1,0)</f>
        <v>56616.730527455926</v>
      </c>
      <c r="S3750" s="3">
        <f>HLOOKUP(S$5,[1]非R能力!$B$8:$F$558,$C3750+1,0)</f>
        <v>73368.568621644255</v>
      </c>
      <c r="T3750" s="3">
        <f>INDEX([1]非R能力!$H$9:$H$558,D3750)</f>
        <v>74359.2083312342</v>
      </c>
      <c r="U3750" s="3">
        <f>IF(E3750="小怪",0,IF(INDEX([1]非R能力!$FK$9:$FK$558,C3750)=0,0,10))</f>
        <v>10</v>
      </c>
      <c r="V3750" s="3">
        <f>IF(E3750="小怪",0,IF(INDEX([1]非R能力!$FH$9:$FH$558,C3750)=0,0,5000))</f>
        <v>5000</v>
      </c>
      <c r="W3750" s="3">
        <f>HLOOKUP(W$5,[2]人物技能基础!$O$3:$Q$553,$C3750+1,0)</f>
        <v>3.637142857142857</v>
      </c>
      <c r="X3750" s="3">
        <f>HLOOKUP(X$5,[2]人物技能基础!$O$3:$Q$553,$C3750+1,0)</f>
        <v>2.0186428571428574</v>
      </c>
      <c r="Y3750" s="3">
        <f>HLOOKUP(Y$5,[2]人物技能基础!$O$3:$Q$553,$C3750+1,0)</f>
        <v>99.964285714285708</v>
      </c>
      <c r="Z3750" s="3">
        <f t="shared" si="349"/>
        <v>12128984</v>
      </c>
      <c r="AA3750" s="3">
        <f t="shared" si="350"/>
        <v>198693</v>
      </c>
      <c r="AB3750" s="3">
        <f t="shared" si="351"/>
        <v>74229</v>
      </c>
      <c r="AC3750" s="3">
        <f t="shared" si="352"/>
        <v>73368</v>
      </c>
      <c r="AD3750" s="3">
        <f t="shared" si="353"/>
        <v>75488</v>
      </c>
    </row>
    <row r="3751" spans="1:30" x14ac:dyDescent="0.15">
      <c r="A3751" s="3">
        <v>1746</v>
      </c>
      <c r="B3751" s="3" t="str">
        <f t="shared" si="348"/>
        <v>关卡1746boss</v>
      </c>
      <c r="C3751" s="3">
        <f>INDEX([3]关卡!$J$19:$J$2018,A3751)</f>
        <v>550</v>
      </c>
      <c r="D3751" s="3">
        <f>INDEX([3]关卡!$N$19:$N$2018,A3751)</f>
        <v>550</v>
      </c>
      <c r="E3751" s="3" t="s">
        <v>25</v>
      </c>
      <c r="F3751" s="3" t="s">
        <v>26</v>
      </c>
      <c r="G3751" s="3">
        <v>30</v>
      </c>
      <c r="H3751" s="3">
        <v>30</v>
      </c>
      <c r="I3751" s="3">
        <v>0.2</v>
      </c>
      <c r="J3751" s="4">
        <v>0.75</v>
      </c>
      <c r="K3751" s="4">
        <v>1</v>
      </c>
      <c r="L3751" s="4">
        <v>5</v>
      </c>
      <c r="M3751" s="3">
        <v>1</v>
      </c>
      <c r="N3751" s="3">
        <v>2</v>
      </c>
      <c r="O3751" s="3">
        <f>HLOOKUP(O$5,[1]非R能力!$B$8:$F$558,$C3751+1,0)</f>
        <v>2674530.2363424227</v>
      </c>
      <c r="P3751" s="3">
        <f>HLOOKUP(P$5,[1]非R能力!$B$8:$F$558,$C3751+1,0)</f>
        <v>371147.94865448773</v>
      </c>
      <c r="Q3751" s="3">
        <f>HLOOKUP(Q$5,[1]非R能力!$B$8:$F$558,$C3751+1,0)</f>
        <v>180663.03073300805</v>
      </c>
      <c r="R3751" s="3">
        <f>HLOOKUP(R$5,[1]非R能力!$B$8:$F$558,$C3751+1,0)</f>
        <v>56616.730527455926</v>
      </c>
      <c r="S3751" s="3">
        <f>HLOOKUP(S$5,[1]非R能力!$B$8:$F$558,$C3751+1,0)</f>
        <v>73368.568621644255</v>
      </c>
      <c r="T3751" s="3">
        <f>INDEX([1]非R能力!$H$9:$H$558,D3751)</f>
        <v>74359.2083312342</v>
      </c>
      <c r="U3751" s="3">
        <f>IF(E3751="小怪",0,IF(INDEX([1]非R能力!$FK$9:$FK$558,C3751)=0,0,10))</f>
        <v>10</v>
      </c>
      <c r="V3751" s="3">
        <f>IF(E3751="小怪",0,IF(INDEX([1]非R能力!$FH$9:$FH$558,C3751)=0,0,5000))</f>
        <v>5000</v>
      </c>
      <c r="W3751" s="3">
        <f>HLOOKUP(W$5,[2]人物技能基础!$O$3:$Q$553,$C3751+1,0)</f>
        <v>3.637142857142857</v>
      </c>
      <c r="X3751" s="3">
        <f>HLOOKUP(X$5,[2]人物技能基础!$O$3:$Q$553,$C3751+1,0)</f>
        <v>2.0186428571428574</v>
      </c>
      <c r="Y3751" s="3">
        <f>HLOOKUP(Y$5,[2]人物技能基础!$O$3:$Q$553,$C3751+1,0)</f>
        <v>99.964285714285708</v>
      </c>
      <c r="Z3751" s="3">
        <f t="shared" si="349"/>
        <v>12128984</v>
      </c>
      <c r="AA3751" s="3">
        <f t="shared" si="350"/>
        <v>198693</v>
      </c>
      <c r="AB3751" s="3">
        <f t="shared" si="351"/>
        <v>74229</v>
      </c>
      <c r="AC3751" s="3">
        <f t="shared" si="352"/>
        <v>73368</v>
      </c>
      <c r="AD3751" s="3">
        <f t="shared" si="353"/>
        <v>75488</v>
      </c>
    </row>
    <row r="3752" spans="1:30" x14ac:dyDescent="0.15">
      <c r="A3752" s="3">
        <v>1747</v>
      </c>
      <c r="B3752" s="3" t="str">
        <f t="shared" si="348"/>
        <v>关卡1747boss</v>
      </c>
      <c r="C3752" s="3">
        <f>INDEX([3]关卡!$J$19:$J$2018,A3752)</f>
        <v>550</v>
      </c>
      <c r="D3752" s="3">
        <f>INDEX([3]关卡!$N$19:$N$2018,A3752)</f>
        <v>550</v>
      </c>
      <c r="E3752" s="3" t="s">
        <v>25</v>
      </c>
      <c r="F3752" s="3" t="s">
        <v>26</v>
      </c>
      <c r="G3752" s="3">
        <v>30</v>
      </c>
      <c r="H3752" s="3">
        <v>30</v>
      </c>
      <c r="I3752" s="3">
        <v>0.2</v>
      </c>
      <c r="J3752" s="4">
        <v>0.75</v>
      </c>
      <c r="K3752" s="4">
        <v>1</v>
      </c>
      <c r="L3752" s="4">
        <v>5</v>
      </c>
      <c r="M3752" s="3">
        <v>1</v>
      </c>
      <c r="N3752" s="3">
        <v>2</v>
      </c>
      <c r="O3752" s="3">
        <f>HLOOKUP(O$5,[1]非R能力!$B$8:$F$558,$C3752+1,0)</f>
        <v>2674530.2363424227</v>
      </c>
      <c r="P3752" s="3">
        <f>HLOOKUP(P$5,[1]非R能力!$B$8:$F$558,$C3752+1,0)</f>
        <v>371147.94865448773</v>
      </c>
      <c r="Q3752" s="3">
        <f>HLOOKUP(Q$5,[1]非R能力!$B$8:$F$558,$C3752+1,0)</f>
        <v>180663.03073300805</v>
      </c>
      <c r="R3752" s="3">
        <f>HLOOKUP(R$5,[1]非R能力!$B$8:$F$558,$C3752+1,0)</f>
        <v>56616.730527455926</v>
      </c>
      <c r="S3752" s="3">
        <f>HLOOKUP(S$5,[1]非R能力!$B$8:$F$558,$C3752+1,0)</f>
        <v>73368.568621644255</v>
      </c>
      <c r="T3752" s="3">
        <f>INDEX([1]非R能力!$H$9:$H$558,D3752)</f>
        <v>74359.2083312342</v>
      </c>
      <c r="U3752" s="3">
        <f>IF(E3752="小怪",0,IF(INDEX([1]非R能力!$FK$9:$FK$558,C3752)=0,0,10))</f>
        <v>10</v>
      </c>
      <c r="V3752" s="3">
        <f>IF(E3752="小怪",0,IF(INDEX([1]非R能力!$FH$9:$FH$558,C3752)=0,0,5000))</f>
        <v>5000</v>
      </c>
      <c r="W3752" s="3">
        <f>HLOOKUP(W$5,[2]人物技能基础!$O$3:$Q$553,$C3752+1,0)</f>
        <v>3.637142857142857</v>
      </c>
      <c r="X3752" s="3">
        <f>HLOOKUP(X$5,[2]人物技能基础!$O$3:$Q$553,$C3752+1,0)</f>
        <v>2.0186428571428574</v>
      </c>
      <c r="Y3752" s="3">
        <f>HLOOKUP(Y$5,[2]人物技能基础!$O$3:$Q$553,$C3752+1,0)</f>
        <v>99.964285714285708</v>
      </c>
      <c r="Z3752" s="3">
        <f t="shared" si="349"/>
        <v>12128984</v>
      </c>
      <c r="AA3752" s="3">
        <f t="shared" si="350"/>
        <v>198693</v>
      </c>
      <c r="AB3752" s="3">
        <f t="shared" si="351"/>
        <v>74229</v>
      </c>
      <c r="AC3752" s="3">
        <f t="shared" si="352"/>
        <v>73368</v>
      </c>
      <c r="AD3752" s="3">
        <f t="shared" si="353"/>
        <v>75488</v>
      </c>
    </row>
    <row r="3753" spans="1:30" x14ac:dyDescent="0.15">
      <c r="A3753" s="3">
        <v>1748</v>
      </c>
      <c r="B3753" s="3" t="str">
        <f t="shared" si="348"/>
        <v>关卡1748boss</v>
      </c>
      <c r="C3753" s="3">
        <f>INDEX([3]关卡!$J$19:$J$2018,A3753)</f>
        <v>550</v>
      </c>
      <c r="D3753" s="3">
        <f>INDEX([3]关卡!$N$19:$N$2018,A3753)</f>
        <v>550</v>
      </c>
      <c r="E3753" s="3" t="s">
        <v>25</v>
      </c>
      <c r="F3753" s="3" t="s">
        <v>26</v>
      </c>
      <c r="G3753" s="3">
        <v>30</v>
      </c>
      <c r="H3753" s="3">
        <v>30</v>
      </c>
      <c r="I3753" s="3">
        <v>0.2</v>
      </c>
      <c r="J3753" s="4">
        <v>0.75</v>
      </c>
      <c r="K3753" s="4">
        <v>1</v>
      </c>
      <c r="L3753" s="4">
        <v>5</v>
      </c>
      <c r="M3753" s="3">
        <v>1</v>
      </c>
      <c r="N3753" s="3">
        <v>2</v>
      </c>
      <c r="O3753" s="3">
        <f>HLOOKUP(O$5,[1]非R能力!$B$8:$F$558,$C3753+1,0)</f>
        <v>2674530.2363424227</v>
      </c>
      <c r="P3753" s="3">
        <f>HLOOKUP(P$5,[1]非R能力!$B$8:$F$558,$C3753+1,0)</f>
        <v>371147.94865448773</v>
      </c>
      <c r="Q3753" s="3">
        <f>HLOOKUP(Q$5,[1]非R能力!$B$8:$F$558,$C3753+1,0)</f>
        <v>180663.03073300805</v>
      </c>
      <c r="R3753" s="3">
        <f>HLOOKUP(R$5,[1]非R能力!$B$8:$F$558,$C3753+1,0)</f>
        <v>56616.730527455926</v>
      </c>
      <c r="S3753" s="3">
        <f>HLOOKUP(S$5,[1]非R能力!$B$8:$F$558,$C3753+1,0)</f>
        <v>73368.568621644255</v>
      </c>
      <c r="T3753" s="3">
        <f>INDEX([1]非R能力!$H$9:$H$558,D3753)</f>
        <v>74359.2083312342</v>
      </c>
      <c r="U3753" s="3">
        <f>IF(E3753="小怪",0,IF(INDEX([1]非R能力!$FK$9:$FK$558,C3753)=0,0,10))</f>
        <v>10</v>
      </c>
      <c r="V3753" s="3">
        <f>IF(E3753="小怪",0,IF(INDEX([1]非R能力!$FH$9:$FH$558,C3753)=0,0,5000))</f>
        <v>5000</v>
      </c>
      <c r="W3753" s="3">
        <f>HLOOKUP(W$5,[2]人物技能基础!$O$3:$Q$553,$C3753+1,0)</f>
        <v>3.637142857142857</v>
      </c>
      <c r="X3753" s="3">
        <f>HLOOKUP(X$5,[2]人物技能基础!$O$3:$Q$553,$C3753+1,0)</f>
        <v>2.0186428571428574</v>
      </c>
      <c r="Y3753" s="3">
        <f>HLOOKUP(Y$5,[2]人物技能基础!$O$3:$Q$553,$C3753+1,0)</f>
        <v>99.964285714285708</v>
      </c>
      <c r="Z3753" s="3">
        <f t="shared" si="349"/>
        <v>12128984</v>
      </c>
      <c r="AA3753" s="3">
        <f t="shared" si="350"/>
        <v>198693</v>
      </c>
      <c r="AB3753" s="3">
        <f t="shared" si="351"/>
        <v>74229</v>
      </c>
      <c r="AC3753" s="3">
        <f t="shared" si="352"/>
        <v>73368</v>
      </c>
      <c r="AD3753" s="3">
        <f t="shared" si="353"/>
        <v>75488</v>
      </c>
    </row>
    <row r="3754" spans="1:30" x14ac:dyDescent="0.15">
      <c r="A3754" s="3">
        <v>1749</v>
      </c>
      <c r="B3754" s="3" t="str">
        <f t="shared" si="348"/>
        <v>关卡1749boss</v>
      </c>
      <c r="C3754" s="3">
        <f>INDEX([3]关卡!$J$19:$J$2018,A3754)</f>
        <v>550</v>
      </c>
      <c r="D3754" s="3">
        <f>INDEX([3]关卡!$N$19:$N$2018,A3754)</f>
        <v>550</v>
      </c>
      <c r="E3754" s="3" t="s">
        <v>25</v>
      </c>
      <c r="F3754" s="3" t="s">
        <v>26</v>
      </c>
      <c r="G3754" s="3">
        <v>30</v>
      </c>
      <c r="H3754" s="3">
        <v>30</v>
      </c>
      <c r="I3754" s="3">
        <v>0.2</v>
      </c>
      <c r="J3754" s="4">
        <v>0.75</v>
      </c>
      <c r="K3754" s="4">
        <v>1</v>
      </c>
      <c r="L3754" s="4">
        <v>5</v>
      </c>
      <c r="M3754" s="3">
        <v>1</v>
      </c>
      <c r="N3754" s="3">
        <v>2</v>
      </c>
      <c r="O3754" s="3">
        <f>HLOOKUP(O$5,[1]非R能力!$B$8:$F$558,$C3754+1,0)</f>
        <v>2674530.2363424227</v>
      </c>
      <c r="P3754" s="3">
        <f>HLOOKUP(P$5,[1]非R能力!$B$8:$F$558,$C3754+1,0)</f>
        <v>371147.94865448773</v>
      </c>
      <c r="Q3754" s="3">
        <f>HLOOKUP(Q$5,[1]非R能力!$B$8:$F$558,$C3754+1,0)</f>
        <v>180663.03073300805</v>
      </c>
      <c r="R3754" s="3">
        <f>HLOOKUP(R$5,[1]非R能力!$B$8:$F$558,$C3754+1,0)</f>
        <v>56616.730527455926</v>
      </c>
      <c r="S3754" s="3">
        <f>HLOOKUP(S$5,[1]非R能力!$B$8:$F$558,$C3754+1,0)</f>
        <v>73368.568621644255</v>
      </c>
      <c r="T3754" s="3">
        <f>INDEX([1]非R能力!$H$9:$H$558,D3754)</f>
        <v>74359.2083312342</v>
      </c>
      <c r="U3754" s="3">
        <f>IF(E3754="小怪",0,IF(INDEX([1]非R能力!$FK$9:$FK$558,C3754)=0,0,10))</f>
        <v>10</v>
      </c>
      <c r="V3754" s="3">
        <f>IF(E3754="小怪",0,IF(INDEX([1]非R能力!$FH$9:$FH$558,C3754)=0,0,5000))</f>
        <v>5000</v>
      </c>
      <c r="W3754" s="3">
        <f>HLOOKUP(W$5,[2]人物技能基础!$O$3:$Q$553,$C3754+1,0)</f>
        <v>3.637142857142857</v>
      </c>
      <c r="X3754" s="3">
        <f>HLOOKUP(X$5,[2]人物技能基础!$O$3:$Q$553,$C3754+1,0)</f>
        <v>2.0186428571428574</v>
      </c>
      <c r="Y3754" s="3">
        <f>HLOOKUP(Y$5,[2]人物技能基础!$O$3:$Q$553,$C3754+1,0)</f>
        <v>99.964285714285708</v>
      </c>
      <c r="Z3754" s="3">
        <f t="shared" si="349"/>
        <v>12128984</v>
      </c>
      <c r="AA3754" s="3">
        <f t="shared" si="350"/>
        <v>198693</v>
      </c>
      <c r="AB3754" s="3">
        <f t="shared" si="351"/>
        <v>74229</v>
      </c>
      <c r="AC3754" s="3">
        <f t="shared" si="352"/>
        <v>73368</v>
      </c>
      <c r="AD3754" s="3">
        <f t="shared" si="353"/>
        <v>75488</v>
      </c>
    </row>
    <row r="3755" spans="1:30" x14ac:dyDescent="0.15">
      <c r="A3755" s="3">
        <v>1750</v>
      </c>
      <c r="B3755" s="3" t="str">
        <f t="shared" si="348"/>
        <v>关卡1750boss</v>
      </c>
      <c r="C3755" s="3">
        <f>INDEX([3]关卡!$J$19:$J$2018,A3755)</f>
        <v>550</v>
      </c>
      <c r="D3755" s="3">
        <f>INDEX([3]关卡!$N$19:$N$2018,A3755)</f>
        <v>550</v>
      </c>
      <c r="E3755" s="3" t="s">
        <v>25</v>
      </c>
      <c r="F3755" s="3" t="s">
        <v>26</v>
      </c>
      <c r="G3755" s="3">
        <v>30</v>
      </c>
      <c r="H3755" s="3">
        <v>30</v>
      </c>
      <c r="I3755" s="3">
        <v>0.2</v>
      </c>
      <c r="J3755" s="4">
        <v>0.75</v>
      </c>
      <c r="K3755" s="4">
        <v>1</v>
      </c>
      <c r="L3755" s="4">
        <v>5</v>
      </c>
      <c r="M3755" s="3">
        <v>1</v>
      </c>
      <c r="N3755" s="3">
        <v>2</v>
      </c>
      <c r="O3755" s="3">
        <f>HLOOKUP(O$5,[1]非R能力!$B$8:$F$558,$C3755+1,0)</f>
        <v>2674530.2363424227</v>
      </c>
      <c r="P3755" s="3">
        <f>HLOOKUP(P$5,[1]非R能力!$B$8:$F$558,$C3755+1,0)</f>
        <v>371147.94865448773</v>
      </c>
      <c r="Q3755" s="3">
        <f>HLOOKUP(Q$5,[1]非R能力!$B$8:$F$558,$C3755+1,0)</f>
        <v>180663.03073300805</v>
      </c>
      <c r="R3755" s="3">
        <f>HLOOKUP(R$5,[1]非R能力!$B$8:$F$558,$C3755+1,0)</f>
        <v>56616.730527455926</v>
      </c>
      <c r="S3755" s="3">
        <f>HLOOKUP(S$5,[1]非R能力!$B$8:$F$558,$C3755+1,0)</f>
        <v>73368.568621644255</v>
      </c>
      <c r="T3755" s="3">
        <f>INDEX([1]非R能力!$H$9:$H$558,D3755)</f>
        <v>74359.2083312342</v>
      </c>
      <c r="U3755" s="3">
        <f>IF(E3755="小怪",0,IF(INDEX([1]非R能力!$FK$9:$FK$558,C3755)=0,0,10))</f>
        <v>10</v>
      </c>
      <c r="V3755" s="3">
        <f>IF(E3755="小怪",0,IF(INDEX([1]非R能力!$FH$9:$FH$558,C3755)=0,0,5000))</f>
        <v>5000</v>
      </c>
      <c r="W3755" s="3">
        <f>HLOOKUP(W$5,[2]人物技能基础!$O$3:$Q$553,$C3755+1,0)</f>
        <v>3.637142857142857</v>
      </c>
      <c r="X3755" s="3">
        <f>HLOOKUP(X$5,[2]人物技能基础!$O$3:$Q$553,$C3755+1,0)</f>
        <v>2.0186428571428574</v>
      </c>
      <c r="Y3755" s="3">
        <f>HLOOKUP(Y$5,[2]人物技能基础!$O$3:$Q$553,$C3755+1,0)</f>
        <v>99.964285714285708</v>
      </c>
      <c r="Z3755" s="3">
        <f t="shared" si="349"/>
        <v>12128984</v>
      </c>
      <c r="AA3755" s="3">
        <f t="shared" si="350"/>
        <v>198693</v>
      </c>
      <c r="AB3755" s="3">
        <f t="shared" si="351"/>
        <v>74229</v>
      </c>
      <c r="AC3755" s="3">
        <f t="shared" si="352"/>
        <v>73368</v>
      </c>
      <c r="AD3755" s="3">
        <f t="shared" si="353"/>
        <v>75488</v>
      </c>
    </row>
    <row r="3756" spans="1:30" x14ac:dyDescent="0.15">
      <c r="A3756" s="3">
        <v>1751</v>
      </c>
      <c r="B3756" s="3" t="str">
        <f t="shared" si="348"/>
        <v>关卡1751boss</v>
      </c>
      <c r="C3756" s="3">
        <f>INDEX([3]关卡!$J$19:$J$2018,A3756)</f>
        <v>550</v>
      </c>
      <c r="D3756" s="3">
        <f>INDEX([3]关卡!$N$19:$N$2018,A3756)</f>
        <v>550</v>
      </c>
      <c r="E3756" s="3" t="s">
        <v>25</v>
      </c>
      <c r="F3756" s="3" t="s">
        <v>26</v>
      </c>
      <c r="G3756" s="3">
        <v>30</v>
      </c>
      <c r="H3756" s="3">
        <v>30</v>
      </c>
      <c r="I3756" s="3">
        <v>0.2</v>
      </c>
      <c r="J3756" s="4">
        <v>0.75</v>
      </c>
      <c r="K3756" s="4">
        <v>1</v>
      </c>
      <c r="L3756" s="4">
        <v>5</v>
      </c>
      <c r="M3756" s="3">
        <v>1</v>
      </c>
      <c r="N3756" s="3">
        <v>2</v>
      </c>
      <c r="O3756" s="3">
        <f>HLOOKUP(O$5,[1]非R能力!$B$8:$F$558,$C3756+1,0)</f>
        <v>2674530.2363424227</v>
      </c>
      <c r="P3756" s="3">
        <f>HLOOKUP(P$5,[1]非R能力!$B$8:$F$558,$C3756+1,0)</f>
        <v>371147.94865448773</v>
      </c>
      <c r="Q3756" s="3">
        <f>HLOOKUP(Q$5,[1]非R能力!$B$8:$F$558,$C3756+1,0)</f>
        <v>180663.03073300805</v>
      </c>
      <c r="R3756" s="3">
        <f>HLOOKUP(R$5,[1]非R能力!$B$8:$F$558,$C3756+1,0)</f>
        <v>56616.730527455926</v>
      </c>
      <c r="S3756" s="3">
        <f>HLOOKUP(S$5,[1]非R能力!$B$8:$F$558,$C3756+1,0)</f>
        <v>73368.568621644255</v>
      </c>
      <c r="T3756" s="3">
        <f>INDEX([1]非R能力!$H$9:$H$558,D3756)</f>
        <v>74359.2083312342</v>
      </c>
      <c r="U3756" s="3">
        <f>IF(E3756="小怪",0,IF(INDEX([1]非R能力!$FK$9:$FK$558,C3756)=0,0,10))</f>
        <v>10</v>
      </c>
      <c r="V3756" s="3">
        <f>IF(E3756="小怪",0,IF(INDEX([1]非R能力!$FH$9:$FH$558,C3756)=0,0,5000))</f>
        <v>5000</v>
      </c>
      <c r="W3756" s="3">
        <f>HLOOKUP(W$5,[2]人物技能基础!$O$3:$Q$553,$C3756+1,0)</f>
        <v>3.637142857142857</v>
      </c>
      <c r="X3756" s="3">
        <f>HLOOKUP(X$5,[2]人物技能基础!$O$3:$Q$553,$C3756+1,0)</f>
        <v>2.0186428571428574</v>
      </c>
      <c r="Y3756" s="3">
        <f>HLOOKUP(Y$5,[2]人物技能基础!$O$3:$Q$553,$C3756+1,0)</f>
        <v>99.964285714285708</v>
      </c>
      <c r="Z3756" s="3">
        <f t="shared" si="349"/>
        <v>12128984</v>
      </c>
      <c r="AA3756" s="3">
        <f t="shared" si="350"/>
        <v>198693</v>
      </c>
      <c r="AB3756" s="3">
        <f t="shared" si="351"/>
        <v>74229</v>
      </c>
      <c r="AC3756" s="3">
        <f t="shared" si="352"/>
        <v>73368</v>
      </c>
      <c r="AD3756" s="3">
        <f t="shared" si="353"/>
        <v>75488</v>
      </c>
    </row>
    <row r="3757" spans="1:30" x14ac:dyDescent="0.15">
      <c r="A3757" s="3">
        <v>1752</v>
      </c>
      <c r="B3757" s="3" t="str">
        <f t="shared" si="348"/>
        <v>关卡1752boss</v>
      </c>
      <c r="C3757" s="3">
        <f>INDEX([3]关卡!$J$19:$J$2018,A3757)</f>
        <v>550</v>
      </c>
      <c r="D3757" s="3">
        <f>INDEX([3]关卡!$N$19:$N$2018,A3757)</f>
        <v>550</v>
      </c>
      <c r="E3757" s="3" t="s">
        <v>25</v>
      </c>
      <c r="F3757" s="3" t="s">
        <v>26</v>
      </c>
      <c r="G3757" s="3">
        <v>30</v>
      </c>
      <c r="H3757" s="3">
        <v>30</v>
      </c>
      <c r="I3757" s="3">
        <v>0.2</v>
      </c>
      <c r="J3757" s="4">
        <v>0.75</v>
      </c>
      <c r="K3757" s="4">
        <v>1</v>
      </c>
      <c r="L3757" s="4">
        <v>5</v>
      </c>
      <c r="M3757" s="3">
        <v>1</v>
      </c>
      <c r="N3757" s="3">
        <v>2</v>
      </c>
      <c r="O3757" s="3">
        <f>HLOOKUP(O$5,[1]非R能力!$B$8:$F$558,$C3757+1,0)</f>
        <v>2674530.2363424227</v>
      </c>
      <c r="P3757" s="3">
        <f>HLOOKUP(P$5,[1]非R能力!$B$8:$F$558,$C3757+1,0)</f>
        <v>371147.94865448773</v>
      </c>
      <c r="Q3757" s="3">
        <f>HLOOKUP(Q$5,[1]非R能力!$B$8:$F$558,$C3757+1,0)</f>
        <v>180663.03073300805</v>
      </c>
      <c r="R3757" s="3">
        <f>HLOOKUP(R$5,[1]非R能力!$B$8:$F$558,$C3757+1,0)</f>
        <v>56616.730527455926</v>
      </c>
      <c r="S3757" s="3">
        <f>HLOOKUP(S$5,[1]非R能力!$B$8:$F$558,$C3757+1,0)</f>
        <v>73368.568621644255</v>
      </c>
      <c r="T3757" s="3">
        <f>INDEX([1]非R能力!$H$9:$H$558,D3757)</f>
        <v>74359.2083312342</v>
      </c>
      <c r="U3757" s="3">
        <f>IF(E3757="小怪",0,IF(INDEX([1]非R能力!$FK$9:$FK$558,C3757)=0,0,10))</f>
        <v>10</v>
      </c>
      <c r="V3757" s="3">
        <f>IF(E3757="小怪",0,IF(INDEX([1]非R能力!$FH$9:$FH$558,C3757)=0,0,5000))</f>
        <v>5000</v>
      </c>
      <c r="W3757" s="3">
        <f>HLOOKUP(W$5,[2]人物技能基础!$O$3:$Q$553,$C3757+1,0)</f>
        <v>3.637142857142857</v>
      </c>
      <c r="X3757" s="3">
        <f>HLOOKUP(X$5,[2]人物技能基础!$O$3:$Q$553,$C3757+1,0)</f>
        <v>2.0186428571428574</v>
      </c>
      <c r="Y3757" s="3">
        <f>HLOOKUP(Y$5,[2]人物技能基础!$O$3:$Q$553,$C3757+1,0)</f>
        <v>99.964285714285708</v>
      </c>
      <c r="Z3757" s="3">
        <f t="shared" si="349"/>
        <v>12128984</v>
      </c>
      <c r="AA3757" s="3">
        <f t="shared" si="350"/>
        <v>198693</v>
      </c>
      <c r="AB3757" s="3">
        <f t="shared" si="351"/>
        <v>74229</v>
      </c>
      <c r="AC3757" s="3">
        <f t="shared" si="352"/>
        <v>73368</v>
      </c>
      <c r="AD3757" s="3">
        <f t="shared" si="353"/>
        <v>75488</v>
      </c>
    </row>
    <row r="3758" spans="1:30" x14ac:dyDescent="0.15">
      <c r="A3758" s="3">
        <v>1753</v>
      </c>
      <c r="B3758" s="3" t="str">
        <f t="shared" si="348"/>
        <v>关卡1753boss</v>
      </c>
      <c r="C3758" s="3">
        <f>INDEX([3]关卡!$J$19:$J$2018,A3758)</f>
        <v>550</v>
      </c>
      <c r="D3758" s="3">
        <f>INDEX([3]关卡!$N$19:$N$2018,A3758)</f>
        <v>550</v>
      </c>
      <c r="E3758" s="3" t="s">
        <v>25</v>
      </c>
      <c r="F3758" s="3" t="s">
        <v>26</v>
      </c>
      <c r="G3758" s="3">
        <v>30</v>
      </c>
      <c r="H3758" s="3">
        <v>30</v>
      </c>
      <c r="I3758" s="3">
        <v>0.2</v>
      </c>
      <c r="J3758" s="4">
        <v>0.75</v>
      </c>
      <c r="K3758" s="4">
        <v>1</v>
      </c>
      <c r="L3758" s="4">
        <v>5</v>
      </c>
      <c r="M3758" s="3">
        <v>1</v>
      </c>
      <c r="N3758" s="3">
        <v>2</v>
      </c>
      <c r="O3758" s="3">
        <f>HLOOKUP(O$5,[1]非R能力!$B$8:$F$558,$C3758+1,0)</f>
        <v>2674530.2363424227</v>
      </c>
      <c r="P3758" s="3">
        <f>HLOOKUP(P$5,[1]非R能力!$B$8:$F$558,$C3758+1,0)</f>
        <v>371147.94865448773</v>
      </c>
      <c r="Q3758" s="3">
        <f>HLOOKUP(Q$5,[1]非R能力!$B$8:$F$558,$C3758+1,0)</f>
        <v>180663.03073300805</v>
      </c>
      <c r="R3758" s="3">
        <f>HLOOKUP(R$5,[1]非R能力!$B$8:$F$558,$C3758+1,0)</f>
        <v>56616.730527455926</v>
      </c>
      <c r="S3758" s="3">
        <f>HLOOKUP(S$5,[1]非R能力!$B$8:$F$558,$C3758+1,0)</f>
        <v>73368.568621644255</v>
      </c>
      <c r="T3758" s="3">
        <f>INDEX([1]非R能力!$H$9:$H$558,D3758)</f>
        <v>74359.2083312342</v>
      </c>
      <c r="U3758" s="3">
        <f>IF(E3758="小怪",0,IF(INDEX([1]非R能力!$FK$9:$FK$558,C3758)=0,0,10))</f>
        <v>10</v>
      </c>
      <c r="V3758" s="3">
        <f>IF(E3758="小怪",0,IF(INDEX([1]非R能力!$FH$9:$FH$558,C3758)=0,0,5000))</f>
        <v>5000</v>
      </c>
      <c r="W3758" s="3">
        <f>HLOOKUP(W$5,[2]人物技能基础!$O$3:$Q$553,$C3758+1,0)</f>
        <v>3.637142857142857</v>
      </c>
      <c r="X3758" s="3">
        <f>HLOOKUP(X$5,[2]人物技能基础!$O$3:$Q$553,$C3758+1,0)</f>
        <v>2.0186428571428574</v>
      </c>
      <c r="Y3758" s="3">
        <f>HLOOKUP(Y$5,[2]人物技能基础!$O$3:$Q$553,$C3758+1,0)</f>
        <v>99.964285714285708</v>
      </c>
      <c r="Z3758" s="3">
        <f t="shared" si="349"/>
        <v>12128984</v>
      </c>
      <c r="AA3758" s="3">
        <f t="shared" si="350"/>
        <v>198693</v>
      </c>
      <c r="AB3758" s="3">
        <f t="shared" si="351"/>
        <v>74229</v>
      </c>
      <c r="AC3758" s="3">
        <f t="shared" si="352"/>
        <v>73368</v>
      </c>
      <c r="AD3758" s="3">
        <f t="shared" si="353"/>
        <v>75488</v>
      </c>
    </row>
    <row r="3759" spans="1:30" x14ac:dyDescent="0.15">
      <c r="A3759" s="3">
        <v>1754</v>
      </c>
      <c r="B3759" s="3" t="str">
        <f t="shared" si="348"/>
        <v>关卡1754boss</v>
      </c>
      <c r="C3759" s="3">
        <f>INDEX([3]关卡!$J$19:$J$2018,A3759)</f>
        <v>550</v>
      </c>
      <c r="D3759" s="3">
        <f>INDEX([3]关卡!$N$19:$N$2018,A3759)</f>
        <v>550</v>
      </c>
      <c r="E3759" s="3" t="s">
        <v>25</v>
      </c>
      <c r="F3759" s="3" t="s">
        <v>26</v>
      </c>
      <c r="G3759" s="3">
        <v>30</v>
      </c>
      <c r="H3759" s="3">
        <v>30</v>
      </c>
      <c r="I3759" s="3">
        <v>0.2</v>
      </c>
      <c r="J3759" s="4">
        <v>0.75</v>
      </c>
      <c r="K3759" s="4">
        <v>1</v>
      </c>
      <c r="L3759" s="4">
        <v>5</v>
      </c>
      <c r="M3759" s="3">
        <v>1</v>
      </c>
      <c r="N3759" s="3">
        <v>2</v>
      </c>
      <c r="O3759" s="3">
        <f>HLOOKUP(O$5,[1]非R能力!$B$8:$F$558,$C3759+1,0)</f>
        <v>2674530.2363424227</v>
      </c>
      <c r="P3759" s="3">
        <f>HLOOKUP(P$5,[1]非R能力!$B$8:$F$558,$C3759+1,0)</f>
        <v>371147.94865448773</v>
      </c>
      <c r="Q3759" s="3">
        <f>HLOOKUP(Q$5,[1]非R能力!$B$8:$F$558,$C3759+1,0)</f>
        <v>180663.03073300805</v>
      </c>
      <c r="R3759" s="3">
        <f>HLOOKUP(R$5,[1]非R能力!$B$8:$F$558,$C3759+1,0)</f>
        <v>56616.730527455926</v>
      </c>
      <c r="S3759" s="3">
        <f>HLOOKUP(S$5,[1]非R能力!$B$8:$F$558,$C3759+1,0)</f>
        <v>73368.568621644255</v>
      </c>
      <c r="T3759" s="3">
        <f>INDEX([1]非R能力!$H$9:$H$558,D3759)</f>
        <v>74359.2083312342</v>
      </c>
      <c r="U3759" s="3">
        <f>IF(E3759="小怪",0,IF(INDEX([1]非R能力!$FK$9:$FK$558,C3759)=0,0,10))</f>
        <v>10</v>
      </c>
      <c r="V3759" s="3">
        <f>IF(E3759="小怪",0,IF(INDEX([1]非R能力!$FH$9:$FH$558,C3759)=0,0,5000))</f>
        <v>5000</v>
      </c>
      <c r="W3759" s="3">
        <f>HLOOKUP(W$5,[2]人物技能基础!$O$3:$Q$553,$C3759+1,0)</f>
        <v>3.637142857142857</v>
      </c>
      <c r="X3759" s="3">
        <f>HLOOKUP(X$5,[2]人物技能基础!$O$3:$Q$553,$C3759+1,0)</f>
        <v>2.0186428571428574</v>
      </c>
      <c r="Y3759" s="3">
        <f>HLOOKUP(Y$5,[2]人物技能基础!$O$3:$Q$553,$C3759+1,0)</f>
        <v>99.964285714285708</v>
      </c>
      <c r="Z3759" s="3">
        <f t="shared" si="349"/>
        <v>12128984</v>
      </c>
      <c r="AA3759" s="3">
        <f t="shared" si="350"/>
        <v>198693</v>
      </c>
      <c r="AB3759" s="3">
        <f t="shared" si="351"/>
        <v>74229</v>
      </c>
      <c r="AC3759" s="3">
        <f t="shared" si="352"/>
        <v>73368</v>
      </c>
      <c r="AD3759" s="3">
        <f t="shared" si="353"/>
        <v>75488</v>
      </c>
    </row>
    <row r="3760" spans="1:30" x14ac:dyDescent="0.15">
      <c r="A3760" s="3">
        <v>1755</v>
      </c>
      <c r="B3760" s="3" t="str">
        <f t="shared" si="348"/>
        <v>关卡1755boss</v>
      </c>
      <c r="C3760" s="3">
        <f>INDEX([3]关卡!$J$19:$J$2018,A3760)</f>
        <v>550</v>
      </c>
      <c r="D3760" s="3">
        <f>INDEX([3]关卡!$N$19:$N$2018,A3760)</f>
        <v>550</v>
      </c>
      <c r="E3760" s="3" t="s">
        <v>25</v>
      </c>
      <c r="F3760" s="3" t="s">
        <v>26</v>
      </c>
      <c r="G3760" s="3">
        <v>30</v>
      </c>
      <c r="H3760" s="3">
        <v>30</v>
      </c>
      <c r="I3760" s="3">
        <v>0.2</v>
      </c>
      <c r="J3760" s="4">
        <v>0.75</v>
      </c>
      <c r="K3760" s="4">
        <v>1</v>
      </c>
      <c r="L3760" s="4">
        <v>5</v>
      </c>
      <c r="M3760" s="3">
        <v>1</v>
      </c>
      <c r="N3760" s="3">
        <v>2</v>
      </c>
      <c r="O3760" s="3">
        <f>HLOOKUP(O$5,[1]非R能力!$B$8:$F$558,$C3760+1,0)</f>
        <v>2674530.2363424227</v>
      </c>
      <c r="P3760" s="3">
        <f>HLOOKUP(P$5,[1]非R能力!$B$8:$F$558,$C3760+1,0)</f>
        <v>371147.94865448773</v>
      </c>
      <c r="Q3760" s="3">
        <f>HLOOKUP(Q$5,[1]非R能力!$B$8:$F$558,$C3760+1,0)</f>
        <v>180663.03073300805</v>
      </c>
      <c r="R3760" s="3">
        <f>HLOOKUP(R$5,[1]非R能力!$B$8:$F$558,$C3760+1,0)</f>
        <v>56616.730527455926</v>
      </c>
      <c r="S3760" s="3">
        <f>HLOOKUP(S$5,[1]非R能力!$B$8:$F$558,$C3760+1,0)</f>
        <v>73368.568621644255</v>
      </c>
      <c r="T3760" s="3">
        <f>INDEX([1]非R能力!$H$9:$H$558,D3760)</f>
        <v>74359.2083312342</v>
      </c>
      <c r="U3760" s="3">
        <f>IF(E3760="小怪",0,IF(INDEX([1]非R能力!$FK$9:$FK$558,C3760)=0,0,10))</f>
        <v>10</v>
      </c>
      <c r="V3760" s="3">
        <f>IF(E3760="小怪",0,IF(INDEX([1]非R能力!$FH$9:$FH$558,C3760)=0,0,5000))</f>
        <v>5000</v>
      </c>
      <c r="W3760" s="3">
        <f>HLOOKUP(W$5,[2]人物技能基础!$O$3:$Q$553,$C3760+1,0)</f>
        <v>3.637142857142857</v>
      </c>
      <c r="X3760" s="3">
        <f>HLOOKUP(X$5,[2]人物技能基础!$O$3:$Q$553,$C3760+1,0)</f>
        <v>2.0186428571428574</v>
      </c>
      <c r="Y3760" s="3">
        <f>HLOOKUP(Y$5,[2]人物技能基础!$O$3:$Q$553,$C3760+1,0)</f>
        <v>99.964285714285708</v>
      </c>
      <c r="Z3760" s="3">
        <f t="shared" si="349"/>
        <v>12128984</v>
      </c>
      <c r="AA3760" s="3">
        <f t="shared" si="350"/>
        <v>198693</v>
      </c>
      <c r="AB3760" s="3">
        <f t="shared" si="351"/>
        <v>74229</v>
      </c>
      <c r="AC3760" s="3">
        <f t="shared" si="352"/>
        <v>73368</v>
      </c>
      <c r="AD3760" s="3">
        <f t="shared" si="353"/>
        <v>75488</v>
      </c>
    </row>
    <row r="3761" spans="1:30" x14ac:dyDescent="0.15">
      <c r="A3761" s="3">
        <v>1756</v>
      </c>
      <c r="B3761" s="3" t="str">
        <f t="shared" si="348"/>
        <v>关卡1756boss</v>
      </c>
      <c r="C3761" s="3">
        <f>INDEX([3]关卡!$J$19:$J$2018,A3761)</f>
        <v>550</v>
      </c>
      <c r="D3761" s="3">
        <f>INDEX([3]关卡!$N$19:$N$2018,A3761)</f>
        <v>550</v>
      </c>
      <c r="E3761" s="3" t="s">
        <v>25</v>
      </c>
      <c r="F3761" s="3" t="s">
        <v>26</v>
      </c>
      <c r="G3761" s="3">
        <v>30</v>
      </c>
      <c r="H3761" s="3">
        <v>30</v>
      </c>
      <c r="I3761" s="3">
        <v>0.2</v>
      </c>
      <c r="J3761" s="4">
        <v>0.75</v>
      </c>
      <c r="K3761" s="4">
        <v>1</v>
      </c>
      <c r="L3761" s="4">
        <v>5</v>
      </c>
      <c r="M3761" s="3">
        <v>1</v>
      </c>
      <c r="N3761" s="3">
        <v>2</v>
      </c>
      <c r="O3761" s="3">
        <f>HLOOKUP(O$5,[1]非R能力!$B$8:$F$558,$C3761+1,0)</f>
        <v>2674530.2363424227</v>
      </c>
      <c r="P3761" s="3">
        <f>HLOOKUP(P$5,[1]非R能力!$B$8:$F$558,$C3761+1,0)</f>
        <v>371147.94865448773</v>
      </c>
      <c r="Q3761" s="3">
        <f>HLOOKUP(Q$5,[1]非R能力!$B$8:$F$558,$C3761+1,0)</f>
        <v>180663.03073300805</v>
      </c>
      <c r="R3761" s="3">
        <f>HLOOKUP(R$5,[1]非R能力!$B$8:$F$558,$C3761+1,0)</f>
        <v>56616.730527455926</v>
      </c>
      <c r="S3761" s="3">
        <f>HLOOKUP(S$5,[1]非R能力!$B$8:$F$558,$C3761+1,0)</f>
        <v>73368.568621644255</v>
      </c>
      <c r="T3761" s="3">
        <f>INDEX([1]非R能力!$H$9:$H$558,D3761)</f>
        <v>74359.2083312342</v>
      </c>
      <c r="U3761" s="3">
        <f>IF(E3761="小怪",0,IF(INDEX([1]非R能力!$FK$9:$FK$558,C3761)=0,0,10))</f>
        <v>10</v>
      </c>
      <c r="V3761" s="3">
        <f>IF(E3761="小怪",0,IF(INDEX([1]非R能力!$FH$9:$FH$558,C3761)=0,0,5000))</f>
        <v>5000</v>
      </c>
      <c r="W3761" s="3">
        <f>HLOOKUP(W$5,[2]人物技能基础!$O$3:$Q$553,$C3761+1,0)</f>
        <v>3.637142857142857</v>
      </c>
      <c r="X3761" s="3">
        <f>HLOOKUP(X$5,[2]人物技能基础!$O$3:$Q$553,$C3761+1,0)</f>
        <v>2.0186428571428574</v>
      </c>
      <c r="Y3761" s="3">
        <f>HLOOKUP(Y$5,[2]人物技能基础!$O$3:$Q$553,$C3761+1,0)</f>
        <v>99.964285714285708</v>
      </c>
      <c r="Z3761" s="3">
        <f t="shared" si="349"/>
        <v>12128984</v>
      </c>
      <c r="AA3761" s="3">
        <f t="shared" si="350"/>
        <v>198693</v>
      </c>
      <c r="AB3761" s="3">
        <f t="shared" si="351"/>
        <v>74229</v>
      </c>
      <c r="AC3761" s="3">
        <f t="shared" si="352"/>
        <v>73368</v>
      </c>
      <c r="AD3761" s="3">
        <f t="shared" si="353"/>
        <v>75488</v>
      </c>
    </row>
    <row r="3762" spans="1:30" x14ac:dyDescent="0.15">
      <c r="A3762" s="3">
        <v>1757</v>
      </c>
      <c r="B3762" s="3" t="str">
        <f t="shared" si="348"/>
        <v>关卡1757boss</v>
      </c>
      <c r="C3762" s="3">
        <f>INDEX([3]关卡!$J$19:$J$2018,A3762)</f>
        <v>550</v>
      </c>
      <c r="D3762" s="3">
        <f>INDEX([3]关卡!$N$19:$N$2018,A3762)</f>
        <v>550</v>
      </c>
      <c r="E3762" s="3" t="s">
        <v>25</v>
      </c>
      <c r="F3762" s="3" t="s">
        <v>26</v>
      </c>
      <c r="G3762" s="3">
        <v>30</v>
      </c>
      <c r="H3762" s="3">
        <v>30</v>
      </c>
      <c r="I3762" s="3">
        <v>0.2</v>
      </c>
      <c r="J3762" s="4">
        <v>0.75</v>
      </c>
      <c r="K3762" s="4">
        <v>1</v>
      </c>
      <c r="L3762" s="4">
        <v>5</v>
      </c>
      <c r="M3762" s="3">
        <v>1</v>
      </c>
      <c r="N3762" s="3">
        <v>2</v>
      </c>
      <c r="O3762" s="3">
        <f>HLOOKUP(O$5,[1]非R能力!$B$8:$F$558,$C3762+1,0)</f>
        <v>2674530.2363424227</v>
      </c>
      <c r="P3762" s="3">
        <f>HLOOKUP(P$5,[1]非R能力!$B$8:$F$558,$C3762+1,0)</f>
        <v>371147.94865448773</v>
      </c>
      <c r="Q3762" s="3">
        <f>HLOOKUP(Q$5,[1]非R能力!$B$8:$F$558,$C3762+1,0)</f>
        <v>180663.03073300805</v>
      </c>
      <c r="R3762" s="3">
        <f>HLOOKUP(R$5,[1]非R能力!$B$8:$F$558,$C3762+1,0)</f>
        <v>56616.730527455926</v>
      </c>
      <c r="S3762" s="3">
        <f>HLOOKUP(S$5,[1]非R能力!$B$8:$F$558,$C3762+1,0)</f>
        <v>73368.568621644255</v>
      </c>
      <c r="T3762" s="3">
        <f>INDEX([1]非R能力!$H$9:$H$558,D3762)</f>
        <v>74359.2083312342</v>
      </c>
      <c r="U3762" s="3">
        <f>IF(E3762="小怪",0,IF(INDEX([1]非R能力!$FK$9:$FK$558,C3762)=0,0,10))</f>
        <v>10</v>
      </c>
      <c r="V3762" s="3">
        <f>IF(E3762="小怪",0,IF(INDEX([1]非R能力!$FH$9:$FH$558,C3762)=0,0,5000))</f>
        <v>5000</v>
      </c>
      <c r="W3762" s="3">
        <f>HLOOKUP(W$5,[2]人物技能基础!$O$3:$Q$553,$C3762+1,0)</f>
        <v>3.637142857142857</v>
      </c>
      <c r="X3762" s="3">
        <f>HLOOKUP(X$5,[2]人物技能基础!$O$3:$Q$553,$C3762+1,0)</f>
        <v>2.0186428571428574</v>
      </c>
      <c r="Y3762" s="3">
        <f>HLOOKUP(Y$5,[2]人物技能基础!$O$3:$Q$553,$C3762+1,0)</f>
        <v>99.964285714285708</v>
      </c>
      <c r="Z3762" s="3">
        <f t="shared" si="349"/>
        <v>12128984</v>
      </c>
      <c r="AA3762" s="3">
        <f t="shared" si="350"/>
        <v>198693</v>
      </c>
      <c r="AB3762" s="3">
        <f t="shared" si="351"/>
        <v>74229</v>
      </c>
      <c r="AC3762" s="3">
        <f t="shared" si="352"/>
        <v>73368</v>
      </c>
      <c r="AD3762" s="3">
        <f t="shared" si="353"/>
        <v>75488</v>
      </c>
    </row>
    <row r="3763" spans="1:30" x14ac:dyDescent="0.15">
      <c r="A3763" s="3">
        <v>1758</v>
      </c>
      <c r="B3763" s="3" t="str">
        <f t="shared" si="348"/>
        <v>关卡1758boss</v>
      </c>
      <c r="C3763" s="3">
        <f>INDEX([3]关卡!$J$19:$J$2018,A3763)</f>
        <v>550</v>
      </c>
      <c r="D3763" s="3">
        <f>INDEX([3]关卡!$N$19:$N$2018,A3763)</f>
        <v>550</v>
      </c>
      <c r="E3763" s="3" t="s">
        <v>25</v>
      </c>
      <c r="F3763" s="3" t="s">
        <v>26</v>
      </c>
      <c r="G3763" s="3">
        <v>30</v>
      </c>
      <c r="H3763" s="3">
        <v>30</v>
      </c>
      <c r="I3763" s="3">
        <v>0.2</v>
      </c>
      <c r="J3763" s="4">
        <v>0.75</v>
      </c>
      <c r="K3763" s="4">
        <v>1</v>
      </c>
      <c r="L3763" s="4">
        <v>5</v>
      </c>
      <c r="M3763" s="3">
        <v>1</v>
      </c>
      <c r="N3763" s="3">
        <v>2</v>
      </c>
      <c r="O3763" s="3">
        <f>HLOOKUP(O$5,[1]非R能力!$B$8:$F$558,$C3763+1,0)</f>
        <v>2674530.2363424227</v>
      </c>
      <c r="P3763" s="3">
        <f>HLOOKUP(P$5,[1]非R能力!$B$8:$F$558,$C3763+1,0)</f>
        <v>371147.94865448773</v>
      </c>
      <c r="Q3763" s="3">
        <f>HLOOKUP(Q$5,[1]非R能力!$B$8:$F$558,$C3763+1,0)</f>
        <v>180663.03073300805</v>
      </c>
      <c r="R3763" s="3">
        <f>HLOOKUP(R$5,[1]非R能力!$B$8:$F$558,$C3763+1,0)</f>
        <v>56616.730527455926</v>
      </c>
      <c r="S3763" s="3">
        <f>HLOOKUP(S$5,[1]非R能力!$B$8:$F$558,$C3763+1,0)</f>
        <v>73368.568621644255</v>
      </c>
      <c r="T3763" s="3">
        <f>INDEX([1]非R能力!$H$9:$H$558,D3763)</f>
        <v>74359.2083312342</v>
      </c>
      <c r="U3763" s="3">
        <f>IF(E3763="小怪",0,IF(INDEX([1]非R能力!$FK$9:$FK$558,C3763)=0,0,10))</f>
        <v>10</v>
      </c>
      <c r="V3763" s="3">
        <f>IF(E3763="小怪",0,IF(INDEX([1]非R能力!$FH$9:$FH$558,C3763)=0,0,5000))</f>
        <v>5000</v>
      </c>
      <c r="W3763" s="3">
        <f>HLOOKUP(W$5,[2]人物技能基础!$O$3:$Q$553,$C3763+1,0)</f>
        <v>3.637142857142857</v>
      </c>
      <c r="X3763" s="3">
        <f>HLOOKUP(X$5,[2]人物技能基础!$O$3:$Q$553,$C3763+1,0)</f>
        <v>2.0186428571428574</v>
      </c>
      <c r="Y3763" s="3">
        <f>HLOOKUP(Y$5,[2]人物技能基础!$O$3:$Q$553,$C3763+1,0)</f>
        <v>99.964285714285708</v>
      </c>
      <c r="Z3763" s="3">
        <f t="shared" si="349"/>
        <v>12128984</v>
      </c>
      <c r="AA3763" s="3">
        <f t="shared" si="350"/>
        <v>198693</v>
      </c>
      <c r="AB3763" s="3">
        <f t="shared" si="351"/>
        <v>74229</v>
      </c>
      <c r="AC3763" s="3">
        <f t="shared" si="352"/>
        <v>73368</v>
      </c>
      <c r="AD3763" s="3">
        <f t="shared" si="353"/>
        <v>75488</v>
      </c>
    </row>
    <row r="3764" spans="1:30" x14ac:dyDescent="0.15">
      <c r="A3764" s="3">
        <v>1759</v>
      </c>
      <c r="B3764" s="3" t="str">
        <f t="shared" si="348"/>
        <v>关卡1759boss</v>
      </c>
      <c r="C3764" s="3">
        <f>INDEX([3]关卡!$J$19:$J$2018,A3764)</f>
        <v>550</v>
      </c>
      <c r="D3764" s="3">
        <f>INDEX([3]关卡!$N$19:$N$2018,A3764)</f>
        <v>550</v>
      </c>
      <c r="E3764" s="3" t="s">
        <v>25</v>
      </c>
      <c r="F3764" s="3" t="s">
        <v>26</v>
      </c>
      <c r="G3764" s="3">
        <v>30</v>
      </c>
      <c r="H3764" s="3">
        <v>30</v>
      </c>
      <c r="I3764" s="3">
        <v>0.2</v>
      </c>
      <c r="J3764" s="4">
        <v>0.75</v>
      </c>
      <c r="K3764" s="4">
        <v>1</v>
      </c>
      <c r="L3764" s="4">
        <v>5</v>
      </c>
      <c r="M3764" s="3">
        <v>1</v>
      </c>
      <c r="N3764" s="3">
        <v>2</v>
      </c>
      <c r="O3764" s="3">
        <f>HLOOKUP(O$5,[1]非R能力!$B$8:$F$558,$C3764+1,0)</f>
        <v>2674530.2363424227</v>
      </c>
      <c r="P3764" s="3">
        <f>HLOOKUP(P$5,[1]非R能力!$B$8:$F$558,$C3764+1,0)</f>
        <v>371147.94865448773</v>
      </c>
      <c r="Q3764" s="3">
        <f>HLOOKUP(Q$5,[1]非R能力!$B$8:$F$558,$C3764+1,0)</f>
        <v>180663.03073300805</v>
      </c>
      <c r="R3764" s="3">
        <f>HLOOKUP(R$5,[1]非R能力!$B$8:$F$558,$C3764+1,0)</f>
        <v>56616.730527455926</v>
      </c>
      <c r="S3764" s="3">
        <f>HLOOKUP(S$5,[1]非R能力!$B$8:$F$558,$C3764+1,0)</f>
        <v>73368.568621644255</v>
      </c>
      <c r="T3764" s="3">
        <f>INDEX([1]非R能力!$H$9:$H$558,D3764)</f>
        <v>74359.2083312342</v>
      </c>
      <c r="U3764" s="3">
        <f>IF(E3764="小怪",0,IF(INDEX([1]非R能力!$FK$9:$FK$558,C3764)=0,0,10))</f>
        <v>10</v>
      </c>
      <c r="V3764" s="3">
        <f>IF(E3764="小怪",0,IF(INDEX([1]非R能力!$FH$9:$FH$558,C3764)=0,0,5000))</f>
        <v>5000</v>
      </c>
      <c r="W3764" s="3">
        <f>HLOOKUP(W$5,[2]人物技能基础!$O$3:$Q$553,$C3764+1,0)</f>
        <v>3.637142857142857</v>
      </c>
      <c r="X3764" s="3">
        <f>HLOOKUP(X$5,[2]人物技能基础!$O$3:$Q$553,$C3764+1,0)</f>
        <v>2.0186428571428574</v>
      </c>
      <c r="Y3764" s="3">
        <f>HLOOKUP(Y$5,[2]人物技能基础!$O$3:$Q$553,$C3764+1,0)</f>
        <v>99.964285714285708</v>
      </c>
      <c r="Z3764" s="3">
        <f t="shared" si="349"/>
        <v>12128984</v>
      </c>
      <c r="AA3764" s="3">
        <f t="shared" si="350"/>
        <v>198693</v>
      </c>
      <c r="AB3764" s="3">
        <f t="shared" si="351"/>
        <v>74229</v>
      </c>
      <c r="AC3764" s="3">
        <f t="shared" si="352"/>
        <v>73368</v>
      </c>
      <c r="AD3764" s="3">
        <f t="shared" si="353"/>
        <v>75488</v>
      </c>
    </row>
    <row r="3765" spans="1:30" x14ac:dyDescent="0.15">
      <c r="A3765" s="3">
        <v>1760</v>
      </c>
      <c r="B3765" s="3" t="str">
        <f t="shared" si="348"/>
        <v>关卡1760boss</v>
      </c>
      <c r="C3765" s="3">
        <f>INDEX([3]关卡!$J$19:$J$2018,A3765)</f>
        <v>550</v>
      </c>
      <c r="D3765" s="3">
        <f>INDEX([3]关卡!$N$19:$N$2018,A3765)</f>
        <v>550</v>
      </c>
      <c r="E3765" s="3" t="s">
        <v>25</v>
      </c>
      <c r="F3765" s="3" t="s">
        <v>26</v>
      </c>
      <c r="G3765" s="3">
        <v>30</v>
      </c>
      <c r="H3765" s="3">
        <v>30</v>
      </c>
      <c r="I3765" s="3">
        <v>0.2</v>
      </c>
      <c r="J3765" s="4">
        <v>0.75</v>
      </c>
      <c r="K3765" s="4">
        <v>1</v>
      </c>
      <c r="L3765" s="4">
        <v>5</v>
      </c>
      <c r="M3765" s="3">
        <v>1</v>
      </c>
      <c r="N3765" s="3">
        <v>2</v>
      </c>
      <c r="O3765" s="3">
        <f>HLOOKUP(O$5,[1]非R能力!$B$8:$F$558,$C3765+1,0)</f>
        <v>2674530.2363424227</v>
      </c>
      <c r="P3765" s="3">
        <f>HLOOKUP(P$5,[1]非R能力!$B$8:$F$558,$C3765+1,0)</f>
        <v>371147.94865448773</v>
      </c>
      <c r="Q3765" s="3">
        <f>HLOOKUP(Q$5,[1]非R能力!$B$8:$F$558,$C3765+1,0)</f>
        <v>180663.03073300805</v>
      </c>
      <c r="R3765" s="3">
        <f>HLOOKUP(R$5,[1]非R能力!$B$8:$F$558,$C3765+1,0)</f>
        <v>56616.730527455926</v>
      </c>
      <c r="S3765" s="3">
        <f>HLOOKUP(S$5,[1]非R能力!$B$8:$F$558,$C3765+1,0)</f>
        <v>73368.568621644255</v>
      </c>
      <c r="T3765" s="3">
        <f>INDEX([1]非R能力!$H$9:$H$558,D3765)</f>
        <v>74359.2083312342</v>
      </c>
      <c r="U3765" s="3">
        <f>IF(E3765="小怪",0,IF(INDEX([1]非R能力!$FK$9:$FK$558,C3765)=0,0,10))</f>
        <v>10</v>
      </c>
      <c r="V3765" s="3">
        <f>IF(E3765="小怪",0,IF(INDEX([1]非R能力!$FH$9:$FH$558,C3765)=0,0,5000))</f>
        <v>5000</v>
      </c>
      <c r="W3765" s="3">
        <f>HLOOKUP(W$5,[2]人物技能基础!$O$3:$Q$553,$C3765+1,0)</f>
        <v>3.637142857142857</v>
      </c>
      <c r="X3765" s="3">
        <f>HLOOKUP(X$5,[2]人物技能基础!$O$3:$Q$553,$C3765+1,0)</f>
        <v>2.0186428571428574</v>
      </c>
      <c r="Y3765" s="3">
        <f>HLOOKUP(Y$5,[2]人物技能基础!$O$3:$Q$553,$C3765+1,0)</f>
        <v>99.964285714285708</v>
      </c>
      <c r="Z3765" s="3">
        <f t="shared" si="349"/>
        <v>12128984</v>
      </c>
      <c r="AA3765" s="3">
        <f t="shared" si="350"/>
        <v>198693</v>
      </c>
      <c r="AB3765" s="3">
        <f t="shared" si="351"/>
        <v>74229</v>
      </c>
      <c r="AC3765" s="3">
        <f t="shared" si="352"/>
        <v>73368</v>
      </c>
      <c r="AD3765" s="3">
        <f t="shared" si="353"/>
        <v>75488</v>
      </c>
    </row>
    <row r="3766" spans="1:30" x14ac:dyDescent="0.15">
      <c r="A3766" s="3">
        <v>1761</v>
      </c>
      <c r="B3766" s="3" t="str">
        <f t="shared" si="348"/>
        <v>关卡1761boss</v>
      </c>
      <c r="C3766" s="3">
        <f>INDEX([3]关卡!$J$19:$J$2018,A3766)</f>
        <v>550</v>
      </c>
      <c r="D3766" s="3">
        <f>INDEX([3]关卡!$N$19:$N$2018,A3766)</f>
        <v>550</v>
      </c>
      <c r="E3766" s="3" t="s">
        <v>25</v>
      </c>
      <c r="F3766" s="3" t="s">
        <v>26</v>
      </c>
      <c r="G3766" s="3">
        <v>30</v>
      </c>
      <c r="H3766" s="3">
        <v>30</v>
      </c>
      <c r="I3766" s="3">
        <v>0.2</v>
      </c>
      <c r="J3766" s="4">
        <v>0.75</v>
      </c>
      <c r="K3766" s="4">
        <v>1</v>
      </c>
      <c r="L3766" s="4">
        <v>5</v>
      </c>
      <c r="M3766" s="3">
        <v>1</v>
      </c>
      <c r="N3766" s="3">
        <v>2</v>
      </c>
      <c r="O3766" s="3">
        <f>HLOOKUP(O$5,[1]非R能力!$B$8:$F$558,$C3766+1,0)</f>
        <v>2674530.2363424227</v>
      </c>
      <c r="P3766" s="3">
        <f>HLOOKUP(P$5,[1]非R能力!$B$8:$F$558,$C3766+1,0)</f>
        <v>371147.94865448773</v>
      </c>
      <c r="Q3766" s="3">
        <f>HLOOKUP(Q$5,[1]非R能力!$B$8:$F$558,$C3766+1,0)</f>
        <v>180663.03073300805</v>
      </c>
      <c r="R3766" s="3">
        <f>HLOOKUP(R$5,[1]非R能力!$B$8:$F$558,$C3766+1,0)</f>
        <v>56616.730527455926</v>
      </c>
      <c r="S3766" s="3">
        <f>HLOOKUP(S$5,[1]非R能力!$B$8:$F$558,$C3766+1,0)</f>
        <v>73368.568621644255</v>
      </c>
      <c r="T3766" s="3">
        <f>INDEX([1]非R能力!$H$9:$H$558,D3766)</f>
        <v>74359.2083312342</v>
      </c>
      <c r="U3766" s="3">
        <f>IF(E3766="小怪",0,IF(INDEX([1]非R能力!$FK$9:$FK$558,C3766)=0,0,10))</f>
        <v>10</v>
      </c>
      <c r="V3766" s="3">
        <f>IF(E3766="小怪",0,IF(INDEX([1]非R能力!$FH$9:$FH$558,C3766)=0,0,5000))</f>
        <v>5000</v>
      </c>
      <c r="W3766" s="3">
        <f>HLOOKUP(W$5,[2]人物技能基础!$O$3:$Q$553,$C3766+1,0)</f>
        <v>3.637142857142857</v>
      </c>
      <c r="X3766" s="3">
        <f>HLOOKUP(X$5,[2]人物技能基础!$O$3:$Q$553,$C3766+1,0)</f>
        <v>2.0186428571428574</v>
      </c>
      <c r="Y3766" s="3">
        <f>HLOOKUP(Y$5,[2]人物技能基础!$O$3:$Q$553,$C3766+1,0)</f>
        <v>99.964285714285708</v>
      </c>
      <c r="Z3766" s="3">
        <f t="shared" si="349"/>
        <v>12128984</v>
      </c>
      <c r="AA3766" s="3">
        <f t="shared" si="350"/>
        <v>198693</v>
      </c>
      <c r="AB3766" s="3">
        <f t="shared" si="351"/>
        <v>74229</v>
      </c>
      <c r="AC3766" s="3">
        <f t="shared" si="352"/>
        <v>73368</v>
      </c>
      <c r="AD3766" s="3">
        <f t="shared" si="353"/>
        <v>75488</v>
      </c>
    </row>
    <row r="3767" spans="1:30" x14ac:dyDescent="0.15">
      <c r="A3767" s="3">
        <v>1762</v>
      </c>
      <c r="B3767" s="3" t="str">
        <f t="shared" si="348"/>
        <v>关卡1762boss</v>
      </c>
      <c r="C3767" s="3">
        <f>INDEX([3]关卡!$J$19:$J$2018,A3767)</f>
        <v>550</v>
      </c>
      <c r="D3767" s="3">
        <f>INDEX([3]关卡!$N$19:$N$2018,A3767)</f>
        <v>550</v>
      </c>
      <c r="E3767" s="3" t="s">
        <v>25</v>
      </c>
      <c r="F3767" s="3" t="s">
        <v>26</v>
      </c>
      <c r="G3767" s="3">
        <v>30</v>
      </c>
      <c r="H3767" s="3">
        <v>30</v>
      </c>
      <c r="I3767" s="3">
        <v>0.2</v>
      </c>
      <c r="J3767" s="4">
        <v>0.75</v>
      </c>
      <c r="K3767" s="4">
        <v>1</v>
      </c>
      <c r="L3767" s="4">
        <v>5</v>
      </c>
      <c r="M3767" s="3">
        <v>1</v>
      </c>
      <c r="N3767" s="3">
        <v>2</v>
      </c>
      <c r="O3767" s="3">
        <f>HLOOKUP(O$5,[1]非R能力!$B$8:$F$558,$C3767+1,0)</f>
        <v>2674530.2363424227</v>
      </c>
      <c r="P3767" s="3">
        <f>HLOOKUP(P$5,[1]非R能力!$B$8:$F$558,$C3767+1,0)</f>
        <v>371147.94865448773</v>
      </c>
      <c r="Q3767" s="3">
        <f>HLOOKUP(Q$5,[1]非R能力!$B$8:$F$558,$C3767+1,0)</f>
        <v>180663.03073300805</v>
      </c>
      <c r="R3767" s="3">
        <f>HLOOKUP(R$5,[1]非R能力!$B$8:$F$558,$C3767+1,0)</f>
        <v>56616.730527455926</v>
      </c>
      <c r="S3767" s="3">
        <f>HLOOKUP(S$5,[1]非R能力!$B$8:$F$558,$C3767+1,0)</f>
        <v>73368.568621644255</v>
      </c>
      <c r="T3767" s="3">
        <f>INDEX([1]非R能力!$H$9:$H$558,D3767)</f>
        <v>74359.2083312342</v>
      </c>
      <c r="U3767" s="3">
        <f>IF(E3767="小怪",0,IF(INDEX([1]非R能力!$FK$9:$FK$558,C3767)=0,0,10))</f>
        <v>10</v>
      </c>
      <c r="V3767" s="3">
        <f>IF(E3767="小怪",0,IF(INDEX([1]非R能力!$FH$9:$FH$558,C3767)=0,0,5000))</f>
        <v>5000</v>
      </c>
      <c r="W3767" s="3">
        <f>HLOOKUP(W$5,[2]人物技能基础!$O$3:$Q$553,$C3767+1,0)</f>
        <v>3.637142857142857</v>
      </c>
      <c r="X3767" s="3">
        <f>HLOOKUP(X$5,[2]人物技能基础!$O$3:$Q$553,$C3767+1,0)</f>
        <v>2.0186428571428574</v>
      </c>
      <c r="Y3767" s="3">
        <f>HLOOKUP(Y$5,[2]人物技能基础!$O$3:$Q$553,$C3767+1,0)</f>
        <v>99.964285714285708</v>
      </c>
      <c r="Z3767" s="3">
        <f t="shared" si="349"/>
        <v>12128984</v>
      </c>
      <c r="AA3767" s="3">
        <f t="shared" si="350"/>
        <v>198693</v>
      </c>
      <c r="AB3767" s="3">
        <f t="shared" si="351"/>
        <v>74229</v>
      </c>
      <c r="AC3767" s="3">
        <f t="shared" si="352"/>
        <v>73368</v>
      </c>
      <c r="AD3767" s="3">
        <f t="shared" si="353"/>
        <v>75488</v>
      </c>
    </row>
    <row r="3768" spans="1:30" x14ac:dyDescent="0.15">
      <c r="A3768" s="3">
        <v>1763</v>
      </c>
      <c r="B3768" s="3" t="str">
        <f t="shared" si="348"/>
        <v>关卡1763boss</v>
      </c>
      <c r="C3768" s="3">
        <f>INDEX([3]关卡!$J$19:$J$2018,A3768)</f>
        <v>550</v>
      </c>
      <c r="D3768" s="3">
        <f>INDEX([3]关卡!$N$19:$N$2018,A3768)</f>
        <v>550</v>
      </c>
      <c r="E3768" s="3" t="s">
        <v>25</v>
      </c>
      <c r="F3768" s="3" t="s">
        <v>26</v>
      </c>
      <c r="G3768" s="3">
        <v>30</v>
      </c>
      <c r="H3768" s="3">
        <v>30</v>
      </c>
      <c r="I3768" s="3">
        <v>0.2</v>
      </c>
      <c r="J3768" s="4">
        <v>0.75</v>
      </c>
      <c r="K3768" s="4">
        <v>1</v>
      </c>
      <c r="L3768" s="4">
        <v>5</v>
      </c>
      <c r="M3768" s="3">
        <v>1</v>
      </c>
      <c r="N3768" s="3">
        <v>2</v>
      </c>
      <c r="O3768" s="3">
        <f>HLOOKUP(O$5,[1]非R能力!$B$8:$F$558,$C3768+1,0)</f>
        <v>2674530.2363424227</v>
      </c>
      <c r="P3768" s="3">
        <f>HLOOKUP(P$5,[1]非R能力!$B$8:$F$558,$C3768+1,0)</f>
        <v>371147.94865448773</v>
      </c>
      <c r="Q3768" s="3">
        <f>HLOOKUP(Q$5,[1]非R能力!$B$8:$F$558,$C3768+1,0)</f>
        <v>180663.03073300805</v>
      </c>
      <c r="R3768" s="3">
        <f>HLOOKUP(R$5,[1]非R能力!$B$8:$F$558,$C3768+1,0)</f>
        <v>56616.730527455926</v>
      </c>
      <c r="S3768" s="3">
        <f>HLOOKUP(S$5,[1]非R能力!$B$8:$F$558,$C3768+1,0)</f>
        <v>73368.568621644255</v>
      </c>
      <c r="T3768" s="3">
        <f>INDEX([1]非R能力!$H$9:$H$558,D3768)</f>
        <v>74359.2083312342</v>
      </c>
      <c r="U3768" s="3">
        <f>IF(E3768="小怪",0,IF(INDEX([1]非R能力!$FK$9:$FK$558,C3768)=0,0,10))</f>
        <v>10</v>
      </c>
      <c r="V3768" s="3">
        <f>IF(E3768="小怪",0,IF(INDEX([1]非R能力!$FH$9:$FH$558,C3768)=0,0,5000))</f>
        <v>5000</v>
      </c>
      <c r="W3768" s="3">
        <f>HLOOKUP(W$5,[2]人物技能基础!$O$3:$Q$553,$C3768+1,0)</f>
        <v>3.637142857142857</v>
      </c>
      <c r="X3768" s="3">
        <f>HLOOKUP(X$5,[2]人物技能基础!$O$3:$Q$553,$C3768+1,0)</f>
        <v>2.0186428571428574</v>
      </c>
      <c r="Y3768" s="3">
        <f>HLOOKUP(Y$5,[2]人物技能基础!$O$3:$Q$553,$C3768+1,0)</f>
        <v>99.964285714285708</v>
      </c>
      <c r="Z3768" s="3">
        <f t="shared" si="349"/>
        <v>12128984</v>
      </c>
      <c r="AA3768" s="3">
        <f t="shared" si="350"/>
        <v>198693</v>
      </c>
      <c r="AB3768" s="3">
        <f t="shared" si="351"/>
        <v>74229</v>
      </c>
      <c r="AC3768" s="3">
        <f t="shared" si="352"/>
        <v>73368</v>
      </c>
      <c r="AD3768" s="3">
        <f t="shared" si="353"/>
        <v>75488</v>
      </c>
    </row>
    <row r="3769" spans="1:30" x14ac:dyDescent="0.15">
      <c r="A3769" s="3">
        <v>1764</v>
      </c>
      <c r="B3769" s="3" t="str">
        <f t="shared" si="348"/>
        <v>关卡1764boss</v>
      </c>
      <c r="C3769" s="3">
        <f>INDEX([3]关卡!$J$19:$J$2018,A3769)</f>
        <v>550</v>
      </c>
      <c r="D3769" s="3">
        <f>INDEX([3]关卡!$N$19:$N$2018,A3769)</f>
        <v>550</v>
      </c>
      <c r="E3769" s="3" t="s">
        <v>25</v>
      </c>
      <c r="F3769" s="3" t="s">
        <v>26</v>
      </c>
      <c r="G3769" s="3">
        <v>30</v>
      </c>
      <c r="H3769" s="3">
        <v>30</v>
      </c>
      <c r="I3769" s="3">
        <v>0.2</v>
      </c>
      <c r="J3769" s="4">
        <v>0.75</v>
      </c>
      <c r="K3769" s="4">
        <v>1</v>
      </c>
      <c r="L3769" s="4">
        <v>5</v>
      </c>
      <c r="M3769" s="3">
        <v>1</v>
      </c>
      <c r="N3769" s="3">
        <v>2</v>
      </c>
      <c r="O3769" s="3">
        <f>HLOOKUP(O$5,[1]非R能力!$B$8:$F$558,$C3769+1,0)</f>
        <v>2674530.2363424227</v>
      </c>
      <c r="P3769" s="3">
        <f>HLOOKUP(P$5,[1]非R能力!$B$8:$F$558,$C3769+1,0)</f>
        <v>371147.94865448773</v>
      </c>
      <c r="Q3769" s="3">
        <f>HLOOKUP(Q$5,[1]非R能力!$B$8:$F$558,$C3769+1,0)</f>
        <v>180663.03073300805</v>
      </c>
      <c r="R3769" s="3">
        <f>HLOOKUP(R$5,[1]非R能力!$B$8:$F$558,$C3769+1,0)</f>
        <v>56616.730527455926</v>
      </c>
      <c r="S3769" s="3">
        <f>HLOOKUP(S$5,[1]非R能力!$B$8:$F$558,$C3769+1,0)</f>
        <v>73368.568621644255</v>
      </c>
      <c r="T3769" s="3">
        <f>INDEX([1]非R能力!$H$9:$H$558,D3769)</f>
        <v>74359.2083312342</v>
      </c>
      <c r="U3769" s="3">
        <f>IF(E3769="小怪",0,IF(INDEX([1]非R能力!$FK$9:$FK$558,C3769)=0,0,10))</f>
        <v>10</v>
      </c>
      <c r="V3769" s="3">
        <f>IF(E3769="小怪",0,IF(INDEX([1]非R能力!$FH$9:$FH$558,C3769)=0,0,5000))</f>
        <v>5000</v>
      </c>
      <c r="W3769" s="3">
        <f>HLOOKUP(W$5,[2]人物技能基础!$O$3:$Q$553,$C3769+1,0)</f>
        <v>3.637142857142857</v>
      </c>
      <c r="X3769" s="3">
        <f>HLOOKUP(X$5,[2]人物技能基础!$O$3:$Q$553,$C3769+1,0)</f>
        <v>2.0186428571428574</v>
      </c>
      <c r="Y3769" s="3">
        <f>HLOOKUP(Y$5,[2]人物技能基础!$O$3:$Q$553,$C3769+1,0)</f>
        <v>99.964285714285708</v>
      </c>
      <c r="Z3769" s="3">
        <f t="shared" si="349"/>
        <v>12128984</v>
      </c>
      <c r="AA3769" s="3">
        <f t="shared" si="350"/>
        <v>198693</v>
      </c>
      <c r="AB3769" s="3">
        <f t="shared" si="351"/>
        <v>74229</v>
      </c>
      <c r="AC3769" s="3">
        <f t="shared" si="352"/>
        <v>73368</v>
      </c>
      <c r="AD3769" s="3">
        <f t="shared" si="353"/>
        <v>75488</v>
      </c>
    </row>
    <row r="3770" spans="1:30" x14ac:dyDescent="0.15">
      <c r="A3770" s="3">
        <v>1765</v>
      </c>
      <c r="B3770" s="3" t="str">
        <f t="shared" si="348"/>
        <v>关卡1765boss</v>
      </c>
      <c r="C3770" s="3">
        <f>INDEX([3]关卡!$J$19:$J$2018,A3770)</f>
        <v>550</v>
      </c>
      <c r="D3770" s="3">
        <f>INDEX([3]关卡!$N$19:$N$2018,A3770)</f>
        <v>550</v>
      </c>
      <c r="E3770" s="3" t="s">
        <v>25</v>
      </c>
      <c r="F3770" s="3" t="s">
        <v>26</v>
      </c>
      <c r="G3770" s="3">
        <v>30</v>
      </c>
      <c r="H3770" s="3">
        <v>30</v>
      </c>
      <c r="I3770" s="3">
        <v>0.2</v>
      </c>
      <c r="J3770" s="4">
        <v>0.75</v>
      </c>
      <c r="K3770" s="4">
        <v>1</v>
      </c>
      <c r="L3770" s="4">
        <v>5</v>
      </c>
      <c r="M3770" s="3">
        <v>1</v>
      </c>
      <c r="N3770" s="3">
        <v>2</v>
      </c>
      <c r="O3770" s="3">
        <f>HLOOKUP(O$5,[1]非R能力!$B$8:$F$558,$C3770+1,0)</f>
        <v>2674530.2363424227</v>
      </c>
      <c r="P3770" s="3">
        <f>HLOOKUP(P$5,[1]非R能力!$B$8:$F$558,$C3770+1,0)</f>
        <v>371147.94865448773</v>
      </c>
      <c r="Q3770" s="3">
        <f>HLOOKUP(Q$5,[1]非R能力!$B$8:$F$558,$C3770+1,0)</f>
        <v>180663.03073300805</v>
      </c>
      <c r="R3770" s="3">
        <f>HLOOKUP(R$5,[1]非R能力!$B$8:$F$558,$C3770+1,0)</f>
        <v>56616.730527455926</v>
      </c>
      <c r="S3770" s="3">
        <f>HLOOKUP(S$5,[1]非R能力!$B$8:$F$558,$C3770+1,0)</f>
        <v>73368.568621644255</v>
      </c>
      <c r="T3770" s="3">
        <f>INDEX([1]非R能力!$H$9:$H$558,D3770)</f>
        <v>74359.2083312342</v>
      </c>
      <c r="U3770" s="3">
        <f>IF(E3770="小怪",0,IF(INDEX([1]非R能力!$FK$9:$FK$558,C3770)=0,0,10))</f>
        <v>10</v>
      </c>
      <c r="V3770" s="3">
        <f>IF(E3770="小怪",0,IF(INDEX([1]非R能力!$FH$9:$FH$558,C3770)=0,0,5000))</f>
        <v>5000</v>
      </c>
      <c r="W3770" s="3">
        <f>HLOOKUP(W$5,[2]人物技能基础!$O$3:$Q$553,$C3770+1,0)</f>
        <v>3.637142857142857</v>
      </c>
      <c r="X3770" s="3">
        <f>HLOOKUP(X$5,[2]人物技能基础!$O$3:$Q$553,$C3770+1,0)</f>
        <v>2.0186428571428574</v>
      </c>
      <c r="Y3770" s="3">
        <f>HLOOKUP(Y$5,[2]人物技能基础!$O$3:$Q$553,$C3770+1,0)</f>
        <v>99.964285714285708</v>
      </c>
      <c r="Z3770" s="3">
        <f t="shared" si="349"/>
        <v>12128984</v>
      </c>
      <c r="AA3770" s="3">
        <f t="shared" si="350"/>
        <v>198693</v>
      </c>
      <c r="AB3770" s="3">
        <f t="shared" si="351"/>
        <v>74229</v>
      </c>
      <c r="AC3770" s="3">
        <f t="shared" si="352"/>
        <v>73368</v>
      </c>
      <c r="AD3770" s="3">
        <f t="shared" si="353"/>
        <v>75488</v>
      </c>
    </row>
    <row r="3771" spans="1:30" x14ac:dyDescent="0.15">
      <c r="A3771" s="3">
        <v>1766</v>
      </c>
      <c r="B3771" s="3" t="str">
        <f t="shared" si="348"/>
        <v>关卡1766boss</v>
      </c>
      <c r="C3771" s="3">
        <f>INDEX([3]关卡!$J$19:$J$2018,A3771)</f>
        <v>550</v>
      </c>
      <c r="D3771" s="3">
        <f>INDEX([3]关卡!$N$19:$N$2018,A3771)</f>
        <v>550</v>
      </c>
      <c r="E3771" s="3" t="s">
        <v>25</v>
      </c>
      <c r="F3771" s="3" t="s">
        <v>26</v>
      </c>
      <c r="G3771" s="3">
        <v>30</v>
      </c>
      <c r="H3771" s="3">
        <v>30</v>
      </c>
      <c r="I3771" s="3">
        <v>0.2</v>
      </c>
      <c r="J3771" s="4">
        <v>0.75</v>
      </c>
      <c r="K3771" s="4">
        <v>1</v>
      </c>
      <c r="L3771" s="4">
        <v>5</v>
      </c>
      <c r="M3771" s="3">
        <v>1</v>
      </c>
      <c r="N3771" s="3">
        <v>2</v>
      </c>
      <c r="O3771" s="3">
        <f>HLOOKUP(O$5,[1]非R能力!$B$8:$F$558,$C3771+1,0)</f>
        <v>2674530.2363424227</v>
      </c>
      <c r="P3771" s="3">
        <f>HLOOKUP(P$5,[1]非R能力!$B$8:$F$558,$C3771+1,0)</f>
        <v>371147.94865448773</v>
      </c>
      <c r="Q3771" s="3">
        <f>HLOOKUP(Q$5,[1]非R能力!$B$8:$F$558,$C3771+1,0)</f>
        <v>180663.03073300805</v>
      </c>
      <c r="R3771" s="3">
        <f>HLOOKUP(R$5,[1]非R能力!$B$8:$F$558,$C3771+1,0)</f>
        <v>56616.730527455926</v>
      </c>
      <c r="S3771" s="3">
        <f>HLOOKUP(S$5,[1]非R能力!$B$8:$F$558,$C3771+1,0)</f>
        <v>73368.568621644255</v>
      </c>
      <c r="T3771" s="3">
        <f>INDEX([1]非R能力!$H$9:$H$558,D3771)</f>
        <v>74359.2083312342</v>
      </c>
      <c r="U3771" s="3">
        <f>IF(E3771="小怪",0,IF(INDEX([1]非R能力!$FK$9:$FK$558,C3771)=0,0,10))</f>
        <v>10</v>
      </c>
      <c r="V3771" s="3">
        <f>IF(E3771="小怪",0,IF(INDEX([1]非R能力!$FH$9:$FH$558,C3771)=0,0,5000))</f>
        <v>5000</v>
      </c>
      <c r="W3771" s="3">
        <f>HLOOKUP(W$5,[2]人物技能基础!$O$3:$Q$553,$C3771+1,0)</f>
        <v>3.637142857142857</v>
      </c>
      <c r="X3771" s="3">
        <f>HLOOKUP(X$5,[2]人物技能基础!$O$3:$Q$553,$C3771+1,0)</f>
        <v>2.0186428571428574</v>
      </c>
      <c r="Y3771" s="3">
        <f>HLOOKUP(Y$5,[2]人物技能基础!$O$3:$Q$553,$C3771+1,0)</f>
        <v>99.964285714285708</v>
      </c>
      <c r="Z3771" s="3">
        <f t="shared" si="349"/>
        <v>12128984</v>
      </c>
      <c r="AA3771" s="3">
        <f t="shared" si="350"/>
        <v>198693</v>
      </c>
      <c r="AB3771" s="3">
        <f t="shared" si="351"/>
        <v>74229</v>
      </c>
      <c r="AC3771" s="3">
        <f t="shared" si="352"/>
        <v>73368</v>
      </c>
      <c r="AD3771" s="3">
        <f t="shared" si="353"/>
        <v>75488</v>
      </c>
    </row>
    <row r="3772" spans="1:30" x14ac:dyDescent="0.15">
      <c r="A3772" s="3">
        <v>1767</v>
      </c>
      <c r="B3772" s="3" t="str">
        <f t="shared" si="348"/>
        <v>关卡1767boss</v>
      </c>
      <c r="C3772" s="3">
        <f>INDEX([3]关卡!$J$19:$J$2018,A3772)</f>
        <v>550</v>
      </c>
      <c r="D3772" s="3">
        <f>INDEX([3]关卡!$N$19:$N$2018,A3772)</f>
        <v>550</v>
      </c>
      <c r="E3772" s="3" t="s">
        <v>25</v>
      </c>
      <c r="F3772" s="3" t="s">
        <v>26</v>
      </c>
      <c r="G3772" s="3">
        <v>30</v>
      </c>
      <c r="H3772" s="3">
        <v>30</v>
      </c>
      <c r="I3772" s="3">
        <v>0.2</v>
      </c>
      <c r="J3772" s="4">
        <v>0.75</v>
      </c>
      <c r="K3772" s="4">
        <v>1</v>
      </c>
      <c r="L3772" s="4">
        <v>5</v>
      </c>
      <c r="M3772" s="3">
        <v>1</v>
      </c>
      <c r="N3772" s="3">
        <v>2</v>
      </c>
      <c r="O3772" s="3">
        <f>HLOOKUP(O$5,[1]非R能力!$B$8:$F$558,$C3772+1,0)</f>
        <v>2674530.2363424227</v>
      </c>
      <c r="P3772" s="3">
        <f>HLOOKUP(P$5,[1]非R能力!$B$8:$F$558,$C3772+1,0)</f>
        <v>371147.94865448773</v>
      </c>
      <c r="Q3772" s="3">
        <f>HLOOKUP(Q$5,[1]非R能力!$B$8:$F$558,$C3772+1,0)</f>
        <v>180663.03073300805</v>
      </c>
      <c r="R3772" s="3">
        <f>HLOOKUP(R$5,[1]非R能力!$B$8:$F$558,$C3772+1,0)</f>
        <v>56616.730527455926</v>
      </c>
      <c r="S3772" s="3">
        <f>HLOOKUP(S$5,[1]非R能力!$B$8:$F$558,$C3772+1,0)</f>
        <v>73368.568621644255</v>
      </c>
      <c r="T3772" s="3">
        <f>INDEX([1]非R能力!$H$9:$H$558,D3772)</f>
        <v>74359.2083312342</v>
      </c>
      <c r="U3772" s="3">
        <f>IF(E3772="小怪",0,IF(INDEX([1]非R能力!$FK$9:$FK$558,C3772)=0,0,10))</f>
        <v>10</v>
      </c>
      <c r="V3772" s="3">
        <f>IF(E3772="小怪",0,IF(INDEX([1]非R能力!$FH$9:$FH$558,C3772)=0,0,5000))</f>
        <v>5000</v>
      </c>
      <c r="W3772" s="3">
        <f>HLOOKUP(W$5,[2]人物技能基础!$O$3:$Q$553,$C3772+1,0)</f>
        <v>3.637142857142857</v>
      </c>
      <c r="X3772" s="3">
        <f>HLOOKUP(X$5,[2]人物技能基础!$O$3:$Q$553,$C3772+1,0)</f>
        <v>2.0186428571428574</v>
      </c>
      <c r="Y3772" s="3">
        <f>HLOOKUP(Y$5,[2]人物技能基础!$O$3:$Q$553,$C3772+1,0)</f>
        <v>99.964285714285708</v>
      </c>
      <c r="Z3772" s="3">
        <f t="shared" si="349"/>
        <v>12128984</v>
      </c>
      <c r="AA3772" s="3">
        <f t="shared" si="350"/>
        <v>198693</v>
      </c>
      <c r="AB3772" s="3">
        <f t="shared" si="351"/>
        <v>74229</v>
      </c>
      <c r="AC3772" s="3">
        <f t="shared" si="352"/>
        <v>73368</v>
      </c>
      <c r="AD3772" s="3">
        <f t="shared" si="353"/>
        <v>75488</v>
      </c>
    </row>
    <row r="3773" spans="1:30" x14ac:dyDescent="0.15">
      <c r="A3773" s="3">
        <v>1768</v>
      </c>
      <c r="B3773" s="3" t="str">
        <f t="shared" si="348"/>
        <v>关卡1768boss</v>
      </c>
      <c r="C3773" s="3">
        <f>INDEX([3]关卡!$J$19:$J$2018,A3773)</f>
        <v>550</v>
      </c>
      <c r="D3773" s="3">
        <f>INDEX([3]关卡!$N$19:$N$2018,A3773)</f>
        <v>550</v>
      </c>
      <c r="E3773" s="3" t="s">
        <v>25</v>
      </c>
      <c r="F3773" s="3" t="s">
        <v>26</v>
      </c>
      <c r="G3773" s="3">
        <v>30</v>
      </c>
      <c r="H3773" s="3">
        <v>30</v>
      </c>
      <c r="I3773" s="3">
        <v>0.2</v>
      </c>
      <c r="J3773" s="4">
        <v>0.75</v>
      </c>
      <c r="K3773" s="4">
        <v>1</v>
      </c>
      <c r="L3773" s="4">
        <v>5</v>
      </c>
      <c r="M3773" s="3">
        <v>1</v>
      </c>
      <c r="N3773" s="3">
        <v>2</v>
      </c>
      <c r="O3773" s="3">
        <f>HLOOKUP(O$5,[1]非R能力!$B$8:$F$558,$C3773+1,0)</f>
        <v>2674530.2363424227</v>
      </c>
      <c r="P3773" s="3">
        <f>HLOOKUP(P$5,[1]非R能力!$B$8:$F$558,$C3773+1,0)</f>
        <v>371147.94865448773</v>
      </c>
      <c r="Q3773" s="3">
        <f>HLOOKUP(Q$5,[1]非R能力!$B$8:$F$558,$C3773+1,0)</f>
        <v>180663.03073300805</v>
      </c>
      <c r="R3773" s="3">
        <f>HLOOKUP(R$5,[1]非R能力!$B$8:$F$558,$C3773+1,0)</f>
        <v>56616.730527455926</v>
      </c>
      <c r="S3773" s="3">
        <f>HLOOKUP(S$5,[1]非R能力!$B$8:$F$558,$C3773+1,0)</f>
        <v>73368.568621644255</v>
      </c>
      <c r="T3773" s="3">
        <f>INDEX([1]非R能力!$H$9:$H$558,D3773)</f>
        <v>74359.2083312342</v>
      </c>
      <c r="U3773" s="3">
        <f>IF(E3773="小怪",0,IF(INDEX([1]非R能力!$FK$9:$FK$558,C3773)=0,0,10))</f>
        <v>10</v>
      </c>
      <c r="V3773" s="3">
        <f>IF(E3773="小怪",0,IF(INDEX([1]非R能力!$FH$9:$FH$558,C3773)=0,0,5000))</f>
        <v>5000</v>
      </c>
      <c r="W3773" s="3">
        <f>HLOOKUP(W$5,[2]人物技能基础!$O$3:$Q$553,$C3773+1,0)</f>
        <v>3.637142857142857</v>
      </c>
      <c r="X3773" s="3">
        <f>HLOOKUP(X$5,[2]人物技能基础!$O$3:$Q$553,$C3773+1,0)</f>
        <v>2.0186428571428574</v>
      </c>
      <c r="Y3773" s="3">
        <f>HLOOKUP(Y$5,[2]人物技能基础!$O$3:$Q$553,$C3773+1,0)</f>
        <v>99.964285714285708</v>
      </c>
      <c r="Z3773" s="3">
        <f t="shared" si="349"/>
        <v>12128984</v>
      </c>
      <c r="AA3773" s="3">
        <f t="shared" si="350"/>
        <v>198693</v>
      </c>
      <c r="AB3773" s="3">
        <f t="shared" si="351"/>
        <v>74229</v>
      </c>
      <c r="AC3773" s="3">
        <f t="shared" si="352"/>
        <v>73368</v>
      </c>
      <c r="AD3773" s="3">
        <f t="shared" si="353"/>
        <v>75488</v>
      </c>
    </row>
    <row r="3774" spans="1:30" x14ac:dyDescent="0.15">
      <c r="A3774" s="3">
        <v>1769</v>
      </c>
      <c r="B3774" s="3" t="str">
        <f t="shared" si="348"/>
        <v>关卡1769boss</v>
      </c>
      <c r="C3774" s="3">
        <f>INDEX([3]关卡!$J$19:$J$2018,A3774)</f>
        <v>550</v>
      </c>
      <c r="D3774" s="3">
        <f>INDEX([3]关卡!$N$19:$N$2018,A3774)</f>
        <v>550</v>
      </c>
      <c r="E3774" s="3" t="s">
        <v>25</v>
      </c>
      <c r="F3774" s="3" t="s">
        <v>26</v>
      </c>
      <c r="G3774" s="3">
        <v>30</v>
      </c>
      <c r="H3774" s="3">
        <v>30</v>
      </c>
      <c r="I3774" s="3">
        <v>0.2</v>
      </c>
      <c r="J3774" s="4">
        <v>0.75</v>
      </c>
      <c r="K3774" s="4">
        <v>1</v>
      </c>
      <c r="L3774" s="4">
        <v>5</v>
      </c>
      <c r="M3774" s="3">
        <v>1</v>
      </c>
      <c r="N3774" s="3">
        <v>2</v>
      </c>
      <c r="O3774" s="3">
        <f>HLOOKUP(O$5,[1]非R能力!$B$8:$F$558,$C3774+1,0)</f>
        <v>2674530.2363424227</v>
      </c>
      <c r="P3774" s="3">
        <f>HLOOKUP(P$5,[1]非R能力!$B$8:$F$558,$C3774+1,0)</f>
        <v>371147.94865448773</v>
      </c>
      <c r="Q3774" s="3">
        <f>HLOOKUP(Q$5,[1]非R能力!$B$8:$F$558,$C3774+1,0)</f>
        <v>180663.03073300805</v>
      </c>
      <c r="R3774" s="3">
        <f>HLOOKUP(R$5,[1]非R能力!$B$8:$F$558,$C3774+1,0)</f>
        <v>56616.730527455926</v>
      </c>
      <c r="S3774" s="3">
        <f>HLOOKUP(S$5,[1]非R能力!$B$8:$F$558,$C3774+1,0)</f>
        <v>73368.568621644255</v>
      </c>
      <c r="T3774" s="3">
        <f>INDEX([1]非R能力!$H$9:$H$558,D3774)</f>
        <v>74359.2083312342</v>
      </c>
      <c r="U3774" s="3">
        <f>IF(E3774="小怪",0,IF(INDEX([1]非R能力!$FK$9:$FK$558,C3774)=0,0,10))</f>
        <v>10</v>
      </c>
      <c r="V3774" s="3">
        <f>IF(E3774="小怪",0,IF(INDEX([1]非R能力!$FH$9:$FH$558,C3774)=0,0,5000))</f>
        <v>5000</v>
      </c>
      <c r="W3774" s="3">
        <f>HLOOKUP(W$5,[2]人物技能基础!$O$3:$Q$553,$C3774+1,0)</f>
        <v>3.637142857142857</v>
      </c>
      <c r="X3774" s="3">
        <f>HLOOKUP(X$5,[2]人物技能基础!$O$3:$Q$553,$C3774+1,0)</f>
        <v>2.0186428571428574</v>
      </c>
      <c r="Y3774" s="3">
        <f>HLOOKUP(Y$5,[2]人物技能基础!$O$3:$Q$553,$C3774+1,0)</f>
        <v>99.964285714285708</v>
      </c>
      <c r="Z3774" s="3">
        <f t="shared" si="349"/>
        <v>12128984</v>
      </c>
      <c r="AA3774" s="3">
        <f t="shared" si="350"/>
        <v>198693</v>
      </c>
      <c r="AB3774" s="3">
        <f t="shared" si="351"/>
        <v>74229</v>
      </c>
      <c r="AC3774" s="3">
        <f t="shared" si="352"/>
        <v>73368</v>
      </c>
      <c r="AD3774" s="3">
        <f t="shared" si="353"/>
        <v>75488</v>
      </c>
    </row>
    <row r="3775" spans="1:30" x14ac:dyDescent="0.15">
      <c r="A3775" s="3">
        <v>1770</v>
      </c>
      <c r="B3775" s="3" t="str">
        <f t="shared" si="348"/>
        <v>关卡1770boss</v>
      </c>
      <c r="C3775" s="3">
        <f>INDEX([3]关卡!$J$19:$J$2018,A3775)</f>
        <v>550</v>
      </c>
      <c r="D3775" s="3">
        <f>INDEX([3]关卡!$N$19:$N$2018,A3775)</f>
        <v>550</v>
      </c>
      <c r="E3775" s="3" t="s">
        <v>25</v>
      </c>
      <c r="F3775" s="3" t="s">
        <v>26</v>
      </c>
      <c r="G3775" s="3">
        <v>30</v>
      </c>
      <c r="H3775" s="3">
        <v>30</v>
      </c>
      <c r="I3775" s="3">
        <v>0.2</v>
      </c>
      <c r="J3775" s="4">
        <v>0.75</v>
      </c>
      <c r="K3775" s="4">
        <v>1</v>
      </c>
      <c r="L3775" s="4">
        <v>5</v>
      </c>
      <c r="M3775" s="3">
        <v>1</v>
      </c>
      <c r="N3775" s="3">
        <v>2</v>
      </c>
      <c r="O3775" s="3">
        <f>HLOOKUP(O$5,[1]非R能力!$B$8:$F$558,$C3775+1,0)</f>
        <v>2674530.2363424227</v>
      </c>
      <c r="P3775" s="3">
        <f>HLOOKUP(P$5,[1]非R能力!$B$8:$F$558,$C3775+1,0)</f>
        <v>371147.94865448773</v>
      </c>
      <c r="Q3775" s="3">
        <f>HLOOKUP(Q$5,[1]非R能力!$B$8:$F$558,$C3775+1,0)</f>
        <v>180663.03073300805</v>
      </c>
      <c r="R3775" s="3">
        <f>HLOOKUP(R$5,[1]非R能力!$B$8:$F$558,$C3775+1,0)</f>
        <v>56616.730527455926</v>
      </c>
      <c r="S3775" s="3">
        <f>HLOOKUP(S$5,[1]非R能力!$B$8:$F$558,$C3775+1,0)</f>
        <v>73368.568621644255</v>
      </c>
      <c r="T3775" s="3">
        <f>INDEX([1]非R能力!$H$9:$H$558,D3775)</f>
        <v>74359.2083312342</v>
      </c>
      <c r="U3775" s="3">
        <f>IF(E3775="小怪",0,IF(INDEX([1]非R能力!$FK$9:$FK$558,C3775)=0,0,10))</f>
        <v>10</v>
      </c>
      <c r="V3775" s="3">
        <f>IF(E3775="小怪",0,IF(INDEX([1]非R能力!$FH$9:$FH$558,C3775)=0,0,5000))</f>
        <v>5000</v>
      </c>
      <c r="W3775" s="3">
        <f>HLOOKUP(W$5,[2]人物技能基础!$O$3:$Q$553,$C3775+1,0)</f>
        <v>3.637142857142857</v>
      </c>
      <c r="X3775" s="3">
        <f>HLOOKUP(X$5,[2]人物技能基础!$O$3:$Q$553,$C3775+1,0)</f>
        <v>2.0186428571428574</v>
      </c>
      <c r="Y3775" s="3">
        <f>HLOOKUP(Y$5,[2]人物技能基础!$O$3:$Q$553,$C3775+1,0)</f>
        <v>99.964285714285708</v>
      </c>
      <c r="Z3775" s="3">
        <f t="shared" si="349"/>
        <v>12128984</v>
      </c>
      <c r="AA3775" s="3">
        <f t="shared" si="350"/>
        <v>198693</v>
      </c>
      <c r="AB3775" s="3">
        <f t="shared" si="351"/>
        <v>74229</v>
      </c>
      <c r="AC3775" s="3">
        <f t="shared" si="352"/>
        <v>73368</v>
      </c>
      <c r="AD3775" s="3">
        <f t="shared" si="353"/>
        <v>75488</v>
      </c>
    </row>
    <row r="3776" spans="1:30" x14ac:dyDescent="0.15">
      <c r="A3776" s="3">
        <v>1771</v>
      </c>
      <c r="B3776" s="3" t="str">
        <f t="shared" si="348"/>
        <v>关卡1771boss</v>
      </c>
      <c r="C3776" s="3">
        <f>INDEX([3]关卡!$J$19:$J$2018,A3776)</f>
        <v>550</v>
      </c>
      <c r="D3776" s="3">
        <f>INDEX([3]关卡!$N$19:$N$2018,A3776)</f>
        <v>550</v>
      </c>
      <c r="E3776" s="3" t="s">
        <v>25</v>
      </c>
      <c r="F3776" s="3" t="s">
        <v>26</v>
      </c>
      <c r="G3776" s="3">
        <v>30</v>
      </c>
      <c r="H3776" s="3">
        <v>30</v>
      </c>
      <c r="I3776" s="3">
        <v>0.2</v>
      </c>
      <c r="J3776" s="4">
        <v>0.75</v>
      </c>
      <c r="K3776" s="4">
        <v>1</v>
      </c>
      <c r="L3776" s="4">
        <v>5</v>
      </c>
      <c r="M3776" s="3">
        <v>1</v>
      </c>
      <c r="N3776" s="3">
        <v>2</v>
      </c>
      <c r="O3776" s="3">
        <f>HLOOKUP(O$5,[1]非R能力!$B$8:$F$558,$C3776+1,0)</f>
        <v>2674530.2363424227</v>
      </c>
      <c r="P3776" s="3">
        <f>HLOOKUP(P$5,[1]非R能力!$B$8:$F$558,$C3776+1,0)</f>
        <v>371147.94865448773</v>
      </c>
      <c r="Q3776" s="3">
        <f>HLOOKUP(Q$5,[1]非R能力!$B$8:$F$558,$C3776+1,0)</f>
        <v>180663.03073300805</v>
      </c>
      <c r="R3776" s="3">
        <f>HLOOKUP(R$5,[1]非R能力!$B$8:$F$558,$C3776+1,0)</f>
        <v>56616.730527455926</v>
      </c>
      <c r="S3776" s="3">
        <f>HLOOKUP(S$5,[1]非R能力!$B$8:$F$558,$C3776+1,0)</f>
        <v>73368.568621644255</v>
      </c>
      <c r="T3776" s="3">
        <f>INDEX([1]非R能力!$H$9:$H$558,D3776)</f>
        <v>74359.2083312342</v>
      </c>
      <c r="U3776" s="3">
        <f>IF(E3776="小怪",0,IF(INDEX([1]非R能力!$FK$9:$FK$558,C3776)=0,0,10))</f>
        <v>10</v>
      </c>
      <c r="V3776" s="3">
        <f>IF(E3776="小怪",0,IF(INDEX([1]非R能力!$FH$9:$FH$558,C3776)=0,0,5000))</f>
        <v>5000</v>
      </c>
      <c r="W3776" s="3">
        <f>HLOOKUP(W$5,[2]人物技能基础!$O$3:$Q$553,$C3776+1,0)</f>
        <v>3.637142857142857</v>
      </c>
      <c r="X3776" s="3">
        <f>HLOOKUP(X$5,[2]人物技能基础!$O$3:$Q$553,$C3776+1,0)</f>
        <v>2.0186428571428574</v>
      </c>
      <c r="Y3776" s="3">
        <f>HLOOKUP(Y$5,[2]人物技能基础!$O$3:$Q$553,$C3776+1,0)</f>
        <v>99.964285714285708</v>
      </c>
      <c r="Z3776" s="3">
        <f t="shared" si="349"/>
        <v>12128984</v>
      </c>
      <c r="AA3776" s="3">
        <f t="shared" si="350"/>
        <v>198693</v>
      </c>
      <c r="AB3776" s="3">
        <f t="shared" si="351"/>
        <v>74229</v>
      </c>
      <c r="AC3776" s="3">
        <f t="shared" si="352"/>
        <v>73368</v>
      </c>
      <c r="AD3776" s="3">
        <f t="shared" si="353"/>
        <v>75488</v>
      </c>
    </row>
    <row r="3777" spans="1:30" x14ac:dyDescent="0.15">
      <c r="A3777" s="3">
        <v>1772</v>
      </c>
      <c r="B3777" s="3" t="str">
        <f t="shared" si="348"/>
        <v>关卡1772boss</v>
      </c>
      <c r="C3777" s="3">
        <f>INDEX([3]关卡!$J$19:$J$2018,A3777)</f>
        <v>550</v>
      </c>
      <c r="D3777" s="3">
        <f>INDEX([3]关卡!$N$19:$N$2018,A3777)</f>
        <v>550</v>
      </c>
      <c r="E3777" s="3" t="s">
        <v>25</v>
      </c>
      <c r="F3777" s="3" t="s">
        <v>26</v>
      </c>
      <c r="G3777" s="3">
        <v>30</v>
      </c>
      <c r="H3777" s="3">
        <v>30</v>
      </c>
      <c r="I3777" s="3">
        <v>0.2</v>
      </c>
      <c r="J3777" s="4">
        <v>0.75</v>
      </c>
      <c r="K3777" s="4">
        <v>1</v>
      </c>
      <c r="L3777" s="4">
        <v>5</v>
      </c>
      <c r="M3777" s="3">
        <v>1</v>
      </c>
      <c r="N3777" s="3">
        <v>2</v>
      </c>
      <c r="O3777" s="3">
        <f>HLOOKUP(O$5,[1]非R能力!$B$8:$F$558,$C3777+1,0)</f>
        <v>2674530.2363424227</v>
      </c>
      <c r="P3777" s="3">
        <f>HLOOKUP(P$5,[1]非R能力!$B$8:$F$558,$C3777+1,0)</f>
        <v>371147.94865448773</v>
      </c>
      <c r="Q3777" s="3">
        <f>HLOOKUP(Q$5,[1]非R能力!$B$8:$F$558,$C3777+1,0)</f>
        <v>180663.03073300805</v>
      </c>
      <c r="R3777" s="3">
        <f>HLOOKUP(R$5,[1]非R能力!$B$8:$F$558,$C3777+1,0)</f>
        <v>56616.730527455926</v>
      </c>
      <c r="S3777" s="3">
        <f>HLOOKUP(S$5,[1]非R能力!$B$8:$F$558,$C3777+1,0)</f>
        <v>73368.568621644255</v>
      </c>
      <c r="T3777" s="3">
        <f>INDEX([1]非R能力!$H$9:$H$558,D3777)</f>
        <v>74359.2083312342</v>
      </c>
      <c r="U3777" s="3">
        <f>IF(E3777="小怪",0,IF(INDEX([1]非R能力!$FK$9:$FK$558,C3777)=0,0,10))</f>
        <v>10</v>
      </c>
      <c r="V3777" s="3">
        <f>IF(E3777="小怪",0,IF(INDEX([1]非R能力!$FH$9:$FH$558,C3777)=0,0,5000))</f>
        <v>5000</v>
      </c>
      <c r="W3777" s="3">
        <f>HLOOKUP(W$5,[2]人物技能基础!$O$3:$Q$553,$C3777+1,0)</f>
        <v>3.637142857142857</v>
      </c>
      <c r="X3777" s="3">
        <f>HLOOKUP(X$5,[2]人物技能基础!$O$3:$Q$553,$C3777+1,0)</f>
        <v>2.0186428571428574</v>
      </c>
      <c r="Y3777" s="3">
        <f>HLOOKUP(Y$5,[2]人物技能基础!$O$3:$Q$553,$C3777+1,0)</f>
        <v>99.964285714285708</v>
      </c>
      <c r="Z3777" s="3">
        <f t="shared" si="349"/>
        <v>12128984</v>
      </c>
      <c r="AA3777" s="3">
        <f t="shared" si="350"/>
        <v>198693</v>
      </c>
      <c r="AB3777" s="3">
        <f t="shared" si="351"/>
        <v>74229</v>
      </c>
      <c r="AC3777" s="3">
        <f t="shared" si="352"/>
        <v>73368</v>
      </c>
      <c r="AD3777" s="3">
        <f t="shared" si="353"/>
        <v>75488</v>
      </c>
    </row>
    <row r="3778" spans="1:30" x14ac:dyDescent="0.15">
      <c r="A3778" s="3">
        <v>1773</v>
      </c>
      <c r="B3778" s="3" t="str">
        <f t="shared" si="348"/>
        <v>关卡1773boss</v>
      </c>
      <c r="C3778" s="3">
        <f>INDEX([3]关卡!$J$19:$J$2018,A3778)</f>
        <v>550</v>
      </c>
      <c r="D3778" s="3">
        <f>INDEX([3]关卡!$N$19:$N$2018,A3778)</f>
        <v>550</v>
      </c>
      <c r="E3778" s="3" t="s">
        <v>25</v>
      </c>
      <c r="F3778" s="3" t="s">
        <v>26</v>
      </c>
      <c r="G3778" s="3">
        <v>30</v>
      </c>
      <c r="H3778" s="3">
        <v>30</v>
      </c>
      <c r="I3778" s="3">
        <v>0.2</v>
      </c>
      <c r="J3778" s="4">
        <v>0.75</v>
      </c>
      <c r="K3778" s="4">
        <v>1</v>
      </c>
      <c r="L3778" s="4">
        <v>5</v>
      </c>
      <c r="M3778" s="3">
        <v>1</v>
      </c>
      <c r="N3778" s="3">
        <v>2</v>
      </c>
      <c r="O3778" s="3">
        <f>HLOOKUP(O$5,[1]非R能力!$B$8:$F$558,$C3778+1,0)</f>
        <v>2674530.2363424227</v>
      </c>
      <c r="P3778" s="3">
        <f>HLOOKUP(P$5,[1]非R能力!$B$8:$F$558,$C3778+1,0)</f>
        <v>371147.94865448773</v>
      </c>
      <c r="Q3778" s="3">
        <f>HLOOKUP(Q$5,[1]非R能力!$B$8:$F$558,$C3778+1,0)</f>
        <v>180663.03073300805</v>
      </c>
      <c r="R3778" s="3">
        <f>HLOOKUP(R$5,[1]非R能力!$B$8:$F$558,$C3778+1,0)</f>
        <v>56616.730527455926</v>
      </c>
      <c r="S3778" s="3">
        <f>HLOOKUP(S$5,[1]非R能力!$B$8:$F$558,$C3778+1,0)</f>
        <v>73368.568621644255</v>
      </c>
      <c r="T3778" s="3">
        <f>INDEX([1]非R能力!$H$9:$H$558,D3778)</f>
        <v>74359.2083312342</v>
      </c>
      <c r="U3778" s="3">
        <f>IF(E3778="小怪",0,IF(INDEX([1]非R能力!$FK$9:$FK$558,C3778)=0,0,10))</f>
        <v>10</v>
      </c>
      <c r="V3778" s="3">
        <f>IF(E3778="小怪",0,IF(INDEX([1]非R能力!$FH$9:$FH$558,C3778)=0,0,5000))</f>
        <v>5000</v>
      </c>
      <c r="W3778" s="3">
        <f>HLOOKUP(W$5,[2]人物技能基础!$O$3:$Q$553,$C3778+1,0)</f>
        <v>3.637142857142857</v>
      </c>
      <c r="X3778" s="3">
        <f>HLOOKUP(X$5,[2]人物技能基础!$O$3:$Q$553,$C3778+1,0)</f>
        <v>2.0186428571428574</v>
      </c>
      <c r="Y3778" s="3">
        <f>HLOOKUP(Y$5,[2]人物技能基础!$O$3:$Q$553,$C3778+1,0)</f>
        <v>99.964285714285708</v>
      </c>
      <c r="Z3778" s="3">
        <f t="shared" si="349"/>
        <v>12128984</v>
      </c>
      <c r="AA3778" s="3">
        <f t="shared" si="350"/>
        <v>198693</v>
      </c>
      <c r="AB3778" s="3">
        <f t="shared" si="351"/>
        <v>74229</v>
      </c>
      <c r="AC3778" s="3">
        <f t="shared" si="352"/>
        <v>73368</v>
      </c>
      <c r="AD3778" s="3">
        <f t="shared" si="353"/>
        <v>75488</v>
      </c>
    </row>
    <row r="3779" spans="1:30" x14ac:dyDescent="0.15">
      <c r="A3779" s="3">
        <v>1774</v>
      </c>
      <c r="B3779" s="3" t="str">
        <f t="shared" si="348"/>
        <v>关卡1774boss</v>
      </c>
      <c r="C3779" s="3">
        <f>INDEX([3]关卡!$J$19:$J$2018,A3779)</f>
        <v>550</v>
      </c>
      <c r="D3779" s="3">
        <f>INDEX([3]关卡!$N$19:$N$2018,A3779)</f>
        <v>550</v>
      </c>
      <c r="E3779" s="3" t="s">
        <v>25</v>
      </c>
      <c r="F3779" s="3" t="s">
        <v>26</v>
      </c>
      <c r="G3779" s="3">
        <v>30</v>
      </c>
      <c r="H3779" s="3">
        <v>30</v>
      </c>
      <c r="I3779" s="3">
        <v>0.2</v>
      </c>
      <c r="J3779" s="4">
        <v>0.75</v>
      </c>
      <c r="K3779" s="4">
        <v>1</v>
      </c>
      <c r="L3779" s="4">
        <v>5</v>
      </c>
      <c r="M3779" s="3">
        <v>1</v>
      </c>
      <c r="N3779" s="3">
        <v>2</v>
      </c>
      <c r="O3779" s="3">
        <f>HLOOKUP(O$5,[1]非R能力!$B$8:$F$558,$C3779+1,0)</f>
        <v>2674530.2363424227</v>
      </c>
      <c r="P3779" s="3">
        <f>HLOOKUP(P$5,[1]非R能力!$B$8:$F$558,$C3779+1,0)</f>
        <v>371147.94865448773</v>
      </c>
      <c r="Q3779" s="3">
        <f>HLOOKUP(Q$5,[1]非R能力!$B$8:$F$558,$C3779+1,0)</f>
        <v>180663.03073300805</v>
      </c>
      <c r="R3779" s="3">
        <f>HLOOKUP(R$5,[1]非R能力!$B$8:$F$558,$C3779+1,0)</f>
        <v>56616.730527455926</v>
      </c>
      <c r="S3779" s="3">
        <f>HLOOKUP(S$5,[1]非R能力!$B$8:$F$558,$C3779+1,0)</f>
        <v>73368.568621644255</v>
      </c>
      <c r="T3779" s="3">
        <f>INDEX([1]非R能力!$H$9:$H$558,D3779)</f>
        <v>74359.2083312342</v>
      </c>
      <c r="U3779" s="3">
        <f>IF(E3779="小怪",0,IF(INDEX([1]非R能力!$FK$9:$FK$558,C3779)=0,0,10))</f>
        <v>10</v>
      </c>
      <c r="V3779" s="3">
        <f>IF(E3779="小怪",0,IF(INDEX([1]非R能力!$FH$9:$FH$558,C3779)=0,0,5000))</f>
        <v>5000</v>
      </c>
      <c r="W3779" s="3">
        <f>HLOOKUP(W$5,[2]人物技能基础!$O$3:$Q$553,$C3779+1,0)</f>
        <v>3.637142857142857</v>
      </c>
      <c r="X3779" s="3">
        <f>HLOOKUP(X$5,[2]人物技能基础!$O$3:$Q$553,$C3779+1,0)</f>
        <v>2.0186428571428574</v>
      </c>
      <c r="Y3779" s="3">
        <f>HLOOKUP(Y$5,[2]人物技能基础!$O$3:$Q$553,$C3779+1,0)</f>
        <v>99.964285714285708</v>
      </c>
      <c r="Z3779" s="3">
        <f t="shared" si="349"/>
        <v>12128984</v>
      </c>
      <c r="AA3779" s="3">
        <f t="shared" si="350"/>
        <v>198693</v>
      </c>
      <c r="AB3779" s="3">
        <f t="shared" si="351"/>
        <v>74229</v>
      </c>
      <c r="AC3779" s="3">
        <f t="shared" si="352"/>
        <v>73368</v>
      </c>
      <c r="AD3779" s="3">
        <f t="shared" si="353"/>
        <v>75488</v>
      </c>
    </row>
    <row r="3780" spans="1:30" x14ac:dyDescent="0.15">
      <c r="A3780" s="3">
        <v>1775</v>
      </c>
      <c r="B3780" s="3" t="str">
        <f t="shared" si="348"/>
        <v>关卡1775boss</v>
      </c>
      <c r="C3780" s="3">
        <f>INDEX([3]关卡!$J$19:$J$2018,A3780)</f>
        <v>550</v>
      </c>
      <c r="D3780" s="3">
        <f>INDEX([3]关卡!$N$19:$N$2018,A3780)</f>
        <v>550</v>
      </c>
      <c r="E3780" s="3" t="s">
        <v>25</v>
      </c>
      <c r="F3780" s="3" t="s">
        <v>26</v>
      </c>
      <c r="G3780" s="3">
        <v>30</v>
      </c>
      <c r="H3780" s="3">
        <v>30</v>
      </c>
      <c r="I3780" s="3">
        <v>0.2</v>
      </c>
      <c r="J3780" s="4">
        <v>0.75</v>
      </c>
      <c r="K3780" s="4">
        <v>1</v>
      </c>
      <c r="L3780" s="4">
        <v>5</v>
      </c>
      <c r="M3780" s="3">
        <v>1</v>
      </c>
      <c r="N3780" s="3">
        <v>2</v>
      </c>
      <c r="O3780" s="3">
        <f>HLOOKUP(O$5,[1]非R能力!$B$8:$F$558,$C3780+1,0)</f>
        <v>2674530.2363424227</v>
      </c>
      <c r="P3780" s="3">
        <f>HLOOKUP(P$5,[1]非R能力!$B$8:$F$558,$C3780+1,0)</f>
        <v>371147.94865448773</v>
      </c>
      <c r="Q3780" s="3">
        <f>HLOOKUP(Q$5,[1]非R能力!$B$8:$F$558,$C3780+1,0)</f>
        <v>180663.03073300805</v>
      </c>
      <c r="R3780" s="3">
        <f>HLOOKUP(R$5,[1]非R能力!$B$8:$F$558,$C3780+1,0)</f>
        <v>56616.730527455926</v>
      </c>
      <c r="S3780" s="3">
        <f>HLOOKUP(S$5,[1]非R能力!$B$8:$F$558,$C3780+1,0)</f>
        <v>73368.568621644255</v>
      </c>
      <c r="T3780" s="3">
        <f>INDEX([1]非R能力!$H$9:$H$558,D3780)</f>
        <v>74359.2083312342</v>
      </c>
      <c r="U3780" s="3">
        <f>IF(E3780="小怪",0,IF(INDEX([1]非R能力!$FK$9:$FK$558,C3780)=0,0,10))</f>
        <v>10</v>
      </c>
      <c r="V3780" s="3">
        <f>IF(E3780="小怪",0,IF(INDEX([1]非R能力!$FH$9:$FH$558,C3780)=0,0,5000))</f>
        <v>5000</v>
      </c>
      <c r="W3780" s="3">
        <f>HLOOKUP(W$5,[2]人物技能基础!$O$3:$Q$553,$C3780+1,0)</f>
        <v>3.637142857142857</v>
      </c>
      <c r="X3780" s="3">
        <f>HLOOKUP(X$5,[2]人物技能基础!$O$3:$Q$553,$C3780+1,0)</f>
        <v>2.0186428571428574</v>
      </c>
      <c r="Y3780" s="3">
        <f>HLOOKUP(Y$5,[2]人物技能基础!$O$3:$Q$553,$C3780+1,0)</f>
        <v>99.964285714285708</v>
      </c>
      <c r="Z3780" s="3">
        <f t="shared" si="349"/>
        <v>12128984</v>
      </c>
      <c r="AA3780" s="3">
        <f t="shared" si="350"/>
        <v>198693</v>
      </c>
      <c r="AB3780" s="3">
        <f t="shared" si="351"/>
        <v>74229</v>
      </c>
      <c r="AC3780" s="3">
        <f t="shared" si="352"/>
        <v>73368</v>
      </c>
      <c r="AD3780" s="3">
        <f t="shared" si="353"/>
        <v>75488</v>
      </c>
    </row>
    <row r="3781" spans="1:30" x14ac:dyDescent="0.15">
      <c r="A3781" s="3">
        <v>1776</v>
      </c>
      <c r="B3781" s="3" t="str">
        <f t="shared" si="348"/>
        <v>关卡1776boss</v>
      </c>
      <c r="C3781" s="3">
        <f>INDEX([3]关卡!$J$19:$J$2018,A3781)</f>
        <v>550</v>
      </c>
      <c r="D3781" s="3">
        <f>INDEX([3]关卡!$N$19:$N$2018,A3781)</f>
        <v>550</v>
      </c>
      <c r="E3781" s="3" t="s">
        <v>25</v>
      </c>
      <c r="F3781" s="3" t="s">
        <v>26</v>
      </c>
      <c r="G3781" s="3">
        <v>30</v>
      </c>
      <c r="H3781" s="3">
        <v>30</v>
      </c>
      <c r="I3781" s="3">
        <v>0.2</v>
      </c>
      <c r="J3781" s="4">
        <v>0.75</v>
      </c>
      <c r="K3781" s="4">
        <v>1</v>
      </c>
      <c r="L3781" s="4">
        <v>5</v>
      </c>
      <c r="M3781" s="3">
        <v>1</v>
      </c>
      <c r="N3781" s="3">
        <v>2</v>
      </c>
      <c r="O3781" s="3">
        <f>HLOOKUP(O$5,[1]非R能力!$B$8:$F$558,$C3781+1,0)</f>
        <v>2674530.2363424227</v>
      </c>
      <c r="P3781" s="3">
        <f>HLOOKUP(P$5,[1]非R能力!$B$8:$F$558,$C3781+1,0)</f>
        <v>371147.94865448773</v>
      </c>
      <c r="Q3781" s="3">
        <f>HLOOKUP(Q$5,[1]非R能力!$B$8:$F$558,$C3781+1,0)</f>
        <v>180663.03073300805</v>
      </c>
      <c r="R3781" s="3">
        <f>HLOOKUP(R$5,[1]非R能力!$B$8:$F$558,$C3781+1,0)</f>
        <v>56616.730527455926</v>
      </c>
      <c r="S3781" s="3">
        <f>HLOOKUP(S$5,[1]非R能力!$B$8:$F$558,$C3781+1,0)</f>
        <v>73368.568621644255</v>
      </c>
      <c r="T3781" s="3">
        <f>INDEX([1]非R能力!$H$9:$H$558,D3781)</f>
        <v>74359.2083312342</v>
      </c>
      <c r="U3781" s="3">
        <f>IF(E3781="小怪",0,IF(INDEX([1]非R能力!$FK$9:$FK$558,C3781)=0,0,10))</f>
        <v>10</v>
      </c>
      <c r="V3781" s="3">
        <f>IF(E3781="小怪",0,IF(INDEX([1]非R能力!$FH$9:$FH$558,C3781)=0,0,5000))</f>
        <v>5000</v>
      </c>
      <c r="W3781" s="3">
        <f>HLOOKUP(W$5,[2]人物技能基础!$O$3:$Q$553,$C3781+1,0)</f>
        <v>3.637142857142857</v>
      </c>
      <c r="X3781" s="3">
        <f>HLOOKUP(X$5,[2]人物技能基础!$O$3:$Q$553,$C3781+1,0)</f>
        <v>2.0186428571428574</v>
      </c>
      <c r="Y3781" s="3">
        <f>HLOOKUP(Y$5,[2]人物技能基础!$O$3:$Q$553,$C3781+1,0)</f>
        <v>99.964285714285708</v>
      </c>
      <c r="Z3781" s="3">
        <f t="shared" si="349"/>
        <v>12128984</v>
      </c>
      <c r="AA3781" s="3">
        <f t="shared" si="350"/>
        <v>198693</v>
      </c>
      <c r="AB3781" s="3">
        <f t="shared" si="351"/>
        <v>74229</v>
      </c>
      <c r="AC3781" s="3">
        <f t="shared" si="352"/>
        <v>73368</v>
      </c>
      <c r="AD3781" s="3">
        <f t="shared" si="353"/>
        <v>75488</v>
      </c>
    </row>
    <row r="3782" spans="1:30" x14ac:dyDescent="0.15">
      <c r="A3782" s="3">
        <v>1777</v>
      </c>
      <c r="B3782" s="3" t="str">
        <f t="shared" si="348"/>
        <v>关卡1777boss</v>
      </c>
      <c r="C3782" s="3">
        <f>INDEX([3]关卡!$J$19:$J$2018,A3782)</f>
        <v>550</v>
      </c>
      <c r="D3782" s="3">
        <f>INDEX([3]关卡!$N$19:$N$2018,A3782)</f>
        <v>550</v>
      </c>
      <c r="E3782" s="3" t="s">
        <v>25</v>
      </c>
      <c r="F3782" s="3" t="s">
        <v>26</v>
      </c>
      <c r="G3782" s="3">
        <v>30</v>
      </c>
      <c r="H3782" s="3">
        <v>30</v>
      </c>
      <c r="I3782" s="3">
        <v>0.2</v>
      </c>
      <c r="J3782" s="4">
        <v>0.75</v>
      </c>
      <c r="K3782" s="4">
        <v>1</v>
      </c>
      <c r="L3782" s="4">
        <v>5</v>
      </c>
      <c r="M3782" s="3">
        <v>1</v>
      </c>
      <c r="N3782" s="3">
        <v>2</v>
      </c>
      <c r="O3782" s="3">
        <f>HLOOKUP(O$5,[1]非R能力!$B$8:$F$558,$C3782+1,0)</f>
        <v>2674530.2363424227</v>
      </c>
      <c r="P3782" s="3">
        <f>HLOOKUP(P$5,[1]非R能力!$B$8:$F$558,$C3782+1,0)</f>
        <v>371147.94865448773</v>
      </c>
      <c r="Q3782" s="3">
        <f>HLOOKUP(Q$5,[1]非R能力!$B$8:$F$558,$C3782+1,0)</f>
        <v>180663.03073300805</v>
      </c>
      <c r="R3782" s="3">
        <f>HLOOKUP(R$5,[1]非R能力!$B$8:$F$558,$C3782+1,0)</f>
        <v>56616.730527455926</v>
      </c>
      <c r="S3782" s="3">
        <f>HLOOKUP(S$5,[1]非R能力!$B$8:$F$558,$C3782+1,0)</f>
        <v>73368.568621644255</v>
      </c>
      <c r="T3782" s="3">
        <f>INDEX([1]非R能力!$H$9:$H$558,D3782)</f>
        <v>74359.2083312342</v>
      </c>
      <c r="U3782" s="3">
        <f>IF(E3782="小怪",0,IF(INDEX([1]非R能力!$FK$9:$FK$558,C3782)=0,0,10))</f>
        <v>10</v>
      </c>
      <c r="V3782" s="3">
        <f>IF(E3782="小怪",0,IF(INDEX([1]非R能力!$FH$9:$FH$558,C3782)=0,0,5000))</f>
        <v>5000</v>
      </c>
      <c r="W3782" s="3">
        <f>HLOOKUP(W$5,[2]人物技能基础!$O$3:$Q$553,$C3782+1,0)</f>
        <v>3.637142857142857</v>
      </c>
      <c r="X3782" s="3">
        <f>HLOOKUP(X$5,[2]人物技能基础!$O$3:$Q$553,$C3782+1,0)</f>
        <v>2.0186428571428574</v>
      </c>
      <c r="Y3782" s="3">
        <f>HLOOKUP(Y$5,[2]人物技能基础!$O$3:$Q$553,$C3782+1,0)</f>
        <v>99.964285714285708</v>
      </c>
      <c r="Z3782" s="3">
        <f t="shared" si="349"/>
        <v>12128984</v>
      </c>
      <c r="AA3782" s="3">
        <f t="shared" si="350"/>
        <v>198693</v>
      </c>
      <c r="AB3782" s="3">
        <f t="shared" si="351"/>
        <v>74229</v>
      </c>
      <c r="AC3782" s="3">
        <f t="shared" si="352"/>
        <v>73368</v>
      </c>
      <c r="AD3782" s="3">
        <f t="shared" si="353"/>
        <v>75488</v>
      </c>
    </row>
    <row r="3783" spans="1:30" x14ac:dyDescent="0.15">
      <c r="A3783" s="3">
        <v>1778</v>
      </c>
      <c r="B3783" s="3" t="str">
        <f t="shared" ref="B3783:B3846" si="354">"关卡"&amp;A3783&amp;E3783</f>
        <v>关卡1778boss</v>
      </c>
      <c r="C3783" s="3">
        <f>INDEX([3]关卡!$J$19:$J$2018,A3783)</f>
        <v>550</v>
      </c>
      <c r="D3783" s="3">
        <f>INDEX([3]关卡!$N$19:$N$2018,A3783)</f>
        <v>550</v>
      </c>
      <c r="E3783" s="3" t="s">
        <v>25</v>
      </c>
      <c r="F3783" s="3" t="s">
        <v>26</v>
      </c>
      <c r="G3783" s="3">
        <v>30</v>
      </c>
      <c r="H3783" s="3">
        <v>30</v>
      </c>
      <c r="I3783" s="3">
        <v>0.2</v>
      </c>
      <c r="J3783" s="4">
        <v>0.75</v>
      </c>
      <c r="K3783" s="4">
        <v>1</v>
      </c>
      <c r="L3783" s="4">
        <v>5</v>
      </c>
      <c r="M3783" s="3">
        <v>1</v>
      </c>
      <c r="N3783" s="3">
        <v>2</v>
      </c>
      <c r="O3783" s="3">
        <f>HLOOKUP(O$5,[1]非R能力!$B$8:$F$558,$C3783+1,0)</f>
        <v>2674530.2363424227</v>
      </c>
      <c r="P3783" s="3">
        <f>HLOOKUP(P$5,[1]非R能力!$B$8:$F$558,$C3783+1,0)</f>
        <v>371147.94865448773</v>
      </c>
      <c r="Q3783" s="3">
        <f>HLOOKUP(Q$5,[1]非R能力!$B$8:$F$558,$C3783+1,0)</f>
        <v>180663.03073300805</v>
      </c>
      <c r="R3783" s="3">
        <f>HLOOKUP(R$5,[1]非R能力!$B$8:$F$558,$C3783+1,0)</f>
        <v>56616.730527455926</v>
      </c>
      <c r="S3783" s="3">
        <f>HLOOKUP(S$5,[1]非R能力!$B$8:$F$558,$C3783+1,0)</f>
        <v>73368.568621644255</v>
      </c>
      <c r="T3783" s="3">
        <f>INDEX([1]非R能力!$H$9:$H$558,D3783)</f>
        <v>74359.2083312342</v>
      </c>
      <c r="U3783" s="3">
        <f>IF(E3783="小怪",0,IF(INDEX([1]非R能力!$FK$9:$FK$558,C3783)=0,0,10))</f>
        <v>10</v>
      </c>
      <c r="V3783" s="3">
        <f>IF(E3783="小怪",0,IF(INDEX([1]非R能力!$FH$9:$FH$558,C3783)=0,0,5000))</f>
        <v>5000</v>
      </c>
      <c r="W3783" s="3">
        <f>HLOOKUP(W$5,[2]人物技能基础!$O$3:$Q$553,$C3783+1,0)</f>
        <v>3.637142857142857</v>
      </c>
      <c r="X3783" s="3">
        <f>HLOOKUP(X$5,[2]人物技能基础!$O$3:$Q$553,$C3783+1,0)</f>
        <v>2.0186428571428574</v>
      </c>
      <c r="Y3783" s="3">
        <f>HLOOKUP(Y$5,[2]人物技能基础!$O$3:$Q$553,$C3783+1,0)</f>
        <v>99.964285714285708</v>
      </c>
      <c r="Z3783" s="3">
        <f t="shared" ref="Z3783:Z3846" si="355">INT(((P3783-AB3783)*X3783+(Y3783+T3783))*G3783*J3783*$D$2)</f>
        <v>12128984</v>
      </c>
      <c r="AA3783" s="3">
        <f t="shared" ref="AA3783:AA3846" si="356">IF(H3783=0,IF(U3783=0,INT(Q3783/5),IF(V3783=0,INT(Q3783/5),INT((V3783/U3783)/(1/N3783*M3783)/L3783+Q3783))),INT((IF(U3783=0,0,V3783/U3783/(1/N3783*M3783))+O3783/H3783)/L3783+Q3783))</f>
        <v>198693</v>
      </c>
      <c r="AB3783" s="3">
        <f t="shared" ref="AB3783:AB3846" si="357">INT(P3783*I3783)</f>
        <v>74229</v>
      </c>
      <c r="AC3783" s="3">
        <f t="shared" ref="AC3783:AC3846" si="358">INT(K3783*S3783)</f>
        <v>73368</v>
      </c>
      <c r="AD3783" s="3">
        <f t="shared" ref="AD3783:AD3846" si="359">INT(R3783/J3783)</f>
        <v>75488</v>
      </c>
    </row>
    <row r="3784" spans="1:30" x14ac:dyDescent="0.15">
      <c r="A3784" s="3">
        <v>1779</v>
      </c>
      <c r="B3784" s="3" t="str">
        <f t="shared" si="354"/>
        <v>关卡1779boss</v>
      </c>
      <c r="C3784" s="3">
        <f>INDEX([3]关卡!$J$19:$J$2018,A3784)</f>
        <v>550</v>
      </c>
      <c r="D3784" s="3">
        <f>INDEX([3]关卡!$N$19:$N$2018,A3784)</f>
        <v>550</v>
      </c>
      <c r="E3784" s="3" t="s">
        <v>25</v>
      </c>
      <c r="F3784" s="3" t="s">
        <v>26</v>
      </c>
      <c r="G3784" s="3">
        <v>30</v>
      </c>
      <c r="H3784" s="3">
        <v>30</v>
      </c>
      <c r="I3784" s="3">
        <v>0.2</v>
      </c>
      <c r="J3784" s="4">
        <v>0.75</v>
      </c>
      <c r="K3784" s="4">
        <v>1</v>
      </c>
      <c r="L3784" s="4">
        <v>5</v>
      </c>
      <c r="M3784" s="3">
        <v>1</v>
      </c>
      <c r="N3784" s="3">
        <v>2</v>
      </c>
      <c r="O3784" s="3">
        <f>HLOOKUP(O$5,[1]非R能力!$B$8:$F$558,$C3784+1,0)</f>
        <v>2674530.2363424227</v>
      </c>
      <c r="P3784" s="3">
        <f>HLOOKUP(P$5,[1]非R能力!$B$8:$F$558,$C3784+1,0)</f>
        <v>371147.94865448773</v>
      </c>
      <c r="Q3784" s="3">
        <f>HLOOKUP(Q$5,[1]非R能力!$B$8:$F$558,$C3784+1,0)</f>
        <v>180663.03073300805</v>
      </c>
      <c r="R3784" s="3">
        <f>HLOOKUP(R$5,[1]非R能力!$B$8:$F$558,$C3784+1,0)</f>
        <v>56616.730527455926</v>
      </c>
      <c r="S3784" s="3">
        <f>HLOOKUP(S$5,[1]非R能力!$B$8:$F$558,$C3784+1,0)</f>
        <v>73368.568621644255</v>
      </c>
      <c r="T3784" s="3">
        <f>INDEX([1]非R能力!$H$9:$H$558,D3784)</f>
        <v>74359.2083312342</v>
      </c>
      <c r="U3784" s="3">
        <f>IF(E3784="小怪",0,IF(INDEX([1]非R能力!$FK$9:$FK$558,C3784)=0,0,10))</f>
        <v>10</v>
      </c>
      <c r="V3784" s="3">
        <f>IF(E3784="小怪",0,IF(INDEX([1]非R能力!$FH$9:$FH$558,C3784)=0,0,5000))</f>
        <v>5000</v>
      </c>
      <c r="W3784" s="3">
        <f>HLOOKUP(W$5,[2]人物技能基础!$O$3:$Q$553,$C3784+1,0)</f>
        <v>3.637142857142857</v>
      </c>
      <c r="X3784" s="3">
        <f>HLOOKUP(X$5,[2]人物技能基础!$O$3:$Q$553,$C3784+1,0)</f>
        <v>2.0186428571428574</v>
      </c>
      <c r="Y3784" s="3">
        <f>HLOOKUP(Y$5,[2]人物技能基础!$O$3:$Q$553,$C3784+1,0)</f>
        <v>99.964285714285708</v>
      </c>
      <c r="Z3784" s="3">
        <f t="shared" si="355"/>
        <v>12128984</v>
      </c>
      <c r="AA3784" s="3">
        <f t="shared" si="356"/>
        <v>198693</v>
      </c>
      <c r="AB3784" s="3">
        <f t="shared" si="357"/>
        <v>74229</v>
      </c>
      <c r="AC3784" s="3">
        <f t="shared" si="358"/>
        <v>73368</v>
      </c>
      <c r="AD3784" s="3">
        <f t="shared" si="359"/>
        <v>75488</v>
      </c>
    </row>
    <row r="3785" spans="1:30" x14ac:dyDescent="0.15">
      <c r="A3785" s="3">
        <v>1780</v>
      </c>
      <c r="B3785" s="3" t="str">
        <f t="shared" si="354"/>
        <v>关卡1780boss</v>
      </c>
      <c r="C3785" s="3">
        <f>INDEX([3]关卡!$J$19:$J$2018,A3785)</f>
        <v>550</v>
      </c>
      <c r="D3785" s="3">
        <f>INDEX([3]关卡!$N$19:$N$2018,A3785)</f>
        <v>550</v>
      </c>
      <c r="E3785" s="3" t="s">
        <v>25</v>
      </c>
      <c r="F3785" s="3" t="s">
        <v>26</v>
      </c>
      <c r="G3785" s="3">
        <v>30</v>
      </c>
      <c r="H3785" s="3">
        <v>30</v>
      </c>
      <c r="I3785" s="3">
        <v>0.2</v>
      </c>
      <c r="J3785" s="4">
        <v>0.75</v>
      </c>
      <c r="K3785" s="4">
        <v>1</v>
      </c>
      <c r="L3785" s="4">
        <v>5</v>
      </c>
      <c r="M3785" s="3">
        <v>1</v>
      </c>
      <c r="N3785" s="3">
        <v>2</v>
      </c>
      <c r="O3785" s="3">
        <f>HLOOKUP(O$5,[1]非R能力!$B$8:$F$558,$C3785+1,0)</f>
        <v>2674530.2363424227</v>
      </c>
      <c r="P3785" s="3">
        <f>HLOOKUP(P$5,[1]非R能力!$B$8:$F$558,$C3785+1,0)</f>
        <v>371147.94865448773</v>
      </c>
      <c r="Q3785" s="3">
        <f>HLOOKUP(Q$5,[1]非R能力!$B$8:$F$558,$C3785+1,0)</f>
        <v>180663.03073300805</v>
      </c>
      <c r="R3785" s="3">
        <f>HLOOKUP(R$5,[1]非R能力!$B$8:$F$558,$C3785+1,0)</f>
        <v>56616.730527455926</v>
      </c>
      <c r="S3785" s="3">
        <f>HLOOKUP(S$5,[1]非R能力!$B$8:$F$558,$C3785+1,0)</f>
        <v>73368.568621644255</v>
      </c>
      <c r="T3785" s="3">
        <f>INDEX([1]非R能力!$H$9:$H$558,D3785)</f>
        <v>74359.2083312342</v>
      </c>
      <c r="U3785" s="3">
        <f>IF(E3785="小怪",0,IF(INDEX([1]非R能力!$FK$9:$FK$558,C3785)=0,0,10))</f>
        <v>10</v>
      </c>
      <c r="V3785" s="3">
        <f>IF(E3785="小怪",0,IF(INDEX([1]非R能力!$FH$9:$FH$558,C3785)=0,0,5000))</f>
        <v>5000</v>
      </c>
      <c r="W3785" s="3">
        <f>HLOOKUP(W$5,[2]人物技能基础!$O$3:$Q$553,$C3785+1,0)</f>
        <v>3.637142857142857</v>
      </c>
      <c r="X3785" s="3">
        <f>HLOOKUP(X$5,[2]人物技能基础!$O$3:$Q$553,$C3785+1,0)</f>
        <v>2.0186428571428574</v>
      </c>
      <c r="Y3785" s="3">
        <f>HLOOKUP(Y$5,[2]人物技能基础!$O$3:$Q$553,$C3785+1,0)</f>
        <v>99.964285714285708</v>
      </c>
      <c r="Z3785" s="3">
        <f t="shared" si="355"/>
        <v>12128984</v>
      </c>
      <c r="AA3785" s="3">
        <f t="shared" si="356"/>
        <v>198693</v>
      </c>
      <c r="AB3785" s="3">
        <f t="shared" si="357"/>
        <v>74229</v>
      </c>
      <c r="AC3785" s="3">
        <f t="shared" si="358"/>
        <v>73368</v>
      </c>
      <c r="AD3785" s="3">
        <f t="shared" si="359"/>
        <v>75488</v>
      </c>
    </row>
    <row r="3786" spans="1:30" x14ac:dyDescent="0.15">
      <c r="A3786" s="3">
        <v>1781</v>
      </c>
      <c r="B3786" s="3" t="str">
        <f t="shared" si="354"/>
        <v>关卡1781boss</v>
      </c>
      <c r="C3786" s="3">
        <f>INDEX([3]关卡!$J$19:$J$2018,A3786)</f>
        <v>550</v>
      </c>
      <c r="D3786" s="3">
        <f>INDEX([3]关卡!$N$19:$N$2018,A3786)</f>
        <v>550</v>
      </c>
      <c r="E3786" s="3" t="s">
        <v>25</v>
      </c>
      <c r="F3786" s="3" t="s">
        <v>26</v>
      </c>
      <c r="G3786" s="3">
        <v>30</v>
      </c>
      <c r="H3786" s="3">
        <v>30</v>
      </c>
      <c r="I3786" s="3">
        <v>0.2</v>
      </c>
      <c r="J3786" s="4">
        <v>0.75</v>
      </c>
      <c r="K3786" s="4">
        <v>1</v>
      </c>
      <c r="L3786" s="4">
        <v>5</v>
      </c>
      <c r="M3786" s="3">
        <v>1</v>
      </c>
      <c r="N3786" s="3">
        <v>2</v>
      </c>
      <c r="O3786" s="3">
        <f>HLOOKUP(O$5,[1]非R能力!$B$8:$F$558,$C3786+1,0)</f>
        <v>2674530.2363424227</v>
      </c>
      <c r="P3786" s="3">
        <f>HLOOKUP(P$5,[1]非R能力!$B$8:$F$558,$C3786+1,0)</f>
        <v>371147.94865448773</v>
      </c>
      <c r="Q3786" s="3">
        <f>HLOOKUP(Q$5,[1]非R能力!$B$8:$F$558,$C3786+1,0)</f>
        <v>180663.03073300805</v>
      </c>
      <c r="R3786" s="3">
        <f>HLOOKUP(R$5,[1]非R能力!$B$8:$F$558,$C3786+1,0)</f>
        <v>56616.730527455926</v>
      </c>
      <c r="S3786" s="3">
        <f>HLOOKUP(S$5,[1]非R能力!$B$8:$F$558,$C3786+1,0)</f>
        <v>73368.568621644255</v>
      </c>
      <c r="T3786" s="3">
        <f>INDEX([1]非R能力!$H$9:$H$558,D3786)</f>
        <v>74359.2083312342</v>
      </c>
      <c r="U3786" s="3">
        <f>IF(E3786="小怪",0,IF(INDEX([1]非R能力!$FK$9:$FK$558,C3786)=0,0,10))</f>
        <v>10</v>
      </c>
      <c r="V3786" s="3">
        <f>IF(E3786="小怪",0,IF(INDEX([1]非R能力!$FH$9:$FH$558,C3786)=0,0,5000))</f>
        <v>5000</v>
      </c>
      <c r="W3786" s="3">
        <f>HLOOKUP(W$5,[2]人物技能基础!$O$3:$Q$553,$C3786+1,0)</f>
        <v>3.637142857142857</v>
      </c>
      <c r="X3786" s="3">
        <f>HLOOKUP(X$5,[2]人物技能基础!$O$3:$Q$553,$C3786+1,0)</f>
        <v>2.0186428571428574</v>
      </c>
      <c r="Y3786" s="3">
        <f>HLOOKUP(Y$5,[2]人物技能基础!$O$3:$Q$553,$C3786+1,0)</f>
        <v>99.964285714285708</v>
      </c>
      <c r="Z3786" s="3">
        <f t="shared" si="355"/>
        <v>12128984</v>
      </c>
      <c r="AA3786" s="3">
        <f t="shared" si="356"/>
        <v>198693</v>
      </c>
      <c r="AB3786" s="3">
        <f t="shared" si="357"/>
        <v>74229</v>
      </c>
      <c r="AC3786" s="3">
        <f t="shared" si="358"/>
        <v>73368</v>
      </c>
      <c r="AD3786" s="3">
        <f t="shared" si="359"/>
        <v>75488</v>
      </c>
    </row>
    <row r="3787" spans="1:30" x14ac:dyDescent="0.15">
      <c r="A3787" s="3">
        <v>1782</v>
      </c>
      <c r="B3787" s="3" t="str">
        <f t="shared" si="354"/>
        <v>关卡1782boss</v>
      </c>
      <c r="C3787" s="3">
        <f>INDEX([3]关卡!$J$19:$J$2018,A3787)</f>
        <v>550</v>
      </c>
      <c r="D3787" s="3">
        <f>INDEX([3]关卡!$N$19:$N$2018,A3787)</f>
        <v>550</v>
      </c>
      <c r="E3787" s="3" t="s">
        <v>25</v>
      </c>
      <c r="F3787" s="3" t="s">
        <v>26</v>
      </c>
      <c r="G3787" s="3">
        <v>30</v>
      </c>
      <c r="H3787" s="3">
        <v>30</v>
      </c>
      <c r="I3787" s="3">
        <v>0.2</v>
      </c>
      <c r="J3787" s="4">
        <v>0.75</v>
      </c>
      <c r="K3787" s="4">
        <v>1</v>
      </c>
      <c r="L3787" s="4">
        <v>5</v>
      </c>
      <c r="M3787" s="3">
        <v>1</v>
      </c>
      <c r="N3787" s="3">
        <v>2</v>
      </c>
      <c r="O3787" s="3">
        <f>HLOOKUP(O$5,[1]非R能力!$B$8:$F$558,$C3787+1,0)</f>
        <v>2674530.2363424227</v>
      </c>
      <c r="P3787" s="3">
        <f>HLOOKUP(P$5,[1]非R能力!$B$8:$F$558,$C3787+1,0)</f>
        <v>371147.94865448773</v>
      </c>
      <c r="Q3787" s="3">
        <f>HLOOKUP(Q$5,[1]非R能力!$B$8:$F$558,$C3787+1,0)</f>
        <v>180663.03073300805</v>
      </c>
      <c r="R3787" s="3">
        <f>HLOOKUP(R$5,[1]非R能力!$B$8:$F$558,$C3787+1,0)</f>
        <v>56616.730527455926</v>
      </c>
      <c r="S3787" s="3">
        <f>HLOOKUP(S$5,[1]非R能力!$B$8:$F$558,$C3787+1,0)</f>
        <v>73368.568621644255</v>
      </c>
      <c r="T3787" s="3">
        <f>INDEX([1]非R能力!$H$9:$H$558,D3787)</f>
        <v>74359.2083312342</v>
      </c>
      <c r="U3787" s="3">
        <f>IF(E3787="小怪",0,IF(INDEX([1]非R能力!$FK$9:$FK$558,C3787)=0,0,10))</f>
        <v>10</v>
      </c>
      <c r="V3787" s="3">
        <f>IF(E3787="小怪",0,IF(INDEX([1]非R能力!$FH$9:$FH$558,C3787)=0,0,5000))</f>
        <v>5000</v>
      </c>
      <c r="W3787" s="3">
        <f>HLOOKUP(W$5,[2]人物技能基础!$O$3:$Q$553,$C3787+1,0)</f>
        <v>3.637142857142857</v>
      </c>
      <c r="X3787" s="3">
        <f>HLOOKUP(X$5,[2]人物技能基础!$O$3:$Q$553,$C3787+1,0)</f>
        <v>2.0186428571428574</v>
      </c>
      <c r="Y3787" s="3">
        <f>HLOOKUP(Y$5,[2]人物技能基础!$O$3:$Q$553,$C3787+1,0)</f>
        <v>99.964285714285708</v>
      </c>
      <c r="Z3787" s="3">
        <f t="shared" si="355"/>
        <v>12128984</v>
      </c>
      <c r="AA3787" s="3">
        <f t="shared" si="356"/>
        <v>198693</v>
      </c>
      <c r="AB3787" s="3">
        <f t="shared" si="357"/>
        <v>74229</v>
      </c>
      <c r="AC3787" s="3">
        <f t="shared" si="358"/>
        <v>73368</v>
      </c>
      <c r="AD3787" s="3">
        <f t="shared" si="359"/>
        <v>75488</v>
      </c>
    </row>
    <row r="3788" spans="1:30" x14ac:dyDescent="0.15">
      <c r="A3788" s="3">
        <v>1783</v>
      </c>
      <c r="B3788" s="3" t="str">
        <f t="shared" si="354"/>
        <v>关卡1783boss</v>
      </c>
      <c r="C3788" s="3">
        <f>INDEX([3]关卡!$J$19:$J$2018,A3788)</f>
        <v>550</v>
      </c>
      <c r="D3788" s="3">
        <f>INDEX([3]关卡!$N$19:$N$2018,A3788)</f>
        <v>550</v>
      </c>
      <c r="E3788" s="3" t="s">
        <v>25</v>
      </c>
      <c r="F3788" s="3" t="s">
        <v>26</v>
      </c>
      <c r="G3788" s="3">
        <v>30</v>
      </c>
      <c r="H3788" s="3">
        <v>30</v>
      </c>
      <c r="I3788" s="3">
        <v>0.2</v>
      </c>
      <c r="J3788" s="4">
        <v>0.75</v>
      </c>
      <c r="K3788" s="4">
        <v>1</v>
      </c>
      <c r="L3788" s="4">
        <v>5</v>
      </c>
      <c r="M3788" s="3">
        <v>1</v>
      </c>
      <c r="N3788" s="3">
        <v>2</v>
      </c>
      <c r="O3788" s="3">
        <f>HLOOKUP(O$5,[1]非R能力!$B$8:$F$558,$C3788+1,0)</f>
        <v>2674530.2363424227</v>
      </c>
      <c r="P3788" s="3">
        <f>HLOOKUP(P$5,[1]非R能力!$B$8:$F$558,$C3788+1,0)</f>
        <v>371147.94865448773</v>
      </c>
      <c r="Q3788" s="3">
        <f>HLOOKUP(Q$5,[1]非R能力!$B$8:$F$558,$C3788+1,0)</f>
        <v>180663.03073300805</v>
      </c>
      <c r="R3788" s="3">
        <f>HLOOKUP(R$5,[1]非R能力!$B$8:$F$558,$C3788+1,0)</f>
        <v>56616.730527455926</v>
      </c>
      <c r="S3788" s="3">
        <f>HLOOKUP(S$5,[1]非R能力!$B$8:$F$558,$C3788+1,0)</f>
        <v>73368.568621644255</v>
      </c>
      <c r="T3788" s="3">
        <f>INDEX([1]非R能力!$H$9:$H$558,D3788)</f>
        <v>74359.2083312342</v>
      </c>
      <c r="U3788" s="3">
        <f>IF(E3788="小怪",0,IF(INDEX([1]非R能力!$FK$9:$FK$558,C3788)=0,0,10))</f>
        <v>10</v>
      </c>
      <c r="V3788" s="3">
        <f>IF(E3788="小怪",0,IF(INDEX([1]非R能力!$FH$9:$FH$558,C3788)=0,0,5000))</f>
        <v>5000</v>
      </c>
      <c r="W3788" s="3">
        <f>HLOOKUP(W$5,[2]人物技能基础!$O$3:$Q$553,$C3788+1,0)</f>
        <v>3.637142857142857</v>
      </c>
      <c r="X3788" s="3">
        <f>HLOOKUP(X$5,[2]人物技能基础!$O$3:$Q$553,$C3788+1,0)</f>
        <v>2.0186428571428574</v>
      </c>
      <c r="Y3788" s="3">
        <f>HLOOKUP(Y$5,[2]人物技能基础!$O$3:$Q$553,$C3788+1,0)</f>
        <v>99.964285714285708</v>
      </c>
      <c r="Z3788" s="3">
        <f t="shared" si="355"/>
        <v>12128984</v>
      </c>
      <c r="AA3788" s="3">
        <f t="shared" si="356"/>
        <v>198693</v>
      </c>
      <c r="AB3788" s="3">
        <f t="shared" si="357"/>
        <v>74229</v>
      </c>
      <c r="AC3788" s="3">
        <f t="shared" si="358"/>
        <v>73368</v>
      </c>
      <c r="AD3788" s="3">
        <f t="shared" si="359"/>
        <v>75488</v>
      </c>
    </row>
    <row r="3789" spans="1:30" x14ac:dyDescent="0.15">
      <c r="A3789" s="3">
        <v>1784</v>
      </c>
      <c r="B3789" s="3" t="str">
        <f t="shared" si="354"/>
        <v>关卡1784boss</v>
      </c>
      <c r="C3789" s="3">
        <f>INDEX([3]关卡!$J$19:$J$2018,A3789)</f>
        <v>550</v>
      </c>
      <c r="D3789" s="3">
        <f>INDEX([3]关卡!$N$19:$N$2018,A3789)</f>
        <v>550</v>
      </c>
      <c r="E3789" s="3" t="s">
        <v>25</v>
      </c>
      <c r="F3789" s="3" t="s">
        <v>26</v>
      </c>
      <c r="G3789" s="3">
        <v>30</v>
      </c>
      <c r="H3789" s="3">
        <v>30</v>
      </c>
      <c r="I3789" s="3">
        <v>0.2</v>
      </c>
      <c r="J3789" s="4">
        <v>0.75</v>
      </c>
      <c r="K3789" s="4">
        <v>1</v>
      </c>
      <c r="L3789" s="4">
        <v>5</v>
      </c>
      <c r="M3789" s="3">
        <v>1</v>
      </c>
      <c r="N3789" s="3">
        <v>2</v>
      </c>
      <c r="O3789" s="3">
        <f>HLOOKUP(O$5,[1]非R能力!$B$8:$F$558,$C3789+1,0)</f>
        <v>2674530.2363424227</v>
      </c>
      <c r="P3789" s="3">
        <f>HLOOKUP(P$5,[1]非R能力!$B$8:$F$558,$C3789+1,0)</f>
        <v>371147.94865448773</v>
      </c>
      <c r="Q3789" s="3">
        <f>HLOOKUP(Q$5,[1]非R能力!$B$8:$F$558,$C3789+1,0)</f>
        <v>180663.03073300805</v>
      </c>
      <c r="R3789" s="3">
        <f>HLOOKUP(R$5,[1]非R能力!$B$8:$F$558,$C3789+1,0)</f>
        <v>56616.730527455926</v>
      </c>
      <c r="S3789" s="3">
        <f>HLOOKUP(S$5,[1]非R能力!$B$8:$F$558,$C3789+1,0)</f>
        <v>73368.568621644255</v>
      </c>
      <c r="T3789" s="3">
        <f>INDEX([1]非R能力!$H$9:$H$558,D3789)</f>
        <v>74359.2083312342</v>
      </c>
      <c r="U3789" s="3">
        <f>IF(E3789="小怪",0,IF(INDEX([1]非R能力!$FK$9:$FK$558,C3789)=0,0,10))</f>
        <v>10</v>
      </c>
      <c r="V3789" s="3">
        <f>IF(E3789="小怪",0,IF(INDEX([1]非R能力!$FH$9:$FH$558,C3789)=0,0,5000))</f>
        <v>5000</v>
      </c>
      <c r="W3789" s="3">
        <f>HLOOKUP(W$5,[2]人物技能基础!$O$3:$Q$553,$C3789+1,0)</f>
        <v>3.637142857142857</v>
      </c>
      <c r="X3789" s="3">
        <f>HLOOKUP(X$5,[2]人物技能基础!$O$3:$Q$553,$C3789+1,0)</f>
        <v>2.0186428571428574</v>
      </c>
      <c r="Y3789" s="3">
        <f>HLOOKUP(Y$5,[2]人物技能基础!$O$3:$Q$553,$C3789+1,0)</f>
        <v>99.964285714285708</v>
      </c>
      <c r="Z3789" s="3">
        <f t="shared" si="355"/>
        <v>12128984</v>
      </c>
      <c r="AA3789" s="3">
        <f t="shared" si="356"/>
        <v>198693</v>
      </c>
      <c r="AB3789" s="3">
        <f t="shared" si="357"/>
        <v>74229</v>
      </c>
      <c r="AC3789" s="3">
        <f t="shared" si="358"/>
        <v>73368</v>
      </c>
      <c r="AD3789" s="3">
        <f t="shared" si="359"/>
        <v>75488</v>
      </c>
    </row>
    <row r="3790" spans="1:30" x14ac:dyDescent="0.15">
      <c r="A3790" s="3">
        <v>1785</v>
      </c>
      <c r="B3790" s="3" t="str">
        <f t="shared" si="354"/>
        <v>关卡1785boss</v>
      </c>
      <c r="C3790" s="3">
        <f>INDEX([3]关卡!$J$19:$J$2018,A3790)</f>
        <v>550</v>
      </c>
      <c r="D3790" s="3">
        <f>INDEX([3]关卡!$N$19:$N$2018,A3790)</f>
        <v>550</v>
      </c>
      <c r="E3790" s="3" t="s">
        <v>25</v>
      </c>
      <c r="F3790" s="3" t="s">
        <v>26</v>
      </c>
      <c r="G3790" s="3">
        <v>30</v>
      </c>
      <c r="H3790" s="3">
        <v>30</v>
      </c>
      <c r="I3790" s="3">
        <v>0.2</v>
      </c>
      <c r="J3790" s="4">
        <v>0.75</v>
      </c>
      <c r="K3790" s="4">
        <v>1</v>
      </c>
      <c r="L3790" s="4">
        <v>5</v>
      </c>
      <c r="M3790" s="3">
        <v>1</v>
      </c>
      <c r="N3790" s="3">
        <v>2</v>
      </c>
      <c r="O3790" s="3">
        <f>HLOOKUP(O$5,[1]非R能力!$B$8:$F$558,$C3790+1,0)</f>
        <v>2674530.2363424227</v>
      </c>
      <c r="P3790" s="3">
        <f>HLOOKUP(P$5,[1]非R能力!$B$8:$F$558,$C3790+1,0)</f>
        <v>371147.94865448773</v>
      </c>
      <c r="Q3790" s="3">
        <f>HLOOKUP(Q$5,[1]非R能力!$B$8:$F$558,$C3790+1,0)</f>
        <v>180663.03073300805</v>
      </c>
      <c r="R3790" s="3">
        <f>HLOOKUP(R$5,[1]非R能力!$B$8:$F$558,$C3790+1,0)</f>
        <v>56616.730527455926</v>
      </c>
      <c r="S3790" s="3">
        <f>HLOOKUP(S$5,[1]非R能力!$B$8:$F$558,$C3790+1,0)</f>
        <v>73368.568621644255</v>
      </c>
      <c r="T3790" s="3">
        <f>INDEX([1]非R能力!$H$9:$H$558,D3790)</f>
        <v>74359.2083312342</v>
      </c>
      <c r="U3790" s="3">
        <f>IF(E3790="小怪",0,IF(INDEX([1]非R能力!$FK$9:$FK$558,C3790)=0,0,10))</f>
        <v>10</v>
      </c>
      <c r="V3790" s="3">
        <f>IF(E3790="小怪",0,IF(INDEX([1]非R能力!$FH$9:$FH$558,C3790)=0,0,5000))</f>
        <v>5000</v>
      </c>
      <c r="W3790" s="3">
        <f>HLOOKUP(W$5,[2]人物技能基础!$O$3:$Q$553,$C3790+1,0)</f>
        <v>3.637142857142857</v>
      </c>
      <c r="X3790" s="3">
        <f>HLOOKUP(X$5,[2]人物技能基础!$O$3:$Q$553,$C3790+1,0)</f>
        <v>2.0186428571428574</v>
      </c>
      <c r="Y3790" s="3">
        <f>HLOOKUP(Y$5,[2]人物技能基础!$O$3:$Q$553,$C3790+1,0)</f>
        <v>99.964285714285708</v>
      </c>
      <c r="Z3790" s="3">
        <f t="shared" si="355"/>
        <v>12128984</v>
      </c>
      <c r="AA3790" s="3">
        <f t="shared" si="356"/>
        <v>198693</v>
      </c>
      <c r="AB3790" s="3">
        <f t="shared" si="357"/>
        <v>74229</v>
      </c>
      <c r="AC3790" s="3">
        <f t="shared" si="358"/>
        <v>73368</v>
      </c>
      <c r="AD3790" s="3">
        <f t="shared" si="359"/>
        <v>75488</v>
      </c>
    </row>
    <row r="3791" spans="1:30" x14ac:dyDescent="0.15">
      <c r="A3791" s="3">
        <v>1786</v>
      </c>
      <c r="B3791" s="3" t="str">
        <f t="shared" si="354"/>
        <v>关卡1786boss</v>
      </c>
      <c r="C3791" s="3">
        <f>INDEX([3]关卡!$J$19:$J$2018,A3791)</f>
        <v>550</v>
      </c>
      <c r="D3791" s="3">
        <f>INDEX([3]关卡!$N$19:$N$2018,A3791)</f>
        <v>550</v>
      </c>
      <c r="E3791" s="3" t="s">
        <v>25</v>
      </c>
      <c r="F3791" s="3" t="s">
        <v>26</v>
      </c>
      <c r="G3791" s="3">
        <v>30</v>
      </c>
      <c r="H3791" s="3">
        <v>30</v>
      </c>
      <c r="I3791" s="3">
        <v>0.2</v>
      </c>
      <c r="J3791" s="4">
        <v>0.75</v>
      </c>
      <c r="K3791" s="4">
        <v>1</v>
      </c>
      <c r="L3791" s="4">
        <v>5</v>
      </c>
      <c r="M3791" s="3">
        <v>1</v>
      </c>
      <c r="N3791" s="3">
        <v>2</v>
      </c>
      <c r="O3791" s="3">
        <f>HLOOKUP(O$5,[1]非R能力!$B$8:$F$558,$C3791+1,0)</f>
        <v>2674530.2363424227</v>
      </c>
      <c r="P3791" s="3">
        <f>HLOOKUP(P$5,[1]非R能力!$B$8:$F$558,$C3791+1,0)</f>
        <v>371147.94865448773</v>
      </c>
      <c r="Q3791" s="3">
        <f>HLOOKUP(Q$5,[1]非R能力!$B$8:$F$558,$C3791+1,0)</f>
        <v>180663.03073300805</v>
      </c>
      <c r="R3791" s="3">
        <f>HLOOKUP(R$5,[1]非R能力!$B$8:$F$558,$C3791+1,0)</f>
        <v>56616.730527455926</v>
      </c>
      <c r="S3791" s="3">
        <f>HLOOKUP(S$5,[1]非R能力!$B$8:$F$558,$C3791+1,0)</f>
        <v>73368.568621644255</v>
      </c>
      <c r="T3791" s="3">
        <f>INDEX([1]非R能力!$H$9:$H$558,D3791)</f>
        <v>74359.2083312342</v>
      </c>
      <c r="U3791" s="3">
        <f>IF(E3791="小怪",0,IF(INDEX([1]非R能力!$FK$9:$FK$558,C3791)=0,0,10))</f>
        <v>10</v>
      </c>
      <c r="V3791" s="3">
        <f>IF(E3791="小怪",0,IF(INDEX([1]非R能力!$FH$9:$FH$558,C3791)=0,0,5000))</f>
        <v>5000</v>
      </c>
      <c r="W3791" s="3">
        <f>HLOOKUP(W$5,[2]人物技能基础!$O$3:$Q$553,$C3791+1,0)</f>
        <v>3.637142857142857</v>
      </c>
      <c r="X3791" s="3">
        <f>HLOOKUP(X$5,[2]人物技能基础!$O$3:$Q$553,$C3791+1,0)</f>
        <v>2.0186428571428574</v>
      </c>
      <c r="Y3791" s="3">
        <f>HLOOKUP(Y$5,[2]人物技能基础!$O$3:$Q$553,$C3791+1,0)</f>
        <v>99.964285714285708</v>
      </c>
      <c r="Z3791" s="3">
        <f t="shared" si="355"/>
        <v>12128984</v>
      </c>
      <c r="AA3791" s="3">
        <f t="shared" si="356"/>
        <v>198693</v>
      </c>
      <c r="AB3791" s="3">
        <f t="shared" si="357"/>
        <v>74229</v>
      </c>
      <c r="AC3791" s="3">
        <f t="shared" si="358"/>
        <v>73368</v>
      </c>
      <c r="AD3791" s="3">
        <f t="shared" si="359"/>
        <v>75488</v>
      </c>
    </row>
    <row r="3792" spans="1:30" x14ac:dyDescent="0.15">
      <c r="A3792" s="3">
        <v>1787</v>
      </c>
      <c r="B3792" s="3" t="str">
        <f t="shared" si="354"/>
        <v>关卡1787boss</v>
      </c>
      <c r="C3792" s="3">
        <f>INDEX([3]关卡!$J$19:$J$2018,A3792)</f>
        <v>550</v>
      </c>
      <c r="D3792" s="3">
        <f>INDEX([3]关卡!$N$19:$N$2018,A3792)</f>
        <v>550</v>
      </c>
      <c r="E3792" s="3" t="s">
        <v>25</v>
      </c>
      <c r="F3792" s="3" t="s">
        <v>26</v>
      </c>
      <c r="G3792" s="3">
        <v>30</v>
      </c>
      <c r="H3792" s="3">
        <v>30</v>
      </c>
      <c r="I3792" s="3">
        <v>0.2</v>
      </c>
      <c r="J3792" s="4">
        <v>0.75</v>
      </c>
      <c r="K3792" s="4">
        <v>1</v>
      </c>
      <c r="L3792" s="4">
        <v>5</v>
      </c>
      <c r="M3792" s="3">
        <v>1</v>
      </c>
      <c r="N3792" s="3">
        <v>2</v>
      </c>
      <c r="O3792" s="3">
        <f>HLOOKUP(O$5,[1]非R能力!$B$8:$F$558,$C3792+1,0)</f>
        <v>2674530.2363424227</v>
      </c>
      <c r="P3792" s="3">
        <f>HLOOKUP(P$5,[1]非R能力!$B$8:$F$558,$C3792+1,0)</f>
        <v>371147.94865448773</v>
      </c>
      <c r="Q3792" s="3">
        <f>HLOOKUP(Q$5,[1]非R能力!$B$8:$F$558,$C3792+1,0)</f>
        <v>180663.03073300805</v>
      </c>
      <c r="R3792" s="3">
        <f>HLOOKUP(R$5,[1]非R能力!$B$8:$F$558,$C3792+1,0)</f>
        <v>56616.730527455926</v>
      </c>
      <c r="S3792" s="3">
        <f>HLOOKUP(S$5,[1]非R能力!$B$8:$F$558,$C3792+1,0)</f>
        <v>73368.568621644255</v>
      </c>
      <c r="T3792" s="3">
        <f>INDEX([1]非R能力!$H$9:$H$558,D3792)</f>
        <v>74359.2083312342</v>
      </c>
      <c r="U3792" s="3">
        <f>IF(E3792="小怪",0,IF(INDEX([1]非R能力!$FK$9:$FK$558,C3792)=0,0,10))</f>
        <v>10</v>
      </c>
      <c r="V3792" s="3">
        <f>IF(E3792="小怪",0,IF(INDEX([1]非R能力!$FH$9:$FH$558,C3792)=0,0,5000))</f>
        <v>5000</v>
      </c>
      <c r="W3792" s="3">
        <f>HLOOKUP(W$5,[2]人物技能基础!$O$3:$Q$553,$C3792+1,0)</f>
        <v>3.637142857142857</v>
      </c>
      <c r="X3792" s="3">
        <f>HLOOKUP(X$5,[2]人物技能基础!$O$3:$Q$553,$C3792+1,0)</f>
        <v>2.0186428571428574</v>
      </c>
      <c r="Y3792" s="3">
        <f>HLOOKUP(Y$5,[2]人物技能基础!$O$3:$Q$553,$C3792+1,0)</f>
        <v>99.964285714285708</v>
      </c>
      <c r="Z3792" s="3">
        <f t="shared" si="355"/>
        <v>12128984</v>
      </c>
      <c r="AA3792" s="3">
        <f t="shared" si="356"/>
        <v>198693</v>
      </c>
      <c r="AB3792" s="3">
        <f t="shared" si="357"/>
        <v>74229</v>
      </c>
      <c r="AC3792" s="3">
        <f t="shared" si="358"/>
        <v>73368</v>
      </c>
      <c r="AD3792" s="3">
        <f t="shared" si="359"/>
        <v>75488</v>
      </c>
    </row>
    <row r="3793" spans="1:30" x14ac:dyDescent="0.15">
      <c r="A3793" s="3">
        <v>1788</v>
      </c>
      <c r="B3793" s="3" t="str">
        <f t="shared" si="354"/>
        <v>关卡1788boss</v>
      </c>
      <c r="C3793" s="3">
        <f>INDEX([3]关卡!$J$19:$J$2018,A3793)</f>
        <v>550</v>
      </c>
      <c r="D3793" s="3">
        <f>INDEX([3]关卡!$N$19:$N$2018,A3793)</f>
        <v>550</v>
      </c>
      <c r="E3793" s="3" t="s">
        <v>25</v>
      </c>
      <c r="F3793" s="3" t="s">
        <v>26</v>
      </c>
      <c r="G3793" s="3">
        <v>30</v>
      </c>
      <c r="H3793" s="3">
        <v>30</v>
      </c>
      <c r="I3793" s="3">
        <v>0.2</v>
      </c>
      <c r="J3793" s="4">
        <v>0.75</v>
      </c>
      <c r="K3793" s="4">
        <v>1</v>
      </c>
      <c r="L3793" s="4">
        <v>5</v>
      </c>
      <c r="M3793" s="3">
        <v>1</v>
      </c>
      <c r="N3793" s="3">
        <v>2</v>
      </c>
      <c r="O3793" s="3">
        <f>HLOOKUP(O$5,[1]非R能力!$B$8:$F$558,$C3793+1,0)</f>
        <v>2674530.2363424227</v>
      </c>
      <c r="P3793" s="3">
        <f>HLOOKUP(P$5,[1]非R能力!$B$8:$F$558,$C3793+1,0)</f>
        <v>371147.94865448773</v>
      </c>
      <c r="Q3793" s="3">
        <f>HLOOKUP(Q$5,[1]非R能力!$B$8:$F$558,$C3793+1,0)</f>
        <v>180663.03073300805</v>
      </c>
      <c r="R3793" s="3">
        <f>HLOOKUP(R$5,[1]非R能力!$B$8:$F$558,$C3793+1,0)</f>
        <v>56616.730527455926</v>
      </c>
      <c r="S3793" s="3">
        <f>HLOOKUP(S$5,[1]非R能力!$B$8:$F$558,$C3793+1,0)</f>
        <v>73368.568621644255</v>
      </c>
      <c r="T3793" s="3">
        <f>INDEX([1]非R能力!$H$9:$H$558,D3793)</f>
        <v>74359.2083312342</v>
      </c>
      <c r="U3793" s="3">
        <f>IF(E3793="小怪",0,IF(INDEX([1]非R能力!$FK$9:$FK$558,C3793)=0,0,10))</f>
        <v>10</v>
      </c>
      <c r="V3793" s="3">
        <f>IF(E3793="小怪",0,IF(INDEX([1]非R能力!$FH$9:$FH$558,C3793)=0,0,5000))</f>
        <v>5000</v>
      </c>
      <c r="W3793" s="3">
        <f>HLOOKUP(W$5,[2]人物技能基础!$O$3:$Q$553,$C3793+1,0)</f>
        <v>3.637142857142857</v>
      </c>
      <c r="X3793" s="3">
        <f>HLOOKUP(X$5,[2]人物技能基础!$O$3:$Q$553,$C3793+1,0)</f>
        <v>2.0186428571428574</v>
      </c>
      <c r="Y3793" s="3">
        <f>HLOOKUP(Y$5,[2]人物技能基础!$O$3:$Q$553,$C3793+1,0)</f>
        <v>99.964285714285708</v>
      </c>
      <c r="Z3793" s="3">
        <f t="shared" si="355"/>
        <v>12128984</v>
      </c>
      <c r="AA3793" s="3">
        <f t="shared" si="356"/>
        <v>198693</v>
      </c>
      <c r="AB3793" s="3">
        <f t="shared" si="357"/>
        <v>74229</v>
      </c>
      <c r="AC3793" s="3">
        <f t="shared" si="358"/>
        <v>73368</v>
      </c>
      <c r="AD3793" s="3">
        <f t="shared" si="359"/>
        <v>75488</v>
      </c>
    </row>
    <row r="3794" spans="1:30" x14ac:dyDescent="0.15">
      <c r="A3794" s="3">
        <v>1789</v>
      </c>
      <c r="B3794" s="3" t="str">
        <f t="shared" si="354"/>
        <v>关卡1789boss</v>
      </c>
      <c r="C3794" s="3">
        <f>INDEX([3]关卡!$J$19:$J$2018,A3794)</f>
        <v>550</v>
      </c>
      <c r="D3794" s="3">
        <f>INDEX([3]关卡!$N$19:$N$2018,A3794)</f>
        <v>550</v>
      </c>
      <c r="E3794" s="3" t="s">
        <v>25</v>
      </c>
      <c r="F3794" s="3" t="s">
        <v>26</v>
      </c>
      <c r="G3794" s="3">
        <v>30</v>
      </c>
      <c r="H3794" s="3">
        <v>30</v>
      </c>
      <c r="I3794" s="3">
        <v>0.2</v>
      </c>
      <c r="J3794" s="4">
        <v>0.75</v>
      </c>
      <c r="K3794" s="4">
        <v>1</v>
      </c>
      <c r="L3794" s="4">
        <v>5</v>
      </c>
      <c r="M3794" s="3">
        <v>1</v>
      </c>
      <c r="N3794" s="3">
        <v>2</v>
      </c>
      <c r="O3794" s="3">
        <f>HLOOKUP(O$5,[1]非R能力!$B$8:$F$558,$C3794+1,0)</f>
        <v>2674530.2363424227</v>
      </c>
      <c r="P3794" s="3">
        <f>HLOOKUP(P$5,[1]非R能力!$B$8:$F$558,$C3794+1,0)</f>
        <v>371147.94865448773</v>
      </c>
      <c r="Q3794" s="3">
        <f>HLOOKUP(Q$5,[1]非R能力!$B$8:$F$558,$C3794+1,0)</f>
        <v>180663.03073300805</v>
      </c>
      <c r="R3794" s="3">
        <f>HLOOKUP(R$5,[1]非R能力!$B$8:$F$558,$C3794+1,0)</f>
        <v>56616.730527455926</v>
      </c>
      <c r="S3794" s="3">
        <f>HLOOKUP(S$5,[1]非R能力!$B$8:$F$558,$C3794+1,0)</f>
        <v>73368.568621644255</v>
      </c>
      <c r="T3794" s="3">
        <f>INDEX([1]非R能力!$H$9:$H$558,D3794)</f>
        <v>74359.2083312342</v>
      </c>
      <c r="U3794" s="3">
        <f>IF(E3794="小怪",0,IF(INDEX([1]非R能力!$FK$9:$FK$558,C3794)=0,0,10))</f>
        <v>10</v>
      </c>
      <c r="V3794" s="3">
        <f>IF(E3794="小怪",0,IF(INDEX([1]非R能力!$FH$9:$FH$558,C3794)=0,0,5000))</f>
        <v>5000</v>
      </c>
      <c r="W3794" s="3">
        <f>HLOOKUP(W$5,[2]人物技能基础!$O$3:$Q$553,$C3794+1,0)</f>
        <v>3.637142857142857</v>
      </c>
      <c r="X3794" s="3">
        <f>HLOOKUP(X$5,[2]人物技能基础!$O$3:$Q$553,$C3794+1,0)</f>
        <v>2.0186428571428574</v>
      </c>
      <c r="Y3794" s="3">
        <f>HLOOKUP(Y$5,[2]人物技能基础!$O$3:$Q$553,$C3794+1,0)</f>
        <v>99.964285714285708</v>
      </c>
      <c r="Z3794" s="3">
        <f t="shared" si="355"/>
        <v>12128984</v>
      </c>
      <c r="AA3794" s="3">
        <f t="shared" si="356"/>
        <v>198693</v>
      </c>
      <c r="AB3794" s="3">
        <f t="shared" si="357"/>
        <v>74229</v>
      </c>
      <c r="AC3794" s="3">
        <f t="shared" si="358"/>
        <v>73368</v>
      </c>
      <c r="AD3794" s="3">
        <f t="shared" si="359"/>
        <v>75488</v>
      </c>
    </row>
    <row r="3795" spans="1:30" x14ac:dyDescent="0.15">
      <c r="A3795" s="3">
        <v>1790</v>
      </c>
      <c r="B3795" s="3" t="str">
        <f t="shared" si="354"/>
        <v>关卡1790boss</v>
      </c>
      <c r="C3795" s="3">
        <f>INDEX([3]关卡!$J$19:$J$2018,A3795)</f>
        <v>550</v>
      </c>
      <c r="D3795" s="3">
        <f>INDEX([3]关卡!$N$19:$N$2018,A3795)</f>
        <v>550</v>
      </c>
      <c r="E3795" s="3" t="s">
        <v>25</v>
      </c>
      <c r="F3795" s="3" t="s">
        <v>26</v>
      </c>
      <c r="G3795" s="3">
        <v>30</v>
      </c>
      <c r="H3795" s="3">
        <v>30</v>
      </c>
      <c r="I3795" s="3">
        <v>0.2</v>
      </c>
      <c r="J3795" s="4">
        <v>0.75</v>
      </c>
      <c r="K3795" s="4">
        <v>1</v>
      </c>
      <c r="L3795" s="4">
        <v>5</v>
      </c>
      <c r="M3795" s="3">
        <v>1</v>
      </c>
      <c r="N3795" s="3">
        <v>2</v>
      </c>
      <c r="O3795" s="3">
        <f>HLOOKUP(O$5,[1]非R能力!$B$8:$F$558,$C3795+1,0)</f>
        <v>2674530.2363424227</v>
      </c>
      <c r="P3795" s="3">
        <f>HLOOKUP(P$5,[1]非R能力!$B$8:$F$558,$C3795+1,0)</f>
        <v>371147.94865448773</v>
      </c>
      <c r="Q3795" s="3">
        <f>HLOOKUP(Q$5,[1]非R能力!$B$8:$F$558,$C3795+1,0)</f>
        <v>180663.03073300805</v>
      </c>
      <c r="R3795" s="3">
        <f>HLOOKUP(R$5,[1]非R能力!$B$8:$F$558,$C3795+1,0)</f>
        <v>56616.730527455926</v>
      </c>
      <c r="S3795" s="3">
        <f>HLOOKUP(S$5,[1]非R能力!$B$8:$F$558,$C3795+1,0)</f>
        <v>73368.568621644255</v>
      </c>
      <c r="T3795" s="3">
        <f>INDEX([1]非R能力!$H$9:$H$558,D3795)</f>
        <v>74359.2083312342</v>
      </c>
      <c r="U3795" s="3">
        <f>IF(E3795="小怪",0,IF(INDEX([1]非R能力!$FK$9:$FK$558,C3795)=0,0,10))</f>
        <v>10</v>
      </c>
      <c r="V3795" s="3">
        <f>IF(E3795="小怪",0,IF(INDEX([1]非R能力!$FH$9:$FH$558,C3795)=0,0,5000))</f>
        <v>5000</v>
      </c>
      <c r="W3795" s="3">
        <f>HLOOKUP(W$5,[2]人物技能基础!$O$3:$Q$553,$C3795+1,0)</f>
        <v>3.637142857142857</v>
      </c>
      <c r="X3795" s="3">
        <f>HLOOKUP(X$5,[2]人物技能基础!$O$3:$Q$553,$C3795+1,0)</f>
        <v>2.0186428571428574</v>
      </c>
      <c r="Y3795" s="3">
        <f>HLOOKUP(Y$5,[2]人物技能基础!$O$3:$Q$553,$C3795+1,0)</f>
        <v>99.964285714285708</v>
      </c>
      <c r="Z3795" s="3">
        <f t="shared" si="355"/>
        <v>12128984</v>
      </c>
      <c r="AA3795" s="3">
        <f t="shared" si="356"/>
        <v>198693</v>
      </c>
      <c r="AB3795" s="3">
        <f t="shared" si="357"/>
        <v>74229</v>
      </c>
      <c r="AC3795" s="3">
        <f t="shared" si="358"/>
        <v>73368</v>
      </c>
      <c r="AD3795" s="3">
        <f t="shared" si="359"/>
        <v>75488</v>
      </c>
    </row>
    <row r="3796" spans="1:30" x14ac:dyDescent="0.15">
      <c r="A3796" s="3">
        <v>1791</v>
      </c>
      <c r="B3796" s="3" t="str">
        <f t="shared" si="354"/>
        <v>关卡1791boss</v>
      </c>
      <c r="C3796" s="3">
        <f>INDEX([3]关卡!$J$19:$J$2018,A3796)</f>
        <v>550</v>
      </c>
      <c r="D3796" s="3">
        <f>INDEX([3]关卡!$N$19:$N$2018,A3796)</f>
        <v>550</v>
      </c>
      <c r="E3796" s="3" t="s">
        <v>25</v>
      </c>
      <c r="F3796" s="3" t="s">
        <v>26</v>
      </c>
      <c r="G3796" s="3">
        <v>30</v>
      </c>
      <c r="H3796" s="3">
        <v>30</v>
      </c>
      <c r="I3796" s="3">
        <v>0.2</v>
      </c>
      <c r="J3796" s="4">
        <v>0.75</v>
      </c>
      <c r="K3796" s="4">
        <v>1</v>
      </c>
      <c r="L3796" s="4">
        <v>5</v>
      </c>
      <c r="M3796" s="3">
        <v>1</v>
      </c>
      <c r="N3796" s="3">
        <v>2</v>
      </c>
      <c r="O3796" s="3">
        <f>HLOOKUP(O$5,[1]非R能力!$B$8:$F$558,$C3796+1,0)</f>
        <v>2674530.2363424227</v>
      </c>
      <c r="P3796" s="3">
        <f>HLOOKUP(P$5,[1]非R能力!$B$8:$F$558,$C3796+1,0)</f>
        <v>371147.94865448773</v>
      </c>
      <c r="Q3796" s="3">
        <f>HLOOKUP(Q$5,[1]非R能力!$B$8:$F$558,$C3796+1,0)</f>
        <v>180663.03073300805</v>
      </c>
      <c r="R3796" s="3">
        <f>HLOOKUP(R$5,[1]非R能力!$B$8:$F$558,$C3796+1,0)</f>
        <v>56616.730527455926</v>
      </c>
      <c r="S3796" s="3">
        <f>HLOOKUP(S$5,[1]非R能力!$B$8:$F$558,$C3796+1,0)</f>
        <v>73368.568621644255</v>
      </c>
      <c r="T3796" s="3">
        <f>INDEX([1]非R能力!$H$9:$H$558,D3796)</f>
        <v>74359.2083312342</v>
      </c>
      <c r="U3796" s="3">
        <f>IF(E3796="小怪",0,IF(INDEX([1]非R能力!$FK$9:$FK$558,C3796)=0,0,10))</f>
        <v>10</v>
      </c>
      <c r="V3796" s="3">
        <f>IF(E3796="小怪",0,IF(INDEX([1]非R能力!$FH$9:$FH$558,C3796)=0,0,5000))</f>
        <v>5000</v>
      </c>
      <c r="W3796" s="3">
        <f>HLOOKUP(W$5,[2]人物技能基础!$O$3:$Q$553,$C3796+1,0)</f>
        <v>3.637142857142857</v>
      </c>
      <c r="X3796" s="3">
        <f>HLOOKUP(X$5,[2]人物技能基础!$O$3:$Q$553,$C3796+1,0)</f>
        <v>2.0186428571428574</v>
      </c>
      <c r="Y3796" s="3">
        <f>HLOOKUP(Y$5,[2]人物技能基础!$O$3:$Q$553,$C3796+1,0)</f>
        <v>99.964285714285708</v>
      </c>
      <c r="Z3796" s="3">
        <f t="shared" si="355"/>
        <v>12128984</v>
      </c>
      <c r="AA3796" s="3">
        <f t="shared" si="356"/>
        <v>198693</v>
      </c>
      <c r="AB3796" s="3">
        <f t="shared" si="357"/>
        <v>74229</v>
      </c>
      <c r="AC3796" s="3">
        <f t="shared" si="358"/>
        <v>73368</v>
      </c>
      <c r="AD3796" s="3">
        <f t="shared" si="359"/>
        <v>75488</v>
      </c>
    </row>
    <row r="3797" spans="1:30" x14ac:dyDescent="0.15">
      <c r="A3797" s="3">
        <v>1792</v>
      </c>
      <c r="B3797" s="3" t="str">
        <f t="shared" si="354"/>
        <v>关卡1792boss</v>
      </c>
      <c r="C3797" s="3">
        <f>INDEX([3]关卡!$J$19:$J$2018,A3797)</f>
        <v>550</v>
      </c>
      <c r="D3797" s="3">
        <f>INDEX([3]关卡!$N$19:$N$2018,A3797)</f>
        <v>550</v>
      </c>
      <c r="E3797" s="3" t="s">
        <v>25</v>
      </c>
      <c r="F3797" s="3" t="s">
        <v>26</v>
      </c>
      <c r="G3797" s="3">
        <v>30</v>
      </c>
      <c r="H3797" s="3">
        <v>30</v>
      </c>
      <c r="I3797" s="3">
        <v>0.2</v>
      </c>
      <c r="J3797" s="4">
        <v>0.75</v>
      </c>
      <c r="K3797" s="4">
        <v>1</v>
      </c>
      <c r="L3797" s="4">
        <v>5</v>
      </c>
      <c r="M3797" s="3">
        <v>1</v>
      </c>
      <c r="N3797" s="3">
        <v>2</v>
      </c>
      <c r="O3797" s="3">
        <f>HLOOKUP(O$5,[1]非R能力!$B$8:$F$558,$C3797+1,0)</f>
        <v>2674530.2363424227</v>
      </c>
      <c r="P3797" s="3">
        <f>HLOOKUP(P$5,[1]非R能力!$B$8:$F$558,$C3797+1,0)</f>
        <v>371147.94865448773</v>
      </c>
      <c r="Q3797" s="3">
        <f>HLOOKUP(Q$5,[1]非R能力!$B$8:$F$558,$C3797+1,0)</f>
        <v>180663.03073300805</v>
      </c>
      <c r="R3797" s="3">
        <f>HLOOKUP(R$5,[1]非R能力!$B$8:$F$558,$C3797+1,0)</f>
        <v>56616.730527455926</v>
      </c>
      <c r="S3797" s="3">
        <f>HLOOKUP(S$5,[1]非R能力!$B$8:$F$558,$C3797+1,0)</f>
        <v>73368.568621644255</v>
      </c>
      <c r="T3797" s="3">
        <f>INDEX([1]非R能力!$H$9:$H$558,D3797)</f>
        <v>74359.2083312342</v>
      </c>
      <c r="U3797" s="3">
        <f>IF(E3797="小怪",0,IF(INDEX([1]非R能力!$FK$9:$FK$558,C3797)=0,0,10))</f>
        <v>10</v>
      </c>
      <c r="V3797" s="3">
        <f>IF(E3797="小怪",0,IF(INDEX([1]非R能力!$FH$9:$FH$558,C3797)=0,0,5000))</f>
        <v>5000</v>
      </c>
      <c r="W3797" s="3">
        <f>HLOOKUP(W$5,[2]人物技能基础!$O$3:$Q$553,$C3797+1,0)</f>
        <v>3.637142857142857</v>
      </c>
      <c r="X3797" s="3">
        <f>HLOOKUP(X$5,[2]人物技能基础!$O$3:$Q$553,$C3797+1,0)</f>
        <v>2.0186428571428574</v>
      </c>
      <c r="Y3797" s="3">
        <f>HLOOKUP(Y$5,[2]人物技能基础!$O$3:$Q$553,$C3797+1,0)</f>
        <v>99.964285714285708</v>
      </c>
      <c r="Z3797" s="3">
        <f t="shared" si="355"/>
        <v>12128984</v>
      </c>
      <c r="AA3797" s="3">
        <f t="shared" si="356"/>
        <v>198693</v>
      </c>
      <c r="AB3797" s="3">
        <f t="shared" si="357"/>
        <v>74229</v>
      </c>
      <c r="AC3797" s="3">
        <f t="shared" si="358"/>
        <v>73368</v>
      </c>
      <c r="AD3797" s="3">
        <f t="shared" si="359"/>
        <v>75488</v>
      </c>
    </row>
    <row r="3798" spans="1:30" x14ac:dyDescent="0.15">
      <c r="A3798" s="3">
        <v>1793</v>
      </c>
      <c r="B3798" s="3" t="str">
        <f t="shared" si="354"/>
        <v>关卡1793boss</v>
      </c>
      <c r="C3798" s="3">
        <f>INDEX([3]关卡!$J$19:$J$2018,A3798)</f>
        <v>550</v>
      </c>
      <c r="D3798" s="3">
        <f>INDEX([3]关卡!$N$19:$N$2018,A3798)</f>
        <v>550</v>
      </c>
      <c r="E3798" s="3" t="s">
        <v>25</v>
      </c>
      <c r="F3798" s="3" t="s">
        <v>26</v>
      </c>
      <c r="G3798" s="3">
        <v>30</v>
      </c>
      <c r="H3798" s="3">
        <v>30</v>
      </c>
      <c r="I3798" s="3">
        <v>0.2</v>
      </c>
      <c r="J3798" s="4">
        <v>0.75</v>
      </c>
      <c r="K3798" s="4">
        <v>1</v>
      </c>
      <c r="L3798" s="4">
        <v>5</v>
      </c>
      <c r="M3798" s="3">
        <v>1</v>
      </c>
      <c r="N3798" s="3">
        <v>2</v>
      </c>
      <c r="O3798" s="3">
        <f>HLOOKUP(O$5,[1]非R能力!$B$8:$F$558,$C3798+1,0)</f>
        <v>2674530.2363424227</v>
      </c>
      <c r="P3798" s="3">
        <f>HLOOKUP(P$5,[1]非R能力!$B$8:$F$558,$C3798+1,0)</f>
        <v>371147.94865448773</v>
      </c>
      <c r="Q3798" s="3">
        <f>HLOOKUP(Q$5,[1]非R能力!$B$8:$F$558,$C3798+1,0)</f>
        <v>180663.03073300805</v>
      </c>
      <c r="R3798" s="3">
        <f>HLOOKUP(R$5,[1]非R能力!$B$8:$F$558,$C3798+1,0)</f>
        <v>56616.730527455926</v>
      </c>
      <c r="S3798" s="3">
        <f>HLOOKUP(S$5,[1]非R能力!$B$8:$F$558,$C3798+1,0)</f>
        <v>73368.568621644255</v>
      </c>
      <c r="T3798" s="3">
        <f>INDEX([1]非R能力!$H$9:$H$558,D3798)</f>
        <v>74359.2083312342</v>
      </c>
      <c r="U3798" s="3">
        <f>IF(E3798="小怪",0,IF(INDEX([1]非R能力!$FK$9:$FK$558,C3798)=0,0,10))</f>
        <v>10</v>
      </c>
      <c r="V3798" s="3">
        <f>IF(E3798="小怪",0,IF(INDEX([1]非R能力!$FH$9:$FH$558,C3798)=0,0,5000))</f>
        <v>5000</v>
      </c>
      <c r="W3798" s="3">
        <f>HLOOKUP(W$5,[2]人物技能基础!$O$3:$Q$553,$C3798+1,0)</f>
        <v>3.637142857142857</v>
      </c>
      <c r="X3798" s="3">
        <f>HLOOKUP(X$5,[2]人物技能基础!$O$3:$Q$553,$C3798+1,0)</f>
        <v>2.0186428571428574</v>
      </c>
      <c r="Y3798" s="3">
        <f>HLOOKUP(Y$5,[2]人物技能基础!$O$3:$Q$553,$C3798+1,0)</f>
        <v>99.964285714285708</v>
      </c>
      <c r="Z3798" s="3">
        <f t="shared" si="355"/>
        <v>12128984</v>
      </c>
      <c r="AA3798" s="3">
        <f t="shared" si="356"/>
        <v>198693</v>
      </c>
      <c r="AB3798" s="3">
        <f t="shared" si="357"/>
        <v>74229</v>
      </c>
      <c r="AC3798" s="3">
        <f t="shared" si="358"/>
        <v>73368</v>
      </c>
      <c r="AD3798" s="3">
        <f t="shared" si="359"/>
        <v>75488</v>
      </c>
    </row>
    <row r="3799" spans="1:30" x14ac:dyDescent="0.15">
      <c r="A3799" s="3">
        <v>1794</v>
      </c>
      <c r="B3799" s="3" t="str">
        <f t="shared" si="354"/>
        <v>关卡1794boss</v>
      </c>
      <c r="C3799" s="3">
        <f>INDEX([3]关卡!$J$19:$J$2018,A3799)</f>
        <v>550</v>
      </c>
      <c r="D3799" s="3">
        <f>INDEX([3]关卡!$N$19:$N$2018,A3799)</f>
        <v>550</v>
      </c>
      <c r="E3799" s="3" t="s">
        <v>25</v>
      </c>
      <c r="F3799" s="3" t="s">
        <v>26</v>
      </c>
      <c r="G3799" s="3">
        <v>30</v>
      </c>
      <c r="H3799" s="3">
        <v>30</v>
      </c>
      <c r="I3799" s="3">
        <v>0.2</v>
      </c>
      <c r="J3799" s="4">
        <v>0.75</v>
      </c>
      <c r="K3799" s="4">
        <v>1</v>
      </c>
      <c r="L3799" s="4">
        <v>5</v>
      </c>
      <c r="M3799" s="3">
        <v>1</v>
      </c>
      <c r="N3799" s="3">
        <v>2</v>
      </c>
      <c r="O3799" s="3">
        <f>HLOOKUP(O$5,[1]非R能力!$B$8:$F$558,$C3799+1,0)</f>
        <v>2674530.2363424227</v>
      </c>
      <c r="P3799" s="3">
        <f>HLOOKUP(P$5,[1]非R能力!$B$8:$F$558,$C3799+1,0)</f>
        <v>371147.94865448773</v>
      </c>
      <c r="Q3799" s="3">
        <f>HLOOKUP(Q$5,[1]非R能力!$B$8:$F$558,$C3799+1,0)</f>
        <v>180663.03073300805</v>
      </c>
      <c r="R3799" s="3">
        <f>HLOOKUP(R$5,[1]非R能力!$B$8:$F$558,$C3799+1,0)</f>
        <v>56616.730527455926</v>
      </c>
      <c r="S3799" s="3">
        <f>HLOOKUP(S$5,[1]非R能力!$B$8:$F$558,$C3799+1,0)</f>
        <v>73368.568621644255</v>
      </c>
      <c r="T3799" s="3">
        <f>INDEX([1]非R能力!$H$9:$H$558,D3799)</f>
        <v>74359.2083312342</v>
      </c>
      <c r="U3799" s="3">
        <f>IF(E3799="小怪",0,IF(INDEX([1]非R能力!$FK$9:$FK$558,C3799)=0,0,10))</f>
        <v>10</v>
      </c>
      <c r="V3799" s="3">
        <f>IF(E3799="小怪",0,IF(INDEX([1]非R能力!$FH$9:$FH$558,C3799)=0,0,5000))</f>
        <v>5000</v>
      </c>
      <c r="W3799" s="3">
        <f>HLOOKUP(W$5,[2]人物技能基础!$O$3:$Q$553,$C3799+1,0)</f>
        <v>3.637142857142857</v>
      </c>
      <c r="X3799" s="3">
        <f>HLOOKUP(X$5,[2]人物技能基础!$O$3:$Q$553,$C3799+1,0)</f>
        <v>2.0186428571428574</v>
      </c>
      <c r="Y3799" s="3">
        <f>HLOOKUP(Y$5,[2]人物技能基础!$O$3:$Q$553,$C3799+1,0)</f>
        <v>99.964285714285708</v>
      </c>
      <c r="Z3799" s="3">
        <f t="shared" si="355"/>
        <v>12128984</v>
      </c>
      <c r="AA3799" s="3">
        <f t="shared" si="356"/>
        <v>198693</v>
      </c>
      <c r="AB3799" s="3">
        <f t="shared" si="357"/>
        <v>74229</v>
      </c>
      <c r="AC3799" s="3">
        <f t="shared" si="358"/>
        <v>73368</v>
      </c>
      <c r="AD3799" s="3">
        <f t="shared" si="359"/>
        <v>75488</v>
      </c>
    </row>
    <row r="3800" spans="1:30" x14ac:dyDescent="0.15">
      <c r="A3800" s="3">
        <v>1795</v>
      </c>
      <c r="B3800" s="3" t="str">
        <f t="shared" si="354"/>
        <v>关卡1795boss</v>
      </c>
      <c r="C3800" s="3">
        <f>INDEX([3]关卡!$J$19:$J$2018,A3800)</f>
        <v>550</v>
      </c>
      <c r="D3800" s="3">
        <f>INDEX([3]关卡!$N$19:$N$2018,A3800)</f>
        <v>550</v>
      </c>
      <c r="E3800" s="3" t="s">
        <v>25</v>
      </c>
      <c r="F3800" s="3" t="s">
        <v>26</v>
      </c>
      <c r="G3800" s="3">
        <v>30</v>
      </c>
      <c r="H3800" s="3">
        <v>30</v>
      </c>
      <c r="I3800" s="3">
        <v>0.2</v>
      </c>
      <c r="J3800" s="4">
        <v>0.75</v>
      </c>
      <c r="K3800" s="4">
        <v>1</v>
      </c>
      <c r="L3800" s="4">
        <v>5</v>
      </c>
      <c r="M3800" s="3">
        <v>1</v>
      </c>
      <c r="N3800" s="3">
        <v>2</v>
      </c>
      <c r="O3800" s="3">
        <f>HLOOKUP(O$5,[1]非R能力!$B$8:$F$558,$C3800+1,0)</f>
        <v>2674530.2363424227</v>
      </c>
      <c r="P3800" s="3">
        <f>HLOOKUP(P$5,[1]非R能力!$B$8:$F$558,$C3800+1,0)</f>
        <v>371147.94865448773</v>
      </c>
      <c r="Q3800" s="3">
        <f>HLOOKUP(Q$5,[1]非R能力!$B$8:$F$558,$C3800+1,0)</f>
        <v>180663.03073300805</v>
      </c>
      <c r="R3800" s="3">
        <f>HLOOKUP(R$5,[1]非R能力!$B$8:$F$558,$C3800+1,0)</f>
        <v>56616.730527455926</v>
      </c>
      <c r="S3800" s="3">
        <f>HLOOKUP(S$5,[1]非R能力!$B$8:$F$558,$C3800+1,0)</f>
        <v>73368.568621644255</v>
      </c>
      <c r="T3800" s="3">
        <f>INDEX([1]非R能力!$H$9:$H$558,D3800)</f>
        <v>74359.2083312342</v>
      </c>
      <c r="U3800" s="3">
        <f>IF(E3800="小怪",0,IF(INDEX([1]非R能力!$FK$9:$FK$558,C3800)=0,0,10))</f>
        <v>10</v>
      </c>
      <c r="V3800" s="3">
        <f>IF(E3800="小怪",0,IF(INDEX([1]非R能力!$FH$9:$FH$558,C3800)=0,0,5000))</f>
        <v>5000</v>
      </c>
      <c r="W3800" s="3">
        <f>HLOOKUP(W$5,[2]人物技能基础!$O$3:$Q$553,$C3800+1,0)</f>
        <v>3.637142857142857</v>
      </c>
      <c r="X3800" s="3">
        <f>HLOOKUP(X$5,[2]人物技能基础!$O$3:$Q$553,$C3800+1,0)</f>
        <v>2.0186428571428574</v>
      </c>
      <c r="Y3800" s="3">
        <f>HLOOKUP(Y$5,[2]人物技能基础!$O$3:$Q$553,$C3800+1,0)</f>
        <v>99.964285714285708</v>
      </c>
      <c r="Z3800" s="3">
        <f t="shared" si="355"/>
        <v>12128984</v>
      </c>
      <c r="AA3800" s="3">
        <f t="shared" si="356"/>
        <v>198693</v>
      </c>
      <c r="AB3800" s="3">
        <f t="shared" si="357"/>
        <v>74229</v>
      </c>
      <c r="AC3800" s="3">
        <f t="shared" si="358"/>
        <v>73368</v>
      </c>
      <c r="AD3800" s="3">
        <f t="shared" si="359"/>
        <v>75488</v>
      </c>
    </row>
    <row r="3801" spans="1:30" x14ac:dyDescent="0.15">
      <c r="A3801" s="3">
        <v>1796</v>
      </c>
      <c r="B3801" s="3" t="str">
        <f t="shared" si="354"/>
        <v>关卡1796boss</v>
      </c>
      <c r="C3801" s="3">
        <f>INDEX([3]关卡!$J$19:$J$2018,A3801)</f>
        <v>550</v>
      </c>
      <c r="D3801" s="3">
        <f>INDEX([3]关卡!$N$19:$N$2018,A3801)</f>
        <v>550</v>
      </c>
      <c r="E3801" s="3" t="s">
        <v>25</v>
      </c>
      <c r="F3801" s="3" t="s">
        <v>26</v>
      </c>
      <c r="G3801" s="3">
        <v>30</v>
      </c>
      <c r="H3801" s="3">
        <v>30</v>
      </c>
      <c r="I3801" s="3">
        <v>0.2</v>
      </c>
      <c r="J3801" s="4">
        <v>0.75</v>
      </c>
      <c r="K3801" s="4">
        <v>1</v>
      </c>
      <c r="L3801" s="4">
        <v>5</v>
      </c>
      <c r="M3801" s="3">
        <v>1</v>
      </c>
      <c r="N3801" s="3">
        <v>2</v>
      </c>
      <c r="O3801" s="3">
        <f>HLOOKUP(O$5,[1]非R能力!$B$8:$F$558,$C3801+1,0)</f>
        <v>2674530.2363424227</v>
      </c>
      <c r="P3801" s="3">
        <f>HLOOKUP(P$5,[1]非R能力!$B$8:$F$558,$C3801+1,0)</f>
        <v>371147.94865448773</v>
      </c>
      <c r="Q3801" s="3">
        <f>HLOOKUP(Q$5,[1]非R能力!$B$8:$F$558,$C3801+1,0)</f>
        <v>180663.03073300805</v>
      </c>
      <c r="R3801" s="3">
        <f>HLOOKUP(R$5,[1]非R能力!$B$8:$F$558,$C3801+1,0)</f>
        <v>56616.730527455926</v>
      </c>
      <c r="S3801" s="3">
        <f>HLOOKUP(S$5,[1]非R能力!$B$8:$F$558,$C3801+1,0)</f>
        <v>73368.568621644255</v>
      </c>
      <c r="T3801" s="3">
        <f>INDEX([1]非R能力!$H$9:$H$558,D3801)</f>
        <v>74359.2083312342</v>
      </c>
      <c r="U3801" s="3">
        <f>IF(E3801="小怪",0,IF(INDEX([1]非R能力!$FK$9:$FK$558,C3801)=0,0,10))</f>
        <v>10</v>
      </c>
      <c r="V3801" s="3">
        <f>IF(E3801="小怪",0,IF(INDEX([1]非R能力!$FH$9:$FH$558,C3801)=0,0,5000))</f>
        <v>5000</v>
      </c>
      <c r="W3801" s="3">
        <f>HLOOKUP(W$5,[2]人物技能基础!$O$3:$Q$553,$C3801+1,0)</f>
        <v>3.637142857142857</v>
      </c>
      <c r="X3801" s="3">
        <f>HLOOKUP(X$5,[2]人物技能基础!$O$3:$Q$553,$C3801+1,0)</f>
        <v>2.0186428571428574</v>
      </c>
      <c r="Y3801" s="3">
        <f>HLOOKUP(Y$5,[2]人物技能基础!$O$3:$Q$553,$C3801+1,0)</f>
        <v>99.964285714285708</v>
      </c>
      <c r="Z3801" s="3">
        <f t="shared" si="355"/>
        <v>12128984</v>
      </c>
      <c r="AA3801" s="3">
        <f t="shared" si="356"/>
        <v>198693</v>
      </c>
      <c r="AB3801" s="3">
        <f t="shared" si="357"/>
        <v>74229</v>
      </c>
      <c r="AC3801" s="3">
        <f t="shared" si="358"/>
        <v>73368</v>
      </c>
      <c r="AD3801" s="3">
        <f t="shared" si="359"/>
        <v>75488</v>
      </c>
    </row>
    <row r="3802" spans="1:30" x14ac:dyDescent="0.15">
      <c r="A3802" s="3">
        <v>1797</v>
      </c>
      <c r="B3802" s="3" t="str">
        <f t="shared" si="354"/>
        <v>关卡1797boss</v>
      </c>
      <c r="C3802" s="3">
        <f>INDEX([3]关卡!$J$19:$J$2018,A3802)</f>
        <v>550</v>
      </c>
      <c r="D3802" s="3">
        <f>INDEX([3]关卡!$N$19:$N$2018,A3802)</f>
        <v>550</v>
      </c>
      <c r="E3802" s="3" t="s">
        <v>25</v>
      </c>
      <c r="F3802" s="3" t="s">
        <v>26</v>
      </c>
      <c r="G3802" s="3">
        <v>30</v>
      </c>
      <c r="H3802" s="3">
        <v>30</v>
      </c>
      <c r="I3802" s="3">
        <v>0.2</v>
      </c>
      <c r="J3802" s="4">
        <v>0.75</v>
      </c>
      <c r="K3802" s="4">
        <v>1</v>
      </c>
      <c r="L3802" s="4">
        <v>5</v>
      </c>
      <c r="M3802" s="3">
        <v>1</v>
      </c>
      <c r="N3802" s="3">
        <v>2</v>
      </c>
      <c r="O3802" s="3">
        <f>HLOOKUP(O$5,[1]非R能力!$B$8:$F$558,$C3802+1,0)</f>
        <v>2674530.2363424227</v>
      </c>
      <c r="P3802" s="3">
        <f>HLOOKUP(P$5,[1]非R能力!$B$8:$F$558,$C3802+1,0)</f>
        <v>371147.94865448773</v>
      </c>
      <c r="Q3802" s="3">
        <f>HLOOKUP(Q$5,[1]非R能力!$B$8:$F$558,$C3802+1,0)</f>
        <v>180663.03073300805</v>
      </c>
      <c r="R3802" s="3">
        <f>HLOOKUP(R$5,[1]非R能力!$B$8:$F$558,$C3802+1,0)</f>
        <v>56616.730527455926</v>
      </c>
      <c r="S3802" s="3">
        <f>HLOOKUP(S$5,[1]非R能力!$B$8:$F$558,$C3802+1,0)</f>
        <v>73368.568621644255</v>
      </c>
      <c r="T3802" s="3">
        <f>INDEX([1]非R能力!$H$9:$H$558,D3802)</f>
        <v>74359.2083312342</v>
      </c>
      <c r="U3802" s="3">
        <f>IF(E3802="小怪",0,IF(INDEX([1]非R能力!$FK$9:$FK$558,C3802)=0,0,10))</f>
        <v>10</v>
      </c>
      <c r="V3802" s="3">
        <f>IF(E3802="小怪",0,IF(INDEX([1]非R能力!$FH$9:$FH$558,C3802)=0,0,5000))</f>
        <v>5000</v>
      </c>
      <c r="W3802" s="3">
        <f>HLOOKUP(W$5,[2]人物技能基础!$O$3:$Q$553,$C3802+1,0)</f>
        <v>3.637142857142857</v>
      </c>
      <c r="X3802" s="3">
        <f>HLOOKUP(X$5,[2]人物技能基础!$O$3:$Q$553,$C3802+1,0)</f>
        <v>2.0186428571428574</v>
      </c>
      <c r="Y3802" s="3">
        <f>HLOOKUP(Y$5,[2]人物技能基础!$O$3:$Q$553,$C3802+1,0)</f>
        <v>99.964285714285708</v>
      </c>
      <c r="Z3802" s="3">
        <f t="shared" si="355"/>
        <v>12128984</v>
      </c>
      <c r="AA3802" s="3">
        <f t="shared" si="356"/>
        <v>198693</v>
      </c>
      <c r="AB3802" s="3">
        <f t="shared" si="357"/>
        <v>74229</v>
      </c>
      <c r="AC3802" s="3">
        <f t="shared" si="358"/>
        <v>73368</v>
      </c>
      <c r="AD3802" s="3">
        <f t="shared" si="359"/>
        <v>75488</v>
      </c>
    </row>
    <row r="3803" spans="1:30" x14ac:dyDescent="0.15">
      <c r="A3803" s="3">
        <v>1798</v>
      </c>
      <c r="B3803" s="3" t="str">
        <f t="shared" si="354"/>
        <v>关卡1798boss</v>
      </c>
      <c r="C3803" s="3">
        <f>INDEX([3]关卡!$J$19:$J$2018,A3803)</f>
        <v>550</v>
      </c>
      <c r="D3803" s="3">
        <f>INDEX([3]关卡!$N$19:$N$2018,A3803)</f>
        <v>550</v>
      </c>
      <c r="E3803" s="3" t="s">
        <v>25</v>
      </c>
      <c r="F3803" s="3" t="s">
        <v>26</v>
      </c>
      <c r="G3803" s="3">
        <v>30</v>
      </c>
      <c r="H3803" s="3">
        <v>30</v>
      </c>
      <c r="I3803" s="3">
        <v>0.2</v>
      </c>
      <c r="J3803" s="4">
        <v>0.75</v>
      </c>
      <c r="K3803" s="4">
        <v>1</v>
      </c>
      <c r="L3803" s="4">
        <v>5</v>
      </c>
      <c r="M3803" s="3">
        <v>1</v>
      </c>
      <c r="N3803" s="3">
        <v>2</v>
      </c>
      <c r="O3803" s="3">
        <f>HLOOKUP(O$5,[1]非R能力!$B$8:$F$558,$C3803+1,0)</f>
        <v>2674530.2363424227</v>
      </c>
      <c r="P3803" s="3">
        <f>HLOOKUP(P$5,[1]非R能力!$B$8:$F$558,$C3803+1,0)</f>
        <v>371147.94865448773</v>
      </c>
      <c r="Q3803" s="3">
        <f>HLOOKUP(Q$5,[1]非R能力!$B$8:$F$558,$C3803+1,0)</f>
        <v>180663.03073300805</v>
      </c>
      <c r="R3803" s="3">
        <f>HLOOKUP(R$5,[1]非R能力!$B$8:$F$558,$C3803+1,0)</f>
        <v>56616.730527455926</v>
      </c>
      <c r="S3803" s="3">
        <f>HLOOKUP(S$5,[1]非R能力!$B$8:$F$558,$C3803+1,0)</f>
        <v>73368.568621644255</v>
      </c>
      <c r="T3803" s="3">
        <f>INDEX([1]非R能力!$H$9:$H$558,D3803)</f>
        <v>74359.2083312342</v>
      </c>
      <c r="U3803" s="3">
        <f>IF(E3803="小怪",0,IF(INDEX([1]非R能力!$FK$9:$FK$558,C3803)=0,0,10))</f>
        <v>10</v>
      </c>
      <c r="V3803" s="3">
        <f>IF(E3803="小怪",0,IF(INDEX([1]非R能力!$FH$9:$FH$558,C3803)=0,0,5000))</f>
        <v>5000</v>
      </c>
      <c r="W3803" s="3">
        <f>HLOOKUP(W$5,[2]人物技能基础!$O$3:$Q$553,$C3803+1,0)</f>
        <v>3.637142857142857</v>
      </c>
      <c r="X3803" s="3">
        <f>HLOOKUP(X$5,[2]人物技能基础!$O$3:$Q$553,$C3803+1,0)</f>
        <v>2.0186428571428574</v>
      </c>
      <c r="Y3803" s="3">
        <f>HLOOKUP(Y$5,[2]人物技能基础!$O$3:$Q$553,$C3803+1,0)</f>
        <v>99.964285714285708</v>
      </c>
      <c r="Z3803" s="3">
        <f t="shared" si="355"/>
        <v>12128984</v>
      </c>
      <c r="AA3803" s="3">
        <f t="shared" si="356"/>
        <v>198693</v>
      </c>
      <c r="AB3803" s="3">
        <f t="shared" si="357"/>
        <v>74229</v>
      </c>
      <c r="AC3803" s="3">
        <f t="shared" si="358"/>
        <v>73368</v>
      </c>
      <c r="AD3803" s="3">
        <f t="shared" si="359"/>
        <v>75488</v>
      </c>
    </row>
    <row r="3804" spans="1:30" x14ac:dyDescent="0.15">
      <c r="A3804" s="3">
        <v>1799</v>
      </c>
      <c r="B3804" s="3" t="str">
        <f t="shared" si="354"/>
        <v>关卡1799boss</v>
      </c>
      <c r="C3804" s="3">
        <f>INDEX([3]关卡!$J$19:$J$2018,A3804)</f>
        <v>550</v>
      </c>
      <c r="D3804" s="3">
        <f>INDEX([3]关卡!$N$19:$N$2018,A3804)</f>
        <v>550</v>
      </c>
      <c r="E3804" s="3" t="s">
        <v>25</v>
      </c>
      <c r="F3804" s="3" t="s">
        <v>26</v>
      </c>
      <c r="G3804" s="3">
        <v>30</v>
      </c>
      <c r="H3804" s="3">
        <v>30</v>
      </c>
      <c r="I3804" s="3">
        <v>0.2</v>
      </c>
      <c r="J3804" s="4">
        <v>0.75</v>
      </c>
      <c r="K3804" s="4">
        <v>1</v>
      </c>
      <c r="L3804" s="4">
        <v>5</v>
      </c>
      <c r="M3804" s="3">
        <v>1</v>
      </c>
      <c r="N3804" s="3">
        <v>2</v>
      </c>
      <c r="O3804" s="3">
        <f>HLOOKUP(O$5,[1]非R能力!$B$8:$F$558,$C3804+1,0)</f>
        <v>2674530.2363424227</v>
      </c>
      <c r="P3804" s="3">
        <f>HLOOKUP(P$5,[1]非R能力!$B$8:$F$558,$C3804+1,0)</f>
        <v>371147.94865448773</v>
      </c>
      <c r="Q3804" s="3">
        <f>HLOOKUP(Q$5,[1]非R能力!$B$8:$F$558,$C3804+1,0)</f>
        <v>180663.03073300805</v>
      </c>
      <c r="R3804" s="3">
        <f>HLOOKUP(R$5,[1]非R能力!$B$8:$F$558,$C3804+1,0)</f>
        <v>56616.730527455926</v>
      </c>
      <c r="S3804" s="3">
        <f>HLOOKUP(S$5,[1]非R能力!$B$8:$F$558,$C3804+1,0)</f>
        <v>73368.568621644255</v>
      </c>
      <c r="T3804" s="3">
        <f>INDEX([1]非R能力!$H$9:$H$558,D3804)</f>
        <v>74359.2083312342</v>
      </c>
      <c r="U3804" s="3">
        <f>IF(E3804="小怪",0,IF(INDEX([1]非R能力!$FK$9:$FK$558,C3804)=0,0,10))</f>
        <v>10</v>
      </c>
      <c r="V3804" s="3">
        <f>IF(E3804="小怪",0,IF(INDEX([1]非R能力!$FH$9:$FH$558,C3804)=0,0,5000))</f>
        <v>5000</v>
      </c>
      <c r="W3804" s="3">
        <f>HLOOKUP(W$5,[2]人物技能基础!$O$3:$Q$553,$C3804+1,0)</f>
        <v>3.637142857142857</v>
      </c>
      <c r="X3804" s="3">
        <f>HLOOKUP(X$5,[2]人物技能基础!$O$3:$Q$553,$C3804+1,0)</f>
        <v>2.0186428571428574</v>
      </c>
      <c r="Y3804" s="3">
        <f>HLOOKUP(Y$5,[2]人物技能基础!$O$3:$Q$553,$C3804+1,0)</f>
        <v>99.964285714285708</v>
      </c>
      <c r="Z3804" s="3">
        <f t="shared" si="355"/>
        <v>12128984</v>
      </c>
      <c r="AA3804" s="3">
        <f t="shared" si="356"/>
        <v>198693</v>
      </c>
      <c r="AB3804" s="3">
        <f t="shared" si="357"/>
        <v>74229</v>
      </c>
      <c r="AC3804" s="3">
        <f t="shared" si="358"/>
        <v>73368</v>
      </c>
      <c r="AD3804" s="3">
        <f t="shared" si="359"/>
        <v>75488</v>
      </c>
    </row>
    <row r="3805" spans="1:30" x14ac:dyDescent="0.15">
      <c r="A3805" s="3">
        <v>1800</v>
      </c>
      <c r="B3805" s="3" t="str">
        <f t="shared" si="354"/>
        <v>关卡1800boss</v>
      </c>
      <c r="C3805" s="3">
        <f>INDEX([3]关卡!$J$19:$J$2018,A3805)</f>
        <v>550</v>
      </c>
      <c r="D3805" s="3">
        <f>INDEX([3]关卡!$N$19:$N$2018,A3805)</f>
        <v>550</v>
      </c>
      <c r="E3805" s="3" t="s">
        <v>25</v>
      </c>
      <c r="F3805" s="3" t="s">
        <v>26</v>
      </c>
      <c r="G3805" s="3">
        <v>30</v>
      </c>
      <c r="H3805" s="3">
        <v>30</v>
      </c>
      <c r="I3805" s="3">
        <v>0.2</v>
      </c>
      <c r="J3805" s="4">
        <v>0.75</v>
      </c>
      <c r="K3805" s="4">
        <v>1</v>
      </c>
      <c r="L3805" s="4">
        <v>5</v>
      </c>
      <c r="M3805" s="3">
        <v>1</v>
      </c>
      <c r="N3805" s="3">
        <v>2</v>
      </c>
      <c r="O3805" s="3">
        <f>HLOOKUP(O$5,[1]非R能力!$B$8:$F$558,$C3805+1,0)</f>
        <v>2674530.2363424227</v>
      </c>
      <c r="P3805" s="3">
        <f>HLOOKUP(P$5,[1]非R能力!$B$8:$F$558,$C3805+1,0)</f>
        <v>371147.94865448773</v>
      </c>
      <c r="Q3805" s="3">
        <f>HLOOKUP(Q$5,[1]非R能力!$B$8:$F$558,$C3805+1,0)</f>
        <v>180663.03073300805</v>
      </c>
      <c r="R3805" s="3">
        <f>HLOOKUP(R$5,[1]非R能力!$B$8:$F$558,$C3805+1,0)</f>
        <v>56616.730527455926</v>
      </c>
      <c r="S3805" s="3">
        <f>HLOOKUP(S$5,[1]非R能力!$B$8:$F$558,$C3805+1,0)</f>
        <v>73368.568621644255</v>
      </c>
      <c r="T3805" s="3">
        <f>INDEX([1]非R能力!$H$9:$H$558,D3805)</f>
        <v>74359.2083312342</v>
      </c>
      <c r="U3805" s="3">
        <f>IF(E3805="小怪",0,IF(INDEX([1]非R能力!$FK$9:$FK$558,C3805)=0,0,10))</f>
        <v>10</v>
      </c>
      <c r="V3805" s="3">
        <f>IF(E3805="小怪",0,IF(INDEX([1]非R能力!$FH$9:$FH$558,C3805)=0,0,5000))</f>
        <v>5000</v>
      </c>
      <c r="W3805" s="3">
        <f>HLOOKUP(W$5,[2]人物技能基础!$O$3:$Q$553,$C3805+1,0)</f>
        <v>3.637142857142857</v>
      </c>
      <c r="X3805" s="3">
        <f>HLOOKUP(X$5,[2]人物技能基础!$O$3:$Q$553,$C3805+1,0)</f>
        <v>2.0186428571428574</v>
      </c>
      <c r="Y3805" s="3">
        <f>HLOOKUP(Y$5,[2]人物技能基础!$O$3:$Q$553,$C3805+1,0)</f>
        <v>99.964285714285708</v>
      </c>
      <c r="Z3805" s="3">
        <f t="shared" si="355"/>
        <v>12128984</v>
      </c>
      <c r="AA3805" s="3">
        <f t="shared" si="356"/>
        <v>198693</v>
      </c>
      <c r="AB3805" s="3">
        <f t="shared" si="357"/>
        <v>74229</v>
      </c>
      <c r="AC3805" s="3">
        <f t="shared" si="358"/>
        <v>73368</v>
      </c>
      <c r="AD3805" s="3">
        <f t="shared" si="359"/>
        <v>75488</v>
      </c>
    </row>
    <row r="3806" spans="1:30" x14ac:dyDescent="0.15">
      <c r="A3806" s="3">
        <v>1801</v>
      </c>
      <c r="B3806" s="3" t="str">
        <f t="shared" si="354"/>
        <v>关卡1801boss</v>
      </c>
      <c r="C3806" s="3">
        <f>INDEX([3]关卡!$J$19:$J$2018,A3806)</f>
        <v>550</v>
      </c>
      <c r="D3806" s="3">
        <f>INDEX([3]关卡!$N$19:$N$2018,A3806)</f>
        <v>550</v>
      </c>
      <c r="E3806" s="3" t="s">
        <v>25</v>
      </c>
      <c r="F3806" s="3" t="s">
        <v>26</v>
      </c>
      <c r="G3806" s="3">
        <v>30</v>
      </c>
      <c r="H3806" s="3">
        <v>30</v>
      </c>
      <c r="I3806" s="3">
        <v>0.2</v>
      </c>
      <c r="J3806" s="4">
        <v>0.75</v>
      </c>
      <c r="K3806" s="4">
        <v>1</v>
      </c>
      <c r="L3806" s="4">
        <v>5</v>
      </c>
      <c r="M3806" s="3">
        <v>1</v>
      </c>
      <c r="N3806" s="3">
        <v>2</v>
      </c>
      <c r="O3806" s="3">
        <f>HLOOKUP(O$5,[1]非R能力!$B$8:$F$558,$C3806+1,0)</f>
        <v>2674530.2363424227</v>
      </c>
      <c r="P3806" s="3">
        <f>HLOOKUP(P$5,[1]非R能力!$B$8:$F$558,$C3806+1,0)</f>
        <v>371147.94865448773</v>
      </c>
      <c r="Q3806" s="3">
        <f>HLOOKUP(Q$5,[1]非R能力!$B$8:$F$558,$C3806+1,0)</f>
        <v>180663.03073300805</v>
      </c>
      <c r="R3806" s="3">
        <f>HLOOKUP(R$5,[1]非R能力!$B$8:$F$558,$C3806+1,0)</f>
        <v>56616.730527455926</v>
      </c>
      <c r="S3806" s="3">
        <f>HLOOKUP(S$5,[1]非R能力!$B$8:$F$558,$C3806+1,0)</f>
        <v>73368.568621644255</v>
      </c>
      <c r="T3806" s="3">
        <f>INDEX([1]非R能力!$H$9:$H$558,D3806)</f>
        <v>74359.2083312342</v>
      </c>
      <c r="U3806" s="3">
        <f>IF(E3806="小怪",0,IF(INDEX([1]非R能力!$FK$9:$FK$558,C3806)=0,0,10))</f>
        <v>10</v>
      </c>
      <c r="V3806" s="3">
        <f>IF(E3806="小怪",0,IF(INDEX([1]非R能力!$FH$9:$FH$558,C3806)=0,0,5000))</f>
        <v>5000</v>
      </c>
      <c r="W3806" s="3">
        <f>HLOOKUP(W$5,[2]人物技能基础!$O$3:$Q$553,$C3806+1,0)</f>
        <v>3.637142857142857</v>
      </c>
      <c r="X3806" s="3">
        <f>HLOOKUP(X$5,[2]人物技能基础!$O$3:$Q$553,$C3806+1,0)</f>
        <v>2.0186428571428574</v>
      </c>
      <c r="Y3806" s="3">
        <f>HLOOKUP(Y$5,[2]人物技能基础!$O$3:$Q$553,$C3806+1,0)</f>
        <v>99.964285714285708</v>
      </c>
      <c r="Z3806" s="3">
        <f t="shared" si="355"/>
        <v>12128984</v>
      </c>
      <c r="AA3806" s="3">
        <f t="shared" si="356"/>
        <v>198693</v>
      </c>
      <c r="AB3806" s="3">
        <f t="shared" si="357"/>
        <v>74229</v>
      </c>
      <c r="AC3806" s="3">
        <f t="shared" si="358"/>
        <v>73368</v>
      </c>
      <c r="AD3806" s="3">
        <f t="shared" si="359"/>
        <v>75488</v>
      </c>
    </row>
    <row r="3807" spans="1:30" x14ac:dyDescent="0.15">
      <c r="A3807" s="3">
        <v>1802</v>
      </c>
      <c r="B3807" s="3" t="str">
        <f t="shared" si="354"/>
        <v>关卡1802boss</v>
      </c>
      <c r="C3807" s="3">
        <f>INDEX([3]关卡!$J$19:$J$2018,A3807)</f>
        <v>550</v>
      </c>
      <c r="D3807" s="3">
        <f>INDEX([3]关卡!$N$19:$N$2018,A3807)</f>
        <v>550</v>
      </c>
      <c r="E3807" s="3" t="s">
        <v>25</v>
      </c>
      <c r="F3807" s="3" t="s">
        <v>26</v>
      </c>
      <c r="G3807" s="3">
        <v>30</v>
      </c>
      <c r="H3807" s="3">
        <v>30</v>
      </c>
      <c r="I3807" s="3">
        <v>0.2</v>
      </c>
      <c r="J3807" s="4">
        <v>0.75</v>
      </c>
      <c r="K3807" s="4">
        <v>1</v>
      </c>
      <c r="L3807" s="4">
        <v>5</v>
      </c>
      <c r="M3807" s="3">
        <v>1</v>
      </c>
      <c r="N3807" s="3">
        <v>2</v>
      </c>
      <c r="O3807" s="3">
        <f>HLOOKUP(O$5,[1]非R能力!$B$8:$F$558,$C3807+1,0)</f>
        <v>2674530.2363424227</v>
      </c>
      <c r="P3807" s="3">
        <f>HLOOKUP(P$5,[1]非R能力!$B$8:$F$558,$C3807+1,0)</f>
        <v>371147.94865448773</v>
      </c>
      <c r="Q3807" s="3">
        <f>HLOOKUP(Q$5,[1]非R能力!$B$8:$F$558,$C3807+1,0)</f>
        <v>180663.03073300805</v>
      </c>
      <c r="R3807" s="3">
        <f>HLOOKUP(R$5,[1]非R能力!$B$8:$F$558,$C3807+1,0)</f>
        <v>56616.730527455926</v>
      </c>
      <c r="S3807" s="3">
        <f>HLOOKUP(S$5,[1]非R能力!$B$8:$F$558,$C3807+1,0)</f>
        <v>73368.568621644255</v>
      </c>
      <c r="T3807" s="3">
        <f>INDEX([1]非R能力!$H$9:$H$558,D3807)</f>
        <v>74359.2083312342</v>
      </c>
      <c r="U3807" s="3">
        <f>IF(E3807="小怪",0,IF(INDEX([1]非R能力!$FK$9:$FK$558,C3807)=0,0,10))</f>
        <v>10</v>
      </c>
      <c r="V3807" s="3">
        <f>IF(E3807="小怪",0,IF(INDEX([1]非R能力!$FH$9:$FH$558,C3807)=0,0,5000))</f>
        <v>5000</v>
      </c>
      <c r="W3807" s="3">
        <f>HLOOKUP(W$5,[2]人物技能基础!$O$3:$Q$553,$C3807+1,0)</f>
        <v>3.637142857142857</v>
      </c>
      <c r="X3807" s="3">
        <f>HLOOKUP(X$5,[2]人物技能基础!$O$3:$Q$553,$C3807+1,0)</f>
        <v>2.0186428571428574</v>
      </c>
      <c r="Y3807" s="3">
        <f>HLOOKUP(Y$5,[2]人物技能基础!$O$3:$Q$553,$C3807+1,0)</f>
        <v>99.964285714285708</v>
      </c>
      <c r="Z3807" s="3">
        <f t="shared" si="355"/>
        <v>12128984</v>
      </c>
      <c r="AA3807" s="3">
        <f t="shared" si="356"/>
        <v>198693</v>
      </c>
      <c r="AB3807" s="3">
        <f t="shared" si="357"/>
        <v>74229</v>
      </c>
      <c r="AC3807" s="3">
        <f t="shared" si="358"/>
        <v>73368</v>
      </c>
      <c r="AD3807" s="3">
        <f t="shared" si="359"/>
        <v>75488</v>
      </c>
    </row>
    <row r="3808" spans="1:30" x14ac:dyDescent="0.15">
      <c r="A3808" s="3">
        <v>1803</v>
      </c>
      <c r="B3808" s="3" t="str">
        <f t="shared" si="354"/>
        <v>关卡1803boss</v>
      </c>
      <c r="C3808" s="3">
        <f>INDEX([3]关卡!$J$19:$J$2018,A3808)</f>
        <v>550</v>
      </c>
      <c r="D3808" s="3">
        <f>INDEX([3]关卡!$N$19:$N$2018,A3808)</f>
        <v>550</v>
      </c>
      <c r="E3808" s="3" t="s">
        <v>25</v>
      </c>
      <c r="F3808" s="3" t="s">
        <v>26</v>
      </c>
      <c r="G3808" s="3">
        <v>30</v>
      </c>
      <c r="H3808" s="3">
        <v>30</v>
      </c>
      <c r="I3808" s="3">
        <v>0.2</v>
      </c>
      <c r="J3808" s="4">
        <v>0.75</v>
      </c>
      <c r="K3808" s="4">
        <v>1</v>
      </c>
      <c r="L3808" s="4">
        <v>5</v>
      </c>
      <c r="M3808" s="3">
        <v>1</v>
      </c>
      <c r="N3808" s="3">
        <v>2</v>
      </c>
      <c r="O3808" s="3">
        <f>HLOOKUP(O$5,[1]非R能力!$B$8:$F$558,$C3808+1,0)</f>
        <v>2674530.2363424227</v>
      </c>
      <c r="P3808" s="3">
        <f>HLOOKUP(P$5,[1]非R能力!$B$8:$F$558,$C3808+1,0)</f>
        <v>371147.94865448773</v>
      </c>
      <c r="Q3808" s="3">
        <f>HLOOKUP(Q$5,[1]非R能力!$B$8:$F$558,$C3808+1,0)</f>
        <v>180663.03073300805</v>
      </c>
      <c r="R3808" s="3">
        <f>HLOOKUP(R$5,[1]非R能力!$B$8:$F$558,$C3808+1,0)</f>
        <v>56616.730527455926</v>
      </c>
      <c r="S3808" s="3">
        <f>HLOOKUP(S$5,[1]非R能力!$B$8:$F$558,$C3808+1,0)</f>
        <v>73368.568621644255</v>
      </c>
      <c r="T3808" s="3">
        <f>INDEX([1]非R能力!$H$9:$H$558,D3808)</f>
        <v>74359.2083312342</v>
      </c>
      <c r="U3808" s="3">
        <f>IF(E3808="小怪",0,IF(INDEX([1]非R能力!$FK$9:$FK$558,C3808)=0,0,10))</f>
        <v>10</v>
      </c>
      <c r="V3808" s="3">
        <f>IF(E3808="小怪",0,IF(INDEX([1]非R能力!$FH$9:$FH$558,C3808)=0,0,5000))</f>
        <v>5000</v>
      </c>
      <c r="W3808" s="3">
        <f>HLOOKUP(W$5,[2]人物技能基础!$O$3:$Q$553,$C3808+1,0)</f>
        <v>3.637142857142857</v>
      </c>
      <c r="X3808" s="3">
        <f>HLOOKUP(X$5,[2]人物技能基础!$O$3:$Q$553,$C3808+1,0)</f>
        <v>2.0186428571428574</v>
      </c>
      <c r="Y3808" s="3">
        <f>HLOOKUP(Y$5,[2]人物技能基础!$O$3:$Q$553,$C3808+1,0)</f>
        <v>99.964285714285708</v>
      </c>
      <c r="Z3808" s="3">
        <f t="shared" si="355"/>
        <v>12128984</v>
      </c>
      <c r="AA3808" s="3">
        <f t="shared" si="356"/>
        <v>198693</v>
      </c>
      <c r="AB3808" s="3">
        <f t="shared" si="357"/>
        <v>74229</v>
      </c>
      <c r="AC3808" s="3">
        <f t="shared" si="358"/>
        <v>73368</v>
      </c>
      <c r="AD3808" s="3">
        <f t="shared" si="359"/>
        <v>75488</v>
      </c>
    </row>
    <row r="3809" spans="1:30" x14ac:dyDescent="0.15">
      <c r="A3809" s="3">
        <v>1804</v>
      </c>
      <c r="B3809" s="3" t="str">
        <f t="shared" si="354"/>
        <v>关卡1804boss</v>
      </c>
      <c r="C3809" s="3">
        <f>INDEX([3]关卡!$J$19:$J$2018,A3809)</f>
        <v>550</v>
      </c>
      <c r="D3809" s="3">
        <f>INDEX([3]关卡!$N$19:$N$2018,A3809)</f>
        <v>550</v>
      </c>
      <c r="E3809" s="3" t="s">
        <v>25</v>
      </c>
      <c r="F3809" s="3" t="s">
        <v>26</v>
      </c>
      <c r="G3809" s="3">
        <v>30</v>
      </c>
      <c r="H3809" s="3">
        <v>30</v>
      </c>
      <c r="I3809" s="3">
        <v>0.2</v>
      </c>
      <c r="J3809" s="4">
        <v>0.75</v>
      </c>
      <c r="K3809" s="4">
        <v>1</v>
      </c>
      <c r="L3809" s="4">
        <v>5</v>
      </c>
      <c r="M3809" s="3">
        <v>1</v>
      </c>
      <c r="N3809" s="3">
        <v>2</v>
      </c>
      <c r="O3809" s="3">
        <f>HLOOKUP(O$5,[1]非R能力!$B$8:$F$558,$C3809+1,0)</f>
        <v>2674530.2363424227</v>
      </c>
      <c r="P3809" s="3">
        <f>HLOOKUP(P$5,[1]非R能力!$B$8:$F$558,$C3809+1,0)</f>
        <v>371147.94865448773</v>
      </c>
      <c r="Q3809" s="3">
        <f>HLOOKUP(Q$5,[1]非R能力!$B$8:$F$558,$C3809+1,0)</f>
        <v>180663.03073300805</v>
      </c>
      <c r="R3809" s="3">
        <f>HLOOKUP(R$5,[1]非R能力!$B$8:$F$558,$C3809+1,0)</f>
        <v>56616.730527455926</v>
      </c>
      <c r="S3809" s="3">
        <f>HLOOKUP(S$5,[1]非R能力!$B$8:$F$558,$C3809+1,0)</f>
        <v>73368.568621644255</v>
      </c>
      <c r="T3809" s="3">
        <f>INDEX([1]非R能力!$H$9:$H$558,D3809)</f>
        <v>74359.2083312342</v>
      </c>
      <c r="U3809" s="3">
        <f>IF(E3809="小怪",0,IF(INDEX([1]非R能力!$FK$9:$FK$558,C3809)=0,0,10))</f>
        <v>10</v>
      </c>
      <c r="V3809" s="3">
        <f>IF(E3809="小怪",0,IF(INDEX([1]非R能力!$FH$9:$FH$558,C3809)=0,0,5000))</f>
        <v>5000</v>
      </c>
      <c r="W3809" s="3">
        <f>HLOOKUP(W$5,[2]人物技能基础!$O$3:$Q$553,$C3809+1,0)</f>
        <v>3.637142857142857</v>
      </c>
      <c r="X3809" s="3">
        <f>HLOOKUP(X$5,[2]人物技能基础!$O$3:$Q$553,$C3809+1,0)</f>
        <v>2.0186428571428574</v>
      </c>
      <c r="Y3809" s="3">
        <f>HLOOKUP(Y$5,[2]人物技能基础!$O$3:$Q$553,$C3809+1,0)</f>
        <v>99.964285714285708</v>
      </c>
      <c r="Z3809" s="3">
        <f t="shared" si="355"/>
        <v>12128984</v>
      </c>
      <c r="AA3809" s="3">
        <f t="shared" si="356"/>
        <v>198693</v>
      </c>
      <c r="AB3809" s="3">
        <f t="shared" si="357"/>
        <v>74229</v>
      </c>
      <c r="AC3809" s="3">
        <f t="shared" si="358"/>
        <v>73368</v>
      </c>
      <c r="AD3809" s="3">
        <f t="shared" si="359"/>
        <v>75488</v>
      </c>
    </row>
    <row r="3810" spans="1:30" x14ac:dyDescent="0.15">
      <c r="A3810" s="3">
        <v>1805</v>
      </c>
      <c r="B3810" s="3" t="str">
        <f t="shared" si="354"/>
        <v>关卡1805boss</v>
      </c>
      <c r="C3810" s="3">
        <f>INDEX([3]关卡!$J$19:$J$2018,A3810)</f>
        <v>550</v>
      </c>
      <c r="D3810" s="3">
        <f>INDEX([3]关卡!$N$19:$N$2018,A3810)</f>
        <v>550</v>
      </c>
      <c r="E3810" s="3" t="s">
        <v>25</v>
      </c>
      <c r="F3810" s="3" t="s">
        <v>26</v>
      </c>
      <c r="G3810" s="3">
        <v>30</v>
      </c>
      <c r="H3810" s="3">
        <v>30</v>
      </c>
      <c r="I3810" s="3">
        <v>0.2</v>
      </c>
      <c r="J3810" s="4">
        <v>0.75</v>
      </c>
      <c r="K3810" s="4">
        <v>1</v>
      </c>
      <c r="L3810" s="4">
        <v>5</v>
      </c>
      <c r="M3810" s="3">
        <v>1</v>
      </c>
      <c r="N3810" s="3">
        <v>2</v>
      </c>
      <c r="O3810" s="3">
        <f>HLOOKUP(O$5,[1]非R能力!$B$8:$F$558,$C3810+1,0)</f>
        <v>2674530.2363424227</v>
      </c>
      <c r="P3810" s="3">
        <f>HLOOKUP(P$5,[1]非R能力!$B$8:$F$558,$C3810+1,0)</f>
        <v>371147.94865448773</v>
      </c>
      <c r="Q3810" s="3">
        <f>HLOOKUP(Q$5,[1]非R能力!$B$8:$F$558,$C3810+1,0)</f>
        <v>180663.03073300805</v>
      </c>
      <c r="R3810" s="3">
        <f>HLOOKUP(R$5,[1]非R能力!$B$8:$F$558,$C3810+1,0)</f>
        <v>56616.730527455926</v>
      </c>
      <c r="S3810" s="3">
        <f>HLOOKUP(S$5,[1]非R能力!$B$8:$F$558,$C3810+1,0)</f>
        <v>73368.568621644255</v>
      </c>
      <c r="T3810" s="3">
        <f>INDEX([1]非R能力!$H$9:$H$558,D3810)</f>
        <v>74359.2083312342</v>
      </c>
      <c r="U3810" s="3">
        <f>IF(E3810="小怪",0,IF(INDEX([1]非R能力!$FK$9:$FK$558,C3810)=0,0,10))</f>
        <v>10</v>
      </c>
      <c r="V3810" s="3">
        <f>IF(E3810="小怪",0,IF(INDEX([1]非R能力!$FH$9:$FH$558,C3810)=0,0,5000))</f>
        <v>5000</v>
      </c>
      <c r="W3810" s="3">
        <f>HLOOKUP(W$5,[2]人物技能基础!$O$3:$Q$553,$C3810+1,0)</f>
        <v>3.637142857142857</v>
      </c>
      <c r="X3810" s="3">
        <f>HLOOKUP(X$5,[2]人物技能基础!$O$3:$Q$553,$C3810+1,0)</f>
        <v>2.0186428571428574</v>
      </c>
      <c r="Y3810" s="3">
        <f>HLOOKUP(Y$5,[2]人物技能基础!$O$3:$Q$553,$C3810+1,0)</f>
        <v>99.964285714285708</v>
      </c>
      <c r="Z3810" s="3">
        <f t="shared" si="355"/>
        <v>12128984</v>
      </c>
      <c r="AA3810" s="3">
        <f t="shared" si="356"/>
        <v>198693</v>
      </c>
      <c r="AB3810" s="3">
        <f t="shared" si="357"/>
        <v>74229</v>
      </c>
      <c r="AC3810" s="3">
        <f t="shared" si="358"/>
        <v>73368</v>
      </c>
      <c r="AD3810" s="3">
        <f t="shared" si="359"/>
        <v>75488</v>
      </c>
    </row>
    <row r="3811" spans="1:30" x14ac:dyDescent="0.15">
      <c r="A3811" s="3">
        <v>1806</v>
      </c>
      <c r="B3811" s="3" t="str">
        <f t="shared" si="354"/>
        <v>关卡1806boss</v>
      </c>
      <c r="C3811" s="3">
        <f>INDEX([3]关卡!$J$19:$J$2018,A3811)</f>
        <v>550</v>
      </c>
      <c r="D3811" s="3">
        <f>INDEX([3]关卡!$N$19:$N$2018,A3811)</f>
        <v>550</v>
      </c>
      <c r="E3811" s="3" t="s">
        <v>25</v>
      </c>
      <c r="F3811" s="3" t="s">
        <v>26</v>
      </c>
      <c r="G3811" s="3">
        <v>30</v>
      </c>
      <c r="H3811" s="3">
        <v>30</v>
      </c>
      <c r="I3811" s="3">
        <v>0.2</v>
      </c>
      <c r="J3811" s="4">
        <v>0.75</v>
      </c>
      <c r="K3811" s="4">
        <v>1</v>
      </c>
      <c r="L3811" s="4">
        <v>5</v>
      </c>
      <c r="M3811" s="3">
        <v>1</v>
      </c>
      <c r="N3811" s="3">
        <v>2</v>
      </c>
      <c r="O3811" s="3">
        <f>HLOOKUP(O$5,[1]非R能力!$B$8:$F$558,$C3811+1,0)</f>
        <v>2674530.2363424227</v>
      </c>
      <c r="P3811" s="3">
        <f>HLOOKUP(P$5,[1]非R能力!$B$8:$F$558,$C3811+1,0)</f>
        <v>371147.94865448773</v>
      </c>
      <c r="Q3811" s="3">
        <f>HLOOKUP(Q$5,[1]非R能力!$B$8:$F$558,$C3811+1,0)</f>
        <v>180663.03073300805</v>
      </c>
      <c r="R3811" s="3">
        <f>HLOOKUP(R$5,[1]非R能力!$B$8:$F$558,$C3811+1,0)</f>
        <v>56616.730527455926</v>
      </c>
      <c r="S3811" s="3">
        <f>HLOOKUP(S$5,[1]非R能力!$B$8:$F$558,$C3811+1,0)</f>
        <v>73368.568621644255</v>
      </c>
      <c r="T3811" s="3">
        <f>INDEX([1]非R能力!$H$9:$H$558,D3811)</f>
        <v>74359.2083312342</v>
      </c>
      <c r="U3811" s="3">
        <f>IF(E3811="小怪",0,IF(INDEX([1]非R能力!$FK$9:$FK$558,C3811)=0,0,10))</f>
        <v>10</v>
      </c>
      <c r="V3811" s="3">
        <f>IF(E3811="小怪",0,IF(INDEX([1]非R能力!$FH$9:$FH$558,C3811)=0,0,5000))</f>
        <v>5000</v>
      </c>
      <c r="W3811" s="3">
        <f>HLOOKUP(W$5,[2]人物技能基础!$O$3:$Q$553,$C3811+1,0)</f>
        <v>3.637142857142857</v>
      </c>
      <c r="X3811" s="3">
        <f>HLOOKUP(X$5,[2]人物技能基础!$O$3:$Q$553,$C3811+1,0)</f>
        <v>2.0186428571428574</v>
      </c>
      <c r="Y3811" s="3">
        <f>HLOOKUP(Y$5,[2]人物技能基础!$O$3:$Q$553,$C3811+1,0)</f>
        <v>99.964285714285708</v>
      </c>
      <c r="Z3811" s="3">
        <f t="shared" si="355"/>
        <v>12128984</v>
      </c>
      <c r="AA3811" s="3">
        <f t="shared" si="356"/>
        <v>198693</v>
      </c>
      <c r="AB3811" s="3">
        <f t="shared" si="357"/>
        <v>74229</v>
      </c>
      <c r="AC3811" s="3">
        <f t="shared" si="358"/>
        <v>73368</v>
      </c>
      <c r="AD3811" s="3">
        <f t="shared" si="359"/>
        <v>75488</v>
      </c>
    </row>
    <row r="3812" spans="1:30" x14ac:dyDescent="0.15">
      <c r="A3812" s="3">
        <v>1807</v>
      </c>
      <c r="B3812" s="3" t="str">
        <f t="shared" si="354"/>
        <v>关卡1807boss</v>
      </c>
      <c r="C3812" s="3">
        <f>INDEX([3]关卡!$J$19:$J$2018,A3812)</f>
        <v>550</v>
      </c>
      <c r="D3812" s="3">
        <f>INDEX([3]关卡!$N$19:$N$2018,A3812)</f>
        <v>550</v>
      </c>
      <c r="E3812" s="3" t="s">
        <v>25</v>
      </c>
      <c r="F3812" s="3" t="s">
        <v>26</v>
      </c>
      <c r="G3812" s="3">
        <v>30</v>
      </c>
      <c r="H3812" s="3">
        <v>30</v>
      </c>
      <c r="I3812" s="3">
        <v>0.2</v>
      </c>
      <c r="J3812" s="4">
        <v>0.75</v>
      </c>
      <c r="K3812" s="4">
        <v>1</v>
      </c>
      <c r="L3812" s="4">
        <v>5</v>
      </c>
      <c r="M3812" s="3">
        <v>1</v>
      </c>
      <c r="N3812" s="3">
        <v>2</v>
      </c>
      <c r="O3812" s="3">
        <f>HLOOKUP(O$5,[1]非R能力!$B$8:$F$558,$C3812+1,0)</f>
        <v>2674530.2363424227</v>
      </c>
      <c r="P3812" s="3">
        <f>HLOOKUP(P$5,[1]非R能力!$B$8:$F$558,$C3812+1,0)</f>
        <v>371147.94865448773</v>
      </c>
      <c r="Q3812" s="3">
        <f>HLOOKUP(Q$5,[1]非R能力!$B$8:$F$558,$C3812+1,0)</f>
        <v>180663.03073300805</v>
      </c>
      <c r="R3812" s="3">
        <f>HLOOKUP(R$5,[1]非R能力!$B$8:$F$558,$C3812+1,0)</f>
        <v>56616.730527455926</v>
      </c>
      <c r="S3812" s="3">
        <f>HLOOKUP(S$5,[1]非R能力!$B$8:$F$558,$C3812+1,0)</f>
        <v>73368.568621644255</v>
      </c>
      <c r="T3812" s="3">
        <f>INDEX([1]非R能力!$H$9:$H$558,D3812)</f>
        <v>74359.2083312342</v>
      </c>
      <c r="U3812" s="3">
        <f>IF(E3812="小怪",0,IF(INDEX([1]非R能力!$FK$9:$FK$558,C3812)=0,0,10))</f>
        <v>10</v>
      </c>
      <c r="V3812" s="3">
        <f>IF(E3812="小怪",0,IF(INDEX([1]非R能力!$FH$9:$FH$558,C3812)=0,0,5000))</f>
        <v>5000</v>
      </c>
      <c r="W3812" s="3">
        <f>HLOOKUP(W$5,[2]人物技能基础!$O$3:$Q$553,$C3812+1,0)</f>
        <v>3.637142857142857</v>
      </c>
      <c r="X3812" s="3">
        <f>HLOOKUP(X$5,[2]人物技能基础!$O$3:$Q$553,$C3812+1,0)</f>
        <v>2.0186428571428574</v>
      </c>
      <c r="Y3812" s="3">
        <f>HLOOKUP(Y$5,[2]人物技能基础!$O$3:$Q$553,$C3812+1,0)</f>
        <v>99.964285714285708</v>
      </c>
      <c r="Z3812" s="3">
        <f t="shared" si="355"/>
        <v>12128984</v>
      </c>
      <c r="AA3812" s="3">
        <f t="shared" si="356"/>
        <v>198693</v>
      </c>
      <c r="AB3812" s="3">
        <f t="shared" si="357"/>
        <v>74229</v>
      </c>
      <c r="AC3812" s="3">
        <f t="shared" si="358"/>
        <v>73368</v>
      </c>
      <c r="AD3812" s="3">
        <f t="shared" si="359"/>
        <v>75488</v>
      </c>
    </row>
    <row r="3813" spans="1:30" x14ac:dyDescent="0.15">
      <c r="A3813" s="3">
        <v>1808</v>
      </c>
      <c r="B3813" s="3" t="str">
        <f t="shared" si="354"/>
        <v>关卡1808boss</v>
      </c>
      <c r="C3813" s="3">
        <f>INDEX([3]关卡!$J$19:$J$2018,A3813)</f>
        <v>550</v>
      </c>
      <c r="D3813" s="3">
        <f>INDEX([3]关卡!$N$19:$N$2018,A3813)</f>
        <v>550</v>
      </c>
      <c r="E3813" s="3" t="s">
        <v>25</v>
      </c>
      <c r="F3813" s="3" t="s">
        <v>26</v>
      </c>
      <c r="G3813" s="3">
        <v>30</v>
      </c>
      <c r="H3813" s="3">
        <v>30</v>
      </c>
      <c r="I3813" s="3">
        <v>0.2</v>
      </c>
      <c r="J3813" s="4">
        <v>0.75</v>
      </c>
      <c r="K3813" s="4">
        <v>1</v>
      </c>
      <c r="L3813" s="4">
        <v>5</v>
      </c>
      <c r="M3813" s="3">
        <v>1</v>
      </c>
      <c r="N3813" s="3">
        <v>2</v>
      </c>
      <c r="O3813" s="3">
        <f>HLOOKUP(O$5,[1]非R能力!$B$8:$F$558,$C3813+1,0)</f>
        <v>2674530.2363424227</v>
      </c>
      <c r="P3813" s="3">
        <f>HLOOKUP(P$5,[1]非R能力!$B$8:$F$558,$C3813+1,0)</f>
        <v>371147.94865448773</v>
      </c>
      <c r="Q3813" s="3">
        <f>HLOOKUP(Q$5,[1]非R能力!$B$8:$F$558,$C3813+1,0)</f>
        <v>180663.03073300805</v>
      </c>
      <c r="R3813" s="3">
        <f>HLOOKUP(R$5,[1]非R能力!$B$8:$F$558,$C3813+1,0)</f>
        <v>56616.730527455926</v>
      </c>
      <c r="S3813" s="3">
        <f>HLOOKUP(S$5,[1]非R能力!$B$8:$F$558,$C3813+1,0)</f>
        <v>73368.568621644255</v>
      </c>
      <c r="T3813" s="3">
        <f>INDEX([1]非R能力!$H$9:$H$558,D3813)</f>
        <v>74359.2083312342</v>
      </c>
      <c r="U3813" s="3">
        <f>IF(E3813="小怪",0,IF(INDEX([1]非R能力!$FK$9:$FK$558,C3813)=0,0,10))</f>
        <v>10</v>
      </c>
      <c r="V3813" s="3">
        <f>IF(E3813="小怪",0,IF(INDEX([1]非R能力!$FH$9:$FH$558,C3813)=0,0,5000))</f>
        <v>5000</v>
      </c>
      <c r="W3813" s="3">
        <f>HLOOKUP(W$5,[2]人物技能基础!$O$3:$Q$553,$C3813+1,0)</f>
        <v>3.637142857142857</v>
      </c>
      <c r="X3813" s="3">
        <f>HLOOKUP(X$5,[2]人物技能基础!$O$3:$Q$553,$C3813+1,0)</f>
        <v>2.0186428571428574</v>
      </c>
      <c r="Y3813" s="3">
        <f>HLOOKUP(Y$5,[2]人物技能基础!$O$3:$Q$553,$C3813+1,0)</f>
        <v>99.964285714285708</v>
      </c>
      <c r="Z3813" s="3">
        <f t="shared" si="355"/>
        <v>12128984</v>
      </c>
      <c r="AA3813" s="3">
        <f t="shared" si="356"/>
        <v>198693</v>
      </c>
      <c r="AB3813" s="3">
        <f t="shared" si="357"/>
        <v>74229</v>
      </c>
      <c r="AC3813" s="3">
        <f t="shared" si="358"/>
        <v>73368</v>
      </c>
      <c r="AD3813" s="3">
        <f t="shared" si="359"/>
        <v>75488</v>
      </c>
    </row>
    <row r="3814" spans="1:30" x14ac:dyDescent="0.15">
      <c r="A3814" s="3">
        <v>1809</v>
      </c>
      <c r="B3814" s="3" t="str">
        <f t="shared" si="354"/>
        <v>关卡1809boss</v>
      </c>
      <c r="C3814" s="3">
        <f>INDEX([3]关卡!$J$19:$J$2018,A3814)</f>
        <v>550</v>
      </c>
      <c r="D3814" s="3">
        <f>INDEX([3]关卡!$N$19:$N$2018,A3814)</f>
        <v>550</v>
      </c>
      <c r="E3814" s="3" t="s">
        <v>25</v>
      </c>
      <c r="F3814" s="3" t="s">
        <v>26</v>
      </c>
      <c r="G3814" s="3">
        <v>30</v>
      </c>
      <c r="H3814" s="3">
        <v>30</v>
      </c>
      <c r="I3814" s="3">
        <v>0.2</v>
      </c>
      <c r="J3814" s="4">
        <v>0.75</v>
      </c>
      <c r="K3814" s="4">
        <v>1</v>
      </c>
      <c r="L3814" s="4">
        <v>5</v>
      </c>
      <c r="M3814" s="3">
        <v>1</v>
      </c>
      <c r="N3814" s="3">
        <v>2</v>
      </c>
      <c r="O3814" s="3">
        <f>HLOOKUP(O$5,[1]非R能力!$B$8:$F$558,$C3814+1,0)</f>
        <v>2674530.2363424227</v>
      </c>
      <c r="P3814" s="3">
        <f>HLOOKUP(P$5,[1]非R能力!$B$8:$F$558,$C3814+1,0)</f>
        <v>371147.94865448773</v>
      </c>
      <c r="Q3814" s="3">
        <f>HLOOKUP(Q$5,[1]非R能力!$B$8:$F$558,$C3814+1,0)</f>
        <v>180663.03073300805</v>
      </c>
      <c r="R3814" s="3">
        <f>HLOOKUP(R$5,[1]非R能力!$B$8:$F$558,$C3814+1,0)</f>
        <v>56616.730527455926</v>
      </c>
      <c r="S3814" s="3">
        <f>HLOOKUP(S$5,[1]非R能力!$B$8:$F$558,$C3814+1,0)</f>
        <v>73368.568621644255</v>
      </c>
      <c r="T3814" s="3">
        <f>INDEX([1]非R能力!$H$9:$H$558,D3814)</f>
        <v>74359.2083312342</v>
      </c>
      <c r="U3814" s="3">
        <f>IF(E3814="小怪",0,IF(INDEX([1]非R能力!$FK$9:$FK$558,C3814)=0,0,10))</f>
        <v>10</v>
      </c>
      <c r="V3814" s="3">
        <f>IF(E3814="小怪",0,IF(INDEX([1]非R能力!$FH$9:$FH$558,C3814)=0,0,5000))</f>
        <v>5000</v>
      </c>
      <c r="W3814" s="3">
        <f>HLOOKUP(W$5,[2]人物技能基础!$O$3:$Q$553,$C3814+1,0)</f>
        <v>3.637142857142857</v>
      </c>
      <c r="X3814" s="3">
        <f>HLOOKUP(X$5,[2]人物技能基础!$O$3:$Q$553,$C3814+1,0)</f>
        <v>2.0186428571428574</v>
      </c>
      <c r="Y3814" s="3">
        <f>HLOOKUP(Y$5,[2]人物技能基础!$O$3:$Q$553,$C3814+1,0)</f>
        <v>99.964285714285708</v>
      </c>
      <c r="Z3814" s="3">
        <f t="shared" si="355"/>
        <v>12128984</v>
      </c>
      <c r="AA3814" s="3">
        <f t="shared" si="356"/>
        <v>198693</v>
      </c>
      <c r="AB3814" s="3">
        <f t="shared" si="357"/>
        <v>74229</v>
      </c>
      <c r="AC3814" s="3">
        <f t="shared" si="358"/>
        <v>73368</v>
      </c>
      <c r="AD3814" s="3">
        <f t="shared" si="359"/>
        <v>75488</v>
      </c>
    </row>
    <row r="3815" spans="1:30" x14ac:dyDescent="0.15">
      <c r="A3815" s="3">
        <v>1810</v>
      </c>
      <c r="B3815" s="3" t="str">
        <f t="shared" si="354"/>
        <v>关卡1810boss</v>
      </c>
      <c r="C3815" s="3">
        <f>INDEX([3]关卡!$J$19:$J$2018,A3815)</f>
        <v>550</v>
      </c>
      <c r="D3815" s="3">
        <f>INDEX([3]关卡!$N$19:$N$2018,A3815)</f>
        <v>550</v>
      </c>
      <c r="E3815" s="3" t="s">
        <v>25</v>
      </c>
      <c r="F3815" s="3" t="s">
        <v>26</v>
      </c>
      <c r="G3815" s="3">
        <v>30</v>
      </c>
      <c r="H3815" s="3">
        <v>30</v>
      </c>
      <c r="I3815" s="3">
        <v>0.2</v>
      </c>
      <c r="J3815" s="4">
        <v>0.75</v>
      </c>
      <c r="K3815" s="4">
        <v>1</v>
      </c>
      <c r="L3815" s="4">
        <v>5</v>
      </c>
      <c r="M3815" s="3">
        <v>1</v>
      </c>
      <c r="N3815" s="3">
        <v>2</v>
      </c>
      <c r="O3815" s="3">
        <f>HLOOKUP(O$5,[1]非R能力!$B$8:$F$558,$C3815+1,0)</f>
        <v>2674530.2363424227</v>
      </c>
      <c r="P3815" s="3">
        <f>HLOOKUP(P$5,[1]非R能力!$B$8:$F$558,$C3815+1,0)</f>
        <v>371147.94865448773</v>
      </c>
      <c r="Q3815" s="3">
        <f>HLOOKUP(Q$5,[1]非R能力!$B$8:$F$558,$C3815+1,0)</f>
        <v>180663.03073300805</v>
      </c>
      <c r="R3815" s="3">
        <f>HLOOKUP(R$5,[1]非R能力!$B$8:$F$558,$C3815+1,0)</f>
        <v>56616.730527455926</v>
      </c>
      <c r="S3815" s="3">
        <f>HLOOKUP(S$5,[1]非R能力!$B$8:$F$558,$C3815+1,0)</f>
        <v>73368.568621644255</v>
      </c>
      <c r="T3815" s="3">
        <f>INDEX([1]非R能力!$H$9:$H$558,D3815)</f>
        <v>74359.2083312342</v>
      </c>
      <c r="U3815" s="3">
        <f>IF(E3815="小怪",0,IF(INDEX([1]非R能力!$FK$9:$FK$558,C3815)=0,0,10))</f>
        <v>10</v>
      </c>
      <c r="V3815" s="3">
        <f>IF(E3815="小怪",0,IF(INDEX([1]非R能力!$FH$9:$FH$558,C3815)=0,0,5000))</f>
        <v>5000</v>
      </c>
      <c r="W3815" s="3">
        <f>HLOOKUP(W$5,[2]人物技能基础!$O$3:$Q$553,$C3815+1,0)</f>
        <v>3.637142857142857</v>
      </c>
      <c r="X3815" s="3">
        <f>HLOOKUP(X$5,[2]人物技能基础!$O$3:$Q$553,$C3815+1,0)</f>
        <v>2.0186428571428574</v>
      </c>
      <c r="Y3815" s="3">
        <f>HLOOKUP(Y$5,[2]人物技能基础!$O$3:$Q$553,$C3815+1,0)</f>
        <v>99.964285714285708</v>
      </c>
      <c r="Z3815" s="3">
        <f t="shared" si="355"/>
        <v>12128984</v>
      </c>
      <c r="AA3815" s="3">
        <f t="shared" si="356"/>
        <v>198693</v>
      </c>
      <c r="AB3815" s="3">
        <f t="shared" si="357"/>
        <v>74229</v>
      </c>
      <c r="AC3815" s="3">
        <f t="shared" si="358"/>
        <v>73368</v>
      </c>
      <c r="AD3815" s="3">
        <f t="shared" si="359"/>
        <v>75488</v>
      </c>
    </row>
    <row r="3816" spans="1:30" x14ac:dyDescent="0.15">
      <c r="A3816" s="3">
        <v>1811</v>
      </c>
      <c r="B3816" s="3" t="str">
        <f t="shared" si="354"/>
        <v>关卡1811boss</v>
      </c>
      <c r="C3816" s="3">
        <f>INDEX([3]关卡!$J$19:$J$2018,A3816)</f>
        <v>550</v>
      </c>
      <c r="D3816" s="3">
        <f>INDEX([3]关卡!$N$19:$N$2018,A3816)</f>
        <v>550</v>
      </c>
      <c r="E3816" s="3" t="s">
        <v>25</v>
      </c>
      <c r="F3816" s="3" t="s">
        <v>26</v>
      </c>
      <c r="G3816" s="3">
        <v>30</v>
      </c>
      <c r="H3816" s="3">
        <v>30</v>
      </c>
      <c r="I3816" s="3">
        <v>0.2</v>
      </c>
      <c r="J3816" s="4">
        <v>0.75</v>
      </c>
      <c r="K3816" s="4">
        <v>1</v>
      </c>
      <c r="L3816" s="4">
        <v>5</v>
      </c>
      <c r="M3816" s="3">
        <v>1</v>
      </c>
      <c r="N3816" s="3">
        <v>2</v>
      </c>
      <c r="O3816" s="3">
        <f>HLOOKUP(O$5,[1]非R能力!$B$8:$F$558,$C3816+1,0)</f>
        <v>2674530.2363424227</v>
      </c>
      <c r="P3816" s="3">
        <f>HLOOKUP(P$5,[1]非R能力!$B$8:$F$558,$C3816+1,0)</f>
        <v>371147.94865448773</v>
      </c>
      <c r="Q3816" s="3">
        <f>HLOOKUP(Q$5,[1]非R能力!$B$8:$F$558,$C3816+1,0)</f>
        <v>180663.03073300805</v>
      </c>
      <c r="R3816" s="3">
        <f>HLOOKUP(R$5,[1]非R能力!$B$8:$F$558,$C3816+1,0)</f>
        <v>56616.730527455926</v>
      </c>
      <c r="S3816" s="3">
        <f>HLOOKUP(S$5,[1]非R能力!$B$8:$F$558,$C3816+1,0)</f>
        <v>73368.568621644255</v>
      </c>
      <c r="T3816" s="3">
        <f>INDEX([1]非R能力!$H$9:$H$558,D3816)</f>
        <v>74359.2083312342</v>
      </c>
      <c r="U3816" s="3">
        <f>IF(E3816="小怪",0,IF(INDEX([1]非R能力!$FK$9:$FK$558,C3816)=0,0,10))</f>
        <v>10</v>
      </c>
      <c r="V3816" s="3">
        <f>IF(E3816="小怪",0,IF(INDEX([1]非R能力!$FH$9:$FH$558,C3816)=0,0,5000))</f>
        <v>5000</v>
      </c>
      <c r="W3816" s="3">
        <f>HLOOKUP(W$5,[2]人物技能基础!$O$3:$Q$553,$C3816+1,0)</f>
        <v>3.637142857142857</v>
      </c>
      <c r="X3816" s="3">
        <f>HLOOKUP(X$5,[2]人物技能基础!$O$3:$Q$553,$C3816+1,0)</f>
        <v>2.0186428571428574</v>
      </c>
      <c r="Y3816" s="3">
        <f>HLOOKUP(Y$5,[2]人物技能基础!$O$3:$Q$553,$C3816+1,0)</f>
        <v>99.964285714285708</v>
      </c>
      <c r="Z3816" s="3">
        <f t="shared" si="355"/>
        <v>12128984</v>
      </c>
      <c r="AA3816" s="3">
        <f t="shared" si="356"/>
        <v>198693</v>
      </c>
      <c r="AB3816" s="3">
        <f t="shared" si="357"/>
        <v>74229</v>
      </c>
      <c r="AC3816" s="3">
        <f t="shared" si="358"/>
        <v>73368</v>
      </c>
      <c r="AD3816" s="3">
        <f t="shared" si="359"/>
        <v>75488</v>
      </c>
    </row>
    <row r="3817" spans="1:30" x14ac:dyDescent="0.15">
      <c r="A3817" s="3">
        <v>1812</v>
      </c>
      <c r="B3817" s="3" t="str">
        <f t="shared" si="354"/>
        <v>关卡1812boss</v>
      </c>
      <c r="C3817" s="3">
        <f>INDEX([3]关卡!$J$19:$J$2018,A3817)</f>
        <v>550</v>
      </c>
      <c r="D3817" s="3">
        <f>INDEX([3]关卡!$N$19:$N$2018,A3817)</f>
        <v>550</v>
      </c>
      <c r="E3817" s="3" t="s">
        <v>25</v>
      </c>
      <c r="F3817" s="3" t="s">
        <v>26</v>
      </c>
      <c r="G3817" s="3">
        <v>30</v>
      </c>
      <c r="H3817" s="3">
        <v>30</v>
      </c>
      <c r="I3817" s="3">
        <v>0.2</v>
      </c>
      <c r="J3817" s="4">
        <v>0.75</v>
      </c>
      <c r="K3817" s="4">
        <v>1</v>
      </c>
      <c r="L3817" s="4">
        <v>5</v>
      </c>
      <c r="M3817" s="3">
        <v>1</v>
      </c>
      <c r="N3817" s="3">
        <v>2</v>
      </c>
      <c r="O3817" s="3">
        <f>HLOOKUP(O$5,[1]非R能力!$B$8:$F$558,$C3817+1,0)</f>
        <v>2674530.2363424227</v>
      </c>
      <c r="P3817" s="3">
        <f>HLOOKUP(P$5,[1]非R能力!$B$8:$F$558,$C3817+1,0)</f>
        <v>371147.94865448773</v>
      </c>
      <c r="Q3817" s="3">
        <f>HLOOKUP(Q$5,[1]非R能力!$B$8:$F$558,$C3817+1,0)</f>
        <v>180663.03073300805</v>
      </c>
      <c r="R3817" s="3">
        <f>HLOOKUP(R$5,[1]非R能力!$B$8:$F$558,$C3817+1,0)</f>
        <v>56616.730527455926</v>
      </c>
      <c r="S3817" s="3">
        <f>HLOOKUP(S$5,[1]非R能力!$B$8:$F$558,$C3817+1,0)</f>
        <v>73368.568621644255</v>
      </c>
      <c r="T3817" s="3">
        <f>INDEX([1]非R能力!$H$9:$H$558,D3817)</f>
        <v>74359.2083312342</v>
      </c>
      <c r="U3817" s="3">
        <f>IF(E3817="小怪",0,IF(INDEX([1]非R能力!$FK$9:$FK$558,C3817)=0,0,10))</f>
        <v>10</v>
      </c>
      <c r="V3817" s="3">
        <f>IF(E3817="小怪",0,IF(INDEX([1]非R能力!$FH$9:$FH$558,C3817)=0,0,5000))</f>
        <v>5000</v>
      </c>
      <c r="W3817" s="3">
        <f>HLOOKUP(W$5,[2]人物技能基础!$O$3:$Q$553,$C3817+1,0)</f>
        <v>3.637142857142857</v>
      </c>
      <c r="X3817" s="3">
        <f>HLOOKUP(X$5,[2]人物技能基础!$O$3:$Q$553,$C3817+1,0)</f>
        <v>2.0186428571428574</v>
      </c>
      <c r="Y3817" s="3">
        <f>HLOOKUP(Y$5,[2]人物技能基础!$O$3:$Q$553,$C3817+1,0)</f>
        <v>99.964285714285708</v>
      </c>
      <c r="Z3817" s="3">
        <f t="shared" si="355"/>
        <v>12128984</v>
      </c>
      <c r="AA3817" s="3">
        <f t="shared" si="356"/>
        <v>198693</v>
      </c>
      <c r="AB3817" s="3">
        <f t="shared" si="357"/>
        <v>74229</v>
      </c>
      <c r="AC3817" s="3">
        <f t="shared" si="358"/>
        <v>73368</v>
      </c>
      <c r="AD3817" s="3">
        <f t="shared" si="359"/>
        <v>75488</v>
      </c>
    </row>
    <row r="3818" spans="1:30" x14ac:dyDescent="0.15">
      <c r="A3818" s="3">
        <v>1813</v>
      </c>
      <c r="B3818" s="3" t="str">
        <f t="shared" si="354"/>
        <v>关卡1813boss</v>
      </c>
      <c r="C3818" s="3">
        <f>INDEX([3]关卡!$J$19:$J$2018,A3818)</f>
        <v>550</v>
      </c>
      <c r="D3818" s="3">
        <f>INDEX([3]关卡!$N$19:$N$2018,A3818)</f>
        <v>550</v>
      </c>
      <c r="E3818" s="3" t="s">
        <v>25</v>
      </c>
      <c r="F3818" s="3" t="s">
        <v>26</v>
      </c>
      <c r="G3818" s="3">
        <v>30</v>
      </c>
      <c r="H3818" s="3">
        <v>30</v>
      </c>
      <c r="I3818" s="3">
        <v>0.2</v>
      </c>
      <c r="J3818" s="4">
        <v>0.75</v>
      </c>
      <c r="K3818" s="4">
        <v>1</v>
      </c>
      <c r="L3818" s="4">
        <v>5</v>
      </c>
      <c r="M3818" s="3">
        <v>1</v>
      </c>
      <c r="N3818" s="3">
        <v>2</v>
      </c>
      <c r="O3818" s="3">
        <f>HLOOKUP(O$5,[1]非R能力!$B$8:$F$558,$C3818+1,0)</f>
        <v>2674530.2363424227</v>
      </c>
      <c r="P3818" s="3">
        <f>HLOOKUP(P$5,[1]非R能力!$B$8:$F$558,$C3818+1,0)</f>
        <v>371147.94865448773</v>
      </c>
      <c r="Q3818" s="3">
        <f>HLOOKUP(Q$5,[1]非R能力!$B$8:$F$558,$C3818+1,0)</f>
        <v>180663.03073300805</v>
      </c>
      <c r="R3818" s="3">
        <f>HLOOKUP(R$5,[1]非R能力!$B$8:$F$558,$C3818+1,0)</f>
        <v>56616.730527455926</v>
      </c>
      <c r="S3818" s="3">
        <f>HLOOKUP(S$5,[1]非R能力!$B$8:$F$558,$C3818+1,0)</f>
        <v>73368.568621644255</v>
      </c>
      <c r="T3818" s="3">
        <f>INDEX([1]非R能力!$H$9:$H$558,D3818)</f>
        <v>74359.2083312342</v>
      </c>
      <c r="U3818" s="3">
        <f>IF(E3818="小怪",0,IF(INDEX([1]非R能力!$FK$9:$FK$558,C3818)=0,0,10))</f>
        <v>10</v>
      </c>
      <c r="V3818" s="3">
        <f>IF(E3818="小怪",0,IF(INDEX([1]非R能力!$FH$9:$FH$558,C3818)=0,0,5000))</f>
        <v>5000</v>
      </c>
      <c r="W3818" s="3">
        <f>HLOOKUP(W$5,[2]人物技能基础!$O$3:$Q$553,$C3818+1,0)</f>
        <v>3.637142857142857</v>
      </c>
      <c r="X3818" s="3">
        <f>HLOOKUP(X$5,[2]人物技能基础!$O$3:$Q$553,$C3818+1,0)</f>
        <v>2.0186428571428574</v>
      </c>
      <c r="Y3818" s="3">
        <f>HLOOKUP(Y$5,[2]人物技能基础!$O$3:$Q$553,$C3818+1,0)</f>
        <v>99.964285714285708</v>
      </c>
      <c r="Z3818" s="3">
        <f t="shared" si="355"/>
        <v>12128984</v>
      </c>
      <c r="AA3818" s="3">
        <f t="shared" si="356"/>
        <v>198693</v>
      </c>
      <c r="AB3818" s="3">
        <f t="shared" si="357"/>
        <v>74229</v>
      </c>
      <c r="AC3818" s="3">
        <f t="shared" si="358"/>
        <v>73368</v>
      </c>
      <c r="AD3818" s="3">
        <f t="shared" si="359"/>
        <v>75488</v>
      </c>
    </row>
    <row r="3819" spans="1:30" x14ac:dyDescent="0.15">
      <c r="A3819" s="3">
        <v>1814</v>
      </c>
      <c r="B3819" s="3" t="str">
        <f t="shared" si="354"/>
        <v>关卡1814boss</v>
      </c>
      <c r="C3819" s="3">
        <f>INDEX([3]关卡!$J$19:$J$2018,A3819)</f>
        <v>550</v>
      </c>
      <c r="D3819" s="3">
        <f>INDEX([3]关卡!$N$19:$N$2018,A3819)</f>
        <v>550</v>
      </c>
      <c r="E3819" s="3" t="s">
        <v>25</v>
      </c>
      <c r="F3819" s="3" t="s">
        <v>26</v>
      </c>
      <c r="G3819" s="3">
        <v>30</v>
      </c>
      <c r="H3819" s="3">
        <v>30</v>
      </c>
      <c r="I3819" s="3">
        <v>0.2</v>
      </c>
      <c r="J3819" s="4">
        <v>0.75</v>
      </c>
      <c r="K3819" s="4">
        <v>1</v>
      </c>
      <c r="L3819" s="4">
        <v>5</v>
      </c>
      <c r="M3819" s="3">
        <v>1</v>
      </c>
      <c r="N3819" s="3">
        <v>2</v>
      </c>
      <c r="O3819" s="3">
        <f>HLOOKUP(O$5,[1]非R能力!$B$8:$F$558,$C3819+1,0)</f>
        <v>2674530.2363424227</v>
      </c>
      <c r="P3819" s="3">
        <f>HLOOKUP(P$5,[1]非R能力!$B$8:$F$558,$C3819+1,0)</f>
        <v>371147.94865448773</v>
      </c>
      <c r="Q3819" s="3">
        <f>HLOOKUP(Q$5,[1]非R能力!$B$8:$F$558,$C3819+1,0)</f>
        <v>180663.03073300805</v>
      </c>
      <c r="R3819" s="3">
        <f>HLOOKUP(R$5,[1]非R能力!$B$8:$F$558,$C3819+1,0)</f>
        <v>56616.730527455926</v>
      </c>
      <c r="S3819" s="3">
        <f>HLOOKUP(S$5,[1]非R能力!$B$8:$F$558,$C3819+1,0)</f>
        <v>73368.568621644255</v>
      </c>
      <c r="T3819" s="3">
        <f>INDEX([1]非R能力!$H$9:$H$558,D3819)</f>
        <v>74359.2083312342</v>
      </c>
      <c r="U3819" s="3">
        <f>IF(E3819="小怪",0,IF(INDEX([1]非R能力!$FK$9:$FK$558,C3819)=0,0,10))</f>
        <v>10</v>
      </c>
      <c r="V3819" s="3">
        <f>IF(E3819="小怪",0,IF(INDEX([1]非R能力!$FH$9:$FH$558,C3819)=0,0,5000))</f>
        <v>5000</v>
      </c>
      <c r="W3819" s="3">
        <f>HLOOKUP(W$5,[2]人物技能基础!$O$3:$Q$553,$C3819+1,0)</f>
        <v>3.637142857142857</v>
      </c>
      <c r="X3819" s="3">
        <f>HLOOKUP(X$5,[2]人物技能基础!$O$3:$Q$553,$C3819+1,0)</f>
        <v>2.0186428571428574</v>
      </c>
      <c r="Y3819" s="3">
        <f>HLOOKUP(Y$5,[2]人物技能基础!$O$3:$Q$553,$C3819+1,0)</f>
        <v>99.964285714285708</v>
      </c>
      <c r="Z3819" s="3">
        <f t="shared" si="355"/>
        <v>12128984</v>
      </c>
      <c r="AA3819" s="3">
        <f t="shared" si="356"/>
        <v>198693</v>
      </c>
      <c r="AB3819" s="3">
        <f t="shared" si="357"/>
        <v>74229</v>
      </c>
      <c r="AC3819" s="3">
        <f t="shared" si="358"/>
        <v>73368</v>
      </c>
      <c r="AD3819" s="3">
        <f t="shared" si="359"/>
        <v>75488</v>
      </c>
    </row>
    <row r="3820" spans="1:30" x14ac:dyDescent="0.15">
      <c r="A3820" s="3">
        <v>1815</v>
      </c>
      <c r="B3820" s="3" t="str">
        <f t="shared" si="354"/>
        <v>关卡1815boss</v>
      </c>
      <c r="C3820" s="3">
        <f>INDEX([3]关卡!$J$19:$J$2018,A3820)</f>
        <v>550</v>
      </c>
      <c r="D3820" s="3">
        <f>INDEX([3]关卡!$N$19:$N$2018,A3820)</f>
        <v>550</v>
      </c>
      <c r="E3820" s="3" t="s">
        <v>25</v>
      </c>
      <c r="F3820" s="3" t="s">
        <v>26</v>
      </c>
      <c r="G3820" s="3">
        <v>30</v>
      </c>
      <c r="H3820" s="3">
        <v>30</v>
      </c>
      <c r="I3820" s="3">
        <v>0.2</v>
      </c>
      <c r="J3820" s="4">
        <v>0.75</v>
      </c>
      <c r="K3820" s="4">
        <v>1</v>
      </c>
      <c r="L3820" s="4">
        <v>5</v>
      </c>
      <c r="M3820" s="3">
        <v>1</v>
      </c>
      <c r="N3820" s="3">
        <v>2</v>
      </c>
      <c r="O3820" s="3">
        <f>HLOOKUP(O$5,[1]非R能力!$B$8:$F$558,$C3820+1,0)</f>
        <v>2674530.2363424227</v>
      </c>
      <c r="P3820" s="3">
        <f>HLOOKUP(P$5,[1]非R能力!$B$8:$F$558,$C3820+1,0)</f>
        <v>371147.94865448773</v>
      </c>
      <c r="Q3820" s="3">
        <f>HLOOKUP(Q$5,[1]非R能力!$B$8:$F$558,$C3820+1,0)</f>
        <v>180663.03073300805</v>
      </c>
      <c r="R3820" s="3">
        <f>HLOOKUP(R$5,[1]非R能力!$B$8:$F$558,$C3820+1,0)</f>
        <v>56616.730527455926</v>
      </c>
      <c r="S3820" s="3">
        <f>HLOOKUP(S$5,[1]非R能力!$B$8:$F$558,$C3820+1,0)</f>
        <v>73368.568621644255</v>
      </c>
      <c r="T3820" s="3">
        <f>INDEX([1]非R能力!$H$9:$H$558,D3820)</f>
        <v>74359.2083312342</v>
      </c>
      <c r="U3820" s="3">
        <f>IF(E3820="小怪",0,IF(INDEX([1]非R能力!$FK$9:$FK$558,C3820)=0,0,10))</f>
        <v>10</v>
      </c>
      <c r="V3820" s="3">
        <f>IF(E3820="小怪",0,IF(INDEX([1]非R能力!$FH$9:$FH$558,C3820)=0,0,5000))</f>
        <v>5000</v>
      </c>
      <c r="W3820" s="3">
        <f>HLOOKUP(W$5,[2]人物技能基础!$O$3:$Q$553,$C3820+1,0)</f>
        <v>3.637142857142857</v>
      </c>
      <c r="X3820" s="3">
        <f>HLOOKUP(X$5,[2]人物技能基础!$O$3:$Q$553,$C3820+1,0)</f>
        <v>2.0186428571428574</v>
      </c>
      <c r="Y3820" s="3">
        <f>HLOOKUP(Y$5,[2]人物技能基础!$O$3:$Q$553,$C3820+1,0)</f>
        <v>99.964285714285708</v>
      </c>
      <c r="Z3820" s="3">
        <f t="shared" si="355"/>
        <v>12128984</v>
      </c>
      <c r="AA3820" s="3">
        <f t="shared" si="356"/>
        <v>198693</v>
      </c>
      <c r="AB3820" s="3">
        <f t="shared" si="357"/>
        <v>74229</v>
      </c>
      <c r="AC3820" s="3">
        <f t="shared" si="358"/>
        <v>73368</v>
      </c>
      <c r="AD3820" s="3">
        <f t="shared" si="359"/>
        <v>75488</v>
      </c>
    </row>
    <row r="3821" spans="1:30" x14ac:dyDescent="0.15">
      <c r="A3821" s="3">
        <v>1816</v>
      </c>
      <c r="B3821" s="3" t="str">
        <f t="shared" si="354"/>
        <v>关卡1816boss</v>
      </c>
      <c r="C3821" s="3">
        <f>INDEX([3]关卡!$J$19:$J$2018,A3821)</f>
        <v>550</v>
      </c>
      <c r="D3821" s="3">
        <f>INDEX([3]关卡!$N$19:$N$2018,A3821)</f>
        <v>550</v>
      </c>
      <c r="E3821" s="3" t="s">
        <v>25</v>
      </c>
      <c r="F3821" s="3" t="s">
        <v>26</v>
      </c>
      <c r="G3821" s="3">
        <v>30</v>
      </c>
      <c r="H3821" s="3">
        <v>30</v>
      </c>
      <c r="I3821" s="3">
        <v>0.2</v>
      </c>
      <c r="J3821" s="4">
        <v>0.75</v>
      </c>
      <c r="K3821" s="4">
        <v>1</v>
      </c>
      <c r="L3821" s="4">
        <v>5</v>
      </c>
      <c r="M3821" s="3">
        <v>1</v>
      </c>
      <c r="N3821" s="3">
        <v>2</v>
      </c>
      <c r="O3821" s="3">
        <f>HLOOKUP(O$5,[1]非R能力!$B$8:$F$558,$C3821+1,0)</f>
        <v>2674530.2363424227</v>
      </c>
      <c r="P3821" s="3">
        <f>HLOOKUP(P$5,[1]非R能力!$B$8:$F$558,$C3821+1,0)</f>
        <v>371147.94865448773</v>
      </c>
      <c r="Q3821" s="3">
        <f>HLOOKUP(Q$5,[1]非R能力!$B$8:$F$558,$C3821+1,0)</f>
        <v>180663.03073300805</v>
      </c>
      <c r="R3821" s="3">
        <f>HLOOKUP(R$5,[1]非R能力!$B$8:$F$558,$C3821+1,0)</f>
        <v>56616.730527455926</v>
      </c>
      <c r="S3821" s="3">
        <f>HLOOKUP(S$5,[1]非R能力!$B$8:$F$558,$C3821+1,0)</f>
        <v>73368.568621644255</v>
      </c>
      <c r="T3821" s="3">
        <f>INDEX([1]非R能力!$H$9:$H$558,D3821)</f>
        <v>74359.2083312342</v>
      </c>
      <c r="U3821" s="3">
        <f>IF(E3821="小怪",0,IF(INDEX([1]非R能力!$FK$9:$FK$558,C3821)=0,0,10))</f>
        <v>10</v>
      </c>
      <c r="V3821" s="3">
        <f>IF(E3821="小怪",0,IF(INDEX([1]非R能力!$FH$9:$FH$558,C3821)=0,0,5000))</f>
        <v>5000</v>
      </c>
      <c r="W3821" s="3">
        <f>HLOOKUP(W$5,[2]人物技能基础!$O$3:$Q$553,$C3821+1,0)</f>
        <v>3.637142857142857</v>
      </c>
      <c r="X3821" s="3">
        <f>HLOOKUP(X$5,[2]人物技能基础!$O$3:$Q$553,$C3821+1,0)</f>
        <v>2.0186428571428574</v>
      </c>
      <c r="Y3821" s="3">
        <f>HLOOKUP(Y$5,[2]人物技能基础!$O$3:$Q$553,$C3821+1,0)</f>
        <v>99.964285714285708</v>
      </c>
      <c r="Z3821" s="3">
        <f t="shared" si="355"/>
        <v>12128984</v>
      </c>
      <c r="AA3821" s="3">
        <f t="shared" si="356"/>
        <v>198693</v>
      </c>
      <c r="AB3821" s="3">
        <f t="shared" si="357"/>
        <v>74229</v>
      </c>
      <c r="AC3821" s="3">
        <f t="shared" si="358"/>
        <v>73368</v>
      </c>
      <c r="AD3821" s="3">
        <f t="shared" si="359"/>
        <v>75488</v>
      </c>
    </row>
    <row r="3822" spans="1:30" x14ac:dyDescent="0.15">
      <c r="A3822" s="3">
        <v>1817</v>
      </c>
      <c r="B3822" s="3" t="str">
        <f t="shared" si="354"/>
        <v>关卡1817boss</v>
      </c>
      <c r="C3822" s="3">
        <f>INDEX([3]关卡!$J$19:$J$2018,A3822)</f>
        <v>550</v>
      </c>
      <c r="D3822" s="3">
        <f>INDEX([3]关卡!$N$19:$N$2018,A3822)</f>
        <v>550</v>
      </c>
      <c r="E3822" s="3" t="s">
        <v>25</v>
      </c>
      <c r="F3822" s="3" t="s">
        <v>26</v>
      </c>
      <c r="G3822" s="3">
        <v>30</v>
      </c>
      <c r="H3822" s="3">
        <v>30</v>
      </c>
      <c r="I3822" s="3">
        <v>0.2</v>
      </c>
      <c r="J3822" s="4">
        <v>0.75</v>
      </c>
      <c r="K3822" s="4">
        <v>1</v>
      </c>
      <c r="L3822" s="4">
        <v>5</v>
      </c>
      <c r="M3822" s="3">
        <v>1</v>
      </c>
      <c r="N3822" s="3">
        <v>2</v>
      </c>
      <c r="O3822" s="3">
        <f>HLOOKUP(O$5,[1]非R能力!$B$8:$F$558,$C3822+1,0)</f>
        <v>2674530.2363424227</v>
      </c>
      <c r="P3822" s="3">
        <f>HLOOKUP(P$5,[1]非R能力!$B$8:$F$558,$C3822+1,0)</f>
        <v>371147.94865448773</v>
      </c>
      <c r="Q3822" s="3">
        <f>HLOOKUP(Q$5,[1]非R能力!$B$8:$F$558,$C3822+1,0)</f>
        <v>180663.03073300805</v>
      </c>
      <c r="R3822" s="3">
        <f>HLOOKUP(R$5,[1]非R能力!$B$8:$F$558,$C3822+1,0)</f>
        <v>56616.730527455926</v>
      </c>
      <c r="S3822" s="3">
        <f>HLOOKUP(S$5,[1]非R能力!$B$8:$F$558,$C3822+1,0)</f>
        <v>73368.568621644255</v>
      </c>
      <c r="T3822" s="3">
        <f>INDEX([1]非R能力!$H$9:$H$558,D3822)</f>
        <v>74359.2083312342</v>
      </c>
      <c r="U3822" s="3">
        <f>IF(E3822="小怪",0,IF(INDEX([1]非R能力!$FK$9:$FK$558,C3822)=0,0,10))</f>
        <v>10</v>
      </c>
      <c r="V3822" s="3">
        <f>IF(E3822="小怪",0,IF(INDEX([1]非R能力!$FH$9:$FH$558,C3822)=0,0,5000))</f>
        <v>5000</v>
      </c>
      <c r="W3822" s="3">
        <f>HLOOKUP(W$5,[2]人物技能基础!$O$3:$Q$553,$C3822+1,0)</f>
        <v>3.637142857142857</v>
      </c>
      <c r="X3822" s="3">
        <f>HLOOKUP(X$5,[2]人物技能基础!$O$3:$Q$553,$C3822+1,0)</f>
        <v>2.0186428571428574</v>
      </c>
      <c r="Y3822" s="3">
        <f>HLOOKUP(Y$5,[2]人物技能基础!$O$3:$Q$553,$C3822+1,0)</f>
        <v>99.964285714285708</v>
      </c>
      <c r="Z3822" s="3">
        <f t="shared" si="355"/>
        <v>12128984</v>
      </c>
      <c r="AA3822" s="3">
        <f t="shared" si="356"/>
        <v>198693</v>
      </c>
      <c r="AB3822" s="3">
        <f t="shared" si="357"/>
        <v>74229</v>
      </c>
      <c r="AC3822" s="3">
        <f t="shared" si="358"/>
        <v>73368</v>
      </c>
      <c r="AD3822" s="3">
        <f t="shared" si="359"/>
        <v>75488</v>
      </c>
    </row>
    <row r="3823" spans="1:30" x14ac:dyDescent="0.15">
      <c r="A3823" s="3">
        <v>1818</v>
      </c>
      <c r="B3823" s="3" t="str">
        <f t="shared" si="354"/>
        <v>关卡1818boss</v>
      </c>
      <c r="C3823" s="3">
        <f>INDEX([3]关卡!$J$19:$J$2018,A3823)</f>
        <v>550</v>
      </c>
      <c r="D3823" s="3">
        <f>INDEX([3]关卡!$N$19:$N$2018,A3823)</f>
        <v>550</v>
      </c>
      <c r="E3823" s="3" t="s">
        <v>25</v>
      </c>
      <c r="F3823" s="3" t="s">
        <v>26</v>
      </c>
      <c r="G3823" s="3">
        <v>30</v>
      </c>
      <c r="H3823" s="3">
        <v>30</v>
      </c>
      <c r="I3823" s="3">
        <v>0.2</v>
      </c>
      <c r="J3823" s="4">
        <v>0.75</v>
      </c>
      <c r="K3823" s="4">
        <v>1</v>
      </c>
      <c r="L3823" s="4">
        <v>5</v>
      </c>
      <c r="M3823" s="3">
        <v>1</v>
      </c>
      <c r="N3823" s="3">
        <v>2</v>
      </c>
      <c r="O3823" s="3">
        <f>HLOOKUP(O$5,[1]非R能力!$B$8:$F$558,$C3823+1,0)</f>
        <v>2674530.2363424227</v>
      </c>
      <c r="P3823" s="3">
        <f>HLOOKUP(P$5,[1]非R能力!$B$8:$F$558,$C3823+1,0)</f>
        <v>371147.94865448773</v>
      </c>
      <c r="Q3823" s="3">
        <f>HLOOKUP(Q$5,[1]非R能力!$B$8:$F$558,$C3823+1,0)</f>
        <v>180663.03073300805</v>
      </c>
      <c r="R3823" s="3">
        <f>HLOOKUP(R$5,[1]非R能力!$B$8:$F$558,$C3823+1,0)</f>
        <v>56616.730527455926</v>
      </c>
      <c r="S3823" s="3">
        <f>HLOOKUP(S$5,[1]非R能力!$B$8:$F$558,$C3823+1,0)</f>
        <v>73368.568621644255</v>
      </c>
      <c r="T3823" s="3">
        <f>INDEX([1]非R能力!$H$9:$H$558,D3823)</f>
        <v>74359.2083312342</v>
      </c>
      <c r="U3823" s="3">
        <f>IF(E3823="小怪",0,IF(INDEX([1]非R能力!$FK$9:$FK$558,C3823)=0,0,10))</f>
        <v>10</v>
      </c>
      <c r="V3823" s="3">
        <f>IF(E3823="小怪",0,IF(INDEX([1]非R能力!$FH$9:$FH$558,C3823)=0,0,5000))</f>
        <v>5000</v>
      </c>
      <c r="W3823" s="3">
        <f>HLOOKUP(W$5,[2]人物技能基础!$O$3:$Q$553,$C3823+1,0)</f>
        <v>3.637142857142857</v>
      </c>
      <c r="X3823" s="3">
        <f>HLOOKUP(X$5,[2]人物技能基础!$O$3:$Q$553,$C3823+1,0)</f>
        <v>2.0186428571428574</v>
      </c>
      <c r="Y3823" s="3">
        <f>HLOOKUP(Y$5,[2]人物技能基础!$O$3:$Q$553,$C3823+1,0)</f>
        <v>99.964285714285708</v>
      </c>
      <c r="Z3823" s="3">
        <f t="shared" si="355"/>
        <v>12128984</v>
      </c>
      <c r="AA3823" s="3">
        <f t="shared" si="356"/>
        <v>198693</v>
      </c>
      <c r="AB3823" s="3">
        <f t="shared" si="357"/>
        <v>74229</v>
      </c>
      <c r="AC3823" s="3">
        <f t="shared" si="358"/>
        <v>73368</v>
      </c>
      <c r="AD3823" s="3">
        <f t="shared" si="359"/>
        <v>75488</v>
      </c>
    </row>
    <row r="3824" spans="1:30" x14ac:dyDescent="0.15">
      <c r="A3824" s="3">
        <v>1819</v>
      </c>
      <c r="B3824" s="3" t="str">
        <f t="shared" si="354"/>
        <v>关卡1819boss</v>
      </c>
      <c r="C3824" s="3">
        <f>INDEX([3]关卡!$J$19:$J$2018,A3824)</f>
        <v>550</v>
      </c>
      <c r="D3824" s="3">
        <f>INDEX([3]关卡!$N$19:$N$2018,A3824)</f>
        <v>550</v>
      </c>
      <c r="E3824" s="3" t="s">
        <v>25</v>
      </c>
      <c r="F3824" s="3" t="s">
        <v>26</v>
      </c>
      <c r="G3824" s="3">
        <v>30</v>
      </c>
      <c r="H3824" s="3">
        <v>30</v>
      </c>
      <c r="I3824" s="3">
        <v>0.2</v>
      </c>
      <c r="J3824" s="4">
        <v>0.75</v>
      </c>
      <c r="K3824" s="4">
        <v>1</v>
      </c>
      <c r="L3824" s="4">
        <v>5</v>
      </c>
      <c r="M3824" s="3">
        <v>1</v>
      </c>
      <c r="N3824" s="3">
        <v>2</v>
      </c>
      <c r="O3824" s="3">
        <f>HLOOKUP(O$5,[1]非R能力!$B$8:$F$558,$C3824+1,0)</f>
        <v>2674530.2363424227</v>
      </c>
      <c r="P3824" s="3">
        <f>HLOOKUP(P$5,[1]非R能力!$B$8:$F$558,$C3824+1,0)</f>
        <v>371147.94865448773</v>
      </c>
      <c r="Q3824" s="3">
        <f>HLOOKUP(Q$5,[1]非R能力!$B$8:$F$558,$C3824+1,0)</f>
        <v>180663.03073300805</v>
      </c>
      <c r="R3824" s="3">
        <f>HLOOKUP(R$5,[1]非R能力!$B$8:$F$558,$C3824+1,0)</f>
        <v>56616.730527455926</v>
      </c>
      <c r="S3824" s="3">
        <f>HLOOKUP(S$5,[1]非R能力!$B$8:$F$558,$C3824+1,0)</f>
        <v>73368.568621644255</v>
      </c>
      <c r="T3824" s="3">
        <f>INDEX([1]非R能力!$H$9:$H$558,D3824)</f>
        <v>74359.2083312342</v>
      </c>
      <c r="U3824" s="3">
        <f>IF(E3824="小怪",0,IF(INDEX([1]非R能力!$FK$9:$FK$558,C3824)=0,0,10))</f>
        <v>10</v>
      </c>
      <c r="V3824" s="3">
        <f>IF(E3824="小怪",0,IF(INDEX([1]非R能力!$FH$9:$FH$558,C3824)=0,0,5000))</f>
        <v>5000</v>
      </c>
      <c r="W3824" s="3">
        <f>HLOOKUP(W$5,[2]人物技能基础!$O$3:$Q$553,$C3824+1,0)</f>
        <v>3.637142857142857</v>
      </c>
      <c r="X3824" s="3">
        <f>HLOOKUP(X$5,[2]人物技能基础!$O$3:$Q$553,$C3824+1,0)</f>
        <v>2.0186428571428574</v>
      </c>
      <c r="Y3824" s="3">
        <f>HLOOKUP(Y$5,[2]人物技能基础!$O$3:$Q$553,$C3824+1,0)</f>
        <v>99.964285714285708</v>
      </c>
      <c r="Z3824" s="3">
        <f t="shared" si="355"/>
        <v>12128984</v>
      </c>
      <c r="AA3824" s="3">
        <f t="shared" si="356"/>
        <v>198693</v>
      </c>
      <c r="AB3824" s="3">
        <f t="shared" si="357"/>
        <v>74229</v>
      </c>
      <c r="AC3824" s="3">
        <f t="shared" si="358"/>
        <v>73368</v>
      </c>
      <c r="AD3824" s="3">
        <f t="shared" si="359"/>
        <v>75488</v>
      </c>
    </row>
    <row r="3825" spans="1:30" x14ac:dyDescent="0.15">
      <c r="A3825" s="3">
        <v>1820</v>
      </c>
      <c r="B3825" s="3" t="str">
        <f t="shared" si="354"/>
        <v>关卡1820boss</v>
      </c>
      <c r="C3825" s="3">
        <f>INDEX([3]关卡!$J$19:$J$2018,A3825)</f>
        <v>550</v>
      </c>
      <c r="D3825" s="3">
        <f>INDEX([3]关卡!$N$19:$N$2018,A3825)</f>
        <v>550</v>
      </c>
      <c r="E3825" s="3" t="s">
        <v>25</v>
      </c>
      <c r="F3825" s="3" t="s">
        <v>26</v>
      </c>
      <c r="G3825" s="3">
        <v>30</v>
      </c>
      <c r="H3825" s="3">
        <v>30</v>
      </c>
      <c r="I3825" s="3">
        <v>0.2</v>
      </c>
      <c r="J3825" s="4">
        <v>0.75</v>
      </c>
      <c r="K3825" s="4">
        <v>1</v>
      </c>
      <c r="L3825" s="4">
        <v>5</v>
      </c>
      <c r="M3825" s="3">
        <v>1</v>
      </c>
      <c r="N3825" s="3">
        <v>2</v>
      </c>
      <c r="O3825" s="3">
        <f>HLOOKUP(O$5,[1]非R能力!$B$8:$F$558,$C3825+1,0)</f>
        <v>2674530.2363424227</v>
      </c>
      <c r="P3825" s="3">
        <f>HLOOKUP(P$5,[1]非R能力!$B$8:$F$558,$C3825+1,0)</f>
        <v>371147.94865448773</v>
      </c>
      <c r="Q3825" s="3">
        <f>HLOOKUP(Q$5,[1]非R能力!$B$8:$F$558,$C3825+1,0)</f>
        <v>180663.03073300805</v>
      </c>
      <c r="R3825" s="3">
        <f>HLOOKUP(R$5,[1]非R能力!$B$8:$F$558,$C3825+1,0)</f>
        <v>56616.730527455926</v>
      </c>
      <c r="S3825" s="3">
        <f>HLOOKUP(S$5,[1]非R能力!$B$8:$F$558,$C3825+1,0)</f>
        <v>73368.568621644255</v>
      </c>
      <c r="T3825" s="3">
        <f>INDEX([1]非R能力!$H$9:$H$558,D3825)</f>
        <v>74359.2083312342</v>
      </c>
      <c r="U3825" s="3">
        <f>IF(E3825="小怪",0,IF(INDEX([1]非R能力!$FK$9:$FK$558,C3825)=0,0,10))</f>
        <v>10</v>
      </c>
      <c r="V3825" s="3">
        <f>IF(E3825="小怪",0,IF(INDEX([1]非R能力!$FH$9:$FH$558,C3825)=0,0,5000))</f>
        <v>5000</v>
      </c>
      <c r="W3825" s="3">
        <f>HLOOKUP(W$5,[2]人物技能基础!$O$3:$Q$553,$C3825+1,0)</f>
        <v>3.637142857142857</v>
      </c>
      <c r="X3825" s="3">
        <f>HLOOKUP(X$5,[2]人物技能基础!$O$3:$Q$553,$C3825+1,0)</f>
        <v>2.0186428571428574</v>
      </c>
      <c r="Y3825" s="3">
        <f>HLOOKUP(Y$5,[2]人物技能基础!$O$3:$Q$553,$C3825+1,0)</f>
        <v>99.964285714285708</v>
      </c>
      <c r="Z3825" s="3">
        <f t="shared" si="355"/>
        <v>12128984</v>
      </c>
      <c r="AA3825" s="3">
        <f t="shared" si="356"/>
        <v>198693</v>
      </c>
      <c r="AB3825" s="3">
        <f t="shared" si="357"/>
        <v>74229</v>
      </c>
      <c r="AC3825" s="3">
        <f t="shared" si="358"/>
        <v>73368</v>
      </c>
      <c r="AD3825" s="3">
        <f t="shared" si="359"/>
        <v>75488</v>
      </c>
    </row>
    <row r="3826" spans="1:30" x14ac:dyDescent="0.15">
      <c r="A3826" s="3">
        <v>1821</v>
      </c>
      <c r="B3826" s="3" t="str">
        <f t="shared" si="354"/>
        <v>关卡1821boss</v>
      </c>
      <c r="C3826" s="3">
        <f>INDEX([3]关卡!$J$19:$J$2018,A3826)</f>
        <v>550</v>
      </c>
      <c r="D3826" s="3">
        <f>INDEX([3]关卡!$N$19:$N$2018,A3826)</f>
        <v>550</v>
      </c>
      <c r="E3826" s="3" t="s">
        <v>25</v>
      </c>
      <c r="F3826" s="3" t="s">
        <v>26</v>
      </c>
      <c r="G3826" s="3">
        <v>30</v>
      </c>
      <c r="H3826" s="3">
        <v>30</v>
      </c>
      <c r="I3826" s="3">
        <v>0.2</v>
      </c>
      <c r="J3826" s="4">
        <v>0.75</v>
      </c>
      <c r="K3826" s="4">
        <v>1</v>
      </c>
      <c r="L3826" s="4">
        <v>5</v>
      </c>
      <c r="M3826" s="3">
        <v>1</v>
      </c>
      <c r="N3826" s="3">
        <v>2</v>
      </c>
      <c r="O3826" s="3">
        <f>HLOOKUP(O$5,[1]非R能力!$B$8:$F$558,$C3826+1,0)</f>
        <v>2674530.2363424227</v>
      </c>
      <c r="P3826" s="3">
        <f>HLOOKUP(P$5,[1]非R能力!$B$8:$F$558,$C3826+1,0)</f>
        <v>371147.94865448773</v>
      </c>
      <c r="Q3826" s="3">
        <f>HLOOKUP(Q$5,[1]非R能力!$B$8:$F$558,$C3826+1,0)</f>
        <v>180663.03073300805</v>
      </c>
      <c r="R3826" s="3">
        <f>HLOOKUP(R$5,[1]非R能力!$B$8:$F$558,$C3826+1,0)</f>
        <v>56616.730527455926</v>
      </c>
      <c r="S3826" s="3">
        <f>HLOOKUP(S$5,[1]非R能力!$B$8:$F$558,$C3826+1,0)</f>
        <v>73368.568621644255</v>
      </c>
      <c r="T3826" s="3">
        <f>INDEX([1]非R能力!$H$9:$H$558,D3826)</f>
        <v>74359.2083312342</v>
      </c>
      <c r="U3826" s="3">
        <f>IF(E3826="小怪",0,IF(INDEX([1]非R能力!$FK$9:$FK$558,C3826)=0,0,10))</f>
        <v>10</v>
      </c>
      <c r="V3826" s="3">
        <f>IF(E3826="小怪",0,IF(INDEX([1]非R能力!$FH$9:$FH$558,C3826)=0,0,5000))</f>
        <v>5000</v>
      </c>
      <c r="W3826" s="3">
        <f>HLOOKUP(W$5,[2]人物技能基础!$O$3:$Q$553,$C3826+1,0)</f>
        <v>3.637142857142857</v>
      </c>
      <c r="X3826" s="3">
        <f>HLOOKUP(X$5,[2]人物技能基础!$O$3:$Q$553,$C3826+1,0)</f>
        <v>2.0186428571428574</v>
      </c>
      <c r="Y3826" s="3">
        <f>HLOOKUP(Y$5,[2]人物技能基础!$O$3:$Q$553,$C3826+1,0)</f>
        <v>99.964285714285708</v>
      </c>
      <c r="Z3826" s="3">
        <f t="shared" si="355"/>
        <v>12128984</v>
      </c>
      <c r="AA3826" s="3">
        <f t="shared" si="356"/>
        <v>198693</v>
      </c>
      <c r="AB3826" s="3">
        <f t="shared" si="357"/>
        <v>74229</v>
      </c>
      <c r="AC3826" s="3">
        <f t="shared" si="358"/>
        <v>73368</v>
      </c>
      <c r="AD3826" s="3">
        <f t="shared" si="359"/>
        <v>75488</v>
      </c>
    </row>
    <row r="3827" spans="1:30" x14ac:dyDescent="0.15">
      <c r="A3827" s="3">
        <v>1822</v>
      </c>
      <c r="B3827" s="3" t="str">
        <f t="shared" si="354"/>
        <v>关卡1822boss</v>
      </c>
      <c r="C3827" s="3">
        <f>INDEX([3]关卡!$J$19:$J$2018,A3827)</f>
        <v>550</v>
      </c>
      <c r="D3827" s="3">
        <f>INDEX([3]关卡!$N$19:$N$2018,A3827)</f>
        <v>550</v>
      </c>
      <c r="E3827" s="3" t="s">
        <v>25</v>
      </c>
      <c r="F3827" s="3" t="s">
        <v>26</v>
      </c>
      <c r="G3827" s="3">
        <v>30</v>
      </c>
      <c r="H3827" s="3">
        <v>30</v>
      </c>
      <c r="I3827" s="3">
        <v>0.2</v>
      </c>
      <c r="J3827" s="4">
        <v>0.75</v>
      </c>
      <c r="K3827" s="4">
        <v>1</v>
      </c>
      <c r="L3827" s="4">
        <v>5</v>
      </c>
      <c r="M3827" s="3">
        <v>1</v>
      </c>
      <c r="N3827" s="3">
        <v>2</v>
      </c>
      <c r="O3827" s="3">
        <f>HLOOKUP(O$5,[1]非R能力!$B$8:$F$558,$C3827+1,0)</f>
        <v>2674530.2363424227</v>
      </c>
      <c r="P3827" s="3">
        <f>HLOOKUP(P$5,[1]非R能力!$B$8:$F$558,$C3827+1,0)</f>
        <v>371147.94865448773</v>
      </c>
      <c r="Q3827" s="3">
        <f>HLOOKUP(Q$5,[1]非R能力!$B$8:$F$558,$C3827+1,0)</f>
        <v>180663.03073300805</v>
      </c>
      <c r="R3827" s="3">
        <f>HLOOKUP(R$5,[1]非R能力!$B$8:$F$558,$C3827+1,0)</f>
        <v>56616.730527455926</v>
      </c>
      <c r="S3827" s="3">
        <f>HLOOKUP(S$5,[1]非R能力!$B$8:$F$558,$C3827+1,0)</f>
        <v>73368.568621644255</v>
      </c>
      <c r="T3827" s="3">
        <f>INDEX([1]非R能力!$H$9:$H$558,D3827)</f>
        <v>74359.2083312342</v>
      </c>
      <c r="U3827" s="3">
        <f>IF(E3827="小怪",0,IF(INDEX([1]非R能力!$FK$9:$FK$558,C3827)=0,0,10))</f>
        <v>10</v>
      </c>
      <c r="V3827" s="3">
        <f>IF(E3827="小怪",0,IF(INDEX([1]非R能力!$FH$9:$FH$558,C3827)=0,0,5000))</f>
        <v>5000</v>
      </c>
      <c r="W3827" s="3">
        <f>HLOOKUP(W$5,[2]人物技能基础!$O$3:$Q$553,$C3827+1,0)</f>
        <v>3.637142857142857</v>
      </c>
      <c r="X3827" s="3">
        <f>HLOOKUP(X$5,[2]人物技能基础!$O$3:$Q$553,$C3827+1,0)</f>
        <v>2.0186428571428574</v>
      </c>
      <c r="Y3827" s="3">
        <f>HLOOKUP(Y$5,[2]人物技能基础!$O$3:$Q$553,$C3827+1,0)</f>
        <v>99.964285714285708</v>
      </c>
      <c r="Z3827" s="3">
        <f t="shared" si="355"/>
        <v>12128984</v>
      </c>
      <c r="AA3827" s="3">
        <f t="shared" si="356"/>
        <v>198693</v>
      </c>
      <c r="AB3827" s="3">
        <f t="shared" si="357"/>
        <v>74229</v>
      </c>
      <c r="AC3827" s="3">
        <f t="shared" si="358"/>
        <v>73368</v>
      </c>
      <c r="AD3827" s="3">
        <f t="shared" si="359"/>
        <v>75488</v>
      </c>
    </row>
    <row r="3828" spans="1:30" x14ac:dyDescent="0.15">
      <c r="A3828" s="3">
        <v>1823</v>
      </c>
      <c r="B3828" s="3" t="str">
        <f t="shared" si="354"/>
        <v>关卡1823boss</v>
      </c>
      <c r="C3828" s="3">
        <f>INDEX([3]关卡!$J$19:$J$2018,A3828)</f>
        <v>550</v>
      </c>
      <c r="D3828" s="3">
        <f>INDEX([3]关卡!$N$19:$N$2018,A3828)</f>
        <v>550</v>
      </c>
      <c r="E3828" s="3" t="s">
        <v>25</v>
      </c>
      <c r="F3828" s="3" t="s">
        <v>26</v>
      </c>
      <c r="G3828" s="3">
        <v>30</v>
      </c>
      <c r="H3828" s="3">
        <v>30</v>
      </c>
      <c r="I3828" s="3">
        <v>0.2</v>
      </c>
      <c r="J3828" s="4">
        <v>0.75</v>
      </c>
      <c r="K3828" s="4">
        <v>1</v>
      </c>
      <c r="L3828" s="4">
        <v>5</v>
      </c>
      <c r="M3828" s="3">
        <v>1</v>
      </c>
      <c r="N3828" s="3">
        <v>2</v>
      </c>
      <c r="O3828" s="3">
        <f>HLOOKUP(O$5,[1]非R能力!$B$8:$F$558,$C3828+1,0)</f>
        <v>2674530.2363424227</v>
      </c>
      <c r="P3828" s="3">
        <f>HLOOKUP(P$5,[1]非R能力!$B$8:$F$558,$C3828+1,0)</f>
        <v>371147.94865448773</v>
      </c>
      <c r="Q3828" s="3">
        <f>HLOOKUP(Q$5,[1]非R能力!$B$8:$F$558,$C3828+1,0)</f>
        <v>180663.03073300805</v>
      </c>
      <c r="R3828" s="3">
        <f>HLOOKUP(R$5,[1]非R能力!$B$8:$F$558,$C3828+1,0)</f>
        <v>56616.730527455926</v>
      </c>
      <c r="S3828" s="3">
        <f>HLOOKUP(S$5,[1]非R能力!$B$8:$F$558,$C3828+1,0)</f>
        <v>73368.568621644255</v>
      </c>
      <c r="T3828" s="3">
        <f>INDEX([1]非R能力!$H$9:$H$558,D3828)</f>
        <v>74359.2083312342</v>
      </c>
      <c r="U3828" s="3">
        <f>IF(E3828="小怪",0,IF(INDEX([1]非R能力!$FK$9:$FK$558,C3828)=0,0,10))</f>
        <v>10</v>
      </c>
      <c r="V3828" s="3">
        <f>IF(E3828="小怪",0,IF(INDEX([1]非R能力!$FH$9:$FH$558,C3828)=0,0,5000))</f>
        <v>5000</v>
      </c>
      <c r="W3828" s="3">
        <f>HLOOKUP(W$5,[2]人物技能基础!$O$3:$Q$553,$C3828+1,0)</f>
        <v>3.637142857142857</v>
      </c>
      <c r="X3828" s="3">
        <f>HLOOKUP(X$5,[2]人物技能基础!$O$3:$Q$553,$C3828+1,0)</f>
        <v>2.0186428571428574</v>
      </c>
      <c r="Y3828" s="3">
        <f>HLOOKUP(Y$5,[2]人物技能基础!$O$3:$Q$553,$C3828+1,0)</f>
        <v>99.964285714285708</v>
      </c>
      <c r="Z3828" s="3">
        <f t="shared" si="355"/>
        <v>12128984</v>
      </c>
      <c r="AA3828" s="3">
        <f t="shared" si="356"/>
        <v>198693</v>
      </c>
      <c r="AB3828" s="3">
        <f t="shared" si="357"/>
        <v>74229</v>
      </c>
      <c r="AC3828" s="3">
        <f t="shared" si="358"/>
        <v>73368</v>
      </c>
      <c r="AD3828" s="3">
        <f t="shared" si="359"/>
        <v>75488</v>
      </c>
    </row>
    <row r="3829" spans="1:30" x14ac:dyDescent="0.15">
      <c r="A3829" s="3">
        <v>1824</v>
      </c>
      <c r="B3829" s="3" t="str">
        <f t="shared" si="354"/>
        <v>关卡1824boss</v>
      </c>
      <c r="C3829" s="3">
        <f>INDEX([3]关卡!$J$19:$J$2018,A3829)</f>
        <v>550</v>
      </c>
      <c r="D3829" s="3">
        <f>INDEX([3]关卡!$N$19:$N$2018,A3829)</f>
        <v>550</v>
      </c>
      <c r="E3829" s="3" t="s">
        <v>25</v>
      </c>
      <c r="F3829" s="3" t="s">
        <v>26</v>
      </c>
      <c r="G3829" s="3">
        <v>30</v>
      </c>
      <c r="H3829" s="3">
        <v>30</v>
      </c>
      <c r="I3829" s="3">
        <v>0.2</v>
      </c>
      <c r="J3829" s="4">
        <v>0.75</v>
      </c>
      <c r="K3829" s="4">
        <v>1</v>
      </c>
      <c r="L3829" s="4">
        <v>5</v>
      </c>
      <c r="M3829" s="3">
        <v>1</v>
      </c>
      <c r="N3829" s="3">
        <v>2</v>
      </c>
      <c r="O3829" s="3">
        <f>HLOOKUP(O$5,[1]非R能力!$B$8:$F$558,$C3829+1,0)</f>
        <v>2674530.2363424227</v>
      </c>
      <c r="P3829" s="3">
        <f>HLOOKUP(P$5,[1]非R能力!$B$8:$F$558,$C3829+1,0)</f>
        <v>371147.94865448773</v>
      </c>
      <c r="Q3829" s="3">
        <f>HLOOKUP(Q$5,[1]非R能力!$B$8:$F$558,$C3829+1,0)</f>
        <v>180663.03073300805</v>
      </c>
      <c r="R3829" s="3">
        <f>HLOOKUP(R$5,[1]非R能力!$B$8:$F$558,$C3829+1,0)</f>
        <v>56616.730527455926</v>
      </c>
      <c r="S3829" s="3">
        <f>HLOOKUP(S$5,[1]非R能力!$B$8:$F$558,$C3829+1,0)</f>
        <v>73368.568621644255</v>
      </c>
      <c r="T3829" s="3">
        <f>INDEX([1]非R能力!$H$9:$H$558,D3829)</f>
        <v>74359.2083312342</v>
      </c>
      <c r="U3829" s="3">
        <f>IF(E3829="小怪",0,IF(INDEX([1]非R能力!$FK$9:$FK$558,C3829)=0,0,10))</f>
        <v>10</v>
      </c>
      <c r="V3829" s="3">
        <f>IF(E3829="小怪",0,IF(INDEX([1]非R能力!$FH$9:$FH$558,C3829)=0,0,5000))</f>
        <v>5000</v>
      </c>
      <c r="W3829" s="3">
        <f>HLOOKUP(W$5,[2]人物技能基础!$O$3:$Q$553,$C3829+1,0)</f>
        <v>3.637142857142857</v>
      </c>
      <c r="X3829" s="3">
        <f>HLOOKUP(X$5,[2]人物技能基础!$O$3:$Q$553,$C3829+1,0)</f>
        <v>2.0186428571428574</v>
      </c>
      <c r="Y3829" s="3">
        <f>HLOOKUP(Y$5,[2]人物技能基础!$O$3:$Q$553,$C3829+1,0)</f>
        <v>99.964285714285708</v>
      </c>
      <c r="Z3829" s="3">
        <f t="shared" si="355"/>
        <v>12128984</v>
      </c>
      <c r="AA3829" s="3">
        <f t="shared" si="356"/>
        <v>198693</v>
      </c>
      <c r="AB3829" s="3">
        <f t="shared" si="357"/>
        <v>74229</v>
      </c>
      <c r="AC3829" s="3">
        <f t="shared" si="358"/>
        <v>73368</v>
      </c>
      <c r="AD3829" s="3">
        <f t="shared" si="359"/>
        <v>75488</v>
      </c>
    </row>
    <row r="3830" spans="1:30" x14ac:dyDescent="0.15">
      <c r="A3830" s="3">
        <v>1825</v>
      </c>
      <c r="B3830" s="3" t="str">
        <f t="shared" si="354"/>
        <v>关卡1825boss</v>
      </c>
      <c r="C3830" s="3">
        <f>INDEX([3]关卡!$J$19:$J$2018,A3830)</f>
        <v>550</v>
      </c>
      <c r="D3830" s="3">
        <f>INDEX([3]关卡!$N$19:$N$2018,A3830)</f>
        <v>550</v>
      </c>
      <c r="E3830" s="3" t="s">
        <v>25</v>
      </c>
      <c r="F3830" s="3" t="s">
        <v>26</v>
      </c>
      <c r="G3830" s="3">
        <v>30</v>
      </c>
      <c r="H3830" s="3">
        <v>30</v>
      </c>
      <c r="I3830" s="3">
        <v>0.2</v>
      </c>
      <c r="J3830" s="4">
        <v>0.75</v>
      </c>
      <c r="K3830" s="4">
        <v>1</v>
      </c>
      <c r="L3830" s="4">
        <v>5</v>
      </c>
      <c r="M3830" s="3">
        <v>1</v>
      </c>
      <c r="N3830" s="3">
        <v>2</v>
      </c>
      <c r="O3830" s="3">
        <f>HLOOKUP(O$5,[1]非R能力!$B$8:$F$558,$C3830+1,0)</f>
        <v>2674530.2363424227</v>
      </c>
      <c r="P3830" s="3">
        <f>HLOOKUP(P$5,[1]非R能力!$B$8:$F$558,$C3830+1,0)</f>
        <v>371147.94865448773</v>
      </c>
      <c r="Q3830" s="3">
        <f>HLOOKUP(Q$5,[1]非R能力!$B$8:$F$558,$C3830+1,0)</f>
        <v>180663.03073300805</v>
      </c>
      <c r="R3830" s="3">
        <f>HLOOKUP(R$5,[1]非R能力!$B$8:$F$558,$C3830+1,0)</f>
        <v>56616.730527455926</v>
      </c>
      <c r="S3830" s="3">
        <f>HLOOKUP(S$5,[1]非R能力!$B$8:$F$558,$C3830+1,0)</f>
        <v>73368.568621644255</v>
      </c>
      <c r="T3830" s="3">
        <f>INDEX([1]非R能力!$H$9:$H$558,D3830)</f>
        <v>74359.2083312342</v>
      </c>
      <c r="U3830" s="3">
        <f>IF(E3830="小怪",0,IF(INDEX([1]非R能力!$FK$9:$FK$558,C3830)=0,0,10))</f>
        <v>10</v>
      </c>
      <c r="V3830" s="3">
        <f>IF(E3830="小怪",0,IF(INDEX([1]非R能力!$FH$9:$FH$558,C3830)=0,0,5000))</f>
        <v>5000</v>
      </c>
      <c r="W3830" s="3">
        <f>HLOOKUP(W$5,[2]人物技能基础!$O$3:$Q$553,$C3830+1,0)</f>
        <v>3.637142857142857</v>
      </c>
      <c r="X3830" s="3">
        <f>HLOOKUP(X$5,[2]人物技能基础!$O$3:$Q$553,$C3830+1,0)</f>
        <v>2.0186428571428574</v>
      </c>
      <c r="Y3830" s="3">
        <f>HLOOKUP(Y$5,[2]人物技能基础!$O$3:$Q$553,$C3830+1,0)</f>
        <v>99.964285714285708</v>
      </c>
      <c r="Z3830" s="3">
        <f t="shared" si="355"/>
        <v>12128984</v>
      </c>
      <c r="AA3830" s="3">
        <f t="shared" si="356"/>
        <v>198693</v>
      </c>
      <c r="AB3830" s="3">
        <f t="shared" si="357"/>
        <v>74229</v>
      </c>
      <c r="AC3830" s="3">
        <f t="shared" si="358"/>
        <v>73368</v>
      </c>
      <c r="AD3830" s="3">
        <f t="shared" si="359"/>
        <v>75488</v>
      </c>
    </row>
    <row r="3831" spans="1:30" x14ac:dyDescent="0.15">
      <c r="A3831" s="3">
        <v>1826</v>
      </c>
      <c r="B3831" s="3" t="str">
        <f t="shared" si="354"/>
        <v>关卡1826boss</v>
      </c>
      <c r="C3831" s="3">
        <f>INDEX([3]关卡!$J$19:$J$2018,A3831)</f>
        <v>550</v>
      </c>
      <c r="D3831" s="3">
        <f>INDEX([3]关卡!$N$19:$N$2018,A3831)</f>
        <v>550</v>
      </c>
      <c r="E3831" s="3" t="s">
        <v>25</v>
      </c>
      <c r="F3831" s="3" t="s">
        <v>26</v>
      </c>
      <c r="G3831" s="3">
        <v>30</v>
      </c>
      <c r="H3831" s="3">
        <v>30</v>
      </c>
      <c r="I3831" s="3">
        <v>0.2</v>
      </c>
      <c r="J3831" s="4">
        <v>0.75</v>
      </c>
      <c r="K3831" s="4">
        <v>1</v>
      </c>
      <c r="L3831" s="4">
        <v>5</v>
      </c>
      <c r="M3831" s="3">
        <v>1</v>
      </c>
      <c r="N3831" s="3">
        <v>2</v>
      </c>
      <c r="O3831" s="3">
        <f>HLOOKUP(O$5,[1]非R能力!$B$8:$F$558,$C3831+1,0)</f>
        <v>2674530.2363424227</v>
      </c>
      <c r="P3831" s="3">
        <f>HLOOKUP(P$5,[1]非R能力!$B$8:$F$558,$C3831+1,0)</f>
        <v>371147.94865448773</v>
      </c>
      <c r="Q3831" s="3">
        <f>HLOOKUP(Q$5,[1]非R能力!$B$8:$F$558,$C3831+1,0)</f>
        <v>180663.03073300805</v>
      </c>
      <c r="R3831" s="3">
        <f>HLOOKUP(R$5,[1]非R能力!$B$8:$F$558,$C3831+1,0)</f>
        <v>56616.730527455926</v>
      </c>
      <c r="S3831" s="3">
        <f>HLOOKUP(S$5,[1]非R能力!$B$8:$F$558,$C3831+1,0)</f>
        <v>73368.568621644255</v>
      </c>
      <c r="T3831" s="3">
        <f>INDEX([1]非R能力!$H$9:$H$558,D3831)</f>
        <v>74359.2083312342</v>
      </c>
      <c r="U3831" s="3">
        <f>IF(E3831="小怪",0,IF(INDEX([1]非R能力!$FK$9:$FK$558,C3831)=0,0,10))</f>
        <v>10</v>
      </c>
      <c r="V3831" s="3">
        <f>IF(E3831="小怪",0,IF(INDEX([1]非R能力!$FH$9:$FH$558,C3831)=0,0,5000))</f>
        <v>5000</v>
      </c>
      <c r="W3831" s="3">
        <f>HLOOKUP(W$5,[2]人物技能基础!$O$3:$Q$553,$C3831+1,0)</f>
        <v>3.637142857142857</v>
      </c>
      <c r="X3831" s="3">
        <f>HLOOKUP(X$5,[2]人物技能基础!$O$3:$Q$553,$C3831+1,0)</f>
        <v>2.0186428571428574</v>
      </c>
      <c r="Y3831" s="3">
        <f>HLOOKUP(Y$5,[2]人物技能基础!$O$3:$Q$553,$C3831+1,0)</f>
        <v>99.964285714285708</v>
      </c>
      <c r="Z3831" s="3">
        <f t="shared" si="355"/>
        <v>12128984</v>
      </c>
      <c r="AA3831" s="3">
        <f t="shared" si="356"/>
        <v>198693</v>
      </c>
      <c r="AB3831" s="3">
        <f t="shared" si="357"/>
        <v>74229</v>
      </c>
      <c r="AC3831" s="3">
        <f t="shared" si="358"/>
        <v>73368</v>
      </c>
      <c r="AD3831" s="3">
        <f t="shared" si="359"/>
        <v>75488</v>
      </c>
    </row>
    <row r="3832" spans="1:30" x14ac:dyDescent="0.15">
      <c r="A3832" s="3">
        <v>1827</v>
      </c>
      <c r="B3832" s="3" t="str">
        <f t="shared" si="354"/>
        <v>关卡1827boss</v>
      </c>
      <c r="C3832" s="3">
        <f>INDEX([3]关卡!$J$19:$J$2018,A3832)</f>
        <v>550</v>
      </c>
      <c r="D3832" s="3">
        <f>INDEX([3]关卡!$N$19:$N$2018,A3832)</f>
        <v>550</v>
      </c>
      <c r="E3832" s="3" t="s">
        <v>25</v>
      </c>
      <c r="F3832" s="3" t="s">
        <v>26</v>
      </c>
      <c r="G3832" s="3">
        <v>30</v>
      </c>
      <c r="H3832" s="3">
        <v>30</v>
      </c>
      <c r="I3832" s="3">
        <v>0.2</v>
      </c>
      <c r="J3832" s="4">
        <v>0.75</v>
      </c>
      <c r="K3832" s="4">
        <v>1</v>
      </c>
      <c r="L3832" s="4">
        <v>5</v>
      </c>
      <c r="M3832" s="3">
        <v>1</v>
      </c>
      <c r="N3832" s="3">
        <v>2</v>
      </c>
      <c r="O3832" s="3">
        <f>HLOOKUP(O$5,[1]非R能力!$B$8:$F$558,$C3832+1,0)</f>
        <v>2674530.2363424227</v>
      </c>
      <c r="P3832" s="3">
        <f>HLOOKUP(P$5,[1]非R能力!$B$8:$F$558,$C3832+1,0)</f>
        <v>371147.94865448773</v>
      </c>
      <c r="Q3832" s="3">
        <f>HLOOKUP(Q$5,[1]非R能力!$B$8:$F$558,$C3832+1,0)</f>
        <v>180663.03073300805</v>
      </c>
      <c r="R3832" s="3">
        <f>HLOOKUP(R$5,[1]非R能力!$B$8:$F$558,$C3832+1,0)</f>
        <v>56616.730527455926</v>
      </c>
      <c r="S3832" s="3">
        <f>HLOOKUP(S$5,[1]非R能力!$B$8:$F$558,$C3832+1,0)</f>
        <v>73368.568621644255</v>
      </c>
      <c r="T3832" s="3">
        <f>INDEX([1]非R能力!$H$9:$H$558,D3832)</f>
        <v>74359.2083312342</v>
      </c>
      <c r="U3832" s="3">
        <f>IF(E3832="小怪",0,IF(INDEX([1]非R能力!$FK$9:$FK$558,C3832)=0,0,10))</f>
        <v>10</v>
      </c>
      <c r="V3832" s="3">
        <f>IF(E3832="小怪",0,IF(INDEX([1]非R能力!$FH$9:$FH$558,C3832)=0,0,5000))</f>
        <v>5000</v>
      </c>
      <c r="W3832" s="3">
        <f>HLOOKUP(W$5,[2]人物技能基础!$O$3:$Q$553,$C3832+1,0)</f>
        <v>3.637142857142857</v>
      </c>
      <c r="X3832" s="3">
        <f>HLOOKUP(X$5,[2]人物技能基础!$O$3:$Q$553,$C3832+1,0)</f>
        <v>2.0186428571428574</v>
      </c>
      <c r="Y3832" s="3">
        <f>HLOOKUP(Y$5,[2]人物技能基础!$O$3:$Q$553,$C3832+1,0)</f>
        <v>99.964285714285708</v>
      </c>
      <c r="Z3832" s="3">
        <f t="shared" si="355"/>
        <v>12128984</v>
      </c>
      <c r="AA3832" s="3">
        <f t="shared" si="356"/>
        <v>198693</v>
      </c>
      <c r="AB3832" s="3">
        <f t="shared" si="357"/>
        <v>74229</v>
      </c>
      <c r="AC3832" s="3">
        <f t="shared" si="358"/>
        <v>73368</v>
      </c>
      <c r="AD3832" s="3">
        <f t="shared" si="359"/>
        <v>75488</v>
      </c>
    </row>
    <row r="3833" spans="1:30" x14ac:dyDescent="0.15">
      <c r="A3833" s="3">
        <v>1828</v>
      </c>
      <c r="B3833" s="3" t="str">
        <f t="shared" si="354"/>
        <v>关卡1828boss</v>
      </c>
      <c r="C3833" s="3">
        <f>INDEX([3]关卡!$J$19:$J$2018,A3833)</f>
        <v>550</v>
      </c>
      <c r="D3833" s="3">
        <f>INDEX([3]关卡!$N$19:$N$2018,A3833)</f>
        <v>550</v>
      </c>
      <c r="E3833" s="3" t="s">
        <v>25</v>
      </c>
      <c r="F3833" s="3" t="s">
        <v>26</v>
      </c>
      <c r="G3833" s="3">
        <v>30</v>
      </c>
      <c r="H3833" s="3">
        <v>30</v>
      </c>
      <c r="I3833" s="3">
        <v>0.2</v>
      </c>
      <c r="J3833" s="4">
        <v>0.75</v>
      </c>
      <c r="K3833" s="4">
        <v>1</v>
      </c>
      <c r="L3833" s="4">
        <v>5</v>
      </c>
      <c r="M3833" s="3">
        <v>1</v>
      </c>
      <c r="N3833" s="3">
        <v>2</v>
      </c>
      <c r="O3833" s="3">
        <f>HLOOKUP(O$5,[1]非R能力!$B$8:$F$558,$C3833+1,0)</f>
        <v>2674530.2363424227</v>
      </c>
      <c r="P3833" s="3">
        <f>HLOOKUP(P$5,[1]非R能力!$B$8:$F$558,$C3833+1,0)</f>
        <v>371147.94865448773</v>
      </c>
      <c r="Q3833" s="3">
        <f>HLOOKUP(Q$5,[1]非R能力!$B$8:$F$558,$C3833+1,0)</f>
        <v>180663.03073300805</v>
      </c>
      <c r="R3833" s="3">
        <f>HLOOKUP(R$5,[1]非R能力!$B$8:$F$558,$C3833+1,0)</f>
        <v>56616.730527455926</v>
      </c>
      <c r="S3833" s="3">
        <f>HLOOKUP(S$5,[1]非R能力!$B$8:$F$558,$C3833+1,0)</f>
        <v>73368.568621644255</v>
      </c>
      <c r="T3833" s="3">
        <f>INDEX([1]非R能力!$H$9:$H$558,D3833)</f>
        <v>74359.2083312342</v>
      </c>
      <c r="U3833" s="3">
        <f>IF(E3833="小怪",0,IF(INDEX([1]非R能力!$FK$9:$FK$558,C3833)=0,0,10))</f>
        <v>10</v>
      </c>
      <c r="V3833" s="3">
        <f>IF(E3833="小怪",0,IF(INDEX([1]非R能力!$FH$9:$FH$558,C3833)=0,0,5000))</f>
        <v>5000</v>
      </c>
      <c r="W3833" s="3">
        <f>HLOOKUP(W$5,[2]人物技能基础!$O$3:$Q$553,$C3833+1,0)</f>
        <v>3.637142857142857</v>
      </c>
      <c r="X3833" s="3">
        <f>HLOOKUP(X$5,[2]人物技能基础!$O$3:$Q$553,$C3833+1,0)</f>
        <v>2.0186428571428574</v>
      </c>
      <c r="Y3833" s="3">
        <f>HLOOKUP(Y$5,[2]人物技能基础!$O$3:$Q$553,$C3833+1,0)</f>
        <v>99.964285714285708</v>
      </c>
      <c r="Z3833" s="3">
        <f t="shared" si="355"/>
        <v>12128984</v>
      </c>
      <c r="AA3833" s="3">
        <f t="shared" si="356"/>
        <v>198693</v>
      </c>
      <c r="AB3833" s="3">
        <f t="shared" si="357"/>
        <v>74229</v>
      </c>
      <c r="AC3833" s="3">
        <f t="shared" si="358"/>
        <v>73368</v>
      </c>
      <c r="AD3833" s="3">
        <f t="shared" si="359"/>
        <v>75488</v>
      </c>
    </row>
    <row r="3834" spans="1:30" x14ac:dyDescent="0.15">
      <c r="A3834" s="3">
        <v>1829</v>
      </c>
      <c r="B3834" s="3" t="str">
        <f t="shared" si="354"/>
        <v>关卡1829boss</v>
      </c>
      <c r="C3834" s="3">
        <f>INDEX([3]关卡!$J$19:$J$2018,A3834)</f>
        <v>550</v>
      </c>
      <c r="D3834" s="3">
        <f>INDEX([3]关卡!$N$19:$N$2018,A3834)</f>
        <v>550</v>
      </c>
      <c r="E3834" s="3" t="s">
        <v>25</v>
      </c>
      <c r="F3834" s="3" t="s">
        <v>26</v>
      </c>
      <c r="G3834" s="3">
        <v>30</v>
      </c>
      <c r="H3834" s="3">
        <v>30</v>
      </c>
      <c r="I3834" s="3">
        <v>0.2</v>
      </c>
      <c r="J3834" s="4">
        <v>0.75</v>
      </c>
      <c r="K3834" s="4">
        <v>1</v>
      </c>
      <c r="L3834" s="4">
        <v>5</v>
      </c>
      <c r="M3834" s="3">
        <v>1</v>
      </c>
      <c r="N3834" s="3">
        <v>2</v>
      </c>
      <c r="O3834" s="3">
        <f>HLOOKUP(O$5,[1]非R能力!$B$8:$F$558,$C3834+1,0)</f>
        <v>2674530.2363424227</v>
      </c>
      <c r="P3834" s="3">
        <f>HLOOKUP(P$5,[1]非R能力!$B$8:$F$558,$C3834+1,0)</f>
        <v>371147.94865448773</v>
      </c>
      <c r="Q3834" s="3">
        <f>HLOOKUP(Q$5,[1]非R能力!$B$8:$F$558,$C3834+1,0)</f>
        <v>180663.03073300805</v>
      </c>
      <c r="R3834" s="3">
        <f>HLOOKUP(R$5,[1]非R能力!$B$8:$F$558,$C3834+1,0)</f>
        <v>56616.730527455926</v>
      </c>
      <c r="S3834" s="3">
        <f>HLOOKUP(S$5,[1]非R能力!$B$8:$F$558,$C3834+1,0)</f>
        <v>73368.568621644255</v>
      </c>
      <c r="T3834" s="3">
        <f>INDEX([1]非R能力!$H$9:$H$558,D3834)</f>
        <v>74359.2083312342</v>
      </c>
      <c r="U3834" s="3">
        <f>IF(E3834="小怪",0,IF(INDEX([1]非R能力!$FK$9:$FK$558,C3834)=0,0,10))</f>
        <v>10</v>
      </c>
      <c r="V3834" s="3">
        <f>IF(E3834="小怪",0,IF(INDEX([1]非R能力!$FH$9:$FH$558,C3834)=0,0,5000))</f>
        <v>5000</v>
      </c>
      <c r="W3834" s="3">
        <f>HLOOKUP(W$5,[2]人物技能基础!$O$3:$Q$553,$C3834+1,0)</f>
        <v>3.637142857142857</v>
      </c>
      <c r="X3834" s="3">
        <f>HLOOKUP(X$5,[2]人物技能基础!$O$3:$Q$553,$C3834+1,0)</f>
        <v>2.0186428571428574</v>
      </c>
      <c r="Y3834" s="3">
        <f>HLOOKUP(Y$5,[2]人物技能基础!$O$3:$Q$553,$C3834+1,0)</f>
        <v>99.964285714285708</v>
      </c>
      <c r="Z3834" s="3">
        <f t="shared" si="355"/>
        <v>12128984</v>
      </c>
      <c r="AA3834" s="3">
        <f t="shared" si="356"/>
        <v>198693</v>
      </c>
      <c r="AB3834" s="3">
        <f t="shared" si="357"/>
        <v>74229</v>
      </c>
      <c r="AC3834" s="3">
        <f t="shared" si="358"/>
        <v>73368</v>
      </c>
      <c r="AD3834" s="3">
        <f t="shared" si="359"/>
        <v>75488</v>
      </c>
    </row>
    <row r="3835" spans="1:30" x14ac:dyDescent="0.15">
      <c r="A3835" s="3">
        <v>1830</v>
      </c>
      <c r="B3835" s="3" t="str">
        <f t="shared" si="354"/>
        <v>关卡1830boss</v>
      </c>
      <c r="C3835" s="3">
        <f>INDEX([3]关卡!$J$19:$J$2018,A3835)</f>
        <v>550</v>
      </c>
      <c r="D3835" s="3">
        <f>INDEX([3]关卡!$N$19:$N$2018,A3835)</f>
        <v>550</v>
      </c>
      <c r="E3835" s="3" t="s">
        <v>25</v>
      </c>
      <c r="F3835" s="3" t="s">
        <v>26</v>
      </c>
      <c r="G3835" s="3">
        <v>30</v>
      </c>
      <c r="H3835" s="3">
        <v>30</v>
      </c>
      <c r="I3835" s="3">
        <v>0.2</v>
      </c>
      <c r="J3835" s="4">
        <v>0.75</v>
      </c>
      <c r="K3835" s="4">
        <v>1</v>
      </c>
      <c r="L3835" s="4">
        <v>5</v>
      </c>
      <c r="M3835" s="3">
        <v>1</v>
      </c>
      <c r="N3835" s="3">
        <v>2</v>
      </c>
      <c r="O3835" s="3">
        <f>HLOOKUP(O$5,[1]非R能力!$B$8:$F$558,$C3835+1,0)</f>
        <v>2674530.2363424227</v>
      </c>
      <c r="P3835" s="3">
        <f>HLOOKUP(P$5,[1]非R能力!$B$8:$F$558,$C3835+1,0)</f>
        <v>371147.94865448773</v>
      </c>
      <c r="Q3835" s="3">
        <f>HLOOKUP(Q$5,[1]非R能力!$B$8:$F$558,$C3835+1,0)</f>
        <v>180663.03073300805</v>
      </c>
      <c r="R3835" s="3">
        <f>HLOOKUP(R$5,[1]非R能力!$B$8:$F$558,$C3835+1,0)</f>
        <v>56616.730527455926</v>
      </c>
      <c r="S3835" s="3">
        <f>HLOOKUP(S$5,[1]非R能力!$B$8:$F$558,$C3835+1,0)</f>
        <v>73368.568621644255</v>
      </c>
      <c r="T3835" s="3">
        <f>INDEX([1]非R能力!$H$9:$H$558,D3835)</f>
        <v>74359.2083312342</v>
      </c>
      <c r="U3835" s="3">
        <f>IF(E3835="小怪",0,IF(INDEX([1]非R能力!$FK$9:$FK$558,C3835)=0,0,10))</f>
        <v>10</v>
      </c>
      <c r="V3835" s="3">
        <f>IF(E3835="小怪",0,IF(INDEX([1]非R能力!$FH$9:$FH$558,C3835)=0,0,5000))</f>
        <v>5000</v>
      </c>
      <c r="W3835" s="3">
        <f>HLOOKUP(W$5,[2]人物技能基础!$O$3:$Q$553,$C3835+1,0)</f>
        <v>3.637142857142857</v>
      </c>
      <c r="X3835" s="3">
        <f>HLOOKUP(X$5,[2]人物技能基础!$O$3:$Q$553,$C3835+1,0)</f>
        <v>2.0186428571428574</v>
      </c>
      <c r="Y3835" s="3">
        <f>HLOOKUP(Y$5,[2]人物技能基础!$O$3:$Q$553,$C3835+1,0)</f>
        <v>99.964285714285708</v>
      </c>
      <c r="Z3835" s="3">
        <f t="shared" si="355"/>
        <v>12128984</v>
      </c>
      <c r="AA3835" s="3">
        <f t="shared" si="356"/>
        <v>198693</v>
      </c>
      <c r="AB3835" s="3">
        <f t="shared" si="357"/>
        <v>74229</v>
      </c>
      <c r="AC3835" s="3">
        <f t="shared" si="358"/>
        <v>73368</v>
      </c>
      <c r="AD3835" s="3">
        <f t="shared" si="359"/>
        <v>75488</v>
      </c>
    </row>
    <row r="3836" spans="1:30" x14ac:dyDescent="0.15">
      <c r="A3836" s="3">
        <v>1831</v>
      </c>
      <c r="B3836" s="3" t="str">
        <f t="shared" si="354"/>
        <v>关卡1831boss</v>
      </c>
      <c r="C3836" s="3">
        <f>INDEX([3]关卡!$J$19:$J$2018,A3836)</f>
        <v>550</v>
      </c>
      <c r="D3836" s="3">
        <f>INDEX([3]关卡!$N$19:$N$2018,A3836)</f>
        <v>550</v>
      </c>
      <c r="E3836" s="3" t="s">
        <v>25</v>
      </c>
      <c r="F3836" s="3" t="s">
        <v>26</v>
      </c>
      <c r="G3836" s="3">
        <v>30</v>
      </c>
      <c r="H3836" s="3">
        <v>30</v>
      </c>
      <c r="I3836" s="3">
        <v>0.2</v>
      </c>
      <c r="J3836" s="4">
        <v>0.75</v>
      </c>
      <c r="K3836" s="4">
        <v>1</v>
      </c>
      <c r="L3836" s="4">
        <v>5</v>
      </c>
      <c r="M3836" s="3">
        <v>1</v>
      </c>
      <c r="N3836" s="3">
        <v>2</v>
      </c>
      <c r="O3836" s="3">
        <f>HLOOKUP(O$5,[1]非R能力!$B$8:$F$558,$C3836+1,0)</f>
        <v>2674530.2363424227</v>
      </c>
      <c r="P3836" s="3">
        <f>HLOOKUP(P$5,[1]非R能力!$B$8:$F$558,$C3836+1,0)</f>
        <v>371147.94865448773</v>
      </c>
      <c r="Q3836" s="3">
        <f>HLOOKUP(Q$5,[1]非R能力!$B$8:$F$558,$C3836+1,0)</f>
        <v>180663.03073300805</v>
      </c>
      <c r="R3836" s="3">
        <f>HLOOKUP(R$5,[1]非R能力!$B$8:$F$558,$C3836+1,0)</f>
        <v>56616.730527455926</v>
      </c>
      <c r="S3836" s="3">
        <f>HLOOKUP(S$5,[1]非R能力!$B$8:$F$558,$C3836+1,0)</f>
        <v>73368.568621644255</v>
      </c>
      <c r="T3836" s="3">
        <f>INDEX([1]非R能力!$H$9:$H$558,D3836)</f>
        <v>74359.2083312342</v>
      </c>
      <c r="U3836" s="3">
        <f>IF(E3836="小怪",0,IF(INDEX([1]非R能力!$FK$9:$FK$558,C3836)=0,0,10))</f>
        <v>10</v>
      </c>
      <c r="V3836" s="3">
        <f>IF(E3836="小怪",0,IF(INDEX([1]非R能力!$FH$9:$FH$558,C3836)=0,0,5000))</f>
        <v>5000</v>
      </c>
      <c r="W3836" s="3">
        <f>HLOOKUP(W$5,[2]人物技能基础!$O$3:$Q$553,$C3836+1,0)</f>
        <v>3.637142857142857</v>
      </c>
      <c r="X3836" s="3">
        <f>HLOOKUP(X$5,[2]人物技能基础!$O$3:$Q$553,$C3836+1,0)</f>
        <v>2.0186428571428574</v>
      </c>
      <c r="Y3836" s="3">
        <f>HLOOKUP(Y$5,[2]人物技能基础!$O$3:$Q$553,$C3836+1,0)</f>
        <v>99.964285714285708</v>
      </c>
      <c r="Z3836" s="3">
        <f t="shared" si="355"/>
        <v>12128984</v>
      </c>
      <c r="AA3836" s="3">
        <f t="shared" si="356"/>
        <v>198693</v>
      </c>
      <c r="AB3836" s="3">
        <f t="shared" si="357"/>
        <v>74229</v>
      </c>
      <c r="AC3836" s="3">
        <f t="shared" si="358"/>
        <v>73368</v>
      </c>
      <c r="AD3836" s="3">
        <f t="shared" si="359"/>
        <v>75488</v>
      </c>
    </row>
    <row r="3837" spans="1:30" x14ac:dyDescent="0.15">
      <c r="A3837" s="3">
        <v>1832</v>
      </c>
      <c r="B3837" s="3" t="str">
        <f t="shared" si="354"/>
        <v>关卡1832boss</v>
      </c>
      <c r="C3837" s="3">
        <f>INDEX([3]关卡!$J$19:$J$2018,A3837)</f>
        <v>550</v>
      </c>
      <c r="D3837" s="3">
        <f>INDEX([3]关卡!$N$19:$N$2018,A3837)</f>
        <v>550</v>
      </c>
      <c r="E3837" s="3" t="s">
        <v>25</v>
      </c>
      <c r="F3837" s="3" t="s">
        <v>26</v>
      </c>
      <c r="G3837" s="3">
        <v>30</v>
      </c>
      <c r="H3837" s="3">
        <v>30</v>
      </c>
      <c r="I3837" s="3">
        <v>0.2</v>
      </c>
      <c r="J3837" s="4">
        <v>0.75</v>
      </c>
      <c r="K3837" s="4">
        <v>1</v>
      </c>
      <c r="L3837" s="4">
        <v>5</v>
      </c>
      <c r="M3837" s="3">
        <v>1</v>
      </c>
      <c r="N3837" s="3">
        <v>2</v>
      </c>
      <c r="O3837" s="3">
        <f>HLOOKUP(O$5,[1]非R能力!$B$8:$F$558,$C3837+1,0)</f>
        <v>2674530.2363424227</v>
      </c>
      <c r="P3837" s="3">
        <f>HLOOKUP(P$5,[1]非R能力!$B$8:$F$558,$C3837+1,0)</f>
        <v>371147.94865448773</v>
      </c>
      <c r="Q3837" s="3">
        <f>HLOOKUP(Q$5,[1]非R能力!$B$8:$F$558,$C3837+1,0)</f>
        <v>180663.03073300805</v>
      </c>
      <c r="R3837" s="3">
        <f>HLOOKUP(R$5,[1]非R能力!$B$8:$F$558,$C3837+1,0)</f>
        <v>56616.730527455926</v>
      </c>
      <c r="S3837" s="3">
        <f>HLOOKUP(S$5,[1]非R能力!$B$8:$F$558,$C3837+1,0)</f>
        <v>73368.568621644255</v>
      </c>
      <c r="T3837" s="3">
        <f>INDEX([1]非R能力!$H$9:$H$558,D3837)</f>
        <v>74359.2083312342</v>
      </c>
      <c r="U3837" s="3">
        <f>IF(E3837="小怪",0,IF(INDEX([1]非R能力!$FK$9:$FK$558,C3837)=0,0,10))</f>
        <v>10</v>
      </c>
      <c r="V3837" s="3">
        <f>IF(E3837="小怪",0,IF(INDEX([1]非R能力!$FH$9:$FH$558,C3837)=0,0,5000))</f>
        <v>5000</v>
      </c>
      <c r="W3837" s="3">
        <f>HLOOKUP(W$5,[2]人物技能基础!$O$3:$Q$553,$C3837+1,0)</f>
        <v>3.637142857142857</v>
      </c>
      <c r="X3837" s="3">
        <f>HLOOKUP(X$5,[2]人物技能基础!$O$3:$Q$553,$C3837+1,0)</f>
        <v>2.0186428571428574</v>
      </c>
      <c r="Y3837" s="3">
        <f>HLOOKUP(Y$5,[2]人物技能基础!$O$3:$Q$553,$C3837+1,0)</f>
        <v>99.964285714285708</v>
      </c>
      <c r="Z3837" s="3">
        <f t="shared" si="355"/>
        <v>12128984</v>
      </c>
      <c r="AA3837" s="3">
        <f t="shared" si="356"/>
        <v>198693</v>
      </c>
      <c r="AB3837" s="3">
        <f t="shared" si="357"/>
        <v>74229</v>
      </c>
      <c r="AC3837" s="3">
        <f t="shared" si="358"/>
        <v>73368</v>
      </c>
      <c r="AD3837" s="3">
        <f t="shared" si="359"/>
        <v>75488</v>
      </c>
    </row>
    <row r="3838" spans="1:30" x14ac:dyDescent="0.15">
      <c r="A3838" s="3">
        <v>1833</v>
      </c>
      <c r="B3838" s="3" t="str">
        <f t="shared" si="354"/>
        <v>关卡1833boss</v>
      </c>
      <c r="C3838" s="3">
        <f>INDEX([3]关卡!$J$19:$J$2018,A3838)</f>
        <v>550</v>
      </c>
      <c r="D3838" s="3">
        <f>INDEX([3]关卡!$N$19:$N$2018,A3838)</f>
        <v>550</v>
      </c>
      <c r="E3838" s="3" t="s">
        <v>25</v>
      </c>
      <c r="F3838" s="3" t="s">
        <v>26</v>
      </c>
      <c r="G3838" s="3">
        <v>30</v>
      </c>
      <c r="H3838" s="3">
        <v>30</v>
      </c>
      <c r="I3838" s="3">
        <v>0.2</v>
      </c>
      <c r="J3838" s="4">
        <v>0.75</v>
      </c>
      <c r="K3838" s="4">
        <v>1</v>
      </c>
      <c r="L3838" s="4">
        <v>5</v>
      </c>
      <c r="M3838" s="3">
        <v>1</v>
      </c>
      <c r="N3838" s="3">
        <v>2</v>
      </c>
      <c r="O3838" s="3">
        <f>HLOOKUP(O$5,[1]非R能力!$B$8:$F$558,$C3838+1,0)</f>
        <v>2674530.2363424227</v>
      </c>
      <c r="P3838" s="3">
        <f>HLOOKUP(P$5,[1]非R能力!$B$8:$F$558,$C3838+1,0)</f>
        <v>371147.94865448773</v>
      </c>
      <c r="Q3838" s="3">
        <f>HLOOKUP(Q$5,[1]非R能力!$B$8:$F$558,$C3838+1,0)</f>
        <v>180663.03073300805</v>
      </c>
      <c r="R3838" s="3">
        <f>HLOOKUP(R$5,[1]非R能力!$B$8:$F$558,$C3838+1,0)</f>
        <v>56616.730527455926</v>
      </c>
      <c r="S3838" s="3">
        <f>HLOOKUP(S$5,[1]非R能力!$B$8:$F$558,$C3838+1,0)</f>
        <v>73368.568621644255</v>
      </c>
      <c r="T3838" s="3">
        <f>INDEX([1]非R能力!$H$9:$H$558,D3838)</f>
        <v>74359.2083312342</v>
      </c>
      <c r="U3838" s="3">
        <f>IF(E3838="小怪",0,IF(INDEX([1]非R能力!$FK$9:$FK$558,C3838)=0,0,10))</f>
        <v>10</v>
      </c>
      <c r="V3838" s="3">
        <f>IF(E3838="小怪",0,IF(INDEX([1]非R能力!$FH$9:$FH$558,C3838)=0,0,5000))</f>
        <v>5000</v>
      </c>
      <c r="W3838" s="3">
        <f>HLOOKUP(W$5,[2]人物技能基础!$O$3:$Q$553,$C3838+1,0)</f>
        <v>3.637142857142857</v>
      </c>
      <c r="X3838" s="3">
        <f>HLOOKUP(X$5,[2]人物技能基础!$O$3:$Q$553,$C3838+1,0)</f>
        <v>2.0186428571428574</v>
      </c>
      <c r="Y3838" s="3">
        <f>HLOOKUP(Y$5,[2]人物技能基础!$O$3:$Q$553,$C3838+1,0)</f>
        <v>99.964285714285708</v>
      </c>
      <c r="Z3838" s="3">
        <f t="shared" si="355"/>
        <v>12128984</v>
      </c>
      <c r="AA3838" s="3">
        <f t="shared" si="356"/>
        <v>198693</v>
      </c>
      <c r="AB3838" s="3">
        <f t="shared" si="357"/>
        <v>74229</v>
      </c>
      <c r="AC3838" s="3">
        <f t="shared" si="358"/>
        <v>73368</v>
      </c>
      <c r="AD3838" s="3">
        <f t="shared" si="359"/>
        <v>75488</v>
      </c>
    </row>
    <row r="3839" spans="1:30" x14ac:dyDescent="0.15">
      <c r="A3839" s="3">
        <v>1834</v>
      </c>
      <c r="B3839" s="3" t="str">
        <f t="shared" si="354"/>
        <v>关卡1834boss</v>
      </c>
      <c r="C3839" s="3">
        <f>INDEX([3]关卡!$J$19:$J$2018,A3839)</f>
        <v>550</v>
      </c>
      <c r="D3839" s="3">
        <f>INDEX([3]关卡!$N$19:$N$2018,A3839)</f>
        <v>550</v>
      </c>
      <c r="E3839" s="3" t="s">
        <v>25</v>
      </c>
      <c r="F3839" s="3" t="s">
        <v>26</v>
      </c>
      <c r="G3839" s="3">
        <v>30</v>
      </c>
      <c r="H3839" s="3">
        <v>30</v>
      </c>
      <c r="I3839" s="3">
        <v>0.2</v>
      </c>
      <c r="J3839" s="4">
        <v>0.75</v>
      </c>
      <c r="K3839" s="4">
        <v>1</v>
      </c>
      <c r="L3839" s="4">
        <v>5</v>
      </c>
      <c r="M3839" s="3">
        <v>1</v>
      </c>
      <c r="N3839" s="3">
        <v>2</v>
      </c>
      <c r="O3839" s="3">
        <f>HLOOKUP(O$5,[1]非R能力!$B$8:$F$558,$C3839+1,0)</f>
        <v>2674530.2363424227</v>
      </c>
      <c r="P3839" s="3">
        <f>HLOOKUP(P$5,[1]非R能力!$B$8:$F$558,$C3839+1,0)</f>
        <v>371147.94865448773</v>
      </c>
      <c r="Q3839" s="3">
        <f>HLOOKUP(Q$5,[1]非R能力!$B$8:$F$558,$C3839+1,0)</f>
        <v>180663.03073300805</v>
      </c>
      <c r="R3839" s="3">
        <f>HLOOKUP(R$5,[1]非R能力!$B$8:$F$558,$C3839+1,0)</f>
        <v>56616.730527455926</v>
      </c>
      <c r="S3839" s="3">
        <f>HLOOKUP(S$5,[1]非R能力!$B$8:$F$558,$C3839+1,0)</f>
        <v>73368.568621644255</v>
      </c>
      <c r="T3839" s="3">
        <f>INDEX([1]非R能力!$H$9:$H$558,D3839)</f>
        <v>74359.2083312342</v>
      </c>
      <c r="U3839" s="3">
        <f>IF(E3839="小怪",0,IF(INDEX([1]非R能力!$FK$9:$FK$558,C3839)=0,0,10))</f>
        <v>10</v>
      </c>
      <c r="V3839" s="3">
        <f>IF(E3839="小怪",0,IF(INDEX([1]非R能力!$FH$9:$FH$558,C3839)=0,0,5000))</f>
        <v>5000</v>
      </c>
      <c r="W3839" s="3">
        <f>HLOOKUP(W$5,[2]人物技能基础!$O$3:$Q$553,$C3839+1,0)</f>
        <v>3.637142857142857</v>
      </c>
      <c r="X3839" s="3">
        <f>HLOOKUP(X$5,[2]人物技能基础!$O$3:$Q$553,$C3839+1,0)</f>
        <v>2.0186428571428574</v>
      </c>
      <c r="Y3839" s="3">
        <f>HLOOKUP(Y$5,[2]人物技能基础!$O$3:$Q$553,$C3839+1,0)</f>
        <v>99.964285714285708</v>
      </c>
      <c r="Z3839" s="3">
        <f t="shared" si="355"/>
        <v>12128984</v>
      </c>
      <c r="AA3839" s="3">
        <f t="shared" si="356"/>
        <v>198693</v>
      </c>
      <c r="AB3839" s="3">
        <f t="shared" si="357"/>
        <v>74229</v>
      </c>
      <c r="AC3839" s="3">
        <f t="shared" si="358"/>
        <v>73368</v>
      </c>
      <c r="AD3839" s="3">
        <f t="shared" si="359"/>
        <v>75488</v>
      </c>
    </row>
    <row r="3840" spans="1:30" x14ac:dyDescent="0.15">
      <c r="A3840" s="3">
        <v>1835</v>
      </c>
      <c r="B3840" s="3" t="str">
        <f t="shared" si="354"/>
        <v>关卡1835boss</v>
      </c>
      <c r="C3840" s="3">
        <f>INDEX([3]关卡!$J$19:$J$2018,A3840)</f>
        <v>550</v>
      </c>
      <c r="D3840" s="3">
        <f>INDEX([3]关卡!$N$19:$N$2018,A3840)</f>
        <v>550</v>
      </c>
      <c r="E3840" s="3" t="s">
        <v>25</v>
      </c>
      <c r="F3840" s="3" t="s">
        <v>26</v>
      </c>
      <c r="G3840" s="3">
        <v>30</v>
      </c>
      <c r="H3840" s="3">
        <v>30</v>
      </c>
      <c r="I3840" s="3">
        <v>0.2</v>
      </c>
      <c r="J3840" s="4">
        <v>0.75</v>
      </c>
      <c r="K3840" s="4">
        <v>1</v>
      </c>
      <c r="L3840" s="4">
        <v>5</v>
      </c>
      <c r="M3840" s="3">
        <v>1</v>
      </c>
      <c r="N3840" s="3">
        <v>2</v>
      </c>
      <c r="O3840" s="3">
        <f>HLOOKUP(O$5,[1]非R能力!$B$8:$F$558,$C3840+1,0)</f>
        <v>2674530.2363424227</v>
      </c>
      <c r="P3840" s="3">
        <f>HLOOKUP(P$5,[1]非R能力!$B$8:$F$558,$C3840+1,0)</f>
        <v>371147.94865448773</v>
      </c>
      <c r="Q3840" s="3">
        <f>HLOOKUP(Q$5,[1]非R能力!$B$8:$F$558,$C3840+1,0)</f>
        <v>180663.03073300805</v>
      </c>
      <c r="R3840" s="3">
        <f>HLOOKUP(R$5,[1]非R能力!$B$8:$F$558,$C3840+1,0)</f>
        <v>56616.730527455926</v>
      </c>
      <c r="S3840" s="3">
        <f>HLOOKUP(S$5,[1]非R能力!$B$8:$F$558,$C3840+1,0)</f>
        <v>73368.568621644255</v>
      </c>
      <c r="T3840" s="3">
        <f>INDEX([1]非R能力!$H$9:$H$558,D3840)</f>
        <v>74359.2083312342</v>
      </c>
      <c r="U3840" s="3">
        <f>IF(E3840="小怪",0,IF(INDEX([1]非R能力!$FK$9:$FK$558,C3840)=0,0,10))</f>
        <v>10</v>
      </c>
      <c r="V3840" s="3">
        <f>IF(E3840="小怪",0,IF(INDEX([1]非R能力!$FH$9:$FH$558,C3840)=0,0,5000))</f>
        <v>5000</v>
      </c>
      <c r="W3840" s="3">
        <f>HLOOKUP(W$5,[2]人物技能基础!$O$3:$Q$553,$C3840+1,0)</f>
        <v>3.637142857142857</v>
      </c>
      <c r="X3840" s="3">
        <f>HLOOKUP(X$5,[2]人物技能基础!$O$3:$Q$553,$C3840+1,0)</f>
        <v>2.0186428571428574</v>
      </c>
      <c r="Y3840" s="3">
        <f>HLOOKUP(Y$5,[2]人物技能基础!$O$3:$Q$553,$C3840+1,0)</f>
        <v>99.964285714285708</v>
      </c>
      <c r="Z3840" s="3">
        <f t="shared" si="355"/>
        <v>12128984</v>
      </c>
      <c r="AA3840" s="3">
        <f t="shared" si="356"/>
        <v>198693</v>
      </c>
      <c r="AB3840" s="3">
        <f t="shared" si="357"/>
        <v>74229</v>
      </c>
      <c r="AC3840" s="3">
        <f t="shared" si="358"/>
        <v>73368</v>
      </c>
      <c r="AD3840" s="3">
        <f t="shared" si="359"/>
        <v>75488</v>
      </c>
    </row>
    <row r="3841" spans="1:30" x14ac:dyDescent="0.15">
      <c r="A3841" s="3">
        <v>1836</v>
      </c>
      <c r="B3841" s="3" t="str">
        <f t="shared" si="354"/>
        <v>关卡1836boss</v>
      </c>
      <c r="C3841" s="3">
        <f>INDEX([3]关卡!$J$19:$J$2018,A3841)</f>
        <v>550</v>
      </c>
      <c r="D3841" s="3">
        <f>INDEX([3]关卡!$N$19:$N$2018,A3841)</f>
        <v>550</v>
      </c>
      <c r="E3841" s="3" t="s">
        <v>25</v>
      </c>
      <c r="F3841" s="3" t="s">
        <v>26</v>
      </c>
      <c r="G3841" s="3">
        <v>30</v>
      </c>
      <c r="H3841" s="3">
        <v>30</v>
      </c>
      <c r="I3841" s="3">
        <v>0.2</v>
      </c>
      <c r="J3841" s="4">
        <v>0.75</v>
      </c>
      <c r="K3841" s="4">
        <v>1</v>
      </c>
      <c r="L3841" s="4">
        <v>5</v>
      </c>
      <c r="M3841" s="3">
        <v>1</v>
      </c>
      <c r="N3841" s="3">
        <v>2</v>
      </c>
      <c r="O3841" s="3">
        <f>HLOOKUP(O$5,[1]非R能力!$B$8:$F$558,$C3841+1,0)</f>
        <v>2674530.2363424227</v>
      </c>
      <c r="P3841" s="3">
        <f>HLOOKUP(P$5,[1]非R能力!$B$8:$F$558,$C3841+1,0)</f>
        <v>371147.94865448773</v>
      </c>
      <c r="Q3841" s="3">
        <f>HLOOKUP(Q$5,[1]非R能力!$B$8:$F$558,$C3841+1,0)</f>
        <v>180663.03073300805</v>
      </c>
      <c r="R3841" s="3">
        <f>HLOOKUP(R$5,[1]非R能力!$B$8:$F$558,$C3841+1,0)</f>
        <v>56616.730527455926</v>
      </c>
      <c r="S3841" s="3">
        <f>HLOOKUP(S$5,[1]非R能力!$B$8:$F$558,$C3841+1,0)</f>
        <v>73368.568621644255</v>
      </c>
      <c r="T3841" s="3">
        <f>INDEX([1]非R能力!$H$9:$H$558,D3841)</f>
        <v>74359.2083312342</v>
      </c>
      <c r="U3841" s="3">
        <f>IF(E3841="小怪",0,IF(INDEX([1]非R能力!$FK$9:$FK$558,C3841)=0,0,10))</f>
        <v>10</v>
      </c>
      <c r="V3841" s="3">
        <f>IF(E3841="小怪",0,IF(INDEX([1]非R能力!$FH$9:$FH$558,C3841)=0,0,5000))</f>
        <v>5000</v>
      </c>
      <c r="W3841" s="3">
        <f>HLOOKUP(W$5,[2]人物技能基础!$O$3:$Q$553,$C3841+1,0)</f>
        <v>3.637142857142857</v>
      </c>
      <c r="X3841" s="3">
        <f>HLOOKUP(X$5,[2]人物技能基础!$O$3:$Q$553,$C3841+1,0)</f>
        <v>2.0186428571428574</v>
      </c>
      <c r="Y3841" s="3">
        <f>HLOOKUP(Y$5,[2]人物技能基础!$O$3:$Q$553,$C3841+1,0)</f>
        <v>99.964285714285708</v>
      </c>
      <c r="Z3841" s="3">
        <f t="shared" si="355"/>
        <v>12128984</v>
      </c>
      <c r="AA3841" s="3">
        <f t="shared" si="356"/>
        <v>198693</v>
      </c>
      <c r="AB3841" s="3">
        <f t="shared" si="357"/>
        <v>74229</v>
      </c>
      <c r="AC3841" s="3">
        <f t="shared" si="358"/>
        <v>73368</v>
      </c>
      <c r="AD3841" s="3">
        <f t="shared" si="359"/>
        <v>75488</v>
      </c>
    </row>
    <row r="3842" spans="1:30" x14ac:dyDescent="0.15">
      <c r="A3842" s="3">
        <v>1837</v>
      </c>
      <c r="B3842" s="3" t="str">
        <f t="shared" si="354"/>
        <v>关卡1837boss</v>
      </c>
      <c r="C3842" s="3">
        <f>INDEX([3]关卡!$J$19:$J$2018,A3842)</f>
        <v>550</v>
      </c>
      <c r="D3842" s="3">
        <f>INDEX([3]关卡!$N$19:$N$2018,A3842)</f>
        <v>550</v>
      </c>
      <c r="E3842" s="3" t="s">
        <v>25</v>
      </c>
      <c r="F3842" s="3" t="s">
        <v>26</v>
      </c>
      <c r="G3842" s="3">
        <v>30</v>
      </c>
      <c r="H3842" s="3">
        <v>30</v>
      </c>
      <c r="I3842" s="3">
        <v>0.2</v>
      </c>
      <c r="J3842" s="4">
        <v>0.75</v>
      </c>
      <c r="K3842" s="4">
        <v>1</v>
      </c>
      <c r="L3842" s="4">
        <v>5</v>
      </c>
      <c r="M3842" s="3">
        <v>1</v>
      </c>
      <c r="N3842" s="3">
        <v>2</v>
      </c>
      <c r="O3842" s="3">
        <f>HLOOKUP(O$5,[1]非R能力!$B$8:$F$558,$C3842+1,0)</f>
        <v>2674530.2363424227</v>
      </c>
      <c r="P3842" s="3">
        <f>HLOOKUP(P$5,[1]非R能力!$B$8:$F$558,$C3842+1,0)</f>
        <v>371147.94865448773</v>
      </c>
      <c r="Q3842" s="3">
        <f>HLOOKUP(Q$5,[1]非R能力!$B$8:$F$558,$C3842+1,0)</f>
        <v>180663.03073300805</v>
      </c>
      <c r="R3842" s="3">
        <f>HLOOKUP(R$5,[1]非R能力!$B$8:$F$558,$C3842+1,0)</f>
        <v>56616.730527455926</v>
      </c>
      <c r="S3842" s="3">
        <f>HLOOKUP(S$5,[1]非R能力!$B$8:$F$558,$C3842+1,0)</f>
        <v>73368.568621644255</v>
      </c>
      <c r="T3842" s="3">
        <f>INDEX([1]非R能力!$H$9:$H$558,D3842)</f>
        <v>74359.2083312342</v>
      </c>
      <c r="U3842" s="3">
        <f>IF(E3842="小怪",0,IF(INDEX([1]非R能力!$FK$9:$FK$558,C3842)=0,0,10))</f>
        <v>10</v>
      </c>
      <c r="V3842" s="3">
        <f>IF(E3842="小怪",0,IF(INDEX([1]非R能力!$FH$9:$FH$558,C3842)=0,0,5000))</f>
        <v>5000</v>
      </c>
      <c r="W3842" s="3">
        <f>HLOOKUP(W$5,[2]人物技能基础!$O$3:$Q$553,$C3842+1,0)</f>
        <v>3.637142857142857</v>
      </c>
      <c r="X3842" s="3">
        <f>HLOOKUP(X$5,[2]人物技能基础!$O$3:$Q$553,$C3842+1,0)</f>
        <v>2.0186428571428574</v>
      </c>
      <c r="Y3842" s="3">
        <f>HLOOKUP(Y$5,[2]人物技能基础!$O$3:$Q$553,$C3842+1,0)</f>
        <v>99.964285714285708</v>
      </c>
      <c r="Z3842" s="3">
        <f t="shared" si="355"/>
        <v>12128984</v>
      </c>
      <c r="AA3842" s="3">
        <f t="shared" si="356"/>
        <v>198693</v>
      </c>
      <c r="AB3842" s="3">
        <f t="shared" si="357"/>
        <v>74229</v>
      </c>
      <c r="AC3842" s="3">
        <f t="shared" si="358"/>
        <v>73368</v>
      </c>
      <c r="AD3842" s="3">
        <f t="shared" si="359"/>
        <v>75488</v>
      </c>
    </row>
    <row r="3843" spans="1:30" x14ac:dyDescent="0.15">
      <c r="A3843" s="3">
        <v>1838</v>
      </c>
      <c r="B3843" s="3" t="str">
        <f t="shared" si="354"/>
        <v>关卡1838boss</v>
      </c>
      <c r="C3843" s="3">
        <f>INDEX([3]关卡!$J$19:$J$2018,A3843)</f>
        <v>550</v>
      </c>
      <c r="D3843" s="3">
        <f>INDEX([3]关卡!$N$19:$N$2018,A3843)</f>
        <v>550</v>
      </c>
      <c r="E3843" s="3" t="s">
        <v>25</v>
      </c>
      <c r="F3843" s="3" t="s">
        <v>26</v>
      </c>
      <c r="G3843" s="3">
        <v>30</v>
      </c>
      <c r="H3843" s="3">
        <v>30</v>
      </c>
      <c r="I3843" s="3">
        <v>0.2</v>
      </c>
      <c r="J3843" s="4">
        <v>0.75</v>
      </c>
      <c r="K3843" s="4">
        <v>1</v>
      </c>
      <c r="L3843" s="4">
        <v>5</v>
      </c>
      <c r="M3843" s="3">
        <v>1</v>
      </c>
      <c r="N3843" s="3">
        <v>2</v>
      </c>
      <c r="O3843" s="3">
        <f>HLOOKUP(O$5,[1]非R能力!$B$8:$F$558,$C3843+1,0)</f>
        <v>2674530.2363424227</v>
      </c>
      <c r="P3843" s="3">
        <f>HLOOKUP(P$5,[1]非R能力!$B$8:$F$558,$C3843+1,0)</f>
        <v>371147.94865448773</v>
      </c>
      <c r="Q3843" s="3">
        <f>HLOOKUP(Q$5,[1]非R能力!$B$8:$F$558,$C3843+1,0)</f>
        <v>180663.03073300805</v>
      </c>
      <c r="R3843" s="3">
        <f>HLOOKUP(R$5,[1]非R能力!$B$8:$F$558,$C3843+1,0)</f>
        <v>56616.730527455926</v>
      </c>
      <c r="S3843" s="3">
        <f>HLOOKUP(S$5,[1]非R能力!$B$8:$F$558,$C3843+1,0)</f>
        <v>73368.568621644255</v>
      </c>
      <c r="T3843" s="3">
        <f>INDEX([1]非R能力!$H$9:$H$558,D3843)</f>
        <v>74359.2083312342</v>
      </c>
      <c r="U3843" s="3">
        <f>IF(E3843="小怪",0,IF(INDEX([1]非R能力!$FK$9:$FK$558,C3843)=0,0,10))</f>
        <v>10</v>
      </c>
      <c r="V3843" s="3">
        <f>IF(E3843="小怪",0,IF(INDEX([1]非R能力!$FH$9:$FH$558,C3843)=0,0,5000))</f>
        <v>5000</v>
      </c>
      <c r="W3843" s="3">
        <f>HLOOKUP(W$5,[2]人物技能基础!$O$3:$Q$553,$C3843+1,0)</f>
        <v>3.637142857142857</v>
      </c>
      <c r="X3843" s="3">
        <f>HLOOKUP(X$5,[2]人物技能基础!$O$3:$Q$553,$C3843+1,0)</f>
        <v>2.0186428571428574</v>
      </c>
      <c r="Y3843" s="3">
        <f>HLOOKUP(Y$5,[2]人物技能基础!$O$3:$Q$553,$C3843+1,0)</f>
        <v>99.964285714285708</v>
      </c>
      <c r="Z3843" s="3">
        <f t="shared" si="355"/>
        <v>12128984</v>
      </c>
      <c r="AA3843" s="3">
        <f t="shared" si="356"/>
        <v>198693</v>
      </c>
      <c r="AB3843" s="3">
        <f t="shared" si="357"/>
        <v>74229</v>
      </c>
      <c r="AC3843" s="3">
        <f t="shared" si="358"/>
        <v>73368</v>
      </c>
      <c r="AD3843" s="3">
        <f t="shared" si="359"/>
        <v>75488</v>
      </c>
    </row>
    <row r="3844" spans="1:30" x14ac:dyDescent="0.15">
      <c r="A3844" s="3">
        <v>1839</v>
      </c>
      <c r="B3844" s="3" t="str">
        <f t="shared" si="354"/>
        <v>关卡1839boss</v>
      </c>
      <c r="C3844" s="3">
        <f>INDEX([3]关卡!$J$19:$J$2018,A3844)</f>
        <v>550</v>
      </c>
      <c r="D3844" s="3">
        <f>INDEX([3]关卡!$N$19:$N$2018,A3844)</f>
        <v>550</v>
      </c>
      <c r="E3844" s="3" t="s">
        <v>25</v>
      </c>
      <c r="F3844" s="3" t="s">
        <v>26</v>
      </c>
      <c r="G3844" s="3">
        <v>30</v>
      </c>
      <c r="H3844" s="3">
        <v>30</v>
      </c>
      <c r="I3844" s="3">
        <v>0.2</v>
      </c>
      <c r="J3844" s="4">
        <v>0.75</v>
      </c>
      <c r="K3844" s="4">
        <v>1</v>
      </c>
      <c r="L3844" s="4">
        <v>5</v>
      </c>
      <c r="M3844" s="3">
        <v>1</v>
      </c>
      <c r="N3844" s="3">
        <v>2</v>
      </c>
      <c r="O3844" s="3">
        <f>HLOOKUP(O$5,[1]非R能力!$B$8:$F$558,$C3844+1,0)</f>
        <v>2674530.2363424227</v>
      </c>
      <c r="P3844" s="3">
        <f>HLOOKUP(P$5,[1]非R能力!$B$8:$F$558,$C3844+1,0)</f>
        <v>371147.94865448773</v>
      </c>
      <c r="Q3844" s="3">
        <f>HLOOKUP(Q$5,[1]非R能力!$B$8:$F$558,$C3844+1,0)</f>
        <v>180663.03073300805</v>
      </c>
      <c r="R3844" s="3">
        <f>HLOOKUP(R$5,[1]非R能力!$B$8:$F$558,$C3844+1,0)</f>
        <v>56616.730527455926</v>
      </c>
      <c r="S3844" s="3">
        <f>HLOOKUP(S$5,[1]非R能力!$B$8:$F$558,$C3844+1,0)</f>
        <v>73368.568621644255</v>
      </c>
      <c r="T3844" s="3">
        <f>INDEX([1]非R能力!$H$9:$H$558,D3844)</f>
        <v>74359.2083312342</v>
      </c>
      <c r="U3844" s="3">
        <f>IF(E3844="小怪",0,IF(INDEX([1]非R能力!$FK$9:$FK$558,C3844)=0,0,10))</f>
        <v>10</v>
      </c>
      <c r="V3844" s="3">
        <f>IF(E3844="小怪",0,IF(INDEX([1]非R能力!$FH$9:$FH$558,C3844)=0,0,5000))</f>
        <v>5000</v>
      </c>
      <c r="W3844" s="3">
        <f>HLOOKUP(W$5,[2]人物技能基础!$O$3:$Q$553,$C3844+1,0)</f>
        <v>3.637142857142857</v>
      </c>
      <c r="X3844" s="3">
        <f>HLOOKUP(X$5,[2]人物技能基础!$O$3:$Q$553,$C3844+1,0)</f>
        <v>2.0186428571428574</v>
      </c>
      <c r="Y3844" s="3">
        <f>HLOOKUP(Y$5,[2]人物技能基础!$O$3:$Q$553,$C3844+1,0)</f>
        <v>99.964285714285708</v>
      </c>
      <c r="Z3844" s="3">
        <f t="shared" si="355"/>
        <v>12128984</v>
      </c>
      <c r="AA3844" s="3">
        <f t="shared" si="356"/>
        <v>198693</v>
      </c>
      <c r="AB3844" s="3">
        <f t="shared" si="357"/>
        <v>74229</v>
      </c>
      <c r="AC3844" s="3">
        <f t="shared" si="358"/>
        <v>73368</v>
      </c>
      <c r="AD3844" s="3">
        <f t="shared" si="359"/>
        <v>75488</v>
      </c>
    </row>
    <row r="3845" spans="1:30" x14ac:dyDescent="0.15">
      <c r="A3845" s="3">
        <v>1840</v>
      </c>
      <c r="B3845" s="3" t="str">
        <f t="shared" si="354"/>
        <v>关卡1840boss</v>
      </c>
      <c r="C3845" s="3">
        <f>INDEX([3]关卡!$J$19:$J$2018,A3845)</f>
        <v>550</v>
      </c>
      <c r="D3845" s="3">
        <f>INDEX([3]关卡!$N$19:$N$2018,A3845)</f>
        <v>550</v>
      </c>
      <c r="E3845" s="3" t="s">
        <v>25</v>
      </c>
      <c r="F3845" s="3" t="s">
        <v>26</v>
      </c>
      <c r="G3845" s="3">
        <v>30</v>
      </c>
      <c r="H3845" s="3">
        <v>30</v>
      </c>
      <c r="I3845" s="3">
        <v>0.2</v>
      </c>
      <c r="J3845" s="4">
        <v>0.75</v>
      </c>
      <c r="K3845" s="4">
        <v>1</v>
      </c>
      <c r="L3845" s="4">
        <v>5</v>
      </c>
      <c r="M3845" s="3">
        <v>1</v>
      </c>
      <c r="N3845" s="3">
        <v>2</v>
      </c>
      <c r="O3845" s="3">
        <f>HLOOKUP(O$5,[1]非R能力!$B$8:$F$558,$C3845+1,0)</f>
        <v>2674530.2363424227</v>
      </c>
      <c r="P3845" s="3">
        <f>HLOOKUP(P$5,[1]非R能力!$B$8:$F$558,$C3845+1,0)</f>
        <v>371147.94865448773</v>
      </c>
      <c r="Q3845" s="3">
        <f>HLOOKUP(Q$5,[1]非R能力!$B$8:$F$558,$C3845+1,0)</f>
        <v>180663.03073300805</v>
      </c>
      <c r="R3845" s="3">
        <f>HLOOKUP(R$5,[1]非R能力!$B$8:$F$558,$C3845+1,0)</f>
        <v>56616.730527455926</v>
      </c>
      <c r="S3845" s="3">
        <f>HLOOKUP(S$5,[1]非R能力!$B$8:$F$558,$C3845+1,0)</f>
        <v>73368.568621644255</v>
      </c>
      <c r="T3845" s="3">
        <f>INDEX([1]非R能力!$H$9:$H$558,D3845)</f>
        <v>74359.2083312342</v>
      </c>
      <c r="U3845" s="3">
        <f>IF(E3845="小怪",0,IF(INDEX([1]非R能力!$FK$9:$FK$558,C3845)=0,0,10))</f>
        <v>10</v>
      </c>
      <c r="V3845" s="3">
        <f>IF(E3845="小怪",0,IF(INDEX([1]非R能力!$FH$9:$FH$558,C3845)=0,0,5000))</f>
        <v>5000</v>
      </c>
      <c r="W3845" s="3">
        <f>HLOOKUP(W$5,[2]人物技能基础!$O$3:$Q$553,$C3845+1,0)</f>
        <v>3.637142857142857</v>
      </c>
      <c r="X3845" s="3">
        <f>HLOOKUP(X$5,[2]人物技能基础!$O$3:$Q$553,$C3845+1,0)</f>
        <v>2.0186428571428574</v>
      </c>
      <c r="Y3845" s="3">
        <f>HLOOKUP(Y$5,[2]人物技能基础!$O$3:$Q$553,$C3845+1,0)</f>
        <v>99.964285714285708</v>
      </c>
      <c r="Z3845" s="3">
        <f t="shared" si="355"/>
        <v>12128984</v>
      </c>
      <c r="AA3845" s="3">
        <f t="shared" si="356"/>
        <v>198693</v>
      </c>
      <c r="AB3845" s="3">
        <f t="shared" si="357"/>
        <v>74229</v>
      </c>
      <c r="AC3845" s="3">
        <f t="shared" si="358"/>
        <v>73368</v>
      </c>
      <c r="AD3845" s="3">
        <f t="shared" si="359"/>
        <v>75488</v>
      </c>
    </row>
    <row r="3846" spans="1:30" x14ac:dyDescent="0.15">
      <c r="A3846" s="3">
        <v>1841</v>
      </c>
      <c r="B3846" s="3" t="str">
        <f t="shared" si="354"/>
        <v>关卡1841boss</v>
      </c>
      <c r="C3846" s="3">
        <f>INDEX([3]关卡!$J$19:$J$2018,A3846)</f>
        <v>550</v>
      </c>
      <c r="D3846" s="3">
        <f>INDEX([3]关卡!$N$19:$N$2018,A3846)</f>
        <v>550</v>
      </c>
      <c r="E3846" s="3" t="s">
        <v>25</v>
      </c>
      <c r="F3846" s="3" t="s">
        <v>26</v>
      </c>
      <c r="G3846" s="3">
        <v>30</v>
      </c>
      <c r="H3846" s="3">
        <v>30</v>
      </c>
      <c r="I3846" s="3">
        <v>0.2</v>
      </c>
      <c r="J3846" s="4">
        <v>0.75</v>
      </c>
      <c r="K3846" s="4">
        <v>1</v>
      </c>
      <c r="L3846" s="4">
        <v>5</v>
      </c>
      <c r="M3846" s="3">
        <v>1</v>
      </c>
      <c r="N3846" s="3">
        <v>2</v>
      </c>
      <c r="O3846" s="3">
        <f>HLOOKUP(O$5,[1]非R能力!$B$8:$F$558,$C3846+1,0)</f>
        <v>2674530.2363424227</v>
      </c>
      <c r="P3846" s="3">
        <f>HLOOKUP(P$5,[1]非R能力!$B$8:$F$558,$C3846+1,0)</f>
        <v>371147.94865448773</v>
      </c>
      <c r="Q3846" s="3">
        <f>HLOOKUP(Q$5,[1]非R能力!$B$8:$F$558,$C3846+1,0)</f>
        <v>180663.03073300805</v>
      </c>
      <c r="R3846" s="3">
        <f>HLOOKUP(R$5,[1]非R能力!$B$8:$F$558,$C3846+1,0)</f>
        <v>56616.730527455926</v>
      </c>
      <c r="S3846" s="3">
        <f>HLOOKUP(S$5,[1]非R能力!$B$8:$F$558,$C3846+1,0)</f>
        <v>73368.568621644255</v>
      </c>
      <c r="T3846" s="3">
        <f>INDEX([1]非R能力!$H$9:$H$558,D3846)</f>
        <v>74359.2083312342</v>
      </c>
      <c r="U3846" s="3">
        <f>IF(E3846="小怪",0,IF(INDEX([1]非R能力!$FK$9:$FK$558,C3846)=0,0,10))</f>
        <v>10</v>
      </c>
      <c r="V3846" s="3">
        <f>IF(E3846="小怪",0,IF(INDEX([1]非R能力!$FH$9:$FH$558,C3846)=0,0,5000))</f>
        <v>5000</v>
      </c>
      <c r="W3846" s="3">
        <f>HLOOKUP(W$5,[2]人物技能基础!$O$3:$Q$553,$C3846+1,0)</f>
        <v>3.637142857142857</v>
      </c>
      <c r="X3846" s="3">
        <f>HLOOKUP(X$5,[2]人物技能基础!$O$3:$Q$553,$C3846+1,0)</f>
        <v>2.0186428571428574</v>
      </c>
      <c r="Y3846" s="3">
        <f>HLOOKUP(Y$5,[2]人物技能基础!$O$3:$Q$553,$C3846+1,0)</f>
        <v>99.964285714285708</v>
      </c>
      <c r="Z3846" s="3">
        <f t="shared" si="355"/>
        <v>12128984</v>
      </c>
      <c r="AA3846" s="3">
        <f t="shared" si="356"/>
        <v>198693</v>
      </c>
      <c r="AB3846" s="3">
        <f t="shared" si="357"/>
        <v>74229</v>
      </c>
      <c r="AC3846" s="3">
        <f t="shared" si="358"/>
        <v>73368</v>
      </c>
      <c r="AD3846" s="3">
        <f t="shared" si="359"/>
        <v>75488</v>
      </c>
    </row>
    <row r="3847" spans="1:30" x14ac:dyDescent="0.15">
      <c r="A3847" s="3">
        <v>1842</v>
      </c>
      <c r="B3847" s="3" t="str">
        <f t="shared" ref="B3847:B3910" si="360">"关卡"&amp;A3847&amp;E3847</f>
        <v>关卡1842boss</v>
      </c>
      <c r="C3847" s="3">
        <f>INDEX([3]关卡!$J$19:$J$2018,A3847)</f>
        <v>550</v>
      </c>
      <c r="D3847" s="3">
        <f>INDEX([3]关卡!$N$19:$N$2018,A3847)</f>
        <v>550</v>
      </c>
      <c r="E3847" s="3" t="s">
        <v>25</v>
      </c>
      <c r="F3847" s="3" t="s">
        <v>26</v>
      </c>
      <c r="G3847" s="3">
        <v>30</v>
      </c>
      <c r="H3847" s="3">
        <v>30</v>
      </c>
      <c r="I3847" s="3">
        <v>0.2</v>
      </c>
      <c r="J3847" s="4">
        <v>0.75</v>
      </c>
      <c r="K3847" s="4">
        <v>1</v>
      </c>
      <c r="L3847" s="4">
        <v>5</v>
      </c>
      <c r="M3847" s="3">
        <v>1</v>
      </c>
      <c r="N3847" s="3">
        <v>2</v>
      </c>
      <c r="O3847" s="3">
        <f>HLOOKUP(O$5,[1]非R能力!$B$8:$F$558,$C3847+1,0)</f>
        <v>2674530.2363424227</v>
      </c>
      <c r="P3847" s="3">
        <f>HLOOKUP(P$5,[1]非R能力!$B$8:$F$558,$C3847+1,0)</f>
        <v>371147.94865448773</v>
      </c>
      <c r="Q3847" s="3">
        <f>HLOOKUP(Q$5,[1]非R能力!$B$8:$F$558,$C3847+1,0)</f>
        <v>180663.03073300805</v>
      </c>
      <c r="R3847" s="3">
        <f>HLOOKUP(R$5,[1]非R能力!$B$8:$F$558,$C3847+1,0)</f>
        <v>56616.730527455926</v>
      </c>
      <c r="S3847" s="3">
        <f>HLOOKUP(S$5,[1]非R能力!$B$8:$F$558,$C3847+1,0)</f>
        <v>73368.568621644255</v>
      </c>
      <c r="T3847" s="3">
        <f>INDEX([1]非R能力!$H$9:$H$558,D3847)</f>
        <v>74359.2083312342</v>
      </c>
      <c r="U3847" s="3">
        <f>IF(E3847="小怪",0,IF(INDEX([1]非R能力!$FK$9:$FK$558,C3847)=0,0,10))</f>
        <v>10</v>
      </c>
      <c r="V3847" s="3">
        <f>IF(E3847="小怪",0,IF(INDEX([1]非R能力!$FH$9:$FH$558,C3847)=0,0,5000))</f>
        <v>5000</v>
      </c>
      <c r="W3847" s="3">
        <f>HLOOKUP(W$5,[2]人物技能基础!$O$3:$Q$553,$C3847+1,0)</f>
        <v>3.637142857142857</v>
      </c>
      <c r="X3847" s="3">
        <f>HLOOKUP(X$5,[2]人物技能基础!$O$3:$Q$553,$C3847+1,0)</f>
        <v>2.0186428571428574</v>
      </c>
      <c r="Y3847" s="3">
        <f>HLOOKUP(Y$5,[2]人物技能基础!$O$3:$Q$553,$C3847+1,0)</f>
        <v>99.964285714285708</v>
      </c>
      <c r="Z3847" s="3">
        <f t="shared" ref="Z3847:Z3910" si="361">INT(((P3847-AB3847)*X3847+(Y3847+T3847))*G3847*J3847*$D$2)</f>
        <v>12128984</v>
      </c>
      <c r="AA3847" s="3">
        <f t="shared" ref="AA3847:AA3910" si="362">IF(H3847=0,IF(U3847=0,INT(Q3847/5),IF(V3847=0,INT(Q3847/5),INT((V3847/U3847)/(1/N3847*M3847)/L3847+Q3847))),INT((IF(U3847=0,0,V3847/U3847/(1/N3847*M3847))+O3847/H3847)/L3847+Q3847))</f>
        <v>198693</v>
      </c>
      <c r="AB3847" s="3">
        <f t="shared" ref="AB3847:AB3910" si="363">INT(P3847*I3847)</f>
        <v>74229</v>
      </c>
      <c r="AC3847" s="3">
        <f t="shared" ref="AC3847:AC3910" si="364">INT(K3847*S3847)</f>
        <v>73368</v>
      </c>
      <c r="AD3847" s="3">
        <f t="shared" ref="AD3847:AD3910" si="365">INT(R3847/J3847)</f>
        <v>75488</v>
      </c>
    </row>
    <row r="3848" spans="1:30" x14ac:dyDescent="0.15">
      <c r="A3848" s="3">
        <v>1843</v>
      </c>
      <c r="B3848" s="3" t="str">
        <f t="shared" si="360"/>
        <v>关卡1843boss</v>
      </c>
      <c r="C3848" s="3">
        <f>INDEX([3]关卡!$J$19:$J$2018,A3848)</f>
        <v>550</v>
      </c>
      <c r="D3848" s="3">
        <f>INDEX([3]关卡!$N$19:$N$2018,A3848)</f>
        <v>550</v>
      </c>
      <c r="E3848" s="3" t="s">
        <v>25</v>
      </c>
      <c r="F3848" s="3" t="s">
        <v>26</v>
      </c>
      <c r="G3848" s="3">
        <v>30</v>
      </c>
      <c r="H3848" s="3">
        <v>30</v>
      </c>
      <c r="I3848" s="3">
        <v>0.2</v>
      </c>
      <c r="J3848" s="4">
        <v>0.75</v>
      </c>
      <c r="K3848" s="4">
        <v>1</v>
      </c>
      <c r="L3848" s="4">
        <v>5</v>
      </c>
      <c r="M3848" s="3">
        <v>1</v>
      </c>
      <c r="N3848" s="3">
        <v>2</v>
      </c>
      <c r="O3848" s="3">
        <f>HLOOKUP(O$5,[1]非R能力!$B$8:$F$558,$C3848+1,0)</f>
        <v>2674530.2363424227</v>
      </c>
      <c r="P3848" s="3">
        <f>HLOOKUP(P$5,[1]非R能力!$B$8:$F$558,$C3848+1,0)</f>
        <v>371147.94865448773</v>
      </c>
      <c r="Q3848" s="3">
        <f>HLOOKUP(Q$5,[1]非R能力!$B$8:$F$558,$C3848+1,0)</f>
        <v>180663.03073300805</v>
      </c>
      <c r="R3848" s="3">
        <f>HLOOKUP(R$5,[1]非R能力!$B$8:$F$558,$C3848+1,0)</f>
        <v>56616.730527455926</v>
      </c>
      <c r="S3848" s="3">
        <f>HLOOKUP(S$5,[1]非R能力!$B$8:$F$558,$C3848+1,0)</f>
        <v>73368.568621644255</v>
      </c>
      <c r="T3848" s="3">
        <f>INDEX([1]非R能力!$H$9:$H$558,D3848)</f>
        <v>74359.2083312342</v>
      </c>
      <c r="U3848" s="3">
        <f>IF(E3848="小怪",0,IF(INDEX([1]非R能力!$FK$9:$FK$558,C3848)=0,0,10))</f>
        <v>10</v>
      </c>
      <c r="V3848" s="3">
        <f>IF(E3848="小怪",0,IF(INDEX([1]非R能力!$FH$9:$FH$558,C3848)=0,0,5000))</f>
        <v>5000</v>
      </c>
      <c r="W3848" s="3">
        <f>HLOOKUP(W$5,[2]人物技能基础!$O$3:$Q$553,$C3848+1,0)</f>
        <v>3.637142857142857</v>
      </c>
      <c r="X3848" s="3">
        <f>HLOOKUP(X$5,[2]人物技能基础!$O$3:$Q$553,$C3848+1,0)</f>
        <v>2.0186428571428574</v>
      </c>
      <c r="Y3848" s="3">
        <f>HLOOKUP(Y$5,[2]人物技能基础!$O$3:$Q$553,$C3848+1,0)</f>
        <v>99.964285714285708</v>
      </c>
      <c r="Z3848" s="3">
        <f t="shared" si="361"/>
        <v>12128984</v>
      </c>
      <c r="AA3848" s="3">
        <f t="shared" si="362"/>
        <v>198693</v>
      </c>
      <c r="AB3848" s="3">
        <f t="shared" si="363"/>
        <v>74229</v>
      </c>
      <c r="AC3848" s="3">
        <f t="shared" si="364"/>
        <v>73368</v>
      </c>
      <c r="AD3848" s="3">
        <f t="shared" si="365"/>
        <v>75488</v>
      </c>
    </row>
    <row r="3849" spans="1:30" x14ac:dyDescent="0.15">
      <c r="A3849" s="3">
        <v>1844</v>
      </c>
      <c r="B3849" s="3" t="str">
        <f t="shared" si="360"/>
        <v>关卡1844boss</v>
      </c>
      <c r="C3849" s="3">
        <f>INDEX([3]关卡!$J$19:$J$2018,A3849)</f>
        <v>550</v>
      </c>
      <c r="D3849" s="3">
        <f>INDEX([3]关卡!$N$19:$N$2018,A3849)</f>
        <v>550</v>
      </c>
      <c r="E3849" s="3" t="s">
        <v>25</v>
      </c>
      <c r="F3849" s="3" t="s">
        <v>26</v>
      </c>
      <c r="G3849" s="3">
        <v>30</v>
      </c>
      <c r="H3849" s="3">
        <v>30</v>
      </c>
      <c r="I3849" s="3">
        <v>0.2</v>
      </c>
      <c r="J3849" s="4">
        <v>0.75</v>
      </c>
      <c r="K3849" s="4">
        <v>1</v>
      </c>
      <c r="L3849" s="4">
        <v>5</v>
      </c>
      <c r="M3849" s="3">
        <v>1</v>
      </c>
      <c r="N3849" s="3">
        <v>2</v>
      </c>
      <c r="O3849" s="3">
        <f>HLOOKUP(O$5,[1]非R能力!$B$8:$F$558,$C3849+1,0)</f>
        <v>2674530.2363424227</v>
      </c>
      <c r="P3849" s="3">
        <f>HLOOKUP(P$5,[1]非R能力!$B$8:$F$558,$C3849+1,0)</f>
        <v>371147.94865448773</v>
      </c>
      <c r="Q3849" s="3">
        <f>HLOOKUP(Q$5,[1]非R能力!$B$8:$F$558,$C3849+1,0)</f>
        <v>180663.03073300805</v>
      </c>
      <c r="R3849" s="3">
        <f>HLOOKUP(R$5,[1]非R能力!$B$8:$F$558,$C3849+1,0)</f>
        <v>56616.730527455926</v>
      </c>
      <c r="S3849" s="3">
        <f>HLOOKUP(S$5,[1]非R能力!$B$8:$F$558,$C3849+1,0)</f>
        <v>73368.568621644255</v>
      </c>
      <c r="T3849" s="3">
        <f>INDEX([1]非R能力!$H$9:$H$558,D3849)</f>
        <v>74359.2083312342</v>
      </c>
      <c r="U3849" s="3">
        <f>IF(E3849="小怪",0,IF(INDEX([1]非R能力!$FK$9:$FK$558,C3849)=0,0,10))</f>
        <v>10</v>
      </c>
      <c r="V3849" s="3">
        <f>IF(E3849="小怪",0,IF(INDEX([1]非R能力!$FH$9:$FH$558,C3849)=0,0,5000))</f>
        <v>5000</v>
      </c>
      <c r="W3849" s="3">
        <f>HLOOKUP(W$5,[2]人物技能基础!$O$3:$Q$553,$C3849+1,0)</f>
        <v>3.637142857142857</v>
      </c>
      <c r="X3849" s="3">
        <f>HLOOKUP(X$5,[2]人物技能基础!$O$3:$Q$553,$C3849+1,0)</f>
        <v>2.0186428571428574</v>
      </c>
      <c r="Y3849" s="3">
        <f>HLOOKUP(Y$5,[2]人物技能基础!$O$3:$Q$553,$C3849+1,0)</f>
        <v>99.964285714285708</v>
      </c>
      <c r="Z3849" s="3">
        <f t="shared" si="361"/>
        <v>12128984</v>
      </c>
      <c r="AA3849" s="3">
        <f t="shared" si="362"/>
        <v>198693</v>
      </c>
      <c r="AB3849" s="3">
        <f t="shared" si="363"/>
        <v>74229</v>
      </c>
      <c r="AC3849" s="3">
        <f t="shared" si="364"/>
        <v>73368</v>
      </c>
      <c r="AD3849" s="3">
        <f t="shared" si="365"/>
        <v>75488</v>
      </c>
    </row>
    <row r="3850" spans="1:30" x14ac:dyDescent="0.15">
      <c r="A3850" s="3">
        <v>1845</v>
      </c>
      <c r="B3850" s="3" t="str">
        <f t="shared" si="360"/>
        <v>关卡1845boss</v>
      </c>
      <c r="C3850" s="3">
        <f>INDEX([3]关卡!$J$19:$J$2018,A3850)</f>
        <v>550</v>
      </c>
      <c r="D3850" s="3">
        <f>INDEX([3]关卡!$N$19:$N$2018,A3850)</f>
        <v>550</v>
      </c>
      <c r="E3850" s="3" t="s">
        <v>25</v>
      </c>
      <c r="F3850" s="3" t="s">
        <v>26</v>
      </c>
      <c r="G3850" s="3">
        <v>30</v>
      </c>
      <c r="H3850" s="3">
        <v>30</v>
      </c>
      <c r="I3850" s="3">
        <v>0.2</v>
      </c>
      <c r="J3850" s="4">
        <v>0.75</v>
      </c>
      <c r="K3850" s="4">
        <v>1</v>
      </c>
      <c r="L3850" s="4">
        <v>5</v>
      </c>
      <c r="M3850" s="3">
        <v>1</v>
      </c>
      <c r="N3850" s="3">
        <v>2</v>
      </c>
      <c r="O3850" s="3">
        <f>HLOOKUP(O$5,[1]非R能力!$B$8:$F$558,$C3850+1,0)</f>
        <v>2674530.2363424227</v>
      </c>
      <c r="P3850" s="3">
        <f>HLOOKUP(P$5,[1]非R能力!$B$8:$F$558,$C3850+1,0)</f>
        <v>371147.94865448773</v>
      </c>
      <c r="Q3850" s="3">
        <f>HLOOKUP(Q$5,[1]非R能力!$B$8:$F$558,$C3850+1,0)</f>
        <v>180663.03073300805</v>
      </c>
      <c r="R3850" s="3">
        <f>HLOOKUP(R$5,[1]非R能力!$B$8:$F$558,$C3850+1,0)</f>
        <v>56616.730527455926</v>
      </c>
      <c r="S3850" s="3">
        <f>HLOOKUP(S$5,[1]非R能力!$B$8:$F$558,$C3850+1,0)</f>
        <v>73368.568621644255</v>
      </c>
      <c r="T3850" s="3">
        <f>INDEX([1]非R能力!$H$9:$H$558,D3850)</f>
        <v>74359.2083312342</v>
      </c>
      <c r="U3850" s="3">
        <f>IF(E3850="小怪",0,IF(INDEX([1]非R能力!$FK$9:$FK$558,C3850)=0,0,10))</f>
        <v>10</v>
      </c>
      <c r="V3850" s="3">
        <f>IF(E3850="小怪",0,IF(INDEX([1]非R能力!$FH$9:$FH$558,C3850)=0,0,5000))</f>
        <v>5000</v>
      </c>
      <c r="W3850" s="3">
        <f>HLOOKUP(W$5,[2]人物技能基础!$O$3:$Q$553,$C3850+1,0)</f>
        <v>3.637142857142857</v>
      </c>
      <c r="X3850" s="3">
        <f>HLOOKUP(X$5,[2]人物技能基础!$O$3:$Q$553,$C3850+1,0)</f>
        <v>2.0186428571428574</v>
      </c>
      <c r="Y3850" s="3">
        <f>HLOOKUP(Y$5,[2]人物技能基础!$O$3:$Q$553,$C3850+1,0)</f>
        <v>99.964285714285708</v>
      </c>
      <c r="Z3850" s="3">
        <f t="shared" si="361"/>
        <v>12128984</v>
      </c>
      <c r="AA3850" s="3">
        <f t="shared" si="362"/>
        <v>198693</v>
      </c>
      <c r="AB3850" s="3">
        <f t="shared" si="363"/>
        <v>74229</v>
      </c>
      <c r="AC3850" s="3">
        <f t="shared" si="364"/>
        <v>73368</v>
      </c>
      <c r="AD3850" s="3">
        <f t="shared" si="365"/>
        <v>75488</v>
      </c>
    </row>
    <row r="3851" spans="1:30" x14ac:dyDescent="0.15">
      <c r="A3851" s="3">
        <v>1846</v>
      </c>
      <c r="B3851" s="3" t="str">
        <f t="shared" si="360"/>
        <v>关卡1846boss</v>
      </c>
      <c r="C3851" s="3">
        <f>INDEX([3]关卡!$J$19:$J$2018,A3851)</f>
        <v>550</v>
      </c>
      <c r="D3851" s="3">
        <f>INDEX([3]关卡!$N$19:$N$2018,A3851)</f>
        <v>550</v>
      </c>
      <c r="E3851" s="3" t="s">
        <v>25</v>
      </c>
      <c r="F3851" s="3" t="s">
        <v>26</v>
      </c>
      <c r="G3851" s="3">
        <v>30</v>
      </c>
      <c r="H3851" s="3">
        <v>30</v>
      </c>
      <c r="I3851" s="3">
        <v>0.2</v>
      </c>
      <c r="J3851" s="4">
        <v>0.75</v>
      </c>
      <c r="K3851" s="4">
        <v>1</v>
      </c>
      <c r="L3851" s="4">
        <v>5</v>
      </c>
      <c r="M3851" s="3">
        <v>1</v>
      </c>
      <c r="N3851" s="3">
        <v>2</v>
      </c>
      <c r="O3851" s="3">
        <f>HLOOKUP(O$5,[1]非R能力!$B$8:$F$558,$C3851+1,0)</f>
        <v>2674530.2363424227</v>
      </c>
      <c r="P3851" s="3">
        <f>HLOOKUP(P$5,[1]非R能力!$B$8:$F$558,$C3851+1,0)</f>
        <v>371147.94865448773</v>
      </c>
      <c r="Q3851" s="3">
        <f>HLOOKUP(Q$5,[1]非R能力!$B$8:$F$558,$C3851+1,0)</f>
        <v>180663.03073300805</v>
      </c>
      <c r="R3851" s="3">
        <f>HLOOKUP(R$5,[1]非R能力!$B$8:$F$558,$C3851+1,0)</f>
        <v>56616.730527455926</v>
      </c>
      <c r="S3851" s="3">
        <f>HLOOKUP(S$5,[1]非R能力!$B$8:$F$558,$C3851+1,0)</f>
        <v>73368.568621644255</v>
      </c>
      <c r="T3851" s="3">
        <f>INDEX([1]非R能力!$H$9:$H$558,D3851)</f>
        <v>74359.2083312342</v>
      </c>
      <c r="U3851" s="3">
        <f>IF(E3851="小怪",0,IF(INDEX([1]非R能力!$FK$9:$FK$558,C3851)=0,0,10))</f>
        <v>10</v>
      </c>
      <c r="V3851" s="3">
        <f>IF(E3851="小怪",0,IF(INDEX([1]非R能力!$FH$9:$FH$558,C3851)=0,0,5000))</f>
        <v>5000</v>
      </c>
      <c r="W3851" s="3">
        <f>HLOOKUP(W$5,[2]人物技能基础!$O$3:$Q$553,$C3851+1,0)</f>
        <v>3.637142857142857</v>
      </c>
      <c r="X3851" s="3">
        <f>HLOOKUP(X$5,[2]人物技能基础!$O$3:$Q$553,$C3851+1,0)</f>
        <v>2.0186428571428574</v>
      </c>
      <c r="Y3851" s="3">
        <f>HLOOKUP(Y$5,[2]人物技能基础!$O$3:$Q$553,$C3851+1,0)</f>
        <v>99.964285714285708</v>
      </c>
      <c r="Z3851" s="3">
        <f t="shared" si="361"/>
        <v>12128984</v>
      </c>
      <c r="AA3851" s="3">
        <f t="shared" si="362"/>
        <v>198693</v>
      </c>
      <c r="AB3851" s="3">
        <f t="shared" si="363"/>
        <v>74229</v>
      </c>
      <c r="AC3851" s="3">
        <f t="shared" si="364"/>
        <v>73368</v>
      </c>
      <c r="AD3851" s="3">
        <f t="shared" si="365"/>
        <v>75488</v>
      </c>
    </row>
    <row r="3852" spans="1:30" x14ac:dyDescent="0.15">
      <c r="A3852" s="3">
        <v>1847</v>
      </c>
      <c r="B3852" s="3" t="str">
        <f t="shared" si="360"/>
        <v>关卡1847boss</v>
      </c>
      <c r="C3852" s="3">
        <f>INDEX([3]关卡!$J$19:$J$2018,A3852)</f>
        <v>550</v>
      </c>
      <c r="D3852" s="3">
        <f>INDEX([3]关卡!$N$19:$N$2018,A3852)</f>
        <v>550</v>
      </c>
      <c r="E3852" s="3" t="s">
        <v>25</v>
      </c>
      <c r="F3852" s="3" t="s">
        <v>26</v>
      </c>
      <c r="G3852" s="3">
        <v>30</v>
      </c>
      <c r="H3852" s="3">
        <v>30</v>
      </c>
      <c r="I3852" s="3">
        <v>0.2</v>
      </c>
      <c r="J3852" s="4">
        <v>0.75</v>
      </c>
      <c r="K3852" s="4">
        <v>1</v>
      </c>
      <c r="L3852" s="4">
        <v>5</v>
      </c>
      <c r="M3852" s="3">
        <v>1</v>
      </c>
      <c r="N3852" s="3">
        <v>2</v>
      </c>
      <c r="O3852" s="3">
        <f>HLOOKUP(O$5,[1]非R能力!$B$8:$F$558,$C3852+1,0)</f>
        <v>2674530.2363424227</v>
      </c>
      <c r="P3852" s="3">
        <f>HLOOKUP(P$5,[1]非R能力!$B$8:$F$558,$C3852+1,0)</f>
        <v>371147.94865448773</v>
      </c>
      <c r="Q3852" s="3">
        <f>HLOOKUP(Q$5,[1]非R能力!$B$8:$F$558,$C3852+1,0)</f>
        <v>180663.03073300805</v>
      </c>
      <c r="R3852" s="3">
        <f>HLOOKUP(R$5,[1]非R能力!$B$8:$F$558,$C3852+1,0)</f>
        <v>56616.730527455926</v>
      </c>
      <c r="S3852" s="3">
        <f>HLOOKUP(S$5,[1]非R能力!$B$8:$F$558,$C3852+1,0)</f>
        <v>73368.568621644255</v>
      </c>
      <c r="T3852" s="3">
        <f>INDEX([1]非R能力!$H$9:$H$558,D3852)</f>
        <v>74359.2083312342</v>
      </c>
      <c r="U3852" s="3">
        <f>IF(E3852="小怪",0,IF(INDEX([1]非R能力!$FK$9:$FK$558,C3852)=0,0,10))</f>
        <v>10</v>
      </c>
      <c r="V3852" s="3">
        <f>IF(E3852="小怪",0,IF(INDEX([1]非R能力!$FH$9:$FH$558,C3852)=0,0,5000))</f>
        <v>5000</v>
      </c>
      <c r="W3852" s="3">
        <f>HLOOKUP(W$5,[2]人物技能基础!$O$3:$Q$553,$C3852+1,0)</f>
        <v>3.637142857142857</v>
      </c>
      <c r="X3852" s="3">
        <f>HLOOKUP(X$5,[2]人物技能基础!$O$3:$Q$553,$C3852+1,0)</f>
        <v>2.0186428571428574</v>
      </c>
      <c r="Y3852" s="3">
        <f>HLOOKUP(Y$5,[2]人物技能基础!$O$3:$Q$553,$C3852+1,0)</f>
        <v>99.964285714285708</v>
      </c>
      <c r="Z3852" s="3">
        <f t="shared" si="361"/>
        <v>12128984</v>
      </c>
      <c r="AA3852" s="3">
        <f t="shared" si="362"/>
        <v>198693</v>
      </c>
      <c r="AB3852" s="3">
        <f t="shared" si="363"/>
        <v>74229</v>
      </c>
      <c r="AC3852" s="3">
        <f t="shared" si="364"/>
        <v>73368</v>
      </c>
      <c r="AD3852" s="3">
        <f t="shared" si="365"/>
        <v>75488</v>
      </c>
    </row>
    <row r="3853" spans="1:30" x14ac:dyDescent="0.15">
      <c r="A3853" s="3">
        <v>1848</v>
      </c>
      <c r="B3853" s="3" t="str">
        <f t="shared" si="360"/>
        <v>关卡1848boss</v>
      </c>
      <c r="C3853" s="3">
        <f>INDEX([3]关卡!$J$19:$J$2018,A3853)</f>
        <v>550</v>
      </c>
      <c r="D3853" s="3">
        <f>INDEX([3]关卡!$N$19:$N$2018,A3853)</f>
        <v>550</v>
      </c>
      <c r="E3853" s="3" t="s">
        <v>25</v>
      </c>
      <c r="F3853" s="3" t="s">
        <v>26</v>
      </c>
      <c r="G3853" s="3">
        <v>30</v>
      </c>
      <c r="H3853" s="3">
        <v>30</v>
      </c>
      <c r="I3853" s="3">
        <v>0.2</v>
      </c>
      <c r="J3853" s="4">
        <v>0.75</v>
      </c>
      <c r="K3853" s="4">
        <v>1</v>
      </c>
      <c r="L3853" s="4">
        <v>5</v>
      </c>
      <c r="M3853" s="3">
        <v>1</v>
      </c>
      <c r="N3853" s="3">
        <v>2</v>
      </c>
      <c r="O3853" s="3">
        <f>HLOOKUP(O$5,[1]非R能力!$B$8:$F$558,$C3853+1,0)</f>
        <v>2674530.2363424227</v>
      </c>
      <c r="P3853" s="3">
        <f>HLOOKUP(P$5,[1]非R能力!$B$8:$F$558,$C3853+1,0)</f>
        <v>371147.94865448773</v>
      </c>
      <c r="Q3853" s="3">
        <f>HLOOKUP(Q$5,[1]非R能力!$B$8:$F$558,$C3853+1,0)</f>
        <v>180663.03073300805</v>
      </c>
      <c r="R3853" s="3">
        <f>HLOOKUP(R$5,[1]非R能力!$B$8:$F$558,$C3853+1,0)</f>
        <v>56616.730527455926</v>
      </c>
      <c r="S3853" s="3">
        <f>HLOOKUP(S$5,[1]非R能力!$B$8:$F$558,$C3853+1,0)</f>
        <v>73368.568621644255</v>
      </c>
      <c r="T3853" s="3">
        <f>INDEX([1]非R能力!$H$9:$H$558,D3853)</f>
        <v>74359.2083312342</v>
      </c>
      <c r="U3853" s="3">
        <f>IF(E3853="小怪",0,IF(INDEX([1]非R能力!$FK$9:$FK$558,C3853)=0,0,10))</f>
        <v>10</v>
      </c>
      <c r="V3853" s="3">
        <f>IF(E3853="小怪",0,IF(INDEX([1]非R能力!$FH$9:$FH$558,C3853)=0,0,5000))</f>
        <v>5000</v>
      </c>
      <c r="W3853" s="3">
        <f>HLOOKUP(W$5,[2]人物技能基础!$O$3:$Q$553,$C3853+1,0)</f>
        <v>3.637142857142857</v>
      </c>
      <c r="X3853" s="3">
        <f>HLOOKUP(X$5,[2]人物技能基础!$O$3:$Q$553,$C3853+1,0)</f>
        <v>2.0186428571428574</v>
      </c>
      <c r="Y3853" s="3">
        <f>HLOOKUP(Y$5,[2]人物技能基础!$O$3:$Q$553,$C3853+1,0)</f>
        <v>99.964285714285708</v>
      </c>
      <c r="Z3853" s="3">
        <f t="shared" si="361"/>
        <v>12128984</v>
      </c>
      <c r="AA3853" s="3">
        <f t="shared" si="362"/>
        <v>198693</v>
      </c>
      <c r="AB3853" s="3">
        <f t="shared" si="363"/>
        <v>74229</v>
      </c>
      <c r="AC3853" s="3">
        <f t="shared" si="364"/>
        <v>73368</v>
      </c>
      <c r="AD3853" s="3">
        <f t="shared" si="365"/>
        <v>75488</v>
      </c>
    </row>
    <row r="3854" spans="1:30" x14ac:dyDescent="0.15">
      <c r="A3854" s="3">
        <v>1849</v>
      </c>
      <c r="B3854" s="3" t="str">
        <f t="shared" si="360"/>
        <v>关卡1849boss</v>
      </c>
      <c r="C3854" s="3">
        <f>INDEX([3]关卡!$J$19:$J$2018,A3854)</f>
        <v>550</v>
      </c>
      <c r="D3854" s="3">
        <f>INDEX([3]关卡!$N$19:$N$2018,A3854)</f>
        <v>550</v>
      </c>
      <c r="E3854" s="3" t="s">
        <v>25</v>
      </c>
      <c r="F3854" s="3" t="s">
        <v>26</v>
      </c>
      <c r="G3854" s="3">
        <v>30</v>
      </c>
      <c r="H3854" s="3">
        <v>30</v>
      </c>
      <c r="I3854" s="3">
        <v>0.2</v>
      </c>
      <c r="J3854" s="4">
        <v>0.75</v>
      </c>
      <c r="K3854" s="4">
        <v>1</v>
      </c>
      <c r="L3854" s="4">
        <v>5</v>
      </c>
      <c r="M3854" s="3">
        <v>1</v>
      </c>
      <c r="N3854" s="3">
        <v>2</v>
      </c>
      <c r="O3854" s="3">
        <f>HLOOKUP(O$5,[1]非R能力!$B$8:$F$558,$C3854+1,0)</f>
        <v>2674530.2363424227</v>
      </c>
      <c r="P3854" s="3">
        <f>HLOOKUP(P$5,[1]非R能力!$B$8:$F$558,$C3854+1,0)</f>
        <v>371147.94865448773</v>
      </c>
      <c r="Q3854" s="3">
        <f>HLOOKUP(Q$5,[1]非R能力!$B$8:$F$558,$C3854+1,0)</f>
        <v>180663.03073300805</v>
      </c>
      <c r="R3854" s="3">
        <f>HLOOKUP(R$5,[1]非R能力!$B$8:$F$558,$C3854+1,0)</f>
        <v>56616.730527455926</v>
      </c>
      <c r="S3854" s="3">
        <f>HLOOKUP(S$5,[1]非R能力!$B$8:$F$558,$C3854+1,0)</f>
        <v>73368.568621644255</v>
      </c>
      <c r="T3854" s="3">
        <f>INDEX([1]非R能力!$H$9:$H$558,D3854)</f>
        <v>74359.2083312342</v>
      </c>
      <c r="U3854" s="3">
        <f>IF(E3854="小怪",0,IF(INDEX([1]非R能力!$FK$9:$FK$558,C3854)=0,0,10))</f>
        <v>10</v>
      </c>
      <c r="V3854" s="3">
        <f>IF(E3854="小怪",0,IF(INDEX([1]非R能力!$FH$9:$FH$558,C3854)=0,0,5000))</f>
        <v>5000</v>
      </c>
      <c r="W3854" s="3">
        <f>HLOOKUP(W$5,[2]人物技能基础!$O$3:$Q$553,$C3854+1,0)</f>
        <v>3.637142857142857</v>
      </c>
      <c r="X3854" s="3">
        <f>HLOOKUP(X$5,[2]人物技能基础!$O$3:$Q$553,$C3854+1,0)</f>
        <v>2.0186428571428574</v>
      </c>
      <c r="Y3854" s="3">
        <f>HLOOKUP(Y$5,[2]人物技能基础!$O$3:$Q$553,$C3854+1,0)</f>
        <v>99.964285714285708</v>
      </c>
      <c r="Z3854" s="3">
        <f t="shared" si="361"/>
        <v>12128984</v>
      </c>
      <c r="AA3854" s="3">
        <f t="shared" si="362"/>
        <v>198693</v>
      </c>
      <c r="AB3854" s="3">
        <f t="shared" si="363"/>
        <v>74229</v>
      </c>
      <c r="AC3854" s="3">
        <f t="shared" si="364"/>
        <v>73368</v>
      </c>
      <c r="AD3854" s="3">
        <f t="shared" si="365"/>
        <v>75488</v>
      </c>
    </row>
    <row r="3855" spans="1:30" x14ac:dyDescent="0.15">
      <c r="A3855" s="3">
        <v>1850</v>
      </c>
      <c r="B3855" s="3" t="str">
        <f t="shared" si="360"/>
        <v>关卡1850boss</v>
      </c>
      <c r="C3855" s="3">
        <f>INDEX([3]关卡!$J$19:$J$2018,A3855)</f>
        <v>550</v>
      </c>
      <c r="D3855" s="3">
        <f>INDEX([3]关卡!$N$19:$N$2018,A3855)</f>
        <v>550</v>
      </c>
      <c r="E3855" s="3" t="s">
        <v>25</v>
      </c>
      <c r="F3855" s="3" t="s">
        <v>26</v>
      </c>
      <c r="G3855" s="3">
        <v>30</v>
      </c>
      <c r="H3855" s="3">
        <v>30</v>
      </c>
      <c r="I3855" s="3">
        <v>0.2</v>
      </c>
      <c r="J3855" s="4">
        <v>0.75</v>
      </c>
      <c r="K3855" s="4">
        <v>1</v>
      </c>
      <c r="L3855" s="4">
        <v>5</v>
      </c>
      <c r="M3855" s="3">
        <v>1</v>
      </c>
      <c r="N3855" s="3">
        <v>2</v>
      </c>
      <c r="O3855" s="3">
        <f>HLOOKUP(O$5,[1]非R能力!$B$8:$F$558,$C3855+1,0)</f>
        <v>2674530.2363424227</v>
      </c>
      <c r="P3855" s="3">
        <f>HLOOKUP(P$5,[1]非R能力!$B$8:$F$558,$C3855+1,0)</f>
        <v>371147.94865448773</v>
      </c>
      <c r="Q3855" s="3">
        <f>HLOOKUP(Q$5,[1]非R能力!$B$8:$F$558,$C3855+1,0)</f>
        <v>180663.03073300805</v>
      </c>
      <c r="R3855" s="3">
        <f>HLOOKUP(R$5,[1]非R能力!$B$8:$F$558,$C3855+1,0)</f>
        <v>56616.730527455926</v>
      </c>
      <c r="S3855" s="3">
        <f>HLOOKUP(S$5,[1]非R能力!$B$8:$F$558,$C3855+1,0)</f>
        <v>73368.568621644255</v>
      </c>
      <c r="T3855" s="3">
        <f>INDEX([1]非R能力!$H$9:$H$558,D3855)</f>
        <v>74359.2083312342</v>
      </c>
      <c r="U3855" s="3">
        <f>IF(E3855="小怪",0,IF(INDEX([1]非R能力!$FK$9:$FK$558,C3855)=0,0,10))</f>
        <v>10</v>
      </c>
      <c r="V3855" s="3">
        <f>IF(E3855="小怪",0,IF(INDEX([1]非R能力!$FH$9:$FH$558,C3855)=0,0,5000))</f>
        <v>5000</v>
      </c>
      <c r="W3855" s="3">
        <f>HLOOKUP(W$5,[2]人物技能基础!$O$3:$Q$553,$C3855+1,0)</f>
        <v>3.637142857142857</v>
      </c>
      <c r="X3855" s="3">
        <f>HLOOKUP(X$5,[2]人物技能基础!$O$3:$Q$553,$C3855+1,0)</f>
        <v>2.0186428571428574</v>
      </c>
      <c r="Y3855" s="3">
        <f>HLOOKUP(Y$5,[2]人物技能基础!$O$3:$Q$553,$C3855+1,0)</f>
        <v>99.964285714285708</v>
      </c>
      <c r="Z3855" s="3">
        <f t="shared" si="361"/>
        <v>12128984</v>
      </c>
      <c r="AA3855" s="3">
        <f t="shared" si="362"/>
        <v>198693</v>
      </c>
      <c r="AB3855" s="3">
        <f t="shared" si="363"/>
        <v>74229</v>
      </c>
      <c r="AC3855" s="3">
        <f t="shared" si="364"/>
        <v>73368</v>
      </c>
      <c r="AD3855" s="3">
        <f t="shared" si="365"/>
        <v>75488</v>
      </c>
    </row>
    <row r="3856" spans="1:30" x14ac:dyDescent="0.15">
      <c r="A3856" s="3">
        <v>1851</v>
      </c>
      <c r="B3856" s="3" t="str">
        <f t="shared" si="360"/>
        <v>关卡1851boss</v>
      </c>
      <c r="C3856" s="3">
        <f>INDEX([3]关卡!$J$19:$J$2018,A3856)</f>
        <v>550</v>
      </c>
      <c r="D3856" s="3">
        <f>INDEX([3]关卡!$N$19:$N$2018,A3856)</f>
        <v>550</v>
      </c>
      <c r="E3856" s="3" t="s">
        <v>25</v>
      </c>
      <c r="F3856" s="3" t="s">
        <v>26</v>
      </c>
      <c r="G3856" s="3">
        <v>30</v>
      </c>
      <c r="H3856" s="3">
        <v>30</v>
      </c>
      <c r="I3856" s="3">
        <v>0.2</v>
      </c>
      <c r="J3856" s="4">
        <v>0.75</v>
      </c>
      <c r="K3856" s="4">
        <v>1</v>
      </c>
      <c r="L3856" s="4">
        <v>5</v>
      </c>
      <c r="M3856" s="3">
        <v>1</v>
      </c>
      <c r="N3856" s="3">
        <v>2</v>
      </c>
      <c r="O3856" s="3">
        <f>HLOOKUP(O$5,[1]非R能力!$B$8:$F$558,$C3856+1,0)</f>
        <v>2674530.2363424227</v>
      </c>
      <c r="P3856" s="3">
        <f>HLOOKUP(P$5,[1]非R能力!$B$8:$F$558,$C3856+1,0)</f>
        <v>371147.94865448773</v>
      </c>
      <c r="Q3856" s="3">
        <f>HLOOKUP(Q$5,[1]非R能力!$B$8:$F$558,$C3856+1,0)</f>
        <v>180663.03073300805</v>
      </c>
      <c r="R3856" s="3">
        <f>HLOOKUP(R$5,[1]非R能力!$B$8:$F$558,$C3856+1,0)</f>
        <v>56616.730527455926</v>
      </c>
      <c r="S3856" s="3">
        <f>HLOOKUP(S$5,[1]非R能力!$B$8:$F$558,$C3856+1,0)</f>
        <v>73368.568621644255</v>
      </c>
      <c r="T3856" s="3">
        <f>INDEX([1]非R能力!$H$9:$H$558,D3856)</f>
        <v>74359.2083312342</v>
      </c>
      <c r="U3856" s="3">
        <f>IF(E3856="小怪",0,IF(INDEX([1]非R能力!$FK$9:$FK$558,C3856)=0,0,10))</f>
        <v>10</v>
      </c>
      <c r="V3856" s="3">
        <f>IF(E3856="小怪",0,IF(INDEX([1]非R能力!$FH$9:$FH$558,C3856)=0,0,5000))</f>
        <v>5000</v>
      </c>
      <c r="W3856" s="3">
        <f>HLOOKUP(W$5,[2]人物技能基础!$O$3:$Q$553,$C3856+1,0)</f>
        <v>3.637142857142857</v>
      </c>
      <c r="X3856" s="3">
        <f>HLOOKUP(X$5,[2]人物技能基础!$O$3:$Q$553,$C3856+1,0)</f>
        <v>2.0186428571428574</v>
      </c>
      <c r="Y3856" s="3">
        <f>HLOOKUP(Y$5,[2]人物技能基础!$O$3:$Q$553,$C3856+1,0)</f>
        <v>99.964285714285708</v>
      </c>
      <c r="Z3856" s="3">
        <f t="shared" si="361"/>
        <v>12128984</v>
      </c>
      <c r="AA3856" s="3">
        <f t="shared" si="362"/>
        <v>198693</v>
      </c>
      <c r="AB3856" s="3">
        <f t="shared" si="363"/>
        <v>74229</v>
      </c>
      <c r="AC3856" s="3">
        <f t="shared" si="364"/>
        <v>73368</v>
      </c>
      <c r="AD3856" s="3">
        <f t="shared" si="365"/>
        <v>75488</v>
      </c>
    </row>
    <row r="3857" spans="1:30" x14ac:dyDescent="0.15">
      <c r="A3857" s="3">
        <v>1852</v>
      </c>
      <c r="B3857" s="3" t="str">
        <f t="shared" si="360"/>
        <v>关卡1852boss</v>
      </c>
      <c r="C3857" s="3">
        <f>INDEX([3]关卡!$J$19:$J$2018,A3857)</f>
        <v>550</v>
      </c>
      <c r="D3857" s="3">
        <f>INDEX([3]关卡!$N$19:$N$2018,A3857)</f>
        <v>550</v>
      </c>
      <c r="E3857" s="3" t="s">
        <v>25</v>
      </c>
      <c r="F3857" s="3" t="s">
        <v>26</v>
      </c>
      <c r="G3857" s="3">
        <v>30</v>
      </c>
      <c r="H3857" s="3">
        <v>30</v>
      </c>
      <c r="I3857" s="3">
        <v>0.2</v>
      </c>
      <c r="J3857" s="4">
        <v>0.75</v>
      </c>
      <c r="K3857" s="4">
        <v>1</v>
      </c>
      <c r="L3857" s="4">
        <v>5</v>
      </c>
      <c r="M3857" s="3">
        <v>1</v>
      </c>
      <c r="N3857" s="3">
        <v>2</v>
      </c>
      <c r="O3857" s="3">
        <f>HLOOKUP(O$5,[1]非R能力!$B$8:$F$558,$C3857+1,0)</f>
        <v>2674530.2363424227</v>
      </c>
      <c r="P3857" s="3">
        <f>HLOOKUP(P$5,[1]非R能力!$B$8:$F$558,$C3857+1,0)</f>
        <v>371147.94865448773</v>
      </c>
      <c r="Q3857" s="3">
        <f>HLOOKUP(Q$5,[1]非R能力!$B$8:$F$558,$C3857+1,0)</f>
        <v>180663.03073300805</v>
      </c>
      <c r="R3857" s="3">
        <f>HLOOKUP(R$5,[1]非R能力!$B$8:$F$558,$C3857+1,0)</f>
        <v>56616.730527455926</v>
      </c>
      <c r="S3857" s="3">
        <f>HLOOKUP(S$5,[1]非R能力!$B$8:$F$558,$C3857+1,0)</f>
        <v>73368.568621644255</v>
      </c>
      <c r="T3857" s="3">
        <f>INDEX([1]非R能力!$H$9:$H$558,D3857)</f>
        <v>74359.2083312342</v>
      </c>
      <c r="U3857" s="3">
        <f>IF(E3857="小怪",0,IF(INDEX([1]非R能力!$FK$9:$FK$558,C3857)=0,0,10))</f>
        <v>10</v>
      </c>
      <c r="V3857" s="3">
        <f>IF(E3857="小怪",0,IF(INDEX([1]非R能力!$FH$9:$FH$558,C3857)=0,0,5000))</f>
        <v>5000</v>
      </c>
      <c r="W3857" s="3">
        <f>HLOOKUP(W$5,[2]人物技能基础!$O$3:$Q$553,$C3857+1,0)</f>
        <v>3.637142857142857</v>
      </c>
      <c r="X3857" s="3">
        <f>HLOOKUP(X$5,[2]人物技能基础!$O$3:$Q$553,$C3857+1,0)</f>
        <v>2.0186428571428574</v>
      </c>
      <c r="Y3857" s="3">
        <f>HLOOKUP(Y$5,[2]人物技能基础!$O$3:$Q$553,$C3857+1,0)</f>
        <v>99.964285714285708</v>
      </c>
      <c r="Z3857" s="3">
        <f t="shared" si="361"/>
        <v>12128984</v>
      </c>
      <c r="AA3857" s="3">
        <f t="shared" si="362"/>
        <v>198693</v>
      </c>
      <c r="AB3857" s="3">
        <f t="shared" si="363"/>
        <v>74229</v>
      </c>
      <c r="AC3857" s="3">
        <f t="shared" si="364"/>
        <v>73368</v>
      </c>
      <c r="AD3857" s="3">
        <f t="shared" si="365"/>
        <v>75488</v>
      </c>
    </row>
    <row r="3858" spans="1:30" x14ac:dyDescent="0.15">
      <c r="A3858" s="3">
        <v>1853</v>
      </c>
      <c r="B3858" s="3" t="str">
        <f t="shared" si="360"/>
        <v>关卡1853boss</v>
      </c>
      <c r="C3858" s="3">
        <f>INDEX([3]关卡!$J$19:$J$2018,A3858)</f>
        <v>550</v>
      </c>
      <c r="D3858" s="3">
        <f>INDEX([3]关卡!$N$19:$N$2018,A3858)</f>
        <v>550</v>
      </c>
      <c r="E3858" s="3" t="s">
        <v>25</v>
      </c>
      <c r="F3858" s="3" t="s">
        <v>26</v>
      </c>
      <c r="G3858" s="3">
        <v>30</v>
      </c>
      <c r="H3858" s="3">
        <v>30</v>
      </c>
      <c r="I3858" s="3">
        <v>0.2</v>
      </c>
      <c r="J3858" s="4">
        <v>0.75</v>
      </c>
      <c r="K3858" s="4">
        <v>1</v>
      </c>
      <c r="L3858" s="4">
        <v>5</v>
      </c>
      <c r="M3858" s="3">
        <v>1</v>
      </c>
      <c r="N3858" s="3">
        <v>2</v>
      </c>
      <c r="O3858" s="3">
        <f>HLOOKUP(O$5,[1]非R能力!$B$8:$F$558,$C3858+1,0)</f>
        <v>2674530.2363424227</v>
      </c>
      <c r="P3858" s="3">
        <f>HLOOKUP(P$5,[1]非R能力!$B$8:$F$558,$C3858+1,0)</f>
        <v>371147.94865448773</v>
      </c>
      <c r="Q3858" s="3">
        <f>HLOOKUP(Q$5,[1]非R能力!$B$8:$F$558,$C3858+1,0)</f>
        <v>180663.03073300805</v>
      </c>
      <c r="R3858" s="3">
        <f>HLOOKUP(R$5,[1]非R能力!$B$8:$F$558,$C3858+1,0)</f>
        <v>56616.730527455926</v>
      </c>
      <c r="S3858" s="3">
        <f>HLOOKUP(S$5,[1]非R能力!$B$8:$F$558,$C3858+1,0)</f>
        <v>73368.568621644255</v>
      </c>
      <c r="T3858" s="3">
        <f>INDEX([1]非R能力!$H$9:$H$558,D3858)</f>
        <v>74359.2083312342</v>
      </c>
      <c r="U3858" s="3">
        <f>IF(E3858="小怪",0,IF(INDEX([1]非R能力!$FK$9:$FK$558,C3858)=0,0,10))</f>
        <v>10</v>
      </c>
      <c r="V3858" s="3">
        <f>IF(E3858="小怪",0,IF(INDEX([1]非R能力!$FH$9:$FH$558,C3858)=0,0,5000))</f>
        <v>5000</v>
      </c>
      <c r="W3858" s="3">
        <f>HLOOKUP(W$5,[2]人物技能基础!$O$3:$Q$553,$C3858+1,0)</f>
        <v>3.637142857142857</v>
      </c>
      <c r="X3858" s="3">
        <f>HLOOKUP(X$5,[2]人物技能基础!$O$3:$Q$553,$C3858+1,0)</f>
        <v>2.0186428571428574</v>
      </c>
      <c r="Y3858" s="3">
        <f>HLOOKUP(Y$5,[2]人物技能基础!$O$3:$Q$553,$C3858+1,0)</f>
        <v>99.964285714285708</v>
      </c>
      <c r="Z3858" s="3">
        <f t="shared" si="361"/>
        <v>12128984</v>
      </c>
      <c r="AA3858" s="3">
        <f t="shared" si="362"/>
        <v>198693</v>
      </c>
      <c r="AB3858" s="3">
        <f t="shared" si="363"/>
        <v>74229</v>
      </c>
      <c r="AC3858" s="3">
        <f t="shared" si="364"/>
        <v>73368</v>
      </c>
      <c r="AD3858" s="3">
        <f t="shared" si="365"/>
        <v>75488</v>
      </c>
    </row>
    <row r="3859" spans="1:30" x14ac:dyDescent="0.15">
      <c r="A3859" s="3">
        <v>1854</v>
      </c>
      <c r="B3859" s="3" t="str">
        <f t="shared" si="360"/>
        <v>关卡1854boss</v>
      </c>
      <c r="C3859" s="3">
        <f>INDEX([3]关卡!$J$19:$J$2018,A3859)</f>
        <v>550</v>
      </c>
      <c r="D3859" s="3">
        <f>INDEX([3]关卡!$N$19:$N$2018,A3859)</f>
        <v>550</v>
      </c>
      <c r="E3859" s="3" t="s">
        <v>25</v>
      </c>
      <c r="F3859" s="3" t="s">
        <v>26</v>
      </c>
      <c r="G3859" s="3">
        <v>30</v>
      </c>
      <c r="H3859" s="3">
        <v>30</v>
      </c>
      <c r="I3859" s="3">
        <v>0.2</v>
      </c>
      <c r="J3859" s="4">
        <v>0.75</v>
      </c>
      <c r="K3859" s="4">
        <v>1</v>
      </c>
      <c r="L3859" s="4">
        <v>5</v>
      </c>
      <c r="M3859" s="3">
        <v>1</v>
      </c>
      <c r="N3859" s="3">
        <v>2</v>
      </c>
      <c r="O3859" s="3">
        <f>HLOOKUP(O$5,[1]非R能力!$B$8:$F$558,$C3859+1,0)</f>
        <v>2674530.2363424227</v>
      </c>
      <c r="P3859" s="3">
        <f>HLOOKUP(P$5,[1]非R能力!$B$8:$F$558,$C3859+1,0)</f>
        <v>371147.94865448773</v>
      </c>
      <c r="Q3859" s="3">
        <f>HLOOKUP(Q$5,[1]非R能力!$B$8:$F$558,$C3859+1,0)</f>
        <v>180663.03073300805</v>
      </c>
      <c r="R3859" s="3">
        <f>HLOOKUP(R$5,[1]非R能力!$B$8:$F$558,$C3859+1,0)</f>
        <v>56616.730527455926</v>
      </c>
      <c r="S3859" s="3">
        <f>HLOOKUP(S$5,[1]非R能力!$B$8:$F$558,$C3859+1,0)</f>
        <v>73368.568621644255</v>
      </c>
      <c r="T3859" s="3">
        <f>INDEX([1]非R能力!$H$9:$H$558,D3859)</f>
        <v>74359.2083312342</v>
      </c>
      <c r="U3859" s="3">
        <f>IF(E3859="小怪",0,IF(INDEX([1]非R能力!$FK$9:$FK$558,C3859)=0,0,10))</f>
        <v>10</v>
      </c>
      <c r="V3859" s="3">
        <f>IF(E3859="小怪",0,IF(INDEX([1]非R能力!$FH$9:$FH$558,C3859)=0,0,5000))</f>
        <v>5000</v>
      </c>
      <c r="W3859" s="3">
        <f>HLOOKUP(W$5,[2]人物技能基础!$O$3:$Q$553,$C3859+1,0)</f>
        <v>3.637142857142857</v>
      </c>
      <c r="X3859" s="3">
        <f>HLOOKUP(X$5,[2]人物技能基础!$O$3:$Q$553,$C3859+1,0)</f>
        <v>2.0186428571428574</v>
      </c>
      <c r="Y3859" s="3">
        <f>HLOOKUP(Y$5,[2]人物技能基础!$O$3:$Q$553,$C3859+1,0)</f>
        <v>99.964285714285708</v>
      </c>
      <c r="Z3859" s="3">
        <f t="shared" si="361"/>
        <v>12128984</v>
      </c>
      <c r="AA3859" s="3">
        <f t="shared" si="362"/>
        <v>198693</v>
      </c>
      <c r="AB3859" s="3">
        <f t="shared" si="363"/>
        <v>74229</v>
      </c>
      <c r="AC3859" s="3">
        <f t="shared" si="364"/>
        <v>73368</v>
      </c>
      <c r="AD3859" s="3">
        <f t="shared" si="365"/>
        <v>75488</v>
      </c>
    </row>
    <row r="3860" spans="1:30" x14ac:dyDescent="0.15">
      <c r="A3860" s="3">
        <v>1855</v>
      </c>
      <c r="B3860" s="3" t="str">
        <f t="shared" si="360"/>
        <v>关卡1855boss</v>
      </c>
      <c r="C3860" s="3">
        <f>INDEX([3]关卡!$J$19:$J$2018,A3860)</f>
        <v>550</v>
      </c>
      <c r="D3860" s="3">
        <f>INDEX([3]关卡!$N$19:$N$2018,A3860)</f>
        <v>550</v>
      </c>
      <c r="E3860" s="3" t="s">
        <v>25</v>
      </c>
      <c r="F3860" s="3" t="s">
        <v>26</v>
      </c>
      <c r="G3860" s="3">
        <v>30</v>
      </c>
      <c r="H3860" s="3">
        <v>30</v>
      </c>
      <c r="I3860" s="3">
        <v>0.2</v>
      </c>
      <c r="J3860" s="4">
        <v>0.75</v>
      </c>
      <c r="K3860" s="4">
        <v>1</v>
      </c>
      <c r="L3860" s="4">
        <v>5</v>
      </c>
      <c r="M3860" s="3">
        <v>1</v>
      </c>
      <c r="N3860" s="3">
        <v>2</v>
      </c>
      <c r="O3860" s="3">
        <f>HLOOKUP(O$5,[1]非R能力!$B$8:$F$558,$C3860+1,0)</f>
        <v>2674530.2363424227</v>
      </c>
      <c r="P3860" s="3">
        <f>HLOOKUP(P$5,[1]非R能力!$B$8:$F$558,$C3860+1,0)</f>
        <v>371147.94865448773</v>
      </c>
      <c r="Q3860" s="3">
        <f>HLOOKUP(Q$5,[1]非R能力!$B$8:$F$558,$C3860+1,0)</f>
        <v>180663.03073300805</v>
      </c>
      <c r="R3860" s="3">
        <f>HLOOKUP(R$5,[1]非R能力!$B$8:$F$558,$C3860+1,0)</f>
        <v>56616.730527455926</v>
      </c>
      <c r="S3860" s="3">
        <f>HLOOKUP(S$5,[1]非R能力!$B$8:$F$558,$C3860+1,0)</f>
        <v>73368.568621644255</v>
      </c>
      <c r="T3860" s="3">
        <f>INDEX([1]非R能力!$H$9:$H$558,D3860)</f>
        <v>74359.2083312342</v>
      </c>
      <c r="U3860" s="3">
        <f>IF(E3860="小怪",0,IF(INDEX([1]非R能力!$FK$9:$FK$558,C3860)=0,0,10))</f>
        <v>10</v>
      </c>
      <c r="V3860" s="3">
        <f>IF(E3860="小怪",0,IF(INDEX([1]非R能力!$FH$9:$FH$558,C3860)=0,0,5000))</f>
        <v>5000</v>
      </c>
      <c r="W3860" s="3">
        <f>HLOOKUP(W$5,[2]人物技能基础!$O$3:$Q$553,$C3860+1,0)</f>
        <v>3.637142857142857</v>
      </c>
      <c r="X3860" s="3">
        <f>HLOOKUP(X$5,[2]人物技能基础!$O$3:$Q$553,$C3860+1,0)</f>
        <v>2.0186428571428574</v>
      </c>
      <c r="Y3860" s="3">
        <f>HLOOKUP(Y$5,[2]人物技能基础!$O$3:$Q$553,$C3860+1,0)</f>
        <v>99.964285714285708</v>
      </c>
      <c r="Z3860" s="3">
        <f t="shared" si="361"/>
        <v>12128984</v>
      </c>
      <c r="AA3860" s="3">
        <f t="shared" si="362"/>
        <v>198693</v>
      </c>
      <c r="AB3860" s="3">
        <f t="shared" si="363"/>
        <v>74229</v>
      </c>
      <c r="AC3860" s="3">
        <f t="shared" si="364"/>
        <v>73368</v>
      </c>
      <c r="AD3860" s="3">
        <f t="shared" si="365"/>
        <v>75488</v>
      </c>
    </row>
    <row r="3861" spans="1:30" x14ac:dyDescent="0.15">
      <c r="A3861" s="3">
        <v>1856</v>
      </c>
      <c r="B3861" s="3" t="str">
        <f t="shared" si="360"/>
        <v>关卡1856boss</v>
      </c>
      <c r="C3861" s="3">
        <f>INDEX([3]关卡!$J$19:$J$2018,A3861)</f>
        <v>550</v>
      </c>
      <c r="D3861" s="3">
        <f>INDEX([3]关卡!$N$19:$N$2018,A3861)</f>
        <v>550</v>
      </c>
      <c r="E3861" s="3" t="s">
        <v>25</v>
      </c>
      <c r="F3861" s="3" t="s">
        <v>26</v>
      </c>
      <c r="G3861" s="3">
        <v>30</v>
      </c>
      <c r="H3861" s="3">
        <v>30</v>
      </c>
      <c r="I3861" s="3">
        <v>0.2</v>
      </c>
      <c r="J3861" s="4">
        <v>0.75</v>
      </c>
      <c r="K3861" s="4">
        <v>1</v>
      </c>
      <c r="L3861" s="4">
        <v>5</v>
      </c>
      <c r="M3861" s="3">
        <v>1</v>
      </c>
      <c r="N3861" s="3">
        <v>2</v>
      </c>
      <c r="O3861" s="3">
        <f>HLOOKUP(O$5,[1]非R能力!$B$8:$F$558,$C3861+1,0)</f>
        <v>2674530.2363424227</v>
      </c>
      <c r="P3861" s="3">
        <f>HLOOKUP(P$5,[1]非R能力!$B$8:$F$558,$C3861+1,0)</f>
        <v>371147.94865448773</v>
      </c>
      <c r="Q3861" s="3">
        <f>HLOOKUP(Q$5,[1]非R能力!$B$8:$F$558,$C3861+1,0)</f>
        <v>180663.03073300805</v>
      </c>
      <c r="R3861" s="3">
        <f>HLOOKUP(R$5,[1]非R能力!$B$8:$F$558,$C3861+1,0)</f>
        <v>56616.730527455926</v>
      </c>
      <c r="S3861" s="3">
        <f>HLOOKUP(S$5,[1]非R能力!$B$8:$F$558,$C3861+1,0)</f>
        <v>73368.568621644255</v>
      </c>
      <c r="T3861" s="3">
        <f>INDEX([1]非R能力!$H$9:$H$558,D3861)</f>
        <v>74359.2083312342</v>
      </c>
      <c r="U3861" s="3">
        <f>IF(E3861="小怪",0,IF(INDEX([1]非R能力!$FK$9:$FK$558,C3861)=0,0,10))</f>
        <v>10</v>
      </c>
      <c r="V3861" s="3">
        <f>IF(E3861="小怪",0,IF(INDEX([1]非R能力!$FH$9:$FH$558,C3861)=0,0,5000))</f>
        <v>5000</v>
      </c>
      <c r="W3861" s="3">
        <f>HLOOKUP(W$5,[2]人物技能基础!$O$3:$Q$553,$C3861+1,0)</f>
        <v>3.637142857142857</v>
      </c>
      <c r="X3861" s="3">
        <f>HLOOKUP(X$5,[2]人物技能基础!$O$3:$Q$553,$C3861+1,0)</f>
        <v>2.0186428571428574</v>
      </c>
      <c r="Y3861" s="3">
        <f>HLOOKUP(Y$5,[2]人物技能基础!$O$3:$Q$553,$C3861+1,0)</f>
        <v>99.964285714285708</v>
      </c>
      <c r="Z3861" s="3">
        <f t="shared" si="361"/>
        <v>12128984</v>
      </c>
      <c r="AA3861" s="3">
        <f t="shared" si="362"/>
        <v>198693</v>
      </c>
      <c r="AB3861" s="3">
        <f t="shared" si="363"/>
        <v>74229</v>
      </c>
      <c r="AC3861" s="3">
        <f t="shared" si="364"/>
        <v>73368</v>
      </c>
      <c r="AD3861" s="3">
        <f t="shared" si="365"/>
        <v>75488</v>
      </c>
    </row>
    <row r="3862" spans="1:30" x14ac:dyDescent="0.15">
      <c r="A3862" s="3">
        <v>1857</v>
      </c>
      <c r="B3862" s="3" t="str">
        <f t="shared" si="360"/>
        <v>关卡1857boss</v>
      </c>
      <c r="C3862" s="3">
        <f>INDEX([3]关卡!$J$19:$J$2018,A3862)</f>
        <v>550</v>
      </c>
      <c r="D3862" s="3">
        <f>INDEX([3]关卡!$N$19:$N$2018,A3862)</f>
        <v>550</v>
      </c>
      <c r="E3862" s="3" t="s">
        <v>25</v>
      </c>
      <c r="F3862" s="3" t="s">
        <v>26</v>
      </c>
      <c r="G3862" s="3">
        <v>30</v>
      </c>
      <c r="H3862" s="3">
        <v>30</v>
      </c>
      <c r="I3862" s="3">
        <v>0.2</v>
      </c>
      <c r="J3862" s="4">
        <v>0.75</v>
      </c>
      <c r="K3862" s="4">
        <v>1</v>
      </c>
      <c r="L3862" s="4">
        <v>5</v>
      </c>
      <c r="M3862" s="3">
        <v>1</v>
      </c>
      <c r="N3862" s="3">
        <v>2</v>
      </c>
      <c r="O3862" s="3">
        <f>HLOOKUP(O$5,[1]非R能力!$B$8:$F$558,$C3862+1,0)</f>
        <v>2674530.2363424227</v>
      </c>
      <c r="P3862" s="3">
        <f>HLOOKUP(P$5,[1]非R能力!$B$8:$F$558,$C3862+1,0)</f>
        <v>371147.94865448773</v>
      </c>
      <c r="Q3862" s="3">
        <f>HLOOKUP(Q$5,[1]非R能力!$B$8:$F$558,$C3862+1,0)</f>
        <v>180663.03073300805</v>
      </c>
      <c r="R3862" s="3">
        <f>HLOOKUP(R$5,[1]非R能力!$B$8:$F$558,$C3862+1,0)</f>
        <v>56616.730527455926</v>
      </c>
      <c r="S3862" s="3">
        <f>HLOOKUP(S$5,[1]非R能力!$B$8:$F$558,$C3862+1,0)</f>
        <v>73368.568621644255</v>
      </c>
      <c r="T3862" s="3">
        <f>INDEX([1]非R能力!$H$9:$H$558,D3862)</f>
        <v>74359.2083312342</v>
      </c>
      <c r="U3862" s="3">
        <f>IF(E3862="小怪",0,IF(INDEX([1]非R能力!$FK$9:$FK$558,C3862)=0,0,10))</f>
        <v>10</v>
      </c>
      <c r="V3862" s="3">
        <f>IF(E3862="小怪",0,IF(INDEX([1]非R能力!$FH$9:$FH$558,C3862)=0,0,5000))</f>
        <v>5000</v>
      </c>
      <c r="W3862" s="3">
        <f>HLOOKUP(W$5,[2]人物技能基础!$O$3:$Q$553,$C3862+1,0)</f>
        <v>3.637142857142857</v>
      </c>
      <c r="X3862" s="3">
        <f>HLOOKUP(X$5,[2]人物技能基础!$O$3:$Q$553,$C3862+1,0)</f>
        <v>2.0186428571428574</v>
      </c>
      <c r="Y3862" s="3">
        <f>HLOOKUP(Y$5,[2]人物技能基础!$O$3:$Q$553,$C3862+1,0)</f>
        <v>99.964285714285708</v>
      </c>
      <c r="Z3862" s="3">
        <f t="shared" si="361"/>
        <v>12128984</v>
      </c>
      <c r="AA3862" s="3">
        <f t="shared" si="362"/>
        <v>198693</v>
      </c>
      <c r="AB3862" s="3">
        <f t="shared" si="363"/>
        <v>74229</v>
      </c>
      <c r="AC3862" s="3">
        <f t="shared" si="364"/>
        <v>73368</v>
      </c>
      <c r="AD3862" s="3">
        <f t="shared" si="365"/>
        <v>75488</v>
      </c>
    </row>
    <row r="3863" spans="1:30" x14ac:dyDescent="0.15">
      <c r="A3863" s="3">
        <v>1858</v>
      </c>
      <c r="B3863" s="3" t="str">
        <f t="shared" si="360"/>
        <v>关卡1858boss</v>
      </c>
      <c r="C3863" s="3">
        <f>INDEX([3]关卡!$J$19:$J$2018,A3863)</f>
        <v>550</v>
      </c>
      <c r="D3863" s="3">
        <f>INDEX([3]关卡!$N$19:$N$2018,A3863)</f>
        <v>550</v>
      </c>
      <c r="E3863" s="3" t="s">
        <v>25</v>
      </c>
      <c r="F3863" s="3" t="s">
        <v>26</v>
      </c>
      <c r="G3863" s="3">
        <v>30</v>
      </c>
      <c r="H3863" s="3">
        <v>30</v>
      </c>
      <c r="I3863" s="3">
        <v>0.2</v>
      </c>
      <c r="J3863" s="4">
        <v>0.75</v>
      </c>
      <c r="K3863" s="4">
        <v>1</v>
      </c>
      <c r="L3863" s="4">
        <v>5</v>
      </c>
      <c r="M3863" s="3">
        <v>1</v>
      </c>
      <c r="N3863" s="3">
        <v>2</v>
      </c>
      <c r="O3863" s="3">
        <f>HLOOKUP(O$5,[1]非R能力!$B$8:$F$558,$C3863+1,0)</f>
        <v>2674530.2363424227</v>
      </c>
      <c r="P3863" s="3">
        <f>HLOOKUP(P$5,[1]非R能力!$B$8:$F$558,$C3863+1,0)</f>
        <v>371147.94865448773</v>
      </c>
      <c r="Q3863" s="3">
        <f>HLOOKUP(Q$5,[1]非R能力!$B$8:$F$558,$C3863+1,0)</f>
        <v>180663.03073300805</v>
      </c>
      <c r="R3863" s="3">
        <f>HLOOKUP(R$5,[1]非R能力!$B$8:$F$558,$C3863+1,0)</f>
        <v>56616.730527455926</v>
      </c>
      <c r="S3863" s="3">
        <f>HLOOKUP(S$5,[1]非R能力!$B$8:$F$558,$C3863+1,0)</f>
        <v>73368.568621644255</v>
      </c>
      <c r="T3863" s="3">
        <f>INDEX([1]非R能力!$H$9:$H$558,D3863)</f>
        <v>74359.2083312342</v>
      </c>
      <c r="U3863" s="3">
        <f>IF(E3863="小怪",0,IF(INDEX([1]非R能力!$FK$9:$FK$558,C3863)=0,0,10))</f>
        <v>10</v>
      </c>
      <c r="V3863" s="3">
        <f>IF(E3863="小怪",0,IF(INDEX([1]非R能力!$FH$9:$FH$558,C3863)=0,0,5000))</f>
        <v>5000</v>
      </c>
      <c r="W3863" s="3">
        <f>HLOOKUP(W$5,[2]人物技能基础!$O$3:$Q$553,$C3863+1,0)</f>
        <v>3.637142857142857</v>
      </c>
      <c r="X3863" s="3">
        <f>HLOOKUP(X$5,[2]人物技能基础!$O$3:$Q$553,$C3863+1,0)</f>
        <v>2.0186428571428574</v>
      </c>
      <c r="Y3863" s="3">
        <f>HLOOKUP(Y$5,[2]人物技能基础!$O$3:$Q$553,$C3863+1,0)</f>
        <v>99.964285714285708</v>
      </c>
      <c r="Z3863" s="3">
        <f t="shared" si="361"/>
        <v>12128984</v>
      </c>
      <c r="AA3863" s="3">
        <f t="shared" si="362"/>
        <v>198693</v>
      </c>
      <c r="AB3863" s="3">
        <f t="shared" si="363"/>
        <v>74229</v>
      </c>
      <c r="AC3863" s="3">
        <f t="shared" si="364"/>
        <v>73368</v>
      </c>
      <c r="AD3863" s="3">
        <f t="shared" si="365"/>
        <v>75488</v>
      </c>
    </row>
    <row r="3864" spans="1:30" x14ac:dyDescent="0.15">
      <c r="A3864" s="3">
        <v>1859</v>
      </c>
      <c r="B3864" s="3" t="str">
        <f t="shared" si="360"/>
        <v>关卡1859boss</v>
      </c>
      <c r="C3864" s="3">
        <f>INDEX([3]关卡!$J$19:$J$2018,A3864)</f>
        <v>550</v>
      </c>
      <c r="D3864" s="3">
        <f>INDEX([3]关卡!$N$19:$N$2018,A3864)</f>
        <v>550</v>
      </c>
      <c r="E3864" s="3" t="s">
        <v>25</v>
      </c>
      <c r="F3864" s="3" t="s">
        <v>26</v>
      </c>
      <c r="G3864" s="3">
        <v>30</v>
      </c>
      <c r="H3864" s="3">
        <v>30</v>
      </c>
      <c r="I3864" s="3">
        <v>0.2</v>
      </c>
      <c r="J3864" s="4">
        <v>0.75</v>
      </c>
      <c r="K3864" s="4">
        <v>1</v>
      </c>
      <c r="L3864" s="4">
        <v>5</v>
      </c>
      <c r="M3864" s="3">
        <v>1</v>
      </c>
      <c r="N3864" s="3">
        <v>2</v>
      </c>
      <c r="O3864" s="3">
        <f>HLOOKUP(O$5,[1]非R能力!$B$8:$F$558,$C3864+1,0)</f>
        <v>2674530.2363424227</v>
      </c>
      <c r="P3864" s="3">
        <f>HLOOKUP(P$5,[1]非R能力!$B$8:$F$558,$C3864+1,0)</f>
        <v>371147.94865448773</v>
      </c>
      <c r="Q3864" s="3">
        <f>HLOOKUP(Q$5,[1]非R能力!$B$8:$F$558,$C3864+1,0)</f>
        <v>180663.03073300805</v>
      </c>
      <c r="R3864" s="3">
        <f>HLOOKUP(R$5,[1]非R能力!$B$8:$F$558,$C3864+1,0)</f>
        <v>56616.730527455926</v>
      </c>
      <c r="S3864" s="3">
        <f>HLOOKUP(S$5,[1]非R能力!$B$8:$F$558,$C3864+1,0)</f>
        <v>73368.568621644255</v>
      </c>
      <c r="T3864" s="3">
        <f>INDEX([1]非R能力!$H$9:$H$558,D3864)</f>
        <v>74359.2083312342</v>
      </c>
      <c r="U3864" s="3">
        <f>IF(E3864="小怪",0,IF(INDEX([1]非R能力!$FK$9:$FK$558,C3864)=0,0,10))</f>
        <v>10</v>
      </c>
      <c r="V3864" s="3">
        <f>IF(E3864="小怪",0,IF(INDEX([1]非R能力!$FH$9:$FH$558,C3864)=0,0,5000))</f>
        <v>5000</v>
      </c>
      <c r="W3864" s="3">
        <f>HLOOKUP(W$5,[2]人物技能基础!$O$3:$Q$553,$C3864+1,0)</f>
        <v>3.637142857142857</v>
      </c>
      <c r="X3864" s="3">
        <f>HLOOKUP(X$5,[2]人物技能基础!$O$3:$Q$553,$C3864+1,0)</f>
        <v>2.0186428571428574</v>
      </c>
      <c r="Y3864" s="3">
        <f>HLOOKUP(Y$5,[2]人物技能基础!$O$3:$Q$553,$C3864+1,0)</f>
        <v>99.964285714285708</v>
      </c>
      <c r="Z3864" s="3">
        <f t="shared" si="361"/>
        <v>12128984</v>
      </c>
      <c r="AA3864" s="3">
        <f t="shared" si="362"/>
        <v>198693</v>
      </c>
      <c r="AB3864" s="3">
        <f t="shared" si="363"/>
        <v>74229</v>
      </c>
      <c r="AC3864" s="3">
        <f t="shared" si="364"/>
        <v>73368</v>
      </c>
      <c r="AD3864" s="3">
        <f t="shared" si="365"/>
        <v>75488</v>
      </c>
    </row>
    <row r="3865" spans="1:30" x14ac:dyDescent="0.15">
      <c r="A3865" s="3">
        <v>1860</v>
      </c>
      <c r="B3865" s="3" t="str">
        <f t="shared" si="360"/>
        <v>关卡1860boss</v>
      </c>
      <c r="C3865" s="3">
        <f>INDEX([3]关卡!$J$19:$J$2018,A3865)</f>
        <v>550</v>
      </c>
      <c r="D3865" s="3">
        <f>INDEX([3]关卡!$N$19:$N$2018,A3865)</f>
        <v>550</v>
      </c>
      <c r="E3865" s="3" t="s">
        <v>25</v>
      </c>
      <c r="F3865" s="3" t="s">
        <v>26</v>
      </c>
      <c r="G3865" s="3">
        <v>30</v>
      </c>
      <c r="H3865" s="3">
        <v>30</v>
      </c>
      <c r="I3865" s="3">
        <v>0.2</v>
      </c>
      <c r="J3865" s="4">
        <v>0.75</v>
      </c>
      <c r="K3865" s="4">
        <v>1</v>
      </c>
      <c r="L3865" s="4">
        <v>5</v>
      </c>
      <c r="M3865" s="3">
        <v>1</v>
      </c>
      <c r="N3865" s="3">
        <v>2</v>
      </c>
      <c r="O3865" s="3">
        <f>HLOOKUP(O$5,[1]非R能力!$B$8:$F$558,$C3865+1,0)</f>
        <v>2674530.2363424227</v>
      </c>
      <c r="P3865" s="3">
        <f>HLOOKUP(P$5,[1]非R能力!$B$8:$F$558,$C3865+1,0)</f>
        <v>371147.94865448773</v>
      </c>
      <c r="Q3865" s="3">
        <f>HLOOKUP(Q$5,[1]非R能力!$B$8:$F$558,$C3865+1,0)</f>
        <v>180663.03073300805</v>
      </c>
      <c r="R3865" s="3">
        <f>HLOOKUP(R$5,[1]非R能力!$B$8:$F$558,$C3865+1,0)</f>
        <v>56616.730527455926</v>
      </c>
      <c r="S3865" s="3">
        <f>HLOOKUP(S$5,[1]非R能力!$B$8:$F$558,$C3865+1,0)</f>
        <v>73368.568621644255</v>
      </c>
      <c r="T3865" s="3">
        <f>INDEX([1]非R能力!$H$9:$H$558,D3865)</f>
        <v>74359.2083312342</v>
      </c>
      <c r="U3865" s="3">
        <f>IF(E3865="小怪",0,IF(INDEX([1]非R能力!$FK$9:$FK$558,C3865)=0,0,10))</f>
        <v>10</v>
      </c>
      <c r="V3865" s="3">
        <f>IF(E3865="小怪",0,IF(INDEX([1]非R能力!$FH$9:$FH$558,C3865)=0,0,5000))</f>
        <v>5000</v>
      </c>
      <c r="W3865" s="3">
        <f>HLOOKUP(W$5,[2]人物技能基础!$O$3:$Q$553,$C3865+1,0)</f>
        <v>3.637142857142857</v>
      </c>
      <c r="X3865" s="3">
        <f>HLOOKUP(X$5,[2]人物技能基础!$O$3:$Q$553,$C3865+1,0)</f>
        <v>2.0186428571428574</v>
      </c>
      <c r="Y3865" s="3">
        <f>HLOOKUP(Y$5,[2]人物技能基础!$O$3:$Q$553,$C3865+1,0)</f>
        <v>99.964285714285708</v>
      </c>
      <c r="Z3865" s="3">
        <f t="shared" si="361"/>
        <v>12128984</v>
      </c>
      <c r="AA3865" s="3">
        <f t="shared" si="362"/>
        <v>198693</v>
      </c>
      <c r="AB3865" s="3">
        <f t="shared" si="363"/>
        <v>74229</v>
      </c>
      <c r="AC3865" s="3">
        <f t="shared" si="364"/>
        <v>73368</v>
      </c>
      <c r="AD3865" s="3">
        <f t="shared" si="365"/>
        <v>75488</v>
      </c>
    </row>
    <row r="3866" spans="1:30" x14ac:dyDescent="0.15">
      <c r="A3866" s="3">
        <v>1861</v>
      </c>
      <c r="B3866" s="3" t="str">
        <f t="shared" si="360"/>
        <v>关卡1861boss</v>
      </c>
      <c r="C3866" s="3">
        <f>INDEX([3]关卡!$J$19:$J$2018,A3866)</f>
        <v>550</v>
      </c>
      <c r="D3866" s="3">
        <f>INDEX([3]关卡!$N$19:$N$2018,A3866)</f>
        <v>550</v>
      </c>
      <c r="E3866" s="3" t="s">
        <v>25</v>
      </c>
      <c r="F3866" s="3" t="s">
        <v>26</v>
      </c>
      <c r="G3866" s="3">
        <v>30</v>
      </c>
      <c r="H3866" s="3">
        <v>30</v>
      </c>
      <c r="I3866" s="3">
        <v>0.2</v>
      </c>
      <c r="J3866" s="4">
        <v>0.75</v>
      </c>
      <c r="K3866" s="4">
        <v>1</v>
      </c>
      <c r="L3866" s="4">
        <v>5</v>
      </c>
      <c r="M3866" s="3">
        <v>1</v>
      </c>
      <c r="N3866" s="3">
        <v>2</v>
      </c>
      <c r="O3866" s="3">
        <f>HLOOKUP(O$5,[1]非R能力!$B$8:$F$558,$C3866+1,0)</f>
        <v>2674530.2363424227</v>
      </c>
      <c r="P3866" s="3">
        <f>HLOOKUP(P$5,[1]非R能力!$B$8:$F$558,$C3866+1,0)</f>
        <v>371147.94865448773</v>
      </c>
      <c r="Q3866" s="3">
        <f>HLOOKUP(Q$5,[1]非R能力!$B$8:$F$558,$C3866+1,0)</f>
        <v>180663.03073300805</v>
      </c>
      <c r="R3866" s="3">
        <f>HLOOKUP(R$5,[1]非R能力!$B$8:$F$558,$C3866+1,0)</f>
        <v>56616.730527455926</v>
      </c>
      <c r="S3866" s="3">
        <f>HLOOKUP(S$5,[1]非R能力!$B$8:$F$558,$C3866+1,0)</f>
        <v>73368.568621644255</v>
      </c>
      <c r="T3866" s="3">
        <f>INDEX([1]非R能力!$H$9:$H$558,D3866)</f>
        <v>74359.2083312342</v>
      </c>
      <c r="U3866" s="3">
        <f>IF(E3866="小怪",0,IF(INDEX([1]非R能力!$FK$9:$FK$558,C3866)=0,0,10))</f>
        <v>10</v>
      </c>
      <c r="V3866" s="3">
        <f>IF(E3866="小怪",0,IF(INDEX([1]非R能力!$FH$9:$FH$558,C3866)=0,0,5000))</f>
        <v>5000</v>
      </c>
      <c r="W3866" s="3">
        <f>HLOOKUP(W$5,[2]人物技能基础!$O$3:$Q$553,$C3866+1,0)</f>
        <v>3.637142857142857</v>
      </c>
      <c r="X3866" s="3">
        <f>HLOOKUP(X$5,[2]人物技能基础!$O$3:$Q$553,$C3866+1,0)</f>
        <v>2.0186428571428574</v>
      </c>
      <c r="Y3866" s="3">
        <f>HLOOKUP(Y$5,[2]人物技能基础!$O$3:$Q$553,$C3866+1,0)</f>
        <v>99.964285714285708</v>
      </c>
      <c r="Z3866" s="3">
        <f t="shared" si="361"/>
        <v>12128984</v>
      </c>
      <c r="AA3866" s="3">
        <f t="shared" si="362"/>
        <v>198693</v>
      </c>
      <c r="AB3866" s="3">
        <f t="shared" si="363"/>
        <v>74229</v>
      </c>
      <c r="AC3866" s="3">
        <f t="shared" si="364"/>
        <v>73368</v>
      </c>
      <c r="AD3866" s="3">
        <f t="shared" si="365"/>
        <v>75488</v>
      </c>
    </row>
    <row r="3867" spans="1:30" x14ac:dyDescent="0.15">
      <c r="A3867" s="3">
        <v>1862</v>
      </c>
      <c r="B3867" s="3" t="str">
        <f t="shared" si="360"/>
        <v>关卡1862boss</v>
      </c>
      <c r="C3867" s="3">
        <f>INDEX([3]关卡!$J$19:$J$2018,A3867)</f>
        <v>550</v>
      </c>
      <c r="D3867" s="3">
        <f>INDEX([3]关卡!$N$19:$N$2018,A3867)</f>
        <v>550</v>
      </c>
      <c r="E3867" s="3" t="s">
        <v>25</v>
      </c>
      <c r="F3867" s="3" t="s">
        <v>26</v>
      </c>
      <c r="G3867" s="3">
        <v>30</v>
      </c>
      <c r="H3867" s="3">
        <v>30</v>
      </c>
      <c r="I3867" s="3">
        <v>0.2</v>
      </c>
      <c r="J3867" s="4">
        <v>0.75</v>
      </c>
      <c r="K3867" s="4">
        <v>1</v>
      </c>
      <c r="L3867" s="4">
        <v>5</v>
      </c>
      <c r="M3867" s="3">
        <v>1</v>
      </c>
      <c r="N3867" s="3">
        <v>2</v>
      </c>
      <c r="O3867" s="3">
        <f>HLOOKUP(O$5,[1]非R能力!$B$8:$F$558,$C3867+1,0)</f>
        <v>2674530.2363424227</v>
      </c>
      <c r="P3867" s="3">
        <f>HLOOKUP(P$5,[1]非R能力!$B$8:$F$558,$C3867+1,0)</f>
        <v>371147.94865448773</v>
      </c>
      <c r="Q3867" s="3">
        <f>HLOOKUP(Q$5,[1]非R能力!$B$8:$F$558,$C3867+1,0)</f>
        <v>180663.03073300805</v>
      </c>
      <c r="R3867" s="3">
        <f>HLOOKUP(R$5,[1]非R能力!$B$8:$F$558,$C3867+1,0)</f>
        <v>56616.730527455926</v>
      </c>
      <c r="S3867" s="3">
        <f>HLOOKUP(S$5,[1]非R能力!$B$8:$F$558,$C3867+1,0)</f>
        <v>73368.568621644255</v>
      </c>
      <c r="T3867" s="3">
        <f>INDEX([1]非R能力!$H$9:$H$558,D3867)</f>
        <v>74359.2083312342</v>
      </c>
      <c r="U3867" s="3">
        <f>IF(E3867="小怪",0,IF(INDEX([1]非R能力!$FK$9:$FK$558,C3867)=0,0,10))</f>
        <v>10</v>
      </c>
      <c r="V3867" s="3">
        <f>IF(E3867="小怪",0,IF(INDEX([1]非R能力!$FH$9:$FH$558,C3867)=0,0,5000))</f>
        <v>5000</v>
      </c>
      <c r="W3867" s="3">
        <f>HLOOKUP(W$5,[2]人物技能基础!$O$3:$Q$553,$C3867+1,0)</f>
        <v>3.637142857142857</v>
      </c>
      <c r="X3867" s="3">
        <f>HLOOKUP(X$5,[2]人物技能基础!$O$3:$Q$553,$C3867+1,0)</f>
        <v>2.0186428571428574</v>
      </c>
      <c r="Y3867" s="3">
        <f>HLOOKUP(Y$5,[2]人物技能基础!$O$3:$Q$553,$C3867+1,0)</f>
        <v>99.964285714285708</v>
      </c>
      <c r="Z3867" s="3">
        <f t="shared" si="361"/>
        <v>12128984</v>
      </c>
      <c r="AA3867" s="3">
        <f t="shared" si="362"/>
        <v>198693</v>
      </c>
      <c r="AB3867" s="3">
        <f t="shared" si="363"/>
        <v>74229</v>
      </c>
      <c r="AC3867" s="3">
        <f t="shared" si="364"/>
        <v>73368</v>
      </c>
      <c r="AD3867" s="3">
        <f t="shared" si="365"/>
        <v>75488</v>
      </c>
    </row>
    <row r="3868" spans="1:30" x14ac:dyDescent="0.15">
      <c r="A3868" s="3">
        <v>1863</v>
      </c>
      <c r="B3868" s="3" t="str">
        <f t="shared" si="360"/>
        <v>关卡1863boss</v>
      </c>
      <c r="C3868" s="3">
        <f>INDEX([3]关卡!$J$19:$J$2018,A3868)</f>
        <v>550</v>
      </c>
      <c r="D3868" s="3">
        <f>INDEX([3]关卡!$N$19:$N$2018,A3868)</f>
        <v>550</v>
      </c>
      <c r="E3868" s="3" t="s">
        <v>25</v>
      </c>
      <c r="F3868" s="3" t="s">
        <v>26</v>
      </c>
      <c r="G3868" s="3">
        <v>30</v>
      </c>
      <c r="H3868" s="3">
        <v>30</v>
      </c>
      <c r="I3868" s="3">
        <v>0.2</v>
      </c>
      <c r="J3868" s="4">
        <v>0.75</v>
      </c>
      <c r="K3868" s="4">
        <v>1</v>
      </c>
      <c r="L3868" s="4">
        <v>5</v>
      </c>
      <c r="M3868" s="3">
        <v>1</v>
      </c>
      <c r="N3868" s="3">
        <v>2</v>
      </c>
      <c r="O3868" s="3">
        <f>HLOOKUP(O$5,[1]非R能力!$B$8:$F$558,$C3868+1,0)</f>
        <v>2674530.2363424227</v>
      </c>
      <c r="P3868" s="3">
        <f>HLOOKUP(P$5,[1]非R能力!$B$8:$F$558,$C3868+1,0)</f>
        <v>371147.94865448773</v>
      </c>
      <c r="Q3868" s="3">
        <f>HLOOKUP(Q$5,[1]非R能力!$B$8:$F$558,$C3868+1,0)</f>
        <v>180663.03073300805</v>
      </c>
      <c r="R3868" s="3">
        <f>HLOOKUP(R$5,[1]非R能力!$B$8:$F$558,$C3868+1,0)</f>
        <v>56616.730527455926</v>
      </c>
      <c r="S3868" s="3">
        <f>HLOOKUP(S$5,[1]非R能力!$B$8:$F$558,$C3868+1,0)</f>
        <v>73368.568621644255</v>
      </c>
      <c r="T3868" s="3">
        <f>INDEX([1]非R能力!$H$9:$H$558,D3868)</f>
        <v>74359.2083312342</v>
      </c>
      <c r="U3868" s="3">
        <f>IF(E3868="小怪",0,IF(INDEX([1]非R能力!$FK$9:$FK$558,C3868)=0,0,10))</f>
        <v>10</v>
      </c>
      <c r="V3868" s="3">
        <f>IF(E3868="小怪",0,IF(INDEX([1]非R能力!$FH$9:$FH$558,C3868)=0,0,5000))</f>
        <v>5000</v>
      </c>
      <c r="W3868" s="3">
        <f>HLOOKUP(W$5,[2]人物技能基础!$O$3:$Q$553,$C3868+1,0)</f>
        <v>3.637142857142857</v>
      </c>
      <c r="X3868" s="3">
        <f>HLOOKUP(X$5,[2]人物技能基础!$O$3:$Q$553,$C3868+1,0)</f>
        <v>2.0186428571428574</v>
      </c>
      <c r="Y3868" s="3">
        <f>HLOOKUP(Y$5,[2]人物技能基础!$O$3:$Q$553,$C3868+1,0)</f>
        <v>99.964285714285708</v>
      </c>
      <c r="Z3868" s="3">
        <f t="shared" si="361"/>
        <v>12128984</v>
      </c>
      <c r="AA3868" s="3">
        <f t="shared" si="362"/>
        <v>198693</v>
      </c>
      <c r="AB3868" s="3">
        <f t="shared" si="363"/>
        <v>74229</v>
      </c>
      <c r="AC3868" s="3">
        <f t="shared" si="364"/>
        <v>73368</v>
      </c>
      <c r="AD3868" s="3">
        <f t="shared" si="365"/>
        <v>75488</v>
      </c>
    </row>
    <row r="3869" spans="1:30" x14ac:dyDescent="0.15">
      <c r="A3869" s="3">
        <v>1864</v>
      </c>
      <c r="B3869" s="3" t="str">
        <f t="shared" si="360"/>
        <v>关卡1864boss</v>
      </c>
      <c r="C3869" s="3">
        <f>INDEX([3]关卡!$J$19:$J$2018,A3869)</f>
        <v>550</v>
      </c>
      <c r="D3869" s="3">
        <f>INDEX([3]关卡!$N$19:$N$2018,A3869)</f>
        <v>550</v>
      </c>
      <c r="E3869" s="3" t="s">
        <v>25</v>
      </c>
      <c r="F3869" s="3" t="s">
        <v>26</v>
      </c>
      <c r="G3869" s="3">
        <v>30</v>
      </c>
      <c r="H3869" s="3">
        <v>30</v>
      </c>
      <c r="I3869" s="3">
        <v>0.2</v>
      </c>
      <c r="J3869" s="4">
        <v>0.75</v>
      </c>
      <c r="K3869" s="4">
        <v>1</v>
      </c>
      <c r="L3869" s="4">
        <v>5</v>
      </c>
      <c r="M3869" s="3">
        <v>1</v>
      </c>
      <c r="N3869" s="3">
        <v>2</v>
      </c>
      <c r="O3869" s="3">
        <f>HLOOKUP(O$5,[1]非R能力!$B$8:$F$558,$C3869+1,0)</f>
        <v>2674530.2363424227</v>
      </c>
      <c r="P3869" s="3">
        <f>HLOOKUP(P$5,[1]非R能力!$B$8:$F$558,$C3869+1,0)</f>
        <v>371147.94865448773</v>
      </c>
      <c r="Q3869" s="3">
        <f>HLOOKUP(Q$5,[1]非R能力!$B$8:$F$558,$C3869+1,0)</f>
        <v>180663.03073300805</v>
      </c>
      <c r="R3869" s="3">
        <f>HLOOKUP(R$5,[1]非R能力!$B$8:$F$558,$C3869+1,0)</f>
        <v>56616.730527455926</v>
      </c>
      <c r="S3869" s="3">
        <f>HLOOKUP(S$5,[1]非R能力!$B$8:$F$558,$C3869+1,0)</f>
        <v>73368.568621644255</v>
      </c>
      <c r="T3869" s="3">
        <f>INDEX([1]非R能力!$H$9:$H$558,D3869)</f>
        <v>74359.2083312342</v>
      </c>
      <c r="U3869" s="3">
        <f>IF(E3869="小怪",0,IF(INDEX([1]非R能力!$FK$9:$FK$558,C3869)=0,0,10))</f>
        <v>10</v>
      </c>
      <c r="V3869" s="3">
        <f>IF(E3869="小怪",0,IF(INDEX([1]非R能力!$FH$9:$FH$558,C3869)=0,0,5000))</f>
        <v>5000</v>
      </c>
      <c r="W3869" s="3">
        <f>HLOOKUP(W$5,[2]人物技能基础!$O$3:$Q$553,$C3869+1,0)</f>
        <v>3.637142857142857</v>
      </c>
      <c r="X3869" s="3">
        <f>HLOOKUP(X$5,[2]人物技能基础!$O$3:$Q$553,$C3869+1,0)</f>
        <v>2.0186428571428574</v>
      </c>
      <c r="Y3869" s="3">
        <f>HLOOKUP(Y$5,[2]人物技能基础!$O$3:$Q$553,$C3869+1,0)</f>
        <v>99.964285714285708</v>
      </c>
      <c r="Z3869" s="3">
        <f t="shared" si="361"/>
        <v>12128984</v>
      </c>
      <c r="AA3869" s="3">
        <f t="shared" si="362"/>
        <v>198693</v>
      </c>
      <c r="AB3869" s="3">
        <f t="shared" si="363"/>
        <v>74229</v>
      </c>
      <c r="AC3869" s="3">
        <f t="shared" si="364"/>
        <v>73368</v>
      </c>
      <c r="AD3869" s="3">
        <f t="shared" si="365"/>
        <v>75488</v>
      </c>
    </row>
    <row r="3870" spans="1:30" x14ac:dyDescent="0.15">
      <c r="A3870" s="3">
        <v>1865</v>
      </c>
      <c r="B3870" s="3" t="str">
        <f t="shared" si="360"/>
        <v>关卡1865boss</v>
      </c>
      <c r="C3870" s="3">
        <f>INDEX([3]关卡!$J$19:$J$2018,A3870)</f>
        <v>550</v>
      </c>
      <c r="D3870" s="3">
        <f>INDEX([3]关卡!$N$19:$N$2018,A3870)</f>
        <v>550</v>
      </c>
      <c r="E3870" s="3" t="s">
        <v>25</v>
      </c>
      <c r="F3870" s="3" t="s">
        <v>26</v>
      </c>
      <c r="G3870" s="3">
        <v>30</v>
      </c>
      <c r="H3870" s="3">
        <v>30</v>
      </c>
      <c r="I3870" s="3">
        <v>0.2</v>
      </c>
      <c r="J3870" s="4">
        <v>0.75</v>
      </c>
      <c r="K3870" s="4">
        <v>1</v>
      </c>
      <c r="L3870" s="4">
        <v>5</v>
      </c>
      <c r="M3870" s="3">
        <v>1</v>
      </c>
      <c r="N3870" s="3">
        <v>2</v>
      </c>
      <c r="O3870" s="3">
        <f>HLOOKUP(O$5,[1]非R能力!$B$8:$F$558,$C3870+1,0)</f>
        <v>2674530.2363424227</v>
      </c>
      <c r="P3870" s="3">
        <f>HLOOKUP(P$5,[1]非R能力!$B$8:$F$558,$C3870+1,0)</f>
        <v>371147.94865448773</v>
      </c>
      <c r="Q3870" s="3">
        <f>HLOOKUP(Q$5,[1]非R能力!$B$8:$F$558,$C3870+1,0)</f>
        <v>180663.03073300805</v>
      </c>
      <c r="R3870" s="3">
        <f>HLOOKUP(R$5,[1]非R能力!$B$8:$F$558,$C3870+1,0)</f>
        <v>56616.730527455926</v>
      </c>
      <c r="S3870" s="3">
        <f>HLOOKUP(S$5,[1]非R能力!$B$8:$F$558,$C3870+1,0)</f>
        <v>73368.568621644255</v>
      </c>
      <c r="T3870" s="3">
        <f>INDEX([1]非R能力!$H$9:$H$558,D3870)</f>
        <v>74359.2083312342</v>
      </c>
      <c r="U3870" s="3">
        <f>IF(E3870="小怪",0,IF(INDEX([1]非R能力!$FK$9:$FK$558,C3870)=0,0,10))</f>
        <v>10</v>
      </c>
      <c r="V3870" s="3">
        <f>IF(E3870="小怪",0,IF(INDEX([1]非R能力!$FH$9:$FH$558,C3870)=0,0,5000))</f>
        <v>5000</v>
      </c>
      <c r="W3870" s="3">
        <f>HLOOKUP(W$5,[2]人物技能基础!$O$3:$Q$553,$C3870+1,0)</f>
        <v>3.637142857142857</v>
      </c>
      <c r="X3870" s="3">
        <f>HLOOKUP(X$5,[2]人物技能基础!$O$3:$Q$553,$C3870+1,0)</f>
        <v>2.0186428571428574</v>
      </c>
      <c r="Y3870" s="3">
        <f>HLOOKUP(Y$5,[2]人物技能基础!$O$3:$Q$553,$C3870+1,0)</f>
        <v>99.964285714285708</v>
      </c>
      <c r="Z3870" s="3">
        <f t="shared" si="361"/>
        <v>12128984</v>
      </c>
      <c r="AA3870" s="3">
        <f t="shared" si="362"/>
        <v>198693</v>
      </c>
      <c r="AB3870" s="3">
        <f t="shared" si="363"/>
        <v>74229</v>
      </c>
      <c r="AC3870" s="3">
        <f t="shared" si="364"/>
        <v>73368</v>
      </c>
      <c r="AD3870" s="3">
        <f t="shared" si="365"/>
        <v>75488</v>
      </c>
    </row>
    <row r="3871" spans="1:30" x14ac:dyDescent="0.15">
      <c r="A3871" s="3">
        <v>1866</v>
      </c>
      <c r="B3871" s="3" t="str">
        <f t="shared" si="360"/>
        <v>关卡1866boss</v>
      </c>
      <c r="C3871" s="3">
        <f>INDEX([3]关卡!$J$19:$J$2018,A3871)</f>
        <v>550</v>
      </c>
      <c r="D3871" s="3">
        <f>INDEX([3]关卡!$N$19:$N$2018,A3871)</f>
        <v>550</v>
      </c>
      <c r="E3871" s="3" t="s">
        <v>25</v>
      </c>
      <c r="F3871" s="3" t="s">
        <v>26</v>
      </c>
      <c r="G3871" s="3">
        <v>30</v>
      </c>
      <c r="H3871" s="3">
        <v>30</v>
      </c>
      <c r="I3871" s="3">
        <v>0.2</v>
      </c>
      <c r="J3871" s="4">
        <v>0.75</v>
      </c>
      <c r="K3871" s="4">
        <v>1</v>
      </c>
      <c r="L3871" s="4">
        <v>5</v>
      </c>
      <c r="M3871" s="3">
        <v>1</v>
      </c>
      <c r="N3871" s="3">
        <v>2</v>
      </c>
      <c r="O3871" s="3">
        <f>HLOOKUP(O$5,[1]非R能力!$B$8:$F$558,$C3871+1,0)</f>
        <v>2674530.2363424227</v>
      </c>
      <c r="P3871" s="3">
        <f>HLOOKUP(P$5,[1]非R能力!$B$8:$F$558,$C3871+1,0)</f>
        <v>371147.94865448773</v>
      </c>
      <c r="Q3871" s="3">
        <f>HLOOKUP(Q$5,[1]非R能力!$B$8:$F$558,$C3871+1,0)</f>
        <v>180663.03073300805</v>
      </c>
      <c r="R3871" s="3">
        <f>HLOOKUP(R$5,[1]非R能力!$B$8:$F$558,$C3871+1,0)</f>
        <v>56616.730527455926</v>
      </c>
      <c r="S3871" s="3">
        <f>HLOOKUP(S$5,[1]非R能力!$B$8:$F$558,$C3871+1,0)</f>
        <v>73368.568621644255</v>
      </c>
      <c r="T3871" s="3">
        <f>INDEX([1]非R能力!$H$9:$H$558,D3871)</f>
        <v>74359.2083312342</v>
      </c>
      <c r="U3871" s="3">
        <f>IF(E3871="小怪",0,IF(INDEX([1]非R能力!$FK$9:$FK$558,C3871)=0,0,10))</f>
        <v>10</v>
      </c>
      <c r="V3871" s="3">
        <f>IF(E3871="小怪",0,IF(INDEX([1]非R能力!$FH$9:$FH$558,C3871)=0,0,5000))</f>
        <v>5000</v>
      </c>
      <c r="W3871" s="3">
        <f>HLOOKUP(W$5,[2]人物技能基础!$O$3:$Q$553,$C3871+1,0)</f>
        <v>3.637142857142857</v>
      </c>
      <c r="X3871" s="3">
        <f>HLOOKUP(X$5,[2]人物技能基础!$O$3:$Q$553,$C3871+1,0)</f>
        <v>2.0186428571428574</v>
      </c>
      <c r="Y3871" s="3">
        <f>HLOOKUP(Y$5,[2]人物技能基础!$O$3:$Q$553,$C3871+1,0)</f>
        <v>99.964285714285708</v>
      </c>
      <c r="Z3871" s="3">
        <f t="shared" si="361"/>
        <v>12128984</v>
      </c>
      <c r="AA3871" s="3">
        <f t="shared" si="362"/>
        <v>198693</v>
      </c>
      <c r="AB3871" s="3">
        <f t="shared" si="363"/>
        <v>74229</v>
      </c>
      <c r="AC3871" s="3">
        <f t="shared" si="364"/>
        <v>73368</v>
      </c>
      <c r="AD3871" s="3">
        <f t="shared" si="365"/>
        <v>75488</v>
      </c>
    </row>
    <row r="3872" spans="1:30" x14ac:dyDescent="0.15">
      <c r="A3872" s="3">
        <v>1867</v>
      </c>
      <c r="B3872" s="3" t="str">
        <f t="shared" si="360"/>
        <v>关卡1867boss</v>
      </c>
      <c r="C3872" s="3">
        <f>INDEX([3]关卡!$J$19:$J$2018,A3872)</f>
        <v>550</v>
      </c>
      <c r="D3872" s="3">
        <f>INDEX([3]关卡!$N$19:$N$2018,A3872)</f>
        <v>550</v>
      </c>
      <c r="E3872" s="3" t="s">
        <v>25</v>
      </c>
      <c r="F3872" s="3" t="s">
        <v>26</v>
      </c>
      <c r="G3872" s="3">
        <v>30</v>
      </c>
      <c r="H3872" s="3">
        <v>30</v>
      </c>
      <c r="I3872" s="3">
        <v>0.2</v>
      </c>
      <c r="J3872" s="4">
        <v>0.75</v>
      </c>
      <c r="K3872" s="4">
        <v>1</v>
      </c>
      <c r="L3872" s="4">
        <v>5</v>
      </c>
      <c r="M3872" s="3">
        <v>1</v>
      </c>
      <c r="N3872" s="3">
        <v>2</v>
      </c>
      <c r="O3872" s="3">
        <f>HLOOKUP(O$5,[1]非R能力!$B$8:$F$558,$C3872+1,0)</f>
        <v>2674530.2363424227</v>
      </c>
      <c r="P3872" s="3">
        <f>HLOOKUP(P$5,[1]非R能力!$B$8:$F$558,$C3872+1,0)</f>
        <v>371147.94865448773</v>
      </c>
      <c r="Q3872" s="3">
        <f>HLOOKUP(Q$5,[1]非R能力!$B$8:$F$558,$C3872+1,0)</f>
        <v>180663.03073300805</v>
      </c>
      <c r="R3872" s="3">
        <f>HLOOKUP(R$5,[1]非R能力!$B$8:$F$558,$C3872+1,0)</f>
        <v>56616.730527455926</v>
      </c>
      <c r="S3872" s="3">
        <f>HLOOKUP(S$5,[1]非R能力!$B$8:$F$558,$C3872+1,0)</f>
        <v>73368.568621644255</v>
      </c>
      <c r="T3872" s="3">
        <f>INDEX([1]非R能力!$H$9:$H$558,D3872)</f>
        <v>74359.2083312342</v>
      </c>
      <c r="U3872" s="3">
        <f>IF(E3872="小怪",0,IF(INDEX([1]非R能力!$FK$9:$FK$558,C3872)=0,0,10))</f>
        <v>10</v>
      </c>
      <c r="V3872" s="3">
        <f>IF(E3872="小怪",0,IF(INDEX([1]非R能力!$FH$9:$FH$558,C3872)=0,0,5000))</f>
        <v>5000</v>
      </c>
      <c r="W3872" s="3">
        <f>HLOOKUP(W$5,[2]人物技能基础!$O$3:$Q$553,$C3872+1,0)</f>
        <v>3.637142857142857</v>
      </c>
      <c r="X3872" s="3">
        <f>HLOOKUP(X$5,[2]人物技能基础!$O$3:$Q$553,$C3872+1,0)</f>
        <v>2.0186428571428574</v>
      </c>
      <c r="Y3872" s="3">
        <f>HLOOKUP(Y$5,[2]人物技能基础!$O$3:$Q$553,$C3872+1,0)</f>
        <v>99.964285714285708</v>
      </c>
      <c r="Z3872" s="3">
        <f t="shared" si="361"/>
        <v>12128984</v>
      </c>
      <c r="AA3872" s="3">
        <f t="shared" si="362"/>
        <v>198693</v>
      </c>
      <c r="AB3872" s="3">
        <f t="shared" si="363"/>
        <v>74229</v>
      </c>
      <c r="AC3872" s="3">
        <f t="shared" si="364"/>
        <v>73368</v>
      </c>
      <c r="AD3872" s="3">
        <f t="shared" si="365"/>
        <v>75488</v>
      </c>
    </row>
    <row r="3873" spans="1:30" x14ac:dyDescent="0.15">
      <c r="A3873" s="3">
        <v>1868</v>
      </c>
      <c r="B3873" s="3" t="str">
        <f t="shared" si="360"/>
        <v>关卡1868boss</v>
      </c>
      <c r="C3873" s="3">
        <f>INDEX([3]关卡!$J$19:$J$2018,A3873)</f>
        <v>550</v>
      </c>
      <c r="D3873" s="3">
        <f>INDEX([3]关卡!$N$19:$N$2018,A3873)</f>
        <v>550</v>
      </c>
      <c r="E3873" s="3" t="s">
        <v>25</v>
      </c>
      <c r="F3873" s="3" t="s">
        <v>26</v>
      </c>
      <c r="G3873" s="3">
        <v>30</v>
      </c>
      <c r="H3873" s="3">
        <v>30</v>
      </c>
      <c r="I3873" s="3">
        <v>0.2</v>
      </c>
      <c r="J3873" s="4">
        <v>0.75</v>
      </c>
      <c r="K3873" s="4">
        <v>1</v>
      </c>
      <c r="L3873" s="4">
        <v>5</v>
      </c>
      <c r="M3873" s="3">
        <v>1</v>
      </c>
      <c r="N3873" s="3">
        <v>2</v>
      </c>
      <c r="O3873" s="3">
        <f>HLOOKUP(O$5,[1]非R能力!$B$8:$F$558,$C3873+1,0)</f>
        <v>2674530.2363424227</v>
      </c>
      <c r="P3873" s="3">
        <f>HLOOKUP(P$5,[1]非R能力!$B$8:$F$558,$C3873+1,0)</f>
        <v>371147.94865448773</v>
      </c>
      <c r="Q3873" s="3">
        <f>HLOOKUP(Q$5,[1]非R能力!$B$8:$F$558,$C3873+1,0)</f>
        <v>180663.03073300805</v>
      </c>
      <c r="R3873" s="3">
        <f>HLOOKUP(R$5,[1]非R能力!$B$8:$F$558,$C3873+1,0)</f>
        <v>56616.730527455926</v>
      </c>
      <c r="S3873" s="3">
        <f>HLOOKUP(S$5,[1]非R能力!$B$8:$F$558,$C3873+1,0)</f>
        <v>73368.568621644255</v>
      </c>
      <c r="T3873" s="3">
        <f>INDEX([1]非R能力!$H$9:$H$558,D3873)</f>
        <v>74359.2083312342</v>
      </c>
      <c r="U3873" s="3">
        <f>IF(E3873="小怪",0,IF(INDEX([1]非R能力!$FK$9:$FK$558,C3873)=0,0,10))</f>
        <v>10</v>
      </c>
      <c r="V3873" s="3">
        <f>IF(E3873="小怪",0,IF(INDEX([1]非R能力!$FH$9:$FH$558,C3873)=0,0,5000))</f>
        <v>5000</v>
      </c>
      <c r="W3873" s="3">
        <f>HLOOKUP(W$5,[2]人物技能基础!$O$3:$Q$553,$C3873+1,0)</f>
        <v>3.637142857142857</v>
      </c>
      <c r="X3873" s="3">
        <f>HLOOKUP(X$5,[2]人物技能基础!$O$3:$Q$553,$C3873+1,0)</f>
        <v>2.0186428571428574</v>
      </c>
      <c r="Y3873" s="3">
        <f>HLOOKUP(Y$5,[2]人物技能基础!$O$3:$Q$553,$C3873+1,0)</f>
        <v>99.964285714285708</v>
      </c>
      <c r="Z3873" s="3">
        <f t="shared" si="361"/>
        <v>12128984</v>
      </c>
      <c r="AA3873" s="3">
        <f t="shared" si="362"/>
        <v>198693</v>
      </c>
      <c r="AB3873" s="3">
        <f t="shared" si="363"/>
        <v>74229</v>
      </c>
      <c r="AC3873" s="3">
        <f t="shared" si="364"/>
        <v>73368</v>
      </c>
      <c r="AD3873" s="3">
        <f t="shared" si="365"/>
        <v>75488</v>
      </c>
    </row>
    <row r="3874" spans="1:30" x14ac:dyDescent="0.15">
      <c r="A3874" s="3">
        <v>1869</v>
      </c>
      <c r="B3874" s="3" t="str">
        <f t="shared" si="360"/>
        <v>关卡1869boss</v>
      </c>
      <c r="C3874" s="3">
        <f>INDEX([3]关卡!$J$19:$J$2018,A3874)</f>
        <v>550</v>
      </c>
      <c r="D3874" s="3">
        <f>INDEX([3]关卡!$N$19:$N$2018,A3874)</f>
        <v>550</v>
      </c>
      <c r="E3874" s="3" t="s">
        <v>25</v>
      </c>
      <c r="F3874" s="3" t="s">
        <v>26</v>
      </c>
      <c r="G3874" s="3">
        <v>30</v>
      </c>
      <c r="H3874" s="3">
        <v>30</v>
      </c>
      <c r="I3874" s="3">
        <v>0.2</v>
      </c>
      <c r="J3874" s="4">
        <v>0.75</v>
      </c>
      <c r="K3874" s="4">
        <v>1</v>
      </c>
      <c r="L3874" s="4">
        <v>5</v>
      </c>
      <c r="M3874" s="3">
        <v>1</v>
      </c>
      <c r="N3874" s="3">
        <v>2</v>
      </c>
      <c r="O3874" s="3">
        <f>HLOOKUP(O$5,[1]非R能力!$B$8:$F$558,$C3874+1,0)</f>
        <v>2674530.2363424227</v>
      </c>
      <c r="P3874" s="3">
        <f>HLOOKUP(P$5,[1]非R能力!$B$8:$F$558,$C3874+1,0)</f>
        <v>371147.94865448773</v>
      </c>
      <c r="Q3874" s="3">
        <f>HLOOKUP(Q$5,[1]非R能力!$B$8:$F$558,$C3874+1,0)</f>
        <v>180663.03073300805</v>
      </c>
      <c r="R3874" s="3">
        <f>HLOOKUP(R$5,[1]非R能力!$B$8:$F$558,$C3874+1,0)</f>
        <v>56616.730527455926</v>
      </c>
      <c r="S3874" s="3">
        <f>HLOOKUP(S$5,[1]非R能力!$B$8:$F$558,$C3874+1,0)</f>
        <v>73368.568621644255</v>
      </c>
      <c r="T3874" s="3">
        <f>INDEX([1]非R能力!$H$9:$H$558,D3874)</f>
        <v>74359.2083312342</v>
      </c>
      <c r="U3874" s="3">
        <f>IF(E3874="小怪",0,IF(INDEX([1]非R能力!$FK$9:$FK$558,C3874)=0,0,10))</f>
        <v>10</v>
      </c>
      <c r="V3874" s="3">
        <f>IF(E3874="小怪",0,IF(INDEX([1]非R能力!$FH$9:$FH$558,C3874)=0,0,5000))</f>
        <v>5000</v>
      </c>
      <c r="W3874" s="3">
        <f>HLOOKUP(W$5,[2]人物技能基础!$O$3:$Q$553,$C3874+1,0)</f>
        <v>3.637142857142857</v>
      </c>
      <c r="X3874" s="3">
        <f>HLOOKUP(X$5,[2]人物技能基础!$O$3:$Q$553,$C3874+1,0)</f>
        <v>2.0186428571428574</v>
      </c>
      <c r="Y3874" s="3">
        <f>HLOOKUP(Y$5,[2]人物技能基础!$O$3:$Q$553,$C3874+1,0)</f>
        <v>99.964285714285708</v>
      </c>
      <c r="Z3874" s="3">
        <f t="shared" si="361"/>
        <v>12128984</v>
      </c>
      <c r="AA3874" s="3">
        <f t="shared" si="362"/>
        <v>198693</v>
      </c>
      <c r="AB3874" s="3">
        <f t="shared" si="363"/>
        <v>74229</v>
      </c>
      <c r="AC3874" s="3">
        <f t="shared" si="364"/>
        <v>73368</v>
      </c>
      <c r="AD3874" s="3">
        <f t="shared" si="365"/>
        <v>75488</v>
      </c>
    </row>
    <row r="3875" spans="1:30" x14ac:dyDescent="0.15">
      <c r="A3875" s="3">
        <v>1870</v>
      </c>
      <c r="B3875" s="3" t="str">
        <f t="shared" si="360"/>
        <v>关卡1870boss</v>
      </c>
      <c r="C3875" s="3">
        <f>INDEX([3]关卡!$J$19:$J$2018,A3875)</f>
        <v>550</v>
      </c>
      <c r="D3875" s="3">
        <f>INDEX([3]关卡!$N$19:$N$2018,A3875)</f>
        <v>550</v>
      </c>
      <c r="E3875" s="3" t="s">
        <v>25</v>
      </c>
      <c r="F3875" s="3" t="s">
        <v>26</v>
      </c>
      <c r="G3875" s="3">
        <v>30</v>
      </c>
      <c r="H3875" s="3">
        <v>30</v>
      </c>
      <c r="I3875" s="3">
        <v>0.2</v>
      </c>
      <c r="J3875" s="4">
        <v>0.75</v>
      </c>
      <c r="K3875" s="4">
        <v>1</v>
      </c>
      <c r="L3875" s="4">
        <v>5</v>
      </c>
      <c r="M3875" s="3">
        <v>1</v>
      </c>
      <c r="N3875" s="3">
        <v>2</v>
      </c>
      <c r="O3875" s="3">
        <f>HLOOKUP(O$5,[1]非R能力!$B$8:$F$558,$C3875+1,0)</f>
        <v>2674530.2363424227</v>
      </c>
      <c r="P3875" s="3">
        <f>HLOOKUP(P$5,[1]非R能力!$B$8:$F$558,$C3875+1,0)</f>
        <v>371147.94865448773</v>
      </c>
      <c r="Q3875" s="3">
        <f>HLOOKUP(Q$5,[1]非R能力!$B$8:$F$558,$C3875+1,0)</f>
        <v>180663.03073300805</v>
      </c>
      <c r="R3875" s="3">
        <f>HLOOKUP(R$5,[1]非R能力!$B$8:$F$558,$C3875+1,0)</f>
        <v>56616.730527455926</v>
      </c>
      <c r="S3875" s="3">
        <f>HLOOKUP(S$5,[1]非R能力!$B$8:$F$558,$C3875+1,0)</f>
        <v>73368.568621644255</v>
      </c>
      <c r="T3875" s="3">
        <f>INDEX([1]非R能力!$H$9:$H$558,D3875)</f>
        <v>74359.2083312342</v>
      </c>
      <c r="U3875" s="3">
        <f>IF(E3875="小怪",0,IF(INDEX([1]非R能力!$FK$9:$FK$558,C3875)=0,0,10))</f>
        <v>10</v>
      </c>
      <c r="V3875" s="3">
        <f>IF(E3875="小怪",0,IF(INDEX([1]非R能力!$FH$9:$FH$558,C3875)=0,0,5000))</f>
        <v>5000</v>
      </c>
      <c r="W3875" s="3">
        <f>HLOOKUP(W$5,[2]人物技能基础!$O$3:$Q$553,$C3875+1,0)</f>
        <v>3.637142857142857</v>
      </c>
      <c r="X3875" s="3">
        <f>HLOOKUP(X$5,[2]人物技能基础!$O$3:$Q$553,$C3875+1,0)</f>
        <v>2.0186428571428574</v>
      </c>
      <c r="Y3875" s="3">
        <f>HLOOKUP(Y$5,[2]人物技能基础!$O$3:$Q$553,$C3875+1,0)</f>
        <v>99.964285714285708</v>
      </c>
      <c r="Z3875" s="3">
        <f t="shared" si="361"/>
        <v>12128984</v>
      </c>
      <c r="AA3875" s="3">
        <f t="shared" si="362"/>
        <v>198693</v>
      </c>
      <c r="AB3875" s="3">
        <f t="shared" si="363"/>
        <v>74229</v>
      </c>
      <c r="AC3875" s="3">
        <f t="shared" si="364"/>
        <v>73368</v>
      </c>
      <c r="AD3875" s="3">
        <f t="shared" si="365"/>
        <v>75488</v>
      </c>
    </row>
    <row r="3876" spans="1:30" x14ac:dyDescent="0.15">
      <c r="A3876" s="3">
        <v>1871</v>
      </c>
      <c r="B3876" s="3" t="str">
        <f t="shared" si="360"/>
        <v>关卡1871boss</v>
      </c>
      <c r="C3876" s="3">
        <f>INDEX([3]关卡!$J$19:$J$2018,A3876)</f>
        <v>550</v>
      </c>
      <c r="D3876" s="3">
        <f>INDEX([3]关卡!$N$19:$N$2018,A3876)</f>
        <v>550</v>
      </c>
      <c r="E3876" s="3" t="s">
        <v>25</v>
      </c>
      <c r="F3876" s="3" t="s">
        <v>26</v>
      </c>
      <c r="G3876" s="3">
        <v>30</v>
      </c>
      <c r="H3876" s="3">
        <v>30</v>
      </c>
      <c r="I3876" s="3">
        <v>0.2</v>
      </c>
      <c r="J3876" s="4">
        <v>0.75</v>
      </c>
      <c r="K3876" s="4">
        <v>1</v>
      </c>
      <c r="L3876" s="4">
        <v>5</v>
      </c>
      <c r="M3876" s="3">
        <v>1</v>
      </c>
      <c r="N3876" s="3">
        <v>2</v>
      </c>
      <c r="O3876" s="3">
        <f>HLOOKUP(O$5,[1]非R能力!$B$8:$F$558,$C3876+1,0)</f>
        <v>2674530.2363424227</v>
      </c>
      <c r="P3876" s="3">
        <f>HLOOKUP(P$5,[1]非R能力!$B$8:$F$558,$C3876+1,0)</f>
        <v>371147.94865448773</v>
      </c>
      <c r="Q3876" s="3">
        <f>HLOOKUP(Q$5,[1]非R能力!$B$8:$F$558,$C3876+1,0)</f>
        <v>180663.03073300805</v>
      </c>
      <c r="R3876" s="3">
        <f>HLOOKUP(R$5,[1]非R能力!$B$8:$F$558,$C3876+1,0)</f>
        <v>56616.730527455926</v>
      </c>
      <c r="S3876" s="3">
        <f>HLOOKUP(S$5,[1]非R能力!$B$8:$F$558,$C3876+1,0)</f>
        <v>73368.568621644255</v>
      </c>
      <c r="T3876" s="3">
        <f>INDEX([1]非R能力!$H$9:$H$558,D3876)</f>
        <v>74359.2083312342</v>
      </c>
      <c r="U3876" s="3">
        <f>IF(E3876="小怪",0,IF(INDEX([1]非R能力!$FK$9:$FK$558,C3876)=0,0,10))</f>
        <v>10</v>
      </c>
      <c r="V3876" s="3">
        <f>IF(E3876="小怪",0,IF(INDEX([1]非R能力!$FH$9:$FH$558,C3876)=0,0,5000))</f>
        <v>5000</v>
      </c>
      <c r="W3876" s="3">
        <f>HLOOKUP(W$5,[2]人物技能基础!$O$3:$Q$553,$C3876+1,0)</f>
        <v>3.637142857142857</v>
      </c>
      <c r="X3876" s="3">
        <f>HLOOKUP(X$5,[2]人物技能基础!$O$3:$Q$553,$C3876+1,0)</f>
        <v>2.0186428571428574</v>
      </c>
      <c r="Y3876" s="3">
        <f>HLOOKUP(Y$5,[2]人物技能基础!$O$3:$Q$553,$C3876+1,0)</f>
        <v>99.964285714285708</v>
      </c>
      <c r="Z3876" s="3">
        <f t="shared" si="361"/>
        <v>12128984</v>
      </c>
      <c r="AA3876" s="3">
        <f t="shared" si="362"/>
        <v>198693</v>
      </c>
      <c r="AB3876" s="3">
        <f t="shared" si="363"/>
        <v>74229</v>
      </c>
      <c r="AC3876" s="3">
        <f t="shared" si="364"/>
        <v>73368</v>
      </c>
      <c r="AD3876" s="3">
        <f t="shared" si="365"/>
        <v>75488</v>
      </c>
    </row>
    <row r="3877" spans="1:30" x14ac:dyDescent="0.15">
      <c r="A3877" s="3">
        <v>1872</v>
      </c>
      <c r="B3877" s="3" t="str">
        <f t="shared" si="360"/>
        <v>关卡1872boss</v>
      </c>
      <c r="C3877" s="3">
        <f>INDEX([3]关卡!$J$19:$J$2018,A3877)</f>
        <v>550</v>
      </c>
      <c r="D3877" s="3">
        <f>INDEX([3]关卡!$N$19:$N$2018,A3877)</f>
        <v>550</v>
      </c>
      <c r="E3877" s="3" t="s">
        <v>25</v>
      </c>
      <c r="F3877" s="3" t="s">
        <v>26</v>
      </c>
      <c r="G3877" s="3">
        <v>30</v>
      </c>
      <c r="H3877" s="3">
        <v>30</v>
      </c>
      <c r="I3877" s="3">
        <v>0.2</v>
      </c>
      <c r="J3877" s="4">
        <v>0.75</v>
      </c>
      <c r="K3877" s="4">
        <v>1</v>
      </c>
      <c r="L3877" s="4">
        <v>5</v>
      </c>
      <c r="M3877" s="3">
        <v>1</v>
      </c>
      <c r="N3877" s="3">
        <v>2</v>
      </c>
      <c r="O3877" s="3">
        <f>HLOOKUP(O$5,[1]非R能力!$B$8:$F$558,$C3877+1,0)</f>
        <v>2674530.2363424227</v>
      </c>
      <c r="P3877" s="3">
        <f>HLOOKUP(P$5,[1]非R能力!$B$8:$F$558,$C3877+1,0)</f>
        <v>371147.94865448773</v>
      </c>
      <c r="Q3877" s="3">
        <f>HLOOKUP(Q$5,[1]非R能力!$B$8:$F$558,$C3877+1,0)</f>
        <v>180663.03073300805</v>
      </c>
      <c r="R3877" s="3">
        <f>HLOOKUP(R$5,[1]非R能力!$B$8:$F$558,$C3877+1,0)</f>
        <v>56616.730527455926</v>
      </c>
      <c r="S3877" s="3">
        <f>HLOOKUP(S$5,[1]非R能力!$B$8:$F$558,$C3877+1,0)</f>
        <v>73368.568621644255</v>
      </c>
      <c r="T3877" s="3">
        <f>INDEX([1]非R能力!$H$9:$H$558,D3877)</f>
        <v>74359.2083312342</v>
      </c>
      <c r="U3877" s="3">
        <f>IF(E3877="小怪",0,IF(INDEX([1]非R能力!$FK$9:$FK$558,C3877)=0,0,10))</f>
        <v>10</v>
      </c>
      <c r="V3877" s="3">
        <f>IF(E3877="小怪",0,IF(INDEX([1]非R能力!$FH$9:$FH$558,C3877)=0,0,5000))</f>
        <v>5000</v>
      </c>
      <c r="W3877" s="3">
        <f>HLOOKUP(W$5,[2]人物技能基础!$O$3:$Q$553,$C3877+1,0)</f>
        <v>3.637142857142857</v>
      </c>
      <c r="X3877" s="3">
        <f>HLOOKUP(X$5,[2]人物技能基础!$O$3:$Q$553,$C3877+1,0)</f>
        <v>2.0186428571428574</v>
      </c>
      <c r="Y3877" s="3">
        <f>HLOOKUP(Y$5,[2]人物技能基础!$O$3:$Q$553,$C3877+1,0)</f>
        <v>99.964285714285708</v>
      </c>
      <c r="Z3877" s="3">
        <f t="shared" si="361"/>
        <v>12128984</v>
      </c>
      <c r="AA3877" s="3">
        <f t="shared" si="362"/>
        <v>198693</v>
      </c>
      <c r="AB3877" s="3">
        <f t="shared" si="363"/>
        <v>74229</v>
      </c>
      <c r="AC3877" s="3">
        <f t="shared" si="364"/>
        <v>73368</v>
      </c>
      <c r="AD3877" s="3">
        <f t="shared" si="365"/>
        <v>75488</v>
      </c>
    </row>
    <row r="3878" spans="1:30" x14ac:dyDescent="0.15">
      <c r="A3878" s="3">
        <v>1873</v>
      </c>
      <c r="B3878" s="3" t="str">
        <f t="shared" si="360"/>
        <v>关卡1873boss</v>
      </c>
      <c r="C3878" s="3">
        <f>INDEX([3]关卡!$J$19:$J$2018,A3878)</f>
        <v>550</v>
      </c>
      <c r="D3878" s="3">
        <f>INDEX([3]关卡!$N$19:$N$2018,A3878)</f>
        <v>550</v>
      </c>
      <c r="E3878" s="3" t="s">
        <v>25</v>
      </c>
      <c r="F3878" s="3" t="s">
        <v>26</v>
      </c>
      <c r="G3878" s="3">
        <v>30</v>
      </c>
      <c r="H3878" s="3">
        <v>30</v>
      </c>
      <c r="I3878" s="3">
        <v>0.2</v>
      </c>
      <c r="J3878" s="4">
        <v>0.75</v>
      </c>
      <c r="K3878" s="4">
        <v>1</v>
      </c>
      <c r="L3878" s="4">
        <v>5</v>
      </c>
      <c r="M3878" s="3">
        <v>1</v>
      </c>
      <c r="N3878" s="3">
        <v>2</v>
      </c>
      <c r="O3878" s="3">
        <f>HLOOKUP(O$5,[1]非R能力!$B$8:$F$558,$C3878+1,0)</f>
        <v>2674530.2363424227</v>
      </c>
      <c r="P3878" s="3">
        <f>HLOOKUP(P$5,[1]非R能力!$B$8:$F$558,$C3878+1,0)</f>
        <v>371147.94865448773</v>
      </c>
      <c r="Q3878" s="3">
        <f>HLOOKUP(Q$5,[1]非R能力!$B$8:$F$558,$C3878+1,0)</f>
        <v>180663.03073300805</v>
      </c>
      <c r="R3878" s="3">
        <f>HLOOKUP(R$5,[1]非R能力!$B$8:$F$558,$C3878+1,0)</f>
        <v>56616.730527455926</v>
      </c>
      <c r="S3878" s="3">
        <f>HLOOKUP(S$5,[1]非R能力!$B$8:$F$558,$C3878+1,0)</f>
        <v>73368.568621644255</v>
      </c>
      <c r="T3878" s="3">
        <f>INDEX([1]非R能力!$H$9:$H$558,D3878)</f>
        <v>74359.2083312342</v>
      </c>
      <c r="U3878" s="3">
        <f>IF(E3878="小怪",0,IF(INDEX([1]非R能力!$FK$9:$FK$558,C3878)=0,0,10))</f>
        <v>10</v>
      </c>
      <c r="V3878" s="3">
        <f>IF(E3878="小怪",0,IF(INDEX([1]非R能力!$FH$9:$FH$558,C3878)=0,0,5000))</f>
        <v>5000</v>
      </c>
      <c r="W3878" s="3">
        <f>HLOOKUP(W$5,[2]人物技能基础!$O$3:$Q$553,$C3878+1,0)</f>
        <v>3.637142857142857</v>
      </c>
      <c r="X3878" s="3">
        <f>HLOOKUP(X$5,[2]人物技能基础!$O$3:$Q$553,$C3878+1,0)</f>
        <v>2.0186428571428574</v>
      </c>
      <c r="Y3878" s="3">
        <f>HLOOKUP(Y$5,[2]人物技能基础!$O$3:$Q$553,$C3878+1,0)</f>
        <v>99.964285714285708</v>
      </c>
      <c r="Z3878" s="3">
        <f t="shared" si="361"/>
        <v>12128984</v>
      </c>
      <c r="AA3878" s="3">
        <f t="shared" si="362"/>
        <v>198693</v>
      </c>
      <c r="AB3878" s="3">
        <f t="shared" si="363"/>
        <v>74229</v>
      </c>
      <c r="AC3878" s="3">
        <f t="shared" si="364"/>
        <v>73368</v>
      </c>
      <c r="AD3878" s="3">
        <f t="shared" si="365"/>
        <v>75488</v>
      </c>
    </row>
    <row r="3879" spans="1:30" x14ac:dyDescent="0.15">
      <c r="A3879" s="3">
        <v>1874</v>
      </c>
      <c r="B3879" s="3" t="str">
        <f t="shared" si="360"/>
        <v>关卡1874boss</v>
      </c>
      <c r="C3879" s="3">
        <f>INDEX([3]关卡!$J$19:$J$2018,A3879)</f>
        <v>550</v>
      </c>
      <c r="D3879" s="3">
        <f>INDEX([3]关卡!$N$19:$N$2018,A3879)</f>
        <v>550</v>
      </c>
      <c r="E3879" s="3" t="s">
        <v>25</v>
      </c>
      <c r="F3879" s="3" t="s">
        <v>26</v>
      </c>
      <c r="G3879" s="3">
        <v>30</v>
      </c>
      <c r="H3879" s="3">
        <v>30</v>
      </c>
      <c r="I3879" s="3">
        <v>0.2</v>
      </c>
      <c r="J3879" s="4">
        <v>0.75</v>
      </c>
      <c r="K3879" s="4">
        <v>1</v>
      </c>
      <c r="L3879" s="4">
        <v>5</v>
      </c>
      <c r="M3879" s="3">
        <v>1</v>
      </c>
      <c r="N3879" s="3">
        <v>2</v>
      </c>
      <c r="O3879" s="3">
        <f>HLOOKUP(O$5,[1]非R能力!$B$8:$F$558,$C3879+1,0)</f>
        <v>2674530.2363424227</v>
      </c>
      <c r="P3879" s="3">
        <f>HLOOKUP(P$5,[1]非R能力!$B$8:$F$558,$C3879+1,0)</f>
        <v>371147.94865448773</v>
      </c>
      <c r="Q3879" s="3">
        <f>HLOOKUP(Q$5,[1]非R能力!$B$8:$F$558,$C3879+1,0)</f>
        <v>180663.03073300805</v>
      </c>
      <c r="R3879" s="3">
        <f>HLOOKUP(R$5,[1]非R能力!$B$8:$F$558,$C3879+1,0)</f>
        <v>56616.730527455926</v>
      </c>
      <c r="S3879" s="3">
        <f>HLOOKUP(S$5,[1]非R能力!$B$8:$F$558,$C3879+1,0)</f>
        <v>73368.568621644255</v>
      </c>
      <c r="T3879" s="3">
        <f>INDEX([1]非R能力!$H$9:$H$558,D3879)</f>
        <v>74359.2083312342</v>
      </c>
      <c r="U3879" s="3">
        <f>IF(E3879="小怪",0,IF(INDEX([1]非R能力!$FK$9:$FK$558,C3879)=0,0,10))</f>
        <v>10</v>
      </c>
      <c r="V3879" s="3">
        <f>IF(E3879="小怪",0,IF(INDEX([1]非R能力!$FH$9:$FH$558,C3879)=0,0,5000))</f>
        <v>5000</v>
      </c>
      <c r="W3879" s="3">
        <f>HLOOKUP(W$5,[2]人物技能基础!$O$3:$Q$553,$C3879+1,0)</f>
        <v>3.637142857142857</v>
      </c>
      <c r="X3879" s="3">
        <f>HLOOKUP(X$5,[2]人物技能基础!$O$3:$Q$553,$C3879+1,0)</f>
        <v>2.0186428571428574</v>
      </c>
      <c r="Y3879" s="3">
        <f>HLOOKUP(Y$5,[2]人物技能基础!$O$3:$Q$553,$C3879+1,0)</f>
        <v>99.964285714285708</v>
      </c>
      <c r="Z3879" s="3">
        <f t="shared" si="361"/>
        <v>12128984</v>
      </c>
      <c r="AA3879" s="3">
        <f t="shared" si="362"/>
        <v>198693</v>
      </c>
      <c r="AB3879" s="3">
        <f t="shared" si="363"/>
        <v>74229</v>
      </c>
      <c r="AC3879" s="3">
        <f t="shared" si="364"/>
        <v>73368</v>
      </c>
      <c r="AD3879" s="3">
        <f t="shared" si="365"/>
        <v>75488</v>
      </c>
    </row>
    <row r="3880" spans="1:30" x14ac:dyDescent="0.15">
      <c r="A3880" s="3">
        <v>1875</v>
      </c>
      <c r="B3880" s="3" t="str">
        <f t="shared" si="360"/>
        <v>关卡1875boss</v>
      </c>
      <c r="C3880" s="3">
        <f>INDEX([3]关卡!$J$19:$J$2018,A3880)</f>
        <v>550</v>
      </c>
      <c r="D3880" s="3">
        <f>INDEX([3]关卡!$N$19:$N$2018,A3880)</f>
        <v>550</v>
      </c>
      <c r="E3880" s="3" t="s">
        <v>25</v>
      </c>
      <c r="F3880" s="3" t="s">
        <v>26</v>
      </c>
      <c r="G3880" s="3">
        <v>30</v>
      </c>
      <c r="H3880" s="3">
        <v>30</v>
      </c>
      <c r="I3880" s="3">
        <v>0.2</v>
      </c>
      <c r="J3880" s="4">
        <v>0.75</v>
      </c>
      <c r="K3880" s="4">
        <v>1</v>
      </c>
      <c r="L3880" s="4">
        <v>5</v>
      </c>
      <c r="M3880" s="3">
        <v>1</v>
      </c>
      <c r="N3880" s="3">
        <v>2</v>
      </c>
      <c r="O3880" s="3">
        <f>HLOOKUP(O$5,[1]非R能力!$B$8:$F$558,$C3880+1,0)</f>
        <v>2674530.2363424227</v>
      </c>
      <c r="P3880" s="3">
        <f>HLOOKUP(P$5,[1]非R能力!$B$8:$F$558,$C3880+1,0)</f>
        <v>371147.94865448773</v>
      </c>
      <c r="Q3880" s="3">
        <f>HLOOKUP(Q$5,[1]非R能力!$B$8:$F$558,$C3880+1,0)</f>
        <v>180663.03073300805</v>
      </c>
      <c r="R3880" s="3">
        <f>HLOOKUP(R$5,[1]非R能力!$B$8:$F$558,$C3880+1,0)</f>
        <v>56616.730527455926</v>
      </c>
      <c r="S3880" s="3">
        <f>HLOOKUP(S$5,[1]非R能力!$B$8:$F$558,$C3880+1,0)</f>
        <v>73368.568621644255</v>
      </c>
      <c r="T3880" s="3">
        <f>INDEX([1]非R能力!$H$9:$H$558,D3880)</f>
        <v>74359.2083312342</v>
      </c>
      <c r="U3880" s="3">
        <f>IF(E3880="小怪",0,IF(INDEX([1]非R能力!$FK$9:$FK$558,C3880)=0,0,10))</f>
        <v>10</v>
      </c>
      <c r="V3880" s="3">
        <f>IF(E3880="小怪",0,IF(INDEX([1]非R能力!$FH$9:$FH$558,C3880)=0,0,5000))</f>
        <v>5000</v>
      </c>
      <c r="W3880" s="3">
        <f>HLOOKUP(W$5,[2]人物技能基础!$O$3:$Q$553,$C3880+1,0)</f>
        <v>3.637142857142857</v>
      </c>
      <c r="X3880" s="3">
        <f>HLOOKUP(X$5,[2]人物技能基础!$O$3:$Q$553,$C3880+1,0)</f>
        <v>2.0186428571428574</v>
      </c>
      <c r="Y3880" s="3">
        <f>HLOOKUP(Y$5,[2]人物技能基础!$O$3:$Q$553,$C3880+1,0)</f>
        <v>99.964285714285708</v>
      </c>
      <c r="Z3880" s="3">
        <f t="shared" si="361"/>
        <v>12128984</v>
      </c>
      <c r="AA3880" s="3">
        <f t="shared" si="362"/>
        <v>198693</v>
      </c>
      <c r="AB3880" s="3">
        <f t="shared" si="363"/>
        <v>74229</v>
      </c>
      <c r="AC3880" s="3">
        <f t="shared" si="364"/>
        <v>73368</v>
      </c>
      <c r="AD3880" s="3">
        <f t="shared" si="365"/>
        <v>75488</v>
      </c>
    </row>
    <row r="3881" spans="1:30" x14ac:dyDescent="0.15">
      <c r="A3881" s="3">
        <v>1876</v>
      </c>
      <c r="B3881" s="3" t="str">
        <f t="shared" si="360"/>
        <v>关卡1876boss</v>
      </c>
      <c r="C3881" s="3">
        <f>INDEX([3]关卡!$J$19:$J$2018,A3881)</f>
        <v>550</v>
      </c>
      <c r="D3881" s="3">
        <f>INDEX([3]关卡!$N$19:$N$2018,A3881)</f>
        <v>550</v>
      </c>
      <c r="E3881" s="3" t="s">
        <v>25</v>
      </c>
      <c r="F3881" s="3" t="s">
        <v>26</v>
      </c>
      <c r="G3881" s="3">
        <v>30</v>
      </c>
      <c r="H3881" s="3">
        <v>30</v>
      </c>
      <c r="I3881" s="3">
        <v>0.2</v>
      </c>
      <c r="J3881" s="4">
        <v>0.75</v>
      </c>
      <c r="K3881" s="4">
        <v>1</v>
      </c>
      <c r="L3881" s="4">
        <v>5</v>
      </c>
      <c r="M3881" s="3">
        <v>1</v>
      </c>
      <c r="N3881" s="3">
        <v>2</v>
      </c>
      <c r="O3881" s="3">
        <f>HLOOKUP(O$5,[1]非R能力!$B$8:$F$558,$C3881+1,0)</f>
        <v>2674530.2363424227</v>
      </c>
      <c r="P3881" s="3">
        <f>HLOOKUP(P$5,[1]非R能力!$B$8:$F$558,$C3881+1,0)</f>
        <v>371147.94865448773</v>
      </c>
      <c r="Q3881" s="3">
        <f>HLOOKUP(Q$5,[1]非R能力!$B$8:$F$558,$C3881+1,0)</f>
        <v>180663.03073300805</v>
      </c>
      <c r="R3881" s="3">
        <f>HLOOKUP(R$5,[1]非R能力!$B$8:$F$558,$C3881+1,0)</f>
        <v>56616.730527455926</v>
      </c>
      <c r="S3881" s="3">
        <f>HLOOKUP(S$5,[1]非R能力!$B$8:$F$558,$C3881+1,0)</f>
        <v>73368.568621644255</v>
      </c>
      <c r="T3881" s="3">
        <f>INDEX([1]非R能力!$H$9:$H$558,D3881)</f>
        <v>74359.2083312342</v>
      </c>
      <c r="U3881" s="3">
        <f>IF(E3881="小怪",0,IF(INDEX([1]非R能力!$FK$9:$FK$558,C3881)=0,0,10))</f>
        <v>10</v>
      </c>
      <c r="V3881" s="3">
        <f>IF(E3881="小怪",0,IF(INDEX([1]非R能力!$FH$9:$FH$558,C3881)=0,0,5000))</f>
        <v>5000</v>
      </c>
      <c r="W3881" s="3">
        <f>HLOOKUP(W$5,[2]人物技能基础!$O$3:$Q$553,$C3881+1,0)</f>
        <v>3.637142857142857</v>
      </c>
      <c r="X3881" s="3">
        <f>HLOOKUP(X$5,[2]人物技能基础!$O$3:$Q$553,$C3881+1,0)</f>
        <v>2.0186428571428574</v>
      </c>
      <c r="Y3881" s="3">
        <f>HLOOKUP(Y$5,[2]人物技能基础!$O$3:$Q$553,$C3881+1,0)</f>
        <v>99.964285714285708</v>
      </c>
      <c r="Z3881" s="3">
        <f t="shared" si="361"/>
        <v>12128984</v>
      </c>
      <c r="AA3881" s="3">
        <f t="shared" si="362"/>
        <v>198693</v>
      </c>
      <c r="AB3881" s="3">
        <f t="shared" si="363"/>
        <v>74229</v>
      </c>
      <c r="AC3881" s="3">
        <f t="shared" si="364"/>
        <v>73368</v>
      </c>
      <c r="AD3881" s="3">
        <f t="shared" si="365"/>
        <v>75488</v>
      </c>
    </row>
    <row r="3882" spans="1:30" x14ac:dyDescent="0.15">
      <c r="A3882" s="3">
        <v>1877</v>
      </c>
      <c r="B3882" s="3" t="str">
        <f t="shared" si="360"/>
        <v>关卡1877boss</v>
      </c>
      <c r="C3882" s="3">
        <f>INDEX([3]关卡!$J$19:$J$2018,A3882)</f>
        <v>550</v>
      </c>
      <c r="D3882" s="3">
        <f>INDEX([3]关卡!$N$19:$N$2018,A3882)</f>
        <v>550</v>
      </c>
      <c r="E3882" s="3" t="s">
        <v>25</v>
      </c>
      <c r="F3882" s="3" t="s">
        <v>26</v>
      </c>
      <c r="G3882" s="3">
        <v>30</v>
      </c>
      <c r="H3882" s="3">
        <v>30</v>
      </c>
      <c r="I3882" s="3">
        <v>0.2</v>
      </c>
      <c r="J3882" s="4">
        <v>0.75</v>
      </c>
      <c r="K3882" s="4">
        <v>1</v>
      </c>
      <c r="L3882" s="4">
        <v>5</v>
      </c>
      <c r="M3882" s="3">
        <v>1</v>
      </c>
      <c r="N3882" s="3">
        <v>2</v>
      </c>
      <c r="O3882" s="3">
        <f>HLOOKUP(O$5,[1]非R能力!$B$8:$F$558,$C3882+1,0)</f>
        <v>2674530.2363424227</v>
      </c>
      <c r="P3882" s="3">
        <f>HLOOKUP(P$5,[1]非R能力!$B$8:$F$558,$C3882+1,0)</f>
        <v>371147.94865448773</v>
      </c>
      <c r="Q3882" s="3">
        <f>HLOOKUP(Q$5,[1]非R能力!$B$8:$F$558,$C3882+1,0)</f>
        <v>180663.03073300805</v>
      </c>
      <c r="R3882" s="3">
        <f>HLOOKUP(R$5,[1]非R能力!$B$8:$F$558,$C3882+1,0)</f>
        <v>56616.730527455926</v>
      </c>
      <c r="S3882" s="3">
        <f>HLOOKUP(S$5,[1]非R能力!$B$8:$F$558,$C3882+1,0)</f>
        <v>73368.568621644255</v>
      </c>
      <c r="T3882" s="3">
        <f>INDEX([1]非R能力!$H$9:$H$558,D3882)</f>
        <v>74359.2083312342</v>
      </c>
      <c r="U3882" s="3">
        <f>IF(E3882="小怪",0,IF(INDEX([1]非R能力!$FK$9:$FK$558,C3882)=0,0,10))</f>
        <v>10</v>
      </c>
      <c r="V3882" s="3">
        <f>IF(E3882="小怪",0,IF(INDEX([1]非R能力!$FH$9:$FH$558,C3882)=0,0,5000))</f>
        <v>5000</v>
      </c>
      <c r="W3882" s="3">
        <f>HLOOKUP(W$5,[2]人物技能基础!$O$3:$Q$553,$C3882+1,0)</f>
        <v>3.637142857142857</v>
      </c>
      <c r="X3882" s="3">
        <f>HLOOKUP(X$5,[2]人物技能基础!$O$3:$Q$553,$C3882+1,0)</f>
        <v>2.0186428571428574</v>
      </c>
      <c r="Y3882" s="3">
        <f>HLOOKUP(Y$5,[2]人物技能基础!$O$3:$Q$553,$C3882+1,0)</f>
        <v>99.964285714285708</v>
      </c>
      <c r="Z3882" s="3">
        <f t="shared" si="361"/>
        <v>12128984</v>
      </c>
      <c r="AA3882" s="3">
        <f t="shared" si="362"/>
        <v>198693</v>
      </c>
      <c r="AB3882" s="3">
        <f t="shared" si="363"/>
        <v>74229</v>
      </c>
      <c r="AC3882" s="3">
        <f t="shared" si="364"/>
        <v>73368</v>
      </c>
      <c r="AD3882" s="3">
        <f t="shared" si="365"/>
        <v>75488</v>
      </c>
    </row>
    <row r="3883" spans="1:30" x14ac:dyDescent="0.15">
      <c r="A3883" s="3">
        <v>1878</v>
      </c>
      <c r="B3883" s="3" t="str">
        <f t="shared" si="360"/>
        <v>关卡1878boss</v>
      </c>
      <c r="C3883" s="3">
        <f>INDEX([3]关卡!$J$19:$J$2018,A3883)</f>
        <v>550</v>
      </c>
      <c r="D3883" s="3">
        <f>INDEX([3]关卡!$N$19:$N$2018,A3883)</f>
        <v>550</v>
      </c>
      <c r="E3883" s="3" t="s">
        <v>25</v>
      </c>
      <c r="F3883" s="3" t="s">
        <v>26</v>
      </c>
      <c r="G3883" s="3">
        <v>30</v>
      </c>
      <c r="H3883" s="3">
        <v>30</v>
      </c>
      <c r="I3883" s="3">
        <v>0.2</v>
      </c>
      <c r="J3883" s="4">
        <v>0.75</v>
      </c>
      <c r="K3883" s="4">
        <v>1</v>
      </c>
      <c r="L3883" s="4">
        <v>5</v>
      </c>
      <c r="M3883" s="3">
        <v>1</v>
      </c>
      <c r="N3883" s="3">
        <v>2</v>
      </c>
      <c r="O3883" s="3">
        <f>HLOOKUP(O$5,[1]非R能力!$B$8:$F$558,$C3883+1,0)</f>
        <v>2674530.2363424227</v>
      </c>
      <c r="P3883" s="3">
        <f>HLOOKUP(P$5,[1]非R能力!$B$8:$F$558,$C3883+1,0)</f>
        <v>371147.94865448773</v>
      </c>
      <c r="Q3883" s="3">
        <f>HLOOKUP(Q$5,[1]非R能力!$B$8:$F$558,$C3883+1,0)</f>
        <v>180663.03073300805</v>
      </c>
      <c r="R3883" s="3">
        <f>HLOOKUP(R$5,[1]非R能力!$B$8:$F$558,$C3883+1,0)</f>
        <v>56616.730527455926</v>
      </c>
      <c r="S3883" s="3">
        <f>HLOOKUP(S$5,[1]非R能力!$B$8:$F$558,$C3883+1,0)</f>
        <v>73368.568621644255</v>
      </c>
      <c r="T3883" s="3">
        <f>INDEX([1]非R能力!$H$9:$H$558,D3883)</f>
        <v>74359.2083312342</v>
      </c>
      <c r="U3883" s="3">
        <f>IF(E3883="小怪",0,IF(INDEX([1]非R能力!$FK$9:$FK$558,C3883)=0,0,10))</f>
        <v>10</v>
      </c>
      <c r="V3883" s="3">
        <f>IF(E3883="小怪",0,IF(INDEX([1]非R能力!$FH$9:$FH$558,C3883)=0,0,5000))</f>
        <v>5000</v>
      </c>
      <c r="W3883" s="3">
        <f>HLOOKUP(W$5,[2]人物技能基础!$O$3:$Q$553,$C3883+1,0)</f>
        <v>3.637142857142857</v>
      </c>
      <c r="X3883" s="3">
        <f>HLOOKUP(X$5,[2]人物技能基础!$O$3:$Q$553,$C3883+1,0)</f>
        <v>2.0186428571428574</v>
      </c>
      <c r="Y3883" s="3">
        <f>HLOOKUP(Y$5,[2]人物技能基础!$O$3:$Q$553,$C3883+1,0)</f>
        <v>99.964285714285708</v>
      </c>
      <c r="Z3883" s="3">
        <f t="shared" si="361"/>
        <v>12128984</v>
      </c>
      <c r="AA3883" s="3">
        <f t="shared" si="362"/>
        <v>198693</v>
      </c>
      <c r="AB3883" s="3">
        <f t="shared" si="363"/>
        <v>74229</v>
      </c>
      <c r="AC3883" s="3">
        <f t="shared" si="364"/>
        <v>73368</v>
      </c>
      <c r="AD3883" s="3">
        <f t="shared" si="365"/>
        <v>75488</v>
      </c>
    </row>
    <row r="3884" spans="1:30" x14ac:dyDescent="0.15">
      <c r="A3884" s="3">
        <v>1879</v>
      </c>
      <c r="B3884" s="3" t="str">
        <f t="shared" si="360"/>
        <v>关卡1879boss</v>
      </c>
      <c r="C3884" s="3">
        <f>INDEX([3]关卡!$J$19:$J$2018,A3884)</f>
        <v>550</v>
      </c>
      <c r="D3884" s="3">
        <f>INDEX([3]关卡!$N$19:$N$2018,A3884)</f>
        <v>550</v>
      </c>
      <c r="E3884" s="3" t="s">
        <v>25</v>
      </c>
      <c r="F3884" s="3" t="s">
        <v>26</v>
      </c>
      <c r="G3884" s="3">
        <v>30</v>
      </c>
      <c r="H3884" s="3">
        <v>30</v>
      </c>
      <c r="I3884" s="3">
        <v>0.2</v>
      </c>
      <c r="J3884" s="4">
        <v>0.75</v>
      </c>
      <c r="K3884" s="4">
        <v>1</v>
      </c>
      <c r="L3884" s="4">
        <v>5</v>
      </c>
      <c r="M3884" s="3">
        <v>1</v>
      </c>
      <c r="N3884" s="3">
        <v>2</v>
      </c>
      <c r="O3884" s="3">
        <f>HLOOKUP(O$5,[1]非R能力!$B$8:$F$558,$C3884+1,0)</f>
        <v>2674530.2363424227</v>
      </c>
      <c r="P3884" s="3">
        <f>HLOOKUP(P$5,[1]非R能力!$B$8:$F$558,$C3884+1,0)</f>
        <v>371147.94865448773</v>
      </c>
      <c r="Q3884" s="3">
        <f>HLOOKUP(Q$5,[1]非R能力!$B$8:$F$558,$C3884+1,0)</f>
        <v>180663.03073300805</v>
      </c>
      <c r="R3884" s="3">
        <f>HLOOKUP(R$5,[1]非R能力!$B$8:$F$558,$C3884+1,0)</f>
        <v>56616.730527455926</v>
      </c>
      <c r="S3884" s="3">
        <f>HLOOKUP(S$5,[1]非R能力!$B$8:$F$558,$C3884+1,0)</f>
        <v>73368.568621644255</v>
      </c>
      <c r="T3884" s="3">
        <f>INDEX([1]非R能力!$H$9:$H$558,D3884)</f>
        <v>74359.2083312342</v>
      </c>
      <c r="U3884" s="3">
        <f>IF(E3884="小怪",0,IF(INDEX([1]非R能力!$FK$9:$FK$558,C3884)=0,0,10))</f>
        <v>10</v>
      </c>
      <c r="V3884" s="3">
        <f>IF(E3884="小怪",0,IF(INDEX([1]非R能力!$FH$9:$FH$558,C3884)=0,0,5000))</f>
        <v>5000</v>
      </c>
      <c r="W3884" s="3">
        <f>HLOOKUP(W$5,[2]人物技能基础!$O$3:$Q$553,$C3884+1,0)</f>
        <v>3.637142857142857</v>
      </c>
      <c r="X3884" s="3">
        <f>HLOOKUP(X$5,[2]人物技能基础!$O$3:$Q$553,$C3884+1,0)</f>
        <v>2.0186428571428574</v>
      </c>
      <c r="Y3884" s="3">
        <f>HLOOKUP(Y$5,[2]人物技能基础!$O$3:$Q$553,$C3884+1,0)</f>
        <v>99.964285714285708</v>
      </c>
      <c r="Z3884" s="3">
        <f t="shared" si="361"/>
        <v>12128984</v>
      </c>
      <c r="AA3884" s="3">
        <f t="shared" si="362"/>
        <v>198693</v>
      </c>
      <c r="AB3884" s="3">
        <f t="shared" si="363"/>
        <v>74229</v>
      </c>
      <c r="AC3884" s="3">
        <f t="shared" si="364"/>
        <v>73368</v>
      </c>
      <c r="AD3884" s="3">
        <f t="shared" si="365"/>
        <v>75488</v>
      </c>
    </row>
    <row r="3885" spans="1:30" x14ac:dyDescent="0.15">
      <c r="A3885" s="3">
        <v>1880</v>
      </c>
      <c r="B3885" s="3" t="str">
        <f t="shared" si="360"/>
        <v>关卡1880boss</v>
      </c>
      <c r="C3885" s="3">
        <f>INDEX([3]关卡!$J$19:$J$2018,A3885)</f>
        <v>550</v>
      </c>
      <c r="D3885" s="3">
        <f>INDEX([3]关卡!$N$19:$N$2018,A3885)</f>
        <v>550</v>
      </c>
      <c r="E3885" s="3" t="s">
        <v>25</v>
      </c>
      <c r="F3885" s="3" t="s">
        <v>26</v>
      </c>
      <c r="G3885" s="3">
        <v>30</v>
      </c>
      <c r="H3885" s="3">
        <v>30</v>
      </c>
      <c r="I3885" s="3">
        <v>0.2</v>
      </c>
      <c r="J3885" s="4">
        <v>0.75</v>
      </c>
      <c r="K3885" s="4">
        <v>1</v>
      </c>
      <c r="L3885" s="4">
        <v>5</v>
      </c>
      <c r="M3885" s="3">
        <v>1</v>
      </c>
      <c r="N3885" s="3">
        <v>2</v>
      </c>
      <c r="O3885" s="3">
        <f>HLOOKUP(O$5,[1]非R能力!$B$8:$F$558,$C3885+1,0)</f>
        <v>2674530.2363424227</v>
      </c>
      <c r="P3885" s="3">
        <f>HLOOKUP(P$5,[1]非R能力!$B$8:$F$558,$C3885+1,0)</f>
        <v>371147.94865448773</v>
      </c>
      <c r="Q3885" s="3">
        <f>HLOOKUP(Q$5,[1]非R能力!$B$8:$F$558,$C3885+1,0)</f>
        <v>180663.03073300805</v>
      </c>
      <c r="R3885" s="3">
        <f>HLOOKUP(R$5,[1]非R能力!$B$8:$F$558,$C3885+1,0)</f>
        <v>56616.730527455926</v>
      </c>
      <c r="S3885" s="3">
        <f>HLOOKUP(S$5,[1]非R能力!$B$8:$F$558,$C3885+1,0)</f>
        <v>73368.568621644255</v>
      </c>
      <c r="T3885" s="3">
        <f>INDEX([1]非R能力!$H$9:$H$558,D3885)</f>
        <v>74359.2083312342</v>
      </c>
      <c r="U3885" s="3">
        <f>IF(E3885="小怪",0,IF(INDEX([1]非R能力!$FK$9:$FK$558,C3885)=0,0,10))</f>
        <v>10</v>
      </c>
      <c r="V3885" s="3">
        <f>IF(E3885="小怪",0,IF(INDEX([1]非R能力!$FH$9:$FH$558,C3885)=0,0,5000))</f>
        <v>5000</v>
      </c>
      <c r="W3885" s="3">
        <f>HLOOKUP(W$5,[2]人物技能基础!$O$3:$Q$553,$C3885+1,0)</f>
        <v>3.637142857142857</v>
      </c>
      <c r="X3885" s="3">
        <f>HLOOKUP(X$5,[2]人物技能基础!$O$3:$Q$553,$C3885+1,0)</f>
        <v>2.0186428571428574</v>
      </c>
      <c r="Y3885" s="3">
        <f>HLOOKUP(Y$5,[2]人物技能基础!$O$3:$Q$553,$C3885+1,0)</f>
        <v>99.964285714285708</v>
      </c>
      <c r="Z3885" s="3">
        <f t="shared" si="361"/>
        <v>12128984</v>
      </c>
      <c r="AA3885" s="3">
        <f t="shared" si="362"/>
        <v>198693</v>
      </c>
      <c r="AB3885" s="3">
        <f t="shared" si="363"/>
        <v>74229</v>
      </c>
      <c r="AC3885" s="3">
        <f t="shared" si="364"/>
        <v>73368</v>
      </c>
      <c r="AD3885" s="3">
        <f t="shared" si="365"/>
        <v>75488</v>
      </c>
    </row>
    <row r="3886" spans="1:30" x14ac:dyDescent="0.15">
      <c r="A3886" s="3">
        <v>1881</v>
      </c>
      <c r="B3886" s="3" t="str">
        <f t="shared" si="360"/>
        <v>关卡1881boss</v>
      </c>
      <c r="C3886" s="3">
        <f>INDEX([3]关卡!$J$19:$J$2018,A3886)</f>
        <v>550</v>
      </c>
      <c r="D3886" s="3">
        <f>INDEX([3]关卡!$N$19:$N$2018,A3886)</f>
        <v>550</v>
      </c>
      <c r="E3886" s="3" t="s">
        <v>25</v>
      </c>
      <c r="F3886" s="3" t="s">
        <v>26</v>
      </c>
      <c r="G3886" s="3">
        <v>30</v>
      </c>
      <c r="H3886" s="3">
        <v>30</v>
      </c>
      <c r="I3886" s="3">
        <v>0.2</v>
      </c>
      <c r="J3886" s="4">
        <v>0.75</v>
      </c>
      <c r="K3886" s="4">
        <v>1</v>
      </c>
      <c r="L3886" s="4">
        <v>5</v>
      </c>
      <c r="M3886" s="3">
        <v>1</v>
      </c>
      <c r="N3886" s="3">
        <v>2</v>
      </c>
      <c r="O3886" s="3">
        <f>HLOOKUP(O$5,[1]非R能力!$B$8:$F$558,$C3886+1,0)</f>
        <v>2674530.2363424227</v>
      </c>
      <c r="P3886" s="3">
        <f>HLOOKUP(P$5,[1]非R能力!$B$8:$F$558,$C3886+1,0)</f>
        <v>371147.94865448773</v>
      </c>
      <c r="Q3886" s="3">
        <f>HLOOKUP(Q$5,[1]非R能力!$B$8:$F$558,$C3886+1,0)</f>
        <v>180663.03073300805</v>
      </c>
      <c r="R3886" s="3">
        <f>HLOOKUP(R$5,[1]非R能力!$B$8:$F$558,$C3886+1,0)</f>
        <v>56616.730527455926</v>
      </c>
      <c r="S3886" s="3">
        <f>HLOOKUP(S$5,[1]非R能力!$B$8:$F$558,$C3886+1,0)</f>
        <v>73368.568621644255</v>
      </c>
      <c r="T3886" s="3">
        <f>INDEX([1]非R能力!$H$9:$H$558,D3886)</f>
        <v>74359.2083312342</v>
      </c>
      <c r="U3886" s="3">
        <f>IF(E3886="小怪",0,IF(INDEX([1]非R能力!$FK$9:$FK$558,C3886)=0,0,10))</f>
        <v>10</v>
      </c>
      <c r="V3886" s="3">
        <f>IF(E3886="小怪",0,IF(INDEX([1]非R能力!$FH$9:$FH$558,C3886)=0,0,5000))</f>
        <v>5000</v>
      </c>
      <c r="W3886" s="3">
        <f>HLOOKUP(W$5,[2]人物技能基础!$O$3:$Q$553,$C3886+1,0)</f>
        <v>3.637142857142857</v>
      </c>
      <c r="X3886" s="3">
        <f>HLOOKUP(X$5,[2]人物技能基础!$O$3:$Q$553,$C3886+1,0)</f>
        <v>2.0186428571428574</v>
      </c>
      <c r="Y3886" s="3">
        <f>HLOOKUP(Y$5,[2]人物技能基础!$O$3:$Q$553,$C3886+1,0)</f>
        <v>99.964285714285708</v>
      </c>
      <c r="Z3886" s="3">
        <f t="shared" si="361"/>
        <v>12128984</v>
      </c>
      <c r="AA3886" s="3">
        <f t="shared" si="362"/>
        <v>198693</v>
      </c>
      <c r="AB3886" s="3">
        <f t="shared" si="363"/>
        <v>74229</v>
      </c>
      <c r="AC3886" s="3">
        <f t="shared" si="364"/>
        <v>73368</v>
      </c>
      <c r="AD3886" s="3">
        <f t="shared" si="365"/>
        <v>75488</v>
      </c>
    </row>
    <row r="3887" spans="1:30" x14ac:dyDescent="0.15">
      <c r="A3887" s="3">
        <v>1882</v>
      </c>
      <c r="B3887" s="3" t="str">
        <f t="shared" si="360"/>
        <v>关卡1882boss</v>
      </c>
      <c r="C3887" s="3">
        <f>INDEX([3]关卡!$J$19:$J$2018,A3887)</f>
        <v>550</v>
      </c>
      <c r="D3887" s="3">
        <f>INDEX([3]关卡!$N$19:$N$2018,A3887)</f>
        <v>550</v>
      </c>
      <c r="E3887" s="3" t="s">
        <v>25</v>
      </c>
      <c r="F3887" s="3" t="s">
        <v>26</v>
      </c>
      <c r="G3887" s="3">
        <v>30</v>
      </c>
      <c r="H3887" s="3">
        <v>30</v>
      </c>
      <c r="I3887" s="3">
        <v>0.2</v>
      </c>
      <c r="J3887" s="4">
        <v>0.75</v>
      </c>
      <c r="K3887" s="4">
        <v>1</v>
      </c>
      <c r="L3887" s="4">
        <v>5</v>
      </c>
      <c r="M3887" s="3">
        <v>1</v>
      </c>
      <c r="N3887" s="3">
        <v>2</v>
      </c>
      <c r="O3887" s="3">
        <f>HLOOKUP(O$5,[1]非R能力!$B$8:$F$558,$C3887+1,0)</f>
        <v>2674530.2363424227</v>
      </c>
      <c r="P3887" s="3">
        <f>HLOOKUP(P$5,[1]非R能力!$B$8:$F$558,$C3887+1,0)</f>
        <v>371147.94865448773</v>
      </c>
      <c r="Q3887" s="3">
        <f>HLOOKUP(Q$5,[1]非R能力!$B$8:$F$558,$C3887+1,0)</f>
        <v>180663.03073300805</v>
      </c>
      <c r="R3887" s="3">
        <f>HLOOKUP(R$5,[1]非R能力!$B$8:$F$558,$C3887+1,0)</f>
        <v>56616.730527455926</v>
      </c>
      <c r="S3887" s="3">
        <f>HLOOKUP(S$5,[1]非R能力!$B$8:$F$558,$C3887+1,0)</f>
        <v>73368.568621644255</v>
      </c>
      <c r="T3887" s="3">
        <f>INDEX([1]非R能力!$H$9:$H$558,D3887)</f>
        <v>74359.2083312342</v>
      </c>
      <c r="U3887" s="3">
        <f>IF(E3887="小怪",0,IF(INDEX([1]非R能力!$FK$9:$FK$558,C3887)=0,0,10))</f>
        <v>10</v>
      </c>
      <c r="V3887" s="3">
        <f>IF(E3887="小怪",0,IF(INDEX([1]非R能力!$FH$9:$FH$558,C3887)=0,0,5000))</f>
        <v>5000</v>
      </c>
      <c r="W3887" s="3">
        <f>HLOOKUP(W$5,[2]人物技能基础!$O$3:$Q$553,$C3887+1,0)</f>
        <v>3.637142857142857</v>
      </c>
      <c r="X3887" s="3">
        <f>HLOOKUP(X$5,[2]人物技能基础!$O$3:$Q$553,$C3887+1,0)</f>
        <v>2.0186428571428574</v>
      </c>
      <c r="Y3887" s="3">
        <f>HLOOKUP(Y$5,[2]人物技能基础!$O$3:$Q$553,$C3887+1,0)</f>
        <v>99.964285714285708</v>
      </c>
      <c r="Z3887" s="3">
        <f t="shared" si="361"/>
        <v>12128984</v>
      </c>
      <c r="AA3887" s="3">
        <f t="shared" si="362"/>
        <v>198693</v>
      </c>
      <c r="AB3887" s="3">
        <f t="shared" si="363"/>
        <v>74229</v>
      </c>
      <c r="AC3887" s="3">
        <f t="shared" si="364"/>
        <v>73368</v>
      </c>
      <c r="AD3887" s="3">
        <f t="shared" si="365"/>
        <v>75488</v>
      </c>
    </row>
    <row r="3888" spans="1:30" x14ac:dyDescent="0.15">
      <c r="A3888" s="3">
        <v>1883</v>
      </c>
      <c r="B3888" s="3" t="str">
        <f t="shared" si="360"/>
        <v>关卡1883boss</v>
      </c>
      <c r="C3888" s="3">
        <f>INDEX([3]关卡!$J$19:$J$2018,A3888)</f>
        <v>550</v>
      </c>
      <c r="D3888" s="3">
        <f>INDEX([3]关卡!$N$19:$N$2018,A3888)</f>
        <v>550</v>
      </c>
      <c r="E3888" s="3" t="s">
        <v>25</v>
      </c>
      <c r="F3888" s="3" t="s">
        <v>26</v>
      </c>
      <c r="G3888" s="3">
        <v>30</v>
      </c>
      <c r="H3888" s="3">
        <v>30</v>
      </c>
      <c r="I3888" s="3">
        <v>0.2</v>
      </c>
      <c r="J3888" s="4">
        <v>0.75</v>
      </c>
      <c r="K3888" s="4">
        <v>1</v>
      </c>
      <c r="L3888" s="4">
        <v>5</v>
      </c>
      <c r="M3888" s="3">
        <v>1</v>
      </c>
      <c r="N3888" s="3">
        <v>2</v>
      </c>
      <c r="O3888" s="3">
        <f>HLOOKUP(O$5,[1]非R能力!$B$8:$F$558,$C3888+1,0)</f>
        <v>2674530.2363424227</v>
      </c>
      <c r="P3888" s="3">
        <f>HLOOKUP(P$5,[1]非R能力!$B$8:$F$558,$C3888+1,0)</f>
        <v>371147.94865448773</v>
      </c>
      <c r="Q3888" s="3">
        <f>HLOOKUP(Q$5,[1]非R能力!$B$8:$F$558,$C3888+1,0)</f>
        <v>180663.03073300805</v>
      </c>
      <c r="R3888" s="3">
        <f>HLOOKUP(R$5,[1]非R能力!$B$8:$F$558,$C3888+1,0)</f>
        <v>56616.730527455926</v>
      </c>
      <c r="S3888" s="3">
        <f>HLOOKUP(S$5,[1]非R能力!$B$8:$F$558,$C3888+1,0)</f>
        <v>73368.568621644255</v>
      </c>
      <c r="T3888" s="3">
        <f>INDEX([1]非R能力!$H$9:$H$558,D3888)</f>
        <v>74359.2083312342</v>
      </c>
      <c r="U3888" s="3">
        <f>IF(E3888="小怪",0,IF(INDEX([1]非R能力!$FK$9:$FK$558,C3888)=0,0,10))</f>
        <v>10</v>
      </c>
      <c r="V3888" s="3">
        <f>IF(E3888="小怪",0,IF(INDEX([1]非R能力!$FH$9:$FH$558,C3888)=0,0,5000))</f>
        <v>5000</v>
      </c>
      <c r="W3888" s="3">
        <f>HLOOKUP(W$5,[2]人物技能基础!$O$3:$Q$553,$C3888+1,0)</f>
        <v>3.637142857142857</v>
      </c>
      <c r="X3888" s="3">
        <f>HLOOKUP(X$5,[2]人物技能基础!$O$3:$Q$553,$C3888+1,0)</f>
        <v>2.0186428571428574</v>
      </c>
      <c r="Y3888" s="3">
        <f>HLOOKUP(Y$5,[2]人物技能基础!$O$3:$Q$553,$C3888+1,0)</f>
        <v>99.964285714285708</v>
      </c>
      <c r="Z3888" s="3">
        <f t="shared" si="361"/>
        <v>12128984</v>
      </c>
      <c r="AA3888" s="3">
        <f t="shared" si="362"/>
        <v>198693</v>
      </c>
      <c r="AB3888" s="3">
        <f t="shared" si="363"/>
        <v>74229</v>
      </c>
      <c r="AC3888" s="3">
        <f t="shared" si="364"/>
        <v>73368</v>
      </c>
      <c r="AD3888" s="3">
        <f t="shared" si="365"/>
        <v>75488</v>
      </c>
    </row>
    <row r="3889" spans="1:30" x14ac:dyDescent="0.15">
      <c r="A3889" s="3">
        <v>1884</v>
      </c>
      <c r="B3889" s="3" t="str">
        <f t="shared" si="360"/>
        <v>关卡1884boss</v>
      </c>
      <c r="C3889" s="3">
        <f>INDEX([3]关卡!$J$19:$J$2018,A3889)</f>
        <v>550</v>
      </c>
      <c r="D3889" s="3">
        <f>INDEX([3]关卡!$N$19:$N$2018,A3889)</f>
        <v>550</v>
      </c>
      <c r="E3889" s="3" t="s">
        <v>25</v>
      </c>
      <c r="F3889" s="3" t="s">
        <v>26</v>
      </c>
      <c r="G3889" s="3">
        <v>30</v>
      </c>
      <c r="H3889" s="3">
        <v>30</v>
      </c>
      <c r="I3889" s="3">
        <v>0.2</v>
      </c>
      <c r="J3889" s="4">
        <v>0.75</v>
      </c>
      <c r="K3889" s="4">
        <v>1</v>
      </c>
      <c r="L3889" s="4">
        <v>5</v>
      </c>
      <c r="M3889" s="3">
        <v>1</v>
      </c>
      <c r="N3889" s="3">
        <v>2</v>
      </c>
      <c r="O3889" s="3">
        <f>HLOOKUP(O$5,[1]非R能力!$B$8:$F$558,$C3889+1,0)</f>
        <v>2674530.2363424227</v>
      </c>
      <c r="P3889" s="3">
        <f>HLOOKUP(P$5,[1]非R能力!$B$8:$F$558,$C3889+1,0)</f>
        <v>371147.94865448773</v>
      </c>
      <c r="Q3889" s="3">
        <f>HLOOKUP(Q$5,[1]非R能力!$B$8:$F$558,$C3889+1,0)</f>
        <v>180663.03073300805</v>
      </c>
      <c r="R3889" s="3">
        <f>HLOOKUP(R$5,[1]非R能力!$B$8:$F$558,$C3889+1,0)</f>
        <v>56616.730527455926</v>
      </c>
      <c r="S3889" s="3">
        <f>HLOOKUP(S$5,[1]非R能力!$B$8:$F$558,$C3889+1,0)</f>
        <v>73368.568621644255</v>
      </c>
      <c r="T3889" s="3">
        <f>INDEX([1]非R能力!$H$9:$H$558,D3889)</f>
        <v>74359.2083312342</v>
      </c>
      <c r="U3889" s="3">
        <f>IF(E3889="小怪",0,IF(INDEX([1]非R能力!$FK$9:$FK$558,C3889)=0,0,10))</f>
        <v>10</v>
      </c>
      <c r="V3889" s="3">
        <f>IF(E3889="小怪",0,IF(INDEX([1]非R能力!$FH$9:$FH$558,C3889)=0,0,5000))</f>
        <v>5000</v>
      </c>
      <c r="W3889" s="3">
        <f>HLOOKUP(W$5,[2]人物技能基础!$O$3:$Q$553,$C3889+1,0)</f>
        <v>3.637142857142857</v>
      </c>
      <c r="X3889" s="3">
        <f>HLOOKUP(X$5,[2]人物技能基础!$O$3:$Q$553,$C3889+1,0)</f>
        <v>2.0186428571428574</v>
      </c>
      <c r="Y3889" s="3">
        <f>HLOOKUP(Y$5,[2]人物技能基础!$O$3:$Q$553,$C3889+1,0)</f>
        <v>99.964285714285708</v>
      </c>
      <c r="Z3889" s="3">
        <f t="shared" si="361"/>
        <v>12128984</v>
      </c>
      <c r="AA3889" s="3">
        <f t="shared" si="362"/>
        <v>198693</v>
      </c>
      <c r="AB3889" s="3">
        <f t="shared" si="363"/>
        <v>74229</v>
      </c>
      <c r="AC3889" s="3">
        <f t="shared" si="364"/>
        <v>73368</v>
      </c>
      <c r="AD3889" s="3">
        <f t="shared" si="365"/>
        <v>75488</v>
      </c>
    </row>
    <row r="3890" spans="1:30" x14ac:dyDescent="0.15">
      <c r="A3890" s="3">
        <v>1885</v>
      </c>
      <c r="B3890" s="3" t="str">
        <f t="shared" si="360"/>
        <v>关卡1885boss</v>
      </c>
      <c r="C3890" s="3">
        <f>INDEX([3]关卡!$J$19:$J$2018,A3890)</f>
        <v>550</v>
      </c>
      <c r="D3890" s="3">
        <f>INDEX([3]关卡!$N$19:$N$2018,A3890)</f>
        <v>550</v>
      </c>
      <c r="E3890" s="3" t="s">
        <v>25</v>
      </c>
      <c r="F3890" s="3" t="s">
        <v>26</v>
      </c>
      <c r="G3890" s="3">
        <v>30</v>
      </c>
      <c r="H3890" s="3">
        <v>30</v>
      </c>
      <c r="I3890" s="3">
        <v>0.2</v>
      </c>
      <c r="J3890" s="4">
        <v>0.75</v>
      </c>
      <c r="K3890" s="4">
        <v>1</v>
      </c>
      <c r="L3890" s="4">
        <v>5</v>
      </c>
      <c r="M3890" s="3">
        <v>1</v>
      </c>
      <c r="N3890" s="3">
        <v>2</v>
      </c>
      <c r="O3890" s="3">
        <f>HLOOKUP(O$5,[1]非R能力!$B$8:$F$558,$C3890+1,0)</f>
        <v>2674530.2363424227</v>
      </c>
      <c r="P3890" s="3">
        <f>HLOOKUP(P$5,[1]非R能力!$B$8:$F$558,$C3890+1,0)</f>
        <v>371147.94865448773</v>
      </c>
      <c r="Q3890" s="3">
        <f>HLOOKUP(Q$5,[1]非R能力!$B$8:$F$558,$C3890+1,0)</f>
        <v>180663.03073300805</v>
      </c>
      <c r="R3890" s="3">
        <f>HLOOKUP(R$5,[1]非R能力!$B$8:$F$558,$C3890+1,0)</f>
        <v>56616.730527455926</v>
      </c>
      <c r="S3890" s="3">
        <f>HLOOKUP(S$5,[1]非R能力!$B$8:$F$558,$C3890+1,0)</f>
        <v>73368.568621644255</v>
      </c>
      <c r="T3890" s="3">
        <f>INDEX([1]非R能力!$H$9:$H$558,D3890)</f>
        <v>74359.2083312342</v>
      </c>
      <c r="U3890" s="3">
        <f>IF(E3890="小怪",0,IF(INDEX([1]非R能力!$FK$9:$FK$558,C3890)=0,0,10))</f>
        <v>10</v>
      </c>
      <c r="V3890" s="3">
        <f>IF(E3890="小怪",0,IF(INDEX([1]非R能力!$FH$9:$FH$558,C3890)=0,0,5000))</f>
        <v>5000</v>
      </c>
      <c r="W3890" s="3">
        <f>HLOOKUP(W$5,[2]人物技能基础!$O$3:$Q$553,$C3890+1,0)</f>
        <v>3.637142857142857</v>
      </c>
      <c r="X3890" s="3">
        <f>HLOOKUP(X$5,[2]人物技能基础!$O$3:$Q$553,$C3890+1,0)</f>
        <v>2.0186428571428574</v>
      </c>
      <c r="Y3890" s="3">
        <f>HLOOKUP(Y$5,[2]人物技能基础!$O$3:$Q$553,$C3890+1,0)</f>
        <v>99.964285714285708</v>
      </c>
      <c r="Z3890" s="3">
        <f t="shared" si="361"/>
        <v>12128984</v>
      </c>
      <c r="AA3890" s="3">
        <f t="shared" si="362"/>
        <v>198693</v>
      </c>
      <c r="AB3890" s="3">
        <f t="shared" si="363"/>
        <v>74229</v>
      </c>
      <c r="AC3890" s="3">
        <f t="shared" si="364"/>
        <v>73368</v>
      </c>
      <c r="AD3890" s="3">
        <f t="shared" si="365"/>
        <v>75488</v>
      </c>
    </row>
    <row r="3891" spans="1:30" x14ac:dyDescent="0.15">
      <c r="A3891" s="3">
        <v>1886</v>
      </c>
      <c r="B3891" s="3" t="str">
        <f t="shared" si="360"/>
        <v>关卡1886boss</v>
      </c>
      <c r="C3891" s="3">
        <f>INDEX([3]关卡!$J$19:$J$2018,A3891)</f>
        <v>550</v>
      </c>
      <c r="D3891" s="3">
        <f>INDEX([3]关卡!$N$19:$N$2018,A3891)</f>
        <v>550</v>
      </c>
      <c r="E3891" s="3" t="s">
        <v>25</v>
      </c>
      <c r="F3891" s="3" t="s">
        <v>26</v>
      </c>
      <c r="G3891" s="3">
        <v>30</v>
      </c>
      <c r="H3891" s="3">
        <v>30</v>
      </c>
      <c r="I3891" s="3">
        <v>0.2</v>
      </c>
      <c r="J3891" s="4">
        <v>0.75</v>
      </c>
      <c r="K3891" s="4">
        <v>1</v>
      </c>
      <c r="L3891" s="4">
        <v>5</v>
      </c>
      <c r="M3891" s="3">
        <v>1</v>
      </c>
      <c r="N3891" s="3">
        <v>2</v>
      </c>
      <c r="O3891" s="3">
        <f>HLOOKUP(O$5,[1]非R能力!$B$8:$F$558,$C3891+1,0)</f>
        <v>2674530.2363424227</v>
      </c>
      <c r="P3891" s="3">
        <f>HLOOKUP(P$5,[1]非R能力!$B$8:$F$558,$C3891+1,0)</f>
        <v>371147.94865448773</v>
      </c>
      <c r="Q3891" s="3">
        <f>HLOOKUP(Q$5,[1]非R能力!$B$8:$F$558,$C3891+1,0)</f>
        <v>180663.03073300805</v>
      </c>
      <c r="R3891" s="3">
        <f>HLOOKUP(R$5,[1]非R能力!$B$8:$F$558,$C3891+1,0)</f>
        <v>56616.730527455926</v>
      </c>
      <c r="S3891" s="3">
        <f>HLOOKUP(S$5,[1]非R能力!$B$8:$F$558,$C3891+1,0)</f>
        <v>73368.568621644255</v>
      </c>
      <c r="T3891" s="3">
        <f>INDEX([1]非R能力!$H$9:$H$558,D3891)</f>
        <v>74359.2083312342</v>
      </c>
      <c r="U3891" s="3">
        <f>IF(E3891="小怪",0,IF(INDEX([1]非R能力!$FK$9:$FK$558,C3891)=0,0,10))</f>
        <v>10</v>
      </c>
      <c r="V3891" s="3">
        <f>IF(E3891="小怪",0,IF(INDEX([1]非R能力!$FH$9:$FH$558,C3891)=0,0,5000))</f>
        <v>5000</v>
      </c>
      <c r="W3891" s="3">
        <f>HLOOKUP(W$5,[2]人物技能基础!$O$3:$Q$553,$C3891+1,0)</f>
        <v>3.637142857142857</v>
      </c>
      <c r="X3891" s="3">
        <f>HLOOKUP(X$5,[2]人物技能基础!$O$3:$Q$553,$C3891+1,0)</f>
        <v>2.0186428571428574</v>
      </c>
      <c r="Y3891" s="3">
        <f>HLOOKUP(Y$5,[2]人物技能基础!$O$3:$Q$553,$C3891+1,0)</f>
        <v>99.964285714285708</v>
      </c>
      <c r="Z3891" s="3">
        <f t="shared" si="361"/>
        <v>12128984</v>
      </c>
      <c r="AA3891" s="3">
        <f t="shared" si="362"/>
        <v>198693</v>
      </c>
      <c r="AB3891" s="3">
        <f t="shared" si="363"/>
        <v>74229</v>
      </c>
      <c r="AC3891" s="3">
        <f t="shared" si="364"/>
        <v>73368</v>
      </c>
      <c r="AD3891" s="3">
        <f t="shared" si="365"/>
        <v>75488</v>
      </c>
    </row>
    <row r="3892" spans="1:30" x14ac:dyDescent="0.15">
      <c r="A3892" s="3">
        <v>1887</v>
      </c>
      <c r="B3892" s="3" t="str">
        <f t="shared" si="360"/>
        <v>关卡1887boss</v>
      </c>
      <c r="C3892" s="3">
        <f>INDEX([3]关卡!$J$19:$J$2018,A3892)</f>
        <v>550</v>
      </c>
      <c r="D3892" s="3">
        <f>INDEX([3]关卡!$N$19:$N$2018,A3892)</f>
        <v>550</v>
      </c>
      <c r="E3892" s="3" t="s">
        <v>25</v>
      </c>
      <c r="F3892" s="3" t="s">
        <v>26</v>
      </c>
      <c r="G3892" s="3">
        <v>30</v>
      </c>
      <c r="H3892" s="3">
        <v>30</v>
      </c>
      <c r="I3892" s="3">
        <v>0.2</v>
      </c>
      <c r="J3892" s="4">
        <v>0.75</v>
      </c>
      <c r="K3892" s="4">
        <v>1</v>
      </c>
      <c r="L3892" s="4">
        <v>5</v>
      </c>
      <c r="M3892" s="3">
        <v>1</v>
      </c>
      <c r="N3892" s="3">
        <v>2</v>
      </c>
      <c r="O3892" s="3">
        <f>HLOOKUP(O$5,[1]非R能力!$B$8:$F$558,$C3892+1,0)</f>
        <v>2674530.2363424227</v>
      </c>
      <c r="P3892" s="3">
        <f>HLOOKUP(P$5,[1]非R能力!$B$8:$F$558,$C3892+1,0)</f>
        <v>371147.94865448773</v>
      </c>
      <c r="Q3892" s="3">
        <f>HLOOKUP(Q$5,[1]非R能力!$B$8:$F$558,$C3892+1,0)</f>
        <v>180663.03073300805</v>
      </c>
      <c r="R3892" s="3">
        <f>HLOOKUP(R$5,[1]非R能力!$B$8:$F$558,$C3892+1,0)</f>
        <v>56616.730527455926</v>
      </c>
      <c r="S3892" s="3">
        <f>HLOOKUP(S$5,[1]非R能力!$B$8:$F$558,$C3892+1,0)</f>
        <v>73368.568621644255</v>
      </c>
      <c r="T3892" s="3">
        <f>INDEX([1]非R能力!$H$9:$H$558,D3892)</f>
        <v>74359.2083312342</v>
      </c>
      <c r="U3892" s="3">
        <f>IF(E3892="小怪",0,IF(INDEX([1]非R能力!$FK$9:$FK$558,C3892)=0,0,10))</f>
        <v>10</v>
      </c>
      <c r="V3892" s="3">
        <f>IF(E3892="小怪",0,IF(INDEX([1]非R能力!$FH$9:$FH$558,C3892)=0,0,5000))</f>
        <v>5000</v>
      </c>
      <c r="W3892" s="3">
        <f>HLOOKUP(W$5,[2]人物技能基础!$O$3:$Q$553,$C3892+1,0)</f>
        <v>3.637142857142857</v>
      </c>
      <c r="X3892" s="3">
        <f>HLOOKUP(X$5,[2]人物技能基础!$O$3:$Q$553,$C3892+1,0)</f>
        <v>2.0186428571428574</v>
      </c>
      <c r="Y3892" s="3">
        <f>HLOOKUP(Y$5,[2]人物技能基础!$O$3:$Q$553,$C3892+1,0)</f>
        <v>99.964285714285708</v>
      </c>
      <c r="Z3892" s="3">
        <f t="shared" si="361"/>
        <v>12128984</v>
      </c>
      <c r="AA3892" s="3">
        <f t="shared" si="362"/>
        <v>198693</v>
      </c>
      <c r="AB3892" s="3">
        <f t="shared" si="363"/>
        <v>74229</v>
      </c>
      <c r="AC3892" s="3">
        <f t="shared" si="364"/>
        <v>73368</v>
      </c>
      <c r="AD3892" s="3">
        <f t="shared" si="365"/>
        <v>75488</v>
      </c>
    </row>
    <row r="3893" spans="1:30" x14ac:dyDescent="0.15">
      <c r="A3893" s="3">
        <v>1888</v>
      </c>
      <c r="B3893" s="3" t="str">
        <f t="shared" si="360"/>
        <v>关卡1888boss</v>
      </c>
      <c r="C3893" s="3">
        <f>INDEX([3]关卡!$J$19:$J$2018,A3893)</f>
        <v>550</v>
      </c>
      <c r="D3893" s="3">
        <f>INDEX([3]关卡!$N$19:$N$2018,A3893)</f>
        <v>550</v>
      </c>
      <c r="E3893" s="3" t="s">
        <v>25</v>
      </c>
      <c r="F3893" s="3" t="s">
        <v>26</v>
      </c>
      <c r="G3893" s="3">
        <v>30</v>
      </c>
      <c r="H3893" s="3">
        <v>30</v>
      </c>
      <c r="I3893" s="3">
        <v>0.2</v>
      </c>
      <c r="J3893" s="4">
        <v>0.75</v>
      </c>
      <c r="K3893" s="4">
        <v>1</v>
      </c>
      <c r="L3893" s="4">
        <v>5</v>
      </c>
      <c r="M3893" s="3">
        <v>1</v>
      </c>
      <c r="N3893" s="3">
        <v>2</v>
      </c>
      <c r="O3893" s="3">
        <f>HLOOKUP(O$5,[1]非R能力!$B$8:$F$558,$C3893+1,0)</f>
        <v>2674530.2363424227</v>
      </c>
      <c r="P3893" s="3">
        <f>HLOOKUP(P$5,[1]非R能力!$B$8:$F$558,$C3893+1,0)</f>
        <v>371147.94865448773</v>
      </c>
      <c r="Q3893" s="3">
        <f>HLOOKUP(Q$5,[1]非R能力!$B$8:$F$558,$C3893+1,0)</f>
        <v>180663.03073300805</v>
      </c>
      <c r="R3893" s="3">
        <f>HLOOKUP(R$5,[1]非R能力!$B$8:$F$558,$C3893+1,0)</f>
        <v>56616.730527455926</v>
      </c>
      <c r="S3893" s="3">
        <f>HLOOKUP(S$5,[1]非R能力!$B$8:$F$558,$C3893+1,0)</f>
        <v>73368.568621644255</v>
      </c>
      <c r="T3893" s="3">
        <f>INDEX([1]非R能力!$H$9:$H$558,D3893)</f>
        <v>74359.2083312342</v>
      </c>
      <c r="U3893" s="3">
        <f>IF(E3893="小怪",0,IF(INDEX([1]非R能力!$FK$9:$FK$558,C3893)=0,0,10))</f>
        <v>10</v>
      </c>
      <c r="V3893" s="3">
        <f>IF(E3893="小怪",0,IF(INDEX([1]非R能力!$FH$9:$FH$558,C3893)=0,0,5000))</f>
        <v>5000</v>
      </c>
      <c r="W3893" s="3">
        <f>HLOOKUP(W$5,[2]人物技能基础!$O$3:$Q$553,$C3893+1,0)</f>
        <v>3.637142857142857</v>
      </c>
      <c r="X3893" s="3">
        <f>HLOOKUP(X$5,[2]人物技能基础!$O$3:$Q$553,$C3893+1,0)</f>
        <v>2.0186428571428574</v>
      </c>
      <c r="Y3893" s="3">
        <f>HLOOKUP(Y$5,[2]人物技能基础!$O$3:$Q$553,$C3893+1,0)</f>
        <v>99.964285714285708</v>
      </c>
      <c r="Z3893" s="3">
        <f t="shared" si="361"/>
        <v>12128984</v>
      </c>
      <c r="AA3893" s="3">
        <f t="shared" si="362"/>
        <v>198693</v>
      </c>
      <c r="AB3893" s="3">
        <f t="shared" si="363"/>
        <v>74229</v>
      </c>
      <c r="AC3893" s="3">
        <f t="shared" si="364"/>
        <v>73368</v>
      </c>
      <c r="AD3893" s="3">
        <f t="shared" si="365"/>
        <v>75488</v>
      </c>
    </row>
    <row r="3894" spans="1:30" x14ac:dyDescent="0.15">
      <c r="A3894" s="3">
        <v>1889</v>
      </c>
      <c r="B3894" s="3" t="str">
        <f t="shared" si="360"/>
        <v>关卡1889boss</v>
      </c>
      <c r="C3894" s="3">
        <f>INDEX([3]关卡!$J$19:$J$2018,A3894)</f>
        <v>550</v>
      </c>
      <c r="D3894" s="3">
        <f>INDEX([3]关卡!$N$19:$N$2018,A3894)</f>
        <v>550</v>
      </c>
      <c r="E3894" s="3" t="s">
        <v>25</v>
      </c>
      <c r="F3894" s="3" t="s">
        <v>26</v>
      </c>
      <c r="G3894" s="3">
        <v>30</v>
      </c>
      <c r="H3894" s="3">
        <v>30</v>
      </c>
      <c r="I3894" s="3">
        <v>0.2</v>
      </c>
      <c r="J3894" s="4">
        <v>0.75</v>
      </c>
      <c r="K3894" s="4">
        <v>1</v>
      </c>
      <c r="L3894" s="4">
        <v>5</v>
      </c>
      <c r="M3894" s="3">
        <v>1</v>
      </c>
      <c r="N3894" s="3">
        <v>2</v>
      </c>
      <c r="O3894" s="3">
        <f>HLOOKUP(O$5,[1]非R能力!$B$8:$F$558,$C3894+1,0)</f>
        <v>2674530.2363424227</v>
      </c>
      <c r="P3894" s="3">
        <f>HLOOKUP(P$5,[1]非R能力!$B$8:$F$558,$C3894+1,0)</f>
        <v>371147.94865448773</v>
      </c>
      <c r="Q3894" s="3">
        <f>HLOOKUP(Q$5,[1]非R能力!$B$8:$F$558,$C3894+1,0)</f>
        <v>180663.03073300805</v>
      </c>
      <c r="R3894" s="3">
        <f>HLOOKUP(R$5,[1]非R能力!$B$8:$F$558,$C3894+1,0)</f>
        <v>56616.730527455926</v>
      </c>
      <c r="S3894" s="3">
        <f>HLOOKUP(S$5,[1]非R能力!$B$8:$F$558,$C3894+1,0)</f>
        <v>73368.568621644255</v>
      </c>
      <c r="T3894" s="3">
        <f>INDEX([1]非R能力!$H$9:$H$558,D3894)</f>
        <v>74359.2083312342</v>
      </c>
      <c r="U3894" s="3">
        <f>IF(E3894="小怪",0,IF(INDEX([1]非R能力!$FK$9:$FK$558,C3894)=0,0,10))</f>
        <v>10</v>
      </c>
      <c r="V3894" s="3">
        <f>IF(E3894="小怪",0,IF(INDEX([1]非R能力!$FH$9:$FH$558,C3894)=0,0,5000))</f>
        <v>5000</v>
      </c>
      <c r="W3894" s="3">
        <f>HLOOKUP(W$5,[2]人物技能基础!$O$3:$Q$553,$C3894+1,0)</f>
        <v>3.637142857142857</v>
      </c>
      <c r="X3894" s="3">
        <f>HLOOKUP(X$5,[2]人物技能基础!$O$3:$Q$553,$C3894+1,0)</f>
        <v>2.0186428571428574</v>
      </c>
      <c r="Y3894" s="3">
        <f>HLOOKUP(Y$5,[2]人物技能基础!$O$3:$Q$553,$C3894+1,0)</f>
        <v>99.964285714285708</v>
      </c>
      <c r="Z3894" s="3">
        <f t="shared" si="361"/>
        <v>12128984</v>
      </c>
      <c r="AA3894" s="3">
        <f t="shared" si="362"/>
        <v>198693</v>
      </c>
      <c r="AB3894" s="3">
        <f t="shared" si="363"/>
        <v>74229</v>
      </c>
      <c r="AC3894" s="3">
        <f t="shared" si="364"/>
        <v>73368</v>
      </c>
      <c r="AD3894" s="3">
        <f t="shared" si="365"/>
        <v>75488</v>
      </c>
    </row>
    <row r="3895" spans="1:30" x14ac:dyDescent="0.15">
      <c r="A3895" s="3">
        <v>1890</v>
      </c>
      <c r="B3895" s="3" t="str">
        <f t="shared" si="360"/>
        <v>关卡1890boss</v>
      </c>
      <c r="C3895" s="3">
        <f>INDEX([3]关卡!$J$19:$J$2018,A3895)</f>
        <v>550</v>
      </c>
      <c r="D3895" s="3">
        <f>INDEX([3]关卡!$N$19:$N$2018,A3895)</f>
        <v>550</v>
      </c>
      <c r="E3895" s="3" t="s">
        <v>25</v>
      </c>
      <c r="F3895" s="3" t="s">
        <v>26</v>
      </c>
      <c r="G3895" s="3">
        <v>30</v>
      </c>
      <c r="H3895" s="3">
        <v>30</v>
      </c>
      <c r="I3895" s="3">
        <v>0.2</v>
      </c>
      <c r="J3895" s="4">
        <v>0.75</v>
      </c>
      <c r="K3895" s="4">
        <v>1</v>
      </c>
      <c r="L3895" s="4">
        <v>5</v>
      </c>
      <c r="M3895" s="3">
        <v>1</v>
      </c>
      <c r="N3895" s="3">
        <v>2</v>
      </c>
      <c r="O3895" s="3">
        <f>HLOOKUP(O$5,[1]非R能力!$B$8:$F$558,$C3895+1,0)</f>
        <v>2674530.2363424227</v>
      </c>
      <c r="P3895" s="3">
        <f>HLOOKUP(P$5,[1]非R能力!$B$8:$F$558,$C3895+1,0)</f>
        <v>371147.94865448773</v>
      </c>
      <c r="Q3895" s="3">
        <f>HLOOKUP(Q$5,[1]非R能力!$B$8:$F$558,$C3895+1,0)</f>
        <v>180663.03073300805</v>
      </c>
      <c r="R3895" s="3">
        <f>HLOOKUP(R$5,[1]非R能力!$B$8:$F$558,$C3895+1,0)</f>
        <v>56616.730527455926</v>
      </c>
      <c r="S3895" s="3">
        <f>HLOOKUP(S$5,[1]非R能力!$B$8:$F$558,$C3895+1,0)</f>
        <v>73368.568621644255</v>
      </c>
      <c r="T3895" s="3">
        <f>INDEX([1]非R能力!$H$9:$H$558,D3895)</f>
        <v>74359.2083312342</v>
      </c>
      <c r="U3895" s="3">
        <f>IF(E3895="小怪",0,IF(INDEX([1]非R能力!$FK$9:$FK$558,C3895)=0,0,10))</f>
        <v>10</v>
      </c>
      <c r="V3895" s="3">
        <f>IF(E3895="小怪",0,IF(INDEX([1]非R能力!$FH$9:$FH$558,C3895)=0,0,5000))</f>
        <v>5000</v>
      </c>
      <c r="W3895" s="3">
        <f>HLOOKUP(W$5,[2]人物技能基础!$O$3:$Q$553,$C3895+1,0)</f>
        <v>3.637142857142857</v>
      </c>
      <c r="X3895" s="3">
        <f>HLOOKUP(X$5,[2]人物技能基础!$O$3:$Q$553,$C3895+1,0)</f>
        <v>2.0186428571428574</v>
      </c>
      <c r="Y3895" s="3">
        <f>HLOOKUP(Y$5,[2]人物技能基础!$O$3:$Q$553,$C3895+1,0)</f>
        <v>99.964285714285708</v>
      </c>
      <c r="Z3895" s="3">
        <f t="shared" si="361"/>
        <v>12128984</v>
      </c>
      <c r="AA3895" s="3">
        <f t="shared" si="362"/>
        <v>198693</v>
      </c>
      <c r="AB3895" s="3">
        <f t="shared" si="363"/>
        <v>74229</v>
      </c>
      <c r="AC3895" s="3">
        <f t="shared" si="364"/>
        <v>73368</v>
      </c>
      <c r="AD3895" s="3">
        <f t="shared" si="365"/>
        <v>75488</v>
      </c>
    </row>
    <row r="3896" spans="1:30" x14ac:dyDescent="0.15">
      <c r="A3896" s="3">
        <v>1891</v>
      </c>
      <c r="B3896" s="3" t="str">
        <f t="shared" si="360"/>
        <v>关卡1891boss</v>
      </c>
      <c r="C3896" s="3">
        <f>INDEX([3]关卡!$J$19:$J$2018,A3896)</f>
        <v>550</v>
      </c>
      <c r="D3896" s="3">
        <f>INDEX([3]关卡!$N$19:$N$2018,A3896)</f>
        <v>550</v>
      </c>
      <c r="E3896" s="3" t="s">
        <v>25</v>
      </c>
      <c r="F3896" s="3" t="s">
        <v>26</v>
      </c>
      <c r="G3896" s="3">
        <v>30</v>
      </c>
      <c r="H3896" s="3">
        <v>30</v>
      </c>
      <c r="I3896" s="3">
        <v>0.2</v>
      </c>
      <c r="J3896" s="4">
        <v>0.75</v>
      </c>
      <c r="K3896" s="4">
        <v>1</v>
      </c>
      <c r="L3896" s="4">
        <v>5</v>
      </c>
      <c r="M3896" s="3">
        <v>1</v>
      </c>
      <c r="N3896" s="3">
        <v>2</v>
      </c>
      <c r="O3896" s="3">
        <f>HLOOKUP(O$5,[1]非R能力!$B$8:$F$558,$C3896+1,0)</f>
        <v>2674530.2363424227</v>
      </c>
      <c r="P3896" s="3">
        <f>HLOOKUP(P$5,[1]非R能力!$B$8:$F$558,$C3896+1,0)</f>
        <v>371147.94865448773</v>
      </c>
      <c r="Q3896" s="3">
        <f>HLOOKUP(Q$5,[1]非R能力!$B$8:$F$558,$C3896+1,0)</f>
        <v>180663.03073300805</v>
      </c>
      <c r="R3896" s="3">
        <f>HLOOKUP(R$5,[1]非R能力!$B$8:$F$558,$C3896+1,0)</f>
        <v>56616.730527455926</v>
      </c>
      <c r="S3896" s="3">
        <f>HLOOKUP(S$5,[1]非R能力!$B$8:$F$558,$C3896+1,0)</f>
        <v>73368.568621644255</v>
      </c>
      <c r="T3896" s="3">
        <f>INDEX([1]非R能力!$H$9:$H$558,D3896)</f>
        <v>74359.2083312342</v>
      </c>
      <c r="U3896" s="3">
        <f>IF(E3896="小怪",0,IF(INDEX([1]非R能力!$FK$9:$FK$558,C3896)=0,0,10))</f>
        <v>10</v>
      </c>
      <c r="V3896" s="3">
        <f>IF(E3896="小怪",0,IF(INDEX([1]非R能力!$FH$9:$FH$558,C3896)=0,0,5000))</f>
        <v>5000</v>
      </c>
      <c r="W3896" s="3">
        <f>HLOOKUP(W$5,[2]人物技能基础!$O$3:$Q$553,$C3896+1,0)</f>
        <v>3.637142857142857</v>
      </c>
      <c r="X3896" s="3">
        <f>HLOOKUP(X$5,[2]人物技能基础!$O$3:$Q$553,$C3896+1,0)</f>
        <v>2.0186428571428574</v>
      </c>
      <c r="Y3896" s="3">
        <f>HLOOKUP(Y$5,[2]人物技能基础!$O$3:$Q$553,$C3896+1,0)</f>
        <v>99.964285714285708</v>
      </c>
      <c r="Z3896" s="3">
        <f t="shared" si="361"/>
        <v>12128984</v>
      </c>
      <c r="AA3896" s="3">
        <f t="shared" si="362"/>
        <v>198693</v>
      </c>
      <c r="AB3896" s="3">
        <f t="shared" si="363"/>
        <v>74229</v>
      </c>
      <c r="AC3896" s="3">
        <f t="shared" si="364"/>
        <v>73368</v>
      </c>
      <c r="AD3896" s="3">
        <f t="shared" si="365"/>
        <v>75488</v>
      </c>
    </row>
    <row r="3897" spans="1:30" x14ac:dyDescent="0.15">
      <c r="A3897" s="3">
        <v>1892</v>
      </c>
      <c r="B3897" s="3" t="str">
        <f t="shared" si="360"/>
        <v>关卡1892boss</v>
      </c>
      <c r="C3897" s="3">
        <f>INDEX([3]关卡!$J$19:$J$2018,A3897)</f>
        <v>550</v>
      </c>
      <c r="D3897" s="3">
        <f>INDEX([3]关卡!$N$19:$N$2018,A3897)</f>
        <v>550</v>
      </c>
      <c r="E3897" s="3" t="s">
        <v>25</v>
      </c>
      <c r="F3897" s="3" t="s">
        <v>26</v>
      </c>
      <c r="G3897" s="3">
        <v>30</v>
      </c>
      <c r="H3897" s="3">
        <v>30</v>
      </c>
      <c r="I3897" s="3">
        <v>0.2</v>
      </c>
      <c r="J3897" s="4">
        <v>0.75</v>
      </c>
      <c r="K3897" s="4">
        <v>1</v>
      </c>
      <c r="L3897" s="4">
        <v>5</v>
      </c>
      <c r="M3897" s="3">
        <v>1</v>
      </c>
      <c r="N3897" s="3">
        <v>2</v>
      </c>
      <c r="O3897" s="3">
        <f>HLOOKUP(O$5,[1]非R能力!$B$8:$F$558,$C3897+1,0)</f>
        <v>2674530.2363424227</v>
      </c>
      <c r="P3897" s="3">
        <f>HLOOKUP(P$5,[1]非R能力!$B$8:$F$558,$C3897+1,0)</f>
        <v>371147.94865448773</v>
      </c>
      <c r="Q3897" s="3">
        <f>HLOOKUP(Q$5,[1]非R能力!$B$8:$F$558,$C3897+1,0)</f>
        <v>180663.03073300805</v>
      </c>
      <c r="R3897" s="3">
        <f>HLOOKUP(R$5,[1]非R能力!$B$8:$F$558,$C3897+1,0)</f>
        <v>56616.730527455926</v>
      </c>
      <c r="S3897" s="3">
        <f>HLOOKUP(S$5,[1]非R能力!$B$8:$F$558,$C3897+1,0)</f>
        <v>73368.568621644255</v>
      </c>
      <c r="T3897" s="3">
        <f>INDEX([1]非R能力!$H$9:$H$558,D3897)</f>
        <v>74359.2083312342</v>
      </c>
      <c r="U3897" s="3">
        <f>IF(E3897="小怪",0,IF(INDEX([1]非R能力!$FK$9:$FK$558,C3897)=0,0,10))</f>
        <v>10</v>
      </c>
      <c r="V3897" s="3">
        <f>IF(E3897="小怪",0,IF(INDEX([1]非R能力!$FH$9:$FH$558,C3897)=0,0,5000))</f>
        <v>5000</v>
      </c>
      <c r="W3897" s="3">
        <f>HLOOKUP(W$5,[2]人物技能基础!$O$3:$Q$553,$C3897+1,0)</f>
        <v>3.637142857142857</v>
      </c>
      <c r="X3897" s="3">
        <f>HLOOKUP(X$5,[2]人物技能基础!$O$3:$Q$553,$C3897+1,0)</f>
        <v>2.0186428571428574</v>
      </c>
      <c r="Y3897" s="3">
        <f>HLOOKUP(Y$5,[2]人物技能基础!$O$3:$Q$553,$C3897+1,0)</f>
        <v>99.964285714285708</v>
      </c>
      <c r="Z3897" s="3">
        <f t="shared" si="361"/>
        <v>12128984</v>
      </c>
      <c r="AA3897" s="3">
        <f t="shared" si="362"/>
        <v>198693</v>
      </c>
      <c r="AB3897" s="3">
        <f t="shared" si="363"/>
        <v>74229</v>
      </c>
      <c r="AC3897" s="3">
        <f t="shared" si="364"/>
        <v>73368</v>
      </c>
      <c r="AD3897" s="3">
        <f t="shared" si="365"/>
        <v>75488</v>
      </c>
    </row>
    <row r="3898" spans="1:30" x14ac:dyDescent="0.15">
      <c r="A3898" s="3">
        <v>1893</v>
      </c>
      <c r="B3898" s="3" t="str">
        <f t="shared" si="360"/>
        <v>关卡1893boss</v>
      </c>
      <c r="C3898" s="3">
        <f>INDEX([3]关卡!$J$19:$J$2018,A3898)</f>
        <v>550</v>
      </c>
      <c r="D3898" s="3">
        <f>INDEX([3]关卡!$N$19:$N$2018,A3898)</f>
        <v>550</v>
      </c>
      <c r="E3898" s="3" t="s">
        <v>25</v>
      </c>
      <c r="F3898" s="3" t="s">
        <v>26</v>
      </c>
      <c r="G3898" s="3">
        <v>30</v>
      </c>
      <c r="H3898" s="3">
        <v>30</v>
      </c>
      <c r="I3898" s="3">
        <v>0.2</v>
      </c>
      <c r="J3898" s="4">
        <v>0.75</v>
      </c>
      <c r="K3898" s="4">
        <v>1</v>
      </c>
      <c r="L3898" s="4">
        <v>5</v>
      </c>
      <c r="M3898" s="3">
        <v>1</v>
      </c>
      <c r="N3898" s="3">
        <v>2</v>
      </c>
      <c r="O3898" s="3">
        <f>HLOOKUP(O$5,[1]非R能力!$B$8:$F$558,$C3898+1,0)</f>
        <v>2674530.2363424227</v>
      </c>
      <c r="P3898" s="3">
        <f>HLOOKUP(P$5,[1]非R能力!$B$8:$F$558,$C3898+1,0)</f>
        <v>371147.94865448773</v>
      </c>
      <c r="Q3898" s="3">
        <f>HLOOKUP(Q$5,[1]非R能力!$B$8:$F$558,$C3898+1,0)</f>
        <v>180663.03073300805</v>
      </c>
      <c r="R3898" s="3">
        <f>HLOOKUP(R$5,[1]非R能力!$B$8:$F$558,$C3898+1,0)</f>
        <v>56616.730527455926</v>
      </c>
      <c r="S3898" s="3">
        <f>HLOOKUP(S$5,[1]非R能力!$B$8:$F$558,$C3898+1,0)</f>
        <v>73368.568621644255</v>
      </c>
      <c r="T3898" s="3">
        <f>INDEX([1]非R能力!$H$9:$H$558,D3898)</f>
        <v>74359.2083312342</v>
      </c>
      <c r="U3898" s="3">
        <f>IF(E3898="小怪",0,IF(INDEX([1]非R能力!$FK$9:$FK$558,C3898)=0,0,10))</f>
        <v>10</v>
      </c>
      <c r="V3898" s="3">
        <f>IF(E3898="小怪",0,IF(INDEX([1]非R能力!$FH$9:$FH$558,C3898)=0,0,5000))</f>
        <v>5000</v>
      </c>
      <c r="W3898" s="3">
        <f>HLOOKUP(W$5,[2]人物技能基础!$O$3:$Q$553,$C3898+1,0)</f>
        <v>3.637142857142857</v>
      </c>
      <c r="X3898" s="3">
        <f>HLOOKUP(X$5,[2]人物技能基础!$O$3:$Q$553,$C3898+1,0)</f>
        <v>2.0186428571428574</v>
      </c>
      <c r="Y3898" s="3">
        <f>HLOOKUP(Y$5,[2]人物技能基础!$O$3:$Q$553,$C3898+1,0)</f>
        <v>99.964285714285708</v>
      </c>
      <c r="Z3898" s="3">
        <f t="shared" si="361"/>
        <v>12128984</v>
      </c>
      <c r="AA3898" s="3">
        <f t="shared" si="362"/>
        <v>198693</v>
      </c>
      <c r="AB3898" s="3">
        <f t="shared" si="363"/>
        <v>74229</v>
      </c>
      <c r="AC3898" s="3">
        <f t="shared" si="364"/>
        <v>73368</v>
      </c>
      <c r="AD3898" s="3">
        <f t="shared" si="365"/>
        <v>75488</v>
      </c>
    </row>
    <row r="3899" spans="1:30" x14ac:dyDescent="0.15">
      <c r="A3899" s="3">
        <v>1894</v>
      </c>
      <c r="B3899" s="3" t="str">
        <f t="shared" si="360"/>
        <v>关卡1894boss</v>
      </c>
      <c r="C3899" s="3">
        <f>INDEX([3]关卡!$J$19:$J$2018,A3899)</f>
        <v>550</v>
      </c>
      <c r="D3899" s="3">
        <f>INDEX([3]关卡!$N$19:$N$2018,A3899)</f>
        <v>550</v>
      </c>
      <c r="E3899" s="3" t="s">
        <v>25</v>
      </c>
      <c r="F3899" s="3" t="s">
        <v>26</v>
      </c>
      <c r="G3899" s="3">
        <v>30</v>
      </c>
      <c r="H3899" s="3">
        <v>30</v>
      </c>
      <c r="I3899" s="3">
        <v>0.2</v>
      </c>
      <c r="J3899" s="4">
        <v>0.75</v>
      </c>
      <c r="K3899" s="4">
        <v>1</v>
      </c>
      <c r="L3899" s="4">
        <v>5</v>
      </c>
      <c r="M3899" s="3">
        <v>1</v>
      </c>
      <c r="N3899" s="3">
        <v>2</v>
      </c>
      <c r="O3899" s="3">
        <f>HLOOKUP(O$5,[1]非R能力!$B$8:$F$558,$C3899+1,0)</f>
        <v>2674530.2363424227</v>
      </c>
      <c r="P3899" s="3">
        <f>HLOOKUP(P$5,[1]非R能力!$B$8:$F$558,$C3899+1,0)</f>
        <v>371147.94865448773</v>
      </c>
      <c r="Q3899" s="3">
        <f>HLOOKUP(Q$5,[1]非R能力!$B$8:$F$558,$C3899+1,0)</f>
        <v>180663.03073300805</v>
      </c>
      <c r="R3899" s="3">
        <f>HLOOKUP(R$5,[1]非R能力!$B$8:$F$558,$C3899+1,0)</f>
        <v>56616.730527455926</v>
      </c>
      <c r="S3899" s="3">
        <f>HLOOKUP(S$5,[1]非R能力!$B$8:$F$558,$C3899+1,0)</f>
        <v>73368.568621644255</v>
      </c>
      <c r="T3899" s="3">
        <f>INDEX([1]非R能力!$H$9:$H$558,D3899)</f>
        <v>74359.2083312342</v>
      </c>
      <c r="U3899" s="3">
        <f>IF(E3899="小怪",0,IF(INDEX([1]非R能力!$FK$9:$FK$558,C3899)=0,0,10))</f>
        <v>10</v>
      </c>
      <c r="V3899" s="3">
        <f>IF(E3899="小怪",0,IF(INDEX([1]非R能力!$FH$9:$FH$558,C3899)=0,0,5000))</f>
        <v>5000</v>
      </c>
      <c r="W3899" s="3">
        <f>HLOOKUP(W$5,[2]人物技能基础!$O$3:$Q$553,$C3899+1,0)</f>
        <v>3.637142857142857</v>
      </c>
      <c r="X3899" s="3">
        <f>HLOOKUP(X$5,[2]人物技能基础!$O$3:$Q$553,$C3899+1,0)</f>
        <v>2.0186428571428574</v>
      </c>
      <c r="Y3899" s="3">
        <f>HLOOKUP(Y$5,[2]人物技能基础!$O$3:$Q$553,$C3899+1,0)</f>
        <v>99.964285714285708</v>
      </c>
      <c r="Z3899" s="3">
        <f t="shared" si="361"/>
        <v>12128984</v>
      </c>
      <c r="AA3899" s="3">
        <f t="shared" si="362"/>
        <v>198693</v>
      </c>
      <c r="AB3899" s="3">
        <f t="shared" si="363"/>
        <v>74229</v>
      </c>
      <c r="AC3899" s="3">
        <f t="shared" si="364"/>
        <v>73368</v>
      </c>
      <c r="AD3899" s="3">
        <f t="shared" si="365"/>
        <v>75488</v>
      </c>
    </row>
    <row r="3900" spans="1:30" x14ac:dyDescent="0.15">
      <c r="A3900" s="3">
        <v>1895</v>
      </c>
      <c r="B3900" s="3" t="str">
        <f t="shared" si="360"/>
        <v>关卡1895boss</v>
      </c>
      <c r="C3900" s="3">
        <f>INDEX([3]关卡!$J$19:$J$2018,A3900)</f>
        <v>550</v>
      </c>
      <c r="D3900" s="3">
        <f>INDEX([3]关卡!$N$19:$N$2018,A3900)</f>
        <v>550</v>
      </c>
      <c r="E3900" s="3" t="s">
        <v>25</v>
      </c>
      <c r="F3900" s="3" t="s">
        <v>26</v>
      </c>
      <c r="G3900" s="3">
        <v>30</v>
      </c>
      <c r="H3900" s="3">
        <v>30</v>
      </c>
      <c r="I3900" s="3">
        <v>0.2</v>
      </c>
      <c r="J3900" s="4">
        <v>0.75</v>
      </c>
      <c r="K3900" s="4">
        <v>1</v>
      </c>
      <c r="L3900" s="4">
        <v>5</v>
      </c>
      <c r="M3900" s="3">
        <v>1</v>
      </c>
      <c r="N3900" s="3">
        <v>2</v>
      </c>
      <c r="O3900" s="3">
        <f>HLOOKUP(O$5,[1]非R能力!$B$8:$F$558,$C3900+1,0)</f>
        <v>2674530.2363424227</v>
      </c>
      <c r="P3900" s="3">
        <f>HLOOKUP(P$5,[1]非R能力!$B$8:$F$558,$C3900+1,0)</f>
        <v>371147.94865448773</v>
      </c>
      <c r="Q3900" s="3">
        <f>HLOOKUP(Q$5,[1]非R能力!$B$8:$F$558,$C3900+1,0)</f>
        <v>180663.03073300805</v>
      </c>
      <c r="R3900" s="3">
        <f>HLOOKUP(R$5,[1]非R能力!$B$8:$F$558,$C3900+1,0)</f>
        <v>56616.730527455926</v>
      </c>
      <c r="S3900" s="3">
        <f>HLOOKUP(S$5,[1]非R能力!$B$8:$F$558,$C3900+1,0)</f>
        <v>73368.568621644255</v>
      </c>
      <c r="T3900" s="3">
        <f>INDEX([1]非R能力!$H$9:$H$558,D3900)</f>
        <v>74359.2083312342</v>
      </c>
      <c r="U3900" s="3">
        <f>IF(E3900="小怪",0,IF(INDEX([1]非R能力!$FK$9:$FK$558,C3900)=0,0,10))</f>
        <v>10</v>
      </c>
      <c r="V3900" s="3">
        <f>IF(E3900="小怪",0,IF(INDEX([1]非R能力!$FH$9:$FH$558,C3900)=0,0,5000))</f>
        <v>5000</v>
      </c>
      <c r="W3900" s="3">
        <f>HLOOKUP(W$5,[2]人物技能基础!$O$3:$Q$553,$C3900+1,0)</f>
        <v>3.637142857142857</v>
      </c>
      <c r="X3900" s="3">
        <f>HLOOKUP(X$5,[2]人物技能基础!$O$3:$Q$553,$C3900+1,0)</f>
        <v>2.0186428571428574</v>
      </c>
      <c r="Y3900" s="3">
        <f>HLOOKUP(Y$5,[2]人物技能基础!$O$3:$Q$553,$C3900+1,0)</f>
        <v>99.964285714285708</v>
      </c>
      <c r="Z3900" s="3">
        <f t="shared" si="361"/>
        <v>12128984</v>
      </c>
      <c r="AA3900" s="3">
        <f t="shared" si="362"/>
        <v>198693</v>
      </c>
      <c r="AB3900" s="3">
        <f t="shared" si="363"/>
        <v>74229</v>
      </c>
      <c r="AC3900" s="3">
        <f t="shared" si="364"/>
        <v>73368</v>
      </c>
      <c r="AD3900" s="3">
        <f t="shared" si="365"/>
        <v>75488</v>
      </c>
    </row>
    <row r="3901" spans="1:30" x14ac:dyDescent="0.15">
      <c r="A3901" s="3">
        <v>1896</v>
      </c>
      <c r="B3901" s="3" t="str">
        <f t="shared" si="360"/>
        <v>关卡1896boss</v>
      </c>
      <c r="C3901" s="3">
        <f>INDEX([3]关卡!$J$19:$J$2018,A3901)</f>
        <v>550</v>
      </c>
      <c r="D3901" s="3">
        <f>INDEX([3]关卡!$N$19:$N$2018,A3901)</f>
        <v>550</v>
      </c>
      <c r="E3901" s="3" t="s">
        <v>25</v>
      </c>
      <c r="F3901" s="3" t="s">
        <v>26</v>
      </c>
      <c r="G3901" s="3">
        <v>30</v>
      </c>
      <c r="H3901" s="3">
        <v>30</v>
      </c>
      <c r="I3901" s="3">
        <v>0.2</v>
      </c>
      <c r="J3901" s="4">
        <v>0.75</v>
      </c>
      <c r="K3901" s="4">
        <v>1</v>
      </c>
      <c r="L3901" s="4">
        <v>5</v>
      </c>
      <c r="M3901" s="3">
        <v>1</v>
      </c>
      <c r="N3901" s="3">
        <v>2</v>
      </c>
      <c r="O3901" s="3">
        <f>HLOOKUP(O$5,[1]非R能力!$B$8:$F$558,$C3901+1,0)</f>
        <v>2674530.2363424227</v>
      </c>
      <c r="P3901" s="3">
        <f>HLOOKUP(P$5,[1]非R能力!$B$8:$F$558,$C3901+1,0)</f>
        <v>371147.94865448773</v>
      </c>
      <c r="Q3901" s="3">
        <f>HLOOKUP(Q$5,[1]非R能力!$B$8:$F$558,$C3901+1,0)</f>
        <v>180663.03073300805</v>
      </c>
      <c r="R3901" s="3">
        <f>HLOOKUP(R$5,[1]非R能力!$B$8:$F$558,$C3901+1,0)</f>
        <v>56616.730527455926</v>
      </c>
      <c r="S3901" s="3">
        <f>HLOOKUP(S$5,[1]非R能力!$B$8:$F$558,$C3901+1,0)</f>
        <v>73368.568621644255</v>
      </c>
      <c r="T3901" s="3">
        <f>INDEX([1]非R能力!$H$9:$H$558,D3901)</f>
        <v>74359.2083312342</v>
      </c>
      <c r="U3901" s="3">
        <f>IF(E3901="小怪",0,IF(INDEX([1]非R能力!$FK$9:$FK$558,C3901)=0,0,10))</f>
        <v>10</v>
      </c>
      <c r="V3901" s="3">
        <f>IF(E3901="小怪",0,IF(INDEX([1]非R能力!$FH$9:$FH$558,C3901)=0,0,5000))</f>
        <v>5000</v>
      </c>
      <c r="W3901" s="3">
        <f>HLOOKUP(W$5,[2]人物技能基础!$O$3:$Q$553,$C3901+1,0)</f>
        <v>3.637142857142857</v>
      </c>
      <c r="X3901" s="3">
        <f>HLOOKUP(X$5,[2]人物技能基础!$O$3:$Q$553,$C3901+1,0)</f>
        <v>2.0186428571428574</v>
      </c>
      <c r="Y3901" s="3">
        <f>HLOOKUP(Y$5,[2]人物技能基础!$O$3:$Q$553,$C3901+1,0)</f>
        <v>99.964285714285708</v>
      </c>
      <c r="Z3901" s="3">
        <f t="shared" si="361"/>
        <v>12128984</v>
      </c>
      <c r="AA3901" s="3">
        <f t="shared" si="362"/>
        <v>198693</v>
      </c>
      <c r="AB3901" s="3">
        <f t="shared" si="363"/>
        <v>74229</v>
      </c>
      <c r="AC3901" s="3">
        <f t="shared" si="364"/>
        <v>73368</v>
      </c>
      <c r="AD3901" s="3">
        <f t="shared" si="365"/>
        <v>75488</v>
      </c>
    </row>
    <row r="3902" spans="1:30" x14ac:dyDescent="0.15">
      <c r="A3902" s="3">
        <v>1897</v>
      </c>
      <c r="B3902" s="3" t="str">
        <f t="shared" si="360"/>
        <v>关卡1897boss</v>
      </c>
      <c r="C3902" s="3">
        <f>INDEX([3]关卡!$J$19:$J$2018,A3902)</f>
        <v>550</v>
      </c>
      <c r="D3902" s="3">
        <f>INDEX([3]关卡!$N$19:$N$2018,A3902)</f>
        <v>550</v>
      </c>
      <c r="E3902" s="3" t="s">
        <v>25</v>
      </c>
      <c r="F3902" s="3" t="s">
        <v>26</v>
      </c>
      <c r="G3902" s="3">
        <v>30</v>
      </c>
      <c r="H3902" s="3">
        <v>30</v>
      </c>
      <c r="I3902" s="3">
        <v>0.2</v>
      </c>
      <c r="J3902" s="4">
        <v>0.75</v>
      </c>
      <c r="K3902" s="4">
        <v>1</v>
      </c>
      <c r="L3902" s="4">
        <v>5</v>
      </c>
      <c r="M3902" s="3">
        <v>1</v>
      </c>
      <c r="N3902" s="3">
        <v>2</v>
      </c>
      <c r="O3902" s="3">
        <f>HLOOKUP(O$5,[1]非R能力!$B$8:$F$558,$C3902+1,0)</f>
        <v>2674530.2363424227</v>
      </c>
      <c r="P3902" s="3">
        <f>HLOOKUP(P$5,[1]非R能力!$B$8:$F$558,$C3902+1,0)</f>
        <v>371147.94865448773</v>
      </c>
      <c r="Q3902" s="3">
        <f>HLOOKUP(Q$5,[1]非R能力!$B$8:$F$558,$C3902+1,0)</f>
        <v>180663.03073300805</v>
      </c>
      <c r="R3902" s="3">
        <f>HLOOKUP(R$5,[1]非R能力!$B$8:$F$558,$C3902+1,0)</f>
        <v>56616.730527455926</v>
      </c>
      <c r="S3902" s="3">
        <f>HLOOKUP(S$5,[1]非R能力!$B$8:$F$558,$C3902+1,0)</f>
        <v>73368.568621644255</v>
      </c>
      <c r="T3902" s="3">
        <f>INDEX([1]非R能力!$H$9:$H$558,D3902)</f>
        <v>74359.2083312342</v>
      </c>
      <c r="U3902" s="3">
        <f>IF(E3902="小怪",0,IF(INDEX([1]非R能力!$FK$9:$FK$558,C3902)=0,0,10))</f>
        <v>10</v>
      </c>
      <c r="V3902" s="3">
        <f>IF(E3902="小怪",0,IF(INDEX([1]非R能力!$FH$9:$FH$558,C3902)=0,0,5000))</f>
        <v>5000</v>
      </c>
      <c r="W3902" s="3">
        <f>HLOOKUP(W$5,[2]人物技能基础!$O$3:$Q$553,$C3902+1,0)</f>
        <v>3.637142857142857</v>
      </c>
      <c r="X3902" s="3">
        <f>HLOOKUP(X$5,[2]人物技能基础!$O$3:$Q$553,$C3902+1,0)</f>
        <v>2.0186428571428574</v>
      </c>
      <c r="Y3902" s="3">
        <f>HLOOKUP(Y$5,[2]人物技能基础!$O$3:$Q$553,$C3902+1,0)</f>
        <v>99.964285714285708</v>
      </c>
      <c r="Z3902" s="3">
        <f t="shared" si="361"/>
        <v>12128984</v>
      </c>
      <c r="AA3902" s="3">
        <f t="shared" si="362"/>
        <v>198693</v>
      </c>
      <c r="AB3902" s="3">
        <f t="shared" si="363"/>
        <v>74229</v>
      </c>
      <c r="AC3902" s="3">
        <f t="shared" si="364"/>
        <v>73368</v>
      </c>
      <c r="AD3902" s="3">
        <f t="shared" si="365"/>
        <v>75488</v>
      </c>
    </row>
    <row r="3903" spans="1:30" x14ac:dyDescent="0.15">
      <c r="A3903" s="3">
        <v>1898</v>
      </c>
      <c r="B3903" s="3" t="str">
        <f t="shared" si="360"/>
        <v>关卡1898boss</v>
      </c>
      <c r="C3903" s="3">
        <f>INDEX([3]关卡!$J$19:$J$2018,A3903)</f>
        <v>550</v>
      </c>
      <c r="D3903" s="3">
        <f>INDEX([3]关卡!$N$19:$N$2018,A3903)</f>
        <v>550</v>
      </c>
      <c r="E3903" s="3" t="s">
        <v>25</v>
      </c>
      <c r="F3903" s="3" t="s">
        <v>26</v>
      </c>
      <c r="G3903" s="3">
        <v>30</v>
      </c>
      <c r="H3903" s="3">
        <v>30</v>
      </c>
      <c r="I3903" s="3">
        <v>0.2</v>
      </c>
      <c r="J3903" s="4">
        <v>0.75</v>
      </c>
      <c r="K3903" s="4">
        <v>1</v>
      </c>
      <c r="L3903" s="4">
        <v>5</v>
      </c>
      <c r="M3903" s="3">
        <v>1</v>
      </c>
      <c r="N3903" s="3">
        <v>2</v>
      </c>
      <c r="O3903" s="3">
        <f>HLOOKUP(O$5,[1]非R能力!$B$8:$F$558,$C3903+1,0)</f>
        <v>2674530.2363424227</v>
      </c>
      <c r="P3903" s="3">
        <f>HLOOKUP(P$5,[1]非R能力!$B$8:$F$558,$C3903+1,0)</f>
        <v>371147.94865448773</v>
      </c>
      <c r="Q3903" s="3">
        <f>HLOOKUP(Q$5,[1]非R能力!$B$8:$F$558,$C3903+1,0)</f>
        <v>180663.03073300805</v>
      </c>
      <c r="R3903" s="3">
        <f>HLOOKUP(R$5,[1]非R能力!$B$8:$F$558,$C3903+1,0)</f>
        <v>56616.730527455926</v>
      </c>
      <c r="S3903" s="3">
        <f>HLOOKUP(S$5,[1]非R能力!$B$8:$F$558,$C3903+1,0)</f>
        <v>73368.568621644255</v>
      </c>
      <c r="T3903" s="3">
        <f>INDEX([1]非R能力!$H$9:$H$558,D3903)</f>
        <v>74359.2083312342</v>
      </c>
      <c r="U3903" s="3">
        <f>IF(E3903="小怪",0,IF(INDEX([1]非R能力!$FK$9:$FK$558,C3903)=0,0,10))</f>
        <v>10</v>
      </c>
      <c r="V3903" s="3">
        <f>IF(E3903="小怪",0,IF(INDEX([1]非R能力!$FH$9:$FH$558,C3903)=0,0,5000))</f>
        <v>5000</v>
      </c>
      <c r="W3903" s="3">
        <f>HLOOKUP(W$5,[2]人物技能基础!$O$3:$Q$553,$C3903+1,0)</f>
        <v>3.637142857142857</v>
      </c>
      <c r="X3903" s="3">
        <f>HLOOKUP(X$5,[2]人物技能基础!$O$3:$Q$553,$C3903+1,0)</f>
        <v>2.0186428571428574</v>
      </c>
      <c r="Y3903" s="3">
        <f>HLOOKUP(Y$5,[2]人物技能基础!$O$3:$Q$553,$C3903+1,0)</f>
        <v>99.964285714285708</v>
      </c>
      <c r="Z3903" s="3">
        <f t="shared" si="361"/>
        <v>12128984</v>
      </c>
      <c r="AA3903" s="3">
        <f t="shared" si="362"/>
        <v>198693</v>
      </c>
      <c r="AB3903" s="3">
        <f t="shared" si="363"/>
        <v>74229</v>
      </c>
      <c r="AC3903" s="3">
        <f t="shared" si="364"/>
        <v>73368</v>
      </c>
      <c r="AD3903" s="3">
        <f t="shared" si="365"/>
        <v>75488</v>
      </c>
    </row>
    <row r="3904" spans="1:30" x14ac:dyDescent="0.15">
      <c r="A3904" s="3">
        <v>1899</v>
      </c>
      <c r="B3904" s="3" t="str">
        <f t="shared" si="360"/>
        <v>关卡1899boss</v>
      </c>
      <c r="C3904" s="3">
        <f>INDEX([3]关卡!$J$19:$J$2018,A3904)</f>
        <v>550</v>
      </c>
      <c r="D3904" s="3">
        <f>INDEX([3]关卡!$N$19:$N$2018,A3904)</f>
        <v>550</v>
      </c>
      <c r="E3904" s="3" t="s">
        <v>25</v>
      </c>
      <c r="F3904" s="3" t="s">
        <v>26</v>
      </c>
      <c r="G3904" s="3">
        <v>30</v>
      </c>
      <c r="H3904" s="3">
        <v>30</v>
      </c>
      <c r="I3904" s="3">
        <v>0.2</v>
      </c>
      <c r="J3904" s="4">
        <v>0.75</v>
      </c>
      <c r="K3904" s="4">
        <v>1</v>
      </c>
      <c r="L3904" s="4">
        <v>5</v>
      </c>
      <c r="M3904" s="3">
        <v>1</v>
      </c>
      <c r="N3904" s="3">
        <v>2</v>
      </c>
      <c r="O3904" s="3">
        <f>HLOOKUP(O$5,[1]非R能力!$B$8:$F$558,$C3904+1,0)</f>
        <v>2674530.2363424227</v>
      </c>
      <c r="P3904" s="3">
        <f>HLOOKUP(P$5,[1]非R能力!$B$8:$F$558,$C3904+1,0)</f>
        <v>371147.94865448773</v>
      </c>
      <c r="Q3904" s="3">
        <f>HLOOKUP(Q$5,[1]非R能力!$B$8:$F$558,$C3904+1,0)</f>
        <v>180663.03073300805</v>
      </c>
      <c r="R3904" s="3">
        <f>HLOOKUP(R$5,[1]非R能力!$B$8:$F$558,$C3904+1,0)</f>
        <v>56616.730527455926</v>
      </c>
      <c r="S3904" s="3">
        <f>HLOOKUP(S$5,[1]非R能力!$B$8:$F$558,$C3904+1,0)</f>
        <v>73368.568621644255</v>
      </c>
      <c r="T3904" s="3">
        <f>INDEX([1]非R能力!$H$9:$H$558,D3904)</f>
        <v>74359.2083312342</v>
      </c>
      <c r="U3904" s="3">
        <f>IF(E3904="小怪",0,IF(INDEX([1]非R能力!$FK$9:$FK$558,C3904)=0,0,10))</f>
        <v>10</v>
      </c>
      <c r="V3904" s="3">
        <f>IF(E3904="小怪",0,IF(INDEX([1]非R能力!$FH$9:$FH$558,C3904)=0,0,5000))</f>
        <v>5000</v>
      </c>
      <c r="W3904" s="3">
        <f>HLOOKUP(W$5,[2]人物技能基础!$O$3:$Q$553,$C3904+1,0)</f>
        <v>3.637142857142857</v>
      </c>
      <c r="X3904" s="3">
        <f>HLOOKUP(X$5,[2]人物技能基础!$O$3:$Q$553,$C3904+1,0)</f>
        <v>2.0186428571428574</v>
      </c>
      <c r="Y3904" s="3">
        <f>HLOOKUP(Y$5,[2]人物技能基础!$O$3:$Q$553,$C3904+1,0)</f>
        <v>99.964285714285708</v>
      </c>
      <c r="Z3904" s="3">
        <f t="shared" si="361"/>
        <v>12128984</v>
      </c>
      <c r="AA3904" s="3">
        <f t="shared" si="362"/>
        <v>198693</v>
      </c>
      <c r="AB3904" s="3">
        <f t="shared" si="363"/>
        <v>74229</v>
      </c>
      <c r="AC3904" s="3">
        <f t="shared" si="364"/>
        <v>73368</v>
      </c>
      <c r="AD3904" s="3">
        <f t="shared" si="365"/>
        <v>75488</v>
      </c>
    </row>
    <row r="3905" spans="1:30" x14ac:dyDescent="0.15">
      <c r="A3905" s="3">
        <v>1900</v>
      </c>
      <c r="B3905" s="3" t="str">
        <f t="shared" si="360"/>
        <v>关卡1900boss</v>
      </c>
      <c r="C3905" s="3">
        <f>INDEX([3]关卡!$J$19:$J$2018,A3905)</f>
        <v>550</v>
      </c>
      <c r="D3905" s="3">
        <f>INDEX([3]关卡!$N$19:$N$2018,A3905)</f>
        <v>550</v>
      </c>
      <c r="E3905" s="3" t="s">
        <v>25</v>
      </c>
      <c r="F3905" s="3" t="s">
        <v>26</v>
      </c>
      <c r="G3905" s="3">
        <v>30</v>
      </c>
      <c r="H3905" s="3">
        <v>30</v>
      </c>
      <c r="I3905" s="3">
        <v>0.2</v>
      </c>
      <c r="J3905" s="4">
        <v>0.75</v>
      </c>
      <c r="K3905" s="4">
        <v>1</v>
      </c>
      <c r="L3905" s="4">
        <v>5</v>
      </c>
      <c r="M3905" s="3">
        <v>1</v>
      </c>
      <c r="N3905" s="3">
        <v>2</v>
      </c>
      <c r="O3905" s="3">
        <f>HLOOKUP(O$5,[1]非R能力!$B$8:$F$558,$C3905+1,0)</f>
        <v>2674530.2363424227</v>
      </c>
      <c r="P3905" s="3">
        <f>HLOOKUP(P$5,[1]非R能力!$B$8:$F$558,$C3905+1,0)</f>
        <v>371147.94865448773</v>
      </c>
      <c r="Q3905" s="3">
        <f>HLOOKUP(Q$5,[1]非R能力!$B$8:$F$558,$C3905+1,0)</f>
        <v>180663.03073300805</v>
      </c>
      <c r="R3905" s="3">
        <f>HLOOKUP(R$5,[1]非R能力!$B$8:$F$558,$C3905+1,0)</f>
        <v>56616.730527455926</v>
      </c>
      <c r="S3905" s="3">
        <f>HLOOKUP(S$5,[1]非R能力!$B$8:$F$558,$C3905+1,0)</f>
        <v>73368.568621644255</v>
      </c>
      <c r="T3905" s="3">
        <f>INDEX([1]非R能力!$H$9:$H$558,D3905)</f>
        <v>74359.2083312342</v>
      </c>
      <c r="U3905" s="3">
        <f>IF(E3905="小怪",0,IF(INDEX([1]非R能力!$FK$9:$FK$558,C3905)=0,0,10))</f>
        <v>10</v>
      </c>
      <c r="V3905" s="3">
        <f>IF(E3905="小怪",0,IF(INDEX([1]非R能力!$FH$9:$FH$558,C3905)=0,0,5000))</f>
        <v>5000</v>
      </c>
      <c r="W3905" s="3">
        <f>HLOOKUP(W$5,[2]人物技能基础!$O$3:$Q$553,$C3905+1,0)</f>
        <v>3.637142857142857</v>
      </c>
      <c r="X3905" s="3">
        <f>HLOOKUP(X$5,[2]人物技能基础!$O$3:$Q$553,$C3905+1,0)</f>
        <v>2.0186428571428574</v>
      </c>
      <c r="Y3905" s="3">
        <f>HLOOKUP(Y$5,[2]人物技能基础!$O$3:$Q$553,$C3905+1,0)</f>
        <v>99.964285714285708</v>
      </c>
      <c r="Z3905" s="3">
        <f t="shared" si="361"/>
        <v>12128984</v>
      </c>
      <c r="AA3905" s="3">
        <f t="shared" si="362"/>
        <v>198693</v>
      </c>
      <c r="AB3905" s="3">
        <f t="shared" si="363"/>
        <v>74229</v>
      </c>
      <c r="AC3905" s="3">
        <f t="shared" si="364"/>
        <v>73368</v>
      </c>
      <c r="AD3905" s="3">
        <f t="shared" si="365"/>
        <v>75488</v>
      </c>
    </row>
    <row r="3906" spans="1:30" x14ac:dyDescent="0.15">
      <c r="A3906" s="3">
        <v>1901</v>
      </c>
      <c r="B3906" s="3" t="str">
        <f t="shared" si="360"/>
        <v>关卡1901boss</v>
      </c>
      <c r="C3906" s="3">
        <f>INDEX([3]关卡!$J$19:$J$2018,A3906)</f>
        <v>550</v>
      </c>
      <c r="D3906" s="3">
        <f>INDEX([3]关卡!$N$19:$N$2018,A3906)</f>
        <v>550</v>
      </c>
      <c r="E3906" s="3" t="s">
        <v>25</v>
      </c>
      <c r="F3906" s="3" t="s">
        <v>26</v>
      </c>
      <c r="G3906" s="3">
        <v>30</v>
      </c>
      <c r="H3906" s="3">
        <v>30</v>
      </c>
      <c r="I3906" s="3">
        <v>0.2</v>
      </c>
      <c r="J3906" s="4">
        <v>0.75</v>
      </c>
      <c r="K3906" s="4">
        <v>1</v>
      </c>
      <c r="L3906" s="4">
        <v>5</v>
      </c>
      <c r="M3906" s="3">
        <v>1</v>
      </c>
      <c r="N3906" s="3">
        <v>2</v>
      </c>
      <c r="O3906" s="3">
        <f>HLOOKUP(O$5,[1]非R能力!$B$8:$F$558,$C3906+1,0)</f>
        <v>2674530.2363424227</v>
      </c>
      <c r="P3906" s="3">
        <f>HLOOKUP(P$5,[1]非R能力!$B$8:$F$558,$C3906+1,0)</f>
        <v>371147.94865448773</v>
      </c>
      <c r="Q3906" s="3">
        <f>HLOOKUP(Q$5,[1]非R能力!$B$8:$F$558,$C3906+1,0)</f>
        <v>180663.03073300805</v>
      </c>
      <c r="R3906" s="3">
        <f>HLOOKUP(R$5,[1]非R能力!$B$8:$F$558,$C3906+1,0)</f>
        <v>56616.730527455926</v>
      </c>
      <c r="S3906" s="3">
        <f>HLOOKUP(S$5,[1]非R能力!$B$8:$F$558,$C3906+1,0)</f>
        <v>73368.568621644255</v>
      </c>
      <c r="T3906" s="3">
        <f>INDEX([1]非R能力!$H$9:$H$558,D3906)</f>
        <v>74359.2083312342</v>
      </c>
      <c r="U3906" s="3">
        <f>IF(E3906="小怪",0,IF(INDEX([1]非R能力!$FK$9:$FK$558,C3906)=0,0,10))</f>
        <v>10</v>
      </c>
      <c r="V3906" s="3">
        <f>IF(E3906="小怪",0,IF(INDEX([1]非R能力!$FH$9:$FH$558,C3906)=0,0,5000))</f>
        <v>5000</v>
      </c>
      <c r="W3906" s="3">
        <f>HLOOKUP(W$5,[2]人物技能基础!$O$3:$Q$553,$C3906+1,0)</f>
        <v>3.637142857142857</v>
      </c>
      <c r="X3906" s="3">
        <f>HLOOKUP(X$5,[2]人物技能基础!$O$3:$Q$553,$C3906+1,0)</f>
        <v>2.0186428571428574</v>
      </c>
      <c r="Y3906" s="3">
        <f>HLOOKUP(Y$5,[2]人物技能基础!$O$3:$Q$553,$C3906+1,0)</f>
        <v>99.964285714285708</v>
      </c>
      <c r="Z3906" s="3">
        <f t="shared" si="361"/>
        <v>12128984</v>
      </c>
      <c r="AA3906" s="3">
        <f t="shared" si="362"/>
        <v>198693</v>
      </c>
      <c r="AB3906" s="3">
        <f t="shared" si="363"/>
        <v>74229</v>
      </c>
      <c r="AC3906" s="3">
        <f t="shared" si="364"/>
        <v>73368</v>
      </c>
      <c r="AD3906" s="3">
        <f t="shared" si="365"/>
        <v>75488</v>
      </c>
    </row>
    <row r="3907" spans="1:30" x14ac:dyDescent="0.15">
      <c r="A3907" s="3">
        <v>1902</v>
      </c>
      <c r="B3907" s="3" t="str">
        <f t="shared" si="360"/>
        <v>关卡1902boss</v>
      </c>
      <c r="C3907" s="3">
        <f>INDEX([3]关卡!$J$19:$J$2018,A3907)</f>
        <v>550</v>
      </c>
      <c r="D3907" s="3">
        <f>INDEX([3]关卡!$N$19:$N$2018,A3907)</f>
        <v>550</v>
      </c>
      <c r="E3907" s="3" t="s">
        <v>25</v>
      </c>
      <c r="F3907" s="3" t="s">
        <v>26</v>
      </c>
      <c r="G3907" s="3">
        <v>30</v>
      </c>
      <c r="H3907" s="3">
        <v>30</v>
      </c>
      <c r="I3907" s="3">
        <v>0.2</v>
      </c>
      <c r="J3907" s="4">
        <v>0.75</v>
      </c>
      <c r="K3907" s="4">
        <v>1</v>
      </c>
      <c r="L3907" s="4">
        <v>5</v>
      </c>
      <c r="M3907" s="3">
        <v>1</v>
      </c>
      <c r="N3907" s="3">
        <v>2</v>
      </c>
      <c r="O3907" s="3">
        <f>HLOOKUP(O$5,[1]非R能力!$B$8:$F$558,$C3907+1,0)</f>
        <v>2674530.2363424227</v>
      </c>
      <c r="P3907" s="3">
        <f>HLOOKUP(P$5,[1]非R能力!$B$8:$F$558,$C3907+1,0)</f>
        <v>371147.94865448773</v>
      </c>
      <c r="Q3907" s="3">
        <f>HLOOKUP(Q$5,[1]非R能力!$B$8:$F$558,$C3907+1,0)</f>
        <v>180663.03073300805</v>
      </c>
      <c r="R3907" s="3">
        <f>HLOOKUP(R$5,[1]非R能力!$B$8:$F$558,$C3907+1,0)</f>
        <v>56616.730527455926</v>
      </c>
      <c r="S3907" s="3">
        <f>HLOOKUP(S$5,[1]非R能力!$B$8:$F$558,$C3907+1,0)</f>
        <v>73368.568621644255</v>
      </c>
      <c r="T3907" s="3">
        <f>INDEX([1]非R能力!$H$9:$H$558,D3907)</f>
        <v>74359.2083312342</v>
      </c>
      <c r="U3907" s="3">
        <f>IF(E3907="小怪",0,IF(INDEX([1]非R能力!$FK$9:$FK$558,C3907)=0,0,10))</f>
        <v>10</v>
      </c>
      <c r="V3907" s="3">
        <f>IF(E3907="小怪",0,IF(INDEX([1]非R能力!$FH$9:$FH$558,C3907)=0,0,5000))</f>
        <v>5000</v>
      </c>
      <c r="W3907" s="3">
        <f>HLOOKUP(W$5,[2]人物技能基础!$O$3:$Q$553,$C3907+1,0)</f>
        <v>3.637142857142857</v>
      </c>
      <c r="X3907" s="3">
        <f>HLOOKUP(X$5,[2]人物技能基础!$O$3:$Q$553,$C3907+1,0)</f>
        <v>2.0186428571428574</v>
      </c>
      <c r="Y3907" s="3">
        <f>HLOOKUP(Y$5,[2]人物技能基础!$O$3:$Q$553,$C3907+1,0)</f>
        <v>99.964285714285708</v>
      </c>
      <c r="Z3907" s="3">
        <f t="shared" si="361"/>
        <v>12128984</v>
      </c>
      <c r="AA3907" s="3">
        <f t="shared" si="362"/>
        <v>198693</v>
      </c>
      <c r="AB3907" s="3">
        <f t="shared" si="363"/>
        <v>74229</v>
      </c>
      <c r="AC3907" s="3">
        <f t="shared" si="364"/>
        <v>73368</v>
      </c>
      <c r="AD3907" s="3">
        <f t="shared" si="365"/>
        <v>75488</v>
      </c>
    </row>
    <row r="3908" spans="1:30" x14ac:dyDescent="0.15">
      <c r="A3908" s="3">
        <v>1903</v>
      </c>
      <c r="B3908" s="3" t="str">
        <f t="shared" si="360"/>
        <v>关卡1903boss</v>
      </c>
      <c r="C3908" s="3">
        <f>INDEX([3]关卡!$J$19:$J$2018,A3908)</f>
        <v>550</v>
      </c>
      <c r="D3908" s="3">
        <f>INDEX([3]关卡!$N$19:$N$2018,A3908)</f>
        <v>550</v>
      </c>
      <c r="E3908" s="3" t="s">
        <v>25</v>
      </c>
      <c r="F3908" s="3" t="s">
        <v>26</v>
      </c>
      <c r="G3908" s="3">
        <v>30</v>
      </c>
      <c r="H3908" s="3">
        <v>30</v>
      </c>
      <c r="I3908" s="3">
        <v>0.2</v>
      </c>
      <c r="J3908" s="4">
        <v>0.75</v>
      </c>
      <c r="K3908" s="4">
        <v>1</v>
      </c>
      <c r="L3908" s="4">
        <v>5</v>
      </c>
      <c r="M3908" s="3">
        <v>1</v>
      </c>
      <c r="N3908" s="3">
        <v>2</v>
      </c>
      <c r="O3908" s="3">
        <f>HLOOKUP(O$5,[1]非R能力!$B$8:$F$558,$C3908+1,0)</f>
        <v>2674530.2363424227</v>
      </c>
      <c r="P3908" s="3">
        <f>HLOOKUP(P$5,[1]非R能力!$B$8:$F$558,$C3908+1,0)</f>
        <v>371147.94865448773</v>
      </c>
      <c r="Q3908" s="3">
        <f>HLOOKUP(Q$5,[1]非R能力!$B$8:$F$558,$C3908+1,0)</f>
        <v>180663.03073300805</v>
      </c>
      <c r="R3908" s="3">
        <f>HLOOKUP(R$5,[1]非R能力!$B$8:$F$558,$C3908+1,0)</f>
        <v>56616.730527455926</v>
      </c>
      <c r="S3908" s="3">
        <f>HLOOKUP(S$5,[1]非R能力!$B$8:$F$558,$C3908+1,0)</f>
        <v>73368.568621644255</v>
      </c>
      <c r="T3908" s="3">
        <f>INDEX([1]非R能力!$H$9:$H$558,D3908)</f>
        <v>74359.2083312342</v>
      </c>
      <c r="U3908" s="3">
        <f>IF(E3908="小怪",0,IF(INDEX([1]非R能力!$FK$9:$FK$558,C3908)=0,0,10))</f>
        <v>10</v>
      </c>
      <c r="V3908" s="3">
        <f>IF(E3908="小怪",0,IF(INDEX([1]非R能力!$FH$9:$FH$558,C3908)=0,0,5000))</f>
        <v>5000</v>
      </c>
      <c r="W3908" s="3">
        <f>HLOOKUP(W$5,[2]人物技能基础!$O$3:$Q$553,$C3908+1,0)</f>
        <v>3.637142857142857</v>
      </c>
      <c r="X3908" s="3">
        <f>HLOOKUP(X$5,[2]人物技能基础!$O$3:$Q$553,$C3908+1,0)</f>
        <v>2.0186428571428574</v>
      </c>
      <c r="Y3908" s="3">
        <f>HLOOKUP(Y$5,[2]人物技能基础!$O$3:$Q$553,$C3908+1,0)</f>
        <v>99.964285714285708</v>
      </c>
      <c r="Z3908" s="3">
        <f t="shared" si="361"/>
        <v>12128984</v>
      </c>
      <c r="AA3908" s="3">
        <f t="shared" si="362"/>
        <v>198693</v>
      </c>
      <c r="AB3908" s="3">
        <f t="shared" si="363"/>
        <v>74229</v>
      </c>
      <c r="AC3908" s="3">
        <f t="shared" si="364"/>
        <v>73368</v>
      </c>
      <c r="AD3908" s="3">
        <f t="shared" si="365"/>
        <v>75488</v>
      </c>
    </row>
    <row r="3909" spans="1:30" x14ac:dyDescent="0.15">
      <c r="A3909" s="3">
        <v>1904</v>
      </c>
      <c r="B3909" s="3" t="str">
        <f t="shared" si="360"/>
        <v>关卡1904boss</v>
      </c>
      <c r="C3909" s="3">
        <f>INDEX([3]关卡!$J$19:$J$2018,A3909)</f>
        <v>550</v>
      </c>
      <c r="D3909" s="3">
        <f>INDEX([3]关卡!$N$19:$N$2018,A3909)</f>
        <v>550</v>
      </c>
      <c r="E3909" s="3" t="s">
        <v>25</v>
      </c>
      <c r="F3909" s="3" t="s">
        <v>26</v>
      </c>
      <c r="G3909" s="3">
        <v>30</v>
      </c>
      <c r="H3909" s="3">
        <v>30</v>
      </c>
      <c r="I3909" s="3">
        <v>0.2</v>
      </c>
      <c r="J3909" s="4">
        <v>0.75</v>
      </c>
      <c r="K3909" s="4">
        <v>1</v>
      </c>
      <c r="L3909" s="4">
        <v>5</v>
      </c>
      <c r="M3909" s="3">
        <v>1</v>
      </c>
      <c r="N3909" s="3">
        <v>2</v>
      </c>
      <c r="O3909" s="3">
        <f>HLOOKUP(O$5,[1]非R能力!$B$8:$F$558,$C3909+1,0)</f>
        <v>2674530.2363424227</v>
      </c>
      <c r="P3909" s="3">
        <f>HLOOKUP(P$5,[1]非R能力!$B$8:$F$558,$C3909+1,0)</f>
        <v>371147.94865448773</v>
      </c>
      <c r="Q3909" s="3">
        <f>HLOOKUP(Q$5,[1]非R能力!$B$8:$F$558,$C3909+1,0)</f>
        <v>180663.03073300805</v>
      </c>
      <c r="R3909" s="3">
        <f>HLOOKUP(R$5,[1]非R能力!$B$8:$F$558,$C3909+1,0)</f>
        <v>56616.730527455926</v>
      </c>
      <c r="S3909" s="3">
        <f>HLOOKUP(S$5,[1]非R能力!$B$8:$F$558,$C3909+1,0)</f>
        <v>73368.568621644255</v>
      </c>
      <c r="T3909" s="3">
        <f>INDEX([1]非R能力!$H$9:$H$558,D3909)</f>
        <v>74359.2083312342</v>
      </c>
      <c r="U3909" s="3">
        <f>IF(E3909="小怪",0,IF(INDEX([1]非R能力!$FK$9:$FK$558,C3909)=0,0,10))</f>
        <v>10</v>
      </c>
      <c r="V3909" s="3">
        <f>IF(E3909="小怪",0,IF(INDEX([1]非R能力!$FH$9:$FH$558,C3909)=0,0,5000))</f>
        <v>5000</v>
      </c>
      <c r="W3909" s="3">
        <f>HLOOKUP(W$5,[2]人物技能基础!$O$3:$Q$553,$C3909+1,0)</f>
        <v>3.637142857142857</v>
      </c>
      <c r="X3909" s="3">
        <f>HLOOKUP(X$5,[2]人物技能基础!$O$3:$Q$553,$C3909+1,0)</f>
        <v>2.0186428571428574</v>
      </c>
      <c r="Y3909" s="3">
        <f>HLOOKUP(Y$5,[2]人物技能基础!$O$3:$Q$553,$C3909+1,0)</f>
        <v>99.964285714285708</v>
      </c>
      <c r="Z3909" s="3">
        <f t="shared" si="361"/>
        <v>12128984</v>
      </c>
      <c r="AA3909" s="3">
        <f t="shared" si="362"/>
        <v>198693</v>
      </c>
      <c r="AB3909" s="3">
        <f t="shared" si="363"/>
        <v>74229</v>
      </c>
      <c r="AC3909" s="3">
        <f t="shared" si="364"/>
        <v>73368</v>
      </c>
      <c r="AD3909" s="3">
        <f t="shared" si="365"/>
        <v>75488</v>
      </c>
    </row>
    <row r="3910" spans="1:30" x14ac:dyDescent="0.15">
      <c r="A3910" s="3">
        <v>1905</v>
      </c>
      <c r="B3910" s="3" t="str">
        <f t="shared" si="360"/>
        <v>关卡1905boss</v>
      </c>
      <c r="C3910" s="3">
        <f>INDEX([3]关卡!$J$19:$J$2018,A3910)</f>
        <v>550</v>
      </c>
      <c r="D3910" s="3">
        <f>INDEX([3]关卡!$N$19:$N$2018,A3910)</f>
        <v>550</v>
      </c>
      <c r="E3910" s="3" t="s">
        <v>25</v>
      </c>
      <c r="F3910" s="3" t="s">
        <v>26</v>
      </c>
      <c r="G3910" s="3">
        <v>30</v>
      </c>
      <c r="H3910" s="3">
        <v>30</v>
      </c>
      <c r="I3910" s="3">
        <v>0.2</v>
      </c>
      <c r="J3910" s="4">
        <v>0.75</v>
      </c>
      <c r="K3910" s="4">
        <v>1</v>
      </c>
      <c r="L3910" s="4">
        <v>5</v>
      </c>
      <c r="M3910" s="3">
        <v>1</v>
      </c>
      <c r="N3910" s="3">
        <v>2</v>
      </c>
      <c r="O3910" s="3">
        <f>HLOOKUP(O$5,[1]非R能力!$B$8:$F$558,$C3910+1,0)</f>
        <v>2674530.2363424227</v>
      </c>
      <c r="P3910" s="3">
        <f>HLOOKUP(P$5,[1]非R能力!$B$8:$F$558,$C3910+1,0)</f>
        <v>371147.94865448773</v>
      </c>
      <c r="Q3910" s="3">
        <f>HLOOKUP(Q$5,[1]非R能力!$B$8:$F$558,$C3910+1,0)</f>
        <v>180663.03073300805</v>
      </c>
      <c r="R3910" s="3">
        <f>HLOOKUP(R$5,[1]非R能力!$B$8:$F$558,$C3910+1,0)</f>
        <v>56616.730527455926</v>
      </c>
      <c r="S3910" s="3">
        <f>HLOOKUP(S$5,[1]非R能力!$B$8:$F$558,$C3910+1,0)</f>
        <v>73368.568621644255</v>
      </c>
      <c r="T3910" s="3">
        <f>INDEX([1]非R能力!$H$9:$H$558,D3910)</f>
        <v>74359.2083312342</v>
      </c>
      <c r="U3910" s="3">
        <f>IF(E3910="小怪",0,IF(INDEX([1]非R能力!$FK$9:$FK$558,C3910)=0,0,10))</f>
        <v>10</v>
      </c>
      <c r="V3910" s="3">
        <f>IF(E3910="小怪",0,IF(INDEX([1]非R能力!$FH$9:$FH$558,C3910)=0,0,5000))</f>
        <v>5000</v>
      </c>
      <c r="W3910" s="3">
        <f>HLOOKUP(W$5,[2]人物技能基础!$O$3:$Q$553,$C3910+1,0)</f>
        <v>3.637142857142857</v>
      </c>
      <c r="X3910" s="3">
        <f>HLOOKUP(X$5,[2]人物技能基础!$O$3:$Q$553,$C3910+1,0)</f>
        <v>2.0186428571428574</v>
      </c>
      <c r="Y3910" s="3">
        <f>HLOOKUP(Y$5,[2]人物技能基础!$O$3:$Q$553,$C3910+1,0)</f>
        <v>99.964285714285708</v>
      </c>
      <c r="Z3910" s="3">
        <f t="shared" si="361"/>
        <v>12128984</v>
      </c>
      <c r="AA3910" s="3">
        <f t="shared" si="362"/>
        <v>198693</v>
      </c>
      <c r="AB3910" s="3">
        <f t="shared" si="363"/>
        <v>74229</v>
      </c>
      <c r="AC3910" s="3">
        <f t="shared" si="364"/>
        <v>73368</v>
      </c>
      <c r="AD3910" s="3">
        <f t="shared" si="365"/>
        <v>75488</v>
      </c>
    </row>
    <row r="3911" spans="1:30" x14ac:dyDescent="0.15">
      <c r="A3911" s="3">
        <v>1906</v>
      </c>
      <c r="B3911" s="3" t="str">
        <f t="shared" ref="B3911:B3974" si="366">"关卡"&amp;A3911&amp;E3911</f>
        <v>关卡1906boss</v>
      </c>
      <c r="C3911" s="3">
        <f>INDEX([3]关卡!$J$19:$J$2018,A3911)</f>
        <v>550</v>
      </c>
      <c r="D3911" s="3">
        <f>INDEX([3]关卡!$N$19:$N$2018,A3911)</f>
        <v>550</v>
      </c>
      <c r="E3911" s="3" t="s">
        <v>25</v>
      </c>
      <c r="F3911" s="3" t="s">
        <v>26</v>
      </c>
      <c r="G3911" s="3">
        <v>30</v>
      </c>
      <c r="H3911" s="3">
        <v>30</v>
      </c>
      <c r="I3911" s="3">
        <v>0.2</v>
      </c>
      <c r="J3911" s="4">
        <v>0.75</v>
      </c>
      <c r="K3911" s="4">
        <v>1</v>
      </c>
      <c r="L3911" s="4">
        <v>5</v>
      </c>
      <c r="M3911" s="3">
        <v>1</v>
      </c>
      <c r="N3911" s="3">
        <v>2</v>
      </c>
      <c r="O3911" s="3">
        <f>HLOOKUP(O$5,[1]非R能力!$B$8:$F$558,$C3911+1,0)</f>
        <v>2674530.2363424227</v>
      </c>
      <c r="P3911" s="3">
        <f>HLOOKUP(P$5,[1]非R能力!$B$8:$F$558,$C3911+1,0)</f>
        <v>371147.94865448773</v>
      </c>
      <c r="Q3911" s="3">
        <f>HLOOKUP(Q$5,[1]非R能力!$B$8:$F$558,$C3911+1,0)</f>
        <v>180663.03073300805</v>
      </c>
      <c r="R3911" s="3">
        <f>HLOOKUP(R$5,[1]非R能力!$B$8:$F$558,$C3911+1,0)</f>
        <v>56616.730527455926</v>
      </c>
      <c r="S3911" s="3">
        <f>HLOOKUP(S$5,[1]非R能力!$B$8:$F$558,$C3911+1,0)</f>
        <v>73368.568621644255</v>
      </c>
      <c r="T3911" s="3">
        <f>INDEX([1]非R能力!$H$9:$H$558,D3911)</f>
        <v>74359.2083312342</v>
      </c>
      <c r="U3911" s="3">
        <f>IF(E3911="小怪",0,IF(INDEX([1]非R能力!$FK$9:$FK$558,C3911)=0,0,10))</f>
        <v>10</v>
      </c>
      <c r="V3911" s="3">
        <f>IF(E3911="小怪",0,IF(INDEX([1]非R能力!$FH$9:$FH$558,C3911)=0,0,5000))</f>
        <v>5000</v>
      </c>
      <c r="W3911" s="3">
        <f>HLOOKUP(W$5,[2]人物技能基础!$O$3:$Q$553,$C3911+1,0)</f>
        <v>3.637142857142857</v>
      </c>
      <c r="X3911" s="3">
        <f>HLOOKUP(X$5,[2]人物技能基础!$O$3:$Q$553,$C3911+1,0)</f>
        <v>2.0186428571428574</v>
      </c>
      <c r="Y3911" s="3">
        <f>HLOOKUP(Y$5,[2]人物技能基础!$O$3:$Q$553,$C3911+1,0)</f>
        <v>99.964285714285708</v>
      </c>
      <c r="Z3911" s="3">
        <f t="shared" ref="Z3911:Z3974" si="367">INT(((P3911-AB3911)*X3911+(Y3911+T3911))*G3911*J3911*$D$2)</f>
        <v>12128984</v>
      </c>
      <c r="AA3911" s="3">
        <f t="shared" ref="AA3911:AA3974" si="368">IF(H3911=0,IF(U3911=0,INT(Q3911/5),IF(V3911=0,INT(Q3911/5),INT((V3911/U3911)/(1/N3911*M3911)/L3911+Q3911))),INT((IF(U3911=0,0,V3911/U3911/(1/N3911*M3911))+O3911/H3911)/L3911+Q3911))</f>
        <v>198693</v>
      </c>
      <c r="AB3911" s="3">
        <f t="shared" ref="AB3911:AB3974" si="369">INT(P3911*I3911)</f>
        <v>74229</v>
      </c>
      <c r="AC3911" s="3">
        <f t="shared" ref="AC3911:AC3974" si="370">INT(K3911*S3911)</f>
        <v>73368</v>
      </c>
      <c r="AD3911" s="3">
        <f t="shared" ref="AD3911:AD3974" si="371">INT(R3911/J3911)</f>
        <v>75488</v>
      </c>
    </row>
    <row r="3912" spans="1:30" x14ac:dyDescent="0.15">
      <c r="A3912" s="3">
        <v>1907</v>
      </c>
      <c r="B3912" s="3" t="str">
        <f t="shared" si="366"/>
        <v>关卡1907boss</v>
      </c>
      <c r="C3912" s="3">
        <f>INDEX([3]关卡!$J$19:$J$2018,A3912)</f>
        <v>550</v>
      </c>
      <c r="D3912" s="3">
        <f>INDEX([3]关卡!$N$19:$N$2018,A3912)</f>
        <v>550</v>
      </c>
      <c r="E3912" s="3" t="s">
        <v>25</v>
      </c>
      <c r="F3912" s="3" t="s">
        <v>26</v>
      </c>
      <c r="G3912" s="3">
        <v>30</v>
      </c>
      <c r="H3912" s="3">
        <v>30</v>
      </c>
      <c r="I3912" s="3">
        <v>0.2</v>
      </c>
      <c r="J3912" s="4">
        <v>0.75</v>
      </c>
      <c r="K3912" s="4">
        <v>1</v>
      </c>
      <c r="L3912" s="4">
        <v>5</v>
      </c>
      <c r="M3912" s="3">
        <v>1</v>
      </c>
      <c r="N3912" s="3">
        <v>2</v>
      </c>
      <c r="O3912" s="3">
        <f>HLOOKUP(O$5,[1]非R能力!$B$8:$F$558,$C3912+1,0)</f>
        <v>2674530.2363424227</v>
      </c>
      <c r="P3912" s="3">
        <f>HLOOKUP(P$5,[1]非R能力!$B$8:$F$558,$C3912+1,0)</f>
        <v>371147.94865448773</v>
      </c>
      <c r="Q3912" s="3">
        <f>HLOOKUP(Q$5,[1]非R能力!$B$8:$F$558,$C3912+1,0)</f>
        <v>180663.03073300805</v>
      </c>
      <c r="R3912" s="3">
        <f>HLOOKUP(R$5,[1]非R能力!$B$8:$F$558,$C3912+1,0)</f>
        <v>56616.730527455926</v>
      </c>
      <c r="S3912" s="3">
        <f>HLOOKUP(S$5,[1]非R能力!$B$8:$F$558,$C3912+1,0)</f>
        <v>73368.568621644255</v>
      </c>
      <c r="T3912" s="3">
        <f>INDEX([1]非R能力!$H$9:$H$558,D3912)</f>
        <v>74359.2083312342</v>
      </c>
      <c r="U3912" s="3">
        <f>IF(E3912="小怪",0,IF(INDEX([1]非R能力!$FK$9:$FK$558,C3912)=0,0,10))</f>
        <v>10</v>
      </c>
      <c r="V3912" s="3">
        <f>IF(E3912="小怪",0,IF(INDEX([1]非R能力!$FH$9:$FH$558,C3912)=0,0,5000))</f>
        <v>5000</v>
      </c>
      <c r="W3912" s="3">
        <f>HLOOKUP(W$5,[2]人物技能基础!$O$3:$Q$553,$C3912+1,0)</f>
        <v>3.637142857142857</v>
      </c>
      <c r="X3912" s="3">
        <f>HLOOKUP(X$5,[2]人物技能基础!$O$3:$Q$553,$C3912+1,0)</f>
        <v>2.0186428571428574</v>
      </c>
      <c r="Y3912" s="3">
        <f>HLOOKUP(Y$5,[2]人物技能基础!$O$3:$Q$553,$C3912+1,0)</f>
        <v>99.964285714285708</v>
      </c>
      <c r="Z3912" s="3">
        <f t="shared" si="367"/>
        <v>12128984</v>
      </c>
      <c r="AA3912" s="3">
        <f t="shared" si="368"/>
        <v>198693</v>
      </c>
      <c r="AB3912" s="3">
        <f t="shared" si="369"/>
        <v>74229</v>
      </c>
      <c r="AC3912" s="3">
        <f t="shared" si="370"/>
        <v>73368</v>
      </c>
      <c r="AD3912" s="3">
        <f t="shared" si="371"/>
        <v>75488</v>
      </c>
    </row>
    <row r="3913" spans="1:30" x14ac:dyDescent="0.15">
      <c r="A3913" s="3">
        <v>1908</v>
      </c>
      <c r="B3913" s="3" t="str">
        <f t="shared" si="366"/>
        <v>关卡1908boss</v>
      </c>
      <c r="C3913" s="3">
        <f>INDEX([3]关卡!$J$19:$J$2018,A3913)</f>
        <v>550</v>
      </c>
      <c r="D3913" s="3">
        <f>INDEX([3]关卡!$N$19:$N$2018,A3913)</f>
        <v>550</v>
      </c>
      <c r="E3913" s="3" t="s">
        <v>25</v>
      </c>
      <c r="F3913" s="3" t="s">
        <v>26</v>
      </c>
      <c r="G3913" s="3">
        <v>30</v>
      </c>
      <c r="H3913" s="3">
        <v>30</v>
      </c>
      <c r="I3913" s="3">
        <v>0.2</v>
      </c>
      <c r="J3913" s="4">
        <v>0.75</v>
      </c>
      <c r="K3913" s="4">
        <v>1</v>
      </c>
      <c r="L3913" s="4">
        <v>5</v>
      </c>
      <c r="M3913" s="3">
        <v>1</v>
      </c>
      <c r="N3913" s="3">
        <v>2</v>
      </c>
      <c r="O3913" s="3">
        <f>HLOOKUP(O$5,[1]非R能力!$B$8:$F$558,$C3913+1,0)</f>
        <v>2674530.2363424227</v>
      </c>
      <c r="P3913" s="3">
        <f>HLOOKUP(P$5,[1]非R能力!$B$8:$F$558,$C3913+1,0)</f>
        <v>371147.94865448773</v>
      </c>
      <c r="Q3913" s="3">
        <f>HLOOKUP(Q$5,[1]非R能力!$B$8:$F$558,$C3913+1,0)</f>
        <v>180663.03073300805</v>
      </c>
      <c r="R3913" s="3">
        <f>HLOOKUP(R$5,[1]非R能力!$B$8:$F$558,$C3913+1,0)</f>
        <v>56616.730527455926</v>
      </c>
      <c r="S3913" s="3">
        <f>HLOOKUP(S$5,[1]非R能力!$B$8:$F$558,$C3913+1,0)</f>
        <v>73368.568621644255</v>
      </c>
      <c r="T3913" s="3">
        <f>INDEX([1]非R能力!$H$9:$H$558,D3913)</f>
        <v>74359.2083312342</v>
      </c>
      <c r="U3913" s="3">
        <f>IF(E3913="小怪",0,IF(INDEX([1]非R能力!$FK$9:$FK$558,C3913)=0,0,10))</f>
        <v>10</v>
      </c>
      <c r="V3913" s="3">
        <f>IF(E3913="小怪",0,IF(INDEX([1]非R能力!$FH$9:$FH$558,C3913)=0,0,5000))</f>
        <v>5000</v>
      </c>
      <c r="W3913" s="3">
        <f>HLOOKUP(W$5,[2]人物技能基础!$O$3:$Q$553,$C3913+1,0)</f>
        <v>3.637142857142857</v>
      </c>
      <c r="X3913" s="3">
        <f>HLOOKUP(X$5,[2]人物技能基础!$O$3:$Q$553,$C3913+1,0)</f>
        <v>2.0186428571428574</v>
      </c>
      <c r="Y3913" s="3">
        <f>HLOOKUP(Y$5,[2]人物技能基础!$O$3:$Q$553,$C3913+1,0)</f>
        <v>99.964285714285708</v>
      </c>
      <c r="Z3913" s="3">
        <f t="shared" si="367"/>
        <v>12128984</v>
      </c>
      <c r="AA3913" s="3">
        <f t="shared" si="368"/>
        <v>198693</v>
      </c>
      <c r="AB3913" s="3">
        <f t="shared" si="369"/>
        <v>74229</v>
      </c>
      <c r="AC3913" s="3">
        <f t="shared" si="370"/>
        <v>73368</v>
      </c>
      <c r="AD3913" s="3">
        <f t="shared" si="371"/>
        <v>75488</v>
      </c>
    </row>
    <row r="3914" spans="1:30" x14ac:dyDescent="0.15">
      <c r="A3914" s="3">
        <v>1909</v>
      </c>
      <c r="B3914" s="3" t="str">
        <f t="shared" si="366"/>
        <v>关卡1909boss</v>
      </c>
      <c r="C3914" s="3">
        <f>INDEX([3]关卡!$J$19:$J$2018,A3914)</f>
        <v>550</v>
      </c>
      <c r="D3914" s="3">
        <f>INDEX([3]关卡!$N$19:$N$2018,A3914)</f>
        <v>550</v>
      </c>
      <c r="E3914" s="3" t="s">
        <v>25</v>
      </c>
      <c r="F3914" s="3" t="s">
        <v>26</v>
      </c>
      <c r="G3914" s="3">
        <v>30</v>
      </c>
      <c r="H3914" s="3">
        <v>30</v>
      </c>
      <c r="I3914" s="3">
        <v>0.2</v>
      </c>
      <c r="J3914" s="4">
        <v>0.75</v>
      </c>
      <c r="K3914" s="4">
        <v>1</v>
      </c>
      <c r="L3914" s="4">
        <v>5</v>
      </c>
      <c r="M3914" s="3">
        <v>1</v>
      </c>
      <c r="N3914" s="3">
        <v>2</v>
      </c>
      <c r="O3914" s="3">
        <f>HLOOKUP(O$5,[1]非R能力!$B$8:$F$558,$C3914+1,0)</f>
        <v>2674530.2363424227</v>
      </c>
      <c r="P3914" s="3">
        <f>HLOOKUP(P$5,[1]非R能力!$B$8:$F$558,$C3914+1,0)</f>
        <v>371147.94865448773</v>
      </c>
      <c r="Q3914" s="3">
        <f>HLOOKUP(Q$5,[1]非R能力!$B$8:$F$558,$C3914+1,0)</f>
        <v>180663.03073300805</v>
      </c>
      <c r="R3914" s="3">
        <f>HLOOKUP(R$5,[1]非R能力!$B$8:$F$558,$C3914+1,0)</f>
        <v>56616.730527455926</v>
      </c>
      <c r="S3914" s="3">
        <f>HLOOKUP(S$5,[1]非R能力!$B$8:$F$558,$C3914+1,0)</f>
        <v>73368.568621644255</v>
      </c>
      <c r="T3914" s="3">
        <f>INDEX([1]非R能力!$H$9:$H$558,D3914)</f>
        <v>74359.2083312342</v>
      </c>
      <c r="U3914" s="3">
        <f>IF(E3914="小怪",0,IF(INDEX([1]非R能力!$FK$9:$FK$558,C3914)=0,0,10))</f>
        <v>10</v>
      </c>
      <c r="V3914" s="3">
        <f>IF(E3914="小怪",0,IF(INDEX([1]非R能力!$FH$9:$FH$558,C3914)=0,0,5000))</f>
        <v>5000</v>
      </c>
      <c r="W3914" s="3">
        <f>HLOOKUP(W$5,[2]人物技能基础!$O$3:$Q$553,$C3914+1,0)</f>
        <v>3.637142857142857</v>
      </c>
      <c r="X3914" s="3">
        <f>HLOOKUP(X$5,[2]人物技能基础!$O$3:$Q$553,$C3914+1,0)</f>
        <v>2.0186428571428574</v>
      </c>
      <c r="Y3914" s="3">
        <f>HLOOKUP(Y$5,[2]人物技能基础!$O$3:$Q$553,$C3914+1,0)</f>
        <v>99.964285714285708</v>
      </c>
      <c r="Z3914" s="3">
        <f t="shared" si="367"/>
        <v>12128984</v>
      </c>
      <c r="AA3914" s="3">
        <f t="shared" si="368"/>
        <v>198693</v>
      </c>
      <c r="AB3914" s="3">
        <f t="shared" si="369"/>
        <v>74229</v>
      </c>
      <c r="AC3914" s="3">
        <f t="shared" si="370"/>
        <v>73368</v>
      </c>
      <c r="AD3914" s="3">
        <f t="shared" si="371"/>
        <v>75488</v>
      </c>
    </row>
    <row r="3915" spans="1:30" x14ac:dyDescent="0.15">
      <c r="A3915" s="3">
        <v>1910</v>
      </c>
      <c r="B3915" s="3" t="str">
        <f t="shared" si="366"/>
        <v>关卡1910boss</v>
      </c>
      <c r="C3915" s="3">
        <f>INDEX([3]关卡!$J$19:$J$2018,A3915)</f>
        <v>550</v>
      </c>
      <c r="D3915" s="3">
        <f>INDEX([3]关卡!$N$19:$N$2018,A3915)</f>
        <v>550</v>
      </c>
      <c r="E3915" s="3" t="s">
        <v>25</v>
      </c>
      <c r="F3915" s="3" t="s">
        <v>26</v>
      </c>
      <c r="G3915" s="3">
        <v>30</v>
      </c>
      <c r="H3915" s="3">
        <v>30</v>
      </c>
      <c r="I3915" s="3">
        <v>0.2</v>
      </c>
      <c r="J3915" s="4">
        <v>0.75</v>
      </c>
      <c r="K3915" s="4">
        <v>1</v>
      </c>
      <c r="L3915" s="4">
        <v>5</v>
      </c>
      <c r="M3915" s="3">
        <v>1</v>
      </c>
      <c r="N3915" s="3">
        <v>2</v>
      </c>
      <c r="O3915" s="3">
        <f>HLOOKUP(O$5,[1]非R能力!$B$8:$F$558,$C3915+1,0)</f>
        <v>2674530.2363424227</v>
      </c>
      <c r="P3915" s="3">
        <f>HLOOKUP(P$5,[1]非R能力!$B$8:$F$558,$C3915+1,0)</f>
        <v>371147.94865448773</v>
      </c>
      <c r="Q3915" s="3">
        <f>HLOOKUP(Q$5,[1]非R能力!$B$8:$F$558,$C3915+1,0)</f>
        <v>180663.03073300805</v>
      </c>
      <c r="R3915" s="3">
        <f>HLOOKUP(R$5,[1]非R能力!$B$8:$F$558,$C3915+1,0)</f>
        <v>56616.730527455926</v>
      </c>
      <c r="S3915" s="3">
        <f>HLOOKUP(S$5,[1]非R能力!$B$8:$F$558,$C3915+1,0)</f>
        <v>73368.568621644255</v>
      </c>
      <c r="T3915" s="3">
        <f>INDEX([1]非R能力!$H$9:$H$558,D3915)</f>
        <v>74359.2083312342</v>
      </c>
      <c r="U3915" s="3">
        <f>IF(E3915="小怪",0,IF(INDEX([1]非R能力!$FK$9:$FK$558,C3915)=0,0,10))</f>
        <v>10</v>
      </c>
      <c r="V3915" s="3">
        <f>IF(E3915="小怪",0,IF(INDEX([1]非R能力!$FH$9:$FH$558,C3915)=0,0,5000))</f>
        <v>5000</v>
      </c>
      <c r="W3915" s="3">
        <f>HLOOKUP(W$5,[2]人物技能基础!$O$3:$Q$553,$C3915+1,0)</f>
        <v>3.637142857142857</v>
      </c>
      <c r="X3915" s="3">
        <f>HLOOKUP(X$5,[2]人物技能基础!$O$3:$Q$553,$C3915+1,0)</f>
        <v>2.0186428571428574</v>
      </c>
      <c r="Y3915" s="3">
        <f>HLOOKUP(Y$5,[2]人物技能基础!$O$3:$Q$553,$C3915+1,0)</f>
        <v>99.964285714285708</v>
      </c>
      <c r="Z3915" s="3">
        <f t="shared" si="367"/>
        <v>12128984</v>
      </c>
      <c r="AA3915" s="3">
        <f t="shared" si="368"/>
        <v>198693</v>
      </c>
      <c r="AB3915" s="3">
        <f t="shared" si="369"/>
        <v>74229</v>
      </c>
      <c r="AC3915" s="3">
        <f t="shared" si="370"/>
        <v>73368</v>
      </c>
      <c r="AD3915" s="3">
        <f t="shared" si="371"/>
        <v>75488</v>
      </c>
    </row>
    <row r="3916" spans="1:30" x14ac:dyDescent="0.15">
      <c r="A3916" s="3">
        <v>1911</v>
      </c>
      <c r="B3916" s="3" t="str">
        <f t="shared" si="366"/>
        <v>关卡1911boss</v>
      </c>
      <c r="C3916" s="3">
        <f>INDEX([3]关卡!$J$19:$J$2018,A3916)</f>
        <v>550</v>
      </c>
      <c r="D3916" s="3">
        <f>INDEX([3]关卡!$N$19:$N$2018,A3916)</f>
        <v>550</v>
      </c>
      <c r="E3916" s="3" t="s">
        <v>25</v>
      </c>
      <c r="F3916" s="3" t="s">
        <v>26</v>
      </c>
      <c r="G3916" s="3">
        <v>30</v>
      </c>
      <c r="H3916" s="3">
        <v>30</v>
      </c>
      <c r="I3916" s="3">
        <v>0.2</v>
      </c>
      <c r="J3916" s="4">
        <v>0.75</v>
      </c>
      <c r="K3916" s="4">
        <v>1</v>
      </c>
      <c r="L3916" s="4">
        <v>5</v>
      </c>
      <c r="M3916" s="3">
        <v>1</v>
      </c>
      <c r="N3916" s="3">
        <v>2</v>
      </c>
      <c r="O3916" s="3">
        <f>HLOOKUP(O$5,[1]非R能力!$B$8:$F$558,$C3916+1,0)</f>
        <v>2674530.2363424227</v>
      </c>
      <c r="P3916" s="3">
        <f>HLOOKUP(P$5,[1]非R能力!$B$8:$F$558,$C3916+1,0)</f>
        <v>371147.94865448773</v>
      </c>
      <c r="Q3916" s="3">
        <f>HLOOKUP(Q$5,[1]非R能力!$B$8:$F$558,$C3916+1,0)</f>
        <v>180663.03073300805</v>
      </c>
      <c r="R3916" s="3">
        <f>HLOOKUP(R$5,[1]非R能力!$B$8:$F$558,$C3916+1,0)</f>
        <v>56616.730527455926</v>
      </c>
      <c r="S3916" s="3">
        <f>HLOOKUP(S$5,[1]非R能力!$B$8:$F$558,$C3916+1,0)</f>
        <v>73368.568621644255</v>
      </c>
      <c r="T3916" s="3">
        <f>INDEX([1]非R能力!$H$9:$H$558,D3916)</f>
        <v>74359.2083312342</v>
      </c>
      <c r="U3916" s="3">
        <f>IF(E3916="小怪",0,IF(INDEX([1]非R能力!$FK$9:$FK$558,C3916)=0,0,10))</f>
        <v>10</v>
      </c>
      <c r="V3916" s="3">
        <f>IF(E3916="小怪",0,IF(INDEX([1]非R能力!$FH$9:$FH$558,C3916)=0,0,5000))</f>
        <v>5000</v>
      </c>
      <c r="W3916" s="3">
        <f>HLOOKUP(W$5,[2]人物技能基础!$O$3:$Q$553,$C3916+1,0)</f>
        <v>3.637142857142857</v>
      </c>
      <c r="X3916" s="3">
        <f>HLOOKUP(X$5,[2]人物技能基础!$O$3:$Q$553,$C3916+1,0)</f>
        <v>2.0186428571428574</v>
      </c>
      <c r="Y3916" s="3">
        <f>HLOOKUP(Y$5,[2]人物技能基础!$O$3:$Q$553,$C3916+1,0)</f>
        <v>99.964285714285708</v>
      </c>
      <c r="Z3916" s="3">
        <f t="shared" si="367"/>
        <v>12128984</v>
      </c>
      <c r="AA3916" s="3">
        <f t="shared" si="368"/>
        <v>198693</v>
      </c>
      <c r="AB3916" s="3">
        <f t="shared" si="369"/>
        <v>74229</v>
      </c>
      <c r="AC3916" s="3">
        <f t="shared" si="370"/>
        <v>73368</v>
      </c>
      <c r="AD3916" s="3">
        <f t="shared" si="371"/>
        <v>75488</v>
      </c>
    </row>
    <row r="3917" spans="1:30" x14ac:dyDescent="0.15">
      <c r="A3917" s="3">
        <v>1912</v>
      </c>
      <c r="B3917" s="3" t="str">
        <f t="shared" si="366"/>
        <v>关卡1912boss</v>
      </c>
      <c r="C3917" s="3">
        <f>INDEX([3]关卡!$J$19:$J$2018,A3917)</f>
        <v>550</v>
      </c>
      <c r="D3917" s="3">
        <f>INDEX([3]关卡!$N$19:$N$2018,A3917)</f>
        <v>550</v>
      </c>
      <c r="E3917" s="3" t="s">
        <v>25</v>
      </c>
      <c r="F3917" s="3" t="s">
        <v>26</v>
      </c>
      <c r="G3917" s="3">
        <v>30</v>
      </c>
      <c r="H3917" s="3">
        <v>30</v>
      </c>
      <c r="I3917" s="3">
        <v>0.2</v>
      </c>
      <c r="J3917" s="4">
        <v>0.75</v>
      </c>
      <c r="K3917" s="4">
        <v>1</v>
      </c>
      <c r="L3917" s="4">
        <v>5</v>
      </c>
      <c r="M3917" s="3">
        <v>1</v>
      </c>
      <c r="N3917" s="3">
        <v>2</v>
      </c>
      <c r="O3917" s="3">
        <f>HLOOKUP(O$5,[1]非R能力!$B$8:$F$558,$C3917+1,0)</f>
        <v>2674530.2363424227</v>
      </c>
      <c r="P3917" s="3">
        <f>HLOOKUP(P$5,[1]非R能力!$B$8:$F$558,$C3917+1,0)</f>
        <v>371147.94865448773</v>
      </c>
      <c r="Q3917" s="3">
        <f>HLOOKUP(Q$5,[1]非R能力!$B$8:$F$558,$C3917+1,0)</f>
        <v>180663.03073300805</v>
      </c>
      <c r="R3917" s="3">
        <f>HLOOKUP(R$5,[1]非R能力!$B$8:$F$558,$C3917+1,0)</f>
        <v>56616.730527455926</v>
      </c>
      <c r="S3917" s="3">
        <f>HLOOKUP(S$5,[1]非R能力!$B$8:$F$558,$C3917+1,0)</f>
        <v>73368.568621644255</v>
      </c>
      <c r="T3917" s="3">
        <f>INDEX([1]非R能力!$H$9:$H$558,D3917)</f>
        <v>74359.2083312342</v>
      </c>
      <c r="U3917" s="3">
        <f>IF(E3917="小怪",0,IF(INDEX([1]非R能力!$FK$9:$FK$558,C3917)=0,0,10))</f>
        <v>10</v>
      </c>
      <c r="V3917" s="3">
        <f>IF(E3917="小怪",0,IF(INDEX([1]非R能力!$FH$9:$FH$558,C3917)=0,0,5000))</f>
        <v>5000</v>
      </c>
      <c r="W3917" s="3">
        <f>HLOOKUP(W$5,[2]人物技能基础!$O$3:$Q$553,$C3917+1,0)</f>
        <v>3.637142857142857</v>
      </c>
      <c r="X3917" s="3">
        <f>HLOOKUP(X$5,[2]人物技能基础!$O$3:$Q$553,$C3917+1,0)</f>
        <v>2.0186428571428574</v>
      </c>
      <c r="Y3917" s="3">
        <f>HLOOKUP(Y$5,[2]人物技能基础!$O$3:$Q$553,$C3917+1,0)</f>
        <v>99.964285714285708</v>
      </c>
      <c r="Z3917" s="3">
        <f t="shared" si="367"/>
        <v>12128984</v>
      </c>
      <c r="AA3917" s="3">
        <f t="shared" si="368"/>
        <v>198693</v>
      </c>
      <c r="AB3917" s="3">
        <f t="shared" si="369"/>
        <v>74229</v>
      </c>
      <c r="AC3917" s="3">
        <f t="shared" si="370"/>
        <v>73368</v>
      </c>
      <c r="AD3917" s="3">
        <f t="shared" si="371"/>
        <v>75488</v>
      </c>
    </row>
    <row r="3918" spans="1:30" x14ac:dyDescent="0.15">
      <c r="A3918" s="3">
        <v>1913</v>
      </c>
      <c r="B3918" s="3" t="str">
        <f t="shared" si="366"/>
        <v>关卡1913boss</v>
      </c>
      <c r="C3918" s="3">
        <f>INDEX([3]关卡!$J$19:$J$2018,A3918)</f>
        <v>550</v>
      </c>
      <c r="D3918" s="3">
        <f>INDEX([3]关卡!$N$19:$N$2018,A3918)</f>
        <v>550</v>
      </c>
      <c r="E3918" s="3" t="s">
        <v>25</v>
      </c>
      <c r="F3918" s="3" t="s">
        <v>26</v>
      </c>
      <c r="G3918" s="3">
        <v>30</v>
      </c>
      <c r="H3918" s="3">
        <v>30</v>
      </c>
      <c r="I3918" s="3">
        <v>0.2</v>
      </c>
      <c r="J3918" s="4">
        <v>0.75</v>
      </c>
      <c r="K3918" s="4">
        <v>1</v>
      </c>
      <c r="L3918" s="4">
        <v>5</v>
      </c>
      <c r="M3918" s="3">
        <v>1</v>
      </c>
      <c r="N3918" s="3">
        <v>2</v>
      </c>
      <c r="O3918" s="3">
        <f>HLOOKUP(O$5,[1]非R能力!$B$8:$F$558,$C3918+1,0)</f>
        <v>2674530.2363424227</v>
      </c>
      <c r="P3918" s="3">
        <f>HLOOKUP(P$5,[1]非R能力!$B$8:$F$558,$C3918+1,0)</f>
        <v>371147.94865448773</v>
      </c>
      <c r="Q3918" s="3">
        <f>HLOOKUP(Q$5,[1]非R能力!$B$8:$F$558,$C3918+1,0)</f>
        <v>180663.03073300805</v>
      </c>
      <c r="R3918" s="3">
        <f>HLOOKUP(R$5,[1]非R能力!$B$8:$F$558,$C3918+1,0)</f>
        <v>56616.730527455926</v>
      </c>
      <c r="S3918" s="3">
        <f>HLOOKUP(S$5,[1]非R能力!$B$8:$F$558,$C3918+1,0)</f>
        <v>73368.568621644255</v>
      </c>
      <c r="T3918" s="3">
        <f>INDEX([1]非R能力!$H$9:$H$558,D3918)</f>
        <v>74359.2083312342</v>
      </c>
      <c r="U3918" s="3">
        <f>IF(E3918="小怪",0,IF(INDEX([1]非R能力!$FK$9:$FK$558,C3918)=0,0,10))</f>
        <v>10</v>
      </c>
      <c r="V3918" s="3">
        <f>IF(E3918="小怪",0,IF(INDEX([1]非R能力!$FH$9:$FH$558,C3918)=0,0,5000))</f>
        <v>5000</v>
      </c>
      <c r="W3918" s="3">
        <f>HLOOKUP(W$5,[2]人物技能基础!$O$3:$Q$553,$C3918+1,0)</f>
        <v>3.637142857142857</v>
      </c>
      <c r="X3918" s="3">
        <f>HLOOKUP(X$5,[2]人物技能基础!$O$3:$Q$553,$C3918+1,0)</f>
        <v>2.0186428571428574</v>
      </c>
      <c r="Y3918" s="3">
        <f>HLOOKUP(Y$5,[2]人物技能基础!$O$3:$Q$553,$C3918+1,0)</f>
        <v>99.964285714285708</v>
      </c>
      <c r="Z3918" s="3">
        <f t="shared" si="367"/>
        <v>12128984</v>
      </c>
      <c r="AA3918" s="3">
        <f t="shared" si="368"/>
        <v>198693</v>
      </c>
      <c r="AB3918" s="3">
        <f t="shared" si="369"/>
        <v>74229</v>
      </c>
      <c r="AC3918" s="3">
        <f t="shared" si="370"/>
        <v>73368</v>
      </c>
      <c r="AD3918" s="3">
        <f t="shared" si="371"/>
        <v>75488</v>
      </c>
    </row>
    <row r="3919" spans="1:30" x14ac:dyDescent="0.15">
      <c r="A3919" s="3">
        <v>1914</v>
      </c>
      <c r="B3919" s="3" t="str">
        <f t="shared" si="366"/>
        <v>关卡1914boss</v>
      </c>
      <c r="C3919" s="3">
        <f>INDEX([3]关卡!$J$19:$J$2018,A3919)</f>
        <v>550</v>
      </c>
      <c r="D3919" s="3">
        <f>INDEX([3]关卡!$N$19:$N$2018,A3919)</f>
        <v>550</v>
      </c>
      <c r="E3919" s="3" t="s">
        <v>25</v>
      </c>
      <c r="F3919" s="3" t="s">
        <v>26</v>
      </c>
      <c r="G3919" s="3">
        <v>30</v>
      </c>
      <c r="H3919" s="3">
        <v>30</v>
      </c>
      <c r="I3919" s="3">
        <v>0.2</v>
      </c>
      <c r="J3919" s="4">
        <v>0.75</v>
      </c>
      <c r="K3919" s="4">
        <v>1</v>
      </c>
      <c r="L3919" s="4">
        <v>5</v>
      </c>
      <c r="M3919" s="3">
        <v>1</v>
      </c>
      <c r="N3919" s="3">
        <v>2</v>
      </c>
      <c r="O3919" s="3">
        <f>HLOOKUP(O$5,[1]非R能力!$B$8:$F$558,$C3919+1,0)</f>
        <v>2674530.2363424227</v>
      </c>
      <c r="P3919" s="3">
        <f>HLOOKUP(P$5,[1]非R能力!$B$8:$F$558,$C3919+1,0)</f>
        <v>371147.94865448773</v>
      </c>
      <c r="Q3919" s="3">
        <f>HLOOKUP(Q$5,[1]非R能力!$B$8:$F$558,$C3919+1,0)</f>
        <v>180663.03073300805</v>
      </c>
      <c r="R3919" s="3">
        <f>HLOOKUP(R$5,[1]非R能力!$B$8:$F$558,$C3919+1,0)</f>
        <v>56616.730527455926</v>
      </c>
      <c r="S3919" s="3">
        <f>HLOOKUP(S$5,[1]非R能力!$B$8:$F$558,$C3919+1,0)</f>
        <v>73368.568621644255</v>
      </c>
      <c r="T3919" s="3">
        <f>INDEX([1]非R能力!$H$9:$H$558,D3919)</f>
        <v>74359.2083312342</v>
      </c>
      <c r="U3919" s="3">
        <f>IF(E3919="小怪",0,IF(INDEX([1]非R能力!$FK$9:$FK$558,C3919)=0,0,10))</f>
        <v>10</v>
      </c>
      <c r="V3919" s="3">
        <f>IF(E3919="小怪",0,IF(INDEX([1]非R能力!$FH$9:$FH$558,C3919)=0,0,5000))</f>
        <v>5000</v>
      </c>
      <c r="W3919" s="3">
        <f>HLOOKUP(W$5,[2]人物技能基础!$O$3:$Q$553,$C3919+1,0)</f>
        <v>3.637142857142857</v>
      </c>
      <c r="X3919" s="3">
        <f>HLOOKUP(X$5,[2]人物技能基础!$O$3:$Q$553,$C3919+1,0)</f>
        <v>2.0186428571428574</v>
      </c>
      <c r="Y3919" s="3">
        <f>HLOOKUP(Y$5,[2]人物技能基础!$O$3:$Q$553,$C3919+1,0)</f>
        <v>99.964285714285708</v>
      </c>
      <c r="Z3919" s="3">
        <f t="shared" si="367"/>
        <v>12128984</v>
      </c>
      <c r="AA3919" s="3">
        <f t="shared" si="368"/>
        <v>198693</v>
      </c>
      <c r="AB3919" s="3">
        <f t="shared" si="369"/>
        <v>74229</v>
      </c>
      <c r="AC3919" s="3">
        <f t="shared" si="370"/>
        <v>73368</v>
      </c>
      <c r="AD3919" s="3">
        <f t="shared" si="371"/>
        <v>75488</v>
      </c>
    </row>
    <row r="3920" spans="1:30" x14ac:dyDescent="0.15">
      <c r="A3920" s="3">
        <v>1915</v>
      </c>
      <c r="B3920" s="3" t="str">
        <f t="shared" si="366"/>
        <v>关卡1915boss</v>
      </c>
      <c r="C3920" s="3">
        <f>INDEX([3]关卡!$J$19:$J$2018,A3920)</f>
        <v>550</v>
      </c>
      <c r="D3920" s="3">
        <f>INDEX([3]关卡!$N$19:$N$2018,A3920)</f>
        <v>550</v>
      </c>
      <c r="E3920" s="3" t="s">
        <v>25</v>
      </c>
      <c r="F3920" s="3" t="s">
        <v>26</v>
      </c>
      <c r="G3920" s="3">
        <v>30</v>
      </c>
      <c r="H3920" s="3">
        <v>30</v>
      </c>
      <c r="I3920" s="3">
        <v>0.2</v>
      </c>
      <c r="J3920" s="4">
        <v>0.75</v>
      </c>
      <c r="K3920" s="4">
        <v>1</v>
      </c>
      <c r="L3920" s="4">
        <v>5</v>
      </c>
      <c r="M3920" s="3">
        <v>1</v>
      </c>
      <c r="N3920" s="3">
        <v>2</v>
      </c>
      <c r="O3920" s="3">
        <f>HLOOKUP(O$5,[1]非R能力!$B$8:$F$558,$C3920+1,0)</f>
        <v>2674530.2363424227</v>
      </c>
      <c r="P3920" s="3">
        <f>HLOOKUP(P$5,[1]非R能力!$B$8:$F$558,$C3920+1,0)</f>
        <v>371147.94865448773</v>
      </c>
      <c r="Q3920" s="3">
        <f>HLOOKUP(Q$5,[1]非R能力!$B$8:$F$558,$C3920+1,0)</f>
        <v>180663.03073300805</v>
      </c>
      <c r="R3920" s="3">
        <f>HLOOKUP(R$5,[1]非R能力!$B$8:$F$558,$C3920+1,0)</f>
        <v>56616.730527455926</v>
      </c>
      <c r="S3920" s="3">
        <f>HLOOKUP(S$5,[1]非R能力!$B$8:$F$558,$C3920+1,0)</f>
        <v>73368.568621644255</v>
      </c>
      <c r="T3920" s="3">
        <f>INDEX([1]非R能力!$H$9:$H$558,D3920)</f>
        <v>74359.2083312342</v>
      </c>
      <c r="U3920" s="3">
        <f>IF(E3920="小怪",0,IF(INDEX([1]非R能力!$FK$9:$FK$558,C3920)=0,0,10))</f>
        <v>10</v>
      </c>
      <c r="V3920" s="3">
        <f>IF(E3920="小怪",0,IF(INDEX([1]非R能力!$FH$9:$FH$558,C3920)=0,0,5000))</f>
        <v>5000</v>
      </c>
      <c r="W3920" s="3">
        <f>HLOOKUP(W$5,[2]人物技能基础!$O$3:$Q$553,$C3920+1,0)</f>
        <v>3.637142857142857</v>
      </c>
      <c r="X3920" s="3">
        <f>HLOOKUP(X$5,[2]人物技能基础!$O$3:$Q$553,$C3920+1,0)</f>
        <v>2.0186428571428574</v>
      </c>
      <c r="Y3920" s="3">
        <f>HLOOKUP(Y$5,[2]人物技能基础!$O$3:$Q$553,$C3920+1,0)</f>
        <v>99.964285714285708</v>
      </c>
      <c r="Z3920" s="3">
        <f t="shared" si="367"/>
        <v>12128984</v>
      </c>
      <c r="AA3920" s="3">
        <f t="shared" si="368"/>
        <v>198693</v>
      </c>
      <c r="AB3920" s="3">
        <f t="shared" si="369"/>
        <v>74229</v>
      </c>
      <c r="AC3920" s="3">
        <f t="shared" si="370"/>
        <v>73368</v>
      </c>
      <c r="AD3920" s="3">
        <f t="shared" si="371"/>
        <v>75488</v>
      </c>
    </row>
    <row r="3921" spans="1:30" x14ac:dyDescent="0.15">
      <c r="A3921" s="3">
        <v>1916</v>
      </c>
      <c r="B3921" s="3" t="str">
        <f t="shared" si="366"/>
        <v>关卡1916boss</v>
      </c>
      <c r="C3921" s="3">
        <f>INDEX([3]关卡!$J$19:$J$2018,A3921)</f>
        <v>550</v>
      </c>
      <c r="D3921" s="3">
        <f>INDEX([3]关卡!$N$19:$N$2018,A3921)</f>
        <v>550</v>
      </c>
      <c r="E3921" s="3" t="s">
        <v>25</v>
      </c>
      <c r="F3921" s="3" t="s">
        <v>26</v>
      </c>
      <c r="G3921" s="3">
        <v>30</v>
      </c>
      <c r="H3921" s="3">
        <v>30</v>
      </c>
      <c r="I3921" s="3">
        <v>0.2</v>
      </c>
      <c r="J3921" s="4">
        <v>0.75</v>
      </c>
      <c r="K3921" s="4">
        <v>1</v>
      </c>
      <c r="L3921" s="4">
        <v>5</v>
      </c>
      <c r="M3921" s="3">
        <v>1</v>
      </c>
      <c r="N3921" s="3">
        <v>2</v>
      </c>
      <c r="O3921" s="3">
        <f>HLOOKUP(O$5,[1]非R能力!$B$8:$F$558,$C3921+1,0)</f>
        <v>2674530.2363424227</v>
      </c>
      <c r="P3921" s="3">
        <f>HLOOKUP(P$5,[1]非R能力!$B$8:$F$558,$C3921+1,0)</f>
        <v>371147.94865448773</v>
      </c>
      <c r="Q3921" s="3">
        <f>HLOOKUP(Q$5,[1]非R能力!$B$8:$F$558,$C3921+1,0)</f>
        <v>180663.03073300805</v>
      </c>
      <c r="R3921" s="3">
        <f>HLOOKUP(R$5,[1]非R能力!$B$8:$F$558,$C3921+1,0)</f>
        <v>56616.730527455926</v>
      </c>
      <c r="S3921" s="3">
        <f>HLOOKUP(S$5,[1]非R能力!$B$8:$F$558,$C3921+1,0)</f>
        <v>73368.568621644255</v>
      </c>
      <c r="T3921" s="3">
        <f>INDEX([1]非R能力!$H$9:$H$558,D3921)</f>
        <v>74359.2083312342</v>
      </c>
      <c r="U3921" s="3">
        <f>IF(E3921="小怪",0,IF(INDEX([1]非R能力!$FK$9:$FK$558,C3921)=0,0,10))</f>
        <v>10</v>
      </c>
      <c r="V3921" s="3">
        <f>IF(E3921="小怪",0,IF(INDEX([1]非R能力!$FH$9:$FH$558,C3921)=0,0,5000))</f>
        <v>5000</v>
      </c>
      <c r="W3921" s="3">
        <f>HLOOKUP(W$5,[2]人物技能基础!$O$3:$Q$553,$C3921+1,0)</f>
        <v>3.637142857142857</v>
      </c>
      <c r="X3921" s="3">
        <f>HLOOKUP(X$5,[2]人物技能基础!$O$3:$Q$553,$C3921+1,0)</f>
        <v>2.0186428571428574</v>
      </c>
      <c r="Y3921" s="3">
        <f>HLOOKUP(Y$5,[2]人物技能基础!$O$3:$Q$553,$C3921+1,0)</f>
        <v>99.964285714285708</v>
      </c>
      <c r="Z3921" s="3">
        <f t="shared" si="367"/>
        <v>12128984</v>
      </c>
      <c r="AA3921" s="3">
        <f t="shared" si="368"/>
        <v>198693</v>
      </c>
      <c r="AB3921" s="3">
        <f t="shared" si="369"/>
        <v>74229</v>
      </c>
      <c r="AC3921" s="3">
        <f t="shared" si="370"/>
        <v>73368</v>
      </c>
      <c r="AD3921" s="3">
        <f t="shared" si="371"/>
        <v>75488</v>
      </c>
    </row>
    <row r="3922" spans="1:30" x14ac:dyDescent="0.15">
      <c r="A3922" s="3">
        <v>1917</v>
      </c>
      <c r="B3922" s="3" t="str">
        <f t="shared" si="366"/>
        <v>关卡1917boss</v>
      </c>
      <c r="C3922" s="3">
        <f>INDEX([3]关卡!$J$19:$J$2018,A3922)</f>
        <v>550</v>
      </c>
      <c r="D3922" s="3">
        <f>INDEX([3]关卡!$N$19:$N$2018,A3922)</f>
        <v>550</v>
      </c>
      <c r="E3922" s="3" t="s">
        <v>25</v>
      </c>
      <c r="F3922" s="3" t="s">
        <v>26</v>
      </c>
      <c r="G3922" s="3">
        <v>30</v>
      </c>
      <c r="H3922" s="3">
        <v>30</v>
      </c>
      <c r="I3922" s="3">
        <v>0.2</v>
      </c>
      <c r="J3922" s="4">
        <v>0.75</v>
      </c>
      <c r="K3922" s="4">
        <v>1</v>
      </c>
      <c r="L3922" s="4">
        <v>5</v>
      </c>
      <c r="M3922" s="3">
        <v>1</v>
      </c>
      <c r="N3922" s="3">
        <v>2</v>
      </c>
      <c r="O3922" s="3">
        <f>HLOOKUP(O$5,[1]非R能力!$B$8:$F$558,$C3922+1,0)</f>
        <v>2674530.2363424227</v>
      </c>
      <c r="P3922" s="3">
        <f>HLOOKUP(P$5,[1]非R能力!$B$8:$F$558,$C3922+1,0)</f>
        <v>371147.94865448773</v>
      </c>
      <c r="Q3922" s="3">
        <f>HLOOKUP(Q$5,[1]非R能力!$B$8:$F$558,$C3922+1,0)</f>
        <v>180663.03073300805</v>
      </c>
      <c r="R3922" s="3">
        <f>HLOOKUP(R$5,[1]非R能力!$B$8:$F$558,$C3922+1,0)</f>
        <v>56616.730527455926</v>
      </c>
      <c r="S3922" s="3">
        <f>HLOOKUP(S$5,[1]非R能力!$B$8:$F$558,$C3922+1,0)</f>
        <v>73368.568621644255</v>
      </c>
      <c r="T3922" s="3">
        <f>INDEX([1]非R能力!$H$9:$H$558,D3922)</f>
        <v>74359.2083312342</v>
      </c>
      <c r="U3922" s="3">
        <f>IF(E3922="小怪",0,IF(INDEX([1]非R能力!$FK$9:$FK$558,C3922)=0,0,10))</f>
        <v>10</v>
      </c>
      <c r="V3922" s="3">
        <f>IF(E3922="小怪",0,IF(INDEX([1]非R能力!$FH$9:$FH$558,C3922)=0,0,5000))</f>
        <v>5000</v>
      </c>
      <c r="W3922" s="3">
        <f>HLOOKUP(W$5,[2]人物技能基础!$O$3:$Q$553,$C3922+1,0)</f>
        <v>3.637142857142857</v>
      </c>
      <c r="X3922" s="3">
        <f>HLOOKUP(X$5,[2]人物技能基础!$O$3:$Q$553,$C3922+1,0)</f>
        <v>2.0186428571428574</v>
      </c>
      <c r="Y3922" s="3">
        <f>HLOOKUP(Y$5,[2]人物技能基础!$O$3:$Q$553,$C3922+1,0)</f>
        <v>99.964285714285708</v>
      </c>
      <c r="Z3922" s="3">
        <f t="shared" si="367"/>
        <v>12128984</v>
      </c>
      <c r="AA3922" s="3">
        <f t="shared" si="368"/>
        <v>198693</v>
      </c>
      <c r="AB3922" s="3">
        <f t="shared" si="369"/>
        <v>74229</v>
      </c>
      <c r="AC3922" s="3">
        <f t="shared" si="370"/>
        <v>73368</v>
      </c>
      <c r="AD3922" s="3">
        <f t="shared" si="371"/>
        <v>75488</v>
      </c>
    </row>
    <row r="3923" spans="1:30" x14ac:dyDescent="0.15">
      <c r="A3923" s="3">
        <v>1918</v>
      </c>
      <c r="B3923" s="3" t="str">
        <f t="shared" si="366"/>
        <v>关卡1918boss</v>
      </c>
      <c r="C3923" s="3">
        <f>INDEX([3]关卡!$J$19:$J$2018,A3923)</f>
        <v>550</v>
      </c>
      <c r="D3923" s="3">
        <f>INDEX([3]关卡!$N$19:$N$2018,A3923)</f>
        <v>550</v>
      </c>
      <c r="E3923" s="3" t="s">
        <v>25</v>
      </c>
      <c r="F3923" s="3" t="s">
        <v>26</v>
      </c>
      <c r="G3923" s="3">
        <v>30</v>
      </c>
      <c r="H3923" s="3">
        <v>30</v>
      </c>
      <c r="I3923" s="3">
        <v>0.2</v>
      </c>
      <c r="J3923" s="4">
        <v>0.75</v>
      </c>
      <c r="K3923" s="4">
        <v>1</v>
      </c>
      <c r="L3923" s="4">
        <v>5</v>
      </c>
      <c r="M3923" s="3">
        <v>1</v>
      </c>
      <c r="N3923" s="3">
        <v>2</v>
      </c>
      <c r="O3923" s="3">
        <f>HLOOKUP(O$5,[1]非R能力!$B$8:$F$558,$C3923+1,0)</f>
        <v>2674530.2363424227</v>
      </c>
      <c r="P3923" s="3">
        <f>HLOOKUP(P$5,[1]非R能力!$B$8:$F$558,$C3923+1,0)</f>
        <v>371147.94865448773</v>
      </c>
      <c r="Q3923" s="3">
        <f>HLOOKUP(Q$5,[1]非R能力!$B$8:$F$558,$C3923+1,0)</f>
        <v>180663.03073300805</v>
      </c>
      <c r="R3923" s="3">
        <f>HLOOKUP(R$5,[1]非R能力!$B$8:$F$558,$C3923+1,0)</f>
        <v>56616.730527455926</v>
      </c>
      <c r="S3923" s="3">
        <f>HLOOKUP(S$5,[1]非R能力!$B$8:$F$558,$C3923+1,0)</f>
        <v>73368.568621644255</v>
      </c>
      <c r="T3923" s="3">
        <f>INDEX([1]非R能力!$H$9:$H$558,D3923)</f>
        <v>74359.2083312342</v>
      </c>
      <c r="U3923" s="3">
        <f>IF(E3923="小怪",0,IF(INDEX([1]非R能力!$FK$9:$FK$558,C3923)=0,0,10))</f>
        <v>10</v>
      </c>
      <c r="V3923" s="3">
        <f>IF(E3923="小怪",0,IF(INDEX([1]非R能力!$FH$9:$FH$558,C3923)=0,0,5000))</f>
        <v>5000</v>
      </c>
      <c r="W3923" s="3">
        <f>HLOOKUP(W$5,[2]人物技能基础!$O$3:$Q$553,$C3923+1,0)</f>
        <v>3.637142857142857</v>
      </c>
      <c r="X3923" s="3">
        <f>HLOOKUP(X$5,[2]人物技能基础!$O$3:$Q$553,$C3923+1,0)</f>
        <v>2.0186428571428574</v>
      </c>
      <c r="Y3923" s="3">
        <f>HLOOKUP(Y$5,[2]人物技能基础!$O$3:$Q$553,$C3923+1,0)</f>
        <v>99.964285714285708</v>
      </c>
      <c r="Z3923" s="3">
        <f t="shared" si="367"/>
        <v>12128984</v>
      </c>
      <c r="AA3923" s="3">
        <f t="shared" si="368"/>
        <v>198693</v>
      </c>
      <c r="AB3923" s="3">
        <f t="shared" si="369"/>
        <v>74229</v>
      </c>
      <c r="AC3923" s="3">
        <f t="shared" si="370"/>
        <v>73368</v>
      </c>
      <c r="AD3923" s="3">
        <f t="shared" si="371"/>
        <v>75488</v>
      </c>
    </row>
    <row r="3924" spans="1:30" x14ac:dyDescent="0.15">
      <c r="A3924" s="3">
        <v>1919</v>
      </c>
      <c r="B3924" s="3" t="str">
        <f t="shared" si="366"/>
        <v>关卡1919boss</v>
      </c>
      <c r="C3924" s="3">
        <f>INDEX([3]关卡!$J$19:$J$2018,A3924)</f>
        <v>550</v>
      </c>
      <c r="D3924" s="3">
        <f>INDEX([3]关卡!$N$19:$N$2018,A3924)</f>
        <v>550</v>
      </c>
      <c r="E3924" s="3" t="s">
        <v>25</v>
      </c>
      <c r="F3924" s="3" t="s">
        <v>26</v>
      </c>
      <c r="G3924" s="3">
        <v>30</v>
      </c>
      <c r="H3924" s="3">
        <v>30</v>
      </c>
      <c r="I3924" s="3">
        <v>0.2</v>
      </c>
      <c r="J3924" s="4">
        <v>0.75</v>
      </c>
      <c r="K3924" s="4">
        <v>1</v>
      </c>
      <c r="L3924" s="4">
        <v>5</v>
      </c>
      <c r="M3924" s="3">
        <v>1</v>
      </c>
      <c r="N3924" s="3">
        <v>2</v>
      </c>
      <c r="O3924" s="3">
        <f>HLOOKUP(O$5,[1]非R能力!$B$8:$F$558,$C3924+1,0)</f>
        <v>2674530.2363424227</v>
      </c>
      <c r="P3924" s="3">
        <f>HLOOKUP(P$5,[1]非R能力!$B$8:$F$558,$C3924+1,0)</f>
        <v>371147.94865448773</v>
      </c>
      <c r="Q3924" s="3">
        <f>HLOOKUP(Q$5,[1]非R能力!$B$8:$F$558,$C3924+1,0)</f>
        <v>180663.03073300805</v>
      </c>
      <c r="R3924" s="3">
        <f>HLOOKUP(R$5,[1]非R能力!$B$8:$F$558,$C3924+1,0)</f>
        <v>56616.730527455926</v>
      </c>
      <c r="S3924" s="3">
        <f>HLOOKUP(S$5,[1]非R能力!$B$8:$F$558,$C3924+1,0)</f>
        <v>73368.568621644255</v>
      </c>
      <c r="T3924" s="3">
        <f>INDEX([1]非R能力!$H$9:$H$558,D3924)</f>
        <v>74359.2083312342</v>
      </c>
      <c r="U3924" s="3">
        <f>IF(E3924="小怪",0,IF(INDEX([1]非R能力!$FK$9:$FK$558,C3924)=0,0,10))</f>
        <v>10</v>
      </c>
      <c r="V3924" s="3">
        <f>IF(E3924="小怪",0,IF(INDEX([1]非R能力!$FH$9:$FH$558,C3924)=0,0,5000))</f>
        <v>5000</v>
      </c>
      <c r="W3924" s="3">
        <f>HLOOKUP(W$5,[2]人物技能基础!$O$3:$Q$553,$C3924+1,0)</f>
        <v>3.637142857142857</v>
      </c>
      <c r="X3924" s="3">
        <f>HLOOKUP(X$5,[2]人物技能基础!$O$3:$Q$553,$C3924+1,0)</f>
        <v>2.0186428571428574</v>
      </c>
      <c r="Y3924" s="3">
        <f>HLOOKUP(Y$5,[2]人物技能基础!$O$3:$Q$553,$C3924+1,0)</f>
        <v>99.964285714285708</v>
      </c>
      <c r="Z3924" s="3">
        <f t="shared" si="367"/>
        <v>12128984</v>
      </c>
      <c r="AA3924" s="3">
        <f t="shared" si="368"/>
        <v>198693</v>
      </c>
      <c r="AB3924" s="3">
        <f t="shared" si="369"/>
        <v>74229</v>
      </c>
      <c r="AC3924" s="3">
        <f t="shared" si="370"/>
        <v>73368</v>
      </c>
      <c r="AD3924" s="3">
        <f t="shared" si="371"/>
        <v>75488</v>
      </c>
    </row>
    <row r="3925" spans="1:30" x14ac:dyDescent="0.15">
      <c r="A3925" s="3">
        <v>1920</v>
      </c>
      <c r="B3925" s="3" t="str">
        <f t="shared" si="366"/>
        <v>关卡1920boss</v>
      </c>
      <c r="C3925" s="3">
        <f>INDEX([3]关卡!$J$19:$J$2018,A3925)</f>
        <v>550</v>
      </c>
      <c r="D3925" s="3">
        <f>INDEX([3]关卡!$N$19:$N$2018,A3925)</f>
        <v>550</v>
      </c>
      <c r="E3925" s="3" t="s">
        <v>25</v>
      </c>
      <c r="F3925" s="3" t="s">
        <v>26</v>
      </c>
      <c r="G3925" s="3">
        <v>30</v>
      </c>
      <c r="H3925" s="3">
        <v>30</v>
      </c>
      <c r="I3925" s="3">
        <v>0.2</v>
      </c>
      <c r="J3925" s="4">
        <v>0.75</v>
      </c>
      <c r="K3925" s="4">
        <v>1</v>
      </c>
      <c r="L3925" s="4">
        <v>5</v>
      </c>
      <c r="M3925" s="3">
        <v>1</v>
      </c>
      <c r="N3925" s="3">
        <v>2</v>
      </c>
      <c r="O3925" s="3">
        <f>HLOOKUP(O$5,[1]非R能力!$B$8:$F$558,$C3925+1,0)</f>
        <v>2674530.2363424227</v>
      </c>
      <c r="P3925" s="3">
        <f>HLOOKUP(P$5,[1]非R能力!$B$8:$F$558,$C3925+1,0)</f>
        <v>371147.94865448773</v>
      </c>
      <c r="Q3925" s="3">
        <f>HLOOKUP(Q$5,[1]非R能力!$B$8:$F$558,$C3925+1,0)</f>
        <v>180663.03073300805</v>
      </c>
      <c r="R3925" s="3">
        <f>HLOOKUP(R$5,[1]非R能力!$B$8:$F$558,$C3925+1,0)</f>
        <v>56616.730527455926</v>
      </c>
      <c r="S3925" s="3">
        <f>HLOOKUP(S$5,[1]非R能力!$B$8:$F$558,$C3925+1,0)</f>
        <v>73368.568621644255</v>
      </c>
      <c r="T3925" s="3">
        <f>INDEX([1]非R能力!$H$9:$H$558,D3925)</f>
        <v>74359.2083312342</v>
      </c>
      <c r="U3925" s="3">
        <f>IF(E3925="小怪",0,IF(INDEX([1]非R能力!$FK$9:$FK$558,C3925)=0,0,10))</f>
        <v>10</v>
      </c>
      <c r="V3925" s="3">
        <f>IF(E3925="小怪",0,IF(INDEX([1]非R能力!$FH$9:$FH$558,C3925)=0,0,5000))</f>
        <v>5000</v>
      </c>
      <c r="W3925" s="3">
        <f>HLOOKUP(W$5,[2]人物技能基础!$O$3:$Q$553,$C3925+1,0)</f>
        <v>3.637142857142857</v>
      </c>
      <c r="X3925" s="3">
        <f>HLOOKUP(X$5,[2]人物技能基础!$O$3:$Q$553,$C3925+1,0)</f>
        <v>2.0186428571428574</v>
      </c>
      <c r="Y3925" s="3">
        <f>HLOOKUP(Y$5,[2]人物技能基础!$O$3:$Q$553,$C3925+1,0)</f>
        <v>99.964285714285708</v>
      </c>
      <c r="Z3925" s="3">
        <f t="shared" si="367"/>
        <v>12128984</v>
      </c>
      <c r="AA3925" s="3">
        <f t="shared" si="368"/>
        <v>198693</v>
      </c>
      <c r="AB3925" s="3">
        <f t="shared" si="369"/>
        <v>74229</v>
      </c>
      <c r="AC3925" s="3">
        <f t="shared" si="370"/>
        <v>73368</v>
      </c>
      <c r="AD3925" s="3">
        <f t="shared" si="371"/>
        <v>75488</v>
      </c>
    </row>
    <row r="3926" spans="1:30" x14ac:dyDescent="0.15">
      <c r="A3926" s="3">
        <v>1921</v>
      </c>
      <c r="B3926" s="3" t="str">
        <f t="shared" si="366"/>
        <v>关卡1921boss</v>
      </c>
      <c r="C3926" s="3">
        <f>INDEX([3]关卡!$J$19:$J$2018,A3926)</f>
        <v>550</v>
      </c>
      <c r="D3926" s="3">
        <f>INDEX([3]关卡!$N$19:$N$2018,A3926)</f>
        <v>550</v>
      </c>
      <c r="E3926" s="3" t="s">
        <v>25</v>
      </c>
      <c r="F3926" s="3" t="s">
        <v>26</v>
      </c>
      <c r="G3926" s="3">
        <v>30</v>
      </c>
      <c r="H3926" s="3">
        <v>30</v>
      </c>
      <c r="I3926" s="3">
        <v>0.2</v>
      </c>
      <c r="J3926" s="4">
        <v>0.75</v>
      </c>
      <c r="K3926" s="4">
        <v>1</v>
      </c>
      <c r="L3926" s="4">
        <v>5</v>
      </c>
      <c r="M3926" s="3">
        <v>1</v>
      </c>
      <c r="N3926" s="3">
        <v>2</v>
      </c>
      <c r="O3926" s="3">
        <f>HLOOKUP(O$5,[1]非R能力!$B$8:$F$558,$C3926+1,0)</f>
        <v>2674530.2363424227</v>
      </c>
      <c r="P3926" s="3">
        <f>HLOOKUP(P$5,[1]非R能力!$B$8:$F$558,$C3926+1,0)</f>
        <v>371147.94865448773</v>
      </c>
      <c r="Q3926" s="3">
        <f>HLOOKUP(Q$5,[1]非R能力!$B$8:$F$558,$C3926+1,0)</f>
        <v>180663.03073300805</v>
      </c>
      <c r="R3926" s="3">
        <f>HLOOKUP(R$5,[1]非R能力!$B$8:$F$558,$C3926+1,0)</f>
        <v>56616.730527455926</v>
      </c>
      <c r="S3926" s="3">
        <f>HLOOKUP(S$5,[1]非R能力!$B$8:$F$558,$C3926+1,0)</f>
        <v>73368.568621644255</v>
      </c>
      <c r="T3926" s="3">
        <f>INDEX([1]非R能力!$H$9:$H$558,D3926)</f>
        <v>74359.2083312342</v>
      </c>
      <c r="U3926" s="3">
        <f>IF(E3926="小怪",0,IF(INDEX([1]非R能力!$FK$9:$FK$558,C3926)=0,0,10))</f>
        <v>10</v>
      </c>
      <c r="V3926" s="3">
        <f>IF(E3926="小怪",0,IF(INDEX([1]非R能力!$FH$9:$FH$558,C3926)=0,0,5000))</f>
        <v>5000</v>
      </c>
      <c r="W3926" s="3">
        <f>HLOOKUP(W$5,[2]人物技能基础!$O$3:$Q$553,$C3926+1,0)</f>
        <v>3.637142857142857</v>
      </c>
      <c r="X3926" s="3">
        <f>HLOOKUP(X$5,[2]人物技能基础!$O$3:$Q$553,$C3926+1,0)</f>
        <v>2.0186428571428574</v>
      </c>
      <c r="Y3926" s="3">
        <f>HLOOKUP(Y$5,[2]人物技能基础!$O$3:$Q$553,$C3926+1,0)</f>
        <v>99.964285714285708</v>
      </c>
      <c r="Z3926" s="3">
        <f t="shared" si="367"/>
        <v>12128984</v>
      </c>
      <c r="AA3926" s="3">
        <f t="shared" si="368"/>
        <v>198693</v>
      </c>
      <c r="AB3926" s="3">
        <f t="shared" si="369"/>
        <v>74229</v>
      </c>
      <c r="AC3926" s="3">
        <f t="shared" si="370"/>
        <v>73368</v>
      </c>
      <c r="AD3926" s="3">
        <f t="shared" si="371"/>
        <v>75488</v>
      </c>
    </row>
    <row r="3927" spans="1:30" x14ac:dyDescent="0.15">
      <c r="A3927" s="3">
        <v>1922</v>
      </c>
      <c r="B3927" s="3" t="str">
        <f t="shared" si="366"/>
        <v>关卡1922boss</v>
      </c>
      <c r="C3927" s="3">
        <f>INDEX([3]关卡!$J$19:$J$2018,A3927)</f>
        <v>550</v>
      </c>
      <c r="D3927" s="3">
        <f>INDEX([3]关卡!$N$19:$N$2018,A3927)</f>
        <v>550</v>
      </c>
      <c r="E3927" s="3" t="s">
        <v>25</v>
      </c>
      <c r="F3927" s="3" t="s">
        <v>26</v>
      </c>
      <c r="G3927" s="3">
        <v>30</v>
      </c>
      <c r="H3927" s="3">
        <v>30</v>
      </c>
      <c r="I3927" s="3">
        <v>0.2</v>
      </c>
      <c r="J3927" s="4">
        <v>0.75</v>
      </c>
      <c r="K3927" s="4">
        <v>1</v>
      </c>
      <c r="L3927" s="4">
        <v>5</v>
      </c>
      <c r="M3927" s="3">
        <v>1</v>
      </c>
      <c r="N3927" s="3">
        <v>2</v>
      </c>
      <c r="O3927" s="3">
        <f>HLOOKUP(O$5,[1]非R能力!$B$8:$F$558,$C3927+1,0)</f>
        <v>2674530.2363424227</v>
      </c>
      <c r="P3927" s="3">
        <f>HLOOKUP(P$5,[1]非R能力!$B$8:$F$558,$C3927+1,0)</f>
        <v>371147.94865448773</v>
      </c>
      <c r="Q3927" s="3">
        <f>HLOOKUP(Q$5,[1]非R能力!$B$8:$F$558,$C3927+1,0)</f>
        <v>180663.03073300805</v>
      </c>
      <c r="R3927" s="3">
        <f>HLOOKUP(R$5,[1]非R能力!$B$8:$F$558,$C3927+1,0)</f>
        <v>56616.730527455926</v>
      </c>
      <c r="S3927" s="3">
        <f>HLOOKUP(S$5,[1]非R能力!$B$8:$F$558,$C3927+1,0)</f>
        <v>73368.568621644255</v>
      </c>
      <c r="T3927" s="3">
        <f>INDEX([1]非R能力!$H$9:$H$558,D3927)</f>
        <v>74359.2083312342</v>
      </c>
      <c r="U3927" s="3">
        <f>IF(E3927="小怪",0,IF(INDEX([1]非R能力!$FK$9:$FK$558,C3927)=0,0,10))</f>
        <v>10</v>
      </c>
      <c r="V3927" s="3">
        <f>IF(E3927="小怪",0,IF(INDEX([1]非R能力!$FH$9:$FH$558,C3927)=0,0,5000))</f>
        <v>5000</v>
      </c>
      <c r="W3927" s="3">
        <f>HLOOKUP(W$5,[2]人物技能基础!$O$3:$Q$553,$C3927+1,0)</f>
        <v>3.637142857142857</v>
      </c>
      <c r="X3927" s="3">
        <f>HLOOKUP(X$5,[2]人物技能基础!$O$3:$Q$553,$C3927+1,0)</f>
        <v>2.0186428571428574</v>
      </c>
      <c r="Y3927" s="3">
        <f>HLOOKUP(Y$5,[2]人物技能基础!$O$3:$Q$553,$C3927+1,0)</f>
        <v>99.964285714285708</v>
      </c>
      <c r="Z3927" s="3">
        <f t="shared" si="367"/>
        <v>12128984</v>
      </c>
      <c r="AA3927" s="3">
        <f t="shared" si="368"/>
        <v>198693</v>
      </c>
      <c r="AB3927" s="3">
        <f t="shared" si="369"/>
        <v>74229</v>
      </c>
      <c r="AC3927" s="3">
        <f t="shared" si="370"/>
        <v>73368</v>
      </c>
      <c r="AD3927" s="3">
        <f t="shared" si="371"/>
        <v>75488</v>
      </c>
    </row>
    <row r="3928" spans="1:30" x14ac:dyDescent="0.15">
      <c r="A3928" s="3">
        <v>1923</v>
      </c>
      <c r="B3928" s="3" t="str">
        <f t="shared" si="366"/>
        <v>关卡1923boss</v>
      </c>
      <c r="C3928" s="3">
        <f>INDEX([3]关卡!$J$19:$J$2018,A3928)</f>
        <v>550</v>
      </c>
      <c r="D3928" s="3">
        <f>INDEX([3]关卡!$N$19:$N$2018,A3928)</f>
        <v>550</v>
      </c>
      <c r="E3928" s="3" t="s">
        <v>25</v>
      </c>
      <c r="F3928" s="3" t="s">
        <v>26</v>
      </c>
      <c r="G3928" s="3">
        <v>30</v>
      </c>
      <c r="H3928" s="3">
        <v>30</v>
      </c>
      <c r="I3928" s="3">
        <v>0.2</v>
      </c>
      <c r="J3928" s="4">
        <v>0.75</v>
      </c>
      <c r="K3928" s="4">
        <v>1</v>
      </c>
      <c r="L3928" s="4">
        <v>5</v>
      </c>
      <c r="M3928" s="3">
        <v>1</v>
      </c>
      <c r="N3928" s="3">
        <v>2</v>
      </c>
      <c r="O3928" s="3">
        <f>HLOOKUP(O$5,[1]非R能力!$B$8:$F$558,$C3928+1,0)</f>
        <v>2674530.2363424227</v>
      </c>
      <c r="P3928" s="3">
        <f>HLOOKUP(P$5,[1]非R能力!$B$8:$F$558,$C3928+1,0)</f>
        <v>371147.94865448773</v>
      </c>
      <c r="Q3928" s="3">
        <f>HLOOKUP(Q$5,[1]非R能力!$B$8:$F$558,$C3928+1,0)</f>
        <v>180663.03073300805</v>
      </c>
      <c r="R3928" s="3">
        <f>HLOOKUP(R$5,[1]非R能力!$B$8:$F$558,$C3928+1,0)</f>
        <v>56616.730527455926</v>
      </c>
      <c r="S3928" s="3">
        <f>HLOOKUP(S$5,[1]非R能力!$B$8:$F$558,$C3928+1,0)</f>
        <v>73368.568621644255</v>
      </c>
      <c r="T3928" s="3">
        <f>INDEX([1]非R能力!$H$9:$H$558,D3928)</f>
        <v>74359.2083312342</v>
      </c>
      <c r="U3928" s="3">
        <f>IF(E3928="小怪",0,IF(INDEX([1]非R能力!$FK$9:$FK$558,C3928)=0,0,10))</f>
        <v>10</v>
      </c>
      <c r="V3928" s="3">
        <f>IF(E3928="小怪",0,IF(INDEX([1]非R能力!$FH$9:$FH$558,C3928)=0,0,5000))</f>
        <v>5000</v>
      </c>
      <c r="W3928" s="3">
        <f>HLOOKUP(W$5,[2]人物技能基础!$O$3:$Q$553,$C3928+1,0)</f>
        <v>3.637142857142857</v>
      </c>
      <c r="X3928" s="3">
        <f>HLOOKUP(X$5,[2]人物技能基础!$O$3:$Q$553,$C3928+1,0)</f>
        <v>2.0186428571428574</v>
      </c>
      <c r="Y3928" s="3">
        <f>HLOOKUP(Y$5,[2]人物技能基础!$O$3:$Q$553,$C3928+1,0)</f>
        <v>99.964285714285708</v>
      </c>
      <c r="Z3928" s="3">
        <f t="shared" si="367"/>
        <v>12128984</v>
      </c>
      <c r="AA3928" s="3">
        <f t="shared" si="368"/>
        <v>198693</v>
      </c>
      <c r="AB3928" s="3">
        <f t="shared" si="369"/>
        <v>74229</v>
      </c>
      <c r="AC3928" s="3">
        <f t="shared" si="370"/>
        <v>73368</v>
      </c>
      <c r="AD3928" s="3">
        <f t="shared" si="371"/>
        <v>75488</v>
      </c>
    </row>
    <row r="3929" spans="1:30" x14ac:dyDescent="0.15">
      <c r="A3929" s="3">
        <v>1924</v>
      </c>
      <c r="B3929" s="3" t="str">
        <f t="shared" si="366"/>
        <v>关卡1924boss</v>
      </c>
      <c r="C3929" s="3">
        <f>INDEX([3]关卡!$J$19:$J$2018,A3929)</f>
        <v>550</v>
      </c>
      <c r="D3929" s="3">
        <f>INDEX([3]关卡!$N$19:$N$2018,A3929)</f>
        <v>550</v>
      </c>
      <c r="E3929" s="3" t="s">
        <v>25</v>
      </c>
      <c r="F3929" s="3" t="s">
        <v>26</v>
      </c>
      <c r="G3929" s="3">
        <v>30</v>
      </c>
      <c r="H3929" s="3">
        <v>30</v>
      </c>
      <c r="I3929" s="3">
        <v>0.2</v>
      </c>
      <c r="J3929" s="4">
        <v>0.75</v>
      </c>
      <c r="K3929" s="4">
        <v>1</v>
      </c>
      <c r="L3929" s="4">
        <v>5</v>
      </c>
      <c r="M3929" s="3">
        <v>1</v>
      </c>
      <c r="N3929" s="3">
        <v>2</v>
      </c>
      <c r="O3929" s="3">
        <f>HLOOKUP(O$5,[1]非R能力!$B$8:$F$558,$C3929+1,0)</f>
        <v>2674530.2363424227</v>
      </c>
      <c r="P3929" s="3">
        <f>HLOOKUP(P$5,[1]非R能力!$B$8:$F$558,$C3929+1,0)</f>
        <v>371147.94865448773</v>
      </c>
      <c r="Q3929" s="3">
        <f>HLOOKUP(Q$5,[1]非R能力!$B$8:$F$558,$C3929+1,0)</f>
        <v>180663.03073300805</v>
      </c>
      <c r="R3929" s="3">
        <f>HLOOKUP(R$5,[1]非R能力!$B$8:$F$558,$C3929+1,0)</f>
        <v>56616.730527455926</v>
      </c>
      <c r="S3929" s="3">
        <f>HLOOKUP(S$5,[1]非R能力!$B$8:$F$558,$C3929+1,0)</f>
        <v>73368.568621644255</v>
      </c>
      <c r="T3929" s="3">
        <f>INDEX([1]非R能力!$H$9:$H$558,D3929)</f>
        <v>74359.2083312342</v>
      </c>
      <c r="U3929" s="3">
        <f>IF(E3929="小怪",0,IF(INDEX([1]非R能力!$FK$9:$FK$558,C3929)=0,0,10))</f>
        <v>10</v>
      </c>
      <c r="V3929" s="3">
        <f>IF(E3929="小怪",0,IF(INDEX([1]非R能力!$FH$9:$FH$558,C3929)=0,0,5000))</f>
        <v>5000</v>
      </c>
      <c r="W3929" s="3">
        <f>HLOOKUP(W$5,[2]人物技能基础!$O$3:$Q$553,$C3929+1,0)</f>
        <v>3.637142857142857</v>
      </c>
      <c r="X3929" s="3">
        <f>HLOOKUP(X$5,[2]人物技能基础!$O$3:$Q$553,$C3929+1,0)</f>
        <v>2.0186428571428574</v>
      </c>
      <c r="Y3929" s="3">
        <f>HLOOKUP(Y$5,[2]人物技能基础!$O$3:$Q$553,$C3929+1,0)</f>
        <v>99.964285714285708</v>
      </c>
      <c r="Z3929" s="3">
        <f t="shared" si="367"/>
        <v>12128984</v>
      </c>
      <c r="AA3929" s="3">
        <f t="shared" si="368"/>
        <v>198693</v>
      </c>
      <c r="AB3929" s="3">
        <f t="shared" si="369"/>
        <v>74229</v>
      </c>
      <c r="AC3929" s="3">
        <f t="shared" si="370"/>
        <v>73368</v>
      </c>
      <c r="AD3929" s="3">
        <f t="shared" si="371"/>
        <v>75488</v>
      </c>
    </row>
    <row r="3930" spans="1:30" x14ac:dyDescent="0.15">
      <c r="A3930" s="3">
        <v>1925</v>
      </c>
      <c r="B3930" s="3" t="str">
        <f t="shared" si="366"/>
        <v>关卡1925boss</v>
      </c>
      <c r="C3930" s="3">
        <f>INDEX([3]关卡!$J$19:$J$2018,A3930)</f>
        <v>550</v>
      </c>
      <c r="D3930" s="3">
        <f>INDEX([3]关卡!$N$19:$N$2018,A3930)</f>
        <v>550</v>
      </c>
      <c r="E3930" s="3" t="s">
        <v>25</v>
      </c>
      <c r="F3930" s="3" t="s">
        <v>26</v>
      </c>
      <c r="G3930" s="3">
        <v>30</v>
      </c>
      <c r="H3930" s="3">
        <v>30</v>
      </c>
      <c r="I3930" s="3">
        <v>0.2</v>
      </c>
      <c r="J3930" s="4">
        <v>0.75</v>
      </c>
      <c r="K3930" s="4">
        <v>1</v>
      </c>
      <c r="L3930" s="4">
        <v>5</v>
      </c>
      <c r="M3930" s="3">
        <v>1</v>
      </c>
      <c r="N3930" s="3">
        <v>2</v>
      </c>
      <c r="O3930" s="3">
        <f>HLOOKUP(O$5,[1]非R能力!$B$8:$F$558,$C3930+1,0)</f>
        <v>2674530.2363424227</v>
      </c>
      <c r="P3930" s="3">
        <f>HLOOKUP(P$5,[1]非R能力!$B$8:$F$558,$C3930+1,0)</f>
        <v>371147.94865448773</v>
      </c>
      <c r="Q3930" s="3">
        <f>HLOOKUP(Q$5,[1]非R能力!$B$8:$F$558,$C3930+1,0)</f>
        <v>180663.03073300805</v>
      </c>
      <c r="R3930" s="3">
        <f>HLOOKUP(R$5,[1]非R能力!$B$8:$F$558,$C3930+1,0)</f>
        <v>56616.730527455926</v>
      </c>
      <c r="S3930" s="3">
        <f>HLOOKUP(S$5,[1]非R能力!$B$8:$F$558,$C3930+1,0)</f>
        <v>73368.568621644255</v>
      </c>
      <c r="T3930" s="3">
        <f>INDEX([1]非R能力!$H$9:$H$558,D3930)</f>
        <v>74359.2083312342</v>
      </c>
      <c r="U3930" s="3">
        <f>IF(E3930="小怪",0,IF(INDEX([1]非R能力!$FK$9:$FK$558,C3930)=0,0,10))</f>
        <v>10</v>
      </c>
      <c r="V3930" s="3">
        <f>IF(E3930="小怪",0,IF(INDEX([1]非R能力!$FH$9:$FH$558,C3930)=0,0,5000))</f>
        <v>5000</v>
      </c>
      <c r="W3930" s="3">
        <f>HLOOKUP(W$5,[2]人物技能基础!$O$3:$Q$553,$C3930+1,0)</f>
        <v>3.637142857142857</v>
      </c>
      <c r="X3930" s="3">
        <f>HLOOKUP(X$5,[2]人物技能基础!$O$3:$Q$553,$C3930+1,0)</f>
        <v>2.0186428571428574</v>
      </c>
      <c r="Y3930" s="3">
        <f>HLOOKUP(Y$5,[2]人物技能基础!$O$3:$Q$553,$C3930+1,0)</f>
        <v>99.964285714285708</v>
      </c>
      <c r="Z3930" s="3">
        <f t="shared" si="367"/>
        <v>12128984</v>
      </c>
      <c r="AA3930" s="3">
        <f t="shared" si="368"/>
        <v>198693</v>
      </c>
      <c r="AB3930" s="3">
        <f t="shared" si="369"/>
        <v>74229</v>
      </c>
      <c r="AC3930" s="3">
        <f t="shared" si="370"/>
        <v>73368</v>
      </c>
      <c r="AD3930" s="3">
        <f t="shared" si="371"/>
        <v>75488</v>
      </c>
    </row>
    <row r="3931" spans="1:30" x14ac:dyDescent="0.15">
      <c r="A3931" s="3">
        <v>1926</v>
      </c>
      <c r="B3931" s="3" t="str">
        <f t="shared" si="366"/>
        <v>关卡1926boss</v>
      </c>
      <c r="C3931" s="3">
        <f>INDEX([3]关卡!$J$19:$J$2018,A3931)</f>
        <v>550</v>
      </c>
      <c r="D3931" s="3">
        <f>INDEX([3]关卡!$N$19:$N$2018,A3931)</f>
        <v>550</v>
      </c>
      <c r="E3931" s="3" t="s">
        <v>25</v>
      </c>
      <c r="F3931" s="3" t="s">
        <v>26</v>
      </c>
      <c r="G3931" s="3">
        <v>30</v>
      </c>
      <c r="H3931" s="3">
        <v>30</v>
      </c>
      <c r="I3931" s="3">
        <v>0.2</v>
      </c>
      <c r="J3931" s="4">
        <v>0.75</v>
      </c>
      <c r="K3931" s="4">
        <v>1</v>
      </c>
      <c r="L3931" s="4">
        <v>5</v>
      </c>
      <c r="M3931" s="3">
        <v>1</v>
      </c>
      <c r="N3931" s="3">
        <v>2</v>
      </c>
      <c r="O3931" s="3">
        <f>HLOOKUP(O$5,[1]非R能力!$B$8:$F$558,$C3931+1,0)</f>
        <v>2674530.2363424227</v>
      </c>
      <c r="P3931" s="3">
        <f>HLOOKUP(P$5,[1]非R能力!$B$8:$F$558,$C3931+1,0)</f>
        <v>371147.94865448773</v>
      </c>
      <c r="Q3931" s="3">
        <f>HLOOKUP(Q$5,[1]非R能力!$B$8:$F$558,$C3931+1,0)</f>
        <v>180663.03073300805</v>
      </c>
      <c r="R3931" s="3">
        <f>HLOOKUP(R$5,[1]非R能力!$B$8:$F$558,$C3931+1,0)</f>
        <v>56616.730527455926</v>
      </c>
      <c r="S3931" s="3">
        <f>HLOOKUP(S$5,[1]非R能力!$B$8:$F$558,$C3931+1,0)</f>
        <v>73368.568621644255</v>
      </c>
      <c r="T3931" s="3">
        <f>INDEX([1]非R能力!$H$9:$H$558,D3931)</f>
        <v>74359.2083312342</v>
      </c>
      <c r="U3931" s="3">
        <f>IF(E3931="小怪",0,IF(INDEX([1]非R能力!$FK$9:$FK$558,C3931)=0,0,10))</f>
        <v>10</v>
      </c>
      <c r="V3931" s="3">
        <f>IF(E3931="小怪",0,IF(INDEX([1]非R能力!$FH$9:$FH$558,C3931)=0,0,5000))</f>
        <v>5000</v>
      </c>
      <c r="W3931" s="3">
        <f>HLOOKUP(W$5,[2]人物技能基础!$O$3:$Q$553,$C3931+1,0)</f>
        <v>3.637142857142857</v>
      </c>
      <c r="X3931" s="3">
        <f>HLOOKUP(X$5,[2]人物技能基础!$O$3:$Q$553,$C3931+1,0)</f>
        <v>2.0186428571428574</v>
      </c>
      <c r="Y3931" s="3">
        <f>HLOOKUP(Y$5,[2]人物技能基础!$O$3:$Q$553,$C3931+1,0)</f>
        <v>99.964285714285708</v>
      </c>
      <c r="Z3931" s="3">
        <f t="shared" si="367"/>
        <v>12128984</v>
      </c>
      <c r="AA3931" s="3">
        <f t="shared" si="368"/>
        <v>198693</v>
      </c>
      <c r="AB3931" s="3">
        <f t="shared" si="369"/>
        <v>74229</v>
      </c>
      <c r="AC3931" s="3">
        <f t="shared" si="370"/>
        <v>73368</v>
      </c>
      <c r="AD3931" s="3">
        <f t="shared" si="371"/>
        <v>75488</v>
      </c>
    </row>
    <row r="3932" spans="1:30" x14ac:dyDescent="0.15">
      <c r="A3932" s="3">
        <v>1927</v>
      </c>
      <c r="B3932" s="3" t="str">
        <f t="shared" si="366"/>
        <v>关卡1927boss</v>
      </c>
      <c r="C3932" s="3">
        <f>INDEX([3]关卡!$J$19:$J$2018,A3932)</f>
        <v>550</v>
      </c>
      <c r="D3932" s="3">
        <f>INDEX([3]关卡!$N$19:$N$2018,A3932)</f>
        <v>550</v>
      </c>
      <c r="E3932" s="3" t="s">
        <v>25</v>
      </c>
      <c r="F3932" s="3" t="s">
        <v>26</v>
      </c>
      <c r="G3932" s="3">
        <v>30</v>
      </c>
      <c r="H3932" s="3">
        <v>30</v>
      </c>
      <c r="I3932" s="3">
        <v>0.2</v>
      </c>
      <c r="J3932" s="4">
        <v>0.75</v>
      </c>
      <c r="K3932" s="4">
        <v>1</v>
      </c>
      <c r="L3932" s="4">
        <v>5</v>
      </c>
      <c r="M3932" s="3">
        <v>1</v>
      </c>
      <c r="N3932" s="3">
        <v>2</v>
      </c>
      <c r="O3932" s="3">
        <f>HLOOKUP(O$5,[1]非R能力!$B$8:$F$558,$C3932+1,0)</f>
        <v>2674530.2363424227</v>
      </c>
      <c r="P3932" s="3">
        <f>HLOOKUP(P$5,[1]非R能力!$B$8:$F$558,$C3932+1,0)</f>
        <v>371147.94865448773</v>
      </c>
      <c r="Q3932" s="3">
        <f>HLOOKUP(Q$5,[1]非R能力!$B$8:$F$558,$C3932+1,0)</f>
        <v>180663.03073300805</v>
      </c>
      <c r="R3932" s="3">
        <f>HLOOKUP(R$5,[1]非R能力!$B$8:$F$558,$C3932+1,0)</f>
        <v>56616.730527455926</v>
      </c>
      <c r="S3932" s="3">
        <f>HLOOKUP(S$5,[1]非R能力!$B$8:$F$558,$C3932+1,0)</f>
        <v>73368.568621644255</v>
      </c>
      <c r="T3932" s="3">
        <f>INDEX([1]非R能力!$H$9:$H$558,D3932)</f>
        <v>74359.2083312342</v>
      </c>
      <c r="U3932" s="3">
        <f>IF(E3932="小怪",0,IF(INDEX([1]非R能力!$FK$9:$FK$558,C3932)=0,0,10))</f>
        <v>10</v>
      </c>
      <c r="V3932" s="3">
        <f>IF(E3932="小怪",0,IF(INDEX([1]非R能力!$FH$9:$FH$558,C3932)=0,0,5000))</f>
        <v>5000</v>
      </c>
      <c r="W3932" s="3">
        <f>HLOOKUP(W$5,[2]人物技能基础!$O$3:$Q$553,$C3932+1,0)</f>
        <v>3.637142857142857</v>
      </c>
      <c r="X3932" s="3">
        <f>HLOOKUP(X$5,[2]人物技能基础!$O$3:$Q$553,$C3932+1,0)</f>
        <v>2.0186428571428574</v>
      </c>
      <c r="Y3932" s="3">
        <f>HLOOKUP(Y$5,[2]人物技能基础!$O$3:$Q$553,$C3932+1,0)</f>
        <v>99.964285714285708</v>
      </c>
      <c r="Z3932" s="3">
        <f t="shared" si="367"/>
        <v>12128984</v>
      </c>
      <c r="AA3932" s="3">
        <f t="shared" si="368"/>
        <v>198693</v>
      </c>
      <c r="AB3932" s="3">
        <f t="shared" si="369"/>
        <v>74229</v>
      </c>
      <c r="AC3932" s="3">
        <f t="shared" si="370"/>
        <v>73368</v>
      </c>
      <c r="AD3932" s="3">
        <f t="shared" si="371"/>
        <v>75488</v>
      </c>
    </row>
    <row r="3933" spans="1:30" x14ac:dyDescent="0.15">
      <c r="A3933" s="3">
        <v>1928</v>
      </c>
      <c r="B3933" s="3" t="str">
        <f t="shared" si="366"/>
        <v>关卡1928boss</v>
      </c>
      <c r="C3933" s="3">
        <f>INDEX([3]关卡!$J$19:$J$2018,A3933)</f>
        <v>550</v>
      </c>
      <c r="D3933" s="3">
        <f>INDEX([3]关卡!$N$19:$N$2018,A3933)</f>
        <v>550</v>
      </c>
      <c r="E3933" s="3" t="s">
        <v>25</v>
      </c>
      <c r="F3933" s="3" t="s">
        <v>26</v>
      </c>
      <c r="G3933" s="3">
        <v>30</v>
      </c>
      <c r="H3933" s="3">
        <v>30</v>
      </c>
      <c r="I3933" s="3">
        <v>0.2</v>
      </c>
      <c r="J3933" s="4">
        <v>0.75</v>
      </c>
      <c r="K3933" s="4">
        <v>1</v>
      </c>
      <c r="L3933" s="4">
        <v>5</v>
      </c>
      <c r="M3933" s="3">
        <v>1</v>
      </c>
      <c r="N3933" s="3">
        <v>2</v>
      </c>
      <c r="O3933" s="3">
        <f>HLOOKUP(O$5,[1]非R能力!$B$8:$F$558,$C3933+1,0)</f>
        <v>2674530.2363424227</v>
      </c>
      <c r="P3933" s="3">
        <f>HLOOKUP(P$5,[1]非R能力!$B$8:$F$558,$C3933+1,0)</f>
        <v>371147.94865448773</v>
      </c>
      <c r="Q3933" s="3">
        <f>HLOOKUP(Q$5,[1]非R能力!$B$8:$F$558,$C3933+1,0)</f>
        <v>180663.03073300805</v>
      </c>
      <c r="R3933" s="3">
        <f>HLOOKUP(R$5,[1]非R能力!$B$8:$F$558,$C3933+1,0)</f>
        <v>56616.730527455926</v>
      </c>
      <c r="S3933" s="3">
        <f>HLOOKUP(S$5,[1]非R能力!$B$8:$F$558,$C3933+1,0)</f>
        <v>73368.568621644255</v>
      </c>
      <c r="T3933" s="3">
        <f>INDEX([1]非R能力!$H$9:$H$558,D3933)</f>
        <v>74359.2083312342</v>
      </c>
      <c r="U3933" s="3">
        <f>IF(E3933="小怪",0,IF(INDEX([1]非R能力!$FK$9:$FK$558,C3933)=0,0,10))</f>
        <v>10</v>
      </c>
      <c r="V3933" s="3">
        <f>IF(E3933="小怪",0,IF(INDEX([1]非R能力!$FH$9:$FH$558,C3933)=0,0,5000))</f>
        <v>5000</v>
      </c>
      <c r="W3933" s="3">
        <f>HLOOKUP(W$5,[2]人物技能基础!$O$3:$Q$553,$C3933+1,0)</f>
        <v>3.637142857142857</v>
      </c>
      <c r="X3933" s="3">
        <f>HLOOKUP(X$5,[2]人物技能基础!$O$3:$Q$553,$C3933+1,0)</f>
        <v>2.0186428571428574</v>
      </c>
      <c r="Y3933" s="3">
        <f>HLOOKUP(Y$5,[2]人物技能基础!$O$3:$Q$553,$C3933+1,0)</f>
        <v>99.964285714285708</v>
      </c>
      <c r="Z3933" s="3">
        <f t="shared" si="367"/>
        <v>12128984</v>
      </c>
      <c r="AA3933" s="3">
        <f t="shared" si="368"/>
        <v>198693</v>
      </c>
      <c r="AB3933" s="3">
        <f t="shared" si="369"/>
        <v>74229</v>
      </c>
      <c r="AC3933" s="3">
        <f t="shared" si="370"/>
        <v>73368</v>
      </c>
      <c r="AD3933" s="3">
        <f t="shared" si="371"/>
        <v>75488</v>
      </c>
    </row>
    <row r="3934" spans="1:30" x14ac:dyDescent="0.15">
      <c r="A3934" s="3">
        <v>1929</v>
      </c>
      <c r="B3934" s="3" t="str">
        <f t="shared" si="366"/>
        <v>关卡1929boss</v>
      </c>
      <c r="C3934" s="3">
        <f>INDEX([3]关卡!$J$19:$J$2018,A3934)</f>
        <v>550</v>
      </c>
      <c r="D3934" s="3">
        <f>INDEX([3]关卡!$N$19:$N$2018,A3934)</f>
        <v>550</v>
      </c>
      <c r="E3934" s="3" t="s">
        <v>25</v>
      </c>
      <c r="F3934" s="3" t="s">
        <v>26</v>
      </c>
      <c r="G3934" s="3">
        <v>30</v>
      </c>
      <c r="H3934" s="3">
        <v>30</v>
      </c>
      <c r="I3934" s="3">
        <v>0.2</v>
      </c>
      <c r="J3934" s="4">
        <v>0.75</v>
      </c>
      <c r="K3934" s="4">
        <v>1</v>
      </c>
      <c r="L3934" s="4">
        <v>5</v>
      </c>
      <c r="M3934" s="3">
        <v>1</v>
      </c>
      <c r="N3934" s="3">
        <v>2</v>
      </c>
      <c r="O3934" s="3">
        <f>HLOOKUP(O$5,[1]非R能力!$B$8:$F$558,$C3934+1,0)</f>
        <v>2674530.2363424227</v>
      </c>
      <c r="P3934" s="3">
        <f>HLOOKUP(P$5,[1]非R能力!$B$8:$F$558,$C3934+1,0)</f>
        <v>371147.94865448773</v>
      </c>
      <c r="Q3934" s="3">
        <f>HLOOKUP(Q$5,[1]非R能力!$B$8:$F$558,$C3934+1,0)</f>
        <v>180663.03073300805</v>
      </c>
      <c r="R3934" s="3">
        <f>HLOOKUP(R$5,[1]非R能力!$B$8:$F$558,$C3934+1,0)</f>
        <v>56616.730527455926</v>
      </c>
      <c r="S3934" s="3">
        <f>HLOOKUP(S$5,[1]非R能力!$B$8:$F$558,$C3934+1,0)</f>
        <v>73368.568621644255</v>
      </c>
      <c r="T3934" s="3">
        <f>INDEX([1]非R能力!$H$9:$H$558,D3934)</f>
        <v>74359.2083312342</v>
      </c>
      <c r="U3934" s="3">
        <f>IF(E3934="小怪",0,IF(INDEX([1]非R能力!$FK$9:$FK$558,C3934)=0,0,10))</f>
        <v>10</v>
      </c>
      <c r="V3934" s="3">
        <f>IF(E3934="小怪",0,IF(INDEX([1]非R能力!$FH$9:$FH$558,C3934)=0,0,5000))</f>
        <v>5000</v>
      </c>
      <c r="W3934" s="3">
        <f>HLOOKUP(W$5,[2]人物技能基础!$O$3:$Q$553,$C3934+1,0)</f>
        <v>3.637142857142857</v>
      </c>
      <c r="X3934" s="3">
        <f>HLOOKUP(X$5,[2]人物技能基础!$O$3:$Q$553,$C3934+1,0)</f>
        <v>2.0186428571428574</v>
      </c>
      <c r="Y3934" s="3">
        <f>HLOOKUP(Y$5,[2]人物技能基础!$O$3:$Q$553,$C3934+1,0)</f>
        <v>99.964285714285708</v>
      </c>
      <c r="Z3934" s="3">
        <f t="shared" si="367"/>
        <v>12128984</v>
      </c>
      <c r="AA3934" s="3">
        <f t="shared" si="368"/>
        <v>198693</v>
      </c>
      <c r="AB3934" s="3">
        <f t="shared" si="369"/>
        <v>74229</v>
      </c>
      <c r="AC3934" s="3">
        <f t="shared" si="370"/>
        <v>73368</v>
      </c>
      <c r="AD3934" s="3">
        <f t="shared" si="371"/>
        <v>75488</v>
      </c>
    </row>
    <row r="3935" spans="1:30" x14ac:dyDescent="0.15">
      <c r="A3935" s="3">
        <v>1930</v>
      </c>
      <c r="B3935" s="3" t="str">
        <f t="shared" si="366"/>
        <v>关卡1930boss</v>
      </c>
      <c r="C3935" s="3">
        <f>INDEX([3]关卡!$J$19:$J$2018,A3935)</f>
        <v>550</v>
      </c>
      <c r="D3935" s="3">
        <f>INDEX([3]关卡!$N$19:$N$2018,A3935)</f>
        <v>550</v>
      </c>
      <c r="E3935" s="3" t="s">
        <v>25</v>
      </c>
      <c r="F3935" s="3" t="s">
        <v>26</v>
      </c>
      <c r="G3935" s="3">
        <v>30</v>
      </c>
      <c r="H3935" s="3">
        <v>30</v>
      </c>
      <c r="I3935" s="3">
        <v>0.2</v>
      </c>
      <c r="J3935" s="4">
        <v>0.75</v>
      </c>
      <c r="K3935" s="4">
        <v>1</v>
      </c>
      <c r="L3935" s="4">
        <v>5</v>
      </c>
      <c r="M3935" s="3">
        <v>1</v>
      </c>
      <c r="N3935" s="3">
        <v>2</v>
      </c>
      <c r="O3935" s="3">
        <f>HLOOKUP(O$5,[1]非R能力!$B$8:$F$558,$C3935+1,0)</f>
        <v>2674530.2363424227</v>
      </c>
      <c r="P3935" s="3">
        <f>HLOOKUP(P$5,[1]非R能力!$B$8:$F$558,$C3935+1,0)</f>
        <v>371147.94865448773</v>
      </c>
      <c r="Q3935" s="3">
        <f>HLOOKUP(Q$5,[1]非R能力!$B$8:$F$558,$C3935+1,0)</f>
        <v>180663.03073300805</v>
      </c>
      <c r="R3935" s="3">
        <f>HLOOKUP(R$5,[1]非R能力!$B$8:$F$558,$C3935+1,0)</f>
        <v>56616.730527455926</v>
      </c>
      <c r="S3935" s="3">
        <f>HLOOKUP(S$5,[1]非R能力!$B$8:$F$558,$C3935+1,0)</f>
        <v>73368.568621644255</v>
      </c>
      <c r="T3935" s="3">
        <f>INDEX([1]非R能力!$H$9:$H$558,D3935)</f>
        <v>74359.2083312342</v>
      </c>
      <c r="U3935" s="3">
        <f>IF(E3935="小怪",0,IF(INDEX([1]非R能力!$FK$9:$FK$558,C3935)=0,0,10))</f>
        <v>10</v>
      </c>
      <c r="V3935" s="3">
        <f>IF(E3935="小怪",0,IF(INDEX([1]非R能力!$FH$9:$FH$558,C3935)=0,0,5000))</f>
        <v>5000</v>
      </c>
      <c r="W3935" s="3">
        <f>HLOOKUP(W$5,[2]人物技能基础!$O$3:$Q$553,$C3935+1,0)</f>
        <v>3.637142857142857</v>
      </c>
      <c r="X3935" s="3">
        <f>HLOOKUP(X$5,[2]人物技能基础!$O$3:$Q$553,$C3935+1,0)</f>
        <v>2.0186428571428574</v>
      </c>
      <c r="Y3935" s="3">
        <f>HLOOKUP(Y$5,[2]人物技能基础!$O$3:$Q$553,$C3935+1,0)</f>
        <v>99.964285714285708</v>
      </c>
      <c r="Z3935" s="3">
        <f t="shared" si="367"/>
        <v>12128984</v>
      </c>
      <c r="AA3935" s="3">
        <f t="shared" si="368"/>
        <v>198693</v>
      </c>
      <c r="AB3935" s="3">
        <f t="shared" si="369"/>
        <v>74229</v>
      </c>
      <c r="AC3935" s="3">
        <f t="shared" si="370"/>
        <v>73368</v>
      </c>
      <c r="AD3935" s="3">
        <f t="shared" si="371"/>
        <v>75488</v>
      </c>
    </row>
    <row r="3936" spans="1:30" x14ac:dyDescent="0.15">
      <c r="A3936" s="3">
        <v>1931</v>
      </c>
      <c r="B3936" s="3" t="str">
        <f t="shared" si="366"/>
        <v>关卡1931boss</v>
      </c>
      <c r="C3936" s="3">
        <f>INDEX([3]关卡!$J$19:$J$2018,A3936)</f>
        <v>550</v>
      </c>
      <c r="D3936" s="3">
        <f>INDEX([3]关卡!$N$19:$N$2018,A3936)</f>
        <v>550</v>
      </c>
      <c r="E3936" s="3" t="s">
        <v>25</v>
      </c>
      <c r="F3936" s="3" t="s">
        <v>26</v>
      </c>
      <c r="G3936" s="3">
        <v>30</v>
      </c>
      <c r="H3936" s="3">
        <v>30</v>
      </c>
      <c r="I3936" s="3">
        <v>0.2</v>
      </c>
      <c r="J3936" s="4">
        <v>0.75</v>
      </c>
      <c r="K3936" s="4">
        <v>1</v>
      </c>
      <c r="L3936" s="4">
        <v>5</v>
      </c>
      <c r="M3936" s="3">
        <v>1</v>
      </c>
      <c r="N3936" s="3">
        <v>2</v>
      </c>
      <c r="O3936" s="3">
        <f>HLOOKUP(O$5,[1]非R能力!$B$8:$F$558,$C3936+1,0)</f>
        <v>2674530.2363424227</v>
      </c>
      <c r="P3936" s="3">
        <f>HLOOKUP(P$5,[1]非R能力!$B$8:$F$558,$C3936+1,0)</f>
        <v>371147.94865448773</v>
      </c>
      <c r="Q3936" s="3">
        <f>HLOOKUP(Q$5,[1]非R能力!$B$8:$F$558,$C3936+1,0)</f>
        <v>180663.03073300805</v>
      </c>
      <c r="R3936" s="3">
        <f>HLOOKUP(R$5,[1]非R能力!$B$8:$F$558,$C3936+1,0)</f>
        <v>56616.730527455926</v>
      </c>
      <c r="S3936" s="3">
        <f>HLOOKUP(S$5,[1]非R能力!$B$8:$F$558,$C3936+1,0)</f>
        <v>73368.568621644255</v>
      </c>
      <c r="T3936" s="3">
        <f>INDEX([1]非R能力!$H$9:$H$558,D3936)</f>
        <v>74359.2083312342</v>
      </c>
      <c r="U3936" s="3">
        <f>IF(E3936="小怪",0,IF(INDEX([1]非R能力!$FK$9:$FK$558,C3936)=0,0,10))</f>
        <v>10</v>
      </c>
      <c r="V3936" s="3">
        <f>IF(E3936="小怪",0,IF(INDEX([1]非R能力!$FH$9:$FH$558,C3936)=0,0,5000))</f>
        <v>5000</v>
      </c>
      <c r="W3936" s="3">
        <f>HLOOKUP(W$5,[2]人物技能基础!$O$3:$Q$553,$C3936+1,0)</f>
        <v>3.637142857142857</v>
      </c>
      <c r="X3936" s="3">
        <f>HLOOKUP(X$5,[2]人物技能基础!$O$3:$Q$553,$C3936+1,0)</f>
        <v>2.0186428571428574</v>
      </c>
      <c r="Y3936" s="3">
        <f>HLOOKUP(Y$5,[2]人物技能基础!$O$3:$Q$553,$C3936+1,0)</f>
        <v>99.964285714285708</v>
      </c>
      <c r="Z3936" s="3">
        <f t="shared" si="367"/>
        <v>12128984</v>
      </c>
      <c r="AA3936" s="3">
        <f t="shared" si="368"/>
        <v>198693</v>
      </c>
      <c r="AB3936" s="3">
        <f t="shared" si="369"/>
        <v>74229</v>
      </c>
      <c r="AC3936" s="3">
        <f t="shared" si="370"/>
        <v>73368</v>
      </c>
      <c r="AD3936" s="3">
        <f t="shared" si="371"/>
        <v>75488</v>
      </c>
    </row>
    <row r="3937" spans="1:30" x14ac:dyDescent="0.15">
      <c r="A3937" s="3">
        <v>1932</v>
      </c>
      <c r="B3937" s="3" t="str">
        <f t="shared" si="366"/>
        <v>关卡1932boss</v>
      </c>
      <c r="C3937" s="3">
        <f>INDEX([3]关卡!$J$19:$J$2018,A3937)</f>
        <v>550</v>
      </c>
      <c r="D3937" s="3">
        <f>INDEX([3]关卡!$N$19:$N$2018,A3937)</f>
        <v>550</v>
      </c>
      <c r="E3937" s="3" t="s">
        <v>25</v>
      </c>
      <c r="F3937" s="3" t="s">
        <v>26</v>
      </c>
      <c r="G3937" s="3">
        <v>30</v>
      </c>
      <c r="H3937" s="3">
        <v>30</v>
      </c>
      <c r="I3937" s="3">
        <v>0.2</v>
      </c>
      <c r="J3937" s="4">
        <v>0.75</v>
      </c>
      <c r="K3937" s="4">
        <v>1</v>
      </c>
      <c r="L3937" s="4">
        <v>5</v>
      </c>
      <c r="M3937" s="3">
        <v>1</v>
      </c>
      <c r="N3937" s="3">
        <v>2</v>
      </c>
      <c r="O3937" s="3">
        <f>HLOOKUP(O$5,[1]非R能力!$B$8:$F$558,$C3937+1,0)</f>
        <v>2674530.2363424227</v>
      </c>
      <c r="P3937" s="3">
        <f>HLOOKUP(P$5,[1]非R能力!$B$8:$F$558,$C3937+1,0)</f>
        <v>371147.94865448773</v>
      </c>
      <c r="Q3937" s="3">
        <f>HLOOKUP(Q$5,[1]非R能力!$B$8:$F$558,$C3937+1,0)</f>
        <v>180663.03073300805</v>
      </c>
      <c r="R3937" s="3">
        <f>HLOOKUP(R$5,[1]非R能力!$B$8:$F$558,$C3937+1,0)</f>
        <v>56616.730527455926</v>
      </c>
      <c r="S3937" s="3">
        <f>HLOOKUP(S$5,[1]非R能力!$B$8:$F$558,$C3937+1,0)</f>
        <v>73368.568621644255</v>
      </c>
      <c r="T3937" s="3">
        <f>INDEX([1]非R能力!$H$9:$H$558,D3937)</f>
        <v>74359.2083312342</v>
      </c>
      <c r="U3937" s="3">
        <f>IF(E3937="小怪",0,IF(INDEX([1]非R能力!$FK$9:$FK$558,C3937)=0,0,10))</f>
        <v>10</v>
      </c>
      <c r="V3937" s="3">
        <f>IF(E3937="小怪",0,IF(INDEX([1]非R能力!$FH$9:$FH$558,C3937)=0,0,5000))</f>
        <v>5000</v>
      </c>
      <c r="W3937" s="3">
        <f>HLOOKUP(W$5,[2]人物技能基础!$O$3:$Q$553,$C3937+1,0)</f>
        <v>3.637142857142857</v>
      </c>
      <c r="X3937" s="3">
        <f>HLOOKUP(X$5,[2]人物技能基础!$O$3:$Q$553,$C3937+1,0)</f>
        <v>2.0186428571428574</v>
      </c>
      <c r="Y3937" s="3">
        <f>HLOOKUP(Y$5,[2]人物技能基础!$O$3:$Q$553,$C3937+1,0)</f>
        <v>99.964285714285708</v>
      </c>
      <c r="Z3937" s="3">
        <f t="shared" si="367"/>
        <v>12128984</v>
      </c>
      <c r="AA3937" s="3">
        <f t="shared" si="368"/>
        <v>198693</v>
      </c>
      <c r="AB3937" s="3">
        <f t="shared" si="369"/>
        <v>74229</v>
      </c>
      <c r="AC3937" s="3">
        <f t="shared" si="370"/>
        <v>73368</v>
      </c>
      <c r="AD3937" s="3">
        <f t="shared" si="371"/>
        <v>75488</v>
      </c>
    </row>
    <row r="3938" spans="1:30" x14ac:dyDescent="0.15">
      <c r="A3938" s="3">
        <v>1933</v>
      </c>
      <c r="B3938" s="3" t="str">
        <f t="shared" si="366"/>
        <v>关卡1933boss</v>
      </c>
      <c r="C3938" s="3">
        <f>INDEX([3]关卡!$J$19:$J$2018,A3938)</f>
        <v>550</v>
      </c>
      <c r="D3938" s="3">
        <f>INDEX([3]关卡!$N$19:$N$2018,A3938)</f>
        <v>550</v>
      </c>
      <c r="E3938" s="3" t="s">
        <v>25</v>
      </c>
      <c r="F3938" s="3" t="s">
        <v>26</v>
      </c>
      <c r="G3938" s="3">
        <v>30</v>
      </c>
      <c r="H3938" s="3">
        <v>30</v>
      </c>
      <c r="I3938" s="3">
        <v>0.2</v>
      </c>
      <c r="J3938" s="4">
        <v>0.75</v>
      </c>
      <c r="K3938" s="4">
        <v>1</v>
      </c>
      <c r="L3938" s="4">
        <v>5</v>
      </c>
      <c r="M3938" s="3">
        <v>1</v>
      </c>
      <c r="N3938" s="3">
        <v>2</v>
      </c>
      <c r="O3938" s="3">
        <f>HLOOKUP(O$5,[1]非R能力!$B$8:$F$558,$C3938+1,0)</f>
        <v>2674530.2363424227</v>
      </c>
      <c r="P3938" s="3">
        <f>HLOOKUP(P$5,[1]非R能力!$B$8:$F$558,$C3938+1,0)</f>
        <v>371147.94865448773</v>
      </c>
      <c r="Q3938" s="3">
        <f>HLOOKUP(Q$5,[1]非R能力!$B$8:$F$558,$C3938+1,0)</f>
        <v>180663.03073300805</v>
      </c>
      <c r="R3938" s="3">
        <f>HLOOKUP(R$5,[1]非R能力!$B$8:$F$558,$C3938+1,0)</f>
        <v>56616.730527455926</v>
      </c>
      <c r="S3938" s="3">
        <f>HLOOKUP(S$5,[1]非R能力!$B$8:$F$558,$C3938+1,0)</f>
        <v>73368.568621644255</v>
      </c>
      <c r="T3938" s="3">
        <f>INDEX([1]非R能力!$H$9:$H$558,D3938)</f>
        <v>74359.2083312342</v>
      </c>
      <c r="U3938" s="3">
        <f>IF(E3938="小怪",0,IF(INDEX([1]非R能力!$FK$9:$FK$558,C3938)=0,0,10))</f>
        <v>10</v>
      </c>
      <c r="V3938" s="3">
        <f>IF(E3938="小怪",0,IF(INDEX([1]非R能力!$FH$9:$FH$558,C3938)=0,0,5000))</f>
        <v>5000</v>
      </c>
      <c r="W3938" s="3">
        <f>HLOOKUP(W$5,[2]人物技能基础!$O$3:$Q$553,$C3938+1,0)</f>
        <v>3.637142857142857</v>
      </c>
      <c r="X3938" s="3">
        <f>HLOOKUP(X$5,[2]人物技能基础!$O$3:$Q$553,$C3938+1,0)</f>
        <v>2.0186428571428574</v>
      </c>
      <c r="Y3938" s="3">
        <f>HLOOKUP(Y$5,[2]人物技能基础!$O$3:$Q$553,$C3938+1,0)</f>
        <v>99.964285714285708</v>
      </c>
      <c r="Z3938" s="3">
        <f t="shared" si="367"/>
        <v>12128984</v>
      </c>
      <c r="AA3938" s="3">
        <f t="shared" si="368"/>
        <v>198693</v>
      </c>
      <c r="AB3938" s="3">
        <f t="shared" si="369"/>
        <v>74229</v>
      </c>
      <c r="AC3938" s="3">
        <f t="shared" si="370"/>
        <v>73368</v>
      </c>
      <c r="AD3938" s="3">
        <f t="shared" si="371"/>
        <v>75488</v>
      </c>
    </row>
    <row r="3939" spans="1:30" x14ac:dyDescent="0.15">
      <c r="A3939" s="3">
        <v>1934</v>
      </c>
      <c r="B3939" s="3" t="str">
        <f t="shared" si="366"/>
        <v>关卡1934boss</v>
      </c>
      <c r="C3939" s="3">
        <f>INDEX([3]关卡!$J$19:$J$2018,A3939)</f>
        <v>550</v>
      </c>
      <c r="D3939" s="3">
        <f>INDEX([3]关卡!$N$19:$N$2018,A3939)</f>
        <v>550</v>
      </c>
      <c r="E3939" s="3" t="s">
        <v>25</v>
      </c>
      <c r="F3939" s="3" t="s">
        <v>26</v>
      </c>
      <c r="G3939" s="3">
        <v>30</v>
      </c>
      <c r="H3939" s="3">
        <v>30</v>
      </c>
      <c r="I3939" s="3">
        <v>0.2</v>
      </c>
      <c r="J3939" s="4">
        <v>0.75</v>
      </c>
      <c r="K3939" s="4">
        <v>1</v>
      </c>
      <c r="L3939" s="4">
        <v>5</v>
      </c>
      <c r="M3939" s="3">
        <v>1</v>
      </c>
      <c r="N3939" s="3">
        <v>2</v>
      </c>
      <c r="O3939" s="3">
        <f>HLOOKUP(O$5,[1]非R能力!$B$8:$F$558,$C3939+1,0)</f>
        <v>2674530.2363424227</v>
      </c>
      <c r="P3939" s="3">
        <f>HLOOKUP(P$5,[1]非R能力!$B$8:$F$558,$C3939+1,0)</f>
        <v>371147.94865448773</v>
      </c>
      <c r="Q3939" s="3">
        <f>HLOOKUP(Q$5,[1]非R能力!$B$8:$F$558,$C3939+1,0)</f>
        <v>180663.03073300805</v>
      </c>
      <c r="R3939" s="3">
        <f>HLOOKUP(R$5,[1]非R能力!$B$8:$F$558,$C3939+1,0)</f>
        <v>56616.730527455926</v>
      </c>
      <c r="S3939" s="3">
        <f>HLOOKUP(S$5,[1]非R能力!$B$8:$F$558,$C3939+1,0)</f>
        <v>73368.568621644255</v>
      </c>
      <c r="T3939" s="3">
        <f>INDEX([1]非R能力!$H$9:$H$558,D3939)</f>
        <v>74359.2083312342</v>
      </c>
      <c r="U3939" s="3">
        <f>IF(E3939="小怪",0,IF(INDEX([1]非R能力!$FK$9:$FK$558,C3939)=0,0,10))</f>
        <v>10</v>
      </c>
      <c r="V3939" s="3">
        <f>IF(E3939="小怪",0,IF(INDEX([1]非R能力!$FH$9:$FH$558,C3939)=0,0,5000))</f>
        <v>5000</v>
      </c>
      <c r="W3939" s="3">
        <f>HLOOKUP(W$5,[2]人物技能基础!$O$3:$Q$553,$C3939+1,0)</f>
        <v>3.637142857142857</v>
      </c>
      <c r="X3939" s="3">
        <f>HLOOKUP(X$5,[2]人物技能基础!$O$3:$Q$553,$C3939+1,0)</f>
        <v>2.0186428571428574</v>
      </c>
      <c r="Y3939" s="3">
        <f>HLOOKUP(Y$5,[2]人物技能基础!$O$3:$Q$553,$C3939+1,0)</f>
        <v>99.964285714285708</v>
      </c>
      <c r="Z3939" s="3">
        <f t="shared" si="367"/>
        <v>12128984</v>
      </c>
      <c r="AA3939" s="3">
        <f t="shared" si="368"/>
        <v>198693</v>
      </c>
      <c r="AB3939" s="3">
        <f t="shared" si="369"/>
        <v>74229</v>
      </c>
      <c r="AC3939" s="3">
        <f t="shared" si="370"/>
        <v>73368</v>
      </c>
      <c r="AD3939" s="3">
        <f t="shared" si="371"/>
        <v>75488</v>
      </c>
    </row>
    <row r="3940" spans="1:30" x14ac:dyDescent="0.15">
      <c r="A3940" s="3">
        <v>1935</v>
      </c>
      <c r="B3940" s="3" t="str">
        <f t="shared" si="366"/>
        <v>关卡1935boss</v>
      </c>
      <c r="C3940" s="3">
        <f>INDEX([3]关卡!$J$19:$J$2018,A3940)</f>
        <v>550</v>
      </c>
      <c r="D3940" s="3">
        <f>INDEX([3]关卡!$N$19:$N$2018,A3940)</f>
        <v>550</v>
      </c>
      <c r="E3940" s="3" t="s">
        <v>25</v>
      </c>
      <c r="F3940" s="3" t="s">
        <v>26</v>
      </c>
      <c r="G3940" s="3">
        <v>30</v>
      </c>
      <c r="H3940" s="3">
        <v>30</v>
      </c>
      <c r="I3940" s="3">
        <v>0.2</v>
      </c>
      <c r="J3940" s="4">
        <v>0.75</v>
      </c>
      <c r="K3940" s="4">
        <v>1</v>
      </c>
      <c r="L3940" s="4">
        <v>5</v>
      </c>
      <c r="M3940" s="3">
        <v>1</v>
      </c>
      <c r="N3940" s="3">
        <v>2</v>
      </c>
      <c r="O3940" s="3">
        <f>HLOOKUP(O$5,[1]非R能力!$B$8:$F$558,$C3940+1,0)</f>
        <v>2674530.2363424227</v>
      </c>
      <c r="P3940" s="3">
        <f>HLOOKUP(P$5,[1]非R能力!$B$8:$F$558,$C3940+1,0)</f>
        <v>371147.94865448773</v>
      </c>
      <c r="Q3940" s="3">
        <f>HLOOKUP(Q$5,[1]非R能力!$B$8:$F$558,$C3940+1,0)</f>
        <v>180663.03073300805</v>
      </c>
      <c r="R3940" s="3">
        <f>HLOOKUP(R$5,[1]非R能力!$B$8:$F$558,$C3940+1,0)</f>
        <v>56616.730527455926</v>
      </c>
      <c r="S3940" s="3">
        <f>HLOOKUP(S$5,[1]非R能力!$B$8:$F$558,$C3940+1,0)</f>
        <v>73368.568621644255</v>
      </c>
      <c r="T3940" s="3">
        <f>INDEX([1]非R能力!$H$9:$H$558,D3940)</f>
        <v>74359.2083312342</v>
      </c>
      <c r="U3940" s="3">
        <f>IF(E3940="小怪",0,IF(INDEX([1]非R能力!$FK$9:$FK$558,C3940)=0,0,10))</f>
        <v>10</v>
      </c>
      <c r="V3940" s="3">
        <f>IF(E3940="小怪",0,IF(INDEX([1]非R能力!$FH$9:$FH$558,C3940)=0,0,5000))</f>
        <v>5000</v>
      </c>
      <c r="W3940" s="3">
        <f>HLOOKUP(W$5,[2]人物技能基础!$O$3:$Q$553,$C3940+1,0)</f>
        <v>3.637142857142857</v>
      </c>
      <c r="X3940" s="3">
        <f>HLOOKUP(X$5,[2]人物技能基础!$O$3:$Q$553,$C3940+1,0)</f>
        <v>2.0186428571428574</v>
      </c>
      <c r="Y3940" s="3">
        <f>HLOOKUP(Y$5,[2]人物技能基础!$O$3:$Q$553,$C3940+1,0)</f>
        <v>99.964285714285708</v>
      </c>
      <c r="Z3940" s="3">
        <f t="shared" si="367"/>
        <v>12128984</v>
      </c>
      <c r="AA3940" s="3">
        <f t="shared" si="368"/>
        <v>198693</v>
      </c>
      <c r="AB3940" s="3">
        <f t="shared" si="369"/>
        <v>74229</v>
      </c>
      <c r="AC3940" s="3">
        <f t="shared" si="370"/>
        <v>73368</v>
      </c>
      <c r="AD3940" s="3">
        <f t="shared" si="371"/>
        <v>75488</v>
      </c>
    </row>
    <row r="3941" spans="1:30" x14ac:dyDescent="0.15">
      <c r="A3941" s="3">
        <v>1936</v>
      </c>
      <c r="B3941" s="3" t="str">
        <f t="shared" si="366"/>
        <v>关卡1936boss</v>
      </c>
      <c r="C3941" s="3">
        <f>INDEX([3]关卡!$J$19:$J$2018,A3941)</f>
        <v>550</v>
      </c>
      <c r="D3941" s="3">
        <f>INDEX([3]关卡!$N$19:$N$2018,A3941)</f>
        <v>550</v>
      </c>
      <c r="E3941" s="3" t="s">
        <v>25</v>
      </c>
      <c r="F3941" s="3" t="s">
        <v>26</v>
      </c>
      <c r="G3941" s="3">
        <v>30</v>
      </c>
      <c r="H3941" s="3">
        <v>30</v>
      </c>
      <c r="I3941" s="3">
        <v>0.2</v>
      </c>
      <c r="J3941" s="4">
        <v>0.75</v>
      </c>
      <c r="K3941" s="4">
        <v>1</v>
      </c>
      <c r="L3941" s="4">
        <v>5</v>
      </c>
      <c r="M3941" s="3">
        <v>1</v>
      </c>
      <c r="N3941" s="3">
        <v>2</v>
      </c>
      <c r="O3941" s="3">
        <f>HLOOKUP(O$5,[1]非R能力!$B$8:$F$558,$C3941+1,0)</f>
        <v>2674530.2363424227</v>
      </c>
      <c r="P3941" s="3">
        <f>HLOOKUP(P$5,[1]非R能力!$B$8:$F$558,$C3941+1,0)</f>
        <v>371147.94865448773</v>
      </c>
      <c r="Q3941" s="3">
        <f>HLOOKUP(Q$5,[1]非R能力!$B$8:$F$558,$C3941+1,0)</f>
        <v>180663.03073300805</v>
      </c>
      <c r="R3941" s="3">
        <f>HLOOKUP(R$5,[1]非R能力!$B$8:$F$558,$C3941+1,0)</f>
        <v>56616.730527455926</v>
      </c>
      <c r="S3941" s="3">
        <f>HLOOKUP(S$5,[1]非R能力!$B$8:$F$558,$C3941+1,0)</f>
        <v>73368.568621644255</v>
      </c>
      <c r="T3941" s="3">
        <f>INDEX([1]非R能力!$H$9:$H$558,D3941)</f>
        <v>74359.2083312342</v>
      </c>
      <c r="U3941" s="3">
        <f>IF(E3941="小怪",0,IF(INDEX([1]非R能力!$FK$9:$FK$558,C3941)=0,0,10))</f>
        <v>10</v>
      </c>
      <c r="V3941" s="3">
        <f>IF(E3941="小怪",0,IF(INDEX([1]非R能力!$FH$9:$FH$558,C3941)=0,0,5000))</f>
        <v>5000</v>
      </c>
      <c r="W3941" s="3">
        <f>HLOOKUP(W$5,[2]人物技能基础!$O$3:$Q$553,$C3941+1,0)</f>
        <v>3.637142857142857</v>
      </c>
      <c r="X3941" s="3">
        <f>HLOOKUP(X$5,[2]人物技能基础!$O$3:$Q$553,$C3941+1,0)</f>
        <v>2.0186428571428574</v>
      </c>
      <c r="Y3941" s="3">
        <f>HLOOKUP(Y$5,[2]人物技能基础!$O$3:$Q$553,$C3941+1,0)</f>
        <v>99.964285714285708</v>
      </c>
      <c r="Z3941" s="3">
        <f t="shared" si="367"/>
        <v>12128984</v>
      </c>
      <c r="AA3941" s="3">
        <f t="shared" si="368"/>
        <v>198693</v>
      </c>
      <c r="AB3941" s="3">
        <f t="shared" si="369"/>
        <v>74229</v>
      </c>
      <c r="AC3941" s="3">
        <f t="shared" si="370"/>
        <v>73368</v>
      </c>
      <c r="AD3941" s="3">
        <f t="shared" si="371"/>
        <v>75488</v>
      </c>
    </row>
    <row r="3942" spans="1:30" x14ac:dyDescent="0.15">
      <c r="A3942" s="3">
        <v>1937</v>
      </c>
      <c r="B3942" s="3" t="str">
        <f t="shared" si="366"/>
        <v>关卡1937boss</v>
      </c>
      <c r="C3942" s="3">
        <f>INDEX([3]关卡!$J$19:$J$2018,A3942)</f>
        <v>550</v>
      </c>
      <c r="D3942" s="3">
        <f>INDEX([3]关卡!$N$19:$N$2018,A3942)</f>
        <v>550</v>
      </c>
      <c r="E3942" s="3" t="s">
        <v>25</v>
      </c>
      <c r="F3942" s="3" t="s">
        <v>26</v>
      </c>
      <c r="G3942" s="3">
        <v>30</v>
      </c>
      <c r="H3942" s="3">
        <v>30</v>
      </c>
      <c r="I3942" s="3">
        <v>0.2</v>
      </c>
      <c r="J3942" s="4">
        <v>0.75</v>
      </c>
      <c r="K3942" s="4">
        <v>1</v>
      </c>
      <c r="L3942" s="4">
        <v>5</v>
      </c>
      <c r="M3942" s="3">
        <v>1</v>
      </c>
      <c r="N3942" s="3">
        <v>2</v>
      </c>
      <c r="O3942" s="3">
        <f>HLOOKUP(O$5,[1]非R能力!$B$8:$F$558,$C3942+1,0)</f>
        <v>2674530.2363424227</v>
      </c>
      <c r="P3942" s="3">
        <f>HLOOKUP(P$5,[1]非R能力!$B$8:$F$558,$C3942+1,0)</f>
        <v>371147.94865448773</v>
      </c>
      <c r="Q3942" s="3">
        <f>HLOOKUP(Q$5,[1]非R能力!$B$8:$F$558,$C3942+1,0)</f>
        <v>180663.03073300805</v>
      </c>
      <c r="R3942" s="3">
        <f>HLOOKUP(R$5,[1]非R能力!$B$8:$F$558,$C3942+1,0)</f>
        <v>56616.730527455926</v>
      </c>
      <c r="S3942" s="3">
        <f>HLOOKUP(S$5,[1]非R能力!$B$8:$F$558,$C3942+1,0)</f>
        <v>73368.568621644255</v>
      </c>
      <c r="T3942" s="3">
        <f>INDEX([1]非R能力!$H$9:$H$558,D3942)</f>
        <v>74359.2083312342</v>
      </c>
      <c r="U3942" s="3">
        <f>IF(E3942="小怪",0,IF(INDEX([1]非R能力!$FK$9:$FK$558,C3942)=0,0,10))</f>
        <v>10</v>
      </c>
      <c r="V3942" s="3">
        <f>IF(E3942="小怪",0,IF(INDEX([1]非R能力!$FH$9:$FH$558,C3942)=0,0,5000))</f>
        <v>5000</v>
      </c>
      <c r="W3942" s="3">
        <f>HLOOKUP(W$5,[2]人物技能基础!$O$3:$Q$553,$C3942+1,0)</f>
        <v>3.637142857142857</v>
      </c>
      <c r="X3942" s="3">
        <f>HLOOKUP(X$5,[2]人物技能基础!$O$3:$Q$553,$C3942+1,0)</f>
        <v>2.0186428571428574</v>
      </c>
      <c r="Y3942" s="3">
        <f>HLOOKUP(Y$5,[2]人物技能基础!$O$3:$Q$553,$C3942+1,0)</f>
        <v>99.964285714285708</v>
      </c>
      <c r="Z3942" s="3">
        <f t="shared" si="367"/>
        <v>12128984</v>
      </c>
      <c r="AA3942" s="3">
        <f t="shared" si="368"/>
        <v>198693</v>
      </c>
      <c r="AB3942" s="3">
        <f t="shared" si="369"/>
        <v>74229</v>
      </c>
      <c r="AC3942" s="3">
        <f t="shared" si="370"/>
        <v>73368</v>
      </c>
      <c r="AD3942" s="3">
        <f t="shared" si="371"/>
        <v>75488</v>
      </c>
    </row>
    <row r="3943" spans="1:30" x14ac:dyDescent="0.15">
      <c r="A3943" s="3">
        <v>1938</v>
      </c>
      <c r="B3943" s="3" t="str">
        <f t="shared" si="366"/>
        <v>关卡1938boss</v>
      </c>
      <c r="C3943" s="3">
        <f>INDEX([3]关卡!$J$19:$J$2018,A3943)</f>
        <v>550</v>
      </c>
      <c r="D3943" s="3">
        <f>INDEX([3]关卡!$N$19:$N$2018,A3943)</f>
        <v>550</v>
      </c>
      <c r="E3943" s="3" t="s">
        <v>25</v>
      </c>
      <c r="F3943" s="3" t="s">
        <v>26</v>
      </c>
      <c r="G3943" s="3">
        <v>30</v>
      </c>
      <c r="H3943" s="3">
        <v>30</v>
      </c>
      <c r="I3943" s="3">
        <v>0.2</v>
      </c>
      <c r="J3943" s="4">
        <v>0.75</v>
      </c>
      <c r="K3943" s="4">
        <v>1</v>
      </c>
      <c r="L3943" s="4">
        <v>5</v>
      </c>
      <c r="M3943" s="3">
        <v>1</v>
      </c>
      <c r="N3943" s="3">
        <v>2</v>
      </c>
      <c r="O3943" s="3">
        <f>HLOOKUP(O$5,[1]非R能力!$B$8:$F$558,$C3943+1,0)</f>
        <v>2674530.2363424227</v>
      </c>
      <c r="P3943" s="3">
        <f>HLOOKUP(P$5,[1]非R能力!$B$8:$F$558,$C3943+1,0)</f>
        <v>371147.94865448773</v>
      </c>
      <c r="Q3943" s="3">
        <f>HLOOKUP(Q$5,[1]非R能力!$B$8:$F$558,$C3943+1,0)</f>
        <v>180663.03073300805</v>
      </c>
      <c r="R3943" s="3">
        <f>HLOOKUP(R$5,[1]非R能力!$B$8:$F$558,$C3943+1,0)</f>
        <v>56616.730527455926</v>
      </c>
      <c r="S3943" s="3">
        <f>HLOOKUP(S$5,[1]非R能力!$B$8:$F$558,$C3943+1,0)</f>
        <v>73368.568621644255</v>
      </c>
      <c r="T3943" s="3">
        <f>INDEX([1]非R能力!$H$9:$H$558,D3943)</f>
        <v>74359.2083312342</v>
      </c>
      <c r="U3943" s="3">
        <f>IF(E3943="小怪",0,IF(INDEX([1]非R能力!$FK$9:$FK$558,C3943)=0,0,10))</f>
        <v>10</v>
      </c>
      <c r="V3943" s="3">
        <f>IF(E3943="小怪",0,IF(INDEX([1]非R能力!$FH$9:$FH$558,C3943)=0,0,5000))</f>
        <v>5000</v>
      </c>
      <c r="W3943" s="3">
        <f>HLOOKUP(W$5,[2]人物技能基础!$O$3:$Q$553,$C3943+1,0)</f>
        <v>3.637142857142857</v>
      </c>
      <c r="X3943" s="3">
        <f>HLOOKUP(X$5,[2]人物技能基础!$O$3:$Q$553,$C3943+1,0)</f>
        <v>2.0186428571428574</v>
      </c>
      <c r="Y3943" s="3">
        <f>HLOOKUP(Y$5,[2]人物技能基础!$O$3:$Q$553,$C3943+1,0)</f>
        <v>99.964285714285708</v>
      </c>
      <c r="Z3943" s="3">
        <f t="shared" si="367"/>
        <v>12128984</v>
      </c>
      <c r="AA3943" s="3">
        <f t="shared" si="368"/>
        <v>198693</v>
      </c>
      <c r="AB3943" s="3">
        <f t="shared" si="369"/>
        <v>74229</v>
      </c>
      <c r="AC3943" s="3">
        <f t="shared" si="370"/>
        <v>73368</v>
      </c>
      <c r="AD3943" s="3">
        <f t="shared" si="371"/>
        <v>75488</v>
      </c>
    </row>
    <row r="3944" spans="1:30" x14ac:dyDescent="0.15">
      <c r="A3944" s="3">
        <v>1939</v>
      </c>
      <c r="B3944" s="3" t="str">
        <f t="shared" si="366"/>
        <v>关卡1939boss</v>
      </c>
      <c r="C3944" s="3">
        <f>INDEX([3]关卡!$J$19:$J$2018,A3944)</f>
        <v>550</v>
      </c>
      <c r="D3944" s="3">
        <f>INDEX([3]关卡!$N$19:$N$2018,A3944)</f>
        <v>550</v>
      </c>
      <c r="E3944" s="3" t="s">
        <v>25</v>
      </c>
      <c r="F3944" s="3" t="s">
        <v>26</v>
      </c>
      <c r="G3944" s="3">
        <v>30</v>
      </c>
      <c r="H3944" s="3">
        <v>30</v>
      </c>
      <c r="I3944" s="3">
        <v>0.2</v>
      </c>
      <c r="J3944" s="4">
        <v>0.75</v>
      </c>
      <c r="K3944" s="4">
        <v>1</v>
      </c>
      <c r="L3944" s="4">
        <v>5</v>
      </c>
      <c r="M3944" s="3">
        <v>1</v>
      </c>
      <c r="N3944" s="3">
        <v>2</v>
      </c>
      <c r="O3944" s="3">
        <f>HLOOKUP(O$5,[1]非R能力!$B$8:$F$558,$C3944+1,0)</f>
        <v>2674530.2363424227</v>
      </c>
      <c r="P3944" s="3">
        <f>HLOOKUP(P$5,[1]非R能力!$B$8:$F$558,$C3944+1,0)</f>
        <v>371147.94865448773</v>
      </c>
      <c r="Q3944" s="3">
        <f>HLOOKUP(Q$5,[1]非R能力!$B$8:$F$558,$C3944+1,0)</f>
        <v>180663.03073300805</v>
      </c>
      <c r="R3944" s="3">
        <f>HLOOKUP(R$5,[1]非R能力!$B$8:$F$558,$C3944+1,0)</f>
        <v>56616.730527455926</v>
      </c>
      <c r="S3944" s="3">
        <f>HLOOKUP(S$5,[1]非R能力!$B$8:$F$558,$C3944+1,0)</f>
        <v>73368.568621644255</v>
      </c>
      <c r="T3944" s="3">
        <f>INDEX([1]非R能力!$H$9:$H$558,D3944)</f>
        <v>74359.2083312342</v>
      </c>
      <c r="U3944" s="3">
        <f>IF(E3944="小怪",0,IF(INDEX([1]非R能力!$FK$9:$FK$558,C3944)=0,0,10))</f>
        <v>10</v>
      </c>
      <c r="V3944" s="3">
        <f>IF(E3944="小怪",0,IF(INDEX([1]非R能力!$FH$9:$FH$558,C3944)=0,0,5000))</f>
        <v>5000</v>
      </c>
      <c r="W3944" s="3">
        <f>HLOOKUP(W$5,[2]人物技能基础!$O$3:$Q$553,$C3944+1,0)</f>
        <v>3.637142857142857</v>
      </c>
      <c r="X3944" s="3">
        <f>HLOOKUP(X$5,[2]人物技能基础!$O$3:$Q$553,$C3944+1,0)</f>
        <v>2.0186428571428574</v>
      </c>
      <c r="Y3944" s="3">
        <f>HLOOKUP(Y$5,[2]人物技能基础!$O$3:$Q$553,$C3944+1,0)</f>
        <v>99.964285714285708</v>
      </c>
      <c r="Z3944" s="3">
        <f t="shared" si="367"/>
        <v>12128984</v>
      </c>
      <c r="AA3944" s="3">
        <f t="shared" si="368"/>
        <v>198693</v>
      </c>
      <c r="AB3944" s="3">
        <f t="shared" si="369"/>
        <v>74229</v>
      </c>
      <c r="AC3944" s="3">
        <f t="shared" si="370"/>
        <v>73368</v>
      </c>
      <c r="AD3944" s="3">
        <f t="shared" si="371"/>
        <v>75488</v>
      </c>
    </row>
    <row r="3945" spans="1:30" x14ac:dyDescent="0.15">
      <c r="A3945" s="3">
        <v>1940</v>
      </c>
      <c r="B3945" s="3" t="str">
        <f t="shared" si="366"/>
        <v>关卡1940boss</v>
      </c>
      <c r="C3945" s="3">
        <f>INDEX([3]关卡!$J$19:$J$2018,A3945)</f>
        <v>550</v>
      </c>
      <c r="D3945" s="3">
        <f>INDEX([3]关卡!$N$19:$N$2018,A3945)</f>
        <v>550</v>
      </c>
      <c r="E3945" s="3" t="s">
        <v>25</v>
      </c>
      <c r="F3945" s="3" t="s">
        <v>26</v>
      </c>
      <c r="G3945" s="3">
        <v>30</v>
      </c>
      <c r="H3945" s="3">
        <v>30</v>
      </c>
      <c r="I3945" s="3">
        <v>0.2</v>
      </c>
      <c r="J3945" s="4">
        <v>0.75</v>
      </c>
      <c r="K3945" s="4">
        <v>1</v>
      </c>
      <c r="L3945" s="4">
        <v>5</v>
      </c>
      <c r="M3945" s="3">
        <v>1</v>
      </c>
      <c r="N3945" s="3">
        <v>2</v>
      </c>
      <c r="O3945" s="3">
        <f>HLOOKUP(O$5,[1]非R能力!$B$8:$F$558,$C3945+1,0)</f>
        <v>2674530.2363424227</v>
      </c>
      <c r="P3945" s="3">
        <f>HLOOKUP(P$5,[1]非R能力!$B$8:$F$558,$C3945+1,0)</f>
        <v>371147.94865448773</v>
      </c>
      <c r="Q3945" s="3">
        <f>HLOOKUP(Q$5,[1]非R能力!$B$8:$F$558,$C3945+1,0)</f>
        <v>180663.03073300805</v>
      </c>
      <c r="R3945" s="3">
        <f>HLOOKUP(R$5,[1]非R能力!$B$8:$F$558,$C3945+1,0)</f>
        <v>56616.730527455926</v>
      </c>
      <c r="S3945" s="3">
        <f>HLOOKUP(S$5,[1]非R能力!$B$8:$F$558,$C3945+1,0)</f>
        <v>73368.568621644255</v>
      </c>
      <c r="T3945" s="3">
        <f>INDEX([1]非R能力!$H$9:$H$558,D3945)</f>
        <v>74359.2083312342</v>
      </c>
      <c r="U3945" s="3">
        <f>IF(E3945="小怪",0,IF(INDEX([1]非R能力!$FK$9:$FK$558,C3945)=0,0,10))</f>
        <v>10</v>
      </c>
      <c r="V3945" s="3">
        <f>IF(E3945="小怪",0,IF(INDEX([1]非R能力!$FH$9:$FH$558,C3945)=0,0,5000))</f>
        <v>5000</v>
      </c>
      <c r="W3945" s="3">
        <f>HLOOKUP(W$5,[2]人物技能基础!$O$3:$Q$553,$C3945+1,0)</f>
        <v>3.637142857142857</v>
      </c>
      <c r="X3945" s="3">
        <f>HLOOKUP(X$5,[2]人物技能基础!$O$3:$Q$553,$C3945+1,0)</f>
        <v>2.0186428571428574</v>
      </c>
      <c r="Y3945" s="3">
        <f>HLOOKUP(Y$5,[2]人物技能基础!$O$3:$Q$553,$C3945+1,0)</f>
        <v>99.964285714285708</v>
      </c>
      <c r="Z3945" s="3">
        <f t="shared" si="367"/>
        <v>12128984</v>
      </c>
      <c r="AA3945" s="3">
        <f t="shared" si="368"/>
        <v>198693</v>
      </c>
      <c r="AB3945" s="3">
        <f t="shared" si="369"/>
        <v>74229</v>
      </c>
      <c r="AC3945" s="3">
        <f t="shared" si="370"/>
        <v>73368</v>
      </c>
      <c r="AD3945" s="3">
        <f t="shared" si="371"/>
        <v>75488</v>
      </c>
    </row>
    <row r="3946" spans="1:30" x14ac:dyDescent="0.15">
      <c r="A3946" s="3">
        <v>1941</v>
      </c>
      <c r="B3946" s="3" t="str">
        <f t="shared" si="366"/>
        <v>关卡1941boss</v>
      </c>
      <c r="C3946" s="3">
        <f>INDEX([3]关卡!$J$19:$J$2018,A3946)</f>
        <v>550</v>
      </c>
      <c r="D3946" s="3">
        <f>INDEX([3]关卡!$N$19:$N$2018,A3946)</f>
        <v>550</v>
      </c>
      <c r="E3946" s="3" t="s">
        <v>25</v>
      </c>
      <c r="F3946" s="3" t="s">
        <v>26</v>
      </c>
      <c r="G3946" s="3">
        <v>30</v>
      </c>
      <c r="H3946" s="3">
        <v>30</v>
      </c>
      <c r="I3946" s="3">
        <v>0.2</v>
      </c>
      <c r="J3946" s="4">
        <v>0.75</v>
      </c>
      <c r="K3946" s="4">
        <v>1</v>
      </c>
      <c r="L3946" s="4">
        <v>5</v>
      </c>
      <c r="M3946" s="3">
        <v>1</v>
      </c>
      <c r="N3946" s="3">
        <v>2</v>
      </c>
      <c r="O3946" s="3">
        <f>HLOOKUP(O$5,[1]非R能力!$B$8:$F$558,$C3946+1,0)</f>
        <v>2674530.2363424227</v>
      </c>
      <c r="P3946" s="3">
        <f>HLOOKUP(P$5,[1]非R能力!$B$8:$F$558,$C3946+1,0)</f>
        <v>371147.94865448773</v>
      </c>
      <c r="Q3946" s="3">
        <f>HLOOKUP(Q$5,[1]非R能力!$B$8:$F$558,$C3946+1,0)</f>
        <v>180663.03073300805</v>
      </c>
      <c r="R3946" s="3">
        <f>HLOOKUP(R$5,[1]非R能力!$B$8:$F$558,$C3946+1,0)</f>
        <v>56616.730527455926</v>
      </c>
      <c r="S3946" s="3">
        <f>HLOOKUP(S$5,[1]非R能力!$B$8:$F$558,$C3946+1,0)</f>
        <v>73368.568621644255</v>
      </c>
      <c r="T3946" s="3">
        <f>INDEX([1]非R能力!$H$9:$H$558,D3946)</f>
        <v>74359.2083312342</v>
      </c>
      <c r="U3946" s="3">
        <f>IF(E3946="小怪",0,IF(INDEX([1]非R能力!$FK$9:$FK$558,C3946)=0,0,10))</f>
        <v>10</v>
      </c>
      <c r="V3946" s="3">
        <f>IF(E3946="小怪",0,IF(INDEX([1]非R能力!$FH$9:$FH$558,C3946)=0,0,5000))</f>
        <v>5000</v>
      </c>
      <c r="W3946" s="3">
        <f>HLOOKUP(W$5,[2]人物技能基础!$O$3:$Q$553,$C3946+1,0)</f>
        <v>3.637142857142857</v>
      </c>
      <c r="X3946" s="3">
        <f>HLOOKUP(X$5,[2]人物技能基础!$O$3:$Q$553,$C3946+1,0)</f>
        <v>2.0186428571428574</v>
      </c>
      <c r="Y3946" s="3">
        <f>HLOOKUP(Y$5,[2]人物技能基础!$O$3:$Q$553,$C3946+1,0)</f>
        <v>99.964285714285708</v>
      </c>
      <c r="Z3946" s="3">
        <f t="shared" si="367"/>
        <v>12128984</v>
      </c>
      <c r="AA3946" s="3">
        <f t="shared" si="368"/>
        <v>198693</v>
      </c>
      <c r="AB3946" s="3">
        <f t="shared" si="369"/>
        <v>74229</v>
      </c>
      <c r="AC3946" s="3">
        <f t="shared" si="370"/>
        <v>73368</v>
      </c>
      <c r="AD3946" s="3">
        <f t="shared" si="371"/>
        <v>75488</v>
      </c>
    </row>
    <row r="3947" spans="1:30" x14ac:dyDescent="0.15">
      <c r="A3947" s="3">
        <v>1942</v>
      </c>
      <c r="B3947" s="3" t="str">
        <f t="shared" si="366"/>
        <v>关卡1942boss</v>
      </c>
      <c r="C3947" s="3">
        <f>INDEX([3]关卡!$J$19:$J$2018,A3947)</f>
        <v>550</v>
      </c>
      <c r="D3947" s="3">
        <f>INDEX([3]关卡!$N$19:$N$2018,A3947)</f>
        <v>550</v>
      </c>
      <c r="E3947" s="3" t="s">
        <v>25</v>
      </c>
      <c r="F3947" s="3" t="s">
        <v>26</v>
      </c>
      <c r="G3947" s="3">
        <v>30</v>
      </c>
      <c r="H3947" s="3">
        <v>30</v>
      </c>
      <c r="I3947" s="3">
        <v>0.2</v>
      </c>
      <c r="J3947" s="4">
        <v>0.75</v>
      </c>
      <c r="K3947" s="4">
        <v>1</v>
      </c>
      <c r="L3947" s="4">
        <v>5</v>
      </c>
      <c r="M3947" s="3">
        <v>1</v>
      </c>
      <c r="N3947" s="3">
        <v>2</v>
      </c>
      <c r="O3947" s="3">
        <f>HLOOKUP(O$5,[1]非R能力!$B$8:$F$558,$C3947+1,0)</f>
        <v>2674530.2363424227</v>
      </c>
      <c r="P3947" s="3">
        <f>HLOOKUP(P$5,[1]非R能力!$B$8:$F$558,$C3947+1,0)</f>
        <v>371147.94865448773</v>
      </c>
      <c r="Q3947" s="3">
        <f>HLOOKUP(Q$5,[1]非R能力!$B$8:$F$558,$C3947+1,0)</f>
        <v>180663.03073300805</v>
      </c>
      <c r="R3947" s="3">
        <f>HLOOKUP(R$5,[1]非R能力!$B$8:$F$558,$C3947+1,0)</f>
        <v>56616.730527455926</v>
      </c>
      <c r="S3947" s="3">
        <f>HLOOKUP(S$5,[1]非R能力!$B$8:$F$558,$C3947+1,0)</f>
        <v>73368.568621644255</v>
      </c>
      <c r="T3947" s="3">
        <f>INDEX([1]非R能力!$H$9:$H$558,D3947)</f>
        <v>74359.2083312342</v>
      </c>
      <c r="U3947" s="3">
        <f>IF(E3947="小怪",0,IF(INDEX([1]非R能力!$FK$9:$FK$558,C3947)=0,0,10))</f>
        <v>10</v>
      </c>
      <c r="V3947" s="3">
        <f>IF(E3947="小怪",0,IF(INDEX([1]非R能力!$FH$9:$FH$558,C3947)=0,0,5000))</f>
        <v>5000</v>
      </c>
      <c r="W3947" s="3">
        <f>HLOOKUP(W$5,[2]人物技能基础!$O$3:$Q$553,$C3947+1,0)</f>
        <v>3.637142857142857</v>
      </c>
      <c r="X3947" s="3">
        <f>HLOOKUP(X$5,[2]人物技能基础!$O$3:$Q$553,$C3947+1,0)</f>
        <v>2.0186428571428574</v>
      </c>
      <c r="Y3947" s="3">
        <f>HLOOKUP(Y$5,[2]人物技能基础!$O$3:$Q$553,$C3947+1,0)</f>
        <v>99.964285714285708</v>
      </c>
      <c r="Z3947" s="3">
        <f t="shared" si="367"/>
        <v>12128984</v>
      </c>
      <c r="AA3947" s="3">
        <f t="shared" si="368"/>
        <v>198693</v>
      </c>
      <c r="AB3947" s="3">
        <f t="shared" si="369"/>
        <v>74229</v>
      </c>
      <c r="AC3947" s="3">
        <f t="shared" si="370"/>
        <v>73368</v>
      </c>
      <c r="AD3947" s="3">
        <f t="shared" si="371"/>
        <v>75488</v>
      </c>
    </row>
    <row r="3948" spans="1:30" x14ac:dyDescent="0.15">
      <c r="A3948" s="3">
        <v>1943</v>
      </c>
      <c r="B3948" s="3" t="str">
        <f t="shared" si="366"/>
        <v>关卡1943boss</v>
      </c>
      <c r="C3948" s="3">
        <f>INDEX([3]关卡!$J$19:$J$2018,A3948)</f>
        <v>550</v>
      </c>
      <c r="D3948" s="3">
        <f>INDEX([3]关卡!$N$19:$N$2018,A3948)</f>
        <v>550</v>
      </c>
      <c r="E3948" s="3" t="s">
        <v>25</v>
      </c>
      <c r="F3948" s="3" t="s">
        <v>26</v>
      </c>
      <c r="G3948" s="3">
        <v>30</v>
      </c>
      <c r="H3948" s="3">
        <v>30</v>
      </c>
      <c r="I3948" s="3">
        <v>0.2</v>
      </c>
      <c r="J3948" s="4">
        <v>0.75</v>
      </c>
      <c r="K3948" s="4">
        <v>1</v>
      </c>
      <c r="L3948" s="4">
        <v>5</v>
      </c>
      <c r="M3948" s="3">
        <v>1</v>
      </c>
      <c r="N3948" s="3">
        <v>2</v>
      </c>
      <c r="O3948" s="3">
        <f>HLOOKUP(O$5,[1]非R能力!$B$8:$F$558,$C3948+1,0)</f>
        <v>2674530.2363424227</v>
      </c>
      <c r="P3948" s="3">
        <f>HLOOKUP(P$5,[1]非R能力!$B$8:$F$558,$C3948+1,0)</f>
        <v>371147.94865448773</v>
      </c>
      <c r="Q3948" s="3">
        <f>HLOOKUP(Q$5,[1]非R能力!$B$8:$F$558,$C3948+1,0)</f>
        <v>180663.03073300805</v>
      </c>
      <c r="R3948" s="3">
        <f>HLOOKUP(R$5,[1]非R能力!$B$8:$F$558,$C3948+1,0)</f>
        <v>56616.730527455926</v>
      </c>
      <c r="S3948" s="3">
        <f>HLOOKUP(S$5,[1]非R能力!$B$8:$F$558,$C3948+1,0)</f>
        <v>73368.568621644255</v>
      </c>
      <c r="T3948" s="3">
        <f>INDEX([1]非R能力!$H$9:$H$558,D3948)</f>
        <v>74359.2083312342</v>
      </c>
      <c r="U3948" s="3">
        <f>IF(E3948="小怪",0,IF(INDEX([1]非R能力!$FK$9:$FK$558,C3948)=0,0,10))</f>
        <v>10</v>
      </c>
      <c r="V3948" s="3">
        <f>IF(E3948="小怪",0,IF(INDEX([1]非R能力!$FH$9:$FH$558,C3948)=0,0,5000))</f>
        <v>5000</v>
      </c>
      <c r="W3948" s="3">
        <f>HLOOKUP(W$5,[2]人物技能基础!$O$3:$Q$553,$C3948+1,0)</f>
        <v>3.637142857142857</v>
      </c>
      <c r="X3948" s="3">
        <f>HLOOKUP(X$5,[2]人物技能基础!$O$3:$Q$553,$C3948+1,0)</f>
        <v>2.0186428571428574</v>
      </c>
      <c r="Y3948" s="3">
        <f>HLOOKUP(Y$5,[2]人物技能基础!$O$3:$Q$553,$C3948+1,0)</f>
        <v>99.964285714285708</v>
      </c>
      <c r="Z3948" s="3">
        <f t="shared" si="367"/>
        <v>12128984</v>
      </c>
      <c r="AA3948" s="3">
        <f t="shared" si="368"/>
        <v>198693</v>
      </c>
      <c r="AB3948" s="3">
        <f t="shared" si="369"/>
        <v>74229</v>
      </c>
      <c r="AC3948" s="3">
        <f t="shared" si="370"/>
        <v>73368</v>
      </c>
      <c r="AD3948" s="3">
        <f t="shared" si="371"/>
        <v>75488</v>
      </c>
    </row>
    <row r="3949" spans="1:30" x14ac:dyDescent="0.15">
      <c r="A3949" s="3">
        <v>1944</v>
      </c>
      <c r="B3949" s="3" t="str">
        <f t="shared" si="366"/>
        <v>关卡1944boss</v>
      </c>
      <c r="C3949" s="3">
        <f>INDEX([3]关卡!$J$19:$J$2018,A3949)</f>
        <v>550</v>
      </c>
      <c r="D3949" s="3">
        <f>INDEX([3]关卡!$N$19:$N$2018,A3949)</f>
        <v>550</v>
      </c>
      <c r="E3949" s="3" t="s">
        <v>25</v>
      </c>
      <c r="F3949" s="3" t="s">
        <v>26</v>
      </c>
      <c r="G3949" s="3">
        <v>30</v>
      </c>
      <c r="H3949" s="3">
        <v>30</v>
      </c>
      <c r="I3949" s="3">
        <v>0.2</v>
      </c>
      <c r="J3949" s="4">
        <v>0.75</v>
      </c>
      <c r="K3949" s="4">
        <v>1</v>
      </c>
      <c r="L3949" s="4">
        <v>5</v>
      </c>
      <c r="M3949" s="3">
        <v>1</v>
      </c>
      <c r="N3949" s="3">
        <v>2</v>
      </c>
      <c r="O3949" s="3">
        <f>HLOOKUP(O$5,[1]非R能力!$B$8:$F$558,$C3949+1,0)</f>
        <v>2674530.2363424227</v>
      </c>
      <c r="P3949" s="3">
        <f>HLOOKUP(P$5,[1]非R能力!$B$8:$F$558,$C3949+1,0)</f>
        <v>371147.94865448773</v>
      </c>
      <c r="Q3949" s="3">
        <f>HLOOKUP(Q$5,[1]非R能力!$B$8:$F$558,$C3949+1,0)</f>
        <v>180663.03073300805</v>
      </c>
      <c r="R3949" s="3">
        <f>HLOOKUP(R$5,[1]非R能力!$B$8:$F$558,$C3949+1,0)</f>
        <v>56616.730527455926</v>
      </c>
      <c r="S3949" s="3">
        <f>HLOOKUP(S$5,[1]非R能力!$B$8:$F$558,$C3949+1,0)</f>
        <v>73368.568621644255</v>
      </c>
      <c r="T3949" s="3">
        <f>INDEX([1]非R能力!$H$9:$H$558,D3949)</f>
        <v>74359.2083312342</v>
      </c>
      <c r="U3949" s="3">
        <f>IF(E3949="小怪",0,IF(INDEX([1]非R能力!$FK$9:$FK$558,C3949)=0,0,10))</f>
        <v>10</v>
      </c>
      <c r="V3949" s="3">
        <f>IF(E3949="小怪",0,IF(INDEX([1]非R能力!$FH$9:$FH$558,C3949)=0,0,5000))</f>
        <v>5000</v>
      </c>
      <c r="W3949" s="3">
        <f>HLOOKUP(W$5,[2]人物技能基础!$O$3:$Q$553,$C3949+1,0)</f>
        <v>3.637142857142857</v>
      </c>
      <c r="X3949" s="3">
        <f>HLOOKUP(X$5,[2]人物技能基础!$O$3:$Q$553,$C3949+1,0)</f>
        <v>2.0186428571428574</v>
      </c>
      <c r="Y3949" s="3">
        <f>HLOOKUP(Y$5,[2]人物技能基础!$O$3:$Q$553,$C3949+1,0)</f>
        <v>99.964285714285708</v>
      </c>
      <c r="Z3949" s="3">
        <f t="shared" si="367"/>
        <v>12128984</v>
      </c>
      <c r="AA3949" s="3">
        <f t="shared" si="368"/>
        <v>198693</v>
      </c>
      <c r="AB3949" s="3">
        <f t="shared" si="369"/>
        <v>74229</v>
      </c>
      <c r="AC3949" s="3">
        <f t="shared" si="370"/>
        <v>73368</v>
      </c>
      <c r="AD3949" s="3">
        <f t="shared" si="371"/>
        <v>75488</v>
      </c>
    </row>
    <row r="3950" spans="1:30" x14ac:dyDescent="0.15">
      <c r="A3950" s="3">
        <v>1945</v>
      </c>
      <c r="B3950" s="3" t="str">
        <f t="shared" si="366"/>
        <v>关卡1945boss</v>
      </c>
      <c r="C3950" s="3">
        <f>INDEX([3]关卡!$J$19:$J$2018,A3950)</f>
        <v>550</v>
      </c>
      <c r="D3950" s="3">
        <f>INDEX([3]关卡!$N$19:$N$2018,A3950)</f>
        <v>550</v>
      </c>
      <c r="E3950" s="3" t="s">
        <v>25</v>
      </c>
      <c r="F3950" s="3" t="s">
        <v>26</v>
      </c>
      <c r="G3950" s="3">
        <v>30</v>
      </c>
      <c r="H3950" s="3">
        <v>30</v>
      </c>
      <c r="I3950" s="3">
        <v>0.2</v>
      </c>
      <c r="J3950" s="4">
        <v>0.75</v>
      </c>
      <c r="K3950" s="4">
        <v>1</v>
      </c>
      <c r="L3950" s="4">
        <v>5</v>
      </c>
      <c r="M3950" s="3">
        <v>1</v>
      </c>
      <c r="N3950" s="3">
        <v>2</v>
      </c>
      <c r="O3950" s="3">
        <f>HLOOKUP(O$5,[1]非R能力!$B$8:$F$558,$C3950+1,0)</f>
        <v>2674530.2363424227</v>
      </c>
      <c r="P3950" s="3">
        <f>HLOOKUP(P$5,[1]非R能力!$B$8:$F$558,$C3950+1,0)</f>
        <v>371147.94865448773</v>
      </c>
      <c r="Q3950" s="3">
        <f>HLOOKUP(Q$5,[1]非R能力!$B$8:$F$558,$C3950+1,0)</f>
        <v>180663.03073300805</v>
      </c>
      <c r="R3950" s="3">
        <f>HLOOKUP(R$5,[1]非R能力!$B$8:$F$558,$C3950+1,0)</f>
        <v>56616.730527455926</v>
      </c>
      <c r="S3950" s="3">
        <f>HLOOKUP(S$5,[1]非R能力!$B$8:$F$558,$C3950+1,0)</f>
        <v>73368.568621644255</v>
      </c>
      <c r="T3950" s="3">
        <f>INDEX([1]非R能力!$H$9:$H$558,D3950)</f>
        <v>74359.2083312342</v>
      </c>
      <c r="U3950" s="3">
        <f>IF(E3950="小怪",0,IF(INDEX([1]非R能力!$FK$9:$FK$558,C3950)=0,0,10))</f>
        <v>10</v>
      </c>
      <c r="V3950" s="3">
        <f>IF(E3950="小怪",0,IF(INDEX([1]非R能力!$FH$9:$FH$558,C3950)=0,0,5000))</f>
        <v>5000</v>
      </c>
      <c r="W3950" s="3">
        <f>HLOOKUP(W$5,[2]人物技能基础!$O$3:$Q$553,$C3950+1,0)</f>
        <v>3.637142857142857</v>
      </c>
      <c r="X3950" s="3">
        <f>HLOOKUP(X$5,[2]人物技能基础!$O$3:$Q$553,$C3950+1,0)</f>
        <v>2.0186428571428574</v>
      </c>
      <c r="Y3950" s="3">
        <f>HLOOKUP(Y$5,[2]人物技能基础!$O$3:$Q$553,$C3950+1,0)</f>
        <v>99.964285714285708</v>
      </c>
      <c r="Z3950" s="3">
        <f t="shared" si="367"/>
        <v>12128984</v>
      </c>
      <c r="AA3950" s="3">
        <f t="shared" si="368"/>
        <v>198693</v>
      </c>
      <c r="AB3950" s="3">
        <f t="shared" si="369"/>
        <v>74229</v>
      </c>
      <c r="AC3950" s="3">
        <f t="shared" si="370"/>
        <v>73368</v>
      </c>
      <c r="AD3950" s="3">
        <f t="shared" si="371"/>
        <v>75488</v>
      </c>
    </row>
    <row r="3951" spans="1:30" x14ac:dyDescent="0.15">
      <c r="A3951" s="3">
        <v>1946</v>
      </c>
      <c r="B3951" s="3" t="str">
        <f t="shared" si="366"/>
        <v>关卡1946boss</v>
      </c>
      <c r="C3951" s="3">
        <f>INDEX([3]关卡!$J$19:$J$2018,A3951)</f>
        <v>550</v>
      </c>
      <c r="D3951" s="3">
        <f>INDEX([3]关卡!$N$19:$N$2018,A3951)</f>
        <v>550</v>
      </c>
      <c r="E3951" s="3" t="s">
        <v>25</v>
      </c>
      <c r="F3951" s="3" t="s">
        <v>26</v>
      </c>
      <c r="G3951" s="3">
        <v>30</v>
      </c>
      <c r="H3951" s="3">
        <v>30</v>
      </c>
      <c r="I3951" s="3">
        <v>0.2</v>
      </c>
      <c r="J3951" s="4">
        <v>0.75</v>
      </c>
      <c r="K3951" s="4">
        <v>1</v>
      </c>
      <c r="L3951" s="4">
        <v>5</v>
      </c>
      <c r="M3951" s="3">
        <v>1</v>
      </c>
      <c r="N3951" s="3">
        <v>2</v>
      </c>
      <c r="O3951" s="3">
        <f>HLOOKUP(O$5,[1]非R能力!$B$8:$F$558,$C3951+1,0)</f>
        <v>2674530.2363424227</v>
      </c>
      <c r="P3951" s="3">
        <f>HLOOKUP(P$5,[1]非R能力!$B$8:$F$558,$C3951+1,0)</f>
        <v>371147.94865448773</v>
      </c>
      <c r="Q3951" s="3">
        <f>HLOOKUP(Q$5,[1]非R能力!$B$8:$F$558,$C3951+1,0)</f>
        <v>180663.03073300805</v>
      </c>
      <c r="R3951" s="3">
        <f>HLOOKUP(R$5,[1]非R能力!$B$8:$F$558,$C3951+1,0)</f>
        <v>56616.730527455926</v>
      </c>
      <c r="S3951" s="3">
        <f>HLOOKUP(S$5,[1]非R能力!$B$8:$F$558,$C3951+1,0)</f>
        <v>73368.568621644255</v>
      </c>
      <c r="T3951" s="3">
        <f>INDEX([1]非R能力!$H$9:$H$558,D3951)</f>
        <v>74359.2083312342</v>
      </c>
      <c r="U3951" s="3">
        <f>IF(E3951="小怪",0,IF(INDEX([1]非R能力!$FK$9:$FK$558,C3951)=0,0,10))</f>
        <v>10</v>
      </c>
      <c r="V3951" s="3">
        <f>IF(E3951="小怪",0,IF(INDEX([1]非R能力!$FH$9:$FH$558,C3951)=0,0,5000))</f>
        <v>5000</v>
      </c>
      <c r="W3951" s="3">
        <f>HLOOKUP(W$5,[2]人物技能基础!$O$3:$Q$553,$C3951+1,0)</f>
        <v>3.637142857142857</v>
      </c>
      <c r="X3951" s="3">
        <f>HLOOKUP(X$5,[2]人物技能基础!$O$3:$Q$553,$C3951+1,0)</f>
        <v>2.0186428571428574</v>
      </c>
      <c r="Y3951" s="3">
        <f>HLOOKUP(Y$5,[2]人物技能基础!$O$3:$Q$553,$C3951+1,0)</f>
        <v>99.964285714285708</v>
      </c>
      <c r="Z3951" s="3">
        <f t="shared" si="367"/>
        <v>12128984</v>
      </c>
      <c r="AA3951" s="3">
        <f t="shared" si="368"/>
        <v>198693</v>
      </c>
      <c r="AB3951" s="3">
        <f t="shared" si="369"/>
        <v>74229</v>
      </c>
      <c r="AC3951" s="3">
        <f t="shared" si="370"/>
        <v>73368</v>
      </c>
      <c r="AD3951" s="3">
        <f t="shared" si="371"/>
        <v>75488</v>
      </c>
    </row>
    <row r="3952" spans="1:30" x14ac:dyDescent="0.15">
      <c r="A3952" s="3">
        <v>1947</v>
      </c>
      <c r="B3952" s="3" t="str">
        <f t="shared" si="366"/>
        <v>关卡1947boss</v>
      </c>
      <c r="C3952" s="3">
        <f>INDEX([3]关卡!$J$19:$J$2018,A3952)</f>
        <v>550</v>
      </c>
      <c r="D3952" s="3">
        <f>INDEX([3]关卡!$N$19:$N$2018,A3952)</f>
        <v>550</v>
      </c>
      <c r="E3952" s="3" t="s">
        <v>25</v>
      </c>
      <c r="F3952" s="3" t="s">
        <v>26</v>
      </c>
      <c r="G3952" s="3">
        <v>30</v>
      </c>
      <c r="H3952" s="3">
        <v>30</v>
      </c>
      <c r="I3952" s="3">
        <v>0.2</v>
      </c>
      <c r="J3952" s="4">
        <v>0.75</v>
      </c>
      <c r="K3952" s="4">
        <v>1</v>
      </c>
      <c r="L3952" s="4">
        <v>5</v>
      </c>
      <c r="M3952" s="3">
        <v>1</v>
      </c>
      <c r="N3952" s="3">
        <v>2</v>
      </c>
      <c r="O3952" s="3">
        <f>HLOOKUP(O$5,[1]非R能力!$B$8:$F$558,$C3952+1,0)</f>
        <v>2674530.2363424227</v>
      </c>
      <c r="P3952" s="3">
        <f>HLOOKUP(P$5,[1]非R能力!$B$8:$F$558,$C3952+1,0)</f>
        <v>371147.94865448773</v>
      </c>
      <c r="Q3952" s="3">
        <f>HLOOKUP(Q$5,[1]非R能力!$B$8:$F$558,$C3952+1,0)</f>
        <v>180663.03073300805</v>
      </c>
      <c r="R3952" s="3">
        <f>HLOOKUP(R$5,[1]非R能力!$B$8:$F$558,$C3952+1,0)</f>
        <v>56616.730527455926</v>
      </c>
      <c r="S3952" s="3">
        <f>HLOOKUP(S$5,[1]非R能力!$B$8:$F$558,$C3952+1,0)</f>
        <v>73368.568621644255</v>
      </c>
      <c r="T3952" s="3">
        <f>INDEX([1]非R能力!$H$9:$H$558,D3952)</f>
        <v>74359.2083312342</v>
      </c>
      <c r="U3952" s="3">
        <f>IF(E3952="小怪",0,IF(INDEX([1]非R能力!$FK$9:$FK$558,C3952)=0,0,10))</f>
        <v>10</v>
      </c>
      <c r="V3952" s="3">
        <f>IF(E3952="小怪",0,IF(INDEX([1]非R能力!$FH$9:$FH$558,C3952)=0,0,5000))</f>
        <v>5000</v>
      </c>
      <c r="W3952" s="3">
        <f>HLOOKUP(W$5,[2]人物技能基础!$O$3:$Q$553,$C3952+1,0)</f>
        <v>3.637142857142857</v>
      </c>
      <c r="X3952" s="3">
        <f>HLOOKUP(X$5,[2]人物技能基础!$O$3:$Q$553,$C3952+1,0)</f>
        <v>2.0186428571428574</v>
      </c>
      <c r="Y3952" s="3">
        <f>HLOOKUP(Y$5,[2]人物技能基础!$O$3:$Q$553,$C3952+1,0)</f>
        <v>99.964285714285708</v>
      </c>
      <c r="Z3952" s="3">
        <f t="shared" si="367"/>
        <v>12128984</v>
      </c>
      <c r="AA3952" s="3">
        <f t="shared" si="368"/>
        <v>198693</v>
      </c>
      <c r="AB3952" s="3">
        <f t="shared" si="369"/>
        <v>74229</v>
      </c>
      <c r="AC3952" s="3">
        <f t="shared" si="370"/>
        <v>73368</v>
      </c>
      <c r="AD3952" s="3">
        <f t="shared" si="371"/>
        <v>75488</v>
      </c>
    </row>
    <row r="3953" spans="1:30" x14ac:dyDescent="0.15">
      <c r="A3953" s="3">
        <v>1948</v>
      </c>
      <c r="B3953" s="3" t="str">
        <f t="shared" si="366"/>
        <v>关卡1948boss</v>
      </c>
      <c r="C3953" s="3">
        <f>INDEX([3]关卡!$J$19:$J$2018,A3953)</f>
        <v>550</v>
      </c>
      <c r="D3953" s="3">
        <f>INDEX([3]关卡!$N$19:$N$2018,A3953)</f>
        <v>550</v>
      </c>
      <c r="E3953" s="3" t="s">
        <v>25</v>
      </c>
      <c r="F3953" s="3" t="s">
        <v>26</v>
      </c>
      <c r="G3953" s="3">
        <v>30</v>
      </c>
      <c r="H3953" s="3">
        <v>30</v>
      </c>
      <c r="I3953" s="3">
        <v>0.2</v>
      </c>
      <c r="J3953" s="4">
        <v>0.75</v>
      </c>
      <c r="K3953" s="4">
        <v>1</v>
      </c>
      <c r="L3953" s="4">
        <v>5</v>
      </c>
      <c r="M3953" s="3">
        <v>1</v>
      </c>
      <c r="N3953" s="3">
        <v>2</v>
      </c>
      <c r="O3953" s="3">
        <f>HLOOKUP(O$5,[1]非R能力!$B$8:$F$558,$C3953+1,0)</f>
        <v>2674530.2363424227</v>
      </c>
      <c r="P3953" s="3">
        <f>HLOOKUP(P$5,[1]非R能力!$B$8:$F$558,$C3953+1,0)</f>
        <v>371147.94865448773</v>
      </c>
      <c r="Q3953" s="3">
        <f>HLOOKUP(Q$5,[1]非R能力!$B$8:$F$558,$C3953+1,0)</f>
        <v>180663.03073300805</v>
      </c>
      <c r="R3953" s="3">
        <f>HLOOKUP(R$5,[1]非R能力!$B$8:$F$558,$C3953+1,0)</f>
        <v>56616.730527455926</v>
      </c>
      <c r="S3953" s="3">
        <f>HLOOKUP(S$5,[1]非R能力!$B$8:$F$558,$C3953+1,0)</f>
        <v>73368.568621644255</v>
      </c>
      <c r="T3953" s="3">
        <f>INDEX([1]非R能力!$H$9:$H$558,D3953)</f>
        <v>74359.2083312342</v>
      </c>
      <c r="U3953" s="3">
        <f>IF(E3953="小怪",0,IF(INDEX([1]非R能力!$FK$9:$FK$558,C3953)=0,0,10))</f>
        <v>10</v>
      </c>
      <c r="V3953" s="3">
        <f>IF(E3953="小怪",0,IF(INDEX([1]非R能力!$FH$9:$FH$558,C3953)=0,0,5000))</f>
        <v>5000</v>
      </c>
      <c r="W3953" s="3">
        <f>HLOOKUP(W$5,[2]人物技能基础!$O$3:$Q$553,$C3953+1,0)</f>
        <v>3.637142857142857</v>
      </c>
      <c r="X3953" s="3">
        <f>HLOOKUP(X$5,[2]人物技能基础!$O$3:$Q$553,$C3953+1,0)</f>
        <v>2.0186428571428574</v>
      </c>
      <c r="Y3953" s="3">
        <f>HLOOKUP(Y$5,[2]人物技能基础!$O$3:$Q$553,$C3953+1,0)</f>
        <v>99.964285714285708</v>
      </c>
      <c r="Z3953" s="3">
        <f t="shared" si="367"/>
        <v>12128984</v>
      </c>
      <c r="AA3953" s="3">
        <f t="shared" si="368"/>
        <v>198693</v>
      </c>
      <c r="AB3953" s="3">
        <f t="shared" si="369"/>
        <v>74229</v>
      </c>
      <c r="AC3953" s="3">
        <f t="shared" si="370"/>
        <v>73368</v>
      </c>
      <c r="AD3953" s="3">
        <f t="shared" si="371"/>
        <v>75488</v>
      </c>
    </row>
    <row r="3954" spans="1:30" x14ac:dyDescent="0.15">
      <c r="A3954" s="3">
        <v>1949</v>
      </c>
      <c r="B3954" s="3" t="str">
        <f t="shared" si="366"/>
        <v>关卡1949boss</v>
      </c>
      <c r="C3954" s="3">
        <f>INDEX([3]关卡!$J$19:$J$2018,A3954)</f>
        <v>550</v>
      </c>
      <c r="D3954" s="3">
        <f>INDEX([3]关卡!$N$19:$N$2018,A3954)</f>
        <v>550</v>
      </c>
      <c r="E3954" s="3" t="s">
        <v>25</v>
      </c>
      <c r="F3954" s="3" t="s">
        <v>26</v>
      </c>
      <c r="G3954" s="3">
        <v>30</v>
      </c>
      <c r="H3954" s="3">
        <v>30</v>
      </c>
      <c r="I3954" s="3">
        <v>0.2</v>
      </c>
      <c r="J3954" s="4">
        <v>0.75</v>
      </c>
      <c r="K3954" s="4">
        <v>1</v>
      </c>
      <c r="L3954" s="4">
        <v>5</v>
      </c>
      <c r="M3954" s="3">
        <v>1</v>
      </c>
      <c r="N3954" s="3">
        <v>2</v>
      </c>
      <c r="O3954" s="3">
        <f>HLOOKUP(O$5,[1]非R能力!$B$8:$F$558,$C3954+1,0)</f>
        <v>2674530.2363424227</v>
      </c>
      <c r="P3954" s="3">
        <f>HLOOKUP(P$5,[1]非R能力!$B$8:$F$558,$C3954+1,0)</f>
        <v>371147.94865448773</v>
      </c>
      <c r="Q3954" s="3">
        <f>HLOOKUP(Q$5,[1]非R能力!$B$8:$F$558,$C3954+1,0)</f>
        <v>180663.03073300805</v>
      </c>
      <c r="R3954" s="3">
        <f>HLOOKUP(R$5,[1]非R能力!$B$8:$F$558,$C3954+1,0)</f>
        <v>56616.730527455926</v>
      </c>
      <c r="S3954" s="3">
        <f>HLOOKUP(S$5,[1]非R能力!$B$8:$F$558,$C3954+1,0)</f>
        <v>73368.568621644255</v>
      </c>
      <c r="T3954" s="3">
        <f>INDEX([1]非R能力!$H$9:$H$558,D3954)</f>
        <v>74359.2083312342</v>
      </c>
      <c r="U3954" s="3">
        <f>IF(E3954="小怪",0,IF(INDEX([1]非R能力!$FK$9:$FK$558,C3954)=0,0,10))</f>
        <v>10</v>
      </c>
      <c r="V3954" s="3">
        <f>IF(E3954="小怪",0,IF(INDEX([1]非R能力!$FH$9:$FH$558,C3954)=0,0,5000))</f>
        <v>5000</v>
      </c>
      <c r="W3954" s="3">
        <f>HLOOKUP(W$5,[2]人物技能基础!$O$3:$Q$553,$C3954+1,0)</f>
        <v>3.637142857142857</v>
      </c>
      <c r="X3954" s="3">
        <f>HLOOKUP(X$5,[2]人物技能基础!$O$3:$Q$553,$C3954+1,0)</f>
        <v>2.0186428571428574</v>
      </c>
      <c r="Y3954" s="3">
        <f>HLOOKUP(Y$5,[2]人物技能基础!$O$3:$Q$553,$C3954+1,0)</f>
        <v>99.964285714285708</v>
      </c>
      <c r="Z3954" s="3">
        <f t="shared" si="367"/>
        <v>12128984</v>
      </c>
      <c r="AA3954" s="3">
        <f t="shared" si="368"/>
        <v>198693</v>
      </c>
      <c r="AB3954" s="3">
        <f t="shared" si="369"/>
        <v>74229</v>
      </c>
      <c r="AC3954" s="3">
        <f t="shared" si="370"/>
        <v>73368</v>
      </c>
      <c r="AD3954" s="3">
        <f t="shared" si="371"/>
        <v>75488</v>
      </c>
    </row>
    <row r="3955" spans="1:30" x14ac:dyDescent="0.15">
      <c r="A3955" s="3">
        <v>1950</v>
      </c>
      <c r="B3955" s="3" t="str">
        <f t="shared" si="366"/>
        <v>关卡1950boss</v>
      </c>
      <c r="C3955" s="3">
        <f>INDEX([3]关卡!$J$19:$J$2018,A3955)</f>
        <v>550</v>
      </c>
      <c r="D3955" s="3">
        <f>INDEX([3]关卡!$N$19:$N$2018,A3955)</f>
        <v>550</v>
      </c>
      <c r="E3955" s="3" t="s">
        <v>25</v>
      </c>
      <c r="F3955" s="3" t="s">
        <v>26</v>
      </c>
      <c r="G3955" s="3">
        <v>30</v>
      </c>
      <c r="H3955" s="3">
        <v>30</v>
      </c>
      <c r="I3955" s="3">
        <v>0.2</v>
      </c>
      <c r="J3955" s="4">
        <v>0.75</v>
      </c>
      <c r="K3955" s="4">
        <v>1</v>
      </c>
      <c r="L3955" s="4">
        <v>5</v>
      </c>
      <c r="M3955" s="3">
        <v>1</v>
      </c>
      <c r="N3955" s="3">
        <v>2</v>
      </c>
      <c r="O3955" s="3">
        <f>HLOOKUP(O$5,[1]非R能力!$B$8:$F$558,$C3955+1,0)</f>
        <v>2674530.2363424227</v>
      </c>
      <c r="P3955" s="3">
        <f>HLOOKUP(P$5,[1]非R能力!$B$8:$F$558,$C3955+1,0)</f>
        <v>371147.94865448773</v>
      </c>
      <c r="Q3955" s="3">
        <f>HLOOKUP(Q$5,[1]非R能力!$B$8:$F$558,$C3955+1,0)</f>
        <v>180663.03073300805</v>
      </c>
      <c r="R3955" s="3">
        <f>HLOOKUP(R$5,[1]非R能力!$B$8:$F$558,$C3955+1,0)</f>
        <v>56616.730527455926</v>
      </c>
      <c r="S3955" s="3">
        <f>HLOOKUP(S$5,[1]非R能力!$B$8:$F$558,$C3955+1,0)</f>
        <v>73368.568621644255</v>
      </c>
      <c r="T3955" s="3">
        <f>INDEX([1]非R能力!$H$9:$H$558,D3955)</f>
        <v>74359.2083312342</v>
      </c>
      <c r="U3955" s="3">
        <f>IF(E3955="小怪",0,IF(INDEX([1]非R能力!$FK$9:$FK$558,C3955)=0,0,10))</f>
        <v>10</v>
      </c>
      <c r="V3955" s="3">
        <f>IF(E3955="小怪",0,IF(INDEX([1]非R能力!$FH$9:$FH$558,C3955)=0,0,5000))</f>
        <v>5000</v>
      </c>
      <c r="W3955" s="3">
        <f>HLOOKUP(W$5,[2]人物技能基础!$O$3:$Q$553,$C3955+1,0)</f>
        <v>3.637142857142857</v>
      </c>
      <c r="X3955" s="3">
        <f>HLOOKUP(X$5,[2]人物技能基础!$O$3:$Q$553,$C3955+1,0)</f>
        <v>2.0186428571428574</v>
      </c>
      <c r="Y3955" s="3">
        <f>HLOOKUP(Y$5,[2]人物技能基础!$O$3:$Q$553,$C3955+1,0)</f>
        <v>99.964285714285708</v>
      </c>
      <c r="Z3955" s="3">
        <f t="shared" si="367"/>
        <v>12128984</v>
      </c>
      <c r="AA3955" s="3">
        <f t="shared" si="368"/>
        <v>198693</v>
      </c>
      <c r="AB3955" s="3">
        <f t="shared" si="369"/>
        <v>74229</v>
      </c>
      <c r="AC3955" s="3">
        <f t="shared" si="370"/>
        <v>73368</v>
      </c>
      <c r="AD3955" s="3">
        <f t="shared" si="371"/>
        <v>75488</v>
      </c>
    </row>
    <row r="3956" spans="1:30" x14ac:dyDescent="0.15">
      <c r="A3956" s="3">
        <v>1951</v>
      </c>
      <c r="B3956" s="3" t="str">
        <f t="shared" si="366"/>
        <v>关卡1951boss</v>
      </c>
      <c r="C3956" s="3">
        <f>INDEX([3]关卡!$J$19:$J$2018,A3956)</f>
        <v>550</v>
      </c>
      <c r="D3956" s="3">
        <f>INDEX([3]关卡!$N$19:$N$2018,A3956)</f>
        <v>550</v>
      </c>
      <c r="E3956" s="3" t="s">
        <v>25</v>
      </c>
      <c r="F3956" s="3" t="s">
        <v>26</v>
      </c>
      <c r="G3956" s="3">
        <v>30</v>
      </c>
      <c r="H3956" s="3">
        <v>30</v>
      </c>
      <c r="I3956" s="3">
        <v>0.2</v>
      </c>
      <c r="J3956" s="4">
        <v>0.75</v>
      </c>
      <c r="K3956" s="4">
        <v>1</v>
      </c>
      <c r="L3956" s="4">
        <v>5</v>
      </c>
      <c r="M3956" s="3">
        <v>1</v>
      </c>
      <c r="N3956" s="3">
        <v>2</v>
      </c>
      <c r="O3956" s="3">
        <f>HLOOKUP(O$5,[1]非R能力!$B$8:$F$558,$C3956+1,0)</f>
        <v>2674530.2363424227</v>
      </c>
      <c r="P3956" s="3">
        <f>HLOOKUP(P$5,[1]非R能力!$B$8:$F$558,$C3956+1,0)</f>
        <v>371147.94865448773</v>
      </c>
      <c r="Q3956" s="3">
        <f>HLOOKUP(Q$5,[1]非R能力!$B$8:$F$558,$C3956+1,0)</f>
        <v>180663.03073300805</v>
      </c>
      <c r="R3956" s="3">
        <f>HLOOKUP(R$5,[1]非R能力!$B$8:$F$558,$C3956+1,0)</f>
        <v>56616.730527455926</v>
      </c>
      <c r="S3956" s="3">
        <f>HLOOKUP(S$5,[1]非R能力!$B$8:$F$558,$C3956+1,0)</f>
        <v>73368.568621644255</v>
      </c>
      <c r="T3956" s="3">
        <f>INDEX([1]非R能力!$H$9:$H$558,D3956)</f>
        <v>74359.2083312342</v>
      </c>
      <c r="U3956" s="3">
        <f>IF(E3956="小怪",0,IF(INDEX([1]非R能力!$FK$9:$FK$558,C3956)=0,0,10))</f>
        <v>10</v>
      </c>
      <c r="V3956" s="3">
        <f>IF(E3956="小怪",0,IF(INDEX([1]非R能力!$FH$9:$FH$558,C3956)=0,0,5000))</f>
        <v>5000</v>
      </c>
      <c r="W3956" s="3">
        <f>HLOOKUP(W$5,[2]人物技能基础!$O$3:$Q$553,$C3956+1,0)</f>
        <v>3.637142857142857</v>
      </c>
      <c r="X3956" s="3">
        <f>HLOOKUP(X$5,[2]人物技能基础!$O$3:$Q$553,$C3956+1,0)</f>
        <v>2.0186428571428574</v>
      </c>
      <c r="Y3956" s="3">
        <f>HLOOKUP(Y$5,[2]人物技能基础!$O$3:$Q$553,$C3956+1,0)</f>
        <v>99.964285714285708</v>
      </c>
      <c r="Z3956" s="3">
        <f t="shared" si="367"/>
        <v>12128984</v>
      </c>
      <c r="AA3956" s="3">
        <f t="shared" si="368"/>
        <v>198693</v>
      </c>
      <c r="AB3956" s="3">
        <f t="shared" si="369"/>
        <v>74229</v>
      </c>
      <c r="AC3956" s="3">
        <f t="shared" si="370"/>
        <v>73368</v>
      </c>
      <c r="AD3956" s="3">
        <f t="shared" si="371"/>
        <v>75488</v>
      </c>
    </row>
    <row r="3957" spans="1:30" x14ac:dyDescent="0.15">
      <c r="A3957" s="3">
        <v>1952</v>
      </c>
      <c r="B3957" s="3" t="str">
        <f t="shared" si="366"/>
        <v>关卡1952boss</v>
      </c>
      <c r="C3957" s="3">
        <f>INDEX([3]关卡!$J$19:$J$2018,A3957)</f>
        <v>550</v>
      </c>
      <c r="D3957" s="3">
        <f>INDEX([3]关卡!$N$19:$N$2018,A3957)</f>
        <v>550</v>
      </c>
      <c r="E3957" s="3" t="s">
        <v>25</v>
      </c>
      <c r="F3957" s="3" t="s">
        <v>26</v>
      </c>
      <c r="G3957" s="3">
        <v>30</v>
      </c>
      <c r="H3957" s="3">
        <v>30</v>
      </c>
      <c r="I3957" s="3">
        <v>0.2</v>
      </c>
      <c r="J3957" s="4">
        <v>0.75</v>
      </c>
      <c r="K3957" s="4">
        <v>1</v>
      </c>
      <c r="L3957" s="4">
        <v>5</v>
      </c>
      <c r="M3957" s="3">
        <v>1</v>
      </c>
      <c r="N3957" s="3">
        <v>2</v>
      </c>
      <c r="O3957" s="3">
        <f>HLOOKUP(O$5,[1]非R能力!$B$8:$F$558,$C3957+1,0)</f>
        <v>2674530.2363424227</v>
      </c>
      <c r="P3957" s="3">
        <f>HLOOKUP(P$5,[1]非R能力!$B$8:$F$558,$C3957+1,0)</f>
        <v>371147.94865448773</v>
      </c>
      <c r="Q3957" s="3">
        <f>HLOOKUP(Q$5,[1]非R能力!$B$8:$F$558,$C3957+1,0)</f>
        <v>180663.03073300805</v>
      </c>
      <c r="R3957" s="3">
        <f>HLOOKUP(R$5,[1]非R能力!$B$8:$F$558,$C3957+1,0)</f>
        <v>56616.730527455926</v>
      </c>
      <c r="S3957" s="3">
        <f>HLOOKUP(S$5,[1]非R能力!$B$8:$F$558,$C3957+1,0)</f>
        <v>73368.568621644255</v>
      </c>
      <c r="T3957" s="3">
        <f>INDEX([1]非R能力!$H$9:$H$558,D3957)</f>
        <v>74359.2083312342</v>
      </c>
      <c r="U3957" s="3">
        <f>IF(E3957="小怪",0,IF(INDEX([1]非R能力!$FK$9:$FK$558,C3957)=0,0,10))</f>
        <v>10</v>
      </c>
      <c r="V3957" s="3">
        <f>IF(E3957="小怪",0,IF(INDEX([1]非R能力!$FH$9:$FH$558,C3957)=0,0,5000))</f>
        <v>5000</v>
      </c>
      <c r="W3957" s="3">
        <f>HLOOKUP(W$5,[2]人物技能基础!$O$3:$Q$553,$C3957+1,0)</f>
        <v>3.637142857142857</v>
      </c>
      <c r="X3957" s="3">
        <f>HLOOKUP(X$5,[2]人物技能基础!$O$3:$Q$553,$C3957+1,0)</f>
        <v>2.0186428571428574</v>
      </c>
      <c r="Y3957" s="3">
        <f>HLOOKUP(Y$5,[2]人物技能基础!$O$3:$Q$553,$C3957+1,0)</f>
        <v>99.964285714285708</v>
      </c>
      <c r="Z3957" s="3">
        <f t="shared" si="367"/>
        <v>12128984</v>
      </c>
      <c r="AA3957" s="3">
        <f t="shared" si="368"/>
        <v>198693</v>
      </c>
      <c r="AB3957" s="3">
        <f t="shared" si="369"/>
        <v>74229</v>
      </c>
      <c r="AC3957" s="3">
        <f t="shared" si="370"/>
        <v>73368</v>
      </c>
      <c r="AD3957" s="3">
        <f t="shared" si="371"/>
        <v>75488</v>
      </c>
    </row>
    <row r="3958" spans="1:30" x14ac:dyDescent="0.15">
      <c r="A3958" s="3">
        <v>1953</v>
      </c>
      <c r="B3958" s="3" t="str">
        <f t="shared" si="366"/>
        <v>关卡1953boss</v>
      </c>
      <c r="C3958" s="3">
        <f>INDEX([3]关卡!$J$19:$J$2018,A3958)</f>
        <v>550</v>
      </c>
      <c r="D3958" s="3">
        <f>INDEX([3]关卡!$N$19:$N$2018,A3958)</f>
        <v>550</v>
      </c>
      <c r="E3958" s="3" t="s">
        <v>25</v>
      </c>
      <c r="F3958" s="3" t="s">
        <v>26</v>
      </c>
      <c r="G3958" s="3">
        <v>30</v>
      </c>
      <c r="H3958" s="3">
        <v>30</v>
      </c>
      <c r="I3958" s="3">
        <v>0.2</v>
      </c>
      <c r="J3958" s="4">
        <v>0.75</v>
      </c>
      <c r="K3958" s="4">
        <v>1</v>
      </c>
      <c r="L3958" s="4">
        <v>5</v>
      </c>
      <c r="M3958" s="3">
        <v>1</v>
      </c>
      <c r="N3958" s="3">
        <v>2</v>
      </c>
      <c r="O3958" s="3">
        <f>HLOOKUP(O$5,[1]非R能力!$B$8:$F$558,$C3958+1,0)</f>
        <v>2674530.2363424227</v>
      </c>
      <c r="P3958" s="3">
        <f>HLOOKUP(P$5,[1]非R能力!$B$8:$F$558,$C3958+1,0)</f>
        <v>371147.94865448773</v>
      </c>
      <c r="Q3958" s="3">
        <f>HLOOKUP(Q$5,[1]非R能力!$B$8:$F$558,$C3958+1,0)</f>
        <v>180663.03073300805</v>
      </c>
      <c r="R3958" s="3">
        <f>HLOOKUP(R$5,[1]非R能力!$B$8:$F$558,$C3958+1,0)</f>
        <v>56616.730527455926</v>
      </c>
      <c r="S3958" s="3">
        <f>HLOOKUP(S$5,[1]非R能力!$B$8:$F$558,$C3958+1,0)</f>
        <v>73368.568621644255</v>
      </c>
      <c r="T3958" s="3">
        <f>INDEX([1]非R能力!$H$9:$H$558,D3958)</f>
        <v>74359.2083312342</v>
      </c>
      <c r="U3958" s="3">
        <f>IF(E3958="小怪",0,IF(INDEX([1]非R能力!$FK$9:$FK$558,C3958)=0,0,10))</f>
        <v>10</v>
      </c>
      <c r="V3958" s="3">
        <f>IF(E3958="小怪",0,IF(INDEX([1]非R能力!$FH$9:$FH$558,C3958)=0,0,5000))</f>
        <v>5000</v>
      </c>
      <c r="W3958" s="3">
        <f>HLOOKUP(W$5,[2]人物技能基础!$O$3:$Q$553,$C3958+1,0)</f>
        <v>3.637142857142857</v>
      </c>
      <c r="X3958" s="3">
        <f>HLOOKUP(X$5,[2]人物技能基础!$O$3:$Q$553,$C3958+1,0)</f>
        <v>2.0186428571428574</v>
      </c>
      <c r="Y3958" s="3">
        <f>HLOOKUP(Y$5,[2]人物技能基础!$O$3:$Q$553,$C3958+1,0)</f>
        <v>99.964285714285708</v>
      </c>
      <c r="Z3958" s="3">
        <f t="shared" si="367"/>
        <v>12128984</v>
      </c>
      <c r="AA3958" s="3">
        <f t="shared" si="368"/>
        <v>198693</v>
      </c>
      <c r="AB3958" s="3">
        <f t="shared" si="369"/>
        <v>74229</v>
      </c>
      <c r="AC3958" s="3">
        <f t="shared" si="370"/>
        <v>73368</v>
      </c>
      <c r="AD3958" s="3">
        <f t="shared" si="371"/>
        <v>75488</v>
      </c>
    </row>
    <row r="3959" spans="1:30" x14ac:dyDescent="0.15">
      <c r="A3959" s="3">
        <v>1954</v>
      </c>
      <c r="B3959" s="3" t="str">
        <f t="shared" si="366"/>
        <v>关卡1954boss</v>
      </c>
      <c r="C3959" s="3">
        <f>INDEX([3]关卡!$J$19:$J$2018,A3959)</f>
        <v>550</v>
      </c>
      <c r="D3959" s="3">
        <f>INDEX([3]关卡!$N$19:$N$2018,A3959)</f>
        <v>550</v>
      </c>
      <c r="E3959" s="3" t="s">
        <v>25</v>
      </c>
      <c r="F3959" s="3" t="s">
        <v>26</v>
      </c>
      <c r="G3959" s="3">
        <v>30</v>
      </c>
      <c r="H3959" s="3">
        <v>30</v>
      </c>
      <c r="I3959" s="3">
        <v>0.2</v>
      </c>
      <c r="J3959" s="4">
        <v>0.75</v>
      </c>
      <c r="K3959" s="4">
        <v>1</v>
      </c>
      <c r="L3959" s="4">
        <v>5</v>
      </c>
      <c r="M3959" s="3">
        <v>1</v>
      </c>
      <c r="N3959" s="3">
        <v>2</v>
      </c>
      <c r="O3959" s="3">
        <f>HLOOKUP(O$5,[1]非R能力!$B$8:$F$558,$C3959+1,0)</f>
        <v>2674530.2363424227</v>
      </c>
      <c r="P3959" s="3">
        <f>HLOOKUP(P$5,[1]非R能力!$B$8:$F$558,$C3959+1,0)</f>
        <v>371147.94865448773</v>
      </c>
      <c r="Q3959" s="3">
        <f>HLOOKUP(Q$5,[1]非R能力!$B$8:$F$558,$C3959+1,0)</f>
        <v>180663.03073300805</v>
      </c>
      <c r="R3959" s="3">
        <f>HLOOKUP(R$5,[1]非R能力!$B$8:$F$558,$C3959+1,0)</f>
        <v>56616.730527455926</v>
      </c>
      <c r="S3959" s="3">
        <f>HLOOKUP(S$5,[1]非R能力!$B$8:$F$558,$C3959+1,0)</f>
        <v>73368.568621644255</v>
      </c>
      <c r="T3959" s="3">
        <f>INDEX([1]非R能力!$H$9:$H$558,D3959)</f>
        <v>74359.2083312342</v>
      </c>
      <c r="U3959" s="3">
        <f>IF(E3959="小怪",0,IF(INDEX([1]非R能力!$FK$9:$FK$558,C3959)=0,0,10))</f>
        <v>10</v>
      </c>
      <c r="V3959" s="3">
        <f>IF(E3959="小怪",0,IF(INDEX([1]非R能力!$FH$9:$FH$558,C3959)=0,0,5000))</f>
        <v>5000</v>
      </c>
      <c r="W3959" s="3">
        <f>HLOOKUP(W$5,[2]人物技能基础!$O$3:$Q$553,$C3959+1,0)</f>
        <v>3.637142857142857</v>
      </c>
      <c r="X3959" s="3">
        <f>HLOOKUP(X$5,[2]人物技能基础!$O$3:$Q$553,$C3959+1,0)</f>
        <v>2.0186428571428574</v>
      </c>
      <c r="Y3959" s="3">
        <f>HLOOKUP(Y$5,[2]人物技能基础!$O$3:$Q$553,$C3959+1,0)</f>
        <v>99.964285714285708</v>
      </c>
      <c r="Z3959" s="3">
        <f t="shared" si="367"/>
        <v>12128984</v>
      </c>
      <c r="AA3959" s="3">
        <f t="shared" si="368"/>
        <v>198693</v>
      </c>
      <c r="AB3959" s="3">
        <f t="shared" si="369"/>
        <v>74229</v>
      </c>
      <c r="AC3959" s="3">
        <f t="shared" si="370"/>
        <v>73368</v>
      </c>
      <c r="AD3959" s="3">
        <f t="shared" si="371"/>
        <v>75488</v>
      </c>
    </row>
    <row r="3960" spans="1:30" x14ac:dyDescent="0.15">
      <c r="A3960" s="3">
        <v>1955</v>
      </c>
      <c r="B3960" s="3" t="str">
        <f t="shared" si="366"/>
        <v>关卡1955boss</v>
      </c>
      <c r="C3960" s="3">
        <f>INDEX([3]关卡!$J$19:$J$2018,A3960)</f>
        <v>550</v>
      </c>
      <c r="D3960" s="3">
        <f>INDEX([3]关卡!$N$19:$N$2018,A3960)</f>
        <v>550</v>
      </c>
      <c r="E3960" s="3" t="s">
        <v>25</v>
      </c>
      <c r="F3960" s="3" t="s">
        <v>26</v>
      </c>
      <c r="G3960" s="3">
        <v>30</v>
      </c>
      <c r="H3960" s="3">
        <v>30</v>
      </c>
      <c r="I3960" s="3">
        <v>0.2</v>
      </c>
      <c r="J3960" s="4">
        <v>0.75</v>
      </c>
      <c r="K3960" s="4">
        <v>1</v>
      </c>
      <c r="L3960" s="4">
        <v>5</v>
      </c>
      <c r="M3960" s="3">
        <v>1</v>
      </c>
      <c r="N3960" s="3">
        <v>2</v>
      </c>
      <c r="O3960" s="3">
        <f>HLOOKUP(O$5,[1]非R能力!$B$8:$F$558,$C3960+1,0)</f>
        <v>2674530.2363424227</v>
      </c>
      <c r="P3960" s="3">
        <f>HLOOKUP(P$5,[1]非R能力!$B$8:$F$558,$C3960+1,0)</f>
        <v>371147.94865448773</v>
      </c>
      <c r="Q3960" s="3">
        <f>HLOOKUP(Q$5,[1]非R能力!$B$8:$F$558,$C3960+1,0)</f>
        <v>180663.03073300805</v>
      </c>
      <c r="R3960" s="3">
        <f>HLOOKUP(R$5,[1]非R能力!$B$8:$F$558,$C3960+1,0)</f>
        <v>56616.730527455926</v>
      </c>
      <c r="S3960" s="3">
        <f>HLOOKUP(S$5,[1]非R能力!$B$8:$F$558,$C3960+1,0)</f>
        <v>73368.568621644255</v>
      </c>
      <c r="T3960" s="3">
        <f>INDEX([1]非R能力!$H$9:$H$558,D3960)</f>
        <v>74359.2083312342</v>
      </c>
      <c r="U3960" s="3">
        <f>IF(E3960="小怪",0,IF(INDEX([1]非R能力!$FK$9:$FK$558,C3960)=0,0,10))</f>
        <v>10</v>
      </c>
      <c r="V3960" s="3">
        <f>IF(E3960="小怪",0,IF(INDEX([1]非R能力!$FH$9:$FH$558,C3960)=0,0,5000))</f>
        <v>5000</v>
      </c>
      <c r="W3960" s="3">
        <f>HLOOKUP(W$5,[2]人物技能基础!$O$3:$Q$553,$C3960+1,0)</f>
        <v>3.637142857142857</v>
      </c>
      <c r="X3960" s="3">
        <f>HLOOKUP(X$5,[2]人物技能基础!$O$3:$Q$553,$C3960+1,0)</f>
        <v>2.0186428571428574</v>
      </c>
      <c r="Y3960" s="3">
        <f>HLOOKUP(Y$5,[2]人物技能基础!$O$3:$Q$553,$C3960+1,0)</f>
        <v>99.964285714285708</v>
      </c>
      <c r="Z3960" s="3">
        <f t="shared" si="367"/>
        <v>12128984</v>
      </c>
      <c r="AA3960" s="3">
        <f t="shared" si="368"/>
        <v>198693</v>
      </c>
      <c r="AB3960" s="3">
        <f t="shared" si="369"/>
        <v>74229</v>
      </c>
      <c r="AC3960" s="3">
        <f t="shared" si="370"/>
        <v>73368</v>
      </c>
      <c r="AD3960" s="3">
        <f t="shared" si="371"/>
        <v>75488</v>
      </c>
    </row>
    <row r="3961" spans="1:30" x14ac:dyDescent="0.15">
      <c r="A3961" s="3">
        <v>1956</v>
      </c>
      <c r="B3961" s="3" t="str">
        <f t="shared" si="366"/>
        <v>关卡1956boss</v>
      </c>
      <c r="C3961" s="3">
        <f>INDEX([3]关卡!$J$19:$J$2018,A3961)</f>
        <v>550</v>
      </c>
      <c r="D3961" s="3">
        <f>INDEX([3]关卡!$N$19:$N$2018,A3961)</f>
        <v>550</v>
      </c>
      <c r="E3961" s="3" t="s">
        <v>25</v>
      </c>
      <c r="F3961" s="3" t="s">
        <v>26</v>
      </c>
      <c r="G3961" s="3">
        <v>30</v>
      </c>
      <c r="H3961" s="3">
        <v>30</v>
      </c>
      <c r="I3961" s="3">
        <v>0.2</v>
      </c>
      <c r="J3961" s="4">
        <v>0.75</v>
      </c>
      <c r="K3961" s="4">
        <v>1</v>
      </c>
      <c r="L3961" s="4">
        <v>5</v>
      </c>
      <c r="M3961" s="3">
        <v>1</v>
      </c>
      <c r="N3961" s="3">
        <v>2</v>
      </c>
      <c r="O3961" s="3">
        <f>HLOOKUP(O$5,[1]非R能力!$B$8:$F$558,$C3961+1,0)</f>
        <v>2674530.2363424227</v>
      </c>
      <c r="P3961" s="3">
        <f>HLOOKUP(P$5,[1]非R能力!$B$8:$F$558,$C3961+1,0)</f>
        <v>371147.94865448773</v>
      </c>
      <c r="Q3961" s="3">
        <f>HLOOKUP(Q$5,[1]非R能力!$B$8:$F$558,$C3961+1,0)</f>
        <v>180663.03073300805</v>
      </c>
      <c r="R3961" s="3">
        <f>HLOOKUP(R$5,[1]非R能力!$B$8:$F$558,$C3961+1,0)</f>
        <v>56616.730527455926</v>
      </c>
      <c r="S3961" s="3">
        <f>HLOOKUP(S$5,[1]非R能力!$B$8:$F$558,$C3961+1,0)</f>
        <v>73368.568621644255</v>
      </c>
      <c r="T3961" s="3">
        <f>INDEX([1]非R能力!$H$9:$H$558,D3961)</f>
        <v>74359.2083312342</v>
      </c>
      <c r="U3961" s="3">
        <f>IF(E3961="小怪",0,IF(INDEX([1]非R能力!$FK$9:$FK$558,C3961)=0,0,10))</f>
        <v>10</v>
      </c>
      <c r="V3961" s="3">
        <f>IF(E3961="小怪",0,IF(INDEX([1]非R能力!$FH$9:$FH$558,C3961)=0,0,5000))</f>
        <v>5000</v>
      </c>
      <c r="W3961" s="3">
        <f>HLOOKUP(W$5,[2]人物技能基础!$O$3:$Q$553,$C3961+1,0)</f>
        <v>3.637142857142857</v>
      </c>
      <c r="X3961" s="3">
        <f>HLOOKUP(X$5,[2]人物技能基础!$O$3:$Q$553,$C3961+1,0)</f>
        <v>2.0186428571428574</v>
      </c>
      <c r="Y3961" s="3">
        <f>HLOOKUP(Y$5,[2]人物技能基础!$O$3:$Q$553,$C3961+1,0)</f>
        <v>99.964285714285708</v>
      </c>
      <c r="Z3961" s="3">
        <f t="shared" si="367"/>
        <v>12128984</v>
      </c>
      <c r="AA3961" s="3">
        <f t="shared" si="368"/>
        <v>198693</v>
      </c>
      <c r="AB3961" s="3">
        <f t="shared" si="369"/>
        <v>74229</v>
      </c>
      <c r="AC3961" s="3">
        <f t="shared" si="370"/>
        <v>73368</v>
      </c>
      <c r="AD3961" s="3">
        <f t="shared" si="371"/>
        <v>75488</v>
      </c>
    </row>
    <row r="3962" spans="1:30" x14ac:dyDescent="0.15">
      <c r="A3962" s="3">
        <v>1957</v>
      </c>
      <c r="B3962" s="3" t="str">
        <f t="shared" si="366"/>
        <v>关卡1957boss</v>
      </c>
      <c r="C3962" s="3">
        <f>INDEX([3]关卡!$J$19:$J$2018,A3962)</f>
        <v>550</v>
      </c>
      <c r="D3962" s="3">
        <f>INDEX([3]关卡!$N$19:$N$2018,A3962)</f>
        <v>550</v>
      </c>
      <c r="E3962" s="3" t="s">
        <v>25</v>
      </c>
      <c r="F3962" s="3" t="s">
        <v>26</v>
      </c>
      <c r="G3962" s="3">
        <v>30</v>
      </c>
      <c r="H3962" s="3">
        <v>30</v>
      </c>
      <c r="I3962" s="3">
        <v>0.2</v>
      </c>
      <c r="J3962" s="4">
        <v>0.75</v>
      </c>
      <c r="K3962" s="4">
        <v>1</v>
      </c>
      <c r="L3962" s="4">
        <v>5</v>
      </c>
      <c r="M3962" s="3">
        <v>1</v>
      </c>
      <c r="N3962" s="3">
        <v>2</v>
      </c>
      <c r="O3962" s="3">
        <f>HLOOKUP(O$5,[1]非R能力!$B$8:$F$558,$C3962+1,0)</f>
        <v>2674530.2363424227</v>
      </c>
      <c r="P3962" s="3">
        <f>HLOOKUP(P$5,[1]非R能力!$B$8:$F$558,$C3962+1,0)</f>
        <v>371147.94865448773</v>
      </c>
      <c r="Q3962" s="3">
        <f>HLOOKUP(Q$5,[1]非R能力!$B$8:$F$558,$C3962+1,0)</f>
        <v>180663.03073300805</v>
      </c>
      <c r="R3962" s="3">
        <f>HLOOKUP(R$5,[1]非R能力!$B$8:$F$558,$C3962+1,0)</f>
        <v>56616.730527455926</v>
      </c>
      <c r="S3962" s="3">
        <f>HLOOKUP(S$5,[1]非R能力!$B$8:$F$558,$C3962+1,0)</f>
        <v>73368.568621644255</v>
      </c>
      <c r="T3962" s="3">
        <f>INDEX([1]非R能力!$H$9:$H$558,D3962)</f>
        <v>74359.2083312342</v>
      </c>
      <c r="U3962" s="3">
        <f>IF(E3962="小怪",0,IF(INDEX([1]非R能力!$FK$9:$FK$558,C3962)=0,0,10))</f>
        <v>10</v>
      </c>
      <c r="V3962" s="3">
        <f>IF(E3962="小怪",0,IF(INDEX([1]非R能力!$FH$9:$FH$558,C3962)=0,0,5000))</f>
        <v>5000</v>
      </c>
      <c r="W3962" s="3">
        <f>HLOOKUP(W$5,[2]人物技能基础!$O$3:$Q$553,$C3962+1,0)</f>
        <v>3.637142857142857</v>
      </c>
      <c r="X3962" s="3">
        <f>HLOOKUP(X$5,[2]人物技能基础!$O$3:$Q$553,$C3962+1,0)</f>
        <v>2.0186428571428574</v>
      </c>
      <c r="Y3962" s="3">
        <f>HLOOKUP(Y$5,[2]人物技能基础!$O$3:$Q$553,$C3962+1,0)</f>
        <v>99.964285714285708</v>
      </c>
      <c r="Z3962" s="3">
        <f t="shared" si="367"/>
        <v>12128984</v>
      </c>
      <c r="AA3962" s="3">
        <f t="shared" si="368"/>
        <v>198693</v>
      </c>
      <c r="AB3962" s="3">
        <f t="shared" si="369"/>
        <v>74229</v>
      </c>
      <c r="AC3962" s="3">
        <f t="shared" si="370"/>
        <v>73368</v>
      </c>
      <c r="AD3962" s="3">
        <f t="shared" si="371"/>
        <v>75488</v>
      </c>
    </row>
    <row r="3963" spans="1:30" x14ac:dyDescent="0.15">
      <c r="A3963" s="3">
        <v>1958</v>
      </c>
      <c r="B3963" s="3" t="str">
        <f t="shared" si="366"/>
        <v>关卡1958boss</v>
      </c>
      <c r="C3963" s="3">
        <f>INDEX([3]关卡!$J$19:$J$2018,A3963)</f>
        <v>550</v>
      </c>
      <c r="D3963" s="3">
        <f>INDEX([3]关卡!$N$19:$N$2018,A3963)</f>
        <v>550</v>
      </c>
      <c r="E3963" s="3" t="s">
        <v>25</v>
      </c>
      <c r="F3963" s="3" t="s">
        <v>26</v>
      </c>
      <c r="G3963" s="3">
        <v>30</v>
      </c>
      <c r="H3963" s="3">
        <v>30</v>
      </c>
      <c r="I3963" s="3">
        <v>0.2</v>
      </c>
      <c r="J3963" s="4">
        <v>0.75</v>
      </c>
      <c r="K3963" s="4">
        <v>1</v>
      </c>
      <c r="L3963" s="4">
        <v>5</v>
      </c>
      <c r="M3963" s="3">
        <v>1</v>
      </c>
      <c r="N3963" s="3">
        <v>2</v>
      </c>
      <c r="O3963" s="3">
        <f>HLOOKUP(O$5,[1]非R能力!$B$8:$F$558,$C3963+1,0)</f>
        <v>2674530.2363424227</v>
      </c>
      <c r="P3963" s="3">
        <f>HLOOKUP(P$5,[1]非R能力!$B$8:$F$558,$C3963+1,0)</f>
        <v>371147.94865448773</v>
      </c>
      <c r="Q3963" s="3">
        <f>HLOOKUP(Q$5,[1]非R能力!$B$8:$F$558,$C3963+1,0)</f>
        <v>180663.03073300805</v>
      </c>
      <c r="R3963" s="3">
        <f>HLOOKUP(R$5,[1]非R能力!$B$8:$F$558,$C3963+1,0)</f>
        <v>56616.730527455926</v>
      </c>
      <c r="S3963" s="3">
        <f>HLOOKUP(S$5,[1]非R能力!$B$8:$F$558,$C3963+1,0)</f>
        <v>73368.568621644255</v>
      </c>
      <c r="T3963" s="3">
        <f>INDEX([1]非R能力!$H$9:$H$558,D3963)</f>
        <v>74359.2083312342</v>
      </c>
      <c r="U3963" s="3">
        <f>IF(E3963="小怪",0,IF(INDEX([1]非R能力!$FK$9:$FK$558,C3963)=0,0,10))</f>
        <v>10</v>
      </c>
      <c r="V3963" s="3">
        <f>IF(E3963="小怪",0,IF(INDEX([1]非R能力!$FH$9:$FH$558,C3963)=0,0,5000))</f>
        <v>5000</v>
      </c>
      <c r="W3963" s="3">
        <f>HLOOKUP(W$5,[2]人物技能基础!$O$3:$Q$553,$C3963+1,0)</f>
        <v>3.637142857142857</v>
      </c>
      <c r="X3963" s="3">
        <f>HLOOKUP(X$5,[2]人物技能基础!$O$3:$Q$553,$C3963+1,0)</f>
        <v>2.0186428571428574</v>
      </c>
      <c r="Y3963" s="3">
        <f>HLOOKUP(Y$5,[2]人物技能基础!$O$3:$Q$553,$C3963+1,0)</f>
        <v>99.964285714285708</v>
      </c>
      <c r="Z3963" s="3">
        <f t="shared" si="367"/>
        <v>12128984</v>
      </c>
      <c r="AA3963" s="3">
        <f t="shared" si="368"/>
        <v>198693</v>
      </c>
      <c r="AB3963" s="3">
        <f t="shared" si="369"/>
        <v>74229</v>
      </c>
      <c r="AC3963" s="3">
        <f t="shared" si="370"/>
        <v>73368</v>
      </c>
      <c r="AD3963" s="3">
        <f t="shared" si="371"/>
        <v>75488</v>
      </c>
    </row>
    <row r="3964" spans="1:30" x14ac:dyDescent="0.15">
      <c r="A3964" s="3">
        <v>1959</v>
      </c>
      <c r="B3964" s="3" t="str">
        <f t="shared" si="366"/>
        <v>关卡1959boss</v>
      </c>
      <c r="C3964" s="3">
        <f>INDEX([3]关卡!$J$19:$J$2018,A3964)</f>
        <v>550</v>
      </c>
      <c r="D3964" s="3">
        <f>INDEX([3]关卡!$N$19:$N$2018,A3964)</f>
        <v>550</v>
      </c>
      <c r="E3964" s="3" t="s">
        <v>25</v>
      </c>
      <c r="F3964" s="3" t="s">
        <v>26</v>
      </c>
      <c r="G3964" s="3">
        <v>30</v>
      </c>
      <c r="H3964" s="3">
        <v>30</v>
      </c>
      <c r="I3964" s="3">
        <v>0.2</v>
      </c>
      <c r="J3964" s="4">
        <v>0.75</v>
      </c>
      <c r="K3964" s="4">
        <v>1</v>
      </c>
      <c r="L3964" s="4">
        <v>5</v>
      </c>
      <c r="M3964" s="3">
        <v>1</v>
      </c>
      <c r="N3964" s="3">
        <v>2</v>
      </c>
      <c r="O3964" s="3">
        <f>HLOOKUP(O$5,[1]非R能力!$B$8:$F$558,$C3964+1,0)</f>
        <v>2674530.2363424227</v>
      </c>
      <c r="P3964" s="3">
        <f>HLOOKUP(P$5,[1]非R能力!$B$8:$F$558,$C3964+1,0)</f>
        <v>371147.94865448773</v>
      </c>
      <c r="Q3964" s="3">
        <f>HLOOKUP(Q$5,[1]非R能力!$B$8:$F$558,$C3964+1,0)</f>
        <v>180663.03073300805</v>
      </c>
      <c r="R3964" s="3">
        <f>HLOOKUP(R$5,[1]非R能力!$B$8:$F$558,$C3964+1,0)</f>
        <v>56616.730527455926</v>
      </c>
      <c r="S3964" s="3">
        <f>HLOOKUP(S$5,[1]非R能力!$B$8:$F$558,$C3964+1,0)</f>
        <v>73368.568621644255</v>
      </c>
      <c r="T3964" s="3">
        <f>INDEX([1]非R能力!$H$9:$H$558,D3964)</f>
        <v>74359.2083312342</v>
      </c>
      <c r="U3964" s="3">
        <f>IF(E3964="小怪",0,IF(INDEX([1]非R能力!$FK$9:$FK$558,C3964)=0,0,10))</f>
        <v>10</v>
      </c>
      <c r="V3964" s="3">
        <f>IF(E3964="小怪",0,IF(INDEX([1]非R能力!$FH$9:$FH$558,C3964)=0,0,5000))</f>
        <v>5000</v>
      </c>
      <c r="W3964" s="3">
        <f>HLOOKUP(W$5,[2]人物技能基础!$O$3:$Q$553,$C3964+1,0)</f>
        <v>3.637142857142857</v>
      </c>
      <c r="X3964" s="3">
        <f>HLOOKUP(X$5,[2]人物技能基础!$O$3:$Q$553,$C3964+1,0)</f>
        <v>2.0186428571428574</v>
      </c>
      <c r="Y3964" s="3">
        <f>HLOOKUP(Y$5,[2]人物技能基础!$O$3:$Q$553,$C3964+1,0)</f>
        <v>99.964285714285708</v>
      </c>
      <c r="Z3964" s="3">
        <f t="shared" si="367"/>
        <v>12128984</v>
      </c>
      <c r="AA3964" s="3">
        <f t="shared" si="368"/>
        <v>198693</v>
      </c>
      <c r="AB3964" s="3">
        <f t="shared" si="369"/>
        <v>74229</v>
      </c>
      <c r="AC3964" s="3">
        <f t="shared" si="370"/>
        <v>73368</v>
      </c>
      <c r="AD3964" s="3">
        <f t="shared" si="371"/>
        <v>75488</v>
      </c>
    </row>
    <row r="3965" spans="1:30" x14ac:dyDescent="0.15">
      <c r="A3965" s="3">
        <v>1960</v>
      </c>
      <c r="B3965" s="3" t="str">
        <f t="shared" si="366"/>
        <v>关卡1960boss</v>
      </c>
      <c r="C3965" s="3">
        <f>INDEX([3]关卡!$J$19:$J$2018,A3965)</f>
        <v>550</v>
      </c>
      <c r="D3965" s="3">
        <f>INDEX([3]关卡!$N$19:$N$2018,A3965)</f>
        <v>550</v>
      </c>
      <c r="E3965" s="3" t="s">
        <v>25</v>
      </c>
      <c r="F3965" s="3" t="s">
        <v>26</v>
      </c>
      <c r="G3965" s="3">
        <v>30</v>
      </c>
      <c r="H3965" s="3">
        <v>30</v>
      </c>
      <c r="I3965" s="3">
        <v>0.2</v>
      </c>
      <c r="J3965" s="4">
        <v>0.75</v>
      </c>
      <c r="K3965" s="4">
        <v>1</v>
      </c>
      <c r="L3965" s="4">
        <v>5</v>
      </c>
      <c r="M3965" s="3">
        <v>1</v>
      </c>
      <c r="N3965" s="3">
        <v>2</v>
      </c>
      <c r="O3965" s="3">
        <f>HLOOKUP(O$5,[1]非R能力!$B$8:$F$558,$C3965+1,0)</f>
        <v>2674530.2363424227</v>
      </c>
      <c r="P3965" s="3">
        <f>HLOOKUP(P$5,[1]非R能力!$B$8:$F$558,$C3965+1,0)</f>
        <v>371147.94865448773</v>
      </c>
      <c r="Q3965" s="3">
        <f>HLOOKUP(Q$5,[1]非R能力!$B$8:$F$558,$C3965+1,0)</f>
        <v>180663.03073300805</v>
      </c>
      <c r="R3965" s="3">
        <f>HLOOKUP(R$5,[1]非R能力!$B$8:$F$558,$C3965+1,0)</f>
        <v>56616.730527455926</v>
      </c>
      <c r="S3965" s="3">
        <f>HLOOKUP(S$5,[1]非R能力!$B$8:$F$558,$C3965+1,0)</f>
        <v>73368.568621644255</v>
      </c>
      <c r="T3965" s="3">
        <f>INDEX([1]非R能力!$H$9:$H$558,D3965)</f>
        <v>74359.2083312342</v>
      </c>
      <c r="U3965" s="3">
        <f>IF(E3965="小怪",0,IF(INDEX([1]非R能力!$FK$9:$FK$558,C3965)=0,0,10))</f>
        <v>10</v>
      </c>
      <c r="V3965" s="3">
        <f>IF(E3965="小怪",0,IF(INDEX([1]非R能力!$FH$9:$FH$558,C3965)=0,0,5000))</f>
        <v>5000</v>
      </c>
      <c r="W3965" s="3">
        <f>HLOOKUP(W$5,[2]人物技能基础!$O$3:$Q$553,$C3965+1,0)</f>
        <v>3.637142857142857</v>
      </c>
      <c r="X3965" s="3">
        <f>HLOOKUP(X$5,[2]人物技能基础!$O$3:$Q$553,$C3965+1,0)</f>
        <v>2.0186428571428574</v>
      </c>
      <c r="Y3965" s="3">
        <f>HLOOKUP(Y$5,[2]人物技能基础!$O$3:$Q$553,$C3965+1,0)</f>
        <v>99.964285714285708</v>
      </c>
      <c r="Z3965" s="3">
        <f t="shared" si="367"/>
        <v>12128984</v>
      </c>
      <c r="AA3965" s="3">
        <f t="shared" si="368"/>
        <v>198693</v>
      </c>
      <c r="AB3965" s="3">
        <f t="shared" si="369"/>
        <v>74229</v>
      </c>
      <c r="AC3965" s="3">
        <f t="shared" si="370"/>
        <v>73368</v>
      </c>
      <c r="AD3965" s="3">
        <f t="shared" si="371"/>
        <v>75488</v>
      </c>
    </row>
    <row r="3966" spans="1:30" x14ac:dyDescent="0.15">
      <c r="A3966" s="3">
        <v>1961</v>
      </c>
      <c r="B3966" s="3" t="str">
        <f t="shared" si="366"/>
        <v>关卡1961boss</v>
      </c>
      <c r="C3966" s="3">
        <f>INDEX([3]关卡!$J$19:$J$2018,A3966)</f>
        <v>550</v>
      </c>
      <c r="D3966" s="3">
        <f>INDEX([3]关卡!$N$19:$N$2018,A3966)</f>
        <v>550</v>
      </c>
      <c r="E3966" s="3" t="s">
        <v>25</v>
      </c>
      <c r="F3966" s="3" t="s">
        <v>26</v>
      </c>
      <c r="G3966" s="3">
        <v>30</v>
      </c>
      <c r="H3966" s="3">
        <v>30</v>
      </c>
      <c r="I3966" s="3">
        <v>0.2</v>
      </c>
      <c r="J3966" s="4">
        <v>0.75</v>
      </c>
      <c r="K3966" s="4">
        <v>1</v>
      </c>
      <c r="L3966" s="4">
        <v>5</v>
      </c>
      <c r="M3966" s="3">
        <v>1</v>
      </c>
      <c r="N3966" s="3">
        <v>2</v>
      </c>
      <c r="O3966" s="3">
        <f>HLOOKUP(O$5,[1]非R能力!$B$8:$F$558,$C3966+1,0)</f>
        <v>2674530.2363424227</v>
      </c>
      <c r="P3966" s="3">
        <f>HLOOKUP(P$5,[1]非R能力!$B$8:$F$558,$C3966+1,0)</f>
        <v>371147.94865448773</v>
      </c>
      <c r="Q3966" s="3">
        <f>HLOOKUP(Q$5,[1]非R能力!$B$8:$F$558,$C3966+1,0)</f>
        <v>180663.03073300805</v>
      </c>
      <c r="R3966" s="3">
        <f>HLOOKUP(R$5,[1]非R能力!$B$8:$F$558,$C3966+1,0)</f>
        <v>56616.730527455926</v>
      </c>
      <c r="S3966" s="3">
        <f>HLOOKUP(S$5,[1]非R能力!$B$8:$F$558,$C3966+1,0)</f>
        <v>73368.568621644255</v>
      </c>
      <c r="T3966" s="3">
        <f>INDEX([1]非R能力!$H$9:$H$558,D3966)</f>
        <v>74359.2083312342</v>
      </c>
      <c r="U3966" s="3">
        <f>IF(E3966="小怪",0,IF(INDEX([1]非R能力!$FK$9:$FK$558,C3966)=0,0,10))</f>
        <v>10</v>
      </c>
      <c r="V3966" s="3">
        <f>IF(E3966="小怪",0,IF(INDEX([1]非R能力!$FH$9:$FH$558,C3966)=0,0,5000))</f>
        <v>5000</v>
      </c>
      <c r="W3966" s="3">
        <f>HLOOKUP(W$5,[2]人物技能基础!$O$3:$Q$553,$C3966+1,0)</f>
        <v>3.637142857142857</v>
      </c>
      <c r="X3966" s="3">
        <f>HLOOKUP(X$5,[2]人物技能基础!$O$3:$Q$553,$C3966+1,0)</f>
        <v>2.0186428571428574</v>
      </c>
      <c r="Y3966" s="3">
        <f>HLOOKUP(Y$5,[2]人物技能基础!$O$3:$Q$553,$C3966+1,0)</f>
        <v>99.964285714285708</v>
      </c>
      <c r="Z3966" s="3">
        <f t="shared" si="367"/>
        <v>12128984</v>
      </c>
      <c r="AA3966" s="3">
        <f t="shared" si="368"/>
        <v>198693</v>
      </c>
      <c r="AB3966" s="3">
        <f t="shared" si="369"/>
        <v>74229</v>
      </c>
      <c r="AC3966" s="3">
        <f t="shared" si="370"/>
        <v>73368</v>
      </c>
      <c r="AD3966" s="3">
        <f t="shared" si="371"/>
        <v>75488</v>
      </c>
    </row>
    <row r="3967" spans="1:30" x14ac:dyDescent="0.15">
      <c r="A3967" s="3">
        <v>1962</v>
      </c>
      <c r="B3967" s="3" t="str">
        <f t="shared" si="366"/>
        <v>关卡1962boss</v>
      </c>
      <c r="C3967" s="3">
        <f>INDEX([3]关卡!$J$19:$J$2018,A3967)</f>
        <v>550</v>
      </c>
      <c r="D3967" s="3">
        <f>INDEX([3]关卡!$N$19:$N$2018,A3967)</f>
        <v>550</v>
      </c>
      <c r="E3967" s="3" t="s">
        <v>25</v>
      </c>
      <c r="F3967" s="3" t="s">
        <v>26</v>
      </c>
      <c r="G3967" s="3">
        <v>30</v>
      </c>
      <c r="H3967" s="3">
        <v>30</v>
      </c>
      <c r="I3967" s="3">
        <v>0.2</v>
      </c>
      <c r="J3967" s="4">
        <v>0.75</v>
      </c>
      <c r="K3967" s="4">
        <v>1</v>
      </c>
      <c r="L3967" s="4">
        <v>5</v>
      </c>
      <c r="M3967" s="3">
        <v>1</v>
      </c>
      <c r="N3967" s="3">
        <v>2</v>
      </c>
      <c r="O3967" s="3">
        <f>HLOOKUP(O$5,[1]非R能力!$B$8:$F$558,$C3967+1,0)</f>
        <v>2674530.2363424227</v>
      </c>
      <c r="P3967" s="3">
        <f>HLOOKUP(P$5,[1]非R能力!$B$8:$F$558,$C3967+1,0)</f>
        <v>371147.94865448773</v>
      </c>
      <c r="Q3967" s="3">
        <f>HLOOKUP(Q$5,[1]非R能力!$B$8:$F$558,$C3967+1,0)</f>
        <v>180663.03073300805</v>
      </c>
      <c r="R3967" s="3">
        <f>HLOOKUP(R$5,[1]非R能力!$B$8:$F$558,$C3967+1,0)</f>
        <v>56616.730527455926</v>
      </c>
      <c r="S3967" s="3">
        <f>HLOOKUP(S$5,[1]非R能力!$B$8:$F$558,$C3967+1,0)</f>
        <v>73368.568621644255</v>
      </c>
      <c r="T3967" s="3">
        <f>INDEX([1]非R能力!$H$9:$H$558,D3967)</f>
        <v>74359.2083312342</v>
      </c>
      <c r="U3967" s="3">
        <f>IF(E3967="小怪",0,IF(INDEX([1]非R能力!$FK$9:$FK$558,C3967)=0,0,10))</f>
        <v>10</v>
      </c>
      <c r="V3967" s="3">
        <f>IF(E3967="小怪",0,IF(INDEX([1]非R能力!$FH$9:$FH$558,C3967)=0,0,5000))</f>
        <v>5000</v>
      </c>
      <c r="W3967" s="3">
        <f>HLOOKUP(W$5,[2]人物技能基础!$O$3:$Q$553,$C3967+1,0)</f>
        <v>3.637142857142857</v>
      </c>
      <c r="X3967" s="3">
        <f>HLOOKUP(X$5,[2]人物技能基础!$O$3:$Q$553,$C3967+1,0)</f>
        <v>2.0186428571428574</v>
      </c>
      <c r="Y3967" s="3">
        <f>HLOOKUP(Y$5,[2]人物技能基础!$O$3:$Q$553,$C3967+1,0)</f>
        <v>99.964285714285708</v>
      </c>
      <c r="Z3967" s="3">
        <f t="shared" si="367"/>
        <v>12128984</v>
      </c>
      <c r="AA3967" s="3">
        <f t="shared" si="368"/>
        <v>198693</v>
      </c>
      <c r="AB3967" s="3">
        <f t="shared" si="369"/>
        <v>74229</v>
      </c>
      <c r="AC3967" s="3">
        <f t="shared" si="370"/>
        <v>73368</v>
      </c>
      <c r="AD3967" s="3">
        <f t="shared" si="371"/>
        <v>75488</v>
      </c>
    </row>
    <row r="3968" spans="1:30" x14ac:dyDescent="0.15">
      <c r="A3968" s="3">
        <v>1963</v>
      </c>
      <c r="B3968" s="3" t="str">
        <f t="shared" si="366"/>
        <v>关卡1963boss</v>
      </c>
      <c r="C3968" s="3">
        <f>INDEX([3]关卡!$J$19:$J$2018,A3968)</f>
        <v>550</v>
      </c>
      <c r="D3968" s="3">
        <f>INDEX([3]关卡!$N$19:$N$2018,A3968)</f>
        <v>550</v>
      </c>
      <c r="E3968" s="3" t="s">
        <v>25</v>
      </c>
      <c r="F3968" s="3" t="s">
        <v>26</v>
      </c>
      <c r="G3968" s="3">
        <v>30</v>
      </c>
      <c r="H3968" s="3">
        <v>30</v>
      </c>
      <c r="I3968" s="3">
        <v>0.2</v>
      </c>
      <c r="J3968" s="4">
        <v>0.75</v>
      </c>
      <c r="K3968" s="4">
        <v>1</v>
      </c>
      <c r="L3968" s="4">
        <v>5</v>
      </c>
      <c r="M3968" s="3">
        <v>1</v>
      </c>
      <c r="N3968" s="3">
        <v>2</v>
      </c>
      <c r="O3968" s="3">
        <f>HLOOKUP(O$5,[1]非R能力!$B$8:$F$558,$C3968+1,0)</f>
        <v>2674530.2363424227</v>
      </c>
      <c r="P3968" s="3">
        <f>HLOOKUP(P$5,[1]非R能力!$B$8:$F$558,$C3968+1,0)</f>
        <v>371147.94865448773</v>
      </c>
      <c r="Q3968" s="3">
        <f>HLOOKUP(Q$5,[1]非R能力!$B$8:$F$558,$C3968+1,0)</f>
        <v>180663.03073300805</v>
      </c>
      <c r="R3968" s="3">
        <f>HLOOKUP(R$5,[1]非R能力!$B$8:$F$558,$C3968+1,0)</f>
        <v>56616.730527455926</v>
      </c>
      <c r="S3968" s="3">
        <f>HLOOKUP(S$5,[1]非R能力!$B$8:$F$558,$C3968+1,0)</f>
        <v>73368.568621644255</v>
      </c>
      <c r="T3968" s="3">
        <f>INDEX([1]非R能力!$H$9:$H$558,D3968)</f>
        <v>74359.2083312342</v>
      </c>
      <c r="U3968" s="3">
        <f>IF(E3968="小怪",0,IF(INDEX([1]非R能力!$FK$9:$FK$558,C3968)=0,0,10))</f>
        <v>10</v>
      </c>
      <c r="V3968" s="3">
        <f>IF(E3968="小怪",0,IF(INDEX([1]非R能力!$FH$9:$FH$558,C3968)=0,0,5000))</f>
        <v>5000</v>
      </c>
      <c r="W3968" s="3">
        <f>HLOOKUP(W$5,[2]人物技能基础!$O$3:$Q$553,$C3968+1,0)</f>
        <v>3.637142857142857</v>
      </c>
      <c r="X3968" s="3">
        <f>HLOOKUP(X$5,[2]人物技能基础!$O$3:$Q$553,$C3968+1,0)</f>
        <v>2.0186428571428574</v>
      </c>
      <c r="Y3968" s="3">
        <f>HLOOKUP(Y$5,[2]人物技能基础!$O$3:$Q$553,$C3968+1,0)</f>
        <v>99.964285714285708</v>
      </c>
      <c r="Z3968" s="3">
        <f t="shared" si="367"/>
        <v>12128984</v>
      </c>
      <c r="AA3968" s="3">
        <f t="shared" si="368"/>
        <v>198693</v>
      </c>
      <c r="AB3968" s="3">
        <f t="shared" si="369"/>
        <v>74229</v>
      </c>
      <c r="AC3968" s="3">
        <f t="shared" si="370"/>
        <v>73368</v>
      </c>
      <c r="AD3968" s="3">
        <f t="shared" si="371"/>
        <v>75488</v>
      </c>
    </row>
    <row r="3969" spans="1:30" x14ac:dyDescent="0.15">
      <c r="A3969" s="3">
        <v>1964</v>
      </c>
      <c r="B3969" s="3" t="str">
        <f t="shared" si="366"/>
        <v>关卡1964boss</v>
      </c>
      <c r="C3969" s="3">
        <f>INDEX([3]关卡!$J$19:$J$2018,A3969)</f>
        <v>550</v>
      </c>
      <c r="D3969" s="3">
        <f>INDEX([3]关卡!$N$19:$N$2018,A3969)</f>
        <v>550</v>
      </c>
      <c r="E3969" s="3" t="s">
        <v>25</v>
      </c>
      <c r="F3969" s="3" t="s">
        <v>26</v>
      </c>
      <c r="G3969" s="3">
        <v>30</v>
      </c>
      <c r="H3969" s="3">
        <v>30</v>
      </c>
      <c r="I3969" s="3">
        <v>0.2</v>
      </c>
      <c r="J3969" s="4">
        <v>0.75</v>
      </c>
      <c r="K3969" s="4">
        <v>1</v>
      </c>
      <c r="L3969" s="4">
        <v>5</v>
      </c>
      <c r="M3969" s="3">
        <v>1</v>
      </c>
      <c r="N3969" s="3">
        <v>2</v>
      </c>
      <c r="O3969" s="3">
        <f>HLOOKUP(O$5,[1]非R能力!$B$8:$F$558,$C3969+1,0)</f>
        <v>2674530.2363424227</v>
      </c>
      <c r="P3969" s="3">
        <f>HLOOKUP(P$5,[1]非R能力!$B$8:$F$558,$C3969+1,0)</f>
        <v>371147.94865448773</v>
      </c>
      <c r="Q3969" s="3">
        <f>HLOOKUP(Q$5,[1]非R能力!$B$8:$F$558,$C3969+1,0)</f>
        <v>180663.03073300805</v>
      </c>
      <c r="R3969" s="3">
        <f>HLOOKUP(R$5,[1]非R能力!$B$8:$F$558,$C3969+1,0)</f>
        <v>56616.730527455926</v>
      </c>
      <c r="S3969" s="3">
        <f>HLOOKUP(S$5,[1]非R能力!$B$8:$F$558,$C3969+1,0)</f>
        <v>73368.568621644255</v>
      </c>
      <c r="T3969" s="3">
        <f>INDEX([1]非R能力!$H$9:$H$558,D3969)</f>
        <v>74359.2083312342</v>
      </c>
      <c r="U3969" s="3">
        <f>IF(E3969="小怪",0,IF(INDEX([1]非R能力!$FK$9:$FK$558,C3969)=0,0,10))</f>
        <v>10</v>
      </c>
      <c r="V3969" s="3">
        <f>IF(E3969="小怪",0,IF(INDEX([1]非R能力!$FH$9:$FH$558,C3969)=0,0,5000))</f>
        <v>5000</v>
      </c>
      <c r="W3969" s="3">
        <f>HLOOKUP(W$5,[2]人物技能基础!$O$3:$Q$553,$C3969+1,0)</f>
        <v>3.637142857142857</v>
      </c>
      <c r="X3969" s="3">
        <f>HLOOKUP(X$5,[2]人物技能基础!$O$3:$Q$553,$C3969+1,0)</f>
        <v>2.0186428571428574</v>
      </c>
      <c r="Y3969" s="3">
        <f>HLOOKUP(Y$5,[2]人物技能基础!$O$3:$Q$553,$C3969+1,0)</f>
        <v>99.964285714285708</v>
      </c>
      <c r="Z3969" s="3">
        <f t="shared" si="367"/>
        <v>12128984</v>
      </c>
      <c r="AA3969" s="3">
        <f t="shared" si="368"/>
        <v>198693</v>
      </c>
      <c r="AB3969" s="3">
        <f t="shared" si="369"/>
        <v>74229</v>
      </c>
      <c r="AC3969" s="3">
        <f t="shared" si="370"/>
        <v>73368</v>
      </c>
      <c r="AD3969" s="3">
        <f t="shared" si="371"/>
        <v>75488</v>
      </c>
    </row>
    <row r="3970" spans="1:30" x14ac:dyDescent="0.15">
      <c r="A3970" s="3">
        <v>1965</v>
      </c>
      <c r="B3970" s="3" t="str">
        <f t="shared" si="366"/>
        <v>关卡1965boss</v>
      </c>
      <c r="C3970" s="3">
        <f>INDEX([3]关卡!$J$19:$J$2018,A3970)</f>
        <v>550</v>
      </c>
      <c r="D3970" s="3">
        <f>INDEX([3]关卡!$N$19:$N$2018,A3970)</f>
        <v>550</v>
      </c>
      <c r="E3970" s="3" t="s">
        <v>25</v>
      </c>
      <c r="F3970" s="3" t="s">
        <v>26</v>
      </c>
      <c r="G3970" s="3">
        <v>30</v>
      </c>
      <c r="H3970" s="3">
        <v>30</v>
      </c>
      <c r="I3970" s="3">
        <v>0.2</v>
      </c>
      <c r="J3970" s="4">
        <v>0.75</v>
      </c>
      <c r="K3970" s="4">
        <v>1</v>
      </c>
      <c r="L3970" s="4">
        <v>5</v>
      </c>
      <c r="M3970" s="3">
        <v>1</v>
      </c>
      <c r="N3970" s="3">
        <v>2</v>
      </c>
      <c r="O3970" s="3">
        <f>HLOOKUP(O$5,[1]非R能力!$B$8:$F$558,$C3970+1,0)</f>
        <v>2674530.2363424227</v>
      </c>
      <c r="P3970" s="3">
        <f>HLOOKUP(P$5,[1]非R能力!$B$8:$F$558,$C3970+1,0)</f>
        <v>371147.94865448773</v>
      </c>
      <c r="Q3970" s="3">
        <f>HLOOKUP(Q$5,[1]非R能力!$B$8:$F$558,$C3970+1,0)</f>
        <v>180663.03073300805</v>
      </c>
      <c r="R3970" s="3">
        <f>HLOOKUP(R$5,[1]非R能力!$B$8:$F$558,$C3970+1,0)</f>
        <v>56616.730527455926</v>
      </c>
      <c r="S3970" s="3">
        <f>HLOOKUP(S$5,[1]非R能力!$B$8:$F$558,$C3970+1,0)</f>
        <v>73368.568621644255</v>
      </c>
      <c r="T3970" s="3">
        <f>INDEX([1]非R能力!$H$9:$H$558,D3970)</f>
        <v>74359.2083312342</v>
      </c>
      <c r="U3970" s="3">
        <f>IF(E3970="小怪",0,IF(INDEX([1]非R能力!$FK$9:$FK$558,C3970)=0,0,10))</f>
        <v>10</v>
      </c>
      <c r="V3970" s="3">
        <f>IF(E3970="小怪",0,IF(INDEX([1]非R能力!$FH$9:$FH$558,C3970)=0,0,5000))</f>
        <v>5000</v>
      </c>
      <c r="W3970" s="3">
        <f>HLOOKUP(W$5,[2]人物技能基础!$O$3:$Q$553,$C3970+1,0)</f>
        <v>3.637142857142857</v>
      </c>
      <c r="X3970" s="3">
        <f>HLOOKUP(X$5,[2]人物技能基础!$O$3:$Q$553,$C3970+1,0)</f>
        <v>2.0186428571428574</v>
      </c>
      <c r="Y3970" s="3">
        <f>HLOOKUP(Y$5,[2]人物技能基础!$O$3:$Q$553,$C3970+1,0)</f>
        <v>99.964285714285708</v>
      </c>
      <c r="Z3970" s="3">
        <f t="shared" si="367"/>
        <v>12128984</v>
      </c>
      <c r="AA3970" s="3">
        <f t="shared" si="368"/>
        <v>198693</v>
      </c>
      <c r="AB3970" s="3">
        <f t="shared" si="369"/>
        <v>74229</v>
      </c>
      <c r="AC3970" s="3">
        <f t="shared" si="370"/>
        <v>73368</v>
      </c>
      <c r="AD3970" s="3">
        <f t="shared" si="371"/>
        <v>75488</v>
      </c>
    </row>
    <row r="3971" spans="1:30" x14ac:dyDescent="0.15">
      <c r="A3971" s="3">
        <v>1966</v>
      </c>
      <c r="B3971" s="3" t="str">
        <f t="shared" si="366"/>
        <v>关卡1966boss</v>
      </c>
      <c r="C3971" s="3">
        <f>INDEX([3]关卡!$J$19:$J$2018,A3971)</f>
        <v>550</v>
      </c>
      <c r="D3971" s="3">
        <f>INDEX([3]关卡!$N$19:$N$2018,A3971)</f>
        <v>550</v>
      </c>
      <c r="E3971" s="3" t="s">
        <v>25</v>
      </c>
      <c r="F3971" s="3" t="s">
        <v>26</v>
      </c>
      <c r="G3971" s="3">
        <v>30</v>
      </c>
      <c r="H3971" s="3">
        <v>30</v>
      </c>
      <c r="I3971" s="3">
        <v>0.2</v>
      </c>
      <c r="J3971" s="4">
        <v>0.75</v>
      </c>
      <c r="K3971" s="4">
        <v>1</v>
      </c>
      <c r="L3971" s="4">
        <v>5</v>
      </c>
      <c r="M3971" s="3">
        <v>1</v>
      </c>
      <c r="N3971" s="3">
        <v>2</v>
      </c>
      <c r="O3971" s="3">
        <f>HLOOKUP(O$5,[1]非R能力!$B$8:$F$558,$C3971+1,0)</f>
        <v>2674530.2363424227</v>
      </c>
      <c r="P3971" s="3">
        <f>HLOOKUP(P$5,[1]非R能力!$B$8:$F$558,$C3971+1,0)</f>
        <v>371147.94865448773</v>
      </c>
      <c r="Q3971" s="3">
        <f>HLOOKUP(Q$5,[1]非R能力!$B$8:$F$558,$C3971+1,0)</f>
        <v>180663.03073300805</v>
      </c>
      <c r="R3971" s="3">
        <f>HLOOKUP(R$5,[1]非R能力!$B$8:$F$558,$C3971+1,0)</f>
        <v>56616.730527455926</v>
      </c>
      <c r="S3971" s="3">
        <f>HLOOKUP(S$5,[1]非R能力!$B$8:$F$558,$C3971+1,0)</f>
        <v>73368.568621644255</v>
      </c>
      <c r="T3971" s="3">
        <f>INDEX([1]非R能力!$H$9:$H$558,D3971)</f>
        <v>74359.2083312342</v>
      </c>
      <c r="U3971" s="3">
        <f>IF(E3971="小怪",0,IF(INDEX([1]非R能力!$FK$9:$FK$558,C3971)=0,0,10))</f>
        <v>10</v>
      </c>
      <c r="V3971" s="3">
        <f>IF(E3971="小怪",0,IF(INDEX([1]非R能力!$FH$9:$FH$558,C3971)=0,0,5000))</f>
        <v>5000</v>
      </c>
      <c r="W3971" s="3">
        <f>HLOOKUP(W$5,[2]人物技能基础!$O$3:$Q$553,$C3971+1,0)</f>
        <v>3.637142857142857</v>
      </c>
      <c r="X3971" s="3">
        <f>HLOOKUP(X$5,[2]人物技能基础!$O$3:$Q$553,$C3971+1,0)</f>
        <v>2.0186428571428574</v>
      </c>
      <c r="Y3971" s="3">
        <f>HLOOKUP(Y$5,[2]人物技能基础!$O$3:$Q$553,$C3971+1,0)</f>
        <v>99.964285714285708</v>
      </c>
      <c r="Z3971" s="3">
        <f t="shared" si="367"/>
        <v>12128984</v>
      </c>
      <c r="AA3971" s="3">
        <f t="shared" si="368"/>
        <v>198693</v>
      </c>
      <c r="AB3971" s="3">
        <f t="shared" si="369"/>
        <v>74229</v>
      </c>
      <c r="AC3971" s="3">
        <f t="shared" si="370"/>
        <v>73368</v>
      </c>
      <c r="AD3971" s="3">
        <f t="shared" si="371"/>
        <v>75488</v>
      </c>
    </row>
    <row r="3972" spans="1:30" x14ac:dyDescent="0.15">
      <c r="A3972" s="3">
        <v>1967</v>
      </c>
      <c r="B3972" s="3" t="str">
        <f t="shared" si="366"/>
        <v>关卡1967boss</v>
      </c>
      <c r="C3972" s="3">
        <f>INDEX([3]关卡!$J$19:$J$2018,A3972)</f>
        <v>550</v>
      </c>
      <c r="D3972" s="3">
        <f>INDEX([3]关卡!$N$19:$N$2018,A3972)</f>
        <v>550</v>
      </c>
      <c r="E3972" s="3" t="s">
        <v>25</v>
      </c>
      <c r="F3972" s="3" t="s">
        <v>26</v>
      </c>
      <c r="G3972" s="3">
        <v>30</v>
      </c>
      <c r="H3972" s="3">
        <v>30</v>
      </c>
      <c r="I3972" s="3">
        <v>0.2</v>
      </c>
      <c r="J3972" s="4">
        <v>0.75</v>
      </c>
      <c r="K3972" s="4">
        <v>1</v>
      </c>
      <c r="L3972" s="4">
        <v>5</v>
      </c>
      <c r="M3972" s="3">
        <v>1</v>
      </c>
      <c r="N3972" s="3">
        <v>2</v>
      </c>
      <c r="O3972" s="3">
        <f>HLOOKUP(O$5,[1]非R能力!$B$8:$F$558,$C3972+1,0)</f>
        <v>2674530.2363424227</v>
      </c>
      <c r="P3972" s="3">
        <f>HLOOKUP(P$5,[1]非R能力!$B$8:$F$558,$C3972+1,0)</f>
        <v>371147.94865448773</v>
      </c>
      <c r="Q3972" s="3">
        <f>HLOOKUP(Q$5,[1]非R能力!$B$8:$F$558,$C3972+1,0)</f>
        <v>180663.03073300805</v>
      </c>
      <c r="R3972" s="3">
        <f>HLOOKUP(R$5,[1]非R能力!$B$8:$F$558,$C3972+1,0)</f>
        <v>56616.730527455926</v>
      </c>
      <c r="S3972" s="3">
        <f>HLOOKUP(S$5,[1]非R能力!$B$8:$F$558,$C3972+1,0)</f>
        <v>73368.568621644255</v>
      </c>
      <c r="T3972" s="3">
        <f>INDEX([1]非R能力!$H$9:$H$558,D3972)</f>
        <v>74359.2083312342</v>
      </c>
      <c r="U3972" s="3">
        <f>IF(E3972="小怪",0,IF(INDEX([1]非R能力!$FK$9:$FK$558,C3972)=0,0,10))</f>
        <v>10</v>
      </c>
      <c r="V3972" s="3">
        <f>IF(E3972="小怪",0,IF(INDEX([1]非R能力!$FH$9:$FH$558,C3972)=0,0,5000))</f>
        <v>5000</v>
      </c>
      <c r="W3972" s="3">
        <f>HLOOKUP(W$5,[2]人物技能基础!$O$3:$Q$553,$C3972+1,0)</f>
        <v>3.637142857142857</v>
      </c>
      <c r="X3972" s="3">
        <f>HLOOKUP(X$5,[2]人物技能基础!$O$3:$Q$553,$C3972+1,0)</f>
        <v>2.0186428571428574</v>
      </c>
      <c r="Y3972" s="3">
        <f>HLOOKUP(Y$5,[2]人物技能基础!$O$3:$Q$553,$C3972+1,0)</f>
        <v>99.964285714285708</v>
      </c>
      <c r="Z3972" s="3">
        <f t="shared" si="367"/>
        <v>12128984</v>
      </c>
      <c r="AA3972" s="3">
        <f t="shared" si="368"/>
        <v>198693</v>
      </c>
      <c r="AB3972" s="3">
        <f t="shared" si="369"/>
        <v>74229</v>
      </c>
      <c r="AC3972" s="3">
        <f t="shared" si="370"/>
        <v>73368</v>
      </c>
      <c r="AD3972" s="3">
        <f t="shared" si="371"/>
        <v>75488</v>
      </c>
    </row>
    <row r="3973" spans="1:30" x14ac:dyDescent="0.15">
      <c r="A3973" s="3">
        <v>1968</v>
      </c>
      <c r="B3973" s="3" t="str">
        <f t="shared" si="366"/>
        <v>关卡1968boss</v>
      </c>
      <c r="C3973" s="3">
        <f>INDEX([3]关卡!$J$19:$J$2018,A3973)</f>
        <v>550</v>
      </c>
      <c r="D3973" s="3">
        <f>INDEX([3]关卡!$N$19:$N$2018,A3973)</f>
        <v>550</v>
      </c>
      <c r="E3973" s="3" t="s">
        <v>25</v>
      </c>
      <c r="F3973" s="3" t="s">
        <v>26</v>
      </c>
      <c r="G3973" s="3">
        <v>30</v>
      </c>
      <c r="H3973" s="3">
        <v>30</v>
      </c>
      <c r="I3973" s="3">
        <v>0.2</v>
      </c>
      <c r="J3973" s="4">
        <v>0.75</v>
      </c>
      <c r="K3973" s="4">
        <v>1</v>
      </c>
      <c r="L3973" s="4">
        <v>5</v>
      </c>
      <c r="M3973" s="3">
        <v>1</v>
      </c>
      <c r="N3973" s="3">
        <v>2</v>
      </c>
      <c r="O3973" s="3">
        <f>HLOOKUP(O$5,[1]非R能力!$B$8:$F$558,$C3973+1,0)</f>
        <v>2674530.2363424227</v>
      </c>
      <c r="P3973" s="3">
        <f>HLOOKUP(P$5,[1]非R能力!$B$8:$F$558,$C3973+1,0)</f>
        <v>371147.94865448773</v>
      </c>
      <c r="Q3973" s="3">
        <f>HLOOKUP(Q$5,[1]非R能力!$B$8:$F$558,$C3973+1,0)</f>
        <v>180663.03073300805</v>
      </c>
      <c r="R3973" s="3">
        <f>HLOOKUP(R$5,[1]非R能力!$B$8:$F$558,$C3973+1,0)</f>
        <v>56616.730527455926</v>
      </c>
      <c r="S3973" s="3">
        <f>HLOOKUP(S$5,[1]非R能力!$B$8:$F$558,$C3973+1,0)</f>
        <v>73368.568621644255</v>
      </c>
      <c r="T3973" s="3">
        <f>INDEX([1]非R能力!$H$9:$H$558,D3973)</f>
        <v>74359.2083312342</v>
      </c>
      <c r="U3973" s="3">
        <f>IF(E3973="小怪",0,IF(INDEX([1]非R能力!$FK$9:$FK$558,C3973)=0,0,10))</f>
        <v>10</v>
      </c>
      <c r="V3973" s="3">
        <f>IF(E3973="小怪",0,IF(INDEX([1]非R能力!$FH$9:$FH$558,C3973)=0,0,5000))</f>
        <v>5000</v>
      </c>
      <c r="W3973" s="3">
        <f>HLOOKUP(W$5,[2]人物技能基础!$O$3:$Q$553,$C3973+1,0)</f>
        <v>3.637142857142857</v>
      </c>
      <c r="X3973" s="3">
        <f>HLOOKUP(X$5,[2]人物技能基础!$O$3:$Q$553,$C3973+1,0)</f>
        <v>2.0186428571428574</v>
      </c>
      <c r="Y3973" s="3">
        <f>HLOOKUP(Y$5,[2]人物技能基础!$O$3:$Q$553,$C3973+1,0)</f>
        <v>99.964285714285708</v>
      </c>
      <c r="Z3973" s="3">
        <f t="shared" si="367"/>
        <v>12128984</v>
      </c>
      <c r="AA3973" s="3">
        <f t="shared" si="368"/>
        <v>198693</v>
      </c>
      <c r="AB3973" s="3">
        <f t="shared" si="369"/>
        <v>74229</v>
      </c>
      <c r="AC3973" s="3">
        <f t="shared" si="370"/>
        <v>73368</v>
      </c>
      <c r="AD3973" s="3">
        <f t="shared" si="371"/>
        <v>75488</v>
      </c>
    </row>
    <row r="3974" spans="1:30" x14ac:dyDescent="0.15">
      <c r="A3974" s="3">
        <v>1969</v>
      </c>
      <c r="B3974" s="3" t="str">
        <f t="shared" si="366"/>
        <v>关卡1969boss</v>
      </c>
      <c r="C3974" s="3">
        <f>INDEX([3]关卡!$J$19:$J$2018,A3974)</f>
        <v>550</v>
      </c>
      <c r="D3974" s="3">
        <f>INDEX([3]关卡!$N$19:$N$2018,A3974)</f>
        <v>550</v>
      </c>
      <c r="E3974" s="3" t="s">
        <v>25</v>
      </c>
      <c r="F3974" s="3" t="s">
        <v>26</v>
      </c>
      <c r="G3974" s="3">
        <v>30</v>
      </c>
      <c r="H3974" s="3">
        <v>30</v>
      </c>
      <c r="I3974" s="3">
        <v>0.2</v>
      </c>
      <c r="J3974" s="4">
        <v>0.75</v>
      </c>
      <c r="K3974" s="4">
        <v>1</v>
      </c>
      <c r="L3974" s="4">
        <v>5</v>
      </c>
      <c r="M3974" s="3">
        <v>1</v>
      </c>
      <c r="N3974" s="3">
        <v>2</v>
      </c>
      <c r="O3974" s="3">
        <f>HLOOKUP(O$5,[1]非R能力!$B$8:$F$558,$C3974+1,0)</f>
        <v>2674530.2363424227</v>
      </c>
      <c r="P3974" s="3">
        <f>HLOOKUP(P$5,[1]非R能力!$B$8:$F$558,$C3974+1,0)</f>
        <v>371147.94865448773</v>
      </c>
      <c r="Q3974" s="3">
        <f>HLOOKUP(Q$5,[1]非R能力!$B$8:$F$558,$C3974+1,0)</f>
        <v>180663.03073300805</v>
      </c>
      <c r="R3974" s="3">
        <f>HLOOKUP(R$5,[1]非R能力!$B$8:$F$558,$C3974+1,0)</f>
        <v>56616.730527455926</v>
      </c>
      <c r="S3974" s="3">
        <f>HLOOKUP(S$5,[1]非R能力!$B$8:$F$558,$C3974+1,0)</f>
        <v>73368.568621644255</v>
      </c>
      <c r="T3974" s="3">
        <f>INDEX([1]非R能力!$H$9:$H$558,D3974)</f>
        <v>74359.2083312342</v>
      </c>
      <c r="U3974" s="3">
        <f>IF(E3974="小怪",0,IF(INDEX([1]非R能力!$FK$9:$FK$558,C3974)=0,0,10))</f>
        <v>10</v>
      </c>
      <c r="V3974" s="3">
        <f>IF(E3974="小怪",0,IF(INDEX([1]非R能力!$FH$9:$FH$558,C3974)=0,0,5000))</f>
        <v>5000</v>
      </c>
      <c r="W3974" s="3">
        <f>HLOOKUP(W$5,[2]人物技能基础!$O$3:$Q$553,$C3974+1,0)</f>
        <v>3.637142857142857</v>
      </c>
      <c r="X3974" s="3">
        <f>HLOOKUP(X$5,[2]人物技能基础!$O$3:$Q$553,$C3974+1,0)</f>
        <v>2.0186428571428574</v>
      </c>
      <c r="Y3974" s="3">
        <f>HLOOKUP(Y$5,[2]人物技能基础!$O$3:$Q$553,$C3974+1,0)</f>
        <v>99.964285714285708</v>
      </c>
      <c r="Z3974" s="3">
        <f t="shared" si="367"/>
        <v>12128984</v>
      </c>
      <c r="AA3974" s="3">
        <f t="shared" si="368"/>
        <v>198693</v>
      </c>
      <c r="AB3974" s="3">
        <f t="shared" si="369"/>
        <v>74229</v>
      </c>
      <c r="AC3974" s="3">
        <f t="shared" si="370"/>
        <v>73368</v>
      </c>
      <c r="AD3974" s="3">
        <f t="shared" si="371"/>
        <v>75488</v>
      </c>
    </row>
    <row r="3975" spans="1:30" x14ac:dyDescent="0.15">
      <c r="A3975" s="3">
        <v>1970</v>
      </c>
      <c r="B3975" s="3" t="str">
        <f t="shared" ref="B3975:B4005" si="372">"关卡"&amp;A3975&amp;E3975</f>
        <v>关卡1970boss</v>
      </c>
      <c r="C3975" s="3">
        <f>INDEX([3]关卡!$J$19:$J$2018,A3975)</f>
        <v>550</v>
      </c>
      <c r="D3975" s="3">
        <f>INDEX([3]关卡!$N$19:$N$2018,A3975)</f>
        <v>550</v>
      </c>
      <c r="E3975" s="3" t="s">
        <v>25</v>
      </c>
      <c r="F3975" s="3" t="s">
        <v>26</v>
      </c>
      <c r="G3975" s="3">
        <v>30</v>
      </c>
      <c r="H3975" s="3">
        <v>30</v>
      </c>
      <c r="I3975" s="3">
        <v>0.2</v>
      </c>
      <c r="J3975" s="4">
        <v>0.75</v>
      </c>
      <c r="K3975" s="4">
        <v>1</v>
      </c>
      <c r="L3975" s="4">
        <v>5</v>
      </c>
      <c r="M3975" s="3">
        <v>1</v>
      </c>
      <c r="N3975" s="3">
        <v>2</v>
      </c>
      <c r="O3975" s="3">
        <f>HLOOKUP(O$5,[1]非R能力!$B$8:$F$558,$C3975+1,0)</f>
        <v>2674530.2363424227</v>
      </c>
      <c r="P3975" s="3">
        <f>HLOOKUP(P$5,[1]非R能力!$B$8:$F$558,$C3975+1,0)</f>
        <v>371147.94865448773</v>
      </c>
      <c r="Q3975" s="3">
        <f>HLOOKUP(Q$5,[1]非R能力!$B$8:$F$558,$C3975+1,0)</f>
        <v>180663.03073300805</v>
      </c>
      <c r="R3975" s="3">
        <f>HLOOKUP(R$5,[1]非R能力!$B$8:$F$558,$C3975+1,0)</f>
        <v>56616.730527455926</v>
      </c>
      <c r="S3975" s="3">
        <f>HLOOKUP(S$5,[1]非R能力!$B$8:$F$558,$C3975+1,0)</f>
        <v>73368.568621644255</v>
      </c>
      <c r="T3975" s="3">
        <f>INDEX([1]非R能力!$H$9:$H$558,D3975)</f>
        <v>74359.2083312342</v>
      </c>
      <c r="U3975" s="3">
        <f>IF(E3975="小怪",0,IF(INDEX([1]非R能力!$FK$9:$FK$558,C3975)=0,0,10))</f>
        <v>10</v>
      </c>
      <c r="V3975" s="3">
        <f>IF(E3975="小怪",0,IF(INDEX([1]非R能力!$FH$9:$FH$558,C3975)=0,0,5000))</f>
        <v>5000</v>
      </c>
      <c r="W3975" s="3">
        <f>HLOOKUP(W$5,[2]人物技能基础!$O$3:$Q$553,$C3975+1,0)</f>
        <v>3.637142857142857</v>
      </c>
      <c r="X3975" s="3">
        <f>HLOOKUP(X$5,[2]人物技能基础!$O$3:$Q$553,$C3975+1,0)</f>
        <v>2.0186428571428574</v>
      </c>
      <c r="Y3975" s="3">
        <f>HLOOKUP(Y$5,[2]人物技能基础!$O$3:$Q$553,$C3975+1,0)</f>
        <v>99.964285714285708</v>
      </c>
      <c r="Z3975" s="3">
        <f t="shared" ref="Z3975:Z4005" si="373">INT(((P3975-AB3975)*X3975+(Y3975+T3975))*G3975*J3975*$D$2)</f>
        <v>12128984</v>
      </c>
      <c r="AA3975" s="3">
        <f t="shared" ref="AA3975:AA4005" si="374">IF(H3975=0,IF(U3975=0,INT(Q3975/5),IF(V3975=0,INT(Q3975/5),INT((V3975/U3975)/(1/N3975*M3975)/L3975+Q3975))),INT((IF(U3975=0,0,V3975/U3975/(1/N3975*M3975))+O3975/H3975)/L3975+Q3975))</f>
        <v>198693</v>
      </c>
      <c r="AB3975" s="3">
        <f t="shared" ref="AB3975:AB4005" si="375">INT(P3975*I3975)</f>
        <v>74229</v>
      </c>
      <c r="AC3975" s="3">
        <f t="shared" ref="AC3975:AC4005" si="376">INT(K3975*S3975)</f>
        <v>73368</v>
      </c>
      <c r="AD3975" s="3">
        <f t="shared" ref="AD3975:AD4005" si="377">INT(R3975/J3975)</f>
        <v>75488</v>
      </c>
    </row>
    <row r="3976" spans="1:30" x14ac:dyDescent="0.15">
      <c r="A3976" s="3">
        <v>1971</v>
      </c>
      <c r="B3976" s="3" t="str">
        <f t="shared" si="372"/>
        <v>关卡1971boss</v>
      </c>
      <c r="C3976" s="3">
        <f>INDEX([3]关卡!$J$19:$J$2018,A3976)</f>
        <v>550</v>
      </c>
      <c r="D3976" s="3">
        <f>INDEX([3]关卡!$N$19:$N$2018,A3976)</f>
        <v>550</v>
      </c>
      <c r="E3976" s="3" t="s">
        <v>25</v>
      </c>
      <c r="F3976" s="3" t="s">
        <v>26</v>
      </c>
      <c r="G3976" s="3">
        <v>30</v>
      </c>
      <c r="H3976" s="3">
        <v>30</v>
      </c>
      <c r="I3976" s="3">
        <v>0.2</v>
      </c>
      <c r="J3976" s="4">
        <v>0.75</v>
      </c>
      <c r="K3976" s="4">
        <v>1</v>
      </c>
      <c r="L3976" s="4">
        <v>5</v>
      </c>
      <c r="M3976" s="3">
        <v>1</v>
      </c>
      <c r="N3976" s="3">
        <v>2</v>
      </c>
      <c r="O3976" s="3">
        <f>HLOOKUP(O$5,[1]非R能力!$B$8:$F$558,$C3976+1,0)</f>
        <v>2674530.2363424227</v>
      </c>
      <c r="P3976" s="3">
        <f>HLOOKUP(P$5,[1]非R能力!$B$8:$F$558,$C3976+1,0)</f>
        <v>371147.94865448773</v>
      </c>
      <c r="Q3976" s="3">
        <f>HLOOKUP(Q$5,[1]非R能力!$B$8:$F$558,$C3976+1,0)</f>
        <v>180663.03073300805</v>
      </c>
      <c r="R3976" s="3">
        <f>HLOOKUP(R$5,[1]非R能力!$B$8:$F$558,$C3976+1,0)</f>
        <v>56616.730527455926</v>
      </c>
      <c r="S3976" s="3">
        <f>HLOOKUP(S$5,[1]非R能力!$B$8:$F$558,$C3976+1,0)</f>
        <v>73368.568621644255</v>
      </c>
      <c r="T3976" s="3">
        <f>INDEX([1]非R能力!$H$9:$H$558,D3976)</f>
        <v>74359.2083312342</v>
      </c>
      <c r="U3976" s="3">
        <f>IF(E3976="小怪",0,IF(INDEX([1]非R能力!$FK$9:$FK$558,C3976)=0,0,10))</f>
        <v>10</v>
      </c>
      <c r="V3976" s="3">
        <f>IF(E3976="小怪",0,IF(INDEX([1]非R能力!$FH$9:$FH$558,C3976)=0,0,5000))</f>
        <v>5000</v>
      </c>
      <c r="W3976" s="3">
        <f>HLOOKUP(W$5,[2]人物技能基础!$O$3:$Q$553,$C3976+1,0)</f>
        <v>3.637142857142857</v>
      </c>
      <c r="X3976" s="3">
        <f>HLOOKUP(X$5,[2]人物技能基础!$O$3:$Q$553,$C3976+1,0)</f>
        <v>2.0186428571428574</v>
      </c>
      <c r="Y3976" s="3">
        <f>HLOOKUP(Y$5,[2]人物技能基础!$O$3:$Q$553,$C3976+1,0)</f>
        <v>99.964285714285708</v>
      </c>
      <c r="Z3976" s="3">
        <f t="shared" si="373"/>
        <v>12128984</v>
      </c>
      <c r="AA3976" s="3">
        <f t="shared" si="374"/>
        <v>198693</v>
      </c>
      <c r="AB3976" s="3">
        <f t="shared" si="375"/>
        <v>74229</v>
      </c>
      <c r="AC3976" s="3">
        <f t="shared" si="376"/>
        <v>73368</v>
      </c>
      <c r="AD3976" s="3">
        <f t="shared" si="377"/>
        <v>75488</v>
      </c>
    </row>
    <row r="3977" spans="1:30" x14ac:dyDescent="0.15">
      <c r="A3977" s="3">
        <v>1972</v>
      </c>
      <c r="B3977" s="3" t="str">
        <f t="shared" si="372"/>
        <v>关卡1972boss</v>
      </c>
      <c r="C3977" s="3">
        <f>INDEX([3]关卡!$J$19:$J$2018,A3977)</f>
        <v>550</v>
      </c>
      <c r="D3977" s="3">
        <f>INDEX([3]关卡!$N$19:$N$2018,A3977)</f>
        <v>550</v>
      </c>
      <c r="E3977" s="3" t="s">
        <v>25</v>
      </c>
      <c r="F3977" s="3" t="s">
        <v>26</v>
      </c>
      <c r="G3977" s="3">
        <v>30</v>
      </c>
      <c r="H3977" s="3">
        <v>30</v>
      </c>
      <c r="I3977" s="3">
        <v>0.2</v>
      </c>
      <c r="J3977" s="4">
        <v>0.75</v>
      </c>
      <c r="K3977" s="4">
        <v>1</v>
      </c>
      <c r="L3977" s="4">
        <v>5</v>
      </c>
      <c r="M3977" s="3">
        <v>1</v>
      </c>
      <c r="N3977" s="3">
        <v>2</v>
      </c>
      <c r="O3977" s="3">
        <f>HLOOKUP(O$5,[1]非R能力!$B$8:$F$558,$C3977+1,0)</f>
        <v>2674530.2363424227</v>
      </c>
      <c r="P3977" s="3">
        <f>HLOOKUP(P$5,[1]非R能力!$B$8:$F$558,$C3977+1,0)</f>
        <v>371147.94865448773</v>
      </c>
      <c r="Q3977" s="3">
        <f>HLOOKUP(Q$5,[1]非R能力!$B$8:$F$558,$C3977+1,0)</f>
        <v>180663.03073300805</v>
      </c>
      <c r="R3977" s="3">
        <f>HLOOKUP(R$5,[1]非R能力!$B$8:$F$558,$C3977+1,0)</f>
        <v>56616.730527455926</v>
      </c>
      <c r="S3977" s="3">
        <f>HLOOKUP(S$5,[1]非R能力!$B$8:$F$558,$C3977+1,0)</f>
        <v>73368.568621644255</v>
      </c>
      <c r="T3977" s="3">
        <f>INDEX([1]非R能力!$H$9:$H$558,D3977)</f>
        <v>74359.2083312342</v>
      </c>
      <c r="U3977" s="3">
        <f>IF(E3977="小怪",0,IF(INDEX([1]非R能力!$FK$9:$FK$558,C3977)=0,0,10))</f>
        <v>10</v>
      </c>
      <c r="V3977" s="3">
        <f>IF(E3977="小怪",0,IF(INDEX([1]非R能力!$FH$9:$FH$558,C3977)=0,0,5000))</f>
        <v>5000</v>
      </c>
      <c r="W3977" s="3">
        <f>HLOOKUP(W$5,[2]人物技能基础!$O$3:$Q$553,$C3977+1,0)</f>
        <v>3.637142857142857</v>
      </c>
      <c r="X3977" s="3">
        <f>HLOOKUP(X$5,[2]人物技能基础!$O$3:$Q$553,$C3977+1,0)</f>
        <v>2.0186428571428574</v>
      </c>
      <c r="Y3977" s="3">
        <f>HLOOKUP(Y$5,[2]人物技能基础!$O$3:$Q$553,$C3977+1,0)</f>
        <v>99.964285714285708</v>
      </c>
      <c r="Z3977" s="3">
        <f t="shared" si="373"/>
        <v>12128984</v>
      </c>
      <c r="AA3977" s="3">
        <f t="shared" si="374"/>
        <v>198693</v>
      </c>
      <c r="AB3977" s="3">
        <f t="shared" si="375"/>
        <v>74229</v>
      </c>
      <c r="AC3977" s="3">
        <f t="shared" si="376"/>
        <v>73368</v>
      </c>
      <c r="AD3977" s="3">
        <f t="shared" si="377"/>
        <v>75488</v>
      </c>
    </row>
    <row r="3978" spans="1:30" x14ac:dyDescent="0.15">
      <c r="A3978" s="3">
        <v>1973</v>
      </c>
      <c r="B3978" s="3" t="str">
        <f t="shared" si="372"/>
        <v>关卡1973boss</v>
      </c>
      <c r="C3978" s="3">
        <f>INDEX([3]关卡!$J$19:$J$2018,A3978)</f>
        <v>550</v>
      </c>
      <c r="D3978" s="3">
        <f>INDEX([3]关卡!$N$19:$N$2018,A3978)</f>
        <v>550</v>
      </c>
      <c r="E3978" s="3" t="s">
        <v>25</v>
      </c>
      <c r="F3978" s="3" t="s">
        <v>26</v>
      </c>
      <c r="G3978" s="3">
        <v>30</v>
      </c>
      <c r="H3978" s="3">
        <v>30</v>
      </c>
      <c r="I3978" s="3">
        <v>0.2</v>
      </c>
      <c r="J3978" s="4">
        <v>0.75</v>
      </c>
      <c r="K3978" s="4">
        <v>1</v>
      </c>
      <c r="L3978" s="4">
        <v>5</v>
      </c>
      <c r="M3978" s="3">
        <v>1</v>
      </c>
      <c r="N3978" s="3">
        <v>2</v>
      </c>
      <c r="O3978" s="3">
        <f>HLOOKUP(O$5,[1]非R能力!$B$8:$F$558,$C3978+1,0)</f>
        <v>2674530.2363424227</v>
      </c>
      <c r="P3978" s="3">
        <f>HLOOKUP(P$5,[1]非R能力!$B$8:$F$558,$C3978+1,0)</f>
        <v>371147.94865448773</v>
      </c>
      <c r="Q3978" s="3">
        <f>HLOOKUP(Q$5,[1]非R能力!$B$8:$F$558,$C3978+1,0)</f>
        <v>180663.03073300805</v>
      </c>
      <c r="R3978" s="3">
        <f>HLOOKUP(R$5,[1]非R能力!$B$8:$F$558,$C3978+1,0)</f>
        <v>56616.730527455926</v>
      </c>
      <c r="S3978" s="3">
        <f>HLOOKUP(S$5,[1]非R能力!$B$8:$F$558,$C3978+1,0)</f>
        <v>73368.568621644255</v>
      </c>
      <c r="T3978" s="3">
        <f>INDEX([1]非R能力!$H$9:$H$558,D3978)</f>
        <v>74359.2083312342</v>
      </c>
      <c r="U3978" s="3">
        <f>IF(E3978="小怪",0,IF(INDEX([1]非R能力!$FK$9:$FK$558,C3978)=0,0,10))</f>
        <v>10</v>
      </c>
      <c r="V3978" s="3">
        <f>IF(E3978="小怪",0,IF(INDEX([1]非R能力!$FH$9:$FH$558,C3978)=0,0,5000))</f>
        <v>5000</v>
      </c>
      <c r="W3978" s="3">
        <f>HLOOKUP(W$5,[2]人物技能基础!$O$3:$Q$553,$C3978+1,0)</f>
        <v>3.637142857142857</v>
      </c>
      <c r="X3978" s="3">
        <f>HLOOKUP(X$5,[2]人物技能基础!$O$3:$Q$553,$C3978+1,0)</f>
        <v>2.0186428571428574</v>
      </c>
      <c r="Y3978" s="3">
        <f>HLOOKUP(Y$5,[2]人物技能基础!$O$3:$Q$553,$C3978+1,0)</f>
        <v>99.964285714285708</v>
      </c>
      <c r="Z3978" s="3">
        <f t="shared" si="373"/>
        <v>12128984</v>
      </c>
      <c r="AA3978" s="3">
        <f t="shared" si="374"/>
        <v>198693</v>
      </c>
      <c r="AB3978" s="3">
        <f t="shared" si="375"/>
        <v>74229</v>
      </c>
      <c r="AC3978" s="3">
        <f t="shared" si="376"/>
        <v>73368</v>
      </c>
      <c r="AD3978" s="3">
        <f t="shared" si="377"/>
        <v>75488</v>
      </c>
    </row>
    <row r="3979" spans="1:30" x14ac:dyDescent="0.15">
      <c r="A3979" s="3">
        <v>1974</v>
      </c>
      <c r="B3979" s="3" t="str">
        <f t="shared" si="372"/>
        <v>关卡1974boss</v>
      </c>
      <c r="C3979" s="3">
        <f>INDEX([3]关卡!$J$19:$J$2018,A3979)</f>
        <v>550</v>
      </c>
      <c r="D3979" s="3">
        <f>INDEX([3]关卡!$N$19:$N$2018,A3979)</f>
        <v>550</v>
      </c>
      <c r="E3979" s="3" t="s">
        <v>25</v>
      </c>
      <c r="F3979" s="3" t="s">
        <v>26</v>
      </c>
      <c r="G3979" s="3">
        <v>30</v>
      </c>
      <c r="H3979" s="3">
        <v>30</v>
      </c>
      <c r="I3979" s="3">
        <v>0.2</v>
      </c>
      <c r="J3979" s="4">
        <v>0.75</v>
      </c>
      <c r="K3979" s="4">
        <v>1</v>
      </c>
      <c r="L3979" s="4">
        <v>5</v>
      </c>
      <c r="M3979" s="3">
        <v>1</v>
      </c>
      <c r="N3979" s="3">
        <v>2</v>
      </c>
      <c r="O3979" s="3">
        <f>HLOOKUP(O$5,[1]非R能力!$B$8:$F$558,$C3979+1,0)</f>
        <v>2674530.2363424227</v>
      </c>
      <c r="P3979" s="3">
        <f>HLOOKUP(P$5,[1]非R能力!$B$8:$F$558,$C3979+1,0)</f>
        <v>371147.94865448773</v>
      </c>
      <c r="Q3979" s="3">
        <f>HLOOKUP(Q$5,[1]非R能力!$B$8:$F$558,$C3979+1,0)</f>
        <v>180663.03073300805</v>
      </c>
      <c r="R3979" s="3">
        <f>HLOOKUP(R$5,[1]非R能力!$B$8:$F$558,$C3979+1,0)</f>
        <v>56616.730527455926</v>
      </c>
      <c r="S3979" s="3">
        <f>HLOOKUP(S$5,[1]非R能力!$B$8:$F$558,$C3979+1,0)</f>
        <v>73368.568621644255</v>
      </c>
      <c r="T3979" s="3">
        <f>INDEX([1]非R能力!$H$9:$H$558,D3979)</f>
        <v>74359.2083312342</v>
      </c>
      <c r="U3979" s="3">
        <f>IF(E3979="小怪",0,IF(INDEX([1]非R能力!$FK$9:$FK$558,C3979)=0,0,10))</f>
        <v>10</v>
      </c>
      <c r="V3979" s="3">
        <f>IF(E3979="小怪",0,IF(INDEX([1]非R能力!$FH$9:$FH$558,C3979)=0,0,5000))</f>
        <v>5000</v>
      </c>
      <c r="W3979" s="3">
        <f>HLOOKUP(W$5,[2]人物技能基础!$O$3:$Q$553,$C3979+1,0)</f>
        <v>3.637142857142857</v>
      </c>
      <c r="X3979" s="3">
        <f>HLOOKUP(X$5,[2]人物技能基础!$O$3:$Q$553,$C3979+1,0)</f>
        <v>2.0186428571428574</v>
      </c>
      <c r="Y3979" s="3">
        <f>HLOOKUP(Y$5,[2]人物技能基础!$O$3:$Q$553,$C3979+1,0)</f>
        <v>99.964285714285708</v>
      </c>
      <c r="Z3979" s="3">
        <f t="shared" si="373"/>
        <v>12128984</v>
      </c>
      <c r="AA3979" s="3">
        <f t="shared" si="374"/>
        <v>198693</v>
      </c>
      <c r="AB3979" s="3">
        <f t="shared" si="375"/>
        <v>74229</v>
      </c>
      <c r="AC3979" s="3">
        <f t="shared" si="376"/>
        <v>73368</v>
      </c>
      <c r="AD3979" s="3">
        <f t="shared" si="377"/>
        <v>75488</v>
      </c>
    </row>
    <row r="3980" spans="1:30" x14ac:dyDescent="0.15">
      <c r="A3980" s="3">
        <v>1975</v>
      </c>
      <c r="B3980" s="3" t="str">
        <f t="shared" si="372"/>
        <v>关卡1975boss</v>
      </c>
      <c r="C3980" s="3">
        <f>INDEX([3]关卡!$J$19:$J$2018,A3980)</f>
        <v>550</v>
      </c>
      <c r="D3980" s="3">
        <f>INDEX([3]关卡!$N$19:$N$2018,A3980)</f>
        <v>550</v>
      </c>
      <c r="E3980" s="3" t="s">
        <v>25</v>
      </c>
      <c r="F3980" s="3" t="s">
        <v>26</v>
      </c>
      <c r="G3980" s="3">
        <v>30</v>
      </c>
      <c r="H3980" s="3">
        <v>30</v>
      </c>
      <c r="I3980" s="3">
        <v>0.2</v>
      </c>
      <c r="J3980" s="4">
        <v>0.75</v>
      </c>
      <c r="K3980" s="4">
        <v>1</v>
      </c>
      <c r="L3980" s="4">
        <v>5</v>
      </c>
      <c r="M3980" s="3">
        <v>1</v>
      </c>
      <c r="N3980" s="3">
        <v>2</v>
      </c>
      <c r="O3980" s="3">
        <f>HLOOKUP(O$5,[1]非R能力!$B$8:$F$558,$C3980+1,0)</f>
        <v>2674530.2363424227</v>
      </c>
      <c r="P3980" s="3">
        <f>HLOOKUP(P$5,[1]非R能力!$B$8:$F$558,$C3980+1,0)</f>
        <v>371147.94865448773</v>
      </c>
      <c r="Q3980" s="3">
        <f>HLOOKUP(Q$5,[1]非R能力!$B$8:$F$558,$C3980+1,0)</f>
        <v>180663.03073300805</v>
      </c>
      <c r="R3980" s="3">
        <f>HLOOKUP(R$5,[1]非R能力!$B$8:$F$558,$C3980+1,0)</f>
        <v>56616.730527455926</v>
      </c>
      <c r="S3980" s="3">
        <f>HLOOKUP(S$5,[1]非R能力!$B$8:$F$558,$C3980+1,0)</f>
        <v>73368.568621644255</v>
      </c>
      <c r="T3980" s="3">
        <f>INDEX([1]非R能力!$H$9:$H$558,D3980)</f>
        <v>74359.2083312342</v>
      </c>
      <c r="U3980" s="3">
        <f>IF(E3980="小怪",0,IF(INDEX([1]非R能力!$FK$9:$FK$558,C3980)=0,0,10))</f>
        <v>10</v>
      </c>
      <c r="V3980" s="3">
        <f>IF(E3980="小怪",0,IF(INDEX([1]非R能力!$FH$9:$FH$558,C3980)=0,0,5000))</f>
        <v>5000</v>
      </c>
      <c r="W3980" s="3">
        <f>HLOOKUP(W$5,[2]人物技能基础!$O$3:$Q$553,$C3980+1,0)</f>
        <v>3.637142857142857</v>
      </c>
      <c r="X3980" s="3">
        <f>HLOOKUP(X$5,[2]人物技能基础!$O$3:$Q$553,$C3980+1,0)</f>
        <v>2.0186428571428574</v>
      </c>
      <c r="Y3980" s="3">
        <f>HLOOKUP(Y$5,[2]人物技能基础!$O$3:$Q$553,$C3980+1,0)</f>
        <v>99.964285714285708</v>
      </c>
      <c r="Z3980" s="3">
        <f t="shared" si="373"/>
        <v>12128984</v>
      </c>
      <c r="AA3980" s="3">
        <f t="shared" si="374"/>
        <v>198693</v>
      </c>
      <c r="AB3980" s="3">
        <f t="shared" si="375"/>
        <v>74229</v>
      </c>
      <c r="AC3980" s="3">
        <f t="shared" si="376"/>
        <v>73368</v>
      </c>
      <c r="AD3980" s="3">
        <f t="shared" si="377"/>
        <v>75488</v>
      </c>
    </row>
    <row r="3981" spans="1:30" x14ac:dyDescent="0.15">
      <c r="A3981" s="3">
        <v>1976</v>
      </c>
      <c r="B3981" s="3" t="str">
        <f t="shared" si="372"/>
        <v>关卡1976boss</v>
      </c>
      <c r="C3981" s="3">
        <f>INDEX([3]关卡!$J$19:$J$2018,A3981)</f>
        <v>550</v>
      </c>
      <c r="D3981" s="3">
        <f>INDEX([3]关卡!$N$19:$N$2018,A3981)</f>
        <v>550</v>
      </c>
      <c r="E3981" s="3" t="s">
        <v>25</v>
      </c>
      <c r="F3981" s="3" t="s">
        <v>26</v>
      </c>
      <c r="G3981" s="3">
        <v>30</v>
      </c>
      <c r="H3981" s="3">
        <v>30</v>
      </c>
      <c r="I3981" s="3">
        <v>0.2</v>
      </c>
      <c r="J3981" s="4">
        <v>0.75</v>
      </c>
      <c r="K3981" s="4">
        <v>1</v>
      </c>
      <c r="L3981" s="4">
        <v>5</v>
      </c>
      <c r="M3981" s="3">
        <v>1</v>
      </c>
      <c r="N3981" s="3">
        <v>2</v>
      </c>
      <c r="O3981" s="3">
        <f>HLOOKUP(O$5,[1]非R能力!$B$8:$F$558,$C3981+1,0)</f>
        <v>2674530.2363424227</v>
      </c>
      <c r="P3981" s="3">
        <f>HLOOKUP(P$5,[1]非R能力!$B$8:$F$558,$C3981+1,0)</f>
        <v>371147.94865448773</v>
      </c>
      <c r="Q3981" s="3">
        <f>HLOOKUP(Q$5,[1]非R能力!$B$8:$F$558,$C3981+1,0)</f>
        <v>180663.03073300805</v>
      </c>
      <c r="R3981" s="3">
        <f>HLOOKUP(R$5,[1]非R能力!$B$8:$F$558,$C3981+1,0)</f>
        <v>56616.730527455926</v>
      </c>
      <c r="S3981" s="3">
        <f>HLOOKUP(S$5,[1]非R能力!$B$8:$F$558,$C3981+1,0)</f>
        <v>73368.568621644255</v>
      </c>
      <c r="T3981" s="3">
        <f>INDEX([1]非R能力!$H$9:$H$558,D3981)</f>
        <v>74359.2083312342</v>
      </c>
      <c r="U3981" s="3">
        <f>IF(E3981="小怪",0,IF(INDEX([1]非R能力!$FK$9:$FK$558,C3981)=0,0,10))</f>
        <v>10</v>
      </c>
      <c r="V3981" s="3">
        <f>IF(E3981="小怪",0,IF(INDEX([1]非R能力!$FH$9:$FH$558,C3981)=0,0,5000))</f>
        <v>5000</v>
      </c>
      <c r="W3981" s="3">
        <f>HLOOKUP(W$5,[2]人物技能基础!$O$3:$Q$553,$C3981+1,0)</f>
        <v>3.637142857142857</v>
      </c>
      <c r="X3981" s="3">
        <f>HLOOKUP(X$5,[2]人物技能基础!$O$3:$Q$553,$C3981+1,0)</f>
        <v>2.0186428571428574</v>
      </c>
      <c r="Y3981" s="3">
        <f>HLOOKUP(Y$5,[2]人物技能基础!$O$3:$Q$553,$C3981+1,0)</f>
        <v>99.964285714285708</v>
      </c>
      <c r="Z3981" s="3">
        <f t="shared" si="373"/>
        <v>12128984</v>
      </c>
      <c r="AA3981" s="3">
        <f t="shared" si="374"/>
        <v>198693</v>
      </c>
      <c r="AB3981" s="3">
        <f t="shared" si="375"/>
        <v>74229</v>
      </c>
      <c r="AC3981" s="3">
        <f t="shared" si="376"/>
        <v>73368</v>
      </c>
      <c r="AD3981" s="3">
        <f t="shared" si="377"/>
        <v>75488</v>
      </c>
    </row>
    <row r="3982" spans="1:30" x14ac:dyDescent="0.15">
      <c r="A3982" s="3">
        <v>1977</v>
      </c>
      <c r="B3982" s="3" t="str">
        <f t="shared" si="372"/>
        <v>关卡1977boss</v>
      </c>
      <c r="C3982" s="3">
        <f>INDEX([3]关卡!$J$19:$J$2018,A3982)</f>
        <v>550</v>
      </c>
      <c r="D3982" s="3">
        <f>INDEX([3]关卡!$N$19:$N$2018,A3982)</f>
        <v>550</v>
      </c>
      <c r="E3982" s="3" t="s">
        <v>25</v>
      </c>
      <c r="F3982" s="3" t="s">
        <v>26</v>
      </c>
      <c r="G3982" s="3">
        <v>30</v>
      </c>
      <c r="H3982" s="3">
        <v>30</v>
      </c>
      <c r="I3982" s="3">
        <v>0.2</v>
      </c>
      <c r="J3982" s="4">
        <v>0.75</v>
      </c>
      <c r="K3982" s="4">
        <v>1</v>
      </c>
      <c r="L3982" s="4">
        <v>5</v>
      </c>
      <c r="M3982" s="3">
        <v>1</v>
      </c>
      <c r="N3982" s="3">
        <v>2</v>
      </c>
      <c r="O3982" s="3">
        <f>HLOOKUP(O$5,[1]非R能力!$B$8:$F$558,$C3982+1,0)</f>
        <v>2674530.2363424227</v>
      </c>
      <c r="P3982" s="3">
        <f>HLOOKUP(P$5,[1]非R能力!$B$8:$F$558,$C3982+1,0)</f>
        <v>371147.94865448773</v>
      </c>
      <c r="Q3982" s="3">
        <f>HLOOKUP(Q$5,[1]非R能力!$B$8:$F$558,$C3982+1,0)</f>
        <v>180663.03073300805</v>
      </c>
      <c r="R3982" s="3">
        <f>HLOOKUP(R$5,[1]非R能力!$B$8:$F$558,$C3982+1,0)</f>
        <v>56616.730527455926</v>
      </c>
      <c r="S3982" s="3">
        <f>HLOOKUP(S$5,[1]非R能力!$B$8:$F$558,$C3982+1,0)</f>
        <v>73368.568621644255</v>
      </c>
      <c r="T3982" s="3">
        <f>INDEX([1]非R能力!$H$9:$H$558,D3982)</f>
        <v>74359.2083312342</v>
      </c>
      <c r="U3982" s="3">
        <f>IF(E3982="小怪",0,IF(INDEX([1]非R能力!$FK$9:$FK$558,C3982)=0,0,10))</f>
        <v>10</v>
      </c>
      <c r="V3982" s="3">
        <f>IF(E3982="小怪",0,IF(INDEX([1]非R能力!$FH$9:$FH$558,C3982)=0,0,5000))</f>
        <v>5000</v>
      </c>
      <c r="W3982" s="3">
        <f>HLOOKUP(W$5,[2]人物技能基础!$O$3:$Q$553,$C3982+1,0)</f>
        <v>3.637142857142857</v>
      </c>
      <c r="X3982" s="3">
        <f>HLOOKUP(X$5,[2]人物技能基础!$O$3:$Q$553,$C3982+1,0)</f>
        <v>2.0186428571428574</v>
      </c>
      <c r="Y3982" s="3">
        <f>HLOOKUP(Y$5,[2]人物技能基础!$O$3:$Q$553,$C3982+1,0)</f>
        <v>99.964285714285708</v>
      </c>
      <c r="Z3982" s="3">
        <f t="shared" si="373"/>
        <v>12128984</v>
      </c>
      <c r="AA3982" s="3">
        <f t="shared" si="374"/>
        <v>198693</v>
      </c>
      <c r="AB3982" s="3">
        <f t="shared" si="375"/>
        <v>74229</v>
      </c>
      <c r="AC3982" s="3">
        <f t="shared" si="376"/>
        <v>73368</v>
      </c>
      <c r="AD3982" s="3">
        <f t="shared" si="377"/>
        <v>75488</v>
      </c>
    </row>
    <row r="3983" spans="1:30" x14ac:dyDescent="0.15">
      <c r="A3983" s="3">
        <v>1978</v>
      </c>
      <c r="B3983" s="3" t="str">
        <f t="shared" si="372"/>
        <v>关卡1978boss</v>
      </c>
      <c r="C3983" s="3">
        <f>INDEX([3]关卡!$J$19:$J$2018,A3983)</f>
        <v>550</v>
      </c>
      <c r="D3983" s="3">
        <f>INDEX([3]关卡!$N$19:$N$2018,A3983)</f>
        <v>550</v>
      </c>
      <c r="E3983" s="3" t="s">
        <v>25</v>
      </c>
      <c r="F3983" s="3" t="s">
        <v>26</v>
      </c>
      <c r="G3983" s="3">
        <v>30</v>
      </c>
      <c r="H3983" s="3">
        <v>30</v>
      </c>
      <c r="I3983" s="3">
        <v>0.2</v>
      </c>
      <c r="J3983" s="4">
        <v>0.75</v>
      </c>
      <c r="K3983" s="4">
        <v>1</v>
      </c>
      <c r="L3983" s="4">
        <v>5</v>
      </c>
      <c r="M3983" s="3">
        <v>1</v>
      </c>
      <c r="N3983" s="3">
        <v>2</v>
      </c>
      <c r="O3983" s="3">
        <f>HLOOKUP(O$5,[1]非R能力!$B$8:$F$558,$C3983+1,0)</f>
        <v>2674530.2363424227</v>
      </c>
      <c r="P3983" s="3">
        <f>HLOOKUP(P$5,[1]非R能力!$B$8:$F$558,$C3983+1,0)</f>
        <v>371147.94865448773</v>
      </c>
      <c r="Q3983" s="3">
        <f>HLOOKUP(Q$5,[1]非R能力!$B$8:$F$558,$C3983+1,0)</f>
        <v>180663.03073300805</v>
      </c>
      <c r="R3983" s="3">
        <f>HLOOKUP(R$5,[1]非R能力!$B$8:$F$558,$C3983+1,0)</f>
        <v>56616.730527455926</v>
      </c>
      <c r="S3983" s="3">
        <f>HLOOKUP(S$5,[1]非R能力!$B$8:$F$558,$C3983+1,0)</f>
        <v>73368.568621644255</v>
      </c>
      <c r="T3983" s="3">
        <f>INDEX([1]非R能力!$H$9:$H$558,D3983)</f>
        <v>74359.2083312342</v>
      </c>
      <c r="U3983" s="3">
        <f>IF(E3983="小怪",0,IF(INDEX([1]非R能力!$FK$9:$FK$558,C3983)=0,0,10))</f>
        <v>10</v>
      </c>
      <c r="V3983" s="3">
        <f>IF(E3983="小怪",0,IF(INDEX([1]非R能力!$FH$9:$FH$558,C3983)=0,0,5000))</f>
        <v>5000</v>
      </c>
      <c r="W3983" s="3">
        <f>HLOOKUP(W$5,[2]人物技能基础!$O$3:$Q$553,$C3983+1,0)</f>
        <v>3.637142857142857</v>
      </c>
      <c r="X3983" s="3">
        <f>HLOOKUP(X$5,[2]人物技能基础!$O$3:$Q$553,$C3983+1,0)</f>
        <v>2.0186428571428574</v>
      </c>
      <c r="Y3983" s="3">
        <f>HLOOKUP(Y$5,[2]人物技能基础!$O$3:$Q$553,$C3983+1,0)</f>
        <v>99.964285714285708</v>
      </c>
      <c r="Z3983" s="3">
        <f t="shared" si="373"/>
        <v>12128984</v>
      </c>
      <c r="AA3983" s="3">
        <f t="shared" si="374"/>
        <v>198693</v>
      </c>
      <c r="AB3983" s="3">
        <f t="shared" si="375"/>
        <v>74229</v>
      </c>
      <c r="AC3983" s="3">
        <f t="shared" si="376"/>
        <v>73368</v>
      </c>
      <c r="AD3983" s="3">
        <f t="shared" si="377"/>
        <v>75488</v>
      </c>
    </row>
    <row r="3984" spans="1:30" x14ac:dyDescent="0.15">
      <c r="A3984" s="3">
        <v>1979</v>
      </c>
      <c r="B3984" s="3" t="str">
        <f t="shared" si="372"/>
        <v>关卡1979boss</v>
      </c>
      <c r="C3984" s="3">
        <f>INDEX([3]关卡!$J$19:$J$2018,A3984)</f>
        <v>550</v>
      </c>
      <c r="D3984" s="3">
        <f>INDEX([3]关卡!$N$19:$N$2018,A3984)</f>
        <v>550</v>
      </c>
      <c r="E3984" s="3" t="s">
        <v>25</v>
      </c>
      <c r="F3984" s="3" t="s">
        <v>26</v>
      </c>
      <c r="G3984" s="3">
        <v>30</v>
      </c>
      <c r="H3984" s="3">
        <v>30</v>
      </c>
      <c r="I3984" s="3">
        <v>0.2</v>
      </c>
      <c r="J3984" s="4">
        <v>0.75</v>
      </c>
      <c r="K3984" s="4">
        <v>1</v>
      </c>
      <c r="L3984" s="4">
        <v>5</v>
      </c>
      <c r="M3984" s="3">
        <v>1</v>
      </c>
      <c r="N3984" s="3">
        <v>2</v>
      </c>
      <c r="O3984" s="3">
        <f>HLOOKUP(O$5,[1]非R能力!$B$8:$F$558,$C3984+1,0)</f>
        <v>2674530.2363424227</v>
      </c>
      <c r="P3984" s="3">
        <f>HLOOKUP(P$5,[1]非R能力!$B$8:$F$558,$C3984+1,0)</f>
        <v>371147.94865448773</v>
      </c>
      <c r="Q3984" s="3">
        <f>HLOOKUP(Q$5,[1]非R能力!$B$8:$F$558,$C3984+1,0)</f>
        <v>180663.03073300805</v>
      </c>
      <c r="R3984" s="3">
        <f>HLOOKUP(R$5,[1]非R能力!$B$8:$F$558,$C3984+1,0)</f>
        <v>56616.730527455926</v>
      </c>
      <c r="S3984" s="3">
        <f>HLOOKUP(S$5,[1]非R能力!$B$8:$F$558,$C3984+1,0)</f>
        <v>73368.568621644255</v>
      </c>
      <c r="T3984" s="3">
        <f>INDEX([1]非R能力!$H$9:$H$558,D3984)</f>
        <v>74359.2083312342</v>
      </c>
      <c r="U3984" s="3">
        <f>IF(E3984="小怪",0,IF(INDEX([1]非R能力!$FK$9:$FK$558,C3984)=0,0,10))</f>
        <v>10</v>
      </c>
      <c r="V3984" s="3">
        <f>IF(E3984="小怪",0,IF(INDEX([1]非R能力!$FH$9:$FH$558,C3984)=0,0,5000))</f>
        <v>5000</v>
      </c>
      <c r="W3984" s="3">
        <f>HLOOKUP(W$5,[2]人物技能基础!$O$3:$Q$553,$C3984+1,0)</f>
        <v>3.637142857142857</v>
      </c>
      <c r="X3984" s="3">
        <f>HLOOKUP(X$5,[2]人物技能基础!$O$3:$Q$553,$C3984+1,0)</f>
        <v>2.0186428571428574</v>
      </c>
      <c r="Y3984" s="3">
        <f>HLOOKUP(Y$5,[2]人物技能基础!$O$3:$Q$553,$C3984+1,0)</f>
        <v>99.964285714285708</v>
      </c>
      <c r="Z3984" s="3">
        <f t="shared" si="373"/>
        <v>12128984</v>
      </c>
      <c r="AA3984" s="3">
        <f t="shared" si="374"/>
        <v>198693</v>
      </c>
      <c r="AB3984" s="3">
        <f t="shared" si="375"/>
        <v>74229</v>
      </c>
      <c r="AC3984" s="3">
        <f t="shared" si="376"/>
        <v>73368</v>
      </c>
      <c r="AD3984" s="3">
        <f t="shared" si="377"/>
        <v>75488</v>
      </c>
    </row>
    <row r="3985" spans="1:30" x14ac:dyDescent="0.15">
      <c r="A3985" s="3">
        <v>1980</v>
      </c>
      <c r="B3985" s="3" t="str">
        <f t="shared" si="372"/>
        <v>关卡1980boss</v>
      </c>
      <c r="C3985" s="3">
        <f>INDEX([3]关卡!$J$19:$J$2018,A3985)</f>
        <v>550</v>
      </c>
      <c r="D3985" s="3">
        <f>INDEX([3]关卡!$N$19:$N$2018,A3985)</f>
        <v>550</v>
      </c>
      <c r="E3985" s="3" t="s">
        <v>25</v>
      </c>
      <c r="F3985" s="3" t="s">
        <v>26</v>
      </c>
      <c r="G3985" s="3">
        <v>30</v>
      </c>
      <c r="H3985" s="3">
        <v>30</v>
      </c>
      <c r="I3985" s="3">
        <v>0.2</v>
      </c>
      <c r="J3985" s="4">
        <v>0.75</v>
      </c>
      <c r="K3985" s="4">
        <v>1</v>
      </c>
      <c r="L3985" s="4">
        <v>5</v>
      </c>
      <c r="M3985" s="3">
        <v>1</v>
      </c>
      <c r="N3985" s="3">
        <v>2</v>
      </c>
      <c r="O3985" s="3">
        <f>HLOOKUP(O$5,[1]非R能力!$B$8:$F$558,$C3985+1,0)</f>
        <v>2674530.2363424227</v>
      </c>
      <c r="P3985" s="3">
        <f>HLOOKUP(P$5,[1]非R能力!$B$8:$F$558,$C3985+1,0)</f>
        <v>371147.94865448773</v>
      </c>
      <c r="Q3985" s="3">
        <f>HLOOKUP(Q$5,[1]非R能力!$B$8:$F$558,$C3985+1,0)</f>
        <v>180663.03073300805</v>
      </c>
      <c r="R3985" s="3">
        <f>HLOOKUP(R$5,[1]非R能力!$B$8:$F$558,$C3985+1,0)</f>
        <v>56616.730527455926</v>
      </c>
      <c r="S3985" s="3">
        <f>HLOOKUP(S$5,[1]非R能力!$B$8:$F$558,$C3985+1,0)</f>
        <v>73368.568621644255</v>
      </c>
      <c r="T3985" s="3">
        <f>INDEX([1]非R能力!$H$9:$H$558,D3985)</f>
        <v>74359.2083312342</v>
      </c>
      <c r="U3985" s="3">
        <f>IF(E3985="小怪",0,IF(INDEX([1]非R能力!$FK$9:$FK$558,C3985)=0,0,10))</f>
        <v>10</v>
      </c>
      <c r="V3985" s="3">
        <f>IF(E3985="小怪",0,IF(INDEX([1]非R能力!$FH$9:$FH$558,C3985)=0,0,5000))</f>
        <v>5000</v>
      </c>
      <c r="W3985" s="3">
        <f>HLOOKUP(W$5,[2]人物技能基础!$O$3:$Q$553,$C3985+1,0)</f>
        <v>3.637142857142857</v>
      </c>
      <c r="X3985" s="3">
        <f>HLOOKUP(X$5,[2]人物技能基础!$O$3:$Q$553,$C3985+1,0)</f>
        <v>2.0186428571428574</v>
      </c>
      <c r="Y3985" s="3">
        <f>HLOOKUP(Y$5,[2]人物技能基础!$O$3:$Q$553,$C3985+1,0)</f>
        <v>99.964285714285708</v>
      </c>
      <c r="Z3985" s="3">
        <f t="shared" si="373"/>
        <v>12128984</v>
      </c>
      <c r="AA3985" s="3">
        <f t="shared" si="374"/>
        <v>198693</v>
      </c>
      <c r="AB3985" s="3">
        <f t="shared" si="375"/>
        <v>74229</v>
      </c>
      <c r="AC3985" s="3">
        <f t="shared" si="376"/>
        <v>73368</v>
      </c>
      <c r="AD3985" s="3">
        <f t="shared" si="377"/>
        <v>75488</v>
      </c>
    </row>
    <row r="3986" spans="1:30" x14ac:dyDescent="0.15">
      <c r="A3986" s="3">
        <v>1981</v>
      </c>
      <c r="B3986" s="3" t="str">
        <f t="shared" si="372"/>
        <v>关卡1981boss</v>
      </c>
      <c r="C3986" s="3">
        <f>INDEX([3]关卡!$J$19:$J$2018,A3986)</f>
        <v>550</v>
      </c>
      <c r="D3986" s="3">
        <f>INDEX([3]关卡!$N$19:$N$2018,A3986)</f>
        <v>550</v>
      </c>
      <c r="E3986" s="3" t="s">
        <v>25</v>
      </c>
      <c r="F3986" s="3" t="s">
        <v>26</v>
      </c>
      <c r="G3986" s="3">
        <v>30</v>
      </c>
      <c r="H3986" s="3">
        <v>30</v>
      </c>
      <c r="I3986" s="3">
        <v>0.2</v>
      </c>
      <c r="J3986" s="4">
        <v>0.75</v>
      </c>
      <c r="K3986" s="4">
        <v>1</v>
      </c>
      <c r="L3986" s="4">
        <v>5</v>
      </c>
      <c r="M3986" s="3">
        <v>1</v>
      </c>
      <c r="N3986" s="3">
        <v>2</v>
      </c>
      <c r="O3986" s="3">
        <f>HLOOKUP(O$5,[1]非R能力!$B$8:$F$558,$C3986+1,0)</f>
        <v>2674530.2363424227</v>
      </c>
      <c r="P3986" s="3">
        <f>HLOOKUP(P$5,[1]非R能力!$B$8:$F$558,$C3986+1,0)</f>
        <v>371147.94865448773</v>
      </c>
      <c r="Q3986" s="3">
        <f>HLOOKUP(Q$5,[1]非R能力!$B$8:$F$558,$C3986+1,0)</f>
        <v>180663.03073300805</v>
      </c>
      <c r="R3986" s="3">
        <f>HLOOKUP(R$5,[1]非R能力!$B$8:$F$558,$C3986+1,0)</f>
        <v>56616.730527455926</v>
      </c>
      <c r="S3986" s="3">
        <f>HLOOKUP(S$5,[1]非R能力!$B$8:$F$558,$C3986+1,0)</f>
        <v>73368.568621644255</v>
      </c>
      <c r="T3986" s="3">
        <f>INDEX([1]非R能力!$H$9:$H$558,D3986)</f>
        <v>74359.2083312342</v>
      </c>
      <c r="U3986" s="3">
        <f>IF(E3986="小怪",0,IF(INDEX([1]非R能力!$FK$9:$FK$558,C3986)=0,0,10))</f>
        <v>10</v>
      </c>
      <c r="V3986" s="3">
        <f>IF(E3986="小怪",0,IF(INDEX([1]非R能力!$FH$9:$FH$558,C3986)=0,0,5000))</f>
        <v>5000</v>
      </c>
      <c r="W3986" s="3">
        <f>HLOOKUP(W$5,[2]人物技能基础!$O$3:$Q$553,$C3986+1,0)</f>
        <v>3.637142857142857</v>
      </c>
      <c r="X3986" s="3">
        <f>HLOOKUP(X$5,[2]人物技能基础!$O$3:$Q$553,$C3986+1,0)</f>
        <v>2.0186428571428574</v>
      </c>
      <c r="Y3986" s="3">
        <f>HLOOKUP(Y$5,[2]人物技能基础!$O$3:$Q$553,$C3986+1,0)</f>
        <v>99.964285714285708</v>
      </c>
      <c r="Z3986" s="3">
        <f t="shared" si="373"/>
        <v>12128984</v>
      </c>
      <c r="AA3986" s="3">
        <f t="shared" si="374"/>
        <v>198693</v>
      </c>
      <c r="AB3986" s="3">
        <f t="shared" si="375"/>
        <v>74229</v>
      </c>
      <c r="AC3986" s="3">
        <f t="shared" si="376"/>
        <v>73368</v>
      </c>
      <c r="AD3986" s="3">
        <f t="shared" si="377"/>
        <v>75488</v>
      </c>
    </row>
    <row r="3987" spans="1:30" x14ac:dyDescent="0.15">
      <c r="A3987" s="3">
        <v>1982</v>
      </c>
      <c r="B3987" s="3" t="str">
        <f t="shared" si="372"/>
        <v>关卡1982boss</v>
      </c>
      <c r="C3987" s="3">
        <f>INDEX([3]关卡!$J$19:$J$2018,A3987)</f>
        <v>550</v>
      </c>
      <c r="D3987" s="3">
        <f>INDEX([3]关卡!$N$19:$N$2018,A3987)</f>
        <v>550</v>
      </c>
      <c r="E3987" s="3" t="s">
        <v>25</v>
      </c>
      <c r="F3987" s="3" t="s">
        <v>26</v>
      </c>
      <c r="G3987" s="3">
        <v>30</v>
      </c>
      <c r="H3987" s="3">
        <v>30</v>
      </c>
      <c r="I3987" s="3">
        <v>0.2</v>
      </c>
      <c r="J3987" s="4">
        <v>0.75</v>
      </c>
      <c r="K3987" s="4">
        <v>1</v>
      </c>
      <c r="L3987" s="4">
        <v>5</v>
      </c>
      <c r="M3987" s="3">
        <v>1</v>
      </c>
      <c r="N3987" s="3">
        <v>2</v>
      </c>
      <c r="O3987" s="3">
        <f>HLOOKUP(O$5,[1]非R能力!$B$8:$F$558,$C3987+1,0)</f>
        <v>2674530.2363424227</v>
      </c>
      <c r="P3987" s="3">
        <f>HLOOKUP(P$5,[1]非R能力!$B$8:$F$558,$C3987+1,0)</f>
        <v>371147.94865448773</v>
      </c>
      <c r="Q3987" s="3">
        <f>HLOOKUP(Q$5,[1]非R能力!$B$8:$F$558,$C3987+1,0)</f>
        <v>180663.03073300805</v>
      </c>
      <c r="R3987" s="3">
        <f>HLOOKUP(R$5,[1]非R能力!$B$8:$F$558,$C3987+1,0)</f>
        <v>56616.730527455926</v>
      </c>
      <c r="S3987" s="3">
        <f>HLOOKUP(S$5,[1]非R能力!$B$8:$F$558,$C3987+1,0)</f>
        <v>73368.568621644255</v>
      </c>
      <c r="T3987" s="3">
        <f>INDEX([1]非R能力!$H$9:$H$558,D3987)</f>
        <v>74359.2083312342</v>
      </c>
      <c r="U3987" s="3">
        <f>IF(E3987="小怪",0,IF(INDEX([1]非R能力!$FK$9:$FK$558,C3987)=0,0,10))</f>
        <v>10</v>
      </c>
      <c r="V3987" s="3">
        <f>IF(E3987="小怪",0,IF(INDEX([1]非R能力!$FH$9:$FH$558,C3987)=0,0,5000))</f>
        <v>5000</v>
      </c>
      <c r="W3987" s="3">
        <f>HLOOKUP(W$5,[2]人物技能基础!$O$3:$Q$553,$C3987+1,0)</f>
        <v>3.637142857142857</v>
      </c>
      <c r="X3987" s="3">
        <f>HLOOKUP(X$5,[2]人物技能基础!$O$3:$Q$553,$C3987+1,0)</f>
        <v>2.0186428571428574</v>
      </c>
      <c r="Y3987" s="3">
        <f>HLOOKUP(Y$5,[2]人物技能基础!$O$3:$Q$553,$C3987+1,0)</f>
        <v>99.964285714285708</v>
      </c>
      <c r="Z3987" s="3">
        <f t="shared" si="373"/>
        <v>12128984</v>
      </c>
      <c r="AA3987" s="3">
        <f t="shared" si="374"/>
        <v>198693</v>
      </c>
      <c r="AB3987" s="3">
        <f t="shared" si="375"/>
        <v>74229</v>
      </c>
      <c r="AC3987" s="3">
        <f t="shared" si="376"/>
        <v>73368</v>
      </c>
      <c r="AD3987" s="3">
        <f t="shared" si="377"/>
        <v>75488</v>
      </c>
    </row>
    <row r="3988" spans="1:30" x14ac:dyDescent="0.15">
      <c r="A3988" s="3">
        <v>1983</v>
      </c>
      <c r="B3988" s="3" t="str">
        <f t="shared" si="372"/>
        <v>关卡1983boss</v>
      </c>
      <c r="C3988" s="3">
        <f>INDEX([3]关卡!$J$19:$J$2018,A3988)</f>
        <v>550</v>
      </c>
      <c r="D3988" s="3">
        <f>INDEX([3]关卡!$N$19:$N$2018,A3988)</f>
        <v>550</v>
      </c>
      <c r="E3988" s="3" t="s">
        <v>25</v>
      </c>
      <c r="F3988" s="3" t="s">
        <v>26</v>
      </c>
      <c r="G3988" s="3">
        <v>30</v>
      </c>
      <c r="H3988" s="3">
        <v>30</v>
      </c>
      <c r="I3988" s="3">
        <v>0.2</v>
      </c>
      <c r="J3988" s="4">
        <v>0.75</v>
      </c>
      <c r="K3988" s="4">
        <v>1</v>
      </c>
      <c r="L3988" s="4">
        <v>5</v>
      </c>
      <c r="M3988" s="3">
        <v>1</v>
      </c>
      <c r="N3988" s="3">
        <v>2</v>
      </c>
      <c r="O3988" s="3">
        <f>HLOOKUP(O$5,[1]非R能力!$B$8:$F$558,$C3988+1,0)</f>
        <v>2674530.2363424227</v>
      </c>
      <c r="P3988" s="3">
        <f>HLOOKUP(P$5,[1]非R能力!$B$8:$F$558,$C3988+1,0)</f>
        <v>371147.94865448773</v>
      </c>
      <c r="Q3988" s="3">
        <f>HLOOKUP(Q$5,[1]非R能力!$B$8:$F$558,$C3988+1,0)</f>
        <v>180663.03073300805</v>
      </c>
      <c r="R3988" s="3">
        <f>HLOOKUP(R$5,[1]非R能力!$B$8:$F$558,$C3988+1,0)</f>
        <v>56616.730527455926</v>
      </c>
      <c r="S3988" s="3">
        <f>HLOOKUP(S$5,[1]非R能力!$B$8:$F$558,$C3988+1,0)</f>
        <v>73368.568621644255</v>
      </c>
      <c r="T3988" s="3">
        <f>INDEX([1]非R能力!$H$9:$H$558,D3988)</f>
        <v>74359.2083312342</v>
      </c>
      <c r="U3988" s="3">
        <f>IF(E3988="小怪",0,IF(INDEX([1]非R能力!$FK$9:$FK$558,C3988)=0,0,10))</f>
        <v>10</v>
      </c>
      <c r="V3988" s="3">
        <f>IF(E3988="小怪",0,IF(INDEX([1]非R能力!$FH$9:$FH$558,C3988)=0,0,5000))</f>
        <v>5000</v>
      </c>
      <c r="W3988" s="3">
        <f>HLOOKUP(W$5,[2]人物技能基础!$O$3:$Q$553,$C3988+1,0)</f>
        <v>3.637142857142857</v>
      </c>
      <c r="X3988" s="3">
        <f>HLOOKUP(X$5,[2]人物技能基础!$O$3:$Q$553,$C3988+1,0)</f>
        <v>2.0186428571428574</v>
      </c>
      <c r="Y3988" s="3">
        <f>HLOOKUP(Y$5,[2]人物技能基础!$O$3:$Q$553,$C3988+1,0)</f>
        <v>99.964285714285708</v>
      </c>
      <c r="Z3988" s="3">
        <f t="shared" si="373"/>
        <v>12128984</v>
      </c>
      <c r="AA3988" s="3">
        <f t="shared" si="374"/>
        <v>198693</v>
      </c>
      <c r="AB3988" s="3">
        <f t="shared" si="375"/>
        <v>74229</v>
      </c>
      <c r="AC3988" s="3">
        <f t="shared" si="376"/>
        <v>73368</v>
      </c>
      <c r="AD3988" s="3">
        <f t="shared" si="377"/>
        <v>75488</v>
      </c>
    </row>
    <row r="3989" spans="1:30" x14ac:dyDescent="0.15">
      <c r="A3989" s="3">
        <v>1984</v>
      </c>
      <c r="B3989" s="3" t="str">
        <f t="shared" si="372"/>
        <v>关卡1984boss</v>
      </c>
      <c r="C3989" s="3">
        <f>INDEX([3]关卡!$J$19:$J$2018,A3989)</f>
        <v>550</v>
      </c>
      <c r="D3989" s="3">
        <f>INDEX([3]关卡!$N$19:$N$2018,A3989)</f>
        <v>550</v>
      </c>
      <c r="E3989" s="3" t="s">
        <v>25</v>
      </c>
      <c r="F3989" s="3" t="s">
        <v>26</v>
      </c>
      <c r="G3989" s="3">
        <v>30</v>
      </c>
      <c r="H3989" s="3">
        <v>30</v>
      </c>
      <c r="I3989" s="3">
        <v>0.2</v>
      </c>
      <c r="J3989" s="4">
        <v>0.75</v>
      </c>
      <c r="K3989" s="4">
        <v>1</v>
      </c>
      <c r="L3989" s="4">
        <v>5</v>
      </c>
      <c r="M3989" s="3">
        <v>1</v>
      </c>
      <c r="N3989" s="3">
        <v>2</v>
      </c>
      <c r="O3989" s="3">
        <f>HLOOKUP(O$5,[1]非R能力!$B$8:$F$558,$C3989+1,0)</f>
        <v>2674530.2363424227</v>
      </c>
      <c r="P3989" s="3">
        <f>HLOOKUP(P$5,[1]非R能力!$B$8:$F$558,$C3989+1,0)</f>
        <v>371147.94865448773</v>
      </c>
      <c r="Q3989" s="3">
        <f>HLOOKUP(Q$5,[1]非R能力!$B$8:$F$558,$C3989+1,0)</f>
        <v>180663.03073300805</v>
      </c>
      <c r="R3989" s="3">
        <f>HLOOKUP(R$5,[1]非R能力!$B$8:$F$558,$C3989+1,0)</f>
        <v>56616.730527455926</v>
      </c>
      <c r="S3989" s="3">
        <f>HLOOKUP(S$5,[1]非R能力!$B$8:$F$558,$C3989+1,0)</f>
        <v>73368.568621644255</v>
      </c>
      <c r="T3989" s="3">
        <f>INDEX([1]非R能力!$H$9:$H$558,D3989)</f>
        <v>74359.2083312342</v>
      </c>
      <c r="U3989" s="3">
        <f>IF(E3989="小怪",0,IF(INDEX([1]非R能力!$FK$9:$FK$558,C3989)=0,0,10))</f>
        <v>10</v>
      </c>
      <c r="V3989" s="3">
        <f>IF(E3989="小怪",0,IF(INDEX([1]非R能力!$FH$9:$FH$558,C3989)=0,0,5000))</f>
        <v>5000</v>
      </c>
      <c r="W3989" s="3">
        <f>HLOOKUP(W$5,[2]人物技能基础!$O$3:$Q$553,$C3989+1,0)</f>
        <v>3.637142857142857</v>
      </c>
      <c r="X3989" s="3">
        <f>HLOOKUP(X$5,[2]人物技能基础!$O$3:$Q$553,$C3989+1,0)</f>
        <v>2.0186428571428574</v>
      </c>
      <c r="Y3989" s="3">
        <f>HLOOKUP(Y$5,[2]人物技能基础!$O$3:$Q$553,$C3989+1,0)</f>
        <v>99.964285714285708</v>
      </c>
      <c r="Z3989" s="3">
        <f t="shared" si="373"/>
        <v>12128984</v>
      </c>
      <c r="AA3989" s="3">
        <f t="shared" si="374"/>
        <v>198693</v>
      </c>
      <c r="AB3989" s="3">
        <f t="shared" si="375"/>
        <v>74229</v>
      </c>
      <c r="AC3989" s="3">
        <f t="shared" si="376"/>
        <v>73368</v>
      </c>
      <c r="AD3989" s="3">
        <f t="shared" si="377"/>
        <v>75488</v>
      </c>
    </row>
    <row r="3990" spans="1:30" x14ac:dyDescent="0.15">
      <c r="A3990" s="3">
        <v>1985</v>
      </c>
      <c r="B3990" s="3" t="str">
        <f t="shared" si="372"/>
        <v>关卡1985boss</v>
      </c>
      <c r="C3990" s="3">
        <f>INDEX([3]关卡!$J$19:$J$2018,A3990)</f>
        <v>550</v>
      </c>
      <c r="D3990" s="3">
        <f>INDEX([3]关卡!$N$19:$N$2018,A3990)</f>
        <v>550</v>
      </c>
      <c r="E3990" s="3" t="s">
        <v>25</v>
      </c>
      <c r="F3990" s="3" t="s">
        <v>26</v>
      </c>
      <c r="G3990" s="3">
        <v>30</v>
      </c>
      <c r="H3990" s="3">
        <v>30</v>
      </c>
      <c r="I3990" s="3">
        <v>0.2</v>
      </c>
      <c r="J3990" s="4">
        <v>0.75</v>
      </c>
      <c r="K3990" s="4">
        <v>1</v>
      </c>
      <c r="L3990" s="4">
        <v>5</v>
      </c>
      <c r="M3990" s="3">
        <v>1</v>
      </c>
      <c r="N3990" s="3">
        <v>2</v>
      </c>
      <c r="O3990" s="3">
        <f>HLOOKUP(O$5,[1]非R能力!$B$8:$F$558,$C3990+1,0)</f>
        <v>2674530.2363424227</v>
      </c>
      <c r="P3990" s="3">
        <f>HLOOKUP(P$5,[1]非R能力!$B$8:$F$558,$C3990+1,0)</f>
        <v>371147.94865448773</v>
      </c>
      <c r="Q3990" s="3">
        <f>HLOOKUP(Q$5,[1]非R能力!$B$8:$F$558,$C3990+1,0)</f>
        <v>180663.03073300805</v>
      </c>
      <c r="R3990" s="3">
        <f>HLOOKUP(R$5,[1]非R能力!$B$8:$F$558,$C3990+1,0)</f>
        <v>56616.730527455926</v>
      </c>
      <c r="S3990" s="3">
        <f>HLOOKUP(S$5,[1]非R能力!$B$8:$F$558,$C3990+1,0)</f>
        <v>73368.568621644255</v>
      </c>
      <c r="T3990" s="3">
        <f>INDEX([1]非R能力!$H$9:$H$558,D3990)</f>
        <v>74359.2083312342</v>
      </c>
      <c r="U3990" s="3">
        <f>IF(E3990="小怪",0,IF(INDEX([1]非R能力!$FK$9:$FK$558,C3990)=0,0,10))</f>
        <v>10</v>
      </c>
      <c r="V3990" s="3">
        <f>IF(E3990="小怪",0,IF(INDEX([1]非R能力!$FH$9:$FH$558,C3990)=0,0,5000))</f>
        <v>5000</v>
      </c>
      <c r="W3990" s="3">
        <f>HLOOKUP(W$5,[2]人物技能基础!$O$3:$Q$553,$C3990+1,0)</f>
        <v>3.637142857142857</v>
      </c>
      <c r="X3990" s="3">
        <f>HLOOKUP(X$5,[2]人物技能基础!$O$3:$Q$553,$C3990+1,0)</f>
        <v>2.0186428571428574</v>
      </c>
      <c r="Y3990" s="3">
        <f>HLOOKUP(Y$5,[2]人物技能基础!$O$3:$Q$553,$C3990+1,0)</f>
        <v>99.964285714285708</v>
      </c>
      <c r="Z3990" s="3">
        <f t="shared" si="373"/>
        <v>12128984</v>
      </c>
      <c r="AA3990" s="3">
        <f t="shared" si="374"/>
        <v>198693</v>
      </c>
      <c r="AB3990" s="3">
        <f t="shared" si="375"/>
        <v>74229</v>
      </c>
      <c r="AC3990" s="3">
        <f t="shared" si="376"/>
        <v>73368</v>
      </c>
      <c r="AD3990" s="3">
        <f t="shared" si="377"/>
        <v>75488</v>
      </c>
    </row>
    <row r="3991" spans="1:30" x14ac:dyDescent="0.15">
      <c r="A3991" s="3">
        <v>1986</v>
      </c>
      <c r="B3991" s="3" t="str">
        <f t="shared" si="372"/>
        <v>关卡1986boss</v>
      </c>
      <c r="C3991" s="3">
        <f>INDEX([3]关卡!$J$19:$J$2018,A3991)</f>
        <v>550</v>
      </c>
      <c r="D3991" s="3">
        <f>INDEX([3]关卡!$N$19:$N$2018,A3991)</f>
        <v>550</v>
      </c>
      <c r="E3991" s="3" t="s">
        <v>25</v>
      </c>
      <c r="F3991" s="3" t="s">
        <v>26</v>
      </c>
      <c r="G3991" s="3">
        <v>30</v>
      </c>
      <c r="H3991" s="3">
        <v>30</v>
      </c>
      <c r="I3991" s="3">
        <v>0.2</v>
      </c>
      <c r="J3991" s="4">
        <v>0.75</v>
      </c>
      <c r="K3991" s="4">
        <v>1</v>
      </c>
      <c r="L3991" s="4">
        <v>5</v>
      </c>
      <c r="M3991" s="3">
        <v>1</v>
      </c>
      <c r="N3991" s="3">
        <v>2</v>
      </c>
      <c r="O3991" s="3">
        <f>HLOOKUP(O$5,[1]非R能力!$B$8:$F$558,$C3991+1,0)</f>
        <v>2674530.2363424227</v>
      </c>
      <c r="P3991" s="3">
        <f>HLOOKUP(P$5,[1]非R能力!$B$8:$F$558,$C3991+1,0)</f>
        <v>371147.94865448773</v>
      </c>
      <c r="Q3991" s="3">
        <f>HLOOKUP(Q$5,[1]非R能力!$B$8:$F$558,$C3991+1,0)</f>
        <v>180663.03073300805</v>
      </c>
      <c r="R3991" s="3">
        <f>HLOOKUP(R$5,[1]非R能力!$B$8:$F$558,$C3991+1,0)</f>
        <v>56616.730527455926</v>
      </c>
      <c r="S3991" s="3">
        <f>HLOOKUP(S$5,[1]非R能力!$B$8:$F$558,$C3991+1,0)</f>
        <v>73368.568621644255</v>
      </c>
      <c r="T3991" s="3">
        <f>INDEX([1]非R能力!$H$9:$H$558,D3991)</f>
        <v>74359.2083312342</v>
      </c>
      <c r="U3991" s="3">
        <f>IF(E3991="小怪",0,IF(INDEX([1]非R能力!$FK$9:$FK$558,C3991)=0,0,10))</f>
        <v>10</v>
      </c>
      <c r="V3991" s="3">
        <f>IF(E3991="小怪",0,IF(INDEX([1]非R能力!$FH$9:$FH$558,C3991)=0,0,5000))</f>
        <v>5000</v>
      </c>
      <c r="W3991" s="3">
        <f>HLOOKUP(W$5,[2]人物技能基础!$O$3:$Q$553,$C3991+1,0)</f>
        <v>3.637142857142857</v>
      </c>
      <c r="X3991" s="3">
        <f>HLOOKUP(X$5,[2]人物技能基础!$O$3:$Q$553,$C3991+1,0)</f>
        <v>2.0186428571428574</v>
      </c>
      <c r="Y3991" s="3">
        <f>HLOOKUP(Y$5,[2]人物技能基础!$O$3:$Q$553,$C3991+1,0)</f>
        <v>99.964285714285708</v>
      </c>
      <c r="Z3991" s="3">
        <f t="shared" si="373"/>
        <v>12128984</v>
      </c>
      <c r="AA3991" s="3">
        <f t="shared" si="374"/>
        <v>198693</v>
      </c>
      <c r="AB3991" s="3">
        <f t="shared" si="375"/>
        <v>74229</v>
      </c>
      <c r="AC3991" s="3">
        <f t="shared" si="376"/>
        <v>73368</v>
      </c>
      <c r="AD3991" s="3">
        <f t="shared" si="377"/>
        <v>75488</v>
      </c>
    </row>
    <row r="3992" spans="1:30" x14ac:dyDescent="0.15">
      <c r="A3992" s="3">
        <v>1987</v>
      </c>
      <c r="B3992" s="3" t="str">
        <f t="shared" si="372"/>
        <v>关卡1987boss</v>
      </c>
      <c r="C3992" s="3">
        <f>INDEX([3]关卡!$J$19:$J$2018,A3992)</f>
        <v>550</v>
      </c>
      <c r="D3992" s="3">
        <f>INDEX([3]关卡!$N$19:$N$2018,A3992)</f>
        <v>550</v>
      </c>
      <c r="E3992" s="3" t="s">
        <v>25</v>
      </c>
      <c r="F3992" s="3" t="s">
        <v>26</v>
      </c>
      <c r="G3992" s="3">
        <v>30</v>
      </c>
      <c r="H3992" s="3">
        <v>30</v>
      </c>
      <c r="I3992" s="3">
        <v>0.2</v>
      </c>
      <c r="J3992" s="4">
        <v>0.75</v>
      </c>
      <c r="K3992" s="4">
        <v>1</v>
      </c>
      <c r="L3992" s="4">
        <v>5</v>
      </c>
      <c r="M3992" s="3">
        <v>1</v>
      </c>
      <c r="N3992" s="3">
        <v>2</v>
      </c>
      <c r="O3992" s="3">
        <f>HLOOKUP(O$5,[1]非R能力!$B$8:$F$558,$C3992+1,0)</f>
        <v>2674530.2363424227</v>
      </c>
      <c r="P3992" s="3">
        <f>HLOOKUP(P$5,[1]非R能力!$B$8:$F$558,$C3992+1,0)</f>
        <v>371147.94865448773</v>
      </c>
      <c r="Q3992" s="3">
        <f>HLOOKUP(Q$5,[1]非R能力!$B$8:$F$558,$C3992+1,0)</f>
        <v>180663.03073300805</v>
      </c>
      <c r="R3992" s="3">
        <f>HLOOKUP(R$5,[1]非R能力!$B$8:$F$558,$C3992+1,0)</f>
        <v>56616.730527455926</v>
      </c>
      <c r="S3992" s="3">
        <f>HLOOKUP(S$5,[1]非R能力!$B$8:$F$558,$C3992+1,0)</f>
        <v>73368.568621644255</v>
      </c>
      <c r="T3992" s="3">
        <f>INDEX([1]非R能力!$H$9:$H$558,D3992)</f>
        <v>74359.2083312342</v>
      </c>
      <c r="U3992" s="3">
        <f>IF(E3992="小怪",0,IF(INDEX([1]非R能力!$FK$9:$FK$558,C3992)=0,0,10))</f>
        <v>10</v>
      </c>
      <c r="V3992" s="3">
        <f>IF(E3992="小怪",0,IF(INDEX([1]非R能力!$FH$9:$FH$558,C3992)=0,0,5000))</f>
        <v>5000</v>
      </c>
      <c r="W3992" s="3">
        <f>HLOOKUP(W$5,[2]人物技能基础!$O$3:$Q$553,$C3992+1,0)</f>
        <v>3.637142857142857</v>
      </c>
      <c r="X3992" s="3">
        <f>HLOOKUP(X$5,[2]人物技能基础!$O$3:$Q$553,$C3992+1,0)</f>
        <v>2.0186428571428574</v>
      </c>
      <c r="Y3992" s="3">
        <f>HLOOKUP(Y$5,[2]人物技能基础!$O$3:$Q$553,$C3992+1,0)</f>
        <v>99.964285714285708</v>
      </c>
      <c r="Z3992" s="3">
        <f t="shared" si="373"/>
        <v>12128984</v>
      </c>
      <c r="AA3992" s="3">
        <f t="shared" si="374"/>
        <v>198693</v>
      </c>
      <c r="AB3992" s="3">
        <f t="shared" si="375"/>
        <v>74229</v>
      </c>
      <c r="AC3992" s="3">
        <f t="shared" si="376"/>
        <v>73368</v>
      </c>
      <c r="AD3992" s="3">
        <f t="shared" si="377"/>
        <v>75488</v>
      </c>
    </row>
    <row r="3993" spans="1:30" x14ac:dyDescent="0.15">
      <c r="A3993" s="3">
        <v>1988</v>
      </c>
      <c r="B3993" s="3" t="str">
        <f t="shared" si="372"/>
        <v>关卡1988boss</v>
      </c>
      <c r="C3993" s="3">
        <f>INDEX([3]关卡!$J$19:$J$2018,A3993)</f>
        <v>550</v>
      </c>
      <c r="D3993" s="3">
        <f>INDEX([3]关卡!$N$19:$N$2018,A3993)</f>
        <v>550</v>
      </c>
      <c r="E3993" s="3" t="s">
        <v>25</v>
      </c>
      <c r="F3993" s="3" t="s">
        <v>26</v>
      </c>
      <c r="G3993" s="3">
        <v>30</v>
      </c>
      <c r="H3993" s="3">
        <v>30</v>
      </c>
      <c r="I3993" s="3">
        <v>0.2</v>
      </c>
      <c r="J3993" s="4">
        <v>0.75</v>
      </c>
      <c r="K3993" s="4">
        <v>1</v>
      </c>
      <c r="L3993" s="4">
        <v>5</v>
      </c>
      <c r="M3993" s="3">
        <v>1</v>
      </c>
      <c r="N3993" s="3">
        <v>2</v>
      </c>
      <c r="O3993" s="3">
        <f>HLOOKUP(O$5,[1]非R能力!$B$8:$F$558,$C3993+1,0)</f>
        <v>2674530.2363424227</v>
      </c>
      <c r="P3993" s="3">
        <f>HLOOKUP(P$5,[1]非R能力!$B$8:$F$558,$C3993+1,0)</f>
        <v>371147.94865448773</v>
      </c>
      <c r="Q3993" s="3">
        <f>HLOOKUP(Q$5,[1]非R能力!$B$8:$F$558,$C3993+1,0)</f>
        <v>180663.03073300805</v>
      </c>
      <c r="R3993" s="3">
        <f>HLOOKUP(R$5,[1]非R能力!$B$8:$F$558,$C3993+1,0)</f>
        <v>56616.730527455926</v>
      </c>
      <c r="S3993" s="3">
        <f>HLOOKUP(S$5,[1]非R能力!$B$8:$F$558,$C3993+1,0)</f>
        <v>73368.568621644255</v>
      </c>
      <c r="T3993" s="3">
        <f>INDEX([1]非R能力!$H$9:$H$558,D3993)</f>
        <v>74359.2083312342</v>
      </c>
      <c r="U3993" s="3">
        <f>IF(E3993="小怪",0,IF(INDEX([1]非R能力!$FK$9:$FK$558,C3993)=0,0,10))</f>
        <v>10</v>
      </c>
      <c r="V3993" s="3">
        <f>IF(E3993="小怪",0,IF(INDEX([1]非R能力!$FH$9:$FH$558,C3993)=0,0,5000))</f>
        <v>5000</v>
      </c>
      <c r="W3993" s="3">
        <f>HLOOKUP(W$5,[2]人物技能基础!$O$3:$Q$553,$C3993+1,0)</f>
        <v>3.637142857142857</v>
      </c>
      <c r="X3993" s="3">
        <f>HLOOKUP(X$5,[2]人物技能基础!$O$3:$Q$553,$C3993+1,0)</f>
        <v>2.0186428571428574</v>
      </c>
      <c r="Y3993" s="3">
        <f>HLOOKUP(Y$5,[2]人物技能基础!$O$3:$Q$553,$C3993+1,0)</f>
        <v>99.964285714285708</v>
      </c>
      <c r="Z3993" s="3">
        <f t="shared" si="373"/>
        <v>12128984</v>
      </c>
      <c r="AA3993" s="3">
        <f t="shared" si="374"/>
        <v>198693</v>
      </c>
      <c r="AB3993" s="3">
        <f t="shared" si="375"/>
        <v>74229</v>
      </c>
      <c r="AC3993" s="3">
        <f t="shared" si="376"/>
        <v>73368</v>
      </c>
      <c r="AD3993" s="3">
        <f t="shared" si="377"/>
        <v>75488</v>
      </c>
    </row>
    <row r="3994" spans="1:30" x14ac:dyDescent="0.15">
      <c r="A3994" s="3">
        <v>1989</v>
      </c>
      <c r="B3994" s="3" t="str">
        <f t="shared" si="372"/>
        <v>关卡1989boss</v>
      </c>
      <c r="C3994" s="3">
        <f>INDEX([3]关卡!$J$19:$J$2018,A3994)</f>
        <v>550</v>
      </c>
      <c r="D3994" s="3">
        <f>INDEX([3]关卡!$N$19:$N$2018,A3994)</f>
        <v>550</v>
      </c>
      <c r="E3994" s="3" t="s">
        <v>25</v>
      </c>
      <c r="F3994" s="3" t="s">
        <v>26</v>
      </c>
      <c r="G3994" s="3">
        <v>30</v>
      </c>
      <c r="H3994" s="3">
        <v>30</v>
      </c>
      <c r="I3994" s="3">
        <v>0.2</v>
      </c>
      <c r="J3994" s="4">
        <v>0.75</v>
      </c>
      <c r="K3994" s="4">
        <v>1</v>
      </c>
      <c r="L3994" s="4">
        <v>5</v>
      </c>
      <c r="M3994" s="3">
        <v>1</v>
      </c>
      <c r="N3994" s="3">
        <v>2</v>
      </c>
      <c r="O3994" s="3">
        <f>HLOOKUP(O$5,[1]非R能力!$B$8:$F$558,$C3994+1,0)</f>
        <v>2674530.2363424227</v>
      </c>
      <c r="P3994" s="3">
        <f>HLOOKUP(P$5,[1]非R能力!$B$8:$F$558,$C3994+1,0)</f>
        <v>371147.94865448773</v>
      </c>
      <c r="Q3994" s="3">
        <f>HLOOKUP(Q$5,[1]非R能力!$B$8:$F$558,$C3994+1,0)</f>
        <v>180663.03073300805</v>
      </c>
      <c r="R3994" s="3">
        <f>HLOOKUP(R$5,[1]非R能力!$B$8:$F$558,$C3994+1,0)</f>
        <v>56616.730527455926</v>
      </c>
      <c r="S3994" s="3">
        <f>HLOOKUP(S$5,[1]非R能力!$B$8:$F$558,$C3994+1,0)</f>
        <v>73368.568621644255</v>
      </c>
      <c r="T3994" s="3">
        <f>INDEX([1]非R能力!$H$9:$H$558,D3994)</f>
        <v>74359.2083312342</v>
      </c>
      <c r="U3994" s="3">
        <f>IF(E3994="小怪",0,IF(INDEX([1]非R能力!$FK$9:$FK$558,C3994)=0,0,10))</f>
        <v>10</v>
      </c>
      <c r="V3994" s="3">
        <f>IF(E3994="小怪",0,IF(INDEX([1]非R能力!$FH$9:$FH$558,C3994)=0,0,5000))</f>
        <v>5000</v>
      </c>
      <c r="W3994" s="3">
        <f>HLOOKUP(W$5,[2]人物技能基础!$O$3:$Q$553,$C3994+1,0)</f>
        <v>3.637142857142857</v>
      </c>
      <c r="X3994" s="3">
        <f>HLOOKUP(X$5,[2]人物技能基础!$O$3:$Q$553,$C3994+1,0)</f>
        <v>2.0186428571428574</v>
      </c>
      <c r="Y3994" s="3">
        <f>HLOOKUP(Y$5,[2]人物技能基础!$O$3:$Q$553,$C3994+1,0)</f>
        <v>99.964285714285708</v>
      </c>
      <c r="Z3994" s="3">
        <f t="shared" si="373"/>
        <v>12128984</v>
      </c>
      <c r="AA3994" s="3">
        <f t="shared" si="374"/>
        <v>198693</v>
      </c>
      <c r="AB3994" s="3">
        <f t="shared" si="375"/>
        <v>74229</v>
      </c>
      <c r="AC3994" s="3">
        <f t="shared" si="376"/>
        <v>73368</v>
      </c>
      <c r="AD3994" s="3">
        <f t="shared" si="377"/>
        <v>75488</v>
      </c>
    </row>
    <row r="3995" spans="1:30" x14ac:dyDescent="0.15">
      <c r="A3995" s="3">
        <v>1990</v>
      </c>
      <c r="B3995" s="3" t="str">
        <f t="shared" si="372"/>
        <v>关卡1990boss</v>
      </c>
      <c r="C3995" s="3">
        <f>INDEX([3]关卡!$J$19:$J$2018,A3995)</f>
        <v>550</v>
      </c>
      <c r="D3995" s="3">
        <f>INDEX([3]关卡!$N$19:$N$2018,A3995)</f>
        <v>550</v>
      </c>
      <c r="E3995" s="3" t="s">
        <v>25</v>
      </c>
      <c r="F3995" s="3" t="s">
        <v>26</v>
      </c>
      <c r="G3995" s="3">
        <v>30</v>
      </c>
      <c r="H3995" s="3">
        <v>30</v>
      </c>
      <c r="I3995" s="3">
        <v>0.2</v>
      </c>
      <c r="J3995" s="4">
        <v>0.75</v>
      </c>
      <c r="K3995" s="4">
        <v>1</v>
      </c>
      <c r="L3995" s="4">
        <v>5</v>
      </c>
      <c r="M3995" s="3">
        <v>1</v>
      </c>
      <c r="N3995" s="3">
        <v>2</v>
      </c>
      <c r="O3995" s="3">
        <f>HLOOKUP(O$5,[1]非R能力!$B$8:$F$558,$C3995+1,0)</f>
        <v>2674530.2363424227</v>
      </c>
      <c r="P3995" s="3">
        <f>HLOOKUP(P$5,[1]非R能力!$B$8:$F$558,$C3995+1,0)</f>
        <v>371147.94865448773</v>
      </c>
      <c r="Q3995" s="3">
        <f>HLOOKUP(Q$5,[1]非R能力!$B$8:$F$558,$C3995+1,0)</f>
        <v>180663.03073300805</v>
      </c>
      <c r="R3995" s="3">
        <f>HLOOKUP(R$5,[1]非R能力!$B$8:$F$558,$C3995+1,0)</f>
        <v>56616.730527455926</v>
      </c>
      <c r="S3995" s="3">
        <f>HLOOKUP(S$5,[1]非R能力!$B$8:$F$558,$C3995+1,0)</f>
        <v>73368.568621644255</v>
      </c>
      <c r="T3995" s="3">
        <f>INDEX([1]非R能力!$H$9:$H$558,D3995)</f>
        <v>74359.2083312342</v>
      </c>
      <c r="U3995" s="3">
        <f>IF(E3995="小怪",0,IF(INDEX([1]非R能力!$FK$9:$FK$558,C3995)=0,0,10))</f>
        <v>10</v>
      </c>
      <c r="V3995" s="3">
        <f>IF(E3995="小怪",0,IF(INDEX([1]非R能力!$FH$9:$FH$558,C3995)=0,0,5000))</f>
        <v>5000</v>
      </c>
      <c r="W3995" s="3">
        <f>HLOOKUP(W$5,[2]人物技能基础!$O$3:$Q$553,$C3995+1,0)</f>
        <v>3.637142857142857</v>
      </c>
      <c r="X3995" s="3">
        <f>HLOOKUP(X$5,[2]人物技能基础!$O$3:$Q$553,$C3995+1,0)</f>
        <v>2.0186428571428574</v>
      </c>
      <c r="Y3995" s="3">
        <f>HLOOKUP(Y$5,[2]人物技能基础!$O$3:$Q$553,$C3995+1,0)</f>
        <v>99.964285714285708</v>
      </c>
      <c r="Z3995" s="3">
        <f t="shared" si="373"/>
        <v>12128984</v>
      </c>
      <c r="AA3995" s="3">
        <f t="shared" si="374"/>
        <v>198693</v>
      </c>
      <c r="AB3995" s="3">
        <f t="shared" si="375"/>
        <v>74229</v>
      </c>
      <c r="AC3995" s="3">
        <f t="shared" si="376"/>
        <v>73368</v>
      </c>
      <c r="AD3995" s="3">
        <f t="shared" si="377"/>
        <v>75488</v>
      </c>
    </row>
    <row r="3996" spans="1:30" x14ac:dyDescent="0.15">
      <c r="A3996" s="3">
        <v>1991</v>
      </c>
      <c r="B3996" s="3" t="str">
        <f t="shared" si="372"/>
        <v>关卡1991boss</v>
      </c>
      <c r="C3996" s="3">
        <f>INDEX([3]关卡!$J$19:$J$2018,A3996)</f>
        <v>550</v>
      </c>
      <c r="D3996" s="3">
        <f>INDEX([3]关卡!$N$19:$N$2018,A3996)</f>
        <v>550</v>
      </c>
      <c r="E3996" s="3" t="s">
        <v>25</v>
      </c>
      <c r="F3996" s="3" t="s">
        <v>26</v>
      </c>
      <c r="G3996" s="3">
        <v>30</v>
      </c>
      <c r="H3996" s="3">
        <v>30</v>
      </c>
      <c r="I3996" s="3">
        <v>0.2</v>
      </c>
      <c r="J3996" s="4">
        <v>0.75</v>
      </c>
      <c r="K3996" s="4">
        <v>1</v>
      </c>
      <c r="L3996" s="4">
        <v>5</v>
      </c>
      <c r="M3996" s="3">
        <v>1</v>
      </c>
      <c r="N3996" s="3">
        <v>2</v>
      </c>
      <c r="O3996" s="3">
        <f>HLOOKUP(O$5,[1]非R能力!$B$8:$F$558,$C3996+1,0)</f>
        <v>2674530.2363424227</v>
      </c>
      <c r="P3996" s="3">
        <f>HLOOKUP(P$5,[1]非R能力!$B$8:$F$558,$C3996+1,0)</f>
        <v>371147.94865448773</v>
      </c>
      <c r="Q3996" s="3">
        <f>HLOOKUP(Q$5,[1]非R能力!$B$8:$F$558,$C3996+1,0)</f>
        <v>180663.03073300805</v>
      </c>
      <c r="R3996" s="3">
        <f>HLOOKUP(R$5,[1]非R能力!$B$8:$F$558,$C3996+1,0)</f>
        <v>56616.730527455926</v>
      </c>
      <c r="S3996" s="3">
        <f>HLOOKUP(S$5,[1]非R能力!$B$8:$F$558,$C3996+1,0)</f>
        <v>73368.568621644255</v>
      </c>
      <c r="T3996" s="3">
        <f>INDEX([1]非R能力!$H$9:$H$558,D3996)</f>
        <v>74359.2083312342</v>
      </c>
      <c r="U3996" s="3">
        <f>IF(E3996="小怪",0,IF(INDEX([1]非R能力!$FK$9:$FK$558,C3996)=0,0,10))</f>
        <v>10</v>
      </c>
      <c r="V3996" s="3">
        <f>IF(E3996="小怪",0,IF(INDEX([1]非R能力!$FH$9:$FH$558,C3996)=0,0,5000))</f>
        <v>5000</v>
      </c>
      <c r="W3996" s="3">
        <f>HLOOKUP(W$5,[2]人物技能基础!$O$3:$Q$553,$C3996+1,0)</f>
        <v>3.637142857142857</v>
      </c>
      <c r="X3996" s="3">
        <f>HLOOKUP(X$5,[2]人物技能基础!$O$3:$Q$553,$C3996+1,0)</f>
        <v>2.0186428571428574</v>
      </c>
      <c r="Y3996" s="3">
        <f>HLOOKUP(Y$5,[2]人物技能基础!$O$3:$Q$553,$C3996+1,0)</f>
        <v>99.964285714285708</v>
      </c>
      <c r="Z3996" s="3">
        <f t="shared" si="373"/>
        <v>12128984</v>
      </c>
      <c r="AA3996" s="3">
        <f t="shared" si="374"/>
        <v>198693</v>
      </c>
      <c r="AB3996" s="3">
        <f t="shared" si="375"/>
        <v>74229</v>
      </c>
      <c r="AC3996" s="3">
        <f t="shared" si="376"/>
        <v>73368</v>
      </c>
      <c r="AD3996" s="3">
        <f t="shared" si="377"/>
        <v>75488</v>
      </c>
    </row>
    <row r="3997" spans="1:30" x14ac:dyDescent="0.15">
      <c r="A3997" s="3">
        <v>1992</v>
      </c>
      <c r="B3997" s="3" t="str">
        <f t="shared" si="372"/>
        <v>关卡1992boss</v>
      </c>
      <c r="C3997" s="3">
        <f>INDEX([3]关卡!$J$19:$J$2018,A3997)</f>
        <v>550</v>
      </c>
      <c r="D3997" s="3">
        <f>INDEX([3]关卡!$N$19:$N$2018,A3997)</f>
        <v>550</v>
      </c>
      <c r="E3997" s="3" t="s">
        <v>25</v>
      </c>
      <c r="F3997" s="3" t="s">
        <v>26</v>
      </c>
      <c r="G3997" s="3">
        <v>30</v>
      </c>
      <c r="H3997" s="3">
        <v>30</v>
      </c>
      <c r="I3997" s="3">
        <v>0.2</v>
      </c>
      <c r="J3997" s="4">
        <v>0.75</v>
      </c>
      <c r="K3997" s="4">
        <v>1</v>
      </c>
      <c r="L3997" s="4">
        <v>5</v>
      </c>
      <c r="M3997" s="3">
        <v>1</v>
      </c>
      <c r="N3997" s="3">
        <v>2</v>
      </c>
      <c r="O3997" s="3">
        <f>HLOOKUP(O$5,[1]非R能力!$B$8:$F$558,$C3997+1,0)</f>
        <v>2674530.2363424227</v>
      </c>
      <c r="P3997" s="3">
        <f>HLOOKUP(P$5,[1]非R能力!$B$8:$F$558,$C3997+1,0)</f>
        <v>371147.94865448773</v>
      </c>
      <c r="Q3997" s="3">
        <f>HLOOKUP(Q$5,[1]非R能力!$B$8:$F$558,$C3997+1,0)</f>
        <v>180663.03073300805</v>
      </c>
      <c r="R3997" s="3">
        <f>HLOOKUP(R$5,[1]非R能力!$B$8:$F$558,$C3997+1,0)</f>
        <v>56616.730527455926</v>
      </c>
      <c r="S3997" s="3">
        <f>HLOOKUP(S$5,[1]非R能力!$B$8:$F$558,$C3997+1,0)</f>
        <v>73368.568621644255</v>
      </c>
      <c r="T3997" s="3">
        <f>INDEX([1]非R能力!$H$9:$H$558,D3997)</f>
        <v>74359.2083312342</v>
      </c>
      <c r="U3997" s="3">
        <f>IF(E3997="小怪",0,IF(INDEX([1]非R能力!$FK$9:$FK$558,C3997)=0,0,10))</f>
        <v>10</v>
      </c>
      <c r="V3997" s="3">
        <f>IF(E3997="小怪",0,IF(INDEX([1]非R能力!$FH$9:$FH$558,C3997)=0,0,5000))</f>
        <v>5000</v>
      </c>
      <c r="W3997" s="3">
        <f>HLOOKUP(W$5,[2]人物技能基础!$O$3:$Q$553,$C3997+1,0)</f>
        <v>3.637142857142857</v>
      </c>
      <c r="X3997" s="3">
        <f>HLOOKUP(X$5,[2]人物技能基础!$O$3:$Q$553,$C3997+1,0)</f>
        <v>2.0186428571428574</v>
      </c>
      <c r="Y3997" s="3">
        <f>HLOOKUP(Y$5,[2]人物技能基础!$O$3:$Q$553,$C3997+1,0)</f>
        <v>99.964285714285708</v>
      </c>
      <c r="Z3997" s="3">
        <f t="shared" si="373"/>
        <v>12128984</v>
      </c>
      <c r="AA3997" s="3">
        <f t="shared" si="374"/>
        <v>198693</v>
      </c>
      <c r="AB3997" s="3">
        <f t="shared" si="375"/>
        <v>74229</v>
      </c>
      <c r="AC3997" s="3">
        <f t="shared" si="376"/>
        <v>73368</v>
      </c>
      <c r="AD3997" s="3">
        <f t="shared" si="377"/>
        <v>75488</v>
      </c>
    </row>
    <row r="3998" spans="1:30" x14ac:dyDescent="0.15">
      <c r="A3998" s="3">
        <v>1993</v>
      </c>
      <c r="B3998" s="3" t="str">
        <f t="shared" si="372"/>
        <v>关卡1993boss</v>
      </c>
      <c r="C3998" s="3">
        <f>INDEX([3]关卡!$J$19:$J$2018,A3998)</f>
        <v>550</v>
      </c>
      <c r="D3998" s="3">
        <f>INDEX([3]关卡!$N$19:$N$2018,A3998)</f>
        <v>550</v>
      </c>
      <c r="E3998" s="3" t="s">
        <v>25</v>
      </c>
      <c r="F3998" s="3" t="s">
        <v>26</v>
      </c>
      <c r="G3998" s="3">
        <v>30</v>
      </c>
      <c r="H3998" s="3">
        <v>30</v>
      </c>
      <c r="I3998" s="3">
        <v>0.2</v>
      </c>
      <c r="J3998" s="4">
        <v>0.75</v>
      </c>
      <c r="K3998" s="4">
        <v>1</v>
      </c>
      <c r="L3998" s="4">
        <v>5</v>
      </c>
      <c r="M3998" s="3">
        <v>1</v>
      </c>
      <c r="N3998" s="3">
        <v>2</v>
      </c>
      <c r="O3998" s="3">
        <f>HLOOKUP(O$5,[1]非R能力!$B$8:$F$558,$C3998+1,0)</f>
        <v>2674530.2363424227</v>
      </c>
      <c r="P3998" s="3">
        <f>HLOOKUP(P$5,[1]非R能力!$B$8:$F$558,$C3998+1,0)</f>
        <v>371147.94865448773</v>
      </c>
      <c r="Q3998" s="3">
        <f>HLOOKUP(Q$5,[1]非R能力!$B$8:$F$558,$C3998+1,0)</f>
        <v>180663.03073300805</v>
      </c>
      <c r="R3998" s="3">
        <f>HLOOKUP(R$5,[1]非R能力!$B$8:$F$558,$C3998+1,0)</f>
        <v>56616.730527455926</v>
      </c>
      <c r="S3998" s="3">
        <f>HLOOKUP(S$5,[1]非R能力!$B$8:$F$558,$C3998+1,0)</f>
        <v>73368.568621644255</v>
      </c>
      <c r="T3998" s="3">
        <f>INDEX([1]非R能力!$H$9:$H$558,D3998)</f>
        <v>74359.2083312342</v>
      </c>
      <c r="U3998" s="3">
        <f>IF(E3998="小怪",0,IF(INDEX([1]非R能力!$FK$9:$FK$558,C3998)=0,0,10))</f>
        <v>10</v>
      </c>
      <c r="V3998" s="3">
        <f>IF(E3998="小怪",0,IF(INDEX([1]非R能力!$FH$9:$FH$558,C3998)=0,0,5000))</f>
        <v>5000</v>
      </c>
      <c r="W3998" s="3">
        <f>HLOOKUP(W$5,[2]人物技能基础!$O$3:$Q$553,$C3998+1,0)</f>
        <v>3.637142857142857</v>
      </c>
      <c r="X3998" s="3">
        <f>HLOOKUP(X$5,[2]人物技能基础!$O$3:$Q$553,$C3998+1,0)</f>
        <v>2.0186428571428574</v>
      </c>
      <c r="Y3998" s="3">
        <f>HLOOKUP(Y$5,[2]人物技能基础!$O$3:$Q$553,$C3998+1,0)</f>
        <v>99.964285714285708</v>
      </c>
      <c r="Z3998" s="3">
        <f t="shared" si="373"/>
        <v>12128984</v>
      </c>
      <c r="AA3998" s="3">
        <f t="shared" si="374"/>
        <v>198693</v>
      </c>
      <c r="AB3998" s="3">
        <f t="shared" si="375"/>
        <v>74229</v>
      </c>
      <c r="AC3998" s="3">
        <f t="shared" si="376"/>
        <v>73368</v>
      </c>
      <c r="AD3998" s="3">
        <f t="shared" si="377"/>
        <v>75488</v>
      </c>
    </row>
    <row r="3999" spans="1:30" x14ac:dyDescent="0.15">
      <c r="A3999" s="3">
        <v>1994</v>
      </c>
      <c r="B3999" s="3" t="str">
        <f t="shared" si="372"/>
        <v>关卡1994boss</v>
      </c>
      <c r="C3999" s="3">
        <f>INDEX([3]关卡!$J$19:$J$2018,A3999)</f>
        <v>550</v>
      </c>
      <c r="D3999" s="3">
        <f>INDEX([3]关卡!$N$19:$N$2018,A3999)</f>
        <v>550</v>
      </c>
      <c r="E3999" s="3" t="s">
        <v>25</v>
      </c>
      <c r="F3999" s="3" t="s">
        <v>26</v>
      </c>
      <c r="G3999" s="3">
        <v>30</v>
      </c>
      <c r="H3999" s="3">
        <v>30</v>
      </c>
      <c r="I3999" s="3">
        <v>0.2</v>
      </c>
      <c r="J3999" s="4">
        <v>0.75</v>
      </c>
      <c r="K3999" s="4">
        <v>1</v>
      </c>
      <c r="L3999" s="4">
        <v>5</v>
      </c>
      <c r="M3999" s="3">
        <v>1</v>
      </c>
      <c r="N3999" s="3">
        <v>2</v>
      </c>
      <c r="O3999" s="3">
        <f>HLOOKUP(O$5,[1]非R能力!$B$8:$F$558,$C3999+1,0)</f>
        <v>2674530.2363424227</v>
      </c>
      <c r="P3999" s="3">
        <f>HLOOKUP(P$5,[1]非R能力!$B$8:$F$558,$C3999+1,0)</f>
        <v>371147.94865448773</v>
      </c>
      <c r="Q3999" s="3">
        <f>HLOOKUP(Q$5,[1]非R能力!$B$8:$F$558,$C3999+1,0)</f>
        <v>180663.03073300805</v>
      </c>
      <c r="R3999" s="3">
        <f>HLOOKUP(R$5,[1]非R能力!$B$8:$F$558,$C3999+1,0)</f>
        <v>56616.730527455926</v>
      </c>
      <c r="S3999" s="3">
        <f>HLOOKUP(S$5,[1]非R能力!$B$8:$F$558,$C3999+1,0)</f>
        <v>73368.568621644255</v>
      </c>
      <c r="T3999" s="3">
        <f>INDEX([1]非R能力!$H$9:$H$558,D3999)</f>
        <v>74359.2083312342</v>
      </c>
      <c r="U3999" s="3">
        <f>IF(E3999="小怪",0,IF(INDEX([1]非R能力!$FK$9:$FK$558,C3999)=0,0,10))</f>
        <v>10</v>
      </c>
      <c r="V3999" s="3">
        <f>IF(E3999="小怪",0,IF(INDEX([1]非R能力!$FH$9:$FH$558,C3999)=0,0,5000))</f>
        <v>5000</v>
      </c>
      <c r="W3999" s="3">
        <f>HLOOKUP(W$5,[2]人物技能基础!$O$3:$Q$553,$C3999+1,0)</f>
        <v>3.637142857142857</v>
      </c>
      <c r="X3999" s="3">
        <f>HLOOKUP(X$5,[2]人物技能基础!$O$3:$Q$553,$C3999+1,0)</f>
        <v>2.0186428571428574</v>
      </c>
      <c r="Y3999" s="3">
        <f>HLOOKUP(Y$5,[2]人物技能基础!$O$3:$Q$553,$C3999+1,0)</f>
        <v>99.964285714285708</v>
      </c>
      <c r="Z3999" s="3">
        <f t="shared" si="373"/>
        <v>12128984</v>
      </c>
      <c r="AA3999" s="3">
        <f t="shared" si="374"/>
        <v>198693</v>
      </c>
      <c r="AB3999" s="3">
        <f t="shared" si="375"/>
        <v>74229</v>
      </c>
      <c r="AC3999" s="3">
        <f t="shared" si="376"/>
        <v>73368</v>
      </c>
      <c r="AD3999" s="3">
        <f t="shared" si="377"/>
        <v>75488</v>
      </c>
    </row>
    <row r="4000" spans="1:30" x14ac:dyDescent="0.15">
      <c r="A4000" s="3">
        <v>1995</v>
      </c>
      <c r="B4000" s="3" t="str">
        <f t="shared" si="372"/>
        <v>关卡1995boss</v>
      </c>
      <c r="C4000" s="3">
        <f>INDEX([3]关卡!$J$19:$J$2018,A4000)</f>
        <v>550</v>
      </c>
      <c r="D4000" s="3">
        <f>INDEX([3]关卡!$N$19:$N$2018,A4000)</f>
        <v>550</v>
      </c>
      <c r="E4000" s="3" t="s">
        <v>25</v>
      </c>
      <c r="F4000" s="3" t="s">
        <v>26</v>
      </c>
      <c r="G4000" s="3">
        <v>30</v>
      </c>
      <c r="H4000" s="3">
        <v>30</v>
      </c>
      <c r="I4000" s="3">
        <v>0.2</v>
      </c>
      <c r="J4000" s="4">
        <v>0.75</v>
      </c>
      <c r="K4000" s="4">
        <v>1</v>
      </c>
      <c r="L4000" s="4">
        <v>5</v>
      </c>
      <c r="M4000" s="3">
        <v>1</v>
      </c>
      <c r="N4000" s="3">
        <v>2</v>
      </c>
      <c r="O4000" s="3">
        <f>HLOOKUP(O$5,[1]非R能力!$B$8:$F$558,$C4000+1,0)</f>
        <v>2674530.2363424227</v>
      </c>
      <c r="P4000" s="3">
        <f>HLOOKUP(P$5,[1]非R能力!$B$8:$F$558,$C4000+1,0)</f>
        <v>371147.94865448773</v>
      </c>
      <c r="Q4000" s="3">
        <f>HLOOKUP(Q$5,[1]非R能力!$B$8:$F$558,$C4000+1,0)</f>
        <v>180663.03073300805</v>
      </c>
      <c r="R4000" s="3">
        <f>HLOOKUP(R$5,[1]非R能力!$B$8:$F$558,$C4000+1,0)</f>
        <v>56616.730527455926</v>
      </c>
      <c r="S4000" s="3">
        <f>HLOOKUP(S$5,[1]非R能力!$B$8:$F$558,$C4000+1,0)</f>
        <v>73368.568621644255</v>
      </c>
      <c r="T4000" s="3">
        <f>INDEX([1]非R能力!$H$9:$H$558,D4000)</f>
        <v>74359.2083312342</v>
      </c>
      <c r="U4000" s="3">
        <f>IF(E4000="小怪",0,IF(INDEX([1]非R能力!$FK$9:$FK$558,C4000)=0,0,10))</f>
        <v>10</v>
      </c>
      <c r="V4000" s="3">
        <f>IF(E4000="小怪",0,IF(INDEX([1]非R能力!$FH$9:$FH$558,C4000)=0,0,5000))</f>
        <v>5000</v>
      </c>
      <c r="W4000" s="3">
        <f>HLOOKUP(W$5,[2]人物技能基础!$O$3:$Q$553,$C4000+1,0)</f>
        <v>3.637142857142857</v>
      </c>
      <c r="X4000" s="3">
        <f>HLOOKUP(X$5,[2]人物技能基础!$O$3:$Q$553,$C4000+1,0)</f>
        <v>2.0186428571428574</v>
      </c>
      <c r="Y4000" s="3">
        <f>HLOOKUP(Y$5,[2]人物技能基础!$O$3:$Q$553,$C4000+1,0)</f>
        <v>99.964285714285708</v>
      </c>
      <c r="Z4000" s="3">
        <f t="shared" si="373"/>
        <v>12128984</v>
      </c>
      <c r="AA4000" s="3">
        <f t="shared" si="374"/>
        <v>198693</v>
      </c>
      <c r="AB4000" s="3">
        <f t="shared" si="375"/>
        <v>74229</v>
      </c>
      <c r="AC4000" s="3">
        <f t="shared" si="376"/>
        <v>73368</v>
      </c>
      <c r="AD4000" s="3">
        <f t="shared" si="377"/>
        <v>75488</v>
      </c>
    </row>
    <row r="4001" spans="1:30" x14ac:dyDescent="0.15">
      <c r="A4001" s="3">
        <v>1996</v>
      </c>
      <c r="B4001" s="3" t="str">
        <f t="shared" si="372"/>
        <v>关卡1996boss</v>
      </c>
      <c r="C4001" s="3">
        <f>INDEX([3]关卡!$J$19:$J$2018,A4001)</f>
        <v>550</v>
      </c>
      <c r="D4001" s="3">
        <f>INDEX([3]关卡!$N$19:$N$2018,A4001)</f>
        <v>550</v>
      </c>
      <c r="E4001" s="3" t="s">
        <v>25</v>
      </c>
      <c r="F4001" s="3" t="s">
        <v>26</v>
      </c>
      <c r="G4001" s="3">
        <v>30</v>
      </c>
      <c r="H4001" s="3">
        <v>30</v>
      </c>
      <c r="I4001" s="3">
        <v>0.2</v>
      </c>
      <c r="J4001" s="4">
        <v>0.75</v>
      </c>
      <c r="K4001" s="4">
        <v>1</v>
      </c>
      <c r="L4001" s="4">
        <v>5</v>
      </c>
      <c r="M4001" s="3">
        <v>1</v>
      </c>
      <c r="N4001" s="3">
        <v>2</v>
      </c>
      <c r="O4001" s="3">
        <f>HLOOKUP(O$5,[1]非R能力!$B$8:$F$558,$C4001+1,0)</f>
        <v>2674530.2363424227</v>
      </c>
      <c r="P4001" s="3">
        <f>HLOOKUP(P$5,[1]非R能力!$B$8:$F$558,$C4001+1,0)</f>
        <v>371147.94865448773</v>
      </c>
      <c r="Q4001" s="3">
        <f>HLOOKUP(Q$5,[1]非R能力!$B$8:$F$558,$C4001+1,0)</f>
        <v>180663.03073300805</v>
      </c>
      <c r="R4001" s="3">
        <f>HLOOKUP(R$5,[1]非R能力!$B$8:$F$558,$C4001+1,0)</f>
        <v>56616.730527455926</v>
      </c>
      <c r="S4001" s="3">
        <f>HLOOKUP(S$5,[1]非R能力!$B$8:$F$558,$C4001+1,0)</f>
        <v>73368.568621644255</v>
      </c>
      <c r="T4001" s="3">
        <f>INDEX([1]非R能力!$H$9:$H$558,D4001)</f>
        <v>74359.2083312342</v>
      </c>
      <c r="U4001" s="3">
        <f>IF(E4001="小怪",0,IF(INDEX([1]非R能力!$FK$9:$FK$558,C4001)=0,0,10))</f>
        <v>10</v>
      </c>
      <c r="V4001" s="3">
        <f>IF(E4001="小怪",0,IF(INDEX([1]非R能力!$FH$9:$FH$558,C4001)=0,0,5000))</f>
        <v>5000</v>
      </c>
      <c r="W4001" s="3">
        <f>HLOOKUP(W$5,[2]人物技能基础!$O$3:$Q$553,$C4001+1,0)</f>
        <v>3.637142857142857</v>
      </c>
      <c r="X4001" s="3">
        <f>HLOOKUP(X$5,[2]人物技能基础!$O$3:$Q$553,$C4001+1,0)</f>
        <v>2.0186428571428574</v>
      </c>
      <c r="Y4001" s="3">
        <f>HLOOKUP(Y$5,[2]人物技能基础!$O$3:$Q$553,$C4001+1,0)</f>
        <v>99.964285714285708</v>
      </c>
      <c r="Z4001" s="3">
        <f t="shared" si="373"/>
        <v>12128984</v>
      </c>
      <c r="AA4001" s="3">
        <f t="shared" si="374"/>
        <v>198693</v>
      </c>
      <c r="AB4001" s="3">
        <f t="shared" si="375"/>
        <v>74229</v>
      </c>
      <c r="AC4001" s="3">
        <f t="shared" si="376"/>
        <v>73368</v>
      </c>
      <c r="AD4001" s="3">
        <f t="shared" si="377"/>
        <v>75488</v>
      </c>
    </row>
    <row r="4002" spans="1:30" x14ac:dyDescent="0.15">
      <c r="A4002" s="3">
        <v>1997</v>
      </c>
      <c r="B4002" s="3" t="str">
        <f t="shared" si="372"/>
        <v>关卡1997boss</v>
      </c>
      <c r="C4002" s="3">
        <f>INDEX([3]关卡!$J$19:$J$2018,A4002)</f>
        <v>550</v>
      </c>
      <c r="D4002" s="3">
        <f>INDEX([3]关卡!$N$19:$N$2018,A4002)</f>
        <v>550</v>
      </c>
      <c r="E4002" s="3" t="s">
        <v>25</v>
      </c>
      <c r="F4002" s="3" t="s">
        <v>26</v>
      </c>
      <c r="G4002" s="3">
        <v>30</v>
      </c>
      <c r="H4002" s="3">
        <v>30</v>
      </c>
      <c r="I4002" s="3">
        <v>0.2</v>
      </c>
      <c r="J4002" s="4">
        <v>0.75</v>
      </c>
      <c r="K4002" s="4">
        <v>1</v>
      </c>
      <c r="L4002" s="4">
        <v>5</v>
      </c>
      <c r="M4002" s="3">
        <v>1</v>
      </c>
      <c r="N4002" s="3">
        <v>2</v>
      </c>
      <c r="O4002" s="3">
        <f>HLOOKUP(O$5,[1]非R能力!$B$8:$F$558,$C4002+1,0)</f>
        <v>2674530.2363424227</v>
      </c>
      <c r="P4002" s="3">
        <f>HLOOKUP(P$5,[1]非R能力!$B$8:$F$558,$C4002+1,0)</f>
        <v>371147.94865448773</v>
      </c>
      <c r="Q4002" s="3">
        <f>HLOOKUP(Q$5,[1]非R能力!$B$8:$F$558,$C4002+1,0)</f>
        <v>180663.03073300805</v>
      </c>
      <c r="R4002" s="3">
        <f>HLOOKUP(R$5,[1]非R能力!$B$8:$F$558,$C4002+1,0)</f>
        <v>56616.730527455926</v>
      </c>
      <c r="S4002" s="3">
        <f>HLOOKUP(S$5,[1]非R能力!$B$8:$F$558,$C4002+1,0)</f>
        <v>73368.568621644255</v>
      </c>
      <c r="T4002" s="3">
        <f>INDEX([1]非R能力!$H$9:$H$558,D4002)</f>
        <v>74359.2083312342</v>
      </c>
      <c r="U4002" s="3">
        <f>IF(E4002="小怪",0,IF(INDEX([1]非R能力!$FK$9:$FK$558,C4002)=0,0,10))</f>
        <v>10</v>
      </c>
      <c r="V4002" s="3">
        <f>IF(E4002="小怪",0,IF(INDEX([1]非R能力!$FH$9:$FH$558,C4002)=0,0,5000))</f>
        <v>5000</v>
      </c>
      <c r="W4002" s="3">
        <f>HLOOKUP(W$5,[2]人物技能基础!$O$3:$Q$553,$C4002+1,0)</f>
        <v>3.637142857142857</v>
      </c>
      <c r="X4002" s="3">
        <f>HLOOKUP(X$5,[2]人物技能基础!$O$3:$Q$553,$C4002+1,0)</f>
        <v>2.0186428571428574</v>
      </c>
      <c r="Y4002" s="3">
        <f>HLOOKUP(Y$5,[2]人物技能基础!$O$3:$Q$553,$C4002+1,0)</f>
        <v>99.964285714285708</v>
      </c>
      <c r="Z4002" s="3">
        <f t="shared" si="373"/>
        <v>12128984</v>
      </c>
      <c r="AA4002" s="3">
        <f t="shared" si="374"/>
        <v>198693</v>
      </c>
      <c r="AB4002" s="3">
        <f t="shared" si="375"/>
        <v>74229</v>
      </c>
      <c r="AC4002" s="3">
        <f t="shared" si="376"/>
        <v>73368</v>
      </c>
      <c r="AD4002" s="3">
        <f t="shared" si="377"/>
        <v>75488</v>
      </c>
    </row>
    <row r="4003" spans="1:30" x14ac:dyDescent="0.15">
      <c r="A4003" s="3">
        <v>1998</v>
      </c>
      <c r="B4003" s="3" t="str">
        <f t="shared" si="372"/>
        <v>关卡1998boss</v>
      </c>
      <c r="C4003" s="3">
        <f>INDEX([3]关卡!$J$19:$J$2018,A4003)</f>
        <v>550</v>
      </c>
      <c r="D4003" s="3">
        <f>INDEX([3]关卡!$N$19:$N$2018,A4003)</f>
        <v>550</v>
      </c>
      <c r="E4003" s="3" t="s">
        <v>25</v>
      </c>
      <c r="F4003" s="3" t="s">
        <v>26</v>
      </c>
      <c r="G4003" s="3">
        <v>30</v>
      </c>
      <c r="H4003" s="3">
        <v>30</v>
      </c>
      <c r="I4003" s="3">
        <v>0.2</v>
      </c>
      <c r="J4003" s="4">
        <v>0.75</v>
      </c>
      <c r="K4003" s="4">
        <v>1</v>
      </c>
      <c r="L4003" s="4">
        <v>5</v>
      </c>
      <c r="M4003" s="3">
        <v>1</v>
      </c>
      <c r="N4003" s="3">
        <v>2</v>
      </c>
      <c r="O4003" s="3">
        <f>HLOOKUP(O$5,[1]非R能力!$B$8:$F$558,$C4003+1,0)</f>
        <v>2674530.2363424227</v>
      </c>
      <c r="P4003" s="3">
        <f>HLOOKUP(P$5,[1]非R能力!$B$8:$F$558,$C4003+1,0)</f>
        <v>371147.94865448773</v>
      </c>
      <c r="Q4003" s="3">
        <f>HLOOKUP(Q$5,[1]非R能力!$B$8:$F$558,$C4003+1,0)</f>
        <v>180663.03073300805</v>
      </c>
      <c r="R4003" s="3">
        <f>HLOOKUP(R$5,[1]非R能力!$B$8:$F$558,$C4003+1,0)</f>
        <v>56616.730527455926</v>
      </c>
      <c r="S4003" s="3">
        <f>HLOOKUP(S$5,[1]非R能力!$B$8:$F$558,$C4003+1,0)</f>
        <v>73368.568621644255</v>
      </c>
      <c r="T4003" s="3">
        <f>INDEX([1]非R能力!$H$9:$H$558,D4003)</f>
        <v>74359.2083312342</v>
      </c>
      <c r="U4003" s="3">
        <f>IF(E4003="小怪",0,IF(INDEX([1]非R能力!$FK$9:$FK$558,C4003)=0,0,10))</f>
        <v>10</v>
      </c>
      <c r="V4003" s="3">
        <f>IF(E4003="小怪",0,IF(INDEX([1]非R能力!$FH$9:$FH$558,C4003)=0,0,5000))</f>
        <v>5000</v>
      </c>
      <c r="W4003" s="3">
        <f>HLOOKUP(W$5,[2]人物技能基础!$O$3:$Q$553,$C4003+1,0)</f>
        <v>3.637142857142857</v>
      </c>
      <c r="X4003" s="3">
        <f>HLOOKUP(X$5,[2]人物技能基础!$O$3:$Q$553,$C4003+1,0)</f>
        <v>2.0186428571428574</v>
      </c>
      <c r="Y4003" s="3">
        <f>HLOOKUP(Y$5,[2]人物技能基础!$O$3:$Q$553,$C4003+1,0)</f>
        <v>99.964285714285708</v>
      </c>
      <c r="Z4003" s="3">
        <f t="shared" si="373"/>
        <v>12128984</v>
      </c>
      <c r="AA4003" s="3">
        <f t="shared" si="374"/>
        <v>198693</v>
      </c>
      <c r="AB4003" s="3">
        <f t="shared" si="375"/>
        <v>74229</v>
      </c>
      <c r="AC4003" s="3">
        <f t="shared" si="376"/>
        <v>73368</v>
      </c>
      <c r="AD4003" s="3">
        <f t="shared" si="377"/>
        <v>75488</v>
      </c>
    </row>
    <row r="4004" spans="1:30" x14ac:dyDescent="0.15">
      <c r="A4004" s="3">
        <v>1999</v>
      </c>
      <c r="B4004" s="3" t="str">
        <f t="shared" si="372"/>
        <v>关卡1999boss</v>
      </c>
      <c r="C4004" s="3">
        <f>INDEX([3]关卡!$J$19:$J$2018,A4004)</f>
        <v>550</v>
      </c>
      <c r="D4004" s="3">
        <f>INDEX([3]关卡!$N$19:$N$2018,A4004)</f>
        <v>550</v>
      </c>
      <c r="E4004" s="3" t="s">
        <v>25</v>
      </c>
      <c r="F4004" s="3" t="s">
        <v>26</v>
      </c>
      <c r="G4004" s="3">
        <v>30</v>
      </c>
      <c r="H4004" s="3">
        <v>30</v>
      </c>
      <c r="I4004" s="3">
        <v>0.2</v>
      </c>
      <c r="J4004" s="4">
        <v>0.75</v>
      </c>
      <c r="K4004" s="4">
        <v>1</v>
      </c>
      <c r="L4004" s="4">
        <v>5</v>
      </c>
      <c r="M4004" s="3">
        <v>1</v>
      </c>
      <c r="N4004" s="3">
        <v>2</v>
      </c>
      <c r="O4004" s="3">
        <f>HLOOKUP(O$5,[1]非R能力!$B$8:$F$558,$C4004+1,0)</f>
        <v>2674530.2363424227</v>
      </c>
      <c r="P4004" s="3">
        <f>HLOOKUP(P$5,[1]非R能力!$B$8:$F$558,$C4004+1,0)</f>
        <v>371147.94865448773</v>
      </c>
      <c r="Q4004" s="3">
        <f>HLOOKUP(Q$5,[1]非R能力!$B$8:$F$558,$C4004+1,0)</f>
        <v>180663.03073300805</v>
      </c>
      <c r="R4004" s="3">
        <f>HLOOKUP(R$5,[1]非R能力!$B$8:$F$558,$C4004+1,0)</f>
        <v>56616.730527455926</v>
      </c>
      <c r="S4004" s="3">
        <f>HLOOKUP(S$5,[1]非R能力!$B$8:$F$558,$C4004+1,0)</f>
        <v>73368.568621644255</v>
      </c>
      <c r="T4004" s="3">
        <f>INDEX([1]非R能力!$H$9:$H$558,D4004)</f>
        <v>74359.2083312342</v>
      </c>
      <c r="U4004" s="3">
        <f>IF(E4004="小怪",0,IF(INDEX([1]非R能力!$FK$9:$FK$558,C4004)=0,0,10))</f>
        <v>10</v>
      </c>
      <c r="V4004" s="3">
        <f>IF(E4004="小怪",0,IF(INDEX([1]非R能力!$FH$9:$FH$558,C4004)=0,0,5000))</f>
        <v>5000</v>
      </c>
      <c r="W4004" s="3">
        <f>HLOOKUP(W$5,[2]人物技能基础!$O$3:$Q$553,$C4004+1,0)</f>
        <v>3.637142857142857</v>
      </c>
      <c r="X4004" s="3">
        <f>HLOOKUP(X$5,[2]人物技能基础!$O$3:$Q$553,$C4004+1,0)</f>
        <v>2.0186428571428574</v>
      </c>
      <c r="Y4004" s="3">
        <f>HLOOKUP(Y$5,[2]人物技能基础!$O$3:$Q$553,$C4004+1,0)</f>
        <v>99.964285714285708</v>
      </c>
      <c r="Z4004" s="3">
        <f t="shared" si="373"/>
        <v>12128984</v>
      </c>
      <c r="AA4004" s="3">
        <f t="shared" si="374"/>
        <v>198693</v>
      </c>
      <c r="AB4004" s="3">
        <f t="shared" si="375"/>
        <v>74229</v>
      </c>
      <c r="AC4004" s="3">
        <f t="shared" si="376"/>
        <v>73368</v>
      </c>
      <c r="AD4004" s="3">
        <f t="shared" si="377"/>
        <v>75488</v>
      </c>
    </row>
    <row r="4005" spans="1:30" x14ac:dyDescent="0.15">
      <c r="A4005" s="3">
        <v>2000</v>
      </c>
      <c r="B4005" s="3" t="str">
        <f t="shared" si="372"/>
        <v>关卡2000boss</v>
      </c>
      <c r="C4005" s="3">
        <f>INDEX([3]关卡!$J$19:$J$2018,A4005)</f>
        <v>550</v>
      </c>
      <c r="D4005" s="3">
        <f>INDEX([3]关卡!$N$19:$N$2018,A4005)</f>
        <v>550</v>
      </c>
      <c r="E4005" s="3" t="s">
        <v>25</v>
      </c>
      <c r="F4005" s="3" t="s">
        <v>26</v>
      </c>
      <c r="G4005" s="3">
        <v>30</v>
      </c>
      <c r="H4005" s="3">
        <v>30</v>
      </c>
      <c r="I4005" s="3">
        <v>0.2</v>
      </c>
      <c r="J4005" s="4">
        <v>0.75</v>
      </c>
      <c r="K4005" s="4">
        <v>1</v>
      </c>
      <c r="L4005" s="4">
        <v>5</v>
      </c>
      <c r="M4005" s="3">
        <v>1</v>
      </c>
      <c r="N4005" s="3">
        <v>2</v>
      </c>
      <c r="O4005" s="3">
        <f>HLOOKUP(O$5,[1]非R能力!$B$8:$F$558,$C4005+1,0)</f>
        <v>2674530.2363424227</v>
      </c>
      <c r="P4005" s="3">
        <f>HLOOKUP(P$5,[1]非R能力!$B$8:$F$558,$C4005+1,0)</f>
        <v>371147.94865448773</v>
      </c>
      <c r="Q4005" s="3">
        <f>HLOOKUP(Q$5,[1]非R能力!$B$8:$F$558,$C4005+1,0)</f>
        <v>180663.03073300805</v>
      </c>
      <c r="R4005" s="3">
        <f>HLOOKUP(R$5,[1]非R能力!$B$8:$F$558,$C4005+1,0)</f>
        <v>56616.730527455926</v>
      </c>
      <c r="S4005" s="3">
        <f>HLOOKUP(S$5,[1]非R能力!$B$8:$F$558,$C4005+1,0)</f>
        <v>73368.568621644255</v>
      </c>
      <c r="T4005" s="3">
        <f>INDEX([1]非R能力!$H$9:$H$558,D4005)</f>
        <v>74359.2083312342</v>
      </c>
      <c r="U4005" s="3">
        <f>IF(E4005="小怪",0,IF(INDEX([1]非R能力!$FK$9:$FK$558,C4005)=0,0,10))</f>
        <v>10</v>
      </c>
      <c r="V4005" s="3">
        <f>IF(E4005="小怪",0,IF(INDEX([1]非R能力!$FH$9:$FH$558,C4005)=0,0,5000))</f>
        <v>5000</v>
      </c>
      <c r="W4005" s="3">
        <f>HLOOKUP(W$5,[2]人物技能基础!$O$3:$Q$553,$C4005+1,0)</f>
        <v>3.637142857142857</v>
      </c>
      <c r="X4005" s="3">
        <f>HLOOKUP(X$5,[2]人物技能基础!$O$3:$Q$553,$C4005+1,0)</f>
        <v>2.0186428571428574</v>
      </c>
      <c r="Y4005" s="3">
        <f>HLOOKUP(Y$5,[2]人物技能基础!$O$3:$Q$553,$C4005+1,0)</f>
        <v>99.964285714285708</v>
      </c>
      <c r="Z4005" s="3">
        <f t="shared" si="373"/>
        <v>12128984</v>
      </c>
      <c r="AA4005" s="3">
        <f t="shared" si="374"/>
        <v>198693</v>
      </c>
      <c r="AB4005" s="3">
        <f t="shared" si="375"/>
        <v>74229</v>
      </c>
      <c r="AC4005" s="3">
        <f t="shared" si="376"/>
        <v>73368</v>
      </c>
      <c r="AD4005" s="3">
        <f t="shared" si="377"/>
        <v>75488</v>
      </c>
    </row>
  </sheetData>
  <mergeCells count="3">
    <mergeCell ref="D4:N4"/>
    <mergeCell ref="O4:Y4"/>
    <mergeCell ref="Z4:AD4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3"/>
  <sheetViews>
    <sheetView topLeftCell="M1" workbookViewId="0">
      <selection activeCell="AB6" sqref="AB6:AD23"/>
    </sheetView>
  </sheetViews>
  <sheetFormatPr defaultRowHeight="13.5" x14ac:dyDescent="0.15"/>
  <cols>
    <col min="2" max="2" width="13.5" bestFit="1" customWidth="1"/>
  </cols>
  <sheetData>
    <row r="1" spans="1:37" x14ac:dyDescent="0.15">
      <c r="D1" t="s">
        <v>34</v>
      </c>
      <c r="F1" t="s">
        <v>35</v>
      </c>
    </row>
    <row r="2" spans="1:37" x14ac:dyDescent="0.15">
      <c r="D2">
        <v>0.8</v>
      </c>
      <c r="F2">
        <v>0.8</v>
      </c>
    </row>
    <row r="4" spans="1:37" x14ac:dyDescent="0.15">
      <c r="D4" s="11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28</v>
      </c>
      <c r="AA4" s="11"/>
      <c r="AB4" s="11"/>
      <c r="AC4" s="11"/>
      <c r="AD4" s="11"/>
      <c r="AE4" s="1"/>
      <c r="AF4" s="1"/>
      <c r="AG4" s="1"/>
      <c r="AH4" s="1"/>
      <c r="AI4" s="1"/>
    </row>
    <row r="5" spans="1:37" x14ac:dyDescent="0.15">
      <c r="A5" s="2" t="s">
        <v>47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36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37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J5" t="s">
        <v>44</v>
      </c>
    </row>
    <row r="6" spans="1:37" x14ac:dyDescent="0.15">
      <c r="A6" s="3">
        <f>[2]基础装备!X4</f>
        <v>50</v>
      </c>
      <c r="B6" s="3" t="str">
        <f>A6&amp;"级个人boss"</f>
        <v>50级个人boss</v>
      </c>
      <c r="C6" s="3">
        <f>A6</f>
        <v>50</v>
      </c>
      <c r="D6" s="3">
        <f>C6-10</f>
        <v>40</v>
      </c>
      <c r="E6" s="3" t="s">
        <v>25</v>
      </c>
      <c r="F6" s="3" t="s">
        <v>26</v>
      </c>
      <c r="G6" s="3">
        <v>15</v>
      </c>
      <c r="H6" s="3">
        <v>30</v>
      </c>
      <c r="I6" s="3">
        <v>0.1</v>
      </c>
      <c r="J6" s="4">
        <v>0.7</v>
      </c>
      <c r="K6" s="4">
        <v>1</v>
      </c>
      <c r="L6" s="4">
        <v>5</v>
      </c>
      <c r="M6" s="3">
        <v>1</v>
      </c>
      <c r="N6" s="3">
        <v>2</v>
      </c>
      <c r="O6" s="3">
        <f>HLOOKUP(O$5,[1]非R能力!$B$8:$F$558,$D6+1,0)</f>
        <v>4955</v>
      </c>
      <c r="P6" s="3">
        <f>HLOOKUP(P$5,[1]非R能力!$B$8:$F$558,$D6+1,0)</f>
        <v>1336</v>
      </c>
      <c r="Q6" s="3">
        <f>HLOOKUP(Q$5,[1]非R能力!$B$8:$F$558,$D6+1,0)</f>
        <v>943.71428571428567</v>
      </c>
      <c r="R6" s="3">
        <f>HLOOKUP(R$5,[1]非R能力!$B$8:$F$558,$D6+1,0)</f>
        <v>290.42857142857144</v>
      </c>
      <c r="S6" s="3">
        <f>HLOOKUP(S$5,[1]非R能力!$B$8:$F$558,$D6+1,0)</f>
        <v>333.38461538461536</v>
      </c>
      <c r="T6" s="3">
        <f>INDEX([1]非R能力!$H$9:$H$558,D6)</f>
        <v>0</v>
      </c>
      <c r="U6" s="3">
        <f>IF(INDEX([1]非R能力!$FK$9:$FK$558,D6)=0,0,10)</f>
        <v>0</v>
      </c>
      <c r="V6" s="3">
        <f>IF(INDEX([1]非R能力!$FH$9:$FH$558,D6)=0,0,5000)</f>
        <v>0</v>
      </c>
      <c r="W6" s="3">
        <f>HLOOKUP(W$5,[2]人物技能基础!$O$3:$Q$553,$D6+1,0)</f>
        <v>2.9</v>
      </c>
      <c r="X6" s="3">
        <f>HLOOKUP(X$5,[2]人物技能基础!$O$3:$Q$553,$D6+1,0)</f>
        <v>1.7675000000000001</v>
      </c>
      <c r="Y6" s="3">
        <f>HLOOKUP(Y$5,[2]人物技能基础!$O$3:$Q$553,$D6+1,0)</f>
        <v>78.75</v>
      </c>
      <c r="Z6" s="3">
        <f>INT(((P6-AB6)*X6+(Y6+T6))*G6*J6*$D$2)</f>
        <v>18522</v>
      </c>
      <c r="AA6" s="3">
        <f>IF(H6=0,IF(U6=0,INT(Q6/5),IF(V6=0,INT(Q6/5),INT((V6/U6)/(1/N6*M6)/L6+Q6))),INT((IF(U6=0,0,V6/U6/(1/N6*M6))+O6/H6)/L6+Q6))</f>
        <v>976</v>
      </c>
      <c r="AB6" s="3">
        <f>INT(P6*I6)</f>
        <v>133</v>
      </c>
      <c r="AC6" s="3">
        <f>INT(K6*S6)</f>
        <v>333</v>
      </c>
      <c r="AD6" s="3">
        <f>INT(R6/J6)</f>
        <v>414</v>
      </c>
      <c r="AJ6" t="s">
        <v>29</v>
      </c>
      <c r="AK6" t="s">
        <v>39</v>
      </c>
    </row>
    <row r="7" spans="1:37" x14ac:dyDescent="0.15">
      <c r="A7" s="3">
        <f>[2]基础装备!X5</f>
        <v>75</v>
      </c>
      <c r="B7" s="3" t="str">
        <f t="shared" ref="B7:B23" si="0">A7&amp;"级个人boss"</f>
        <v>75级个人boss</v>
      </c>
      <c r="C7" s="3">
        <f t="shared" ref="C7:C23" si="1">A7</f>
        <v>75</v>
      </c>
      <c r="D7" s="3">
        <f>C7-5</f>
        <v>70</v>
      </c>
      <c r="E7" s="3" t="s">
        <v>25</v>
      </c>
      <c r="F7" s="3" t="s">
        <v>26</v>
      </c>
      <c r="G7" s="3">
        <v>20</v>
      </c>
      <c r="H7" s="3">
        <v>30</v>
      </c>
      <c r="I7" s="3">
        <v>0.1</v>
      </c>
      <c r="J7" s="4">
        <v>0.7</v>
      </c>
      <c r="K7" s="4">
        <v>1</v>
      </c>
      <c r="L7" s="4">
        <v>5</v>
      </c>
      <c r="M7" s="3">
        <v>1</v>
      </c>
      <c r="N7" s="3">
        <v>2</v>
      </c>
      <c r="O7" s="3">
        <f>HLOOKUP(O$5,[1]非R能力!$B$8:$F$558,$D7+1,0)</f>
        <v>12949.4760624545</v>
      </c>
      <c r="P7" s="3">
        <f>HLOOKUP(P$5,[1]非R能力!$B$8:$F$558,$D7+1,0)</f>
        <v>3264.1862291616112</v>
      </c>
      <c r="Q7" s="3">
        <f>HLOOKUP(Q$5,[1]非R能力!$B$8:$F$558,$D7+1,0)</f>
        <v>1811.8672643611101</v>
      </c>
      <c r="R7" s="3">
        <f>HLOOKUP(R$5,[1]非R能力!$B$8:$F$558,$D7+1,0)</f>
        <v>624.07383539606587</v>
      </c>
      <c r="S7" s="3">
        <f>HLOOKUP(S$5,[1]非R能力!$B$8:$F$558,$D7+1,0)</f>
        <v>910.38904548535288</v>
      </c>
      <c r="T7" s="3">
        <f>INDEX([1]非R能力!$H$9:$H$558,D7)</f>
        <v>28.459063432672632</v>
      </c>
      <c r="U7" s="3">
        <f>IF(INDEX([1]非R能力!$FK$9:$FK$558,D7)=0,0,10)</f>
        <v>0</v>
      </c>
      <c r="V7" s="3">
        <f>IF(INDEX([1]非R能力!$FH$9:$FH$558,D7)=0,0,5000)</f>
        <v>0</v>
      </c>
      <c r="W7" s="3">
        <f>HLOOKUP(W$5,[2]人物技能基础!$O$3:$Q$553,$D7+1,0)</f>
        <v>3.637142857142857</v>
      </c>
      <c r="X7" s="3">
        <f>HLOOKUP(X$5,[2]人物技能基础!$O$3:$Q$553,$D7+1,0)</f>
        <v>2.0186428571428574</v>
      </c>
      <c r="Y7" s="3">
        <f>HLOOKUP(Y$5,[2]人物技能基础!$O$3:$Q$553,$D7+1,0)</f>
        <v>99.964285714285708</v>
      </c>
      <c r="Z7" s="3">
        <f t="shared" ref="Z7:Z23" si="2">INT(((P7-AB7)*X7+(Y7+T7))*G7*J7*$D$2)</f>
        <v>67867</v>
      </c>
      <c r="AA7" s="3">
        <f t="shared" ref="AA7:AA23" si="3">IF(H7=0,IF(U7=0,INT(Q7/5),IF(V7=0,INT(Q7/5),INT((V7/U7)/(1/N7*M7)/L7+Q7))),INT((IF(U7=0,0,V7/U7/(1/N7*M7))+O7/H7)/L7+Q7))</f>
        <v>1898</v>
      </c>
      <c r="AB7" s="3">
        <f t="shared" ref="AB7:AB23" si="4">INT(P7*I7)</f>
        <v>326</v>
      </c>
      <c r="AC7" s="3">
        <f t="shared" ref="AC7:AC23" si="5">INT(K7*S7)</f>
        <v>910</v>
      </c>
      <c r="AD7" s="3">
        <f t="shared" ref="AD7:AD23" si="6">INT(R7/J7)</f>
        <v>891</v>
      </c>
    </row>
    <row r="8" spans="1:37" x14ac:dyDescent="0.15">
      <c r="A8" s="3">
        <f>[2]基础装备!X6</f>
        <v>120</v>
      </c>
      <c r="B8" s="3" t="str">
        <f t="shared" si="0"/>
        <v>120级个人boss</v>
      </c>
      <c r="C8" s="3">
        <f t="shared" si="1"/>
        <v>120</v>
      </c>
      <c r="D8" s="3">
        <f>C8-5</f>
        <v>115</v>
      </c>
      <c r="E8" s="3" t="s">
        <v>25</v>
      </c>
      <c r="F8" s="3" t="s">
        <v>26</v>
      </c>
      <c r="G8" s="3">
        <v>30</v>
      </c>
      <c r="H8" s="3">
        <v>30</v>
      </c>
      <c r="I8" s="3">
        <v>0.1</v>
      </c>
      <c r="J8" s="4">
        <v>0.7</v>
      </c>
      <c r="K8" s="4">
        <v>1</v>
      </c>
      <c r="L8" s="4">
        <v>5</v>
      </c>
      <c r="M8" s="3">
        <v>1</v>
      </c>
      <c r="N8" s="3">
        <v>2</v>
      </c>
      <c r="O8" s="3">
        <f>HLOOKUP(O$5,[1]非R能力!$B$8:$F$558,$D8+1,0)</f>
        <v>40627.130830973474</v>
      </c>
      <c r="P8" s="3">
        <f>HLOOKUP(P$5,[1]非R能力!$B$8:$F$558,$D8+1,0)</f>
        <v>10015.552873240265</v>
      </c>
      <c r="Q8" s="3">
        <f>HLOOKUP(Q$5,[1]非R能力!$B$8:$F$558,$D8+1,0)</f>
        <v>5710.9609666912711</v>
      </c>
      <c r="R8" s="3">
        <f>HLOOKUP(R$5,[1]非R能力!$B$8:$F$558,$D8+1,0)</f>
        <v>1616.3145023113793</v>
      </c>
      <c r="S8" s="3">
        <f>HLOOKUP(S$5,[1]非R能力!$B$8:$F$558,$D8+1,0)</f>
        <v>2330.0293593638498</v>
      </c>
      <c r="T8" s="3">
        <f>INDEX([1]非R能力!$H$9:$H$558,D8)</f>
        <v>289.38110959633906</v>
      </c>
      <c r="U8" s="3">
        <f>IF(INDEX([1]非R能力!$FK$9:$FK$558,D8)=0,0,10)</f>
        <v>10</v>
      </c>
      <c r="V8" s="3">
        <f>IF(INDEX([1]非R能力!$FH$9:$FH$558,D8)=0,0,5000)</f>
        <v>5000</v>
      </c>
      <c r="W8" s="3">
        <f>HLOOKUP(W$5,[2]人物技能基础!$O$3:$Q$553,$D8+1,0)</f>
        <v>3.637142857142857</v>
      </c>
      <c r="X8" s="3">
        <f>HLOOKUP(X$5,[2]人物技能基础!$O$3:$Q$553,$D8+1,0)</f>
        <v>2.0186428571428574</v>
      </c>
      <c r="Y8" s="3">
        <f>HLOOKUP(Y$5,[2]人物技能基础!$O$3:$Q$553,$D8+1,0)</f>
        <v>99.964285714285708</v>
      </c>
      <c r="Z8" s="3">
        <f t="shared" si="2"/>
        <v>312253</v>
      </c>
      <c r="AA8" s="3">
        <f t="shared" si="3"/>
        <v>6181</v>
      </c>
      <c r="AB8" s="3">
        <f t="shared" si="4"/>
        <v>1001</v>
      </c>
      <c r="AC8" s="3">
        <f t="shared" si="5"/>
        <v>2330</v>
      </c>
      <c r="AD8" s="3">
        <f t="shared" si="6"/>
        <v>2309</v>
      </c>
    </row>
    <row r="9" spans="1:37" x14ac:dyDescent="0.15">
      <c r="A9" s="3">
        <f>[2]基础装备!X7</f>
        <v>200</v>
      </c>
      <c r="B9" s="3" t="str">
        <f t="shared" si="0"/>
        <v>200级个人boss</v>
      </c>
      <c r="C9" s="3">
        <f t="shared" si="1"/>
        <v>200</v>
      </c>
      <c r="D9" s="3">
        <f t="shared" ref="D9:D23" si="7">C9</f>
        <v>200</v>
      </c>
      <c r="E9" s="3" t="s">
        <v>25</v>
      </c>
      <c r="F9" s="3" t="s">
        <v>26</v>
      </c>
      <c r="G9" s="3">
        <v>30</v>
      </c>
      <c r="H9" s="3">
        <v>30</v>
      </c>
      <c r="I9" s="3">
        <v>0.1</v>
      </c>
      <c r="J9" s="4">
        <v>0.7</v>
      </c>
      <c r="K9" s="4">
        <v>1</v>
      </c>
      <c r="L9" s="4">
        <v>5</v>
      </c>
      <c r="M9" s="3">
        <v>1</v>
      </c>
      <c r="N9" s="3">
        <v>2</v>
      </c>
      <c r="O9" s="3">
        <f>HLOOKUP(O$5,[1]非R能力!$B$8:$F$558,$D9+1,0)</f>
        <v>107784.87049890669</v>
      </c>
      <c r="P9" s="3">
        <f>HLOOKUP(P$5,[1]非R能力!$B$8:$F$558,$D9+1,0)</f>
        <v>22104.516605645069</v>
      </c>
      <c r="Q9" s="3">
        <f>HLOOKUP(Q$5,[1]非R能力!$B$8:$F$558,$D9+1,0)</f>
        <v>11799.062441860111</v>
      </c>
      <c r="R9" s="3">
        <f>HLOOKUP(R$5,[1]非R能力!$B$8:$F$558,$D9+1,0)</f>
        <v>3946.3154048176193</v>
      </c>
      <c r="S9" s="3">
        <f>HLOOKUP(S$5,[1]非R能力!$B$8:$F$558,$D9+1,0)</f>
        <v>4776.8845384653532</v>
      </c>
      <c r="T9" s="3">
        <f>INDEX([1]非R能力!$H$9:$H$558,D9)</f>
        <v>7164.8291421138556</v>
      </c>
      <c r="U9" s="3">
        <f>IF(INDEX([1]非R能力!$FK$9:$FK$558,D9)=0,0,10)</f>
        <v>10</v>
      </c>
      <c r="V9" s="3">
        <f>IF(INDEX([1]非R能力!$FH$9:$FH$558,D9)=0,0,5000)</f>
        <v>5000</v>
      </c>
      <c r="W9" s="3">
        <f>HLOOKUP(W$5,[2]人物技能基础!$O$3:$Q$553,$D9+1,0)</f>
        <v>3.637142857142857</v>
      </c>
      <c r="X9" s="3">
        <f>HLOOKUP(X$5,[2]人物技能基础!$O$3:$Q$553,$D9+1,0)</f>
        <v>2.0186428571428574</v>
      </c>
      <c r="Y9" s="3">
        <f>HLOOKUP(Y$5,[2]人物技能基础!$O$3:$Q$553,$D9+1,0)</f>
        <v>99.964285714285708</v>
      </c>
      <c r="Z9" s="3">
        <f t="shared" si="2"/>
        <v>796735</v>
      </c>
      <c r="AA9" s="3">
        <f t="shared" si="3"/>
        <v>12717</v>
      </c>
      <c r="AB9" s="3">
        <f t="shared" si="4"/>
        <v>2210</v>
      </c>
      <c r="AC9" s="3">
        <f t="shared" si="5"/>
        <v>4776</v>
      </c>
      <c r="AD9" s="3">
        <f t="shared" si="6"/>
        <v>5637</v>
      </c>
    </row>
    <row r="10" spans="1:37" x14ac:dyDescent="0.15">
      <c r="A10" s="3">
        <f>[2]基础装备!X8</f>
        <v>225</v>
      </c>
      <c r="B10" s="3" t="str">
        <f t="shared" si="0"/>
        <v>225级个人boss</v>
      </c>
      <c r="C10" s="3">
        <f t="shared" si="1"/>
        <v>225</v>
      </c>
      <c r="D10" s="3">
        <f t="shared" si="7"/>
        <v>225</v>
      </c>
      <c r="E10" s="3" t="s">
        <v>25</v>
      </c>
      <c r="F10" s="3" t="s">
        <v>26</v>
      </c>
      <c r="G10" s="3">
        <v>30</v>
      </c>
      <c r="H10" s="3">
        <v>30</v>
      </c>
      <c r="I10" s="3">
        <v>0.1</v>
      </c>
      <c r="J10" s="4">
        <v>0.7</v>
      </c>
      <c r="K10" s="4">
        <v>1</v>
      </c>
      <c r="L10" s="4">
        <v>5</v>
      </c>
      <c r="M10" s="3">
        <v>1</v>
      </c>
      <c r="N10" s="3">
        <v>2</v>
      </c>
      <c r="O10" s="3">
        <f>HLOOKUP(O$5,[1]非R能力!$B$8:$F$558,$D10+1,0)</f>
        <v>140011.20779710382</v>
      </c>
      <c r="P10" s="3">
        <f>HLOOKUP(P$5,[1]非R能力!$B$8:$F$558,$D10+1,0)</f>
        <v>27470.791029131353</v>
      </c>
      <c r="Q10" s="3">
        <f>HLOOKUP(Q$5,[1]非R能力!$B$8:$F$558,$D10+1,0)</f>
        <v>17651.094722589911</v>
      </c>
      <c r="R10" s="3">
        <f>HLOOKUP(R$5,[1]非R能力!$B$8:$F$558,$D10+1,0)</f>
        <v>4701.2190206000896</v>
      </c>
      <c r="S10" s="3">
        <f>HLOOKUP(S$5,[1]非R能力!$B$8:$F$558,$D10+1,0)</f>
        <v>5734.8246417194387</v>
      </c>
      <c r="T10" s="3">
        <f>INDEX([1]非R能力!$H$9:$H$558,D10)</f>
        <v>10442.261235953829</v>
      </c>
      <c r="U10" s="3">
        <f>IF(INDEX([1]非R能力!$FK$9:$FK$558,D10)=0,0,10)</f>
        <v>10</v>
      </c>
      <c r="V10" s="3">
        <f>IF(INDEX([1]非R能力!$FH$9:$FH$558,D10)=0,0,5000)</f>
        <v>5000</v>
      </c>
      <c r="W10" s="3">
        <f>HLOOKUP(W$5,[2]人物技能基础!$O$3:$Q$553,$D10+1,0)</f>
        <v>3.637142857142857</v>
      </c>
      <c r="X10" s="3">
        <f>HLOOKUP(X$5,[2]人物技能基础!$O$3:$Q$553,$D10+1,0)</f>
        <v>2.0186428571428574</v>
      </c>
      <c r="Y10" s="3">
        <f>HLOOKUP(Y$5,[2]人物技能基础!$O$3:$Q$553,$D10+1,0)</f>
        <v>99.964285714285708</v>
      </c>
      <c r="Z10" s="3">
        <f t="shared" si="2"/>
        <v>1015572</v>
      </c>
      <c r="AA10" s="3">
        <f t="shared" si="3"/>
        <v>18784</v>
      </c>
      <c r="AB10" s="3">
        <f t="shared" si="4"/>
        <v>2747</v>
      </c>
      <c r="AC10" s="3">
        <f t="shared" si="5"/>
        <v>5734</v>
      </c>
      <c r="AD10" s="3">
        <f t="shared" si="6"/>
        <v>6716</v>
      </c>
    </row>
    <row r="11" spans="1:37" x14ac:dyDescent="0.15">
      <c r="A11" s="3">
        <f>[2]基础装备!X9</f>
        <v>250</v>
      </c>
      <c r="B11" s="3" t="str">
        <f t="shared" si="0"/>
        <v>250级个人boss</v>
      </c>
      <c r="C11" s="3">
        <f t="shared" si="1"/>
        <v>250</v>
      </c>
      <c r="D11" s="3">
        <f t="shared" si="7"/>
        <v>250</v>
      </c>
      <c r="E11" s="3" t="s">
        <v>25</v>
      </c>
      <c r="F11" s="3" t="s">
        <v>26</v>
      </c>
      <c r="G11" s="3">
        <v>30</v>
      </c>
      <c r="H11" s="3">
        <v>30</v>
      </c>
      <c r="I11" s="3">
        <v>0.1</v>
      </c>
      <c r="J11" s="4">
        <v>0.7</v>
      </c>
      <c r="K11" s="4">
        <v>1</v>
      </c>
      <c r="L11" s="4">
        <v>5</v>
      </c>
      <c r="M11" s="3">
        <v>1</v>
      </c>
      <c r="N11" s="3">
        <v>2</v>
      </c>
      <c r="O11" s="3">
        <f>HLOOKUP(O$5,[1]非R能力!$B$8:$F$558,$D11+1,0)</f>
        <v>182781.48912014844</v>
      </c>
      <c r="P11" s="3">
        <f>HLOOKUP(P$5,[1]非R能力!$B$8:$F$558,$D11+1,0)</f>
        <v>34702.846004706327</v>
      </c>
      <c r="Q11" s="3">
        <f>HLOOKUP(Q$5,[1]非R能力!$B$8:$F$558,$D11+1,0)</f>
        <v>21102.148351209969</v>
      </c>
      <c r="R11" s="3">
        <f>HLOOKUP(R$5,[1]非R能力!$B$8:$F$558,$D11+1,0)</f>
        <v>5592.8641366264537</v>
      </c>
      <c r="S11" s="3">
        <f>HLOOKUP(S$5,[1]非R能力!$B$8:$F$558,$D11+1,0)</f>
        <v>6941.7828190210457</v>
      </c>
      <c r="T11" s="3">
        <f>INDEX([1]非R能力!$H$9:$H$558,D11)</f>
        <v>12589.768617553447</v>
      </c>
      <c r="U11" s="3">
        <f>IF(INDEX([1]非R能力!$FK$9:$FK$558,D11)=0,0,10)</f>
        <v>10</v>
      </c>
      <c r="V11" s="3">
        <f>IF(INDEX([1]非R能力!$FH$9:$FH$558,D11)=0,0,5000)</f>
        <v>5000</v>
      </c>
      <c r="W11" s="3">
        <f>HLOOKUP(W$5,[2]人物技能基础!$O$3:$Q$553,$D11+1,0)</f>
        <v>3.637142857142857</v>
      </c>
      <c r="X11" s="3">
        <f>HLOOKUP(X$5,[2]人物技能基础!$O$3:$Q$553,$D11+1,0)</f>
        <v>2.0186428571428574</v>
      </c>
      <c r="Y11" s="3">
        <f>HLOOKUP(Y$5,[2]人物技能基础!$O$3:$Q$553,$D11+1,0)</f>
        <v>99.964285714285708</v>
      </c>
      <c r="Z11" s="3">
        <f t="shared" si="2"/>
        <v>1272393</v>
      </c>
      <c r="AA11" s="3">
        <f t="shared" si="3"/>
        <v>22520</v>
      </c>
      <c r="AB11" s="3">
        <f t="shared" si="4"/>
        <v>3470</v>
      </c>
      <c r="AC11" s="3">
        <f t="shared" si="5"/>
        <v>6941</v>
      </c>
      <c r="AD11" s="3">
        <f t="shared" si="6"/>
        <v>7989</v>
      </c>
    </row>
    <row r="12" spans="1:37" x14ac:dyDescent="0.15">
      <c r="A12" s="3">
        <f>[2]基础装备!X10</f>
        <v>275</v>
      </c>
      <c r="B12" s="3" t="str">
        <f t="shared" si="0"/>
        <v>275级个人boss</v>
      </c>
      <c r="C12" s="3">
        <f t="shared" si="1"/>
        <v>275</v>
      </c>
      <c r="D12" s="3">
        <f t="shared" si="7"/>
        <v>275</v>
      </c>
      <c r="E12" s="3" t="s">
        <v>25</v>
      </c>
      <c r="F12" s="3" t="s">
        <v>26</v>
      </c>
      <c r="G12" s="3">
        <v>30</v>
      </c>
      <c r="H12" s="3">
        <v>30</v>
      </c>
      <c r="I12" s="3">
        <v>0.1</v>
      </c>
      <c r="J12" s="4">
        <v>0.7</v>
      </c>
      <c r="K12" s="4">
        <v>1</v>
      </c>
      <c r="L12" s="4">
        <v>5</v>
      </c>
      <c r="M12" s="3">
        <v>1</v>
      </c>
      <c r="N12" s="3">
        <v>2</v>
      </c>
      <c r="O12" s="3">
        <f>HLOOKUP(O$5,[1]非R能力!$B$8:$F$558,$D12+1,0)</f>
        <v>259422.15804428389</v>
      </c>
      <c r="P12" s="3">
        <f>HLOOKUP(P$5,[1]非R能力!$B$8:$F$558,$D12+1,0)</f>
        <v>48467.013951169189</v>
      </c>
      <c r="Q12" s="3">
        <f>HLOOKUP(Q$5,[1]非R能力!$B$8:$F$558,$D12+1,0)</f>
        <v>29625.34506069405</v>
      </c>
      <c r="R12" s="3">
        <f>HLOOKUP(R$5,[1]非R能力!$B$8:$F$558,$D12+1,0)</f>
        <v>7660.563498260296</v>
      </c>
      <c r="S12" s="3">
        <f>HLOOKUP(S$5,[1]非R能力!$B$8:$F$558,$D12+1,0)</f>
        <v>9915.2016503569794</v>
      </c>
      <c r="T12" s="3">
        <f>INDEX([1]非R能力!$H$9:$H$558,D12)</f>
        <v>15039.455428153817</v>
      </c>
      <c r="U12" s="3">
        <f>IF(INDEX([1]非R能力!$FK$9:$FK$558,D12)=0,0,10)</f>
        <v>10</v>
      </c>
      <c r="V12" s="3">
        <f>IF(INDEX([1]非R能力!$FH$9:$FH$558,D12)=0,0,5000)</f>
        <v>5000</v>
      </c>
      <c r="W12" s="3">
        <f>HLOOKUP(W$5,[2]人物技能基础!$O$3:$Q$553,$D12+1,0)</f>
        <v>3.637142857142857</v>
      </c>
      <c r="X12" s="3">
        <f>HLOOKUP(X$5,[2]人物技能基础!$O$3:$Q$553,$D12+1,0)</f>
        <v>2.0186428571428574</v>
      </c>
      <c r="Y12" s="3">
        <f>HLOOKUP(Y$5,[2]人物技能基础!$O$3:$Q$553,$D12+1,0)</f>
        <v>99.964285714285708</v>
      </c>
      <c r="Z12" s="3">
        <f t="shared" si="2"/>
        <v>1733670</v>
      </c>
      <c r="AA12" s="3">
        <f t="shared" si="3"/>
        <v>31554</v>
      </c>
      <c r="AB12" s="3">
        <f t="shared" si="4"/>
        <v>4846</v>
      </c>
      <c r="AC12" s="3">
        <f t="shared" si="5"/>
        <v>9915</v>
      </c>
      <c r="AD12" s="3">
        <f t="shared" si="6"/>
        <v>10943</v>
      </c>
    </row>
    <row r="13" spans="1:37" x14ac:dyDescent="0.15">
      <c r="A13" s="3">
        <f>[2]基础装备!X11</f>
        <v>300</v>
      </c>
      <c r="B13" s="3" t="str">
        <f t="shared" si="0"/>
        <v>300级个人boss</v>
      </c>
      <c r="C13" s="3">
        <f t="shared" si="1"/>
        <v>300</v>
      </c>
      <c r="D13" s="3">
        <f t="shared" si="7"/>
        <v>300</v>
      </c>
      <c r="E13" s="3" t="s">
        <v>25</v>
      </c>
      <c r="F13" s="3" t="s">
        <v>26</v>
      </c>
      <c r="G13" s="3">
        <v>30</v>
      </c>
      <c r="H13" s="3">
        <v>30</v>
      </c>
      <c r="I13" s="3">
        <v>0.1</v>
      </c>
      <c r="J13" s="4">
        <v>0.7</v>
      </c>
      <c r="K13" s="4">
        <v>1</v>
      </c>
      <c r="L13" s="4">
        <v>5</v>
      </c>
      <c r="M13" s="3">
        <v>1</v>
      </c>
      <c r="N13" s="3">
        <v>2</v>
      </c>
      <c r="O13" s="3">
        <f>HLOOKUP(O$5,[1]非R能力!$B$8:$F$558,$D13+1,0)</f>
        <v>409002.31838159374</v>
      </c>
      <c r="P13" s="3">
        <f>HLOOKUP(P$5,[1]非R能力!$B$8:$F$558,$D13+1,0)</f>
        <v>70358.046457391116</v>
      </c>
      <c r="Q13" s="3">
        <f>HLOOKUP(Q$5,[1]非R能力!$B$8:$F$558,$D13+1,0)</f>
        <v>42521.249132691257</v>
      </c>
      <c r="R13" s="3">
        <f>HLOOKUP(R$5,[1]非R能力!$B$8:$F$558,$D13+1,0)</f>
        <v>56463.898858489709</v>
      </c>
      <c r="S13" s="3">
        <f>HLOOKUP(S$5,[1]非R能力!$B$8:$F$558,$D13+1,0)</f>
        <v>15445.657241890343</v>
      </c>
      <c r="T13" s="3">
        <f>INDEX([1]非R能力!$H$9:$H$558,D13)</f>
        <v>17828.778289570386</v>
      </c>
      <c r="U13" s="3">
        <f>IF(INDEX([1]非R能力!$FK$9:$FK$558,D13)=0,0,10)</f>
        <v>10</v>
      </c>
      <c r="V13" s="3">
        <f>IF(INDEX([1]非R能力!$FH$9:$FH$558,D13)=0,0,5000)</f>
        <v>5000</v>
      </c>
      <c r="W13" s="3">
        <f>HLOOKUP(W$5,[2]人物技能基础!$O$3:$Q$553,$D13+1,0)</f>
        <v>3.637142857142857</v>
      </c>
      <c r="X13" s="3">
        <f>HLOOKUP(X$5,[2]人物技能基础!$O$3:$Q$553,$D13+1,0)</f>
        <v>2.0186428571428574</v>
      </c>
      <c r="Y13" s="3">
        <f>HLOOKUP(Y$5,[2]人物技能基础!$O$3:$Q$553,$D13+1,0)</f>
        <v>99.964285714285708</v>
      </c>
      <c r="Z13" s="3">
        <f t="shared" si="2"/>
        <v>2448690</v>
      </c>
      <c r="AA13" s="3">
        <f t="shared" si="3"/>
        <v>45447</v>
      </c>
      <c r="AB13" s="3">
        <f t="shared" si="4"/>
        <v>7035</v>
      </c>
      <c r="AC13" s="3">
        <f t="shared" si="5"/>
        <v>15445</v>
      </c>
      <c r="AD13" s="3">
        <f t="shared" si="6"/>
        <v>80662</v>
      </c>
    </row>
    <row r="14" spans="1:37" x14ac:dyDescent="0.15">
      <c r="A14" s="3">
        <f>[2]基础装备!X12</f>
        <v>325</v>
      </c>
      <c r="B14" s="3" t="str">
        <f t="shared" si="0"/>
        <v>325级个人boss</v>
      </c>
      <c r="C14" s="3">
        <f t="shared" si="1"/>
        <v>325</v>
      </c>
      <c r="D14" s="3">
        <f t="shared" si="7"/>
        <v>325</v>
      </c>
      <c r="E14" s="3" t="s">
        <v>25</v>
      </c>
      <c r="F14" s="3" t="s">
        <v>26</v>
      </c>
      <c r="G14" s="3">
        <v>30</v>
      </c>
      <c r="H14" s="3">
        <v>30</v>
      </c>
      <c r="I14" s="3">
        <v>0.1</v>
      </c>
      <c r="J14" s="4">
        <v>0.7</v>
      </c>
      <c r="K14" s="4">
        <v>1</v>
      </c>
      <c r="L14" s="4">
        <v>5</v>
      </c>
      <c r="M14" s="3">
        <v>1</v>
      </c>
      <c r="N14" s="3">
        <v>2</v>
      </c>
      <c r="O14" s="3">
        <f>HLOOKUP(O$5,[1]非R能力!$B$8:$F$558,$D14+1,0)</f>
        <v>623773.64449385752</v>
      </c>
      <c r="P14" s="3">
        <f>HLOOKUP(P$5,[1]非R能力!$B$8:$F$558,$D14+1,0)</f>
        <v>97671.388917952921</v>
      </c>
      <c r="Q14" s="3">
        <f>HLOOKUP(Q$5,[1]非R能力!$B$8:$F$558,$D14+1,0)</f>
        <v>56956.21542369877</v>
      </c>
      <c r="R14" s="3">
        <f>HLOOKUP(R$5,[1]非R能力!$B$8:$F$558,$D14+1,0)</f>
        <v>61820.457070596145</v>
      </c>
      <c r="S14" s="3">
        <f>HLOOKUP(S$5,[1]非R能力!$B$8:$F$558,$D14+1,0)</f>
        <v>21333.564636601419</v>
      </c>
      <c r="T14" s="3">
        <f>INDEX([1]非R能力!$H$9:$H$558,D14)</f>
        <v>20997.594889119599</v>
      </c>
      <c r="U14" s="3">
        <f>IF(INDEX([1]非R能力!$FK$9:$FK$558,D14)=0,0,10)</f>
        <v>10</v>
      </c>
      <c r="V14" s="3">
        <f>IF(INDEX([1]非R能力!$FH$9:$FH$558,D14)=0,0,5000)</f>
        <v>5000</v>
      </c>
      <c r="W14" s="3">
        <f>HLOOKUP(W$5,[2]人物技能基础!$O$3:$Q$553,$D14+1,0)</f>
        <v>3.637142857142857</v>
      </c>
      <c r="X14" s="3">
        <f>HLOOKUP(X$5,[2]人物技能基础!$O$3:$Q$553,$D14+1,0)</f>
        <v>2.0186428571428574</v>
      </c>
      <c r="Y14" s="3">
        <f>HLOOKUP(Y$5,[2]人物技能基础!$O$3:$Q$553,$D14+1,0)</f>
        <v>99.964285714285708</v>
      </c>
      <c r="Z14" s="3">
        <f t="shared" si="2"/>
        <v>3335558</v>
      </c>
      <c r="AA14" s="3">
        <f t="shared" si="3"/>
        <v>61314</v>
      </c>
      <c r="AB14" s="3">
        <f t="shared" si="4"/>
        <v>9767</v>
      </c>
      <c r="AC14" s="3">
        <f t="shared" si="5"/>
        <v>21333</v>
      </c>
      <c r="AD14" s="3">
        <f t="shared" si="6"/>
        <v>88314</v>
      </c>
    </row>
    <row r="15" spans="1:37" x14ac:dyDescent="0.15">
      <c r="A15" s="3">
        <f>[2]基础装备!X13</f>
        <v>350</v>
      </c>
      <c r="B15" s="3" t="str">
        <f t="shared" si="0"/>
        <v>350级个人boss</v>
      </c>
      <c r="C15" s="3">
        <f t="shared" si="1"/>
        <v>350</v>
      </c>
      <c r="D15" s="3">
        <f t="shared" si="7"/>
        <v>350</v>
      </c>
      <c r="E15" s="3" t="s">
        <v>25</v>
      </c>
      <c r="F15" s="3" t="s">
        <v>26</v>
      </c>
      <c r="G15" s="3">
        <v>30</v>
      </c>
      <c r="H15" s="3">
        <v>30</v>
      </c>
      <c r="I15" s="3">
        <v>0.1</v>
      </c>
      <c r="J15" s="4">
        <v>0.7</v>
      </c>
      <c r="K15" s="4">
        <v>1</v>
      </c>
      <c r="L15" s="4">
        <v>5</v>
      </c>
      <c r="M15" s="3">
        <v>1</v>
      </c>
      <c r="N15" s="3">
        <v>2</v>
      </c>
      <c r="O15" s="3">
        <f>HLOOKUP(O$5,[1]非R能力!$B$8:$F$558,$D15+1,0)</f>
        <v>810712.73628715333</v>
      </c>
      <c r="P15" s="3">
        <f>HLOOKUP(P$5,[1]非R能力!$B$8:$F$558,$D15+1,0)</f>
        <v>121774.473466935</v>
      </c>
      <c r="Q15" s="3">
        <f>HLOOKUP(Q$5,[1]非R能力!$B$8:$F$558,$D15+1,0)</f>
        <v>68368.937759883585</v>
      </c>
      <c r="R15" s="3">
        <f>HLOOKUP(R$5,[1]非R能力!$B$8:$F$558,$D15+1,0)</f>
        <v>19987.249570323514</v>
      </c>
      <c r="S15" s="3">
        <f>HLOOKUP(S$5,[1]非R能力!$B$8:$F$558,$D15+1,0)</f>
        <v>26649.599816493806</v>
      </c>
      <c r="T15" s="3">
        <f>INDEX([1]非R能力!$H$9:$H$558,D15)</f>
        <v>24588.163979618876</v>
      </c>
      <c r="U15" s="3">
        <f>IF(INDEX([1]非R能力!$FK$9:$FK$558,D15)=0,0,10)</f>
        <v>10</v>
      </c>
      <c r="V15" s="3">
        <f>IF(INDEX([1]非R能力!$FH$9:$FH$558,D15)=0,0,5000)</f>
        <v>5000</v>
      </c>
      <c r="W15" s="3">
        <f>HLOOKUP(W$5,[2]人物技能基础!$O$3:$Q$553,$D15+1,0)</f>
        <v>3.637142857142857</v>
      </c>
      <c r="X15" s="3">
        <f>HLOOKUP(X$5,[2]人物技能基础!$O$3:$Q$553,$D15+1,0)</f>
        <v>2.0186428571428574</v>
      </c>
      <c r="Y15" s="3">
        <f>HLOOKUP(Y$5,[2]人物技能基础!$O$3:$Q$553,$D15+1,0)</f>
        <v>99.964285714285708</v>
      </c>
      <c r="Z15" s="3">
        <f t="shared" si="2"/>
        <v>4131561</v>
      </c>
      <c r="AA15" s="3">
        <f t="shared" si="3"/>
        <v>73973</v>
      </c>
      <c r="AB15" s="3">
        <f t="shared" si="4"/>
        <v>12177</v>
      </c>
      <c r="AC15" s="3">
        <f t="shared" si="5"/>
        <v>26649</v>
      </c>
      <c r="AD15" s="3">
        <f t="shared" si="6"/>
        <v>28553</v>
      </c>
    </row>
    <row r="16" spans="1:37" x14ac:dyDescent="0.15">
      <c r="A16" s="3">
        <f>[2]基础装备!X14</f>
        <v>375</v>
      </c>
      <c r="B16" s="3" t="str">
        <f t="shared" si="0"/>
        <v>375级个人boss</v>
      </c>
      <c r="C16" s="3">
        <f t="shared" si="1"/>
        <v>375</v>
      </c>
      <c r="D16" s="3">
        <f t="shared" si="7"/>
        <v>375</v>
      </c>
      <c r="E16" s="3" t="s">
        <v>25</v>
      </c>
      <c r="F16" s="3" t="s">
        <v>26</v>
      </c>
      <c r="G16" s="3">
        <v>30</v>
      </c>
      <c r="H16" s="3">
        <v>30</v>
      </c>
      <c r="I16" s="3">
        <v>0.1</v>
      </c>
      <c r="J16" s="4">
        <v>0.7</v>
      </c>
      <c r="K16" s="4">
        <v>1</v>
      </c>
      <c r="L16" s="4">
        <v>5</v>
      </c>
      <c r="M16" s="3">
        <v>1</v>
      </c>
      <c r="N16" s="3">
        <v>2</v>
      </c>
      <c r="O16" s="3">
        <f>HLOOKUP(O$5,[1]非R能力!$B$8:$F$558,$D16+1,0)</f>
        <v>1049754.8182038306</v>
      </c>
      <c r="P16" s="3">
        <f>HLOOKUP(P$5,[1]非R能力!$B$8:$F$558,$D16+1,0)</f>
        <v>155689.92316735871</v>
      </c>
      <c r="Q16" s="3">
        <f>HLOOKUP(Q$5,[1]非R能力!$B$8:$F$558,$D16+1,0)</f>
        <v>87574.969809798</v>
      </c>
      <c r="R16" s="3">
        <f>HLOOKUP(R$5,[1]非R能力!$B$8:$F$558,$D16+1,0)</f>
        <v>26286.010389843537</v>
      </c>
      <c r="S16" s="3">
        <f>HLOOKUP(S$5,[1]非R能力!$B$8:$F$558,$D16+1,0)</f>
        <v>35920.7358458003</v>
      </c>
      <c r="T16" s="3">
        <f>INDEX([1]非R能力!$H$9:$H$558,D16)</f>
        <v>28645.145379386657</v>
      </c>
      <c r="U16" s="3">
        <f>IF(INDEX([1]非R能力!$FK$9:$FK$558,D16)=0,0,10)</f>
        <v>10</v>
      </c>
      <c r="V16" s="3">
        <f>IF(INDEX([1]非R能力!$FH$9:$FH$558,D16)=0,0,5000)</f>
        <v>5000</v>
      </c>
      <c r="W16" s="3">
        <f>HLOOKUP(W$5,[2]人物技能基础!$O$3:$Q$553,$D16+1,0)</f>
        <v>3.637142857142857</v>
      </c>
      <c r="X16" s="3">
        <f>HLOOKUP(X$5,[2]人物技能基础!$O$3:$Q$553,$D16+1,0)</f>
        <v>2.0186428571428574</v>
      </c>
      <c r="Y16" s="3">
        <f>HLOOKUP(Y$5,[2]人物技能基础!$O$3:$Q$553,$D16+1,0)</f>
        <v>99.964285714285708</v>
      </c>
      <c r="Z16" s="3">
        <f t="shared" si="2"/>
        <v>5234900</v>
      </c>
      <c r="AA16" s="3">
        <f t="shared" si="3"/>
        <v>94773</v>
      </c>
      <c r="AB16" s="3">
        <f t="shared" si="4"/>
        <v>15568</v>
      </c>
      <c r="AC16" s="3">
        <f t="shared" si="5"/>
        <v>35920</v>
      </c>
      <c r="AD16" s="3">
        <f t="shared" si="6"/>
        <v>37551</v>
      </c>
    </row>
    <row r="17" spans="1:30" x14ac:dyDescent="0.15">
      <c r="A17" s="3">
        <f>[2]基础装备!X15</f>
        <v>400</v>
      </c>
      <c r="B17" s="3" t="str">
        <f t="shared" si="0"/>
        <v>400级个人boss</v>
      </c>
      <c r="C17" s="3">
        <f t="shared" si="1"/>
        <v>400</v>
      </c>
      <c r="D17" s="3">
        <f t="shared" si="7"/>
        <v>400</v>
      </c>
      <c r="E17" s="3" t="s">
        <v>25</v>
      </c>
      <c r="F17" s="3" t="s">
        <v>26</v>
      </c>
      <c r="G17" s="3">
        <v>30</v>
      </c>
      <c r="H17" s="3">
        <v>30</v>
      </c>
      <c r="I17" s="3">
        <v>0.1</v>
      </c>
      <c r="J17" s="4">
        <v>0.7</v>
      </c>
      <c r="K17" s="4">
        <v>1</v>
      </c>
      <c r="L17" s="4">
        <v>5</v>
      </c>
      <c r="M17" s="3">
        <v>1</v>
      </c>
      <c r="N17" s="3">
        <v>2</v>
      </c>
      <c r="O17" s="3">
        <f>HLOOKUP(O$5,[1]非R能力!$B$8:$F$558,$D17+1,0)</f>
        <v>1185370.5078887397</v>
      </c>
      <c r="P17" s="3">
        <f>HLOOKUP(P$5,[1]非R能力!$B$8:$F$558,$D17+1,0)</f>
        <v>173146.15467484019</v>
      </c>
      <c r="Q17" s="3">
        <f>HLOOKUP(Q$5,[1]非R能力!$B$8:$F$558,$D17+1,0)</f>
        <v>95408.040817615329</v>
      </c>
      <c r="R17" s="3">
        <f>HLOOKUP(R$5,[1]非R能力!$B$8:$F$558,$D17+1,0)</f>
        <v>28892.17813040617</v>
      </c>
      <c r="S17" s="3">
        <f>HLOOKUP(S$5,[1]非R能力!$B$8:$F$558,$D17+1,0)</f>
        <v>38976.283014135093</v>
      </c>
      <c r="T17" s="3">
        <f>INDEX([1]非R能力!$H$9:$H$558,D17)</f>
        <v>33215.599972242337</v>
      </c>
      <c r="U17" s="3">
        <f>IF(INDEX([1]非R能力!$FK$9:$FK$558,D17)=0,0,10)</f>
        <v>10</v>
      </c>
      <c r="V17" s="3">
        <f>IF(INDEX([1]非R能力!$FH$9:$FH$558,D17)=0,0,5000)</f>
        <v>5000</v>
      </c>
      <c r="W17" s="3">
        <f>HLOOKUP(W$5,[2]人物技能基础!$O$3:$Q$553,$D17+1,0)</f>
        <v>3.637142857142857</v>
      </c>
      <c r="X17" s="3">
        <f>HLOOKUP(X$5,[2]人物技能基础!$O$3:$Q$553,$D17+1,0)</f>
        <v>2.0186428571428574</v>
      </c>
      <c r="Y17" s="3">
        <f>HLOOKUP(Y$5,[2]人物技能基础!$O$3:$Q$553,$D17+1,0)</f>
        <v>99.964285714285708</v>
      </c>
      <c r="Z17" s="3">
        <f t="shared" si="2"/>
        <v>5844468</v>
      </c>
      <c r="AA17" s="3">
        <f t="shared" si="3"/>
        <v>103510</v>
      </c>
      <c r="AB17" s="3">
        <f t="shared" si="4"/>
        <v>17314</v>
      </c>
      <c r="AC17" s="3">
        <f t="shared" si="5"/>
        <v>38976</v>
      </c>
      <c r="AD17" s="3">
        <f t="shared" si="6"/>
        <v>41274</v>
      </c>
    </row>
    <row r="18" spans="1:30" x14ac:dyDescent="0.15">
      <c r="A18" s="3">
        <f>[2]基础装备!X16</f>
        <v>425</v>
      </c>
      <c r="B18" s="3" t="str">
        <f t="shared" si="0"/>
        <v>425级个人boss</v>
      </c>
      <c r="C18" s="3">
        <f t="shared" si="1"/>
        <v>425</v>
      </c>
      <c r="D18" s="3">
        <f t="shared" si="7"/>
        <v>425</v>
      </c>
      <c r="E18" s="3" t="s">
        <v>25</v>
      </c>
      <c r="F18" s="3" t="s">
        <v>26</v>
      </c>
      <c r="G18" s="3">
        <v>30</v>
      </c>
      <c r="H18" s="3">
        <v>30</v>
      </c>
      <c r="I18" s="3">
        <v>0.1</v>
      </c>
      <c r="J18" s="4">
        <v>0.7</v>
      </c>
      <c r="K18" s="4">
        <v>1</v>
      </c>
      <c r="L18" s="4">
        <v>5</v>
      </c>
      <c r="M18" s="3">
        <v>1</v>
      </c>
      <c r="N18" s="3">
        <v>2</v>
      </c>
      <c r="O18" s="3">
        <f>HLOOKUP(O$5,[1]非R能力!$B$8:$F$558,$D18+1,0)</f>
        <v>1365402.9906247586</v>
      </c>
      <c r="P18" s="3">
        <f>HLOOKUP(P$5,[1]非R能力!$B$8:$F$558,$D18+1,0)</f>
        <v>198123.16729166647</v>
      </c>
      <c r="Q18" s="3">
        <f>HLOOKUP(Q$5,[1]非R能力!$B$8:$F$558,$D18+1,0)</f>
        <v>107166.06672806125</v>
      </c>
      <c r="R18" s="3">
        <f>HLOOKUP(R$5,[1]非R能力!$B$8:$F$558,$D18+1,0)</f>
        <v>32793.564822678709</v>
      </c>
      <c r="S18" s="3">
        <f>HLOOKUP(S$5,[1]非R能力!$B$8:$F$558,$D18+1,0)</f>
        <v>43450.681052091502</v>
      </c>
      <c r="T18" s="3">
        <f>INDEX([1]非R能力!$H$9:$H$558,D18)</f>
        <v>38348.989707506313</v>
      </c>
      <c r="U18" s="3">
        <f>IF(INDEX([1]非R能力!$FK$9:$FK$558,D18)=0,0,10)</f>
        <v>10</v>
      </c>
      <c r="V18" s="3">
        <f>IF(INDEX([1]非R能力!$FH$9:$FH$558,D18)=0,0,5000)</f>
        <v>5000</v>
      </c>
      <c r="W18" s="3">
        <f>HLOOKUP(W$5,[2]人物技能基础!$O$3:$Q$553,$D18+1,0)</f>
        <v>3.637142857142857</v>
      </c>
      <c r="X18" s="3">
        <f>HLOOKUP(X$5,[2]人物技能基础!$O$3:$Q$553,$D18+1,0)</f>
        <v>2.0186428571428574</v>
      </c>
      <c r="Y18" s="3">
        <f>HLOOKUP(Y$5,[2]人物技能基础!$O$3:$Q$553,$D18+1,0)</f>
        <v>99.964285714285708</v>
      </c>
      <c r="Z18" s="3">
        <f t="shared" si="2"/>
        <v>6693044</v>
      </c>
      <c r="AA18" s="3">
        <f t="shared" si="3"/>
        <v>116468</v>
      </c>
      <c r="AB18" s="3">
        <f t="shared" si="4"/>
        <v>19812</v>
      </c>
      <c r="AC18" s="3">
        <f t="shared" si="5"/>
        <v>43450</v>
      </c>
      <c r="AD18" s="3">
        <f t="shared" si="6"/>
        <v>46847</v>
      </c>
    </row>
    <row r="19" spans="1:30" x14ac:dyDescent="0.15">
      <c r="A19" s="3">
        <f>[2]基础装备!X17</f>
        <v>450</v>
      </c>
      <c r="B19" s="3" t="str">
        <f t="shared" si="0"/>
        <v>450级个人boss</v>
      </c>
      <c r="C19" s="3">
        <f t="shared" si="1"/>
        <v>450</v>
      </c>
      <c r="D19" s="3">
        <f t="shared" si="7"/>
        <v>450</v>
      </c>
      <c r="E19" s="3" t="s">
        <v>25</v>
      </c>
      <c r="F19" s="3" t="s">
        <v>26</v>
      </c>
      <c r="G19" s="3">
        <v>30</v>
      </c>
      <c r="H19" s="3">
        <v>30</v>
      </c>
      <c r="I19" s="3">
        <v>0.1</v>
      </c>
      <c r="J19" s="4">
        <v>0.7</v>
      </c>
      <c r="K19" s="4">
        <v>1</v>
      </c>
      <c r="L19" s="4">
        <v>5</v>
      </c>
      <c r="M19" s="3">
        <v>1</v>
      </c>
      <c r="N19" s="3">
        <v>2</v>
      </c>
      <c r="O19" s="3">
        <f>HLOOKUP(O$5,[1]非R能力!$B$8:$F$558,$D19+1,0)</f>
        <v>1514166.9132028678</v>
      </c>
      <c r="P19" s="3">
        <f>HLOOKUP(P$5,[1]非R能力!$B$8:$F$558,$D19+1,0)</f>
        <v>215507.00849542601</v>
      </c>
      <c r="Q19" s="3">
        <f>HLOOKUP(Q$5,[1]非R能力!$B$8:$F$558,$D19+1,0)</f>
        <v>114372.35447097827</v>
      </c>
      <c r="R19" s="3">
        <f>HLOOKUP(R$5,[1]非R能力!$B$8:$F$558,$D19+1,0)</f>
        <v>35109.591884710106</v>
      </c>
      <c r="S19" s="3">
        <f>HLOOKUP(S$5,[1]非R能力!$B$8:$F$558,$D19+1,0)</f>
        <v>46259.040423884748</v>
      </c>
      <c r="T19" s="3">
        <f>INDEX([1]非R能力!$H$9:$H$558,D19)</f>
        <v>44097.177600000017</v>
      </c>
      <c r="U19" s="3">
        <f>IF(INDEX([1]非R能力!$FK$9:$FK$558,D19)=0,0,10)</f>
        <v>10</v>
      </c>
      <c r="V19" s="3">
        <f>IF(INDEX([1]非R能力!$FH$9:$FH$558,D19)=0,0,5000)</f>
        <v>5000</v>
      </c>
      <c r="W19" s="3">
        <f>HLOOKUP(W$5,[2]人物技能基础!$O$3:$Q$553,$D19+1,0)</f>
        <v>3.637142857142857</v>
      </c>
      <c r="X19" s="3">
        <f>HLOOKUP(X$5,[2]人物技能基础!$O$3:$Q$553,$D19+1,0)</f>
        <v>2.0186428571428574</v>
      </c>
      <c r="Y19" s="3">
        <f>HLOOKUP(Y$5,[2]人物技能基础!$O$3:$Q$553,$D19+1,0)</f>
        <v>99.964285714285708</v>
      </c>
      <c r="Z19" s="3">
        <f t="shared" si="2"/>
        <v>7320214</v>
      </c>
      <c r="AA19" s="3">
        <f t="shared" si="3"/>
        <v>124666</v>
      </c>
      <c r="AB19" s="3">
        <f t="shared" si="4"/>
        <v>21550</v>
      </c>
      <c r="AC19" s="3">
        <f t="shared" si="5"/>
        <v>46259</v>
      </c>
      <c r="AD19" s="3">
        <f t="shared" si="6"/>
        <v>50156</v>
      </c>
    </row>
    <row r="20" spans="1:30" x14ac:dyDescent="0.15">
      <c r="A20" s="3">
        <f>[2]基础装备!X18</f>
        <v>475</v>
      </c>
      <c r="B20" s="3" t="str">
        <f t="shared" si="0"/>
        <v>475级个人boss</v>
      </c>
      <c r="C20" s="3">
        <f t="shared" si="1"/>
        <v>475</v>
      </c>
      <c r="D20" s="3">
        <f t="shared" si="7"/>
        <v>475</v>
      </c>
      <c r="E20" s="3" t="s">
        <v>25</v>
      </c>
      <c r="F20" s="3" t="s">
        <v>26</v>
      </c>
      <c r="G20" s="3">
        <v>30</v>
      </c>
      <c r="H20" s="3">
        <v>30</v>
      </c>
      <c r="I20" s="3">
        <v>0.1</v>
      </c>
      <c r="J20" s="4">
        <v>0.7</v>
      </c>
      <c r="K20" s="4">
        <v>1</v>
      </c>
      <c r="L20" s="4">
        <v>5</v>
      </c>
      <c r="M20" s="3">
        <v>1</v>
      </c>
      <c r="N20" s="3">
        <v>2</v>
      </c>
      <c r="O20" s="3">
        <f>HLOOKUP(O$5,[1]非R能力!$B$8:$F$558,$D20+1,0)</f>
        <v>1802644.0960839309</v>
      </c>
      <c r="P20" s="3">
        <f>HLOOKUP(P$5,[1]非R能力!$B$8:$F$558,$D20+1,0)</f>
        <v>255768.43138502885</v>
      </c>
      <c r="Q20" s="3">
        <f>HLOOKUP(Q$5,[1]非R能力!$B$8:$F$558,$D20+1,0)</f>
        <v>132839.03914195727</v>
      </c>
      <c r="R20" s="3">
        <f>HLOOKUP(R$5,[1]非R能力!$B$8:$F$558,$D20+1,0)</f>
        <v>41019.430149125044</v>
      </c>
      <c r="S20" s="3">
        <f>HLOOKUP(S$5,[1]非R能力!$B$8:$F$558,$D20+1,0)</f>
        <v>53989.178338272759</v>
      </c>
      <c r="T20" s="3">
        <f>INDEX([1]非R能力!$H$9:$H$558,D20)</f>
        <v>50514.427730045754</v>
      </c>
      <c r="U20" s="3">
        <f>IF(INDEX([1]非R能力!$FK$9:$FK$558,D20)=0,0,10)</f>
        <v>10</v>
      </c>
      <c r="V20" s="3">
        <f>IF(INDEX([1]非R能力!$FH$9:$FH$558,D20)=0,0,5000)</f>
        <v>5000</v>
      </c>
      <c r="W20" s="3">
        <f>HLOOKUP(W$5,[2]人物技能基础!$O$3:$Q$553,$D20+1,0)</f>
        <v>3.637142857142857</v>
      </c>
      <c r="X20" s="3">
        <f>HLOOKUP(X$5,[2]人物技能基础!$O$3:$Q$553,$D20+1,0)</f>
        <v>2.0186428571428574</v>
      </c>
      <c r="Y20" s="3">
        <f>HLOOKUP(Y$5,[2]人物技能基础!$O$3:$Q$553,$D20+1,0)</f>
        <v>99.964285714285708</v>
      </c>
      <c r="Z20" s="3">
        <f t="shared" si="2"/>
        <v>8656883</v>
      </c>
      <c r="AA20" s="3">
        <f t="shared" si="3"/>
        <v>145056</v>
      </c>
      <c r="AB20" s="3">
        <f t="shared" si="4"/>
        <v>25576</v>
      </c>
      <c r="AC20" s="3">
        <f t="shared" si="5"/>
        <v>53989</v>
      </c>
      <c r="AD20" s="3">
        <f t="shared" si="6"/>
        <v>58599</v>
      </c>
    </row>
    <row r="21" spans="1:30" x14ac:dyDescent="0.15">
      <c r="A21" s="3">
        <f>[2]基础装备!X19</f>
        <v>500</v>
      </c>
      <c r="B21" s="3" t="str">
        <f t="shared" si="0"/>
        <v>500级个人boss</v>
      </c>
      <c r="C21" s="3">
        <f t="shared" si="1"/>
        <v>500</v>
      </c>
      <c r="D21" s="3">
        <f t="shared" si="7"/>
        <v>500</v>
      </c>
      <c r="E21" s="3" t="s">
        <v>25</v>
      </c>
      <c r="F21" s="3" t="s">
        <v>26</v>
      </c>
      <c r="G21" s="3">
        <v>30</v>
      </c>
      <c r="H21" s="3">
        <v>30</v>
      </c>
      <c r="I21" s="3">
        <v>0.1</v>
      </c>
      <c r="J21" s="4">
        <v>0.7</v>
      </c>
      <c r="K21" s="4">
        <v>1</v>
      </c>
      <c r="L21" s="4">
        <v>5</v>
      </c>
      <c r="M21" s="3">
        <v>1</v>
      </c>
      <c r="N21" s="3">
        <v>2</v>
      </c>
      <c r="O21" s="3">
        <f>HLOOKUP(O$5,[1]非R能力!$B$8:$F$558,$D21+1,0)</f>
        <v>2109926.4108076114</v>
      </c>
      <c r="P21" s="3">
        <f>HLOOKUP(P$5,[1]非R能力!$B$8:$F$558,$D21+1,0)</f>
        <v>296223.78893849906</v>
      </c>
      <c r="Q21" s="3">
        <f>HLOOKUP(Q$5,[1]非R能力!$B$8:$F$558,$D21+1,0)</f>
        <v>150358.28069146789</v>
      </c>
      <c r="R21" s="3">
        <f>HLOOKUP(R$5,[1]非R能力!$B$8:$F$558,$D21+1,0)</f>
        <v>46568.833017056495</v>
      </c>
      <c r="S21" s="3">
        <f>HLOOKUP(S$5,[1]非R能力!$B$8:$F$558,$D21+1,0)</f>
        <v>60878.524491388744</v>
      </c>
      <c r="T21" s="3">
        <f>INDEX([1]非R能力!$H$9:$H$558,D21)</f>
        <v>57657.405243466972</v>
      </c>
      <c r="U21" s="3">
        <f>IF(INDEX([1]非R能力!$FK$9:$FK$558,D21)=0,0,10)</f>
        <v>10</v>
      </c>
      <c r="V21" s="3">
        <f>IF(INDEX([1]非R能力!$FH$9:$FH$558,D21)=0,0,5000)</f>
        <v>5000</v>
      </c>
      <c r="W21" s="3">
        <f>HLOOKUP(W$5,[2]人物技能基础!$O$3:$Q$553,$D21+1,0)</f>
        <v>3.637142857142857</v>
      </c>
      <c r="X21" s="3">
        <f>HLOOKUP(X$5,[2]人物技能基础!$O$3:$Q$553,$D21+1,0)</f>
        <v>2.0186428571428574</v>
      </c>
      <c r="Y21" s="3">
        <f>HLOOKUP(Y$5,[2]人物技能基础!$O$3:$Q$553,$D21+1,0)</f>
        <v>99.964285714285708</v>
      </c>
      <c r="Z21" s="3">
        <f t="shared" si="2"/>
        <v>10011643</v>
      </c>
      <c r="AA21" s="3">
        <f t="shared" si="3"/>
        <v>164624</v>
      </c>
      <c r="AB21" s="3">
        <f t="shared" si="4"/>
        <v>29622</v>
      </c>
      <c r="AC21" s="3">
        <f t="shared" si="5"/>
        <v>60878</v>
      </c>
      <c r="AD21" s="3">
        <f t="shared" si="6"/>
        <v>66526</v>
      </c>
    </row>
    <row r="22" spans="1:30" x14ac:dyDescent="0.15">
      <c r="A22" s="3">
        <f>[2]基础装备!X20</f>
        <v>525</v>
      </c>
      <c r="B22" s="3" t="str">
        <f t="shared" si="0"/>
        <v>525级个人boss</v>
      </c>
      <c r="C22" s="3">
        <f t="shared" si="1"/>
        <v>525</v>
      </c>
      <c r="D22" s="3">
        <f t="shared" si="7"/>
        <v>525</v>
      </c>
      <c r="E22" s="3" t="s">
        <v>25</v>
      </c>
      <c r="F22" s="3" t="s">
        <v>26</v>
      </c>
      <c r="G22" s="3">
        <v>30</v>
      </c>
      <c r="H22" s="3">
        <v>30</v>
      </c>
      <c r="I22" s="3">
        <v>0.1</v>
      </c>
      <c r="J22" s="4">
        <v>0.7</v>
      </c>
      <c r="K22" s="4">
        <v>1</v>
      </c>
      <c r="L22" s="4">
        <v>5</v>
      </c>
      <c r="M22" s="3">
        <v>1</v>
      </c>
      <c r="N22" s="3">
        <v>2</v>
      </c>
      <c r="O22" s="3">
        <f>HLOOKUP(O$5,[1]非R能力!$B$8:$F$558,$D22+1,0)</f>
        <v>2438594.0195380435</v>
      </c>
      <c r="P22" s="3">
        <f>HLOOKUP(P$5,[1]非R能力!$B$8:$F$558,$D22+1,0)</f>
        <v>342683.81022203964</v>
      </c>
      <c r="Q22" s="3">
        <f>HLOOKUP(Q$5,[1]非R能力!$B$8:$F$558,$D22+1,0)</f>
        <v>170564.36323361672</v>
      </c>
      <c r="R22" s="3">
        <f>HLOOKUP(R$5,[1]非R能力!$B$8:$F$558,$D22+1,0)</f>
        <v>53112.069517529271</v>
      </c>
      <c r="S22" s="3">
        <f>HLOOKUP(S$5,[1]非R能力!$B$8:$F$558,$D22+1,0)</f>
        <v>69252.855498045858</v>
      </c>
      <c r="T22" s="3">
        <f>INDEX([1]非R能力!$H$9:$H$558,D22)</f>
        <v>65585.176351588016</v>
      </c>
      <c r="U22" s="3">
        <f>IF(INDEX([1]非R能力!$FK$9:$FK$558,D22)=0,0,10)</f>
        <v>10</v>
      </c>
      <c r="V22" s="3">
        <f>IF(INDEX([1]非R能力!$FH$9:$FH$558,D22)=0,0,5000)</f>
        <v>5000</v>
      </c>
      <c r="W22" s="3">
        <f>HLOOKUP(W$5,[2]人物技能基础!$O$3:$Q$553,$D22+1,0)</f>
        <v>3.637142857142857</v>
      </c>
      <c r="X22" s="3">
        <f>HLOOKUP(X$5,[2]人物技能基础!$O$3:$Q$553,$D22+1,0)</f>
        <v>2.0186428571428574</v>
      </c>
      <c r="Y22" s="3">
        <f>HLOOKUP(Y$5,[2]人物技能基础!$O$3:$Q$553,$D22+1,0)</f>
        <v>99.964285714285708</v>
      </c>
      <c r="Z22" s="3">
        <f t="shared" si="2"/>
        <v>11562877</v>
      </c>
      <c r="AA22" s="3">
        <f t="shared" si="3"/>
        <v>187021</v>
      </c>
      <c r="AB22" s="3">
        <f t="shared" si="4"/>
        <v>34268</v>
      </c>
      <c r="AC22" s="3">
        <f t="shared" si="5"/>
        <v>69252</v>
      </c>
      <c r="AD22" s="3">
        <f t="shared" si="6"/>
        <v>75874</v>
      </c>
    </row>
    <row r="23" spans="1:30" x14ac:dyDescent="0.15">
      <c r="A23" s="3">
        <f>[2]基础装备!X21</f>
        <v>550</v>
      </c>
      <c r="B23" s="3" t="str">
        <f t="shared" si="0"/>
        <v>550级个人boss</v>
      </c>
      <c r="C23" s="3">
        <f t="shared" si="1"/>
        <v>550</v>
      </c>
      <c r="D23" s="3">
        <f t="shared" si="7"/>
        <v>550</v>
      </c>
      <c r="E23" s="3" t="s">
        <v>25</v>
      </c>
      <c r="F23" s="3" t="s">
        <v>26</v>
      </c>
      <c r="G23" s="3">
        <v>30</v>
      </c>
      <c r="H23" s="3">
        <v>30</v>
      </c>
      <c r="I23" s="3">
        <v>0.1</v>
      </c>
      <c r="J23" s="4">
        <v>0.7</v>
      </c>
      <c r="K23" s="4">
        <v>1</v>
      </c>
      <c r="L23" s="4">
        <v>5</v>
      </c>
      <c r="M23" s="3">
        <v>1</v>
      </c>
      <c r="N23" s="3">
        <v>2</v>
      </c>
      <c r="O23" s="3">
        <f>HLOOKUP(O$5,[1]非R能力!$B$8:$F$558,$D23+1,0)</f>
        <v>2674530.2363424227</v>
      </c>
      <c r="P23" s="3">
        <f>HLOOKUP(P$5,[1]非R能力!$B$8:$F$558,$D23+1,0)</f>
        <v>371147.94865448773</v>
      </c>
      <c r="Q23" s="3">
        <f>HLOOKUP(Q$5,[1]非R能力!$B$8:$F$558,$D23+1,0)</f>
        <v>180663.03073300805</v>
      </c>
      <c r="R23" s="3">
        <f>HLOOKUP(R$5,[1]非R能力!$B$8:$F$558,$D23+1,0)</f>
        <v>56616.730527455926</v>
      </c>
      <c r="S23" s="3">
        <f>HLOOKUP(S$5,[1]非R能力!$B$8:$F$558,$D23+1,0)</f>
        <v>73368.568621644255</v>
      </c>
      <c r="T23" s="3">
        <f>INDEX([1]非R能力!$H$9:$H$558,D23)</f>
        <v>74359.2083312342</v>
      </c>
      <c r="U23" s="3">
        <f>IF(INDEX([1]非R能力!$FK$9:$FK$558,D23)=0,0,10)</f>
        <v>10</v>
      </c>
      <c r="V23" s="3">
        <f>IF(INDEX([1]非R能力!$FH$9:$FH$558,D23)=0,0,5000)</f>
        <v>5000</v>
      </c>
      <c r="W23" s="3">
        <f>HLOOKUP(W$5,[2]人物技能基础!$O$3:$Q$553,$D23+1,0)</f>
        <v>3.637142857142857</v>
      </c>
      <c r="X23" s="3">
        <f>HLOOKUP(X$5,[2]人物技能基础!$O$3:$Q$553,$D23+1,0)</f>
        <v>2.0186428571428574</v>
      </c>
      <c r="Y23" s="3">
        <f>HLOOKUP(Y$5,[2]人物技能基础!$O$3:$Q$553,$D23+1,0)</f>
        <v>99.964285714285708</v>
      </c>
      <c r="Z23" s="3">
        <f t="shared" si="2"/>
        <v>12579074</v>
      </c>
      <c r="AA23" s="3">
        <f t="shared" si="3"/>
        <v>198693</v>
      </c>
      <c r="AB23" s="3">
        <f t="shared" si="4"/>
        <v>37114</v>
      </c>
      <c r="AC23" s="3">
        <f t="shared" si="5"/>
        <v>73368</v>
      </c>
      <c r="AD23" s="3">
        <f t="shared" si="6"/>
        <v>80881</v>
      </c>
    </row>
  </sheetData>
  <mergeCells count="3">
    <mergeCell ref="D4:N4"/>
    <mergeCell ref="O4:Y4"/>
    <mergeCell ref="Z4:AD4"/>
  </mergeCells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"/>
  <sheetViews>
    <sheetView topLeftCell="M1" workbookViewId="0">
      <selection activeCell="AB6" sqref="AB6:AD22"/>
    </sheetView>
  </sheetViews>
  <sheetFormatPr defaultRowHeight="13.5" x14ac:dyDescent="0.15"/>
  <cols>
    <col min="2" max="2" width="14.625" bestFit="1" customWidth="1"/>
  </cols>
  <sheetData>
    <row r="1" spans="1:37" x14ac:dyDescent="0.15">
      <c r="D1" t="s">
        <v>34</v>
      </c>
      <c r="F1" t="s">
        <v>35</v>
      </c>
      <c r="H1" s="5" t="s">
        <v>60</v>
      </c>
    </row>
    <row r="2" spans="1:37" x14ac:dyDescent="0.15">
      <c r="D2">
        <v>0.8</v>
      </c>
      <c r="F2">
        <v>0.8</v>
      </c>
    </row>
    <row r="4" spans="1:37" x14ac:dyDescent="0.15">
      <c r="D4" s="11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28</v>
      </c>
      <c r="AA4" s="11"/>
      <c r="AB4" s="11"/>
      <c r="AC4" s="11"/>
      <c r="AD4" s="11"/>
      <c r="AE4" s="1"/>
      <c r="AF4" s="1"/>
      <c r="AG4" s="1"/>
      <c r="AH4" s="1"/>
      <c r="AI4" s="1"/>
    </row>
    <row r="5" spans="1:37" x14ac:dyDescent="0.15">
      <c r="A5" s="2" t="s">
        <v>47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36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37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J5" t="s">
        <v>44</v>
      </c>
    </row>
    <row r="6" spans="1:37" x14ac:dyDescent="0.15">
      <c r="A6" s="3">
        <f>[2]基础装备!X5</f>
        <v>75</v>
      </c>
      <c r="B6" s="3" t="str">
        <f>A6&amp;"级野外boss"</f>
        <v>75级野外boss</v>
      </c>
      <c r="C6" s="3">
        <f>A6</f>
        <v>75</v>
      </c>
      <c r="D6" s="3">
        <f>C6-10</f>
        <v>65</v>
      </c>
      <c r="E6" s="3" t="s">
        <v>25</v>
      </c>
      <c r="F6" s="3" t="s">
        <v>26</v>
      </c>
      <c r="G6" s="3">
        <f>2*40</f>
        <v>80</v>
      </c>
      <c r="H6" s="3">
        <v>120</v>
      </c>
      <c r="I6" s="3">
        <v>0.2</v>
      </c>
      <c r="J6" s="4">
        <v>0.7</v>
      </c>
      <c r="K6" s="4">
        <v>1</v>
      </c>
      <c r="L6" s="4">
        <v>5</v>
      </c>
      <c r="M6" s="3">
        <v>1</v>
      </c>
      <c r="N6" s="3">
        <v>2</v>
      </c>
      <c r="O6" s="3">
        <f>HLOOKUP(O$5,[1]非R能力!$B$8:$F$558,$D6+1,0)</f>
        <v>11949.175834970485</v>
      </c>
      <c r="P6" s="3">
        <f>HLOOKUP(P$5,[1]非R能力!$B$8:$F$558,$D6+1,0)</f>
        <v>2145.8370810785923</v>
      </c>
      <c r="Q6" s="3">
        <f>HLOOKUP(Q$5,[1]非R能力!$B$8:$F$558,$D6+1,0)</f>
        <v>1574.7678827098393</v>
      </c>
      <c r="R6" s="3">
        <f>HLOOKUP(R$5,[1]非R能力!$B$8:$F$558,$D6+1,0)</f>
        <v>559.07640846344691</v>
      </c>
      <c r="S6" s="3">
        <f>HLOOKUP(S$5,[1]非R能力!$B$8:$F$558,$D6+1,0)</f>
        <v>778.76854461792925</v>
      </c>
      <c r="T6" s="3">
        <f>INDEX([1]非R能力!$H$9:$H$558,D6)</f>
        <v>28.459063432672632</v>
      </c>
      <c r="U6" s="3">
        <f>IF(INDEX([1]非R能力!$FK$9:$FK$558,D6)=0,0,10)</f>
        <v>0</v>
      </c>
      <c r="V6" s="3">
        <f>IF(INDEX([1]非R能力!$FH$9:$FH$558,D6)=0,0,5000)</f>
        <v>0</v>
      </c>
      <c r="W6" s="3">
        <f>HLOOKUP(W$5,[2]人物技能基础!$O$3:$Q$553,$D6+1,0)</f>
        <v>3.637142857142857</v>
      </c>
      <c r="X6" s="3">
        <f>HLOOKUP(X$5,[2]人物技能基础!$O$3:$Q$553,$D6+1,0)</f>
        <v>2.0186428571428574</v>
      </c>
      <c r="Y6" s="3">
        <f>HLOOKUP(Y$5,[2]人物技能基础!$O$3:$Q$553,$D6+1,0)</f>
        <v>99.964285714285708</v>
      </c>
      <c r="Z6" s="3">
        <f>INT(((P6-AB6)*X6+(Y6+T6))*G6*J6*$D$2)</f>
        <v>161015</v>
      </c>
      <c r="AA6" s="3">
        <f>IF(H6=0,IF(U6=0,INT(Q6/5),IF(V6=0,INT(Q6/5),INT((V6/U6)/(1/N6*M6)/L6+Q6))),INT((IF(U6=0,0,V6/U6/(1/N6*M6))+O6/H6)/L6+Q6))</f>
        <v>1594</v>
      </c>
      <c r="AB6" s="3">
        <f>INT(P6*I6)</f>
        <v>429</v>
      </c>
      <c r="AC6" s="3">
        <f>INT(K6*S6)</f>
        <v>778</v>
      </c>
      <c r="AD6" s="3">
        <f>INT(R6/J6)</f>
        <v>798</v>
      </c>
      <c r="AJ6" t="s">
        <v>29</v>
      </c>
      <c r="AK6" t="s">
        <v>39</v>
      </c>
    </row>
    <row r="7" spans="1:37" x14ac:dyDescent="0.15">
      <c r="A7" s="3">
        <f>[2]基础装备!X6</f>
        <v>120</v>
      </c>
      <c r="B7" s="3" t="str">
        <f t="shared" ref="B7:B22" si="0">A7&amp;"级野外boss"</f>
        <v>120级野外boss</v>
      </c>
      <c r="C7" s="3">
        <f t="shared" ref="C7:C22" si="1">A7</f>
        <v>120</v>
      </c>
      <c r="D7" s="3">
        <f>C7-5</f>
        <v>115</v>
      </c>
      <c r="E7" s="3" t="s">
        <v>25</v>
      </c>
      <c r="F7" s="3" t="s">
        <v>26</v>
      </c>
      <c r="G7" s="3">
        <f t="shared" ref="G7:G22" si="2">2*40</f>
        <v>80</v>
      </c>
      <c r="H7" s="3">
        <v>120</v>
      </c>
      <c r="I7" s="3">
        <v>0.2</v>
      </c>
      <c r="J7" s="4">
        <v>0.7</v>
      </c>
      <c r="K7" s="4">
        <v>1</v>
      </c>
      <c r="L7" s="4">
        <v>5</v>
      </c>
      <c r="M7" s="3">
        <v>1</v>
      </c>
      <c r="N7" s="3">
        <v>2</v>
      </c>
      <c r="O7" s="3">
        <f>HLOOKUP(O$5,[1]非R能力!$B$8:$F$558,$D7+1,0)</f>
        <v>40627.130830973474</v>
      </c>
      <c r="P7" s="3">
        <f>HLOOKUP(P$5,[1]非R能力!$B$8:$F$558,$D7+1,0)</f>
        <v>10015.552873240265</v>
      </c>
      <c r="Q7" s="3">
        <f>HLOOKUP(Q$5,[1]非R能力!$B$8:$F$558,$D7+1,0)</f>
        <v>5710.9609666912711</v>
      </c>
      <c r="R7" s="3">
        <f>HLOOKUP(R$5,[1]非R能力!$B$8:$F$558,$D7+1,0)</f>
        <v>1616.3145023113793</v>
      </c>
      <c r="S7" s="3">
        <f>HLOOKUP(S$5,[1]非R能力!$B$8:$F$558,$D7+1,0)</f>
        <v>2330.0293593638498</v>
      </c>
      <c r="T7" s="3">
        <f>INDEX([1]非R能力!$H$9:$H$558,D7)</f>
        <v>289.38110959633906</v>
      </c>
      <c r="U7" s="3">
        <f>IF(INDEX([1]非R能力!$FK$9:$FK$558,D7)=0,0,10)</f>
        <v>10</v>
      </c>
      <c r="V7" s="3">
        <f>IF(INDEX([1]非R能力!$FH$9:$FH$558,D7)=0,0,5000)</f>
        <v>5000</v>
      </c>
      <c r="W7" s="3">
        <f>HLOOKUP(W$5,[2]人物技能基础!$O$3:$Q$553,$D7+1,0)</f>
        <v>3.637142857142857</v>
      </c>
      <c r="X7" s="3">
        <f>HLOOKUP(X$5,[2]人物技能基础!$O$3:$Q$553,$D7+1,0)</f>
        <v>2.0186428571428574</v>
      </c>
      <c r="Y7" s="3">
        <f>HLOOKUP(Y$5,[2]人物技能基础!$O$3:$Q$553,$D7+1,0)</f>
        <v>99.964285714285708</v>
      </c>
      <c r="Z7" s="3">
        <f t="shared" ref="Z7:Z22" si="3">INT(((P7-AB7)*X7+(Y7+T7))*G7*J7*$D$2)</f>
        <v>742059</v>
      </c>
      <c r="AA7" s="3">
        <f t="shared" ref="AA7:AA22" si="4">IF(H7=0,IF(U7=0,INT(Q7/5),IF(V7=0,INT(Q7/5),INT((V7/U7)/(1/N7*M7)/L7+Q7))),INT((IF(U7=0,0,V7/U7/(1/N7*M7))+O7/H7)/L7+Q7))</f>
        <v>5978</v>
      </c>
      <c r="AB7" s="3">
        <f t="shared" ref="AB7:AB22" si="5">INT(P7*I7)</f>
        <v>2003</v>
      </c>
      <c r="AC7" s="3">
        <f t="shared" ref="AC7:AC22" si="6">INT(K7*S7)</f>
        <v>2330</v>
      </c>
      <c r="AD7" s="3">
        <f t="shared" ref="AD7:AD22" si="7">INT(R7/J7)</f>
        <v>2309</v>
      </c>
    </row>
    <row r="8" spans="1:37" x14ac:dyDescent="0.15">
      <c r="A8" s="3">
        <f>[2]基础装备!X7</f>
        <v>200</v>
      </c>
      <c r="B8" s="3" t="str">
        <f t="shared" si="0"/>
        <v>200级野外boss</v>
      </c>
      <c r="C8" s="3">
        <f t="shared" si="1"/>
        <v>200</v>
      </c>
      <c r="D8" s="3">
        <f>C8</f>
        <v>200</v>
      </c>
      <c r="E8" s="3" t="s">
        <v>25</v>
      </c>
      <c r="F8" s="3" t="s">
        <v>26</v>
      </c>
      <c r="G8" s="3">
        <f t="shared" si="2"/>
        <v>80</v>
      </c>
      <c r="H8" s="3">
        <v>120</v>
      </c>
      <c r="I8" s="3">
        <v>0.2</v>
      </c>
      <c r="J8" s="4">
        <v>0.7</v>
      </c>
      <c r="K8" s="4">
        <v>1</v>
      </c>
      <c r="L8" s="4">
        <v>5</v>
      </c>
      <c r="M8" s="3">
        <v>1</v>
      </c>
      <c r="N8" s="3">
        <v>2</v>
      </c>
      <c r="O8" s="3">
        <f>HLOOKUP(O$5,[1]非R能力!$B$8:$F$558,$D8+1,0)</f>
        <v>107784.87049890669</v>
      </c>
      <c r="P8" s="3">
        <f>HLOOKUP(P$5,[1]非R能力!$B$8:$F$558,$D8+1,0)</f>
        <v>22104.516605645069</v>
      </c>
      <c r="Q8" s="3">
        <f>HLOOKUP(Q$5,[1]非R能力!$B$8:$F$558,$D8+1,0)</f>
        <v>11799.062441860111</v>
      </c>
      <c r="R8" s="3">
        <f>HLOOKUP(R$5,[1]非R能力!$B$8:$F$558,$D8+1,0)</f>
        <v>3946.3154048176193</v>
      </c>
      <c r="S8" s="3">
        <f>HLOOKUP(S$5,[1]非R能力!$B$8:$F$558,$D8+1,0)</f>
        <v>4776.8845384653532</v>
      </c>
      <c r="T8" s="3">
        <f>INDEX([1]非R能力!$H$9:$H$558,D8)</f>
        <v>7164.8291421138556</v>
      </c>
      <c r="U8" s="3">
        <f>IF(INDEX([1]非R能力!$FK$9:$FK$558,D8)=0,0,10)</f>
        <v>10</v>
      </c>
      <c r="V8" s="3">
        <f>IF(INDEX([1]非R能力!$FH$9:$FH$558,D8)=0,0,5000)</f>
        <v>5000</v>
      </c>
      <c r="W8" s="3">
        <f>HLOOKUP(W$5,[2]人物技能基础!$O$3:$Q$553,$D8+1,0)</f>
        <v>3.637142857142857</v>
      </c>
      <c r="X8" s="3">
        <f>HLOOKUP(X$5,[2]人物技能基础!$O$3:$Q$553,$D8+1,0)</f>
        <v>2.0186428571428574</v>
      </c>
      <c r="Y8" s="3">
        <f>HLOOKUP(Y$5,[2]人物技能基础!$O$3:$Q$553,$D8+1,0)</f>
        <v>99.964285714285708</v>
      </c>
      <c r="Z8" s="3">
        <f t="shared" si="3"/>
        <v>1924765</v>
      </c>
      <c r="AA8" s="3">
        <f t="shared" si="4"/>
        <v>12178</v>
      </c>
      <c r="AB8" s="3">
        <f t="shared" si="5"/>
        <v>4420</v>
      </c>
      <c r="AC8" s="3">
        <f t="shared" si="6"/>
        <v>4776</v>
      </c>
      <c r="AD8" s="3">
        <f t="shared" si="7"/>
        <v>5637</v>
      </c>
    </row>
    <row r="9" spans="1:37" x14ac:dyDescent="0.15">
      <c r="A9" s="3">
        <f>[2]基础装备!X8</f>
        <v>225</v>
      </c>
      <c r="B9" s="3" t="str">
        <f t="shared" si="0"/>
        <v>225级野外boss</v>
      </c>
      <c r="C9" s="3">
        <f t="shared" si="1"/>
        <v>225</v>
      </c>
      <c r="D9" s="3">
        <f t="shared" ref="D9:D22" si="8">C9</f>
        <v>225</v>
      </c>
      <c r="E9" s="3" t="s">
        <v>25</v>
      </c>
      <c r="F9" s="3" t="s">
        <v>26</v>
      </c>
      <c r="G9" s="3">
        <f t="shared" si="2"/>
        <v>80</v>
      </c>
      <c r="H9" s="3">
        <v>120</v>
      </c>
      <c r="I9" s="3">
        <v>0.2</v>
      </c>
      <c r="J9" s="4">
        <v>0.7</v>
      </c>
      <c r="K9" s="4">
        <v>1</v>
      </c>
      <c r="L9" s="4">
        <v>5</v>
      </c>
      <c r="M9" s="3">
        <v>1</v>
      </c>
      <c r="N9" s="3">
        <v>2</v>
      </c>
      <c r="O9" s="3">
        <f>HLOOKUP(O$5,[1]非R能力!$B$8:$F$558,$D9+1,0)</f>
        <v>140011.20779710382</v>
      </c>
      <c r="P9" s="3">
        <f>HLOOKUP(P$5,[1]非R能力!$B$8:$F$558,$D9+1,0)</f>
        <v>27470.791029131353</v>
      </c>
      <c r="Q9" s="3">
        <f>HLOOKUP(Q$5,[1]非R能力!$B$8:$F$558,$D9+1,0)</f>
        <v>17651.094722589911</v>
      </c>
      <c r="R9" s="3">
        <f>HLOOKUP(R$5,[1]非R能力!$B$8:$F$558,$D9+1,0)</f>
        <v>4701.2190206000896</v>
      </c>
      <c r="S9" s="3">
        <f>HLOOKUP(S$5,[1]非R能力!$B$8:$F$558,$D9+1,0)</f>
        <v>5734.8246417194387</v>
      </c>
      <c r="T9" s="3">
        <f>INDEX([1]非R能力!$H$9:$H$558,D9)</f>
        <v>10442.261235953829</v>
      </c>
      <c r="U9" s="3">
        <f>IF(INDEX([1]非R能力!$FK$9:$FK$558,D9)=0,0,10)</f>
        <v>10</v>
      </c>
      <c r="V9" s="3">
        <f>IF(INDEX([1]非R能力!$FH$9:$FH$558,D9)=0,0,5000)</f>
        <v>5000</v>
      </c>
      <c r="W9" s="3">
        <f>HLOOKUP(W$5,[2]人物技能基础!$O$3:$Q$553,$D9+1,0)</f>
        <v>3.637142857142857</v>
      </c>
      <c r="X9" s="3">
        <f>HLOOKUP(X$5,[2]人物技能基础!$O$3:$Q$553,$D9+1,0)</f>
        <v>2.0186428571428574</v>
      </c>
      <c r="Y9" s="3">
        <f>HLOOKUP(Y$5,[2]人物技能基础!$O$3:$Q$553,$D9+1,0)</f>
        <v>99.964285714285708</v>
      </c>
      <c r="Z9" s="3">
        <f t="shared" si="3"/>
        <v>2459767</v>
      </c>
      <c r="AA9" s="3">
        <f t="shared" si="4"/>
        <v>18084</v>
      </c>
      <c r="AB9" s="3">
        <f t="shared" si="5"/>
        <v>5494</v>
      </c>
      <c r="AC9" s="3">
        <f t="shared" si="6"/>
        <v>5734</v>
      </c>
      <c r="AD9" s="3">
        <f t="shared" si="7"/>
        <v>6716</v>
      </c>
    </row>
    <row r="10" spans="1:37" x14ac:dyDescent="0.15">
      <c r="A10" s="3">
        <f>[2]基础装备!X9</f>
        <v>250</v>
      </c>
      <c r="B10" s="3" t="str">
        <f t="shared" si="0"/>
        <v>250级野外boss</v>
      </c>
      <c r="C10" s="3">
        <f t="shared" si="1"/>
        <v>250</v>
      </c>
      <c r="D10" s="3">
        <f t="shared" si="8"/>
        <v>250</v>
      </c>
      <c r="E10" s="3" t="s">
        <v>25</v>
      </c>
      <c r="F10" s="3" t="s">
        <v>26</v>
      </c>
      <c r="G10" s="3">
        <f t="shared" si="2"/>
        <v>80</v>
      </c>
      <c r="H10" s="3">
        <v>120</v>
      </c>
      <c r="I10" s="3">
        <v>0.2</v>
      </c>
      <c r="J10" s="4">
        <v>0.7</v>
      </c>
      <c r="K10" s="4">
        <v>1</v>
      </c>
      <c r="L10" s="4">
        <v>5</v>
      </c>
      <c r="M10" s="3">
        <v>1</v>
      </c>
      <c r="N10" s="3">
        <v>2</v>
      </c>
      <c r="O10" s="3">
        <f>HLOOKUP(O$5,[1]非R能力!$B$8:$F$558,$D10+1,0)</f>
        <v>182781.48912014844</v>
      </c>
      <c r="P10" s="3">
        <f>HLOOKUP(P$5,[1]非R能力!$B$8:$F$558,$D10+1,0)</f>
        <v>34702.846004706327</v>
      </c>
      <c r="Q10" s="3">
        <f>HLOOKUP(Q$5,[1]非R能力!$B$8:$F$558,$D10+1,0)</f>
        <v>21102.148351209969</v>
      </c>
      <c r="R10" s="3">
        <f>HLOOKUP(R$5,[1]非R能力!$B$8:$F$558,$D10+1,0)</f>
        <v>5592.8641366264537</v>
      </c>
      <c r="S10" s="3">
        <f>HLOOKUP(S$5,[1]非R能力!$B$8:$F$558,$D10+1,0)</f>
        <v>6941.7828190210457</v>
      </c>
      <c r="T10" s="3">
        <f>INDEX([1]非R能力!$H$9:$H$558,D10)</f>
        <v>12589.768617553447</v>
      </c>
      <c r="U10" s="3">
        <f>IF(INDEX([1]非R能力!$FK$9:$FK$558,D10)=0,0,10)</f>
        <v>10</v>
      </c>
      <c r="V10" s="3">
        <f>IF(INDEX([1]非R能力!$FH$9:$FH$558,D10)=0,0,5000)</f>
        <v>5000</v>
      </c>
      <c r="W10" s="3">
        <f>HLOOKUP(W$5,[2]人物技能基础!$O$3:$Q$553,$D10+1,0)</f>
        <v>3.637142857142857</v>
      </c>
      <c r="X10" s="3">
        <f>HLOOKUP(X$5,[2]人物技能基础!$O$3:$Q$553,$D10+1,0)</f>
        <v>2.0186428571428574</v>
      </c>
      <c r="Y10" s="3">
        <f>HLOOKUP(Y$5,[2]人物技能基础!$O$3:$Q$553,$D10+1,0)</f>
        <v>99.964285714285708</v>
      </c>
      <c r="Z10" s="3">
        <f t="shared" si="3"/>
        <v>3079238</v>
      </c>
      <c r="AA10" s="3">
        <f t="shared" si="4"/>
        <v>21606</v>
      </c>
      <c r="AB10" s="3">
        <f t="shared" si="5"/>
        <v>6940</v>
      </c>
      <c r="AC10" s="3">
        <f t="shared" si="6"/>
        <v>6941</v>
      </c>
      <c r="AD10" s="3">
        <f t="shared" si="7"/>
        <v>7989</v>
      </c>
    </row>
    <row r="11" spans="1:37" x14ac:dyDescent="0.15">
      <c r="A11" s="3">
        <f>[2]基础装备!X10</f>
        <v>275</v>
      </c>
      <c r="B11" s="3" t="str">
        <f t="shared" si="0"/>
        <v>275级野外boss</v>
      </c>
      <c r="C11" s="3">
        <f t="shared" si="1"/>
        <v>275</v>
      </c>
      <c r="D11" s="3">
        <f t="shared" si="8"/>
        <v>275</v>
      </c>
      <c r="E11" s="3" t="s">
        <v>25</v>
      </c>
      <c r="F11" s="3" t="s">
        <v>26</v>
      </c>
      <c r="G11" s="3">
        <f t="shared" si="2"/>
        <v>80</v>
      </c>
      <c r="H11" s="3">
        <v>120</v>
      </c>
      <c r="I11" s="3">
        <v>0.2</v>
      </c>
      <c r="J11" s="4">
        <v>0.7</v>
      </c>
      <c r="K11" s="4">
        <v>1</v>
      </c>
      <c r="L11" s="4">
        <v>5</v>
      </c>
      <c r="M11" s="3">
        <v>1</v>
      </c>
      <c r="N11" s="3">
        <v>2</v>
      </c>
      <c r="O11" s="3">
        <f>HLOOKUP(O$5,[1]非R能力!$B$8:$F$558,$D11+1,0)</f>
        <v>259422.15804428389</v>
      </c>
      <c r="P11" s="3">
        <f>HLOOKUP(P$5,[1]非R能力!$B$8:$F$558,$D11+1,0)</f>
        <v>48467.013951169189</v>
      </c>
      <c r="Q11" s="3">
        <f>HLOOKUP(Q$5,[1]非R能力!$B$8:$F$558,$D11+1,0)</f>
        <v>29625.34506069405</v>
      </c>
      <c r="R11" s="3">
        <f>HLOOKUP(R$5,[1]非R能力!$B$8:$F$558,$D11+1,0)</f>
        <v>7660.563498260296</v>
      </c>
      <c r="S11" s="3">
        <f>HLOOKUP(S$5,[1]非R能力!$B$8:$F$558,$D11+1,0)</f>
        <v>9915.2016503569794</v>
      </c>
      <c r="T11" s="3">
        <f>INDEX([1]非R能力!$H$9:$H$558,D11)</f>
        <v>15039.455428153817</v>
      </c>
      <c r="U11" s="3">
        <f>IF(INDEX([1]非R能力!$FK$9:$FK$558,D11)=0,0,10)</f>
        <v>10</v>
      </c>
      <c r="V11" s="3">
        <f>IF(INDEX([1]非R能力!$FH$9:$FH$558,D11)=0,0,5000)</f>
        <v>5000</v>
      </c>
      <c r="W11" s="3">
        <f>HLOOKUP(W$5,[2]人物技能基础!$O$3:$Q$553,$D11+1,0)</f>
        <v>3.637142857142857</v>
      </c>
      <c r="X11" s="3">
        <f>HLOOKUP(X$5,[2]人物技能基础!$O$3:$Q$553,$D11+1,0)</f>
        <v>2.0186428571428574</v>
      </c>
      <c r="Y11" s="3">
        <f>HLOOKUP(Y$5,[2]人物技能基础!$O$3:$Q$553,$D11+1,0)</f>
        <v>99.964285714285708</v>
      </c>
      <c r="Z11" s="3">
        <f t="shared" si="3"/>
        <v>4184781</v>
      </c>
      <c r="AA11" s="3">
        <f t="shared" si="4"/>
        <v>30257</v>
      </c>
      <c r="AB11" s="3">
        <f t="shared" si="5"/>
        <v>9693</v>
      </c>
      <c r="AC11" s="3">
        <f t="shared" si="6"/>
        <v>9915</v>
      </c>
      <c r="AD11" s="3">
        <f t="shared" si="7"/>
        <v>10943</v>
      </c>
    </row>
    <row r="12" spans="1:37" x14ac:dyDescent="0.15">
      <c r="A12" s="3">
        <f>[2]基础装备!X11</f>
        <v>300</v>
      </c>
      <c r="B12" s="3" t="str">
        <f t="shared" si="0"/>
        <v>300级野外boss</v>
      </c>
      <c r="C12" s="3">
        <f t="shared" si="1"/>
        <v>300</v>
      </c>
      <c r="D12" s="3">
        <f t="shared" si="8"/>
        <v>300</v>
      </c>
      <c r="E12" s="3" t="s">
        <v>25</v>
      </c>
      <c r="F12" s="3" t="s">
        <v>26</v>
      </c>
      <c r="G12" s="3">
        <f t="shared" si="2"/>
        <v>80</v>
      </c>
      <c r="H12" s="3">
        <v>120</v>
      </c>
      <c r="I12" s="3">
        <v>0.2</v>
      </c>
      <c r="J12" s="4">
        <v>0.7</v>
      </c>
      <c r="K12" s="4">
        <v>1</v>
      </c>
      <c r="L12" s="4">
        <v>5</v>
      </c>
      <c r="M12" s="3">
        <v>1</v>
      </c>
      <c r="N12" s="3">
        <v>2</v>
      </c>
      <c r="O12" s="3">
        <f>HLOOKUP(O$5,[1]非R能力!$B$8:$F$558,$D12+1,0)</f>
        <v>409002.31838159374</v>
      </c>
      <c r="P12" s="3">
        <f>HLOOKUP(P$5,[1]非R能力!$B$8:$F$558,$D12+1,0)</f>
        <v>70358.046457391116</v>
      </c>
      <c r="Q12" s="3">
        <f>HLOOKUP(Q$5,[1]非R能力!$B$8:$F$558,$D12+1,0)</f>
        <v>42521.249132691257</v>
      </c>
      <c r="R12" s="3">
        <f>HLOOKUP(R$5,[1]非R能力!$B$8:$F$558,$D12+1,0)</f>
        <v>56463.898858489709</v>
      </c>
      <c r="S12" s="3">
        <f>HLOOKUP(S$5,[1]非R能力!$B$8:$F$558,$D12+1,0)</f>
        <v>15445.657241890343</v>
      </c>
      <c r="T12" s="3">
        <f>INDEX([1]非R能力!$H$9:$H$558,D12)</f>
        <v>17828.778289570386</v>
      </c>
      <c r="U12" s="3">
        <f>IF(INDEX([1]非R能力!$FK$9:$FK$558,D12)=0,0,10)</f>
        <v>10</v>
      </c>
      <c r="V12" s="3">
        <f>IF(INDEX([1]非R能力!$FH$9:$FH$558,D12)=0,0,5000)</f>
        <v>5000</v>
      </c>
      <c r="W12" s="3">
        <f>HLOOKUP(W$5,[2]人物技能基础!$O$3:$Q$553,$D12+1,0)</f>
        <v>3.637142857142857</v>
      </c>
      <c r="X12" s="3">
        <f>HLOOKUP(X$5,[2]人物技能基础!$O$3:$Q$553,$D12+1,0)</f>
        <v>2.0186428571428574</v>
      </c>
      <c r="Y12" s="3">
        <f>HLOOKUP(Y$5,[2]人物技能基础!$O$3:$Q$553,$D12+1,0)</f>
        <v>99.964285714285708</v>
      </c>
      <c r="Z12" s="3">
        <f t="shared" si="3"/>
        <v>5893537</v>
      </c>
      <c r="AA12" s="3">
        <f t="shared" si="4"/>
        <v>43402</v>
      </c>
      <c r="AB12" s="3">
        <f t="shared" si="5"/>
        <v>14071</v>
      </c>
      <c r="AC12" s="3">
        <f t="shared" si="6"/>
        <v>15445</v>
      </c>
      <c r="AD12" s="3">
        <f t="shared" si="7"/>
        <v>80662</v>
      </c>
    </row>
    <row r="13" spans="1:37" x14ac:dyDescent="0.15">
      <c r="A13" s="3">
        <f>[2]基础装备!X12</f>
        <v>325</v>
      </c>
      <c r="B13" s="3" t="str">
        <f t="shared" si="0"/>
        <v>325级野外boss</v>
      </c>
      <c r="C13" s="3">
        <f t="shared" si="1"/>
        <v>325</v>
      </c>
      <c r="D13" s="3">
        <f t="shared" si="8"/>
        <v>325</v>
      </c>
      <c r="E13" s="3" t="s">
        <v>25</v>
      </c>
      <c r="F13" s="3" t="s">
        <v>26</v>
      </c>
      <c r="G13" s="3">
        <f t="shared" si="2"/>
        <v>80</v>
      </c>
      <c r="H13" s="3">
        <v>120</v>
      </c>
      <c r="I13" s="3">
        <v>0.2</v>
      </c>
      <c r="J13" s="4">
        <v>0.7</v>
      </c>
      <c r="K13" s="4">
        <v>1</v>
      </c>
      <c r="L13" s="4">
        <v>5</v>
      </c>
      <c r="M13" s="3">
        <v>1</v>
      </c>
      <c r="N13" s="3">
        <v>2</v>
      </c>
      <c r="O13" s="3">
        <f>HLOOKUP(O$5,[1]非R能力!$B$8:$F$558,$D13+1,0)</f>
        <v>623773.64449385752</v>
      </c>
      <c r="P13" s="3">
        <f>HLOOKUP(P$5,[1]非R能力!$B$8:$F$558,$D13+1,0)</f>
        <v>97671.388917952921</v>
      </c>
      <c r="Q13" s="3">
        <f>HLOOKUP(Q$5,[1]非R能力!$B$8:$F$558,$D13+1,0)</f>
        <v>56956.21542369877</v>
      </c>
      <c r="R13" s="3">
        <f>HLOOKUP(R$5,[1]非R能力!$B$8:$F$558,$D13+1,0)</f>
        <v>61820.457070596145</v>
      </c>
      <c r="S13" s="3">
        <f>HLOOKUP(S$5,[1]非R能力!$B$8:$F$558,$D13+1,0)</f>
        <v>21333.564636601419</v>
      </c>
      <c r="T13" s="3">
        <f>INDEX([1]非R能力!$H$9:$H$558,D13)</f>
        <v>20997.594889119599</v>
      </c>
      <c r="U13" s="3">
        <f>IF(INDEX([1]非R能力!$FK$9:$FK$558,D13)=0,0,10)</f>
        <v>10</v>
      </c>
      <c r="V13" s="3">
        <f>IF(INDEX([1]非R能力!$FH$9:$FH$558,D13)=0,0,5000)</f>
        <v>5000</v>
      </c>
      <c r="W13" s="3">
        <f>HLOOKUP(W$5,[2]人物技能基础!$O$3:$Q$553,$D13+1,0)</f>
        <v>3.637142857142857</v>
      </c>
      <c r="X13" s="3">
        <f>HLOOKUP(X$5,[2]人物技能基础!$O$3:$Q$553,$D13+1,0)</f>
        <v>2.0186428571428574</v>
      </c>
      <c r="Y13" s="3">
        <f>HLOOKUP(Y$5,[2]人物技能基础!$O$3:$Q$553,$D13+1,0)</f>
        <v>99.964285714285708</v>
      </c>
      <c r="Z13" s="3">
        <f t="shared" si="3"/>
        <v>8011541</v>
      </c>
      <c r="AA13" s="3">
        <f t="shared" si="4"/>
        <v>58195</v>
      </c>
      <c r="AB13" s="3">
        <f t="shared" si="5"/>
        <v>19534</v>
      </c>
      <c r="AC13" s="3">
        <f t="shared" si="6"/>
        <v>21333</v>
      </c>
      <c r="AD13" s="3">
        <f t="shared" si="7"/>
        <v>88314</v>
      </c>
    </row>
    <row r="14" spans="1:37" x14ac:dyDescent="0.15">
      <c r="A14" s="3">
        <f>[2]基础装备!X13</f>
        <v>350</v>
      </c>
      <c r="B14" s="3" t="str">
        <f t="shared" si="0"/>
        <v>350级野外boss</v>
      </c>
      <c r="C14" s="3">
        <f t="shared" si="1"/>
        <v>350</v>
      </c>
      <c r="D14" s="3">
        <f t="shared" si="8"/>
        <v>350</v>
      </c>
      <c r="E14" s="3" t="s">
        <v>25</v>
      </c>
      <c r="F14" s="3" t="s">
        <v>26</v>
      </c>
      <c r="G14" s="3">
        <f t="shared" si="2"/>
        <v>80</v>
      </c>
      <c r="H14" s="3">
        <v>120</v>
      </c>
      <c r="I14" s="3">
        <v>0.2</v>
      </c>
      <c r="J14" s="4">
        <v>0.7</v>
      </c>
      <c r="K14" s="4">
        <v>1</v>
      </c>
      <c r="L14" s="4">
        <v>5</v>
      </c>
      <c r="M14" s="3">
        <v>1</v>
      </c>
      <c r="N14" s="3">
        <v>2</v>
      </c>
      <c r="O14" s="3">
        <f>HLOOKUP(O$5,[1]非R能力!$B$8:$F$558,$D14+1,0)</f>
        <v>810712.73628715333</v>
      </c>
      <c r="P14" s="3">
        <f>HLOOKUP(P$5,[1]非R能力!$B$8:$F$558,$D14+1,0)</f>
        <v>121774.473466935</v>
      </c>
      <c r="Q14" s="3">
        <f>HLOOKUP(Q$5,[1]非R能力!$B$8:$F$558,$D14+1,0)</f>
        <v>68368.937759883585</v>
      </c>
      <c r="R14" s="3">
        <f>HLOOKUP(R$5,[1]非R能力!$B$8:$F$558,$D14+1,0)</f>
        <v>19987.249570323514</v>
      </c>
      <c r="S14" s="3">
        <f>HLOOKUP(S$5,[1]非R能力!$B$8:$F$558,$D14+1,0)</f>
        <v>26649.599816493806</v>
      </c>
      <c r="T14" s="3">
        <f>INDEX([1]非R能力!$H$9:$H$558,D14)</f>
        <v>24588.163979618876</v>
      </c>
      <c r="U14" s="3">
        <f>IF(INDEX([1]非R能力!$FK$9:$FK$558,D14)=0,0,10)</f>
        <v>10</v>
      </c>
      <c r="V14" s="3">
        <f>IF(INDEX([1]非R能力!$FH$9:$FH$558,D14)=0,0,5000)</f>
        <v>5000</v>
      </c>
      <c r="W14" s="3">
        <f>HLOOKUP(W$5,[2]人物技能基础!$O$3:$Q$553,$D14+1,0)</f>
        <v>3.637142857142857</v>
      </c>
      <c r="X14" s="3">
        <f>HLOOKUP(X$5,[2]人物技能基础!$O$3:$Q$553,$D14+1,0)</f>
        <v>2.0186428571428574</v>
      </c>
      <c r="Y14" s="3">
        <f>HLOOKUP(Y$5,[2]人物技能基础!$O$3:$Q$553,$D14+1,0)</f>
        <v>99.964285714285708</v>
      </c>
      <c r="Z14" s="3">
        <f t="shared" si="3"/>
        <v>9916268</v>
      </c>
      <c r="AA14" s="3">
        <f t="shared" si="4"/>
        <v>69920</v>
      </c>
      <c r="AB14" s="3">
        <f t="shared" si="5"/>
        <v>24354</v>
      </c>
      <c r="AC14" s="3">
        <f t="shared" si="6"/>
        <v>26649</v>
      </c>
      <c r="AD14" s="3">
        <f t="shared" si="7"/>
        <v>28553</v>
      </c>
    </row>
    <row r="15" spans="1:37" x14ac:dyDescent="0.15">
      <c r="A15" s="3">
        <f>[2]基础装备!X14</f>
        <v>375</v>
      </c>
      <c r="B15" s="3" t="str">
        <f t="shared" si="0"/>
        <v>375级野外boss</v>
      </c>
      <c r="C15" s="3">
        <f t="shared" si="1"/>
        <v>375</v>
      </c>
      <c r="D15" s="3">
        <f t="shared" si="8"/>
        <v>375</v>
      </c>
      <c r="E15" s="3" t="s">
        <v>25</v>
      </c>
      <c r="F15" s="3" t="s">
        <v>26</v>
      </c>
      <c r="G15" s="3">
        <f t="shared" si="2"/>
        <v>80</v>
      </c>
      <c r="H15" s="3">
        <v>120</v>
      </c>
      <c r="I15" s="3">
        <v>0.2</v>
      </c>
      <c r="J15" s="4">
        <v>0.7</v>
      </c>
      <c r="K15" s="4">
        <v>1</v>
      </c>
      <c r="L15" s="4">
        <v>5</v>
      </c>
      <c r="M15" s="3">
        <v>1</v>
      </c>
      <c r="N15" s="3">
        <v>2</v>
      </c>
      <c r="O15" s="3">
        <f>HLOOKUP(O$5,[1]非R能力!$B$8:$F$558,$D15+1,0)</f>
        <v>1049754.8182038306</v>
      </c>
      <c r="P15" s="3">
        <f>HLOOKUP(P$5,[1]非R能力!$B$8:$F$558,$D15+1,0)</f>
        <v>155689.92316735871</v>
      </c>
      <c r="Q15" s="3">
        <f>HLOOKUP(Q$5,[1]非R能力!$B$8:$F$558,$D15+1,0)</f>
        <v>87574.969809798</v>
      </c>
      <c r="R15" s="3">
        <f>HLOOKUP(R$5,[1]非R能力!$B$8:$F$558,$D15+1,0)</f>
        <v>26286.010389843537</v>
      </c>
      <c r="S15" s="3">
        <f>HLOOKUP(S$5,[1]非R能力!$B$8:$F$558,$D15+1,0)</f>
        <v>35920.7358458003</v>
      </c>
      <c r="T15" s="3">
        <f>INDEX([1]非R能力!$H$9:$H$558,D15)</f>
        <v>28645.145379386657</v>
      </c>
      <c r="U15" s="3">
        <f>IF(INDEX([1]非R能力!$FK$9:$FK$558,D15)=0,0,10)</f>
        <v>10</v>
      </c>
      <c r="V15" s="3">
        <f>IF(INDEX([1]非R能力!$FH$9:$FH$558,D15)=0,0,5000)</f>
        <v>5000</v>
      </c>
      <c r="W15" s="3">
        <f>HLOOKUP(W$5,[2]人物技能基础!$O$3:$Q$553,$D15+1,0)</f>
        <v>3.637142857142857</v>
      </c>
      <c r="X15" s="3">
        <f>HLOOKUP(X$5,[2]人物技能基础!$O$3:$Q$553,$D15+1,0)</f>
        <v>2.0186428571428574</v>
      </c>
      <c r="Y15" s="3">
        <f>HLOOKUP(Y$5,[2]人物技能基础!$O$3:$Q$553,$D15+1,0)</f>
        <v>99.964285714285708</v>
      </c>
      <c r="Z15" s="3">
        <f t="shared" si="3"/>
        <v>12551749</v>
      </c>
      <c r="AA15" s="3">
        <f t="shared" si="4"/>
        <v>89524</v>
      </c>
      <c r="AB15" s="3">
        <f t="shared" si="5"/>
        <v>31137</v>
      </c>
      <c r="AC15" s="3">
        <f t="shared" si="6"/>
        <v>35920</v>
      </c>
      <c r="AD15" s="3">
        <f t="shared" si="7"/>
        <v>37551</v>
      </c>
    </row>
    <row r="16" spans="1:37" x14ac:dyDescent="0.15">
      <c r="A16" s="3">
        <f>[2]基础装备!X15</f>
        <v>400</v>
      </c>
      <c r="B16" s="3" t="str">
        <f t="shared" si="0"/>
        <v>400级野外boss</v>
      </c>
      <c r="C16" s="3">
        <f t="shared" si="1"/>
        <v>400</v>
      </c>
      <c r="D16" s="3">
        <f t="shared" si="8"/>
        <v>400</v>
      </c>
      <c r="E16" s="3" t="s">
        <v>25</v>
      </c>
      <c r="F16" s="3" t="s">
        <v>26</v>
      </c>
      <c r="G16" s="3">
        <f t="shared" si="2"/>
        <v>80</v>
      </c>
      <c r="H16" s="3">
        <v>120</v>
      </c>
      <c r="I16" s="3">
        <v>0.2</v>
      </c>
      <c r="J16" s="4">
        <v>0.7</v>
      </c>
      <c r="K16" s="4">
        <v>1</v>
      </c>
      <c r="L16" s="4">
        <v>5</v>
      </c>
      <c r="M16" s="3">
        <v>1</v>
      </c>
      <c r="N16" s="3">
        <v>2</v>
      </c>
      <c r="O16" s="3">
        <f>HLOOKUP(O$5,[1]非R能力!$B$8:$F$558,$D16+1,0)</f>
        <v>1185370.5078887397</v>
      </c>
      <c r="P16" s="3">
        <f>HLOOKUP(P$5,[1]非R能力!$B$8:$F$558,$D16+1,0)</f>
        <v>173146.15467484019</v>
      </c>
      <c r="Q16" s="3">
        <f>HLOOKUP(Q$5,[1]非R能力!$B$8:$F$558,$D16+1,0)</f>
        <v>95408.040817615329</v>
      </c>
      <c r="R16" s="3">
        <f>HLOOKUP(R$5,[1]非R能力!$B$8:$F$558,$D16+1,0)</f>
        <v>28892.17813040617</v>
      </c>
      <c r="S16" s="3">
        <f>HLOOKUP(S$5,[1]非R能力!$B$8:$F$558,$D16+1,0)</f>
        <v>38976.283014135093</v>
      </c>
      <c r="T16" s="3">
        <f>INDEX([1]非R能力!$H$9:$H$558,D16)</f>
        <v>33215.599972242337</v>
      </c>
      <c r="U16" s="3">
        <f>IF(INDEX([1]非R能力!$FK$9:$FK$558,D16)=0,0,10)</f>
        <v>10</v>
      </c>
      <c r="V16" s="3">
        <f>IF(INDEX([1]非R能力!$FH$9:$FH$558,D16)=0,0,5000)</f>
        <v>5000</v>
      </c>
      <c r="W16" s="3">
        <f>HLOOKUP(W$5,[2]人物技能基础!$O$3:$Q$553,$D16+1,0)</f>
        <v>3.637142857142857</v>
      </c>
      <c r="X16" s="3">
        <f>HLOOKUP(X$5,[2]人物技能基础!$O$3:$Q$553,$D16+1,0)</f>
        <v>2.0186428571428574</v>
      </c>
      <c r="Y16" s="3">
        <f>HLOOKUP(Y$5,[2]人物技能基础!$O$3:$Q$553,$D16+1,0)</f>
        <v>99.964285714285708</v>
      </c>
      <c r="Z16" s="3">
        <f t="shared" si="3"/>
        <v>14019363</v>
      </c>
      <c r="AA16" s="3">
        <f t="shared" si="4"/>
        <v>97583</v>
      </c>
      <c r="AB16" s="3">
        <f t="shared" si="5"/>
        <v>34629</v>
      </c>
      <c r="AC16" s="3">
        <f t="shared" si="6"/>
        <v>38976</v>
      </c>
      <c r="AD16" s="3">
        <f t="shared" si="7"/>
        <v>41274</v>
      </c>
    </row>
    <row r="17" spans="1:30" x14ac:dyDescent="0.15">
      <c r="A17" s="3">
        <f>[2]基础装备!X16</f>
        <v>425</v>
      </c>
      <c r="B17" s="3" t="str">
        <f t="shared" si="0"/>
        <v>425级野外boss</v>
      </c>
      <c r="C17" s="3">
        <f t="shared" si="1"/>
        <v>425</v>
      </c>
      <c r="D17" s="3">
        <f t="shared" si="8"/>
        <v>425</v>
      </c>
      <c r="E17" s="3" t="s">
        <v>25</v>
      </c>
      <c r="F17" s="3" t="s">
        <v>26</v>
      </c>
      <c r="G17" s="3">
        <f t="shared" si="2"/>
        <v>80</v>
      </c>
      <c r="H17" s="3">
        <v>120</v>
      </c>
      <c r="I17" s="3">
        <v>0.2</v>
      </c>
      <c r="J17" s="4">
        <v>0.7</v>
      </c>
      <c r="K17" s="4">
        <v>1</v>
      </c>
      <c r="L17" s="4">
        <v>5</v>
      </c>
      <c r="M17" s="3">
        <v>1</v>
      </c>
      <c r="N17" s="3">
        <v>2</v>
      </c>
      <c r="O17" s="3">
        <f>HLOOKUP(O$5,[1]非R能力!$B$8:$F$558,$D17+1,0)</f>
        <v>1365402.9906247586</v>
      </c>
      <c r="P17" s="3">
        <f>HLOOKUP(P$5,[1]非R能力!$B$8:$F$558,$D17+1,0)</f>
        <v>198123.16729166647</v>
      </c>
      <c r="Q17" s="3">
        <f>HLOOKUP(Q$5,[1]非R能力!$B$8:$F$558,$D17+1,0)</f>
        <v>107166.06672806125</v>
      </c>
      <c r="R17" s="3">
        <f>HLOOKUP(R$5,[1]非R能力!$B$8:$F$558,$D17+1,0)</f>
        <v>32793.564822678709</v>
      </c>
      <c r="S17" s="3">
        <f>HLOOKUP(S$5,[1]非R能力!$B$8:$F$558,$D17+1,0)</f>
        <v>43450.681052091502</v>
      </c>
      <c r="T17" s="3">
        <f>INDEX([1]非R能力!$H$9:$H$558,D17)</f>
        <v>38348.989707506313</v>
      </c>
      <c r="U17" s="3">
        <f>IF(INDEX([1]非R能力!$FK$9:$FK$558,D17)=0,0,10)</f>
        <v>10</v>
      </c>
      <c r="V17" s="3">
        <f>IF(INDEX([1]非R能力!$FH$9:$FH$558,D17)=0,0,5000)</f>
        <v>5000</v>
      </c>
      <c r="W17" s="3">
        <f>HLOOKUP(W$5,[2]人物技能基础!$O$3:$Q$553,$D17+1,0)</f>
        <v>3.637142857142857</v>
      </c>
      <c r="X17" s="3">
        <f>HLOOKUP(X$5,[2]人物技能基础!$O$3:$Q$553,$D17+1,0)</f>
        <v>2.0186428571428574</v>
      </c>
      <c r="Y17" s="3">
        <f>HLOOKUP(Y$5,[2]人物技能基础!$O$3:$Q$553,$D17+1,0)</f>
        <v>99.964285714285708</v>
      </c>
      <c r="Z17" s="3">
        <f t="shared" si="3"/>
        <v>16056417</v>
      </c>
      <c r="AA17" s="3">
        <f t="shared" si="4"/>
        <v>109641</v>
      </c>
      <c r="AB17" s="3">
        <f t="shared" si="5"/>
        <v>39624</v>
      </c>
      <c r="AC17" s="3">
        <f t="shared" si="6"/>
        <v>43450</v>
      </c>
      <c r="AD17" s="3">
        <f t="shared" si="7"/>
        <v>46847</v>
      </c>
    </row>
    <row r="18" spans="1:30" x14ac:dyDescent="0.15">
      <c r="A18" s="3">
        <f>[2]基础装备!X17</f>
        <v>450</v>
      </c>
      <c r="B18" s="3" t="str">
        <f t="shared" si="0"/>
        <v>450级野外boss</v>
      </c>
      <c r="C18" s="3">
        <f t="shared" si="1"/>
        <v>450</v>
      </c>
      <c r="D18" s="3">
        <f t="shared" si="8"/>
        <v>450</v>
      </c>
      <c r="E18" s="3" t="s">
        <v>25</v>
      </c>
      <c r="F18" s="3" t="s">
        <v>26</v>
      </c>
      <c r="G18" s="3">
        <f t="shared" si="2"/>
        <v>80</v>
      </c>
      <c r="H18" s="3">
        <v>120</v>
      </c>
      <c r="I18" s="3">
        <v>0.2</v>
      </c>
      <c r="J18" s="4">
        <v>0.7</v>
      </c>
      <c r="K18" s="4">
        <v>1</v>
      </c>
      <c r="L18" s="4">
        <v>5</v>
      </c>
      <c r="M18" s="3">
        <v>1</v>
      </c>
      <c r="N18" s="3">
        <v>2</v>
      </c>
      <c r="O18" s="3">
        <f>HLOOKUP(O$5,[1]非R能力!$B$8:$F$558,$D18+1,0)</f>
        <v>1514166.9132028678</v>
      </c>
      <c r="P18" s="3">
        <f>HLOOKUP(P$5,[1]非R能力!$B$8:$F$558,$D18+1,0)</f>
        <v>215507.00849542601</v>
      </c>
      <c r="Q18" s="3">
        <f>HLOOKUP(Q$5,[1]非R能力!$B$8:$F$558,$D18+1,0)</f>
        <v>114372.35447097827</v>
      </c>
      <c r="R18" s="3">
        <f>HLOOKUP(R$5,[1]非R能力!$B$8:$F$558,$D18+1,0)</f>
        <v>35109.591884710106</v>
      </c>
      <c r="S18" s="3">
        <f>HLOOKUP(S$5,[1]非R能力!$B$8:$F$558,$D18+1,0)</f>
        <v>46259.040423884748</v>
      </c>
      <c r="T18" s="3">
        <f>INDEX([1]非R能力!$H$9:$H$558,D18)</f>
        <v>44097.177600000017</v>
      </c>
      <c r="U18" s="3">
        <f>IF(INDEX([1]非R能力!$FK$9:$FK$558,D18)=0,0,10)</f>
        <v>10</v>
      </c>
      <c r="V18" s="3">
        <f>IF(INDEX([1]非R能力!$FH$9:$FH$558,D18)=0,0,5000)</f>
        <v>5000</v>
      </c>
      <c r="W18" s="3">
        <f>HLOOKUP(W$5,[2]人物技能基础!$O$3:$Q$553,$D18+1,0)</f>
        <v>3.637142857142857</v>
      </c>
      <c r="X18" s="3">
        <f>HLOOKUP(X$5,[2]人物技能基础!$O$3:$Q$553,$D18+1,0)</f>
        <v>2.0186428571428574</v>
      </c>
      <c r="Y18" s="3">
        <f>HLOOKUP(Y$5,[2]人物技能基础!$O$3:$Q$553,$D18+1,0)</f>
        <v>99.964285714285708</v>
      </c>
      <c r="Z18" s="3">
        <f t="shared" si="3"/>
        <v>17571603</v>
      </c>
      <c r="AA18" s="3">
        <f t="shared" si="4"/>
        <v>117095</v>
      </c>
      <c r="AB18" s="3">
        <f t="shared" si="5"/>
        <v>43101</v>
      </c>
      <c r="AC18" s="3">
        <f t="shared" si="6"/>
        <v>46259</v>
      </c>
      <c r="AD18" s="3">
        <f t="shared" si="7"/>
        <v>50156</v>
      </c>
    </row>
    <row r="19" spans="1:30" x14ac:dyDescent="0.15">
      <c r="A19" s="3">
        <f>[2]基础装备!X18</f>
        <v>475</v>
      </c>
      <c r="B19" s="3" t="str">
        <f t="shared" si="0"/>
        <v>475级野外boss</v>
      </c>
      <c r="C19" s="3">
        <f t="shared" si="1"/>
        <v>475</v>
      </c>
      <c r="D19" s="3">
        <f t="shared" si="8"/>
        <v>475</v>
      </c>
      <c r="E19" s="3" t="s">
        <v>25</v>
      </c>
      <c r="F19" s="3" t="s">
        <v>26</v>
      </c>
      <c r="G19" s="3">
        <f t="shared" si="2"/>
        <v>80</v>
      </c>
      <c r="H19" s="3">
        <v>120</v>
      </c>
      <c r="I19" s="3">
        <v>0.2</v>
      </c>
      <c r="J19" s="4">
        <v>0.7</v>
      </c>
      <c r="K19" s="4">
        <v>1</v>
      </c>
      <c r="L19" s="4">
        <v>5</v>
      </c>
      <c r="M19" s="3">
        <v>1</v>
      </c>
      <c r="N19" s="3">
        <v>2</v>
      </c>
      <c r="O19" s="3">
        <f>HLOOKUP(O$5,[1]非R能力!$B$8:$F$558,$D19+1,0)</f>
        <v>1802644.0960839309</v>
      </c>
      <c r="P19" s="3">
        <f>HLOOKUP(P$5,[1]非R能力!$B$8:$F$558,$D19+1,0)</f>
        <v>255768.43138502885</v>
      </c>
      <c r="Q19" s="3">
        <f>HLOOKUP(Q$5,[1]非R能力!$B$8:$F$558,$D19+1,0)</f>
        <v>132839.03914195727</v>
      </c>
      <c r="R19" s="3">
        <f>HLOOKUP(R$5,[1]非R能力!$B$8:$F$558,$D19+1,0)</f>
        <v>41019.430149125044</v>
      </c>
      <c r="S19" s="3">
        <f>HLOOKUP(S$5,[1]非R能力!$B$8:$F$558,$D19+1,0)</f>
        <v>53989.178338272759</v>
      </c>
      <c r="T19" s="3">
        <f>INDEX([1]非R能力!$H$9:$H$558,D19)</f>
        <v>50514.427730045754</v>
      </c>
      <c r="U19" s="3">
        <f>IF(INDEX([1]非R能力!$FK$9:$FK$558,D19)=0,0,10)</f>
        <v>10</v>
      </c>
      <c r="V19" s="3">
        <f>IF(INDEX([1]非R能力!$FH$9:$FH$558,D19)=0,0,5000)</f>
        <v>5000</v>
      </c>
      <c r="W19" s="3">
        <f>HLOOKUP(W$5,[2]人物技能基础!$O$3:$Q$553,$D19+1,0)</f>
        <v>3.637142857142857</v>
      </c>
      <c r="X19" s="3">
        <f>HLOOKUP(X$5,[2]人物技能基础!$O$3:$Q$553,$D19+1,0)</f>
        <v>2.0186428571428574</v>
      </c>
      <c r="Y19" s="3">
        <f>HLOOKUP(Y$5,[2]人物技能基础!$O$3:$Q$553,$D19+1,0)</f>
        <v>99.964285714285708</v>
      </c>
      <c r="Z19" s="3">
        <f t="shared" si="3"/>
        <v>20771962</v>
      </c>
      <c r="AA19" s="3">
        <f t="shared" si="4"/>
        <v>136043</v>
      </c>
      <c r="AB19" s="3">
        <f t="shared" si="5"/>
        <v>51153</v>
      </c>
      <c r="AC19" s="3">
        <f t="shared" si="6"/>
        <v>53989</v>
      </c>
      <c r="AD19" s="3">
        <f t="shared" si="7"/>
        <v>58599</v>
      </c>
    </row>
    <row r="20" spans="1:30" x14ac:dyDescent="0.15">
      <c r="A20" s="3">
        <f>[2]基础装备!X19</f>
        <v>500</v>
      </c>
      <c r="B20" s="3" t="str">
        <f t="shared" si="0"/>
        <v>500级野外boss</v>
      </c>
      <c r="C20" s="3">
        <f t="shared" si="1"/>
        <v>500</v>
      </c>
      <c r="D20" s="3">
        <f t="shared" si="8"/>
        <v>500</v>
      </c>
      <c r="E20" s="3" t="s">
        <v>25</v>
      </c>
      <c r="F20" s="3" t="s">
        <v>26</v>
      </c>
      <c r="G20" s="3">
        <f t="shared" si="2"/>
        <v>80</v>
      </c>
      <c r="H20" s="3">
        <v>120</v>
      </c>
      <c r="I20" s="3">
        <v>0.2</v>
      </c>
      <c r="J20" s="4">
        <v>0.7</v>
      </c>
      <c r="K20" s="4">
        <v>1</v>
      </c>
      <c r="L20" s="4">
        <v>5</v>
      </c>
      <c r="M20" s="3">
        <v>1</v>
      </c>
      <c r="N20" s="3">
        <v>2</v>
      </c>
      <c r="O20" s="3">
        <f>HLOOKUP(O$5,[1]非R能力!$B$8:$F$558,$D20+1,0)</f>
        <v>2109926.4108076114</v>
      </c>
      <c r="P20" s="3">
        <f>HLOOKUP(P$5,[1]非R能力!$B$8:$F$558,$D20+1,0)</f>
        <v>296223.78893849906</v>
      </c>
      <c r="Q20" s="3">
        <f>HLOOKUP(Q$5,[1]非R能力!$B$8:$F$558,$D20+1,0)</f>
        <v>150358.28069146789</v>
      </c>
      <c r="R20" s="3">
        <f>HLOOKUP(R$5,[1]非R能力!$B$8:$F$558,$D20+1,0)</f>
        <v>46568.833017056495</v>
      </c>
      <c r="S20" s="3">
        <f>HLOOKUP(S$5,[1]非R能力!$B$8:$F$558,$D20+1,0)</f>
        <v>60878.524491388744</v>
      </c>
      <c r="T20" s="3">
        <f>INDEX([1]非R能力!$H$9:$H$558,D20)</f>
        <v>57657.405243466972</v>
      </c>
      <c r="U20" s="3">
        <f>IF(INDEX([1]非R能力!$FK$9:$FK$558,D20)=0,0,10)</f>
        <v>10</v>
      </c>
      <c r="V20" s="3">
        <f>IF(INDEX([1]非R能力!$FH$9:$FH$558,D20)=0,0,5000)</f>
        <v>5000</v>
      </c>
      <c r="W20" s="3">
        <f>HLOOKUP(W$5,[2]人物技能基础!$O$3:$Q$553,$D20+1,0)</f>
        <v>3.637142857142857</v>
      </c>
      <c r="X20" s="3">
        <f>HLOOKUP(X$5,[2]人物技能基础!$O$3:$Q$553,$D20+1,0)</f>
        <v>2.0186428571428574</v>
      </c>
      <c r="Y20" s="3">
        <f>HLOOKUP(Y$5,[2]人物技能基础!$O$3:$Q$553,$D20+1,0)</f>
        <v>99.964285714285708</v>
      </c>
      <c r="Z20" s="3">
        <f t="shared" si="3"/>
        <v>24018844</v>
      </c>
      <c r="AA20" s="3">
        <f t="shared" si="4"/>
        <v>154074</v>
      </c>
      <c r="AB20" s="3">
        <f t="shared" si="5"/>
        <v>59244</v>
      </c>
      <c r="AC20" s="3">
        <f t="shared" si="6"/>
        <v>60878</v>
      </c>
      <c r="AD20" s="3">
        <f t="shared" si="7"/>
        <v>66526</v>
      </c>
    </row>
    <row r="21" spans="1:30" x14ac:dyDescent="0.15">
      <c r="A21" s="3">
        <f>[2]基础装备!X20</f>
        <v>525</v>
      </c>
      <c r="B21" s="3" t="str">
        <f t="shared" si="0"/>
        <v>525级野外boss</v>
      </c>
      <c r="C21" s="3">
        <f t="shared" si="1"/>
        <v>525</v>
      </c>
      <c r="D21" s="3">
        <f t="shared" si="8"/>
        <v>525</v>
      </c>
      <c r="E21" s="3" t="s">
        <v>25</v>
      </c>
      <c r="F21" s="3" t="s">
        <v>26</v>
      </c>
      <c r="G21" s="3">
        <f t="shared" si="2"/>
        <v>80</v>
      </c>
      <c r="H21" s="3">
        <v>120</v>
      </c>
      <c r="I21" s="3">
        <v>0.2</v>
      </c>
      <c r="J21" s="4">
        <v>0.7</v>
      </c>
      <c r="K21" s="4">
        <v>1</v>
      </c>
      <c r="L21" s="4">
        <v>5</v>
      </c>
      <c r="M21" s="3">
        <v>1</v>
      </c>
      <c r="N21" s="3">
        <v>2</v>
      </c>
      <c r="O21" s="3">
        <f>HLOOKUP(O$5,[1]非R能力!$B$8:$F$558,$D21+1,0)</f>
        <v>2438594.0195380435</v>
      </c>
      <c r="P21" s="3">
        <f>HLOOKUP(P$5,[1]非R能力!$B$8:$F$558,$D21+1,0)</f>
        <v>342683.81022203964</v>
      </c>
      <c r="Q21" s="3">
        <f>HLOOKUP(Q$5,[1]非R能力!$B$8:$F$558,$D21+1,0)</f>
        <v>170564.36323361672</v>
      </c>
      <c r="R21" s="3">
        <f>HLOOKUP(R$5,[1]非R能力!$B$8:$F$558,$D21+1,0)</f>
        <v>53112.069517529271</v>
      </c>
      <c r="S21" s="3">
        <f>HLOOKUP(S$5,[1]非R能力!$B$8:$F$558,$D21+1,0)</f>
        <v>69252.855498045858</v>
      </c>
      <c r="T21" s="3">
        <f>INDEX([1]非R能力!$H$9:$H$558,D21)</f>
        <v>65585.176351588016</v>
      </c>
      <c r="U21" s="3">
        <f>IF(INDEX([1]非R能力!$FK$9:$FK$558,D21)=0,0,10)</f>
        <v>10</v>
      </c>
      <c r="V21" s="3">
        <f>IF(INDEX([1]非R能力!$FH$9:$FH$558,D21)=0,0,5000)</f>
        <v>5000</v>
      </c>
      <c r="W21" s="3">
        <f>HLOOKUP(W$5,[2]人物技能基础!$O$3:$Q$553,$D21+1,0)</f>
        <v>3.637142857142857</v>
      </c>
      <c r="X21" s="3">
        <f>HLOOKUP(X$5,[2]人物技能基础!$O$3:$Q$553,$D21+1,0)</f>
        <v>2.0186428571428574</v>
      </c>
      <c r="Y21" s="3">
        <f>HLOOKUP(Y$5,[2]人物技能基础!$O$3:$Q$553,$D21+1,0)</f>
        <v>99.964285714285708</v>
      </c>
      <c r="Z21" s="3">
        <f t="shared" si="3"/>
        <v>27735306</v>
      </c>
      <c r="AA21" s="3">
        <f t="shared" si="4"/>
        <v>174828</v>
      </c>
      <c r="AB21" s="3">
        <f t="shared" si="5"/>
        <v>68536</v>
      </c>
      <c r="AC21" s="3">
        <f t="shared" si="6"/>
        <v>69252</v>
      </c>
      <c r="AD21" s="3">
        <f t="shared" si="7"/>
        <v>75874</v>
      </c>
    </row>
    <row r="22" spans="1:30" x14ac:dyDescent="0.15">
      <c r="A22" s="3">
        <f>[2]基础装备!X21</f>
        <v>550</v>
      </c>
      <c r="B22" s="3" t="str">
        <f t="shared" si="0"/>
        <v>550级野外boss</v>
      </c>
      <c r="C22" s="3">
        <f t="shared" si="1"/>
        <v>550</v>
      </c>
      <c r="D22" s="3">
        <f t="shared" si="8"/>
        <v>550</v>
      </c>
      <c r="E22" s="3" t="s">
        <v>25</v>
      </c>
      <c r="F22" s="3" t="s">
        <v>26</v>
      </c>
      <c r="G22" s="3">
        <f t="shared" si="2"/>
        <v>80</v>
      </c>
      <c r="H22" s="3">
        <v>120</v>
      </c>
      <c r="I22" s="3">
        <v>0.2</v>
      </c>
      <c r="J22" s="4">
        <v>0.7</v>
      </c>
      <c r="K22" s="4">
        <v>1</v>
      </c>
      <c r="L22" s="4">
        <v>5</v>
      </c>
      <c r="M22" s="3">
        <v>1</v>
      </c>
      <c r="N22" s="3">
        <v>2</v>
      </c>
      <c r="O22" s="3">
        <f>HLOOKUP(O$5,[1]非R能力!$B$8:$F$558,$D22+1,0)</f>
        <v>2674530.2363424227</v>
      </c>
      <c r="P22" s="3">
        <f>HLOOKUP(P$5,[1]非R能力!$B$8:$F$558,$D22+1,0)</f>
        <v>371147.94865448773</v>
      </c>
      <c r="Q22" s="3">
        <f>HLOOKUP(Q$5,[1]非R能力!$B$8:$F$558,$D22+1,0)</f>
        <v>180663.03073300805</v>
      </c>
      <c r="R22" s="3">
        <f>HLOOKUP(R$5,[1]非R能力!$B$8:$F$558,$D22+1,0)</f>
        <v>56616.730527455926</v>
      </c>
      <c r="S22" s="3">
        <f>HLOOKUP(S$5,[1]非R能力!$B$8:$F$558,$D22+1,0)</f>
        <v>73368.568621644255</v>
      </c>
      <c r="T22" s="3">
        <f>INDEX([1]非R能力!$H$9:$H$558,D22)</f>
        <v>74359.2083312342</v>
      </c>
      <c r="U22" s="3">
        <f>IF(INDEX([1]非R能力!$FK$9:$FK$558,D22)=0,0,10)</f>
        <v>10</v>
      </c>
      <c r="V22" s="3">
        <f>IF(INDEX([1]非R能力!$FH$9:$FH$558,D22)=0,0,5000)</f>
        <v>5000</v>
      </c>
      <c r="W22" s="3">
        <f>HLOOKUP(W$5,[2]人物技能基础!$O$3:$Q$553,$D22+1,0)</f>
        <v>3.637142857142857</v>
      </c>
      <c r="X22" s="3">
        <f>HLOOKUP(X$5,[2]人物技能基础!$O$3:$Q$553,$D22+1,0)</f>
        <v>2.0186428571428574</v>
      </c>
      <c r="Y22" s="3">
        <f>HLOOKUP(Y$5,[2]人物技能基础!$O$3:$Q$553,$D22+1,0)</f>
        <v>99.964285714285708</v>
      </c>
      <c r="Z22" s="3">
        <f t="shared" si="3"/>
        <v>30187695</v>
      </c>
      <c r="AA22" s="3">
        <f t="shared" si="4"/>
        <v>185320</v>
      </c>
      <c r="AB22" s="3">
        <f t="shared" si="5"/>
        <v>74229</v>
      </c>
      <c r="AC22" s="3">
        <f t="shared" si="6"/>
        <v>73368</v>
      </c>
      <c r="AD22" s="3">
        <f t="shared" si="7"/>
        <v>80881</v>
      </c>
    </row>
  </sheetData>
  <mergeCells count="3">
    <mergeCell ref="D4:N4"/>
    <mergeCell ref="O4:Y4"/>
    <mergeCell ref="Z4:AD4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0"/>
  <sheetViews>
    <sheetView topLeftCell="M1" workbookViewId="0">
      <selection activeCell="AB6" sqref="AB6:AD20"/>
    </sheetView>
  </sheetViews>
  <sheetFormatPr defaultRowHeight="13.5" x14ac:dyDescent="0.15"/>
  <cols>
    <col min="2" max="2" width="14.625" bestFit="1" customWidth="1"/>
  </cols>
  <sheetData>
    <row r="1" spans="1:37" x14ac:dyDescent="0.15">
      <c r="D1" t="s">
        <v>34</v>
      </c>
      <c r="F1" t="s">
        <v>35</v>
      </c>
      <c r="H1" s="5" t="s">
        <v>51</v>
      </c>
    </row>
    <row r="2" spans="1:37" x14ac:dyDescent="0.15">
      <c r="D2">
        <v>0.8</v>
      </c>
      <c r="F2">
        <v>0.8</v>
      </c>
    </row>
    <row r="4" spans="1:37" x14ac:dyDescent="0.15">
      <c r="D4" s="11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28</v>
      </c>
      <c r="AA4" s="11"/>
      <c r="AB4" s="11"/>
      <c r="AC4" s="11"/>
      <c r="AD4" s="11"/>
      <c r="AE4" s="1"/>
      <c r="AF4" s="1"/>
      <c r="AG4" s="1"/>
      <c r="AH4" s="1"/>
      <c r="AI4" s="1"/>
    </row>
    <row r="5" spans="1:37" x14ac:dyDescent="0.15">
      <c r="A5" s="2" t="s">
        <v>47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36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37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50</v>
      </c>
    </row>
    <row r="6" spans="1:37" x14ac:dyDescent="0.15">
      <c r="A6" s="3">
        <f>[2]基础装备!X7</f>
        <v>200</v>
      </c>
      <c r="B6" s="3" t="str">
        <f t="shared" ref="B6:B20" si="0">A6&amp;"级世界boss"</f>
        <v>200级世界boss</v>
      </c>
      <c r="C6" s="3">
        <f>A6</f>
        <v>200</v>
      </c>
      <c r="D6" s="3">
        <f t="shared" ref="D6:D20" si="1">C6</f>
        <v>200</v>
      </c>
      <c r="E6" s="3" t="s">
        <v>25</v>
      </c>
      <c r="F6" s="3" t="s">
        <v>26</v>
      </c>
      <c r="G6" s="3">
        <f>4*40</f>
        <v>160</v>
      </c>
      <c r="H6" s="3">
        <f>G6</f>
        <v>160</v>
      </c>
      <c r="I6" s="3">
        <v>0.2</v>
      </c>
      <c r="J6" s="4">
        <v>0.7</v>
      </c>
      <c r="K6" s="4">
        <v>1</v>
      </c>
      <c r="L6" s="4">
        <v>5</v>
      </c>
      <c r="M6" s="3">
        <v>1</v>
      </c>
      <c r="N6" s="3">
        <v>2</v>
      </c>
      <c r="O6" s="3">
        <f>HLOOKUP(O$5,[1]非R能力!$B$8:$F$558,$D6+1,0)</f>
        <v>107784.87049890669</v>
      </c>
      <c r="P6" s="3">
        <f>HLOOKUP(P$5,[1]非R能力!$B$8:$F$558,$D6+1,0)</f>
        <v>22104.516605645069</v>
      </c>
      <c r="Q6" s="3">
        <f>HLOOKUP(Q$5,[1]非R能力!$B$8:$F$558,$D6+1,0)</f>
        <v>11799.062441860111</v>
      </c>
      <c r="R6" s="3">
        <f>HLOOKUP(R$5,[1]非R能力!$B$8:$F$558,$D6+1,0)</f>
        <v>3946.3154048176193</v>
      </c>
      <c r="S6" s="3">
        <f>HLOOKUP(S$5,[1]非R能力!$B$8:$F$558,$D6+1,0)</f>
        <v>4776.8845384653532</v>
      </c>
      <c r="T6" s="3">
        <f>INDEX([1]非R能力!$H$9:$H$558,D6)</f>
        <v>7164.8291421138556</v>
      </c>
      <c r="U6" s="3">
        <f>IF(INDEX([1]非R能力!$FK$9:$FK$558,D6)=0,0,10)</f>
        <v>10</v>
      </c>
      <c r="V6" s="3">
        <f>IF(INDEX([1]非R能力!$FH$9:$FH$558,D6)=0,0,5000)</f>
        <v>5000</v>
      </c>
      <c r="W6" s="3">
        <f>HLOOKUP(W$5,[2]人物技能基础!$O$3:$Q$553,$D6+1,0)</f>
        <v>3.637142857142857</v>
      </c>
      <c r="X6" s="3">
        <f>HLOOKUP(X$5,[2]人物技能基础!$O$3:$Q$553,$D6+1,0)</f>
        <v>2.0186428571428574</v>
      </c>
      <c r="Y6" s="3">
        <f>HLOOKUP(Y$5,[2]人物技能基础!$O$3:$Q$553,$D6+1,0)</f>
        <v>99.964285714285708</v>
      </c>
      <c r="Z6" s="3">
        <f>INT(((P6-AB6)*X6+(Y6+T6))*G6*J6*$D$2)</f>
        <v>3849531</v>
      </c>
      <c r="AA6" s="3">
        <f>IF(H6=0,IF(U6=0,INT(Q6/5),IF(V6=0,INT(Q6/5),INT((V6/U6)/(1/N6*M6)/L6+Q6))),INT((IF(U6=0,0,V6/U6/(1/N6*M6))+O6/H6)/L6+Q6))</f>
        <v>12133</v>
      </c>
      <c r="AB6" s="3">
        <f>INT(P6*I6)</f>
        <v>4420</v>
      </c>
      <c r="AC6" s="3">
        <f>INT(K6*S6)</f>
        <v>4776</v>
      </c>
      <c r="AD6" s="3">
        <f>INT(R6/J6)</f>
        <v>5637</v>
      </c>
      <c r="AE6" s="3">
        <f>15/0.6*4</f>
        <v>100</v>
      </c>
      <c r="AK6" t="s">
        <v>39</v>
      </c>
    </row>
    <row r="7" spans="1:37" x14ac:dyDescent="0.15">
      <c r="A7" s="3">
        <f>[2]基础装备!X8</f>
        <v>225</v>
      </c>
      <c r="B7" s="3" t="str">
        <f t="shared" si="0"/>
        <v>225级世界boss</v>
      </c>
      <c r="C7" s="3">
        <f t="shared" ref="C7:C20" si="2">A7</f>
        <v>225</v>
      </c>
      <c r="D7" s="3">
        <f t="shared" si="1"/>
        <v>225</v>
      </c>
      <c r="E7" s="3" t="s">
        <v>48</v>
      </c>
      <c r="F7" s="3" t="s">
        <v>49</v>
      </c>
      <c r="G7" s="3">
        <f t="shared" ref="G7:G20" si="3">4*40</f>
        <v>160</v>
      </c>
      <c r="H7" s="3">
        <f t="shared" ref="H7:H20" si="4">G7</f>
        <v>160</v>
      </c>
      <c r="I7" s="3">
        <v>0.2</v>
      </c>
      <c r="J7" s="4">
        <v>0.7</v>
      </c>
      <c r="K7" s="4">
        <v>1</v>
      </c>
      <c r="L7" s="4">
        <v>5</v>
      </c>
      <c r="M7" s="3">
        <v>1</v>
      </c>
      <c r="N7" s="3">
        <v>2</v>
      </c>
      <c r="O7" s="3">
        <f>HLOOKUP(O$5,[1]非R能力!$B$8:$F$558,$D7+1,0)</f>
        <v>140011.20779710382</v>
      </c>
      <c r="P7" s="3">
        <f>HLOOKUP(P$5,[1]非R能力!$B$8:$F$558,$D7+1,0)</f>
        <v>27470.791029131353</v>
      </c>
      <c r="Q7" s="3">
        <f>HLOOKUP(Q$5,[1]非R能力!$B$8:$F$558,$D7+1,0)</f>
        <v>17651.094722589911</v>
      </c>
      <c r="R7" s="3">
        <f>HLOOKUP(R$5,[1]非R能力!$B$8:$F$558,$D7+1,0)</f>
        <v>4701.2190206000896</v>
      </c>
      <c r="S7" s="3">
        <f>HLOOKUP(S$5,[1]非R能力!$B$8:$F$558,$D7+1,0)</f>
        <v>5734.8246417194387</v>
      </c>
      <c r="T7" s="3">
        <f>INDEX([1]非R能力!$H$9:$H$558,D7)</f>
        <v>10442.261235953829</v>
      </c>
      <c r="U7" s="3">
        <f>IF(INDEX([1]非R能力!$FK$9:$FK$558,D7)=0,0,10)</f>
        <v>10</v>
      </c>
      <c r="V7" s="3">
        <f>IF(INDEX([1]非R能力!$FH$9:$FH$558,D7)=0,0,5000)</f>
        <v>5000</v>
      </c>
      <c r="W7" s="3">
        <f>HLOOKUP(W$5,[2]人物技能基础!$O$3:$Q$553,$D7+1,0)</f>
        <v>3.637142857142857</v>
      </c>
      <c r="X7" s="3">
        <f>HLOOKUP(X$5,[2]人物技能基础!$O$3:$Q$553,$D7+1,0)</f>
        <v>2.0186428571428574</v>
      </c>
      <c r="Y7" s="3">
        <f>HLOOKUP(Y$5,[2]人物技能基础!$O$3:$Q$553,$D7+1,0)</f>
        <v>99.964285714285708</v>
      </c>
      <c r="Z7" s="3">
        <f t="shared" ref="Z7:Z20" si="5">INT(((P7-AB7)*X7+(Y7+T7))*G7*J7*$D$2)</f>
        <v>4919534</v>
      </c>
      <c r="AA7" s="3">
        <f t="shared" ref="AA7:AA20" si="6">IF(H7=0,IF(U7=0,INT(Q7/5),IF(V7=0,INT(Q7/5),INT((V7/U7)/(1/N7*M7)/L7+Q7))),INT((IF(U7=0,0,V7/U7/(1/N7*M7))+O7/H7)/L7+Q7))</f>
        <v>18026</v>
      </c>
      <c r="AB7" s="3">
        <f t="shared" ref="AB7:AB20" si="7">INT(P7*I7)</f>
        <v>5494</v>
      </c>
      <c r="AC7" s="3">
        <f t="shared" ref="AC7:AC20" si="8">INT(K7*S7)</f>
        <v>5734</v>
      </c>
      <c r="AD7" s="3">
        <f t="shared" ref="AD7:AD20" si="9">INT(R7/J7)</f>
        <v>6716</v>
      </c>
      <c r="AE7" s="3">
        <f t="shared" ref="AE7:AE20" si="10">15/0.6*4</f>
        <v>100</v>
      </c>
    </row>
    <row r="8" spans="1:37" x14ac:dyDescent="0.15">
      <c r="A8" s="3">
        <f>[2]基础装备!X9</f>
        <v>250</v>
      </c>
      <c r="B8" s="3" t="str">
        <f t="shared" si="0"/>
        <v>250级世界boss</v>
      </c>
      <c r="C8" s="3">
        <f t="shared" si="2"/>
        <v>250</v>
      </c>
      <c r="D8" s="3">
        <f t="shared" si="1"/>
        <v>250</v>
      </c>
      <c r="E8" s="3" t="s">
        <v>48</v>
      </c>
      <c r="F8" s="3" t="s">
        <v>49</v>
      </c>
      <c r="G8" s="3">
        <f t="shared" si="3"/>
        <v>160</v>
      </c>
      <c r="H8" s="3">
        <f t="shared" si="4"/>
        <v>160</v>
      </c>
      <c r="I8" s="3">
        <v>0.2</v>
      </c>
      <c r="J8" s="4">
        <v>0.7</v>
      </c>
      <c r="K8" s="4">
        <v>1</v>
      </c>
      <c r="L8" s="4">
        <v>5</v>
      </c>
      <c r="M8" s="3">
        <v>1</v>
      </c>
      <c r="N8" s="3">
        <v>2</v>
      </c>
      <c r="O8" s="3">
        <f>HLOOKUP(O$5,[1]非R能力!$B$8:$F$558,$D8+1,0)</f>
        <v>182781.48912014844</v>
      </c>
      <c r="P8" s="3">
        <f>HLOOKUP(P$5,[1]非R能力!$B$8:$F$558,$D8+1,0)</f>
        <v>34702.846004706327</v>
      </c>
      <c r="Q8" s="3">
        <f>HLOOKUP(Q$5,[1]非R能力!$B$8:$F$558,$D8+1,0)</f>
        <v>21102.148351209969</v>
      </c>
      <c r="R8" s="3">
        <f>HLOOKUP(R$5,[1]非R能力!$B$8:$F$558,$D8+1,0)</f>
        <v>5592.8641366264537</v>
      </c>
      <c r="S8" s="3">
        <f>HLOOKUP(S$5,[1]非R能力!$B$8:$F$558,$D8+1,0)</f>
        <v>6941.7828190210457</v>
      </c>
      <c r="T8" s="3">
        <f>INDEX([1]非R能力!$H$9:$H$558,D8)</f>
        <v>12589.768617553447</v>
      </c>
      <c r="U8" s="3">
        <f>IF(INDEX([1]非R能力!$FK$9:$FK$558,D8)=0,0,10)</f>
        <v>10</v>
      </c>
      <c r="V8" s="3">
        <f>IF(INDEX([1]非R能力!$FH$9:$FH$558,D8)=0,0,5000)</f>
        <v>5000</v>
      </c>
      <c r="W8" s="3">
        <f>HLOOKUP(W$5,[2]人物技能基础!$O$3:$Q$553,$D8+1,0)</f>
        <v>3.637142857142857</v>
      </c>
      <c r="X8" s="3">
        <f>HLOOKUP(X$5,[2]人物技能基础!$O$3:$Q$553,$D8+1,0)</f>
        <v>2.0186428571428574</v>
      </c>
      <c r="Y8" s="3">
        <f>HLOOKUP(Y$5,[2]人物技能基础!$O$3:$Q$553,$D8+1,0)</f>
        <v>99.964285714285708</v>
      </c>
      <c r="Z8" s="3">
        <f t="shared" si="5"/>
        <v>6158477</v>
      </c>
      <c r="AA8" s="3">
        <f t="shared" si="6"/>
        <v>21530</v>
      </c>
      <c r="AB8" s="3">
        <f t="shared" si="7"/>
        <v>6940</v>
      </c>
      <c r="AC8" s="3">
        <f t="shared" si="8"/>
        <v>6941</v>
      </c>
      <c r="AD8" s="3">
        <f t="shared" si="9"/>
        <v>7989</v>
      </c>
      <c r="AE8" s="3">
        <f t="shared" si="10"/>
        <v>100</v>
      </c>
    </row>
    <row r="9" spans="1:37" x14ac:dyDescent="0.15">
      <c r="A9" s="3">
        <f>[2]基础装备!X10</f>
        <v>275</v>
      </c>
      <c r="B9" s="3" t="str">
        <f t="shared" si="0"/>
        <v>275级世界boss</v>
      </c>
      <c r="C9" s="3">
        <f t="shared" si="2"/>
        <v>275</v>
      </c>
      <c r="D9" s="3">
        <f t="shared" si="1"/>
        <v>275</v>
      </c>
      <c r="E9" s="3" t="s">
        <v>48</v>
      </c>
      <c r="F9" s="3" t="s">
        <v>49</v>
      </c>
      <c r="G9" s="3">
        <f t="shared" si="3"/>
        <v>160</v>
      </c>
      <c r="H9" s="3">
        <f t="shared" si="4"/>
        <v>160</v>
      </c>
      <c r="I9" s="3">
        <v>0.2</v>
      </c>
      <c r="J9" s="4">
        <v>0.7</v>
      </c>
      <c r="K9" s="4">
        <v>1</v>
      </c>
      <c r="L9" s="4">
        <v>5</v>
      </c>
      <c r="M9" s="3">
        <v>1</v>
      </c>
      <c r="N9" s="3">
        <v>2</v>
      </c>
      <c r="O9" s="3">
        <f>HLOOKUP(O$5,[1]非R能力!$B$8:$F$558,$D9+1,0)</f>
        <v>259422.15804428389</v>
      </c>
      <c r="P9" s="3">
        <f>HLOOKUP(P$5,[1]非R能力!$B$8:$F$558,$D9+1,0)</f>
        <v>48467.013951169189</v>
      </c>
      <c r="Q9" s="3">
        <f>HLOOKUP(Q$5,[1]非R能力!$B$8:$F$558,$D9+1,0)</f>
        <v>29625.34506069405</v>
      </c>
      <c r="R9" s="3">
        <f>HLOOKUP(R$5,[1]非R能力!$B$8:$F$558,$D9+1,0)</f>
        <v>7660.563498260296</v>
      </c>
      <c r="S9" s="3">
        <f>HLOOKUP(S$5,[1]非R能力!$B$8:$F$558,$D9+1,0)</f>
        <v>9915.2016503569794</v>
      </c>
      <c r="T9" s="3">
        <f>INDEX([1]非R能力!$H$9:$H$558,D9)</f>
        <v>15039.455428153817</v>
      </c>
      <c r="U9" s="3">
        <f>IF(INDEX([1]非R能力!$FK$9:$FK$558,D9)=0,0,10)</f>
        <v>10</v>
      </c>
      <c r="V9" s="3">
        <f>IF(INDEX([1]非R能力!$FH$9:$FH$558,D9)=0,0,5000)</f>
        <v>5000</v>
      </c>
      <c r="W9" s="3">
        <f>HLOOKUP(W$5,[2]人物技能基础!$O$3:$Q$553,$D9+1,0)</f>
        <v>3.637142857142857</v>
      </c>
      <c r="X9" s="3">
        <f>HLOOKUP(X$5,[2]人物技能基础!$O$3:$Q$553,$D9+1,0)</f>
        <v>2.0186428571428574</v>
      </c>
      <c r="Y9" s="3">
        <f>HLOOKUP(Y$5,[2]人物技能基础!$O$3:$Q$553,$D9+1,0)</f>
        <v>99.964285714285708</v>
      </c>
      <c r="Z9" s="3">
        <f t="shared" si="5"/>
        <v>8369563</v>
      </c>
      <c r="AA9" s="3">
        <f t="shared" si="6"/>
        <v>30149</v>
      </c>
      <c r="AB9" s="3">
        <f t="shared" si="7"/>
        <v>9693</v>
      </c>
      <c r="AC9" s="3">
        <f t="shared" si="8"/>
        <v>9915</v>
      </c>
      <c r="AD9" s="3">
        <f t="shared" si="9"/>
        <v>10943</v>
      </c>
      <c r="AE9" s="3">
        <f t="shared" si="10"/>
        <v>100</v>
      </c>
    </row>
    <row r="10" spans="1:37" x14ac:dyDescent="0.15">
      <c r="A10" s="3">
        <f>[2]基础装备!X11</f>
        <v>300</v>
      </c>
      <c r="B10" s="3" t="str">
        <f t="shared" si="0"/>
        <v>300级世界boss</v>
      </c>
      <c r="C10" s="3">
        <f t="shared" si="2"/>
        <v>300</v>
      </c>
      <c r="D10" s="3">
        <f t="shared" si="1"/>
        <v>300</v>
      </c>
      <c r="E10" s="3" t="s">
        <v>48</v>
      </c>
      <c r="F10" s="3" t="s">
        <v>49</v>
      </c>
      <c r="G10" s="3">
        <f t="shared" si="3"/>
        <v>160</v>
      </c>
      <c r="H10" s="3">
        <f t="shared" si="4"/>
        <v>160</v>
      </c>
      <c r="I10" s="3">
        <v>0.2</v>
      </c>
      <c r="J10" s="4">
        <v>0.7</v>
      </c>
      <c r="K10" s="4">
        <v>1</v>
      </c>
      <c r="L10" s="4">
        <v>5</v>
      </c>
      <c r="M10" s="3">
        <v>1</v>
      </c>
      <c r="N10" s="3">
        <v>2</v>
      </c>
      <c r="O10" s="3">
        <f>HLOOKUP(O$5,[1]非R能力!$B$8:$F$558,$D10+1,0)</f>
        <v>409002.31838159374</v>
      </c>
      <c r="P10" s="3">
        <f>HLOOKUP(P$5,[1]非R能力!$B$8:$F$558,$D10+1,0)</f>
        <v>70358.046457391116</v>
      </c>
      <c r="Q10" s="3">
        <f>HLOOKUP(Q$5,[1]非R能力!$B$8:$F$558,$D10+1,0)</f>
        <v>42521.249132691257</v>
      </c>
      <c r="R10" s="3">
        <f>HLOOKUP(R$5,[1]非R能力!$B$8:$F$558,$D10+1,0)</f>
        <v>56463.898858489709</v>
      </c>
      <c r="S10" s="3">
        <f>HLOOKUP(S$5,[1]非R能力!$B$8:$F$558,$D10+1,0)</f>
        <v>15445.657241890343</v>
      </c>
      <c r="T10" s="3">
        <f>INDEX([1]非R能力!$H$9:$H$558,D10)</f>
        <v>17828.778289570386</v>
      </c>
      <c r="U10" s="3">
        <f>IF(INDEX([1]非R能力!$FK$9:$FK$558,D10)=0,0,10)</f>
        <v>10</v>
      </c>
      <c r="V10" s="3">
        <f>IF(INDEX([1]非R能力!$FH$9:$FH$558,D10)=0,0,5000)</f>
        <v>5000</v>
      </c>
      <c r="W10" s="3">
        <f>HLOOKUP(W$5,[2]人物技能基础!$O$3:$Q$553,$D10+1,0)</f>
        <v>3.637142857142857</v>
      </c>
      <c r="X10" s="3">
        <f>HLOOKUP(X$5,[2]人物技能基础!$O$3:$Q$553,$D10+1,0)</f>
        <v>2.0186428571428574</v>
      </c>
      <c r="Y10" s="3">
        <f>HLOOKUP(Y$5,[2]人物技能基础!$O$3:$Q$553,$D10+1,0)</f>
        <v>99.964285714285708</v>
      </c>
      <c r="Z10" s="3">
        <f t="shared" si="5"/>
        <v>11787075</v>
      </c>
      <c r="AA10" s="3">
        <f t="shared" si="6"/>
        <v>43232</v>
      </c>
      <c r="AB10" s="3">
        <f t="shared" si="7"/>
        <v>14071</v>
      </c>
      <c r="AC10" s="3">
        <f t="shared" si="8"/>
        <v>15445</v>
      </c>
      <c r="AD10" s="3">
        <f t="shared" si="9"/>
        <v>80662</v>
      </c>
      <c r="AE10" s="3">
        <f t="shared" si="10"/>
        <v>100</v>
      </c>
    </row>
    <row r="11" spans="1:37" x14ac:dyDescent="0.15">
      <c r="A11" s="3">
        <f>[2]基础装备!X12</f>
        <v>325</v>
      </c>
      <c r="B11" s="3" t="str">
        <f t="shared" si="0"/>
        <v>325级世界boss</v>
      </c>
      <c r="C11" s="3">
        <f t="shared" si="2"/>
        <v>325</v>
      </c>
      <c r="D11" s="3">
        <f t="shared" si="1"/>
        <v>325</v>
      </c>
      <c r="E11" s="3" t="s">
        <v>48</v>
      </c>
      <c r="F11" s="3" t="s">
        <v>49</v>
      </c>
      <c r="G11" s="3">
        <f t="shared" si="3"/>
        <v>160</v>
      </c>
      <c r="H11" s="3">
        <f t="shared" si="4"/>
        <v>160</v>
      </c>
      <c r="I11" s="3">
        <v>0.2</v>
      </c>
      <c r="J11" s="4">
        <v>0.7</v>
      </c>
      <c r="K11" s="4">
        <v>1</v>
      </c>
      <c r="L11" s="4">
        <v>5</v>
      </c>
      <c r="M11" s="3">
        <v>1</v>
      </c>
      <c r="N11" s="3">
        <v>2</v>
      </c>
      <c r="O11" s="3">
        <f>HLOOKUP(O$5,[1]非R能力!$B$8:$F$558,$D11+1,0)</f>
        <v>623773.64449385752</v>
      </c>
      <c r="P11" s="3">
        <f>HLOOKUP(P$5,[1]非R能力!$B$8:$F$558,$D11+1,0)</f>
        <v>97671.388917952921</v>
      </c>
      <c r="Q11" s="3">
        <f>HLOOKUP(Q$5,[1]非R能力!$B$8:$F$558,$D11+1,0)</f>
        <v>56956.21542369877</v>
      </c>
      <c r="R11" s="3">
        <f>HLOOKUP(R$5,[1]非R能力!$B$8:$F$558,$D11+1,0)</f>
        <v>61820.457070596145</v>
      </c>
      <c r="S11" s="3">
        <f>HLOOKUP(S$5,[1]非R能力!$B$8:$F$558,$D11+1,0)</f>
        <v>21333.564636601419</v>
      </c>
      <c r="T11" s="3">
        <f>INDEX([1]非R能力!$H$9:$H$558,D11)</f>
        <v>20997.594889119599</v>
      </c>
      <c r="U11" s="3">
        <f>IF(INDEX([1]非R能力!$FK$9:$FK$558,D11)=0,0,10)</f>
        <v>10</v>
      </c>
      <c r="V11" s="3">
        <f>IF(INDEX([1]非R能力!$FH$9:$FH$558,D11)=0,0,5000)</f>
        <v>5000</v>
      </c>
      <c r="W11" s="3">
        <f>HLOOKUP(W$5,[2]人物技能基础!$O$3:$Q$553,$D11+1,0)</f>
        <v>3.637142857142857</v>
      </c>
      <c r="X11" s="3">
        <f>HLOOKUP(X$5,[2]人物技能基础!$O$3:$Q$553,$D11+1,0)</f>
        <v>2.0186428571428574</v>
      </c>
      <c r="Y11" s="3">
        <f>HLOOKUP(Y$5,[2]人物技能基础!$O$3:$Q$553,$D11+1,0)</f>
        <v>99.964285714285708</v>
      </c>
      <c r="Z11" s="3">
        <f t="shared" si="5"/>
        <v>16023082</v>
      </c>
      <c r="AA11" s="3">
        <f t="shared" si="6"/>
        <v>57935</v>
      </c>
      <c r="AB11" s="3">
        <f t="shared" si="7"/>
        <v>19534</v>
      </c>
      <c r="AC11" s="3">
        <f t="shared" si="8"/>
        <v>21333</v>
      </c>
      <c r="AD11" s="3">
        <f t="shared" si="9"/>
        <v>88314</v>
      </c>
      <c r="AE11" s="3">
        <f t="shared" si="10"/>
        <v>100</v>
      </c>
    </row>
    <row r="12" spans="1:37" x14ac:dyDescent="0.15">
      <c r="A12" s="3">
        <f>[2]基础装备!X13</f>
        <v>350</v>
      </c>
      <c r="B12" s="3" t="str">
        <f t="shared" si="0"/>
        <v>350级世界boss</v>
      </c>
      <c r="C12" s="3">
        <f t="shared" si="2"/>
        <v>350</v>
      </c>
      <c r="D12" s="3">
        <f t="shared" si="1"/>
        <v>350</v>
      </c>
      <c r="E12" s="3" t="s">
        <v>48</v>
      </c>
      <c r="F12" s="3" t="s">
        <v>49</v>
      </c>
      <c r="G12" s="3">
        <f t="shared" si="3"/>
        <v>160</v>
      </c>
      <c r="H12" s="3">
        <f t="shared" si="4"/>
        <v>160</v>
      </c>
      <c r="I12" s="3">
        <v>0.2</v>
      </c>
      <c r="J12" s="4">
        <v>0.7</v>
      </c>
      <c r="K12" s="4">
        <v>1</v>
      </c>
      <c r="L12" s="4">
        <v>5</v>
      </c>
      <c r="M12" s="3">
        <v>1</v>
      </c>
      <c r="N12" s="3">
        <v>2</v>
      </c>
      <c r="O12" s="3">
        <f>HLOOKUP(O$5,[1]非R能力!$B$8:$F$558,$D12+1,0)</f>
        <v>810712.73628715333</v>
      </c>
      <c r="P12" s="3">
        <f>HLOOKUP(P$5,[1]非R能力!$B$8:$F$558,$D12+1,0)</f>
        <v>121774.473466935</v>
      </c>
      <c r="Q12" s="3">
        <f>HLOOKUP(Q$5,[1]非R能力!$B$8:$F$558,$D12+1,0)</f>
        <v>68368.937759883585</v>
      </c>
      <c r="R12" s="3">
        <f>HLOOKUP(R$5,[1]非R能力!$B$8:$F$558,$D12+1,0)</f>
        <v>19987.249570323514</v>
      </c>
      <c r="S12" s="3">
        <f>HLOOKUP(S$5,[1]非R能力!$B$8:$F$558,$D12+1,0)</f>
        <v>26649.599816493806</v>
      </c>
      <c r="T12" s="3">
        <f>INDEX([1]非R能力!$H$9:$H$558,D12)</f>
        <v>24588.163979618876</v>
      </c>
      <c r="U12" s="3">
        <f>IF(INDEX([1]非R能力!$FK$9:$FK$558,D12)=0,0,10)</f>
        <v>10</v>
      </c>
      <c r="V12" s="3">
        <f>IF(INDEX([1]非R能力!$FH$9:$FH$558,D12)=0,0,5000)</f>
        <v>5000</v>
      </c>
      <c r="W12" s="3">
        <f>HLOOKUP(W$5,[2]人物技能基础!$O$3:$Q$553,$D12+1,0)</f>
        <v>3.637142857142857</v>
      </c>
      <c r="X12" s="3">
        <f>HLOOKUP(X$5,[2]人物技能基础!$O$3:$Q$553,$D12+1,0)</f>
        <v>2.0186428571428574</v>
      </c>
      <c r="Y12" s="3">
        <f>HLOOKUP(Y$5,[2]人物技能基础!$O$3:$Q$553,$D12+1,0)</f>
        <v>99.964285714285708</v>
      </c>
      <c r="Z12" s="3">
        <f t="shared" si="5"/>
        <v>19832536</v>
      </c>
      <c r="AA12" s="3">
        <f t="shared" si="6"/>
        <v>69582</v>
      </c>
      <c r="AB12" s="3">
        <f t="shared" si="7"/>
        <v>24354</v>
      </c>
      <c r="AC12" s="3">
        <f t="shared" si="8"/>
        <v>26649</v>
      </c>
      <c r="AD12" s="3">
        <f t="shared" si="9"/>
        <v>28553</v>
      </c>
      <c r="AE12" s="3">
        <f t="shared" si="10"/>
        <v>100</v>
      </c>
    </row>
    <row r="13" spans="1:37" x14ac:dyDescent="0.15">
      <c r="A13" s="3">
        <f>[2]基础装备!X14</f>
        <v>375</v>
      </c>
      <c r="B13" s="3" t="str">
        <f t="shared" si="0"/>
        <v>375级世界boss</v>
      </c>
      <c r="C13" s="3">
        <f t="shared" si="2"/>
        <v>375</v>
      </c>
      <c r="D13" s="3">
        <f t="shared" si="1"/>
        <v>375</v>
      </c>
      <c r="E13" s="3" t="s">
        <v>48</v>
      </c>
      <c r="F13" s="3" t="s">
        <v>49</v>
      </c>
      <c r="G13" s="3">
        <f t="shared" si="3"/>
        <v>160</v>
      </c>
      <c r="H13" s="3">
        <f t="shared" si="4"/>
        <v>160</v>
      </c>
      <c r="I13" s="3">
        <v>0.2</v>
      </c>
      <c r="J13" s="4">
        <v>0.7</v>
      </c>
      <c r="K13" s="4">
        <v>1</v>
      </c>
      <c r="L13" s="4">
        <v>5</v>
      </c>
      <c r="M13" s="3">
        <v>1</v>
      </c>
      <c r="N13" s="3">
        <v>2</v>
      </c>
      <c r="O13" s="3">
        <f>HLOOKUP(O$5,[1]非R能力!$B$8:$F$558,$D13+1,0)</f>
        <v>1049754.8182038306</v>
      </c>
      <c r="P13" s="3">
        <f>HLOOKUP(P$5,[1]非R能力!$B$8:$F$558,$D13+1,0)</f>
        <v>155689.92316735871</v>
      </c>
      <c r="Q13" s="3">
        <f>HLOOKUP(Q$5,[1]非R能力!$B$8:$F$558,$D13+1,0)</f>
        <v>87574.969809798</v>
      </c>
      <c r="R13" s="3">
        <f>HLOOKUP(R$5,[1]非R能力!$B$8:$F$558,$D13+1,0)</f>
        <v>26286.010389843537</v>
      </c>
      <c r="S13" s="3">
        <f>HLOOKUP(S$5,[1]非R能力!$B$8:$F$558,$D13+1,0)</f>
        <v>35920.7358458003</v>
      </c>
      <c r="T13" s="3">
        <f>INDEX([1]非R能力!$H$9:$H$558,D13)</f>
        <v>28645.145379386657</v>
      </c>
      <c r="U13" s="3">
        <f>IF(INDEX([1]非R能力!$FK$9:$FK$558,D13)=0,0,10)</f>
        <v>10</v>
      </c>
      <c r="V13" s="3">
        <f>IF(INDEX([1]非R能力!$FH$9:$FH$558,D13)=0,0,5000)</f>
        <v>5000</v>
      </c>
      <c r="W13" s="3">
        <f>HLOOKUP(W$5,[2]人物技能基础!$O$3:$Q$553,$D13+1,0)</f>
        <v>3.637142857142857</v>
      </c>
      <c r="X13" s="3">
        <f>HLOOKUP(X$5,[2]人物技能基础!$O$3:$Q$553,$D13+1,0)</f>
        <v>2.0186428571428574</v>
      </c>
      <c r="Y13" s="3">
        <f>HLOOKUP(Y$5,[2]人物技能基础!$O$3:$Q$553,$D13+1,0)</f>
        <v>99.964285714285708</v>
      </c>
      <c r="Z13" s="3">
        <f t="shared" si="5"/>
        <v>25103498</v>
      </c>
      <c r="AA13" s="3">
        <f t="shared" si="6"/>
        <v>89087</v>
      </c>
      <c r="AB13" s="3">
        <f t="shared" si="7"/>
        <v>31137</v>
      </c>
      <c r="AC13" s="3">
        <f t="shared" si="8"/>
        <v>35920</v>
      </c>
      <c r="AD13" s="3">
        <f t="shared" si="9"/>
        <v>37551</v>
      </c>
      <c r="AE13" s="3">
        <f t="shared" si="10"/>
        <v>100</v>
      </c>
    </row>
    <row r="14" spans="1:37" x14ac:dyDescent="0.15">
      <c r="A14" s="3">
        <f>[2]基础装备!X15</f>
        <v>400</v>
      </c>
      <c r="B14" s="3" t="str">
        <f t="shared" si="0"/>
        <v>400级世界boss</v>
      </c>
      <c r="C14" s="3">
        <f t="shared" si="2"/>
        <v>400</v>
      </c>
      <c r="D14" s="3">
        <f t="shared" si="1"/>
        <v>400</v>
      </c>
      <c r="E14" s="3" t="s">
        <v>48</v>
      </c>
      <c r="F14" s="3" t="s">
        <v>49</v>
      </c>
      <c r="G14" s="3">
        <f t="shared" si="3"/>
        <v>160</v>
      </c>
      <c r="H14" s="3">
        <f t="shared" si="4"/>
        <v>160</v>
      </c>
      <c r="I14" s="3">
        <v>0.2</v>
      </c>
      <c r="J14" s="4">
        <v>0.7</v>
      </c>
      <c r="K14" s="4">
        <v>1</v>
      </c>
      <c r="L14" s="4">
        <v>5</v>
      </c>
      <c r="M14" s="3">
        <v>1</v>
      </c>
      <c r="N14" s="3">
        <v>2</v>
      </c>
      <c r="O14" s="3">
        <f>HLOOKUP(O$5,[1]非R能力!$B$8:$F$558,$D14+1,0)</f>
        <v>1185370.5078887397</v>
      </c>
      <c r="P14" s="3">
        <f>HLOOKUP(P$5,[1]非R能力!$B$8:$F$558,$D14+1,0)</f>
        <v>173146.15467484019</v>
      </c>
      <c r="Q14" s="3">
        <f>HLOOKUP(Q$5,[1]非R能力!$B$8:$F$558,$D14+1,0)</f>
        <v>95408.040817615329</v>
      </c>
      <c r="R14" s="3">
        <f>HLOOKUP(R$5,[1]非R能力!$B$8:$F$558,$D14+1,0)</f>
        <v>28892.17813040617</v>
      </c>
      <c r="S14" s="3">
        <f>HLOOKUP(S$5,[1]非R能力!$B$8:$F$558,$D14+1,0)</f>
        <v>38976.283014135093</v>
      </c>
      <c r="T14" s="3">
        <f>INDEX([1]非R能力!$H$9:$H$558,D14)</f>
        <v>33215.599972242337</v>
      </c>
      <c r="U14" s="3">
        <f>IF(INDEX([1]非R能力!$FK$9:$FK$558,D14)=0,0,10)</f>
        <v>10</v>
      </c>
      <c r="V14" s="3">
        <f>IF(INDEX([1]非R能力!$FH$9:$FH$558,D14)=0,0,5000)</f>
        <v>5000</v>
      </c>
      <c r="W14" s="3">
        <f>HLOOKUP(W$5,[2]人物技能基础!$O$3:$Q$553,$D14+1,0)</f>
        <v>3.637142857142857</v>
      </c>
      <c r="X14" s="3">
        <f>HLOOKUP(X$5,[2]人物技能基础!$O$3:$Q$553,$D14+1,0)</f>
        <v>2.0186428571428574</v>
      </c>
      <c r="Y14" s="3">
        <f>HLOOKUP(Y$5,[2]人物技能基础!$O$3:$Q$553,$D14+1,0)</f>
        <v>99.964285714285708</v>
      </c>
      <c r="Z14" s="3">
        <f t="shared" si="5"/>
        <v>28038727</v>
      </c>
      <c r="AA14" s="3">
        <f t="shared" si="6"/>
        <v>97089</v>
      </c>
      <c r="AB14" s="3">
        <f t="shared" si="7"/>
        <v>34629</v>
      </c>
      <c r="AC14" s="3">
        <f t="shared" si="8"/>
        <v>38976</v>
      </c>
      <c r="AD14" s="3">
        <f t="shared" si="9"/>
        <v>41274</v>
      </c>
      <c r="AE14" s="3">
        <f t="shared" si="10"/>
        <v>100</v>
      </c>
    </row>
    <row r="15" spans="1:37" x14ac:dyDescent="0.15">
      <c r="A15" s="3">
        <f>[2]基础装备!X16</f>
        <v>425</v>
      </c>
      <c r="B15" s="3" t="str">
        <f t="shared" si="0"/>
        <v>425级世界boss</v>
      </c>
      <c r="C15" s="3">
        <f t="shared" si="2"/>
        <v>425</v>
      </c>
      <c r="D15" s="3">
        <f t="shared" si="1"/>
        <v>425</v>
      </c>
      <c r="E15" s="3" t="s">
        <v>48</v>
      </c>
      <c r="F15" s="3" t="s">
        <v>49</v>
      </c>
      <c r="G15" s="3">
        <f t="shared" si="3"/>
        <v>160</v>
      </c>
      <c r="H15" s="3">
        <f t="shared" si="4"/>
        <v>160</v>
      </c>
      <c r="I15" s="3">
        <v>0.2</v>
      </c>
      <c r="J15" s="4">
        <v>0.7</v>
      </c>
      <c r="K15" s="4">
        <v>1</v>
      </c>
      <c r="L15" s="4">
        <v>5</v>
      </c>
      <c r="M15" s="3">
        <v>1</v>
      </c>
      <c r="N15" s="3">
        <v>2</v>
      </c>
      <c r="O15" s="3">
        <f>HLOOKUP(O$5,[1]非R能力!$B$8:$F$558,$D15+1,0)</f>
        <v>1365402.9906247586</v>
      </c>
      <c r="P15" s="3">
        <f>HLOOKUP(P$5,[1]非R能力!$B$8:$F$558,$D15+1,0)</f>
        <v>198123.16729166647</v>
      </c>
      <c r="Q15" s="3">
        <f>HLOOKUP(Q$5,[1]非R能力!$B$8:$F$558,$D15+1,0)</f>
        <v>107166.06672806125</v>
      </c>
      <c r="R15" s="3">
        <f>HLOOKUP(R$5,[1]非R能力!$B$8:$F$558,$D15+1,0)</f>
        <v>32793.564822678709</v>
      </c>
      <c r="S15" s="3">
        <f>HLOOKUP(S$5,[1]非R能力!$B$8:$F$558,$D15+1,0)</f>
        <v>43450.681052091502</v>
      </c>
      <c r="T15" s="3">
        <f>INDEX([1]非R能力!$H$9:$H$558,D15)</f>
        <v>38348.989707506313</v>
      </c>
      <c r="U15" s="3">
        <f>IF(INDEX([1]非R能力!$FK$9:$FK$558,D15)=0,0,10)</f>
        <v>10</v>
      </c>
      <c r="V15" s="3">
        <f>IF(INDEX([1]非R能力!$FH$9:$FH$558,D15)=0,0,5000)</f>
        <v>5000</v>
      </c>
      <c r="W15" s="3">
        <f>HLOOKUP(W$5,[2]人物技能基础!$O$3:$Q$553,$D15+1,0)</f>
        <v>3.637142857142857</v>
      </c>
      <c r="X15" s="3">
        <f>HLOOKUP(X$5,[2]人物技能基础!$O$3:$Q$553,$D15+1,0)</f>
        <v>2.0186428571428574</v>
      </c>
      <c r="Y15" s="3">
        <f>HLOOKUP(Y$5,[2]人物技能基础!$O$3:$Q$553,$D15+1,0)</f>
        <v>99.964285714285708</v>
      </c>
      <c r="Z15" s="3">
        <f t="shared" si="5"/>
        <v>32112834</v>
      </c>
      <c r="AA15" s="3">
        <f t="shared" si="6"/>
        <v>109072</v>
      </c>
      <c r="AB15" s="3">
        <f t="shared" si="7"/>
        <v>39624</v>
      </c>
      <c r="AC15" s="3">
        <f t="shared" si="8"/>
        <v>43450</v>
      </c>
      <c r="AD15" s="3">
        <f t="shared" si="9"/>
        <v>46847</v>
      </c>
      <c r="AE15" s="3">
        <f t="shared" si="10"/>
        <v>100</v>
      </c>
    </row>
    <row r="16" spans="1:37" x14ac:dyDescent="0.15">
      <c r="A16" s="3">
        <f>[2]基础装备!X17</f>
        <v>450</v>
      </c>
      <c r="B16" s="3" t="str">
        <f t="shared" si="0"/>
        <v>450级世界boss</v>
      </c>
      <c r="C16" s="3">
        <f t="shared" si="2"/>
        <v>450</v>
      </c>
      <c r="D16" s="3">
        <f t="shared" si="1"/>
        <v>450</v>
      </c>
      <c r="E16" s="3" t="s">
        <v>48</v>
      </c>
      <c r="F16" s="3" t="s">
        <v>49</v>
      </c>
      <c r="G16" s="3">
        <f t="shared" si="3"/>
        <v>160</v>
      </c>
      <c r="H16" s="3">
        <f t="shared" si="4"/>
        <v>160</v>
      </c>
      <c r="I16" s="3">
        <v>0.2</v>
      </c>
      <c r="J16" s="4">
        <v>0.7</v>
      </c>
      <c r="K16" s="4">
        <v>1</v>
      </c>
      <c r="L16" s="4">
        <v>5</v>
      </c>
      <c r="M16" s="3">
        <v>1</v>
      </c>
      <c r="N16" s="3">
        <v>2</v>
      </c>
      <c r="O16" s="3">
        <f>HLOOKUP(O$5,[1]非R能力!$B$8:$F$558,$D16+1,0)</f>
        <v>1514166.9132028678</v>
      </c>
      <c r="P16" s="3">
        <f>HLOOKUP(P$5,[1]非R能力!$B$8:$F$558,$D16+1,0)</f>
        <v>215507.00849542601</v>
      </c>
      <c r="Q16" s="3">
        <f>HLOOKUP(Q$5,[1]非R能力!$B$8:$F$558,$D16+1,0)</f>
        <v>114372.35447097827</v>
      </c>
      <c r="R16" s="3">
        <f>HLOOKUP(R$5,[1]非R能力!$B$8:$F$558,$D16+1,0)</f>
        <v>35109.591884710106</v>
      </c>
      <c r="S16" s="3">
        <f>HLOOKUP(S$5,[1]非R能力!$B$8:$F$558,$D16+1,0)</f>
        <v>46259.040423884748</v>
      </c>
      <c r="T16" s="3">
        <f>INDEX([1]非R能力!$H$9:$H$558,D16)</f>
        <v>44097.177600000017</v>
      </c>
      <c r="U16" s="3">
        <f>IF(INDEX([1]非R能力!$FK$9:$FK$558,D16)=0,0,10)</f>
        <v>10</v>
      </c>
      <c r="V16" s="3">
        <f>IF(INDEX([1]非R能力!$FH$9:$FH$558,D16)=0,0,5000)</f>
        <v>5000</v>
      </c>
      <c r="W16" s="3">
        <f>HLOOKUP(W$5,[2]人物技能基础!$O$3:$Q$553,$D16+1,0)</f>
        <v>3.637142857142857</v>
      </c>
      <c r="X16" s="3">
        <f>HLOOKUP(X$5,[2]人物技能基础!$O$3:$Q$553,$D16+1,0)</f>
        <v>2.0186428571428574</v>
      </c>
      <c r="Y16" s="3">
        <f>HLOOKUP(Y$5,[2]人物技能基础!$O$3:$Q$553,$D16+1,0)</f>
        <v>99.964285714285708</v>
      </c>
      <c r="Z16" s="3">
        <f t="shared" si="5"/>
        <v>35143207</v>
      </c>
      <c r="AA16" s="3">
        <f t="shared" si="6"/>
        <v>116465</v>
      </c>
      <c r="AB16" s="3">
        <f t="shared" si="7"/>
        <v>43101</v>
      </c>
      <c r="AC16" s="3">
        <f t="shared" si="8"/>
        <v>46259</v>
      </c>
      <c r="AD16" s="3">
        <f t="shared" si="9"/>
        <v>50156</v>
      </c>
      <c r="AE16" s="3">
        <f t="shared" si="10"/>
        <v>100</v>
      </c>
    </row>
    <row r="17" spans="1:31" x14ac:dyDescent="0.15">
      <c r="A17" s="3">
        <f>[2]基础装备!X18</f>
        <v>475</v>
      </c>
      <c r="B17" s="3" t="str">
        <f t="shared" si="0"/>
        <v>475级世界boss</v>
      </c>
      <c r="C17" s="3">
        <f t="shared" si="2"/>
        <v>475</v>
      </c>
      <c r="D17" s="3">
        <f t="shared" si="1"/>
        <v>475</v>
      </c>
      <c r="E17" s="3" t="s">
        <v>48</v>
      </c>
      <c r="F17" s="3" t="s">
        <v>49</v>
      </c>
      <c r="G17" s="3">
        <f t="shared" si="3"/>
        <v>160</v>
      </c>
      <c r="H17" s="3">
        <f t="shared" si="4"/>
        <v>160</v>
      </c>
      <c r="I17" s="3">
        <v>0.2</v>
      </c>
      <c r="J17" s="4">
        <v>0.7</v>
      </c>
      <c r="K17" s="4">
        <v>1</v>
      </c>
      <c r="L17" s="4">
        <v>5</v>
      </c>
      <c r="M17" s="3">
        <v>1</v>
      </c>
      <c r="N17" s="3">
        <v>2</v>
      </c>
      <c r="O17" s="3">
        <f>HLOOKUP(O$5,[1]非R能力!$B$8:$F$558,$D17+1,0)</f>
        <v>1802644.0960839309</v>
      </c>
      <c r="P17" s="3">
        <f>HLOOKUP(P$5,[1]非R能力!$B$8:$F$558,$D17+1,0)</f>
        <v>255768.43138502885</v>
      </c>
      <c r="Q17" s="3">
        <f>HLOOKUP(Q$5,[1]非R能力!$B$8:$F$558,$D17+1,0)</f>
        <v>132839.03914195727</v>
      </c>
      <c r="R17" s="3">
        <f>HLOOKUP(R$5,[1]非R能力!$B$8:$F$558,$D17+1,0)</f>
        <v>41019.430149125044</v>
      </c>
      <c r="S17" s="3">
        <f>HLOOKUP(S$5,[1]非R能力!$B$8:$F$558,$D17+1,0)</f>
        <v>53989.178338272759</v>
      </c>
      <c r="T17" s="3">
        <f>INDEX([1]非R能力!$H$9:$H$558,D17)</f>
        <v>50514.427730045754</v>
      </c>
      <c r="U17" s="3">
        <f>IF(INDEX([1]非R能力!$FK$9:$FK$558,D17)=0,0,10)</f>
        <v>10</v>
      </c>
      <c r="V17" s="3">
        <f>IF(INDEX([1]非R能力!$FH$9:$FH$558,D17)=0,0,5000)</f>
        <v>5000</v>
      </c>
      <c r="W17" s="3">
        <f>HLOOKUP(W$5,[2]人物技能基础!$O$3:$Q$553,$D17+1,0)</f>
        <v>3.637142857142857</v>
      </c>
      <c r="X17" s="3">
        <f>HLOOKUP(X$5,[2]人物技能基础!$O$3:$Q$553,$D17+1,0)</f>
        <v>2.0186428571428574</v>
      </c>
      <c r="Y17" s="3">
        <f>HLOOKUP(Y$5,[2]人物技能基础!$O$3:$Q$553,$D17+1,0)</f>
        <v>99.964285714285708</v>
      </c>
      <c r="Z17" s="3">
        <f t="shared" si="5"/>
        <v>41543924</v>
      </c>
      <c r="AA17" s="3">
        <f t="shared" si="6"/>
        <v>135292</v>
      </c>
      <c r="AB17" s="3">
        <f t="shared" si="7"/>
        <v>51153</v>
      </c>
      <c r="AC17" s="3">
        <f t="shared" si="8"/>
        <v>53989</v>
      </c>
      <c r="AD17" s="3">
        <f t="shared" si="9"/>
        <v>58599</v>
      </c>
      <c r="AE17" s="3">
        <f t="shared" si="10"/>
        <v>100</v>
      </c>
    </row>
    <row r="18" spans="1:31" x14ac:dyDescent="0.15">
      <c r="A18" s="3">
        <f>[2]基础装备!X19</f>
        <v>500</v>
      </c>
      <c r="B18" s="3" t="str">
        <f t="shared" si="0"/>
        <v>500级世界boss</v>
      </c>
      <c r="C18" s="3">
        <f t="shared" si="2"/>
        <v>500</v>
      </c>
      <c r="D18" s="3">
        <f t="shared" si="1"/>
        <v>500</v>
      </c>
      <c r="E18" s="3" t="s">
        <v>48</v>
      </c>
      <c r="F18" s="3" t="s">
        <v>49</v>
      </c>
      <c r="G18" s="3">
        <f t="shared" si="3"/>
        <v>160</v>
      </c>
      <c r="H18" s="3">
        <f t="shared" si="4"/>
        <v>160</v>
      </c>
      <c r="I18" s="3">
        <v>0.2</v>
      </c>
      <c r="J18" s="4">
        <v>0.7</v>
      </c>
      <c r="K18" s="4">
        <v>1</v>
      </c>
      <c r="L18" s="4">
        <v>5</v>
      </c>
      <c r="M18" s="3">
        <v>1</v>
      </c>
      <c r="N18" s="3">
        <v>2</v>
      </c>
      <c r="O18" s="3">
        <f>HLOOKUP(O$5,[1]非R能力!$B$8:$F$558,$D18+1,0)</f>
        <v>2109926.4108076114</v>
      </c>
      <c r="P18" s="3">
        <f>HLOOKUP(P$5,[1]非R能力!$B$8:$F$558,$D18+1,0)</f>
        <v>296223.78893849906</v>
      </c>
      <c r="Q18" s="3">
        <f>HLOOKUP(Q$5,[1]非R能力!$B$8:$F$558,$D18+1,0)</f>
        <v>150358.28069146789</v>
      </c>
      <c r="R18" s="3">
        <f>HLOOKUP(R$5,[1]非R能力!$B$8:$F$558,$D18+1,0)</f>
        <v>46568.833017056495</v>
      </c>
      <c r="S18" s="3">
        <f>HLOOKUP(S$5,[1]非R能力!$B$8:$F$558,$D18+1,0)</f>
        <v>60878.524491388744</v>
      </c>
      <c r="T18" s="3">
        <f>INDEX([1]非R能力!$H$9:$H$558,D18)</f>
        <v>57657.405243466972</v>
      </c>
      <c r="U18" s="3">
        <f>IF(INDEX([1]非R能力!$FK$9:$FK$558,D18)=0,0,10)</f>
        <v>10</v>
      </c>
      <c r="V18" s="3">
        <f>IF(INDEX([1]非R能力!$FH$9:$FH$558,D18)=0,0,5000)</f>
        <v>5000</v>
      </c>
      <c r="W18" s="3">
        <f>HLOOKUP(W$5,[2]人物技能基础!$O$3:$Q$553,$D18+1,0)</f>
        <v>3.637142857142857</v>
      </c>
      <c r="X18" s="3">
        <f>HLOOKUP(X$5,[2]人物技能基础!$O$3:$Q$553,$D18+1,0)</f>
        <v>2.0186428571428574</v>
      </c>
      <c r="Y18" s="3">
        <f>HLOOKUP(Y$5,[2]人物技能基础!$O$3:$Q$553,$D18+1,0)</f>
        <v>99.964285714285708</v>
      </c>
      <c r="Z18" s="3">
        <f t="shared" si="5"/>
        <v>48037689</v>
      </c>
      <c r="AA18" s="3">
        <f t="shared" si="6"/>
        <v>153195</v>
      </c>
      <c r="AB18" s="3">
        <f t="shared" si="7"/>
        <v>59244</v>
      </c>
      <c r="AC18" s="3">
        <f t="shared" si="8"/>
        <v>60878</v>
      </c>
      <c r="AD18" s="3">
        <f t="shared" si="9"/>
        <v>66526</v>
      </c>
      <c r="AE18" s="3">
        <f t="shared" si="10"/>
        <v>100</v>
      </c>
    </row>
    <row r="19" spans="1:31" x14ac:dyDescent="0.15">
      <c r="A19" s="3">
        <f>[2]基础装备!X20</f>
        <v>525</v>
      </c>
      <c r="B19" s="3" t="str">
        <f t="shared" si="0"/>
        <v>525级世界boss</v>
      </c>
      <c r="C19" s="3">
        <f t="shared" si="2"/>
        <v>525</v>
      </c>
      <c r="D19" s="3">
        <f t="shared" si="1"/>
        <v>525</v>
      </c>
      <c r="E19" s="3" t="s">
        <v>48</v>
      </c>
      <c r="F19" s="3" t="s">
        <v>49</v>
      </c>
      <c r="G19" s="3">
        <f t="shared" si="3"/>
        <v>160</v>
      </c>
      <c r="H19" s="3">
        <f t="shared" si="4"/>
        <v>160</v>
      </c>
      <c r="I19" s="3">
        <v>0.2</v>
      </c>
      <c r="J19" s="4">
        <v>0.7</v>
      </c>
      <c r="K19" s="4">
        <v>1</v>
      </c>
      <c r="L19" s="4">
        <v>5</v>
      </c>
      <c r="M19" s="3">
        <v>1</v>
      </c>
      <c r="N19" s="3">
        <v>2</v>
      </c>
      <c r="O19" s="3">
        <f>HLOOKUP(O$5,[1]非R能力!$B$8:$F$558,$D19+1,0)</f>
        <v>2438594.0195380435</v>
      </c>
      <c r="P19" s="3">
        <f>HLOOKUP(P$5,[1]非R能力!$B$8:$F$558,$D19+1,0)</f>
        <v>342683.81022203964</v>
      </c>
      <c r="Q19" s="3">
        <f>HLOOKUP(Q$5,[1]非R能力!$B$8:$F$558,$D19+1,0)</f>
        <v>170564.36323361672</v>
      </c>
      <c r="R19" s="3">
        <f>HLOOKUP(R$5,[1]非R能力!$B$8:$F$558,$D19+1,0)</f>
        <v>53112.069517529271</v>
      </c>
      <c r="S19" s="3">
        <f>HLOOKUP(S$5,[1]非R能力!$B$8:$F$558,$D19+1,0)</f>
        <v>69252.855498045858</v>
      </c>
      <c r="T19" s="3">
        <f>INDEX([1]非R能力!$H$9:$H$558,D19)</f>
        <v>65585.176351588016</v>
      </c>
      <c r="U19" s="3">
        <f>IF(INDEX([1]非R能力!$FK$9:$FK$558,D19)=0,0,10)</f>
        <v>10</v>
      </c>
      <c r="V19" s="3">
        <f>IF(INDEX([1]非R能力!$FH$9:$FH$558,D19)=0,0,5000)</f>
        <v>5000</v>
      </c>
      <c r="W19" s="3">
        <f>HLOOKUP(W$5,[2]人物技能基础!$O$3:$Q$553,$D19+1,0)</f>
        <v>3.637142857142857</v>
      </c>
      <c r="X19" s="3">
        <f>HLOOKUP(X$5,[2]人物技能基础!$O$3:$Q$553,$D19+1,0)</f>
        <v>2.0186428571428574</v>
      </c>
      <c r="Y19" s="3">
        <f>HLOOKUP(Y$5,[2]人物技能基础!$O$3:$Q$553,$D19+1,0)</f>
        <v>99.964285714285708</v>
      </c>
      <c r="Z19" s="3">
        <f t="shared" si="5"/>
        <v>55470612</v>
      </c>
      <c r="AA19" s="3">
        <f t="shared" si="6"/>
        <v>173812</v>
      </c>
      <c r="AB19" s="3">
        <f t="shared" si="7"/>
        <v>68536</v>
      </c>
      <c r="AC19" s="3">
        <f t="shared" si="8"/>
        <v>69252</v>
      </c>
      <c r="AD19" s="3">
        <f t="shared" si="9"/>
        <v>75874</v>
      </c>
      <c r="AE19" s="3">
        <f t="shared" si="10"/>
        <v>100</v>
      </c>
    </row>
    <row r="20" spans="1:31" x14ac:dyDescent="0.15">
      <c r="A20" s="3">
        <f>[2]基础装备!X21</f>
        <v>550</v>
      </c>
      <c r="B20" s="3" t="str">
        <f t="shared" si="0"/>
        <v>550级世界boss</v>
      </c>
      <c r="C20" s="3">
        <f t="shared" si="2"/>
        <v>550</v>
      </c>
      <c r="D20" s="3">
        <f t="shared" si="1"/>
        <v>550</v>
      </c>
      <c r="E20" s="3" t="s">
        <v>48</v>
      </c>
      <c r="F20" s="3" t="s">
        <v>49</v>
      </c>
      <c r="G20" s="3">
        <f t="shared" si="3"/>
        <v>160</v>
      </c>
      <c r="H20" s="3">
        <f t="shared" si="4"/>
        <v>160</v>
      </c>
      <c r="I20" s="3">
        <v>0.2</v>
      </c>
      <c r="J20" s="4">
        <v>0.7</v>
      </c>
      <c r="K20" s="4">
        <v>1</v>
      </c>
      <c r="L20" s="4">
        <v>5</v>
      </c>
      <c r="M20" s="3">
        <v>1</v>
      </c>
      <c r="N20" s="3">
        <v>2</v>
      </c>
      <c r="O20" s="3">
        <f>HLOOKUP(O$5,[1]非R能力!$B$8:$F$558,$D20+1,0)</f>
        <v>2674530.2363424227</v>
      </c>
      <c r="P20" s="3">
        <f>HLOOKUP(P$5,[1]非R能力!$B$8:$F$558,$D20+1,0)</f>
        <v>371147.94865448773</v>
      </c>
      <c r="Q20" s="3">
        <f>HLOOKUP(Q$5,[1]非R能力!$B$8:$F$558,$D20+1,0)</f>
        <v>180663.03073300805</v>
      </c>
      <c r="R20" s="3">
        <f>HLOOKUP(R$5,[1]非R能力!$B$8:$F$558,$D20+1,0)</f>
        <v>56616.730527455926</v>
      </c>
      <c r="S20" s="3">
        <f>HLOOKUP(S$5,[1]非R能力!$B$8:$F$558,$D20+1,0)</f>
        <v>73368.568621644255</v>
      </c>
      <c r="T20" s="3">
        <f>INDEX([1]非R能力!$H$9:$H$558,D20)</f>
        <v>74359.2083312342</v>
      </c>
      <c r="U20" s="3">
        <f>IF(INDEX([1]非R能力!$FK$9:$FK$558,D20)=0,0,10)</f>
        <v>10</v>
      </c>
      <c r="V20" s="3">
        <f>IF(INDEX([1]非R能力!$FH$9:$FH$558,D20)=0,0,5000)</f>
        <v>5000</v>
      </c>
      <c r="W20" s="3">
        <f>HLOOKUP(W$5,[2]人物技能基础!$O$3:$Q$553,$D20+1,0)</f>
        <v>3.637142857142857</v>
      </c>
      <c r="X20" s="3">
        <f>HLOOKUP(X$5,[2]人物技能基础!$O$3:$Q$553,$D20+1,0)</f>
        <v>2.0186428571428574</v>
      </c>
      <c r="Y20" s="3">
        <f>HLOOKUP(Y$5,[2]人物技能基础!$O$3:$Q$553,$D20+1,0)</f>
        <v>99.964285714285708</v>
      </c>
      <c r="Z20" s="3">
        <f t="shared" si="5"/>
        <v>60375390</v>
      </c>
      <c r="AA20" s="3">
        <f t="shared" si="6"/>
        <v>184206</v>
      </c>
      <c r="AB20" s="3">
        <f t="shared" si="7"/>
        <v>74229</v>
      </c>
      <c r="AC20" s="3">
        <f t="shared" si="8"/>
        <v>73368</v>
      </c>
      <c r="AD20" s="3">
        <f t="shared" si="9"/>
        <v>80881</v>
      </c>
      <c r="AE20" s="3">
        <f t="shared" si="10"/>
        <v>100</v>
      </c>
    </row>
  </sheetData>
  <mergeCells count="3">
    <mergeCell ref="D4:N4"/>
    <mergeCell ref="O4:Y4"/>
    <mergeCell ref="Z4:AD4"/>
  </mergeCells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3"/>
  <sheetViews>
    <sheetView topLeftCell="M1" workbookViewId="0">
      <selection activeCell="AB6" sqref="AB6:AD13"/>
    </sheetView>
  </sheetViews>
  <sheetFormatPr defaultRowHeight="13.5" x14ac:dyDescent="0.15"/>
  <sheetData>
    <row r="1" spans="1:37" x14ac:dyDescent="0.15">
      <c r="D1" t="s">
        <v>34</v>
      </c>
      <c r="F1" t="s">
        <v>35</v>
      </c>
      <c r="H1" s="5" t="s">
        <v>61</v>
      </c>
    </row>
    <row r="2" spans="1:37" x14ac:dyDescent="0.15">
      <c r="D2">
        <v>0.8</v>
      </c>
      <c r="F2">
        <v>0.8</v>
      </c>
    </row>
    <row r="4" spans="1:37" x14ac:dyDescent="0.15">
      <c r="D4" s="11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28</v>
      </c>
      <c r="AA4" s="11"/>
      <c r="AB4" s="11"/>
      <c r="AC4" s="11"/>
      <c r="AD4" s="11"/>
      <c r="AE4" s="1"/>
      <c r="AF4" s="1"/>
      <c r="AG4" s="1"/>
      <c r="AH4" s="1"/>
      <c r="AI4" s="1"/>
    </row>
    <row r="5" spans="1:37" x14ac:dyDescent="0.15">
      <c r="A5" s="2" t="s">
        <v>47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36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37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50</v>
      </c>
    </row>
    <row r="6" spans="1:37" x14ac:dyDescent="0.15">
      <c r="A6" s="3" t="s">
        <v>52</v>
      </c>
      <c r="B6" s="3" t="str">
        <f>A6&amp;"转生boss"</f>
        <v>2转转生boss</v>
      </c>
      <c r="C6" s="3">
        <f>[4]转生节奏!E5</f>
        <v>235</v>
      </c>
      <c r="D6" s="3">
        <f t="shared" ref="D6:D13" si="0">C6</f>
        <v>235</v>
      </c>
      <c r="E6" s="3" t="s">
        <v>25</v>
      </c>
      <c r="F6" s="3" t="s">
        <v>26</v>
      </c>
      <c r="G6" s="3">
        <f>3*40</f>
        <v>120</v>
      </c>
      <c r="H6" s="3">
        <v>80</v>
      </c>
      <c r="I6" s="3">
        <v>0.2</v>
      </c>
      <c r="J6" s="4">
        <v>0.7</v>
      </c>
      <c r="K6" s="4">
        <v>1</v>
      </c>
      <c r="L6" s="4">
        <v>5</v>
      </c>
      <c r="M6" s="3">
        <v>1</v>
      </c>
      <c r="N6" s="3">
        <v>2</v>
      </c>
      <c r="O6" s="3">
        <f>HLOOKUP(O$5,[1]非R能力!$B$8:$F$558,$D6+1,0)</f>
        <v>150016.20246225866</v>
      </c>
      <c r="P6" s="3">
        <f>HLOOKUP(P$5,[1]非R能力!$B$8:$F$558,$D6+1,0)</f>
        <v>29548.312310553752</v>
      </c>
      <c r="Q6" s="3">
        <f>HLOOKUP(Q$5,[1]非R能力!$B$8:$F$558,$D6+1,0)</f>
        <v>18745.217873741214</v>
      </c>
      <c r="R6" s="3">
        <f>HLOOKUP(R$5,[1]非R能力!$B$8:$F$558,$D6+1,0)</f>
        <v>4912.3264562449594</v>
      </c>
      <c r="S6" s="3">
        <f>HLOOKUP(S$5,[1]非R能力!$B$8:$F$558,$D6+1,0)</f>
        <v>6095.5556937656029</v>
      </c>
      <c r="T6" s="3">
        <f>INDEX([1]非R能力!$H$9:$H$558,D6)</f>
        <v>11267.299996584934</v>
      </c>
      <c r="U6" s="3">
        <f>IF(INDEX([1]非R能力!$FK$9:$FK$558,D6)=0,0,10)</f>
        <v>10</v>
      </c>
      <c r="V6" s="3">
        <f>IF(INDEX([1]非R能力!$FH$9:$FH$558,D6)=0,0,5000)</f>
        <v>5000</v>
      </c>
      <c r="W6" s="3">
        <f>HLOOKUP(W$5,[2]人物技能基础!$O$3:$Q$553,$D6+1,0)</f>
        <v>3.637142857142857</v>
      </c>
      <c r="X6" s="3">
        <f>HLOOKUP(X$5,[2]人物技能基础!$O$3:$Q$553,$D6+1,0)</f>
        <v>2.0186428571428574</v>
      </c>
      <c r="Y6" s="3">
        <f>HLOOKUP(Y$5,[2]人物技能基础!$O$3:$Q$553,$D6+1,0)</f>
        <v>99.964285714285708</v>
      </c>
      <c r="Z6" s="3">
        <f>INT(((P6-AB6)*X6+(Y6+T6))*G6*J6*$D$2)</f>
        <v>3970619</v>
      </c>
      <c r="AA6" s="3">
        <f>IF(H6=0,IF(U6=0,INT(Q6/5),IF(V6=0,INT(Q6/5),INT((V6/U6)/(1/N6*M6)/L6+Q6))),INT((IF(U6=0,0,V6/U6/(1/N6*M6))+O6/H6)/L6+Q6))</f>
        <v>19320</v>
      </c>
      <c r="AB6" s="3">
        <f>INT(P6*I6)</f>
        <v>5909</v>
      </c>
      <c r="AC6" s="3">
        <f>INT(K6*S6)</f>
        <v>6095</v>
      </c>
      <c r="AD6" s="3">
        <f>INT(R6/J6)</f>
        <v>7017</v>
      </c>
      <c r="AE6" s="3">
        <f>15/0.6*3</f>
        <v>75</v>
      </c>
      <c r="AK6" t="s">
        <v>39</v>
      </c>
    </row>
    <row r="7" spans="1:37" x14ac:dyDescent="0.15">
      <c r="A7" s="3" t="s">
        <v>53</v>
      </c>
      <c r="B7" s="3" t="str">
        <f t="shared" ref="B7:B13" si="1">A7&amp;"转生boss"</f>
        <v>3转转生boss</v>
      </c>
      <c r="C7" s="3">
        <f>[4]转生节奏!E6</f>
        <v>275</v>
      </c>
      <c r="D7" s="3">
        <f t="shared" si="0"/>
        <v>275</v>
      </c>
      <c r="E7" s="3" t="s">
        <v>25</v>
      </c>
      <c r="F7" s="3" t="s">
        <v>26</v>
      </c>
      <c r="G7" s="3">
        <f t="shared" ref="G7:G13" si="2">3*40</f>
        <v>120</v>
      </c>
      <c r="H7" s="3">
        <v>80</v>
      </c>
      <c r="I7" s="3">
        <v>0.2</v>
      </c>
      <c r="J7" s="4">
        <v>0.7</v>
      </c>
      <c r="K7" s="4">
        <v>1</v>
      </c>
      <c r="L7" s="4">
        <v>5</v>
      </c>
      <c r="M7" s="3">
        <v>1</v>
      </c>
      <c r="N7" s="3">
        <v>2</v>
      </c>
      <c r="O7" s="3">
        <f>HLOOKUP(O$5,[1]非R能力!$B$8:$F$558,$D7+1,0)</f>
        <v>259422.15804428389</v>
      </c>
      <c r="P7" s="3">
        <f>HLOOKUP(P$5,[1]非R能力!$B$8:$F$558,$D7+1,0)</f>
        <v>48467.013951169189</v>
      </c>
      <c r="Q7" s="3">
        <f>HLOOKUP(Q$5,[1]非R能力!$B$8:$F$558,$D7+1,0)</f>
        <v>29625.34506069405</v>
      </c>
      <c r="R7" s="3">
        <f>HLOOKUP(R$5,[1]非R能力!$B$8:$F$558,$D7+1,0)</f>
        <v>7660.563498260296</v>
      </c>
      <c r="S7" s="3">
        <f>HLOOKUP(S$5,[1]非R能力!$B$8:$F$558,$D7+1,0)</f>
        <v>9915.2016503569794</v>
      </c>
      <c r="T7" s="3">
        <f>INDEX([1]非R能力!$H$9:$H$558,D7)</f>
        <v>15039.455428153817</v>
      </c>
      <c r="U7" s="3">
        <f>IF(INDEX([1]非R能力!$FK$9:$FK$558,D7)=0,0,10)</f>
        <v>10</v>
      </c>
      <c r="V7" s="3">
        <f>IF(INDEX([1]非R能力!$FH$9:$FH$558,D7)=0,0,5000)</f>
        <v>5000</v>
      </c>
      <c r="W7" s="3">
        <f>HLOOKUP(W$5,[2]人物技能基础!$O$3:$Q$553,$D7+1,0)</f>
        <v>3.637142857142857</v>
      </c>
      <c r="X7" s="3">
        <f>HLOOKUP(X$5,[2]人物技能基础!$O$3:$Q$553,$D7+1,0)</f>
        <v>2.0186428571428574</v>
      </c>
      <c r="Y7" s="3">
        <f>HLOOKUP(Y$5,[2]人物技能基础!$O$3:$Q$553,$D7+1,0)</f>
        <v>99.964285714285708</v>
      </c>
      <c r="Z7" s="3">
        <f t="shared" ref="Z7:Z13" si="3">INT(((P7-AB7)*X7+(Y7+T7))*G7*J7*$D$2)</f>
        <v>6277172</v>
      </c>
      <c r="AA7" s="3">
        <f t="shared" ref="AA7:AA13" si="4">IF(H7=0,IF(U7=0,INT(Q7/5),IF(V7=0,INT(Q7/5),INT((V7/U7)/(1/N7*M7)/L7+Q7))),INT((IF(U7=0,0,V7/U7/(1/N7*M7))+O7/H7)/L7+Q7))</f>
        <v>30473</v>
      </c>
      <c r="AB7" s="3">
        <f t="shared" ref="AB7:AB13" si="5">INT(P7*I7)</f>
        <v>9693</v>
      </c>
      <c r="AC7" s="3">
        <f t="shared" ref="AC7:AC13" si="6">INT(K7*S7)</f>
        <v>9915</v>
      </c>
      <c r="AD7" s="3">
        <f t="shared" ref="AD7:AD13" si="7">INT(R7/J7)</f>
        <v>10943</v>
      </c>
      <c r="AE7" s="3">
        <f t="shared" ref="AE7:AE13" si="8">15/0.6*3</f>
        <v>75</v>
      </c>
    </row>
    <row r="8" spans="1:37" x14ac:dyDescent="0.15">
      <c r="A8" s="3" t="s">
        <v>54</v>
      </c>
      <c r="B8" s="3" t="str">
        <f t="shared" si="1"/>
        <v>4转转生boss</v>
      </c>
      <c r="C8" s="3">
        <f>[4]转生节奏!E7</f>
        <v>300</v>
      </c>
      <c r="D8" s="3">
        <f t="shared" si="0"/>
        <v>300</v>
      </c>
      <c r="E8" s="3" t="s">
        <v>25</v>
      </c>
      <c r="F8" s="3" t="s">
        <v>26</v>
      </c>
      <c r="G8" s="3">
        <f t="shared" si="2"/>
        <v>120</v>
      </c>
      <c r="H8" s="3">
        <v>80</v>
      </c>
      <c r="I8" s="3">
        <v>0.2</v>
      </c>
      <c r="J8" s="4">
        <v>0.7</v>
      </c>
      <c r="K8" s="4">
        <v>1</v>
      </c>
      <c r="L8" s="4">
        <v>5</v>
      </c>
      <c r="M8" s="3">
        <v>1</v>
      </c>
      <c r="N8" s="3">
        <v>2</v>
      </c>
      <c r="O8" s="3">
        <f>HLOOKUP(O$5,[1]非R能力!$B$8:$F$558,$D8+1,0)</f>
        <v>409002.31838159374</v>
      </c>
      <c r="P8" s="3">
        <f>HLOOKUP(P$5,[1]非R能力!$B$8:$F$558,$D8+1,0)</f>
        <v>70358.046457391116</v>
      </c>
      <c r="Q8" s="3">
        <f>HLOOKUP(Q$5,[1]非R能力!$B$8:$F$558,$D8+1,0)</f>
        <v>42521.249132691257</v>
      </c>
      <c r="R8" s="3">
        <f>HLOOKUP(R$5,[1]非R能力!$B$8:$F$558,$D8+1,0)</f>
        <v>56463.898858489709</v>
      </c>
      <c r="S8" s="3">
        <f>HLOOKUP(S$5,[1]非R能力!$B$8:$F$558,$D8+1,0)</f>
        <v>15445.657241890343</v>
      </c>
      <c r="T8" s="3">
        <f>INDEX([1]非R能力!$H$9:$H$558,D8)</f>
        <v>17828.778289570386</v>
      </c>
      <c r="U8" s="3">
        <f>IF(INDEX([1]非R能力!$FK$9:$FK$558,D8)=0,0,10)</f>
        <v>10</v>
      </c>
      <c r="V8" s="3">
        <f>IF(INDEX([1]非R能力!$FH$9:$FH$558,D8)=0,0,5000)</f>
        <v>5000</v>
      </c>
      <c r="W8" s="3">
        <f>HLOOKUP(W$5,[2]人物技能基础!$O$3:$Q$553,$D8+1,0)</f>
        <v>3.637142857142857</v>
      </c>
      <c r="X8" s="3">
        <f>HLOOKUP(X$5,[2]人物技能基础!$O$3:$Q$553,$D8+1,0)</f>
        <v>2.0186428571428574</v>
      </c>
      <c r="Y8" s="3">
        <f>HLOOKUP(Y$5,[2]人物技能基础!$O$3:$Q$553,$D8+1,0)</f>
        <v>99.964285714285708</v>
      </c>
      <c r="Z8" s="3">
        <f t="shared" si="3"/>
        <v>8840306</v>
      </c>
      <c r="AA8" s="3">
        <f t="shared" si="4"/>
        <v>43743</v>
      </c>
      <c r="AB8" s="3">
        <f t="shared" si="5"/>
        <v>14071</v>
      </c>
      <c r="AC8" s="3">
        <f t="shared" si="6"/>
        <v>15445</v>
      </c>
      <c r="AD8" s="3">
        <f t="shared" si="7"/>
        <v>80662</v>
      </c>
      <c r="AE8" s="3">
        <f t="shared" si="8"/>
        <v>75</v>
      </c>
    </row>
    <row r="9" spans="1:37" x14ac:dyDescent="0.15">
      <c r="A9" s="3" t="s">
        <v>55</v>
      </c>
      <c r="B9" s="3" t="str">
        <f t="shared" si="1"/>
        <v>5转转生boss</v>
      </c>
      <c r="C9" s="3">
        <f>[4]转生节奏!E8</f>
        <v>350</v>
      </c>
      <c r="D9" s="3">
        <f t="shared" si="0"/>
        <v>350</v>
      </c>
      <c r="E9" s="3" t="s">
        <v>25</v>
      </c>
      <c r="F9" s="3" t="s">
        <v>26</v>
      </c>
      <c r="G9" s="3">
        <f t="shared" si="2"/>
        <v>120</v>
      </c>
      <c r="H9" s="3">
        <v>80</v>
      </c>
      <c r="I9" s="3">
        <v>0.2</v>
      </c>
      <c r="J9" s="4">
        <v>0.7</v>
      </c>
      <c r="K9" s="4">
        <v>1</v>
      </c>
      <c r="L9" s="4">
        <v>5</v>
      </c>
      <c r="M9" s="3">
        <v>1</v>
      </c>
      <c r="N9" s="3">
        <v>2</v>
      </c>
      <c r="O9" s="3">
        <f>HLOOKUP(O$5,[1]非R能力!$B$8:$F$558,$D9+1,0)</f>
        <v>810712.73628715333</v>
      </c>
      <c r="P9" s="3">
        <f>HLOOKUP(P$5,[1]非R能力!$B$8:$F$558,$D9+1,0)</f>
        <v>121774.473466935</v>
      </c>
      <c r="Q9" s="3">
        <f>HLOOKUP(Q$5,[1]非R能力!$B$8:$F$558,$D9+1,0)</f>
        <v>68368.937759883585</v>
      </c>
      <c r="R9" s="3">
        <f>HLOOKUP(R$5,[1]非R能力!$B$8:$F$558,$D9+1,0)</f>
        <v>19987.249570323514</v>
      </c>
      <c r="S9" s="3">
        <f>HLOOKUP(S$5,[1]非R能力!$B$8:$F$558,$D9+1,0)</f>
        <v>26649.599816493806</v>
      </c>
      <c r="T9" s="3">
        <f>INDEX([1]非R能力!$H$9:$H$558,D9)</f>
        <v>24588.163979618876</v>
      </c>
      <c r="U9" s="3">
        <f>IF(INDEX([1]非R能力!$FK$9:$FK$558,D9)=0,0,10)</f>
        <v>10</v>
      </c>
      <c r="V9" s="3">
        <f>IF(INDEX([1]非R能力!$FH$9:$FH$558,D9)=0,0,5000)</f>
        <v>5000</v>
      </c>
      <c r="W9" s="3">
        <f>HLOOKUP(W$5,[2]人物技能基础!$O$3:$Q$553,$D9+1,0)</f>
        <v>3.637142857142857</v>
      </c>
      <c r="X9" s="3">
        <f>HLOOKUP(X$5,[2]人物技能基础!$O$3:$Q$553,$D9+1,0)</f>
        <v>2.0186428571428574</v>
      </c>
      <c r="Y9" s="3">
        <f>HLOOKUP(Y$5,[2]人物技能基础!$O$3:$Q$553,$D9+1,0)</f>
        <v>99.964285714285708</v>
      </c>
      <c r="Z9" s="3">
        <f t="shared" si="3"/>
        <v>14874402</v>
      </c>
      <c r="AA9" s="3">
        <f t="shared" si="4"/>
        <v>70595</v>
      </c>
      <c r="AB9" s="3">
        <f t="shared" si="5"/>
        <v>24354</v>
      </c>
      <c r="AC9" s="3">
        <f t="shared" si="6"/>
        <v>26649</v>
      </c>
      <c r="AD9" s="3">
        <f t="shared" si="7"/>
        <v>28553</v>
      </c>
      <c r="AE9" s="3">
        <f t="shared" si="8"/>
        <v>75</v>
      </c>
    </row>
    <row r="10" spans="1:37" x14ac:dyDescent="0.15">
      <c r="A10" s="3" t="s">
        <v>56</v>
      </c>
      <c r="B10" s="3" t="str">
        <f t="shared" si="1"/>
        <v>6转转生boss</v>
      </c>
      <c r="C10" s="3">
        <f>[4]转生节奏!E9</f>
        <v>400</v>
      </c>
      <c r="D10" s="3">
        <f t="shared" si="0"/>
        <v>400</v>
      </c>
      <c r="E10" s="3" t="s">
        <v>25</v>
      </c>
      <c r="F10" s="3" t="s">
        <v>26</v>
      </c>
      <c r="G10" s="3">
        <f t="shared" si="2"/>
        <v>120</v>
      </c>
      <c r="H10" s="3">
        <v>80</v>
      </c>
      <c r="I10" s="3">
        <v>0.2</v>
      </c>
      <c r="J10" s="4">
        <v>0.7</v>
      </c>
      <c r="K10" s="4">
        <v>1</v>
      </c>
      <c r="L10" s="4">
        <v>5</v>
      </c>
      <c r="M10" s="3">
        <v>1</v>
      </c>
      <c r="N10" s="3">
        <v>2</v>
      </c>
      <c r="O10" s="3">
        <f>HLOOKUP(O$5,[1]非R能力!$B$8:$F$558,$D10+1,0)</f>
        <v>1185370.5078887397</v>
      </c>
      <c r="P10" s="3">
        <f>HLOOKUP(P$5,[1]非R能力!$B$8:$F$558,$D10+1,0)</f>
        <v>173146.15467484019</v>
      </c>
      <c r="Q10" s="3">
        <f>HLOOKUP(Q$5,[1]非R能力!$B$8:$F$558,$D10+1,0)</f>
        <v>95408.040817615329</v>
      </c>
      <c r="R10" s="3">
        <f>HLOOKUP(R$5,[1]非R能力!$B$8:$F$558,$D10+1,0)</f>
        <v>28892.17813040617</v>
      </c>
      <c r="S10" s="3">
        <f>HLOOKUP(S$5,[1]非R能力!$B$8:$F$558,$D10+1,0)</f>
        <v>38976.283014135093</v>
      </c>
      <c r="T10" s="3">
        <f>INDEX([1]非R能力!$H$9:$H$558,D10)</f>
        <v>33215.599972242337</v>
      </c>
      <c r="U10" s="3">
        <f>IF(INDEX([1]非R能力!$FK$9:$FK$558,D10)=0,0,10)</f>
        <v>10</v>
      </c>
      <c r="V10" s="3">
        <f>IF(INDEX([1]非R能力!$FH$9:$FH$558,D10)=0,0,5000)</f>
        <v>5000</v>
      </c>
      <c r="W10" s="3">
        <f>HLOOKUP(W$5,[2]人物技能基础!$O$3:$Q$553,$D10+1,0)</f>
        <v>3.637142857142857</v>
      </c>
      <c r="X10" s="3">
        <f>HLOOKUP(X$5,[2]人物技能基础!$O$3:$Q$553,$D10+1,0)</f>
        <v>2.0186428571428574</v>
      </c>
      <c r="Y10" s="3">
        <f>HLOOKUP(Y$5,[2]人物技能基础!$O$3:$Q$553,$D10+1,0)</f>
        <v>99.964285714285708</v>
      </c>
      <c r="Z10" s="3">
        <f t="shared" si="3"/>
        <v>21029045</v>
      </c>
      <c r="AA10" s="3">
        <f t="shared" si="4"/>
        <v>98571</v>
      </c>
      <c r="AB10" s="3">
        <f t="shared" si="5"/>
        <v>34629</v>
      </c>
      <c r="AC10" s="3">
        <f t="shared" si="6"/>
        <v>38976</v>
      </c>
      <c r="AD10" s="3">
        <f t="shared" si="7"/>
        <v>41274</v>
      </c>
      <c r="AE10" s="3">
        <f t="shared" si="8"/>
        <v>75</v>
      </c>
    </row>
    <row r="11" spans="1:37" x14ac:dyDescent="0.15">
      <c r="A11" s="3" t="s">
        <v>57</v>
      </c>
      <c r="B11" s="3" t="str">
        <f t="shared" si="1"/>
        <v>7转转生boss</v>
      </c>
      <c r="C11" s="3">
        <f>[4]转生节奏!E10</f>
        <v>450</v>
      </c>
      <c r="D11" s="3">
        <f t="shared" si="0"/>
        <v>450</v>
      </c>
      <c r="E11" s="3" t="s">
        <v>25</v>
      </c>
      <c r="F11" s="3" t="s">
        <v>26</v>
      </c>
      <c r="G11" s="3">
        <f t="shared" si="2"/>
        <v>120</v>
      </c>
      <c r="H11" s="3">
        <v>80</v>
      </c>
      <c r="I11" s="3">
        <v>0.2</v>
      </c>
      <c r="J11" s="4">
        <v>0.7</v>
      </c>
      <c r="K11" s="4">
        <v>1</v>
      </c>
      <c r="L11" s="4">
        <v>5</v>
      </c>
      <c r="M11" s="3">
        <v>1</v>
      </c>
      <c r="N11" s="3">
        <v>2</v>
      </c>
      <c r="O11" s="3">
        <f>HLOOKUP(O$5,[1]非R能力!$B$8:$F$558,$D11+1,0)</f>
        <v>1514166.9132028678</v>
      </c>
      <c r="P11" s="3">
        <f>HLOOKUP(P$5,[1]非R能力!$B$8:$F$558,$D11+1,0)</f>
        <v>215507.00849542601</v>
      </c>
      <c r="Q11" s="3">
        <f>HLOOKUP(Q$5,[1]非R能力!$B$8:$F$558,$D11+1,0)</f>
        <v>114372.35447097827</v>
      </c>
      <c r="R11" s="3">
        <f>HLOOKUP(R$5,[1]非R能力!$B$8:$F$558,$D11+1,0)</f>
        <v>35109.591884710106</v>
      </c>
      <c r="S11" s="3">
        <f>HLOOKUP(S$5,[1]非R能力!$B$8:$F$558,$D11+1,0)</f>
        <v>46259.040423884748</v>
      </c>
      <c r="T11" s="3">
        <f>INDEX([1]非R能力!$H$9:$H$558,D11)</f>
        <v>44097.177600000017</v>
      </c>
      <c r="U11" s="3">
        <f>IF(INDEX([1]非R能力!$FK$9:$FK$558,D11)=0,0,10)</f>
        <v>10</v>
      </c>
      <c r="V11" s="3">
        <f>IF(INDEX([1]非R能力!$FH$9:$FH$558,D11)=0,0,5000)</f>
        <v>5000</v>
      </c>
      <c r="W11" s="3">
        <f>HLOOKUP(W$5,[2]人物技能基础!$O$3:$Q$553,$D11+1,0)</f>
        <v>3.637142857142857</v>
      </c>
      <c r="X11" s="3">
        <f>HLOOKUP(X$5,[2]人物技能基础!$O$3:$Q$553,$D11+1,0)</f>
        <v>2.0186428571428574</v>
      </c>
      <c r="Y11" s="3">
        <f>HLOOKUP(Y$5,[2]人物技能基础!$O$3:$Q$553,$D11+1,0)</f>
        <v>99.964285714285708</v>
      </c>
      <c r="Z11" s="3">
        <f t="shared" si="3"/>
        <v>26357405</v>
      </c>
      <c r="AA11" s="3">
        <f t="shared" si="4"/>
        <v>118357</v>
      </c>
      <c r="AB11" s="3">
        <f t="shared" si="5"/>
        <v>43101</v>
      </c>
      <c r="AC11" s="3">
        <f t="shared" si="6"/>
        <v>46259</v>
      </c>
      <c r="AD11" s="3">
        <f t="shared" si="7"/>
        <v>50156</v>
      </c>
      <c r="AE11" s="3">
        <f t="shared" si="8"/>
        <v>75</v>
      </c>
    </row>
    <row r="12" spans="1:37" x14ac:dyDescent="0.15">
      <c r="A12" s="3" t="s">
        <v>58</v>
      </c>
      <c r="B12" s="3" t="str">
        <f t="shared" si="1"/>
        <v>8转转生boss</v>
      </c>
      <c r="C12" s="3">
        <f>[4]转生节奏!E11</f>
        <v>500</v>
      </c>
      <c r="D12" s="3">
        <f t="shared" si="0"/>
        <v>500</v>
      </c>
      <c r="E12" s="3" t="s">
        <v>25</v>
      </c>
      <c r="F12" s="3" t="s">
        <v>26</v>
      </c>
      <c r="G12" s="3">
        <f t="shared" si="2"/>
        <v>120</v>
      </c>
      <c r="H12" s="3">
        <v>80</v>
      </c>
      <c r="I12" s="3">
        <v>0.2</v>
      </c>
      <c r="J12" s="4">
        <v>0.7</v>
      </c>
      <c r="K12" s="4">
        <v>1</v>
      </c>
      <c r="L12" s="4">
        <v>5</v>
      </c>
      <c r="M12" s="3">
        <v>1</v>
      </c>
      <c r="N12" s="3">
        <v>2</v>
      </c>
      <c r="O12" s="3">
        <f>HLOOKUP(O$5,[1]非R能力!$B$8:$F$558,$D12+1,0)</f>
        <v>2109926.4108076114</v>
      </c>
      <c r="P12" s="3">
        <f>HLOOKUP(P$5,[1]非R能力!$B$8:$F$558,$D12+1,0)</f>
        <v>296223.78893849906</v>
      </c>
      <c r="Q12" s="3">
        <f>HLOOKUP(Q$5,[1]非R能力!$B$8:$F$558,$D12+1,0)</f>
        <v>150358.28069146789</v>
      </c>
      <c r="R12" s="3">
        <f>HLOOKUP(R$5,[1]非R能力!$B$8:$F$558,$D12+1,0)</f>
        <v>46568.833017056495</v>
      </c>
      <c r="S12" s="3">
        <f>HLOOKUP(S$5,[1]非R能力!$B$8:$F$558,$D12+1,0)</f>
        <v>60878.524491388744</v>
      </c>
      <c r="T12" s="3">
        <f>INDEX([1]非R能力!$H$9:$H$558,D12)</f>
        <v>57657.405243466972</v>
      </c>
      <c r="U12" s="3">
        <f>IF(INDEX([1]非R能力!$FK$9:$FK$558,D12)=0,0,10)</f>
        <v>10</v>
      </c>
      <c r="V12" s="3">
        <f>IF(INDEX([1]非R能力!$FH$9:$FH$558,D12)=0,0,5000)</f>
        <v>5000</v>
      </c>
      <c r="W12" s="3">
        <f>HLOOKUP(W$5,[2]人物技能基础!$O$3:$Q$553,$D12+1,0)</f>
        <v>3.637142857142857</v>
      </c>
      <c r="X12" s="3">
        <f>HLOOKUP(X$5,[2]人物技能基础!$O$3:$Q$553,$D12+1,0)</f>
        <v>2.0186428571428574</v>
      </c>
      <c r="Y12" s="3">
        <f>HLOOKUP(Y$5,[2]人物技能基础!$O$3:$Q$553,$D12+1,0)</f>
        <v>99.964285714285708</v>
      </c>
      <c r="Z12" s="3">
        <f t="shared" si="3"/>
        <v>36028267</v>
      </c>
      <c r="AA12" s="3">
        <f t="shared" si="4"/>
        <v>155833</v>
      </c>
      <c r="AB12" s="3">
        <f t="shared" si="5"/>
        <v>59244</v>
      </c>
      <c r="AC12" s="3">
        <f t="shared" si="6"/>
        <v>60878</v>
      </c>
      <c r="AD12" s="3">
        <f t="shared" si="7"/>
        <v>66526</v>
      </c>
      <c r="AE12" s="3">
        <f t="shared" si="8"/>
        <v>75</v>
      </c>
    </row>
    <row r="13" spans="1:37" x14ac:dyDescent="0.15">
      <c r="A13" s="3" t="s">
        <v>59</v>
      </c>
      <c r="B13" s="3" t="str">
        <f t="shared" si="1"/>
        <v>9转转生boss</v>
      </c>
      <c r="C13" s="3">
        <f>[4]转生节奏!E12</f>
        <v>550</v>
      </c>
      <c r="D13" s="3">
        <f t="shared" si="0"/>
        <v>550</v>
      </c>
      <c r="E13" s="3" t="s">
        <v>25</v>
      </c>
      <c r="F13" s="3" t="s">
        <v>26</v>
      </c>
      <c r="G13" s="3">
        <f t="shared" si="2"/>
        <v>120</v>
      </c>
      <c r="H13" s="3">
        <v>80</v>
      </c>
      <c r="I13" s="3">
        <v>0.2</v>
      </c>
      <c r="J13" s="4">
        <v>0.7</v>
      </c>
      <c r="K13" s="4">
        <v>1</v>
      </c>
      <c r="L13" s="4">
        <v>5</v>
      </c>
      <c r="M13" s="3">
        <v>1</v>
      </c>
      <c r="N13" s="3">
        <v>2</v>
      </c>
      <c r="O13" s="3">
        <f>HLOOKUP(O$5,[1]非R能力!$B$8:$F$558,$D13+1,0)</f>
        <v>2674530.2363424227</v>
      </c>
      <c r="P13" s="3">
        <f>HLOOKUP(P$5,[1]非R能力!$B$8:$F$558,$D13+1,0)</f>
        <v>371147.94865448773</v>
      </c>
      <c r="Q13" s="3">
        <f>HLOOKUP(Q$5,[1]非R能力!$B$8:$F$558,$D13+1,0)</f>
        <v>180663.03073300805</v>
      </c>
      <c r="R13" s="3">
        <f>HLOOKUP(R$5,[1]非R能力!$B$8:$F$558,$D13+1,0)</f>
        <v>56616.730527455926</v>
      </c>
      <c r="S13" s="3">
        <f>HLOOKUP(S$5,[1]非R能力!$B$8:$F$558,$D13+1,0)</f>
        <v>73368.568621644255</v>
      </c>
      <c r="T13" s="3">
        <f>INDEX([1]非R能力!$H$9:$H$558,D13)</f>
        <v>74359.2083312342</v>
      </c>
      <c r="U13" s="3">
        <f>IF(INDEX([1]非R能力!$FK$9:$FK$558,D13)=0,0,10)</f>
        <v>10</v>
      </c>
      <c r="V13" s="3">
        <f>IF(INDEX([1]非R能力!$FH$9:$FH$558,D13)=0,0,5000)</f>
        <v>5000</v>
      </c>
      <c r="W13" s="3">
        <f>HLOOKUP(W$5,[2]人物技能基础!$O$3:$Q$553,$D13+1,0)</f>
        <v>3.637142857142857</v>
      </c>
      <c r="X13" s="3">
        <f>HLOOKUP(X$5,[2]人物技能基础!$O$3:$Q$553,$D13+1,0)</f>
        <v>2.0186428571428574</v>
      </c>
      <c r="Y13" s="3">
        <f>HLOOKUP(Y$5,[2]人物技能基础!$O$3:$Q$553,$D13+1,0)</f>
        <v>99.964285714285708</v>
      </c>
      <c r="Z13" s="3">
        <f t="shared" si="3"/>
        <v>45281543</v>
      </c>
      <c r="AA13" s="3">
        <f t="shared" si="4"/>
        <v>187549</v>
      </c>
      <c r="AB13" s="3">
        <f t="shared" si="5"/>
        <v>74229</v>
      </c>
      <c r="AC13" s="3">
        <f t="shared" si="6"/>
        <v>73368</v>
      </c>
      <c r="AD13" s="3">
        <f t="shared" si="7"/>
        <v>80881</v>
      </c>
      <c r="AE13" s="3">
        <f t="shared" si="8"/>
        <v>75</v>
      </c>
    </row>
  </sheetData>
  <mergeCells count="3">
    <mergeCell ref="D4:N4"/>
    <mergeCell ref="O4:Y4"/>
    <mergeCell ref="Z4:AD4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9"/>
  <sheetViews>
    <sheetView workbookViewId="0">
      <pane xSplit="3" ySplit="5" topLeftCell="Q6" activePane="bottomRight" state="frozen"/>
      <selection pane="topRight" activeCell="D1" sqref="D1"/>
      <selection pane="bottomLeft" activeCell="A6" sqref="A6"/>
      <selection pane="bottomRight" activeCell="Z23" sqref="Z23:Z24"/>
    </sheetView>
  </sheetViews>
  <sheetFormatPr defaultRowHeight="13.5" x14ac:dyDescent="0.15"/>
  <cols>
    <col min="2" max="2" width="19" bestFit="1" customWidth="1"/>
    <col min="3" max="4" width="9.125" bestFit="1" customWidth="1"/>
    <col min="7" max="25" width="9.125" bestFit="1" customWidth="1"/>
    <col min="26" max="26" width="9.5" bestFit="1" customWidth="1"/>
    <col min="27" max="31" width="9.125" bestFit="1" customWidth="1"/>
  </cols>
  <sheetData>
    <row r="1" spans="1:37" x14ac:dyDescent="0.15">
      <c r="D1" t="s">
        <v>34</v>
      </c>
      <c r="F1" t="s">
        <v>35</v>
      </c>
      <c r="H1" s="5" t="s">
        <v>63</v>
      </c>
    </row>
    <row r="2" spans="1:37" x14ac:dyDescent="0.15">
      <c r="D2">
        <v>0.8</v>
      </c>
      <c r="F2">
        <v>0.8</v>
      </c>
    </row>
    <row r="4" spans="1:37" x14ac:dyDescent="0.15">
      <c r="D4" s="11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28</v>
      </c>
      <c r="AA4" s="11"/>
      <c r="AB4" s="11"/>
      <c r="AC4" s="11"/>
      <c r="AD4" s="11"/>
      <c r="AE4" s="1"/>
      <c r="AF4" s="1"/>
      <c r="AG4" s="1"/>
      <c r="AH4" s="1"/>
      <c r="AI4" s="1"/>
    </row>
    <row r="5" spans="1:37" x14ac:dyDescent="0.15">
      <c r="A5" s="2" t="s">
        <v>47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36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37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50</v>
      </c>
    </row>
    <row r="6" spans="1:37" x14ac:dyDescent="0.15">
      <c r="A6" s="3">
        <f>野外bss!A7</f>
        <v>120</v>
      </c>
      <c r="B6" s="3" t="str">
        <f>A6&amp;"级boss之家boss"</f>
        <v>120级boss之家boss</v>
      </c>
      <c r="C6" s="3">
        <f>A6</f>
        <v>120</v>
      </c>
      <c r="D6" s="3">
        <f t="shared" ref="D6:D28" si="0">C6</f>
        <v>120</v>
      </c>
      <c r="E6" s="3" t="s">
        <v>25</v>
      </c>
      <c r="F6" s="3" t="s">
        <v>26</v>
      </c>
      <c r="G6" s="3">
        <f>2*40</f>
        <v>80</v>
      </c>
      <c r="H6" s="3">
        <v>80</v>
      </c>
      <c r="I6" s="3">
        <v>0.2</v>
      </c>
      <c r="J6" s="4">
        <v>0.7</v>
      </c>
      <c r="K6" s="4">
        <v>1</v>
      </c>
      <c r="L6" s="4">
        <v>5</v>
      </c>
      <c r="M6" s="3">
        <v>1</v>
      </c>
      <c r="N6" s="3">
        <v>2</v>
      </c>
      <c r="O6" s="3">
        <f>HLOOKUP(O$5,[1]非R能力!$B$8:$F$558,$D6+1,0)</f>
        <v>44736.897209480157</v>
      </c>
      <c r="P6" s="3">
        <f>HLOOKUP(P$5,[1]非R能力!$B$8:$F$558,$D6+1,0)</f>
        <v>10807.534360152533</v>
      </c>
      <c r="Q6" s="3">
        <f>HLOOKUP(Q$5,[1]非R能力!$B$8:$F$558,$D6+1,0)</f>
        <v>6322.2697732931192</v>
      </c>
      <c r="R6" s="3">
        <f>HLOOKUP(R$5,[1]非R能力!$B$8:$F$558,$D6+1,0)</f>
        <v>1777.2713396736594</v>
      </c>
      <c r="S6" s="3">
        <f>HLOOKUP(S$5,[1]非R能力!$B$8:$F$558,$D6+1,0)</f>
        <v>2519.9653269515579</v>
      </c>
      <c r="T6" s="3">
        <f>INDEX([1]非R能力!$H$9:$H$558,D6)</f>
        <v>408.22150277796328</v>
      </c>
      <c r="U6" s="3">
        <f>IF(INDEX([1]非R能力!$FK$9:$FK$558,D6)=0,0,10)</f>
        <v>10</v>
      </c>
      <c r="V6" s="3">
        <f>IF(INDEX([1]非R能力!$FH$9:$FH$558,D6)=0,0,5000)</f>
        <v>5000</v>
      </c>
      <c r="W6" s="3">
        <f>HLOOKUP(W$5,[2]人物技能基础!$O$3:$Q$553,$D6+1,0)</f>
        <v>3.637142857142857</v>
      </c>
      <c r="X6" s="3">
        <f>HLOOKUP(X$5,[2]人物技能基础!$O$3:$Q$553,$D6+1,0)</f>
        <v>2.0186428571428574</v>
      </c>
      <c r="Y6" s="3">
        <f>HLOOKUP(Y$5,[2]人物技能基础!$O$3:$Q$553,$D6+1,0)</f>
        <v>99.964285714285708</v>
      </c>
      <c r="Z6" s="3">
        <f>INT(((P6-AB6)*X6+(Y6+T6))*G6*J6*$D$2)</f>
        <v>804717</v>
      </c>
      <c r="AA6" s="3">
        <f>IF(H6=0,IF(U6=0,INT(Q6/5),IF(V6=0,INT(Q6/5),INT((V6/U6)/(1/N6*M6)/L6+Q6))),INT((IF(U6=0,0,V6/U6/(1/N6*M6))+O6/H6)/L6+Q6))</f>
        <v>6634</v>
      </c>
      <c r="AB6" s="3">
        <f>INT(P6*I6)</f>
        <v>2161</v>
      </c>
      <c r="AC6" s="3">
        <f>INT(K6*S6)</f>
        <v>2519</v>
      </c>
      <c r="AD6" s="3">
        <f>INT(R6/J6)</f>
        <v>2538</v>
      </c>
      <c r="AE6" s="3">
        <f>15/0.6*2</f>
        <v>50</v>
      </c>
      <c r="AK6" t="s">
        <v>39</v>
      </c>
    </row>
    <row r="7" spans="1:37" x14ac:dyDescent="0.15">
      <c r="A7" s="3">
        <f>野外bss!A8</f>
        <v>200</v>
      </c>
      <c r="B7" s="3" t="str">
        <f t="shared" ref="B7:B21" si="1">A7&amp;"级boss之家boss"</f>
        <v>200级boss之家boss</v>
      </c>
      <c r="C7" s="3">
        <f t="shared" ref="C7:C21" si="2">A7</f>
        <v>200</v>
      </c>
      <c r="D7" s="3">
        <f t="shared" si="0"/>
        <v>200</v>
      </c>
      <c r="E7" s="3" t="s">
        <v>25</v>
      </c>
      <c r="F7" s="3" t="s">
        <v>26</v>
      </c>
      <c r="G7" s="3">
        <f t="shared" ref="G7:G28" si="3">2*40</f>
        <v>80</v>
      </c>
      <c r="H7" s="3">
        <v>80</v>
      </c>
      <c r="I7" s="3">
        <v>0.2</v>
      </c>
      <c r="J7" s="4">
        <v>0.7</v>
      </c>
      <c r="K7" s="4">
        <v>1</v>
      </c>
      <c r="L7" s="4">
        <v>5</v>
      </c>
      <c r="M7" s="3">
        <v>1</v>
      </c>
      <c r="N7" s="3">
        <v>2</v>
      </c>
      <c r="O7" s="3">
        <f>HLOOKUP(O$5,[1]非R能力!$B$8:$F$558,$D7+1,0)</f>
        <v>107784.87049890669</v>
      </c>
      <c r="P7" s="3">
        <f>HLOOKUP(P$5,[1]非R能力!$B$8:$F$558,$D7+1,0)</f>
        <v>22104.516605645069</v>
      </c>
      <c r="Q7" s="3">
        <f>HLOOKUP(Q$5,[1]非R能力!$B$8:$F$558,$D7+1,0)</f>
        <v>11799.062441860111</v>
      </c>
      <c r="R7" s="3">
        <f>HLOOKUP(R$5,[1]非R能力!$B$8:$F$558,$D7+1,0)</f>
        <v>3946.3154048176193</v>
      </c>
      <c r="S7" s="3">
        <f>HLOOKUP(S$5,[1]非R能力!$B$8:$F$558,$D7+1,0)</f>
        <v>4776.8845384653532</v>
      </c>
      <c r="T7" s="3">
        <f>INDEX([1]非R能力!$H$9:$H$558,D7)</f>
        <v>7164.8291421138556</v>
      </c>
      <c r="U7" s="3">
        <f>IF(INDEX([1]非R能力!$FK$9:$FK$558,D7)=0,0,10)</f>
        <v>10</v>
      </c>
      <c r="V7" s="3">
        <f>IF(INDEX([1]非R能力!$FH$9:$FH$558,D7)=0,0,5000)</f>
        <v>5000</v>
      </c>
      <c r="W7" s="3">
        <f>HLOOKUP(W$5,[2]人物技能基础!$O$3:$Q$553,$D7+1,0)</f>
        <v>3.637142857142857</v>
      </c>
      <c r="X7" s="3">
        <f>HLOOKUP(X$5,[2]人物技能基础!$O$3:$Q$553,$D7+1,0)</f>
        <v>2.0186428571428574</v>
      </c>
      <c r="Y7" s="3">
        <f>HLOOKUP(Y$5,[2]人物技能基础!$O$3:$Q$553,$D7+1,0)</f>
        <v>99.964285714285708</v>
      </c>
      <c r="Z7" s="3">
        <f t="shared" ref="Z7:Z21" si="4">INT(((P7-AB7)*X7+(Y7+T7))*G7*J7*$D$2)</f>
        <v>1924765</v>
      </c>
      <c r="AA7" s="3">
        <f t="shared" ref="AA7:AA29" si="5">IF(H7=0,IF(U7=0,INT(Q7/5),IF(V7=0,INT(Q7/5),INT((V7/U7)/(1/N7*M7)/L7+Q7))),INT((IF(U7=0,0,V7/U7/(1/N7*M7))+O7/H7)/L7+Q7))</f>
        <v>12268</v>
      </c>
      <c r="AB7" s="3">
        <f t="shared" ref="AB7:AB21" si="6">INT(P7*I7)</f>
        <v>4420</v>
      </c>
      <c r="AC7" s="3">
        <f t="shared" ref="AC7:AC21" si="7">INT(K7*S7)</f>
        <v>4776</v>
      </c>
      <c r="AD7" s="3">
        <f t="shared" ref="AD7:AD21" si="8">INT(R7/J7)</f>
        <v>5637</v>
      </c>
      <c r="AE7" s="3">
        <f t="shared" ref="AE7:AE29" si="9">15/0.6*2</f>
        <v>50</v>
      </c>
    </row>
    <row r="8" spans="1:37" x14ac:dyDescent="0.15">
      <c r="A8" s="3">
        <f>野外bss!A9</f>
        <v>225</v>
      </c>
      <c r="B8" s="3" t="str">
        <f t="shared" si="1"/>
        <v>225级boss之家boss</v>
      </c>
      <c r="C8" s="3">
        <f t="shared" si="2"/>
        <v>225</v>
      </c>
      <c r="D8" s="3">
        <f t="shared" si="0"/>
        <v>225</v>
      </c>
      <c r="E8" s="3" t="s">
        <v>25</v>
      </c>
      <c r="F8" s="3" t="s">
        <v>26</v>
      </c>
      <c r="G8" s="3">
        <f t="shared" si="3"/>
        <v>80</v>
      </c>
      <c r="H8" s="3">
        <v>80</v>
      </c>
      <c r="I8" s="3">
        <v>0.2</v>
      </c>
      <c r="J8" s="4">
        <v>0.7</v>
      </c>
      <c r="K8" s="4">
        <v>1</v>
      </c>
      <c r="L8" s="4">
        <v>5</v>
      </c>
      <c r="M8" s="3">
        <v>1</v>
      </c>
      <c r="N8" s="3">
        <v>2</v>
      </c>
      <c r="O8" s="3">
        <f>HLOOKUP(O$5,[1]非R能力!$B$8:$F$558,$D8+1,0)</f>
        <v>140011.20779710382</v>
      </c>
      <c r="P8" s="3">
        <f>HLOOKUP(P$5,[1]非R能力!$B$8:$F$558,$D8+1,0)</f>
        <v>27470.791029131353</v>
      </c>
      <c r="Q8" s="3">
        <f>HLOOKUP(Q$5,[1]非R能力!$B$8:$F$558,$D8+1,0)</f>
        <v>17651.094722589911</v>
      </c>
      <c r="R8" s="3">
        <f>HLOOKUP(R$5,[1]非R能力!$B$8:$F$558,$D8+1,0)</f>
        <v>4701.2190206000896</v>
      </c>
      <c r="S8" s="3">
        <f>HLOOKUP(S$5,[1]非R能力!$B$8:$F$558,$D8+1,0)</f>
        <v>5734.8246417194387</v>
      </c>
      <c r="T8" s="3">
        <f>INDEX([1]非R能力!$H$9:$H$558,D8)</f>
        <v>10442.261235953829</v>
      </c>
      <c r="U8" s="3">
        <f>IF(INDEX([1]非R能力!$FK$9:$FK$558,D8)=0,0,10)</f>
        <v>10</v>
      </c>
      <c r="V8" s="3">
        <f>IF(INDEX([1]非R能力!$FH$9:$FH$558,D8)=0,0,5000)</f>
        <v>5000</v>
      </c>
      <c r="W8" s="3">
        <f>HLOOKUP(W$5,[2]人物技能基础!$O$3:$Q$553,$D8+1,0)</f>
        <v>3.637142857142857</v>
      </c>
      <c r="X8" s="3">
        <f>HLOOKUP(X$5,[2]人物技能基础!$O$3:$Q$553,$D8+1,0)</f>
        <v>2.0186428571428574</v>
      </c>
      <c r="Y8" s="3">
        <f>HLOOKUP(Y$5,[2]人物技能基础!$O$3:$Q$553,$D8+1,0)</f>
        <v>99.964285714285708</v>
      </c>
      <c r="Z8" s="3">
        <f t="shared" si="4"/>
        <v>2459767</v>
      </c>
      <c r="AA8" s="3">
        <f t="shared" si="5"/>
        <v>18201</v>
      </c>
      <c r="AB8" s="3">
        <f t="shared" si="6"/>
        <v>5494</v>
      </c>
      <c r="AC8" s="3">
        <f t="shared" si="7"/>
        <v>5734</v>
      </c>
      <c r="AD8" s="3">
        <f t="shared" si="8"/>
        <v>6716</v>
      </c>
      <c r="AE8" s="3">
        <f t="shared" si="9"/>
        <v>50</v>
      </c>
    </row>
    <row r="9" spans="1:37" x14ac:dyDescent="0.15">
      <c r="A9" s="3">
        <f>野外bss!A10</f>
        <v>250</v>
      </c>
      <c r="B9" s="3" t="str">
        <f t="shared" si="1"/>
        <v>250级boss之家boss</v>
      </c>
      <c r="C9" s="3">
        <f t="shared" si="2"/>
        <v>250</v>
      </c>
      <c r="D9" s="3">
        <f t="shared" si="0"/>
        <v>250</v>
      </c>
      <c r="E9" s="3" t="s">
        <v>25</v>
      </c>
      <c r="F9" s="3" t="s">
        <v>26</v>
      </c>
      <c r="G9" s="3">
        <f t="shared" si="3"/>
        <v>80</v>
      </c>
      <c r="H9" s="3">
        <v>80</v>
      </c>
      <c r="I9" s="3">
        <v>0.2</v>
      </c>
      <c r="J9" s="4">
        <v>0.7</v>
      </c>
      <c r="K9" s="4">
        <v>1</v>
      </c>
      <c r="L9" s="4">
        <v>5</v>
      </c>
      <c r="M9" s="3">
        <v>1</v>
      </c>
      <c r="N9" s="3">
        <v>2</v>
      </c>
      <c r="O9" s="3">
        <f>HLOOKUP(O$5,[1]非R能力!$B$8:$F$558,$D9+1,0)</f>
        <v>182781.48912014844</v>
      </c>
      <c r="P9" s="3">
        <f>HLOOKUP(P$5,[1]非R能力!$B$8:$F$558,$D9+1,0)</f>
        <v>34702.846004706327</v>
      </c>
      <c r="Q9" s="3">
        <f>HLOOKUP(Q$5,[1]非R能力!$B$8:$F$558,$D9+1,0)</f>
        <v>21102.148351209969</v>
      </c>
      <c r="R9" s="3">
        <f>HLOOKUP(R$5,[1]非R能力!$B$8:$F$558,$D9+1,0)</f>
        <v>5592.8641366264537</v>
      </c>
      <c r="S9" s="3">
        <f>HLOOKUP(S$5,[1]非R能力!$B$8:$F$558,$D9+1,0)</f>
        <v>6941.7828190210457</v>
      </c>
      <c r="T9" s="3">
        <f>INDEX([1]非R能力!$H$9:$H$558,D9)</f>
        <v>12589.768617553447</v>
      </c>
      <c r="U9" s="3">
        <f>IF(INDEX([1]非R能力!$FK$9:$FK$558,D9)=0,0,10)</f>
        <v>10</v>
      </c>
      <c r="V9" s="3">
        <f>IF(INDEX([1]非R能力!$FH$9:$FH$558,D9)=0,0,5000)</f>
        <v>5000</v>
      </c>
      <c r="W9" s="3">
        <f>HLOOKUP(W$5,[2]人物技能基础!$O$3:$Q$553,$D9+1,0)</f>
        <v>3.637142857142857</v>
      </c>
      <c r="X9" s="3">
        <f>HLOOKUP(X$5,[2]人物技能基础!$O$3:$Q$553,$D9+1,0)</f>
        <v>2.0186428571428574</v>
      </c>
      <c r="Y9" s="3">
        <f>HLOOKUP(Y$5,[2]人物技能基础!$O$3:$Q$553,$D9+1,0)</f>
        <v>99.964285714285708</v>
      </c>
      <c r="Z9" s="3">
        <f t="shared" si="4"/>
        <v>3079238</v>
      </c>
      <c r="AA9" s="3">
        <f t="shared" si="5"/>
        <v>21759</v>
      </c>
      <c r="AB9" s="3">
        <f t="shared" si="6"/>
        <v>6940</v>
      </c>
      <c r="AC9" s="3">
        <f t="shared" si="7"/>
        <v>6941</v>
      </c>
      <c r="AD9" s="3">
        <f t="shared" si="8"/>
        <v>7989</v>
      </c>
      <c r="AE9" s="3">
        <f t="shared" si="9"/>
        <v>50</v>
      </c>
    </row>
    <row r="10" spans="1:37" x14ac:dyDescent="0.15">
      <c r="A10" s="3">
        <f>野外bss!A11</f>
        <v>275</v>
      </c>
      <c r="B10" s="3" t="str">
        <f t="shared" si="1"/>
        <v>275级boss之家boss</v>
      </c>
      <c r="C10" s="3">
        <f t="shared" si="2"/>
        <v>275</v>
      </c>
      <c r="D10" s="3">
        <f t="shared" si="0"/>
        <v>275</v>
      </c>
      <c r="E10" s="3" t="s">
        <v>25</v>
      </c>
      <c r="F10" s="3" t="s">
        <v>26</v>
      </c>
      <c r="G10" s="3">
        <f t="shared" si="3"/>
        <v>80</v>
      </c>
      <c r="H10" s="3">
        <v>80</v>
      </c>
      <c r="I10" s="3">
        <v>0.2</v>
      </c>
      <c r="J10" s="4">
        <v>0.7</v>
      </c>
      <c r="K10" s="4">
        <v>1</v>
      </c>
      <c r="L10" s="4">
        <v>5</v>
      </c>
      <c r="M10" s="3">
        <v>1</v>
      </c>
      <c r="N10" s="3">
        <v>2</v>
      </c>
      <c r="O10" s="3">
        <f>HLOOKUP(O$5,[1]非R能力!$B$8:$F$558,$D10+1,0)</f>
        <v>259422.15804428389</v>
      </c>
      <c r="P10" s="3">
        <f>HLOOKUP(P$5,[1]非R能力!$B$8:$F$558,$D10+1,0)</f>
        <v>48467.013951169189</v>
      </c>
      <c r="Q10" s="3">
        <f>HLOOKUP(Q$5,[1]非R能力!$B$8:$F$558,$D10+1,0)</f>
        <v>29625.34506069405</v>
      </c>
      <c r="R10" s="3">
        <f>HLOOKUP(R$5,[1]非R能力!$B$8:$F$558,$D10+1,0)</f>
        <v>7660.563498260296</v>
      </c>
      <c r="S10" s="3">
        <f>HLOOKUP(S$5,[1]非R能力!$B$8:$F$558,$D10+1,0)</f>
        <v>9915.2016503569794</v>
      </c>
      <c r="T10" s="3">
        <f>INDEX([1]非R能力!$H$9:$H$558,D10)</f>
        <v>15039.455428153817</v>
      </c>
      <c r="U10" s="3">
        <f>IF(INDEX([1]非R能力!$FK$9:$FK$558,D10)=0,0,10)</f>
        <v>10</v>
      </c>
      <c r="V10" s="3">
        <f>IF(INDEX([1]非R能力!$FH$9:$FH$558,D10)=0,0,5000)</f>
        <v>5000</v>
      </c>
      <c r="W10" s="3">
        <f>HLOOKUP(W$5,[2]人物技能基础!$O$3:$Q$553,$D10+1,0)</f>
        <v>3.637142857142857</v>
      </c>
      <c r="X10" s="3">
        <f>HLOOKUP(X$5,[2]人物技能基础!$O$3:$Q$553,$D10+1,0)</f>
        <v>2.0186428571428574</v>
      </c>
      <c r="Y10" s="3">
        <f>HLOOKUP(Y$5,[2]人物技能基础!$O$3:$Q$553,$D10+1,0)</f>
        <v>99.964285714285708</v>
      </c>
      <c r="Z10" s="3">
        <f t="shared" si="4"/>
        <v>4184781</v>
      </c>
      <c r="AA10" s="3">
        <f t="shared" si="5"/>
        <v>30473</v>
      </c>
      <c r="AB10" s="3">
        <f t="shared" si="6"/>
        <v>9693</v>
      </c>
      <c r="AC10" s="3">
        <f t="shared" si="7"/>
        <v>9915</v>
      </c>
      <c r="AD10" s="3">
        <f t="shared" si="8"/>
        <v>10943</v>
      </c>
      <c r="AE10" s="3">
        <f t="shared" si="9"/>
        <v>50</v>
      </c>
    </row>
    <row r="11" spans="1:37" x14ac:dyDescent="0.15">
      <c r="A11" s="3">
        <f>野外bss!A12</f>
        <v>300</v>
      </c>
      <c r="B11" s="3" t="str">
        <f t="shared" si="1"/>
        <v>300级boss之家boss</v>
      </c>
      <c r="C11" s="3">
        <f t="shared" si="2"/>
        <v>300</v>
      </c>
      <c r="D11" s="3">
        <f t="shared" si="0"/>
        <v>300</v>
      </c>
      <c r="E11" s="3" t="s">
        <v>25</v>
      </c>
      <c r="F11" s="3" t="s">
        <v>26</v>
      </c>
      <c r="G11" s="3">
        <f t="shared" si="3"/>
        <v>80</v>
      </c>
      <c r="H11" s="3">
        <v>80</v>
      </c>
      <c r="I11" s="3">
        <v>0.2</v>
      </c>
      <c r="J11" s="4">
        <v>0.7</v>
      </c>
      <c r="K11" s="4">
        <v>1</v>
      </c>
      <c r="L11" s="4">
        <v>5</v>
      </c>
      <c r="M11" s="3">
        <v>1</v>
      </c>
      <c r="N11" s="3">
        <v>2</v>
      </c>
      <c r="O11" s="3">
        <f>HLOOKUP(O$5,[1]非R能力!$B$8:$F$558,$D11+1,0)</f>
        <v>409002.31838159374</v>
      </c>
      <c r="P11" s="3">
        <f>HLOOKUP(P$5,[1]非R能力!$B$8:$F$558,$D11+1,0)</f>
        <v>70358.046457391116</v>
      </c>
      <c r="Q11" s="3">
        <f>HLOOKUP(Q$5,[1]非R能力!$B$8:$F$558,$D11+1,0)</f>
        <v>42521.249132691257</v>
      </c>
      <c r="R11" s="3">
        <f>HLOOKUP(R$5,[1]非R能力!$B$8:$F$558,$D11+1,0)</f>
        <v>56463.898858489709</v>
      </c>
      <c r="S11" s="3">
        <f>HLOOKUP(S$5,[1]非R能力!$B$8:$F$558,$D11+1,0)</f>
        <v>15445.657241890343</v>
      </c>
      <c r="T11" s="3">
        <f>INDEX([1]非R能力!$H$9:$H$558,D11)</f>
        <v>17828.778289570386</v>
      </c>
      <c r="U11" s="3">
        <f>IF(INDEX([1]非R能力!$FK$9:$FK$558,D11)=0,0,10)</f>
        <v>10</v>
      </c>
      <c r="V11" s="3">
        <f>IF(INDEX([1]非R能力!$FH$9:$FH$558,D11)=0,0,5000)</f>
        <v>5000</v>
      </c>
      <c r="W11" s="3">
        <f>HLOOKUP(W$5,[2]人物技能基础!$O$3:$Q$553,$D11+1,0)</f>
        <v>3.637142857142857</v>
      </c>
      <c r="X11" s="3">
        <f>HLOOKUP(X$5,[2]人物技能基础!$O$3:$Q$553,$D11+1,0)</f>
        <v>2.0186428571428574</v>
      </c>
      <c r="Y11" s="3">
        <f>HLOOKUP(Y$5,[2]人物技能基础!$O$3:$Q$553,$D11+1,0)</f>
        <v>99.964285714285708</v>
      </c>
      <c r="Z11" s="3">
        <f t="shared" si="4"/>
        <v>5893537</v>
      </c>
      <c r="AA11" s="3">
        <f t="shared" si="5"/>
        <v>43743</v>
      </c>
      <c r="AB11" s="3">
        <f t="shared" si="6"/>
        <v>14071</v>
      </c>
      <c r="AC11" s="3">
        <f t="shared" si="7"/>
        <v>15445</v>
      </c>
      <c r="AD11" s="3">
        <f t="shared" si="8"/>
        <v>80662</v>
      </c>
      <c r="AE11" s="3">
        <f t="shared" si="9"/>
        <v>50</v>
      </c>
    </row>
    <row r="12" spans="1:37" x14ac:dyDescent="0.15">
      <c r="A12" s="3">
        <f>野外bss!A13</f>
        <v>325</v>
      </c>
      <c r="B12" s="3" t="str">
        <f t="shared" si="1"/>
        <v>325级boss之家boss</v>
      </c>
      <c r="C12" s="3">
        <f t="shared" si="2"/>
        <v>325</v>
      </c>
      <c r="D12" s="3">
        <f t="shared" si="0"/>
        <v>325</v>
      </c>
      <c r="E12" s="3" t="s">
        <v>25</v>
      </c>
      <c r="F12" s="3" t="s">
        <v>26</v>
      </c>
      <c r="G12" s="3">
        <f t="shared" si="3"/>
        <v>80</v>
      </c>
      <c r="H12" s="3">
        <v>80</v>
      </c>
      <c r="I12" s="3">
        <v>0.2</v>
      </c>
      <c r="J12" s="4">
        <v>0.7</v>
      </c>
      <c r="K12" s="4">
        <v>1</v>
      </c>
      <c r="L12" s="4">
        <v>5</v>
      </c>
      <c r="M12" s="3">
        <v>1</v>
      </c>
      <c r="N12" s="3">
        <v>2</v>
      </c>
      <c r="O12" s="3">
        <f>HLOOKUP(O$5,[1]非R能力!$B$8:$F$558,$D12+1,0)</f>
        <v>623773.64449385752</v>
      </c>
      <c r="P12" s="3">
        <f>HLOOKUP(P$5,[1]非R能力!$B$8:$F$558,$D12+1,0)</f>
        <v>97671.388917952921</v>
      </c>
      <c r="Q12" s="3">
        <f>HLOOKUP(Q$5,[1]非R能力!$B$8:$F$558,$D12+1,0)</f>
        <v>56956.21542369877</v>
      </c>
      <c r="R12" s="3">
        <f>HLOOKUP(R$5,[1]非R能力!$B$8:$F$558,$D12+1,0)</f>
        <v>61820.457070596145</v>
      </c>
      <c r="S12" s="3">
        <f>HLOOKUP(S$5,[1]非R能力!$B$8:$F$558,$D12+1,0)</f>
        <v>21333.564636601419</v>
      </c>
      <c r="T12" s="3">
        <f>INDEX([1]非R能力!$H$9:$H$558,D12)</f>
        <v>20997.594889119599</v>
      </c>
      <c r="U12" s="3">
        <f>IF(INDEX([1]非R能力!$FK$9:$FK$558,D12)=0,0,10)</f>
        <v>10</v>
      </c>
      <c r="V12" s="3">
        <f>IF(INDEX([1]非R能力!$FH$9:$FH$558,D12)=0,0,5000)</f>
        <v>5000</v>
      </c>
      <c r="W12" s="3">
        <f>HLOOKUP(W$5,[2]人物技能基础!$O$3:$Q$553,$D12+1,0)</f>
        <v>3.637142857142857</v>
      </c>
      <c r="X12" s="3">
        <f>HLOOKUP(X$5,[2]人物技能基础!$O$3:$Q$553,$D12+1,0)</f>
        <v>2.0186428571428574</v>
      </c>
      <c r="Y12" s="3">
        <f>HLOOKUP(Y$5,[2]人物技能基础!$O$3:$Q$553,$D12+1,0)</f>
        <v>99.964285714285708</v>
      </c>
      <c r="Z12" s="3">
        <f t="shared" si="4"/>
        <v>8011541</v>
      </c>
      <c r="AA12" s="3">
        <f t="shared" si="5"/>
        <v>58715</v>
      </c>
      <c r="AB12" s="3">
        <f t="shared" si="6"/>
        <v>19534</v>
      </c>
      <c r="AC12" s="3">
        <f t="shared" si="7"/>
        <v>21333</v>
      </c>
      <c r="AD12" s="3">
        <f t="shared" si="8"/>
        <v>88314</v>
      </c>
      <c r="AE12" s="3">
        <f t="shared" si="9"/>
        <v>50</v>
      </c>
    </row>
    <row r="13" spans="1:37" x14ac:dyDescent="0.15">
      <c r="A13" s="3">
        <f>野外bss!A14</f>
        <v>350</v>
      </c>
      <c r="B13" s="3" t="str">
        <f t="shared" si="1"/>
        <v>350级boss之家boss</v>
      </c>
      <c r="C13" s="3">
        <f t="shared" si="2"/>
        <v>350</v>
      </c>
      <c r="D13" s="3">
        <f t="shared" si="0"/>
        <v>350</v>
      </c>
      <c r="E13" s="3" t="s">
        <v>25</v>
      </c>
      <c r="F13" s="3" t="s">
        <v>26</v>
      </c>
      <c r="G13" s="3">
        <f t="shared" si="3"/>
        <v>80</v>
      </c>
      <c r="H13" s="3">
        <v>80</v>
      </c>
      <c r="I13" s="3">
        <v>0.2</v>
      </c>
      <c r="J13" s="4">
        <v>0.7</v>
      </c>
      <c r="K13" s="4">
        <v>1</v>
      </c>
      <c r="L13" s="4">
        <v>5</v>
      </c>
      <c r="M13" s="3">
        <v>1</v>
      </c>
      <c r="N13" s="3">
        <v>2</v>
      </c>
      <c r="O13" s="3">
        <f>HLOOKUP(O$5,[1]非R能力!$B$8:$F$558,$D13+1,0)</f>
        <v>810712.73628715333</v>
      </c>
      <c r="P13" s="3">
        <f>HLOOKUP(P$5,[1]非R能力!$B$8:$F$558,$D13+1,0)</f>
        <v>121774.473466935</v>
      </c>
      <c r="Q13" s="3">
        <f>HLOOKUP(Q$5,[1]非R能力!$B$8:$F$558,$D13+1,0)</f>
        <v>68368.937759883585</v>
      </c>
      <c r="R13" s="3">
        <f>HLOOKUP(R$5,[1]非R能力!$B$8:$F$558,$D13+1,0)</f>
        <v>19987.249570323514</v>
      </c>
      <c r="S13" s="3">
        <f>HLOOKUP(S$5,[1]非R能力!$B$8:$F$558,$D13+1,0)</f>
        <v>26649.599816493806</v>
      </c>
      <c r="T13" s="3">
        <f>INDEX([1]非R能力!$H$9:$H$558,D13)</f>
        <v>24588.163979618876</v>
      </c>
      <c r="U13" s="3">
        <f>IF(INDEX([1]非R能力!$FK$9:$FK$558,D13)=0,0,10)</f>
        <v>10</v>
      </c>
      <c r="V13" s="3">
        <f>IF(INDEX([1]非R能力!$FH$9:$FH$558,D13)=0,0,5000)</f>
        <v>5000</v>
      </c>
      <c r="W13" s="3">
        <f>HLOOKUP(W$5,[2]人物技能基础!$O$3:$Q$553,$D13+1,0)</f>
        <v>3.637142857142857</v>
      </c>
      <c r="X13" s="3">
        <f>HLOOKUP(X$5,[2]人物技能基础!$O$3:$Q$553,$D13+1,0)</f>
        <v>2.0186428571428574</v>
      </c>
      <c r="Y13" s="3">
        <f>HLOOKUP(Y$5,[2]人物技能基础!$O$3:$Q$553,$D13+1,0)</f>
        <v>99.964285714285708</v>
      </c>
      <c r="Z13" s="3">
        <f t="shared" si="4"/>
        <v>9916268</v>
      </c>
      <c r="AA13" s="3">
        <f t="shared" si="5"/>
        <v>70595</v>
      </c>
      <c r="AB13" s="3">
        <f t="shared" si="6"/>
        <v>24354</v>
      </c>
      <c r="AC13" s="3">
        <f t="shared" si="7"/>
        <v>26649</v>
      </c>
      <c r="AD13" s="3">
        <f t="shared" si="8"/>
        <v>28553</v>
      </c>
      <c r="AE13" s="3">
        <f t="shared" si="9"/>
        <v>50</v>
      </c>
    </row>
    <row r="14" spans="1:37" x14ac:dyDescent="0.15">
      <c r="A14" s="3">
        <f>野外bss!A15</f>
        <v>375</v>
      </c>
      <c r="B14" s="3" t="str">
        <f t="shared" si="1"/>
        <v>375级boss之家boss</v>
      </c>
      <c r="C14" s="3">
        <f t="shared" si="2"/>
        <v>375</v>
      </c>
      <c r="D14" s="3">
        <f t="shared" si="0"/>
        <v>375</v>
      </c>
      <c r="E14" s="3" t="s">
        <v>25</v>
      </c>
      <c r="F14" s="3" t="s">
        <v>26</v>
      </c>
      <c r="G14" s="3">
        <f t="shared" si="3"/>
        <v>80</v>
      </c>
      <c r="H14" s="3">
        <v>80</v>
      </c>
      <c r="I14" s="3">
        <v>0.2</v>
      </c>
      <c r="J14" s="4">
        <v>0.7</v>
      </c>
      <c r="K14" s="4">
        <v>1</v>
      </c>
      <c r="L14" s="4">
        <v>5</v>
      </c>
      <c r="M14" s="3">
        <v>1</v>
      </c>
      <c r="N14" s="3">
        <v>2</v>
      </c>
      <c r="O14" s="3">
        <f>HLOOKUP(O$5,[1]非R能力!$B$8:$F$558,$D14+1,0)</f>
        <v>1049754.8182038306</v>
      </c>
      <c r="P14" s="3">
        <f>HLOOKUP(P$5,[1]非R能力!$B$8:$F$558,$D14+1,0)</f>
        <v>155689.92316735871</v>
      </c>
      <c r="Q14" s="3">
        <f>HLOOKUP(Q$5,[1]非R能力!$B$8:$F$558,$D14+1,0)</f>
        <v>87574.969809798</v>
      </c>
      <c r="R14" s="3">
        <f>HLOOKUP(R$5,[1]非R能力!$B$8:$F$558,$D14+1,0)</f>
        <v>26286.010389843537</v>
      </c>
      <c r="S14" s="3">
        <f>HLOOKUP(S$5,[1]非R能力!$B$8:$F$558,$D14+1,0)</f>
        <v>35920.7358458003</v>
      </c>
      <c r="T14" s="3">
        <f>INDEX([1]非R能力!$H$9:$H$558,D14)</f>
        <v>28645.145379386657</v>
      </c>
      <c r="U14" s="3">
        <f>IF(INDEX([1]非R能力!$FK$9:$FK$558,D14)=0,0,10)</f>
        <v>10</v>
      </c>
      <c r="V14" s="3">
        <f>IF(INDEX([1]非R能力!$FH$9:$FH$558,D14)=0,0,5000)</f>
        <v>5000</v>
      </c>
      <c r="W14" s="3">
        <f>HLOOKUP(W$5,[2]人物技能基础!$O$3:$Q$553,$D14+1,0)</f>
        <v>3.637142857142857</v>
      </c>
      <c r="X14" s="3">
        <f>HLOOKUP(X$5,[2]人物技能基础!$O$3:$Q$553,$D14+1,0)</f>
        <v>2.0186428571428574</v>
      </c>
      <c r="Y14" s="3">
        <f>HLOOKUP(Y$5,[2]人物技能基础!$O$3:$Q$553,$D14+1,0)</f>
        <v>99.964285714285708</v>
      </c>
      <c r="Z14" s="3">
        <f t="shared" si="4"/>
        <v>12551749</v>
      </c>
      <c r="AA14" s="3">
        <f t="shared" si="5"/>
        <v>90399</v>
      </c>
      <c r="AB14" s="3">
        <f t="shared" si="6"/>
        <v>31137</v>
      </c>
      <c r="AC14" s="3">
        <f t="shared" si="7"/>
        <v>35920</v>
      </c>
      <c r="AD14" s="3">
        <f t="shared" si="8"/>
        <v>37551</v>
      </c>
      <c r="AE14" s="3">
        <f t="shared" si="9"/>
        <v>50</v>
      </c>
    </row>
    <row r="15" spans="1:37" x14ac:dyDescent="0.15">
      <c r="A15" s="3">
        <f>野外bss!A16</f>
        <v>400</v>
      </c>
      <c r="B15" s="3" t="str">
        <f t="shared" si="1"/>
        <v>400级boss之家boss</v>
      </c>
      <c r="C15" s="3">
        <f t="shared" si="2"/>
        <v>400</v>
      </c>
      <c r="D15" s="3">
        <f t="shared" si="0"/>
        <v>400</v>
      </c>
      <c r="E15" s="3" t="s">
        <v>25</v>
      </c>
      <c r="F15" s="3" t="s">
        <v>26</v>
      </c>
      <c r="G15" s="3">
        <f t="shared" si="3"/>
        <v>80</v>
      </c>
      <c r="H15" s="3">
        <v>80</v>
      </c>
      <c r="I15" s="3">
        <v>0.2</v>
      </c>
      <c r="J15" s="4">
        <v>0.7</v>
      </c>
      <c r="K15" s="4">
        <v>1</v>
      </c>
      <c r="L15" s="4">
        <v>5</v>
      </c>
      <c r="M15" s="3">
        <v>1</v>
      </c>
      <c r="N15" s="3">
        <v>2</v>
      </c>
      <c r="O15" s="3">
        <f>HLOOKUP(O$5,[1]非R能力!$B$8:$F$558,$D15+1,0)</f>
        <v>1185370.5078887397</v>
      </c>
      <c r="P15" s="3">
        <f>HLOOKUP(P$5,[1]非R能力!$B$8:$F$558,$D15+1,0)</f>
        <v>173146.15467484019</v>
      </c>
      <c r="Q15" s="3">
        <f>HLOOKUP(Q$5,[1]非R能力!$B$8:$F$558,$D15+1,0)</f>
        <v>95408.040817615329</v>
      </c>
      <c r="R15" s="3">
        <f>HLOOKUP(R$5,[1]非R能力!$B$8:$F$558,$D15+1,0)</f>
        <v>28892.17813040617</v>
      </c>
      <c r="S15" s="3">
        <f>HLOOKUP(S$5,[1]非R能力!$B$8:$F$558,$D15+1,0)</f>
        <v>38976.283014135093</v>
      </c>
      <c r="T15" s="3">
        <f>INDEX([1]非R能力!$H$9:$H$558,D15)</f>
        <v>33215.599972242337</v>
      </c>
      <c r="U15" s="3">
        <f>IF(INDEX([1]非R能力!$FK$9:$FK$558,D15)=0,0,10)</f>
        <v>10</v>
      </c>
      <c r="V15" s="3">
        <f>IF(INDEX([1]非R能力!$FH$9:$FH$558,D15)=0,0,5000)</f>
        <v>5000</v>
      </c>
      <c r="W15" s="3">
        <f>HLOOKUP(W$5,[2]人物技能基础!$O$3:$Q$553,$D15+1,0)</f>
        <v>3.637142857142857</v>
      </c>
      <c r="X15" s="3">
        <f>HLOOKUP(X$5,[2]人物技能基础!$O$3:$Q$553,$D15+1,0)</f>
        <v>2.0186428571428574</v>
      </c>
      <c r="Y15" s="3">
        <f>HLOOKUP(Y$5,[2]人物技能基础!$O$3:$Q$553,$D15+1,0)</f>
        <v>99.964285714285708</v>
      </c>
      <c r="Z15" s="3">
        <f t="shared" si="4"/>
        <v>14019363</v>
      </c>
      <c r="AA15" s="3">
        <f t="shared" si="5"/>
        <v>98571</v>
      </c>
      <c r="AB15" s="3">
        <f t="shared" si="6"/>
        <v>34629</v>
      </c>
      <c r="AC15" s="3">
        <f t="shared" si="7"/>
        <v>38976</v>
      </c>
      <c r="AD15" s="3">
        <f t="shared" si="8"/>
        <v>41274</v>
      </c>
      <c r="AE15" s="3">
        <f t="shared" si="9"/>
        <v>50</v>
      </c>
    </row>
    <row r="16" spans="1:37" x14ac:dyDescent="0.15">
      <c r="A16" s="3">
        <f>野外bss!A17</f>
        <v>425</v>
      </c>
      <c r="B16" s="3" t="str">
        <f t="shared" si="1"/>
        <v>425级boss之家boss</v>
      </c>
      <c r="C16" s="3">
        <f t="shared" si="2"/>
        <v>425</v>
      </c>
      <c r="D16" s="3">
        <f t="shared" si="0"/>
        <v>425</v>
      </c>
      <c r="E16" s="3" t="s">
        <v>25</v>
      </c>
      <c r="F16" s="3" t="s">
        <v>26</v>
      </c>
      <c r="G16" s="3">
        <f t="shared" si="3"/>
        <v>80</v>
      </c>
      <c r="H16" s="3">
        <v>80</v>
      </c>
      <c r="I16" s="3">
        <v>0.2</v>
      </c>
      <c r="J16" s="4">
        <v>0.7</v>
      </c>
      <c r="K16" s="4">
        <v>1</v>
      </c>
      <c r="L16" s="4">
        <v>5</v>
      </c>
      <c r="M16" s="3">
        <v>1</v>
      </c>
      <c r="N16" s="3">
        <v>2</v>
      </c>
      <c r="O16" s="3">
        <f>HLOOKUP(O$5,[1]非R能力!$B$8:$F$558,$D16+1,0)</f>
        <v>1365402.9906247586</v>
      </c>
      <c r="P16" s="3">
        <f>HLOOKUP(P$5,[1]非R能力!$B$8:$F$558,$D16+1,0)</f>
        <v>198123.16729166647</v>
      </c>
      <c r="Q16" s="3">
        <f>HLOOKUP(Q$5,[1]非R能力!$B$8:$F$558,$D16+1,0)</f>
        <v>107166.06672806125</v>
      </c>
      <c r="R16" s="3">
        <f>HLOOKUP(R$5,[1]非R能力!$B$8:$F$558,$D16+1,0)</f>
        <v>32793.564822678709</v>
      </c>
      <c r="S16" s="3">
        <f>HLOOKUP(S$5,[1]非R能力!$B$8:$F$558,$D16+1,0)</f>
        <v>43450.681052091502</v>
      </c>
      <c r="T16" s="3">
        <f>INDEX([1]非R能力!$H$9:$H$558,D16)</f>
        <v>38348.989707506313</v>
      </c>
      <c r="U16" s="3">
        <f>IF(INDEX([1]非R能力!$FK$9:$FK$558,D16)=0,0,10)</f>
        <v>10</v>
      </c>
      <c r="V16" s="3">
        <f>IF(INDEX([1]非R能力!$FH$9:$FH$558,D16)=0,0,5000)</f>
        <v>5000</v>
      </c>
      <c r="W16" s="3">
        <f>HLOOKUP(W$5,[2]人物技能基础!$O$3:$Q$553,$D16+1,0)</f>
        <v>3.637142857142857</v>
      </c>
      <c r="X16" s="3">
        <f>HLOOKUP(X$5,[2]人物技能基础!$O$3:$Q$553,$D16+1,0)</f>
        <v>2.0186428571428574</v>
      </c>
      <c r="Y16" s="3">
        <f>HLOOKUP(Y$5,[2]人物技能基础!$O$3:$Q$553,$D16+1,0)</f>
        <v>99.964285714285708</v>
      </c>
      <c r="Z16" s="3">
        <f t="shared" si="4"/>
        <v>16056417</v>
      </c>
      <c r="AA16" s="3">
        <f t="shared" si="5"/>
        <v>110779</v>
      </c>
      <c r="AB16" s="3">
        <f t="shared" si="6"/>
        <v>39624</v>
      </c>
      <c r="AC16" s="3">
        <f t="shared" si="7"/>
        <v>43450</v>
      </c>
      <c r="AD16" s="3">
        <f t="shared" si="8"/>
        <v>46847</v>
      </c>
      <c r="AE16" s="3">
        <f t="shared" si="9"/>
        <v>50</v>
      </c>
    </row>
    <row r="17" spans="1:31" x14ac:dyDescent="0.15">
      <c r="A17" s="3">
        <f>野外bss!A18</f>
        <v>450</v>
      </c>
      <c r="B17" s="3" t="str">
        <f t="shared" si="1"/>
        <v>450级boss之家boss</v>
      </c>
      <c r="C17" s="3">
        <f t="shared" si="2"/>
        <v>450</v>
      </c>
      <c r="D17" s="3">
        <f t="shared" si="0"/>
        <v>450</v>
      </c>
      <c r="E17" s="3" t="s">
        <v>25</v>
      </c>
      <c r="F17" s="3" t="s">
        <v>26</v>
      </c>
      <c r="G17" s="3">
        <f t="shared" si="3"/>
        <v>80</v>
      </c>
      <c r="H17" s="3">
        <v>80</v>
      </c>
      <c r="I17" s="3">
        <v>0.2</v>
      </c>
      <c r="J17" s="4">
        <v>0.7</v>
      </c>
      <c r="K17" s="4">
        <v>1</v>
      </c>
      <c r="L17" s="4">
        <v>5</v>
      </c>
      <c r="M17" s="3">
        <v>1</v>
      </c>
      <c r="N17" s="3">
        <v>2</v>
      </c>
      <c r="O17" s="3">
        <f>HLOOKUP(O$5,[1]非R能力!$B$8:$F$558,$D17+1,0)</f>
        <v>1514166.9132028678</v>
      </c>
      <c r="P17" s="3">
        <f>HLOOKUP(P$5,[1]非R能力!$B$8:$F$558,$D17+1,0)</f>
        <v>215507.00849542601</v>
      </c>
      <c r="Q17" s="3">
        <f>HLOOKUP(Q$5,[1]非R能力!$B$8:$F$558,$D17+1,0)</f>
        <v>114372.35447097827</v>
      </c>
      <c r="R17" s="3">
        <f>HLOOKUP(R$5,[1]非R能力!$B$8:$F$558,$D17+1,0)</f>
        <v>35109.591884710106</v>
      </c>
      <c r="S17" s="3">
        <f>HLOOKUP(S$5,[1]非R能力!$B$8:$F$558,$D17+1,0)</f>
        <v>46259.040423884748</v>
      </c>
      <c r="T17" s="3">
        <f>INDEX([1]非R能力!$H$9:$H$558,D17)</f>
        <v>44097.177600000017</v>
      </c>
      <c r="U17" s="3">
        <f>IF(INDEX([1]非R能力!$FK$9:$FK$558,D17)=0,0,10)</f>
        <v>10</v>
      </c>
      <c r="V17" s="3">
        <f>IF(INDEX([1]非R能力!$FH$9:$FH$558,D17)=0,0,5000)</f>
        <v>5000</v>
      </c>
      <c r="W17" s="3">
        <f>HLOOKUP(W$5,[2]人物技能基础!$O$3:$Q$553,$D17+1,0)</f>
        <v>3.637142857142857</v>
      </c>
      <c r="X17" s="3">
        <f>HLOOKUP(X$5,[2]人物技能基础!$O$3:$Q$553,$D17+1,0)</f>
        <v>2.0186428571428574</v>
      </c>
      <c r="Y17" s="3">
        <f>HLOOKUP(Y$5,[2]人物技能基础!$O$3:$Q$553,$D17+1,0)</f>
        <v>99.964285714285708</v>
      </c>
      <c r="Z17" s="3">
        <f t="shared" si="4"/>
        <v>17571603</v>
      </c>
      <c r="AA17" s="3">
        <f t="shared" si="5"/>
        <v>118357</v>
      </c>
      <c r="AB17" s="3">
        <f t="shared" si="6"/>
        <v>43101</v>
      </c>
      <c r="AC17" s="3">
        <f t="shared" si="7"/>
        <v>46259</v>
      </c>
      <c r="AD17" s="3">
        <f t="shared" si="8"/>
        <v>50156</v>
      </c>
      <c r="AE17" s="3">
        <f t="shared" si="9"/>
        <v>50</v>
      </c>
    </row>
    <row r="18" spans="1:31" x14ac:dyDescent="0.15">
      <c r="A18" s="3">
        <f>野外bss!A19</f>
        <v>475</v>
      </c>
      <c r="B18" s="3" t="str">
        <f t="shared" si="1"/>
        <v>475级boss之家boss</v>
      </c>
      <c r="C18" s="3">
        <f t="shared" si="2"/>
        <v>475</v>
      </c>
      <c r="D18" s="3">
        <f t="shared" si="0"/>
        <v>475</v>
      </c>
      <c r="E18" s="3" t="s">
        <v>25</v>
      </c>
      <c r="F18" s="3" t="s">
        <v>26</v>
      </c>
      <c r="G18" s="3">
        <f t="shared" si="3"/>
        <v>80</v>
      </c>
      <c r="H18" s="3">
        <v>80</v>
      </c>
      <c r="I18" s="3">
        <v>0.2</v>
      </c>
      <c r="J18" s="4">
        <v>0.7</v>
      </c>
      <c r="K18" s="4">
        <v>1</v>
      </c>
      <c r="L18" s="4">
        <v>5</v>
      </c>
      <c r="M18" s="3">
        <v>1</v>
      </c>
      <c r="N18" s="3">
        <v>2</v>
      </c>
      <c r="O18" s="3">
        <f>HLOOKUP(O$5,[1]非R能力!$B$8:$F$558,$D18+1,0)</f>
        <v>1802644.0960839309</v>
      </c>
      <c r="P18" s="3">
        <f>HLOOKUP(P$5,[1]非R能力!$B$8:$F$558,$D18+1,0)</f>
        <v>255768.43138502885</v>
      </c>
      <c r="Q18" s="3">
        <f>HLOOKUP(Q$5,[1]非R能力!$B$8:$F$558,$D18+1,0)</f>
        <v>132839.03914195727</v>
      </c>
      <c r="R18" s="3">
        <f>HLOOKUP(R$5,[1]非R能力!$B$8:$F$558,$D18+1,0)</f>
        <v>41019.430149125044</v>
      </c>
      <c r="S18" s="3">
        <f>HLOOKUP(S$5,[1]非R能力!$B$8:$F$558,$D18+1,0)</f>
        <v>53989.178338272759</v>
      </c>
      <c r="T18" s="3">
        <f>INDEX([1]非R能力!$H$9:$H$558,D18)</f>
        <v>50514.427730045754</v>
      </c>
      <c r="U18" s="3">
        <f>IF(INDEX([1]非R能力!$FK$9:$FK$558,D18)=0,0,10)</f>
        <v>10</v>
      </c>
      <c r="V18" s="3">
        <f>IF(INDEX([1]非R能力!$FH$9:$FH$558,D18)=0,0,5000)</f>
        <v>5000</v>
      </c>
      <c r="W18" s="3">
        <f>HLOOKUP(W$5,[2]人物技能基础!$O$3:$Q$553,$D18+1,0)</f>
        <v>3.637142857142857</v>
      </c>
      <c r="X18" s="3">
        <f>HLOOKUP(X$5,[2]人物技能基础!$O$3:$Q$553,$D18+1,0)</f>
        <v>2.0186428571428574</v>
      </c>
      <c r="Y18" s="3">
        <f>HLOOKUP(Y$5,[2]人物技能基础!$O$3:$Q$553,$D18+1,0)</f>
        <v>99.964285714285708</v>
      </c>
      <c r="Z18" s="3">
        <f t="shared" si="4"/>
        <v>20771962</v>
      </c>
      <c r="AA18" s="3">
        <f t="shared" si="5"/>
        <v>137545</v>
      </c>
      <c r="AB18" s="3">
        <f t="shared" si="6"/>
        <v>51153</v>
      </c>
      <c r="AC18" s="3">
        <f t="shared" si="7"/>
        <v>53989</v>
      </c>
      <c r="AD18" s="3">
        <f t="shared" si="8"/>
        <v>58599</v>
      </c>
      <c r="AE18" s="3">
        <f t="shared" si="9"/>
        <v>50</v>
      </c>
    </row>
    <row r="19" spans="1:31" x14ac:dyDescent="0.15">
      <c r="A19" s="3">
        <f>野外bss!A20</f>
        <v>500</v>
      </c>
      <c r="B19" s="3" t="str">
        <f t="shared" si="1"/>
        <v>500级boss之家boss</v>
      </c>
      <c r="C19" s="3">
        <f t="shared" si="2"/>
        <v>500</v>
      </c>
      <c r="D19" s="3">
        <f t="shared" si="0"/>
        <v>500</v>
      </c>
      <c r="E19" s="3" t="s">
        <v>25</v>
      </c>
      <c r="F19" s="3" t="s">
        <v>26</v>
      </c>
      <c r="G19" s="3">
        <f t="shared" si="3"/>
        <v>80</v>
      </c>
      <c r="H19" s="3">
        <v>80</v>
      </c>
      <c r="I19" s="3">
        <v>0.2</v>
      </c>
      <c r="J19" s="4">
        <v>0.7</v>
      </c>
      <c r="K19" s="4">
        <v>1</v>
      </c>
      <c r="L19" s="4">
        <v>5</v>
      </c>
      <c r="M19" s="3">
        <v>1</v>
      </c>
      <c r="N19" s="3">
        <v>2</v>
      </c>
      <c r="O19" s="3">
        <f>HLOOKUP(O$5,[1]非R能力!$B$8:$F$558,$D19+1,0)</f>
        <v>2109926.4108076114</v>
      </c>
      <c r="P19" s="3">
        <f>HLOOKUP(P$5,[1]非R能力!$B$8:$F$558,$D19+1,0)</f>
        <v>296223.78893849906</v>
      </c>
      <c r="Q19" s="3">
        <f>HLOOKUP(Q$5,[1]非R能力!$B$8:$F$558,$D19+1,0)</f>
        <v>150358.28069146789</v>
      </c>
      <c r="R19" s="3">
        <f>HLOOKUP(R$5,[1]非R能力!$B$8:$F$558,$D19+1,0)</f>
        <v>46568.833017056495</v>
      </c>
      <c r="S19" s="3">
        <f>HLOOKUP(S$5,[1]非R能力!$B$8:$F$558,$D19+1,0)</f>
        <v>60878.524491388744</v>
      </c>
      <c r="T19" s="3">
        <f>INDEX([1]非R能力!$H$9:$H$558,D19)</f>
        <v>57657.405243466972</v>
      </c>
      <c r="U19" s="3">
        <f>IF(INDEX([1]非R能力!$FK$9:$FK$558,D19)=0,0,10)</f>
        <v>10</v>
      </c>
      <c r="V19" s="3">
        <f>IF(INDEX([1]非R能力!$FH$9:$FH$558,D19)=0,0,5000)</f>
        <v>5000</v>
      </c>
      <c r="W19" s="3">
        <f>HLOOKUP(W$5,[2]人物技能基础!$O$3:$Q$553,$D19+1,0)</f>
        <v>3.637142857142857</v>
      </c>
      <c r="X19" s="3">
        <f>HLOOKUP(X$5,[2]人物技能基础!$O$3:$Q$553,$D19+1,0)</f>
        <v>2.0186428571428574</v>
      </c>
      <c r="Y19" s="3">
        <f>HLOOKUP(Y$5,[2]人物技能基础!$O$3:$Q$553,$D19+1,0)</f>
        <v>99.964285714285708</v>
      </c>
      <c r="Z19" s="3">
        <f t="shared" si="4"/>
        <v>24018844</v>
      </c>
      <c r="AA19" s="3">
        <f t="shared" si="5"/>
        <v>155833</v>
      </c>
      <c r="AB19" s="3">
        <f t="shared" si="6"/>
        <v>59244</v>
      </c>
      <c r="AC19" s="3">
        <f t="shared" si="7"/>
        <v>60878</v>
      </c>
      <c r="AD19" s="3">
        <f t="shared" si="8"/>
        <v>66526</v>
      </c>
      <c r="AE19" s="3">
        <f t="shared" si="9"/>
        <v>50</v>
      </c>
    </row>
    <row r="20" spans="1:31" x14ac:dyDescent="0.15">
      <c r="A20" s="3">
        <f>野外bss!A21</f>
        <v>525</v>
      </c>
      <c r="B20" s="3" t="str">
        <f t="shared" si="1"/>
        <v>525级boss之家boss</v>
      </c>
      <c r="C20" s="3">
        <f t="shared" si="2"/>
        <v>525</v>
      </c>
      <c r="D20" s="3">
        <f t="shared" si="0"/>
        <v>525</v>
      </c>
      <c r="E20" s="3" t="s">
        <v>25</v>
      </c>
      <c r="F20" s="3" t="s">
        <v>26</v>
      </c>
      <c r="G20" s="3">
        <f t="shared" si="3"/>
        <v>80</v>
      </c>
      <c r="H20" s="3">
        <v>80</v>
      </c>
      <c r="I20" s="3">
        <v>0.2</v>
      </c>
      <c r="J20" s="4">
        <v>0.7</v>
      </c>
      <c r="K20" s="4">
        <v>1</v>
      </c>
      <c r="L20" s="4">
        <v>5</v>
      </c>
      <c r="M20" s="3">
        <v>1</v>
      </c>
      <c r="N20" s="3">
        <v>2</v>
      </c>
      <c r="O20" s="3">
        <f>HLOOKUP(O$5,[1]非R能力!$B$8:$F$558,$D20+1,0)</f>
        <v>2438594.0195380435</v>
      </c>
      <c r="P20" s="3">
        <f>HLOOKUP(P$5,[1]非R能力!$B$8:$F$558,$D20+1,0)</f>
        <v>342683.81022203964</v>
      </c>
      <c r="Q20" s="3">
        <f>HLOOKUP(Q$5,[1]非R能力!$B$8:$F$558,$D20+1,0)</f>
        <v>170564.36323361672</v>
      </c>
      <c r="R20" s="3">
        <f>HLOOKUP(R$5,[1]非R能力!$B$8:$F$558,$D20+1,0)</f>
        <v>53112.069517529271</v>
      </c>
      <c r="S20" s="3">
        <f>HLOOKUP(S$5,[1]非R能力!$B$8:$F$558,$D20+1,0)</f>
        <v>69252.855498045858</v>
      </c>
      <c r="T20" s="3">
        <f>INDEX([1]非R能力!$H$9:$H$558,D20)</f>
        <v>65585.176351588016</v>
      </c>
      <c r="U20" s="3">
        <f>IF(INDEX([1]非R能力!$FK$9:$FK$558,D20)=0,0,10)</f>
        <v>10</v>
      </c>
      <c r="V20" s="3">
        <f>IF(INDEX([1]非R能力!$FH$9:$FH$558,D20)=0,0,5000)</f>
        <v>5000</v>
      </c>
      <c r="W20" s="3">
        <f>HLOOKUP(W$5,[2]人物技能基础!$O$3:$Q$553,$D20+1,0)</f>
        <v>3.637142857142857</v>
      </c>
      <c r="X20" s="3">
        <f>HLOOKUP(X$5,[2]人物技能基础!$O$3:$Q$553,$D20+1,0)</f>
        <v>2.0186428571428574</v>
      </c>
      <c r="Y20" s="3">
        <f>HLOOKUP(Y$5,[2]人物技能基础!$O$3:$Q$553,$D20+1,0)</f>
        <v>99.964285714285708</v>
      </c>
      <c r="Z20" s="3">
        <f t="shared" si="4"/>
        <v>27735306</v>
      </c>
      <c r="AA20" s="3">
        <f t="shared" si="5"/>
        <v>176860</v>
      </c>
      <c r="AB20" s="3">
        <f t="shared" si="6"/>
        <v>68536</v>
      </c>
      <c r="AC20" s="3">
        <f t="shared" si="7"/>
        <v>69252</v>
      </c>
      <c r="AD20" s="3">
        <f t="shared" si="8"/>
        <v>75874</v>
      </c>
      <c r="AE20" s="3">
        <f t="shared" si="9"/>
        <v>50</v>
      </c>
    </row>
    <row r="21" spans="1:31" x14ac:dyDescent="0.15">
      <c r="A21" s="3">
        <f>野外bss!A22</f>
        <v>550</v>
      </c>
      <c r="B21" s="3" t="str">
        <f t="shared" si="1"/>
        <v>550级boss之家boss</v>
      </c>
      <c r="C21" s="3">
        <f t="shared" si="2"/>
        <v>550</v>
      </c>
      <c r="D21" s="3">
        <f t="shared" si="0"/>
        <v>550</v>
      </c>
      <c r="E21" s="3" t="s">
        <v>25</v>
      </c>
      <c r="F21" s="3" t="s">
        <v>26</v>
      </c>
      <c r="G21" s="3">
        <f t="shared" si="3"/>
        <v>80</v>
      </c>
      <c r="H21" s="3">
        <v>80</v>
      </c>
      <c r="I21" s="3">
        <v>0.2</v>
      </c>
      <c r="J21" s="4">
        <v>0.7</v>
      </c>
      <c r="K21" s="4">
        <v>1</v>
      </c>
      <c r="L21" s="4">
        <v>5</v>
      </c>
      <c r="M21" s="3">
        <v>1</v>
      </c>
      <c r="N21" s="3">
        <v>2</v>
      </c>
      <c r="O21" s="3">
        <f>HLOOKUP(O$5,[1]非R能力!$B$8:$F$558,$D21+1,0)</f>
        <v>2674530.2363424227</v>
      </c>
      <c r="P21" s="3">
        <f>HLOOKUP(P$5,[1]非R能力!$B$8:$F$558,$D21+1,0)</f>
        <v>371147.94865448773</v>
      </c>
      <c r="Q21" s="3">
        <f>HLOOKUP(Q$5,[1]非R能力!$B$8:$F$558,$D21+1,0)</f>
        <v>180663.03073300805</v>
      </c>
      <c r="R21" s="3">
        <f>HLOOKUP(R$5,[1]非R能力!$B$8:$F$558,$D21+1,0)</f>
        <v>56616.730527455926</v>
      </c>
      <c r="S21" s="3">
        <f>HLOOKUP(S$5,[1]非R能力!$B$8:$F$558,$D21+1,0)</f>
        <v>73368.568621644255</v>
      </c>
      <c r="T21" s="3">
        <f>INDEX([1]非R能力!$H$9:$H$558,D21)</f>
        <v>74359.2083312342</v>
      </c>
      <c r="U21" s="3">
        <f>IF(INDEX([1]非R能力!$FK$9:$FK$558,D21)=0,0,10)</f>
        <v>10</v>
      </c>
      <c r="V21" s="3">
        <f>IF(INDEX([1]非R能力!$FH$9:$FH$558,D21)=0,0,5000)</f>
        <v>5000</v>
      </c>
      <c r="W21" s="3">
        <f>HLOOKUP(W$5,[2]人物技能基础!$O$3:$Q$553,$D21+1,0)</f>
        <v>3.637142857142857</v>
      </c>
      <c r="X21" s="3">
        <f>HLOOKUP(X$5,[2]人物技能基础!$O$3:$Q$553,$D21+1,0)</f>
        <v>2.0186428571428574</v>
      </c>
      <c r="Y21" s="3">
        <f>HLOOKUP(Y$5,[2]人物技能基础!$O$3:$Q$553,$D21+1,0)</f>
        <v>99.964285714285708</v>
      </c>
      <c r="Z21" s="3">
        <f t="shared" si="4"/>
        <v>30187695</v>
      </c>
      <c r="AA21" s="3">
        <f t="shared" si="5"/>
        <v>187549</v>
      </c>
      <c r="AB21" s="3">
        <f t="shared" si="6"/>
        <v>74229</v>
      </c>
      <c r="AC21" s="3">
        <f t="shared" si="7"/>
        <v>73368</v>
      </c>
      <c r="AD21" s="3">
        <f t="shared" si="8"/>
        <v>80881</v>
      </c>
      <c r="AE21" s="3">
        <f t="shared" si="9"/>
        <v>50</v>
      </c>
    </row>
    <row r="22" spans="1:31" x14ac:dyDescent="0.15">
      <c r="A22" s="3" t="s">
        <v>52</v>
      </c>
      <c r="B22" s="3" t="str">
        <f>A22&amp;"boss之家boss"</f>
        <v>2转boss之家boss</v>
      </c>
      <c r="C22" s="3">
        <v>250</v>
      </c>
      <c r="D22" s="3">
        <f t="shared" si="0"/>
        <v>250</v>
      </c>
      <c r="E22" s="3" t="s">
        <v>25</v>
      </c>
      <c r="F22" s="3" t="s">
        <v>26</v>
      </c>
      <c r="G22" s="3">
        <f t="shared" si="3"/>
        <v>80</v>
      </c>
      <c r="H22" s="3">
        <v>60</v>
      </c>
      <c r="I22" s="3">
        <v>0.2</v>
      </c>
      <c r="J22" s="4">
        <v>0.7</v>
      </c>
      <c r="K22" s="4">
        <v>1</v>
      </c>
      <c r="L22" s="4">
        <v>5</v>
      </c>
      <c r="M22" s="3">
        <v>1</v>
      </c>
      <c r="N22" s="3">
        <v>2</v>
      </c>
      <c r="O22" s="3">
        <f>HLOOKUP(O$5,[1]非R能力!$B$8:$F$558,$D22+1,0)</f>
        <v>182781.48912014844</v>
      </c>
      <c r="P22" s="3">
        <f>HLOOKUP(P$5,[1]非R能力!$B$8:$F$558,$D22+1,0)</f>
        <v>34702.846004706327</v>
      </c>
      <c r="Q22" s="3">
        <f>HLOOKUP(Q$5,[1]非R能力!$B$8:$F$558,$D22+1,0)</f>
        <v>21102.148351209969</v>
      </c>
      <c r="R22" s="3">
        <f>HLOOKUP(R$5,[1]非R能力!$B$8:$F$558,$D22+1,0)</f>
        <v>5592.8641366264537</v>
      </c>
      <c r="S22" s="3">
        <f>HLOOKUP(S$5,[1]非R能力!$B$8:$F$558,$D22+1,0)</f>
        <v>6941.7828190210457</v>
      </c>
      <c r="T22" s="3">
        <f>INDEX([1]非R能力!$H$9:$H$558,D22)</f>
        <v>12589.768617553447</v>
      </c>
      <c r="U22" s="3">
        <f>IF(INDEX([1]非R能力!$FK$9:$FK$558,D22)=0,0,10)</f>
        <v>10</v>
      </c>
      <c r="V22" s="3">
        <f>IF(INDEX([1]非R能力!$FH$9:$FH$558,D22)=0,0,5000)</f>
        <v>5000</v>
      </c>
      <c r="W22" s="3">
        <f>HLOOKUP(W$5,[2]人物技能基础!$O$3:$Q$553,$D22+1,0)</f>
        <v>3.637142857142857</v>
      </c>
      <c r="X22" s="3">
        <f>HLOOKUP(X$5,[2]人物技能基础!$O$3:$Q$553,$D22+1,0)</f>
        <v>2.0186428571428574</v>
      </c>
      <c r="Y22" s="3">
        <f>HLOOKUP(Y$5,[2]人物技能基础!$O$3:$Q$553,$D22+1,0)</f>
        <v>99.964285714285708</v>
      </c>
      <c r="Z22" s="3">
        <f t="shared" ref="Z22:Z29" si="10">INT(((P22-AB22)*X22+(Y22+T22))*G22*J22*$D$2)</f>
        <v>3079238</v>
      </c>
      <c r="AA22" s="3">
        <f t="shared" si="5"/>
        <v>21911</v>
      </c>
      <c r="AB22" s="3">
        <f t="shared" ref="AB22:AB29" si="11">INT(P22*I22)</f>
        <v>6940</v>
      </c>
      <c r="AC22" s="3">
        <f t="shared" ref="AC22:AC29" si="12">INT(K22*S22)</f>
        <v>6941</v>
      </c>
      <c r="AD22" s="3">
        <f t="shared" ref="AD22:AD29" si="13">INT(R22/J22)</f>
        <v>7989</v>
      </c>
      <c r="AE22" s="3">
        <f t="shared" si="9"/>
        <v>50</v>
      </c>
    </row>
    <row r="23" spans="1:31" x14ac:dyDescent="0.15">
      <c r="A23" s="3" t="s">
        <v>53</v>
      </c>
      <c r="B23" s="3" t="str">
        <f t="shared" ref="B23:B29" si="14">A23&amp;"boss之家boss"</f>
        <v>3转boss之家boss</v>
      </c>
      <c r="C23" s="3">
        <v>300</v>
      </c>
      <c r="D23" s="3">
        <f t="shared" si="0"/>
        <v>300</v>
      </c>
      <c r="E23" s="3" t="s">
        <v>25</v>
      </c>
      <c r="F23" s="3" t="s">
        <v>26</v>
      </c>
      <c r="G23" s="3">
        <f t="shared" si="3"/>
        <v>80</v>
      </c>
      <c r="H23" s="3">
        <v>60</v>
      </c>
      <c r="I23" s="3">
        <v>0.2</v>
      </c>
      <c r="J23" s="4">
        <v>0.7</v>
      </c>
      <c r="K23" s="4">
        <v>1</v>
      </c>
      <c r="L23" s="4">
        <v>5</v>
      </c>
      <c r="M23" s="3">
        <v>1</v>
      </c>
      <c r="N23" s="3">
        <v>2</v>
      </c>
      <c r="O23" s="3">
        <f>HLOOKUP(O$5,[1]非R能力!$B$8:$F$558,$D23+1,0)</f>
        <v>409002.31838159374</v>
      </c>
      <c r="P23" s="3">
        <f>HLOOKUP(P$5,[1]非R能力!$B$8:$F$558,$D23+1,0)</f>
        <v>70358.046457391116</v>
      </c>
      <c r="Q23" s="3">
        <f>HLOOKUP(Q$5,[1]非R能力!$B$8:$F$558,$D23+1,0)</f>
        <v>42521.249132691257</v>
      </c>
      <c r="R23" s="3">
        <f>HLOOKUP(R$5,[1]非R能力!$B$8:$F$558,$D23+1,0)</f>
        <v>56463.898858489709</v>
      </c>
      <c r="S23" s="3">
        <f>HLOOKUP(S$5,[1]非R能力!$B$8:$F$558,$D23+1,0)</f>
        <v>15445.657241890343</v>
      </c>
      <c r="T23" s="3">
        <f>INDEX([1]非R能力!$H$9:$H$558,D23)</f>
        <v>17828.778289570386</v>
      </c>
      <c r="U23" s="3">
        <f>IF(INDEX([1]非R能力!$FK$9:$FK$558,D23)=0,0,10)</f>
        <v>10</v>
      </c>
      <c r="V23" s="3">
        <f>IF(INDEX([1]非R能力!$FH$9:$FH$558,D23)=0,0,5000)</f>
        <v>5000</v>
      </c>
      <c r="W23" s="3">
        <f>HLOOKUP(W$5,[2]人物技能基础!$O$3:$Q$553,$D23+1,0)</f>
        <v>3.637142857142857</v>
      </c>
      <c r="X23" s="3">
        <f>HLOOKUP(X$5,[2]人物技能基础!$O$3:$Q$553,$D23+1,0)</f>
        <v>2.0186428571428574</v>
      </c>
      <c r="Y23" s="3">
        <f>HLOOKUP(Y$5,[2]人物技能基础!$O$3:$Q$553,$D23+1,0)</f>
        <v>99.964285714285708</v>
      </c>
      <c r="Z23" s="3">
        <f t="shared" si="10"/>
        <v>5893537</v>
      </c>
      <c r="AA23" s="3">
        <f t="shared" si="5"/>
        <v>44084</v>
      </c>
      <c r="AB23" s="3">
        <f t="shared" si="11"/>
        <v>14071</v>
      </c>
      <c r="AC23" s="3">
        <f t="shared" si="12"/>
        <v>15445</v>
      </c>
      <c r="AD23" s="3">
        <f t="shared" si="13"/>
        <v>80662</v>
      </c>
      <c r="AE23" s="3">
        <f t="shared" si="9"/>
        <v>50</v>
      </c>
    </row>
    <row r="24" spans="1:31" x14ac:dyDescent="0.15">
      <c r="A24" s="3" t="s">
        <v>54</v>
      </c>
      <c r="B24" s="3" t="str">
        <f t="shared" si="14"/>
        <v>4转boss之家boss</v>
      </c>
      <c r="C24" s="3">
        <v>350</v>
      </c>
      <c r="D24" s="3">
        <f t="shared" si="0"/>
        <v>350</v>
      </c>
      <c r="E24" s="3" t="s">
        <v>25</v>
      </c>
      <c r="F24" s="3" t="s">
        <v>26</v>
      </c>
      <c r="G24" s="3">
        <f t="shared" si="3"/>
        <v>80</v>
      </c>
      <c r="H24" s="3">
        <v>60</v>
      </c>
      <c r="I24" s="3">
        <v>0.2</v>
      </c>
      <c r="J24" s="4">
        <v>0.7</v>
      </c>
      <c r="K24" s="4">
        <v>1</v>
      </c>
      <c r="L24" s="4">
        <v>5</v>
      </c>
      <c r="M24" s="3">
        <v>1</v>
      </c>
      <c r="N24" s="3">
        <v>2</v>
      </c>
      <c r="O24" s="3">
        <f>HLOOKUP(O$5,[1]非R能力!$B$8:$F$558,$D24+1,0)</f>
        <v>810712.73628715333</v>
      </c>
      <c r="P24" s="3">
        <f>HLOOKUP(P$5,[1]非R能力!$B$8:$F$558,$D24+1,0)</f>
        <v>121774.473466935</v>
      </c>
      <c r="Q24" s="3">
        <f>HLOOKUP(Q$5,[1]非R能力!$B$8:$F$558,$D24+1,0)</f>
        <v>68368.937759883585</v>
      </c>
      <c r="R24" s="3">
        <f>HLOOKUP(R$5,[1]非R能力!$B$8:$F$558,$D24+1,0)</f>
        <v>19987.249570323514</v>
      </c>
      <c r="S24" s="3">
        <f>HLOOKUP(S$5,[1]非R能力!$B$8:$F$558,$D24+1,0)</f>
        <v>26649.599816493806</v>
      </c>
      <c r="T24" s="3">
        <f>INDEX([1]非R能力!$H$9:$H$558,D24)</f>
        <v>24588.163979618876</v>
      </c>
      <c r="U24" s="3">
        <f>IF(INDEX([1]非R能力!$FK$9:$FK$558,D24)=0,0,10)</f>
        <v>10</v>
      </c>
      <c r="V24" s="3">
        <f>IF(INDEX([1]非R能力!$FH$9:$FH$558,D24)=0,0,5000)</f>
        <v>5000</v>
      </c>
      <c r="W24" s="3">
        <f>HLOOKUP(W$5,[2]人物技能基础!$O$3:$Q$553,$D24+1,0)</f>
        <v>3.637142857142857</v>
      </c>
      <c r="X24" s="3">
        <f>HLOOKUP(X$5,[2]人物技能基础!$O$3:$Q$553,$D24+1,0)</f>
        <v>2.0186428571428574</v>
      </c>
      <c r="Y24" s="3">
        <f>HLOOKUP(Y$5,[2]人物技能基础!$O$3:$Q$553,$D24+1,0)</f>
        <v>99.964285714285708</v>
      </c>
      <c r="Z24" s="3">
        <f t="shared" si="10"/>
        <v>9916268</v>
      </c>
      <c r="AA24" s="3">
        <f t="shared" si="5"/>
        <v>71271</v>
      </c>
      <c r="AB24" s="3">
        <f t="shared" si="11"/>
        <v>24354</v>
      </c>
      <c r="AC24" s="3">
        <f t="shared" si="12"/>
        <v>26649</v>
      </c>
      <c r="AD24" s="3">
        <f t="shared" si="13"/>
        <v>28553</v>
      </c>
      <c r="AE24" s="3">
        <f t="shared" si="9"/>
        <v>50</v>
      </c>
    </row>
    <row r="25" spans="1:31" x14ac:dyDescent="0.15">
      <c r="A25" s="3" t="s">
        <v>55</v>
      </c>
      <c r="B25" s="3" t="str">
        <f t="shared" si="14"/>
        <v>5转boss之家boss</v>
      </c>
      <c r="C25" s="3">
        <v>400</v>
      </c>
      <c r="D25" s="3">
        <f t="shared" si="0"/>
        <v>400</v>
      </c>
      <c r="E25" s="3" t="s">
        <v>25</v>
      </c>
      <c r="F25" s="3" t="s">
        <v>26</v>
      </c>
      <c r="G25" s="3">
        <f t="shared" si="3"/>
        <v>80</v>
      </c>
      <c r="H25" s="3">
        <v>60</v>
      </c>
      <c r="I25" s="3">
        <v>0.2</v>
      </c>
      <c r="J25" s="4">
        <v>0.7</v>
      </c>
      <c r="K25" s="4">
        <v>1</v>
      </c>
      <c r="L25" s="4">
        <v>5</v>
      </c>
      <c r="M25" s="3">
        <v>1</v>
      </c>
      <c r="N25" s="3">
        <v>2</v>
      </c>
      <c r="O25" s="3">
        <f>HLOOKUP(O$5,[1]非R能力!$B$8:$F$558,$D25+1,0)</f>
        <v>1185370.5078887397</v>
      </c>
      <c r="P25" s="3">
        <f>HLOOKUP(P$5,[1]非R能力!$B$8:$F$558,$D25+1,0)</f>
        <v>173146.15467484019</v>
      </c>
      <c r="Q25" s="3">
        <f>HLOOKUP(Q$5,[1]非R能力!$B$8:$F$558,$D25+1,0)</f>
        <v>95408.040817615329</v>
      </c>
      <c r="R25" s="3">
        <f>HLOOKUP(R$5,[1]非R能力!$B$8:$F$558,$D25+1,0)</f>
        <v>28892.17813040617</v>
      </c>
      <c r="S25" s="3">
        <f>HLOOKUP(S$5,[1]非R能力!$B$8:$F$558,$D25+1,0)</f>
        <v>38976.283014135093</v>
      </c>
      <c r="T25" s="3">
        <f>INDEX([1]非R能力!$H$9:$H$558,D25)</f>
        <v>33215.599972242337</v>
      </c>
      <c r="U25" s="3">
        <f>IF(INDEX([1]非R能力!$FK$9:$FK$558,D25)=0,0,10)</f>
        <v>10</v>
      </c>
      <c r="V25" s="3">
        <f>IF(INDEX([1]非R能力!$FH$9:$FH$558,D25)=0,0,5000)</f>
        <v>5000</v>
      </c>
      <c r="W25" s="3">
        <f>HLOOKUP(W$5,[2]人物技能基础!$O$3:$Q$553,$D25+1,0)</f>
        <v>3.637142857142857</v>
      </c>
      <c r="X25" s="3">
        <f>HLOOKUP(X$5,[2]人物技能基础!$O$3:$Q$553,$D25+1,0)</f>
        <v>2.0186428571428574</v>
      </c>
      <c r="Y25" s="3">
        <f>HLOOKUP(Y$5,[2]人物技能基础!$O$3:$Q$553,$D25+1,0)</f>
        <v>99.964285714285708</v>
      </c>
      <c r="Z25" s="3">
        <f t="shared" si="10"/>
        <v>14019363</v>
      </c>
      <c r="AA25" s="3">
        <f t="shared" si="5"/>
        <v>99559</v>
      </c>
      <c r="AB25" s="3">
        <f t="shared" si="11"/>
        <v>34629</v>
      </c>
      <c r="AC25" s="3">
        <f t="shared" si="12"/>
        <v>38976</v>
      </c>
      <c r="AD25" s="3">
        <f t="shared" si="13"/>
        <v>41274</v>
      </c>
      <c r="AE25" s="3">
        <f t="shared" si="9"/>
        <v>50</v>
      </c>
    </row>
    <row r="26" spans="1:31" x14ac:dyDescent="0.15">
      <c r="A26" s="3" t="s">
        <v>56</v>
      </c>
      <c r="B26" s="3" t="str">
        <f t="shared" si="14"/>
        <v>6转boss之家boss</v>
      </c>
      <c r="C26" s="3">
        <v>450</v>
      </c>
      <c r="D26" s="3">
        <f t="shared" si="0"/>
        <v>450</v>
      </c>
      <c r="E26" s="3" t="s">
        <v>25</v>
      </c>
      <c r="F26" s="3" t="s">
        <v>26</v>
      </c>
      <c r="G26" s="3">
        <f t="shared" si="3"/>
        <v>80</v>
      </c>
      <c r="H26" s="3">
        <v>60</v>
      </c>
      <c r="I26" s="3">
        <v>0.2</v>
      </c>
      <c r="J26" s="4">
        <v>0.7</v>
      </c>
      <c r="K26" s="4">
        <v>1</v>
      </c>
      <c r="L26" s="4">
        <v>5</v>
      </c>
      <c r="M26" s="3">
        <v>1</v>
      </c>
      <c r="N26" s="3">
        <v>2</v>
      </c>
      <c r="O26" s="3">
        <f>HLOOKUP(O$5,[1]非R能力!$B$8:$F$558,$D26+1,0)</f>
        <v>1514166.9132028678</v>
      </c>
      <c r="P26" s="3">
        <f>HLOOKUP(P$5,[1]非R能力!$B$8:$F$558,$D26+1,0)</f>
        <v>215507.00849542601</v>
      </c>
      <c r="Q26" s="3">
        <f>HLOOKUP(Q$5,[1]非R能力!$B$8:$F$558,$D26+1,0)</f>
        <v>114372.35447097827</v>
      </c>
      <c r="R26" s="3">
        <f>HLOOKUP(R$5,[1]非R能力!$B$8:$F$558,$D26+1,0)</f>
        <v>35109.591884710106</v>
      </c>
      <c r="S26" s="3">
        <f>HLOOKUP(S$5,[1]非R能力!$B$8:$F$558,$D26+1,0)</f>
        <v>46259.040423884748</v>
      </c>
      <c r="T26" s="3">
        <f>INDEX([1]非R能力!$H$9:$H$558,D26)</f>
        <v>44097.177600000017</v>
      </c>
      <c r="U26" s="3">
        <f>IF(INDEX([1]非R能力!$FK$9:$FK$558,D26)=0,0,10)</f>
        <v>10</v>
      </c>
      <c r="V26" s="3">
        <f>IF(INDEX([1]非R能力!$FH$9:$FH$558,D26)=0,0,5000)</f>
        <v>5000</v>
      </c>
      <c r="W26" s="3">
        <f>HLOOKUP(W$5,[2]人物技能基础!$O$3:$Q$553,$D26+1,0)</f>
        <v>3.637142857142857</v>
      </c>
      <c r="X26" s="3">
        <f>HLOOKUP(X$5,[2]人物技能基础!$O$3:$Q$553,$D26+1,0)</f>
        <v>2.0186428571428574</v>
      </c>
      <c r="Y26" s="3">
        <f>HLOOKUP(Y$5,[2]人物技能基础!$O$3:$Q$553,$D26+1,0)</f>
        <v>99.964285714285708</v>
      </c>
      <c r="Z26" s="3">
        <f t="shared" si="10"/>
        <v>17571603</v>
      </c>
      <c r="AA26" s="3">
        <f t="shared" si="5"/>
        <v>119619</v>
      </c>
      <c r="AB26" s="3">
        <f t="shared" si="11"/>
        <v>43101</v>
      </c>
      <c r="AC26" s="3">
        <f t="shared" si="12"/>
        <v>46259</v>
      </c>
      <c r="AD26" s="3">
        <f t="shared" si="13"/>
        <v>50156</v>
      </c>
      <c r="AE26" s="3">
        <f t="shared" si="9"/>
        <v>50</v>
      </c>
    </row>
    <row r="27" spans="1:31" x14ac:dyDescent="0.15">
      <c r="A27" s="3" t="s">
        <v>57</v>
      </c>
      <c r="B27" s="3" t="str">
        <f t="shared" si="14"/>
        <v>7转boss之家boss</v>
      </c>
      <c r="C27" s="3">
        <v>500</v>
      </c>
      <c r="D27" s="3">
        <f t="shared" si="0"/>
        <v>500</v>
      </c>
      <c r="E27" s="3" t="s">
        <v>25</v>
      </c>
      <c r="F27" s="3" t="s">
        <v>26</v>
      </c>
      <c r="G27" s="3">
        <f t="shared" si="3"/>
        <v>80</v>
      </c>
      <c r="H27" s="3">
        <v>60</v>
      </c>
      <c r="I27" s="3">
        <v>0.2</v>
      </c>
      <c r="J27" s="4">
        <v>0.7</v>
      </c>
      <c r="K27" s="4">
        <v>1</v>
      </c>
      <c r="L27" s="4">
        <v>5</v>
      </c>
      <c r="M27" s="3">
        <v>1</v>
      </c>
      <c r="N27" s="3">
        <v>2</v>
      </c>
      <c r="O27" s="3">
        <f>HLOOKUP(O$5,[1]非R能力!$B$8:$F$558,$D27+1,0)</f>
        <v>2109926.4108076114</v>
      </c>
      <c r="P27" s="3">
        <f>HLOOKUP(P$5,[1]非R能力!$B$8:$F$558,$D27+1,0)</f>
        <v>296223.78893849906</v>
      </c>
      <c r="Q27" s="3">
        <f>HLOOKUP(Q$5,[1]非R能力!$B$8:$F$558,$D27+1,0)</f>
        <v>150358.28069146789</v>
      </c>
      <c r="R27" s="3">
        <f>HLOOKUP(R$5,[1]非R能力!$B$8:$F$558,$D27+1,0)</f>
        <v>46568.833017056495</v>
      </c>
      <c r="S27" s="3">
        <f>HLOOKUP(S$5,[1]非R能力!$B$8:$F$558,$D27+1,0)</f>
        <v>60878.524491388744</v>
      </c>
      <c r="T27" s="3">
        <f>INDEX([1]非R能力!$H$9:$H$558,D27)</f>
        <v>57657.405243466972</v>
      </c>
      <c r="U27" s="3">
        <f>IF(INDEX([1]非R能力!$FK$9:$FK$558,D27)=0,0,10)</f>
        <v>10</v>
      </c>
      <c r="V27" s="3">
        <f>IF(INDEX([1]非R能力!$FH$9:$FH$558,D27)=0,0,5000)</f>
        <v>5000</v>
      </c>
      <c r="W27" s="3">
        <f>HLOOKUP(W$5,[2]人物技能基础!$O$3:$Q$553,$D27+1,0)</f>
        <v>3.637142857142857</v>
      </c>
      <c r="X27" s="3">
        <f>HLOOKUP(X$5,[2]人物技能基础!$O$3:$Q$553,$D27+1,0)</f>
        <v>2.0186428571428574</v>
      </c>
      <c r="Y27" s="3">
        <f>HLOOKUP(Y$5,[2]人物技能基础!$O$3:$Q$553,$D27+1,0)</f>
        <v>99.964285714285708</v>
      </c>
      <c r="Z27" s="3">
        <f t="shared" si="10"/>
        <v>24018844</v>
      </c>
      <c r="AA27" s="3">
        <f t="shared" si="5"/>
        <v>157591</v>
      </c>
      <c r="AB27" s="3">
        <f t="shared" si="11"/>
        <v>59244</v>
      </c>
      <c r="AC27" s="3">
        <f t="shared" si="12"/>
        <v>60878</v>
      </c>
      <c r="AD27" s="3">
        <f t="shared" si="13"/>
        <v>66526</v>
      </c>
      <c r="AE27" s="3">
        <f t="shared" si="9"/>
        <v>50</v>
      </c>
    </row>
    <row r="28" spans="1:31" x14ac:dyDescent="0.15">
      <c r="A28" s="3" t="s">
        <v>58</v>
      </c>
      <c r="B28" s="3" t="str">
        <f t="shared" si="14"/>
        <v>8转boss之家boss</v>
      </c>
      <c r="C28" s="3">
        <v>550</v>
      </c>
      <c r="D28" s="3">
        <f t="shared" si="0"/>
        <v>550</v>
      </c>
      <c r="E28" s="3" t="s">
        <v>25</v>
      </c>
      <c r="F28" s="3" t="s">
        <v>26</v>
      </c>
      <c r="G28" s="3">
        <f t="shared" si="3"/>
        <v>80</v>
      </c>
      <c r="H28" s="3">
        <v>60</v>
      </c>
      <c r="I28" s="3">
        <v>0.2</v>
      </c>
      <c r="J28" s="4">
        <v>0.7</v>
      </c>
      <c r="K28" s="4">
        <v>1</v>
      </c>
      <c r="L28" s="4">
        <v>5</v>
      </c>
      <c r="M28" s="3">
        <v>1</v>
      </c>
      <c r="N28" s="3">
        <v>2</v>
      </c>
      <c r="O28" s="3">
        <f>HLOOKUP(O$5,[1]非R能力!$B$8:$F$558,$D28+1,0)</f>
        <v>2674530.2363424227</v>
      </c>
      <c r="P28" s="3">
        <f>HLOOKUP(P$5,[1]非R能力!$B$8:$F$558,$D28+1,0)</f>
        <v>371147.94865448773</v>
      </c>
      <c r="Q28" s="3">
        <f>HLOOKUP(Q$5,[1]非R能力!$B$8:$F$558,$D28+1,0)</f>
        <v>180663.03073300805</v>
      </c>
      <c r="R28" s="3">
        <f>HLOOKUP(R$5,[1]非R能力!$B$8:$F$558,$D28+1,0)</f>
        <v>56616.730527455926</v>
      </c>
      <c r="S28" s="3">
        <f>HLOOKUP(S$5,[1]非R能力!$B$8:$F$558,$D28+1,0)</f>
        <v>73368.568621644255</v>
      </c>
      <c r="T28" s="3">
        <f>INDEX([1]非R能力!$H$9:$H$558,D28)</f>
        <v>74359.2083312342</v>
      </c>
      <c r="U28" s="3">
        <f>IF(INDEX([1]非R能力!$FK$9:$FK$558,D28)=0,0,10)</f>
        <v>10</v>
      </c>
      <c r="V28" s="3">
        <f>IF(INDEX([1]非R能力!$FH$9:$FH$558,D28)=0,0,5000)</f>
        <v>5000</v>
      </c>
      <c r="W28" s="3">
        <f>HLOOKUP(W$5,[2]人物技能基础!$O$3:$Q$553,$D28+1,0)</f>
        <v>3.637142857142857</v>
      </c>
      <c r="X28" s="3">
        <f>HLOOKUP(X$5,[2]人物技能基础!$O$3:$Q$553,$D28+1,0)</f>
        <v>2.0186428571428574</v>
      </c>
      <c r="Y28" s="3">
        <f>HLOOKUP(Y$5,[2]人物技能基础!$O$3:$Q$553,$D28+1,0)</f>
        <v>99.964285714285708</v>
      </c>
      <c r="Z28" s="3">
        <f t="shared" si="10"/>
        <v>30187695</v>
      </c>
      <c r="AA28" s="3">
        <f t="shared" si="5"/>
        <v>189778</v>
      </c>
      <c r="AB28" s="3">
        <f t="shared" si="11"/>
        <v>74229</v>
      </c>
      <c r="AC28" s="3">
        <f t="shared" si="12"/>
        <v>73368</v>
      </c>
      <c r="AD28" s="3">
        <f t="shared" si="13"/>
        <v>80881</v>
      </c>
      <c r="AE28" s="3">
        <f t="shared" si="9"/>
        <v>50</v>
      </c>
    </row>
    <row r="29" spans="1:31" s="9" customFormat="1" x14ac:dyDescent="0.15">
      <c r="A29" s="6" t="s">
        <v>59</v>
      </c>
      <c r="B29" s="6" t="str">
        <f t="shared" si="14"/>
        <v>9转boss之家boss</v>
      </c>
      <c r="C29" s="6">
        <v>600</v>
      </c>
      <c r="D29" s="6">
        <v>550</v>
      </c>
      <c r="E29" s="6" t="s">
        <v>25</v>
      </c>
      <c r="F29" s="6" t="s">
        <v>26</v>
      </c>
      <c r="G29" s="6">
        <v>160</v>
      </c>
      <c r="H29" s="6">
        <v>30</v>
      </c>
      <c r="I29" s="6">
        <v>0.2</v>
      </c>
      <c r="J29" s="7">
        <v>0.7</v>
      </c>
      <c r="K29" s="7">
        <v>1</v>
      </c>
      <c r="L29" s="7">
        <v>5</v>
      </c>
      <c r="M29" s="8">
        <v>1</v>
      </c>
      <c r="N29" s="8">
        <v>2</v>
      </c>
      <c r="O29" s="6">
        <f>HLOOKUP(O$5,[1]非R能力!$B$8:$F$558,$D29+1,0)</f>
        <v>2674530.2363424227</v>
      </c>
      <c r="P29" s="6">
        <f>HLOOKUP(P$5,[1]非R能力!$B$8:$F$558,$D29+1,0)</f>
        <v>371147.94865448773</v>
      </c>
      <c r="Q29" s="6">
        <f>HLOOKUP(Q$5,[1]非R能力!$B$8:$F$558,$D29+1,0)</f>
        <v>180663.03073300805</v>
      </c>
      <c r="R29" s="6">
        <f>HLOOKUP(R$5,[1]非R能力!$B$8:$F$558,$D29+1,0)</f>
        <v>56616.730527455926</v>
      </c>
      <c r="S29" s="6">
        <f>HLOOKUP(S$5,[1]非R能力!$B$8:$F$558,$D29+1,0)</f>
        <v>73368.568621644255</v>
      </c>
      <c r="T29" s="6">
        <f>INDEX([1]非R能力!$H$9:$H$558,D29)</f>
        <v>74359.2083312342</v>
      </c>
      <c r="U29" s="6">
        <f>IF(INDEX([1]非R能力!$FK$9:$FK$558,D29)=0,0,10)</f>
        <v>10</v>
      </c>
      <c r="V29" s="6">
        <f>IF(INDEX([1]非R能力!$FH$9:$FH$558,D29)=0,0,5000)</f>
        <v>5000</v>
      </c>
      <c r="W29" s="6">
        <f>HLOOKUP(W$5,[2]人物技能基础!$O$3:$Q$553,$D29+1,0)</f>
        <v>3.637142857142857</v>
      </c>
      <c r="X29" s="6">
        <f>HLOOKUP(X$5,[2]人物技能基础!$O$3:$Q$553,$D29+1,0)</f>
        <v>2.0186428571428574</v>
      </c>
      <c r="Y29" s="6">
        <f>HLOOKUP(Y$5,[2]人物技能基础!$O$3:$Q$553,$D29+1,0)</f>
        <v>99.964285714285708</v>
      </c>
      <c r="Z29" s="6">
        <f t="shared" si="10"/>
        <v>60375390</v>
      </c>
      <c r="AA29" s="3">
        <f t="shared" si="5"/>
        <v>198693</v>
      </c>
      <c r="AB29" s="6">
        <f t="shared" si="11"/>
        <v>74229</v>
      </c>
      <c r="AC29" s="6">
        <f t="shared" si="12"/>
        <v>73368</v>
      </c>
      <c r="AD29" s="6">
        <f t="shared" si="13"/>
        <v>80881</v>
      </c>
      <c r="AE29" s="6">
        <f t="shared" si="9"/>
        <v>50</v>
      </c>
    </row>
  </sheetData>
  <mergeCells count="3">
    <mergeCell ref="D4:N4"/>
    <mergeCell ref="O4:Y4"/>
    <mergeCell ref="Z4:AD4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005"/>
  <sheetViews>
    <sheetView workbookViewId="0">
      <pane xSplit="1" ySplit="5" topLeftCell="M593" activePane="bottomRight" state="frozen"/>
      <selection pane="topRight" activeCell="B1" sqref="B1"/>
      <selection pane="bottomLeft" activeCell="A6" sqref="A6"/>
      <selection pane="bottomRight" activeCell="AB6" sqref="AB6:AD605"/>
    </sheetView>
  </sheetViews>
  <sheetFormatPr defaultRowHeight="13.5" x14ac:dyDescent="0.15"/>
  <cols>
    <col min="2" max="2" width="14.375" bestFit="1" customWidth="1"/>
  </cols>
  <sheetData>
    <row r="1" spans="1:36" x14ac:dyDescent="0.15">
      <c r="D1" t="s">
        <v>34</v>
      </c>
      <c r="F1" t="s">
        <v>35</v>
      </c>
      <c r="H1" s="5"/>
    </row>
    <row r="2" spans="1:36" x14ac:dyDescent="0.15">
      <c r="D2">
        <v>0.8</v>
      </c>
      <c r="F2">
        <v>0.8</v>
      </c>
    </row>
    <row r="4" spans="1:36" x14ac:dyDescent="0.15">
      <c r="D4" s="11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28</v>
      </c>
      <c r="AA4" s="11"/>
      <c r="AB4" s="11"/>
      <c r="AC4" s="11"/>
      <c r="AD4" s="11"/>
      <c r="AE4" s="1"/>
      <c r="AF4" s="1"/>
      <c r="AG4" s="1"/>
      <c r="AH4" s="1"/>
    </row>
    <row r="5" spans="1:36" x14ac:dyDescent="0.15">
      <c r="A5" s="2" t="s">
        <v>62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36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37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</row>
    <row r="6" spans="1:36" x14ac:dyDescent="0.15">
      <c r="A6" s="3">
        <v>1</v>
      </c>
      <c r="B6" s="3" t="str">
        <f>"通天塔"&amp;A6&amp;"层boss"</f>
        <v>通天塔1层boss</v>
      </c>
      <c r="C6" s="3">
        <f>INDEX([5]通天塔!$F$47:$F$1046,A6)</f>
        <v>81</v>
      </c>
      <c r="D6" s="3">
        <f>C6-10</f>
        <v>71</v>
      </c>
      <c r="E6" s="3" t="s">
        <v>25</v>
      </c>
      <c r="F6" s="3" t="s">
        <v>26</v>
      </c>
      <c r="G6" s="3">
        <v>10</v>
      </c>
      <c r="H6" s="3">
        <v>30</v>
      </c>
      <c r="I6" s="3">
        <v>0.2</v>
      </c>
      <c r="J6" s="4">
        <v>0.7</v>
      </c>
      <c r="K6" s="4">
        <v>1</v>
      </c>
      <c r="L6" s="4">
        <v>5</v>
      </c>
      <c r="M6" s="3">
        <v>1</v>
      </c>
      <c r="N6" s="3">
        <v>2</v>
      </c>
      <c r="O6" s="3">
        <f>HLOOKUP(O$5,[1]非R能力!$B$8:$F$558,$D6+1,0)</f>
        <v>13224.98873953025</v>
      </c>
      <c r="P6" s="3">
        <f>HLOOKUP(P$5,[1]非R能力!$B$8:$F$558,$D6+1,0)</f>
        <v>3361.9765266144723</v>
      </c>
      <c r="Q6" s="3">
        <f>HLOOKUP(Q$5,[1]非R能力!$B$8:$F$558,$D6+1,0)</f>
        <v>1862.4310003404867</v>
      </c>
      <c r="R6" s="3">
        <f>HLOOKUP(R$5,[1]非R能力!$B$8:$F$558,$D6+1,0)</f>
        <v>637.07332078258969</v>
      </c>
      <c r="S6" s="3">
        <f>HLOOKUP(S$5,[1]非R能力!$B$8:$F$558,$D6+1,0)</f>
        <v>918.26870121439299</v>
      </c>
      <c r="T6" s="3">
        <f>INDEX([1]非R能力!$H$9:$H$558,D6)</f>
        <v>28.459063432672632</v>
      </c>
      <c r="U6" s="3">
        <f>IF(INDEX([1]非R能力!$FK$9:$FK$558,D6)=0,0,10)</f>
        <v>0</v>
      </c>
      <c r="V6" s="3">
        <f>IF(INDEX([1]非R能力!$FH$9:$FH$558,D6)=0,0,5000)</f>
        <v>0</v>
      </c>
      <c r="W6" s="3">
        <f>HLOOKUP(W$5,[2]人物技能基础!$O$3:$Q$553,$D6+1,0)</f>
        <v>3.637142857142857</v>
      </c>
      <c r="X6" s="3">
        <f>HLOOKUP(X$5,[2]人物技能基础!$O$3:$Q$553,$D6+1,0)</f>
        <v>2.0186428571428574</v>
      </c>
      <c r="Y6" s="3">
        <f>HLOOKUP(Y$5,[2]人物技能基础!$O$3:$Q$553,$D6+1,0)</f>
        <v>99.964285714285708</v>
      </c>
      <c r="Z6" s="3">
        <f>INT(((P6-AB6)*X6+(Y6+T6))*G6*J6*$D$2)</f>
        <v>31127</v>
      </c>
      <c r="AA6" s="3">
        <f>IF(H6=0,IF(U6=0,INT(Q6/5),IF(V6=0,INT(Q6/5),INT((V6/U6)/(1/N6*M6)/L6+Q6))),INT((IF(U6=0,0,V6/U6/(1/N6*M6))+O6/H6)/L6+Q6))</f>
        <v>1950</v>
      </c>
      <c r="AB6" s="3">
        <f>INT(P6*I6)</f>
        <v>672</v>
      </c>
      <c r="AC6" s="3">
        <f>INT(K6*S6)</f>
        <v>918</v>
      </c>
      <c r="AD6" s="3">
        <f>INT(R6/J6)</f>
        <v>910</v>
      </c>
      <c r="AJ6" t="s">
        <v>39</v>
      </c>
    </row>
    <row r="7" spans="1:36" x14ac:dyDescent="0.15">
      <c r="A7" s="3">
        <v>2</v>
      </c>
      <c r="B7" s="3" t="str">
        <f t="shared" ref="B7:B70" si="0">"通天塔"&amp;A7&amp;"层boss"</f>
        <v>通天塔2层boss</v>
      </c>
      <c r="C7" s="3">
        <f>INDEX([5]通天塔!$F$47:$F$1046,A7)</f>
        <v>82</v>
      </c>
      <c r="D7" s="3">
        <f>C7-5</f>
        <v>77</v>
      </c>
      <c r="E7" s="3" t="s">
        <v>25</v>
      </c>
      <c r="F7" s="3" t="s">
        <v>26</v>
      </c>
      <c r="G7" s="3">
        <v>15</v>
      </c>
      <c r="H7" s="3">
        <v>30</v>
      </c>
      <c r="I7" s="3">
        <v>0.2</v>
      </c>
      <c r="J7" s="4">
        <v>0.7</v>
      </c>
      <c r="K7" s="4">
        <v>1</v>
      </c>
      <c r="L7" s="4">
        <v>5</v>
      </c>
      <c r="M7" s="3">
        <v>1</v>
      </c>
      <c r="N7" s="3">
        <v>2</v>
      </c>
      <c r="O7" s="3">
        <f>HLOOKUP(O$5,[1]非R能力!$B$8:$F$558,$D7+1,0)</f>
        <v>14878.06480198475</v>
      </c>
      <c r="P7" s="3">
        <f>HLOOKUP(P$5,[1]非R能力!$B$8:$F$558,$D7+1,0)</f>
        <v>3948.7183113316387</v>
      </c>
      <c r="Q7" s="3">
        <f>HLOOKUP(Q$5,[1]非R能力!$B$8:$F$558,$D7+1,0)</f>
        <v>2165.813416216748</v>
      </c>
      <c r="R7" s="3">
        <f>HLOOKUP(R$5,[1]非R能力!$B$8:$F$558,$D7+1,0)</f>
        <v>715.07023310173247</v>
      </c>
      <c r="S7" s="3">
        <f>HLOOKUP(S$5,[1]非R能力!$B$8:$F$558,$D7+1,0)</f>
        <v>965.54663558863467</v>
      </c>
      <c r="T7" s="3">
        <f>INDEX([1]非R能力!$H$9:$H$558,D7)</f>
        <v>57.022274799546487</v>
      </c>
      <c r="U7" s="3">
        <f>IF(INDEX([1]非R能力!$FK$9:$FK$558,D7)=0,0,10)</f>
        <v>0</v>
      </c>
      <c r="V7" s="3">
        <f>IF(INDEX([1]非R能力!$FH$9:$FH$558,D7)=0,0,5000)</f>
        <v>0</v>
      </c>
      <c r="W7" s="3">
        <f>HLOOKUP(W$5,[2]人物技能基础!$O$3:$Q$553,$D7+1,0)</f>
        <v>3.637142857142857</v>
      </c>
      <c r="X7" s="3">
        <f>HLOOKUP(X$5,[2]人物技能基础!$O$3:$Q$553,$D7+1,0)</f>
        <v>2.0186428571428574</v>
      </c>
      <c r="Y7" s="3">
        <f>HLOOKUP(Y$5,[2]人物技能基础!$O$3:$Q$553,$D7+1,0)</f>
        <v>99.964285714285708</v>
      </c>
      <c r="Z7" s="3">
        <f t="shared" ref="Z7:Z70" si="1">INT(((P7-AB7)*X7+(Y7+T7))*G7*J7*$D$2)</f>
        <v>54896</v>
      </c>
      <c r="AA7" s="3">
        <f t="shared" ref="AA7:AA70" si="2">IF(H7=0,IF(U7=0,INT(Q7/5),IF(V7=0,INT(Q7/5),INT((V7/U7)/(1/N7*M7)/L7+Q7))),INT((IF(U7=0,0,V7/U7/(1/N7*M7))+O7/H7)/L7+Q7))</f>
        <v>2265</v>
      </c>
      <c r="AB7" s="3">
        <f t="shared" ref="AB7:AB70" si="3">INT(P7*I7)</f>
        <v>789</v>
      </c>
      <c r="AC7" s="3">
        <f t="shared" ref="AC7:AC70" si="4">INT(K7*S7)</f>
        <v>965</v>
      </c>
      <c r="AD7" s="3">
        <f t="shared" ref="AD7:AD70" si="5">INT(R7/J7)</f>
        <v>1021</v>
      </c>
    </row>
    <row r="8" spans="1:36" x14ac:dyDescent="0.15">
      <c r="A8" s="3">
        <v>3</v>
      </c>
      <c r="B8" s="3" t="str">
        <f t="shared" si="0"/>
        <v>通天塔3层boss</v>
      </c>
      <c r="C8" s="3">
        <f>INDEX([5]通天塔!$F$47:$F$1046,A8)</f>
        <v>83</v>
      </c>
      <c r="D8" s="3">
        <f>C8</f>
        <v>83</v>
      </c>
      <c r="E8" s="3" t="s">
        <v>25</v>
      </c>
      <c r="F8" s="3" t="s">
        <v>26</v>
      </c>
      <c r="G8" s="3">
        <v>20</v>
      </c>
      <c r="H8" s="3">
        <v>30</v>
      </c>
      <c r="I8" s="3">
        <v>0.2</v>
      </c>
      <c r="J8" s="4">
        <v>0.7</v>
      </c>
      <c r="K8" s="4">
        <v>1</v>
      </c>
      <c r="L8" s="4">
        <v>5</v>
      </c>
      <c r="M8" s="3">
        <v>1</v>
      </c>
      <c r="N8" s="3">
        <v>2</v>
      </c>
      <c r="O8" s="3">
        <f>HLOOKUP(O$5,[1]非R能力!$B$8:$F$558,$D8+1,0)</f>
        <v>20711.832608221484</v>
      </c>
      <c r="P8" s="3">
        <f>HLOOKUP(P$5,[1]非R能力!$B$8:$F$558,$D8+1,0)</f>
        <v>4933.6969575504909</v>
      </c>
      <c r="Q8" s="3">
        <f>HLOOKUP(Q$5,[1]非R能力!$B$8:$F$558,$D8+1,0)</f>
        <v>2914.4849856110973</v>
      </c>
      <c r="R8" s="3">
        <f>HLOOKUP(R$5,[1]非R能力!$B$8:$F$558,$D8+1,0)</f>
        <v>853.84042061355956</v>
      </c>
      <c r="S8" s="3">
        <f>HLOOKUP(S$5,[1]非R能力!$B$8:$F$558,$D8+1,0)</f>
        <v>1090.3910847779719</v>
      </c>
      <c r="T8" s="3">
        <f>INDEX([1]非R能力!$H$9:$H$558,D8)</f>
        <v>85.690488495769429</v>
      </c>
      <c r="U8" s="3">
        <f>IF(INDEX([1]非R能力!$FK$9:$FK$558,D8)=0,0,10)</f>
        <v>10</v>
      </c>
      <c r="V8" s="3">
        <f>IF(INDEX([1]非R能力!$FH$9:$FH$558,D8)=0,0,5000)</f>
        <v>0</v>
      </c>
      <c r="W8" s="3">
        <f>HLOOKUP(W$5,[2]人物技能基础!$O$3:$Q$553,$D8+1,0)</f>
        <v>3.637142857142857</v>
      </c>
      <c r="X8" s="3">
        <f>HLOOKUP(X$5,[2]人物技能基础!$O$3:$Q$553,$D8+1,0)</f>
        <v>2.0186428571428574</v>
      </c>
      <c r="Y8" s="3">
        <f>HLOOKUP(Y$5,[2]人物技能基础!$O$3:$Q$553,$D8+1,0)</f>
        <v>99.964285714285708</v>
      </c>
      <c r="Z8" s="3">
        <f t="shared" si="1"/>
        <v>91332</v>
      </c>
      <c r="AA8" s="3">
        <f t="shared" si="2"/>
        <v>3052</v>
      </c>
      <c r="AB8" s="3">
        <f t="shared" si="3"/>
        <v>986</v>
      </c>
      <c r="AC8" s="3">
        <f t="shared" si="4"/>
        <v>1090</v>
      </c>
      <c r="AD8" s="3">
        <f t="shared" si="5"/>
        <v>1219</v>
      </c>
    </row>
    <row r="9" spans="1:36" x14ac:dyDescent="0.15">
      <c r="A9" s="3">
        <v>4</v>
      </c>
      <c r="B9" s="3" t="str">
        <f t="shared" si="0"/>
        <v>通天塔4层boss</v>
      </c>
      <c r="C9" s="3">
        <f>INDEX([5]通天塔!$F$47:$F$1046,A9)</f>
        <v>84</v>
      </c>
      <c r="D9" s="3">
        <f t="shared" ref="D9:D72" si="6">C9</f>
        <v>84</v>
      </c>
      <c r="E9" s="3" t="s">
        <v>25</v>
      </c>
      <c r="F9" s="3" t="s">
        <v>26</v>
      </c>
      <c r="G9" s="3">
        <v>25</v>
      </c>
      <c r="H9" s="3">
        <v>30</v>
      </c>
      <c r="I9" s="3">
        <v>0.2</v>
      </c>
      <c r="J9" s="4">
        <v>0.7</v>
      </c>
      <c r="K9" s="4">
        <v>1</v>
      </c>
      <c r="L9" s="4">
        <v>5</v>
      </c>
      <c r="M9" s="3">
        <v>1</v>
      </c>
      <c r="N9" s="3">
        <v>2</v>
      </c>
      <c r="O9" s="3">
        <f>HLOOKUP(O$5,[1]非R能力!$B$8:$F$558,$D9+1,0)</f>
        <v>21898.220092579733</v>
      </c>
      <c r="P9" s="3">
        <f>HLOOKUP(P$5,[1]非R能力!$B$8:$F$558,$D9+1,0)</f>
        <v>5482.0505873476095</v>
      </c>
      <c r="Q9" s="3">
        <f>HLOOKUP(Q$5,[1]非R能力!$B$8:$F$558,$D9+1,0)</f>
        <v>3020.9057066263172</v>
      </c>
      <c r="R9" s="3">
        <f>HLOOKUP(R$5,[1]非R能力!$B$8:$F$558,$D9+1,0)</f>
        <v>907.02358368834643</v>
      </c>
      <c r="S9" s="3">
        <f>HLOOKUP(S$5,[1]非R能力!$B$8:$F$558,$D9+1,0)</f>
        <v>1217.8704720912062</v>
      </c>
      <c r="T9" s="3">
        <f>INDEX([1]非R能力!$H$9:$H$558,D9)</f>
        <v>85.690488495769429</v>
      </c>
      <c r="U9" s="3">
        <f>IF(INDEX([1]非R能力!$FK$9:$FK$558,D9)=0,0,10)</f>
        <v>10</v>
      </c>
      <c r="V9" s="3">
        <f>IF(INDEX([1]非R能力!$FH$9:$FH$558,D9)=0,0,5000)</f>
        <v>0</v>
      </c>
      <c r="W9" s="3">
        <f>HLOOKUP(W$5,[2]人物技能基础!$O$3:$Q$553,$D9+1,0)</f>
        <v>3.637142857142857</v>
      </c>
      <c r="X9" s="3">
        <f>HLOOKUP(X$5,[2]人物技能基础!$O$3:$Q$553,$D9+1,0)</f>
        <v>2.0186428571428574</v>
      </c>
      <c r="Y9" s="3">
        <f>HLOOKUP(Y$5,[2]人物技能基础!$O$3:$Q$553,$D9+1,0)</f>
        <v>99.964285714285708</v>
      </c>
      <c r="Z9" s="3">
        <f t="shared" si="1"/>
        <v>126553</v>
      </c>
      <c r="AA9" s="3">
        <f t="shared" si="2"/>
        <v>3166</v>
      </c>
      <c r="AB9" s="3">
        <f t="shared" si="3"/>
        <v>1096</v>
      </c>
      <c r="AC9" s="3">
        <f t="shared" si="4"/>
        <v>1217</v>
      </c>
      <c r="AD9" s="3">
        <f t="shared" si="5"/>
        <v>1295</v>
      </c>
    </row>
    <row r="10" spans="1:36" x14ac:dyDescent="0.15">
      <c r="A10" s="3">
        <v>5</v>
      </c>
      <c r="B10" s="3" t="str">
        <f t="shared" si="0"/>
        <v>通天塔5层boss</v>
      </c>
      <c r="C10" s="3">
        <f>INDEX([5]通天塔!$F$47:$F$1046,A10)</f>
        <v>85</v>
      </c>
      <c r="D10" s="3">
        <f t="shared" si="6"/>
        <v>85</v>
      </c>
      <c r="E10" s="3" t="s">
        <v>25</v>
      </c>
      <c r="F10" s="3" t="s">
        <v>26</v>
      </c>
      <c r="G10" s="3">
        <v>30</v>
      </c>
      <c r="H10" s="3">
        <v>30</v>
      </c>
      <c r="I10" s="3">
        <v>0.2</v>
      </c>
      <c r="J10" s="4">
        <v>0.7</v>
      </c>
      <c r="K10" s="4">
        <v>1</v>
      </c>
      <c r="L10" s="4">
        <v>5</v>
      </c>
      <c r="M10" s="3">
        <v>1</v>
      </c>
      <c r="N10" s="3">
        <v>2</v>
      </c>
      <c r="O10" s="3">
        <f>HLOOKUP(O$5,[1]非R能力!$B$8:$F$558,$D10+1,0)</f>
        <v>23084.677057291487</v>
      </c>
      <c r="P10" s="3">
        <f>HLOOKUP(P$5,[1]非R能力!$B$8:$F$558,$D10+1,0)</f>
        <v>5832.4080545003962</v>
      </c>
      <c r="Q10" s="3">
        <f>HLOOKUP(Q$5,[1]非R能力!$B$8:$F$558,$D10+1,0)</f>
        <v>3127.3317779352992</v>
      </c>
      <c r="R10" s="3">
        <f>HLOOKUP(R$5,[1]非R能力!$B$8:$F$558,$D10+1,0)</f>
        <v>960.20929288830189</v>
      </c>
      <c r="S10" s="3">
        <f>HLOOKUP(S$5,[1]非R能力!$B$8:$F$558,$D10+1,0)</f>
        <v>1345.3544864774231</v>
      </c>
      <c r="T10" s="3">
        <f>INDEX([1]非R能力!$H$9:$H$558,D10)</f>
        <v>85.690488495769429</v>
      </c>
      <c r="U10" s="3">
        <f>IF(INDEX([1]非R能力!$FK$9:$FK$558,D10)=0,0,10)</f>
        <v>10</v>
      </c>
      <c r="V10" s="3">
        <f>IF(INDEX([1]非R能力!$FH$9:$FH$558,D10)=0,0,5000)</f>
        <v>0</v>
      </c>
      <c r="W10" s="3">
        <f>HLOOKUP(W$5,[2]人物技能基础!$O$3:$Q$553,$D10+1,0)</f>
        <v>3.637142857142857</v>
      </c>
      <c r="X10" s="3">
        <f>HLOOKUP(X$5,[2]人物技能基础!$O$3:$Q$553,$D10+1,0)</f>
        <v>2.0186428571428574</v>
      </c>
      <c r="Y10" s="3">
        <f>HLOOKUP(Y$5,[2]人物技能基础!$O$3:$Q$553,$D10+1,0)</f>
        <v>99.964285714285708</v>
      </c>
      <c r="Z10" s="3">
        <f t="shared" si="1"/>
        <v>161371</v>
      </c>
      <c r="AA10" s="3">
        <f t="shared" si="2"/>
        <v>3281</v>
      </c>
      <c r="AB10" s="3">
        <f t="shared" si="3"/>
        <v>1166</v>
      </c>
      <c r="AC10" s="3">
        <f t="shared" si="4"/>
        <v>1345</v>
      </c>
      <c r="AD10" s="3">
        <f t="shared" si="5"/>
        <v>1371</v>
      </c>
    </row>
    <row r="11" spans="1:36" x14ac:dyDescent="0.15">
      <c r="A11" s="3">
        <v>6</v>
      </c>
      <c r="B11" s="3" t="str">
        <f t="shared" si="0"/>
        <v>通天塔6层boss</v>
      </c>
      <c r="C11" s="3">
        <f>INDEX([5]通天塔!$F$47:$F$1046,A11)</f>
        <v>86</v>
      </c>
      <c r="D11" s="3">
        <f t="shared" si="6"/>
        <v>86</v>
      </c>
      <c r="E11" s="3" t="s">
        <v>25</v>
      </c>
      <c r="F11" s="3" t="s">
        <v>26</v>
      </c>
      <c r="G11" s="3">
        <v>30</v>
      </c>
      <c r="H11" s="3">
        <v>30</v>
      </c>
      <c r="I11" s="3">
        <v>0.2</v>
      </c>
      <c r="J11" s="4">
        <v>0.7</v>
      </c>
      <c r="K11" s="4">
        <v>1</v>
      </c>
      <c r="L11" s="4">
        <v>5</v>
      </c>
      <c r="M11" s="3">
        <v>1</v>
      </c>
      <c r="N11" s="3">
        <v>2</v>
      </c>
      <c r="O11" s="3">
        <f>HLOOKUP(O$5,[1]非R能力!$B$8:$F$558,$D11+1,0)</f>
        <v>24475.23704389235</v>
      </c>
      <c r="P11" s="3">
        <f>HLOOKUP(P$5,[1]非R能力!$B$8:$F$558,$D11+1,0)</f>
        <v>6288.2962884286053</v>
      </c>
      <c r="Q11" s="3">
        <f>HLOOKUP(Q$5,[1]非R能力!$B$8:$F$558,$D11+1,0)</f>
        <v>3242.2643853382101</v>
      </c>
      <c r="R11" s="3">
        <f>HLOOKUP(R$5,[1]非R能力!$B$8:$F$558,$D11+1,0)</f>
        <v>1006.7300386984316</v>
      </c>
      <c r="S11" s="3">
        <f>HLOOKUP(S$5,[1]非R能力!$B$8:$F$558,$D11+1,0)</f>
        <v>1472.8431917422192</v>
      </c>
      <c r="T11" s="3">
        <f>INDEX([1]非R能力!$H$9:$H$558,D11)</f>
        <v>85.690488495769429</v>
      </c>
      <c r="U11" s="3">
        <f>IF(INDEX([1]非R能力!$FK$9:$FK$558,D11)=0,0,10)</f>
        <v>10</v>
      </c>
      <c r="V11" s="3">
        <f>IF(INDEX([1]非R能力!$FH$9:$FH$558,D11)=0,0,5000)</f>
        <v>0</v>
      </c>
      <c r="W11" s="3">
        <f>HLOOKUP(W$5,[2]人物技能基础!$O$3:$Q$553,$D11+1,0)</f>
        <v>3.637142857142857</v>
      </c>
      <c r="X11" s="3">
        <f>HLOOKUP(X$5,[2]人物技能基础!$O$3:$Q$553,$D11+1,0)</f>
        <v>2.0186428571428574</v>
      </c>
      <c r="Y11" s="3">
        <f>HLOOKUP(Y$5,[2]人物技能基础!$O$3:$Q$553,$D11+1,0)</f>
        <v>99.964285714285708</v>
      </c>
      <c r="Z11" s="3">
        <f t="shared" si="1"/>
        <v>173746</v>
      </c>
      <c r="AA11" s="3">
        <f t="shared" si="2"/>
        <v>3405</v>
      </c>
      <c r="AB11" s="3">
        <f t="shared" si="3"/>
        <v>1257</v>
      </c>
      <c r="AC11" s="3">
        <f t="shared" si="4"/>
        <v>1472</v>
      </c>
      <c r="AD11" s="3">
        <f t="shared" si="5"/>
        <v>1438</v>
      </c>
    </row>
    <row r="12" spans="1:36" x14ac:dyDescent="0.15">
      <c r="A12" s="3">
        <v>7</v>
      </c>
      <c r="B12" s="3" t="str">
        <f t="shared" si="0"/>
        <v>通天塔7层boss</v>
      </c>
      <c r="C12" s="3">
        <f>INDEX([5]通天塔!$F$47:$F$1046,A12)</f>
        <v>87</v>
      </c>
      <c r="D12" s="3">
        <f t="shared" si="6"/>
        <v>87</v>
      </c>
      <c r="E12" s="3" t="s">
        <v>25</v>
      </c>
      <c r="F12" s="3" t="s">
        <v>26</v>
      </c>
      <c r="G12" s="3">
        <v>30</v>
      </c>
      <c r="H12" s="3">
        <v>30</v>
      </c>
      <c r="I12" s="3">
        <v>0.2</v>
      </c>
      <c r="J12" s="4">
        <v>0.7</v>
      </c>
      <c r="K12" s="4">
        <v>1</v>
      </c>
      <c r="L12" s="4">
        <v>5</v>
      </c>
      <c r="M12" s="3">
        <v>1</v>
      </c>
      <c r="N12" s="3">
        <v>2</v>
      </c>
      <c r="O12" s="3">
        <f>HLOOKUP(O$5,[1]非R能力!$B$8:$F$558,$D12+1,0)</f>
        <v>26027.309851613012</v>
      </c>
      <c r="P12" s="3">
        <f>HLOOKUP(P$5,[1]非R能力!$B$8:$F$558,$D12+1,0)</f>
        <v>6483.5662397650567</v>
      </c>
      <c r="Q12" s="3">
        <f>HLOOKUP(Q$5,[1]非R能力!$B$8:$F$558,$D12+1,0)</f>
        <v>3344.0008289130587</v>
      </c>
      <c r="R12" s="3">
        <f>HLOOKUP(R$5,[1]非R能力!$B$8:$F$558,$D12+1,0)</f>
        <v>1053.2530963183256</v>
      </c>
      <c r="S12" s="3">
        <f>HLOOKUP(S$5,[1]非R能力!$B$8:$F$558,$D12+1,0)</f>
        <v>1497.2686366223541</v>
      </c>
      <c r="T12" s="3">
        <f>INDEX([1]非R能力!$H$9:$H$558,D12)</f>
        <v>85.690488495769429</v>
      </c>
      <c r="U12" s="3">
        <f>IF(INDEX([1]非R能力!$FK$9:$FK$558,D12)=0,0,10)</f>
        <v>10</v>
      </c>
      <c r="V12" s="3">
        <f>IF(INDEX([1]非R能力!$FH$9:$FH$558,D12)=0,0,5000)</f>
        <v>0</v>
      </c>
      <c r="W12" s="3">
        <f>HLOOKUP(W$5,[2]人物技能基础!$O$3:$Q$553,$D12+1,0)</f>
        <v>3.637142857142857</v>
      </c>
      <c r="X12" s="3">
        <f>HLOOKUP(X$5,[2]人物技能基础!$O$3:$Q$553,$D12+1,0)</f>
        <v>2.0186428571428574</v>
      </c>
      <c r="Y12" s="3">
        <f>HLOOKUP(Y$5,[2]人物技能基础!$O$3:$Q$553,$D12+1,0)</f>
        <v>99.964285714285708</v>
      </c>
      <c r="Z12" s="3">
        <f t="shared" si="1"/>
        <v>179045</v>
      </c>
      <c r="AA12" s="3">
        <f t="shared" si="2"/>
        <v>3517</v>
      </c>
      <c r="AB12" s="3">
        <f t="shared" si="3"/>
        <v>1296</v>
      </c>
      <c r="AC12" s="3">
        <f t="shared" si="4"/>
        <v>1497</v>
      </c>
      <c r="AD12" s="3">
        <f t="shared" si="5"/>
        <v>1504</v>
      </c>
    </row>
    <row r="13" spans="1:36" x14ac:dyDescent="0.15">
      <c r="A13" s="3">
        <v>8</v>
      </c>
      <c r="B13" s="3" t="str">
        <f t="shared" si="0"/>
        <v>通天塔8层boss</v>
      </c>
      <c r="C13" s="3">
        <f>INDEX([5]通天塔!$F$47:$F$1046,A13)</f>
        <v>89</v>
      </c>
      <c r="D13" s="3">
        <f t="shared" si="6"/>
        <v>89</v>
      </c>
      <c r="E13" s="3" t="s">
        <v>25</v>
      </c>
      <c r="F13" s="3" t="s">
        <v>26</v>
      </c>
      <c r="G13" s="3">
        <v>30</v>
      </c>
      <c r="H13" s="3">
        <v>30</v>
      </c>
      <c r="I13" s="3">
        <v>0.2</v>
      </c>
      <c r="J13" s="4">
        <v>0.7</v>
      </c>
      <c r="K13" s="4">
        <v>1</v>
      </c>
      <c r="L13" s="4">
        <v>5</v>
      </c>
      <c r="M13" s="3">
        <v>1</v>
      </c>
      <c r="N13" s="3">
        <v>2</v>
      </c>
      <c r="O13" s="3">
        <f>HLOOKUP(O$5,[1]非R能力!$B$8:$F$558,$D13+1,0)</f>
        <v>27256.818022954703</v>
      </c>
      <c r="P13" s="3">
        <f>HLOOKUP(P$5,[1]非R能力!$B$8:$F$558,$D13+1,0)</f>
        <v>6874.5761132617326</v>
      </c>
      <c r="Q13" s="3">
        <f>HLOOKUP(Q$5,[1]非R能力!$B$8:$F$558,$D13+1,0)</f>
        <v>3832.4977746750037</v>
      </c>
      <c r="R13" s="3">
        <f>HLOOKUP(R$5,[1]非R能力!$B$8:$F$558,$D13+1,0)</f>
        <v>1118.2450948397118</v>
      </c>
      <c r="S13" s="3">
        <f>HLOOKUP(S$5,[1]非R能力!$B$8:$F$558,$D13+1,0)</f>
        <v>1546.1229017450353</v>
      </c>
      <c r="T13" s="3">
        <f>INDEX([1]非R能力!$H$9:$H$558,D13)</f>
        <v>85.690488495769429</v>
      </c>
      <c r="U13" s="3">
        <f>IF(INDEX([1]非R能力!$FK$9:$FK$558,D13)=0,0,10)</f>
        <v>10</v>
      </c>
      <c r="V13" s="3">
        <f>IF(INDEX([1]非R能力!$FH$9:$FH$558,D13)=0,0,5000)</f>
        <v>0</v>
      </c>
      <c r="W13" s="3">
        <f>HLOOKUP(W$5,[2]人物技能基础!$O$3:$Q$553,$D13+1,0)</f>
        <v>3.637142857142857</v>
      </c>
      <c r="X13" s="3">
        <f>HLOOKUP(X$5,[2]人物技能基础!$O$3:$Q$553,$D13+1,0)</f>
        <v>2.0186428571428574</v>
      </c>
      <c r="Y13" s="3">
        <f>HLOOKUP(Y$5,[2]人物技能基础!$O$3:$Q$553,$D13+1,0)</f>
        <v>99.964285714285708</v>
      </c>
      <c r="Z13" s="3">
        <f t="shared" si="1"/>
        <v>189661</v>
      </c>
      <c r="AA13" s="3">
        <f t="shared" si="2"/>
        <v>4014</v>
      </c>
      <c r="AB13" s="3">
        <f t="shared" si="3"/>
        <v>1374</v>
      </c>
      <c r="AC13" s="3">
        <f t="shared" si="4"/>
        <v>1546</v>
      </c>
      <c r="AD13" s="3">
        <f t="shared" si="5"/>
        <v>1597</v>
      </c>
    </row>
    <row r="14" spans="1:36" x14ac:dyDescent="0.15">
      <c r="A14" s="3">
        <v>9</v>
      </c>
      <c r="B14" s="3" t="str">
        <f t="shared" si="0"/>
        <v>通天塔9层boss</v>
      </c>
      <c r="C14" s="3">
        <f>INDEX([5]通天塔!$F$47:$F$1046,A14)</f>
        <v>90</v>
      </c>
      <c r="D14" s="3">
        <f t="shared" si="6"/>
        <v>90</v>
      </c>
      <c r="E14" s="3" t="s">
        <v>25</v>
      </c>
      <c r="F14" s="3" t="s">
        <v>26</v>
      </c>
      <c r="G14" s="3">
        <v>30</v>
      </c>
      <c r="H14" s="3">
        <v>30</v>
      </c>
      <c r="I14" s="3">
        <v>0.2</v>
      </c>
      <c r="J14" s="4">
        <v>0.7</v>
      </c>
      <c r="K14" s="4">
        <v>1</v>
      </c>
      <c r="L14" s="4">
        <v>5</v>
      </c>
      <c r="M14" s="3">
        <v>1</v>
      </c>
      <c r="N14" s="3">
        <v>2</v>
      </c>
      <c r="O14" s="3">
        <f>HLOOKUP(O$5,[1]非R能力!$B$8:$F$558,$D14+1,0)</f>
        <v>27722.363665781242</v>
      </c>
      <c r="P14" s="3">
        <f>HLOOKUP(P$5,[1]非R能力!$B$8:$F$558,$D14+1,0)</f>
        <v>7070.3163049952564</v>
      </c>
      <c r="Q14" s="3">
        <f>HLOOKUP(Q$5,[1]非R能力!$B$8:$F$558,$D14+1,0)</f>
        <v>3895.3993329367477</v>
      </c>
      <c r="R14" s="3">
        <f>HLOOKUP(R$5,[1]非R能力!$B$8:$F$558,$D14+1,0)</f>
        <v>1136.7127875515805</v>
      </c>
      <c r="S14" s="3">
        <f>HLOOKUP(S$5,[1]非R能力!$B$8:$F$558,$D14+1,0)</f>
        <v>1570.5517464143993</v>
      </c>
      <c r="T14" s="3">
        <f>INDEX([1]非R能力!$H$9:$H$558,D14)</f>
        <v>85.690488495769429</v>
      </c>
      <c r="U14" s="3">
        <f>IF(INDEX([1]非R能力!$FK$9:$FK$558,D14)=0,0,10)</f>
        <v>10</v>
      </c>
      <c r="V14" s="3">
        <f>IF(INDEX([1]非R能力!$FH$9:$FH$558,D14)=0,0,5000)</f>
        <v>0</v>
      </c>
      <c r="W14" s="3">
        <f>HLOOKUP(W$5,[2]人物技能基础!$O$3:$Q$553,$D14+1,0)</f>
        <v>3.637142857142857</v>
      </c>
      <c r="X14" s="3">
        <f>HLOOKUP(X$5,[2]人物技能基础!$O$3:$Q$553,$D14+1,0)</f>
        <v>2.0186428571428574</v>
      </c>
      <c r="Y14" s="3">
        <f>HLOOKUP(Y$5,[2]人物技能基础!$O$3:$Q$553,$D14+1,0)</f>
        <v>99.964285714285708</v>
      </c>
      <c r="Z14" s="3">
        <f t="shared" si="1"/>
        <v>194942</v>
      </c>
      <c r="AA14" s="3">
        <f t="shared" si="2"/>
        <v>4080</v>
      </c>
      <c r="AB14" s="3">
        <f t="shared" si="3"/>
        <v>1414</v>
      </c>
      <c r="AC14" s="3">
        <f t="shared" si="4"/>
        <v>1570</v>
      </c>
      <c r="AD14" s="3">
        <f t="shared" si="5"/>
        <v>1623</v>
      </c>
    </row>
    <row r="15" spans="1:36" x14ac:dyDescent="0.15">
      <c r="A15" s="3">
        <v>10</v>
      </c>
      <c r="B15" s="3" t="str">
        <f t="shared" si="0"/>
        <v>通天塔10层boss</v>
      </c>
      <c r="C15" s="3">
        <f>INDEX([5]通天塔!$F$47:$F$1046,A15)</f>
        <v>92</v>
      </c>
      <c r="D15" s="3">
        <f t="shared" si="6"/>
        <v>92</v>
      </c>
      <c r="E15" s="3" t="s">
        <v>25</v>
      </c>
      <c r="F15" s="3" t="s">
        <v>26</v>
      </c>
      <c r="G15" s="3">
        <v>30</v>
      </c>
      <c r="H15" s="3">
        <v>30</v>
      </c>
      <c r="I15" s="3">
        <v>0.2</v>
      </c>
      <c r="J15" s="4">
        <v>0.7</v>
      </c>
      <c r="K15" s="4">
        <v>1</v>
      </c>
      <c r="L15" s="4">
        <v>5</v>
      </c>
      <c r="M15" s="3">
        <v>1</v>
      </c>
      <c r="N15" s="3">
        <v>2</v>
      </c>
      <c r="O15" s="3">
        <f>HLOOKUP(O$5,[1]非R能力!$B$8:$F$558,$D15+1,0)</f>
        <v>28747.549269852283</v>
      </c>
      <c r="P15" s="3">
        <f>HLOOKUP(P$5,[1]非R能力!$B$8:$F$558,$D15+1,0)</f>
        <v>7296.5338716077422</v>
      </c>
      <c r="Q15" s="3">
        <f>HLOOKUP(Q$5,[1]非R能力!$B$8:$F$558,$D15+1,0)</f>
        <v>4018.7776880663605</v>
      </c>
      <c r="R15" s="3">
        <f>HLOOKUP(R$5,[1]非R能力!$B$8:$F$558,$D15+1,0)</f>
        <v>1173.6536640370005</v>
      </c>
      <c r="S15" s="3">
        <f>HLOOKUP(S$5,[1]非R能力!$B$8:$F$558,$D15+1,0)</f>
        <v>1619.4152626151215</v>
      </c>
      <c r="T15" s="3">
        <f>INDEX([1]非R能力!$H$9:$H$558,D15)</f>
        <v>85.690488495769429</v>
      </c>
      <c r="U15" s="3">
        <f>IF(INDEX([1]非R能力!$FK$9:$FK$558,D15)=0,0,10)</f>
        <v>10</v>
      </c>
      <c r="V15" s="3">
        <f>IF(INDEX([1]非R能力!$FH$9:$FH$558,D15)=0,0,5000)</f>
        <v>0</v>
      </c>
      <c r="W15" s="3">
        <f>HLOOKUP(W$5,[2]人物技能基础!$O$3:$Q$553,$D15+1,0)</f>
        <v>3.637142857142857</v>
      </c>
      <c r="X15" s="3">
        <f>HLOOKUP(X$5,[2]人物技能基础!$O$3:$Q$553,$D15+1,0)</f>
        <v>2.0186428571428574</v>
      </c>
      <c r="Y15" s="3">
        <f>HLOOKUP(Y$5,[2]人物技能基础!$O$3:$Q$553,$D15+1,0)</f>
        <v>99.964285714285708</v>
      </c>
      <c r="Z15" s="3">
        <f t="shared" si="1"/>
        <v>201088</v>
      </c>
      <c r="AA15" s="3">
        <f t="shared" si="2"/>
        <v>4210</v>
      </c>
      <c r="AB15" s="3">
        <f t="shared" si="3"/>
        <v>1459</v>
      </c>
      <c r="AC15" s="3">
        <f t="shared" si="4"/>
        <v>1619</v>
      </c>
      <c r="AD15" s="3">
        <f t="shared" si="5"/>
        <v>1676</v>
      </c>
    </row>
    <row r="16" spans="1:36" x14ac:dyDescent="0.15">
      <c r="A16" s="3">
        <v>11</v>
      </c>
      <c r="B16" s="3" t="str">
        <f t="shared" si="0"/>
        <v>通天塔11层boss</v>
      </c>
      <c r="C16" s="3">
        <f>INDEX([5]通天塔!$F$47:$F$1046,A16)</f>
        <v>106</v>
      </c>
      <c r="D16" s="3">
        <f t="shared" si="6"/>
        <v>106</v>
      </c>
      <c r="E16" s="3" t="s">
        <v>25</v>
      </c>
      <c r="F16" s="3" t="s">
        <v>26</v>
      </c>
      <c r="G16" s="3">
        <v>30</v>
      </c>
      <c r="H16" s="3">
        <v>30</v>
      </c>
      <c r="I16" s="3">
        <v>0.2</v>
      </c>
      <c r="J16" s="4">
        <v>0.7</v>
      </c>
      <c r="K16" s="4">
        <v>1</v>
      </c>
      <c r="L16" s="4">
        <v>5</v>
      </c>
      <c r="M16" s="3">
        <v>1</v>
      </c>
      <c r="N16" s="3">
        <v>2</v>
      </c>
      <c r="O16" s="3">
        <f>HLOOKUP(O$5,[1]非R能力!$B$8:$F$558,$D16+1,0)</f>
        <v>35942.599232872664</v>
      </c>
      <c r="P16" s="3">
        <f>HLOOKUP(P$5,[1]非R能力!$B$8:$F$558,$D16+1,0)</f>
        <v>9032.3257775246748</v>
      </c>
      <c r="Q16" s="3">
        <f>HLOOKUP(Q$5,[1]非R能力!$B$8:$F$558,$D16+1,0)</f>
        <v>4912.1945217278326</v>
      </c>
      <c r="R16" s="3">
        <f>HLOOKUP(R$5,[1]非R能力!$B$8:$F$558,$D16+1,0)</f>
        <v>1432.6059273591743</v>
      </c>
      <c r="S16" s="3">
        <f>HLOOKUP(S$5,[1]非R能力!$B$8:$F$558,$D16+1,0)</f>
        <v>1988.7526862827358</v>
      </c>
      <c r="T16" s="3">
        <f>INDEX([1]非R能力!$H$9:$H$558,D16)</f>
        <v>114.46456506321701</v>
      </c>
      <c r="U16" s="3">
        <f>IF(INDEX([1]非R能力!$FK$9:$FK$558,D16)=0,0,10)</f>
        <v>10</v>
      </c>
      <c r="V16" s="3">
        <f>IF(INDEX([1]非R能力!$FH$9:$FH$558,D16)=0,0,5000)</f>
        <v>5000</v>
      </c>
      <c r="W16" s="3">
        <f>HLOOKUP(W$5,[2]人物技能基础!$O$3:$Q$553,$D16+1,0)</f>
        <v>3.637142857142857</v>
      </c>
      <c r="X16" s="3">
        <f>HLOOKUP(X$5,[2]人物技能基础!$O$3:$Q$553,$D16+1,0)</f>
        <v>2.0186428571428574</v>
      </c>
      <c r="Y16" s="3">
        <f>HLOOKUP(Y$5,[2]人物技能基础!$O$3:$Q$553,$D16+1,0)</f>
        <v>99.964285714285708</v>
      </c>
      <c r="Z16" s="3">
        <f t="shared" si="1"/>
        <v>248670</v>
      </c>
      <c r="AA16" s="3">
        <f t="shared" si="2"/>
        <v>5351</v>
      </c>
      <c r="AB16" s="3">
        <f t="shared" si="3"/>
        <v>1806</v>
      </c>
      <c r="AC16" s="3">
        <f t="shared" si="4"/>
        <v>1988</v>
      </c>
      <c r="AD16" s="3">
        <f t="shared" si="5"/>
        <v>2046</v>
      </c>
    </row>
    <row r="17" spans="1:30" x14ac:dyDescent="0.15">
      <c r="A17" s="3">
        <v>12</v>
      </c>
      <c r="B17" s="3" t="str">
        <f t="shared" si="0"/>
        <v>通天塔12层boss</v>
      </c>
      <c r="C17" s="3">
        <f>INDEX([5]通天塔!$F$47:$F$1046,A17)</f>
        <v>107</v>
      </c>
      <c r="D17" s="3">
        <f t="shared" si="6"/>
        <v>107</v>
      </c>
      <c r="E17" s="3" t="s">
        <v>25</v>
      </c>
      <c r="F17" s="3" t="s">
        <v>26</v>
      </c>
      <c r="G17" s="3">
        <v>30</v>
      </c>
      <c r="H17" s="3">
        <v>30</v>
      </c>
      <c r="I17" s="3">
        <v>0.2</v>
      </c>
      <c r="J17" s="4">
        <v>0.7</v>
      </c>
      <c r="K17" s="4">
        <v>1</v>
      </c>
      <c r="L17" s="4">
        <v>5</v>
      </c>
      <c r="M17" s="3">
        <v>1</v>
      </c>
      <c r="N17" s="3">
        <v>2</v>
      </c>
      <c r="O17" s="3">
        <f>HLOOKUP(O$5,[1]非R能力!$B$8:$F$558,$D17+1,0)</f>
        <v>36452.700964129945</v>
      </c>
      <c r="P17" s="3">
        <f>HLOOKUP(P$5,[1]非R能力!$B$8:$F$558,$D17+1,0)</f>
        <v>9138.0900177066196</v>
      </c>
      <c r="Q17" s="3">
        <f>HLOOKUP(Q$5,[1]非R能力!$B$8:$F$558,$D17+1,0)</f>
        <v>5011.6549198182711</v>
      </c>
      <c r="R17" s="3">
        <f>HLOOKUP(R$5,[1]非R能力!$B$8:$F$558,$D17+1,0)</f>
        <v>1453.0050838673908</v>
      </c>
      <c r="S17" s="3">
        <f>HLOOKUP(S$5,[1]非R能力!$B$8:$F$558,$D17+1,0)</f>
        <v>2026.6560614477339</v>
      </c>
      <c r="T17" s="3">
        <f>INDEX([1]非R能力!$H$9:$H$558,D17)</f>
        <v>143.34537119049247</v>
      </c>
      <c r="U17" s="3">
        <f>IF(INDEX([1]非R能力!$FK$9:$FK$558,D17)=0,0,10)</f>
        <v>10</v>
      </c>
      <c r="V17" s="3">
        <f>IF(INDEX([1]非R能力!$FH$9:$FH$558,D17)=0,0,5000)</f>
        <v>5000</v>
      </c>
      <c r="W17" s="3">
        <f>HLOOKUP(W$5,[2]人物技能基础!$O$3:$Q$553,$D17+1,0)</f>
        <v>3.637142857142857</v>
      </c>
      <c r="X17" s="3">
        <f>HLOOKUP(X$5,[2]人物技能基础!$O$3:$Q$553,$D17+1,0)</f>
        <v>2.0186428571428574</v>
      </c>
      <c r="Y17" s="3">
        <f>HLOOKUP(Y$5,[2]人物技能基础!$O$3:$Q$553,$D17+1,0)</f>
        <v>99.964285714285708</v>
      </c>
      <c r="Z17" s="3">
        <f t="shared" si="1"/>
        <v>252030</v>
      </c>
      <c r="AA17" s="3">
        <f t="shared" si="2"/>
        <v>5454</v>
      </c>
      <c r="AB17" s="3">
        <f t="shared" si="3"/>
        <v>1827</v>
      </c>
      <c r="AC17" s="3">
        <f t="shared" si="4"/>
        <v>2026</v>
      </c>
      <c r="AD17" s="3">
        <f t="shared" si="5"/>
        <v>2075</v>
      </c>
    </row>
    <row r="18" spans="1:30" x14ac:dyDescent="0.15">
      <c r="A18" s="3">
        <v>13</v>
      </c>
      <c r="B18" s="3" t="str">
        <f t="shared" si="0"/>
        <v>通天塔13层boss</v>
      </c>
      <c r="C18" s="3">
        <f>INDEX([5]通天塔!$F$47:$F$1046,A18)</f>
        <v>108</v>
      </c>
      <c r="D18" s="3">
        <f t="shared" si="6"/>
        <v>108</v>
      </c>
      <c r="E18" s="3" t="s">
        <v>25</v>
      </c>
      <c r="F18" s="3" t="s">
        <v>26</v>
      </c>
      <c r="G18" s="3">
        <v>30</v>
      </c>
      <c r="H18" s="3">
        <v>30</v>
      </c>
      <c r="I18" s="3">
        <v>0.2</v>
      </c>
      <c r="J18" s="4">
        <v>0.7</v>
      </c>
      <c r="K18" s="4">
        <v>1</v>
      </c>
      <c r="L18" s="4">
        <v>5</v>
      </c>
      <c r="M18" s="3">
        <v>1</v>
      </c>
      <c r="N18" s="3">
        <v>2</v>
      </c>
      <c r="O18" s="3">
        <f>HLOOKUP(O$5,[1]非R能力!$B$8:$F$558,$D18+1,0)</f>
        <v>36962.860300011314</v>
      </c>
      <c r="P18" s="3">
        <f>HLOOKUP(P$5,[1]非R能力!$B$8:$F$558,$D18+1,0)</f>
        <v>9243.8647547093315</v>
      </c>
      <c r="Q18" s="3">
        <f>HLOOKUP(Q$5,[1]非R能力!$B$8:$F$558,$D18+1,0)</f>
        <v>5111.1236726388379</v>
      </c>
      <c r="R18" s="3">
        <f>HLOOKUP(R$5,[1]非R能力!$B$8:$F$558,$D18+1,0)</f>
        <v>1473.40613390474</v>
      </c>
      <c r="S18" s="3">
        <f>HLOOKUP(S$5,[1]非R能力!$B$8:$F$558,$D18+1,0)</f>
        <v>2064.5619730438834</v>
      </c>
      <c r="T18" s="3">
        <f>INDEX([1]非R能力!$H$9:$H$558,D18)</f>
        <v>143.34537119049247</v>
      </c>
      <c r="U18" s="3">
        <f>IF(INDEX([1]非R能力!$FK$9:$FK$558,D18)=0,0,10)</f>
        <v>10</v>
      </c>
      <c r="V18" s="3">
        <f>IF(INDEX([1]非R能力!$FH$9:$FH$558,D18)=0,0,5000)</f>
        <v>5000</v>
      </c>
      <c r="W18" s="3">
        <f>HLOOKUP(W$5,[2]人物技能基础!$O$3:$Q$553,$D18+1,0)</f>
        <v>3.637142857142857</v>
      </c>
      <c r="X18" s="3">
        <f>HLOOKUP(X$5,[2]人物技能基础!$O$3:$Q$553,$D18+1,0)</f>
        <v>2.0186428571428574</v>
      </c>
      <c r="Y18" s="3">
        <f>HLOOKUP(Y$5,[2]人物技能基础!$O$3:$Q$553,$D18+1,0)</f>
        <v>99.964285714285708</v>
      </c>
      <c r="Z18" s="3">
        <f t="shared" si="1"/>
        <v>254905</v>
      </c>
      <c r="AA18" s="3">
        <f t="shared" si="2"/>
        <v>5557</v>
      </c>
      <c r="AB18" s="3">
        <f t="shared" si="3"/>
        <v>1848</v>
      </c>
      <c r="AC18" s="3">
        <f t="shared" si="4"/>
        <v>2064</v>
      </c>
      <c r="AD18" s="3">
        <f t="shared" si="5"/>
        <v>2104</v>
      </c>
    </row>
    <row r="19" spans="1:30" x14ac:dyDescent="0.15">
      <c r="A19" s="3">
        <v>14</v>
      </c>
      <c r="B19" s="3" t="str">
        <f t="shared" si="0"/>
        <v>通天塔14层boss</v>
      </c>
      <c r="C19" s="3">
        <f>INDEX([5]通天塔!$F$47:$F$1046,A19)</f>
        <v>109</v>
      </c>
      <c r="D19" s="3">
        <f t="shared" si="6"/>
        <v>109</v>
      </c>
      <c r="E19" s="3" t="s">
        <v>25</v>
      </c>
      <c r="F19" s="3" t="s">
        <v>26</v>
      </c>
      <c r="G19" s="3">
        <v>30</v>
      </c>
      <c r="H19" s="3">
        <v>30</v>
      </c>
      <c r="I19" s="3">
        <v>0.2</v>
      </c>
      <c r="J19" s="4">
        <v>0.7</v>
      </c>
      <c r="K19" s="4">
        <v>1</v>
      </c>
      <c r="L19" s="4">
        <v>5</v>
      </c>
      <c r="M19" s="3">
        <v>1</v>
      </c>
      <c r="N19" s="3">
        <v>2</v>
      </c>
      <c r="O19" s="3">
        <f>HLOOKUP(O$5,[1]非R能力!$B$8:$F$558,$D19+1,0)</f>
        <v>37480.935269501031</v>
      </c>
      <c r="P19" s="3">
        <f>HLOOKUP(P$5,[1]非R能力!$B$8:$F$558,$D19+1,0)</f>
        <v>9349.6501231280745</v>
      </c>
      <c r="Q19" s="3">
        <f>HLOOKUP(Q$5,[1]非R能力!$B$8:$F$558,$D19+1,0)</f>
        <v>5190.585736211021</v>
      </c>
      <c r="R19" s="3">
        <f>HLOOKUP(R$5,[1]非R能力!$B$8:$F$558,$D19+1,0)</f>
        <v>1493.8091034434176</v>
      </c>
      <c r="S19" s="3">
        <f>HLOOKUP(S$5,[1]非R能力!$B$8:$F$558,$D19+1,0)</f>
        <v>2102.4704589526955</v>
      </c>
      <c r="T19" s="3">
        <f>INDEX([1]非R能力!$H$9:$H$558,D19)</f>
        <v>172.33377971292671</v>
      </c>
      <c r="U19" s="3">
        <f>IF(INDEX([1]非R能力!$FK$9:$FK$558,D19)=0,0,10)</f>
        <v>10</v>
      </c>
      <c r="V19" s="3">
        <f>IF(INDEX([1]非R能力!$FH$9:$FH$558,D19)=0,0,5000)</f>
        <v>5000</v>
      </c>
      <c r="W19" s="3">
        <f>HLOOKUP(W$5,[2]人物技能基础!$O$3:$Q$553,$D19+1,0)</f>
        <v>3.637142857142857</v>
      </c>
      <c r="X19" s="3">
        <f>HLOOKUP(X$5,[2]人物技能基础!$O$3:$Q$553,$D19+1,0)</f>
        <v>2.0186428571428574</v>
      </c>
      <c r="Y19" s="3">
        <f>HLOOKUP(Y$5,[2]人物技能基础!$O$3:$Q$553,$D19+1,0)</f>
        <v>99.964285714285708</v>
      </c>
      <c r="Z19" s="3">
        <f t="shared" si="1"/>
        <v>258267</v>
      </c>
      <c r="AA19" s="3">
        <f t="shared" si="2"/>
        <v>5640</v>
      </c>
      <c r="AB19" s="3">
        <f t="shared" si="3"/>
        <v>1869</v>
      </c>
      <c r="AC19" s="3">
        <f t="shared" si="4"/>
        <v>2102</v>
      </c>
      <c r="AD19" s="3">
        <f t="shared" si="5"/>
        <v>2134</v>
      </c>
    </row>
    <row r="20" spans="1:30" x14ac:dyDescent="0.15">
      <c r="A20" s="3">
        <v>15</v>
      </c>
      <c r="B20" s="3" t="str">
        <f t="shared" si="0"/>
        <v>通天塔15层boss</v>
      </c>
      <c r="C20" s="3">
        <f>INDEX([5]通天塔!$F$47:$F$1046,A20)</f>
        <v>110</v>
      </c>
      <c r="D20" s="3">
        <f t="shared" si="6"/>
        <v>110</v>
      </c>
      <c r="E20" s="3" t="s">
        <v>25</v>
      </c>
      <c r="F20" s="3" t="s">
        <v>26</v>
      </c>
      <c r="G20" s="3">
        <v>30</v>
      </c>
      <c r="H20" s="3">
        <v>30</v>
      </c>
      <c r="I20" s="3">
        <v>0.2</v>
      </c>
      <c r="J20" s="4">
        <v>0.7</v>
      </c>
      <c r="K20" s="4">
        <v>1</v>
      </c>
      <c r="L20" s="4">
        <v>5</v>
      </c>
      <c r="M20" s="3">
        <v>1</v>
      </c>
      <c r="N20" s="3">
        <v>2</v>
      </c>
      <c r="O20" s="3">
        <f>HLOOKUP(O$5,[1]非R能力!$B$8:$F$558,$D20+1,0)</f>
        <v>37945.922487299904</v>
      </c>
      <c r="P20" s="3">
        <f>HLOOKUP(P$5,[1]非R能力!$B$8:$F$558,$D20+1,0)</f>
        <v>9458.5439438415742</v>
      </c>
      <c r="Q20" s="3">
        <f>HLOOKUP(Q$5,[1]非R能力!$B$8:$F$558,$D20+1,0)</f>
        <v>5270.0551112063013</v>
      </c>
      <c r="R20" s="3">
        <f>HLOOKUP(R$5,[1]非R能力!$B$8:$F$558,$D20+1,0)</f>
        <v>1514.2140184556183</v>
      </c>
      <c r="S20" s="3">
        <f>HLOOKUP(S$5,[1]非R能力!$B$8:$F$558,$D20+1,0)</f>
        <v>2140.3815570556808</v>
      </c>
      <c r="T20" s="3">
        <f>INDEX([1]非R能力!$H$9:$H$558,D20)</f>
        <v>172.33377971292671</v>
      </c>
      <c r="U20" s="3">
        <f>IF(INDEX([1]非R能力!$FK$9:$FK$558,D20)=0,0,10)</f>
        <v>10</v>
      </c>
      <c r="V20" s="3">
        <f>IF(INDEX([1]非R能力!$FH$9:$FH$558,D20)=0,0,5000)</f>
        <v>5000</v>
      </c>
      <c r="W20" s="3">
        <f>HLOOKUP(W$5,[2]人物技能基础!$O$3:$Q$553,$D20+1,0)</f>
        <v>3.637142857142857</v>
      </c>
      <c r="X20" s="3">
        <f>HLOOKUP(X$5,[2]人物技能基础!$O$3:$Q$553,$D20+1,0)</f>
        <v>2.0186428571428574</v>
      </c>
      <c r="Y20" s="3">
        <f>HLOOKUP(Y$5,[2]人物技能基础!$O$3:$Q$553,$D20+1,0)</f>
        <v>99.964285714285708</v>
      </c>
      <c r="Z20" s="3">
        <f t="shared" si="1"/>
        <v>261214</v>
      </c>
      <c r="AA20" s="3">
        <f t="shared" si="2"/>
        <v>5723</v>
      </c>
      <c r="AB20" s="3">
        <f t="shared" si="3"/>
        <v>1891</v>
      </c>
      <c r="AC20" s="3">
        <f t="shared" si="4"/>
        <v>2140</v>
      </c>
      <c r="AD20" s="3">
        <f t="shared" si="5"/>
        <v>2163</v>
      </c>
    </row>
    <row r="21" spans="1:30" x14ac:dyDescent="0.15">
      <c r="A21" s="3">
        <v>16</v>
      </c>
      <c r="B21" s="3" t="str">
        <f t="shared" si="0"/>
        <v>通天塔16层boss</v>
      </c>
      <c r="C21" s="3">
        <f>INDEX([5]通天塔!$F$47:$F$1046,A21)</f>
        <v>112</v>
      </c>
      <c r="D21" s="3">
        <f t="shared" si="6"/>
        <v>112</v>
      </c>
      <c r="E21" s="3" t="s">
        <v>25</v>
      </c>
      <c r="F21" s="3" t="s">
        <v>26</v>
      </c>
      <c r="G21" s="3">
        <v>30</v>
      </c>
      <c r="H21" s="3">
        <v>30</v>
      </c>
      <c r="I21" s="3">
        <v>0.2</v>
      </c>
      <c r="J21" s="4">
        <v>0.7</v>
      </c>
      <c r="K21" s="4">
        <v>1</v>
      </c>
      <c r="L21" s="4">
        <v>5</v>
      </c>
      <c r="M21" s="3">
        <v>1</v>
      </c>
      <c r="N21" s="3">
        <v>2</v>
      </c>
      <c r="O21" s="3">
        <f>HLOOKUP(O$5,[1]非R能力!$B$8:$F$558,$D21+1,0)</f>
        <v>38876.602660330871</v>
      </c>
      <c r="P21" s="3">
        <f>HLOOKUP(P$5,[1]非R能力!$B$8:$F$558,$D21+1,0)</f>
        <v>9679.2771998589506</v>
      </c>
      <c r="Q21" s="3">
        <f>HLOOKUP(Q$5,[1]非R能力!$B$8:$F$558,$D21+1,0)</f>
        <v>5429.0777667442926</v>
      </c>
      <c r="R21" s="3">
        <f>HLOOKUP(R$5,[1]非R能力!$B$8:$F$558,$D21+1,0)</f>
        <v>1555.0474232635459</v>
      </c>
      <c r="S21" s="3">
        <f>HLOOKUP(S$5,[1]非R能力!$B$8:$F$558,$D21+1,0)</f>
        <v>2216.2314524076901</v>
      </c>
      <c r="T21" s="3">
        <f>INDEX([1]非R能力!$H$9:$H$558,D21)</f>
        <v>230.63692601823374</v>
      </c>
      <c r="U21" s="3">
        <f>IF(INDEX([1]非R能力!$FK$9:$FK$558,D21)=0,0,10)</f>
        <v>10</v>
      </c>
      <c r="V21" s="3">
        <f>IF(INDEX([1]非R能力!$FH$9:$FH$558,D21)=0,0,5000)</f>
        <v>5000</v>
      </c>
      <c r="W21" s="3">
        <f>HLOOKUP(W$5,[2]人物技能基础!$O$3:$Q$553,$D21+1,0)</f>
        <v>3.637142857142857</v>
      </c>
      <c r="X21" s="3">
        <f>HLOOKUP(X$5,[2]人物技能基础!$O$3:$Q$553,$D21+1,0)</f>
        <v>2.0186428571428574</v>
      </c>
      <c r="Y21" s="3">
        <f>HLOOKUP(Y$5,[2]人物技能基础!$O$3:$Q$553,$D21+1,0)</f>
        <v>99.964285714285708</v>
      </c>
      <c r="Z21" s="3">
        <f t="shared" si="1"/>
        <v>268187</v>
      </c>
      <c r="AA21" s="3">
        <f t="shared" si="2"/>
        <v>5888</v>
      </c>
      <c r="AB21" s="3">
        <f t="shared" si="3"/>
        <v>1935</v>
      </c>
      <c r="AC21" s="3">
        <f t="shared" si="4"/>
        <v>2216</v>
      </c>
      <c r="AD21" s="3">
        <f t="shared" si="5"/>
        <v>2221</v>
      </c>
    </row>
    <row r="22" spans="1:30" x14ac:dyDescent="0.15">
      <c r="A22" s="3">
        <v>17</v>
      </c>
      <c r="B22" s="3" t="str">
        <f t="shared" si="0"/>
        <v>通天塔17层boss</v>
      </c>
      <c r="C22" s="3">
        <f>INDEX([5]通天塔!$F$47:$F$1046,A22)</f>
        <v>114</v>
      </c>
      <c r="D22" s="3">
        <f t="shared" si="6"/>
        <v>114</v>
      </c>
      <c r="E22" s="3" t="s">
        <v>25</v>
      </c>
      <c r="F22" s="3" t="s">
        <v>26</v>
      </c>
      <c r="G22" s="3">
        <v>30</v>
      </c>
      <c r="H22" s="3">
        <v>30</v>
      </c>
      <c r="I22" s="3">
        <v>0.2</v>
      </c>
      <c r="J22" s="4">
        <v>0.7</v>
      </c>
      <c r="K22" s="4">
        <v>1</v>
      </c>
      <c r="L22" s="4">
        <v>5</v>
      </c>
      <c r="M22" s="3">
        <v>1</v>
      </c>
      <c r="N22" s="3">
        <v>2</v>
      </c>
      <c r="O22" s="3">
        <f>HLOOKUP(O$5,[1]非R能力!$B$8:$F$558,$D22+1,0)</f>
        <v>39807.539595586713</v>
      </c>
      <c r="P22" s="3">
        <f>HLOOKUP(P$5,[1]非R能力!$B$8:$F$558,$D22+1,0)</f>
        <v>9899.5608756360671</v>
      </c>
      <c r="Q22" s="3">
        <f>HLOOKUP(Q$5,[1]非R能力!$B$8:$F$558,$D22+1,0)</f>
        <v>5588.1344795380073</v>
      </c>
      <c r="R22" s="3">
        <f>HLOOKUP(R$5,[1]非R能力!$B$8:$F$558,$D22+1,0)</f>
        <v>1595.8898450877161</v>
      </c>
      <c r="S22" s="3">
        <f>HLOOKUP(S$5,[1]非R能力!$B$8:$F$558,$D22+1,0)</f>
        <v>2292.0935980126956</v>
      </c>
      <c r="T22" s="3">
        <f>INDEX([1]非R能力!$H$9:$H$558,D22)</f>
        <v>259.95344020540671</v>
      </c>
      <c r="U22" s="3">
        <f>IF(INDEX([1]非R能力!$FK$9:$FK$558,D22)=0,0,10)</f>
        <v>10</v>
      </c>
      <c r="V22" s="3">
        <f>IF(INDEX([1]非R能力!$FH$9:$FH$558,D22)=0,0,5000)</f>
        <v>5000</v>
      </c>
      <c r="W22" s="3">
        <f>HLOOKUP(W$5,[2]人物技能基础!$O$3:$Q$553,$D22+1,0)</f>
        <v>3.637142857142857</v>
      </c>
      <c r="X22" s="3">
        <f>HLOOKUP(X$5,[2]人物技能基础!$O$3:$Q$553,$D22+1,0)</f>
        <v>2.0186428571428574</v>
      </c>
      <c r="Y22" s="3">
        <f>HLOOKUP(Y$5,[2]人物技能基础!$O$3:$Q$553,$D22+1,0)</f>
        <v>99.964285714285708</v>
      </c>
      <c r="Z22" s="3">
        <f t="shared" si="1"/>
        <v>274658</v>
      </c>
      <c r="AA22" s="3">
        <f t="shared" si="2"/>
        <v>6053</v>
      </c>
      <c r="AB22" s="3">
        <f t="shared" si="3"/>
        <v>1979</v>
      </c>
      <c r="AC22" s="3">
        <f t="shared" si="4"/>
        <v>2292</v>
      </c>
      <c r="AD22" s="3">
        <f t="shared" si="5"/>
        <v>2279</v>
      </c>
    </row>
    <row r="23" spans="1:30" x14ac:dyDescent="0.15">
      <c r="A23" s="3">
        <v>18</v>
      </c>
      <c r="B23" s="3" t="str">
        <f t="shared" si="0"/>
        <v>通天塔18层boss</v>
      </c>
      <c r="C23" s="3">
        <f>INDEX([5]通天塔!$F$47:$F$1046,A23)</f>
        <v>116</v>
      </c>
      <c r="D23" s="3">
        <f t="shared" si="6"/>
        <v>116</v>
      </c>
      <c r="E23" s="3" t="s">
        <v>25</v>
      </c>
      <c r="F23" s="3" t="s">
        <v>26</v>
      </c>
      <c r="G23" s="3">
        <v>30</v>
      </c>
      <c r="H23" s="3">
        <v>30</v>
      </c>
      <c r="I23" s="3">
        <v>0.2</v>
      </c>
      <c r="J23" s="4">
        <v>0.7</v>
      </c>
      <c r="K23" s="4">
        <v>1</v>
      </c>
      <c r="L23" s="4">
        <v>5</v>
      </c>
      <c r="M23" s="3">
        <v>1</v>
      </c>
      <c r="N23" s="3">
        <v>2</v>
      </c>
      <c r="O23" s="3">
        <f>HLOOKUP(O$5,[1]非R能力!$B$8:$F$558,$D23+1,0)</f>
        <v>41446.370118492952</v>
      </c>
      <c r="P23" s="3">
        <f>HLOOKUP(P$5,[1]非R能力!$B$8:$F$558,$D23+1,0)</f>
        <v>10131.67284157645</v>
      </c>
      <c r="Q23" s="3">
        <f>HLOOKUP(Q$5,[1]非R能力!$B$8:$F$558,$D23+1,0)</f>
        <v>5833.8188492774234</v>
      </c>
      <c r="R23" s="3">
        <f>HLOOKUP(R$5,[1]非R能力!$B$8:$F$558,$D23+1,0)</f>
        <v>1636.7414917056872</v>
      </c>
      <c r="S23" s="3">
        <f>HLOOKUP(S$5,[1]非R能力!$B$8:$F$558,$D23+1,0)</f>
        <v>2367.968296922787</v>
      </c>
      <c r="T23" s="3">
        <f>INDEX([1]非R能力!$H$9:$H$558,D23)</f>
        <v>318.92083775999998</v>
      </c>
      <c r="U23" s="3">
        <f>IF(INDEX([1]非R能力!$FK$9:$FK$558,D23)=0,0,10)</f>
        <v>10</v>
      </c>
      <c r="V23" s="3">
        <f>IF(INDEX([1]非R能力!$FH$9:$FH$558,D23)=0,0,5000)</f>
        <v>5000</v>
      </c>
      <c r="W23" s="3">
        <f>HLOOKUP(W$5,[2]人物技能基础!$O$3:$Q$553,$D23+1,0)</f>
        <v>3.637142857142857</v>
      </c>
      <c r="X23" s="3">
        <f>HLOOKUP(X$5,[2]人物技能基础!$O$3:$Q$553,$D23+1,0)</f>
        <v>2.0186428571428574</v>
      </c>
      <c r="Y23" s="3">
        <f>HLOOKUP(Y$5,[2]人物技能基础!$O$3:$Q$553,$D23+1,0)</f>
        <v>99.964285714285708</v>
      </c>
      <c r="Z23" s="3">
        <f t="shared" si="1"/>
        <v>281926</v>
      </c>
      <c r="AA23" s="3">
        <f t="shared" si="2"/>
        <v>6310</v>
      </c>
      <c r="AB23" s="3">
        <f t="shared" si="3"/>
        <v>2026</v>
      </c>
      <c r="AC23" s="3">
        <f t="shared" si="4"/>
        <v>2367</v>
      </c>
      <c r="AD23" s="3">
        <f t="shared" si="5"/>
        <v>2338</v>
      </c>
    </row>
    <row r="24" spans="1:30" x14ac:dyDescent="0.15">
      <c r="A24" s="3">
        <v>19</v>
      </c>
      <c r="B24" s="3" t="str">
        <f t="shared" si="0"/>
        <v>通天塔19层boss</v>
      </c>
      <c r="C24" s="3">
        <f>INDEX([5]通天塔!$F$47:$F$1046,A24)</f>
        <v>118</v>
      </c>
      <c r="D24" s="3">
        <f t="shared" si="6"/>
        <v>118</v>
      </c>
      <c r="E24" s="3" t="s">
        <v>25</v>
      </c>
      <c r="F24" s="3" t="s">
        <v>26</v>
      </c>
      <c r="G24" s="3">
        <v>30</v>
      </c>
      <c r="H24" s="3">
        <v>30</v>
      </c>
      <c r="I24" s="3">
        <v>0.2</v>
      </c>
      <c r="J24" s="4">
        <v>0.7</v>
      </c>
      <c r="K24" s="4">
        <v>1</v>
      </c>
      <c r="L24" s="4">
        <v>5</v>
      </c>
      <c r="M24" s="3">
        <v>1</v>
      </c>
      <c r="N24" s="3">
        <v>2</v>
      </c>
      <c r="O24" s="3">
        <f>HLOOKUP(O$5,[1]非R能力!$B$8:$F$558,$D24+1,0)</f>
        <v>43091.422912875489</v>
      </c>
      <c r="P24" s="3">
        <f>HLOOKUP(P$5,[1]非R能力!$B$8:$F$558,$D24+1,0)</f>
        <v>10414.038320101212</v>
      </c>
      <c r="Q24" s="3">
        <f>HLOOKUP(Q$5,[1]非R能力!$B$8:$F$558,$D24+1,0)</f>
        <v>6079.7462413037074</v>
      </c>
      <c r="R24" s="3">
        <f>HLOOKUP(R$5,[1]非R能力!$B$8:$F$558,$D24+1,0)</f>
        <v>1706.9991209070552</v>
      </c>
      <c r="S24" s="3">
        <f>HLOOKUP(S$5,[1]非R能力!$B$8:$F$558,$D24+1,0)</f>
        <v>2443.9602253413063</v>
      </c>
      <c r="T24" s="3">
        <f>INDEX([1]非R能力!$H$9:$H$558,D24)</f>
        <v>378.34011541502355</v>
      </c>
      <c r="U24" s="3">
        <f>IF(INDEX([1]非R能力!$FK$9:$FK$558,D24)=0,0,10)</f>
        <v>10</v>
      </c>
      <c r="V24" s="3">
        <f>IF(INDEX([1]非R能力!$FH$9:$FH$558,D24)=0,0,5000)</f>
        <v>5000</v>
      </c>
      <c r="W24" s="3">
        <f>HLOOKUP(W$5,[2]人物技能基础!$O$3:$Q$553,$D24+1,0)</f>
        <v>3.637142857142857</v>
      </c>
      <c r="X24" s="3">
        <f>HLOOKUP(X$5,[2]人物技能基础!$O$3:$Q$553,$D24+1,0)</f>
        <v>2.0186428571428574</v>
      </c>
      <c r="Y24" s="3">
        <f>HLOOKUP(Y$5,[2]人物技能基础!$O$3:$Q$553,$D24+1,0)</f>
        <v>99.964285714285708</v>
      </c>
      <c r="Z24" s="3">
        <f t="shared" si="1"/>
        <v>290601</v>
      </c>
      <c r="AA24" s="3">
        <f t="shared" si="2"/>
        <v>6567</v>
      </c>
      <c r="AB24" s="3">
        <f t="shared" si="3"/>
        <v>2082</v>
      </c>
      <c r="AC24" s="3">
        <f t="shared" si="4"/>
        <v>2443</v>
      </c>
      <c r="AD24" s="3">
        <f t="shared" si="5"/>
        <v>2438</v>
      </c>
    </row>
    <row r="25" spans="1:30" x14ac:dyDescent="0.15">
      <c r="A25" s="3">
        <v>20</v>
      </c>
      <c r="B25" s="3" t="str">
        <f t="shared" si="0"/>
        <v>通天塔20层boss</v>
      </c>
      <c r="C25" s="3">
        <f>INDEX([5]通天塔!$F$47:$F$1046,A25)</f>
        <v>120</v>
      </c>
      <c r="D25" s="3">
        <f t="shared" si="6"/>
        <v>120</v>
      </c>
      <c r="E25" s="3" t="s">
        <v>25</v>
      </c>
      <c r="F25" s="3" t="s">
        <v>26</v>
      </c>
      <c r="G25" s="3">
        <v>30</v>
      </c>
      <c r="H25" s="3">
        <v>30</v>
      </c>
      <c r="I25" s="3">
        <v>0.2</v>
      </c>
      <c r="J25" s="4">
        <v>0.7</v>
      </c>
      <c r="K25" s="4">
        <v>1</v>
      </c>
      <c r="L25" s="4">
        <v>5</v>
      </c>
      <c r="M25" s="3">
        <v>1</v>
      </c>
      <c r="N25" s="3">
        <v>2</v>
      </c>
      <c r="O25" s="3">
        <f>HLOOKUP(O$5,[1]非R能力!$B$8:$F$558,$D25+1,0)</f>
        <v>44736.897209480157</v>
      </c>
      <c r="P25" s="3">
        <f>HLOOKUP(P$5,[1]非R能力!$B$8:$F$558,$D25+1,0)</f>
        <v>10807.534360152533</v>
      </c>
      <c r="Q25" s="3">
        <f>HLOOKUP(Q$5,[1]非R能力!$B$8:$F$558,$D25+1,0)</f>
        <v>6322.2697732931192</v>
      </c>
      <c r="R25" s="3">
        <f>HLOOKUP(R$5,[1]非R能力!$B$8:$F$558,$D25+1,0)</f>
        <v>1777.2713396736594</v>
      </c>
      <c r="S25" s="3">
        <f>HLOOKUP(S$5,[1]非R能力!$B$8:$F$558,$D25+1,0)</f>
        <v>2519.9653269515579</v>
      </c>
      <c r="T25" s="3">
        <f>INDEX([1]非R能力!$H$9:$H$558,D25)</f>
        <v>408.22150277796328</v>
      </c>
      <c r="U25" s="3">
        <f>IF(INDEX([1]非R能力!$FK$9:$FK$558,D25)=0,0,10)</f>
        <v>10</v>
      </c>
      <c r="V25" s="3">
        <f>IF(INDEX([1]非R能力!$FH$9:$FH$558,D25)=0,0,5000)</f>
        <v>5000</v>
      </c>
      <c r="W25" s="3">
        <f>HLOOKUP(W$5,[2]人物技能基础!$O$3:$Q$553,$D25+1,0)</f>
        <v>3.637142857142857</v>
      </c>
      <c r="X25" s="3">
        <f>HLOOKUP(X$5,[2]人物技能基础!$O$3:$Q$553,$D25+1,0)</f>
        <v>2.0186428571428574</v>
      </c>
      <c r="Y25" s="3">
        <f>HLOOKUP(Y$5,[2]人物技能基础!$O$3:$Q$553,$D25+1,0)</f>
        <v>99.964285714285708</v>
      </c>
      <c r="Z25" s="3">
        <f t="shared" si="1"/>
        <v>301769</v>
      </c>
      <c r="AA25" s="3">
        <f t="shared" si="2"/>
        <v>6820</v>
      </c>
      <c r="AB25" s="3">
        <f t="shared" si="3"/>
        <v>2161</v>
      </c>
      <c r="AC25" s="3">
        <f t="shared" si="4"/>
        <v>2519</v>
      </c>
      <c r="AD25" s="3">
        <f t="shared" si="5"/>
        <v>2538</v>
      </c>
    </row>
    <row r="26" spans="1:30" x14ac:dyDescent="0.15">
      <c r="A26" s="3">
        <v>21</v>
      </c>
      <c r="B26" s="3" t="str">
        <f t="shared" si="0"/>
        <v>通天塔21层boss</v>
      </c>
      <c r="C26" s="3">
        <f>INDEX([5]通天塔!$F$47:$F$1046,A26)</f>
        <v>122</v>
      </c>
      <c r="D26" s="3">
        <f t="shared" si="6"/>
        <v>122</v>
      </c>
      <c r="E26" s="3" t="s">
        <v>25</v>
      </c>
      <c r="F26" s="3" t="s">
        <v>26</v>
      </c>
      <c r="G26" s="3">
        <v>30</v>
      </c>
      <c r="H26" s="3">
        <v>30</v>
      </c>
      <c r="I26" s="3">
        <v>0.2</v>
      </c>
      <c r="J26" s="4">
        <v>0.7</v>
      </c>
      <c r="K26" s="4">
        <v>1</v>
      </c>
      <c r="L26" s="4">
        <v>5</v>
      </c>
      <c r="M26" s="3">
        <v>1</v>
      </c>
      <c r="N26" s="3">
        <v>2</v>
      </c>
      <c r="O26" s="3">
        <f>HLOOKUP(O$5,[1]非R能力!$B$8:$F$558,$D26+1,0)</f>
        <v>46382.803184530669</v>
      </c>
      <c r="P26" s="3">
        <f>HLOOKUP(P$5,[1]非R能力!$B$8:$F$558,$D26+1,0)</f>
        <v>11312.090882816525</v>
      </c>
      <c r="Q26" s="3">
        <f>HLOOKUP(Q$5,[1]非R能力!$B$8:$F$558,$D26+1,0)</f>
        <v>6561.3898073637238</v>
      </c>
      <c r="R26" s="3">
        <f>HLOOKUP(R$5,[1]非R能力!$B$8:$F$558,$D26+1,0)</f>
        <v>1847.5585057593103</v>
      </c>
      <c r="S26" s="3">
        <f>HLOOKUP(S$5,[1]非R能力!$B$8:$F$558,$D26+1,0)</f>
        <v>2595.983905223281</v>
      </c>
      <c r="T26" s="3">
        <f>INDEX([1]非R能力!$H$9:$H$558,D26)</f>
        <v>468.33241535409888</v>
      </c>
      <c r="U26" s="3">
        <f>IF(INDEX([1]非R能力!$FK$9:$FK$558,D26)=0,0,10)</f>
        <v>10</v>
      </c>
      <c r="V26" s="3">
        <f>IF(INDEX([1]非R能力!$FH$9:$FH$558,D26)=0,0,5000)</f>
        <v>5000</v>
      </c>
      <c r="W26" s="3">
        <f>HLOOKUP(W$5,[2]人物技能基础!$O$3:$Q$553,$D26+1,0)</f>
        <v>3.637142857142857</v>
      </c>
      <c r="X26" s="3">
        <f>HLOOKUP(X$5,[2]人物技能基础!$O$3:$Q$553,$D26+1,0)</f>
        <v>2.0186428571428574</v>
      </c>
      <c r="Y26" s="3">
        <f>HLOOKUP(Y$5,[2]人物技能基础!$O$3:$Q$553,$D26+1,0)</f>
        <v>99.964285714285708</v>
      </c>
      <c r="Z26" s="3">
        <f t="shared" si="1"/>
        <v>316464</v>
      </c>
      <c r="AA26" s="3">
        <f t="shared" si="2"/>
        <v>7070</v>
      </c>
      <c r="AB26" s="3">
        <f t="shared" si="3"/>
        <v>2262</v>
      </c>
      <c r="AC26" s="3">
        <f t="shared" si="4"/>
        <v>2595</v>
      </c>
      <c r="AD26" s="3">
        <f t="shared" si="5"/>
        <v>2639</v>
      </c>
    </row>
    <row r="27" spans="1:30" x14ac:dyDescent="0.15">
      <c r="A27" s="3">
        <v>22</v>
      </c>
      <c r="B27" s="3" t="str">
        <f t="shared" si="0"/>
        <v>通天塔22层boss</v>
      </c>
      <c r="C27" s="3">
        <f>INDEX([5]通天塔!$F$47:$F$1046,A27)</f>
        <v>124</v>
      </c>
      <c r="D27" s="3">
        <f t="shared" si="6"/>
        <v>124</v>
      </c>
      <c r="E27" s="3" t="s">
        <v>25</v>
      </c>
      <c r="F27" s="3" t="s">
        <v>26</v>
      </c>
      <c r="G27" s="3">
        <v>30</v>
      </c>
      <c r="H27" s="3">
        <v>30</v>
      </c>
      <c r="I27" s="3">
        <v>0.2</v>
      </c>
      <c r="J27" s="4">
        <v>0.7</v>
      </c>
      <c r="K27" s="4">
        <v>1</v>
      </c>
      <c r="L27" s="4">
        <v>5</v>
      </c>
      <c r="M27" s="3">
        <v>1</v>
      </c>
      <c r="N27" s="3">
        <v>2</v>
      </c>
      <c r="O27" s="3">
        <f>HLOOKUP(O$5,[1]非R能力!$B$8:$F$558,$D27+1,0)</f>
        <v>48033.112199441312</v>
      </c>
      <c r="P27" s="3">
        <f>HLOOKUP(P$5,[1]非R能力!$B$8:$F$558,$D27+1,0)</f>
        <v>11816.677913080031</v>
      </c>
      <c r="Q27" s="3">
        <f>HLOOKUP(Q$5,[1]非R能力!$B$8:$F$558,$D27+1,0)</f>
        <v>6797.5622789145955</v>
      </c>
      <c r="R27" s="3">
        <f>HLOOKUP(R$5,[1]非R能力!$B$8:$F$558,$D27+1,0)</f>
        <v>1917.8609769178179</v>
      </c>
      <c r="S27" s="3">
        <f>HLOOKUP(S$5,[1]非R能力!$B$8:$F$558,$D27+1,0)</f>
        <v>2672.0162636262135</v>
      </c>
      <c r="T27" s="3">
        <f>INDEX([1]非R能力!$H$9:$H$558,D27)</f>
        <v>559.38323558397383</v>
      </c>
      <c r="U27" s="3">
        <f>IF(INDEX([1]非R能力!$FK$9:$FK$558,D27)=0,0,10)</f>
        <v>10</v>
      </c>
      <c r="V27" s="3">
        <f>IF(INDEX([1]非R能力!$FH$9:$FH$558,D27)=0,0,5000)</f>
        <v>5000</v>
      </c>
      <c r="W27" s="3">
        <f>HLOOKUP(W$5,[2]人物技能基础!$O$3:$Q$553,$D27+1,0)</f>
        <v>3.637142857142857</v>
      </c>
      <c r="X27" s="3">
        <f>HLOOKUP(X$5,[2]人物技能基础!$O$3:$Q$553,$D27+1,0)</f>
        <v>2.0186428571428574</v>
      </c>
      <c r="Y27" s="3">
        <f>HLOOKUP(Y$5,[2]人物技能基础!$O$3:$Q$553,$D27+1,0)</f>
        <v>99.964285714285708</v>
      </c>
      <c r="Z27" s="3">
        <f t="shared" si="1"/>
        <v>331681</v>
      </c>
      <c r="AA27" s="3">
        <f t="shared" si="2"/>
        <v>7317</v>
      </c>
      <c r="AB27" s="3">
        <f t="shared" si="3"/>
        <v>2363</v>
      </c>
      <c r="AC27" s="3">
        <f t="shared" si="4"/>
        <v>2672</v>
      </c>
      <c r="AD27" s="3">
        <f t="shared" si="5"/>
        <v>2739</v>
      </c>
    </row>
    <row r="28" spans="1:30" x14ac:dyDescent="0.15">
      <c r="A28" s="3">
        <v>23</v>
      </c>
      <c r="B28" s="3" t="str">
        <f t="shared" si="0"/>
        <v>通天塔23层boss</v>
      </c>
      <c r="C28" s="3">
        <f>INDEX([5]通天塔!$F$47:$F$1046,A28)</f>
        <v>126</v>
      </c>
      <c r="D28" s="3">
        <f t="shared" si="6"/>
        <v>126</v>
      </c>
      <c r="E28" s="3" t="s">
        <v>25</v>
      </c>
      <c r="F28" s="3" t="s">
        <v>26</v>
      </c>
      <c r="G28" s="3">
        <v>30</v>
      </c>
      <c r="H28" s="3">
        <v>30</v>
      </c>
      <c r="I28" s="3">
        <v>0.2</v>
      </c>
      <c r="J28" s="4">
        <v>0.7</v>
      </c>
      <c r="K28" s="4">
        <v>1</v>
      </c>
      <c r="L28" s="4">
        <v>5</v>
      </c>
      <c r="M28" s="3">
        <v>1</v>
      </c>
      <c r="N28" s="3">
        <v>2</v>
      </c>
      <c r="O28" s="3">
        <f>HLOOKUP(O$5,[1]非R能力!$B$8:$F$558,$D28+1,0)</f>
        <v>49824.923761130216</v>
      </c>
      <c r="P28" s="3">
        <f>HLOOKUP(P$5,[1]非R能力!$B$8:$F$558,$D28+1,0)</f>
        <v>12338.999745290614</v>
      </c>
      <c r="Q28" s="3">
        <f>HLOOKUP(Q$5,[1]非R能力!$B$8:$F$558,$D28+1,0)</f>
        <v>7039.6631876540405</v>
      </c>
      <c r="R28" s="3">
        <f>HLOOKUP(R$5,[1]非R能力!$B$8:$F$558,$D28+1,0)</f>
        <v>1988.179110902993</v>
      </c>
      <c r="S28" s="3">
        <f>HLOOKUP(S$5,[1]非R能力!$B$8:$F$558,$D28+1,0)</f>
        <v>2748.062705630095</v>
      </c>
      <c r="T28" s="3">
        <f>INDEX([1]非R能力!$H$9:$H$558,D28)</f>
        <v>620.68453198023087</v>
      </c>
      <c r="U28" s="3">
        <f>IF(INDEX([1]非R能力!$FK$9:$FK$558,D28)=0,0,10)</f>
        <v>10</v>
      </c>
      <c r="V28" s="3">
        <f>IF(INDEX([1]非R能力!$FH$9:$FH$558,D28)=0,0,5000)</f>
        <v>5000</v>
      </c>
      <c r="W28" s="3">
        <f>HLOOKUP(W$5,[2]人物技能基础!$O$3:$Q$553,$D28+1,0)</f>
        <v>3.637142857142857</v>
      </c>
      <c r="X28" s="3">
        <f>HLOOKUP(X$5,[2]人物技能基础!$O$3:$Q$553,$D28+1,0)</f>
        <v>2.0186428571428574</v>
      </c>
      <c r="Y28" s="3">
        <f>HLOOKUP(Y$5,[2]人物技能基础!$O$3:$Q$553,$D28+1,0)</f>
        <v>99.964285714285708</v>
      </c>
      <c r="Z28" s="3">
        <f t="shared" si="1"/>
        <v>346898</v>
      </c>
      <c r="AA28" s="3">
        <f t="shared" si="2"/>
        <v>7571</v>
      </c>
      <c r="AB28" s="3">
        <f t="shared" si="3"/>
        <v>2467</v>
      </c>
      <c r="AC28" s="3">
        <f t="shared" si="4"/>
        <v>2748</v>
      </c>
      <c r="AD28" s="3">
        <f t="shared" si="5"/>
        <v>2840</v>
      </c>
    </row>
    <row r="29" spans="1:30" x14ac:dyDescent="0.15">
      <c r="A29" s="3">
        <v>24</v>
      </c>
      <c r="B29" s="3" t="str">
        <f t="shared" si="0"/>
        <v>通天塔24层boss</v>
      </c>
      <c r="C29" s="3">
        <f>INDEX([5]通天塔!$F$47:$F$1046,A29)</f>
        <v>128</v>
      </c>
      <c r="D29" s="3">
        <f t="shared" si="6"/>
        <v>128</v>
      </c>
      <c r="E29" s="3" t="s">
        <v>25</v>
      </c>
      <c r="F29" s="3" t="s">
        <v>26</v>
      </c>
      <c r="G29" s="3">
        <v>30</v>
      </c>
      <c r="H29" s="3">
        <v>30</v>
      </c>
      <c r="I29" s="3">
        <v>0.2</v>
      </c>
      <c r="J29" s="4">
        <v>0.7</v>
      </c>
      <c r="K29" s="4">
        <v>1</v>
      </c>
      <c r="L29" s="4">
        <v>5</v>
      </c>
      <c r="M29" s="3">
        <v>1</v>
      </c>
      <c r="N29" s="3">
        <v>2</v>
      </c>
      <c r="O29" s="3">
        <f>HLOOKUP(O$5,[1]非R能力!$B$8:$F$558,$D29+1,0)</f>
        <v>51972.564413265907</v>
      </c>
      <c r="P29" s="3">
        <f>HLOOKUP(P$5,[1]非R能力!$B$8:$F$558,$D29+1,0)</f>
        <v>12905.743126025322</v>
      </c>
      <c r="Q29" s="3">
        <f>HLOOKUP(Q$5,[1]非R能力!$B$8:$F$558,$D29+1,0)</f>
        <v>7296.5248708056606</v>
      </c>
      <c r="R29" s="3">
        <f>HLOOKUP(R$5,[1]非R能力!$B$8:$F$558,$D29+1,0)</f>
        <v>2058.5132654686449</v>
      </c>
      <c r="S29" s="3">
        <f>HLOOKUP(S$5,[1]非R能力!$B$8:$F$558,$D29+1,0)</f>
        <v>2824.1235347046645</v>
      </c>
      <c r="T29" s="3">
        <f>INDEX([1]非R能力!$H$9:$H$558,D29)</f>
        <v>682.47544938488898</v>
      </c>
      <c r="U29" s="3">
        <f>IF(INDEX([1]非R能力!$FK$9:$FK$558,D29)=0,0,10)</f>
        <v>10</v>
      </c>
      <c r="V29" s="3">
        <f>IF(INDEX([1]非R能力!$FH$9:$FH$558,D29)=0,0,5000)</f>
        <v>5000</v>
      </c>
      <c r="W29" s="3">
        <f>HLOOKUP(W$5,[2]人物技能基础!$O$3:$Q$553,$D29+1,0)</f>
        <v>3.637142857142857</v>
      </c>
      <c r="X29" s="3">
        <f>HLOOKUP(X$5,[2]人物技能基础!$O$3:$Q$553,$D29+1,0)</f>
        <v>2.0186428571428574</v>
      </c>
      <c r="Y29" s="3">
        <f>HLOOKUP(Y$5,[2]人物技能基础!$O$3:$Q$553,$D29+1,0)</f>
        <v>99.964285714285708</v>
      </c>
      <c r="Z29" s="3">
        <f t="shared" si="1"/>
        <v>363290</v>
      </c>
      <c r="AA29" s="3">
        <f t="shared" si="2"/>
        <v>7843</v>
      </c>
      <c r="AB29" s="3">
        <f t="shared" si="3"/>
        <v>2581</v>
      </c>
      <c r="AC29" s="3">
        <f t="shared" si="4"/>
        <v>2824</v>
      </c>
      <c r="AD29" s="3">
        <f t="shared" si="5"/>
        <v>2940</v>
      </c>
    </row>
    <row r="30" spans="1:30" x14ac:dyDescent="0.15">
      <c r="A30" s="3">
        <v>25</v>
      </c>
      <c r="B30" s="3" t="str">
        <f t="shared" si="0"/>
        <v>通天塔25层boss</v>
      </c>
      <c r="C30" s="3">
        <f>INDEX([5]通天塔!$F$47:$F$1046,A30)</f>
        <v>130</v>
      </c>
      <c r="D30" s="3">
        <f t="shared" si="6"/>
        <v>130</v>
      </c>
      <c r="E30" s="3" t="s">
        <v>25</v>
      </c>
      <c r="F30" s="3" t="s">
        <v>26</v>
      </c>
      <c r="G30" s="3">
        <v>30</v>
      </c>
      <c r="H30" s="3">
        <v>30</v>
      </c>
      <c r="I30" s="3">
        <v>0.2</v>
      </c>
      <c r="J30" s="4">
        <v>0.7</v>
      </c>
      <c r="K30" s="4">
        <v>1</v>
      </c>
      <c r="L30" s="4">
        <v>5</v>
      </c>
      <c r="M30" s="3">
        <v>1</v>
      </c>
      <c r="N30" s="3">
        <v>2</v>
      </c>
      <c r="O30" s="3">
        <f>HLOOKUP(O$5,[1]非R能力!$B$8:$F$558,$D30+1,0)</f>
        <v>53629.821859028394</v>
      </c>
      <c r="P30" s="3">
        <f>HLOOKUP(P$5,[1]非R能力!$B$8:$F$558,$D30+1,0)</f>
        <v>13426.181424023478</v>
      </c>
      <c r="Q30" s="3">
        <f>HLOOKUP(Q$5,[1]非R能力!$B$8:$F$558,$D30+1,0)</f>
        <v>7532.5609649337375</v>
      </c>
      <c r="R30" s="3">
        <f>HLOOKUP(R$5,[1]非R能力!$B$8:$F$558,$D30+1,0)</f>
        <v>2128.8637983685844</v>
      </c>
      <c r="S30" s="3">
        <f>HLOOKUP(S$5,[1]非R能力!$B$8:$F$558,$D30+1,0)</f>
        <v>2900.1990543196598</v>
      </c>
      <c r="T30" s="3">
        <f>INDEX([1]非R能力!$H$9:$H$558,D30)</f>
        <v>776.09704882820574</v>
      </c>
      <c r="U30" s="3">
        <f>IF(INDEX([1]非R能力!$FK$9:$FK$558,D30)=0,0,10)</f>
        <v>10</v>
      </c>
      <c r="V30" s="3">
        <f>IF(INDEX([1]非R能力!$FH$9:$FH$558,D30)=0,0,5000)</f>
        <v>5000</v>
      </c>
      <c r="W30" s="3">
        <f>HLOOKUP(W$5,[2]人物技能基础!$O$3:$Q$553,$D30+1,0)</f>
        <v>3.637142857142857</v>
      </c>
      <c r="X30" s="3">
        <f>HLOOKUP(X$5,[2]人物技能基础!$O$3:$Q$553,$D30+1,0)</f>
        <v>2.0186428571428574</v>
      </c>
      <c r="Y30" s="3">
        <f>HLOOKUP(Y$5,[2]人物技能基础!$O$3:$Q$553,$D30+1,0)</f>
        <v>99.964285714285708</v>
      </c>
      <c r="Z30" s="3">
        <f t="shared" si="1"/>
        <v>378985</v>
      </c>
      <c r="AA30" s="3">
        <f t="shared" si="2"/>
        <v>8090</v>
      </c>
      <c r="AB30" s="3">
        <f t="shared" si="3"/>
        <v>2685</v>
      </c>
      <c r="AC30" s="3">
        <f t="shared" si="4"/>
        <v>2900</v>
      </c>
      <c r="AD30" s="3">
        <f t="shared" si="5"/>
        <v>3041</v>
      </c>
    </row>
    <row r="31" spans="1:30" x14ac:dyDescent="0.15">
      <c r="A31" s="3">
        <v>26</v>
      </c>
      <c r="B31" s="3" t="str">
        <f t="shared" si="0"/>
        <v>通天塔26层boss</v>
      </c>
      <c r="C31" s="3">
        <f>INDEX([5]通天塔!$F$47:$F$1046,A31)</f>
        <v>135</v>
      </c>
      <c r="D31" s="3">
        <f t="shared" si="6"/>
        <v>135</v>
      </c>
      <c r="E31" s="3" t="s">
        <v>25</v>
      </c>
      <c r="F31" s="3" t="s">
        <v>26</v>
      </c>
      <c r="G31" s="3">
        <v>30</v>
      </c>
      <c r="H31" s="3">
        <v>30</v>
      </c>
      <c r="I31" s="3">
        <v>0.2</v>
      </c>
      <c r="J31" s="4">
        <v>0.7</v>
      </c>
      <c r="K31" s="4">
        <v>1</v>
      </c>
      <c r="L31" s="4">
        <v>5</v>
      </c>
      <c r="M31" s="3">
        <v>1</v>
      </c>
      <c r="N31" s="3">
        <v>2</v>
      </c>
      <c r="O31" s="3">
        <f>HLOOKUP(O$5,[1]非R能力!$B$8:$F$558,$D31+1,0)</f>
        <v>57757.362037344152</v>
      </c>
      <c r="P31" s="3">
        <f>HLOOKUP(P$5,[1]非R能力!$B$8:$F$558,$D31+1,0)</f>
        <v>14848.807890690714</v>
      </c>
      <c r="Q31" s="3">
        <f>HLOOKUP(Q$5,[1]非R能力!$B$8:$F$558,$D31+1,0)</f>
        <v>8121.8868278019781</v>
      </c>
      <c r="R31" s="3">
        <f>HLOOKUP(R$5,[1]非R能力!$B$8:$F$558,$D31+1,0)</f>
        <v>2304.9736098484245</v>
      </c>
      <c r="S31" s="3">
        <f>HLOOKUP(S$5,[1]非R能力!$B$8:$F$558,$D31+1,0)</f>
        <v>3090.6537699254141</v>
      </c>
      <c r="T31" s="3">
        <f>INDEX([1]非R能力!$H$9:$H$558,D31)</f>
        <v>999.05230656000015</v>
      </c>
      <c r="U31" s="3">
        <f>IF(INDEX([1]非R能力!$FK$9:$FK$558,D31)=0,0,10)</f>
        <v>10</v>
      </c>
      <c r="V31" s="3">
        <f>IF(INDEX([1]非R能力!$FH$9:$FH$558,D31)=0,0,5000)</f>
        <v>5000</v>
      </c>
      <c r="W31" s="3">
        <f>HLOOKUP(W$5,[2]人物技能基础!$O$3:$Q$553,$D31+1,0)</f>
        <v>3.637142857142857</v>
      </c>
      <c r="X31" s="3">
        <f>HLOOKUP(X$5,[2]人物技能基础!$O$3:$Q$553,$D31+1,0)</f>
        <v>2.0186428571428574</v>
      </c>
      <c r="Y31" s="3">
        <f>HLOOKUP(Y$5,[2]人物技能基础!$O$3:$Q$553,$D31+1,0)</f>
        <v>99.964285714285708</v>
      </c>
      <c r="Z31" s="3">
        <f t="shared" si="1"/>
        <v>421345</v>
      </c>
      <c r="AA31" s="3">
        <f t="shared" si="2"/>
        <v>8706</v>
      </c>
      <c r="AB31" s="3">
        <f t="shared" si="3"/>
        <v>2969</v>
      </c>
      <c r="AC31" s="3">
        <f t="shared" si="4"/>
        <v>3090</v>
      </c>
      <c r="AD31" s="3">
        <f t="shared" si="5"/>
        <v>3292</v>
      </c>
    </row>
    <row r="32" spans="1:30" x14ac:dyDescent="0.15">
      <c r="A32" s="3">
        <v>27</v>
      </c>
      <c r="B32" s="3" t="str">
        <f t="shared" si="0"/>
        <v>通天塔27层boss</v>
      </c>
      <c r="C32" s="3">
        <f>INDEX([5]通天塔!$F$47:$F$1046,A32)</f>
        <v>140</v>
      </c>
      <c r="D32" s="3">
        <f t="shared" si="6"/>
        <v>140</v>
      </c>
      <c r="E32" s="3" t="s">
        <v>25</v>
      </c>
      <c r="F32" s="3" t="s">
        <v>26</v>
      </c>
      <c r="G32" s="3">
        <v>30</v>
      </c>
      <c r="H32" s="3">
        <v>30</v>
      </c>
      <c r="I32" s="3">
        <v>0.2</v>
      </c>
      <c r="J32" s="4">
        <v>0.7</v>
      </c>
      <c r="K32" s="4">
        <v>1</v>
      </c>
      <c r="L32" s="4">
        <v>5</v>
      </c>
      <c r="M32" s="3">
        <v>1</v>
      </c>
      <c r="N32" s="3">
        <v>2</v>
      </c>
      <c r="O32" s="3">
        <f>HLOOKUP(O$5,[1]非R能力!$B$8:$F$558,$D32+1,0)</f>
        <v>62395.684386425753</v>
      </c>
      <c r="P32" s="3">
        <f>HLOOKUP(P$5,[1]非R能力!$B$8:$F$558,$D32+1,0)</f>
        <v>15745.621241370151</v>
      </c>
      <c r="Q32" s="3">
        <f>HLOOKUP(Q$5,[1]非R能力!$B$8:$F$558,$D32+1,0)</f>
        <v>8567.5020610503962</v>
      </c>
      <c r="R32" s="3">
        <f>HLOOKUP(R$5,[1]非R能力!$B$8:$F$558,$D32+1,0)</f>
        <v>2445.7348340887288</v>
      </c>
      <c r="S32" s="3">
        <f>HLOOKUP(S$5,[1]非R能力!$B$8:$F$558,$D32+1,0)</f>
        <v>3241.3551127183528</v>
      </c>
      <c r="T32" s="3">
        <f>INDEX([1]非R能力!$H$9:$H$558,D32)</f>
        <v>1261.953238173305</v>
      </c>
      <c r="U32" s="3">
        <f>IF(INDEX([1]非R能力!$FK$9:$FK$558,D32)=0,0,10)</f>
        <v>10</v>
      </c>
      <c r="V32" s="3">
        <f>IF(INDEX([1]非R能力!$FH$9:$FH$558,D32)=0,0,5000)</f>
        <v>5000</v>
      </c>
      <c r="W32" s="3">
        <f>HLOOKUP(W$5,[2]人物技能基础!$O$3:$Q$553,$D32+1,0)</f>
        <v>3.637142857142857</v>
      </c>
      <c r="X32" s="3">
        <f>HLOOKUP(X$5,[2]人物技能基础!$O$3:$Q$553,$D32+1,0)</f>
        <v>2.0186428571428574</v>
      </c>
      <c r="Y32" s="3">
        <f>HLOOKUP(Y$5,[2]人物技能基础!$O$3:$Q$553,$D32+1,0)</f>
        <v>99.964285714285708</v>
      </c>
      <c r="Z32" s="3">
        <f t="shared" si="1"/>
        <v>450071</v>
      </c>
      <c r="AA32" s="3">
        <f t="shared" si="2"/>
        <v>9183</v>
      </c>
      <c r="AB32" s="3">
        <f t="shared" si="3"/>
        <v>3149</v>
      </c>
      <c r="AC32" s="3">
        <f t="shared" si="4"/>
        <v>3241</v>
      </c>
      <c r="AD32" s="3">
        <f t="shared" si="5"/>
        <v>3493</v>
      </c>
    </row>
    <row r="33" spans="1:30" x14ac:dyDescent="0.15">
      <c r="A33" s="3">
        <v>28</v>
      </c>
      <c r="B33" s="3" t="str">
        <f t="shared" si="0"/>
        <v>通天塔28层boss</v>
      </c>
      <c r="C33" s="3">
        <f>INDEX([5]通天塔!$F$47:$F$1046,A33)</f>
        <v>145</v>
      </c>
      <c r="D33" s="3">
        <f t="shared" si="6"/>
        <v>145</v>
      </c>
      <c r="E33" s="3" t="s">
        <v>25</v>
      </c>
      <c r="F33" s="3" t="s">
        <v>26</v>
      </c>
      <c r="G33" s="3">
        <v>30</v>
      </c>
      <c r="H33" s="3">
        <v>30</v>
      </c>
      <c r="I33" s="3">
        <v>0.2</v>
      </c>
      <c r="J33" s="4">
        <v>0.7</v>
      </c>
      <c r="K33" s="4">
        <v>1</v>
      </c>
      <c r="L33" s="4">
        <v>5</v>
      </c>
      <c r="M33" s="3">
        <v>1</v>
      </c>
      <c r="N33" s="3">
        <v>2</v>
      </c>
      <c r="O33" s="3">
        <f>HLOOKUP(O$5,[1]非R能力!$B$8:$F$558,$D33+1,0)</f>
        <v>65186.957424568172</v>
      </c>
      <c r="P33" s="3">
        <f>HLOOKUP(P$5,[1]非R能力!$B$8:$F$558,$D33+1,0)</f>
        <v>16359.956588694358</v>
      </c>
      <c r="Q33" s="3">
        <f>HLOOKUP(Q$5,[1]非R能力!$B$8:$F$558,$D33+1,0)</f>
        <v>8916.9658567424704</v>
      </c>
      <c r="R33" s="3">
        <f>HLOOKUP(R$5,[1]非R能力!$B$8:$F$558,$D33+1,0)</f>
        <v>2557.2485144497869</v>
      </c>
      <c r="S33" s="3">
        <f>HLOOKUP(S$5,[1]非R能力!$B$8:$F$558,$D33+1,0)</f>
        <v>3365.4521466653455</v>
      </c>
      <c r="T33" s="3">
        <f>INDEX([1]非R能力!$H$9:$H$558,D33)</f>
        <v>1603.5296973751629</v>
      </c>
      <c r="U33" s="3">
        <f>IF(INDEX([1]非R能力!$FK$9:$FK$558,D33)=0,0,10)</f>
        <v>10</v>
      </c>
      <c r="V33" s="3">
        <f>IF(INDEX([1]非R能力!$FH$9:$FH$558,D33)=0,0,5000)</f>
        <v>5000</v>
      </c>
      <c r="W33" s="3">
        <f>HLOOKUP(W$5,[2]人物技能基础!$O$3:$Q$553,$D33+1,0)</f>
        <v>3.637142857142857</v>
      </c>
      <c r="X33" s="3">
        <f>HLOOKUP(X$5,[2]人物技能基础!$O$3:$Q$553,$D33+1,0)</f>
        <v>2.0186428571428574</v>
      </c>
      <c r="Y33" s="3">
        <f>HLOOKUP(Y$5,[2]人物技能基础!$O$3:$Q$553,$D33+1,0)</f>
        <v>99.964285714285708</v>
      </c>
      <c r="Z33" s="3">
        <f t="shared" si="1"/>
        <v>472507</v>
      </c>
      <c r="AA33" s="3">
        <f t="shared" si="2"/>
        <v>9551</v>
      </c>
      <c r="AB33" s="3">
        <f t="shared" si="3"/>
        <v>3271</v>
      </c>
      <c r="AC33" s="3">
        <f t="shared" si="4"/>
        <v>3365</v>
      </c>
      <c r="AD33" s="3">
        <f t="shared" si="5"/>
        <v>3653</v>
      </c>
    </row>
    <row r="34" spans="1:30" x14ac:dyDescent="0.15">
      <c r="A34" s="3">
        <v>29</v>
      </c>
      <c r="B34" s="3" t="str">
        <f t="shared" si="0"/>
        <v>通天塔29层boss</v>
      </c>
      <c r="C34" s="3">
        <f>INDEX([5]通天塔!$F$47:$F$1046,A34)</f>
        <v>150</v>
      </c>
      <c r="D34" s="3">
        <f t="shared" si="6"/>
        <v>150</v>
      </c>
      <c r="E34" s="3" t="s">
        <v>25</v>
      </c>
      <c r="F34" s="3" t="s">
        <v>26</v>
      </c>
      <c r="G34" s="3">
        <v>30</v>
      </c>
      <c r="H34" s="3">
        <v>30</v>
      </c>
      <c r="I34" s="3">
        <v>0.2</v>
      </c>
      <c r="J34" s="4">
        <v>0.7</v>
      </c>
      <c r="K34" s="4">
        <v>1</v>
      </c>
      <c r="L34" s="4">
        <v>5</v>
      </c>
      <c r="M34" s="3">
        <v>1</v>
      </c>
      <c r="N34" s="3">
        <v>2</v>
      </c>
      <c r="O34" s="3">
        <f>HLOOKUP(O$5,[1]非R能力!$B$8:$F$558,$D34+1,0)</f>
        <v>67988.499576821516</v>
      </c>
      <c r="P34" s="3">
        <f>HLOOKUP(P$5,[1]非R能力!$B$8:$F$558,$D34+1,0)</f>
        <v>16976.516464982211</v>
      </c>
      <c r="Q34" s="3">
        <f>HLOOKUP(Q$5,[1]非R能力!$B$8:$F$558,$D34+1,0)</f>
        <v>9393.373106521587</v>
      </c>
      <c r="R34" s="3">
        <f>HLOOKUP(R$5,[1]非R能力!$B$8:$F$558,$D34+1,0)</f>
        <v>2669.1466946892438</v>
      </c>
      <c r="S34" s="3">
        <f>HLOOKUP(S$5,[1]非R能力!$B$8:$F$558,$D34+1,0)</f>
        <v>3489.9945989547696</v>
      </c>
      <c r="T34" s="3">
        <f>INDEX([1]非R能力!$H$9:$H$558,D34)</f>
        <v>1997.1478221968011</v>
      </c>
      <c r="U34" s="3">
        <f>IF(INDEX([1]非R能力!$FK$9:$FK$558,D34)=0,0,10)</f>
        <v>10</v>
      </c>
      <c r="V34" s="3">
        <f>IF(INDEX([1]非R能力!$FH$9:$FH$558,D34)=0,0,5000)</f>
        <v>5000</v>
      </c>
      <c r="W34" s="3">
        <f>HLOOKUP(W$5,[2]人物技能基础!$O$3:$Q$553,$D34+1,0)</f>
        <v>3.637142857142857</v>
      </c>
      <c r="X34" s="3">
        <f>HLOOKUP(X$5,[2]人物技能基础!$O$3:$Q$553,$D34+1,0)</f>
        <v>2.0186428571428574</v>
      </c>
      <c r="Y34" s="3">
        <f>HLOOKUP(Y$5,[2]人物技能基础!$O$3:$Q$553,$D34+1,0)</f>
        <v>99.964285714285708</v>
      </c>
      <c r="Z34" s="3">
        <f t="shared" si="1"/>
        <v>495824</v>
      </c>
      <c r="AA34" s="3">
        <f t="shared" si="2"/>
        <v>10046</v>
      </c>
      <c r="AB34" s="3">
        <f t="shared" si="3"/>
        <v>3395</v>
      </c>
      <c r="AC34" s="3">
        <f t="shared" si="4"/>
        <v>3489</v>
      </c>
      <c r="AD34" s="3">
        <f t="shared" si="5"/>
        <v>3813</v>
      </c>
    </row>
    <row r="35" spans="1:30" x14ac:dyDescent="0.15">
      <c r="A35" s="3">
        <v>30</v>
      </c>
      <c r="B35" s="3" t="str">
        <f t="shared" si="0"/>
        <v>通天塔30层boss</v>
      </c>
      <c r="C35" s="3">
        <f>INDEX([5]通天塔!$F$47:$F$1046,A35)</f>
        <v>155</v>
      </c>
      <c r="D35" s="3">
        <f t="shared" si="6"/>
        <v>155</v>
      </c>
      <c r="E35" s="3" t="s">
        <v>25</v>
      </c>
      <c r="F35" s="3" t="s">
        <v>26</v>
      </c>
      <c r="G35" s="3">
        <v>30</v>
      </c>
      <c r="H35" s="3">
        <v>30</v>
      </c>
      <c r="I35" s="3">
        <v>0.2</v>
      </c>
      <c r="J35" s="4">
        <v>0.7</v>
      </c>
      <c r="K35" s="4">
        <v>1</v>
      </c>
      <c r="L35" s="4">
        <v>5</v>
      </c>
      <c r="M35" s="3">
        <v>1</v>
      </c>
      <c r="N35" s="3">
        <v>2</v>
      </c>
      <c r="O35" s="3">
        <f>HLOOKUP(O$5,[1]非R能力!$B$8:$F$558,$D35+1,0)</f>
        <v>71222.844353218054</v>
      </c>
      <c r="P35" s="3">
        <f>HLOOKUP(P$5,[1]非R能力!$B$8:$F$558,$D35+1,0)</f>
        <v>17641.696363133429</v>
      </c>
      <c r="Q35" s="3">
        <f>HLOOKUP(Q$5,[1]非R能力!$B$8:$F$558,$D35+1,0)</f>
        <v>9761.5517299248095</v>
      </c>
      <c r="R35" s="3">
        <f>HLOOKUP(R$5,[1]非R能力!$B$8:$F$558,$D35+1,0)</f>
        <v>2784.3860462218991</v>
      </c>
      <c r="S35" s="3">
        <f>HLOOKUP(S$5,[1]非R能力!$B$8:$F$558,$D35+1,0)</f>
        <v>3618.8868952847874</v>
      </c>
      <c r="T35" s="3">
        <f>INDEX([1]非R能力!$H$9:$H$558,D35)</f>
        <v>2449.7321600473847</v>
      </c>
      <c r="U35" s="3">
        <f>IF(INDEX([1]非R能力!$FK$9:$FK$558,D35)=0,0,10)</f>
        <v>10</v>
      </c>
      <c r="V35" s="3">
        <f>IF(INDEX([1]非R能力!$FH$9:$FH$558,D35)=0,0,5000)</f>
        <v>5000</v>
      </c>
      <c r="W35" s="3">
        <f>HLOOKUP(W$5,[2]人物技能基础!$O$3:$Q$553,$D35+1,0)</f>
        <v>3.637142857142857</v>
      </c>
      <c r="X35" s="3">
        <f>HLOOKUP(X$5,[2]人物技能基础!$O$3:$Q$553,$D35+1,0)</f>
        <v>2.0186428571428574</v>
      </c>
      <c r="Y35" s="3">
        <f>HLOOKUP(Y$5,[2]人物技能基础!$O$3:$Q$553,$D35+1,0)</f>
        <v>99.964285714285708</v>
      </c>
      <c r="Z35" s="3">
        <f t="shared" si="1"/>
        <v>521475</v>
      </c>
      <c r="AA35" s="3">
        <f t="shared" si="2"/>
        <v>10436</v>
      </c>
      <c r="AB35" s="3">
        <f t="shared" si="3"/>
        <v>3528</v>
      </c>
      <c r="AC35" s="3">
        <f t="shared" si="4"/>
        <v>3618</v>
      </c>
      <c r="AD35" s="3">
        <f t="shared" si="5"/>
        <v>3977</v>
      </c>
    </row>
    <row r="36" spans="1:30" x14ac:dyDescent="0.15">
      <c r="A36" s="3">
        <v>31</v>
      </c>
      <c r="B36" s="3" t="str">
        <f t="shared" si="0"/>
        <v>通天塔31层boss</v>
      </c>
      <c r="C36" s="3">
        <f>INDEX([5]通天塔!$F$47:$F$1046,A36)</f>
        <v>160</v>
      </c>
      <c r="D36" s="3">
        <f t="shared" si="6"/>
        <v>160</v>
      </c>
      <c r="E36" s="3" t="s">
        <v>25</v>
      </c>
      <c r="F36" s="3" t="s">
        <v>26</v>
      </c>
      <c r="G36" s="3">
        <v>30</v>
      </c>
      <c r="H36" s="3">
        <v>30</v>
      </c>
      <c r="I36" s="3">
        <v>0.2</v>
      </c>
      <c r="J36" s="4">
        <v>0.7</v>
      </c>
      <c r="K36" s="4">
        <v>1</v>
      </c>
      <c r="L36" s="4">
        <v>5</v>
      </c>
      <c r="M36" s="3">
        <v>1</v>
      </c>
      <c r="N36" s="3">
        <v>2</v>
      </c>
      <c r="O36" s="3">
        <f>HLOOKUP(O$5,[1]非R能力!$B$8:$F$558,$D36+1,0)</f>
        <v>74174.821583219484</v>
      </c>
      <c r="P36" s="3">
        <f>HLOOKUP(P$5,[1]非R能力!$B$8:$F$558,$D36+1,0)</f>
        <v>18226.871220612695</v>
      </c>
      <c r="Q36" s="3">
        <f>HLOOKUP(Q$5,[1]非R能力!$B$8:$F$558,$D36+1,0)</f>
        <v>10082.833345373519</v>
      </c>
      <c r="R36" s="3">
        <f>HLOOKUP(R$5,[1]非R能力!$B$8:$F$558,$D36+1,0)</f>
        <v>2884.5168841437758</v>
      </c>
      <c r="S36" s="3">
        <f>HLOOKUP(S$5,[1]非R能力!$B$8:$F$558,$D36+1,0)</f>
        <v>3727.5390805735778</v>
      </c>
      <c r="T36" s="3">
        <f>INDEX([1]非R能力!$H$9:$H$558,D36)</f>
        <v>2806.3157153042121</v>
      </c>
      <c r="U36" s="3">
        <f>IF(INDEX([1]非R能力!$FK$9:$FK$558,D36)=0,0,10)</f>
        <v>10</v>
      </c>
      <c r="V36" s="3">
        <f>IF(INDEX([1]非R能力!$FH$9:$FH$558,D36)=0,0,5000)</f>
        <v>5000</v>
      </c>
      <c r="W36" s="3">
        <f>HLOOKUP(W$5,[2]人物技能基础!$O$3:$Q$553,$D36+1,0)</f>
        <v>3.637142857142857</v>
      </c>
      <c r="X36" s="3">
        <f>HLOOKUP(X$5,[2]人物技能基础!$O$3:$Q$553,$D36+1,0)</f>
        <v>2.0186428571428574</v>
      </c>
      <c r="Y36" s="3">
        <f>HLOOKUP(Y$5,[2]人物技能基础!$O$3:$Q$553,$D36+1,0)</f>
        <v>99.964285714285708</v>
      </c>
      <c r="Z36" s="3">
        <f t="shared" si="1"/>
        <v>543343</v>
      </c>
      <c r="AA36" s="3">
        <f t="shared" si="2"/>
        <v>10777</v>
      </c>
      <c r="AB36" s="3">
        <f t="shared" si="3"/>
        <v>3645</v>
      </c>
      <c r="AC36" s="3">
        <f t="shared" si="4"/>
        <v>3727</v>
      </c>
      <c r="AD36" s="3">
        <f t="shared" si="5"/>
        <v>4120</v>
      </c>
    </row>
    <row r="37" spans="1:30" x14ac:dyDescent="0.15">
      <c r="A37" s="3">
        <v>32</v>
      </c>
      <c r="B37" s="3" t="str">
        <f t="shared" si="0"/>
        <v>通天塔32层boss</v>
      </c>
      <c r="C37" s="3">
        <f>INDEX([5]通天塔!$F$47:$F$1046,A37)</f>
        <v>165</v>
      </c>
      <c r="D37" s="3">
        <f t="shared" si="6"/>
        <v>165</v>
      </c>
      <c r="E37" s="3" t="s">
        <v>25</v>
      </c>
      <c r="F37" s="3" t="s">
        <v>26</v>
      </c>
      <c r="G37" s="3">
        <v>30</v>
      </c>
      <c r="H37" s="3">
        <v>30</v>
      </c>
      <c r="I37" s="3">
        <v>0.2</v>
      </c>
      <c r="J37" s="4">
        <v>0.7</v>
      </c>
      <c r="K37" s="4">
        <v>1</v>
      </c>
      <c r="L37" s="4">
        <v>5</v>
      </c>
      <c r="M37" s="3">
        <v>1</v>
      </c>
      <c r="N37" s="3">
        <v>2</v>
      </c>
      <c r="O37" s="3">
        <f>HLOOKUP(O$5,[1]非R能力!$B$8:$F$558,$D37+1,0)</f>
        <v>76658.495197109572</v>
      </c>
      <c r="P37" s="3">
        <f>HLOOKUP(P$5,[1]非R能力!$B$8:$F$558,$D37+1,0)</f>
        <v>18552.138849502106</v>
      </c>
      <c r="Q37" s="3">
        <f>HLOOKUP(Q$5,[1]非R能力!$B$8:$F$558,$D37+1,0)</f>
        <v>10234.356786846836</v>
      </c>
      <c r="R37" s="3">
        <f>HLOOKUP(R$5,[1]非R能力!$B$8:$F$558,$D37+1,0)</f>
        <v>2930.5283646216167</v>
      </c>
      <c r="S37" s="3">
        <f>HLOOKUP(S$5,[1]非R能力!$B$8:$F$558,$D37+1,0)</f>
        <v>3763.93520139978</v>
      </c>
      <c r="T37" s="3">
        <f>INDEX([1]非R能力!$H$9:$H$558,D37)</f>
        <v>3263.6535784807702</v>
      </c>
      <c r="U37" s="3">
        <f>IF(INDEX([1]非R能力!$FK$9:$FK$558,D37)=0,0,10)</f>
        <v>10</v>
      </c>
      <c r="V37" s="3">
        <f>IF(INDEX([1]非R能力!$FH$9:$FH$558,D37)=0,0,5000)</f>
        <v>5000</v>
      </c>
      <c r="W37" s="3">
        <f>HLOOKUP(W$5,[2]人物技能基础!$O$3:$Q$553,$D37+1,0)</f>
        <v>3.637142857142857</v>
      </c>
      <c r="X37" s="3">
        <f>HLOOKUP(X$5,[2]人物技能基础!$O$3:$Q$553,$D37+1,0)</f>
        <v>2.0186428571428574</v>
      </c>
      <c r="Y37" s="3">
        <f>HLOOKUP(Y$5,[2]人物技能基础!$O$3:$Q$553,$D37+1,0)</f>
        <v>99.964285714285708</v>
      </c>
      <c r="Z37" s="3">
        <f t="shared" si="1"/>
        <v>559853</v>
      </c>
      <c r="AA37" s="3">
        <f t="shared" si="2"/>
        <v>10945</v>
      </c>
      <c r="AB37" s="3">
        <f t="shared" si="3"/>
        <v>3710</v>
      </c>
      <c r="AC37" s="3">
        <f t="shared" si="4"/>
        <v>3763</v>
      </c>
      <c r="AD37" s="3">
        <f t="shared" si="5"/>
        <v>4186</v>
      </c>
    </row>
    <row r="38" spans="1:30" x14ac:dyDescent="0.15">
      <c r="A38" s="3">
        <v>33</v>
      </c>
      <c r="B38" s="3" t="str">
        <f t="shared" si="0"/>
        <v>通天塔33层boss</v>
      </c>
      <c r="C38" s="3">
        <f>INDEX([5]通天塔!$F$47:$F$1046,A38)</f>
        <v>170</v>
      </c>
      <c r="D38" s="3">
        <f t="shared" si="6"/>
        <v>170</v>
      </c>
      <c r="E38" s="3" t="s">
        <v>25</v>
      </c>
      <c r="F38" s="3" t="s">
        <v>26</v>
      </c>
      <c r="G38" s="3">
        <v>30</v>
      </c>
      <c r="H38" s="3">
        <v>30</v>
      </c>
      <c r="I38" s="3">
        <v>0.2</v>
      </c>
      <c r="J38" s="4">
        <v>0.7</v>
      </c>
      <c r="K38" s="4">
        <v>1</v>
      </c>
      <c r="L38" s="4">
        <v>5</v>
      </c>
      <c r="M38" s="3">
        <v>1</v>
      </c>
      <c r="N38" s="3">
        <v>2</v>
      </c>
      <c r="O38" s="3">
        <f>HLOOKUP(O$5,[1]非R能力!$B$8:$F$558,$D38+1,0)</f>
        <v>79335.470159294855</v>
      </c>
      <c r="P38" s="3">
        <f>HLOOKUP(P$5,[1]非R能力!$B$8:$F$558,$D38+1,0)</f>
        <v>18902.178507093537</v>
      </c>
      <c r="Q38" s="3">
        <f>HLOOKUP(Q$5,[1]非R能力!$B$8:$F$558,$D38+1,0)</f>
        <v>10390.244967431787</v>
      </c>
      <c r="R38" s="3">
        <f>HLOOKUP(R$5,[1]非R能力!$B$8:$F$558,$D38+1,0)</f>
        <v>2986.2456524909394</v>
      </c>
      <c r="S38" s="3">
        <f>HLOOKUP(S$5,[1]非R能力!$B$8:$F$558,$D38+1,0)</f>
        <v>3800.7819998130453</v>
      </c>
      <c r="T38" s="3">
        <f>INDEX([1]非R能力!$H$9:$H$558,D38)</f>
        <v>3701.4111349598088</v>
      </c>
      <c r="U38" s="3">
        <f>IF(INDEX([1]非R能力!$FK$9:$FK$558,D38)=0,0,10)</f>
        <v>10</v>
      </c>
      <c r="V38" s="3">
        <f>IF(INDEX([1]非R能力!$FH$9:$FH$558,D38)=0,0,5000)</f>
        <v>5000</v>
      </c>
      <c r="W38" s="3">
        <f>HLOOKUP(W$5,[2]人物技能基础!$O$3:$Q$553,$D38+1,0)</f>
        <v>3.637142857142857</v>
      </c>
      <c r="X38" s="3">
        <f>HLOOKUP(X$5,[2]人物技能基础!$O$3:$Q$553,$D38+1,0)</f>
        <v>2.0186428571428574</v>
      </c>
      <c r="Y38" s="3">
        <f>HLOOKUP(Y$5,[2]人物技能基础!$O$3:$Q$553,$D38+1,0)</f>
        <v>99.964285714285708</v>
      </c>
      <c r="Z38" s="3">
        <f t="shared" si="1"/>
        <v>576704</v>
      </c>
      <c r="AA38" s="3">
        <f t="shared" si="2"/>
        <v>11119</v>
      </c>
      <c r="AB38" s="3">
        <f t="shared" si="3"/>
        <v>3780</v>
      </c>
      <c r="AC38" s="3">
        <f t="shared" si="4"/>
        <v>3800</v>
      </c>
      <c r="AD38" s="3">
        <f t="shared" si="5"/>
        <v>4266</v>
      </c>
    </row>
    <row r="39" spans="1:30" x14ac:dyDescent="0.15">
      <c r="A39" s="3">
        <v>34</v>
      </c>
      <c r="B39" s="3" t="str">
        <f t="shared" si="0"/>
        <v>通天塔34层boss</v>
      </c>
      <c r="C39" s="3">
        <f>INDEX([5]通天塔!$F$47:$F$1046,A39)</f>
        <v>180</v>
      </c>
      <c r="D39" s="3">
        <f t="shared" si="6"/>
        <v>180</v>
      </c>
      <c r="E39" s="3" t="s">
        <v>25</v>
      </c>
      <c r="F39" s="3" t="s">
        <v>26</v>
      </c>
      <c r="G39" s="3">
        <v>30</v>
      </c>
      <c r="H39" s="3">
        <v>30</v>
      </c>
      <c r="I39" s="3">
        <v>0.2</v>
      </c>
      <c r="J39" s="4">
        <v>0.7</v>
      </c>
      <c r="K39" s="4">
        <v>1</v>
      </c>
      <c r="L39" s="4">
        <v>5</v>
      </c>
      <c r="M39" s="3">
        <v>1</v>
      </c>
      <c r="N39" s="3">
        <v>2</v>
      </c>
      <c r="O39" s="3">
        <f>HLOOKUP(O$5,[1]非R能力!$B$8:$F$558,$D39+1,0)</f>
        <v>85745.903412612199</v>
      </c>
      <c r="P39" s="3">
        <f>HLOOKUP(P$5,[1]非R能力!$B$8:$F$558,$D39+1,0)</f>
        <v>19729.720704072992</v>
      </c>
      <c r="Q39" s="3">
        <f>HLOOKUP(Q$5,[1]非R能力!$B$8:$F$558,$D39+1,0)</f>
        <v>10747.670378421604</v>
      </c>
      <c r="R39" s="3">
        <f>HLOOKUP(R$5,[1]非R能力!$B$8:$F$558,$D39+1,0)</f>
        <v>3237.1226389586973</v>
      </c>
      <c r="S39" s="3">
        <f>HLOOKUP(S$5,[1]非R能力!$B$8:$F$558,$D39+1,0)</f>
        <v>3889.207763009028</v>
      </c>
      <c r="T39" s="3">
        <f>INDEX([1]非R能力!$H$9:$H$558,D39)</f>
        <v>4695.5837203742922</v>
      </c>
      <c r="U39" s="3">
        <f>IF(INDEX([1]非R能力!$FK$9:$FK$558,D39)=0,0,10)</f>
        <v>10</v>
      </c>
      <c r="V39" s="3">
        <f>IF(INDEX([1]非R能力!$FH$9:$FH$558,D39)=0,0,5000)</f>
        <v>5000</v>
      </c>
      <c r="W39" s="3">
        <f>HLOOKUP(W$5,[2]人物技能基础!$O$3:$Q$553,$D39+1,0)</f>
        <v>3.637142857142857</v>
      </c>
      <c r="X39" s="3">
        <f>HLOOKUP(X$5,[2]人物技能基础!$O$3:$Q$553,$D39+1,0)</f>
        <v>2.0186428571428574</v>
      </c>
      <c r="Y39" s="3">
        <f>HLOOKUP(Y$5,[2]人物技能基础!$O$3:$Q$553,$D39+1,0)</f>
        <v>99.964285714285708</v>
      </c>
      <c r="Z39" s="3">
        <f t="shared" si="1"/>
        <v>615875</v>
      </c>
      <c r="AA39" s="3">
        <f t="shared" si="2"/>
        <v>11519</v>
      </c>
      <c r="AB39" s="3">
        <f t="shared" si="3"/>
        <v>3945</v>
      </c>
      <c r="AC39" s="3">
        <f t="shared" si="4"/>
        <v>3889</v>
      </c>
      <c r="AD39" s="3">
        <f t="shared" si="5"/>
        <v>4624</v>
      </c>
    </row>
    <row r="40" spans="1:30" x14ac:dyDescent="0.15">
      <c r="A40" s="3">
        <v>35</v>
      </c>
      <c r="B40" s="3" t="str">
        <f t="shared" si="0"/>
        <v>通天塔35层boss</v>
      </c>
      <c r="C40" s="3">
        <f>INDEX([5]通天塔!$F$47:$F$1046,A40)</f>
        <v>190</v>
      </c>
      <c r="D40" s="3">
        <f t="shared" si="6"/>
        <v>190</v>
      </c>
      <c r="E40" s="3" t="s">
        <v>25</v>
      </c>
      <c r="F40" s="3" t="s">
        <v>26</v>
      </c>
      <c r="G40" s="3">
        <v>30</v>
      </c>
      <c r="H40" s="3">
        <v>30</v>
      </c>
      <c r="I40" s="3">
        <v>0.2</v>
      </c>
      <c r="J40" s="4">
        <v>0.7</v>
      </c>
      <c r="K40" s="4">
        <v>1</v>
      </c>
      <c r="L40" s="4">
        <v>5</v>
      </c>
      <c r="M40" s="3">
        <v>1</v>
      </c>
      <c r="N40" s="3">
        <v>2</v>
      </c>
      <c r="O40" s="3">
        <f>HLOOKUP(O$5,[1]非R能力!$B$8:$F$558,$D40+1,0)</f>
        <v>93090.30686775787</v>
      </c>
      <c r="P40" s="3">
        <f>HLOOKUP(P$5,[1]非R能力!$B$8:$F$558,$D40+1,0)</f>
        <v>20793.910027347571</v>
      </c>
      <c r="Q40" s="3">
        <f>HLOOKUP(Q$5,[1]非R能力!$B$8:$F$558,$D40+1,0)</f>
        <v>11142.090103772665</v>
      </c>
      <c r="R40" s="3">
        <f>HLOOKUP(R$5,[1]非R能力!$B$8:$F$558,$D40+1,0)</f>
        <v>3612.8613098473525</v>
      </c>
      <c r="S40" s="3">
        <f>HLOOKUP(S$5,[1]非R能力!$B$8:$F$558,$D40+1,0)</f>
        <v>4261.9462595773848</v>
      </c>
      <c r="T40" s="3">
        <f>INDEX([1]非R能力!$H$9:$H$558,D40)</f>
        <v>5747.6392757052117</v>
      </c>
      <c r="U40" s="3">
        <f>IF(INDEX([1]非R能力!$FK$9:$FK$558,D40)=0,0,10)</f>
        <v>10</v>
      </c>
      <c r="V40" s="3">
        <f>IF(INDEX([1]非R能力!$FH$9:$FH$558,D40)=0,0,5000)</f>
        <v>5000</v>
      </c>
      <c r="W40" s="3">
        <f>HLOOKUP(W$5,[2]人物技能基础!$O$3:$Q$553,$D40+1,0)</f>
        <v>3.637142857142857</v>
      </c>
      <c r="X40" s="3">
        <f>HLOOKUP(X$5,[2]人物技能基础!$O$3:$Q$553,$D40+1,0)</f>
        <v>2.0186428571428574</v>
      </c>
      <c r="Y40" s="3">
        <f>HLOOKUP(Y$5,[2]人物技能基础!$O$3:$Q$553,$D40+1,0)</f>
        <v>99.964285714285708</v>
      </c>
      <c r="Z40" s="3">
        <f t="shared" si="1"/>
        <v>662416</v>
      </c>
      <c r="AA40" s="3">
        <f t="shared" si="2"/>
        <v>11962</v>
      </c>
      <c r="AB40" s="3">
        <f t="shared" si="3"/>
        <v>4158</v>
      </c>
      <c r="AC40" s="3">
        <f t="shared" si="4"/>
        <v>4261</v>
      </c>
      <c r="AD40" s="3">
        <f t="shared" si="5"/>
        <v>5161</v>
      </c>
    </row>
    <row r="41" spans="1:30" x14ac:dyDescent="0.15">
      <c r="A41" s="3">
        <v>36</v>
      </c>
      <c r="B41" s="3" t="str">
        <f t="shared" si="0"/>
        <v>通天塔36层boss</v>
      </c>
      <c r="C41" s="3">
        <f>INDEX([5]通天塔!$F$47:$F$1046,A41)</f>
        <v>201</v>
      </c>
      <c r="D41" s="3">
        <f t="shared" si="6"/>
        <v>201</v>
      </c>
      <c r="E41" s="3" t="s">
        <v>25</v>
      </c>
      <c r="F41" s="3" t="s">
        <v>26</v>
      </c>
      <c r="G41" s="3">
        <v>30</v>
      </c>
      <c r="H41" s="3">
        <v>30</v>
      </c>
      <c r="I41" s="3">
        <v>0.2</v>
      </c>
      <c r="J41" s="4">
        <v>0.7</v>
      </c>
      <c r="K41" s="4">
        <v>1</v>
      </c>
      <c r="L41" s="4">
        <v>5</v>
      </c>
      <c r="M41" s="3">
        <v>1</v>
      </c>
      <c r="N41" s="3">
        <v>2</v>
      </c>
      <c r="O41" s="3">
        <f>HLOOKUP(O$5,[1]非R能力!$B$8:$F$558,$D41+1,0)</f>
        <v>109197.45705669088</v>
      </c>
      <c r="P41" s="3">
        <f>HLOOKUP(P$5,[1]非R能力!$B$8:$F$558,$D41+1,0)</f>
        <v>22234.733839914468</v>
      </c>
      <c r="Q41" s="3">
        <f>HLOOKUP(Q$5,[1]非R能力!$B$8:$F$558,$D41+1,0)</f>
        <v>11863.146142491281</v>
      </c>
      <c r="R41" s="3">
        <f>HLOOKUP(R$5,[1]非R能力!$B$8:$F$558,$D41+1,0)</f>
        <v>3979.2876597179184</v>
      </c>
      <c r="S41" s="3">
        <f>HLOOKUP(S$5,[1]非R能力!$B$8:$F$558,$D41+1,0)</f>
        <v>4828.6583649659342</v>
      </c>
      <c r="T41" s="3">
        <f>INDEX([1]非R能力!$H$9:$H$558,D41)</f>
        <v>7354.9778517949999</v>
      </c>
      <c r="U41" s="3">
        <f>IF(INDEX([1]非R能力!$FK$9:$FK$558,D41)=0,0,10)</f>
        <v>10</v>
      </c>
      <c r="V41" s="3">
        <f>IF(INDEX([1]非R能力!$FH$9:$FH$558,D41)=0,0,5000)</f>
        <v>5000</v>
      </c>
      <c r="W41" s="3">
        <f>HLOOKUP(W$5,[2]人物技能基础!$O$3:$Q$553,$D41+1,0)</f>
        <v>3.637142857142857</v>
      </c>
      <c r="X41" s="3">
        <f>HLOOKUP(X$5,[2]人物技能基础!$O$3:$Q$553,$D41+1,0)</f>
        <v>2.0186428571428574</v>
      </c>
      <c r="Y41" s="3">
        <f>HLOOKUP(Y$5,[2]人物技能基础!$O$3:$Q$553,$D41+1,0)</f>
        <v>99.964285714285708</v>
      </c>
      <c r="Z41" s="3">
        <f t="shared" si="1"/>
        <v>728515</v>
      </c>
      <c r="AA41" s="3">
        <f t="shared" si="2"/>
        <v>12791</v>
      </c>
      <c r="AB41" s="3">
        <f t="shared" si="3"/>
        <v>4446</v>
      </c>
      <c r="AC41" s="3">
        <f t="shared" si="4"/>
        <v>4828</v>
      </c>
      <c r="AD41" s="3">
        <f t="shared" si="5"/>
        <v>5684</v>
      </c>
    </row>
    <row r="42" spans="1:30" x14ac:dyDescent="0.15">
      <c r="A42" s="3">
        <v>37</v>
      </c>
      <c r="B42" s="3" t="str">
        <f t="shared" si="0"/>
        <v>通天塔37层boss</v>
      </c>
      <c r="C42" s="3">
        <f>INDEX([5]通天塔!$F$47:$F$1046,A42)</f>
        <v>202</v>
      </c>
      <c r="D42" s="3">
        <f t="shared" si="6"/>
        <v>202</v>
      </c>
      <c r="E42" s="3" t="s">
        <v>25</v>
      </c>
      <c r="F42" s="3" t="s">
        <v>26</v>
      </c>
      <c r="G42" s="3">
        <v>30</v>
      </c>
      <c r="H42" s="3">
        <v>30</v>
      </c>
      <c r="I42" s="3">
        <v>0.2</v>
      </c>
      <c r="J42" s="4">
        <v>0.7</v>
      </c>
      <c r="K42" s="4">
        <v>1</v>
      </c>
      <c r="L42" s="4">
        <v>5</v>
      </c>
      <c r="M42" s="3">
        <v>1</v>
      </c>
      <c r="N42" s="3">
        <v>2</v>
      </c>
      <c r="O42" s="3">
        <f>HLOOKUP(O$5,[1]非R能力!$B$8:$F$558,$D42+1,0)</f>
        <v>110708.42852127628</v>
      </c>
      <c r="P42" s="3">
        <f>HLOOKUP(P$5,[1]非R能力!$B$8:$F$558,$D42+1,0)</f>
        <v>22375.211366348925</v>
      </c>
      <c r="Q42" s="3">
        <f>HLOOKUP(Q$5,[1]非R能力!$B$8:$F$558,$D42+1,0)</f>
        <v>11930.07345088472</v>
      </c>
      <c r="R42" s="3">
        <f>HLOOKUP(R$5,[1]非R能力!$B$8:$F$558,$D42+1,0)</f>
        <v>4012.2904387137855</v>
      </c>
      <c r="S42" s="3">
        <f>HLOOKUP(S$5,[1]非R能力!$B$8:$F$558,$D42+1,0)</f>
        <v>4880.4695912038605</v>
      </c>
      <c r="T42" s="3">
        <f>INDEX([1]非R能力!$H$9:$H$558,D42)</f>
        <v>7483.4384638856473</v>
      </c>
      <c r="U42" s="3">
        <f>IF(INDEX([1]非R能力!$FK$9:$FK$558,D42)=0,0,10)</f>
        <v>10</v>
      </c>
      <c r="V42" s="3">
        <f>IF(INDEX([1]非R能力!$FH$9:$FH$558,D42)=0,0,5000)</f>
        <v>5000</v>
      </c>
      <c r="W42" s="3">
        <f>HLOOKUP(W$5,[2]人物技能基础!$O$3:$Q$553,$D42+1,0)</f>
        <v>3.637142857142857</v>
      </c>
      <c r="X42" s="3">
        <f>HLOOKUP(X$5,[2]人物技能基础!$O$3:$Q$553,$D42+1,0)</f>
        <v>2.0186428571428574</v>
      </c>
      <c r="Y42" s="3">
        <f>HLOOKUP(Y$5,[2]人物技能基础!$O$3:$Q$553,$D42+1,0)</f>
        <v>99.964285714285708</v>
      </c>
      <c r="Z42" s="3">
        <f t="shared" si="1"/>
        <v>734454</v>
      </c>
      <c r="AA42" s="3">
        <f t="shared" si="2"/>
        <v>12868</v>
      </c>
      <c r="AB42" s="3">
        <f t="shared" si="3"/>
        <v>4475</v>
      </c>
      <c r="AC42" s="3">
        <f t="shared" si="4"/>
        <v>4880</v>
      </c>
      <c r="AD42" s="3">
        <f t="shared" si="5"/>
        <v>5731</v>
      </c>
    </row>
    <row r="43" spans="1:30" x14ac:dyDescent="0.15">
      <c r="A43" s="3">
        <v>38</v>
      </c>
      <c r="B43" s="3" t="str">
        <f t="shared" si="0"/>
        <v>通天塔38层boss</v>
      </c>
      <c r="C43" s="3">
        <f>INDEX([5]通天塔!$F$47:$F$1046,A43)</f>
        <v>203</v>
      </c>
      <c r="D43" s="3">
        <f t="shared" si="6"/>
        <v>203</v>
      </c>
      <c r="E43" s="3" t="s">
        <v>25</v>
      </c>
      <c r="F43" s="3" t="s">
        <v>26</v>
      </c>
      <c r="G43" s="3">
        <v>30</v>
      </c>
      <c r="H43" s="3">
        <v>30</v>
      </c>
      <c r="I43" s="3">
        <v>0.2</v>
      </c>
      <c r="J43" s="4">
        <v>0.7</v>
      </c>
      <c r="K43" s="4">
        <v>1</v>
      </c>
      <c r="L43" s="4">
        <v>5</v>
      </c>
      <c r="M43" s="3">
        <v>1</v>
      </c>
      <c r="N43" s="3">
        <v>2</v>
      </c>
      <c r="O43" s="3">
        <f>HLOOKUP(O$5,[1]非R能力!$B$8:$F$558,$D43+1,0)</f>
        <v>112181.82349938441</v>
      </c>
      <c r="P43" s="3">
        <f>HLOOKUP(P$5,[1]非R能力!$B$8:$F$558,$D43+1,0)</f>
        <v>22515.191681157485</v>
      </c>
      <c r="Q43" s="3">
        <f>HLOOKUP(Q$5,[1]非R能力!$B$8:$F$558,$D43+1,0)</f>
        <v>11996.789249403322</v>
      </c>
      <c r="R43" s="3">
        <f>HLOOKUP(R$5,[1]非R能力!$B$8:$F$558,$D43+1,0)</f>
        <v>4045.1986568371044</v>
      </c>
      <c r="S43" s="3">
        <f>HLOOKUP(S$5,[1]非R能力!$B$8:$F$558,$D43+1,0)</f>
        <v>4932.1518422725085</v>
      </c>
      <c r="T43" s="3">
        <f>INDEX([1]非R能力!$H$9:$H$558,D43)</f>
        <v>7548.1829280786833</v>
      </c>
      <c r="U43" s="3">
        <f>IF(INDEX([1]非R能力!$FK$9:$FK$558,D43)=0,0,10)</f>
        <v>10</v>
      </c>
      <c r="V43" s="3">
        <f>IF(INDEX([1]非R能力!$FH$9:$FH$558,D43)=0,0,5000)</f>
        <v>5000</v>
      </c>
      <c r="W43" s="3">
        <f>HLOOKUP(W$5,[2]人物技能基础!$O$3:$Q$553,$D43+1,0)</f>
        <v>3.637142857142857</v>
      </c>
      <c r="X43" s="3">
        <f>HLOOKUP(X$5,[2]人物技能基础!$O$3:$Q$553,$D43+1,0)</f>
        <v>2.0186428571428574</v>
      </c>
      <c r="Y43" s="3">
        <f>HLOOKUP(Y$5,[2]人物技能基础!$O$3:$Q$553,$D43+1,0)</f>
        <v>99.964285714285708</v>
      </c>
      <c r="Z43" s="3">
        <f t="shared" si="1"/>
        <v>739339</v>
      </c>
      <c r="AA43" s="3">
        <f t="shared" si="2"/>
        <v>12944</v>
      </c>
      <c r="AB43" s="3">
        <f t="shared" si="3"/>
        <v>4503</v>
      </c>
      <c r="AC43" s="3">
        <f t="shared" si="4"/>
        <v>4932</v>
      </c>
      <c r="AD43" s="3">
        <f t="shared" si="5"/>
        <v>5778</v>
      </c>
    </row>
    <row r="44" spans="1:30" x14ac:dyDescent="0.15">
      <c r="A44" s="3">
        <v>39</v>
      </c>
      <c r="B44" s="3" t="str">
        <f t="shared" si="0"/>
        <v>通天塔39层boss</v>
      </c>
      <c r="C44" s="3">
        <f>INDEX([5]通天塔!$F$47:$F$1046,A44)</f>
        <v>204</v>
      </c>
      <c r="D44" s="3">
        <f t="shared" si="6"/>
        <v>204</v>
      </c>
      <c r="E44" s="3" t="s">
        <v>25</v>
      </c>
      <c r="F44" s="3" t="s">
        <v>26</v>
      </c>
      <c r="G44" s="3">
        <v>30</v>
      </c>
      <c r="H44" s="3">
        <v>30</v>
      </c>
      <c r="I44" s="3">
        <v>0.2</v>
      </c>
      <c r="J44" s="4">
        <v>0.7</v>
      </c>
      <c r="K44" s="4">
        <v>1</v>
      </c>
      <c r="L44" s="4">
        <v>5</v>
      </c>
      <c r="M44" s="3">
        <v>1</v>
      </c>
      <c r="N44" s="3">
        <v>2</v>
      </c>
      <c r="O44" s="3">
        <f>HLOOKUP(O$5,[1]非R能力!$B$8:$F$558,$D44+1,0)</f>
        <v>113656.52956686832</v>
      </c>
      <c r="P44" s="3">
        <f>HLOOKUP(P$5,[1]非R能力!$B$8:$F$558,$D44+1,0)</f>
        <v>22656.368611898757</v>
      </c>
      <c r="Q44" s="3">
        <f>HLOOKUP(Q$5,[1]非R能力!$B$8:$F$558,$D44+1,0)</f>
        <v>12065.758939747855</v>
      </c>
      <c r="R44" s="3">
        <f>HLOOKUP(R$5,[1]非R能力!$B$8:$F$558,$D44+1,0)</f>
        <v>4078.1295691841738</v>
      </c>
      <c r="S44" s="3">
        <f>HLOOKUP(S$5,[1]非R能力!$B$8:$F$558,$D44+1,0)</f>
        <v>4986.8892421417922</v>
      </c>
      <c r="T44" s="3">
        <f>INDEX([1]非R能力!$H$9:$H$558,D44)</f>
        <v>7678.7097616553629</v>
      </c>
      <c r="U44" s="3">
        <f>IF(INDEX([1]非R能力!$FK$9:$FK$558,D44)=0,0,10)</f>
        <v>10</v>
      </c>
      <c r="V44" s="3">
        <f>IF(INDEX([1]非R能力!$FH$9:$FH$558,D44)=0,0,5000)</f>
        <v>5000</v>
      </c>
      <c r="W44" s="3">
        <f>HLOOKUP(W$5,[2]人物技能基础!$O$3:$Q$553,$D44+1,0)</f>
        <v>3.637142857142857</v>
      </c>
      <c r="X44" s="3">
        <f>HLOOKUP(X$5,[2]人物技能基础!$O$3:$Q$553,$D44+1,0)</f>
        <v>2.0186428571428574</v>
      </c>
      <c r="Y44" s="3">
        <f>HLOOKUP(Y$5,[2]人物技能基础!$O$3:$Q$553,$D44+1,0)</f>
        <v>99.964285714285708</v>
      </c>
      <c r="Z44" s="3">
        <f t="shared" si="1"/>
        <v>745370</v>
      </c>
      <c r="AA44" s="3">
        <f t="shared" si="2"/>
        <v>13023</v>
      </c>
      <c r="AB44" s="3">
        <f t="shared" si="3"/>
        <v>4531</v>
      </c>
      <c r="AC44" s="3">
        <f t="shared" si="4"/>
        <v>4986</v>
      </c>
      <c r="AD44" s="3">
        <f t="shared" si="5"/>
        <v>5825</v>
      </c>
    </row>
    <row r="45" spans="1:30" x14ac:dyDescent="0.15">
      <c r="A45" s="3">
        <v>40</v>
      </c>
      <c r="B45" s="3" t="str">
        <f t="shared" si="0"/>
        <v>通天塔40层boss</v>
      </c>
      <c r="C45" s="3">
        <f>INDEX([5]通天塔!$F$47:$F$1046,A45)</f>
        <v>205</v>
      </c>
      <c r="D45" s="3">
        <f t="shared" si="6"/>
        <v>205</v>
      </c>
      <c r="E45" s="3" t="s">
        <v>25</v>
      </c>
      <c r="F45" s="3" t="s">
        <v>26</v>
      </c>
      <c r="G45" s="3">
        <v>30</v>
      </c>
      <c r="H45" s="3">
        <v>30</v>
      </c>
      <c r="I45" s="3">
        <v>0.2</v>
      </c>
      <c r="J45" s="4">
        <v>0.7</v>
      </c>
      <c r="K45" s="4">
        <v>1</v>
      </c>
      <c r="L45" s="4">
        <v>5</v>
      </c>
      <c r="M45" s="3">
        <v>1</v>
      </c>
      <c r="N45" s="3">
        <v>2</v>
      </c>
      <c r="O45" s="3">
        <f>HLOOKUP(O$5,[1]非R能力!$B$8:$F$558,$D45+1,0)</f>
        <v>115096.93996663722</v>
      </c>
      <c r="P45" s="3">
        <f>HLOOKUP(P$5,[1]非R能力!$B$8:$F$558,$D45+1,0)</f>
        <v>22789.306806358938</v>
      </c>
      <c r="Q45" s="3">
        <f>HLOOKUP(Q$5,[1]非R能力!$B$8:$F$558,$D45+1,0)</f>
        <v>12129.970922627321</v>
      </c>
      <c r="R45" s="3">
        <f>HLOOKUP(R$5,[1]非R能力!$B$8:$F$558,$D45+1,0)</f>
        <v>4111.5894149126771</v>
      </c>
      <c r="S45" s="3">
        <f>HLOOKUP(S$5,[1]非R能力!$B$8:$F$558,$D45+1,0)</f>
        <v>5038.6262220028793</v>
      </c>
      <c r="T45" s="3">
        <f>INDEX([1]非R能力!$H$9:$H$558,D45)</f>
        <v>7877.1237260842845</v>
      </c>
      <c r="U45" s="3">
        <f>IF(INDEX([1]非R能力!$FK$9:$FK$558,D45)=0,0,10)</f>
        <v>10</v>
      </c>
      <c r="V45" s="3">
        <f>IF(INDEX([1]非R能力!$FH$9:$FH$558,D45)=0,0,5000)</f>
        <v>5000</v>
      </c>
      <c r="W45" s="3">
        <f>HLOOKUP(W$5,[2]人物技能基础!$O$3:$Q$553,$D45+1,0)</f>
        <v>3.637142857142857</v>
      </c>
      <c r="X45" s="3">
        <f>HLOOKUP(X$5,[2]人物技能基础!$O$3:$Q$553,$D45+1,0)</f>
        <v>2.0186428571428574</v>
      </c>
      <c r="Y45" s="3">
        <f>HLOOKUP(Y$5,[2]人物技能基础!$O$3:$Q$553,$D45+1,0)</f>
        <v>99.964285714285708</v>
      </c>
      <c r="Z45" s="3">
        <f t="shared" si="1"/>
        <v>752330</v>
      </c>
      <c r="AA45" s="3">
        <f t="shared" si="2"/>
        <v>13097</v>
      </c>
      <c r="AB45" s="3">
        <f t="shared" si="3"/>
        <v>4557</v>
      </c>
      <c r="AC45" s="3">
        <f t="shared" si="4"/>
        <v>5038</v>
      </c>
      <c r="AD45" s="3">
        <f t="shared" si="5"/>
        <v>5873</v>
      </c>
    </row>
    <row r="46" spans="1:30" x14ac:dyDescent="0.15">
      <c r="A46" s="3">
        <v>41</v>
      </c>
      <c r="B46" s="3" t="str">
        <f t="shared" si="0"/>
        <v>通天塔41层boss</v>
      </c>
      <c r="C46" s="3">
        <f>INDEX([5]通天塔!$F$47:$F$1046,A46)</f>
        <v>206</v>
      </c>
      <c r="D46" s="3">
        <f t="shared" si="6"/>
        <v>206</v>
      </c>
      <c r="E46" s="3" t="s">
        <v>25</v>
      </c>
      <c r="F46" s="3" t="s">
        <v>26</v>
      </c>
      <c r="G46" s="3">
        <v>30</v>
      </c>
      <c r="H46" s="3">
        <v>30</v>
      </c>
      <c r="I46" s="3">
        <v>0.2</v>
      </c>
      <c r="J46" s="4">
        <v>0.7</v>
      </c>
      <c r="K46" s="4">
        <v>1</v>
      </c>
      <c r="L46" s="4">
        <v>5</v>
      </c>
      <c r="M46" s="3">
        <v>1</v>
      </c>
      <c r="N46" s="3">
        <v>2</v>
      </c>
      <c r="O46" s="3">
        <f>HLOOKUP(O$5,[1]非R能力!$B$8:$F$558,$D46+1,0)</f>
        <v>116499.76730165364</v>
      </c>
      <c r="P46" s="3">
        <f>HLOOKUP(P$5,[1]非R能力!$B$8:$F$558,$D46+1,0)</f>
        <v>22921.374676941661</v>
      </c>
      <c r="Q46" s="3">
        <f>HLOOKUP(Q$5,[1]非R能力!$B$8:$F$558,$D46+1,0)</f>
        <v>12194.136985610643</v>
      </c>
      <c r="R46" s="3">
        <f>HLOOKUP(R$5,[1]非R能力!$B$8:$F$558,$D46+1,0)</f>
        <v>4145.0724606422809</v>
      </c>
      <c r="S46" s="3">
        <f>HLOOKUP(S$5,[1]非R能力!$B$8:$F$558,$D46+1,0)</f>
        <v>5090.3904900230882</v>
      </c>
      <c r="T46" s="3">
        <f>INDEX([1]非R能力!$H$9:$H$558,D46)</f>
        <v>8011.1715060155584</v>
      </c>
      <c r="U46" s="3">
        <f>IF(INDEX([1]非R能力!$FK$9:$FK$558,D46)=0,0,10)</f>
        <v>10</v>
      </c>
      <c r="V46" s="3">
        <f>IF(INDEX([1]非R能力!$FH$9:$FH$558,D46)=0,0,5000)</f>
        <v>5000</v>
      </c>
      <c r="W46" s="3">
        <f>HLOOKUP(W$5,[2]人物技能基础!$O$3:$Q$553,$D46+1,0)</f>
        <v>3.637142857142857</v>
      </c>
      <c r="X46" s="3">
        <f>HLOOKUP(X$5,[2]人物技能基础!$O$3:$Q$553,$D46+1,0)</f>
        <v>2.0186428571428574</v>
      </c>
      <c r="Y46" s="3">
        <f>HLOOKUP(Y$5,[2]人物技能基础!$O$3:$Q$553,$D46+1,0)</f>
        <v>99.964285714285708</v>
      </c>
      <c r="Z46" s="3">
        <f t="shared" si="1"/>
        <v>758146</v>
      </c>
      <c r="AA46" s="3">
        <f t="shared" si="2"/>
        <v>13170</v>
      </c>
      <c r="AB46" s="3">
        <f t="shared" si="3"/>
        <v>4584</v>
      </c>
      <c r="AC46" s="3">
        <f t="shared" si="4"/>
        <v>5090</v>
      </c>
      <c r="AD46" s="3">
        <f t="shared" si="5"/>
        <v>5921</v>
      </c>
    </row>
    <row r="47" spans="1:30" x14ac:dyDescent="0.15">
      <c r="A47" s="3">
        <v>42</v>
      </c>
      <c r="B47" s="3" t="str">
        <f t="shared" si="0"/>
        <v>通天塔42层boss</v>
      </c>
      <c r="C47" s="3">
        <f>INDEX([5]通天塔!$F$47:$F$1046,A47)</f>
        <v>207</v>
      </c>
      <c r="D47" s="3">
        <f t="shared" si="6"/>
        <v>207</v>
      </c>
      <c r="E47" s="3" t="s">
        <v>25</v>
      </c>
      <c r="F47" s="3" t="s">
        <v>26</v>
      </c>
      <c r="G47" s="3">
        <v>30</v>
      </c>
      <c r="H47" s="3">
        <v>30</v>
      </c>
      <c r="I47" s="3">
        <v>0.2</v>
      </c>
      <c r="J47" s="4">
        <v>0.7</v>
      </c>
      <c r="K47" s="4">
        <v>1</v>
      </c>
      <c r="L47" s="4">
        <v>5</v>
      </c>
      <c r="M47" s="3">
        <v>1</v>
      </c>
      <c r="N47" s="3">
        <v>2</v>
      </c>
      <c r="O47" s="3">
        <f>HLOOKUP(O$5,[1]非R能力!$B$8:$F$558,$D47+1,0)</f>
        <v>117907.34495542431</v>
      </c>
      <c r="P47" s="3">
        <f>HLOOKUP(P$5,[1]非R能力!$B$8:$F$558,$D47+1,0)</f>
        <v>23054.038421345984</v>
      </c>
      <c r="Q47" s="3">
        <f>HLOOKUP(Q$5,[1]非R能力!$B$8:$F$558,$D47+1,0)</f>
        <v>12259.049510789591</v>
      </c>
      <c r="R47" s="3">
        <f>HLOOKUP(R$5,[1]非R能力!$B$8:$F$558,$D47+1,0)</f>
        <v>4178.7221393472373</v>
      </c>
      <c r="S47" s="3">
        <f>HLOOKUP(S$5,[1]非R能力!$B$8:$F$558,$D47+1,0)</f>
        <v>5142.3727575730554</v>
      </c>
      <c r="T47" s="3">
        <f>INDEX([1]非R能力!$H$9:$H$558,D47)</f>
        <v>8078.7328010529982</v>
      </c>
      <c r="U47" s="3">
        <f>IF(INDEX([1]非R能力!$FK$9:$FK$558,D47)=0,0,10)</f>
        <v>10</v>
      </c>
      <c r="V47" s="3">
        <f>IF(INDEX([1]非R能力!$FH$9:$FH$558,D47)=0,0,5000)</f>
        <v>5000</v>
      </c>
      <c r="W47" s="3">
        <f>HLOOKUP(W$5,[2]人物技能基础!$O$3:$Q$553,$D47+1,0)</f>
        <v>3.637142857142857</v>
      </c>
      <c r="X47" s="3">
        <f>HLOOKUP(X$5,[2]人物技能基础!$O$3:$Q$553,$D47+1,0)</f>
        <v>2.0186428571428574</v>
      </c>
      <c r="Y47" s="3">
        <f>HLOOKUP(Y$5,[2]人物技能基础!$O$3:$Q$553,$D47+1,0)</f>
        <v>99.964285714285708</v>
      </c>
      <c r="Z47" s="3">
        <f t="shared" si="1"/>
        <v>762898</v>
      </c>
      <c r="AA47" s="3">
        <f t="shared" si="2"/>
        <v>13245</v>
      </c>
      <c r="AB47" s="3">
        <f t="shared" si="3"/>
        <v>4610</v>
      </c>
      <c r="AC47" s="3">
        <f t="shared" si="4"/>
        <v>5142</v>
      </c>
      <c r="AD47" s="3">
        <f t="shared" si="5"/>
        <v>5969</v>
      </c>
    </row>
    <row r="48" spans="1:30" x14ac:dyDescent="0.15">
      <c r="A48" s="3">
        <v>43</v>
      </c>
      <c r="B48" s="3" t="str">
        <f t="shared" si="0"/>
        <v>通天塔43层boss</v>
      </c>
      <c r="C48" s="3">
        <f>INDEX([5]通天塔!$F$47:$F$1046,A48)</f>
        <v>208</v>
      </c>
      <c r="D48" s="3">
        <f t="shared" si="6"/>
        <v>208</v>
      </c>
      <c r="E48" s="3" t="s">
        <v>25</v>
      </c>
      <c r="F48" s="3" t="s">
        <v>26</v>
      </c>
      <c r="G48" s="3">
        <v>30</v>
      </c>
      <c r="H48" s="3">
        <v>30</v>
      </c>
      <c r="I48" s="3">
        <v>0.2</v>
      </c>
      <c r="J48" s="4">
        <v>0.7</v>
      </c>
      <c r="K48" s="4">
        <v>1</v>
      </c>
      <c r="L48" s="4">
        <v>5</v>
      </c>
      <c r="M48" s="3">
        <v>1</v>
      </c>
      <c r="N48" s="3">
        <v>2</v>
      </c>
      <c r="O48" s="3">
        <f>HLOOKUP(O$5,[1]非R能力!$B$8:$F$558,$D48+1,0)</f>
        <v>119358.01729689148</v>
      </c>
      <c r="P48" s="3">
        <f>HLOOKUP(P$5,[1]非R能力!$B$8:$F$558,$D48+1,0)</f>
        <v>23188.076594974857</v>
      </c>
      <c r="Q48" s="3">
        <f>HLOOKUP(Q$5,[1]非R能力!$B$8:$F$558,$D48+1,0)</f>
        <v>12327.366387361768</v>
      </c>
      <c r="R48" s="3">
        <f>HLOOKUP(R$5,[1]非R能力!$B$8:$F$558,$D48+1,0)</f>
        <v>4212.5376874417425</v>
      </c>
      <c r="S48" s="3">
        <f>HLOOKUP(S$5,[1]非R能力!$B$8:$F$558,$D48+1,0)</f>
        <v>5197.6026075683412</v>
      </c>
      <c r="T48" s="3">
        <f>INDEX([1]非R能力!$H$9:$H$558,D48)</f>
        <v>8352.6066489600016</v>
      </c>
      <c r="U48" s="3">
        <f>IF(INDEX([1]非R能力!$FK$9:$FK$558,D48)=0,0,10)</f>
        <v>10</v>
      </c>
      <c r="V48" s="3">
        <f>IF(INDEX([1]非R能力!$FH$9:$FH$558,D48)=0,0,5000)</f>
        <v>5000</v>
      </c>
      <c r="W48" s="3">
        <f>HLOOKUP(W$5,[2]人物技能基础!$O$3:$Q$553,$D48+1,0)</f>
        <v>3.637142857142857</v>
      </c>
      <c r="X48" s="3">
        <f>HLOOKUP(X$5,[2]人物技能基础!$O$3:$Q$553,$D48+1,0)</f>
        <v>2.0186428571428574</v>
      </c>
      <c r="Y48" s="3">
        <f>HLOOKUP(Y$5,[2]人物技能基础!$O$3:$Q$553,$D48+1,0)</f>
        <v>99.964285714285708</v>
      </c>
      <c r="Z48" s="3">
        <f t="shared" si="1"/>
        <v>771129</v>
      </c>
      <c r="AA48" s="3">
        <f t="shared" si="2"/>
        <v>13323</v>
      </c>
      <c r="AB48" s="3">
        <f t="shared" si="3"/>
        <v>4637</v>
      </c>
      <c r="AC48" s="3">
        <f t="shared" si="4"/>
        <v>5197</v>
      </c>
      <c r="AD48" s="3">
        <f t="shared" si="5"/>
        <v>6017</v>
      </c>
    </row>
    <row r="49" spans="1:30" x14ac:dyDescent="0.15">
      <c r="A49" s="3">
        <v>44</v>
      </c>
      <c r="B49" s="3" t="str">
        <f t="shared" si="0"/>
        <v>通天塔44层boss</v>
      </c>
      <c r="C49" s="3">
        <f>INDEX([5]通天塔!$F$47:$F$1046,A49)</f>
        <v>209</v>
      </c>
      <c r="D49" s="3">
        <f t="shared" si="6"/>
        <v>209</v>
      </c>
      <c r="E49" s="3" t="s">
        <v>25</v>
      </c>
      <c r="F49" s="3" t="s">
        <v>26</v>
      </c>
      <c r="G49" s="3">
        <v>30</v>
      </c>
      <c r="H49" s="3">
        <v>30</v>
      </c>
      <c r="I49" s="3">
        <v>0.2</v>
      </c>
      <c r="J49" s="4">
        <v>0.7</v>
      </c>
      <c r="K49" s="4">
        <v>1</v>
      </c>
      <c r="L49" s="4">
        <v>5</v>
      </c>
      <c r="M49" s="3">
        <v>1</v>
      </c>
      <c r="N49" s="3">
        <v>2</v>
      </c>
      <c r="O49" s="3">
        <f>HLOOKUP(O$5,[1]非R能力!$B$8:$F$558,$D49+1,0)</f>
        <v>120750.67916074995</v>
      </c>
      <c r="P49" s="3">
        <f>HLOOKUP(P$5,[1]非R能力!$B$8:$F$558,$D49+1,0)</f>
        <v>23318.354112022043</v>
      </c>
      <c r="Q49" s="3">
        <f>HLOOKUP(Q$5,[1]非R能力!$B$8:$F$558,$D49+1,0)</f>
        <v>12391.21321039372</v>
      </c>
      <c r="R49" s="3">
        <f>HLOOKUP(R$5,[1]非R能力!$B$8:$F$558,$D49+1,0)</f>
        <v>4246.376956768062</v>
      </c>
      <c r="S49" s="3">
        <f>HLOOKUP(S$5,[1]非R能力!$B$8:$F$558,$D49+1,0)</f>
        <v>5249.8303424586902</v>
      </c>
      <c r="T49" s="3">
        <f>INDEX([1]非R能力!$H$9:$H$558,D49)</f>
        <v>8352.6066489600016</v>
      </c>
      <c r="U49" s="3">
        <f>IF(INDEX([1]非R能力!$FK$9:$FK$558,D49)=0,0,10)</f>
        <v>10</v>
      </c>
      <c r="V49" s="3">
        <f>IF(INDEX([1]非R能力!$FH$9:$FH$558,D49)=0,0,5000)</f>
        <v>5000</v>
      </c>
      <c r="W49" s="3">
        <f>HLOOKUP(W$5,[2]人物技能基础!$O$3:$Q$553,$D49+1,0)</f>
        <v>3.637142857142857</v>
      </c>
      <c r="X49" s="3">
        <f>HLOOKUP(X$5,[2]人物技能基础!$O$3:$Q$553,$D49+1,0)</f>
        <v>2.0186428571428574</v>
      </c>
      <c r="Y49" s="3">
        <f>HLOOKUP(Y$5,[2]人物技能基础!$O$3:$Q$553,$D49+1,0)</f>
        <v>99.964285714285708</v>
      </c>
      <c r="Z49" s="3">
        <f t="shared" si="1"/>
        <v>774665</v>
      </c>
      <c r="AA49" s="3">
        <f t="shared" si="2"/>
        <v>13396</v>
      </c>
      <c r="AB49" s="3">
        <f t="shared" si="3"/>
        <v>4663</v>
      </c>
      <c r="AC49" s="3">
        <f t="shared" si="4"/>
        <v>5249</v>
      </c>
      <c r="AD49" s="3">
        <f t="shared" si="5"/>
        <v>6066</v>
      </c>
    </row>
    <row r="50" spans="1:30" x14ac:dyDescent="0.15">
      <c r="A50" s="3">
        <v>45</v>
      </c>
      <c r="B50" s="3" t="str">
        <f t="shared" si="0"/>
        <v>通天塔45层boss</v>
      </c>
      <c r="C50" s="3">
        <f>INDEX([5]通天塔!$F$47:$F$1046,A50)</f>
        <v>210</v>
      </c>
      <c r="D50" s="3">
        <f t="shared" si="6"/>
        <v>210</v>
      </c>
      <c r="E50" s="3" t="s">
        <v>25</v>
      </c>
      <c r="F50" s="3" t="s">
        <v>26</v>
      </c>
      <c r="G50" s="3">
        <v>30</v>
      </c>
      <c r="H50" s="3">
        <v>30</v>
      </c>
      <c r="I50" s="3">
        <v>0.2</v>
      </c>
      <c r="J50" s="4">
        <v>0.7</v>
      </c>
      <c r="K50" s="4">
        <v>1</v>
      </c>
      <c r="L50" s="4">
        <v>5</v>
      </c>
      <c r="M50" s="3">
        <v>1</v>
      </c>
      <c r="N50" s="3">
        <v>2</v>
      </c>
      <c r="O50" s="3">
        <f>HLOOKUP(O$5,[1]非R能力!$B$8:$F$558,$D50+1,0)</f>
        <v>122151.19577126592</v>
      </c>
      <c r="P50" s="3">
        <f>HLOOKUP(P$5,[1]非R能力!$B$8:$F$558,$D50+1,0)</f>
        <v>23579.159370118119</v>
      </c>
      <c r="Q50" s="3">
        <f>HLOOKUP(Q$5,[1]非R能力!$B$8:$F$558,$D50+1,0)</f>
        <v>12455.164118047078</v>
      </c>
      <c r="R50" s="3">
        <f>HLOOKUP(R$5,[1]非R能力!$B$8:$F$558,$D50+1,0)</f>
        <v>4280.2947991093961</v>
      </c>
      <c r="S50" s="3">
        <f>HLOOKUP(S$5,[1]非R能力!$B$8:$F$558,$D50+1,0)</f>
        <v>5302.1588933394523</v>
      </c>
      <c r="T50" s="3">
        <f>INDEX([1]非R能力!$H$9:$H$558,D50)</f>
        <v>8561.8777270405026</v>
      </c>
      <c r="U50" s="3">
        <f>IF(INDEX([1]非R能力!$FK$9:$FK$558,D50)=0,0,10)</f>
        <v>10</v>
      </c>
      <c r="V50" s="3">
        <f>IF(INDEX([1]非R能力!$FH$9:$FH$558,D50)=0,0,5000)</f>
        <v>5000</v>
      </c>
      <c r="W50" s="3">
        <f>HLOOKUP(W$5,[2]人物技能基础!$O$3:$Q$553,$D50+1,0)</f>
        <v>3.637142857142857</v>
      </c>
      <c r="X50" s="3">
        <f>HLOOKUP(X$5,[2]人物技能基础!$O$3:$Q$553,$D50+1,0)</f>
        <v>2.0186428571428574</v>
      </c>
      <c r="Y50" s="3">
        <f>HLOOKUP(Y$5,[2]人物技能基础!$O$3:$Q$553,$D50+1,0)</f>
        <v>99.964285714285708</v>
      </c>
      <c r="Z50" s="3">
        <f t="shared" si="1"/>
        <v>785262</v>
      </c>
      <c r="AA50" s="3">
        <f t="shared" si="2"/>
        <v>13469</v>
      </c>
      <c r="AB50" s="3">
        <f t="shared" si="3"/>
        <v>4715</v>
      </c>
      <c r="AC50" s="3">
        <f t="shared" si="4"/>
        <v>5302</v>
      </c>
      <c r="AD50" s="3">
        <f t="shared" si="5"/>
        <v>6114</v>
      </c>
    </row>
    <row r="51" spans="1:30" x14ac:dyDescent="0.15">
      <c r="A51" s="3">
        <v>46</v>
      </c>
      <c r="B51" s="3" t="str">
        <f t="shared" si="0"/>
        <v>通天塔46层boss</v>
      </c>
      <c r="C51" s="3">
        <f>INDEX([5]通天塔!$F$47:$F$1046,A51)</f>
        <v>211</v>
      </c>
      <c r="D51" s="3">
        <f t="shared" si="6"/>
        <v>211</v>
      </c>
      <c r="E51" s="3" t="s">
        <v>25</v>
      </c>
      <c r="F51" s="3" t="s">
        <v>26</v>
      </c>
      <c r="G51" s="3">
        <v>30</v>
      </c>
      <c r="H51" s="3">
        <v>30</v>
      </c>
      <c r="I51" s="3">
        <v>0.2</v>
      </c>
      <c r="J51" s="4">
        <v>0.7</v>
      </c>
      <c r="K51" s="4">
        <v>1</v>
      </c>
      <c r="L51" s="4">
        <v>5</v>
      </c>
      <c r="M51" s="3">
        <v>1</v>
      </c>
      <c r="N51" s="3">
        <v>2</v>
      </c>
      <c r="O51" s="3">
        <f>HLOOKUP(O$5,[1]非R能力!$B$8:$F$558,$D51+1,0)</f>
        <v>123565.7527058734</v>
      </c>
      <c r="P51" s="3">
        <f>HLOOKUP(P$5,[1]非R能力!$B$8:$F$558,$D51+1,0)</f>
        <v>23838.245794107366</v>
      </c>
      <c r="Q51" s="3">
        <f>HLOOKUP(Q$5,[1]非R能力!$B$8:$F$558,$D51+1,0)</f>
        <v>12518.908606220348</v>
      </c>
      <c r="R51" s="3">
        <f>HLOOKUP(R$5,[1]非R能力!$B$8:$F$558,$D51+1,0)</f>
        <v>4313.8619259006109</v>
      </c>
      <c r="S51" s="3">
        <f>HLOOKUP(S$5,[1]非R能力!$B$8:$F$558,$D51+1,0)</f>
        <v>5354.4292713529057</v>
      </c>
      <c r="T51" s="3">
        <f>INDEX([1]非R能力!$H$9:$H$558,D51)</f>
        <v>8632.3817379052925</v>
      </c>
      <c r="U51" s="3">
        <f>IF(INDEX([1]非R能力!$FK$9:$FK$558,D51)=0,0,10)</f>
        <v>10</v>
      </c>
      <c r="V51" s="3">
        <f>IF(INDEX([1]非R能力!$FH$9:$FH$558,D51)=0,0,5000)</f>
        <v>5000</v>
      </c>
      <c r="W51" s="3">
        <f>HLOOKUP(W$5,[2]人物技能基础!$O$3:$Q$553,$D51+1,0)</f>
        <v>3.637142857142857</v>
      </c>
      <c r="X51" s="3">
        <f>HLOOKUP(X$5,[2]人物技能基础!$O$3:$Q$553,$D51+1,0)</f>
        <v>2.0186428571428574</v>
      </c>
      <c r="Y51" s="3">
        <f>HLOOKUP(Y$5,[2]人物技能基础!$O$3:$Q$553,$D51+1,0)</f>
        <v>99.964285714285708</v>
      </c>
      <c r="Z51" s="3">
        <f t="shared" si="1"/>
        <v>793470</v>
      </c>
      <c r="AA51" s="3">
        <f t="shared" si="2"/>
        <v>13542</v>
      </c>
      <c r="AB51" s="3">
        <f t="shared" si="3"/>
        <v>4767</v>
      </c>
      <c r="AC51" s="3">
        <f t="shared" si="4"/>
        <v>5354</v>
      </c>
      <c r="AD51" s="3">
        <f t="shared" si="5"/>
        <v>6162</v>
      </c>
    </row>
    <row r="52" spans="1:30" x14ac:dyDescent="0.15">
      <c r="A52" s="3">
        <v>47</v>
      </c>
      <c r="B52" s="3" t="str">
        <f t="shared" si="0"/>
        <v>通天塔47层boss</v>
      </c>
      <c r="C52" s="3">
        <f>INDEX([5]通天塔!$F$47:$F$1046,A52)</f>
        <v>212</v>
      </c>
      <c r="D52" s="3">
        <f t="shared" si="6"/>
        <v>212</v>
      </c>
      <c r="E52" s="3" t="s">
        <v>25</v>
      </c>
      <c r="F52" s="3" t="s">
        <v>26</v>
      </c>
      <c r="G52" s="3">
        <v>30</v>
      </c>
      <c r="H52" s="3">
        <v>30</v>
      </c>
      <c r="I52" s="3">
        <v>0.2</v>
      </c>
      <c r="J52" s="4">
        <v>0.7</v>
      </c>
      <c r="K52" s="4">
        <v>1</v>
      </c>
      <c r="L52" s="4">
        <v>5</v>
      </c>
      <c r="M52" s="3">
        <v>1</v>
      </c>
      <c r="N52" s="3">
        <v>2</v>
      </c>
      <c r="O52" s="3">
        <f>HLOOKUP(O$5,[1]非R能力!$B$8:$F$558,$D52+1,0)</f>
        <v>124949.5196251444</v>
      </c>
      <c r="P52" s="3">
        <f>HLOOKUP(P$5,[1]非R能力!$B$8:$F$558,$D52+1,0)</f>
        <v>24097.563658928975</v>
      </c>
      <c r="Q52" s="3">
        <f>HLOOKUP(Q$5,[1]非R能力!$B$8:$F$558,$D52+1,0)</f>
        <v>12584.737664216163</v>
      </c>
      <c r="R52" s="3">
        <f>HLOOKUP(R$5,[1]非R能力!$B$8:$F$558,$D52+1,0)</f>
        <v>4347.4572298319554</v>
      </c>
      <c r="S52" s="3">
        <f>HLOOKUP(S$5,[1]非R能力!$B$8:$F$558,$D52+1,0)</f>
        <v>5409.7687460176803</v>
      </c>
      <c r="T52" s="3">
        <f>INDEX([1]非R能力!$H$9:$H$558,D52)</f>
        <v>8846.1629507870348</v>
      </c>
      <c r="U52" s="3">
        <f>IF(INDEX([1]非R能力!$FK$9:$FK$558,D52)=0,0,10)</f>
        <v>10</v>
      </c>
      <c r="V52" s="3">
        <f>IF(INDEX([1]非R能力!$FH$9:$FH$558,D52)=0,0,5000)</f>
        <v>5000</v>
      </c>
      <c r="W52" s="3">
        <f>HLOOKUP(W$5,[2]人物技能基础!$O$3:$Q$553,$D52+1,0)</f>
        <v>3.637142857142857</v>
      </c>
      <c r="X52" s="3">
        <f>HLOOKUP(X$5,[2]人物技能基础!$O$3:$Q$553,$D52+1,0)</f>
        <v>2.0186428571428574</v>
      </c>
      <c r="Y52" s="3">
        <f>HLOOKUP(Y$5,[2]人物技能基础!$O$3:$Q$553,$D52+1,0)</f>
        <v>99.964285714285708</v>
      </c>
      <c r="Z52" s="3">
        <f t="shared" si="1"/>
        <v>804092</v>
      </c>
      <c r="AA52" s="3">
        <f t="shared" si="2"/>
        <v>13617</v>
      </c>
      <c r="AB52" s="3">
        <f t="shared" si="3"/>
        <v>4819</v>
      </c>
      <c r="AC52" s="3">
        <f t="shared" si="4"/>
        <v>5409</v>
      </c>
      <c r="AD52" s="3">
        <f t="shared" si="5"/>
        <v>6210</v>
      </c>
    </row>
    <row r="53" spans="1:30" x14ac:dyDescent="0.15">
      <c r="A53" s="3">
        <v>48</v>
      </c>
      <c r="B53" s="3" t="str">
        <f t="shared" si="0"/>
        <v>通天塔48层boss</v>
      </c>
      <c r="C53" s="3">
        <f>INDEX([5]通天塔!$F$47:$F$1046,A53)</f>
        <v>213</v>
      </c>
      <c r="D53" s="3">
        <f t="shared" si="6"/>
        <v>213</v>
      </c>
      <c r="E53" s="3" t="s">
        <v>25</v>
      </c>
      <c r="F53" s="3" t="s">
        <v>26</v>
      </c>
      <c r="G53" s="3">
        <v>30</v>
      </c>
      <c r="H53" s="3">
        <v>30</v>
      </c>
      <c r="I53" s="3">
        <v>0.2</v>
      </c>
      <c r="J53" s="4">
        <v>0.7</v>
      </c>
      <c r="K53" s="4">
        <v>1</v>
      </c>
      <c r="L53" s="4">
        <v>5</v>
      </c>
      <c r="M53" s="3">
        <v>1</v>
      </c>
      <c r="N53" s="3">
        <v>2</v>
      </c>
      <c r="O53" s="3">
        <f>HLOOKUP(O$5,[1]非R能力!$B$8:$F$558,$D53+1,0)</f>
        <v>126371.46909736602</v>
      </c>
      <c r="P53" s="3">
        <f>HLOOKUP(P$5,[1]非R能力!$B$8:$F$558,$D53+1,0)</f>
        <v>24357.017394322775</v>
      </c>
      <c r="Q53" s="3">
        <f>HLOOKUP(Q$5,[1]非R能力!$B$8:$F$558,$D53+1,0)</f>
        <v>12648.571526256968</v>
      </c>
      <c r="R53" s="3">
        <f>HLOOKUP(R$5,[1]非R能力!$B$8:$F$558,$D53+1,0)</f>
        <v>4381.0699592491619</v>
      </c>
      <c r="S53" s="3">
        <f>HLOOKUP(S$5,[1]非R能力!$B$8:$F$558,$D53+1,0)</f>
        <v>5462.0973044807897</v>
      </c>
      <c r="T53" s="3">
        <f>INDEX([1]非R能力!$H$9:$H$558,D53)</f>
        <v>8918.1865099105271</v>
      </c>
      <c r="U53" s="3">
        <f>IF(INDEX([1]非R能力!$FK$9:$FK$558,D53)=0,0,10)</f>
        <v>10</v>
      </c>
      <c r="V53" s="3">
        <f>IF(INDEX([1]非R能力!$FH$9:$FH$558,D53)=0,0,5000)</f>
        <v>5000</v>
      </c>
      <c r="W53" s="3">
        <f>HLOOKUP(W$5,[2]人物技能基础!$O$3:$Q$553,$D53+1,0)</f>
        <v>3.637142857142857</v>
      </c>
      <c r="X53" s="3">
        <f>HLOOKUP(X$5,[2]人物技能基础!$O$3:$Q$553,$D53+1,0)</f>
        <v>2.0186428571428574</v>
      </c>
      <c r="Y53" s="3">
        <f>HLOOKUP(Y$5,[2]人物技能基础!$O$3:$Q$553,$D53+1,0)</f>
        <v>99.964285714285708</v>
      </c>
      <c r="Z53" s="3">
        <f t="shared" si="1"/>
        <v>812338</v>
      </c>
      <c r="AA53" s="3">
        <f t="shared" si="2"/>
        <v>13691</v>
      </c>
      <c r="AB53" s="3">
        <f t="shared" si="3"/>
        <v>4871</v>
      </c>
      <c r="AC53" s="3">
        <f t="shared" si="4"/>
        <v>5462</v>
      </c>
      <c r="AD53" s="3">
        <f t="shared" si="5"/>
        <v>6258</v>
      </c>
    </row>
    <row r="54" spans="1:30" x14ac:dyDescent="0.15">
      <c r="A54" s="3">
        <v>49</v>
      </c>
      <c r="B54" s="3" t="str">
        <f t="shared" si="0"/>
        <v>通天塔49层boss</v>
      </c>
      <c r="C54" s="3">
        <f>INDEX([5]通天塔!$F$47:$F$1046,A54)</f>
        <v>214</v>
      </c>
      <c r="D54" s="3">
        <f t="shared" si="6"/>
        <v>214</v>
      </c>
      <c r="E54" s="3" t="s">
        <v>25</v>
      </c>
      <c r="F54" s="3" t="s">
        <v>26</v>
      </c>
      <c r="G54" s="3">
        <v>30</v>
      </c>
      <c r="H54" s="3">
        <v>30</v>
      </c>
      <c r="I54" s="3">
        <v>0.2</v>
      </c>
      <c r="J54" s="4">
        <v>0.7</v>
      </c>
      <c r="K54" s="4">
        <v>1</v>
      </c>
      <c r="L54" s="4">
        <v>5</v>
      </c>
      <c r="M54" s="3">
        <v>1</v>
      </c>
      <c r="N54" s="3">
        <v>2</v>
      </c>
      <c r="O54" s="3">
        <f>HLOOKUP(O$5,[1]非R能力!$B$8:$F$558,$D54+1,0)</f>
        <v>127797.90052123116</v>
      </c>
      <c r="P54" s="3">
        <f>HLOOKUP(P$5,[1]非R能力!$B$8:$F$558,$D54+1,0)</f>
        <v>24621.114074965397</v>
      </c>
      <c r="Q54" s="3">
        <f>HLOOKUP(Q$5,[1]非R能力!$B$8:$F$558,$D54+1,0)</f>
        <v>13027.287710394761</v>
      </c>
      <c r="R54" s="3">
        <f>HLOOKUP(R$5,[1]非R能力!$B$8:$F$558,$D54+1,0)</f>
        <v>4414.7001141522214</v>
      </c>
      <c r="S54" s="3">
        <f>HLOOKUP(S$5,[1]非R能力!$B$8:$F$558,$D54+1,0)</f>
        <v>5514.4474856984907</v>
      </c>
      <c r="T54" s="3">
        <f>INDEX([1]非R能力!$H$9:$H$558,D54)</f>
        <v>9063.3905954633265</v>
      </c>
      <c r="U54" s="3">
        <f>IF(INDEX([1]非R能力!$FK$9:$FK$558,D54)=0,0,10)</f>
        <v>10</v>
      </c>
      <c r="V54" s="3">
        <f>IF(INDEX([1]非R能力!$FH$9:$FH$558,D54)=0,0,5000)</f>
        <v>5000</v>
      </c>
      <c r="W54" s="3">
        <f>HLOOKUP(W$5,[2]人物技能基础!$O$3:$Q$553,$D54+1,0)</f>
        <v>3.637142857142857</v>
      </c>
      <c r="X54" s="3">
        <f>HLOOKUP(X$5,[2]人物技能基础!$O$3:$Q$553,$D54+1,0)</f>
        <v>2.0186428571428574</v>
      </c>
      <c r="Y54" s="3">
        <f>HLOOKUP(Y$5,[2]人物技能基础!$O$3:$Q$553,$D54+1,0)</f>
        <v>99.964285714285708</v>
      </c>
      <c r="Z54" s="3">
        <f t="shared" si="1"/>
        <v>821936</v>
      </c>
      <c r="AA54" s="3">
        <f t="shared" si="2"/>
        <v>14079</v>
      </c>
      <c r="AB54" s="3">
        <f t="shared" si="3"/>
        <v>4924</v>
      </c>
      <c r="AC54" s="3">
        <f t="shared" si="4"/>
        <v>5514</v>
      </c>
      <c r="AD54" s="3">
        <f t="shared" si="5"/>
        <v>6306</v>
      </c>
    </row>
    <row r="55" spans="1:30" x14ac:dyDescent="0.15">
      <c r="A55" s="3">
        <v>50</v>
      </c>
      <c r="B55" s="3" t="str">
        <f t="shared" si="0"/>
        <v>通天塔50层boss</v>
      </c>
      <c r="C55" s="3">
        <f>INDEX([5]通天塔!$F$47:$F$1046,A55)</f>
        <v>215</v>
      </c>
      <c r="D55" s="3">
        <f t="shared" si="6"/>
        <v>215</v>
      </c>
      <c r="E55" s="3" t="s">
        <v>25</v>
      </c>
      <c r="F55" s="3" t="s">
        <v>26</v>
      </c>
      <c r="G55" s="3">
        <v>30</v>
      </c>
      <c r="H55" s="3">
        <v>30</v>
      </c>
      <c r="I55" s="3">
        <v>0.2</v>
      </c>
      <c r="J55" s="4">
        <v>0.7</v>
      </c>
      <c r="K55" s="4">
        <v>1</v>
      </c>
      <c r="L55" s="4">
        <v>5</v>
      </c>
      <c r="M55" s="3">
        <v>1</v>
      </c>
      <c r="N55" s="3">
        <v>2</v>
      </c>
      <c r="O55" s="3">
        <f>HLOOKUP(O$5,[1]非R能力!$B$8:$F$558,$D55+1,0)</f>
        <v>128839.68323426689</v>
      </c>
      <c r="P55" s="3">
        <f>HLOOKUP(P$5,[1]非R能力!$B$8:$F$558,$D55+1,0)</f>
        <v>24972.226343970648</v>
      </c>
      <c r="Q55" s="3">
        <f>HLOOKUP(Q$5,[1]非R能力!$B$8:$F$558,$D55+1,0)</f>
        <v>13867.571322288049</v>
      </c>
      <c r="R55" s="3">
        <f>HLOOKUP(R$5,[1]非R能力!$B$8:$F$558,$D55+1,0)</f>
        <v>4448.3476945411439</v>
      </c>
      <c r="S55" s="3">
        <f>HLOOKUP(S$5,[1]非R能力!$B$8:$F$558,$D55+1,0)</f>
        <v>5531.8818915166084</v>
      </c>
      <c r="T55" s="3">
        <f>INDEX([1]非R能力!$H$9:$H$558,D55)</f>
        <v>9210.1509805596452</v>
      </c>
      <c r="U55" s="3">
        <f>IF(INDEX([1]非R能力!$FK$9:$FK$558,D55)=0,0,10)</f>
        <v>10</v>
      </c>
      <c r="V55" s="3">
        <f>IF(INDEX([1]非R能力!$FH$9:$FH$558,D55)=0,0,5000)</f>
        <v>5000</v>
      </c>
      <c r="W55" s="3">
        <f>HLOOKUP(W$5,[2]人物技能基础!$O$3:$Q$553,$D55+1,0)</f>
        <v>3.637142857142857</v>
      </c>
      <c r="X55" s="3">
        <f>HLOOKUP(X$5,[2]人物技能基础!$O$3:$Q$553,$D55+1,0)</f>
        <v>2.0186428571428574</v>
      </c>
      <c r="Y55" s="3">
        <f>HLOOKUP(Y$5,[2]人物技能基础!$O$3:$Q$553,$D55+1,0)</f>
        <v>99.964285714285708</v>
      </c>
      <c r="Z55" s="3">
        <f t="shared" si="1"/>
        <v>833935</v>
      </c>
      <c r="AA55" s="3">
        <f t="shared" si="2"/>
        <v>14926</v>
      </c>
      <c r="AB55" s="3">
        <f t="shared" si="3"/>
        <v>4994</v>
      </c>
      <c r="AC55" s="3">
        <f t="shared" si="4"/>
        <v>5531</v>
      </c>
      <c r="AD55" s="3">
        <f t="shared" si="5"/>
        <v>6354</v>
      </c>
    </row>
    <row r="56" spans="1:30" x14ac:dyDescent="0.15">
      <c r="A56" s="3">
        <v>51</v>
      </c>
      <c r="B56" s="3" t="str">
        <f t="shared" si="0"/>
        <v>通天塔51层boss</v>
      </c>
      <c r="C56" s="3">
        <f>INDEX([5]通天塔!$F$47:$F$1046,A56)</f>
        <v>216</v>
      </c>
      <c r="D56" s="3">
        <f t="shared" si="6"/>
        <v>216</v>
      </c>
      <c r="E56" s="3" t="s">
        <v>25</v>
      </c>
      <c r="F56" s="3" t="s">
        <v>26</v>
      </c>
      <c r="G56" s="3">
        <v>30</v>
      </c>
      <c r="H56" s="3">
        <v>30</v>
      </c>
      <c r="I56" s="3">
        <v>0.2</v>
      </c>
      <c r="J56" s="4">
        <v>0.7</v>
      </c>
      <c r="K56" s="4">
        <v>1</v>
      </c>
      <c r="L56" s="4">
        <v>5</v>
      </c>
      <c r="M56" s="3">
        <v>1</v>
      </c>
      <c r="N56" s="3">
        <v>2</v>
      </c>
      <c r="O56" s="3">
        <f>HLOOKUP(O$5,[1]非R能力!$B$8:$F$558,$D56+1,0)</f>
        <v>129922.01678509692</v>
      </c>
      <c r="P56" s="3">
        <f>HLOOKUP(P$5,[1]非R能力!$B$8:$F$558,$D56+1,0)</f>
        <v>25324.037162974979</v>
      </c>
      <c r="Q56" s="3">
        <f>HLOOKUP(Q$5,[1]非R能力!$B$8:$F$558,$D56+1,0)</f>
        <v>14735.968213833919</v>
      </c>
      <c r="R56" s="3">
        <f>HLOOKUP(R$5,[1]非R能力!$B$8:$F$558,$D56+1,0)</f>
        <v>4482.0334122446911</v>
      </c>
      <c r="S56" s="3">
        <f>HLOOKUP(S$5,[1]非R能力!$B$8:$F$558,$D56+1,0)</f>
        <v>5553.3983512778204</v>
      </c>
      <c r="T56" s="3">
        <f>INDEX([1]非R能力!$H$9:$H$558,D56)</f>
        <v>9284.1199371627627</v>
      </c>
      <c r="U56" s="3">
        <f>IF(INDEX([1]非R能力!$FK$9:$FK$558,D56)=0,0,10)</f>
        <v>10</v>
      </c>
      <c r="V56" s="3">
        <f>IF(INDEX([1]非R能力!$FH$9:$FH$558,D56)=0,0,5000)</f>
        <v>5000</v>
      </c>
      <c r="W56" s="3">
        <f>HLOOKUP(W$5,[2]人物技能基础!$O$3:$Q$553,$D56+1,0)</f>
        <v>3.637142857142857</v>
      </c>
      <c r="X56" s="3">
        <f>HLOOKUP(X$5,[2]人物技能基础!$O$3:$Q$553,$D56+1,0)</f>
        <v>2.0186428571428574</v>
      </c>
      <c r="Y56" s="3">
        <f>HLOOKUP(Y$5,[2]人物技能基础!$O$3:$Q$553,$D56+1,0)</f>
        <v>99.964285714285708</v>
      </c>
      <c r="Z56" s="3">
        <f t="shared" si="1"/>
        <v>844735</v>
      </c>
      <c r="AA56" s="3">
        <f t="shared" si="2"/>
        <v>15802</v>
      </c>
      <c r="AB56" s="3">
        <f t="shared" si="3"/>
        <v>5064</v>
      </c>
      <c r="AC56" s="3">
        <f t="shared" si="4"/>
        <v>5553</v>
      </c>
      <c r="AD56" s="3">
        <f t="shared" si="5"/>
        <v>6402</v>
      </c>
    </row>
    <row r="57" spans="1:30" x14ac:dyDescent="0.15">
      <c r="A57" s="3">
        <v>52</v>
      </c>
      <c r="B57" s="3" t="str">
        <f t="shared" si="0"/>
        <v>通天塔52层boss</v>
      </c>
      <c r="C57" s="3">
        <f>INDEX([5]通天塔!$F$47:$F$1046,A57)</f>
        <v>217</v>
      </c>
      <c r="D57" s="3">
        <f t="shared" si="6"/>
        <v>217</v>
      </c>
      <c r="E57" s="3" t="s">
        <v>25</v>
      </c>
      <c r="F57" s="3" t="s">
        <v>26</v>
      </c>
      <c r="G57" s="3">
        <v>30</v>
      </c>
      <c r="H57" s="3">
        <v>30</v>
      </c>
      <c r="I57" s="3">
        <v>0.2</v>
      </c>
      <c r="J57" s="4">
        <v>0.7</v>
      </c>
      <c r="K57" s="4">
        <v>1</v>
      </c>
      <c r="L57" s="4">
        <v>5</v>
      </c>
      <c r="M57" s="3">
        <v>1</v>
      </c>
      <c r="N57" s="3">
        <v>2</v>
      </c>
      <c r="O57" s="3">
        <f>HLOOKUP(O$5,[1]非R能力!$B$8:$F$558,$D57+1,0)</f>
        <v>130971.4064429103</v>
      </c>
      <c r="P57" s="3">
        <f>HLOOKUP(P$5,[1]非R能力!$B$8:$F$558,$D57+1,0)</f>
        <v>25675.640898687798</v>
      </c>
      <c r="Q57" s="3">
        <f>HLOOKUP(Q$5,[1]非R能力!$B$8:$F$558,$D57+1,0)</f>
        <v>15626.02214546729</v>
      </c>
      <c r="R57" s="3">
        <f>HLOOKUP(R$5,[1]非R能力!$B$8:$F$558,$D57+1,0)</f>
        <v>4515.7365665490215</v>
      </c>
      <c r="S57" s="3">
        <f>HLOOKUP(S$5,[1]非R能力!$B$8:$F$558,$D57+1,0)</f>
        <v>5570.8748898995091</v>
      </c>
      <c r="T57" s="3">
        <f>INDEX([1]非R能力!$H$9:$H$558,D57)</f>
        <v>9433.2457357150579</v>
      </c>
      <c r="U57" s="3">
        <f>IF(INDEX([1]非R能力!$FK$9:$FK$558,D57)=0,0,10)</f>
        <v>10</v>
      </c>
      <c r="V57" s="3">
        <f>IF(INDEX([1]非R能力!$FH$9:$FH$558,D57)=0,0,5000)</f>
        <v>5000</v>
      </c>
      <c r="W57" s="3">
        <f>HLOOKUP(W$5,[2]人物技能基础!$O$3:$Q$553,$D57+1,0)</f>
        <v>3.637142857142857</v>
      </c>
      <c r="X57" s="3">
        <f>HLOOKUP(X$5,[2]人物技能基础!$O$3:$Q$553,$D57+1,0)</f>
        <v>2.0186428571428574</v>
      </c>
      <c r="Y57" s="3">
        <f>HLOOKUP(Y$5,[2]人物技能基础!$O$3:$Q$553,$D57+1,0)</f>
        <v>99.964285714285708</v>
      </c>
      <c r="Z57" s="3">
        <f t="shared" si="1"/>
        <v>856756</v>
      </c>
      <c r="AA57" s="3">
        <f t="shared" si="2"/>
        <v>16699</v>
      </c>
      <c r="AB57" s="3">
        <f t="shared" si="3"/>
        <v>5135</v>
      </c>
      <c r="AC57" s="3">
        <f t="shared" si="4"/>
        <v>5570</v>
      </c>
      <c r="AD57" s="3">
        <f t="shared" si="5"/>
        <v>6451</v>
      </c>
    </row>
    <row r="58" spans="1:30" x14ac:dyDescent="0.15">
      <c r="A58" s="3">
        <v>53</v>
      </c>
      <c r="B58" s="3" t="str">
        <f t="shared" si="0"/>
        <v>通天塔53层boss</v>
      </c>
      <c r="C58" s="3">
        <f>INDEX([5]通天塔!$F$47:$F$1046,A58)</f>
        <v>218</v>
      </c>
      <c r="D58" s="3">
        <f t="shared" si="6"/>
        <v>218</v>
      </c>
      <c r="E58" s="3" t="s">
        <v>25</v>
      </c>
      <c r="F58" s="3" t="s">
        <v>26</v>
      </c>
      <c r="G58" s="3">
        <v>30</v>
      </c>
      <c r="H58" s="3">
        <v>30</v>
      </c>
      <c r="I58" s="3">
        <v>0.2</v>
      </c>
      <c r="J58" s="4">
        <v>0.7</v>
      </c>
      <c r="K58" s="4">
        <v>1</v>
      </c>
      <c r="L58" s="4">
        <v>5</v>
      </c>
      <c r="M58" s="3">
        <v>1</v>
      </c>
      <c r="N58" s="3">
        <v>2</v>
      </c>
      <c r="O58" s="3">
        <f>HLOOKUP(O$5,[1]非R能力!$B$8:$F$558,$D58+1,0)</f>
        <v>132275.88044144824</v>
      </c>
      <c r="P58" s="3">
        <f>HLOOKUP(P$5,[1]非R能力!$B$8:$F$558,$D58+1,0)</f>
        <v>26028.109786358396</v>
      </c>
      <c r="Q58" s="3">
        <f>HLOOKUP(Q$5,[1]非R能力!$B$8:$F$558,$D58+1,0)</f>
        <v>16186.083056631172</v>
      </c>
      <c r="R58" s="3">
        <f>HLOOKUP(R$5,[1]非R能力!$B$8:$F$558,$D58+1,0)</f>
        <v>4549.2264015845149</v>
      </c>
      <c r="S58" s="3">
        <f>HLOOKUP(S$5,[1]非R能力!$B$8:$F$558,$D58+1,0)</f>
        <v>5588.3650086590142</v>
      </c>
      <c r="T58" s="3">
        <f>INDEX([1]非R能力!$H$9:$H$558,D58)</f>
        <v>9508.4067389988777</v>
      </c>
      <c r="U58" s="3">
        <f>IF(INDEX([1]非R能力!$FK$9:$FK$558,D58)=0,0,10)</f>
        <v>10</v>
      </c>
      <c r="V58" s="3">
        <f>IF(INDEX([1]非R能力!$FH$9:$FH$558,D58)=0,0,5000)</f>
        <v>5000</v>
      </c>
      <c r="W58" s="3">
        <f>HLOOKUP(W$5,[2]人物技能基础!$O$3:$Q$553,$D58+1,0)</f>
        <v>3.637142857142857</v>
      </c>
      <c r="X58" s="3">
        <f>HLOOKUP(X$5,[2]人物技能基础!$O$3:$Q$553,$D58+1,0)</f>
        <v>2.0186428571428574</v>
      </c>
      <c r="Y58" s="3">
        <f>HLOOKUP(Y$5,[2]人物技能基础!$O$3:$Q$553,$D58+1,0)</f>
        <v>99.964285714285708</v>
      </c>
      <c r="Z58" s="3">
        <f t="shared" si="1"/>
        <v>867598</v>
      </c>
      <c r="AA58" s="3">
        <f t="shared" si="2"/>
        <v>17267</v>
      </c>
      <c r="AB58" s="3">
        <f t="shared" si="3"/>
        <v>5205</v>
      </c>
      <c r="AC58" s="3">
        <f t="shared" si="4"/>
        <v>5588</v>
      </c>
      <c r="AD58" s="3">
        <f t="shared" si="5"/>
        <v>6498</v>
      </c>
    </row>
    <row r="59" spans="1:30" x14ac:dyDescent="0.15">
      <c r="A59" s="3">
        <v>54</v>
      </c>
      <c r="B59" s="3" t="str">
        <f t="shared" si="0"/>
        <v>通天塔54层boss</v>
      </c>
      <c r="C59" s="3">
        <f>INDEX([5]通天塔!$F$47:$F$1046,A59)</f>
        <v>219</v>
      </c>
      <c r="D59" s="3">
        <f t="shared" si="6"/>
        <v>219</v>
      </c>
      <c r="E59" s="3" t="s">
        <v>25</v>
      </c>
      <c r="F59" s="3" t="s">
        <v>26</v>
      </c>
      <c r="G59" s="3">
        <v>30</v>
      </c>
      <c r="H59" s="3">
        <v>30</v>
      </c>
      <c r="I59" s="3">
        <v>0.2</v>
      </c>
      <c r="J59" s="4">
        <v>0.7</v>
      </c>
      <c r="K59" s="4">
        <v>1</v>
      </c>
      <c r="L59" s="4">
        <v>5</v>
      </c>
      <c r="M59" s="3">
        <v>1</v>
      </c>
      <c r="N59" s="3">
        <v>2</v>
      </c>
      <c r="O59" s="3">
        <f>HLOOKUP(O$5,[1]非R能力!$B$8:$F$558,$D59+1,0)</f>
        <v>133614.8170523025</v>
      </c>
      <c r="P59" s="3">
        <f>HLOOKUP(P$5,[1]非R能力!$B$8:$F$558,$D59+1,0)</f>
        <v>26380.764029467493</v>
      </c>
      <c r="Q59" s="3">
        <f>HLOOKUP(Q$5,[1]非R能力!$B$8:$F$558,$D59+1,0)</f>
        <v>16746.41557459443</v>
      </c>
      <c r="R59" s="3">
        <f>HLOOKUP(R$5,[1]非R能力!$B$8:$F$558,$D59+1,0)</f>
        <v>4582.7335494529643</v>
      </c>
      <c r="S59" s="3">
        <f>HLOOKUP(S$5,[1]非R能力!$B$8:$F$558,$D59+1,0)</f>
        <v>5605.8620119806674</v>
      </c>
      <c r="T59" s="3">
        <f>INDEX([1]非R能力!$H$9:$H$558,D59)</f>
        <v>9659.9354030189188</v>
      </c>
      <c r="U59" s="3">
        <f>IF(INDEX([1]非R能力!$FK$9:$FK$558,D59)=0,0,10)</f>
        <v>10</v>
      </c>
      <c r="V59" s="3">
        <f>IF(INDEX([1]非R能力!$FH$9:$FH$558,D59)=0,0,5000)</f>
        <v>5000</v>
      </c>
      <c r="W59" s="3">
        <f>HLOOKUP(W$5,[2]人物技能基础!$O$3:$Q$553,$D59+1,0)</f>
        <v>3.637142857142857</v>
      </c>
      <c r="X59" s="3">
        <f>HLOOKUP(X$5,[2]人物技能基础!$O$3:$Q$553,$D59+1,0)</f>
        <v>2.0186428571428574</v>
      </c>
      <c r="Y59" s="3">
        <f>HLOOKUP(Y$5,[2]人物技能基础!$O$3:$Q$553,$D59+1,0)</f>
        <v>99.964285714285708</v>
      </c>
      <c r="Z59" s="3">
        <f t="shared" si="1"/>
        <v>879696</v>
      </c>
      <c r="AA59" s="3">
        <f t="shared" si="2"/>
        <v>17837</v>
      </c>
      <c r="AB59" s="3">
        <f t="shared" si="3"/>
        <v>5276</v>
      </c>
      <c r="AC59" s="3">
        <f t="shared" si="4"/>
        <v>5605</v>
      </c>
      <c r="AD59" s="3">
        <f t="shared" si="5"/>
        <v>6546</v>
      </c>
    </row>
    <row r="60" spans="1:30" x14ac:dyDescent="0.15">
      <c r="A60" s="3">
        <v>55</v>
      </c>
      <c r="B60" s="3" t="str">
        <f t="shared" si="0"/>
        <v>通天塔55层boss</v>
      </c>
      <c r="C60" s="3">
        <f>INDEX([5]通天塔!$F$47:$F$1046,A60)</f>
        <v>220</v>
      </c>
      <c r="D60" s="3">
        <f t="shared" si="6"/>
        <v>220</v>
      </c>
      <c r="E60" s="3" t="s">
        <v>25</v>
      </c>
      <c r="F60" s="3" t="s">
        <v>26</v>
      </c>
      <c r="G60" s="3">
        <v>30</v>
      </c>
      <c r="H60" s="3">
        <v>30</v>
      </c>
      <c r="I60" s="3">
        <v>0.2</v>
      </c>
      <c r="J60" s="4">
        <v>0.7</v>
      </c>
      <c r="K60" s="4">
        <v>1</v>
      </c>
      <c r="L60" s="4">
        <v>5</v>
      </c>
      <c r="M60" s="3">
        <v>1</v>
      </c>
      <c r="N60" s="3">
        <v>2</v>
      </c>
      <c r="O60" s="3">
        <f>HLOOKUP(O$5,[1]非R能力!$B$8:$F$558,$D60+1,0)</f>
        <v>134718.7397945445</v>
      </c>
      <c r="P60" s="3">
        <f>HLOOKUP(P$5,[1]非R能力!$B$8:$F$558,$D60+1,0)</f>
        <v>26566.051278110728</v>
      </c>
      <c r="Q60" s="3">
        <f>HLOOKUP(Q$5,[1]非R能力!$B$8:$F$558,$D60+1,0)</f>
        <v>16900.010067037267</v>
      </c>
      <c r="R60" s="3">
        <f>HLOOKUP(R$5,[1]非R能力!$B$8:$F$558,$D60+1,0)</f>
        <v>4602.4479757694107</v>
      </c>
      <c r="S60" s="3">
        <f>HLOOKUP(S$5,[1]非R能力!$B$8:$F$558,$D60+1,0)</f>
        <v>5626.1043017071179</v>
      </c>
      <c r="T60" s="3">
        <f>INDEX([1]非R能力!$H$9:$H$558,D60)</f>
        <v>9813.0869479367338</v>
      </c>
      <c r="U60" s="3">
        <f>IF(INDEX([1]非R能力!$FK$9:$FK$558,D60)=0,0,10)</f>
        <v>10</v>
      </c>
      <c r="V60" s="3">
        <f>IF(INDEX([1]非R能力!$FH$9:$FH$558,D60)=0,0,5000)</f>
        <v>5000</v>
      </c>
      <c r="W60" s="3">
        <f>HLOOKUP(W$5,[2]人物技能基础!$O$3:$Q$553,$D60+1,0)</f>
        <v>3.637142857142857</v>
      </c>
      <c r="X60" s="3">
        <f>HLOOKUP(X$5,[2]人物技能基础!$O$3:$Q$553,$D60+1,0)</f>
        <v>2.0186428571428574</v>
      </c>
      <c r="Y60" s="3">
        <f>HLOOKUP(Y$5,[2]人物技能基础!$O$3:$Q$553,$D60+1,0)</f>
        <v>99.964285714285708</v>
      </c>
      <c r="Z60" s="3">
        <f t="shared" si="1"/>
        <v>887298</v>
      </c>
      <c r="AA60" s="3">
        <f t="shared" si="2"/>
        <v>17998</v>
      </c>
      <c r="AB60" s="3">
        <f t="shared" si="3"/>
        <v>5313</v>
      </c>
      <c r="AC60" s="3">
        <f t="shared" si="4"/>
        <v>5626</v>
      </c>
      <c r="AD60" s="3">
        <f t="shared" si="5"/>
        <v>6574</v>
      </c>
    </row>
    <row r="61" spans="1:30" x14ac:dyDescent="0.15">
      <c r="A61" s="3">
        <v>56</v>
      </c>
      <c r="B61" s="3" t="str">
        <f t="shared" si="0"/>
        <v>通天塔56层boss</v>
      </c>
      <c r="C61" s="3">
        <f>INDEX([5]通天塔!$F$47:$F$1046,A61)</f>
        <v>221</v>
      </c>
      <c r="D61" s="3">
        <f t="shared" si="6"/>
        <v>221</v>
      </c>
      <c r="E61" s="3" t="s">
        <v>25</v>
      </c>
      <c r="F61" s="3" t="s">
        <v>26</v>
      </c>
      <c r="G61" s="3">
        <v>30</v>
      </c>
      <c r="H61" s="3">
        <v>30</v>
      </c>
      <c r="I61" s="3">
        <v>0.2</v>
      </c>
      <c r="J61" s="4">
        <v>0.7</v>
      </c>
      <c r="K61" s="4">
        <v>1</v>
      </c>
      <c r="L61" s="4">
        <v>5</v>
      </c>
      <c r="M61" s="3">
        <v>1</v>
      </c>
      <c r="N61" s="3">
        <v>2</v>
      </c>
      <c r="O61" s="3">
        <f>HLOOKUP(O$5,[1]非R能力!$B$8:$F$558,$D61+1,0)</f>
        <v>135843.09902917576</v>
      </c>
      <c r="P61" s="3">
        <f>HLOOKUP(P$5,[1]非R能力!$B$8:$F$558,$D61+1,0)</f>
        <v>26750.970183849968</v>
      </c>
      <c r="Q61" s="3">
        <f>HLOOKUP(Q$5,[1]非R能力!$B$8:$F$558,$D61+1,0)</f>
        <v>17052.111197534774</v>
      </c>
      <c r="R61" s="3">
        <f>HLOOKUP(R$5,[1]非R能力!$B$8:$F$558,$D61+1,0)</f>
        <v>4622.1813227496486</v>
      </c>
      <c r="S61" s="3">
        <f>HLOOKUP(S$5,[1]非R能力!$B$8:$F$558,$D61+1,0)</f>
        <v>5643.3276565462074</v>
      </c>
      <c r="T61" s="3">
        <f>INDEX([1]非R能力!$H$9:$H$558,D61)</f>
        <v>9967.8782649600016</v>
      </c>
      <c r="U61" s="3">
        <f>IF(INDEX([1]非R能力!$FK$9:$FK$558,D61)=0,0,10)</f>
        <v>10</v>
      </c>
      <c r="V61" s="3">
        <f>IF(INDEX([1]非R能力!$FH$9:$FH$558,D61)=0,0,5000)</f>
        <v>5000</v>
      </c>
      <c r="W61" s="3">
        <f>HLOOKUP(W$5,[2]人物技能基础!$O$3:$Q$553,$D61+1,0)</f>
        <v>3.637142857142857</v>
      </c>
      <c r="X61" s="3">
        <f>HLOOKUP(X$5,[2]人物技能基础!$O$3:$Q$553,$D61+1,0)</f>
        <v>2.0186428571428574</v>
      </c>
      <c r="Y61" s="3">
        <f>HLOOKUP(Y$5,[2]人物技能基础!$O$3:$Q$553,$D61+1,0)</f>
        <v>99.964285714285708</v>
      </c>
      <c r="Z61" s="3">
        <f t="shared" si="1"/>
        <v>894915</v>
      </c>
      <c r="AA61" s="3">
        <f t="shared" si="2"/>
        <v>18157</v>
      </c>
      <c r="AB61" s="3">
        <f t="shared" si="3"/>
        <v>5350</v>
      </c>
      <c r="AC61" s="3">
        <f t="shared" si="4"/>
        <v>5643</v>
      </c>
      <c r="AD61" s="3">
        <f t="shared" si="5"/>
        <v>6603</v>
      </c>
    </row>
    <row r="62" spans="1:30" x14ac:dyDescent="0.15">
      <c r="A62" s="3">
        <v>57</v>
      </c>
      <c r="B62" s="3" t="str">
        <f t="shared" si="0"/>
        <v>通天塔57层boss</v>
      </c>
      <c r="C62" s="3">
        <f>INDEX([5]通天塔!$F$47:$F$1046,A62)</f>
        <v>222</v>
      </c>
      <c r="D62" s="3">
        <f t="shared" si="6"/>
        <v>222</v>
      </c>
      <c r="E62" s="3" t="s">
        <v>25</v>
      </c>
      <c r="F62" s="3" t="s">
        <v>26</v>
      </c>
      <c r="G62" s="3">
        <v>30</v>
      </c>
      <c r="H62" s="3">
        <v>30</v>
      </c>
      <c r="I62" s="3">
        <v>0.2</v>
      </c>
      <c r="J62" s="4">
        <v>0.7</v>
      </c>
      <c r="K62" s="4">
        <v>1</v>
      </c>
      <c r="L62" s="4">
        <v>5</v>
      </c>
      <c r="M62" s="3">
        <v>1</v>
      </c>
      <c r="N62" s="3">
        <v>2</v>
      </c>
      <c r="O62" s="3">
        <f>HLOOKUP(O$5,[1]非R能力!$B$8:$F$558,$D62+1,0)</f>
        <v>136958.17075291486</v>
      </c>
      <c r="P62" s="3">
        <f>HLOOKUP(P$5,[1]非R能力!$B$8:$F$558,$D62+1,0)</f>
        <v>26930.760420068549</v>
      </c>
      <c r="Q62" s="3">
        <f>HLOOKUP(Q$5,[1]非R能力!$B$8:$F$558,$D62+1,0)</f>
        <v>17202.427802961691</v>
      </c>
      <c r="R62" s="3">
        <f>HLOOKUP(R$5,[1]非R能力!$B$8:$F$558,$D62+1,0)</f>
        <v>4641.9245842361306</v>
      </c>
      <c r="S62" s="3">
        <f>HLOOKUP(S$5,[1]非R能力!$B$8:$F$558,$D62+1,0)</f>
        <v>5660.5577744926786</v>
      </c>
      <c r="T62" s="3">
        <f>INDEX([1]非R能力!$H$9:$H$558,D62)</f>
        <v>10045.894143405505</v>
      </c>
      <c r="U62" s="3">
        <f>IF(INDEX([1]非R能力!$FK$9:$FK$558,D62)=0,0,10)</f>
        <v>10</v>
      </c>
      <c r="V62" s="3">
        <f>IF(INDEX([1]非R能力!$FH$9:$FH$558,D62)=0,0,5000)</f>
        <v>5000</v>
      </c>
      <c r="W62" s="3">
        <f>HLOOKUP(W$5,[2]人物技能基础!$O$3:$Q$553,$D62+1,0)</f>
        <v>3.637142857142857</v>
      </c>
      <c r="X62" s="3">
        <f>HLOOKUP(X$5,[2]人物技能基础!$O$3:$Q$553,$D62+1,0)</f>
        <v>2.0186428571428574</v>
      </c>
      <c r="Y62" s="3">
        <f>HLOOKUP(Y$5,[2]人物技能基础!$O$3:$Q$553,$D62+1,0)</f>
        <v>99.964285714285708</v>
      </c>
      <c r="Z62" s="3">
        <f t="shared" si="1"/>
        <v>901102</v>
      </c>
      <c r="AA62" s="3">
        <f t="shared" si="2"/>
        <v>18315</v>
      </c>
      <c r="AB62" s="3">
        <f t="shared" si="3"/>
        <v>5386</v>
      </c>
      <c r="AC62" s="3">
        <f t="shared" si="4"/>
        <v>5660</v>
      </c>
      <c r="AD62" s="3">
        <f t="shared" si="5"/>
        <v>6631</v>
      </c>
    </row>
    <row r="63" spans="1:30" x14ac:dyDescent="0.15">
      <c r="A63" s="3">
        <v>58</v>
      </c>
      <c r="B63" s="3" t="str">
        <f t="shared" si="0"/>
        <v>通天塔58层boss</v>
      </c>
      <c r="C63" s="3">
        <f>INDEX([5]通天塔!$F$47:$F$1046,A63)</f>
        <v>223</v>
      </c>
      <c r="D63" s="3">
        <f t="shared" si="6"/>
        <v>223</v>
      </c>
      <c r="E63" s="3" t="s">
        <v>25</v>
      </c>
      <c r="F63" s="3" t="s">
        <v>26</v>
      </c>
      <c r="G63" s="3">
        <v>30</v>
      </c>
      <c r="H63" s="3">
        <v>30</v>
      </c>
      <c r="I63" s="3">
        <v>0.2</v>
      </c>
      <c r="J63" s="4">
        <v>0.7</v>
      </c>
      <c r="K63" s="4">
        <v>1</v>
      </c>
      <c r="L63" s="4">
        <v>5</v>
      </c>
      <c r="M63" s="3">
        <v>1</v>
      </c>
      <c r="N63" s="3">
        <v>2</v>
      </c>
      <c r="O63" s="3">
        <f>HLOOKUP(O$5,[1]非R能力!$B$8:$F$558,$D63+1,0)</f>
        <v>138040.25151631536</v>
      </c>
      <c r="P63" s="3">
        <f>HLOOKUP(P$5,[1]非R能力!$B$8:$F$558,$D63+1,0)</f>
        <v>27110.643144291262</v>
      </c>
      <c r="Q63" s="3">
        <f>HLOOKUP(Q$5,[1]非R能力!$B$8:$F$558,$D63+1,0)</f>
        <v>17352.815704974459</v>
      </c>
      <c r="R63" s="3">
        <f>HLOOKUP(R$5,[1]非R能力!$B$8:$F$558,$D63+1,0)</f>
        <v>4661.6777602288621</v>
      </c>
      <c r="S63" s="3">
        <f>HLOOKUP(S$5,[1]非R能力!$B$8:$F$558,$D63+1,0)</f>
        <v>5677.8019520950675</v>
      </c>
      <c r="T63" s="3">
        <f>INDEX([1]非R能力!$H$9:$H$558,D63)</f>
        <v>10203.177004736792</v>
      </c>
      <c r="U63" s="3">
        <f>IF(INDEX([1]非R能力!$FK$9:$FK$558,D63)=0,0,10)</f>
        <v>10</v>
      </c>
      <c r="V63" s="3">
        <f>IF(INDEX([1]非R能力!$FH$9:$FH$558,D63)=0,0,5000)</f>
        <v>5000</v>
      </c>
      <c r="W63" s="3">
        <f>HLOOKUP(W$5,[2]人物技能基础!$O$3:$Q$553,$D63+1,0)</f>
        <v>3.637142857142857</v>
      </c>
      <c r="X63" s="3">
        <f>HLOOKUP(X$5,[2]人物技能基础!$O$3:$Q$553,$D63+1,0)</f>
        <v>2.0186428571428574</v>
      </c>
      <c r="Y63" s="3">
        <f>HLOOKUP(Y$5,[2]人物技能基础!$O$3:$Q$553,$D63+1,0)</f>
        <v>99.964285714285708</v>
      </c>
      <c r="Z63" s="3">
        <f t="shared" si="1"/>
        <v>908624</v>
      </c>
      <c r="AA63" s="3">
        <f t="shared" si="2"/>
        <v>18473</v>
      </c>
      <c r="AB63" s="3">
        <f t="shared" si="3"/>
        <v>5422</v>
      </c>
      <c r="AC63" s="3">
        <f t="shared" si="4"/>
        <v>5677</v>
      </c>
      <c r="AD63" s="3">
        <f t="shared" si="5"/>
        <v>6659</v>
      </c>
    </row>
    <row r="64" spans="1:30" x14ac:dyDescent="0.15">
      <c r="A64" s="3">
        <v>59</v>
      </c>
      <c r="B64" s="3" t="str">
        <f t="shared" si="0"/>
        <v>通天塔59层boss</v>
      </c>
      <c r="C64" s="3">
        <f>INDEX([5]通天塔!$F$47:$F$1046,A64)</f>
        <v>224</v>
      </c>
      <c r="D64" s="3">
        <f t="shared" si="6"/>
        <v>224</v>
      </c>
      <c r="E64" s="3" t="s">
        <v>25</v>
      </c>
      <c r="F64" s="3" t="s">
        <v>26</v>
      </c>
      <c r="G64" s="3">
        <v>30</v>
      </c>
      <c r="H64" s="3">
        <v>30</v>
      </c>
      <c r="I64" s="3">
        <v>0.2</v>
      </c>
      <c r="J64" s="4">
        <v>0.7</v>
      </c>
      <c r="K64" s="4">
        <v>1</v>
      </c>
      <c r="L64" s="4">
        <v>5</v>
      </c>
      <c r="M64" s="3">
        <v>1</v>
      </c>
      <c r="N64" s="3">
        <v>2</v>
      </c>
      <c r="O64" s="3">
        <f>HLOOKUP(O$5,[1]非R能力!$B$8:$F$558,$D64+1,0)</f>
        <v>139024.97775086469</v>
      </c>
      <c r="P64" s="3">
        <f>HLOOKUP(P$5,[1]非R能力!$B$8:$F$558,$D64+1,0)</f>
        <v>27290.618356518116</v>
      </c>
      <c r="Q64" s="3">
        <f>HLOOKUP(Q$5,[1]非R能力!$B$8:$F$558,$D64+1,0)</f>
        <v>17503.585285046167</v>
      </c>
      <c r="R64" s="3">
        <f>HLOOKUP(R$5,[1]非R能力!$B$8:$F$558,$D64+1,0)</f>
        <v>4681.4408507278367</v>
      </c>
      <c r="S64" s="3">
        <f>HLOOKUP(S$5,[1]非R能力!$B$8:$F$558,$D64+1,0)</f>
        <v>5698.0937652369312</v>
      </c>
      <c r="T64" s="3">
        <f>INDEX([1]非R能力!$H$9:$H$558,D64)</f>
        <v>10282.448271891766</v>
      </c>
      <c r="U64" s="3">
        <f>IF(INDEX([1]非R能力!$FK$9:$FK$558,D64)=0,0,10)</f>
        <v>10</v>
      </c>
      <c r="V64" s="3">
        <f>IF(INDEX([1]非R能力!$FH$9:$FH$558,D64)=0,0,5000)</f>
        <v>5000</v>
      </c>
      <c r="W64" s="3">
        <f>HLOOKUP(W$5,[2]人物技能基础!$O$3:$Q$553,$D64+1,0)</f>
        <v>3.637142857142857</v>
      </c>
      <c r="X64" s="3">
        <f>HLOOKUP(X$5,[2]人物技能基础!$O$3:$Q$553,$D64+1,0)</f>
        <v>2.0186428571428574</v>
      </c>
      <c r="Y64" s="3">
        <f>HLOOKUP(Y$5,[2]人物技能基础!$O$3:$Q$553,$D64+1,0)</f>
        <v>99.964285714285708</v>
      </c>
      <c r="Z64" s="3">
        <f t="shared" si="1"/>
        <v>914838</v>
      </c>
      <c r="AA64" s="3">
        <f t="shared" si="2"/>
        <v>18630</v>
      </c>
      <c r="AB64" s="3">
        <f t="shared" si="3"/>
        <v>5458</v>
      </c>
      <c r="AC64" s="3">
        <f t="shared" si="4"/>
        <v>5698</v>
      </c>
      <c r="AD64" s="3">
        <f t="shared" si="5"/>
        <v>6687</v>
      </c>
    </row>
    <row r="65" spans="1:30" x14ac:dyDescent="0.15">
      <c r="A65" s="3">
        <v>60</v>
      </c>
      <c r="B65" s="3" t="str">
        <f t="shared" si="0"/>
        <v>通天塔60层boss</v>
      </c>
      <c r="C65" s="3">
        <f>INDEX([5]通天塔!$F$47:$F$1046,A65)</f>
        <v>225</v>
      </c>
      <c r="D65" s="3">
        <f t="shared" si="6"/>
        <v>225</v>
      </c>
      <c r="E65" s="3" t="s">
        <v>25</v>
      </c>
      <c r="F65" s="3" t="s">
        <v>26</v>
      </c>
      <c r="G65" s="3">
        <v>30</v>
      </c>
      <c r="H65" s="3">
        <v>30</v>
      </c>
      <c r="I65" s="3">
        <v>0.2</v>
      </c>
      <c r="J65" s="4">
        <v>0.7</v>
      </c>
      <c r="K65" s="4">
        <v>1</v>
      </c>
      <c r="L65" s="4">
        <v>5</v>
      </c>
      <c r="M65" s="3">
        <v>1</v>
      </c>
      <c r="N65" s="3">
        <v>2</v>
      </c>
      <c r="O65" s="3">
        <f>HLOOKUP(O$5,[1]非R能力!$B$8:$F$558,$D65+1,0)</f>
        <v>140011.20779710382</v>
      </c>
      <c r="P65" s="3">
        <f>HLOOKUP(P$5,[1]非R能力!$B$8:$F$558,$D65+1,0)</f>
        <v>27470.791029131353</v>
      </c>
      <c r="Q65" s="3">
        <f>HLOOKUP(Q$5,[1]非R能力!$B$8:$F$558,$D65+1,0)</f>
        <v>17651.094722589911</v>
      </c>
      <c r="R65" s="3">
        <f>HLOOKUP(R$5,[1]非R能力!$B$8:$F$558,$D65+1,0)</f>
        <v>4701.2190206000896</v>
      </c>
      <c r="S65" s="3">
        <f>HLOOKUP(S$5,[1]非R能力!$B$8:$F$558,$D65+1,0)</f>
        <v>5734.8246417194387</v>
      </c>
      <c r="T65" s="3">
        <f>INDEX([1]非R能力!$H$9:$H$558,D65)</f>
        <v>10442.261235953829</v>
      </c>
      <c r="U65" s="3">
        <f>IF(INDEX([1]非R能力!$FK$9:$FK$558,D65)=0,0,10)</f>
        <v>10</v>
      </c>
      <c r="V65" s="3">
        <f>IF(INDEX([1]非R能力!$FH$9:$FH$558,D65)=0,0,5000)</f>
        <v>5000</v>
      </c>
      <c r="W65" s="3">
        <f>HLOOKUP(W$5,[2]人物技能基础!$O$3:$Q$553,$D65+1,0)</f>
        <v>3.637142857142857</v>
      </c>
      <c r="X65" s="3">
        <f>HLOOKUP(X$5,[2]人物技能基础!$O$3:$Q$553,$D65+1,0)</f>
        <v>2.0186428571428574</v>
      </c>
      <c r="Y65" s="3">
        <f>HLOOKUP(Y$5,[2]人物技能基础!$O$3:$Q$553,$D65+1,0)</f>
        <v>99.964285714285708</v>
      </c>
      <c r="Z65" s="3">
        <f t="shared" si="1"/>
        <v>922412</v>
      </c>
      <c r="AA65" s="3">
        <f t="shared" si="2"/>
        <v>18784</v>
      </c>
      <c r="AB65" s="3">
        <f t="shared" si="3"/>
        <v>5494</v>
      </c>
      <c r="AC65" s="3">
        <f t="shared" si="4"/>
        <v>5734</v>
      </c>
      <c r="AD65" s="3">
        <f t="shared" si="5"/>
        <v>6716</v>
      </c>
    </row>
    <row r="66" spans="1:30" x14ac:dyDescent="0.15">
      <c r="A66" s="3">
        <v>61</v>
      </c>
      <c r="B66" s="3" t="str">
        <f t="shared" si="0"/>
        <v>通天塔61层boss</v>
      </c>
      <c r="C66" s="3">
        <f>INDEX([5]通天塔!$F$47:$F$1046,A66)</f>
        <v>226</v>
      </c>
      <c r="D66" s="3">
        <f t="shared" si="6"/>
        <v>226</v>
      </c>
      <c r="E66" s="3" t="s">
        <v>25</v>
      </c>
      <c r="F66" s="3" t="s">
        <v>26</v>
      </c>
      <c r="G66" s="3">
        <v>30</v>
      </c>
      <c r="H66" s="3">
        <v>30</v>
      </c>
      <c r="I66" s="3">
        <v>0.2</v>
      </c>
      <c r="J66" s="4">
        <v>0.7</v>
      </c>
      <c r="K66" s="4">
        <v>1</v>
      </c>
      <c r="L66" s="4">
        <v>5</v>
      </c>
      <c r="M66" s="3">
        <v>1</v>
      </c>
      <c r="N66" s="3">
        <v>2</v>
      </c>
      <c r="O66" s="3">
        <f>HLOOKUP(O$5,[1]非R能力!$B$8:$F$558,$D66+1,0)</f>
        <v>141045.11292523483</v>
      </c>
      <c r="P66" s="3">
        <f>HLOOKUP(P$5,[1]非R能力!$B$8:$F$558,$D66+1,0)</f>
        <v>27652.292181485489</v>
      </c>
      <c r="Q66" s="3">
        <f>HLOOKUP(Q$5,[1]非R能力!$B$8:$F$558,$D66+1,0)</f>
        <v>17798.907710571522</v>
      </c>
      <c r="R66" s="3">
        <f>HLOOKUP(R$5,[1]非R能力!$B$8:$F$558,$D66+1,0)</f>
        <v>4721.5019053186033</v>
      </c>
      <c r="S66" s="3">
        <f>HLOOKUP(S$5,[1]非R能力!$B$8:$F$558,$D66+1,0)</f>
        <v>5771.720687679589</v>
      </c>
      <c r="T66" s="3">
        <f>INDEX([1]非R能力!$H$9:$H$558,D66)</f>
        <v>10522.807254010475</v>
      </c>
      <c r="U66" s="3">
        <f>IF(INDEX([1]非R能力!$FK$9:$FK$558,D66)=0,0,10)</f>
        <v>10</v>
      </c>
      <c r="V66" s="3">
        <f>IF(INDEX([1]非R能力!$FH$9:$FH$558,D66)=0,0,5000)</f>
        <v>5000</v>
      </c>
      <c r="W66" s="3">
        <f>HLOOKUP(W$5,[2]人物技能基础!$O$3:$Q$553,$D66+1,0)</f>
        <v>3.637142857142857</v>
      </c>
      <c r="X66" s="3">
        <f>HLOOKUP(X$5,[2]人物技能基础!$O$3:$Q$553,$D66+1,0)</f>
        <v>2.0186428571428574</v>
      </c>
      <c r="Y66" s="3">
        <f>HLOOKUP(Y$5,[2]人物技能基础!$O$3:$Q$553,$D66+1,0)</f>
        <v>99.964285714285708</v>
      </c>
      <c r="Z66" s="3">
        <f t="shared" si="1"/>
        <v>928700</v>
      </c>
      <c r="AA66" s="3">
        <f t="shared" si="2"/>
        <v>18939</v>
      </c>
      <c r="AB66" s="3">
        <f t="shared" si="3"/>
        <v>5530</v>
      </c>
      <c r="AC66" s="3">
        <f t="shared" si="4"/>
        <v>5771</v>
      </c>
      <c r="AD66" s="3">
        <f t="shared" si="5"/>
        <v>6745</v>
      </c>
    </row>
    <row r="67" spans="1:30" x14ac:dyDescent="0.15">
      <c r="A67" s="3">
        <v>62</v>
      </c>
      <c r="B67" s="3" t="str">
        <f t="shared" si="0"/>
        <v>通天塔62层boss</v>
      </c>
      <c r="C67" s="3">
        <f>INDEX([5]通天塔!$F$47:$F$1046,A67)</f>
        <v>227</v>
      </c>
      <c r="D67" s="3">
        <f t="shared" si="6"/>
        <v>227</v>
      </c>
      <c r="E67" s="3" t="s">
        <v>25</v>
      </c>
      <c r="F67" s="3" t="s">
        <v>26</v>
      </c>
      <c r="G67" s="3">
        <v>30</v>
      </c>
      <c r="H67" s="3">
        <v>30</v>
      </c>
      <c r="I67" s="3">
        <v>0.2</v>
      </c>
      <c r="J67" s="4">
        <v>0.7</v>
      </c>
      <c r="K67" s="4">
        <v>1</v>
      </c>
      <c r="L67" s="4">
        <v>5</v>
      </c>
      <c r="M67" s="3">
        <v>1</v>
      </c>
      <c r="N67" s="3">
        <v>2</v>
      </c>
      <c r="O67" s="3">
        <f>HLOOKUP(O$5,[1]非R能力!$B$8:$F$558,$D67+1,0)</f>
        <v>142044.90689872863</v>
      </c>
      <c r="P67" s="3">
        <f>HLOOKUP(P$5,[1]非R能力!$B$8:$F$558,$D67+1,0)</f>
        <v>27833.8865395262</v>
      </c>
      <c r="Q67" s="3">
        <f>HLOOKUP(Q$5,[1]非R能力!$B$8:$F$558,$D67+1,0)</f>
        <v>17946.790636380803</v>
      </c>
      <c r="R67" s="3">
        <f>HLOOKUP(R$5,[1]非R能力!$B$8:$F$558,$D67+1,0)</f>
        <v>4741.794972129027</v>
      </c>
      <c r="S67" s="3">
        <f>HLOOKUP(S$5,[1]非R能力!$B$8:$F$558,$D67+1,0)</f>
        <v>5808.6281168793621</v>
      </c>
      <c r="T67" s="3">
        <f>INDEX([1]非R能力!$H$9:$H$558,D67)</f>
        <v>10603.782520428449</v>
      </c>
      <c r="U67" s="3">
        <f>IF(INDEX([1]非R能力!$FK$9:$FK$558,D67)=0,0,10)</f>
        <v>10</v>
      </c>
      <c r="V67" s="3">
        <f>IF(INDEX([1]非R能力!$FH$9:$FH$558,D67)=0,0,5000)</f>
        <v>5000</v>
      </c>
      <c r="W67" s="3">
        <f>HLOOKUP(W$5,[2]人物技能基础!$O$3:$Q$553,$D67+1,0)</f>
        <v>3.637142857142857</v>
      </c>
      <c r="X67" s="3">
        <f>HLOOKUP(X$5,[2]人物技能基础!$O$3:$Q$553,$D67+1,0)</f>
        <v>2.0186428571428574</v>
      </c>
      <c r="Y67" s="3">
        <f>HLOOKUP(Y$5,[2]人物技能基础!$O$3:$Q$553,$D67+1,0)</f>
        <v>99.964285714285708</v>
      </c>
      <c r="Z67" s="3">
        <f t="shared" si="1"/>
        <v>934998</v>
      </c>
      <c r="AA67" s="3">
        <f t="shared" si="2"/>
        <v>19093</v>
      </c>
      <c r="AB67" s="3">
        <f t="shared" si="3"/>
        <v>5566</v>
      </c>
      <c r="AC67" s="3">
        <f t="shared" si="4"/>
        <v>5808</v>
      </c>
      <c r="AD67" s="3">
        <f t="shared" si="5"/>
        <v>6773</v>
      </c>
    </row>
    <row r="68" spans="1:30" x14ac:dyDescent="0.15">
      <c r="A68" s="3">
        <v>63</v>
      </c>
      <c r="B68" s="3" t="str">
        <f t="shared" si="0"/>
        <v>通天塔63层boss</v>
      </c>
      <c r="C68" s="3">
        <f>INDEX([5]通天塔!$F$47:$F$1046,A68)</f>
        <v>228</v>
      </c>
      <c r="D68" s="3">
        <f t="shared" si="6"/>
        <v>228</v>
      </c>
      <c r="E68" s="3" t="s">
        <v>25</v>
      </c>
      <c r="F68" s="3" t="s">
        <v>26</v>
      </c>
      <c r="G68" s="3">
        <v>30</v>
      </c>
      <c r="H68" s="3">
        <v>30</v>
      </c>
      <c r="I68" s="3">
        <v>0.2</v>
      </c>
      <c r="J68" s="4">
        <v>0.7</v>
      </c>
      <c r="K68" s="4">
        <v>1</v>
      </c>
      <c r="L68" s="4">
        <v>5</v>
      </c>
      <c r="M68" s="3">
        <v>1</v>
      </c>
      <c r="N68" s="3">
        <v>2</v>
      </c>
      <c r="O68" s="3">
        <f>HLOOKUP(O$5,[1]非R能力!$B$8:$F$558,$D68+1,0)</f>
        <v>143063.72324613528</v>
      </c>
      <c r="P68" s="3">
        <f>HLOOKUP(P$5,[1]非R能力!$B$8:$F$558,$D68+1,0)</f>
        <v>28015.57410325349</v>
      </c>
      <c r="Q68" s="3">
        <f>HLOOKUP(Q$5,[1]非R能力!$B$8:$F$558,$D68+1,0)</f>
        <v>18097.539657275556</v>
      </c>
      <c r="R68" s="3">
        <f>HLOOKUP(R$5,[1]非R能力!$B$8:$F$558,$D68+1,0)</f>
        <v>4762.0982210313596</v>
      </c>
      <c r="S68" s="3">
        <f>HLOOKUP(S$5,[1]非R能力!$B$8:$F$558,$D68+1,0)</f>
        <v>5849.6066631464128</v>
      </c>
      <c r="T68" s="3">
        <f>INDEX([1]非R能力!$H$9:$H$558,D68)</f>
        <v>10685.189211149358</v>
      </c>
      <c r="U68" s="3">
        <f>IF(INDEX([1]非R能力!$FK$9:$FK$558,D68)=0,0,10)</f>
        <v>10</v>
      </c>
      <c r="V68" s="3">
        <f>IF(INDEX([1]非R能力!$FH$9:$FH$558,D68)=0,0,5000)</f>
        <v>5000</v>
      </c>
      <c r="W68" s="3">
        <f>HLOOKUP(W$5,[2]人物技能基础!$O$3:$Q$553,$D68+1,0)</f>
        <v>3.637142857142857</v>
      </c>
      <c r="X68" s="3">
        <f>HLOOKUP(X$5,[2]人物技能基础!$O$3:$Q$553,$D68+1,0)</f>
        <v>2.0186428571428574</v>
      </c>
      <c r="Y68" s="3">
        <f>HLOOKUP(Y$5,[2]人物技能基础!$O$3:$Q$553,$D68+1,0)</f>
        <v>99.964285714285708</v>
      </c>
      <c r="Z68" s="3">
        <f t="shared" si="1"/>
        <v>941272</v>
      </c>
      <c r="AA68" s="3">
        <f t="shared" si="2"/>
        <v>19251</v>
      </c>
      <c r="AB68" s="3">
        <f t="shared" si="3"/>
        <v>5603</v>
      </c>
      <c r="AC68" s="3">
        <f t="shared" si="4"/>
        <v>5849</v>
      </c>
      <c r="AD68" s="3">
        <f t="shared" si="5"/>
        <v>6802</v>
      </c>
    </row>
    <row r="69" spans="1:30" x14ac:dyDescent="0.15">
      <c r="A69" s="3">
        <v>64</v>
      </c>
      <c r="B69" s="3" t="str">
        <f t="shared" si="0"/>
        <v>通天塔64层boss</v>
      </c>
      <c r="C69" s="3">
        <f>INDEX([5]通天塔!$F$47:$F$1046,A69)</f>
        <v>229</v>
      </c>
      <c r="D69" s="3">
        <f t="shared" si="6"/>
        <v>229</v>
      </c>
      <c r="E69" s="3" t="s">
        <v>25</v>
      </c>
      <c r="F69" s="3" t="s">
        <v>26</v>
      </c>
      <c r="G69" s="3">
        <v>30</v>
      </c>
      <c r="H69" s="3">
        <v>30</v>
      </c>
      <c r="I69" s="3">
        <v>0.2</v>
      </c>
      <c r="J69" s="4">
        <v>0.7</v>
      </c>
      <c r="K69" s="4">
        <v>1</v>
      </c>
      <c r="L69" s="4">
        <v>5</v>
      </c>
      <c r="M69" s="3">
        <v>1</v>
      </c>
      <c r="N69" s="3">
        <v>2</v>
      </c>
      <c r="O69" s="3">
        <f>HLOOKUP(O$5,[1]非R能力!$B$8:$F$558,$D69+1,0)</f>
        <v>144125.88033185195</v>
      </c>
      <c r="P69" s="3">
        <f>HLOOKUP(P$5,[1]非R能力!$B$8:$F$558,$D69+1,0)</f>
        <v>28198.043461930582</v>
      </c>
      <c r="Q69" s="3">
        <f>HLOOKUP(Q$5,[1]非R能力!$B$8:$F$558,$D69+1,0)</f>
        <v>18246.248537695468</v>
      </c>
      <c r="R69" s="3">
        <f>HLOOKUP(R$5,[1]非R能力!$B$8:$F$558,$D69+1,0)</f>
        <v>4782.4116520256021</v>
      </c>
      <c r="S69" s="3">
        <f>HLOOKUP(S$5,[1]非R能力!$B$8:$F$558,$D69+1,0)</f>
        <v>5886.5431860213166</v>
      </c>
      <c r="T69" s="3">
        <f>INDEX([1]非R能力!$H$9:$H$558,D69)</f>
        <v>10767.029508261523</v>
      </c>
      <c r="U69" s="3">
        <f>IF(INDEX([1]非R能力!$FK$9:$FK$558,D69)=0,0,10)</f>
        <v>10</v>
      </c>
      <c r="V69" s="3">
        <f>IF(INDEX([1]非R能力!$FH$9:$FH$558,D69)=0,0,5000)</f>
        <v>5000</v>
      </c>
      <c r="W69" s="3">
        <f>HLOOKUP(W$5,[2]人物技能基础!$O$3:$Q$553,$D69+1,0)</f>
        <v>3.637142857142857</v>
      </c>
      <c r="X69" s="3">
        <f>HLOOKUP(X$5,[2]人物技能基础!$O$3:$Q$553,$D69+1,0)</f>
        <v>2.0186428571428574</v>
      </c>
      <c r="Y69" s="3">
        <f>HLOOKUP(Y$5,[2]人物技能基础!$O$3:$Q$553,$D69+1,0)</f>
        <v>99.964285714285708</v>
      </c>
      <c r="Z69" s="3">
        <f t="shared" si="1"/>
        <v>947614</v>
      </c>
      <c r="AA69" s="3">
        <f t="shared" si="2"/>
        <v>19407</v>
      </c>
      <c r="AB69" s="3">
        <f t="shared" si="3"/>
        <v>5639</v>
      </c>
      <c r="AC69" s="3">
        <f t="shared" si="4"/>
        <v>5886</v>
      </c>
      <c r="AD69" s="3">
        <f t="shared" si="5"/>
        <v>6832</v>
      </c>
    </row>
    <row r="70" spans="1:30" x14ac:dyDescent="0.15">
      <c r="A70" s="3">
        <v>65</v>
      </c>
      <c r="B70" s="3" t="str">
        <f t="shared" si="0"/>
        <v>通天塔65层boss</v>
      </c>
      <c r="C70" s="3">
        <f>INDEX([5]通天塔!$F$47:$F$1046,A70)</f>
        <v>230</v>
      </c>
      <c r="D70" s="3">
        <f t="shared" si="6"/>
        <v>230</v>
      </c>
      <c r="E70" s="3" t="s">
        <v>25</v>
      </c>
      <c r="F70" s="3" t="s">
        <v>26</v>
      </c>
      <c r="G70" s="3">
        <v>30</v>
      </c>
      <c r="H70" s="3">
        <v>30</v>
      </c>
      <c r="I70" s="3">
        <v>0.2</v>
      </c>
      <c r="J70" s="4">
        <v>0.7</v>
      </c>
      <c r="K70" s="4">
        <v>1</v>
      </c>
      <c r="L70" s="4">
        <v>5</v>
      </c>
      <c r="M70" s="3">
        <v>1</v>
      </c>
      <c r="N70" s="3">
        <v>2</v>
      </c>
      <c r="O70" s="3">
        <f>HLOOKUP(O$5,[1]非R能力!$B$8:$F$558,$D70+1,0)</f>
        <v>145182.55664271262</v>
      </c>
      <c r="P70" s="3">
        <f>HLOOKUP(P$5,[1]非R能力!$B$8:$F$558,$D70+1,0)</f>
        <v>28415.252656444765</v>
      </c>
      <c r="Q70" s="3">
        <f>HLOOKUP(Q$5,[1]非R能力!$B$8:$F$558,$D70+1,0)</f>
        <v>18331.020449098345</v>
      </c>
      <c r="R70" s="3">
        <f>HLOOKUP(R$5,[1]非R能力!$B$8:$F$558,$D70+1,0)</f>
        <v>4804.3656774367573</v>
      </c>
      <c r="S70" s="3">
        <f>HLOOKUP(S$5,[1]非R能力!$B$8:$F$558,$D70+1,0)</f>
        <v>5923.4965680075657</v>
      </c>
      <c r="T70" s="3">
        <f>INDEX([1]非R能力!$H$9:$H$558,D70)</f>
        <v>10849.3056</v>
      </c>
      <c r="U70" s="3">
        <f>IF(INDEX([1]非R能力!$FK$9:$FK$558,D70)=0,0,10)</f>
        <v>10</v>
      </c>
      <c r="V70" s="3">
        <f>IF(INDEX([1]非R能力!$FH$9:$FH$558,D70)=0,0,5000)</f>
        <v>5000</v>
      </c>
      <c r="W70" s="3">
        <f>HLOOKUP(W$5,[2]人物技能基础!$O$3:$Q$553,$D70+1,0)</f>
        <v>3.637142857142857</v>
      </c>
      <c r="X70" s="3">
        <f>HLOOKUP(X$5,[2]人物技能基础!$O$3:$Q$553,$D70+1,0)</f>
        <v>2.0186428571428574</v>
      </c>
      <c r="Y70" s="3">
        <f>HLOOKUP(Y$5,[2]人物技能基础!$O$3:$Q$553,$D70+1,0)</f>
        <v>99.964285714285708</v>
      </c>
      <c r="Z70" s="3">
        <f t="shared" si="1"/>
        <v>954871</v>
      </c>
      <c r="AA70" s="3">
        <f t="shared" si="2"/>
        <v>19498</v>
      </c>
      <c r="AB70" s="3">
        <f t="shared" si="3"/>
        <v>5683</v>
      </c>
      <c r="AC70" s="3">
        <f t="shared" si="4"/>
        <v>5923</v>
      </c>
      <c r="AD70" s="3">
        <f t="shared" si="5"/>
        <v>6863</v>
      </c>
    </row>
    <row r="71" spans="1:30" x14ac:dyDescent="0.15">
      <c r="A71" s="3">
        <v>66</v>
      </c>
      <c r="B71" s="3" t="str">
        <f t="shared" ref="B71:B134" si="7">"通天塔"&amp;A71&amp;"层boss"</f>
        <v>通天塔66层boss</v>
      </c>
      <c r="C71" s="3">
        <f>INDEX([5]通天塔!$F$47:$F$1046,A71)</f>
        <v>231</v>
      </c>
      <c r="D71" s="3">
        <f t="shared" si="6"/>
        <v>231</v>
      </c>
      <c r="E71" s="3" t="s">
        <v>25</v>
      </c>
      <c r="F71" s="3" t="s">
        <v>26</v>
      </c>
      <c r="G71" s="3">
        <v>30</v>
      </c>
      <c r="H71" s="3">
        <v>30</v>
      </c>
      <c r="I71" s="3">
        <v>0.2</v>
      </c>
      <c r="J71" s="4">
        <v>0.7</v>
      </c>
      <c r="K71" s="4">
        <v>1</v>
      </c>
      <c r="L71" s="4">
        <v>5</v>
      </c>
      <c r="M71" s="3">
        <v>1</v>
      </c>
      <c r="N71" s="3">
        <v>2</v>
      </c>
      <c r="O71" s="3">
        <f>HLOOKUP(O$5,[1]非R能力!$B$8:$F$558,$D71+1,0)</f>
        <v>146233.8527953625</v>
      </c>
      <c r="P71" s="3">
        <f>HLOOKUP(P$5,[1]非R能力!$B$8:$F$558,$D71+1,0)</f>
        <v>28631.89482492824</v>
      </c>
      <c r="Q71" s="3">
        <f>HLOOKUP(Q$5,[1]非R能力!$B$8:$F$558,$D71+1,0)</f>
        <v>18415.635645493167</v>
      </c>
      <c r="R71" s="3">
        <f>HLOOKUP(R$5,[1]非R能力!$B$8:$F$558,$D71+1,0)</f>
        <v>4826.2520473787481</v>
      </c>
      <c r="S71" s="3">
        <f>HLOOKUP(S$5,[1]非R能力!$B$8:$F$558,$D71+1,0)</f>
        <v>5960.358638677556</v>
      </c>
      <c r="T71" s="3">
        <f>INDEX([1]非R能力!$H$9:$H$558,D71)</f>
        <v>10932.019680746571</v>
      </c>
      <c r="U71" s="3">
        <f>IF(INDEX([1]非R能力!$FK$9:$FK$558,D71)=0,0,10)</f>
        <v>10</v>
      </c>
      <c r="V71" s="3">
        <f>IF(INDEX([1]非R能力!$FH$9:$FH$558,D71)=0,0,5000)</f>
        <v>5000</v>
      </c>
      <c r="W71" s="3">
        <f>HLOOKUP(W$5,[2]人物技能基础!$O$3:$Q$553,$D71+1,0)</f>
        <v>3.637142857142857</v>
      </c>
      <c r="X71" s="3">
        <f>HLOOKUP(X$5,[2]人物技能基础!$O$3:$Q$553,$D71+1,0)</f>
        <v>2.0186428571428574</v>
      </c>
      <c r="Y71" s="3">
        <f>HLOOKUP(Y$5,[2]人物技能基础!$O$3:$Q$553,$D71+1,0)</f>
        <v>99.964285714285708</v>
      </c>
      <c r="Z71" s="3">
        <f t="shared" ref="Z71:Z134" si="8">INT(((P71-AB71)*X71+(Y71+T71))*G71*J71*$D$2)</f>
        <v>962149</v>
      </c>
      <c r="AA71" s="3">
        <f t="shared" ref="AA71:AA134" si="9">IF(H71=0,IF(U71=0,INT(Q71/5),IF(V71=0,INT(Q71/5),INT((V71/U71)/(1/N71*M71)/L71+Q71))),INT((IF(U71=0,0,V71/U71/(1/N71*M71))+O71/H71)/L71+Q71))</f>
        <v>19590</v>
      </c>
      <c r="AB71" s="3">
        <f t="shared" ref="AB71:AB134" si="10">INT(P71*I71)</f>
        <v>5726</v>
      </c>
      <c r="AC71" s="3">
        <f t="shared" ref="AC71:AC134" si="11">INT(K71*S71)</f>
        <v>5960</v>
      </c>
      <c r="AD71" s="3">
        <f t="shared" ref="AD71:AD134" si="12">INT(R71/J71)</f>
        <v>6894</v>
      </c>
    </row>
    <row r="72" spans="1:30" x14ac:dyDescent="0.15">
      <c r="A72" s="3">
        <v>67</v>
      </c>
      <c r="B72" s="3" t="str">
        <f t="shared" si="7"/>
        <v>通天塔67层boss</v>
      </c>
      <c r="C72" s="3">
        <f>INDEX([5]通天塔!$F$47:$F$1046,A72)</f>
        <v>232</v>
      </c>
      <c r="D72" s="3">
        <f t="shared" si="6"/>
        <v>232</v>
      </c>
      <c r="E72" s="3" t="s">
        <v>25</v>
      </c>
      <c r="F72" s="3" t="s">
        <v>26</v>
      </c>
      <c r="G72" s="3">
        <v>30</v>
      </c>
      <c r="H72" s="3">
        <v>30</v>
      </c>
      <c r="I72" s="3">
        <v>0.2</v>
      </c>
      <c r="J72" s="4">
        <v>0.7</v>
      </c>
      <c r="K72" s="4">
        <v>1</v>
      </c>
      <c r="L72" s="4">
        <v>5</v>
      </c>
      <c r="M72" s="3">
        <v>1</v>
      </c>
      <c r="N72" s="3">
        <v>2</v>
      </c>
      <c r="O72" s="3">
        <f>HLOOKUP(O$5,[1]非R能力!$B$8:$F$558,$D72+1,0)</f>
        <v>147186.14582570401</v>
      </c>
      <c r="P72" s="3">
        <f>HLOOKUP(P$5,[1]非R能力!$B$8:$F$558,$D72+1,0)</f>
        <v>28844.741423744836</v>
      </c>
      <c r="Q72" s="3">
        <f>HLOOKUP(Q$5,[1]非R能力!$B$8:$F$558,$D72+1,0)</f>
        <v>18499.523092223601</v>
      </c>
      <c r="R72" s="3">
        <f>HLOOKUP(R$5,[1]非R能力!$B$8:$F$558,$D72+1,0)</f>
        <v>4848.1547209122264</v>
      </c>
      <c r="S72" s="3">
        <f>HLOOKUP(S$5,[1]非R能力!$B$8:$F$558,$D72+1,0)</f>
        <v>6000.2887200455289</v>
      </c>
      <c r="T72" s="3">
        <f>INDEX([1]非R能力!$H$9:$H$558,D72)</f>
        <v>11015.17395102975</v>
      </c>
      <c r="U72" s="3">
        <f>IF(INDEX([1]非R能力!$FK$9:$FK$558,D72)=0,0,10)</f>
        <v>10</v>
      </c>
      <c r="V72" s="3">
        <f>IF(INDEX([1]非R能力!$FH$9:$FH$558,D72)=0,0,5000)</f>
        <v>5000</v>
      </c>
      <c r="W72" s="3">
        <f>HLOOKUP(W$5,[2]人物技能基础!$O$3:$Q$553,$D72+1,0)</f>
        <v>3.637142857142857</v>
      </c>
      <c r="X72" s="3">
        <f>HLOOKUP(X$5,[2]人物技能基础!$O$3:$Q$553,$D72+1,0)</f>
        <v>2.0186428571428574</v>
      </c>
      <c r="Y72" s="3">
        <f>HLOOKUP(Y$5,[2]人物技能基础!$O$3:$Q$553,$D72+1,0)</f>
        <v>99.964285714285708</v>
      </c>
      <c r="Z72" s="3">
        <f t="shared" si="8"/>
        <v>969340</v>
      </c>
      <c r="AA72" s="3">
        <f t="shared" si="9"/>
        <v>19680</v>
      </c>
      <c r="AB72" s="3">
        <f t="shared" si="10"/>
        <v>5768</v>
      </c>
      <c r="AC72" s="3">
        <f t="shared" si="11"/>
        <v>6000</v>
      </c>
      <c r="AD72" s="3">
        <f t="shared" si="12"/>
        <v>6925</v>
      </c>
    </row>
    <row r="73" spans="1:30" x14ac:dyDescent="0.15">
      <c r="A73" s="3">
        <v>68</v>
      </c>
      <c r="B73" s="3" t="str">
        <f t="shared" si="7"/>
        <v>通天塔68层boss</v>
      </c>
      <c r="C73" s="3">
        <f>INDEX([5]通天塔!$F$47:$F$1046,A73)</f>
        <v>233</v>
      </c>
      <c r="D73" s="3">
        <f t="shared" ref="D73:D136" si="13">C73</f>
        <v>233</v>
      </c>
      <c r="E73" s="3" t="s">
        <v>25</v>
      </c>
      <c r="F73" s="3" t="s">
        <v>26</v>
      </c>
      <c r="G73" s="3">
        <v>30</v>
      </c>
      <c r="H73" s="3">
        <v>30</v>
      </c>
      <c r="I73" s="3">
        <v>0.2</v>
      </c>
      <c r="J73" s="4">
        <v>0.7</v>
      </c>
      <c r="K73" s="4">
        <v>1</v>
      </c>
      <c r="L73" s="4">
        <v>5</v>
      </c>
      <c r="M73" s="3">
        <v>1</v>
      </c>
      <c r="N73" s="3">
        <v>2</v>
      </c>
      <c r="O73" s="3">
        <f>HLOOKUP(O$5,[1]非R能力!$B$8:$F$558,$D73+1,0)</f>
        <v>148103.18073802497</v>
      </c>
      <c r="P73" s="3">
        <f>HLOOKUP(P$5,[1]非R能力!$B$8:$F$558,$D73+1,0)</f>
        <v>29067.253624290952</v>
      </c>
      <c r="Q73" s="3">
        <f>HLOOKUP(Q$5,[1]非R能力!$B$8:$F$558,$D73+1,0)</f>
        <v>18580.089704845992</v>
      </c>
      <c r="R73" s="3">
        <f>HLOOKUP(R$5,[1]非R能力!$B$8:$F$558,$D73+1,0)</f>
        <v>4870.0684089756605</v>
      </c>
      <c r="S73" s="3">
        <f>HLOOKUP(S$5,[1]非R能力!$B$8:$F$558,$D73+1,0)</f>
        <v>6037.1878283844935</v>
      </c>
      <c r="T73" s="3">
        <f>INDEX([1]非R能力!$H$9:$H$558,D73)</f>
        <v>11098.770617524771</v>
      </c>
      <c r="U73" s="3">
        <f>IF(INDEX([1]非R能力!$FK$9:$FK$558,D73)=0,0,10)</f>
        <v>10</v>
      </c>
      <c r="V73" s="3">
        <f>IF(INDEX([1]非R能力!$FH$9:$FH$558,D73)=0,0,5000)</f>
        <v>5000</v>
      </c>
      <c r="W73" s="3">
        <f>HLOOKUP(W$5,[2]人物技能基础!$O$3:$Q$553,$D73+1,0)</f>
        <v>3.637142857142857</v>
      </c>
      <c r="X73" s="3">
        <f>HLOOKUP(X$5,[2]人物技能基础!$O$3:$Q$553,$D73+1,0)</f>
        <v>2.0186428571428574</v>
      </c>
      <c r="Y73" s="3">
        <f>HLOOKUP(Y$5,[2]人物技能基础!$O$3:$Q$553,$D73+1,0)</f>
        <v>99.964285714285708</v>
      </c>
      <c r="Z73" s="3">
        <f t="shared" si="8"/>
        <v>976764</v>
      </c>
      <c r="AA73" s="3">
        <f t="shared" si="9"/>
        <v>19767</v>
      </c>
      <c r="AB73" s="3">
        <f t="shared" si="10"/>
        <v>5813</v>
      </c>
      <c r="AC73" s="3">
        <f t="shared" si="11"/>
        <v>6037</v>
      </c>
      <c r="AD73" s="3">
        <f t="shared" si="12"/>
        <v>6957</v>
      </c>
    </row>
    <row r="74" spans="1:30" x14ac:dyDescent="0.15">
      <c r="A74" s="3">
        <v>69</v>
      </c>
      <c r="B74" s="3" t="str">
        <f t="shared" si="7"/>
        <v>通天塔69层boss</v>
      </c>
      <c r="C74" s="3">
        <f>INDEX([5]通天塔!$F$47:$F$1046,A74)</f>
        <v>234</v>
      </c>
      <c r="D74" s="3">
        <f t="shared" si="13"/>
        <v>234</v>
      </c>
      <c r="E74" s="3" t="s">
        <v>25</v>
      </c>
      <c r="F74" s="3" t="s">
        <v>26</v>
      </c>
      <c r="G74" s="3">
        <v>30</v>
      </c>
      <c r="H74" s="3">
        <v>30</v>
      </c>
      <c r="I74" s="3">
        <v>0.2</v>
      </c>
      <c r="J74" s="4">
        <v>0.7</v>
      </c>
      <c r="K74" s="4">
        <v>1</v>
      </c>
      <c r="L74" s="4">
        <v>5</v>
      </c>
      <c r="M74" s="3">
        <v>1</v>
      </c>
      <c r="N74" s="3">
        <v>2</v>
      </c>
      <c r="O74" s="3">
        <f>HLOOKUP(O$5,[1]非R能力!$B$8:$F$558,$D74+1,0)</f>
        <v>149020.77799838787</v>
      </c>
      <c r="P74" s="3">
        <f>HLOOKUP(P$5,[1]非R能力!$B$8:$F$558,$D74+1,0)</f>
        <v>29288.577118319794</v>
      </c>
      <c r="Q74" s="3">
        <f>HLOOKUP(Q$5,[1]非R能力!$B$8:$F$558,$D74+1,0)</f>
        <v>18659.013177715027</v>
      </c>
      <c r="R74" s="3">
        <f>HLOOKUP(R$5,[1]非R能力!$B$8:$F$558,$D74+1,0)</f>
        <v>4891.1584865028572</v>
      </c>
      <c r="S74" s="3">
        <f>HLOOKUP(S$5,[1]非R能力!$B$8:$F$558,$D74+1,0)</f>
        <v>6074.101927721691</v>
      </c>
      <c r="T74" s="3">
        <f>INDEX([1]非R能力!$H$9:$H$558,D74)</f>
        <v>11182.811893053602</v>
      </c>
      <c r="U74" s="3">
        <f>IF(INDEX([1]非R能力!$FK$9:$FK$558,D74)=0,0,10)</f>
        <v>10</v>
      </c>
      <c r="V74" s="3">
        <f>IF(INDEX([1]非R能力!$FH$9:$FH$558,D74)=0,0,5000)</f>
        <v>5000</v>
      </c>
      <c r="W74" s="3">
        <f>HLOOKUP(W$5,[2]人物技能基础!$O$3:$Q$553,$D74+1,0)</f>
        <v>3.637142857142857</v>
      </c>
      <c r="X74" s="3">
        <f>HLOOKUP(X$5,[2]人物技能基础!$O$3:$Q$553,$D74+1,0)</f>
        <v>2.0186428571428574</v>
      </c>
      <c r="Y74" s="3">
        <f>HLOOKUP(Y$5,[2]人物技能基础!$O$3:$Q$553,$D74+1,0)</f>
        <v>99.964285714285708</v>
      </c>
      <c r="Z74" s="3">
        <f t="shared" si="8"/>
        <v>984190</v>
      </c>
      <c r="AA74" s="3">
        <f t="shared" si="9"/>
        <v>19852</v>
      </c>
      <c r="AB74" s="3">
        <f t="shared" si="10"/>
        <v>5857</v>
      </c>
      <c r="AC74" s="3">
        <f t="shared" si="11"/>
        <v>6074</v>
      </c>
      <c r="AD74" s="3">
        <f t="shared" si="12"/>
        <v>6987</v>
      </c>
    </row>
    <row r="75" spans="1:30" x14ac:dyDescent="0.15">
      <c r="A75" s="3">
        <v>70</v>
      </c>
      <c r="B75" s="3" t="str">
        <f t="shared" si="7"/>
        <v>通天塔70层boss</v>
      </c>
      <c r="C75" s="3">
        <f>INDEX([5]通天塔!$F$47:$F$1046,A75)</f>
        <v>235</v>
      </c>
      <c r="D75" s="3">
        <f t="shared" si="13"/>
        <v>235</v>
      </c>
      <c r="E75" s="3" t="s">
        <v>25</v>
      </c>
      <c r="F75" s="3" t="s">
        <v>26</v>
      </c>
      <c r="G75" s="3">
        <v>30</v>
      </c>
      <c r="H75" s="3">
        <v>30</v>
      </c>
      <c r="I75" s="3">
        <v>0.2</v>
      </c>
      <c r="J75" s="4">
        <v>0.7</v>
      </c>
      <c r="K75" s="4">
        <v>1</v>
      </c>
      <c r="L75" s="4">
        <v>5</v>
      </c>
      <c r="M75" s="3">
        <v>1</v>
      </c>
      <c r="N75" s="3">
        <v>2</v>
      </c>
      <c r="O75" s="3">
        <f>HLOOKUP(O$5,[1]非R能力!$B$8:$F$558,$D75+1,0)</f>
        <v>150016.20246225866</v>
      </c>
      <c r="P75" s="3">
        <f>HLOOKUP(P$5,[1]非R能力!$B$8:$F$558,$D75+1,0)</f>
        <v>29548.312310553752</v>
      </c>
      <c r="Q75" s="3">
        <f>HLOOKUP(Q$5,[1]非R能力!$B$8:$F$558,$D75+1,0)</f>
        <v>18745.217873741214</v>
      </c>
      <c r="R75" s="3">
        <f>HLOOKUP(R$5,[1]非R能力!$B$8:$F$558,$D75+1,0)</f>
        <v>4912.3264562449594</v>
      </c>
      <c r="S75" s="3">
        <f>HLOOKUP(S$5,[1]非R能力!$B$8:$F$558,$D75+1,0)</f>
        <v>6095.5556937656029</v>
      </c>
      <c r="T75" s="3">
        <f>INDEX([1]非R能力!$H$9:$H$558,D75)</f>
        <v>11267.299996584934</v>
      </c>
      <c r="U75" s="3">
        <f>IF(INDEX([1]非R能力!$FK$9:$FK$558,D75)=0,0,10)</f>
        <v>10</v>
      </c>
      <c r="V75" s="3">
        <f>IF(INDEX([1]非R能力!$FH$9:$FH$558,D75)=0,0,5000)</f>
        <v>5000</v>
      </c>
      <c r="W75" s="3">
        <f>HLOOKUP(W$5,[2]人物技能基础!$O$3:$Q$553,$D75+1,0)</f>
        <v>3.637142857142857</v>
      </c>
      <c r="X75" s="3">
        <f>HLOOKUP(X$5,[2]人物技能基础!$O$3:$Q$553,$D75+1,0)</f>
        <v>2.0186428571428574</v>
      </c>
      <c r="Y75" s="3">
        <f>HLOOKUP(Y$5,[2]人物技能基础!$O$3:$Q$553,$D75+1,0)</f>
        <v>99.964285714285708</v>
      </c>
      <c r="Z75" s="3">
        <f t="shared" si="8"/>
        <v>992654</v>
      </c>
      <c r="AA75" s="3">
        <f t="shared" si="9"/>
        <v>19945</v>
      </c>
      <c r="AB75" s="3">
        <f t="shared" si="10"/>
        <v>5909</v>
      </c>
      <c r="AC75" s="3">
        <f t="shared" si="11"/>
        <v>6095</v>
      </c>
      <c r="AD75" s="3">
        <f t="shared" si="12"/>
        <v>7017</v>
      </c>
    </row>
    <row r="76" spans="1:30" x14ac:dyDescent="0.15">
      <c r="A76" s="3">
        <v>71</v>
      </c>
      <c r="B76" s="3" t="str">
        <f t="shared" si="7"/>
        <v>通天塔71层boss</v>
      </c>
      <c r="C76" s="3">
        <f>INDEX([5]通天塔!$F$47:$F$1046,A76)</f>
        <v>237</v>
      </c>
      <c r="D76" s="3">
        <f t="shared" si="13"/>
        <v>237</v>
      </c>
      <c r="E76" s="3" t="s">
        <v>25</v>
      </c>
      <c r="F76" s="3" t="s">
        <v>26</v>
      </c>
      <c r="G76" s="3">
        <v>30</v>
      </c>
      <c r="H76" s="3">
        <v>30</v>
      </c>
      <c r="I76" s="3">
        <v>0.2</v>
      </c>
      <c r="J76" s="4">
        <v>0.7</v>
      </c>
      <c r="K76" s="4">
        <v>1</v>
      </c>
      <c r="L76" s="4">
        <v>5</v>
      </c>
      <c r="M76" s="3">
        <v>1</v>
      </c>
      <c r="N76" s="3">
        <v>2</v>
      </c>
      <c r="O76" s="3">
        <f>HLOOKUP(O$5,[1]非R能力!$B$8:$F$558,$D76+1,0)</f>
        <v>151938.8496931949</v>
      </c>
      <c r="P76" s="3">
        <f>HLOOKUP(P$5,[1]非R能力!$B$8:$F$558,$D76+1,0)</f>
        <v>30068.570917665191</v>
      </c>
      <c r="Q76" s="3">
        <f>HLOOKUP(Q$5,[1]非R能力!$B$8:$F$558,$D76+1,0)</f>
        <v>18920.065173006526</v>
      </c>
      <c r="R76" s="3">
        <f>HLOOKUP(R$5,[1]非R能力!$B$8:$F$558,$D76+1,0)</f>
        <v>4954.7211572357537</v>
      </c>
      <c r="S76" s="3">
        <f>HLOOKUP(S$5,[1]非R能力!$B$8:$F$558,$D76+1,0)</f>
        <v>6141.574867788082</v>
      </c>
      <c r="T76" s="3">
        <f>INDEX([1]非R能力!$H$9:$H$558,D76)</f>
        <v>11437.625594263518</v>
      </c>
      <c r="U76" s="3">
        <f>IF(INDEX([1]非R能力!$FK$9:$FK$558,D76)=0,0,10)</f>
        <v>10</v>
      </c>
      <c r="V76" s="3">
        <f>IF(INDEX([1]非R能力!$FH$9:$FH$558,D76)=0,0,5000)</f>
        <v>5000</v>
      </c>
      <c r="W76" s="3">
        <f>HLOOKUP(W$5,[2]人物技能基础!$O$3:$Q$553,$D76+1,0)</f>
        <v>3.637142857142857</v>
      </c>
      <c r="X76" s="3">
        <f>HLOOKUP(X$5,[2]人物技能基础!$O$3:$Q$553,$D76+1,0)</f>
        <v>2.0186428571428574</v>
      </c>
      <c r="Y76" s="3">
        <f>HLOOKUP(Y$5,[2]人物技能基础!$O$3:$Q$553,$D76+1,0)</f>
        <v>99.964285714285708</v>
      </c>
      <c r="Z76" s="3">
        <f t="shared" si="8"/>
        <v>1009632</v>
      </c>
      <c r="AA76" s="3">
        <f t="shared" si="9"/>
        <v>20132</v>
      </c>
      <c r="AB76" s="3">
        <f t="shared" si="10"/>
        <v>6013</v>
      </c>
      <c r="AC76" s="3">
        <f t="shared" si="11"/>
        <v>6141</v>
      </c>
      <c r="AD76" s="3">
        <f t="shared" si="12"/>
        <v>7078</v>
      </c>
    </row>
    <row r="77" spans="1:30" x14ac:dyDescent="0.15">
      <c r="A77" s="3">
        <v>72</v>
      </c>
      <c r="B77" s="3" t="str">
        <f t="shared" si="7"/>
        <v>通天塔72层boss</v>
      </c>
      <c r="C77" s="3">
        <f>INDEX([5]通天塔!$F$47:$F$1046,A77)</f>
        <v>238</v>
      </c>
      <c r="D77" s="3">
        <f t="shared" si="13"/>
        <v>238</v>
      </c>
      <c r="E77" s="3" t="s">
        <v>25</v>
      </c>
      <c r="F77" s="3" t="s">
        <v>26</v>
      </c>
      <c r="G77" s="3">
        <v>30</v>
      </c>
      <c r="H77" s="3">
        <v>30</v>
      </c>
      <c r="I77" s="3">
        <v>0.2</v>
      </c>
      <c r="J77" s="4">
        <v>0.7</v>
      </c>
      <c r="K77" s="4">
        <v>1</v>
      </c>
      <c r="L77" s="4">
        <v>5</v>
      </c>
      <c r="M77" s="3">
        <v>1</v>
      </c>
      <c r="N77" s="3">
        <v>2</v>
      </c>
      <c r="O77" s="3">
        <f>HLOOKUP(O$5,[1]非R能力!$B$8:$F$558,$D77+1,0)</f>
        <v>152891.53382658915</v>
      </c>
      <c r="P77" s="3">
        <f>HLOOKUP(P$5,[1]非R能力!$B$8:$F$558,$D77+1,0)</f>
        <v>30332.718108243374</v>
      </c>
      <c r="Q77" s="3">
        <f>HLOOKUP(Q$5,[1]非R能力!$B$8:$F$558,$D77+1,0)</f>
        <v>19006.439867528541</v>
      </c>
      <c r="R77" s="3">
        <f>HLOOKUP(R$5,[1]非R能力!$B$8:$F$558,$D77+1,0)</f>
        <v>4975.9384489921231</v>
      </c>
      <c r="S77" s="3">
        <f>HLOOKUP(S$5,[1]非R能力!$B$8:$F$558,$D77+1,0)</f>
        <v>6163.0846123628971</v>
      </c>
      <c r="T77" s="3">
        <f>INDEX([1]非R能力!$H$9:$H$558,D77)</f>
        <v>11523.467557081798</v>
      </c>
      <c r="U77" s="3">
        <f>IF(INDEX([1]非R能力!$FK$9:$FK$558,D77)=0,0,10)</f>
        <v>10</v>
      </c>
      <c r="V77" s="3">
        <f>IF(INDEX([1]非R能力!$FH$9:$FH$558,D77)=0,0,5000)</f>
        <v>5000</v>
      </c>
      <c r="W77" s="3">
        <f>HLOOKUP(W$5,[2]人物技能基础!$O$3:$Q$553,$D77+1,0)</f>
        <v>3.637142857142857</v>
      </c>
      <c r="X77" s="3">
        <f>HLOOKUP(X$5,[2]人物技能基础!$O$3:$Q$553,$D77+1,0)</f>
        <v>2.0186428571428574</v>
      </c>
      <c r="Y77" s="3">
        <f>HLOOKUP(Y$5,[2]人物技能基础!$O$3:$Q$553,$D77+1,0)</f>
        <v>99.964285714285708</v>
      </c>
      <c r="Z77" s="3">
        <f t="shared" si="8"/>
        <v>1018235</v>
      </c>
      <c r="AA77" s="3">
        <f t="shared" si="9"/>
        <v>20225</v>
      </c>
      <c r="AB77" s="3">
        <f t="shared" si="10"/>
        <v>6066</v>
      </c>
      <c r="AC77" s="3">
        <f t="shared" si="11"/>
        <v>6163</v>
      </c>
      <c r="AD77" s="3">
        <f t="shared" si="12"/>
        <v>7108</v>
      </c>
    </row>
    <row r="78" spans="1:30" x14ac:dyDescent="0.15">
      <c r="A78" s="3">
        <v>73</v>
      </c>
      <c r="B78" s="3" t="str">
        <f t="shared" si="7"/>
        <v>通天塔73层boss</v>
      </c>
      <c r="C78" s="3">
        <f>INDEX([5]通天塔!$F$47:$F$1046,A78)</f>
        <v>240</v>
      </c>
      <c r="D78" s="3">
        <f t="shared" si="13"/>
        <v>240</v>
      </c>
      <c r="E78" s="3" t="s">
        <v>25</v>
      </c>
      <c r="F78" s="3" t="s">
        <v>26</v>
      </c>
      <c r="G78" s="3">
        <v>30</v>
      </c>
      <c r="H78" s="3">
        <v>30</v>
      </c>
      <c r="I78" s="3">
        <v>0.2</v>
      </c>
      <c r="J78" s="4">
        <v>0.7</v>
      </c>
      <c r="K78" s="4">
        <v>1</v>
      </c>
      <c r="L78" s="4">
        <v>5</v>
      </c>
      <c r="M78" s="3">
        <v>1</v>
      </c>
      <c r="N78" s="3">
        <v>2</v>
      </c>
      <c r="O78" s="3">
        <f>HLOOKUP(O$5,[1]非R能力!$B$8:$F$558,$D78+1,0)</f>
        <v>154753.58956757828</v>
      </c>
      <c r="P78" s="3">
        <f>HLOOKUP(P$5,[1]非R能力!$B$8:$F$558,$D78+1,0)</f>
        <v>30815.679911323179</v>
      </c>
      <c r="Q78" s="3">
        <f>HLOOKUP(Q$5,[1]非R能力!$B$8:$F$558,$D78+1,0)</f>
        <v>19168.583593673997</v>
      </c>
      <c r="R78" s="3">
        <f>HLOOKUP(R$5,[1]非R能力!$B$8:$F$558,$D78+1,0)</f>
        <v>5023.6296722449515</v>
      </c>
      <c r="S78" s="3">
        <f>HLOOKUP(S$5,[1]非R能力!$B$8:$F$558,$D78+1,0)</f>
        <v>6209.867589652632</v>
      </c>
      <c r="T78" s="3">
        <f>INDEX([1]非R能力!$H$9:$H$558,D78)</f>
        <v>11696.521028454339</v>
      </c>
      <c r="U78" s="3">
        <f>IF(INDEX([1]非R能力!$FK$9:$FK$558,D78)=0,0,10)</f>
        <v>10</v>
      </c>
      <c r="V78" s="3">
        <f>IF(INDEX([1]非R能力!$FH$9:$FH$558,D78)=0,0,5000)</f>
        <v>5000</v>
      </c>
      <c r="W78" s="3">
        <f>HLOOKUP(W$5,[2]人物技能基础!$O$3:$Q$553,$D78+1,0)</f>
        <v>3.637142857142857</v>
      </c>
      <c r="X78" s="3">
        <f>HLOOKUP(X$5,[2]人物技能基础!$O$3:$Q$553,$D78+1,0)</f>
        <v>2.0186428571428574</v>
      </c>
      <c r="Y78" s="3">
        <f>HLOOKUP(Y$5,[2]人物技能基础!$O$3:$Q$553,$D78+1,0)</f>
        <v>99.964285714285708</v>
      </c>
      <c r="Z78" s="3">
        <f t="shared" si="8"/>
        <v>1034232</v>
      </c>
      <c r="AA78" s="3">
        <f t="shared" si="9"/>
        <v>20400</v>
      </c>
      <c r="AB78" s="3">
        <f t="shared" si="10"/>
        <v>6163</v>
      </c>
      <c r="AC78" s="3">
        <f t="shared" si="11"/>
        <v>6209</v>
      </c>
      <c r="AD78" s="3">
        <f t="shared" si="12"/>
        <v>7176</v>
      </c>
    </row>
    <row r="79" spans="1:30" x14ac:dyDescent="0.15">
      <c r="A79" s="3">
        <v>74</v>
      </c>
      <c r="B79" s="3" t="str">
        <f t="shared" si="7"/>
        <v>通天塔74层boss</v>
      </c>
      <c r="C79" s="3">
        <f>INDEX([5]通天塔!$F$47:$F$1046,A79)</f>
        <v>242</v>
      </c>
      <c r="D79" s="3">
        <f t="shared" si="13"/>
        <v>242</v>
      </c>
      <c r="E79" s="3" t="s">
        <v>25</v>
      </c>
      <c r="F79" s="3" t="s">
        <v>26</v>
      </c>
      <c r="G79" s="3">
        <v>30</v>
      </c>
      <c r="H79" s="3">
        <v>30</v>
      </c>
      <c r="I79" s="3">
        <v>0.2</v>
      </c>
      <c r="J79" s="4">
        <v>0.7</v>
      </c>
      <c r="K79" s="4">
        <v>1</v>
      </c>
      <c r="L79" s="4">
        <v>5</v>
      </c>
      <c r="M79" s="3">
        <v>1</v>
      </c>
      <c r="N79" s="3">
        <v>2</v>
      </c>
      <c r="O79" s="3">
        <f>HLOOKUP(O$5,[1]非R能力!$B$8:$F$558,$D79+1,0)</f>
        <v>156536.38732969086</v>
      </c>
      <c r="P79" s="3">
        <f>HLOOKUP(P$5,[1]非R能力!$B$8:$F$558,$D79+1,0)</f>
        <v>31253.544705038541</v>
      </c>
      <c r="Q79" s="3">
        <f>HLOOKUP(Q$5,[1]非R能力!$B$8:$F$558,$D79+1,0)</f>
        <v>19313.646000644399</v>
      </c>
      <c r="R79" s="3">
        <f>HLOOKUP(R$5,[1]非R能力!$B$8:$F$558,$D79+1,0)</f>
        <v>5076.6617755194302</v>
      </c>
      <c r="S79" s="3">
        <f>HLOOKUP(S$5,[1]非R能力!$B$8:$F$558,$D79+1,0)</f>
        <v>6252.3672841548178</v>
      </c>
      <c r="T79" s="3">
        <f>INDEX([1]非R能力!$H$9:$H$558,D79)</f>
        <v>11871.415589557391</v>
      </c>
      <c r="U79" s="3">
        <f>IF(INDEX([1]非R能力!$FK$9:$FK$558,D79)=0,0,10)</f>
        <v>10</v>
      </c>
      <c r="V79" s="3">
        <f>IF(INDEX([1]非R能力!$FH$9:$FH$558,D79)=0,0,5000)</f>
        <v>5000</v>
      </c>
      <c r="W79" s="3">
        <f>HLOOKUP(W$5,[2]人物技能基础!$O$3:$Q$553,$D79+1,0)</f>
        <v>3.637142857142857</v>
      </c>
      <c r="X79" s="3">
        <f>HLOOKUP(X$5,[2]人物技能基础!$O$3:$Q$553,$D79+1,0)</f>
        <v>2.0186428571428574</v>
      </c>
      <c r="Y79" s="3">
        <f>HLOOKUP(Y$5,[2]人物技能基础!$O$3:$Q$553,$D79+1,0)</f>
        <v>99.964285714285708</v>
      </c>
      <c r="Z79" s="3">
        <f t="shared" si="8"/>
        <v>1049069</v>
      </c>
      <c r="AA79" s="3">
        <f t="shared" si="9"/>
        <v>20557</v>
      </c>
      <c r="AB79" s="3">
        <f t="shared" si="10"/>
        <v>6250</v>
      </c>
      <c r="AC79" s="3">
        <f t="shared" si="11"/>
        <v>6252</v>
      </c>
      <c r="AD79" s="3">
        <f t="shared" si="12"/>
        <v>7252</v>
      </c>
    </row>
    <row r="80" spans="1:30" x14ac:dyDescent="0.15">
      <c r="A80" s="3">
        <v>75</v>
      </c>
      <c r="B80" s="3" t="str">
        <f t="shared" si="7"/>
        <v>通天塔75层boss</v>
      </c>
      <c r="C80" s="3">
        <f>INDEX([5]通天塔!$F$47:$F$1046,A80)</f>
        <v>244</v>
      </c>
      <c r="D80" s="3">
        <f t="shared" si="13"/>
        <v>244</v>
      </c>
      <c r="E80" s="3" t="s">
        <v>25</v>
      </c>
      <c r="F80" s="3" t="s">
        <v>26</v>
      </c>
      <c r="G80" s="3">
        <v>30</v>
      </c>
      <c r="H80" s="3">
        <v>30</v>
      </c>
      <c r="I80" s="3">
        <v>0.2</v>
      </c>
      <c r="J80" s="4">
        <v>0.7</v>
      </c>
      <c r="K80" s="4">
        <v>1</v>
      </c>
      <c r="L80" s="4">
        <v>5</v>
      </c>
      <c r="M80" s="3">
        <v>1</v>
      </c>
      <c r="N80" s="3">
        <v>2</v>
      </c>
      <c r="O80" s="3">
        <f>HLOOKUP(O$5,[1]非R能力!$B$8:$F$558,$D80+1,0)</f>
        <v>161635.09226429716</v>
      </c>
      <c r="P80" s="3">
        <f>HLOOKUP(P$5,[1]非R能力!$B$8:$F$558,$D80+1,0)</f>
        <v>31681.505916290007</v>
      </c>
      <c r="Q80" s="3">
        <f>HLOOKUP(Q$5,[1]非R能力!$B$8:$F$558,$D80+1,0)</f>
        <v>19457.149540269147</v>
      </c>
      <c r="R80" s="3">
        <f>HLOOKUP(R$5,[1]非R能力!$B$8:$F$558,$D80+1,0)</f>
        <v>5129.0597029446035</v>
      </c>
      <c r="S80" s="3">
        <f>HLOOKUP(S$5,[1]非R能力!$B$8:$F$558,$D80+1,0)</f>
        <v>6297.4917694215565</v>
      </c>
      <c r="T80" s="3">
        <f>INDEX([1]非R能力!$H$9:$H$558,D80)</f>
        <v>12048.169360944157</v>
      </c>
      <c r="U80" s="3">
        <f>IF(INDEX([1]非R能力!$FK$9:$FK$558,D80)=0,0,10)</f>
        <v>10</v>
      </c>
      <c r="V80" s="3">
        <f>IF(INDEX([1]非R能力!$FH$9:$FH$558,D80)=0,0,5000)</f>
        <v>5000</v>
      </c>
      <c r="W80" s="3">
        <f>HLOOKUP(W$5,[2]人物技能基础!$O$3:$Q$553,$D80+1,0)</f>
        <v>3.637142857142857</v>
      </c>
      <c r="X80" s="3">
        <f>HLOOKUP(X$5,[2]人物技能基础!$O$3:$Q$553,$D80+1,0)</f>
        <v>2.0186428571428574</v>
      </c>
      <c r="Y80" s="3">
        <f>HLOOKUP(Y$5,[2]人物技能基础!$O$3:$Q$553,$D80+1,0)</f>
        <v>99.964285714285708</v>
      </c>
      <c r="Z80" s="3">
        <f t="shared" si="8"/>
        <v>1063635</v>
      </c>
      <c r="AA80" s="3">
        <f t="shared" si="9"/>
        <v>20734</v>
      </c>
      <c r="AB80" s="3">
        <f t="shared" si="10"/>
        <v>6336</v>
      </c>
      <c r="AC80" s="3">
        <f t="shared" si="11"/>
        <v>6297</v>
      </c>
      <c r="AD80" s="3">
        <f t="shared" si="12"/>
        <v>7327</v>
      </c>
    </row>
    <row r="81" spans="1:30" x14ac:dyDescent="0.15">
      <c r="A81" s="3">
        <v>76</v>
      </c>
      <c r="B81" s="3" t="str">
        <f t="shared" si="7"/>
        <v>通天塔76层boss</v>
      </c>
      <c r="C81" s="3">
        <f>INDEX([5]通天塔!$F$47:$F$1046,A81)</f>
        <v>246</v>
      </c>
      <c r="D81" s="3">
        <f t="shared" si="13"/>
        <v>246</v>
      </c>
      <c r="E81" s="3" t="s">
        <v>25</v>
      </c>
      <c r="F81" s="3" t="s">
        <v>26</v>
      </c>
      <c r="G81" s="3">
        <v>30</v>
      </c>
      <c r="H81" s="3">
        <v>30</v>
      </c>
      <c r="I81" s="3">
        <v>0.2</v>
      </c>
      <c r="J81" s="4">
        <v>0.7</v>
      </c>
      <c r="K81" s="4">
        <v>1</v>
      </c>
      <c r="L81" s="4">
        <v>5</v>
      </c>
      <c r="M81" s="3">
        <v>1</v>
      </c>
      <c r="N81" s="3">
        <v>2</v>
      </c>
      <c r="O81" s="3">
        <f>HLOOKUP(O$5,[1]非R能力!$B$8:$F$558,$D81+1,0)</f>
        <v>169402.98730696412</v>
      </c>
      <c r="P81" s="3">
        <f>HLOOKUP(P$5,[1]非R能力!$B$8:$F$558,$D81+1,0)</f>
        <v>32648.588728312825</v>
      </c>
      <c r="Q81" s="3">
        <f>HLOOKUP(Q$5,[1]非R能力!$B$8:$F$558,$D81+1,0)</f>
        <v>19999.366559234757</v>
      </c>
      <c r="R81" s="3">
        <f>HLOOKUP(R$5,[1]非R能力!$B$8:$F$558,$D81+1,0)</f>
        <v>5289.7205575007256</v>
      </c>
      <c r="S81" s="3">
        <f>HLOOKUP(S$5,[1]非R能力!$B$8:$F$558,$D81+1,0)</f>
        <v>6510.1789402237519</v>
      </c>
      <c r="T81" s="3">
        <f>INDEX([1]非R能力!$H$9:$H$558,D81)</f>
        <v>12226.800561515482</v>
      </c>
      <c r="U81" s="3">
        <f>IF(INDEX([1]非R能力!$FK$9:$FK$558,D81)=0,0,10)</f>
        <v>10</v>
      </c>
      <c r="V81" s="3">
        <f>IF(INDEX([1]非R能力!$FH$9:$FH$558,D81)=0,0,5000)</f>
        <v>5000</v>
      </c>
      <c r="W81" s="3">
        <f>HLOOKUP(W$5,[2]人物技能基础!$O$3:$Q$553,$D81+1,0)</f>
        <v>3.637142857142857</v>
      </c>
      <c r="X81" s="3">
        <f>HLOOKUP(X$5,[2]人物技能基础!$O$3:$Q$553,$D81+1,0)</f>
        <v>2.0186428571428574</v>
      </c>
      <c r="Y81" s="3">
        <f>HLOOKUP(Y$5,[2]人物技能基础!$O$3:$Q$553,$D81+1,0)</f>
        <v>99.964285714285708</v>
      </c>
      <c r="Z81" s="3">
        <f t="shared" si="8"/>
        <v>1092888</v>
      </c>
      <c r="AA81" s="3">
        <f t="shared" si="9"/>
        <v>21328</v>
      </c>
      <c r="AB81" s="3">
        <f t="shared" si="10"/>
        <v>6529</v>
      </c>
      <c r="AC81" s="3">
        <f t="shared" si="11"/>
        <v>6510</v>
      </c>
      <c r="AD81" s="3">
        <f t="shared" si="12"/>
        <v>7556</v>
      </c>
    </row>
    <row r="82" spans="1:30" x14ac:dyDescent="0.15">
      <c r="A82" s="3">
        <v>77</v>
      </c>
      <c r="B82" s="3" t="str">
        <f t="shared" si="7"/>
        <v>通天塔77层boss</v>
      </c>
      <c r="C82" s="3">
        <f>INDEX([5]通天塔!$F$47:$F$1046,A82)</f>
        <v>247</v>
      </c>
      <c r="D82" s="3">
        <f t="shared" si="13"/>
        <v>247</v>
      </c>
      <c r="E82" s="3" t="s">
        <v>25</v>
      </c>
      <c r="F82" s="3" t="s">
        <v>26</v>
      </c>
      <c r="G82" s="3">
        <v>30</v>
      </c>
      <c r="H82" s="3">
        <v>30</v>
      </c>
      <c r="I82" s="3">
        <v>0.2</v>
      </c>
      <c r="J82" s="4">
        <v>0.7</v>
      </c>
      <c r="K82" s="4">
        <v>1</v>
      </c>
      <c r="L82" s="4">
        <v>5</v>
      </c>
      <c r="M82" s="3">
        <v>1</v>
      </c>
      <c r="N82" s="3">
        <v>2</v>
      </c>
      <c r="O82" s="3">
        <f>HLOOKUP(O$5,[1]非R能力!$B$8:$F$558,$D82+1,0)</f>
        <v>173545.45937486048</v>
      </c>
      <c r="P82" s="3">
        <f>HLOOKUP(P$5,[1]非R能力!$B$8:$F$558,$D82+1,0)</f>
        <v>33156.38391134877</v>
      </c>
      <c r="Q82" s="3">
        <f>HLOOKUP(Q$5,[1]非R能力!$B$8:$F$558,$D82+1,0)</f>
        <v>20272.411557547985</v>
      </c>
      <c r="R82" s="3">
        <f>HLOOKUP(R$5,[1]非R能力!$B$8:$F$558,$D82+1,0)</f>
        <v>5365.4576761971311</v>
      </c>
      <c r="S82" s="3">
        <f>HLOOKUP(S$5,[1]非R能力!$B$8:$F$558,$D82+1,0)</f>
        <v>6617.0028517993687</v>
      </c>
      <c r="T82" s="3">
        <f>INDEX([1]非R能力!$H$9:$H$558,D82)</f>
        <v>12316.825918043807</v>
      </c>
      <c r="U82" s="3">
        <f>IF(INDEX([1]非R能力!$FK$9:$FK$558,D82)=0,0,10)</f>
        <v>10</v>
      </c>
      <c r="V82" s="3">
        <f>IF(INDEX([1]非R能力!$FH$9:$FH$558,D82)=0,0,5000)</f>
        <v>5000</v>
      </c>
      <c r="W82" s="3">
        <f>HLOOKUP(W$5,[2]人物技能基础!$O$3:$Q$553,$D82+1,0)</f>
        <v>3.637142857142857</v>
      </c>
      <c r="X82" s="3">
        <f>HLOOKUP(X$5,[2]人物技能基础!$O$3:$Q$553,$D82+1,0)</f>
        <v>2.0186428571428574</v>
      </c>
      <c r="Y82" s="3">
        <f>HLOOKUP(Y$5,[2]人物技能基础!$O$3:$Q$553,$D82+1,0)</f>
        <v>99.964285714285708</v>
      </c>
      <c r="Z82" s="3">
        <f t="shared" si="8"/>
        <v>1108162</v>
      </c>
      <c r="AA82" s="3">
        <f t="shared" si="9"/>
        <v>21629</v>
      </c>
      <c r="AB82" s="3">
        <f t="shared" si="10"/>
        <v>6631</v>
      </c>
      <c r="AC82" s="3">
        <f t="shared" si="11"/>
        <v>6617</v>
      </c>
      <c r="AD82" s="3">
        <f t="shared" si="12"/>
        <v>7664</v>
      </c>
    </row>
    <row r="83" spans="1:30" x14ac:dyDescent="0.15">
      <c r="A83" s="3">
        <v>78</v>
      </c>
      <c r="B83" s="3" t="str">
        <f t="shared" si="7"/>
        <v>通天塔78层boss</v>
      </c>
      <c r="C83" s="3">
        <f>INDEX([5]通天塔!$F$47:$F$1046,A83)</f>
        <v>249</v>
      </c>
      <c r="D83" s="3">
        <f t="shared" si="13"/>
        <v>249</v>
      </c>
      <c r="E83" s="3" t="s">
        <v>25</v>
      </c>
      <c r="F83" s="3" t="s">
        <v>26</v>
      </c>
      <c r="G83" s="3">
        <v>30</v>
      </c>
      <c r="H83" s="3">
        <v>30</v>
      </c>
      <c r="I83" s="3">
        <v>0.2</v>
      </c>
      <c r="J83" s="4">
        <v>0.7</v>
      </c>
      <c r="K83" s="4">
        <v>1</v>
      </c>
      <c r="L83" s="4">
        <v>5</v>
      </c>
      <c r="M83" s="3">
        <v>1</v>
      </c>
      <c r="N83" s="3">
        <v>2</v>
      </c>
      <c r="O83" s="3">
        <f>HLOOKUP(O$5,[1]非R能力!$B$8:$F$558,$D83+1,0)</f>
        <v>180267.52878619064</v>
      </c>
      <c r="P83" s="3">
        <f>HLOOKUP(P$5,[1]非R能力!$B$8:$F$558,$D83+1,0)</f>
        <v>34184.789765257286</v>
      </c>
      <c r="Q83" s="3">
        <f>HLOOKUP(Q$5,[1]非R能力!$B$8:$F$558,$D83+1,0)</f>
        <v>20825.140744749697</v>
      </c>
      <c r="R83" s="3">
        <f>HLOOKUP(R$5,[1]非R能力!$B$8:$F$558,$D83+1,0)</f>
        <v>5517.0070736079642</v>
      </c>
      <c r="S83" s="3">
        <f>HLOOKUP(S$5,[1]非R能力!$B$8:$F$558,$D83+1,0)</f>
        <v>6834.8112165555995</v>
      </c>
      <c r="T83" s="3">
        <f>INDEX([1]非R能力!$H$9:$H$558,D83)</f>
        <v>12498.307637966544</v>
      </c>
      <c r="U83" s="3">
        <f>IF(INDEX([1]非R能力!$FK$9:$FK$558,D83)=0,0,10)</f>
        <v>10</v>
      </c>
      <c r="V83" s="3">
        <f>IF(INDEX([1]非R能力!$FH$9:$FH$558,D83)=0,0,5000)</f>
        <v>5000</v>
      </c>
      <c r="W83" s="3">
        <f>HLOOKUP(W$5,[2]人物技能基础!$O$3:$Q$553,$D83+1,0)</f>
        <v>3.637142857142857</v>
      </c>
      <c r="X83" s="3">
        <f>HLOOKUP(X$5,[2]人物技能基础!$O$3:$Q$553,$D83+1,0)</f>
        <v>2.0186428571428574</v>
      </c>
      <c r="Y83" s="3">
        <f>HLOOKUP(Y$5,[2]人物技能基础!$O$3:$Q$553,$D83+1,0)</f>
        <v>99.964285714285708</v>
      </c>
      <c r="Z83" s="3">
        <f t="shared" si="8"/>
        <v>1139135</v>
      </c>
      <c r="AA83" s="3">
        <f t="shared" si="9"/>
        <v>22226</v>
      </c>
      <c r="AB83" s="3">
        <f t="shared" si="10"/>
        <v>6836</v>
      </c>
      <c r="AC83" s="3">
        <f t="shared" si="11"/>
        <v>6834</v>
      </c>
      <c r="AD83" s="3">
        <f t="shared" si="12"/>
        <v>7881</v>
      </c>
    </row>
    <row r="84" spans="1:30" x14ac:dyDescent="0.15">
      <c r="A84" s="3">
        <v>79</v>
      </c>
      <c r="B84" s="3" t="str">
        <f t="shared" si="7"/>
        <v>通天塔79层boss</v>
      </c>
      <c r="C84" s="3">
        <f>INDEX([5]通天塔!$F$47:$F$1046,A84)</f>
        <v>250</v>
      </c>
      <c r="D84" s="3">
        <f t="shared" si="13"/>
        <v>250</v>
      </c>
      <c r="E84" s="3" t="s">
        <v>25</v>
      </c>
      <c r="F84" s="3" t="s">
        <v>26</v>
      </c>
      <c r="G84" s="3">
        <v>30</v>
      </c>
      <c r="H84" s="3">
        <v>30</v>
      </c>
      <c r="I84" s="3">
        <v>0.2</v>
      </c>
      <c r="J84" s="4">
        <v>0.7</v>
      </c>
      <c r="K84" s="4">
        <v>1</v>
      </c>
      <c r="L84" s="4">
        <v>5</v>
      </c>
      <c r="M84" s="3">
        <v>1</v>
      </c>
      <c r="N84" s="3">
        <v>2</v>
      </c>
      <c r="O84" s="3">
        <f>HLOOKUP(O$5,[1]非R能力!$B$8:$F$558,$D84+1,0)</f>
        <v>182781.48912014844</v>
      </c>
      <c r="P84" s="3">
        <f>HLOOKUP(P$5,[1]非R能力!$B$8:$F$558,$D84+1,0)</f>
        <v>34702.846004706327</v>
      </c>
      <c r="Q84" s="3">
        <f>HLOOKUP(Q$5,[1]非R能力!$B$8:$F$558,$D84+1,0)</f>
        <v>21102.148351209969</v>
      </c>
      <c r="R84" s="3">
        <f>HLOOKUP(R$5,[1]非R能力!$B$8:$F$558,$D84+1,0)</f>
        <v>5592.8641366264537</v>
      </c>
      <c r="S84" s="3">
        <f>HLOOKUP(S$5,[1]非R能力!$B$8:$F$558,$D84+1,0)</f>
        <v>6941.7828190210457</v>
      </c>
      <c r="T84" s="3">
        <f>INDEX([1]非R能力!$H$9:$H$558,D84)</f>
        <v>12589.768617553447</v>
      </c>
      <c r="U84" s="3">
        <f>IF(INDEX([1]非R能力!$FK$9:$FK$558,D84)=0,0,10)</f>
        <v>10</v>
      </c>
      <c r="V84" s="3">
        <f>IF(INDEX([1]非R能力!$FH$9:$FH$558,D84)=0,0,5000)</f>
        <v>5000</v>
      </c>
      <c r="W84" s="3">
        <f>HLOOKUP(W$5,[2]人物技能基础!$O$3:$Q$553,$D84+1,0)</f>
        <v>3.637142857142857</v>
      </c>
      <c r="X84" s="3">
        <f>HLOOKUP(X$5,[2]人物技能基础!$O$3:$Q$553,$D84+1,0)</f>
        <v>2.0186428571428574</v>
      </c>
      <c r="Y84" s="3">
        <f>HLOOKUP(Y$5,[2]人物技能基础!$O$3:$Q$553,$D84+1,0)</f>
        <v>99.964285714285708</v>
      </c>
      <c r="Z84" s="3">
        <f t="shared" si="8"/>
        <v>1154714</v>
      </c>
      <c r="AA84" s="3">
        <f t="shared" si="9"/>
        <v>22520</v>
      </c>
      <c r="AB84" s="3">
        <f t="shared" si="10"/>
        <v>6940</v>
      </c>
      <c r="AC84" s="3">
        <f t="shared" si="11"/>
        <v>6941</v>
      </c>
      <c r="AD84" s="3">
        <f t="shared" si="12"/>
        <v>7989</v>
      </c>
    </row>
    <row r="85" spans="1:30" x14ac:dyDescent="0.15">
      <c r="A85" s="3">
        <v>80</v>
      </c>
      <c r="B85" s="3" t="str">
        <f t="shared" si="7"/>
        <v>通天塔80层boss</v>
      </c>
      <c r="C85" s="3">
        <f>INDEX([5]通天塔!$F$47:$F$1046,A85)</f>
        <v>251</v>
      </c>
      <c r="D85" s="3">
        <f t="shared" si="13"/>
        <v>251</v>
      </c>
      <c r="E85" s="3" t="s">
        <v>25</v>
      </c>
      <c r="F85" s="3" t="s">
        <v>26</v>
      </c>
      <c r="G85" s="3">
        <v>30</v>
      </c>
      <c r="H85" s="3">
        <v>30</v>
      </c>
      <c r="I85" s="3">
        <v>0.2</v>
      </c>
      <c r="J85" s="4">
        <v>0.7</v>
      </c>
      <c r="K85" s="4">
        <v>1</v>
      </c>
      <c r="L85" s="4">
        <v>5</v>
      </c>
      <c r="M85" s="3">
        <v>1</v>
      </c>
      <c r="N85" s="3">
        <v>2</v>
      </c>
      <c r="O85" s="3">
        <f>HLOOKUP(O$5,[1]非R能力!$B$8:$F$558,$D85+1,0)</f>
        <v>185287.19960786638</v>
      </c>
      <c r="P85" s="3">
        <f>HLOOKUP(P$5,[1]非R能力!$B$8:$F$558,$D85+1,0)</f>
        <v>35220.151818239457</v>
      </c>
      <c r="Q85" s="3">
        <f>HLOOKUP(Q$5,[1]非R能力!$B$8:$F$558,$D85+1,0)</f>
        <v>21379.073558249351</v>
      </c>
      <c r="R85" s="3">
        <f>HLOOKUP(R$5,[1]非R能力!$B$8:$F$558,$D85+1,0)</f>
        <v>5668.7213719200599</v>
      </c>
      <c r="S85" s="3">
        <f>HLOOKUP(S$5,[1]非R能力!$B$8:$F$558,$D85+1,0)</f>
        <v>7048.7506985846048</v>
      </c>
      <c r="T85" s="3">
        <f>INDEX([1]非R能力!$H$9:$H$558,D85)</f>
        <v>12681.71276459691</v>
      </c>
      <c r="U85" s="3">
        <f>IF(INDEX([1]非R能力!$FK$9:$FK$558,D85)=0,0,10)</f>
        <v>10</v>
      </c>
      <c r="V85" s="3">
        <f>IF(INDEX([1]非R能力!$FH$9:$FH$558,D85)=0,0,5000)</f>
        <v>5000</v>
      </c>
      <c r="W85" s="3">
        <f>HLOOKUP(W$5,[2]人物技能基础!$O$3:$Q$553,$D85+1,0)</f>
        <v>3.637142857142857</v>
      </c>
      <c r="X85" s="3">
        <f>HLOOKUP(X$5,[2]人物技能基础!$O$3:$Q$553,$D85+1,0)</f>
        <v>2.0186428571428574</v>
      </c>
      <c r="Y85" s="3">
        <f>HLOOKUP(Y$5,[2]人物技能基础!$O$3:$Q$553,$D85+1,0)</f>
        <v>99.964285714285708</v>
      </c>
      <c r="Z85" s="3">
        <f t="shared" si="8"/>
        <v>1170275</v>
      </c>
      <c r="AA85" s="3">
        <f t="shared" si="9"/>
        <v>22814</v>
      </c>
      <c r="AB85" s="3">
        <f t="shared" si="10"/>
        <v>7044</v>
      </c>
      <c r="AC85" s="3">
        <f t="shared" si="11"/>
        <v>7048</v>
      </c>
      <c r="AD85" s="3">
        <f t="shared" si="12"/>
        <v>8098</v>
      </c>
    </row>
    <row r="86" spans="1:30" x14ac:dyDescent="0.15">
      <c r="A86" s="3">
        <v>81</v>
      </c>
      <c r="B86" s="3" t="str">
        <f t="shared" si="7"/>
        <v>通天塔81层boss</v>
      </c>
      <c r="C86" s="3">
        <f>INDEX([5]通天塔!$F$47:$F$1046,A86)</f>
        <v>252</v>
      </c>
      <c r="D86" s="3">
        <f t="shared" si="13"/>
        <v>252</v>
      </c>
      <c r="E86" s="3" t="s">
        <v>25</v>
      </c>
      <c r="F86" s="3" t="s">
        <v>26</v>
      </c>
      <c r="G86" s="3">
        <v>30</v>
      </c>
      <c r="H86" s="3">
        <v>30</v>
      </c>
      <c r="I86" s="3">
        <v>0.2</v>
      </c>
      <c r="J86" s="4">
        <v>0.7</v>
      </c>
      <c r="K86" s="4">
        <v>1</v>
      </c>
      <c r="L86" s="4">
        <v>5</v>
      </c>
      <c r="M86" s="3">
        <v>1</v>
      </c>
      <c r="N86" s="3">
        <v>2</v>
      </c>
      <c r="O86" s="3">
        <f>HLOOKUP(O$5,[1]非R能力!$B$8:$F$558,$D86+1,0)</f>
        <v>187867.32788210388</v>
      </c>
      <c r="P86" s="3">
        <f>HLOOKUP(P$5,[1]非R能力!$B$8:$F$558,$D86+1,0)</f>
        <v>35740.825749324911</v>
      </c>
      <c r="Q86" s="3">
        <f>HLOOKUP(Q$5,[1]非R能力!$B$8:$F$558,$D86+1,0)</f>
        <v>21656.563798820418</v>
      </c>
      <c r="R86" s="3">
        <f>HLOOKUP(R$5,[1]非R能力!$B$8:$F$558,$D86+1,0)</f>
        <v>5744.5970874013819</v>
      </c>
      <c r="S86" s="3">
        <f>HLOOKUP(S$5,[1]非R能力!$B$8:$F$558,$D86+1,0)</f>
        <v>7155.7389759903717</v>
      </c>
      <c r="T86" s="3">
        <f>INDEX([1]非R能力!$H$9:$H$558,D86)</f>
        <v>12774.142402559999</v>
      </c>
      <c r="U86" s="3">
        <f>IF(INDEX([1]非R能力!$FK$9:$FK$558,D86)=0,0,10)</f>
        <v>10</v>
      </c>
      <c r="V86" s="3">
        <f>IF(INDEX([1]非R能力!$FH$9:$FH$558,D86)=0,0,5000)</f>
        <v>5000</v>
      </c>
      <c r="W86" s="3">
        <f>HLOOKUP(W$5,[2]人物技能基础!$O$3:$Q$553,$D86+1,0)</f>
        <v>3.637142857142857</v>
      </c>
      <c r="X86" s="3">
        <f>HLOOKUP(X$5,[2]人物技能基础!$O$3:$Q$553,$D86+1,0)</f>
        <v>2.0186428571428574</v>
      </c>
      <c r="Y86" s="3">
        <f>HLOOKUP(Y$5,[2]人物技能基础!$O$3:$Q$553,$D86+1,0)</f>
        <v>99.964285714285708</v>
      </c>
      <c r="Z86" s="3">
        <f t="shared" si="8"/>
        <v>1185959</v>
      </c>
      <c r="AA86" s="3">
        <f t="shared" si="9"/>
        <v>23109</v>
      </c>
      <c r="AB86" s="3">
        <f t="shared" si="10"/>
        <v>7148</v>
      </c>
      <c r="AC86" s="3">
        <f t="shared" si="11"/>
        <v>7155</v>
      </c>
      <c r="AD86" s="3">
        <f t="shared" si="12"/>
        <v>8206</v>
      </c>
    </row>
    <row r="87" spans="1:30" x14ac:dyDescent="0.15">
      <c r="A87" s="3">
        <v>82</v>
      </c>
      <c r="B87" s="3" t="str">
        <f t="shared" si="7"/>
        <v>通天塔82层boss</v>
      </c>
      <c r="C87" s="3">
        <f>INDEX([5]通天塔!$F$47:$F$1046,A87)</f>
        <v>253</v>
      </c>
      <c r="D87" s="3">
        <f t="shared" si="13"/>
        <v>253</v>
      </c>
      <c r="E87" s="3" t="s">
        <v>25</v>
      </c>
      <c r="F87" s="3" t="s">
        <v>26</v>
      </c>
      <c r="G87" s="3">
        <v>30</v>
      </c>
      <c r="H87" s="3">
        <v>30</v>
      </c>
      <c r="I87" s="3">
        <v>0.2</v>
      </c>
      <c r="J87" s="4">
        <v>0.7</v>
      </c>
      <c r="K87" s="4">
        <v>1</v>
      </c>
      <c r="L87" s="4">
        <v>5</v>
      </c>
      <c r="M87" s="3">
        <v>1</v>
      </c>
      <c r="N87" s="3">
        <v>2</v>
      </c>
      <c r="O87" s="3">
        <f>HLOOKUP(O$5,[1]非R能力!$B$8:$F$558,$D87+1,0)</f>
        <v>190386.25933359881</v>
      </c>
      <c r="P87" s="3">
        <f>HLOOKUP(P$5,[1]非R能力!$B$8:$F$558,$D87+1,0)</f>
        <v>36259.462452464031</v>
      </c>
      <c r="Q87" s="3">
        <f>HLOOKUP(Q$5,[1]非R能力!$B$8:$F$558,$D87+1,0)</f>
        <v>21937.098717368419</v>
      </c>
      <c r="R87" s="3">
        <f>HLOOKUP(R$5,[1]非R能力!$B$8:$F$558,$D87+1,0)</f>
        <v>5820.5014528069605</v>
      </c>
      <c r="S87" s="3">
        <f>HLOOKUP(S$5,[1]非R能力!$B$8:$F$558,$D87+1,0)</f>
        <v>7266.8355364340578</v>
      </c>
      <c r="T87" s="3">
        <f>INDEX([1]非R能力!$H$9:$H$558,D87)</f>
        <v>12867.05986105251</v>
      </c>
      <c r="U87" s="3">
        <f>IF(INDEX([1]非R能力!$FK$9:$FK$558,D87)=0,0,10)</f>
        <v>10</v>
      </c>
      <c r="V87" s="3">
        <f>IF(INDEX([1]非R能力!$FH$9:$FH$558,D87)=0,0,5000)</f>
        <v>5000</v>
      </c>
      <c r="W87" s="3">
        <f>HLOOKUP(W$5,[2]人物技能基础!$O$3:$Q$553,$D87+1,0)</f>
        <v>3.637142857142857</v>
      </c>
      <c r="X87" s="3">
        <f>HLOOKUP(X$5,[2]人物技能基础!$O$3:$Q$553,$D87+1,0)</f>
        <v>2.0186428571428574</v>
      </c>
      <c r="Y87" s="3">
        <f>HLOOKUP(Y$5,[2]人物技能基础!$O$3:$Q$553,$D87+1,0)</f>
        <v>99.964285714285708</v>
      </c>
      <c r="Z87" s="3">
        <f t="shared" si="8"/>
        <v>1201615</v>
      </c>
      <c r="AA87" s="3">
        <f t="shared" si="9"/>
        <v>23406</v>
      </c>
      <c r="AB87" s="3">
        <f t="shared" si="10"/>
        <v>7251</v>
      </c>
      <c r="AC87" s="3">
        <f t="shared" si="11"/>
        <v>7266</v>
      </c>
      <c r="AD87" s="3">
        <f t="shared" si="12"/>
        <v>8315</v>
      </c>
    </row>
    <row r="88" spans="1:30" x14ac:dyDescent="0.15">
      <c r="A88" s="3">
        <v>83</v>
      </c>
      <c r="B88" s="3" t="str">
        <f t="shared" si="7"/>
        <v>通天塔83层boss</v>
      </c>
      <c r="C88" s="3">
        <f>INDEX([5]通天塔!$F$47:$F$1046,A88)</f>
        <v>254</v>
      </c>
      <c r="D88" s="3">
        <f t="shared" si="13"/>
        <v>254</v>
      </c>
      <c r="E88" s="3" t="s">
        <v>25</v>
      </c>
      <c r="F88" s="3" t="s">
        <v>26</v>
      </c>
      <c r="G88" s="3">
        <v>30</v>
      </c>
      <c r="H88" s="3">
        <v>30</v>
      </c>
      <c r="I88" s="3">
        <v>0.2</v>
      </c>
      <c r="J88" s="4">
        <v>0.7</v>
      </c>
      <c r="K88" s="4">
        <v>1</v>
      </c>
      <c r="L88" s="4">
        <v>5</v>
      </c>
      <c r="M88" s="3">
        <v>1</v>
      </c>
      <c r="N88" s="3">
        <v>2</v>
      </c>
      <c r="O88" s="3">
        <f>HLOOKUP(O$5,[1]非R能力!$B$8:$F$558,$D88+1,0)</f>
        <v>192894.09489818654</v>
      </c>
      <c r="P88" s="3">
        <f>HLOOKUP(P$5,[1]非R能力!$B$8:$F$558,$D88+1,0)</f>
        <v>36778.224555248504</v>
      </c>
      <c r="Q88" s="3">
        <f>HLOOKUP(Q$5,[1]非R能力!$B$8:$F$558,$D88+1,0)</f>
        <v>22213.965146736555</v>
      </c>
      <c r="R88" s="3">
        <f>HLOOKUP(R$5,[1]非R能力!$B$8:$F$558,$D88+1,0)</f>
        <v>5896.4241556301149</v>
      </c>
      <c r="S88" s="3">
        <f>HLOOKUP(S$5,[1]非R能力!$B$8:$F$558,$D88+1,0)</f>
        <v>7373.8786442105675</v>
      </c>
      <c r="T88" s="3">
        <f>INDEX([1]非R能力!$H$9:$H$558,D88)</f>
        <v>12960.467475830952</v>
      </c>
      <c r="U88" s="3">
        <f>IF(INDEX([1]非R能力!$FK$9:$FK$558,D88)=0,0,10)</f>
        <v>10</v>
      </c>
      <c r="V88" s="3">
        <f>IF(INDEX([1]非R能力!$FH$9:$FH$558,D88)=0,0,5000)</f>
        <v>5000</v>
      </c>
      <c r="W88" s="3">
        <f>HLOOKUP(W$5,[2]人物技能基础!$O$3:$Q$553,$D88+1,0)</f>
        <v>3.637142857142857</v>
      </c>
      <c r="X88" s="3">
        <f>HLOOKUP(X$5,[2]人物技能基础!$O$3:$Q$553,$D88+1,0)</f>
        <v>2.0186428571428574</v>
      </c>
      <c r="Y88" s="3">
        <f>HLOOKUP(Y$5,[2]人物技能基础!$O$3:$Q$553,$D88+1,0)</f>
        <v>99.964285714285708</v>
      </c>
      <c r="Z88" s="3">
        <f t="shared" si="8"/>
        <v>1217250</v>
      </c>
      <c r="AA88" s="3">
        <f t="shared" si="9"/>
        <v>23699</v>
      </c>
      <c r="AB88" s="3">
        <f t="shared" si="10"/>
        <v>7355</v>
      </c>
      <c r="AC88" s="3">
        <f t="shared" si="11"/>
        <v>7373</v>
      </c>
      <c r="AD88" s="3">
        <f t="shared" si="12"/>
        <v>8423</v>
      </c>
    </row>
    <row r="89" spans="1:30" x14ac:dyDescent="0.15">
      <c r="A89" s="3">
        <v>84</v>
      </c>
      <c r="B89" s="3" t="str">
        <f t="shared" si="7"/>
        <v>通天塔84层boss</v>
      </c>
      <c r="C89" s="3">
        <f>INDEX([5]通天塔!$F$47:$F$1046,A89)</f>
        <v>255</v>
      </c>
      <c r="D89" s="3">
        <f t="shared" si="13"/>
        <v>255</v>
      </c>
      <c r="E89" s="3" t="s">
        <v>25</v>
      </c>
      <c r="F89" s="3" t="s">
        <v>26</v>
      </c>
      <c r="G89" s="3">
        <v>30</v>
      </c>
      <c r="H89" s="3">
        <v>30</v>
      </c>
      <c r="I89" s="3">
        <v>0.2</v>
      </c>
      <c r="J89" s="4">
        <v>0.7</v>
      </c>
      <c r="K89" s="4">
        <v>1</v>
      </c>
      <c r="L89" s="4">
        <v>5</v>
      </c>
      <c r="M89" s="3">
        <v>1</v>
      </c>
      <c r="N89" s="3">
        <v>2</v>
      </c>
      <c r="O89" s="3">
        <f>HLOOKUP(O$5,[1]非R能力!$B$8:$F$558,$D89+1,0)</f>
        <v>195467.89793160121</v>
      </c>
      <c r="P89" s="3">
        <f>HLOOKUP(P$5,[1]非R能力!$B$8:$F$558,$D89+1,0)</f>
        <v>37265.616697688172</v>
      </c>
      <c r="Q89" s="3">
        <f>HLOOKUP(Q$5,[1]非R能力!$B$8:$F$558,$D89+1,0)</f>
        <v>22491.349478034495</v>
      </c>
      <c r="R89" s="3">
        <f>HLOOKUP(R$5,[1]非R能力!$B$8:$F$558,$D89+1,0)</f>
        <v>5972.3651958708479</v>
      </c>
      <c r="S89" s="3">
        <f>HLOOKUP(S$5,[1]非R能力!$B$8:$F$558,$D89+1,0)</f>
        <v>7480.9421307532348</v>
      </c>
      <c r="T89" s="3">
        <f>INDEX([1]非R能力!$H$9:$H$558,D89)</f>
        <v>13054.367588798577</v>
      </c>
      <c r="U89" s="3">
        <f>IF(INDEX([1]非R能力!$FK$9:$FK$558,D89)=0,0,10)</f>
        <v>10</v>
      </c>
      <c r="V89" s="3">
        <f>IF(INDEX([1]非R能力!$FH$9:$FH$558,D89)=0,0,5000)</f>
        <v>5000</v>
      </c>
      <c r="W89" s="3">
        <f>HLOOKUP(W$5,[2]人物技能基础!$O$3:$Q$553,$D89+1,0)</f>
        <v>3.637142857142857</v>
      </c>
      <c r="X89" s="3">
        <f>HLOOKUP(X$5,[2]人物技能基础!$O$3:$Q$553,$D89+1,0)</f>
        <v>2.0186428571428574</v>
      </c>
      <c r="Y89" s="3">
        <f>HLOOKUP(Y$5,[2]人物技能基础!$O$3:$Q$553,$D89+1,0)</f>
        <v>99.964285714285708</v>
      </c>
      <c r="Z89" s="3">
        <f t="shared" si="8"/>
        <v>1232034</v>
      </c>
      <c r="AA89" s="3">
        <f t="shared" si="9"/>
        <v>23994</v>
      </c>
      <c r="AB89" s="3">
        <f t="shared" si="10"/>
        <v>7453</v>
      </c>
      <c r="AC89" s="3">
        <f t="shared" si="11"/>
        <v>7480</v>
      </c>
      <c r="AD89" s="3">
        <f t="shared" si="12"/>
        <v>8531</v>
      </c>
    </row>
    <row r="90" spans="1:30" x14ac:dyDescent="0.15">
      <c r="A90" s="3">
        <v>85</v>
      </c>
      <c r="B90" s="3" t="str">
        <f t="shared" si="7"/>
        <v>通天塔85层boss</v>
      </c>
      <c r="C90" s="3">
        <f>INDEX([5]通天塔!$F$47:$F$1046,A90)</f>
        <v>256</v>
      </c>
      <c r="D90" s="3">
        <f t="shared" si="13"/>
        <v>256</v>
      </c>
      <c r="E90" s="3" t="s">
        <v>25</v>
      </c>
      <c r="F90" s="3" t="s">
        <v>26</v>
      </c>
      <c r="G90" s="3">
        <v>30</v>
      </c>
      <c r="H90" s="3">
        <v>30</v>
      </c>
      <c r="I90" s="3">
        <v>0.2</v>
      </c>
      <c r="J90" s="4">
        <v>0.7</v>
      </c>
      <c r="K90" s="4">
        <v>1</v>
      </c>
      <c r="L90" s="4">
        <v>5</v>
      </c>
      <c r="M90" s="3">
        <v>1</v>
      </c>
      <c r="N90" s="3">
        <v>2</v>
      </c>
      <c r="O90" s="3">
        <f>HLOOKUP(O$5,[1]非R能力!$B$8:$F$558,$D90+1,0)</f>
        <v>197978.74472870611</v>
      </c>
      <c r="P90" s="3">
        <f>HLOOKUP(P$5,[1]非R能力!$B$8:$F$558,$D90+1,0)</f>
        <v>37750.781369285971</v>
      </c>
      <c r="Q90" s="3">
        <f>HLOOKUP(Q$5,[1]非R能力!$B$8:$F$558,$D90+1,0)</f>
        <v>22771.737869486366</v>
      </c>
      <c r="R90" s="3">
        <f>HLOOKUP(R$5,[1]非R能力!$B$8:$F$558,$D90+1,0)</f>
        <v>6048.3245735291575</v>
      </c>
      <c r="S90" s="3">
        <f>HLOOKUP(S$5,[1]非R能力!$B$8:$F$558,$D90+1,0)</f>
        <v>7591.0825408370647</v>
      </c>
      <c r="T90" s="3">
        <f>INDEX([1]非R能力!$H$9:$H$558,D90)</f>
        <v>13148.762548005367</v>
      </c>
      <c r="U90" s="3">
        <f>IF(INDEX([1]非R能力!$FK$9:$FK$558,D90)=0,0,10)</f>
        <v>10</v>
      </c>
      <c r="V90" s="3">
        <f>IF(INDEX([1]非R能力!$FH$9:$FH$558,D90)=0,0,5000)</f>
        <v>5000</v>
      </c>
      <c r="W90" s="3">
        <f>HLOOKUP(W$5,[2]人物技能基础!$O$3:$Q$553,$D90+1,0)</f>
        <v>3.637142857142857</v>
      </c>
      <c r="X90" s="3">
        <f>HLOOKUP(X$5,[2]人物技能基础!$O$3:$Q$553,$D90+1,0)</f>
        <v>2.0186428571428574</v>
      </c>
      <c r="Y90" s="3">
        <f>HLOOKUP(Y$5,[2]人物技能基础!$O$3:$Q$553,$D90+1,0)</f>
        <v>99.964285714285708</v>
      </c>
      <c r="Z90" s="3">
        <f t="shared" si="8"/>
        <v>1246783</v>
      </c>
      <c r="AA90" s="3">
        <f t="shared" si="9"/>
        <v>24291</v>
      </c>
      <c r="AB90" s="3">
        <f t="shared" si="10"/>
        <v>7550</v>
      </c>
      <c r="AC90" s="3">
        <f t="shared" si="11"/>
        <v>7591</v>
      </c>
      <c r="AD90" s="3">
        <f t="shared" si="12"/>
        <v>8640</v>
      </c>
    </row>
    <row r="91" spans="1:30" x14ac:dyDescent="0.15">
      <c r="A91" s="3">
        <v>86</v>
      </c>
      <c r="B91" s="3" t="str">
        <f t="shared" si="7"/>
        <v>通天塔86层boss</v>
      </c>
      <c r="C91" s="3">
        <f>INDEX([5]通天塔!$F$47:$F$1046,A91)</f>
        <v>257</v>
      </c>
      <c r="D91" s="3">
        <f t="shared" si="13"/>
        <v>257</v>
      </c>
      <c r="E91" s="3" t="s">
        <v>25</v>
      </c>
      <c r="F91" s="3" t="s">
        <v>26</v>
      </c>
      <c r="G91" s="3">
        <v>30</v>
      </c>
      <c r="H91" s="3">
        <v>30</v>
      </c>
      <c r="I91" s="3">
        <v>0.2</v>
      </c>
      <c r="J91" s="4">
        <v>0.7</v>
      </c>
      <c r="K91" s="4">
        <v>1</v>
      </c>
      <c r="L91" s="4">
        <v>5</v>
      </c>
      <c r="M91" s="3">
        <v>1</v>
      </c>
      <c r="N91" s="3">
        <v>2</v>
      </c>
      <c r="O91" s="3">
        <f>HLOOKUP(O$5,[1]非R能力!$B$8:$F$558,$D91+1,0)</f>
        <v>200601.61778600805</v>
      </c>
      <c r="P91" s="3">
        <f>HLOOKUP(P$5,[1]非R能力!$B$8:$F$558,$D91+1,0)</f>
        <v>38244.627224929813</v>
      </c>
      <c r="Q91" s="3">
        <f>HLOOKUP(Q$5,[1]非R能力!$B$8:$F$558,$D91+1,0)</f>
        <v>23051.927953921579</v>
      </c>
      <c r="R91" s="3">
        <f>HLOOKUP(R$5,[1]非R能力!$B$8:$F$558,$D91+1,0)</f>
        <v>6124.3126290299397</v>
      </c>
      <c r="S91" s="3">
        <f>HLOOKUP(S$5,[1]非R能力!$B$8:$F$558,$D91+1,0)</f>
        <v>7698.2007950443322</v>
      </c>
      <c r="T91" s="3">
        <f>INDEX([1]非R能力!$H$9:$H$558,D91)</f>
        <v>13243.654707648015</v>
      </c>
      <c r="U91" s="3">
        <f>IF(INDEX([1]非R能力!$FK$9:$FK$558,D91)=0,0,10)</f>
        <v>10</v>
      </c>
      <c r="V91" s="3">
        <f>IF(INDEX([1]非R能力!$FH$9:$FH$558,D91)=0,0,5000)</f>
        <v>5000</v>
      </c>
      <c r="W91" s="3">
        <f>HLOOKUP(W$5,[2]人物技能基础!$O$3:$Q$553,$D91+1,0)</f>
        <v>3.637142857142857</v>
      </c>
      <c r="X91" s="3">
        <f>HLOOKUP(X$5,[2]人物技能基础!$O$3:$Q$553,$D91+1,0)</f>
        <v>2.0186428571428574</v>
      </c>
      <c r="Y91" s="3">
        <f>HLOOKUP(Y$5,[2]人物技能基础!$O$3:$Q$553,$D91+1,0)</f>
        <v>99.964285714285708</v>
      </c>
      <c r="Z91" s="3">
        <f t="shared" si="8"/>
        <v>1261802</v>
      </c>
      <c r="AA91" s="3">
        <f t="shared" si="9"/>
        <v>24589</v>
      </c>
      <c r="AB91" s="3">
        <f t="shared" si="10"/>
        <v>7648</v>
      </c>
      <c r="AC91" s="3">
        <f t="shared" si="11"/>
        <v>7698</v>
      </c>
      <c r="AD91" s="3">
        <f t="shared" si="12"/>
        <v>8749</v>
      </c>
    </row>
    <row r="92" spans="1:30" x14ac:dyDescent="0.15">
      <c r="A92" s="3">
        <v>87</v>
      </c>
      <c r="B92" s="3" t="str">
        <f t="shared" si="7"/>
        <v>通天塔87层boss</v>
      </c>
      <c r="C92" s="3">
        <f>INDEX([5]通天塔!$F$47:$F$1046,A92)</f>
        <v>258</v>
      </c>
      <c r="D92" s="3">
        <f t="shared" si="13"/>
        <v>258</v>
      </c>
      <c r="E92" s="3" t="s">
        <v>25</v>
      </c>
      <c r="F92" s="3" t="s">
        <v>26</v>
      </c>
      <c r="G92" s="3">
        <v>30</v>
      </c>
      <c r="H92" s="3">
        <v>30</v>
      </c>
      <c r="I92" s="3">
        <v>0.2</v>
      </c>
      <c r="J92" s="4">
        <v>0.7</v>
      </c>
      <c r="K92" s="4">
        <v>1</v>
      </c>
      <c r="L92" s="4">
        <v>5</v>
      </c>
      <c r="M92" s="3">
        <v>1</v>
      </c>
      <c r="N92" s="3">
        <v>2</v>
      </c>
      <c r="O92" s="3">
        <f>HLOOKUP(O$5,[1]非R能力!$B$8:$F$558,$D92+1,0)</f>
        <v>203222.24364819578</v>
      </c>
      <c r="P92" s="3">
        <f>HLOOKUP(P$5,[1]非R能力!$B$8:$F$558,$D92+1,0)</f>
        <v>38742.643073664389</v>
      </c>
      <c r="Q92" s="3">
        <f>HLOOKUP(Q$5,[1]非R能力!$B$8:$F$558,$D92+1,0)</f>
        <v>23336.431699402005</v>
      </c>
      <c r="R92" s="3">
        <f>HLOOKUP(R$5,[1]非R能力!$B$8:$F$558,$D92+1,0)</f>
        <v>6200.4889769790416</v>
      </c>
      <c r="S92" s="3">
        <f>HLOOKUP(S$5,[1]非R能力!$B$8:$F$558,$D92+1,0)</f>
        <v>7809.6412242749902</v>
      </c>
      <c r="T92" s="3">
        <f>INDEX([1]非R能力!$H$9:$H$558,D92)</f>
        <v>13339.046428069954</v>
      </c>
      <c r="U92" s="3">
        <f>IF(INDEX([1]非R能力!$FK$9:$FK$558,D92)=0,0,10)</f>
        <v>10</v>
      </c>
      <c r="V92" s="3">
        <f>IF(INDEX([1]非R能力!$FH$9:$FH$558,D92)=0,0,5000)</f>
        <v>5000</v>
      </c>
      <c r="W92" s="3">
        <f>HLOOKUP(W$5,[2]人物技能基础!$O$3:$Q$553,$D92+1,0)</f>
        <v>3.637142857142857</v>
      </c>
      <c r="X92" s="3">
        <f>HLOOKUP(X$5,[2]人物技能基础!$O$3:$Q$553,$D92+1,0)</f>
        <v>2.0186428571428574</v>
      </c>
      <c r="Y92" s="3">
        <f>HLOOKUP(Y$5,[2]人物技能基础!$O$3:$Q$553,$D92+1,0)</f>
        <v>99.964285714285708</v>
      </c>
      <c r="Z92" s="3">
        <f t="shared" si="8"/>
        <v>1276902</v>
      </c>
      <c r="AA92" s="3">
        <f t="shared" si="9"/>
        <v>24891</v>
      </c>
      <c r="AB92" s="3">
        <f t="shared" si="10"/>
        <v>7748</v>
      </c>
      <c r="AC92" s="3">
        <f t="shared" si="11"/>
        <v>7809</v>
      </c>
      <c r="AD92" s="3">
        <f t="shared" si="12"/>
        <v>8857</v>
      </c>
    </row>
    <row r="93" spans="1:30" x14ac:dyDescent="0.15">
      <c r="A93" s="3">
        <v>88</v>
      </c>
      <c r="B93" s="3" t="str">
        <f t="shared" si="7"/>
        <v>通天塔88层boss</v>
      </c>
      <c r="C93" s="3">
        <f>INDEX([5]通天塔!$F$47:$F$1046,A93)</f>
        <v>259</v>
      </c>
      <c r="D93" s="3">
        <f t="shared" si="13"/>
        <v>259</v>
      </c>
      <c r="E93" s="3" t="s">
        <v>25</v>
      </c>
      <c r="F93" s="3" t="s">
        <v>26</v>
      </c>
      <c r="G93" s="3">
        <v>30</v>
      </c>
      <c r="H93" s="3">
        <v>30</v>
      </c>
      <c r="I93" s="3">
        <v>0.2</v>
      </c>
      <c r="J93" s="4">
        <v>0.7</v>
      </c>
      <c r="K93" s="4">
        <v>1</v>
      </c>
      <c r="L93" s="4">
        <v>5</v>
      </c>
      <c r="M93" s="3">
        <v>1</v>
      </c>
      <c r="N93" s="3">
        <v>2</v>
      </c>
      <c r="O93" s="3">
        <f>HLOOKUP(O$5,[1]非R能力!$B$8:$F$558,$D93+1,0)</f>
        <v>205839.54252782822</v>
      </c>
      <c r="P93" s="3">
        <f>HLOOKUP(P$5,[1]非R能力!$B$8:$F$558,$D93+1,0)</f>
        <v>39258.261488680357</v>
      </c>
      <c r="Q93" s="3">
        <f>HLOOKUP(Q$5,[1]非R能力!$B$8:$F$558,$D93+1,0)</f>
        <v>23617.694772972678</v>
      </c>
      <c r="R93" s="3">
        <f>HLOOKUP(R$5,[1]非R能力!$B$8:$F$558,$D93+1,0)</f>
        <v>6276.8316820204254</v>
      </c>
      <c r="S93" s="3">
        <f>HLOOKUP(S$5,[1]非R能力!$B$8:$F$558,$D93+1,0)</f>
        <v>7917.222585125186</v>
      </c>
      <c r="T93" s="3">
        <f>INDEX([1]非R能力!$H$9:$H$558,D93)</f>
        <v>13434.940075761335</v>
      </c>
      <c r="U93" s="3">
        <f>IF(INDEX([1]非R能力!$FK$9:$FK$558,D93)=0,0,10)</f>
        <v>10</v>
      </c>
      <c r="V93" s="3">
        <f>IF(INDEX([1]非R能力!$FH$9:$FH$558,D93)=0,0,5000)</f>
        <v>5000</v>
      </c>
      <c r="W93" s="3">
        <f>HLOOKUP(W$5,[2]人物技能基础!$O$3:$Q$553,$D93+1,0)</f>
        <v>3.637142857142857</v>
      </c>
      <c r="X93" s="3">
        <f>HLOOKUP(X$5,[2]人物技能基础!$O$3:$Q$553,$D93+1,0)</f>
        <v>2.0186428571428574</v>
      </c>
      <c r="Y93" s="3">
        <f>HLOOKUP(Y$5,[2]人物技能基础!$O$3:$Q$553,$D93+1,0)</f>
        <v>99.964285714285708</v>
      </c>
      <c r="Z93" s="3">
        <f t="shared" si="8"/>
        <v>1292507</v>
      </c>
      <c r="AA93" s="3">
        <f t="shared" si="9"/>
        <v>25189</v>
      </c>
      <c r="AB93" s="3">
        <f t="shared" si="10"/>
        <v>7851</v>
      </c>
      <c r="AC93" s="3">
        <f t="shared" si="11"/>
        <v>7917</v>
      </c>
      <c r="AD93" s="3">
        <f t="shared" si="12"/>
        <v>8966</v>
      </c>
    </row>
    <row r="94" spans="1:30" x14ac:dyDescent="0.15">
      <c r="A94" s="3">
        <v>89</v>
      </c>
      <c r="B94" s="3" t="str">
        <f t="shared" si="7"/>
        <v>通天塔89层boss</v>
      </c>
      <c r="C94" s="3">
        <f>INDEX([5]通天塔!$F$47:$F$1046,A94)</f>
        <v>260</v>
      </c>
      <c r="D94" s="3">
        <f t="shared" si="13"/>
        <v>260</v>
      </c>
      <c r="E94" s="3" t="s">
        <v>25</v>
      </c>
      <c r="F94" s="3" t="s">
        <v>26</v>
      </c>
      <c r="G94" s="3">
        <v>30</v>
      </c>
      <c r="H94" s="3">
        <v>30</v>
      </c>
      <c r="I94" s="3">
        <v>0.2</v>
      </c>
      <c r="J94" s="4">
        <v>0.7</v>
      </c>
      <c r="K94" s="4">
        <v>1</v>
      </c>
      <c r="L94" s="4">
        <v>5</v>
      </c>
      <c r="M94" s="3">
        <v>1</v>
      </c>
      <c r="N94" s="3">
        <v>2</v>
      </c>
      <c r="O94" s="3">
        <f>HLOOKUP(O$5,[1]非R能力!$B$8:$F$558,$D94+1,0)</f>
        <v>208716.45654451579</v>
      </c>
      <c r="P94" s="3">
        <f>HLOOKUP(P$5,[1]非R能力!$B$8:$F$558,$D94+1,0)</f>
        <v>39765.699890567012</v>
      </c>
      <c r="Q94" s="3">
        <f>HLOOKUP(Q$5,[1]非R能力!$B$8:$F$558,$D94+1,0)</f>
        <v>23962.203355630812</v>
      </c>
      <c r="R94" s="3">
        <f>HLOOKUP(R$5,[1]非R能力!$B$8:$F$558,$D94+1,0)</f>
        <v>6369.6260559084421</v>
      </c>
      <c r="S94" s="3">
        <f>HLOOKUP(S$5,[1]非R能力!$B$8:$F$558,$D94+1,0)</f>
        <v>8045.7343987491049</v>
      </c>
      <c r="T94" s="3">
        <f>INDEX([1]非R能力!$H$9:$H$558,D94)</f>
        <v>13531.33802335906</v>
      </c>
      <c r="U94" s="3">
        <f>IF(INDEX([1]非R能力!$FK$9:$FK$558,D94)=0,0,10)</f>
        <v>10</v>
      </c>
      <c r="V94" s="3">
        <f>IF(INDEX([1]非R能力!$FH$9:$FH$558,D94)=0,0,5000)</f>
        <v>5000</v>
      </c>
      <c r="W94" s="3">
        <f>HLOOKUP(W$5,[2]人物技能基础!$O$3:$Q$553,$D94+1,0)</f>
        <v>3.637142857142857</v>
      </c>
      <c r="X94" s="3">
        <f>HLOOKUP(X$5,[2]人物技能基础!$O$3:$Q$553,$D94+1,0)</f>
        <v>2.0186428571428574</v>
      </c>
      <c r="Y94" s="3">
        <f>HLOOKUP(Y$5,[2]人物技能基础!$O$3:$Q$553,$D94+1,0)</f>
        <v>99.964285714285708</v>
      </c>
      <c r="Z94" s="3">
        <f t="shared" si="8"/>
        <v>1307876</v>
      </c>
      <c r="AA94" s="3">
        <f t="shared" si="9"/>
        <v>25553</v>
      </c>
      <c r="AB94" s="3">
        <f t="shared" si="10"/>
        <v>7953</v>
      </c>
      <c r="AC94" s="3">
        <f t="shared" si="11"/>
        <v>8045</v>
      </c>
      <c r="AD94" s="3">
        <f t="shared" si="12"/>
        <v>9099</v>
      </c>
    </row>
    <row r="95" spans="1:30" x14ac:dyDescent="0.15">
      <c r="A95" s="3">
        <v>90</v>
      </c>
      <c r="B95" s="3" t="str">
        <f t="shared" si="7"/>
        <v>通天塔90层boss</v>
      </c>
      <c r="C95" s="3">
        <f>INDEX([5]通天塔!$F$47:$F$1046,A95)</f>
        <v>260</v>
      </c>
      <c r="D95" s="3">
        <f t="shared" si="13"/>
        <v>260</v>
      </c>
      <c r="E95" s="3" t="s">
        <v>25</v>
      </c>
      <c r="F95" s="3" t="s">
        <v>26</v>
      </c>
      <c r="G95" s="3">
        <v>30</v>
      </c>
      <c r="H95" s="3">
        <v>30</v>
      </c>
      <c r="I95" s="3">
        <v>0.2</v>
      </c>
      <c r="J95" s="4">
        <v>0.7</v>
      </c>
      <c r="K95" s="4">
        <v>1</v>
      </c>
      <c r="L95" s="4">
        <v>5</v>
      </c>
      <c r="M95" s="3">
        <v>1</v>
      </c>
      <c r="N95" s="3">
        <v>2</v>
      </c>
      <c r="O95" s="3">
        <f>HLOOKUP(O$5,[1]非R能力!$B$8:$F$558,$D95+1,0)</f>
        <v>208716.45654451579</v>
      </c>
      <c r="P95" s="3">
        <f>HLOOKUP(P$5,[1]非R能力!$B$8:$F$558,$D95+1,0)</f>
        <v>39765.699890567012</v>
      </c>
      <c r="Q95" s="3">
        <f>HLOOKUP(Q$5,[1]非R能力!$B$8:$F$558,$D95+1,0)</f>
        <v>23962.203355630812</v>
      </c>
      <c r="R95" s="3">
        <f>HLOOKUP(R$5,[1]非R能力!$B$8:$F$558,$D95+1,0)</f>
        <v>6369.6260559084421</v>
      </c>
      <c r="S95" s="3">
        <f>HLOOKUP(S$5,[1]非R能力!$B$8:$F$558,$D95+1,0)</f>
        <v>8045.7343987491049</v>
      </c>
      <c r="T95" s="3">
        <f>INDEX([1]非R能力!$H$9:$H$558,D95)</f>
        <v>13531.33802335906</v>
      </c>
      <c r="U95" s="3">
        <f>IF(INDEX([1]非R能力!$FK$9:$FK$558,D95)=0,0,10)</f>
        <v>10</v>
      </c>
      <c r="V95" s="3">
        <f>IF(INDEX([1]非R能力!$FH$9:$FH$558,D95)=0,0,5000)</f>
        <v>5000</v>
      </c>
      <c r="W95" s="3">
        <f>HLOOKUP(W$5,[2]人物技能基础!$O$3:$Q$553,$D95+1,0)</f>
        <v>3.637142857142857</v>
      </c>
      <c r="X95" s="3">
        <f>HLOOKUP(X$5,[2]人物技能基础!$O$3:$Q$553,$D95+1,0)</f>
        <v>2.0186428571428574</v>
      </c>
      <c r="Y95" s="3">
        <f>HLOOKUP(Y$5,[2]人物技能基础!$O$3:$Q$553,$D95+1,0)</f>
        <v>99.964285714285708</v>
      </c>
      <c r="Z95" s="3">
        <f t="shared" si="8"/>
        <v>1307876</v>
      </c>
      <c r="AA95" s="3">
        <f t="shared" si="9"/>
        <v>25553</v>
      </c>
      <c r="AB95" s="3">
        <f t="shared" si="10"/>
        <v>7953</v>
      </c>
      <c r="AC95" s="3">
        <f t="shared" si="11"/>
        <v>8045</v>
      </c>
      <c r="AD95" s="3">
        <f t="shared" si="12"/>
        <v>9099</v>
      </c>
    </row>
    <row r="96" spans="1:30" x14ac:dyDescent="0.15">
      <c r="A96" s="3">
        <v>91</v>
      </c>
      <c r="B96" s="3" t="str">
        <f t="shared" si="7"/>
        <v>通天塔91层boss</v>
      </c>
      <c r="C96" s="3">
        <f>INDEX([5]通天塔!$F$47:$F$1046,A96)</f>
        <v>261</v>
      </c>
      <c r="D96" s="3">
        <f t="shared" si="13"/>
        <v>261</v>
      </c>
      <c r="E96" s="3" t="s">
        <v>25</v>
      </c>
      <c r="F96" s="3" t="s">
        <v>26</v>
      </c>
      <c r="G96" s="3">
        <v>30</v>
      </c>
      <c r="H96" s="3">
        <v>30</v>
      </c>
      <c r="I96" s="3">
        <v>0.2</v>
      </c>
      <c r="J96" s="4">
        <v>0.7</v>
      </c>
      <c r="K96" s="4">
        <v>1</v>
      </c>
      <c r="L96" s="4">
        <v>5</v>
      </c>
      <c r="M96" s="3">
        <v>1</v>
      </c>
      <c r="N96" s="3">
        <v>2</v>
      </c>
      <c r="O96" s="3">
        <f>HLOOKUP(O$5,[1]非R能力!$B$8:$F$558,$D96+1,0)</f>
        <v>211649.76597094632</v>
      </c>
      <c r="P96" s="3">
        <f>HLOOKUP(P$5,[1]非R能力!$B$8:$F$558,$D96+1,0)</f>
        <v>40289.259404166565</v>
      </c>
      <c r="Q96" s="3">
        <f>HLOOKUP(Q$5,[1]非R能力!$B$8:$F$558,$D96+1,0)</f>
        <v>24313.281528572181</v>
      </c>
      <c r="R96" s="3">
        <f>HLOOKUP(R$5,[1]非R能力!$B$8:$F$558,$D96+1,0)</f>
        <v>6463.4579089931285</v>
      </c>
      <c r="S96" s="3">
        <f>HLOOKUP(S$5,[1]非R能力!$B$8:$F$558,$D96+1,0)</f>
        <v>8179.4784357191611</v>
      </c>
      <c r="T96" s="3">
        <f>INDEX([1]非R能力!$H$9:$H$558,D96)</f>
        <v>13628.242649646729</v>
      </c>
      <c r="U96" s="3">
        <f>IF(INDEX([1]非R能力!$FK$9:$FK$558,D96)=0,0,10)</f>
        <v>10</v>
      </c>
      <c r="V96" s="3">
        <f>IF(INDEX([1]非R能力!$FH$9:$FH$558,D96)=0,0,5000)</f>
        <v>5000</v>
      </c>
      <c r="W96" s="3">
        <f>HLOOKUP(W$5,[2]人物技能基础!$O$3:$Q$553,$D96+1,0)</f>
        <v>3.637142857142857</v>
      </c>
      <c r="X96" s="3">
        <f>HLOOKUP(X$5,[2]人物技能基础!$O$3:$Q$553,$D96+1,0)</f>
        <v>2.0186428571428574</v>
      </c>
      <c r="Y96" s="3">
        <f>HLOOKUP(Y$5,[2]人物技能基础!$O$3:$Q$553,$D96+1,0)</f>
        <v>99.964285714285708</v>
      </c>
      <c r="Z96" s="3">
        <f t="shared" si="8"/>
        <v>1323732</v>
      </c>
      <c r="AA96" s="3">
        <f t="shared" si="9"/>
        <v>25924</v>
      </c>
      <c r="AB96" s="3">
        <f t="shared" si="10"/>
        <v>8057</v>
      </c>
      <c r="AC96" s="3">
        <f t="shared" si="11"/>
        <v>8179</v>
      </c>
      <c r="AD96" s="3">
        <f t="shared" si="12"/>
        <v>9233</v>
      </c>
    </row>
    <row r="97" spans="1:30" x14ac:dyDescent="0.15">
      <c r="A97" s="3">
        <v>92</v>
      </c>
      <c r="B97" s="3" t="str">
        <f t="shared" si="7"/>
        <v>通天塔92层boss</v>
      </c>
      <c r="C97" s="3">
        <f>INDEX([5]通天塔!$F$47:$F$1046,A97)</f>
        <v>262</v>
      </c>
      <c r="D97" s="3">
        <f t="shared" si="13"/>
        <v>262</v>
      </c>
      <c r="E97" s="3" t="s">
        <v>25</v>
      </c>
      <c r="F97" s="3" t="s">
        <v>26</v>
      </c>
      <c r="G97" s="3">
        <v>30</v>
      </c>
      <c r="H97" s="3">
        <v>30</v>
      </c>
      <c r="I97" s="3">
        <v>0.2</v>
      </c>
      <c r="J97" s="4">
        <v>0.7</v>
      </c>
      <c r="K97" s="4">
        <v>1</v>
      </c>
      <c r="L97" s="4">
        <v>5</v>
      </c>
      <c r="M97" s="3">
        <v>1</v>
      </c>
      <c r="N97" s="3">
        <v>2</v>
      </c>
      <c r="O97" s="3">
        <f>HLOOKUP(O$5,[1]非R能力!$B$8:$F$558,$D97+1,0)</f>
        <v>214763.96612445198</v>
      </c>
      <c r="P97" s="3">
        <f>HLOOKUP(P$5,[1]非R能力!$B$8:$F$558,$D97+1,0)</f>
        <v>40839.287811980423</v>
      </c>
      <c r="Q97" s="3">
        <f>HLOOKUP(Q$5,[1]非R能力!$B$8:$F$558,$D97+1,0)</f>
        <v>24663.237310980596</v>
      </c>
      <c r="R97" s="3">
        <f>HLOOKUP(R$5,[1]非R能力!$B$8:$F$558,$D97+1,0)</f>
        <v>6559.1554631064964</v>
      </c>
      <c r="S97" s="3">
        <f>HLOOKUP(S$5,[1]非R能力!$B$8:$F$558,$D97+1,0)</f>
        <v>8310.235839846071</v>
      </c>
      <c r="T97" s="3">
        <f>INDEX([1]非R能力!$H$9:$H$558,D97)</f>
        <v>13725.656339554685</v>
      </c>
      <c r="U97" s="3">
        <f>IF(INDEX([1]非R能力!$FK$9:$FK$558,D97)=0,0,10)</f>
        <v>10</v>
      </c>
      <c r="V97" s="3">
        <f>IF(INDEX([1]非R能力!$FH$9:$FH$558,D97)=0,0,5000)</f>
        <v>5000</v>
      </c>
      <c r="W97" s="3">
        <f>HLOOKUP(W$5,[2]人物技能基础!$O$3:$Q$553,$D97+1,0)</f>
        <v>3.637142857142857</v>
      </c>
      <c r="X97" s="3">
        <f>HLOOKUP(X$5,[2]人物技能基础!$O$3:$Q$553,$D97+1,0)</f>
        <v>2.0186428571428574</v>
      </c>
      <c r="Y97" s="3">
        <f>HLOOKUP(Y$5,[2]人物技能基础!$O$3:$Q$553,$D97+1,0)</f>
        <v>99.964285714285708</v>
      </c>
      <c r="Z97" s="3">
        <f t="shared" si="8"/>
        <v>1340292</v>
      </c>
      <c r="AA97" s="3">
        <f t="shared" si="9"/>
        <v>26294</v>
      </c>
      <c r="AB97" s="3">
        <f t="shared" si="10"/>
        <v>8167</v>
      </c>
      <c r="AC97" s="3">
        <f t="shared" si="11"/>
        <v>8310</v>
      </c>
      <c r="AD97" s="3">
        <f t="shared" si="12"/>
        <v>9370</v>
      </c>
    </row>
    <row r="98" spans="1:30" x14ac:dyDescent="0.15">
      <c r="A98" s="3">
        <v>93</v>
      </c>
      <c r="B98" s="3" t="str">
        <f t="shared" si="7"/>
        <v>通天塔93层boss</v>
      </c>
      <c r="C98" s="3">
        <f>INDEX([5]通天塔!$F$47:$F$1046,A98)</f>
        <v>263</v>
      </c>
      <c r="D98" s="3">
        <f t="shared" si="13"/>
        <v>263</v>
      </c>
      <c r="E98" s="3" t="s">
        <v>25</v>
      </c>
      <c r="F98" s="3" t="s">
        <v>26</v>
      </c>
      <c r="G98" s="3">
        <v>30</v>
      </c>
      <c r="H98" s="3">
        <v>30</v>
      </c>
      <c r="I98" s="3">
        <v>0.2</v>
      </c>
      <c r="J98" s="4">
        <v>0.7</v>
      </c>
      <c r="K98" s="4">
        <v>1</v>
      </c>
      <c r="L98" s="4">
        <v>5</v>
      </c>
      <c r="M98" s="3">
        <v>1</v>
      </c>
      <c r="N98" s="3">
        <v>2</v>
      </c>
      <c r="O98" s="3">
        <f>HLOOKUP(O$5,[1]非R能力!$B$8:$F$558,$D98+1,0)</f>
        <v>217935.81227288319</v>
      </c>
      <c r="P98" s="3">
        <f>HLOOKUP(P$5,[1]非R能力!$B$8:$F$558,$D98+1,0)</f>
        <v>41376.267624838205</v>
      </c>
      <c r="Q98" s="3">
        <f>HLOOKUP(Q$5,[1]非R能力!$B$8:$F$558,$D98+1,0)</f>
        <v>25019.106086711243</v>
      </c>
      <c r="R98" s="3">
        <f>HLOOKUP(R$5,[1]非R能力!$B$8:$F$558,$D98+1,0)</f>
        <v>6653.9466278811788</v>
      </c>
      <c r="S98" s="3">
        <f>HLOOKUP(S$5,[1]非R能力!$B$8:$F$558,$D98+1,0)</f>
        <v>8445.2034414638201</v>
      </c>
      <c r="T98" s="3">
        <f>INDEX([1]非R能力!$H$9:$H$558,D98)</f>
        <v>13823.581484160002</v>
      </c>
      <c r="U98" s="3">
        <f>IF(INDEX([1]非R能力!$FK$9:$FK$558,D98)=0,0,10)</f>
        <v>10</v>
      </c>
      <c r="V98" s="3">
        <f>IF(INDEX([1]非R能力!$FH$9:$FH$558,D98)=0,0,5000)</f>
        <v>5000</v>
      </c>
      <c r="W98" s="3">
        <f>HLOOKUP(W$5,[2]人物技能基础!$O$3:$Q$553,$D98+1,0)</f>
        <v>3.637142857142857</v>
      </c>
      <c r="X98" s="3">
        <f>HLOOKUP(X$5,[2]人物技能基础!$O$3:$Q$553,$D98+1,0)</f>
        <v>2.0186428571428574</v>
      </c>
      <c r="Y98" s="3">
        <f>HLOOKUP(Y$5,[2]人物技能基础!$O$3:$Q$553,$D98+1,0)</f>
        <v>99.964285714285708</v>
      </c>
      <c r="Z98" s="3">
        <f t="shared" si="8"/>
        <v>1356485</v>
      </c>
      <c r="AA98" s="3">
        <f t="shared" si="9"/>
        <v>26672</v>
      </c>
      <c r="AB98" s="3">
        <f t="shared" si="10"/>
        <v>8275</v>
      </c>
      <c r="AC98" s="3">
        <f t="shared" si="11"/>
        <v>8445</v>
      </c>
      <c r="AD98" s="3">
        <f t="shared" si="12"/>
        <v>9505</v>
      </c>
    </row>
    <row r="99" spans="1:30" x14ac:dyDescent="0.15">
      <c r="A99" s="3">
        <v>94</v>
      </c>
      <c r="B99" s="3" t="str">
        <f t="shared" si="7"/>
        <v>通天塔94层boss</v>
      </c>
      <c r="C99" s="3">
        <f>INDEX([5]通天塔!$F$47:$F$1046,A99)</f>
        <v>263</v>
      </c>
      <c r="D99" s="3">
        <f t="shared" si="13"/>
        <v>263</v>
      </c>
      <c r="E99" s="3" t="s">
        <v>25</v>
      </c>
      <c r="F99" s="3" t="s">
        <v>26</v>
      </c>
      <c r="G99" s="3">
        <v>30</v>
      </c>
      <c r="H99" s="3">
        <v>30</v>
      </c>
      <c r="I99" s="3">
        <v>0.2</v>
      </c>
      <c r="J99" s="4">
        <v>0.7</v>
      </c>
      <c r="K99" s="4">
        <v>1</v>
      </c>
      <c r="L99" s="4">
        <v>5</v>
      </c>
      <c r="M99" s="3">
        <v>1</v>
      </c>
      <c r="N99" s="3">
        <v>2</v>
      </c>
      <c r="O99" s="3">
        <f>HLOOKUP(O$5,[1]非R能力!$B$8:$F$558,$D99+1,0)</f>
        <v>217935.81227288319</v>
      </c>
      <c r="P99" s="3">
        <f>HLOOKUP(P$5,[1]非R能力!$B$8:$F$558,$D99+1,0)</f>
        <v>41376.267624838205</v>
      </c>
      <c r="Q99" s="3">
        <f>HLOOKUP(Q$5,[1]非R能力!$B$8:$F$558,$D99+1,0)</f>
        <v>25019.106086711243</v>
      </c>
      <c r="R99" s="3">
        <f>HLOOKUP(R$5,[1]非R能力!$B$8:$F$558,$D99+1,0)</f>
        <v>6653.9466278811788</v>
      </c>
      <c r="S99" s="3">
        <f>HLOOKUP(S$5,[1]非R能力!$B$8:$F$558,$D99+1,0)</f>
        <v>8445.2034414638201</v>
      </c>
      <c r="T99" s="3">
        <f>INDEX([1]非R能力!$H$9:$H$558,D99)</f>
        <v>13823.581484160002</v>
      </c>
      <c r="U99" s="3">
        <f>IF(INDEX([1]非R能力!$FK$9:$FK$558,D99)=0,0,10)</f>
        <v>10</v>
      </c>
      <c r="V99" s="3">
        <f>IF(INDEX([1]非R能力!$FH$9:$FH$558,D99)=0,0,5000)</f>
        <v>5000</v>
      </c>
      <c r="W99" s="3">
        <f>HLOOKUP(W$5,[2]人物技能基础!$O$3:$Q$553,$D99+1,0)</f>
        <v>3.637142857142857</v>
      </c>
      <c r="X99" s="3">
        <f>HLOOKUP(X$5,[2]人物技能基础!$O$3:$Q$553,$D99+1,0)</f>
        <v>2.0186428571428574</v>
      </c>
      <c r="Y99" s="3">
        <f>HLOOKUP(Y$5,[2]人物技能基础!$O$3:$Q$553,$D99+1,0)</f>
        <v>99.964285714285708</v>
      </c>
      <c r="Z99" s="3">
        <f t="shared" si="8"/>
        <v>1356485</v>
      </c>
      <c r="AA99" s="3">
        <f t="shared" si="9"/>
        <v>26672</v>
      </c>
      <c r="AB99" s="3">
        <f t="shared" si="10"/>
        <v>8275</v>
      </c>
      <c r="AC99" s="3">
        <f t="shared" si="11"/>
        <v>8445</v>
      </c>
      <c r="AD99" s="3">
        <f t="shared" si="12"/>
        <v>9505</v>
      </c>
    </row>
    <row r="100" spans="1:30" x14ac:dyDescent="0.15">
      <c r="A100" s="3">
        <v>95</v>
      </c>
      <c r="B100" s="3" t="str">
        <f t="shared" si="7"/>
        <v>通天塔95层boss</v>
      </c>
      <c r="C100" s="3">
        <f>INDEX([5]通天塔!$F$47:$F$1046,A100)</f>
        <v>264</v>
      </c>
      <c r="D100" s="3">
        <f t="shared" si="13"/>
        <v>264</v>
      </c>
      <c r="E100" s="3" t="s">
        <v>25</v>
      </c>
      <c r="F100" s="3" t="s">
        <v>26</v>
      </c>
      <c r="G100" s="3">
        <v>30</v>
      </c>
      <c r="H100" s="3">
        <v>30</v>
      </c>
      <c r="I100" s="3">
        <v>0.2</v>
      </c>
      <c r="J100" s="4">
        <v>0.7</v>
      </c>
      <c r="K100" s="4">
        <v>1</v>
      </c>
      <c r="L100" s="4">
        <v>5</v>
      </c>
      <c r="M100" s="3">
        <v>1</v>
      </c>
      <c r="N100" s="3">
        <v>2</v>
      </c>
      <c r="O100" s="3">
        <f>HLOOKUP(O$5,[1]非R能力!$B$8:$F$558,$D100+1,0)</f>
        <v>221160.62942633347</v>
      </c>
      <c r="P100" s="3">
        <f>HLOOKUP(P$5,[1]非R能力!$B$8:$F$558,$D100+1,0)</f>
        <v>42341.479726523081</v>
      </c>
      <c r="Q100" s="3">
        <f>HLOOKUP(Q$5,[1]非R能力!$B$8:$F$558,$D100+1,0)</f>
        <v>25375.117439768823</v>
      </c>
      <c r="R100" s="3">
        <f>HLOOKUP(R$5,[1]非R能力!$B$8:$F$558,$D100+1,0)</f>
        <v>6748.8623082652193</v>
      </c>
      <c r="S100" s="3">
        <f>HLOOKUP(S$5,[1]非R能力!$B$8:$F$558,$D100+1,0)</f>
        <v>8576.2302543033784</v>
      </c>
      <c r="T100" s="3">
        <f>INDEX([1]非R能力!$H$9:$H$558,D100)</f>
        <v>13922.020480686466</v>
      </c>
      <c r="U100" s="3">
        <f>IF(INDEX([1]非R能力!$FK$9:$FK$558,D100)=0,0,10)</f>
        <v>10</v>
      </c>
      <c r="V100" s="3">
        <f>IF(INDEX([1]非R能力!$FH$9:$FH$558,D100)=0,0,5000)</f>
        <v>5000</v>
      </c>
      <c r="W100" s="3">
        <f>HLOOKUP(W$5,[2]人物技能基础!$O$3:$Q$553,$D100+1,0)</f>
        <v>3.637142857142857</v>
      </c>
      <c r="X100" s="3">
        <f>HLOOKUP(X$5,[2]人物技能基础!$O$3:$Q$553,$D100+1,0)</f>
        <v>2.0186428571428574</v>
      </c>
      <c r="Y100" s="3">
        <f>HLOOKUP(Y$5,[2]人物技能基础!$O$3:$Q$553,$D100+1,0)</f>
        <v>99.964285714285708</v>
      </c>
      <c r="Z100" s="3">
        <f t="shared" si="8"/>
        <v>1384327</v>
      </c>
      <c r="AA100" s="3">
        <f t="shared" si="9"/>
        <v>27049</v>
      </c>
      <c r="AB100" s="3">
        <f t="shared" si="10"/>
        <v>8468</v>
      </c>
      <c r="AC100" s="3">
        <f t="shared" si="11"/>
        <v>8576</v>
      </c>
      <c r="AD100" s="3">
        <f t="shared" si="12"/>
        <v>9641</v>
      </c>
    </row>
    <row r="101" spans="1:30" x14ac:dyDescent="0.15">
      <c r="A101" s="3">
        <v>96</v>
      </c>
      <c r="B101" s="3" t="str">
        <f t="shared" si="7"/>
        <v>通天塔96层boss</v>
      </c>
      <c r="C101" s="3">
        <f>INDEX([5]通天塔!$F$47:$F$1046,A101)</f>
        <v>265</v>
      </c>
      <c r="D101" s="3">
        <f t="shared" si="13"/>
        <v>265</v>
      </c>
      <c r="E101" s="3" t="s">
        <v>25</v>
      </c>
      <c r="F101" s="3" t="s">
        <v>26</v>
      </c>
      <c r="G101" s="3">
        <v>30</v>
      </c>
      <c r="H101" s="3">
        <v>30</v>
      </c>
      <c r="I101" s="3">
        <v>0.2</v>
      </c>
      <c r="J101" s="4">
        <v>0.7</v>
      </c>
      <c r="K101" s="4">
        <v>1</v>
      </c>
      <c r="L101" s="4">
        <v>5</v>
      </c>
      <c r="M101" s="3">
        <v>1</v>
      </c>
      <c r="N101" s="3">
        <v>2</v>
      </c>
      <c r="O101" s="3">
        <f>HLOOKUP(O$5,[1]非R能力!$B$8:$F$558,$D101+1,0)</f>
        <v>224416.88649132292</v>
      </c>
      <c r="P101" s="3">
        <f>HLOOKUP(P$5,[1]非R能力!$B$8:$F$558,$D101+1,0)</f>
        <v>43315.216774000452</v>
      </c>
      <c r="Q101" s="3">
        <f>HLOOKUP(Q$5,[1]非R能力!$B$8:$F$558,$D101+1,0)</f>
        <v>25736.881122692619</v>
      </c>
      <c r="R101" s="3">
        <f>HLOOKUP(R$5,[1]非R能力!$B$8:$F$558,$D101+1,0)</f>
        <v>6844.7212558442188</v>
      </c>
      <c r="S101" s="3">
        <f>HLOOKUP(S$5,[1]非R能力!$B$8:$F$558,$D101+1,0)</f>
        <v>8712.5598184020382</v>
      </c>
      <c r="T101" s="3">
        <f>INDEX([1]非R能力!$H$9:$H$558,D101)</f>
        <v>14020.97573250461</v>
      </c>
      <c r="U101" s="3">
        <f>IF(INDEX([1]非R能力!$FK$9:$FK$558,D101)=0,0,10)</f>
        <v>10</v>
      </c>
      <c r="V101" s="3">
        <f>IF(INDEX([1]非R能力!$FH$9:$FH$558,D101)=0,0,5000)</f>
        <v>5000</v>
      </c>
      <c r="W101" s="3">
        <f>HLOOKUP(W$5,[2]人物技能基础!$O$3:$Q$553,$D101+1,0)</f>
        <v>3.637142857142857</v>
      </c>
      <c r="X101" s="3">
        <f>HLOOKUP(X$5,[2]人物技能基础!$O$3:$Q$553,$D101+1,0)</f>
        <v>2.0186428571428574</v>
      </c>
      <c r="Y101" s="3">
        <f>HLOOKUP(Y$5,[2]人物技能基础!$O$3:$Q$553,$D101+1,0)</f>
        <v>99.964285714285708</v>
      </c>
      <c r="Z101" s="3">
        <f t="shared" si="8"/>
        <v>1412399</v>
      </c>
      <c r="AA101" s="3">
        <f t="shared" si="9"/>
        <v>27432</v>
      </c>
      <c r="AB101" s="3">
        <f t="shared" si="10"/>
        <v>8663</v>
      </c>
      <c r="AC101" s="3">
        <f t="shared" si="11"/>
        <v>8712</v>
      </c>
      <c r="AD101" s="3">
        <f t="shared" si="12"/>
        <v>9778</v>
      </c>
    </row>
    <row r="102" spans="1:30" x14ac:dyDescent="0.15">
      <c r="A102" s="3">
        <v>97</v>
      </c>
      <c r="B102" s="3" t="str">
        <f t="shared" si="7"/>
        <v>通天塔97层boss</v>
      </c>
      <c r="C102" s="3">
        <f>INDEX([5]通天塔!$F$47:$F$1046,A102)</f>
        <v>266</v>
      </c>
      <c r="D102" s="3">
        <f t="shared" si="13"/>
        <v>266</v>
      </c>
      <c r="E102" s="3" t="s">
        <v>25</v>
      </c>
      <c r="F102" s="3" t="s">
        <v>26</v>
      </c>
      <c r="G102" s="3">
        <v>30</v>
      </c>
      <c r="H102" s="3">
        <v>30</v>
      </c>
      <c r="I102" s="3">
        <v>0.2</v>
      </c>
      <c r="J102" s="4">
        <v>0.7</v>
      </c>
      <c r="K102" s="4">
        <v>1</v>
      </c>
      <c r="L102" s="4">
        <v>5</v>
      </c>
      <c r="M102" s="3">
        <v>1</v>
      </c>
      <c r="N102" s="3">
        <v>2</v>
      </c>
      <c r="O102" s="3">
        <f>HLOOKUP(O$5,[1]非R能力!$B$8:$F$558,$D102+1,0)</f>
        <v>227728.06120398871</v>
      </c>
      <c r="P102" s="3">
        <f>HLOOKUP(P$5,[1]非R能力!$B$8:$F$558,$D102+1,0)</f>
        <v>43863.081725927688</v>
      </c>
      <c r="Q102" s="3">
        <f>HLOOKUP(Q$5,[1]非R能力!$B$8:$F$558,$D102+1,0)</f>
        <v>26095.713217883858</v>
      </c>
      <c r="R102" s="3">
        <f>HLOOKUP(R$5,[1]非R能力!$B$8:$F$558,$D102+1,0)</f>
        <v>6940.7179214406133</v>
      </c>
      <c r="S102" s="3">
        <f>HLOOKUP(S$5,[1]非R能力!$B$8:$F$558,$D102+1,0)</f>
        <v>8844.961638350982</v>
      </c>
      <c r="T102" s="3">
        <f>INDEX([1]非R能力!$H$9:$H$558,D102)</f>
        <v>14120.449649131682</v>
      </c>
      <c r="U102" s="3">
        <f>IF(INDEX([1]非R能力!$FK$9:$FK$558,D102)=0,0,10)</f>
        <v>10</v>
      </c>
      <c r="V102" s="3">
        <f>IF(INDEX([1]非R能力!$FH$9:$FH$558,D102)=0,0,5000)</f>
        <v>5000</v>
      </c>
      <c r="W102" s="3">
        <f>HLOOKUP(W$5,[2]人物技能基础!$O$3:$Q$553,$D102+1,0)</f>
        <v>3.637142857142857</v>
      </c>
      <c r="X102" s="3">
        <f>HLOOKUP(X$5,[2]人物技能基础!$O$3:$Q$553,$D102+1,0)</f>
        <v>2.0186428571428574</v>
      </c>
      <c r="Y102" s="3">
        <f>HLOOKUP(Y$5,[2]人物技能基础!$O$3:$Q$553,$D102+1,0)</f>
        <v>99.964285714285708</v>
      </c>
      <c r="Z102" s="3">
        <f t="shared" si="8"/>
        <v>1428953</v>
      </c>
      <c r="AA102" s="3">
        <f t="shared" si="9"/>
        <v>27813</v>
      </c>
      <c r="AB102" s="3">
        <f t="shared" si="10"/>
        <v>8772</v>
      </c>
      <c r="AC102" s="3">
        <f t="shared" si="11"/>
        <v>8844</v>
      </c>
      <c r="AD102" s="3">
        <f t="shared" si="12"/>
        <v>9915</v>
      </c>
    </row>
    <row r="103" spans="1:30" x14ac:dyDescent="0.15">
      <c r="A103" s="3">
        <v>98</v>
      </c>
      <c r="B103" s="3" t="str">
        <f t="shared" si="7"/>
        <v>通天塔98层boss</v>
      </c>
      <c r="C103" s="3">
        <f>INDEX([5]通天塔!$F$47:$F$1046,A103)</f>
        <v>266</v>
      </c>
      <c r="D103" s="3">
        <f t="shared" si="13"/>
        <v>266</v>
      </c>
      <c r="E103" s="3" t="s">
        <v>25</v>
      </c>
      <c r="F103" s="3" t="s">
        <v>26</v>
      </c>
      <c r="G103" s="3">
        <v>30</v>
      </c>
      <c r="H103" s="3">
        <v>30</v>
      </c>
      <c r="I103" s="3">
        <v>0.2</v>
      </c>
      <c r="J103" s="4">
        <v>0.7</v>
      </c>
      <c r="K103" s="4">
        <v>1</v>
      </c>
      <c r="L103" s="4">
        <v>5</v>
      </c>
      <c r="M103" s="3">
        <v>1</v>
      </c>
      <c r="N103" s="3">
        <v>2</v>
      </c>
      <c r="O103" s="3">
        <f>HLOOKUP(O$5,[1]非R能力!$B$8:$F$558,$D103+1,0)</f>
        <v>227728.06120398871</v>
      </c>
      <c r="P103" s="3">
        <f>HLOOKUP(P$5,[1]非R能力!$B$8:$F$558,$D103+1,0)</f>
        <v>43863.081725927688</v>
      </c>
      <c r="Q103" s="3">
        <f>HLOOKUP(Q$5,[1]非R能力!$B$8:$F$558,$D103+1,0)</f>
        <v>26095.713217883858</v>
      </c>
      <c r="R103" s="3">
        <f>HLOOKUP(R$5,[1]非R能力!$B$8:$F$558,$D103+1,0)</f>
        <v>6940.7179214406133</v>
      </c>
      <c r="S103" s="3">
        <f>HLOOKUP(S$5,[1]非R能力!$B$8:$F$558,$D103+1,0)</f>
        <v>8844.961638350982</v>
      </c>
      <c r="T103" s="3">
        <f>INDEX([1]非R能力!$H$9:$H$558,D103)</f>
        <v>14120.449649131682</v>
      </c>
      <c r="U103" s="3">
        <f>IF(INDEX([1]非R能力!$FK$9:$FK$558,D103)=0,0,10)</f>
        <v>10</v>
      </c>
      <c r="V103" s="3">
        <f>IF(INDEX([1]非R能力!$FH$9:$FH$558,D103)=0,0,5000)</f>
        <v>5000</v>
      </c>
      <c r="W103" s="3">
        <f>HLOOKUP(W$5,[2]人物技能基础!$O$3:$Q$553,$D103+1,0)</f>
        <v>3.637142857142857</v>
      </c>
      <c r="X103" s="3">
        <f>HLOOKUP(X$5,[2]人物技能基础!$O$3:$Q$553,$D103+1,0)</f>
        <v>2.0186428571428574</v>
      </c>
      <c r="Y103" s="3">
        <f>HLOOKUP(Y$5,[2]人物技能基础!$O$3:$Q$553,$D103+1,0)</f>
        <v>99.964285714285708</v>
      </c>
      <c r="Z103" s="3">
        <f t="shared" si="8"/>
        <v>1428953</v>
      </c>
      <c r="AA103" s="3">
        <f t="shared" si="9"/>
        <v>27813</v>
      </c>
      <c r="AB103" s="3">
        <f t="shared" si="10"/>
        <v>8772</v>
      </c>
      <c r="AC103" s="3">
        <f t="shared" si="11"/>
        <v>8844</v>
      </c>
      <c r="AD103" s="3">
        <f t="shared" si="12"/>
        <v>9915</v>
      </c>
    </row>
    <row r="104" spans="1:30" x14ac:dyDescent="0.15">
      <c r="A104" s="3">
        <v>99</v>
      </c>
      <c r="B104" s="3" t="str">
        <f t="shared" si="7"/>
        <v>通天塔99层boss</v>
      </c>
      <c r="C104" s="3">
        <f>INDEX([5]通天塔!$F$47:$F$1046,A104)</f>
        <v>267</v>
      </c>
      <c r="D104" s="3">
        <f t="shared" si="13"/>
        <v>267</v>
      </c>
      <c r="E104" s="3" t="s">
        <v>25</v>
      </c>
      <c r="F104" s="3" t="s">
        <v>26</v>
      </c>
      <c r="G104" s="3">
        <v>30</v>
      </c>
      <c r="H104" s="3">
        <v>30</v>
      </c>
      <c r="I104" s="3">
        <v>0.2</v>
      </c>
      <c r="J104" s="4">
        <v>0.7</v>
      </c>
      <c r="K104" s="4">
        <v>1</v>
      </c>
      <c r="L104" s="4">
        <v>5</v>
      </c>
      <c r="M104" s="3">
        <v>1</v>
      </c>
      <c r="N104" s="3">
        <v>2</v>
      </c>
      <c r="O104" s="3">
        <f>HLOOKUP(O$5,[1]非R能力!$B$8:$F$558,$D104+1,0)</f>
        <v>231006.17498247177</v>
      </c>
      <c r="P104" s="3">
        <f>HLOOKUP(P$5,[1]非R能力!$B$8:$F$558,$D104+1,0)</f>
        <v>44407.377709037413</v>
      </c>
      <c r="Q104" s="3">
        <f>HLOOKUP(Q$5,[1]非R能力!$B$8:$F$558,$D104+1,0)</f>
        <v>26457.068431652249</v>
      </c>
      <c r="R104" s="3">
        <f>HLOOKUP(R$5,[1]非R能力!$B$8:$F$558,$D104+1,0)</f>
        <v>7036.3270937719972</v>
      </c>
      <c r="S104" s="3">
        <f>HLOOKUP(S$5,[1]非R能力!$B$8:$F$558,$D104+1,0)</f>
        <v>8980.9002324807898</v>
      </c>
      <c r="T104" s="3">
        <f>INDEX([1]非R能力!$H$9:$H$558,D104)</f>
        <v>14220.444646231663</v>
      </c>
      <c r="U104" s="3">
        <f>IF(INDEX([1]非R能力!$FK$9:$FK$558,D104)=0,0,10)</f>
        <v>10</v>
      </c>
      <c r="V104" s="3">
        <f>IF(INDEX([1]非R能力!$FH$9:$FH$558,D104)=0,0,5000)</f>
        <v>5000</v>
      </c>
      <c r="W104" s="3">
        <f>HLOOKUP(W$5,[2]人物技能基础!$O$3:$Q$553,$D104+1,0)</f>
        <v>3.637142857142857</v>
      </c>
      <c r="X104" s="3">
        <f>HLOOKUP(X$5,[2]人物技能基础!$O$3:$Q$553,$D104+1,0)</f>
        <v>2.0186428571428574</v>
      </c>
      <c r="Y104" s="3">
        <f>HLOOKUP(Y$5,[2]人物技能基础!$O$3:$Q$553,$D104+1,0)</f>
        <v>99.964285714285708</v>
      </c>
      <c r="Z104" s="3">
        <f t="shared" si="8"/>
        <v>1445396</v>
      </c>
      <c r="AA104" s="3">
        <f t="shared" si="9"/>
        <v>28197</v>
      </c>
      <c r="AB104" s="3">
        <f t="shared" si="10"/>
        <v>8881</v>
      </c>
      <c r="AC104" s="3">
        <f t="shared" si="11"/>
        <v>8980</v>
      </c>
      <c r="AD104" s="3">
        <f t="shared" si="12"/>
        <v>10051</v>
      </c>
    </row>
    <row r="105" spans="1:30" x14ac:dyDescent="0.15">
      <c r="A105" s="3">
        <v>100</v>
      </c>
      <c r="B105" s="3" t="str">
        <f t="shared" si="7"/>
        <v>通天塔100层boss</v>
      </c>
      <c r="C105" s="3">
        <f>INDEX([5]通天塔!$F$47:$F$1046,A105)</f>
        <v>268</v>
      </c>
      <c r="D105" s="3">
        <f t="shared" si="13"/>
        <v>268</v>
      </c>
      <c r="E105" s="3" t="s">
        <v>25</v>
      </c>
      <c r="F105" s="3" t="s">
        <v>26</v>
      </c>
      <c r="G105" s="3">
        <v>30</v>
      </c>
      <c r="H105" s="3">
        <v>30</v>
      </c>
      <c r="I105" s="3">
        <v>0.2</v>
      </c>
      <c r="J105" s="4">
        <v>0.7</v>
      </c>
      <c r="K105" s="4">
        <v>1</v>
      </c>
      <c r="L105" s="4">
        <v>5</v>
      </c>
      <c r="M105" s="3">
        <v>1</v>
      </c>
      <c r="N105" s="3">
        <v>2</v>
      </c>
      <c r="O105" s="3">
        <f>HLOOKUP(O$5,[1]非R能力!$B$8:$F$558,$D105+1,0)</f>
        <v>234255.72416154965</v>
      </c>
      <c r="P105" s="3">
        <f>HLOOKUP(P$5,[1]非R能力!$B$8:$F$558,$D105+1,0)</f>
        <v>44953.448265057094</v>
      </c>
      <c r="Q105" s="3">
        <f>HLOOKUP(Q$5,[1]非R能力!$B$8:$F$558,$D105+1,0)</f>
        <v>26815.610542939401</v>
      </c>
      <c r="R105" s="3">
        <f>HLOOKUP(R$5,[1]非R能力!$B$8:$F$558,$D105+1,0)</f>
        <v>7132.5391808551285</v>
      </c>
      <c r="S105" s="3">
        <f>HLOOKUP(S$5,[1]非R能力!$B$8:$F$558,$D105+1,0)</f>
        <v>9113.6935180819401</v>
      </c>
      <c r="T105" s="3">
        <f>INDEX([1]非R能力!$H$9:$H$558,D105)</f>
        <v>14320.963145615258</v>
      </c>
      <c r="U105" s="3">
        <f>IF(INDEX([1]非R能力!$FK$9:$FK$558,D105)=0,0,10)</f>
        <v>10</v>
      </c>
      <c r="V105" s="3">
        <f>IF(INDEX([1]非R能力!$FH$9:$FH$558,D105)=0,0,5000)</f>
        <v>5000</v>
      </c>
      <c r="W105" s="3">
        <f>HLOOKUP(W$5,[2]人物技能基础!$O$3:$Q$553,$D105+1,0)</f>
        <v>3.637142857142857</v>
      </c>
      <c r="X105" s="3">
        <f>HLOOKUP(X$5,[2]人物技能基础!$O$3:$Q$553,$D105+1,0)</f>
        <v>2.0186428571428574</v>
      </c>
      <c r="Y105" s="3">
        <f>HLOOKUP(Y$5,[2]人物技能基础!$O$3:$Q$553,$D105+1,0)</f>
        <v>99.964285714285708</v>
      </c>
      <c r="Z105" s="3">
        <f t="shared" si="8"/>
        <v>1461907</v>
      </c>
      <c r="AA105" s="3">
        <f t="shared" si="9"/>
        <v>28577</v>
      </c>
      <c r="AB105" s="3">
        <f t="shared" si="10"/>
        <v>8990</v>
      </c>
      <c r="AC105" s="3">
        <f t="shared" si="11"/>
        <v>9113</v>
      </c>
      <c r="AD105" s="3">
        <f t="shared" si="12"/>
        <v>10189</v>
      </c>
    </row>
    <row r="106" spans="1:30" x14ac:dyDescent="0.15">
      <c r="A106" s="3">
        <v>101</v>
      </c>
      <c r="B106" s="3" t="str">
        <f t="shared" si="7"/>
        <v>通天塔101层boss</v>
      </c>
      <c r="C106" s="3">
        <f>INDEX([5]通天塔!$F$47:$F$1046,A106)</f>
        <v>268</v>
      </c>
      <c r="D106" s="3">
        <f t="shared" si="13"/>
        <v>268</v>
      </c>
      <c r="E106" s="3" t="s">
        <v>25</v>
      </c>
      <c r="F106" s="3" t="s">
        <v>26</v>
      </c>
      <c r="G106" s="3">
        <v>30</v>
      </c>
      <c r="H106" s="3">
        <v>30</v>
      </c>
      <c r="I106" s="3">
        <v>0.2</v>
      </c>
      <c r="J106" s="4">
        <v>0.7</v>
      </c>
      <c r="K106" s="4">
        <v>1</v>
      </c>
      <c r="L106" s="4">
        <v>5</v>
      </c>
      <c r="M106" s="3">
        <v>1</v>
      </c>
      <c r="N106" s="3">
        <v>2</v>
      </c>
      <c r="O106" s="3">
        <f>HLOOKUP(O$5,[1]非R能力!$B$8:$F$558,$D106+1,0)</f>
        <v>234255.72416154965</v>
      </c>
      <c r="P106" s="3">
        <f>HLOOKUP(P$5,[1]非R能力!$B$8:$F$558,$D106+1,0)</f>
        <v>44953.448265057094</v>
      </c>
      <c r="Q106" s="3">
        <f>HLOOKUP(Q$5,[1]非R能力!$B$8:$F$558,$D106+1,0)</f>
        <v>26815.610542939401</v>
      </c>
      <c r="R106" s="3">
        <f>HLOOKUP(R$5,[1]非R能力!$B$8:$F$558,$D106+1,0)</f>
        <v>7132.5391808551285</v>
      </c>
      <c r="S106" s="3">
        <f>HLOOKUP(S$5,[1]非R能力!$B$8:$F$558,$D106+1,0)</f>
        <v>9113.6935180819401</v>
      </c>
      <c r="T106" s="3">
        <f>INDEX([1]非R能力!$H$9:$H$558,D106)</f>
        <v>14320.963145615258</v>
      </c>
      <c r="U106" s="3">
        <f>IF(INDEX([1]非R能力!$FK$9:$FK$558,D106)=0,0,10)</f>
        <v>10</v>
      </c>
      <c r="V106" s="3">
        <f>IF(INDEX([1]非R能力!$FH$9:$FH$558,D106)=0,0,5000)</f>
        <v>5000</v>
      </c>
      <c r="W106" s="3">
        <f>HLOOKUP(W$5,[2]人物技能基础!$O$3:$Q$553,$D106+1,0)</f>
        <v>3.637142857142857</v>
      </c>
      <c r="X106" s="3">
        <f>HLOOKUP(X$5,[2]人物技能基础!$O$3:$Q$553,$D106+1,0)</f>
        <v>2.0186428571428574</v>
      </c>
      <c r="Y106" s="3">
        <f>HLOOKUP(Y$5,[2]人物技能基础!$O$3:$Q$553,$D106+1,0)</f>
        <v>99.964285714285708</v>
      </c>
      <c r="Z106" s="3">
        <f t="shared" si="8"/>
        <v>1461907</v>
      </c>
      <c r="AA106" s="3">
        <f t="shared" si="9"/>
        <v>28577</v>
      </c>
      <c r="AB106" s="3">
        <f t="shared" si="10"/>
        <v>8990</v>
      </c>
      <c r="AC106" s="3">
        <f t="shared" si="11"/>
        <v>9113</v>
      </c>
      <c r="AD106" s="3">
        <f t="shared" si="12"/>
        <v>10189</v>
      </c>
    </row>
    <row r="107" spans="1:30" x14ac:dyDescent="0.15">
      <c r="A107" s="3">
        <v>102</v>
      </c>
      <c r="B107" s="3" t="str">
        <f t="shared" si="7"/>
        <v>通天塔102层boss</v>
      </c>
      <c r="C107" s="3">
        <f>INDEX([5]通天塔!$F$47:$F$1046,A107)</f>
        <v>269</v>
      </c>
      <c r="D107" s="3">
        <f t="shared" si="13"/>
        <v>269</v>
      </c>
      <c r="E107" s="3" t="s">
        <v>25</v>
      </c>
      <c r="F107" s="3" t="s">
        <v>26</v>
      </c>
      <c r="G107" s="3">
        <v>30</v>
      </c>
      <c r="H107" s="3">
        <v>30</v>
      </c>
      <c r="I107" s="3">
        <v>0.2</v>
      </c>
      <c r="J107" s="4">
        <v>0.7</v>
      </c>
      <c r="K107" s="4">
        <v>1</v>
      </c>
      <c r="L107" s="4">
        <v>5</v>
      </c>
      <c r="M107" s="3">
        <v>1</v>
      </c>
      <c r="N107" s="3">
        <v>2</v>
      </c>
      <c r="O107" s="3">
        <f>HLOOKUP(O$5,[1]非R能力!$B$8:$F$558,$D107+1,0)</f>
        <v>237771.32497662096</v>
      </c>
      <c r="P107" s="3">
        <f>HLOOKUP(P$5,[1]非R能力!$B$8:$F$558,$D107+1,0)</f>
        <v>45520.801930451627</v>
      </c>
      <c r="Q107" s="3">
        <f>HLOOKUP(Q$5,[1]非R能力!$B$8:$F$558,$D107+1,0)</f>
        <v>27182.120066501073</v>
      </c>
      <c r="R107" s="3">
        <f>HLOOKUP(R$5,[1]非R能力!$B$8:$F$558,$D107+1,0)</f>
        <v>7229.1424464766551</v>
      </c>
      <c r="S107" s="3">
        <f>HLOOKUP(S$5,[1]非R能力!$B$8:$F$558,$D107+1,0)</f>
        <v>9251.0549437803675</v>
      </c>
      <c r="T107" s="3">
        <f>INDEX([1]非R能力!$H$9:$H$558,D107)</f>
        <v>14422.007575239897</v>
      </c>
      <c r="U107" s="3">
        <f>IF(INDEX([1]非R能力!$FK$9:$FK$558,D107)=0,0,10)</f>
        <v>10</v>
      </c>
      <c r="V107" s="3">
        <f>IF(INDEX([1]非R能力!$FH$9:$FH$558,D107)=0,0,5000)</f>
        <v>5000</v>
      </c>
      <c r="W107" s="3">
        <f>HLOOKUP(W$5,[2]人物技能基础!$O$3:$Q$553,$D107+1,0)</f>
        <v>3.637142857142857</v>
      </c>
      <c r="X107" s="3">
        <f>HLOOKUP(X$5,[2]人物技能基础!$O$3:$Q$553,$D107+1,0)</f>
        <v>2.0186428571428574</v>
      </c>
      <c r="Y107" s="3">
        <f>HLOOKUP(Y$5,[2]人物技能基础!$O$3:$Q$553,$D107+1,0)</f>
        <v>99.964285714285708</v>
      </c>
      <c r="Z107" s="3">
        <f t="shared" si="8"/>
        <v>1478979</v>
      </c>
      <c r="AA107" s="3">
        <f t="shared" si="9"/>
        <v>28967</v>
      </c>
      <c r="AB107" s="3">
        <f t="shared" si="10"/>
        <v>9104</v>
      </c>
      <c r="AC107" s="3">
        <f t="shared" si="11"/>
        <v>9251</v>
      </c>
      <c r="AD107" s="3">
        <f t="shared" si="12"/>
        <v>10327</v>
      </c>
    </row>
    <row r="108" spans="1:30" x14ac:dyDescent="0.15">
      <c r="A108" s="3">
        <v>103</v>
      </c>
      <c r="B108" s="3" t="str">
        <f t="shared" si="7"/>
        <v>通天塔103层boss</v>
      </c>
      <c r="C108" s="3">
        <f>INDEX([5]通天塔!$F$47:$F$1046,A108)</f>
        <v>270</v>
      </c>
      <c r="D108" s="3">
        <f t="shared" si="13"/>
        <v>270</v>
      </c>
      <c r="E108" s="3" t="s">
        <v>25</v>
      </c>
      <c r="F108" s="3" t="s">
        <v>26</v>
      </c>
      <c r="G108" s="3">
        <v>30</v>
      </c>
      <c r="H108" s="3">
        <v>30</v>
      </c>
      <c r="I108" s="3">
        <v>0.2</v>
      </c>
      <c r="J108" s="4">
        <v>0.7</v>
      </c>
      <c r="K108" s="4">
        <v>1</v>
      </c>
      <c r="L108" s="4">
        <v>5</v>
      </c>
      <c r="M108" s="3">
        <v>1</v>
      </c>
      <c r="N108" s="3">
        <v>2</v>
      </c>
      <c r="O108" s="3">
        <f>HLOOKUP(O$5,[1]非R能力!$B$8:$F$558,$D108+1,0)</f>
        <v>241815.03203652738</v>
      </c>
      <c r="P108" s="3">
        <f>HLOOKUP(P$5,[1]非R能力!$B$8:$F$558,$D108+1,0)</f>
        <v>46196.233635528821</v>
      </c>
      <c r="Q108" s="3">
        <f>HLOOKUP(Q$5,[1]非R能力!$B$8:$F$558,$D108+1,0)</f>
        <v>27563.319000013369</v>
      </c>
      <c r="R108" s="3">
        <f>HLOOKUP(R$5,[1]非R能力!$B$8:$F$558,$D108+1,0)</f>
        <v>7341.1225516753966</v>
      </c>
      <c r="S108" s="3">
        <f>HLOOKUP(S$5,[1]非R能力!$B$8:$F$558,$D108+1,0)</f>
        <v>9412.0495566738609</v>
      </c>
      <c r="T108" s="3">
        <f>INDEX([1]非R能力!$H$9:$H$558,D108)</f>
        <v>14523.580369209754</v>
      </c>
      <c r="U108" s="3">
        <f>IF(INDEX([1]非R能力!$FK$9:$FK$558,D108)=0,0,10)</f>
        <v>10</v>
      </c>
      <c r="V108" s="3">
        <f>IF(INDEX([1]非R能力!$FH$9:$FH$558,D108)=0,0,5000)</f>
        <v>5000</v>
      </c>
      <c r="W108" s="3">
        <f>HLOOKUP(W$5,[2]人物技能基础!$O$3:$Q$553,$D108+1,0)</f>
        <v>3.637142857142857</v>
      </c>
      <c r="X108" s="3">
        <f>HLOOKUP(X$5,[2]人物技能基础!$O$3:$Q$553,$D108+1,0)</f>
        <v>2.0186428571428574</v>
      </c>
      <c r="Y108" s="3">
        <f>HLOOKUP(Y$5,[2]人物技能基础!$O$3:$Q$553,$D108+1,0)</f>
        <v>99.964285714285708</v>
      </c>
      <c r="Z108" s="3">
        <f t="shared" si="8"/>
        <v>1499013</v>
      </c>
      <c r="AA108" s="3">
        <f t="shared" si="9"/>
        <v>29375</v>
      </c>
      <c r="AB108" s="3">
        <f t="shared" si="10"/>
        <v>9239</v>
      </c>
      <c r="AC108" s="3">
        <f t="shared" si="11"/>
        <v>9412</v>
      </c>
      <c r="AD108" s="3">
        <f t="shared" si="12"/>
        <v>10487</v>
      </c>
    </row>
    <row r="109" spans="1:30" x14ac:dyDescent="0.15">
      <c r="A109" s="3">
        <v>104</v>
      </c>
      <c r="B109" s="3" t="str">
        <f t="shared" si="7"/>
        <v>通天塔104层boss</v>
      </c>
      <c r="C109" s="3">
        <f>INDEX([5]通天塔!$F$47:$F$1046,A109)</f>
        <v>270</v>
      </c>
      <c r="D109" s="3">
        <f t="shared" si="13"/>
        <v>270</v>
      </c>
      <c r="E109" s="3" t="s">
        <v>25</v>
      </c>
      <c r="F109" s="3" t="s">
        <v>26</v>
      </c>
      <c r="G109" s="3">
        <v>30</v>
      </c>
      <c r="H109" s="3">
        <v>30</v>
      </c>
      <c r="I109" s="3">
        <v>0.2</v>
      </c>
      <c r="J109" s="4">
        <v>0.7</v>
      </c>
      <c r="K109" s="4">
        <v>1</v>
      </c>
      <c r="L109" s="4">
        <v>5</v>
      </c>
      <c r="M109" s="3">
        <v>1</v>
      </c>
      <c r="N109" s="3">
        <v>2</v>
      </c>
      <c r="O109" s="3">
        <f>HLOOKUP(O$5,[1]非R能力!$B$8:$F$558,$D109+1,0)</f>
        <v>241815.03203652738</v>
      </c>
      <c r="P109" s="3">
        <f>HLOOKUP(P$5,[1]非R能力!$B$8:$F$558,$D109+1,0)</f>
        <v>46196.233635528821</v>
      </c>
      <c r="Q109" s="3">
        <f>HLOOKUP(Q$5,[1]非R能力!$B$8:$F$558,$D109+1,0)</f>
        <v>27563.319000013369</v>
      </c>
      <c r="R109" s="3">
        <f>HLOOKUP(R$5,[1]非R能力!$B$8:$F$558,$D109+1,0)</f>
        <v>7341.1225516753966</v>
      </c>
      <c r="S109" s="3">
        <f>HLOOKUP(S$5,[1]非R能力!$B$8:$F$558,$D109+1,0)</f>
        <v>9412.0495566738609</v>
      </c>
      <c r="T109" s="3">
        <f>INDEX([1]非R能力!$H$9:$H$558,D109)</f>
        <v>14523.580369209754</v>
      </c>
      <c r="U109" s="3">
        <f>IF(INDEX([1]非R能力!$FK$9:$FK$558,D109)=0,0,10)</f>
        <v>10</v>
      </c>
      <c r="V109" s="3">
        <f>IF(INDEX([1]非R能力!$FH$9:$FH$558,D109)=0,0,5000)</f>
        <v>5000</v>
      </c>
      <c r="W109" s="3">
        <f>HLOOKUP(W$5,[2]人物技能基础!$O$3:$Q$553,$D109+1,0)</f>
        <v>3.637142857142857</v>
      </c>
      <c r="X109" s="3">
        <f>HLOOKUP(X$5,[2]人物技能基础!$O$3:$Q$553,$D109+1,0)</f>
        <v>2.0186428571428574</v>
      </c>
      <c r="Y109" s="3">
        <f>HLOOKUP(Y$5,[2]人物技能基础!$O$3:$Q$553,$D109+1,0)</f>
        <v>99.964285714285708</v>
      </c>
      <c r="Z109" s="3">
        <f t="shared" si="8"/>
        <v>1499013</v>
      </c>
      <c r="AA109" s="3">
        <f t="shared" si="9"/>
        <v>29375</v>
      </c>
      <c r="AB109" s="3">
        <f t="shared" si="10"/>
        <v>9239</v>
      </c>
      <c r="AC109" s="3">
        <f t="shared" si="11"/>
        <v>9412</v>
      </c>
      <c r="AD109" s="3">
        <f t="shared" si="12"/>
        <v>10487</v>
      </c>
    </row>
    <row r="110" spans="1:30" x14ac:dyDescent="0.15">
      <c r="A110" s="3">
        <v>105</v>
      </c>
      <c r="B110" s="3" t="str">
        <f t="shared" si="7"/>
        <v>通天塔105层boss</v>
      </c>
      <c r="C110" s="3">
        <f>INDEX([5]通天塔!$F$47:$F$1046,A110)</f>
        <v>271</v>
      </c>
      <c r="D110" s="3">
        <f t="shared" si="13"/>
        <v>271</v>
      </c>
      <c r="E110" s="3" t="s">
        <v>25</v>
      </c>
      <c r="F110" s="3" t="s">
        <v>26</v>
      </c>
      <c r="G110" s="3">
        <v>30</v>
      </c>
      <c r="H110" s="3">
        <v>30</v>
      </c>
      <c r="I110" s="3">
        <v>0.2</v>
      </c>
      <c r="J110" s="4">
        <v>0.7</v>
      </c>
      <c r="K110" s="4">
        <v>1</v>
      </c>
      <c r="L110" s="4">
        <v>5</v>
      </c>
      <c r="M110" s="3">
        <v>1</v>
      </c>
      <c r="N110" s="3">
        <v>2</v>
      </c>
      <c r="O110" s="3">
        <f>HLOOKUP(O$5,[1]非R能力!$B$8:$F$558,$D110+1,0)</f>
        <v>245417.87843405386</v>
      </c>
      <c r="P110" s="3">
        <f>HLOOKUP(P$5,[1]非R能力!$B$8:$F$558,$D110+1,0)</f>
        <v>46760.217678760033</v>
      </c>
      <c r="Q110" s="3">
        <f>HLOOKUP(Q$5,[1]非R能力!$B$8:$F$558,$D110+1,0)</f>
        <v>27880.120034019397</v>
      </c>
      <c r="R110" s="3">
        <f>HLOOKUP(R$5,[1]非R能力!$B$8:$F$558,$D110+1,0)</f>
        <v>7433.7110615697875</v>
      </c>
      <c r="S110" s="3">
        <f>HLOOKUP(S$5,[1]非R能力!$B$8:$F$558,$D110+1,0)</f>
        <v>9552.7530084722912</v>
      </c>
      <c r="T110" s="3">
        <f>INDEX([1]非R能力!$H$9:$H$558,D110)</f>
        <v>14625.683967775707</v>
      </c>
      <c r="U110" s="3">
        <f>IF(INDEX([1]非R能力!$FK$9:$FK$558,D110)=0,0,10)</f>
        <v>10</v>
      </c>
      <c r="V110" s="3">
        <f>IF(INDEX([1]非R能力!$FH$9:$FH$558,D110)=0,0,5000)</f>
        <v>5000</v>
      </c>
      <c r="W110" s="3">
        <f>HLOOKUP(W$5,[2]人物技能基础!$O$3:$Q$553,$D110+1,0)</f>
        <v>3.637142857142857</v>
      </c>
      <c r="X110" s="3">
        <f>HLOOKUP(X$5,[2]人物技能基础!$O$3:$Q$553,$D110+1,0)</f>
        <v>2.0186428571428574</v>
      </c>
      <c r="Y110" s="3">
        <f>HLOOKUP(Y$5,[2]人物技能基础!$O$3:$Q$553,$D110+1,0)</f>
        <v>99.964285714285708</v>
      </c>
      <c r="Z110" s="3">
        <f t="shared" si="8"/>
        <v>1516023</v>
      </c>
      <c r="AA110" s="3">
        <f t="shared" si="9"/>
        <v>29716</v>
      </c>
      <c r="AB110" s="3">
        <f t="shared" si="10"/>
        <v>9352</v>
      </c>
      <c r="AC110" s="3">
        <f t="shared" si="11"/>
        <v>9552</v>
      </c>
      <c r="AD110" s="3">
        <f t="shared" si="12"/>
        <v>10619</v>
      </c>
    </row>
    <row r="111" spans="1:30" x14ac:dyDescent="0.15">
      <c r="A111" s="3">
        <v>106</v>
      </c>
      <c r="B111" s="3" t="str">
        <f t="shared" si="7"/>
        <v>通天塔106层boss</v>
      </c>
      <c r="C111" s="3">
        <f>INDEX([5]通天塔!$F$47:$F$1046,A111)</f>
        <v>272</v>
      </c>
      <c r="D111" s="3">
        <f t="shared" si="13"/>
        <v>272</v>
      </c>
      <c r="E111" s="3" t="s">
        <v>25</v>
      </c>
      <c r="F111" s="3" t="s">
        <v>26</v>
      </c>
      <c r="G111" s="3">
        <v>30</v>
      </c>
      <c r="H111" s="3">
        <v>30</v>
      </c>
      <c r="I111" s="3">
        <v>0.2</v>
      </c>
      <c r="J111" s="4">
        <v>0.7</v>
      </c>
      <c r="K111" s="4">
        <v>1</v>
      </c>
      <c r="L111" s="4">
        <v>5</v>
      </c>
      <c r="M111" s="3">
        <v>1</v>
      </c>
      <c r="N111" s="3">
        <v>2</v>
      </c>
      <c r="O111" s="3">
        <f>HLOOKUP(O$5,[1]非R能力!$B$8:$F$558,$D111+1,0)</f>
        <v>248734.74872064363</v>
      </c>
      <c r="P111" s="3">
        <f>HLOOKUP(P$5,[1]非R能力!$B$8:$F$558,$D111+1,0)</f>
        <v>47189.492219991109</v>
      </c>
      <c r="Q111" s="3">
        <f>HLOOKUP(Q$5,[1]非R能力!$B$8:$F$558,$D111+1,0)</f>
        <v>28076.744976372287</v>
      </c>
      <c r="R111" s="3">
        <f>HLOOKUP(R$5,[1]非R能力!$B$8:$F$558,$D111+1,0)</f>
        <v>7489.1899669309832</v>
      </c>
      <c r="S111" s="3">
        <f>HLOOKUP(S$5,[1]非R能力!$B$8:$F$558,$D111+1,0)</f>
        <v>9640.1544197540588</v>
      </c>
      <c r="T111" s="3">
        <f>INDEX([1]非R能力!$H$9:$H$558,D111)</f>
        <v>14728.320817335387</v>
      </c>
      <c r="U111" s="3">
        <f>IF(INDEX([1]非R能力!$FK$9:$FK$558,D111)=0,0,10)</f>
        <v>10</v>
      </c>
      <c r="V111" s="3">
        <f>IF(INDEX([1]非R能力!$FH$9:$FH$558,D111)=0,0,5000)</f>
        <v>5000</v>
      </c>
      <c r="W111" s="3">
        <f>HLOOKUP(W$5,[2]人物技能基础!$O$3:$Q$553,$D111+1,0)</f>
        <v>3.637142857142857</v>
      </c>
      <c r="X111" s="3">
        <f>HLOOKUP(X$5,[2]人物技能基础!$O$3:$Q$553,$D111+1,0)</f>
        <v>2.0186428571428574</v>
      </c>
      <c r="Y111" s="3">
        <f>HLOOKUP(Y$5,[2]人物技能基础!$O$3:$Q$553,$D111+1,0)</f>
        <v>99.964285714285708</v>
      </c>
      <c r="Z111" s="3">
        <f t="shared" si="8"/>
        <v>1529423</v>
      </c>
      <c r="AA111" s="3">
        <f t="shared" si="9"/>
        <v>29934</v>
      </c>
      <c r="AB111" s="3">
        <f t="shared" si="10"/>
        <v>9437</v>
      </c>
      <c r="AC111" s="3">
        <f t="shared" si="11"/>
        <v>9640</v>
      </c>
      <c r="AD111" s="3">
        <f t="shared" si="12"/>
        <v>10698</v>
      </c>
    </row>
    <row r="112" spans="1:30" x14ac:dyDescent="0.15">
      <c r="A112" s="3">
        <v>107</v>
      </c>
      <c r="B112" s="3" t="str">
        <f t="shared" si="7"/>
        <v>通天塔107层boss</v>
      </c>
      <c r="C112" s="3">
        <f>INDEX([5]通天塔!$F$47:$F$1046,A112)</f>
        <v>272</v>
      </c>
      <c r="D112" s="3">
        <f t="shared" si="13"/>
        <v>272</v>
      </c>
      <c r="E112" s="3" t="s">
        <v>25</v>
      </c>
      <c r="F112" s="3" t="s">
        <v>26</v>
      </c>
      <c r="G112" s="3">
        <v>30</v>
      </c>
      <c r="H112" s="3">
        <v>30</v>
      </c>
      <c r="I112" s="3">
        <v>0.2</v>
      </c>
      <c r="J112" s="4">
        <v>0.7</v>
      </c>
      <c r="K112" s="4">
        <v>1</v>
      </c>
      <c r="L112" s="4">
        <v>5</v>
      </c>
      <c r="M112" s="3">
        <v>1</v>
      </c>
      <c r="N112" s="3">
        <v>2</v>
      </c>
      <c r="O112" s="3">
        <f>HLOOKUP(O$5,[1]非R能力!$B$8:$F$558,$D112+1,0)</f>
        <v>248734.74872064363</v>
      </c>
      <c r="P112" s="3">
        <f>HLOOKUP(P$5,[1]非R能力!$B$8:$F$558,$D112+1,0)</f>
        <v>47189.492219991109</v>
      </c>
      <c r="Q112" s="3">
        <f>HLOOKUP(Q$5,[1]非R能力!$B$8:$F$558,$D112+1,0)</f>
        <v>28076.744976372287</v>
      </c>
      <c r="R112" s="3">
        <f>HLOOKUP(R$5,[1]非R能力!$B$8:$F$558,$D112+1,0)</f>
        <v>7489.1899669309832</v>
      </c>
      <c r="S112" s="3">
        <f>HLOOKUP(S$5,[1]非R能力!$B$8:$F$558,$D112+1,0)</f>
        <v>9640.1544197540588</v>
      </c>
      <c r="T112" s="3">
        <f>INDEX([1]非R能力!$H$9:$H$558,D112)</f>
        <v>14728.320817335387</v>
      </c>
      <c r="U112" s="3">
        <f>IF(INDEX([1]非R能力!$FK$9:$FK$558,D112)=0,0,10)</f>
        <v>10</v>
      </c>
      <c r="V112" s="3">
        <f>IF(INDEX([1]非R能力!$FH$9:$FH$558,D112)=0,0,5000)</f>
        <v>5000</v>
      </c>
      <c r="W112" s="3">
        <f>HLOOKUP(W$5,[2]人物技能基础!$O$3:$Q$553,$D112+1,0)</f>
        <v>3.637142857142857</v>
      </c>
      <c r="X112" s="3">
        <f>HLOOKUP(X$5,[2]人物技能基础!$O$3:$Q$553,$D112+1,0)</f>
        <v>2.0186428571428574</v>
      </c>
      <c r="Y112" s="3">
        <f>HLOOKUP(Y$5,[2]人物技能基础!$O$3:$Q$553,$D112+1,0)</f>
        <v>99.964285714285708</v>
      </c>
      <c r="Z112" s="3">
        <f t="shared" si="8"/>
        <v>1529423</v>
      </c>
      <c r="AA112" s="3">
        <f t="shared" si="9"/>
        <v>29934</v>
      </c>
      <c r="AB112" s="3">
        <f t="shared" si="10"/>
        <v>9437</v>
      </c>
      <c r="AC112" s="3">
        <f t="shared" si="11"/>
        <v>9640</v>
      </c>
      <c r="AD112" s="3">
        <f t="shared" si="12"/>
        <v>10698</v>
      </c>
    </row>
    <row r="113" spans="1:30" x14ac:dyDescent="0.15">
      <c r="A113" s="3">
        <v>108</v>
      </c>
      <c r="B113" s="3" t="str">
        <f t="shared" si="7"/>
        <v>通天塔108层boss</v>
      </c>
      <c r="C113" s="3">
        <f>INDEX([5]通天塔!$F$47:$F$1046,A113)</f>
        <v>273</v>
      </c>
      <c r="D113" s="3">
        <f t="shared" si="13"/>
        <v>273</v>
      </c>
      <c r="E113" s="3" t="s">
        <v>25</v>
      </c>
      <c r="F113" s="3" t="s">
        <v>26</v>
      </c>
      <c r="G113" s="3">
        <v>30</v>
      </c>
      <c r="H113" s="3">
        <v>30</v>
      </c>
      <c r="I113" s="3">
        <v>0.2</v>
      </c>
      <c r="J113" s="4">
        <v>0.7</v>
      </c>
      <c r="K113" s="4">
        <v>1</v>
      </c>
      <c r="L113" s="4">
        <v>5</v>
      </c>
      <c r="M113" s="3">
        <v>1</v>
      </c>
      <c r="N113" s="3">
        <v>2</v>
      </c>
      <c r="O113" s="3">
        <f>HLOOKUP(O$5,[1]非R能力!$B$8:$F$558,$D113+1,0)</f>
        <v>251756.71154378317</v>
      </c>
      <c r="P113" s="3">
        <f>HLOOKUP(P$5,[1]非R能力!$B$8:$F$558,$D113+1,0)</f>
        <v>47590.865194664322</v>
      </c>
      <c r="Q113" s="3">
        <f>HLOOKUP(Q$5,[1]非R能力!$B$8:$F$558,$D113+1,0)</f>
        <v>28260.433637882445</v>
      </c>
      <c r="R113" s="3">
        <f>HLOOKUP(R$5,[1]非R能力!$B$8:$F$558,$D113+1,0)</f>
        <v>7545.4299885056716</v>
      </c>
      <c r="S113" s="3">
        <f>HLOOKUP(S$5,[1]非R能力!$B$8:$F$558,$D113+1,0)</f>
        <v>9732.6242785605555</v>
      </c>
      <c r="T113" s="3">
        <f>INDEX([1]非R能力!$H$9:$H$558,D113)</f>
        <v>14831.493370433125</v>
      </c>
      <c r="U113" s="3">
        <f>IF(INDEX([1]非R能力!$FK$9:$FK$558,D113)=0,0,10)</f>
        <v>10</v>
      </c>
      <c r="V113" s="3">
        <f>IF(INDEX([1]非R能力!$FH$9:$FH$558,D113)=0,0,5000)</f>
        <v>5000</v>
      </c>
      <c r="W113" s="3">
        <f>HLOOKUP(W$5,[2]人物技能基础!$O$3:$Q$553,$D113+1,0)</f>
        <v>3.637142857142857</v>
      </c>
      <c r="X113" s="3">
        <f>HLOOKUP(X$5,[2]人物技能基础!$O$3:$Q$553,$D113+1,0)</f>
        <v>2.0186428571428574</v>
      </c>
      <c r="Y113" s="3">
        <f>HLOOKUP(Y$5,[2]人物技能基础!$O$3:$Q$553,$D113+1,0)</f>
        <v>99.964285714285708</v>
      </c>
      <c r="Z113" s="3">
        <f t="shared" si="8"/>
        <v>1542021</v>
      </c>
      <c r="AA113" s="3">
        <f t="shared" si="9"/>
        <v>30138</v>
      </c>
      <c r="AB113" s="3">
        <f t="shared" si="10"/>
        <v>9518</v>
      </c>
      <c r="AC113" s="3">
        <f t="shared" si="11"/>
        <v>9732</v>
      </c>
      <c r="AD113" s="3">
        <f t="shared" si="12"/>
        <v>10779</v>
      </c>
    </row>
    <row r="114" spans="1:30" x14ac:dyDescent="0.15">
      <c r="A114" s="3">
        <v>109</v>
      </c>
      <c r="B114" s="3" t="str">
        <f t="shared" si="7"/>
        <v>通天塔109层boss</v>
      </c>
      <c r="C114" s="3">
        <f>INDEX([5]通天塔!$F$47:$F$1046,A114)</f>
        <v>273</v>
      </c>
      <c r="D114" s="3">
        <f t="shared" si="13"/>
        <v>273</v>
      </c>
      <c r="E114" s="3" t="s">
        <v>25</v>
      </c>
      <c r="F114" s="3" t="s">
        <v>26</v>
      </c>
      <c r="G114" s="3">
        <v>30</v>
      </c>
      <c r="H114" s="3">
        <v>30</v>
      </c>
      <c r="I114" s="3">
        <v>0.2</v>
      </c>
      <c r="J114" s="4">
        <v>0.7</v>
      </c>
      <c r="K114" s="4">
        <v>1</v>
      </c>
      <c r="L114" s="4">
        <v>5</v>
      </c>
      <c r="M114" s="3">
        <v>1</v>
      </c>
      <c r="N114" s="3">
        <v>2</v>
      </c>
      <c r="O114" s="3">
        <f>HLOOKUP(O$5,[1]非R能力!$B$8:$F$558,$D114+1,0)</f>
        <v>251756.71154378317</v>
      </c>
      <c r="P114" s="3">
        <f>HLOOKUP(P$5,[1]非R能力!$B$8:$F$558,$D114+1,0)</f>
        <v>47590.865194664322</v>
      </c>
      <c r="Q114" s="3">
        <f>HLOOKUP(Q$5,[1]非R能力!$B$8:$F$558,$D114+1,0)</f>
        <v>28260.433637882445</v>
      </c>
      <c r="R114" s="3">
        <f>HLOOKUP(R$5,[1]非R能力!$B$8:$F$558,$D114+1,0)</f>
        <v>7545.4299885056716</v>
      </c>
      <c r="S114" s="3">
        <f>HLOOKUP(S$5,[1]非R能力!$B$8:$F$558,$D114+1,0)</f>
        <v>9732.6242785605555</v>
      </c>
      <c r="T114" s="3">
        <f>INDEX([1]非R能力!$H$9:$H$558,D114)</f>
        <v>14831.493370433125</v>
      </c>
      <c r="U114" s="3">
        <f>IF(INDEX([1]非R能力!$FK$9:$FK$558,D114)=0,0,10)</f>
        <v>10</v>
      </c>
      <c r="V114" s="3">
        <f>IF(INDEX([1]非R能力!$FH$9:$FH$558,D114)=0,0,5000)</f>
        <v>5000</v>
      </c>
      <c r="W114" s="3">
        <f>HLOOKUP(W$5,[2]人物技能基础!$O$3:$Q$553,$D114+1,0)</f>
        <v>3.637142857142857</v>
      </c>
      <c r="X114" s="3">
        <f>HLOOKUP(X$5,[2]人物技能基础!$O$3:$Q$553,$D114+1,0)</f>
        <v>2.0186428571428574</v>
      </c>
      <c r="Y114" s="3">
        <f>HLOOKUP(Y$5,[2]人物技能基础!$O$3:$Q$553,$D114+1,0)</f>
        <v>99.964285714285708</v>
      </c>
      <c r="Z114" s="3">
        <f t="shared" si="8"/>
        <v>1542021</v>
      </c>
      <c r="AA114" s="3">
        <f t="shared" si="9"/>
        <v>30138</v>
      </c>
      <c r="AB114" s="3">
        <f t="shared" si="10"/>
        <v>9518</v>
      </c>
      <c r="AC114" s="3">
        <f t="shared" si="11"/>
        <v>9732</v>
      </c>
      <c r="AD114" s="3">
        <f t="shared" si="12"/>
        <v>10779</v>
      </c>
    </row>
    <row r="115" spans="1:30" x14ac:dyDescent="0.15">
      <c r="A115" s="3">
        <v>110</v>
      </c>
      <c r="B115" s="3" t="str">
        <f t="shared" si="7"/>
        <v>通天塔110层boss</v>
      </c>
      <c r="C115" s="3">
        <f>INDEX([5]通天塔!$F$47:$F$1046,A115)</f>
        <v>274</v>
      </c>
      <c r="D115" s="3">
        <f t="shared" si="13"/>
        <v>274</v>
      </c>
      <c r="E115" s="3" t="s">
        <v>25</v>
      </c>
      <c r="F115" s="3" t="s">
        <v>26</v>
      </c>
      <c r="G115" s="3">
        <v>30</v>
      </c>
      <c r="H115" s="3">
        <v>30</v>
      </c>
      <c r="I115" s="3">
        <v>0.2</v>
      </c>
      <c r="J115" s="4">
        <v>0.7</v>
      </c>
      <c r="K115" s="4">
        <v>1</v>
      </c>
      <c r="L115" s="4">
        <v>5</v>
      </c>
      <c r="M115" s="3">
        <v>1</v>
      </c>
      <c r="N115" s="3">
        <v>2</v>
      </c>
      <c r="O115" s="3">
        <f>HLOOKUP(O$5,[1]非R能力!$B$8:$F$558,$D115+1,0)</f>
        <v>254746.46971411814</v>
      </c>
      <c r="P115" s="3">
        <f>HLOOKUP(P$5,[1]非R能力!$B$8:$F$558,$D115+1,0)</f>
        <v>47994.079218007413</v>
      </c>
      <c r="Q115" s="3">
        <f>HLOOKUP(Q$5,[1]非R能力!$B$8:$F$558,$D115+1,0)</f>
        <v>28446.471167602354</v>
      </c>
      <c r="R115" s="3">
        <f>HLOOKUP(R$5,[1]非R能力!$B$8:$F$558,$D115+1,0)</f>
        <v>7601.8666071563812</v>
      </c>
      <c r="S115" s="3">
        <f>HLOOKUP(S$5,[1]非R能力!$B$8:$F$558,$D115+1,0)</f>
        <v>9826.3493888963585</v>
      </c>
      <c r="T115" s="3">
        <f>INDEX([1]非R能力!$H$9:$H$558,D115)</f>
        <v>14935.20408576</v>
      </c>
      <c r="U115" s="3">
        <f>IF(INDEX([1]非R能力!$FK$9:$FK$558,D115)=0,0,10)</f>
        <v>10</v>
      </c>
      <c r="V115" s="3">
        <f>IF(INDEX([1]非R能力!$FH$9:$FH$558,D115)=0,0,5000)</f>
        <v>5000</v>
      </c>
      <c r="W115" s="3">
        <f>HLOOKUP(W$5,[2]人物技能基础!$O$3:$Q$553,$D115+1,0)</f>
        <v>3.637142857142857</v>
      </c>
      <c r="X115" s="3">
        <f>HLOOKUP(X$5,[2]人物技能基础!$O$3:$Q$553,$D115+1,0)</f>
        <v>2.0186428571428574</v>
      </c>
      <c r="Y115" s="3">
        <f>HLOOKUP(Y$5,[2]人物技能基础!$O$3:$Q$553,$D115+1,0)</f>
        <v>99.964285714285708</v>
      </c>
      <c r="Z115" s="3">
        <f t="shared" si="8"/>
        <v>1554724</v>
      </c>
      <c r="AA115" s="3">
        <f t="shared" si="9"/>
        <v>30344</v>
      </c>
      <c r="AB115" s="3">
        <f t="shared" si="10"/>
        <v>9598</v>
      </c>
      <c r="AC115" s="3">
        <f t="shared" si="11"/>
        <v>9826</v>
      </c>
      <c r="AD115" s="3">
        <f t="shared" si="12"/>
        <v>10859</v>
      </c>
    </row>
    <row r="116" spans="1:30" x14ac:dyDescent="0.15">
      <c r="A116" s="3">
        <v>111</v>
      </c>
      <c r="B116" s="3" t="str">
        <f t="shared" si="7"/>
        <v>通天塔111层boss</v>
      </c>
      <c r="C116" s="3">
        <f>INDEX([5]通天塔!$F$47:$F$1046,A116)</f>
        <v>275</v>
      </c>
      <c r="D116" s="3">
        <f t="shared" si="13"/>
        <v>275</v>
      </c>
      <c r="E116" s="3" t="s">
        <v>25</v>
      </c>
      <c r="F116" s="3" t="s">
        <v>26</v>
      </c>
      <c r="G116" s="3">
        <v>30</v>
      </c>
      <c r="H116" s="3">
        <v>30</v>
      </c>
      <c r="I116" s="3">
        <v>0.2</v>
      </c>
      <c r="J116" s="4">
        <v>0.7</v>
      </c>
      <c r="K116" s="4">
        <v>1</v>
      </c>
      <c r="L116" s="4">
        <v>5</v>
      </c>
      <c r="M116" s="3">
        <v>1</v>
      </c>
      <c r="N116" s="3">
        <v>2</v>
      </c>
      <c r="O116" s="3">
        <f>HLOOKUP(O$5,[1]非R能力!$B$8:$F$558,$D116+1,0)</f>
        <v>259422.15804428389</v>
      </c>
      <c r="P116" s="3">
        <f>HLOOKUP(P$5,[1]非R能力!$B$8:$F$558,$D116+1,0)</f>
        <v>48467.013951169189</v>
      </c>
      <c r="Q116" s="3">
        <f>HLOOKUP(Q$5,[1]非R能力!$B$8:$F$558,$D116+1,0)</f>
        <v>29625.34506069405</v>
      </c>
      <c r="R116" s="3">
        <f>HLOOKUP(R$5,[1]非R能力!$B$8:$F$558,$D116+1,0)</f>
        <v>7660.563498260296</v>
      </c>
      <c r="S116" s="3">
        <f>HLOOKUP(S$5,[1]非R能力!$B$8:$F$558,$D116+1,0)</f>
        <v>9915.2016503569794</v>
      </c>
      <c r="T116" s="3">
        <f>INDEX([1]非R能力!$H$9:$H$558,D116)</f>
        <v>15039.455428153817</v>
      </c>
      <c r="U116" s="3">
        <f>IF(INDEX([1]非R能力!$FK$9:$FK$558,D116)=0,0,10)</f>
        <v>10</v>
      </c>
      <c r="V116" s="3">
        <f>IF(INDEX([1]非R能力!$FH$9:$FH$558,D116)=0,0,5000)</f>
        <v>5000</v>
      </c>
      <c r="W116" s="3">
        <f>HLOOKUP(W$5,[2]人物技能基础!$O$3:$Q$553,$D116+1,0)</f>
        <v>3.637142857142857</v>
      </c>
      <c r="X116" s="3">
        <f>HLOOKUP(X$5,[2]人物技能基础!$O$3:$Q$553,$D116+1,0)</f>
        <v>2.0186428571428574</v>
      </c>
      <c r="Y116" s="3">
        <f>HLOOKUP(Y$5,[2]人物技能基础!$O$3:$Q$553,$D116+1,0)</f>
        <v>99.964285714285708</v>
      </c>
      <c r="Z116" s="3">
        <f t="shared" si="8"/>
        <v>1569293</v>
      </c>
      <c r="AA116" s="3">
        <f t="shared" si="9"/>
        <v>31554</v>
      </c>
      <c r="AB116" s="3">
        <f t="shared" si="10"/>
        <v>9693</v>
      </c>
      <c r="AC116" s="3">
        <f t="shared" si="11"/>
        <v>9915</v>
      </c>
      <c r="AD116" s="3">
        <f t="shared" si="12"/>
        <v>10943</v>
      </c>
    </row>
    <row r="117" spans="1:30" x14ac:dyDescent="0.15">
      <c r="A117" s="3">
        <v>112</v>
      </c>
      <c r="B117" s="3" t="str">
        <f t="shared" si="7"/>
        <v>通天塔112层boss</v>
      </c>
      <c r="C117" s="3">
        <f>INDEX([5]通天塔!$F$47:$F$1046,A117)</f>
        <v>275</v>
      </c>
      <c r="D117" s="3">
        <f t="shared" si="13"/>
        <v>275</v>
      </c>
      <c r="E117" s="3" t="s">
        <v>25</v>
      </c>
      <c r="F117" s="3" t="s">
        <v>26</v>
      </c>
      <c r="G117" s="3">
        <v>30</v>
      </c>
      <c r="H117" s="3">
        <v>30</v>
      </c>
      <c r="I117" s="3">
        <v>0.2</v>
      </c>
      <c r="J117" s="4">
        <v>0.7</v>
      </c>
      <c r="K117" s="4">
        <v>1</v>
      </c>
      <c r="L117" s="4">
        <v>5</v>
      </c>
      <c r="M117" s="3">
        <v>1</v>
      </c>
      <c r="N117" s="3">
        <v>2</v>
      </c>
      <c r="O117" s="3">
        <f>HLOOKUP(O$5,[1]非R能力!$B$8:$F$558,$D117+1,0)</f>
        <v>259422.15804428389</v>
      </c>
      <c r="P117" s="3">
        <f>HLOOKUP(P$5,[1]非R能力!$B$8:$F$558,$D117+1,0)</f>
        <v>48467.013951169189</v>
      </c>
      <c r="Q117" s="3">
        <f>HLOOKUP(Q$5,[1]非R能力!$B$8:$F$558,$D117+1,0)</f>
        <v>29625.34506069405</v>
      </c>
      <c r="R117" s="3">
        <f>HLOOKUP(R$5,[1]非R能力!$B$8:$F$558,$D117+1,0)</f>
        <v>7660.563498260296</v>
      </c>
      <c r="S117" s="3">
        <f>HLOOKUP(S$5,[1]非R能力!$B$8:$F$558,$D117+1,0)</f>
        <v>9915.2016503569794</v>
      </c>
      <c r="T117" s="3">
        <f>INDEX([1]非R能力!$H$9:$H$558,D117)</f>
        <v>15039.455428153817</v>
      </c>
      <c r="U117" s="3">
        <f>IF(INDEX([1]非R能力!$FK$9:$FK$558,D117)=0,0,10)</f>
        <v>10</v>
      </c>
      <c r="V117" s="3">
        <f>IF(INDEX([1]非R能力!$FH$9:$FH$558,D117)=0,0,5000)</f>
        <v>5000</v>
      </c>
      <c r="W117" s="3">
        <f>HLOOKUP(W$5,[2]人物技能基础!$O$3:$Q$553,$D117+1,0)</f>
        <v>3.637142857142857</v>
      </c>
      <c r="X117" s="3">
        <f>HLOOKUP(X$5,[2]人物技能基础!$O$3:$Q$553,$D117+1,0)</f>
        <v>2.0186428571428574</v>
      </c>
      <c r="Y117" s="3">
        <f>HLOOKUP(Y$5,[2]人物技能基础!$O$3:$Q$553,$D117+1,0)</f>
        <v>99.964285714285708</v>
      </c>
      <c r="Z117" s="3">
        <f t="shared" si="8"/>
        <v>1569293</v>
      </c>
      <c r="AA117" s="3">
        <f t="shared" si="9"/>
        <v>31554</v>
      </c>
      <c r="AB117" s="3">
        <f t="shared" si="10"/>
        <v>9693</v>
      </c>
      <c r="AC117" s="3">
        <f t="shared" si="11"/>
        <v>9915</v>
      </c>
      <c r="AD117" s="3">
        <f t="shared" si="12"/>
        <v>10943</v>
      </c>
    </row>
    <row r="118" spans="1:30" x14ac:dyDescent="0.15">
      <c r="A118" s="3">
        <v>113</v>
      </c>
      <c r="B118" s="3" t="str">
        <f t="shared" si="7"/>
        <v>通天塔113层boss</v>
      </c>
      <c r="C118" s="3">
        <f>INDEX([5]通天塔!$F$47:$F$1046,A118)</f>
        <v>276</v>
      </c>
      <c r="D118" s="3">
        <f t="shared" si="13"/>
        <v>276</v>
      </c>
      <c r="E118" s="3" t="s">
        <v>25</v>
      </c>
      <c r="F118" s="3" t="s">
        <v>26</v>
      </c>
      <c r="G118" s="3">
        <v>30</v>
      </c>
      <c r="H118" s="3">
        <v>30</v>
      </c>
      <c r="I118" s="3">
        <v>0.2</v>
      </c>
      <c r="J118" s="4">
        <v>0.7</v>
      </c>
      <c r="K118" s="4">
        <v>1</v>
      </c>
      <c r="L118" s="4">
        <v>5</v>
      </c>
      <c r="M118" s="3">
        <v>1</v>
      </c>
      <c r="N118" s="3">
        <v>2</v>
      </c>
      <c r="O118" s="3">
        <f>HLOOKUP(O$5,[1]非R能力!$B$8:$F$558,$D118+1,0)</f>
        <v>264234.96418769384</v>
      </c>
      <c r="P118" s="3">
        <f>HLOOKUP(P$5,[1]非R能力!$B$8:$F$558,$D118+1,0)</f>
        <v>48929.177073401726</v>
      </c>
      <c r="Q118" s="3">
        <f>HLOOKUP(Q$5,[1]非R能力!$B$8:$F$558,$D118+1,0)</f>
        <v>29872.356948181528</v>
      </c>
      <c r="R118" s="3">
        <f>HLOOKUP(R$5,[1]非R能力!$B$8:$F$558,$D118+1,0)</f>
        <v>7717.6548621309821</v>
      </c>
      <c r="S118" s="3">
        <f>HLOOKUP(S$5,[1]非R能力!$B$8:$F$558,$D118+1,0)</f>
        <v>10008.712273122934</v>
      </c>
      <c r="T118" s="3">
        <f>INDEX([1]非R能力!$H$9:$H$558,D118)</f>
        <v>15144.249868599096</v>
      </c>
      <c r="U118" s="3">
        <f>IF(INDEX([1]非R能力!$FK$9:$FK$558,D118)=0,0,10)</f>
        <v>10</v>
      </c>
      <c r="V118" s="3">
        <f>IF(INDEX([1]非R能力!$FH$9:$FH$558,D118)=0,0,5000)</f>
        <v>5000</v>
      </c>
      <c r="W118" s="3">
        <f>HLOOKUP(W$5,[2]人物技能基础!$O$3:$Q$553,$D118+1,0)</f>
        <v>3.637142857142857</v>
      </c>
      <c r="X118" s="3">
        <f>HLOOKUP(X$5,[2]人物技能基础!$O$3:$Q$553,$D118+1,0)</f>
        <v>2.0186428571428574</v>
      </c>
      <c r="Y118" s="3">
        <f>HLOOKUP(Y$5,[2]人物技能基础!$O$3:$Q$553,$D118+1,0)</f>
        <v>99.964285714285708</v>
      </c>
      <c r="Z118" s="3">
        <f t="shared" si="8"/>
        <v>1583607</v>
      </c>
      <c r="AA118" s="3">
        <f t="shared" si="9"/>
        <v>31833</v>
      </c>
      <c r="AB118" s="3">
        <f t="shared" si="10"/>
        <v>9785</v>
      </c>
      <c r="AC118" s="3">
        <f t="shared" si="11"/>
        <v>10008</v>
      </c>
      <c r="AD118" s="3">
        <f t="shared" si="12"/>
        <v>11025</v>
      </c>
    </row>
    <row r="119" spans="1:30" x14ac:dyDescent="0.15">
      <c r="A119" s="3">
        <v>114</v>
      </c>
      <c r="B119" s="3" t="str">
        <f t="shared" si="7"/>
        <v>通天塔114层boss</v>
      </c>
      <c r="C119" s="3">
        <f>INDEX([5]通天塔!$F$47:$F$1046,A119)</f>
        <v>276</v>
      </c>
      <c r="D119" s="3">
        <f t="shared" si="13"/>
        <v>276</v>
      </c>
      <c r="E119" s="3" t="s">
        <v>25</v>
      </c>
      <c r="F119" s="3" t="s">
        <v>26</v>
      </c>
      <c r="G119" s="3">
        <v>30</v>
      </c>
      <c r="H119" s="3">
        <v>30</v>
      </c>
      <c r="I119" s="3">
        <v>0.2</v>
      </c>
      <c r="J119" s="4">
        <v>0.7</v>
      </c>
      <c r="K119" s="4">
        <v>1</v>
      </c>
      <c r="L119" s="4">
        <v>5</v>
      </c>
      <c r="M119" s="3">
        <v>1</v>
      </c>
      <c r="N119" s="3">
        <v>2</v>
      </c>
      <c r="O119" s="3">
        <f>HLOOKUP(O$5,[1]非R能力!$B$8:$F$558,$D119+1,0)</f>
        <v>264234.96418769384</v>
      </c>
      <c r="P119" s="3">
        <f>HLOOKUP(P$5,[1]非R能力!$B$8:$F$558,$D119+1,0)</f>
        <v>48929.177073401726</v>
      </c>
      <c r="Q119" s="3">
        <f>HLOOKUP(Q$5,[1]非R能力!$B$8:$F$558,$D119+1,0)</f>
        <v>29872.356948181528</v>
      </c>
      <c r="R119" s="3">
        <f>HLOOKUP(R$5,[1]非R能力!$B$8:$F$558,$D119+1,0)</f>
        <v>7717.6548621309821</v>
      </c>
      <c r="S119" s="3">
        <f>HLOOKUP(S$5,[1]非R能力!$B$8:$F$558,$D119+1,0)</f>
        <v>10008.712273122934</v>
      </c>
      <c r="T119" s="3">
        <f>INDEX([1]非R能力!$H$9:$H$558,D119)</f>
        <v>15144.249868599096</v>
      </c>
      <c r="U119" s="3">
        <f>IF(INDEX([1]非R能力!$FK$9:$FK$558,D119)=0,0,10)</f>
        <v>10</v>
      </c>
      <c r="V119" s="3">
        <f>IF(INDEX([1]非R能力!$FH$9:$FH$558,D119)=0,0,5000)</f>
        <v>5000</v>
      </c>
      <c r="W119" s="3">
        <f>HLOOKUP(W$5,[2]人物技能基础!$O$3:$Q$553,$D119+1,0)</f>
        <v>3.637142857142857</v>
      </c>
      <c r="X119" s="3">
        <f>HLOOKUP(X$5,[2]人物技能基础!$O$3:$Q$553,$D119+1,0)</f>
        <v>2.0186428571428574</v>
      </c>
      <c r="Y119" s="3">
        <f>HLOOKUP(Y$5,[2]人物技能基础!$O$3:$Q$553,$D119+1,0)</f>
        <v>99.964285714285708</v>
      </c>
      <c r="Z119" s="3">
        <f t="shared" si="8"/>
        <v>1583607</v>
      </c>
      <c r="AA119" s="3">
        <f t="shared" si="9"/>
        <v>31833</v>
      </c>
      <c r="AB119" s="3">
        <f t="shared" si="10"/>
        <v>9785</v>
      </c>
      <c r="AC119" s="3">
        <f t="shared" si="11"/>
        <v>10008</v>
      </c>
      <c r="AD119" s="3">
        <f t="shared" si="12"/>
        <v>11025</v>
      </c>
    </row>
    <row r="120" spans="1:30" x14ac:dyDescent="0.15">
      <c r="A120" s="3">
        <v>115</v>
      </c>
      <c r="B120" s="3" t="str">
        <f t="shared" si="7"/>
        <v>通天塔115层boss</v>
      </c>
      <c r="C120" s="3">
        <f>INDEX([5]通天塔!$F$47:$F$1046,A120)</f>
        <v>277</v>
      </c>
      <c r="D120" s="3">
        <f t="shared" si="13"/>
        <v>277</v>
      </c>
      <c r="E120" s="3" t="s">
        <v>25</v>
      </c>
      <c r="F120" s="3" t="s">
        <v>26</v>
      </c>
      <c r="G120" s="3">
        <v>30</v>
      </c>
      <c r="H120" s="3">
        <v>30</v>
      </c>
      <c r="I120" s="3">
        <v>0.2</v>
      </c>
      <c r="J120" s="4">
        <v>0.7</v>
      </c>
      <c r="K120" s="4">
        <v>1</v>
      </c>
      <c r="L120" s="4">
        <v>5</v>
      </c>
      <c r="M120" s="3">
        <v>1</v>
      </c>
      <c r="N120" s="3">
        <v>2</v>
      </c>
      <c r="O120" s="3">
        <f>HLOOKUP(O$5,[1]非R能力!$B$8:$F$558,$D120+1,0)</f>
        <v>267911.6339829177</v>
      </c>
      <c r="P120" s="3">
        <f>HLOOKUP(P$5,[1]非R能力!$B$8:$F$558,$D120+1,0)</f>
        <v>49342.347410253358</v>
      </c>
      <c r="Q120" s="3">
        <f>HLOOKUP(Q$5,[1]非R能力!$B$8:$F$558,$D120+1,0)</f>
        <v>30077.660597905957</v>
      </c>
      <c r="R120" s="3">
        <f>HLOOKUP(R$5,[1]非R能力!$B$8:$F$558,$D120+1,0)</f>
        <v>7776.8748451370484</v>
      </c>
      <c r="S120" s="3">
        <f>HLOOKUP(S$5,[1]非R能力!$B$8:$F$558,$D120+1,0)</f>
        <v>10102.479074339053</v>
      </c>
      <c r="T120" s="3">
        <f>INDEX([1]非R能力!$H$9:$H$558,D120)</f>
        <v>15249.589884227104</v>
      </c>
      <c r="U120" s="3">
        <f>IF(INDEX([1]非R能力!$FK$9:$FK$558,D120)=0,0,10)</f>
        <v>10</v>
      </c>
      <c r="V120" s="3">
        <f>IF(INDEX([1]非R能力!$FH$9:$FH$558,D120)=0,0,5000)</f>
        <v>5000</v>
      </c>
      <c r="W120" s="3">
        <f>HLOOKUP(W$5,[2]人物技能基础!$O$3:$Q$553,$D120+1,0)</f>
        <v>3.637142857142857</v>
      </c>
      <c r="X120" s="3">
        <f>HLOOKUP(X$5,[2]人物技能基础!$O$3:$Q$553,$D120+1,0)</f>
        <v>2.0186428571428574</v>
      </c>
      <c r="Y120" s="3">
        <f>HLOOKUP(Y$5,[2]人物技能基础!$O$3:$Q$553,$D120+1,0)</f>
        <v>99.964285714285708</v>
      </c>
      <c r="Z120" s="3">
        <f t="shared" si="8"/>
        <v>1596573</v>
      </c>
      <c r="AA120" s="3">
        <f t="shared" si="9"/>
        <v>32063</v>
      </c>
      <c r="AB120" s="3">
        <f t="shared" si="10"/>
        <v>9868</v>
      </c>
      <c r="AC120" s="3">
        <f t="shared" si="11"/>
        <v>10102</v>
      </c>
      <c r="AD120" s="3">
        <f t="shared" si="12"/>
        <v>11109</v>
      </c>
    </row>
    <row r="121" spans="1:30" x14ac:dyDescent="0.15">
      <c r="A121" s="3">
        <v>116</v>
      </c>
      <c r="B121" s="3" t="str">
        <f t="shared" si="7"/>
        <v>通天塔116层boss</v>
      </c>
      <c r="C121" s="3">
        <f>INDEX([5]通天塔!$F$47:$F$1046,A121)</f>
        <v>277</v>
      </c>
      <c r="D121" s="3">
        <f t="shared" si="13"/>
        <v>277</v>
      </c>
      <c r="E121" s="3" t="s">
        <v>25</v>
      </c>
      <c r="F121" s="3" t="s">
        <v>26</v>
      </c>
      <c r="G121" s="3">
        <v>30</v>
      </c>
      <c r="H121" s="3">
        <v>30</v>
      </c>
      <c r="I121" s="3">
        <v>0.2</v>
      </c>
      <c r="J121" s="4">
        <v>0.7</v>
      </c>
      <c r="K121" s="4">
        <v>1</v>
      </c>
      <c r="L121" s="4">
        <v>5</v>
      </c>
      <c r="M121" s="3">
        <v>1</v>
      </c>
      <c r="N121" s="3">
        <v>2</v>
      </c>
      <c r="O121" s="3">
        <f>HLOOKUP(O$5,[1]非R能力!$B$8:$F$558,$D121+1,0)</f>
        <v>267911.6339829177</v>
      </c>
      <c r="P121" s="3">
        <f>HLOOKUP(P$5,[1]非R能力!$B$8:$F$558,$D121+1,0)</f>
        <v>49342.347410253358</v>
      </c>
      <c r="Q121" s="3">
        <f>HLOOKUP(Q$5,[1]非R能力!$B$8:$F$558,$D121+1,0)</f>
        <v>30077.660597905957</v>
      </c>
      <c r="R121" s="3">
        <f>HLOOKUP(R$5,[1]非R能力!$B$8:$F$558,$D121+1,0)</f>
        <v>7776.8748451370484</v>
      </c>
      <c r="S121" s="3">
        <f>HLOOKUP(S$5,[1]非R能力!$B$8:$F$558,$D121+1,0)</f>
        <v>10102.479074339053</v>
      </c>
      <c r="T121" s="3">
        <f>INDEX([1]非R能力!$H$9:$H$558,D121)</f>
        <v>15249.589884227104</v>
      </c>
      <c r="U121" s="3">
        <f>IF(INDEX([1]非R能力!$FK$9:$FK$558,D121)=0,0,10)</f>
        <v>10</v>
      </c>
      <c r="V121" s="3">
        <f>IF(INDEX([1]非R能力!$FH$9:$FH$558,D121)=0,0,5000)</f>
        <v>5000</v>
      </c>
      <c r="W121" s="3">
        <f>HLOOKUP(W$5,[2]人物技能基础!$O$3:$Q$553,$D121+1,0)</f>
        <v>3.637142857142857</v>
      </c>
      <c r="X121" s="3">
        <f>HLOOKUP(X$5,[2]人物技能基础!$O$3:$Q$553,$D121+1,0)</f>
        <v>2.0186428571428574</v>
      </c>
      <c r="Y121" s="3">
        <f>HLOOKUP(Y$5,[2]人物技能基础!$O$3:$Q$553,$D121+1,0)</f>
        <v>99.964285714285708</v>
      </c>
      <c r="Z121" s="3">
        <f t="shared" si="8"/>
        <v>1596573</v>
      </c>
      <c r="AA121" s="3">
        <f t="shared" si="9"/>
        <v>32063</v>
      </c>
      <c r="AB121" s="3">
        <f t="shared" si="10"/>
        <v>9868</v>
      </c>
      <c r="AC121" s="3">
        <f t="shared" si="11"/>
        <v>10102</v>
      </c>
      <c r="AD121" s="3">
        <f t="shared" si="12"/>
        <v>11109</v>
      </c>
    </row>
    <row r="122" spans="1:30" x14ac:dyDescent="0.15">
      <c r="A122" s="3">
        <v>117</v>
      </c>
      <c r="B122" s="3" t="str">
        <f t="shared" si="7"/>
        <v>通天塔117层boss</v>
      </c>
      <c r="C122" s="3">
        <f>INDEX([5]通天塔!$F$47:$F$1046,A122)</f>
        <v>278</v>
      </c>
      <c r="D122" s="3">
        <f t="shared" si="13"/>
        <v>278</v>
      </c>
      <c r="E122" s="3" t="s">
        <v>25</v>
      </c>
      <c r="F122" s="3" t="s">
        <v>26</v>
      </c>
      <c r="G122" s="3">
        <v>30</v>
      </c>
      <c r="H122" s="3">
        <v>30</v>
      </c>
      <c r="I122" s="3">
        <v>0.2</v>
      </c>
      <c r="J122" s="4">
        <v>0.7</v>
      </c>
      <c r="K122" s="4">
        <v>1</v>
      </c>
      <c r="L122" s="4">
        <v>5</v>
      </c>
      <c r="M122" s="3">
        <v>1</v>
      </c>
      <c r="N122" s="3">
        <v>2</v>
      </c>
      <c r="O122" s="3">
        <f>HLOOKUP(O$5,[1]非R能力!$B$8:$F$558,$D122+1,0)</f>
        <v>271507.38561532833</v>
      </c>
      <c r="P122" s="3">
        <f>HLOOKUP(P$5,[1]非R能力!$B$8:$F$558,$D122+1,0)</f>
        <v>49755.920025080588</v>
      </c>
      <c r="Q122" s="3">
        <f>HLOOKUP(Q$5,[1]非R能力!$B$8:$F$558,$D122+1,0)</f>
        <v>30282.158469764981</v>
      </c>
      <c r="R122" s="3">
        <f>HLOOKUP(R$5,[1]非R能力!$B$8:$F$558,$D122+1,0)</f>
        <v>7835.7085482202356</v>
      </c>
      <c r="S122" s="3">
        <f>HLOOKUP(S$5,[1]非R能力!$B$8:$F$558,$D122+1,0)</f>
        <v>10196.724085282003</v>
      </c>
      <c r="T122" s="3">
        <f>INDEX([1]非R能力!$H$9:$H$558,D122)</f>
        <v>15355.477958315807</v>
      </c>
      <c r="U122" s="3">
        <f>IF(INDEX([1]非R能力!$FK$9:$FK$558,D122)=0,0,10)</f>
        <v>10</v>
      </c>
      <c r="V122" s="3">
        <f>IF(INDEX([1]非R能力!$FH$9:$FH$558,D122)=0,0,5000)</f>
        <v>5000</v>
      </c>
      <c r="W122" s="3">
        <f>HLOOKUP(W$5,[2]人物技能基础!$O$3:$Q$553,$D122+1,0)</f>
        <v>3.637142857142857</v>
      </c>
      <c r="X122" s="3">
        <f>HLOOKUP(X$5,[2]人物技能基础!$O$3:$Q$553,$D122+1,0)</f>
        <v>2.0186428571428574</v>
      </c>
      <c r="Y122" s="3">
        <f>HLOOKUP(Y$5,[2]人物技能基础!$O$3:$Q$553,$D122+1,0)</f>
        <v>99.964285714285708</v>
      </c>
      <c r="Z122" s="3">
        <f t="shared" si="8"/>
        <v>1609563</v>
      </c>
      <c r="AA122" s="3">
        <f t="shared" si="9"/>
        <v>32292</v>
      </c>
      <c r="AB122" s="3">
        <f t="shared" si="10"/>
        <v>9951</v>
      </c>
      <c r="AC122" s="3">
        <f t="shared" si="11"/>
        <v>10196</v>
      </c>
      <c r="AD122" s="3">
        <f t="shared" si="12"/>
        <v>11193</v>
      </c>
    </row>
    <row r="123" spans="1:30" x14ac:dyDescent="0.15">
      <c r="A123" s="3">
        <v>118</v>
      </c>
      <c r="B123" s="3" t="str">
        <f t="shared" si="7"/>
        <v>通天塔118层boss</v>
      </c>
      <c r="C123" s="3">
        <f>INDEX([5]通天塔!$F$47:$F$1046,A123)</f>
        <v>279</v>
      </c>
      <c r="D123" s="3">
        <f t="shared" si="13"/>
        <v>279</v>
      </c>
      <c r="E123" s="3" t="s">
        <v>25</v>
      </c>
      <c r="F123" s="3" t="s">
        <v>26</v>
      </c>
      <c r="G123" s="3">
        <v>30</v>
      </c>
      <c r="H123" s="3">
        <v>30</v>
      </c>
      <c r="I123" s="3">
        <v>0.2</v>
      </c>
      <c r="J123" s="4">
        <v>0.7</v>
      </c>
      <c r="K123" s="4">
        <v>1</v>
      </c>
      <c r="L123" s="4">
        <v>5</v>
      </c>
      <c r="M123" s="3">
        <v>1</v>
      </c>
      <c r="N123" s="3">
        <v>2</v>
      </c>
      <c r="O123" s="3">
        <f>HLOOKUP(O$5,[1]非R能力!$B$8:$F$558,$D123+1,0)</f>
        <v>275411.03358127177</v>
      </c>
      <c r="P123" s="3">
        <f>HLOOKUP(P$5,[1]非R能力!$B$8:$F$558,$D123+1,0)</f>
        <v>50226.855171472409</v>
      </c>
      <c r="Q123" s="3">
        <f>HLOOKUP(Q$5,[1]非R能力!$B$8:$F$558,$D123+1,0)</f>
        <v>30497.35614542542</v>
      </c>
      <c r="R123" s="3">
        <f>HLOOKUP(R$5,[1]非R能力!$B$8:$F$558,$D123+1,0)</f>
        <v>7895.2576379981174</v>
      </c>
      <c r="S123" s="3">
        <f>HLOOKUP(S$5,[1]非R能力!$B$8:$F$558,$D123+1,0)</f>
        <v>10286.763607094561</v>
      </c>
      <c r="T123" s="3">
        <f>INDEX([1]非R能力!$H$9:$H$558,D123)</f>
        <v>15461.916580289933</v>
      </c>
      <c r="U123" s="3">
        <f>IF(INDEX([1]非R能力!$FK$9:$FK$558,D123)=0,0,10)</f>
        <v>10</v>
      </c>
      <c r="V123" s="3">
        <f>IF(INDEX([1]非R能力!$FH$9:$FH$558,D123)=0,0,5000)</f>
        <v>5000</v>
      </c>
      <c r="W123" s="3">
        <f>HLOOKUP(W$5,[2]人物技能基础!$O$3:$Q$553,$D123+1,0)</f>
        <v>3.637142857142857</v>
      </c>
      <c r="X123" s="3">
        <f>HLOOKUP(X$5,[2]人物技能基础!$O$3:$Q$553,$D123+1,0)</f>
        <v>2.0186428571428574</v>
      </c>
      <c r="Y123" s="3">
        <f>HLOOKUP(Y$5,[2]人物技能基础!$O$3:$Q$553,$D123+1,0)</f>
        <v>99.964285714285708</v>
      </c>
      <c r="Z123" s="3">
        <f t="shared" si="8"/>
        <v>1624134</v>
      </c>
      <c r="AA123" s="3">
        <f t="shared" si="9"/>
        <v>32533</v>
      </c>
      <c r="AB123" s="3">
        <f t="shared" si="10"/>
        <v>10045</v>
      </c>
      <c r="AC123" s="3">
        <f t="shared" si="11"/>
        <v>10286</v>
      </c>
      <c r="AD123" s="3">
        <f t="shared" si="12"/>
        <v>11278</v>
      </c>
    </row>
    <row r="124" spans="1:30" x14ac:dyDescent="0.15">
      <c r="A124" s="3">
        <v>119</v>
      </c>
      <c r="B124" s="3" t="str">
        <f t="shared" si="7"/>
        <v>通天塔119层boss</v>
      </c>
      <c r="C124" s="3">
        <f>INDEX([5]通天塔!$F$47:$F$1046,A124)</f>
        <v>279</v>
      </c>
      <c r="D124" s="3">
        <f t="shared" si="13"/>
        <v>279</v>
      </c>
      <c r="E124" s="3" t="s">
        <v>25</v>
      </c>
      <c r="F124" s="3" t="s">
        <v>26</v>
      </c>
      <c r="G124" s="3">
        <v>30</v>
      </c>
      <c r="H124" s="3">
        <v>30</v>
      </c>
      <c r="I124" s="3">
        <v>0.2</v>
      </c>
      <c r="J124" s="4">
        <v>0.7</v>
      </c>
      <c r="K124" s="4">
        <v>1</v>
      </c>
      <c r="L124" s="4">
        <v>5</v>
      </c>
      <c r="M124" s="3">
        <v>1</v>
      </c>
      <c r="N124" s="3">
        <v>2</v>
      </c>
      <c r="O124" s="3">
        <f>HLOOKUP(O$5,[1]非R能力!$B$8:$F$558,$D124+1,0)</f>
        <v>275411.03358127177</v>
      </c>
      <c r="P124" s="3">
        <f>HLOOKUP(P$5,[1]非R能力!$B$8:$F$558,$D124+1,0)</f>
        <v>50226.855171472409</v>
      </c>
      <c r="Q124" s="3">
        <f>HLOOKUP(Q$5,[1]非R能力!$B$8:$F$558,$D124+1,0)</f>
        <v>30497.35614542542</v>
      </c>
      <c r="R124" s="3">
        <f>HLOOKUP(R$5,[1]非R能力!$B$8:$F$558,$D124+1,0)</f>
        <v>7895.2576379981174</v>
      </c>
      <c r="S124" s="3">
        <f>HLOOKUP(S$5,[1]非R能力!$B$8:$F$558,$D124+1,0)</f>
        <v>10286.763607094561</v>
      </c>
      <c r="T124" s="3">
        <f>INDEX([1]非R能力!$H$9:$H$558,D124)</f>
        <v>15461.916580289933</v>
      </c>
      <c r="U124" s="3">
        <f>IF(INDEX([1]非R能力!$FK$9:$FK$558,D124)=0,0,10)</f>
        <v>10</v>
      </c>
      <c r="V124" s="3">
        <f>IF(INDEX([1]非R能力!$FH$9:$FH$558,D124)=0,0,5000)</f>
        <v>5000</v>
      </c>
      <c r="W124" s="3">
        <f>HLOOKUP(W$5,[2]人物技能基础!$O$3:$Q$553,$D124+1,0)</f>
        <v>3.637142857142857</v>
      </c>
      <c r="X124" s="3">
        <f>HLOOKUP(X$5,[2]人物技能基础!$O$3:$Q$553,$D124+1,0)</f>
        <v>2.0186428571428574</v>
      </c>
      <c r="Y124" s="3">
        <f>HLOOKUP(Y$5,[2]人物技能基础!$O$3:$Q$553,$D124+1,0)</f>
        <v>99.964285714285708</v>
      </c>
      <c r="Z124" s="3">
        <f t="shared" si="8"/>
        <v>1624134</v>
      </c>
      <c r="AA124" s="3">
        <f t="shared" si="9"/>
        <v>32533</v>
      </c>
      <c r="AB124" s="3">
        <f t="shared" si="10"/>
        <v>10045</v>
      </c>
      <c r="AC124" s="3">
        <f t="shared" si="11"/>
        <v>10286</v>
      </c>
      <c r="AD124" s="3">
        <f t="shared" si="12"/>
        <v>11278</v>
      </c>
    </row>
    <row r="125" spans="1:30" x14ac:dyDescent="0.15">
      <c r="A125" s="3">
        <v>120</v>
      </c>
      <c r="B125" s="3" t="str">
        <f t="shared" si="7"/>
        <v>通天塔120层boss</v>
      </c>
      <c r="C125" s="3">
        <f>INDEX([5]通天塔!$F$47:$F$1046,A125)</f>
        <v>280</v>
      </c>
      <c r="D125" s="3">
        <f t="shared" si="13"/>
        <v>280</v>
      </c>
      <c r="E125" s="3" t="s">
        <v>25</v>
      </c>
      <c r="F125" s="3" t="s">
        <v>26</v>
      </c>
      <c r="G125" s="3">
        <v>30</v>
      </c>
      <c r="H125" s="3">
        <v>30</v>
      </c>
      <c r="I125" s="3">
        <v>0.2</v>
      </c>
      <c r="J125" s="4">
        <v>0.7</v>
      </c>
      <c r="K125" s="4">
        <v>1</v>
      </c>
      <c r="L125" s="4">
        <v>5</v>
      </c>
      <c r="M125" s="3">
        <v>1</v>
      </c>
      <c r="N125" s="3">
        <v>2</v>
      </c>
      <c r="O125" s="3">
        <f>HLOOKUP(O$5,[1]非R能力!$B$8:$F$558,$D125+1,0)</f>
        <v>278636.42772377771</v>
      </c>
      <c r="P125" s="3">
        <f>HLOOKUP(P$5,[1]非R能力!$B$8:$F$558,$D125+1,0)</f>
        <v>50712.841572831036</v>
      </c>
      <c r="Q125" s="3">
        <f>HLOOKUP(Q$5,[1]非R能力!$B$8:$F$558,$D125+1,0)</f>
        <v>30782.099847846097</v>
      </c>
      <c r="R125" s="3">
        <f>HLOOKUP(R$5,[1]非R能力!$B$8:$F$558,$D125+1,0)</f>
        <v>7956.045784782671</v>
      </c>
      <c r="S125" s="3">
        <f>HLOOKUP(S$5,[1]非R能力!$B$8:$F$558,$D125+1,0)</f>
        <v>10363.117533785158</v>
      </c>
      <c r="T125" s="3">
        <f>INDEX([1]非R能力!$H$9:$H$558,D125)</f>
        <v>15568.908245720922</v>
      </c>
      <c r="U125" s="3">
        <f>IF(INDEX([1]非R能力!$FK$9:$FK$558,D125)=0,0,10)</f>
        <v>10</v>
      </c>
      <c r="V125" s="3">
        <f>IF(INDEX([1]非R能力!$FH$9:$FH$558,D125)=0,0,5000)</f>
        <v>5000</v>
      </c>
      <c r="W125" s="3">
        <f>HLOOKUP(W$5,[2]人物技能基础!$O$3:$Q$553,$D125+1,0)</f>
        <v>3.637142857142857</v>
      </c>
      <c r="X125" s="3">
        <f>HLOOKUP(X$5,[2]人物技能基础!$O$3:$Q$553,$D125+1,0)</f>
        <v>2.0186428571428574</v>
      </c>
      <c r="Y125" s="3">
        <f>HLOOKUP(Y$5,[2]人物技能基础!$O$3:$Q$553,$D125+1,0)</f>
        <v>99.964285714285708</v>
      </c>
      <c r="Z125" s="3">
        <f t="shared" si="8"/>
        <v>1639124</v>
      </c>
      <c r="AA125" s="3">
        <f t="shared" si="9"/>
        <v>32839</v>
      </c>
      <c r="AB125" s="3">
        <f t="shared" si="10"/>
        <v>10142</v>
      </c>
      <c r="AC125" s="3">
        <f t="shared" si="11"/>
        <v>10363</v>
      </c>
      <c r="AD125" s="3">
        <f t="shared" si="12"/>
        <v>11365</v>
      </c>
    </row>
    <row r="126" spans="1:30" x14ac:dyDescent="0.15">
      <c r="A126" s="3">
        <v>121</v>
      </c>
      <c r="B126" s="3" t="str">
        <f t="shared" si="7"/>
        <v>通天塔121层boss</v>
      </c>
      <c r="C126" s="3">
        <f>INDEX([5]通天塔!$F$47:$F$1046,A126)</f>
        <v>280</v>
      </c>
      <c r="D126" s="3">
        <f t="shared" si="13"/>
        <v>280</v>
      </c>
      <c r="E126" s="3" t="s">
        <v>25</v>
      </c>
      <c r="F126" s="3" t="s">
        <v>26</v>
      </c>
      <c r="G126" s="3">
        <v>30</v>
      </c>
      <c r="H126" s="3">
        <v>30</v>
      </c>
      <c r="I126" s="3">
        <v>0.2</v>
      </c>
      <c r="J126" s="4">
        <v>0.7</v>
      </c>
      <c r="K126" s="4">
        <v>1</v>
      </c>
      <c r="L126" s="4">
        <v>5</v>
      </c>
      <c r="M126" s="3">
        <v>1</v>
      </c>
      <c r="N126" s="3">
        <v>2</v>
      </c>
      <c r="O126" s="3">
        <f>HLOOKUP(O$5,[1]非R能力!$B$8:$F$558,$D126+1,0)</f>
        <v>278636.42772377771</v>
      </c>
      <c r="P126" s="3">
        <f>HLOOKUP(P$5,[1]非R能力!$B$8:$F$558,$D126+1,0)</f>
        <v>50712.841572831036</v>
      </c>
      <c r="Q126" s="3">
        <f>HLOOKUP(Q$5,[1]非R能力!$B$8:$F$558,$D126+1,0)</f>
        <v>30782.099847846097</v>
      </c>
      <c r="R126" s="3">
        <f>HLOOKUP(R$5,[1]非R能力!$B$8:$F$558,$D126+1,0)</f>
        <v>7956.045784782671</v>
      </c>
      <c r="S126" s="3">
        <f>HLOOKUP(S$5,[1]非R能力!$B$8:$F$558,$D126+1,0)</f>
        <v>10363.117533785158</v>
      </c>
      <c r="T126" s="3">
        <f>INDEX([1]非R能力!$H$9:$H$558,D126)</f>
        <v>15568.908245720922</v>
      </c>
      <c r="U126" s="3">
        <f>IF(INDEX([1]非R能力!$FK$9:$FK$558,D126)=0,0,10)</f>
        <v>10</v>
      </c>
      <c r="V126" s="3">
        <f>IF(INDEX([1]非R能力!$FH$9:$FH$558,D126)=0,0,5000)</f>
        <v>5000</v>
      </c>
      <c r="W126" s="3">
        <f>HLOOKUP(W$5,[2]人物技能基础!$O$3:$Q$553,$D126+1,0)</f>
        <v>3.637142857142857</v>
      </c>
      <c r="X126" s="3">
        <f>HLOOKUP(X$5,[2]人物技能基础!$O$3:$Q$553,$D126+1,0)</f>
        <v>2.0186428571428574</v>
      </c>
      <c r="Y126" s="3">
        <f>HLOOKUP(Y$5,[2]人物技能基础!$O$3:$Q$553,$D126+1,0)</f>
        <v>99.964285714285708</v>
      </c>
      <c r="Z126" s="3">
        <f t="shared" si="8"/>
        <v>1639124</v>
      </c>
      <c r="AA126" s="3">
        <f t="shared" si="9"/>
        <v>32839</v>
      </c>
      <c r="AB126" s="3">
        <f t="shared" si="10"/>
        <v>10142</v>
      </c>
      <c r="AC126" s="3">
        <f t="shared" si="11"/>
        <v>10363</v>
      </c>
      <c r="AD126" s="3">
        <f t="shared" si="12"/>
        <v>11365</v>
      </c>
    </row>
    <row r="127" spans="1:30" x14ac:dyDescent="0.15">
      <c r="A127" s="3">
        <v>122</v>
      </c>
      <c r="B127" s="3" t="str">
        <f t="shared" si="7"/>
        <v>通天塔122层boss</v>
      </c>
      <c r="C127" s="3">
        <f>INDEX([5]通天塔!$F$47:$F$1046,A127)</f>
        <v>280</v>
      </c>
      <c r="D127" s="3">
        <f t="shared" si="13"/>
        <v>280</v>
      </c>
      <c r="E127" s="3" t="s">
        <v>25</v>
      </c>
      <c r="F127" s="3" t="s">
        <v>26</v>
      </c>
      <c r="G127" s="3">
        <v>30</v>
      </c>
      <c r="H127" s="3">
        <v>30</v>
      </c>
      <c r="I127" s="3">
        <v>0.2</v>
      </c>
      <c r="J127" s="4">
        <v>0.7</v>
      </c>
      <c r="K127" s="4">
        <v>1</v>
      </c>
      <c r="L127" s="4">
        <v>5</v>
      </c>
      <c r="M127" s="3">
        <v>1</v>
      </c>
      <c r="N127" s="3">
        <v>2</v>
      </c>
      <c r="O127" s="3">
        <f>HLOOKUP(O$5,[1]非R能力!$B$8:$F$558,$D127+1,0)</f>
        <v>278636.42772377771</v>
      </c>
      <c r="P127" s="3">
        <f>HLOOKUP(P$5,[1]非R能力!$B$8:$F$558,$D127+1,0)</f>
        <v>50712.841572831036</v>
      </c>
      <c r="Q127" s="3">
        <f>HLOOKUP(Q$5,[1]非R能力!$B$8:$F$558,$D127+1,0)</f>
        <v>30782.099847846097</v>
      </c>
      <c r="R127" s="3">
        <f>HLOOKUP(R$5,[1]非R能力!$B$8:$F$558,$D127+1,0)</f>
        <v>7956.045784782671</v>
      </c>
      <c r="S127" s="3">
        <f>HLOOKUP(S$5,[1]非R能力!$B$8:$F$558,$D127+1,0)</f>
        <v>10363.117533785158</v>
      </c>
      <c r="T127" s="3">
        <f>INDEX([1]非R能力!$H$9:$H$558,D127)</f>
        <v>15568.908245720922</v>
      </c>
      <c r="U127" s="3">
        <f>IF(INDEX([1]非R能力!$FK$9:$FK$558,D127)=0,0,10)</f>
        <v>10</v>
      </c>
      <c r="V127" s="3">
        <f>IF(INDEX([1]非R能力!$FH$9:$FH$558,D127)=0,0,5000)</f>
        <v>5000</v>
      </c>
      <c r="W127" s="3">
        <f>HLOOKUP(W$5,[2]人物技能基础!$O$3:$Q$553,$D127+1,0)</f>
        <v>3.637142857142857</v>
      </c>
      <c r="X127" s="3">
        <f>HLOOKUP(X$5,[2]人物技能基础!$O$3:$Q$553,$D127+1,0)</f>
        <v>2.0186428571428574</v>
      </c>
      <c r="Y127" s="3">
        <f>HLOOKUP(Y$5,[2]人物技能基础!$O$3:$Q$553,$D127+1,0)</f>
        <v>99.964285714285708</v>
      </c>
      <c r="Z127" s="3">
        <f t="shared" si="8"/>
        <v>1639124</v>
      </c>
      <c r="AA127" s="3">
        <f t="shared" si="9"/>
        <v>32839</v>
      </c>
      <c r="AB127" s="3">
        <f t="shared" si="10"/>
        <v>10142</v>
      </c>
      <c r="AC127" s="3">
        <f t="shared" si="11"/>
        <v>10363</v>
      </c>
      <c r="AD127" s="3">
        <f t="shared" si="12"/>
        <v>11365</v>
      </c>
    </row>
    <row r="128" spans="1:30" x14ac:dyDescent="0.15">
      <c r="A128" s="3">
        <v>123</v>
      </c>
      <c r="B128" s="3" t="str">
        <f t="shared" si="7"/>
        <v>通天塔123层boss</v>
      </c>
      <c r="C128" s="3">
        <f>INDEX([5]通天塔!$F$47:$F$1046,A128)</f>
        <v>280</v>
      </c>
      <c r="D128" s="3">
        <f t="shared" si="13"/>
        <v>280</v>
      </c>
      <c r="E128" s="3" t="s">
        <v>25</v>
      </c>
      <c r="F128" s="3" t="s">
        <v>26</v>
      </c>
      <c r="G128" s="3">
        <v>30</v>
      </c>
      <c r="H128" s="3">
        <v>30</v>
      </c>
      <c r="I128" s="3">
        <v>0.2</v>
      </c>
      <c r="J128" s="4">
        <v>0.7</v>
      </c>
      <c r="K128" s="4">
        <v>1</v>
      </c>
      <c r="L128" s="4">
        <v>5</v>
      </c>
      <c r="M128" s="3">
        <v>1</v>
      </c>
      <c r="N128" s="3">
        <v>2</v>
      </c>
      <c r="O128" s="3">
        <f>HLOOKUP(O$5,[1]非R能力!$B$8:$F$558,$D128+1,0)</f>
        <v>278636.42772377771</v>
      </c>
      <c r="P128" s="3">
        <f>HLOOKUP(P$5,[1]非R能力!$B$8:$F$558,$D128+1,0)</f>
        <v>50712.841572831036</v>
      </c>
      <c r="Q128" s="3">
        <f>HLOOKUP(Q$5,[1]非R能力!$B$8:$F$558,$D128+1,0)</f>
        <v>30782.099847846097</v>
      </c>
      <c r="R128" s="3">
        <f>HLOOKUP(R$5,[1]非R能力!$B$8:$F$558,$D128+1,0)</f>
        <v>7956.045784782671</v>
      </c>
      <c r="S128" s="3">
        <f>HLOOKUP(S$5,[1]非R能力!$B$8:$F$558,$D128+1,0)</f>
        <v>10363.117533785158</v>
      </c>
      <c r="T128" s="3">
        <f>INDEX([1]非R能力!$H$9:$H$558,D128)</f>
        <v>15568.908245720922</v>
      </c>
      <c r="U128" s="3">
        <f>IF(INDEX([1]非R能力!$FK$9:$FK$558,D128)=0,0,10)</f>
        <v>10</v>
      </c>
      <c r="V128" s="3">
        <f>IF(INDEX([1]非R能力!$FH$9:$FH$558,D128)=0,0,5000)</f>
        <v>5000</v>
      </c>
      <c r="W128" s="3">
        <f>HLOOKUP(W$5,[2]人物技能基础!$O$3:$Q$553,$D128+1,0)</f>
        <v>3.637142857142857</v>
      </c>
      <c r="X128" s="3">
        <f>HLOOKUP(X$5,[2]人物技能基础!$O$3:$Q$553,$D128+1,0)</f>
        <v>2.0186428571428574</v>
      </c>
      <c r="Y128" s="3">
        <f>HLOOKUP(Y$5,[2]人物技能基础!$O$3:$Q$553,$D128+1,0)</f>
        <v>99.964285714285708</v>
      </c>
      <c r="Z128" s="3">
        <f t="shared" si="8"/>
        <v>1639124</v>
      </c>
      <c r="AA128" s="3">
        <f t="shared" si="9"/>
        <v>32839</v>
      </c>
      <c r="AB128" s="3">
        <f t="shared" si="10"/>
        <v>10142</v>
      </c>
      <c r="AC128" s="3">
        <f t="shared" si="11"/>
        <v>10363</v>
      </c>
      <c r="AD128" s="3">
        <f t="shared" si="12"/>
        <v>11365</v>
      </c>
    </row>
    <row r="129" spans="1:30" x14ac:dyDescent="0.15">
      <c r="A129" s="3">
        <v>124</v>
      </c>
      <c r="B129" s="3" t="str">
        <f t="shared" si="7"/>
        <v>通天塔124层boss</v>
      </c>
      <c r="C129" s="3">
        <f>INDEX([5]通天塔!$F$47:$F$1046,A129)</f>
        <v>281</v>
      </c>
      <c r="D129" s="3">
        <f t="shared" si="13"/>
        <v>281</v>
      </c>
      <c r="E129" s="3" t="s">
        <v>25</v>
      </c>
      <c r="F129" s="3" t="s">
        <v>26</v>
      </c>
      <c r="G129" s="3">
        <v>30</v>
      </c>
      <c r="H129" s="3">
        <v>30</v>
      </c>
      <c r="I129" s="3">
        <v>0.2</v>
      </c>
      <c r="J129" s="4">
        <v>0.7</v>
      </c>
      <c r="K129" s="4">
        <v>1</v>
      </c>
      <c r="L129" s="4">
        <v>5</v>
      </c>
      <c r="M129" s="3">
        <v>1</v>
      </c>
      <c r="N129" s="3">
        <v>2</v>
      </c>
      <c r="O129" s="3">
        <f>HLOOKUP(O$5,[1]非R能力!$B$8:$F$558,$D129+1,0)</f>
        <v>282062.44071530254</v>
      </c>
      <c r="P129" s="3">
        <f>HLOOKUP(P$5,[1]非R能力!$B$8:$F$558,$D129+1,0)</f>
        <v>51203.162167751419</v>
      </c>
      <c r="Q129" s="3">
        <f>HLOOKUP(Q$5,[1]非R能力!$B$8:$F$558,$D129+1,0)</f>
        <v>31071.118820667118</v>
      </c>
      <c r="R129" s="3">
        <f>HLOOKUP(R$5,[1]非R能力!$B$8:$F$558,$D129+1,0)</f>
        <v>8017.8723295503341</v>
      </c>
      <c r="S129" s="3">
        <f>HLOOKUP(S$5,[1]非R能力!$B$8:$F$558,$D129+1,0)</f>
        <v>10443.187370611509</v>
      </c>
      <c r="T129" s="3">
        <f>INDEX([1]非R能力!$H$9:$H$558,D129)</f>
        <v>15676.455456326928</v>
      </c>
      <c r="U129" s="3">
        <f>IF(INDEX([1]非R能力!$FK$9:$FK$558,D129)=0,0,10)</f>
        <v>10</v>
      </c>
      <c r="V129" s="3">
        <f>IF(INDEX([1]非R能力!$FH$9:$FH$558,D129)=0,0,5000)</f>
        <v>5000</v>
      </c>
      <c r="W129" s="3">
        <f>HLOOKUP(W$5,[2]人物技能基础!$O$3:$Q$553,$D129+1,0)</f>
        <v>3.637142857142857</v>
      </c>
      <c r="X129" s="3">
        <f>HLOOKUP(X$5,[2]人物技能基础!$O$3:$Q$553,$D129+1,0)</f>
        <v>2.0186428571428574</v>
      </c>
      <c r="Y129" s="3">
        <f>HLOOKUP(Y$5,[2]人物技能基础!$O$3:$Q$553,$D129+1,0)</f>
        <v>99.964285714285708</v>
      </c>
      <c r="Z129" s="3">
        <f t="shared" si="8"/>
        <v>1654235</v>
      </c>
      <c r="AA129" s="3">
        <f t="shared" si="9"/>
        <v>33151</v>
      </c>
      <c r="AB129" s="3">
        <f t="shared" si="10"/>
        <v>10240</v>
      </c>
      <c r="AC129" s="3">
        <f t="shared" si="11"/>
        <v>10443</v>
      </c>
      <c r="AD129" s="3">
        <f t="shared" si="12"/>
        <v>11454</v>
      </c>
    </row>
    <row r="130" spans="1:30" x14ac:dyDescent="0.15">
      <c r="A130" s="3">
        <v>125</v>
      </c>
      <c r="B130" s="3" t="str">
        <f t="shared" si="7"/>
        <v>通天塔125层boss</v>
      </c>
      <c r="C130" s="3">
        <f>INDEX([5]通天塔!$F$47:$F$1046,A130)</f>
        <v>281</v>
      </c>
      <c r="D130" s="3">
        <f t="shared" si="13"/>
        <v>281</v>
      </c>
      <c r="E130" s="3" t="s">
        <v>25</v>
      </c>
      <c r="F130" s="3" t="s">
        <v>26</v>
      </c>
      <c r="G130" s="3">
        <v>30</v>
      </c>
      <c r="H130" s="3">
        <v>30</v>
      </c>
      <c r="I130" s="3">
        <v>0.2</v>
      </c>
      <c r="J130" s="4">
        <v>0.7</v>
      </c>
      <c r="K130" s="4">
        <v>1</v>
      </c>
      <c r="L130" s="4">
        <v>5</v>
      </c>
      <c r="M130" s="3">
        <v>1</v>
      </c>
      <c r="N130" s="3">
        <v>2</v>
      </c>
      <c r="O130" s="3">
        <f>HLOOKUP(O$5,[1]非R能力!$B$8:$F$558,$D130+1,0)</f>
        <v>282062.44071530254</v>
      </c>
      <c r="P130" s="3">
        <f>HLOOKUP(P$5,[1]非R能力!$B$8:$F$558,$D130+1,0)</f>
        <v>51203.162167751419</v>
      </c>
      <c r="Q130" s="3">
        <f>HLOOKUP(Q$5,[1]非R能力!$B$8:$F$558,$D130+1,0)</f>
        <v>31071.118820667118</v>
      </c>
      <c r="R130" s="3">
        <f>HLOOKUP(R$5,[1]非R能力!$B$8:$F$558,$D130+1,0)</f>
        <v>8017.8723295503341</v>
      </c>
      <c r="S130" s="3">
        <f>HLOOKUP(S$5,[1]非R能力!$B$8:$F$558,$D130+1,0)</f>
        <v>10443.187370611509</v>
      </c>
      <c r="T130" s="3">
        <f>INDEX([1]非R能力!$H$9:$H$558,D130)</f>
        <v>15676.455456326928</v>
      </c>
      <c r="U130" s="3">
        <f>IF(INDEX([1]非R能力!$FK$9:$FK$558,D130)=0,0,10)</f>
        <v>10</v>
      </c>
      <c r="V130" s="3">
        <f>IF(INDEX([1]非R能力!$FH$9:$FH$558,D130)=0,0,5000)</f>
        <v>5000</v>
      </c>
      <c r="W130" s="3">
        <f>HLOOKUP(W$5,[2]人物技能基础!$O$3:$Q$553,$D130+1,0)</f>
        <v>3.637142857142857</v>
      </c>
      <c r="X130" s="3">
        <f>HLOOKUP(X$5,[2]人物技能基础!$O$3:$Q$553,$D130+1,0)</f>
        <v>2.0186428571428574</v>
      </c>
      <c r="Y130" s="3">
        <f>HLOOKUP(Y$5,[2]人物技能基础!$O$3:$Q$553,$D130+1,0)</f>
        <v>99.964285714285708</v>
      </c>
      <c r="Z130" s="3">
        <f t="shared" si="8"/>
        <v>1654235</v>
      </c>
      <c r="AA130" s="3">
        <f t="shared" si="9"/>
        <v>33151</v>
      </c>
      <c r="AB130" s="3">
        <f t="shared" si="10"/>
        <v>10240</v>
      </c>
      <c r="AC130" s="3">
        <f t="shared" si="11"/>
        <v>10443</v>
      </c>
      <c r="AD130" s="3">
        <f t="shared" si="12"/>
        <v>11454</v>
      </c>
    </row>
    <row r="131" spans="1:30" x14ac:dyDescent="0.15">
      <c r="A131" s="3">
        <v>126</v>
      </c>
      <c r="B131" s="3" t="str">
        <f t="shared" si="7"/>
        <v>通天塔126层boss</v>
      </c>
      <c r="C131" s="3">
        <f>INDEX([5]通天塔!$F$47:$F$1046,A131)</f>
        <v>281</v>
      </c>
      <c r="D131" s="3">
        <f t="shared" si="13"/>
        <v>281</v>
      </c>
      <c r="E131" s="3" t="s">
        <v>25</v>
      </c>
      <c r="F131" s="3" t="s">
        <v>26</v>
      </c>
      <c r="G131" s="3">
        <v>30</v>
      </c>
      <c r="H131" s="3">
        <v>30</v>
      </c>
      <c r="I131" s="3">
        <v>0.2</v>
      </c>
      <c r="J131" s="4">
        <v>0.7</v>
      </c>
      <c r="K131" s="4">
        <v>1</v>
      </c>
      <c r="L131" s="4">
        <v>5</v>
      </c>
      <c r="M131" s="3">
        <v>1</v>
      </c>
      <c r="N131" s="3">
        <v>2</v>
      </c>
      <c r="O131" s="3">
        <f>HLOOKUP(O$5,[1]非R能力!$B$8:$F$558,$D131+1,0)</f>
        <v>282062.44071530254</v>
      </c>
      <c r="P131" s="3">
        <f>HLOOKUP(P$5,[1]非R能力!$B$8:$F$558,$D131+1,0)</f>
        <v>51203.162167751419</v>
      </c>
      <c r="Q131" s="3">
        <f>HLOOKUP(Q$5,[1]非R能力!$B$8:$F$558,$D131+1,0)</f>
        <v>31071.118820667118</v>
      </c>
      <c r="R131" s="3">
        <f>HLOOKUP(R$5,[1]非R能力!$B$8:$F$558,$D131+1,0)</f>
        <v>8017.8723295503341</v>
      </c>
      <c r="S131" s="3">
        <f>HLOOKUP(S$5,[1]非R能力!$B$8:$F$558,$D131+1,0)</f>
        <v>10443.187370611509</v>
      </c>
      <c r="T131" s="3">
        <f>INDEX([1]非R能力!$H$9:$H$558,D131)</f>
        <v>15676.455456326928</v>
      </c>
      <c r="U131" s="3">
        <f>IF(INDEX([1]非R能力!$FK$9:$FK$558,D131)=0,0,10)</f>
        <v>10</v>
      </c>
      <c r="V131" s="3">
        <f>IF(INDEX([1]非R能力!$FH$9:$FH$558,D131)=0,0,5000)</f>
        <v>5000</v>
      </c>
      <c r="W131" s="3">
        <f>HLOOKUP(W$5,[2]人物技能基础!$O$3:$Q$553,$D131+1,0)</f>
        <v>3.637142857142857</v>
      </c>
      <c r="X131" s="3">
        <f>HLOOKUP(X$5,[2]人物技能基础!$O$3:$Q$553,$D131+1,0)</f>
        <v>2.0186428571428574</v>
      </c>
      <c r="Y131" s="3">
        <f>HLOOKUP(Y$5,[2]人物技能基础!$O$3:$Q$553,$D131+1,0)</f>
        <v>99.964285714285708</v>
      </c>
      <c r="Z131" s="3">
        <f t="shared" si="8"/>
        <v>1654235</v>
      </c>
      <c r="AA131" s="3">
        <f t="shared" si="9"/>
        <v>33151</v>
      </c>
      <c r="AB131" s="3">
        <f t="shared" si="10"/>
        <v>10240</v>
      </c>
      <c r="AC131" s="3">
        <f t="shared" si="11"/>
        <v>10443</v>
      </c>
      <c r="AD131" s="3">
        <f t="shared" si="12"/>
        <v>11454</v>
      </c>
    </row>
    <row r="132" spans="1:30" x14ac:dyDescent="0.15">
      <c r="A132" s="3">
        <v>127</v>
      </c>
      <c r="B132" s="3" t="str">
        <f t="shared" si="7"/>
        <v>通天塔127层boss</v>
      </c>
      <c r="C132" s="3">
        <f>INDEX([5]通天塔!$F$47:$F$1046,A132)</f>
        <v>281</v>
      </c>
      <c r="D132" s="3">
        <f t="shared" si="13"/>
        <v>281</v>
      </c>
      <c r="E132" s="3" t="s">
        <v>25</v>
      </c>
      <c r="F132" s="3" t="s">
        <v>26</v>
      </c>
      <c r="G132" s="3">
        <v>30</v>
      </c>
      <c r="H132" s="3">
        <v>30</v>
      </c>
      <c r="I132" s="3">
        <v>0.2</v>
      </c>
      <c r="J132" s="4">
        <v>0.7</v>
      </c>
      <c r="K132" s="4">
        <v>1</v>
      </c>
      <c r="L132" s="4">
        <v>5</v>
      </c>
      <c r="M132" s="3">
        <v>1</v>
      </c>
      <c r="N132" s="3">
        <v>2</v>
      </c>
      <c r="O132" s="3">
        <f>HLOOKUP(O$5,[1]非R能力!$B$8:$F$558,$D132+1,0)</f>
        <v>282062.44071530254</v>
      </c>
      <c r="P132" s="3">
        <f>HLOOKUP(P$5,[1]非R能力!$B$8:$F$558,$D132+1,0)</f>
        <v>51203.162167751419</v>
      </c>
      <c r="Q132" s="3">
        <f>HLOOKUP(Q$5,[1]非R能力!$B$8:$F$558,$D132+1,0)</f>
        <v>31071.118820667118</v>
      </c>
      <c r="R132" s="3">
        <f>HLOOKUP(R$5,[1]非R能力!$B$8:$F$558,$D132+1,0)</f>
        <v>8017.8723295503341</v>
      </c>
      <c r="S132" s="3">
        <f>HLOOKUP(S$5,[1]非R能力!$B$8:$F$558,$D132+1,0)</f>
        <v>10443.187370611509</v>
      </c>
      <c r="T132" s="3">
        <f>INDEX([1]非R能力!$H$9:$H$558,D132)</f>
        <v>15676.455456326928</v>
      </c>
      <c r="U132" s="3">
        <f>IF(INDEX([1]非R能力!$FK$9:$FK$558,D132)=0,0,10)</f>
        <v>10</v>
      </c>
      <c r="V132" s="3">
        <f>IF(INDEX([1]非R能力!$FH$9:$FH$558,D132)=0,0,5000)</f>
        <v>5000</v>
      </c>
      <c r="W132" s="3">
        <f>HLOOKUP(W$5,[2]人物技能基础!$O$3:$Q$553,$D132+1,0)</f>
        <v>3.637142857142857</v>
      </c>
      <c r="X132" s="3">
        <f>HLOOKUP(X$5,[2]人物技能基础!$O$3:$Q$553,$D132+1,0)</f>
        <v>2.0186428571428574</v>
      </c>
      <c r="Y132" s="3">
        <f>HLOOKUP(Y$5,[2]人物技能基础!$O$3:$Q$553,$D132+1,0)</f>
        <v>99.964285714285708</v>
      </c>
      <c r="Z132" s="3">
        <f t="shared" si="8"/>
        <v>1654235</v>
      </c>
      <c r="AA132" s="3">
        <f t="shared" si="9"/>
        <v>33151</v>
      </c>
      <c r="AB132" s="3">
        <f t="shared" si="10"/>
        <v>10240</v>
      </c>
      <c r="AC132" s="3">
        <f t="shared" si="11"/>
        <v>10443</v>
      </c>
      <c r="AD132" s="3">
        <f t="shared" si="12"/>
        <v>11454</v>
      </c>
    </row>
    <row r="133" spans="1:30" x14ac:dyDescent="0.15">
      <c r="A133" s="3">
        <v>128</v>
      </c>
      <c r="B133" s="3" t="str">
        <f t="shared" si="7"/>
        <v>通天塔128层boss</v>
      </c>
      <c r="C133" s="3">
        <f>INDEX([5]通天塔!$F$47:$F$1046,A133)</f>
        <v>282</v>
      </c>
      <c r="D133" s="3">
        <f t="shared" si="13"/>
        <v>282</v>
      </c>
      <c r="E133" s="3" t="s">
        <v>25</v>
      </c>
      <c r="F133" s="3" t="s">
        <v>26</v>
      </c>
      <c r="G133" s="3">
        <v>30</v>
      </c>
      <c r="H133" s="3">
        <v>30</v>
      </c>
      <c r="I133" s="3">
        <v>0.2</v>
      </c>
      <c r="J133" s="4">
        <v>0.7</v>
      </c>
      <c r="K133" s="4">
        <v>1</v>
      </c>
      <c r="L133" s="4">
        <v>5</v>
      </c>
      <c r="M133" s="3">
        <v>1</v>
      </c>
      <c r="N133" s="3">
        <v>2</v>
      </c>
      <c r="O133" s="3">
        <f>HLOOKUP(O$5,[1]非R能力!$B$8:$F$558,$D133+1,0)</f>
        <v>285469.42269718793</v>
      </c>
      <c r="P133" s="3">
        <f>HLOOKUP(P$5,[1]非R能力!$B$8:$F$558,$D133+1,0)</f>
        <v>51638.389207895918</v>
      </c>
      <c r="Q133" s="3">
        <f>HLOOKUP(Q$5,[1]非R能力!$B$8:$F$558,$D133+1,0)</f>
        <v>31341.120973539964</v>
      </c>
      <c r="R133" s="3">
        <f>HLOOKUP(R$5,[1]非R能力!$B$8:$F$558,$D133+1,0)</f>
        <v>8400.5228973677495</v>
      </c>
      <c r="S133" s="3">
        <f>HLOOKUP(S$5,[1]非R能力!$B$8:$F$558,$D133+1,0)</f>
        <v>10521.068411488459</v>
      </c>
      <c r="T133" s="3">
        <f>INDEX([1]非R能力!$H$9:$H$558,D133)</f>
        <v>15784.560719972855</v>
      </c>
      <c r="U133" s="3">
        <f>IF(INDEX([1]非R能力!$FK$9:$FK$558,D133)=0,0,10)</f>
        <v>10</v>
      </c>
      <c r="V133" s="3">
        <f>IF(INDEX([1]非R能力!$FH$9:$FH$558,D133)=0,0,5000)</f>
        <v>5000</v>
      </c>
      <c r="W133" s="3">
        <f>HLOOKUP(W$5,[2]人物技能基础!$O$3:$Q$553,$D133+1,0)</f>
        <v>3.637142857142857</v>
      </c>
      <c r="X133" s="3">
        <f>HLOOKUP(X$5,[2]人物技能基础!$O$3:$Q$553,$D133+1,0)</f>
        <v>2.0186428571428574</v>
      </c>
      <c r="Y133" s="3">
        <f>HLOOKUP(Y$5,[2]人物技能基础!$O$3:$Q$553,$D133+1,0)</f>
        <v>99.964285714285708</v>
      </c>
      <c r="Z133" s="3">
        <f t="shared" si="8"/>
        <v>1667861</v>
      </c>
      <c r="AA133" s="3">
        <f t="shared" si="9"/>
        <v>33444</v>
      </c>
      <c r="AB133" s="3">
        <f t="shared" si="10"/>
        <v>10327</v>
      </c>
      <c r="AC133" s="3">
        <f t="shared" si="11"/>
        <v>10521</v>
      </c>
      <c r="AD133" s="3">
        <f t="shared" si="12"/>
        <v>12000</v>
      </c>
    </row>
    <row r="134" spans="1:30" x14ac:dyDescent="0.15">
      <c r="A134" s="3">
        <v>129</v>
      </c>
      <c r="B134" s="3" t="str">
        <f t="shared" si="7"/>
        <v>通天塔129层boss</v>
      </c>
      <c r="C134" s="3">
        <f>INDEX([5]通天塔!$F$47:$F$1046,A134)</f>
        <v>282</v>
      </c>
      <c r="D134" s="3">
        <f t="shared" si="13"/>
        <v>282</v>
      </c>
      <c r="E134" s="3" t="s">
        <v>25</v>
      </c>
      <c r="F134" s="3" t="s">
        <v>26</v>
      </c>
      <c r="G134" s="3">
        <v>30</v>
      </c>
      <c r="H134" s="3">
        <v>30</v>
      </c>
      <c r="I134" s="3">
        <v>0.2</v>
      </c>
      <c r="J134" s="4">
        <v>0.7</v>
      </c>
      <c r="K134" s="4">
        <v>1</v>
      </c>
      <c r="L134" s="4">
        <v>5</v>
      </c>
      <c r="M134" s="3">
        <v>1</v>
      </c>
      <c r="N134" s="3">
        <v>2</v>
      </c>
      <c r="O134" s="3">
        <f>HLOOKUP(O$5,[1]非R能力!$B$8:$F$558,$D134+1,0)</f>
        <v>285469.42269718793</v>
      </c>
      <c r="P134" s="3">
        <f>HLOOKUP(P$5,[1]非R能力!$B$8:$F$558,$D134+1,0)</f>
        <v>51638.389207895918</v>
      </c>
      <c r="Q134" s="3">
        <f>HLOOKUP(Q$5,[1]非R能力!$B$8:$F$558,$D134+1,0)</f>
        <v>31341.120973539964</v>
      </c>
      <c r="R134" s="3">
        <f>HLOOKUP(R$5,[1]非R能力!$B$8:$F$558,$D134+1,0)</f>
        <v>8400.5228973677495</v>
      </c>
      <c r="S134" s="3">
        <f>HLOOKUP(S$5,[1]非R能力!$B$8:$F$558,$D134+1,0)</f>
        <v>10521.068411488459</v>
      </c>
      <c r="T134" s="3">
        <f>INDEX([1]非R能力!$H$9:$H$558,D134)</f>
        <v>15784.560719972855</v>
      </c>
      <c r="U134" s="3">
        <f>IF(INDEX([1]非R能力!$FK$9:$FK$558,D134)=0,0,10)</f>
        <v>10</v>
      </c>
      <c r="V134" s="3">
        <f>IF(INDEX([1]非R能力!$FH$9:$FH$558,D134)=0,0,5000)</f>
        <v>5000</v>
      </c>
      <c r="W134" s="3">
        <f>HLOOKUP(W$5,[2]人物技能基础!$O$3:$Q$553,$D134+1,0)</f>
        <v>3.637142857142857</v>
      </c>
      <c r="X134" s="3">
        <f>HLOOKUP(X$5,[2]人物技能基础!$O$3:$Q$553,$D134+1,0)</f>
        <v>2.0186428571428574</v>
      </c>
      <c r="Y134" s="3">
        <f>HLOOKUP(Y$5,[2]人物技能基础!$O$3:$Q$553,$D134+1,0)</f>
        <v>99.964285714285708</v>
      </c>
      <c r="Z134" s="3">
        <f t="shared" si="8"/>
        <v>1667861</v>
      </c>
      <c r="AA134" s="3">
        <f t="shared" si="9"/>
        <v>33444</v>
      </c>
      <c r="AB134" s="3">
        <f t="shared" si="10"/>
        <v>10327</v>
      </c>
      <c r="AC134" s="3">
        <f t="shared" si="11"/>
        <v>10521</v>
      </c>
      <c r="AD134" s="3">
        <f t="shared" si="12"/>
        <v>12000</v>
      </c>
    </row>
    <row r="135" spans="1:30" x14ac:dyDescent="0.15">
      <c r="A135" s="3">
        <v>130</v>
      </c>
      <c r="B135" s="3" t="str">
        <f t="shared" ref="B135:B198" si="14">"通天塔"&amp;A135&amp;"层boss"</f>
        <v>通天塔130层boss</v>
      </c>
      <c r="C135" s="3">
        <f>INDEX([5]通天塔!$F$47:$F$1046,A135)</f>
        <v>282</v>
      </c>
      <c r="D135" s="3">
        <f t="shared" si="13"/>
        <v>282</v>
      </c>
      <c r="E135" s="3" t="s">
        <v>25</v>
      </c>
      <c r="F135" s="3" t="s">
        <v>26</v>
      </c>
      <c r="G135" s="3">
        <v>30</v>
      </c>
      <c r="H135" s="3">
        <v>30</v>
      </c>
      <c r="I135" s="3">
        <v>0.2</v>
      </c>
      <c r="J135" s="4">
        <v>0.7</v>
      </c>
      <c r="K135" s="4">
        <v>1</v>
      </c>
      <c r="L135" s="4">
        <v>5</v>
      </c>
      <c r="M135" s="3">
        <v>1</v>
      </c>
      <c r="N135" s="3">
        <v>2</v>
      </c>
      <c r="O135" s="3">
        <f>HLOOKUP(O$5,[1]非R能力!$B$8:$F$558,$D135+1,0)</f>
        <v>285469.42269718793</v>
      </c>
      <c r="P135" s="3">
        <f>HLOOKUP(P$5,[1]非R能力!$B$8:$F$558,$D135+1,0)</f>
        <v>51638.389207895918</v>
      </c>
      <c r="Q135" s="3">
        <f>HLOOKUP(Q$5,[1]非R能力!$B$8:$F$558,$D135+1,0)</f>
        <v>31341.120973539964</v>
      </c>
      <c r="R135" s="3">
        <f>HLOOKUP(R$5,[1]非R能力!$B$8:$F$558,$D135+1,0)</f>
        <v>8400.5228973677495</v>
      </c>
      <c r="S135" s="3">
        <f>HLOOKUP(S$5,[1]非R能力!$B$8:$F$558,$D135+1,0)</f>
        <v>10521.068411488459</v>
      </c>
      <c r="T135" s="3">
        <f>INDEX([1]非R能力!$H$9:$H$558,D135)</f>
        <v>15784.560719972855</v>
      </c>
      <c r="U135" s="3">
        <f>IF(INDEX([1]非R能力!$FK$9:$FK$558,D135)=0,0,10)</f>
        <v>10</v>
      </c>
      <c r="V135" s="3">
        <f>IF(INDEX([1]非R能力!$FH$9:$FH$558,D135)=0,0,5000)</f>
        <v>5000</v>
      </c>
      <c r="W135" s="3">
        <f>HLOOKUP(W$5,[2]人物技能基础!$O$3:$Q$553,$D135+1,0)</f>
        <v>3.637142857142857</v>
      </c>
      <c r="X135" s="3">
        <f>HLOOKUP(X$5,[2]人物技能基础!$O$3:$Q$553,$D135+1,0)</f>
        <v>2.0186428571428574</v>
      </c>
      <c r="Y135" s="3">
        <f>HLOOKUP(Y$5,[2]人物技能基础!$O$3:$Q$553,$D135+1,0)</f>
        <v>99.964285714285708</v>
      </c>
      <c r="Z135" s="3">
        <f t="shared" ref="Z135:Z198" si="15">INT(((P135-AB135)*X135+(Y135+T135))*G135*J135*$D$2)</f>
        <v>1667861</v>
      </c>
      <c r="AA135" s="3">
        <f t="shared" ref="AA135:AA198" si="16">IF(H135=0,IF(U135=0,INT(Q135/5),IF(V135=0,INT(Q135/5),INT((V135/U135)/(1/N135*M135)/L135+Q135))),INT((IF(U135=0,0,V135/U135/(1/N135*M135))+O135/H135)/L135+Q135))</f>
        <v>33444</v>
      </c>
      <c r="AB135" s="3">
        <f t="shared" ref="AB135:AB198" si="17">INT(P135*I135)</f>
        <v>10327</v>
      </c>
      <c r="AC135" s="3">
        <f t="shared" ref="AC135:AC198" si="18">INT(K135*S135)</f>
        <v>10521</v>
      </c>
      <c r="AD135" s="3">
        <f t="shared" ref="AD135:AD198" si="19">INT(R135/J135)</f>
        <v>12000</v>
      </c>
    </row>
    <row r="136" spans="1:30" x14ac:dyDescent="0.15">
      <c r="A136" s="3">
        <v>131</v>
      </c>
      <c r="B136" s="3" t="str">
        <f t="shared" si="14"/>
        <v>通天塔131层boss</v>
      </c>
      <c r="C136" s="3">
        <f>INDEX([5]通天塔!$F$47:$F$1046,A136)</f>
        <v>282</v>
      </c>
      <c r="D136" s="3">
        <f t="shared" si="13"/>
        <v>282</v>
      </c>
      <c r="E136" s="3" t="s">
        <v>25</v>
      </c>
      <c r="F136" s="3" t="s">
        <v>26</v>
      </c>
      <c r="G136" s="3">
        <v>30</v>
      </c>
      <c r="H136" s="3">
        <v>30</v>
      </c>
      <c r="I136" s="3">
        <v>0.2</v>
      </c>
      <c r="J136" s="4">
        <v>0.7</v>
      </c>
      <c r="K136" s="4">
        <v>1</v>
      </c>
      <c r="L136" s="4">
        <v>5</v>
      </c>
      <c r="M136" s="3">
        <v>1</v>
      </c>
      <c r="N136" s="3">
        <v>2</v>
      </c>
      <c r="O136" s="3">
        <f>HLOOKUP(O$5,[1]非R能力!$B$8:$F$558,$D136+1,0)</f>
        <v>285469.42269718793</v>
      </c>
      <c r="P136" s="3">
        <f>HLOOKUP(P$5,[1]非R能力!$B$8:$F$558,$D136+1,0)</f>
        <v>51638.389207895918</v>
      </c>
      <c r="Q136" s="3">
        <f>HLOOKUP(Q$5,[1]非R能力!$B$8:$F$558,$D136+1,0)</f>
        <v>31341.120973539964</v>
      </c>
      <c r="R136" s="3">
        <f>HLOOKUP(R$5,[1]非R能力!$B$8:$F$558,$D136+1,0)</f>
        <v>8400.5228973677495</v>
      </c>
      <c r="S136" s="3">
        <f>HLOOKUP(S$5,[1]非R能力!$B$8:$F$558,$D136+1,0)</f>
        <v>10521.068411488459</v>
      </c>
      <c r="T136" s="3">
        <f>INDEX([1]非R能力!$H$9:$H$558,D136)</f>
        <v>15784.560719972855</v>
      </c>
      <c r="U136" s="3">
        <f>IF(INDEX([1]非R能力!$FK$9:$FK$558,D136)=0,0,10)</f>
        <v>10</v>
      </c>
      <c r="V136" s="3">
        <f>IF(INDEX([1]非R能力!$FH$9:$FH$558,D136)=0,0,5000)</f>
        <v>5000</v>
      </c>
      <c r="W136" s="3">
        <f>HLOOKUP(W$5,[2]人物技能基础!$O$3:$Q$553,$D136+1,0)</f>
        <v>3.637142857142857</v>
      </c>
      <c r="X136" s="3">
        <f>HLOOKUP(X$5,[2]人物技能基础!$O$3:$Q$553,$D136+1,0)</f>
        <v>2.0186428571428574</v>
      </c>
      <c r="Y136" s="3">
        <f>HLOOKUP(Y$5,[2]人物技能基础!$O$3:$Q$553,$D136+1,0)</f>
        <v>99.964285714285708</v>
      </c>
      <c r="Z136" s="3">
        <f t="shared" si="15"/>
        <v>1667861</v>
      </c>
      <c r="AA136" s="3">
        <f t="shared" si="16"/>
        <v>33444</v>
      </c>
      <c r="AB136" s="3">
        <f t="shared" si="17"/>
        <v>10327</v>
      </c>
      <c r="AC136" s="3">
        <f t="shared" si="18"/>
        <v>10521</v>
      </c>
      <c r="AD136" s="3">
        <f t="shared" si="19"/>
        <v>12000</v>
      </c>
    </row>
    <row r="137" spans="1:30" x14ac:dyDescent="0.15">
      <c r="A137" s="3">
        <v>132</v>
      </c>
      <c r="B137" s="3" t="str">
        <f t="shared" si="14"/>
        <v>通天塔132层boss</v>
      </c>
      <c r="C137" s="3">
        <f>INDEX([5]通天塔!$F$47:$F$1046,A137)</f>
        <v>283</v>
      </c>
      <c r="D137" s="3">
        <f t="shared" ref="D137:D200" si="20">C137</f>
        <v>283</v>
      </c>
      <c r="E137" s="3" t="s">
        <v>25</v>
      </c>
      <c r="F137" s="3" t="s">
        <v>26</v>
      </c>
      <c r="G137" s="3">
        <v>30</v>
      </c>
      <c r="H137" s="3">
        <v>30</v>
      </c>
      <c r="I137" s="3">
        <v>0.2</v>
      </c>
      <c r="J137" s="4">
        <v>0.7</v>
      </c>
      <c r="K137" s="4">
        <v>1</v>
      </c>
      <c r="L137" s="4">
        <v>5</v>
      </c>
      <c r="M137" s="3">
        <v>1</v>
      </c>
      <c r="N137" s="3">
        <v>2</v>
      </c>
      <c r="O137" s="3">
        <f>HLOOKUP(O$5,[1]非R能力!$B$8:$F$558,$D137+1,0)</f>
        <v>288836.67468828341</v>
      </c>
      <c r="P137" s="3">
        <f>HLOOKUP(P$5,[1]非R能力!$B$8:$F$558,$D137+1,0)</f>
        <v>52069.792603235983</v>
      </c>
      <c r="Q137" s="3">
        <f>HLOOKUP(Q$5,[1]非R能力!$B$8:$F$558,$D137+1,0)</f>
        <v>31651.947668822289</v>
      </c>
      <c r="R137" s="3">
        <f>HLOOKUP(R$5,[1]非R能力!$B$8:$F$558,$D137+1,0)</f>
        <v>8783.734266975518</v>
      </c>
      <c r="S137" s="3">
        <f>HLOOKUP(S$5,[1]非R能力!$B$8:$F$558,$D137+1,0)</f>
        <v>10598.218940257337</v>
      </c>
      <c r="T137" s="3">
        <f>INDEX([1]非R能力!$H$9:$H$558,D137)</f>
        <v>15893.226550670319</v>
      </c>
      <c r="U137" s="3">
        <f>IF(INDEX([1]非R能力!$FK$9:$FK$558,D137)=0,0,10)</f>
        <v>10</v>
      </c>
      <c r="V137" s="3">
        <f>IF(INDEX([1]非R能力!$FH$9:$FH$558,D137)=0,0,5000)</f>
        <v>5000</v>
      </c>
      <c r="W137" s="3">
        <f>HLOOKUP(W$5,[2]人物技能基础!$O$3:$Q$553,$D137+1,0)</f>
        <v>3.637142857142857</v>
      </c>
      <c r="X137" s="3">
        <f>HLOOKUP(X$5,[2]人物技能基础!$O$3:$Q$553,$D137+1,0)</f>
        <v>2.0186428571428574</v>
      </c>
      <c r="Y137" s="3">
        <f>HLOOKUP(Y$5,[2]人物技能基础!$O$3:$Q$553,$D137+1,0)</f>
        <v>99.964285714285708</v>
      </c>
      <c r="Z137" s="3">
        <f t="shared" si="15"/>
        <v>1681400</v>
      </c>
      <c r="AA137" s="3">
        <f t="shared" si="16"/>
        <v>33777</v>
      </c>
      <c r="AB137" s="3">
        <f t="shared" si="17"/>
        <v>10413</v>
      </c>
      <c r="AC137" s="3">
        <f t="shared" si="18"/>
        <v>10598</v>
      </c>
      <c r="AD137" s="3">
        <f t="shared" si="19"/>
        <v>12548</v>
      </c>
    </row>
    <row r="138" spans="1:30" x14ac:dyDescent="0.15">
      <c r="A138" s="3">
        <v>133</v>
      </c>
      <c r="B138" s="3" t="str">
        <f t="shared" si="14"/>
        <v>通天塔133层boss</v>
      </c>
      <c r="C138" s="3">
        <f>INDEX([5]通天塔!$F$47:$F$1046,A138)</f>
        <v>283</v>
      </c>
      <c r="D138" s="3">
        <f t="shared" si="20"/>
        <v>283</v>
      </c>
      <c r="E138" s="3" t="s">
        <v>25</v>
      </c>
      <c r="F138" s="3" t="s">
        <v>26</v>
      </c>
      <c r="G138" s="3">
        <v>30</v>
      </c>
      <c r="H138" s="3">
        <v>30</v>
      </c>
      <c r="I138" s="3">
        <v>0.2</v>
      </c>
      <c r="J138" s="4">
        <v>0.7</v>
      </c>
      <c r="K138" s="4">
        <v>1</v>
      </c>
      <c r="L138" s="4">
        <v>5</v>
      </c>
      <c r="M138" s="3">
        <v>1</v>
      </c>
      <c r="N138" s="3">
        <v>2</v>
      </c>
      <c r="O138" s="3">
        <f>HLOOKUP(O$5,[1]非R能力!$B$8:$F$558,$D138+1,0)</f>
        <v>288836.67468828341</v>
      </c>
      <c r="P138" s="3">
        <f>HLOOKUP(P$5,[1]非R能力!$B$8:$F$558,$D138+1,0)</f>
        <v>52069.792603235983</v>
      </c>
      <c r="Q138" s="3">
        <f>HLOOKUP(Q$5,[1]非R能力!$B$8:$F$558,$D138+1,0)</f>
        <v>31651.947668822289</v>
      </c>
      <c r="R138" s="3">
        <f>HLOOKUP(R$5,[1]非R能力!$B$8:$F$558,$D138+1,0)</f>
        <v>8783.734266975518</v>
      </c>
      <c r="S138" s="3">
        <f>HLOOKUP(S$5,[1]非R能力!$B$8:$F$558,$D138+1,0)</f>
        <v>10598.218940257337</v>
      </c>
      <c r="T138" s="3">
        <f>INDEX([1]非R能力!$H$9:$H$558,D138)</f>
        <v>15893.226550670319</v>
      </c>
      <c r="U138" s="3">
        <f>IF(INDEX([1]非R能力!$FK$9:$FK$558,D138)=0,0,10)</f>
        <v>10</v>
      </c>
      <c r="V138" s="3">
        <f>IF(INDEX([1]非R能力!$FH$9:$FH$558,D138)=0,0,5000)</f>
        <v>5000</v>
      </c>
      <c r="W138" s="3">
        <f>HLOOKUP(W$5,[2]人物技能基础!$O$3:$Q$553,$D138+1,0)</f>
        <v>3.637142857142857</v>
      </c>
      <c r="X138" s="3">
        <f>HLOOKUP(X$5,[2]人物技能基础!$O$3:$Q$553,$D138+1,0)</f>
        <v>2.0186428571428574</v>
      </c>
      <c r="Y138" s="3">
        <f>HLOOKUP(Y$5,[2]人物技能基础!$O$3:$Q$553,$D138+1,0)</f>
        <v>99.964285714285708</v>
      </c>
      <c r="Z138" s="3">
        <f t="shared" si="15"/>
        <v>1681400</v>
      </c>
      <c r="AA138" s="3">
        <f t="shared" si="16"/>
        <v>33777</v>
      </c>
      <c r="AB138" s="3">
        <f t="shared" si="17"/>
        <v>10413</v>
      </c>
      <c r="AC138" s="3">
        <f t="shared" si="18"/>
        <v>10598</v>
      </c>
      <c r="AD138" s="3">
        <f t="shared" si="19"/>
        <v>12548</v>
      </c>
    </row>
    <row r="139" spans="1:30" x14ac:dyDescent="0.15">
      <c r="A139" s="3">
        <v>134</v>
      </c>
      <c r="B139" s="3" t="str">
        <f t="shared" si="14"/>
        <v>通天塔134层boss</v>
      </c>
      <c r="C139" s="3">
        <f>INDEX([5]通天塔!$F$47:$F$1046,A139)</f>
        <v>283</v>
      </c>
      <c r="D139" s="3">
        <f t="shared" si="20"/>
        <v>283</v>
      </c>
      <c r="E139" s="3" t="s">
        <v>25</v>
      </c>
      <c r="F139" s="3" t="s">
        <v>26</v>
      </c>
      <c r="G139" s="3">
        <v>30</v>
      </c>
      <c r="H139" s="3">
        <v>30</v>
      </c>
      <c r="I139" s="3">
        <v>0.2</v>
      </c>
      <c r="J139" s="4">
        <v>0.7</v>
      </c>
      <c r="K139" s="4">
        <v>1</v>
      </c>
      <c r="L139" s="4">
        <v>5</v>
      </c>
      <c r="M139" s="3">
        <v>1</v>
      </c>
      <c r="N139" s="3">
        <v>2</v>
      </c>
      <c r="O139" s="3">
        <f>HLOOKUP(O$5,[1]非R能力!$B$8:$F$558,$D139+1,0)</f>
        <v>288836.67468828341</v>
      </c>
      <c r="P139" s="3">
        <f>HLOOKUP(P$5,[1]非R能力!$B$8:$F$558,$D139+1,0)</f>
        <v>52069.792603235983</v>
      </c>
      <c r="Q139" s="3">
        <f>HLOOKUP(Q$5,[1]非R能力!$B$8:$F$558,$D139+1,0)</f>
        <v>31651.947668822289</v>
      </c>
      <c r="R139" s="3">
        <f>HLOOKUP(R$5,[1]非R能力!$B$8:$F$558,$D139+1,0)</f>
        <v>8783.734266975518</v>
      </c>
      <c r="S139" s="3">
        <f>HLOOKUP(S$5,[1]非R能力!$B$8:$F$558,$D139+1,0)</f>
        <v>10598.218940257337</v>
      </c>
      <c r="T139" s="3">
        <f>INDEX([1]非R能力!$H$9:$H$558,D139)</f>
        <v>15893.226550670319</v>
      </c>
      <c r="U139" s="3">
        <f>IF(INDEX([1]非R能力!$FK$9:$FK$558,D139)=0,0,10)</f>
        <v>10</v>
      </c>
      <c r="V139" s="3">
        <f>IF(INDEX([1]非R能力!$FH$9:$FH$558,D139)=0,0,5000)</f>
        <v>5000</v>
      </c>
      <c r="W139" s="3">
        <f>HLOOKUP(W$5,[2]人物技能基础!$O$3:$Q$553,$D139+1,0)</f>
        <v>3.637142857142857</v>
      </c>
      <c r="X139" s="3">
        <f>HLOOKUP(X$5,[2]人物技能基础!$O$3:$Q$553,$D139+1,0)</f>
        <v>2.0186428571428574</v>
      </c>
      <c r="Y139" s="3">
        <f>HLOOKUP(Y$5,[2]人物技能基础!$O$3:$Q$553,$D139+1,0)</f>
        <v>99.964285714285708</v>
      </c>
      <c r="Z139" s="3">
        <f t="shared" si="15"/>
        <v>1681400</v>
      </c>
      <c r="AA139" s="3">
        <f t="shared" si="16"/>
        <v>33777</v>
      </c>
      <c r="AB139" s="3">
        <f t="shared" si="17"/>
        <v>10413</v>
      </c>
      <c r="AC139" s="3">
        <f t="shared" si="18"/>
        <v>10598</v>
      </c>
      <c r="AD139" s="3">
        <f t="shared" si="19"/>
        <v>12548</v>
      </c>
    </row>
    <row r="140" spans="1:30" x14ac:dyDescent="0.15">
      <c r="A140" s="3">
        <v>135</v>
      </c>
      <c r="B140" s="3" t="str">
        <f t="shared" si="14"/>
        <v>通天塔135层boss</v>
      </c>
      <c r="C140" s="3">
        <f>INDEX([5]通天塔!$F$47:$F$1046,A140)</f>
        <v>284</v>
      </c>
      <c r="D140" s="3">
        <f t="shared" si="20"/>
        <v>284</v>
      </c>
      <c r="E140" s="3" t="s">
        <v>25</v>
      </c>
      <c r="F140" s="3" t="s">
        <v>26</v>
      </c>
      <c r="G140" s="3">
        <v>30</v>
      </c>
      <c r="H140" s="3">
        <v>30</v>
      </c>
      <c r="I140" s="3">
        <v>0.2</v>
      </c>
      <c r="J140" s="4">
        <v>0.7</v>
      </c>
      <c r="K140" s="4">
        <v>1</v>
      </c>
      <c r="L140" s="4">
        <v>5</v>
      </c>
      <c r="M140" s="3">
        <v>1</v>
      </c>
      <c r="N140" s="3">
        <v>2</v>
      </c>
      <c r="O140" s="3">
        <f>HLOOKUP(O$5,[1]非R能力!$B$8:$F$558,$D140+1,0)</f>
        <v>292552.63470635738</v>
      </c>
      <c r="P140" s="3">
        <f>HLOOKUP(P$5,[1]非R能力!$B$8:$F$558,$D140+1,0)</f>
        <v>52583.311210016698</v>
      </c>
      <c r="Q140" s="3">
        <f>HLOOKUP(Q$5,[1]非R能力!$B$8:$F$558,$D140+1,0)</f>
        <v>31977.411268176409</v>
      </c>
      <c r="R140" s="3">
        <f>HLOOKUP(R$5,[1]非R能力!$B$8:$F$558,$D140+1,0)</f>
        <v>14943.307807752275</v>
      </c>
      <c r="S140" s="3">
        <f>HLOOKUP(S$5,[1]非R能力!$B$8:$F$558,$D140+1,0)</f>
        <v>10671.57007765999</v>
      </c>
      <c r="T140" s="3">
        <f>INDEX([1]非R能力!$H$9:$H$558,D140)</f>
        <v>16002.455468577677</v>
      </c>
      <c r="U140" s="3">
        <f>IF(INDEX([1]非R能力!$FK$9:$FK$558,D140)=0,0,10)</f>
        <v>10</v>
      </c>
      <c r="V140" s="3">
        <f>IF(INDEX([1]非R能力!$FH$9:$FH$558,D140)=0,0,5000)</f>
        <v>5000</v>
      </c>
      <c r="W140" s="3">
        <f>HLOOKUP(W$5,[2]人物技能基础!$O$3:$Q$553,$D140+1,0)</f>
        <v>3.637142857142857</v>
      </c>
      <c r="X140" s="3">
        <f>HLOOKUP(X$5,[2]人物技能基础!$O$3:$Q$553,$D140+1,0)</f>
        <v>2.0186428571428574</v>
      </c>
      <c r="Y140" s="3">
        <f>HLOOKUP(Y$5,[2]人物技能基础!$O$3:$Q$553,$D140+1,0)</f>
        <v>99.964285714285708</v>
      </c>
      <c r="Z140" s="3">
        <f t="shared" si="15"/>
        <v>1697157</v>
      </c>
      <c r="AA140" s="3">
        <f t="shared" si="16"/>
        <v>34127</v>
      </c>
      <c r="AB140" s="3">
        <f t="shared" si="17"/>
        <v>10516</v>
      </c>
      <c r="AC140" s="3">
        <f t="shared" si="18"/>
        <v>10671</v>
      </c>
      <c r="AD140" s="3">
        <f t="shared" si="19"/>
        <v>21347</v>
      </c>
    </row>
    <row r="141" spans="1:30" x14ac:dyDescent="0.15">
      <c r="A141" s="3">
        <v>136</v>
      </c>
      <c r="B141" s="3" t="str">
        <f t="shared" si="14"/>
        <v>通天塔136层boss</v>
      </c>
      <c r="C141" s="3">
        <f>INDEX([5]通天塔!$F$47:$F$1046,A141)</f>
        <v>284</v>
      </c>
      <c r="D141" s="3">
        <f t="shared" si="20"/>
        <v>284</v>
      </c>
      <c r="E141" s="3" t="s">
        <v>25</v>
      </c>
      <c r="F141" s="3" t="s">
        <v>26</v>
      </c>
      <c r="G141" s="3">
        <v>30</v>
      </c>
      <c r="H141" s="3">
        <v>30</v>
      </c>
      <c r="I141" s="3">
        <v>0.2</v>
      </c>
      <c r="J141" s="4">
        <v>0.7</v>
      </c>
      <c r="K141" s="4">
        <v>1</v>
      </c>
      <c r="L141" s="4">
        <v>5</v>
      </c>
      <c r="M141" s="3">
        <v>1</v>
      </c>
      <c r="N141" s="3">
        <v>2</v>
      </c>
      <c r="O141" s="3">
        <f>HLOOKUP(O$5,[1]非R能力!$B$8:$F$558,$D141+1,0)</f>
        <v>292552.63470635738</v>
      </c>
      <c r="P141" s="3">
        <f>HLOOKUP(P$5,[1]非R能力!$B$8:$F$558,$D141+1,0)</f>
        <v>52583.311210016698</v>
      </c>
      <c r="Q141" s="3">
        <f>HLOOKUP(Q$5,[1]非R能力!$B$8:$F$558,$D141+1,0)</f>
        <v>31977.411268176409</v>
      </c>
      <c r="R141" s="3">
        <f>HLOOKUP(R$5,[1]非R能力!$B$8:$F$558,$D141+1,0)</f>
        <v>14943.307807752275</v>
      </c>
      <c r="S141" s="3">
        <f>HLOOKUP(S$5,[1]非R能力!$B$8:$F$558,$D141+1,0)</f>
        <v>10671.57007765999</v>
      </c>
      <c r="T141" s="3">
        <f>INDEX([1]非R能力!$H$9:$H$558,D141)</f>
        <v>16002.455468577677</v>
      </c>
      <c r="U141" s="3">
        <f>IF(INDEX([1]非R能力!$FK$9:$FK$558,D141)=0,0,10)</f>
        <v>10</v>
      </c>
      <c r="V141" s="3">
        <f>IF(INDEX([1]非R能力!$FH$9:$FH$558,D141)=0,0,5000)</f>
        <v>5000</v>
      </c>
      <c r="W141" s="3">
        <f>HLOOKUP(W$5,[2]人物技能基础!$O$3:$Q$553,$D141+1,0)</f>
        <v>3.637142857142857</v>
      </c>
      <c r="X141" s="3">
        <f>HLOOKUP(X$5,[2]人物技能基础!$O$3:$Q$553,$D141+1,0)</f>
        <v>2.0186428571428574</v>
      </c>
      <c r="Y141" s="3">
        <f>HLOOKUP(Y$5,[2]人物技能基础!$O$3:$Q$553,$D141+1,0)</f>
        <v>99.964285714285708</v>
      </c>
      <c r="Z141" s="3">
        <f t="shared" si="15"/>
        <v>1697157</v>
      </c>
      <c r="AA141" s="3">
        <f t="shared" si="16"/>
        <v>34127</v>
      </c>
      <c r="AB141" s="3">
        <f t="shared" si="17"/>
        <v>10516</v>
      </c>
      <c r="AC141" s="3">
        <f t="shared" si="18"/>
        <v>10671</v>
      </c>
      <c r="AD141" s="3">
        <f t="shared" si="19"/>
        <v>21347</v>
      </c>
    </row>
    <row r="142" spans="1:30" x14ac:dyDescent="0.15">
      <c r="A142" s="3">
        <v>137</v>
      </c>
      <c r="B142" s="3" t="str">
        <f t="shared" si="14"/>
        <v>通天塔137层boss</v>
      </c>
      <c r="C142" s="3">
        <f>INDEX([5]通天塔!$F$47:$F$1046,A142)</f>
        <v>284</v>
      </c>
      <c r="D142" s="3">
        <f t="shared" si="20"/>
        <v>284</v>
      </c>
      <c r="E142" s="3" t="s">
        <v>25</v>
      </c>
      <c r="F142" s="3" t="s">
        <v>26</v>
      </c>
      <c r="G142" s="3">
        <v>30</v>
      </c>
      <c r="H142" s="3">
        <v>30</v>
      </c>
      <c r="I142" s="3">
        <v>0.2</v>
      </c>
      <c r="J142" s="4">
        <v>0.7</v>
      </c>
      <c r="K142" s="4">
        <v>1</v>
      </c>
      <c r="L142" s="4">
        <v>5</v>
      </c>
      <c r="M142" s="3">
        <v>1</v>
      </c>
      <c r="N142" s="3">
        <v>2</v>
      </c>
      <c r="O142" s="3">
        <f>HLOOKUP(O$5,[1]非R能力!$B$8:$F$558,$D142+1,0)</f>
        <v>292552.63470635738</v>
      </c>
      <c r="P142" s="3">
        <f>HLOOKUP(P$5,[1]非R能力!$B$8:$F$558,$D142+1,0)</f>
        <v>52583.311210016698</v>
      </c>
      <c r="Q142" s="3">
        <f>HLOOKUP(Q$5,[1]非R能力!$B$8:$F$558,$D142+1,0)</f>
        <v>31977.411268176409</v>
      </c>
      <c r="R142" s="3">
        <f>HLOOKUP(R$5,[1]非R能力!$B$8:$F$558,$D142+1,0)</f>
        <v>14943.307807752275</v>
      </c>
      <c r="S142" s="3">
        <f>HLOOKUP(S$5,[1]非R能力!$B$8:$F$558,$D142+1,0)</f>
        <v>10671.57007765999</v>
      </c>
      <c r="T142" s="3">
        <f>INDEX([1]非R能力!$H$9:$H$558,D142)</f>
        <v>16002.455468577677</v>
      </c>
      <c r="U142" s="3">
        <f>IF(INDEX([1]非R能力!$FK$9:$FK$558,D142)=0,0,10)</f>
        <v>10</v>
      </c>
      <c r="V142" s="3">
        <f>IF(INDEX([1]非R能力!$FH$9:$FH$558,D142)=0,0,5000)</f>
        <v>5000</v>
      </c>
      <c r="W142" s="3">
        <f>HLOOKUP(W$5,[2]人物技能基础!$O$3:$Q$553,$D142+1,0)</f>
        <v>3.637142857142857</v>
      </c>
      <c r="X142" s="3">
        <f>HLOOKUP(X$5,[2]人物技能基础!$O$3:$Q$553,$D142+1,0)</f>
        <v>2.0186428571428574</v>
      </c>
      <c r="Y142" s="3">
        <f>HLOOKUP(Y$5,[2]人物技能基础!$O$3:$Q$553,$D142+1,0)</f>
        <v>99.964285714285708</v>
      </c>
      <c r="Z142" s="3">
        <f t="shared" si="15"/>
        <v>1697157</v>
      </c>
      <c r="AA142" s="3">
        <f t="shared" si="16"/>
        <v>34127</v>
      </c>
      <c r="AB142" s="3">
        <f t="shared" si="17"/>
        <v>10516</v>
      </c>
      <c r="AC142" s="3">
        <f t="shared" si="18"/>
        <v>10671</v>
      </c>
      <c r="AD142" s="3">
        <f t="shared" si="19"/>
        <v>21347</v>
      </c>
    </row>
    <row r="143" spans="1:30" x14ac:dyDescent="0.15">
      <c r="A143" s="3">
        <v>138</v>
      </c>
      <c r="B143" s="3" t="str">
        <f t="shared" si="14"/>
        <v>通天塔138层boss</v>
      </c>
      <c r="C143" s="3">
        <f>INDEX([5]通天塔!$F$47:$F$1046,A143)</f>
        <v>285</v>
      </c>
      <c r="D143" s="3">
        <f t="shared" si="20"/>
        <v>285</v>
      </c>
      <c r="E143" s="3" t="s">
        <v>25</v>
      </c>
      <c r="F143" s="3" t="s">
        <v>26</v>
      </c>
      <c r="G143" s="3">
        <v>30</v>
      </c>
      <c r="H143" s="3">
        <v>30</v>
      </c>
      <c r="I143" s="3">
        <v>0.2</v>
      </c>
      <c r="J143" s="4">
        <v>0.7</v>
      </c>
      <c r="K143" s="4">
        <v>1</v>
      </c>
      <c r="L143" s="4">
        <v>5</v>
      </c>
      <c r="M143" s="3">
        <v>1</v>
      </c>
      <c r="N143" s="3">
        <v>2</v>
      </c>
      <c r="O143" s="3">
        <f>HLOOKUP(O$5,[1]非R能力!$B$8:$F$558,$D143+1,0)</f>
        <v>298102.35757101967</v>
      </c>
      <c r="P143" s="3">
        <f>HLOOKUP(P$5,[1]非R能力!$B$8:$F$558,$D143+1,0)</f>
        <v>53527.288108369401</v>
      </c>
      <c r="Q143" s="3">
        <f>HLOOKUP(Q$5,[1]非R能力!$B$8:$F$558,$D143+1,0)</f>
        <v>32645.703983007719</v>
      </c>
      <c r="R143" s="3">
        <f>HLOOKUP(R$5,[1]非R能力!$B$8:$F$558,$D143+1,0)</f>
        <v>21172.576516261761</v>
      </c>
      <c r="S143" s="3">
        <f>HLOOKUP(S$5,[1]非R能力!$B$8:$F$558,$D143+1,0)</f>
        <v>10880.364631557793</v>
      </c>
      <c r="T143" s="3">
        <f>INDEX([1]非R能力!$H$9:$H$558,D143)</f>
        <v>16112.250000000004</v>
      </c>
      <c r="U143" s="3">
        <f>IF(INDEX([1]非R能力!$FK$9:$FK$558,D143)=0,0,10)</f>
        <v>10</v>
      </c>
      <c r="V143" s="3">
        <f>IF(INDEX([1]非R能力!$FH$9:$FH$558,D143)=0,0,5000)</f>
        <v>5000</v>
      </c>
      <c r="W143" s="3">
        <f>HLOOKUP(W$5,[2]人物技能基础!$O$3:$Q$553,$D143+1,0)</f>
        <v>3.637142857142857</v>
      </c>
      <c r="X143" s="3">
        <f>HLOOKUP(X$5,[2]人物技能基础!$O$3:$Q$553,$D143+1,0)</f>
        <v>2.0186428571428574</v>
      </c>
      <c r="Y143" s="3">
        <f>HLOOKUP(Y$5,[2]人物技能基础!$O$3:$Q$553,$D143+1,0)</f>
        <v>99.964285714285708</v>
      </c>
      <c r="Z143" s="3">
        <f t="shared" si="15"/>
        <v>1724606</v>
      </c>
      <c r="AA143" s="3">
        <f t="shared" si="16"/>
        <v>34833</v>
      </c>
      <c r="AB143" s="3">
        <f t="shared" si="17"/>
        <v>10705</v>
      </c>
      <c r="AC143" s="3">
        <f t="shared" si="18"/>
        <v>10880</v>
      </c>
      <c r="AD143" s="3">
        <f t="shared" si="19"/>
        <v>30246</v>
      </c>
    </row>
    <row r="144" spans="1:30" x14ac:dyDescent="0.15">
      <c r="A144" s="3">
        <v>139</v>
      </c>
      <c r="B144" s="3" t="str">
        <f t="shared" si="14"/>
        <v>通天塔139层boss</v>
      </c>
      <c r="C144" s="3">
        <f>INDEX([5]通天塔!$F$47:$F$1046,A144)</f>
        <v>285</v>
      </c>
      <c r="D144" s="3">
        <f t="shared" si="20"/>
        <v>285</v>
      </c>
      <c r="E144" s="3" t="s">
        <v>25</v>
      </c>
      <c r="F144" s="3" t="s">
        <v>26</v>
      </c>
      <c r="G144" s="3">
        <v>30</v>
      </c>
      <c r="H144" s="3">
        <v>30</v>
      </c>
      <c r="I144" s="3">
        <v>0.2</v>
      </c>
      <c r="J144" s="4">
        <v>0.7</v>
      </c>
      <c r="K144" s="4">
        <v>1</v>
      </c>
      <c r="L144" s="4">
        <v>5</v>
      </c>
      <c r="M144" s="3">
        <v>1</v>
      </c>
      <c r="N144" s="3">
        <v>2</v>
      </c>
      <c r="O144" s="3">
        <f>HLOOKUP(O$5,[1]非R能力!$B$8:$F$558,$D144+1,0)</f>
        <v>298102.35757101967</v>
      </c>
      <c r="P144" s="3">
        <f>HLOOKUP(P$5,[1]非R能力!$B$8:$F$558,$D144+1,0)</f>
        <v>53527.288108369401</v>
      </c>
      <c r="Q144" s="3">
        <f>HLOOKUP(Q$5,[1]非R能力!$B$8:$F$558,$D144+1,0)</f>
        <v>32645.703983007719</v>
      </c>
      <c r="R144" s="3">
        <f>HLOOKUP(R$5,[1]非R能力!$B$8:$F$558,$D144+1,0)</f>
        <v>21172.576516261761</v>
      </c>
      <c r="S144" s="3">
        <f>HLOOKUP(S$5,[1]非R能力!$B$8:$F$558,$D144+1,0)</f>
        <v>10880.364631557793</v>
      </c>
      <c r="T144" s="3">
        <f>INDEX([1]非R能力!$H$9:$H$558,D144)</f>
        <v>16112.250000000004</v>
      </c>
      <c r="U144" s="3">
        <f>IF(INDEX([1]非R能力!$FK$9:$FK$558,D144)=0,0,10)</f>
        <v>10</v>
      </c>
      <c r="V144" s="3">
        <f>IF(INDEX([1]非R能力!$FH$9:$FH$558,D144)=0,0,5000)</f>
        <v>5000</v>
      </c>
      <c r="W144" s="3">
        <f>HLOOKUP(W$5,[2]人物技能基础!$O$3:$Q$553,$D144+1,0)</f>
        <v>3.637142857142857</v>
      </c>
      <c r="X144" s="3">
        <f>HLOOKUP(X$5,[2]人物技能基础!$O$3:$Q$553,$D144+1,0)</f>
        <v>2.0186428571428574</v>
      </c>
      <c r="Y144" s="3">
        <f>HLOOKUP(Y$5,[2]人物技能基础!$O$3:$Q$553,$D144+1,0)</f>
        <v>99.964285714285708</v>
      </c>
      <c r="Z144" s="3">
        <f t="shared" si="15"/>
        <v>1724606</v>
      </c>
      <c r="AA144" s="3">
        <f t="shared" si="16"/>
        <v>34833</v>
      </c>
      <c r="AB144" s="3">
        <f t="shared" si="17"/>
        <v>10705</v>
      </c>
      <c r="AC144" s="3">
        <f t="shared" si="18"/>
        <v>10880</v>
      </c>
      <c r="AD144" s="3">
        <f t="shared" si="19"/>
        <v>30246</v>
      </c>
    </row>
    <row r="145" spans="1:30" x14ac:dyDescent="0.15">
      <c r="A145" s="3">
        <v>140</v>
      </c>
      <c r="B145" s="3" t="str">
        <f t="shared" si="14"/>
        <v>通天塔140层boss</v>
      </c>
      <c r="C145" s="3">
        <f>INDEX([5]通天塔!$F$47:$F$1046,A145)</f>
        <v>285</v>
      </c>
      <c r="D145" s="3">
        <f t="shared" si="20"/>
        <v>285</v>
      </c>
      <c r="E145" s="3" t="s">
        <v>25</v>
      </c>
      <c r="F145" s="3" t="s">
        <v>26</v>
      </c>
      <c r="G145" s="3">
        <v>30</v>
      </c>
      <c r="H145" s="3">
        <v>30</v>
      </c>
      <c r="I145" s="3">
        <v>0.2</v>
      </c>
      <c r="J145" s="4">
        <v>0.7</v>
      </c>
      <c r="K145" s="4">
        <v>1</v>
      </c>
      <c r="L145" s="4">
        <v>5</v>
      </c>
      <c r="M145" s="3">
        <v>1</v>
      </c>
      <c r="N145" s="3">
        <v>2</v>
      </c>
      <c r="O145" s="3">
        <f>HLOOKUP(O$5,[1]非R能力!$B$8:$F$558,$D145+1,0)</f>
        <v>298102.35757101967</v>
      </c>
      <c r="P145" s="3">
        <f>HLOOKUP(P$5,[1]非R能力!$B$8:$F$558,$D145+1,0)</f>
        <v>53527.288108369401</v>
      </c>
      <c r="Q145" s="3">
        <f>HLOOKUP(Q$5,[1]非R能力!$B$8:$F$558,$D145+1,0)</f>
        <v>32645.703983007719</v>
      </c>
      <c r="R145" s="3">
        <f>HLOOKUP(R$5,[1]非R能力!$B$8:$F$558,$D145+1,0)</f>
        <v>21172.576516261761</v>
      </c>
      <c r="S145" s="3">
        <f>HLOOKUP(S$5,[1]非R能力!$B$8:$F$558,$D145+1,0)</f>
        <v>10880.364631557793</v>
      </c>
      <c r="T145" s="3">
        <f>INDEX([1]非R能力!$H$9:$H$558,D145)</f>
        <v>16112.250000000004</v>
      </c>
      <c r="U145" s="3">
        <f>IF(INDEX([1]非R能力!$FK$9:$FK$558,D145)=0,0,10)</f>
        <v>10</v>
      </c>
      <c r="V145" s="3">
        <f>IF(INDEX([1]非R能力!$FH$9:$FH$558,D145)=0,0,5000)</f>
        <v>5000</v>
      </c>
      <c r="W145" s="3">
        <f>HLOOKUP(W$5,[2]人物技能基础!$O$3:$Q$553,$D145+1,0)</f>
        <v>3.637142857142857</v>
      </c>
      <c r="X145" s="3">
        <f>HLOOKUP(X$5,[2]人物技能基础!$O$3:$Q$553,$D145+1,0)</f>
        <v>2.0186428571428574</v>
      </c>
      <c r="Y145" s="3">
        <f>HLOOKUP(Y$5,[2]人物技能基础!$O$3:$Q$553,$D145+1,0)</f>
        <v>99.964285714285708</v>
      </c>
      <c r="Z145" s="3">
        <f t="shared" si="15"/>
        <v>1724606</v>
      </c>
      <c r="AA145" s="3">
        <f t="shared" si="16"/>
        <v>34833</v>
      </c>
      <c r="AB145" s="3">
        <f t="shared" si="17"/>
        <v>10705</v>
      </c>
      <c r="AC145" s="3">
        <f t="shared" si="18"/>
        <v>10880</v>
      </c>
      <c r="AD145" s="3">
        <f t="shared" si="19"/>
        <v>30246</v>
      </c>
    </row>
    <row r="146" spans="1:30" x14ac:dyDescent="0.15">
      <c r="A146" s="3">
        <v>141</v>
      </c>
      <c r="B146" s="3" t="str">
        <f t="shared" si="14"/>
        <v>通天塔141层boss</v>
      </c>
      <c r="C146" s="3">
        <f>INDEX([5]通天塔!$F$47:$F$1046,A146)</f>
        <v>286</v>
      </c>
      <c r="D146" s="3">
        <f t="shared" si="20"/>
        <v>286</v>
      </c>
      <c r="E146" s="3" t="s">
        <v>25</v>
      </c>
      <c r="F146" s="3" t="s">
        <v>26</v>
      </c>
      <c r="G146" s="3">
        <v>30</v>
      </c>
      <c r="H146" s="3">
        <v>30</v>
      </c>
      <c r="I146" s="3">
        <v>0.2</v>
      </c>
      <c r="J146" s="4">
        <v>0.7</v>
      </c>
      <c r="K146" s="4">
        <v>1</v>
      </c>
      <c r="L146" s="4">
        <v>5</v>
      </c>
      <c r="M146" s="3">
        <v>1</v>
      </c>
      <c r="N146" s="3">
        <v>2</v>
      </c>
      <c r="O146" s="3">
        <f>HLOOKUP(O$5,[1]非R能力!$B$8:$F$558,$D146+1,0)</f>
        <v>304907.12110533623</v>
      </c>
      <c r="P146" s="3">
        <f>HLOOKUP(P$5,[1]非R能力!$B$8:$F$558,$D146+1,0)</f>
        <v>54638.916462614172</v>
      </c>
      <c r="Q146" s="3">
        <f>HLOOKUP(Q$5,[1]非R能力!$B$8:$F$558,$D146+1,0)</f>
        <v>33394.123989036911</v>
      </c>
      <c r="R146" s="3">
        <f>HLOOKUP(R$5,[1]非R能力!$B$8:$F$558,$D146+1,0)</f>
        <v>27447.452849560246</v>
      </c>
      <c r="S146" s="3">
        <f>HLOOKUP(S$5,[1]非R能力!$B$8:$F$558,$D146+1,0)</f>
        <v>11112.849799295433</v>
      </c>
      <c r="T146" s="3">
        <f>INDEX([1]非R能力!$H$9:$H$558,D146)</f>
        <v>16222.612677389099</v>
      </c>
      <c r="U146" s="3">
        <f>IF(INDEX([1]非R能力!$FK$9:$FK$558,D146)=0,0,10)</f>
        <v>10</v>
      </c>
      <c r="V146" s="3">
        <f>IF(INDEX([1]非R能力!$FH$9:$FH$558,D146)=0,0,5000)</f>
        <v>5000</v>
      </c>
      <c r="W146" s="3">
        <f>HLOOKUP(W$5,[2]人物技能基础!$O$3:$Q$553,$D146+1,0)</f>
        <v>3.637142857142857</v>
      </c>
      <c r="X146" s="3">
        <f>HLOOKUP(X$5,[2]人物技能基础!$O$3:$Q$553,$D146+1,0)</f>
        <v>2.0186428571428574</v>
      </c>
      <c r="Y146" s="3">
        <f>HLOOKUP(Y$5,[2]人物技能基础!$O$3:$Q$553,$D146+1,0)</f>
        <v>99.964285714285708</v>
      </c>
      <c r="Z146" s="3">
        <f t="shared" si="15"/>
        <v>1756630</v>
      </c>
      <c r="AA146" s="3">
        <f t="shared" si="16"/>
        <v>35626</v>
      </c>
      <c r="AB146" s="3">
        <f t="shared" si="17"/>
        <v>10927</v>
      </c>
      <c r="AC146" s="3">
        <f t="shared" si="18"/>
        <v>11112</v>
      </c>
      <c r="AD146" s="3">
        <f t="shared" si="19"/>
        <v>39210</v>
      </c>
    </row>
    <row r="147" spans="1:30" x14ac:dyDescent="0.15">
      <c r="A147" s="3">
        <v>142</v>
      </c>
      <c r="B147" s="3" t="str">
        <f t="shared" si="14"/>
        <v>通天塔142层boss</v>
      </c>
      <c r="C147" s="3">
        <f>INDEX([5]通天塔!$F$47:$F$1046,A147)</f>
        <v>286</v>
      </c>
      <c r="D147" s="3">
        <f t="shared" si="20"/>
        <v>286</v>
      </c>
      <c r="E147" s="3" t="s">
        <v>25</v>
      </c>
      <c r="F147" s="3" t="s">
        <v>26</v>
      </c>
      <c r="G147" s="3">
        <v>30</v>
      </c>
      <c r="H147" s="3">
        <v>30</v>
      </c>
      <c r="I147" s="3">
        <v>0.2</v>
      </c>
      <c r="J147" s="4">
        <v>0.7</v>
      </c>
      <c r="K147" s="4">
        <v>1</v>
      </c>
      <c r="L147" s="4">
        <v>5</v>
      </c>
      <c r="M147" s="3">
        <v>1</v>
      </c>
      <c r="N147" s="3">
        <v>2</v>
      </c>
      <c r="O147" s="3">
        <f>HLOOKUP(O$5,[1]非R能力!$B$8:$F$558,$D147+1,0)</f>
        <v>304907.12110533623</v>
      </c>
      <c r="P147" s="3">
        <f>HLOOKUP(P$5,[1]非R能力!$B$8:$F$558,$D147+1,0)</f>
        <v>54638.916462614172</v>
      </c>
      <c r="Q147" s="3">
        <f>HLOOKUP(Q$5,[1]非R能力!$B$8:$F$558,$D147+1,0)</f>
        <v>33394.123989036911</v>
      </c>
      <c r="R147" s="3">
        <f>HLOOKUP(R$5,[1]非R能力!$B$8:$F$558,$D147+1,0)</f>
        <v>27447.452849560246</v>
      </c>
      <c r="S147" s="3">
        <f>HLOOKUP(S$5,[1]非R能力!$B$8:$F$558,$D147+1,0)</f>
        <v>11112.849799295433</v>
      </c>
      <c r="T147" s="3">
        <f>INDEX([1]非R能力!$H$9:$H$558,D147)</f>
        <v>16222.612677389099</v>
      </c>
      <c r="U147" s="3">
        <f>IF(INDEX([1]非R能力!$FK$9:$FK$558,D147)=0,0,10)</f>
        <v>10</v>
      </c>
      <c r="V147" s="3">
        <f>IF(INDEX([1]非R能力!$FH$9:$FH$558,D147)=0,0,5000)</f>
        <v>5000</v>
      </c>
      <c r="W147" s="3">
        <f>HLOOKUP(W$5,[2]人物技能基础!$O$3:$Q$553,$D147+1,0)</f>
        <v>3.637142857142857</v>
      </c>
      <c r="X147" s="3">
        <f>HLOOKUP(X$5,[2]人物技能基础!$O$3:$Q$553,$D147+1,0)</f>
        <v>2.0186428571428574</v>
      </c>
      <c r="Y147" s="3">
        <f>HLOOKUP(Y$5,[2]人物技能基础!$O$3:$Q$553,$D147+1,0)</f>
        <v>99.964285714285708</v>
      </c>
      <c r="Z147" s="3">
        <f t="shared" si="15"/>
        <v>1756630</v>
      </c>
      <c r="AA147" s="3">
        <f t="shared" si="16"/>
        <v>35626</v>
      </c>
      <c r="AB147" s="3">
        <f t="shared" si="17"/>
        <v>10927</v>
      </c>
      <c r="AC147" s="3">
        <f t="shared" si="18"/>
        <v>11112</v>
      </c>
      <c r="AD147" s="3">
        <f t="shared" si="19"/>
        <v>39210</v>
      </c>
    </row>
    <row r="148" spans="1:30" x14ac:dyDescent="0.15">
      <c r="A148" s="3">
        <v>143</v>
      </c>
      <c r="B148" s="3" t="str">
        <f t="shared" si="14"/>
        <v>通天塔143层boss</v>
      </c>
      <c r="C148" s="3">
        <f>INDEX([5]通天塔!$F$47:$F$1046,A148)</f>
        <v>286</v>
      </c>
      <c r="D148" s="3">
        <f t="shared" si="20"/>
        <v>286</v>
      </c>
      <c r="E148" s="3" t="s">
        <v>25</v>
      </c>
      <c r="F148" s="3" t="s">
        <v>26</v>
      </c>
      <c r="G148" s="3">
        <v>30</v>
      </c>
      <c r="H148" s="3">
        <v>30</v>
      </c>
      <c r="I148" s="3">
        <v>0.2</v>
      </c>
      <c r="J148" s="4">
        <v>0.7</v>
      </c>
      <c r="K148" s="4">
        <v>1</v>
      </c>
      <c r="L148" s="4">
        <v>5</v>
      </c>
      <c r="M148" s="3">
        <v>1</v>
      </c>
      <c r="N148" s="3">
        <v>2</v>
      </c>
      <c r="O148" s="3">
        <f>HLOOKUP(O$5,[1]非R能力!$B$8:$F$558,$D148+1,0)</f>
        <v>304907.12110533623</v>
      </c>
      <c r="P148" s="3">
        <f>HLOOKUP(P$5,[1]非R能力!$B$8:$F$558,$D148+1,0)</f>
        <v>54638.916462614172</v>
      </c>
      <c r="Q148" s="3">
        <f>HLOOKUP(Q$5,[1]非R能力!$B$8:$F$558,$D148+1,0)</f>
        <v>33394.123989036911</v>
      </c>
      <c r="R148" s="3">
        <f>HLOOKUP(R$5,[1]非R能力!$B$8:$F$558,$D148+1,0)</f>
        <v>27447.452849560246</v>
      </c>
      <c r="S148" s="3">
        <f>HLOOKUP(S$5,[1]非R能力!$B$8:$F$558,$D148+1,0)</f>
        <v>11112.849799295433</v>
      </c>
      <c r="T148" s="3">
        <f>INDEX([1]非R能力!$H$9:$H$558,D148)</f>
        <v>16222.612677389099</v>
      </c>
      <c r="U148" s="3">
        <f>IF(INDEX([1]非R能力!$FK$9:$FK$558,D148)=0,0,10)</f>
        <v>10</v>
      </c>
      <c r="V148" s="3">
        <f>IF(INDEX([1]非R能力!$FH$9:$FH$558,D148)=0,0,5000)</f>
        <v>5000</v>
      </c>
      <c r="W148" s="3">
        <f>HLOOKUP(W$5,[2]人物技能基础!$O$3:$Q$553,$D148+1,0)</f>
        <v>3.637142857142857</v>
      </c>
      <c r="X148" s="3">
        <f>HLOOKUP(X$5,[2]人物技能基础!$O$3:$Q$553,$D148+1,0)</f>
        <v>2.0186428571428574</v>
      </c>
      <c r="Y148" s="3">
        <f>HLOOKUP(Y$5,[2]人物技能基础!$O$3:$Q$553,$D148+1,0)</f>
        <v>99.964285714285708</v>
      </c>
      <c r="Z148" s="3">
        <f t="shared" si="15"/>
        <v>1756630</v>
      </c>
      <c r="AA148" s="3">
        <f t="shared" si="16"/>
        <v>35626</v>
      </c>
      <c r="AB148" s="3">
        <f t="shared" si="17"/>
        <v>10927</v>
      </c>
      <c r="AC148" s="3">
        <f t="shared" si="18"/>
        <v>11112</v>
      </c>
      <c r="AD148" s="3">
        <f t="shared" si="19"/>
        <v>39210</v>
      </c>
    </row>
    <row r="149" spans="1:30" x14ac:dyDescent="0.15">
      <c r="A149" s="3">
        <v>144</v>
      </c>
      <c r="B149" s="3" t="str">
        <f t="shared" si="14"/>
        <v>通天塔144层boss</v>
      </c>
      <c r="C149" s="3">
        <f>INDEX([5]通天塔!$F$47:$F$1046,A149)</f>
        <v>287</v>
      </c>
      <c r="D149" s="3">
        <f t="shared" si="20"/>
        <v>287</v>
      </c>
      <c r="E149" s="3" t="s">
        <v>25</v>
      </c>
      <c r="F149" s="3" t="s">
        <v>26</v>
      </c>
      <c r="G149" s="3">
        <v>30</v>
      </c>
      <c r="H149" s="3">
        <v>30</v>
      </c>
      <c r="I149" s="3">
        <v>0.2</v>
      </c>
      <c r="J149" s="4">
        <v>0.7</v>
      </c>
      <c r="K149" s="4">
        <v>1</v>
      </c>
      <c r="L149" s="4">
        <v>5</v>
      </c>
      <c r="M149" s="3">
        <v>1</v>
      </c>
      <c r="N149" s="3">
        <v>2</v>
      </c>
      <c r="O149" s="3">
        <f>HLOOKUP(O$5,[1]非R能力!$B$8:$F$558,$D149+1,0)</f>
        <v>311253.60738764633</v>
      </c>
      <c r="P149" s="3">
        <f>HLOOKUP(P$5,[1]非R能力!$B$8:$F$558,$D149+1,0)</f>
        <v>55729.940658617757</v>
      </c>
      <c r="Q149" s="3">
        <f>HLOOKUP(Q$5,[1]非R能力!$B$8:$F$558,$D149+1,0)</f>
        <v>34143.85531021536</v>
      </c>
      <c r="R149" s="3">
        <f>HLOOKUP(R$5,[1]非R能力!$B$8:$F$558,$D149+1,0)</f>
        <v>33730.595780287826</v>
      </c>
      <c r="S149" s="3">
        <f>HLOOKUP(S$5,[1]非R能力!$B$8:$F$558,$D149+1,0)</f>
        <v>11348.121500014844</v>
      </c>
      <c r="T149" s="3">
        <f>INDEX([1]非R能力!$H$9:$H$558,D149)</f>
        <v>16333.546039343499</v>
      </c>
      <c r="U149" s="3">
        <f>IF(INDEX([1]非R能力!$FK$9:$FK$558,D149)=0,0,10)</f>
        <v>10</v>
      </c>
      <c r="V149" s="3">
        <f>IF(INDEX([1]非R能力!$FH$9:$FH$558,D149)=0,0,5000)</f>
        <v>5000</v>
      </c>
      <c r="W149" s="3">
        <f>HLOOKUP(W$5,[2]人物技能基础!$O$3:$Q$553,$D149+1,0)</f>
        <v>3.637142857142857</v>
      </c>
      <c r="X149" s="3">
        <f>HLOOKUP(X$5,[2]人物技能基础!$O$3:$Q$553,$D149+1,0)</f>
        <v>2.0186428571428574</v>
      </c>
      <c r="Y149" s="3">
        <f>HLOOKUP(Y$5,[2]人物技能基础!$O$3:$Q$553,$D149+1,0)</f>
        <v>99.964285714285708</v>
      </c>
      <c r="Z149" s="3">
        <f t="shared" si="15"/>
        <v>1788100</v>
      </c>
      <c r="AA149" s="3">
        <f t="shared" si="16"/>
        <v>36418</v>
      </c>
      <c r="AB149" s="3">
        <f t="shared" si="17"/>
        <v>11145</v>
      </c>
      <c r="AC149" s="3">
        <f t="shared" si="18"/>
        <v>11348</v>
      </c>
      <c r="AD149" s="3">
        <f t="shared" si="19"/>
        <v>48186</v>
      </c>
    </row>
    <row r="150" spans="1:30" x14ac:dyDescent="0.15">
      <c r="A150" s="3">
        <v>145</v>
      </c>
      <c r="B150" s="3" t="str">
        <f t="shared" si="14"/>
        <v>通天塔145层boss</v>
      </c>
      <c r="C150" s="3">
        <f>INDEX([5]通天塔!$F$47:$F$1046,A150)</f>
        <v>287</v>
      </c>
      <c r="D150" s="3">
        <f t="shared" si="20"/>
        <v>287</v>
      </c>
      <c r="E150" s="3" t="s">
        <v>25</v>
      </c>
      <c r="F150" s="3" t="s">
        <v>26</v>
      </c>
      <c r="G150" s="3">
        <v>30</v>
      </c>
      <c r="H150" s="3">
        <v>30</v>
      </c>
      <c r="I150" s="3">
        <v>0.2</v>
      </c>
      <c r="J150" s="4">
        <v>0.7</v>
      </c>
      <c r="K150" s="4">
        <v>1</v>
      </c>
      <c r="L150" s="4">
        <v>5</v>
      </c>
      <c r="M150" s="3">
        <v>1</v>
      </c>
      <c r="N150" s="3">
        <v>2</v>
      </c>
      <c r="O150" s="3">
        <f>HLOOKUP(O$5,[1]非R能力!$B$8:$F$558,$D150+1,0)</f>
        <v>311253.60738764633</v>
      </c>
      <c r="P150" s="3">
        <f>HLOOKUP(P$5,[1]非R能力!$B$8:$F$558,$D150+1,0)</f>
        <v>55729.940658617757</v>
      </c>
      <c r="Q150" s="3">
        <f>HLOOKUP(Q$5,[1]非R能力!$B$8:$F$558,$D150+1,0)</f>
        <v>34143.85531021536</v>
      </c>
      <c r="R150" s="3">
        <f>HLOOKUP(R$5,[1]非R能力!$B$8:$F$558,$D150+1,0)</f>
        <v>33730.595780287826</v>
      </c>
      <c r="S150" s="3">
        <f>HLOOKUP(S$5,[1]非R能力!$B$8:$F$558,$D150+1,0)</f>
        <v>11348.121500014844</v>
      </c>
      <c r="T150" s="3">
        <f>INDEX([1]非R能力!$H$9:$H$558,D150)</f>
        <v>16333.546039343499</v>
      </c>
      <c r="U150" s="3">
        <f>IF(INDEX([1]非R能力!$FK$9:$FK$558,D150)=0,0,10)</f>
        <v>10</v>
      </c>
      <c r="V150" s="3">
        <f>IF(INDEX([1]非R能力!$FH$9:$FH$558,D150)=0,0,5000)</f>
        <v>5000</v>
      </c>
      <c r="W150" s="3">
        <f>HLOOKUP(W$5,[2]人物技能基础!$O$3:$Q$553,$D150+1,0)</f>
        <v>3.637142857142857</v>
      </c>
      <c r="X150" s="3">
        <f>HLOOKUP(X$5,[2]人物技能基础!$O$3:$Q$553,$D150+1,0)</f>
        <v>2.0186428571428574</v>
      </c>
      <c r="Y150" s="3">
        <f>HLOOKUP(Y$5,[2]人物技能基础!$O$3:$Q$553,$D150+1,0)</f>
        <v>99.964285714285708</v>
      </c>
      <c r="Z150" s="3">
        <f t="shared" si="15"/>
        <v>1788100</v>
      </c>
      <c r="AA150" s="3">
        <f t="shared" si="16"/>
        <v>36418</v>
      </c>
      <c r="AB150" s="3">
        <f t="shared" si="17"/>
        <v>11145</v>
      </c>
      <c r="AC150" s="3">
        <f t="shared" si="18"/>
        <v>11348</v>
      </c>
      <c r="AD150" s="3">
        <f t="shared" si="19"/>
        <v>48186</v>
      </c>
    </row>
    <row r="151" spans="1:30" x14ac:dyDescent="0.15">
      <c r="A151" s="3">
        <v>146</v>
      </c>
      <c r="B151" s="3" t="str">
        <f t="shared" si="14"/>
        <v>通天塔146层boss</v>
      </c>
      <c r="C151" s="3">
        <f>INDEX([5]通天塔!$F$47:$F$1046,A151)</f>
        <v>288</v>
      </c>
      <c r="D151" s="3">
        <f t="shared" si="20"/>
        <v>288</v>
      </c>
      <c r="E151" s="3" t="s">
        <v>25</v>
      </c>
      <c r="F151" s="3" t="s">
        <v>26</v>
      </c>
      <c r="G151" s="3">
        <v>30</v>
      </c>
      <c r="H151" s="3">
        <v>30</v>
      </c>
      <c r="I151" s="3">
        <v>0.2</v>
      </c>
      <c r="J151" s="4">
        <v>0.7</v>
      </c>
      <c r="K151" s="4">
        <v>1</v>
      </c>
      <c r="L151" s="4">
        <v>5</v>
      </c>
      <c r="M151" s="3">
        <v>1</v>
      </c>
      <c r="N151" s="3">
        <v>2</v>
      </c>
      <c r="O151" s="3">
        <f>HLOOKUP(O$5,[1]非R能力!$B$8:$F$558,$D151+1,0)</f>
        <v>317903.86812354508</v>
      </c>
      <c r="P151" s="3">
        <f>HLOOKUP(P$5,[1]非R能力!$B$8:$F$558,$D151+1,0)</f>
        <v>56836.250490266204</v>
      </c>
      <c r="Q151" s="3">
        <f>HLOOKUP(Q$5,[1]非R能力!$B$8:$F$558,$D151+1,0)</f>
        <v>34903.567569383784</v>
      </c>
      <c r="R151" s="3">
        <f>HLOOKUP(R$5,[1]非R能力!$B$8:$F$558,$D151+1,0)</f>
        <v>40022.305367519199</v>
      </c>
      <c r="S151" s="3">
        <f>HLOOKUP(S$5,[1]非R能力!$B$8:$F$558,$D151+1,0)</f>
        <v>11588.965214069274</v>
      </c>
      <c r="T151" s="3">
        <f>INDEX([1]非R能力!$H$9:$H$558,D151)</f>
        <v>16445.052630608472</v>
      </c>
      <c r="U151" s="3">
        <f>IF(INDEX([1]非R能力!$FK$9:$FK$558,D151)=0,0,10)</f>
        <v>10</v>
      </c>
      <c r="V151" s="3">
        <f>IF(INDEX([1]非R能力!$FH$9:$FH$558,D151)=0,0,5000)</f>
        <v>5000</v>
      </c>
      <c r="W151" s="3">
        <f>HLOOKUP(W$5,[2]人物技能基础!$O$3:$Q$553,$D151+1,0)</f>
        <v>3.637142857142857</v>
      </c>
      <c r="X151" s="3">
        <f>HLOOKUP(X$5,[2]人物技能基础!$O$3:$Q$553,$D151+1,0)</f>
        <v>2.0186428571428574</v>
      </c>
      <c r="Y151" s="3">
        <f>HLOOKUP(Y$5,[2]人物技能基础!$O$3:$Q$553,$D151+1,0)</f>
        <v>99.964285714285708</v>
      </c>
      <c r="Z151" s="3">
        <f t="shared" si="15"/>
        <v>1819964</v>
      </c>
      <c r="AA151" s="3">
        <f t="shared" si="16"/>
        <v>37222</v>
      </c>
      <c r="AB151" s="3">
        <f t="shared" si="17"/>
        <v>11367</v>
      </c>
      <c r="AC151" s="3">
        <f t="shared" si="18"/>
        <v>11588</v>
      </c>
      <c r="AD151" s="3">
        <f t="shared" si="19"/>
        <v>57174</v>
      </c>
    </row>
    <row r="152" spans="1:30" x14ac:dyDescent="0.15">
      <c r="A152" s="3">
        <v>147</v>
      </c>
      <c r="B152" s="3" t="str">
        <f t="shared" si="14"/>
        <v>通天塔147层boss</v>
      </c>
      <c r="C152" s="3">
        <f>INDEX([5]通天塔!$F$47:$F$1046,A152)</f>
        <v>288</v>
      </c>
      <c r="D152" s="3">
        <f t="shared" si="20"/>
        <v>288</v>
      </c>
      <c r="E152" s="3" t="s">
        <v>25</v>
      </c>
      <c r="F152" s="3" t="s">
        <v>26</v>
      </c>
      <c r="G152" s="3">
        <v>30</v>
      </c>
      <c r="H152" s="3">
        <v>30</v>
      </c>
      <c r="I152" s="3">
        <v>0.2</v>
      </c>
      <c r="J152" s="4">
        <v>0.7</v>
      </c>
      <c r="K152" s="4">
        <v>1</v>
      </c>
      <c r="L152" s="4">
        <v>5</v>
      </c>
      <c r="M152" s="3">
        <v>1</v>
      </c>
      <c r="N152" s="3">
        <v>2</v>
      </c>
      <c r="O152" s="3">
        <f>HLOOKUP(O$5,[1]非R能力!$B$8:$F$558,$D152+1,0)</f>
        <v>317903.86812354508</v>
      </c>
      <c r="P152" s="3">
        <f>HLOOKUP(P$5,[1]非R能力!$B$8:$F$558,$D152+1,0)</f>
        <v>56836.250490266204</v>
      </c>
      <c r="Q152" s="3">
        <f>HLOOKUP(Q$5,[1]非R能力!$B$8:$F$558,$D152+1,0)</f>
        <v>34903.567569383784</v>
      </c>
      <c r="R152" s="3">
        <f>HLOOKUP(R$5,[1]非R能力!$B$8:$F$558,$D152+1,0)</f>
        <v>40022.305367519199</v>
      </c>
      <c r="S152" s="3">
        <f>HLOOKUP(S$5,[1]非R能力!$B$8:$F$558,$D152+1,0)</f>
        <v>11588.965214069274</v>
      </c>
      <c r="T152" s="3">
        <f>INDEX([1]非R能力!$H$9:$H$558,D152)</f>
        <v>16445.052630608472</v>
      </c>
      <c r="U152" s="3">
        <f>IF(INDEX([1]非R能力!$FK$9:$FK$558,D152)=0,0,10)</f>
        <v>10</v>
      </c>
      <c r="V152" s="3">
        <f>IF(INDEX([1]非R能力!$FH$9:$FH$558,D152)=0,0,5000)</f>
        <v>5000</v>
      </c>
      <c r="W152" s="3">
        <f>HLOOKUP(W$5,[2]人物技能基础!$O$3:$Q$553,$D152+1,0)</f>
        <v>3.637142857142857</v>
      </c>
      <c r="X152" s="3">
        <f>HLOOKUP(X$5,[2]人物技能基础!$O$3:$Q$553,$D152+1,0)</f>
        <v>2.0186428571428574</v>
      </c>
      <c r="Y152" s="3">
        <f>HLOOKUP(Y$5,[2]人物技能基础!$O$3:$Q$553,$D152+1,0)</f>
        <v>99.964285714285708</v>
      </c>
      <c r="Z152" s="3">
        <f t="shared" si="15"/>
        <v>1819964</v>
      </c>
      <c r="AA152" s="3">
        <f t="shared" si="16"/>
        <v>37222</v>
      </c>
      <c r="AB152" s="3">
        <f t="shared" si="17"/>
        <v>11367</v>
      </c>
      <c r="AC152" s="3">
        <f t="shared" si="18"/>
        <v>11588</v>
      </c>
      <c r="AD152" s="3">
        <f t="shared" si="19"/>
        <v>57174</v>
      </c>
    </row>
    <row r="153" spans="1:30" x14ac:dyDescent="0.15">
      <c r="A153" s="3">
        <v>148</v>
      </c>
      <c r="B153" s="3" t="str">
        <f t="shared" si="14"/>
        <v>通天塔148层boss</v>
      </c>
      <c r="C153" s="3">
        <f>INDEX([5]通天塔!$F$47:$F$1046,A153)</f>
        <v>288</v>
      </c>
      <c r="D153" s="3">
        <f t="shared" si="20"/>
        <v>288</v>
      </c>
      <c r="E153" s="3" t="s">
        <v>25</v>
      </c>
      <c r="F153" s="3" t="s">
        <v>26</v>
      </c>
      <c r="G153" s="3">
        <v>30</v>
      </c>
      <c r="H153" s="3">
        <v>30</v>
      </c>
      <c r="I153" s="3">
        <v>0.2</v>
      </c>
      <c r="J153" s="4">
        <v>0.7</v>
      </c>
      <c r="K153" s="4">
        <v>1</v>
      </c>
      <c r="L153" s="4">
        <v>5</v>
      </c>
      <c r="M153" s="3">
        <v>1</v>
      </c>
      <c r="N153" s="3">
        <v>2</v>
      </c>
      <c r="O153" s="3">
        <f>HLOOKUP(O$5,[1]非R能力!$B$8:$F$558,$D153+1,0)</f>
        <v>317903.86812354508</v>
      </c>
      <c r="P153" s="3">
        <f>HLOOKUP(P$5,[1]非R能力!$B$8:$F$558,$D153+1,0)</f>
        <v>56836.250490266204</v>
      </c>
      <c r="Q153" s="3">
        <f>HLOOKUP(Q$5,[1]非R能力!$B$8:$F$558,$D153+1,0)</f>
        <v>34903.567569383784</v>
      </c>
      <c r="R153" s="3">
        <f>HLOOKUP(R$5,[1]非R能力!$B$8:$F$558,$D153+1,0)</f>
        <v>40022.305367519199</v>
      </c>
      <c r="S153" s="3">
        <f>HLOOKUP(S$5,[1]非R能力!$B$8:$F$558,$D153+1,0)</f>
        <v>11588.965214069274</v>
      </c>
      <c r="T153" s="3">
        <f>INDEX([1]非R能力!$H$9:$H$558,D153)</f>
        <v>16445.052630608472</v>
      </c>
      <c r="U153" s="3">
        <f>IF(INDEX([1]非R能力!$FK$9:$FK$558,D153)=0,0,10)</f>
        <v>10</v>
      </c>
      <c r="V153" s="3">
        <f>IF(INDEX([1]非R能力!$FH$9:$FH$558,D153)=0,0,5000)</f>
        <v>5000</v>
      </c>
      <c r="W153" s="3">
        <f>HLOOKUP(W$5,[2]人物技能基础!$O$3:$Q$553,$D153+1,0)</f>
        <v>3.637142857142857</v>
      </c>
      <c r="X153" s="3">
        <f>HLOOKUP(X$5,[2]人物技能基础!$O$3:$Q$553,$D153+1,0)</f>
        <v>2.0186428571428574</v>
      </c>
      <c r="Y153" s="3">
        <f>HLOOKUP(Y$5,[2]人物技能基础!$O$3:$Q$553,$D153+1,0)</f>
        <v>99.964285714285708</v>
      </c>
      <c r="Z153" s="3">
        <f t="shared" si="15"/>
        <v>1819964</v>
      </c>
      <c r="AA153" s="3">
        <f t="shared" si="16"/>
        <v>37222</v>
      </c>
      <c r="AB153" s="3">
        <f t="shared" si="17"/>
        <v>11367</v>
      </c>
      <c r="AC153" s="3">
        <f t="shared" si="18"/>
        <v>11588</v>
      </c>
      <c r="AD153" s="3">
        <f t="shared" si="19"/>
        <v>57174</v>
      </c>
    </row>
    <row r="154" spans="1:30" x14ac:dyDescent="0.15">
      <c r="A154" s="3">
        <v>149</v>
      </c>
      <c r="B154" s="3" t="str">
        <f t="shared" si="14"/>
        <v>通天塔149层boss</v>
      </c>
      <c r="C154" s="3">
        <f>INDEX([5]通天塔!$F$47:$F$1046,A154)</f>
        <v>289</v>
      </c>
      <c r="D154" s="3">
        <f t="shared" si="20"/>
        <v>289</v>
      </c>
      <c r="E154" s="3" t="s">
        <v>25</v>
      </c>
      <c r="F154" s="3" t="s">
        <v>26</v>
      </c>
      <c r="G154" s="3">
        <v>30</v>
      </c>
      <c r="H154" s="3">
        <v>30</v>
      </c>
      <c r="I154" s="3">
        <v>0.2</v>
      </c>
      <c r="J154" s="4">
        <v>0.7</v>
      </c>
      <c r="K154" s="4">
        <v>1</v>
      </c>
      <c r="L154" s="4">
        <v>5</v>
      </c>
      <c r="M154" s="3">
        <v>1</v>
      </c>
      <c r="N154" s="3">
        <v>2</v>
      </c>
      <c r="O154" s="3">
        <f>HLOOKUP(O$5,[1]非R能力!$B$8:$F$558,$D154+1,0)</f>
        <v>324372.96582834469</v>
      </c>
      <c r="P154" s="3">
        <f>HLOOKUP(P$5,[1]非R能力!$B$8:$F$558,$D154+1,0)</f>
        <v>57923.270230463946</v>
      </c>
      <c r="Q154" s="3">
        <f>HLOOKUP(Q$5,[1]非R能力!$B$8:$F$558,$D154+1,0)</f>
        <v>35661.897833070449</v>
      </c>
      <c r="R154" s="3">
        <f>HLOOKUP(R$5,[1]非R能力!$B$8:$F$558,$D154+1,0)</f>
        <v>46319.293124000076</v>
      </c>
      <c r="S154" s="3">
        <f>HLOOKUP(S$5,[1]非R能力!$B$8:$F$558,$D154+1,0)</f>
        <v>13110.853395613534</v>
      </c>
      <c r="T154" s="3">
        <f>INDEX([1]非R能力!$H$9:$H$558,D154)</f>
        <v>16557.135002075993</v>
      </c>
      <c r="U154" s="3">
        <f>IF(INDEX([1]非R能力!$FK$9:$FK$558,D154)=0,0,10)</f>
        <v>10</v>
      </c>
      <c r="V154" s="3">
        <f>IF(INDEX([1]非R能力!$FH$9:$FH$558,D154)=0,0,5000)</f>
        <v>5000</v>
      </c>
      <c r="W154" s="3">
        <f>HLOOKUP(W$5,[2]人物技能基础!$O$3:$Q$553,$D154+1,0)</f>
        <v>3.637142857142857</v>
      </c>
      <c r="X154" s="3">
        <f>HLOOKUP(X$5,[2]人物技能基础!$O$3:$Q$553,$D154+1,0)</f>
        <v>2.0186428571428574</v>
      </c>
      <c r="Y154" s="3">
        <f>HLOOKUP(Y$5,[2]人物技能基础!$O$3:$Q$553,$D154+1,0)</f>
        <v>99.964285714285708</v>
      </c>
      <c r="Z154" s="3">
        <f t="shared" si="15"/>
        <v>1851352</v>
      </c>
      <c r="AA154" s="3">
        <f t="shared" si="16"/>
        <v>38024</v>
      </c>
      <c r="AB154" s="3">
        <f t="shared" si="17"/>
        <v>11584</v>
      </c>
      <c r="AC154" s="3">
        <f t="shared" si="18"/>
        <v>13110</v>
      </c>
      <c r="AD154" s="3">
        <f t="shared" si="19"/>
        <v>66170</v>
      </c>
    </row>
    <row r="155" spans="1:30" x14ac:dyDescent="0.15">
      <c r="A155" s="3">
        <v>150</v>
      </c>
      <c r="B155" s="3" t="str">
        <f t="shared" si="14"/>
        <v>通天塔150层boss</v>
      </c>
      <c r="C155" s="3">
        <f>INDEX([5]通天塔!$F$47:$F$1046,A155)</f>
        <v>289</v>
      </c>
      <c r="D155" s="3">
        <f t="shared" si="20"/>
        <v>289</v>
      </c>
      <c r="E155" s="3" t="s">
        <v>25</v>
      </c>
      <c r="F155" s="3" t="s">
        <v>26</v>
      </c>
      <c r="G155" s="3">
        <v>30</v>
      </c>
      <c r="H155" s="3">
        <v>30</v>
      </c>
      <c r="I155" s="3">
        <v>0.2</v>
      </c>
      <c r="J155" s="4">
        <v>0.7</v>
      </c>
      <c r="K155" s="4">
        <v>1</v>
      </c>
      <c r="L155" s="4">
        <v>5</v>
      </c>
      <c r="M155" s="3">
        <v>1</v>
      </c>
      <c r="N155" s="3">
        <v>2</v>
      </c>
      <c r="O155" s="3">
        <f>HLOOKUP(O$5,[1]非R能力!$B$8:$F$558,$D155+1,0)</f>
        <v>324372.96582834469</v>
      </c>
      <c r="P155" s="3">
        <f>HLOOKUP(P$5,[1]非R能力!$B$8:$F$558,$D155+1,0)</f>
        <v>57923.270230463946</v>
      </c>
      <c r="Q155" s="3">
        <f>HLOOKUP(Q$5,[1]非R能力!$B$8:$F$558,$D155+1,0)</f>
        <v>35661.897833070449</v>
      </c>
      <c r="R155" s="3">
        <f>HLOOKUP(R$5,[1]非R能力!$B$8:$F$558,$D155+1,0)</f>
        <v>46319.293124000076</v>
      </c>
      <c r="S155" s="3">
        <f>HLOOKUP(S$5,[1]非R能力!$B$8:$F$558,$D155+1,0)</f>
        <v>13110.853395613534</v>
      </c>
      <c r="T155" s="3">
        <f>INDEX([1]非R能力!$H$9:$H$558,D155)</f>
        <v>16557.135002075993</v>
      </c>
      <c r="U155" s="3">
        <f>IF(INDEX([1]非R能力!$FK$9:$FK$558,D155)=0,0,10)</f>
        <v>10</v>
      </c>
      <c r="V155" s="3">
        <f>IF(INDEX([1]非R能力!$FH$9:$FH$558,D155)=0,0,5000)</f>
        <v>5000</v>
      </c>
      <c r="W155" s="3">
        <f>HLOOKUP(W$5,[2]人物技能基础!$O$3:$Q$553,$D155+1,0)</f>
        <v>3.637142857142857</v>
      </c>
      <c r="X155" s="3">
        <f>HLOOKUP(X$5,[2]人物技能基础!$O$3:$Q$553,$D155+1,0)</f>
        <v>2.0186428571428574</v>
      </c>
      <c r="Y155" s="3">
        <f>HLOOKUP(Y$5,[2]人物技能基础!$O$3:$Q$553,$D155+1,0)</f>
        <v>99.964285714285708</v>
      </c>
      <c r="Z155" s="3">
        <f t="shared" si="15"/>
        <v>1851352</v>
      </c>
      <c r="AA155" s="3">
        <f t="shared" si="16"/>
        <v>38024</v>
      </c>
      <c r="AB155" s="3">
        <f t="shared" si="17"/>
        <v>11584</v>
      </c>
      <c r="AC155" s="3">
        <f t="shared" si="18"/>
        <v>13110</v>
      </c>
      <c r="AD155" s="3">
        <f t="shared" si="19"/>
        <v>66170</v>
      </c>
    </row>
    <row r="156" spans="1:30" x14ac:dyDescent="0.15">
      <c r="A156" s="3">
        <v>151</v>
      </c>
      <c r="B156" s="3" t="str">
        <f t="shared" si="14"/>
        <v>通天塔151层boss</v>
      </c>
      <c r="C156" s="3">
        <f>INDEX([5]通天塔!$F$47:$F$1046,A156)</f>
        <v>290</v>
      </c>
      <c r="D156" s="3">
        <f t="shared" si="20"/>
        <v>290</v>
      </c>
      <c r="E156" s="3" t="s">
        <v>25</v>
      </c>
      <c r="F156" s="3" t="s">
        <v>26</v>
      </c>
      <c r="G156" s="3">
        <v>30</v>
      </c>
      <c r="H156" s="3">
        <v>30</v>
      </c>
      <c r="I156" s="3">
        <v>0.2</v>
      </c>
      <c r="J156" s="4">
        <v>0.7</v>
      </c>
      <c r="K156" s="4">
        <v>1</v>
      </c>
      <c r="L156" s="4">
        <v>5</v>
      </c>
      <c r="M156" s="3">
        <v>1</v>
      </c>
      <c r="N156" s="3">
        <v>2</v>
      </c>
      <c r="O156" s="3">
        <f>HLOOKUP(O$5,[1]非R能力!$B$8:$F$558,$D156+1,0)</f>
        <v>331358.93937430426</v>
      </c>
      <c r="P156" s="3">
        <f>HLOOKUP(P$5,[1]非R能力!$B$8:$F$558,$D156+1,0)</f>
        <v>59058.710452870466</v>
      </c>
      <c r="Q156" s="3">
        <f>HLOOKUP(Q$5,[1]非R能力!$B$8:$F$558,$D156+1,0)</f>
        <v>36314.978551439424</v>
      </c>
      <c r="R156" s="3">
        <f>HLOOKUP(R$5,[1]非R能力!$B$8:$F$558,$D156+1,0)</f>
        <v>49552.006793864573</v>
      </c>
      <c r="S156" s="3">
        <f>HLOOKUP(S$5,[1]非R能力!$B$8:$F$558,$D156+1,0)</f>
        <v>13348.343968796969</v>
      </c>
      <c r="T156" s="3">
        <f>INDEX([1]非R能力!$H$9:$H$558,D156)</f>
        <v>16669.79571078478</v>
      </c>
      <c r="U156" s="3">
        <f>IF(INDEX([1]非R能力!$FK$9:$FK$558,D156)=0,0,10)</f>
        <v>10</v>
      </c>
      <c r="V156" s="3">
        <f>IF(INDEX([1]非R能力!$FH$9:$FH$558,D156)=0,0,5000)</f>
        <v>5000</v>
      </c>
      <c r="W156" s="3">
        <f>HLOOKUP(W$5,[2]人物技能基础!$O$3:$Q$553,$D156+1,0)</f>
        <v>3.637142857142857</v>
      </c>
      <c r="X156" s="3">
        <f>HLOOKUP(X$5,[2]人物技能基础!$O$3:$Q$553,$D156+1,0)</f>
        <v>2.0186428571428574</v>
      </c>
      <c r="Y156" s="3">
        <f>HLOOKUP(Y$5,[2]人物技能基础!$O$3:$Q$553,$D156+1,0)</f>
        <v>99.964285714285708</v>
      </c>
      <c r="Z156" s="3">
        <f t="shared" si="15"/>
        <v>1884053</v>
      </c>
      <c r="AA156" s="3">
        <f t="shared" si="16"/>
        <v>38724</v>
      </c>
      <c r="AB156" s="3">
        <f t="shared" si="17"/>
        <v>11811</v>
      </c>
      <c r="AC156" s="3">
        <f t="shared" si="18"/>
        <v>13348</v>
      </c>
      <c r="AD156" s="3">
        <f t="shared" si="19"/>
        <v>70788</v>
      </c>
    </row>
    <row r="157" spans="1:30" x14ac:dyDescent="0.15">
      <c r="A157" s="3">
        <v>152</v>
      </c>
      <c r="B157" s="3" t="str">
        <f t="shared" si="14"/>
        <v>通天塔152层boss</v>
      </c>
      <c r="C157" s="3">
        <f>INDEX([5]通天塔!$F$47:$F$1046,A157)</f>
        <v>290</v>
      </c>
      <c r="D157" s="3">
        <f t="shared" si="20"/>
        <v>290</v>
      </c>
      <c r="E157" s="3" t="s">
        <v>25</v>
      </c>
      <c r="F157" s="3" t="s">
        <v>26</v>
      </c>
      <c r="G157" s="3">
        <v>30</v>
      </c>
      <c r="H157" s="3">
        <v>30</v>
      </c>
      <c r="I157" s="3">
        <v>0.2</v>
      </c>
      <c r="J157" s="4">
        <v>0.7</v>
      </c>
      <c r="K157" s="4">
        <v>1</v>
      </c>
      <c r="L157" s="4">
        <v>5</v>
      </c>
      <c r="M157" s="3">
        <v>1</v>
      </c>
      <c r="N157" s="3">
        <v>2</v>
      </c>
      <c r="O157" s="3">
        <f>HLOOKUP(O$5,[1]非R能力!$B$8:$F$558,$D157+1,0)</f>
        <v>331358.93937430426</v>
      </c>
      <c r="P157" s="3">
        <f>HLOOKUP(P$5,[1]非R能力!$B$8:$F$558,$D157+1,0)</f>
        <v>59058.710452870466</v>
      </c>
      <c r="Q157" s="3">
        <f>HLOOKUP(Q$5,[1]非R能力!$B$8:$F$558,$D157+1,0)</f>
        <v>36314.978551439424</v>
      </c>
      <c r="R157" s="3">
        <f>HLOOKUP(R$5,[1]非R能力!$B$8:$F$558,$D157+1,0)</f>
        <v>49552.006793864573</v>
      </c>
      <c r="S157" s="3">
        <f>HLOOKUP(S$5,[1]非R能力!$B$8:$F$558,$D157+1,0)</f>
        <v>13348.343968796969</v>
      </c>
      <c r="T157" s="3">
        <f>INDEX([1]非R能力!$H$9:$H$558,D157)</f>
        <v>16669.79571078478</v>
      </c>
      <c r="U157" s="3">
        <f>IF(INDEX([1]非R能力!$FK$9:$FK$558,D157)=0,0,10)</f>
        <v>10</v>
      </c>
      <c r="V157" s="3">
        <f>IF(INDEX([1]非R能力!$FH$9:$FH$558,D157)=0,0,5000)</f>
        <v>5000</v>
      </c>
      <c r="W157" s="3">
        <f>HLOOKUP(W$5,[2]人物技能基础!$O$3:$Q$553,$D157+1,0)</f>
        <v>3.637142857142857</v>
      </c>
      <c r="X157" s="3">
        <f>HLOOKUP(X$5,[2]人物技能基础!$O$3:$Q$553,$D157+1,0)</f>
        <v>2.0186428571428574</v>
      </c>
      <c r="Y157" s="3">
        <f>HLOOKUP(Y$5,[2]人物技能基础!$O$3:$Q$553,$D157+1,0)</f>
        <v>99.964285714285708</v>
      </c>
      <c r="Z157" s="3">
        <f t="shared" si="15"/>
        <v>1884053</v>
      </c>
      <c r="AA157" s="3">
        <f t="shared" si="16"/>
        <v>38724</v>
      </c>
      <c r="AB157" s="3">
        <f t="shared" si="17"/>
        <v>11811</v>
      </c>
      <c r="AC157" s="3">
        <f t="shared" si="18"/>
        <v>13348</v>
      </c>
      <c r="AD157" s="3">
        <f t="shared" si="19"/>
        <v>70788</v>
      </c>
    </row>
    <row r="158" spans="1:30" x14ac:dyDescent="0.15">
      <c r="A158" s="3">
        <v>153</v>
      </c>
      <c r="B158" s="3" t="str">
        <f t="shared" si="14"/>
        <v>通天塔153层boss</v>
      </c>
      <c r="C158" s="3">
        <f>INDEX([5]通天塔!$F$47:$F$1046,A158)</f>
        <v>291</v>
      </c>
      <c r="D158" s="3">
        <f t="shared" si="20"/>
        <v>291</v>
      </c>
      <c r="E158" s="3" t="s">
        <v>25</v>
      </c>
      <c r="F158" s="3" t="s">
        <v>26</v>
      </c>
      <c r="G158" s="3">
        <v>30</v>
      </c>
      <c r="H158" s="3">
        <v>30</v>
      </c>
      <c r="I158" s="3">
        <v>0.2</v>
      </c>
      <c r="J158" s="4">
        <v>0.7</v>
      </c>
      <c r="K158" s="4">
        <v>1</v>
      </c>
      <c r="L158" s="4">
        <v>5</v>
      </c>
      <c r="M158" s="3">
        <v>1</v>
      </c>
      <c r="N158" s="3">
        <v>2</v>
      </c>
      <c r="O158" s="3">
        <f>HLOOKUP(O$5,[1]非R能力!$B$8:$F$558,$D158+1,0)</f>
        <v>337918.50591392227</v>
      </c>
      <c r="P158" s="3">
        <f>HLOOKUP(P$5,[1]非R能力!$B$8:$F$558,$D158+1,0)</f>
        <v>60139.169908494172</v>
      </c>
      <c r="Q158" s="3">
        <f>HLOOKUP(Q$5,[1]非R能力!$B$8:$F$558,$D158+1,0)</f>
        <v>36968.499788566136</v>
      </c>
      <c r="R158" s="3">
        <f>HLOOKUP(R$5,[1]非R能力!$B$8:$F$558,$D158+1,0)</f>
        <v>50214.489676277837</v>
      </c>
      <c r="S158" s="3">
        <f>HLOOKUP(S$5,[1]非R能力!$B$8:$F$558,$D158+1,0)</f>
        <v>13588.10590883531</v>
      </c>
      <c r="T158" s="3">
        <f>INDEX([1]非R能力!$H$9:$H$558,D158)</f>
        <v>16783.037319920288</v>
      </c>
      <c r="U158" s="3">
        <f>IF(INDEX([1]非R能力!$FK$9:$FK$558,D158)=0,0,10)</f>
        <v>10</v>
      </c>
      <c r="V158" s="3">
        <f>IF(INDEX([1]非R能力!$FH$9:$FH$558,D158)=0,0,5000)</f>
        <v>5000</v>
      </c>
      <c r="W158" s="3">
        <f>HLOOKUP(W$5,[2]人物技能基础!$O$3:$Q$553,$D158+1,0)</f>
        <v>3.637142857142857</v>
      </c>
      <c r="X158" s="3">
        <f>HLOOKUP(X$5,[2]人物技能基础!$O$3:$Q$553,$D158+1,0)</f>
        <v>2.0186428571428574</v>
      </c>
      <c r="Y158" s="3">
        <f>HLOOKUP(Y$5,[2]人物技能基础!$O$3:$Q$553,$D158+1,0)</f>
        <v>99.964285714285708</v>
      </c>
      <c r="Z158" s="3">
        <f t="shared" si="15"/>
        <v>1915272</v>
      </c>
      <c r="AA158" s="3">
        <f t="shared" si="16"/>
        <v>39421</v>
      </c>
      <c r="AB158" s="3">
        <f t="shared" si="17"/>
        <v>12027</v>
      </c>
      <c r="AC158" s="3">
        <f t="shared" si="18"/>
        <v>13588</v>
      </c>
      <c r="AD158" s="3">
        <f t="shared" si="19"/>
        <v>71734</v>
      </c>
    </row>
    <row r="159" spans="1:30" x14ac:dyDescent="0.15">
      <c r="A159" s="3">
        <v>154</v>
      </c>
      <c r="B159" s="3" t="str">
        <f t="shared" si="14"/>
        <v>通天塔154层boss</v>
      </c>
      <c r="C159" s="3">
        <f>INDEX([5]通天塔!$F$47:$F$1046,A159)</f>
        <v>291</v>
      </c>
      <c r="D159" s="3">
        <f t="shared" si="20"/>
        <v>291</v>
      </c>
      <c r="E159" s="3" t="s">
        <v>25</v>
      </c>
      <c r="F159" s="3" t="s">
        <v>26</v>
      </c>
      <c r="G159" s="3">
        <v>30</v>
      </c>
      <c r="H159" s="3">
        <v>30</v>
      </c>
      <c r="I159" s="3">
        <v>0.2</v>
      </c>
      <c r="J159" s="4">
        <v>0.7</v>
      </c>
      <c r="K159" s="4">
        <v>1</v>
      </c>
      <c r="L159" s="4">
        <v>5</v>
      </c>
      <c r="M159" s="3">
        <v>1</v>
      </c>
      <c r="N159" s="3">
        <v>2</v>
      </c>
      <c r="O159" s="3">
        <f>HLOOKUP(O$5,[1]非R能力!$B$8:$F$558,$D159+1,0)</f>
        <v>337918.50591392227</v>
      </c>
      <c r="P159" s="3">
        <f>HLOOKUP(P$5,[1]非R能力!$B$8:$F$558,$D159+1,0)</f>
        <v>60139.169908494172</v>
      </c>
      <c r="Q159" s="3">
        <f>HLOOKUP(Q$5,[1]非R能力!$B$8:$F$558,$D159+1,0)</f>
        <v>36968.499788566136</v>
      </c>
      <c r="R159" s="3">
        <f>HLOOKUP(R$5,[1]非R能力!$B$8:$F$558,$D159+1,0)</f>
        <v>50214.489676277837</v>
      </c>
      <c r="S159" s="3">
        <f>HLOOKUP(S$5,[1]非R能力!$B$8:$F$558,$D159+1,0)</f>
        <v>13588.10590883531</v>
      </c>
      <c r="T159" s="3">
        <f>INDEX([1]非R能力!$H$9:$H$558,D159)</f>
        <v>16783.037319920288</v>
      </c>
      <c r="U159" s="3">
        <f>IF(INDEX([1]非R能力!$FK$9:$FK$558,D159)=0,0,10)</f>
        <v>10</v>
      </c>
      <c r="V159" s="3">
        <f>IF(INDEX([1]非R能力!$FH$9:$FH$558,D159)=0,0,5000)</f>
        <v>5000</v>
      </c>
      <c r="W159" s="3">
        <f>HLOOKUP(W$5,[2]人物技能基础!$O$3:$Q$553,$D159+1,0)</f>
        <v>3.637142857142857</v>
      </c>
      <c r="X159" s="3">
        <f>HLOOKUP(X$5,[2]人物技能基础!$O$3:$Q$553,$D159+1,0)</f>
        <v>2.0186428571428574</v>
      </c>
      <c r="Y159" s="3">
        <f>HLOOKUP(Y$5,[2]人物技能基础!$O$3:$Q$553,$D159+1,0)</f>
        <v>99.964285714285708</v>
      </c>
      <c r="Z159" s="3">
        <f t="shared" si="15"/>
        <v>1915272</v>
      </c>
      <c r="AA159" s="3">
        <f t="shared" si="16"/>
        <v>39421</v>
      </c>
      <c r="AB159" s="3">
        <f t="shared" si="17"/>
        <v>12027</v>
      </c>
      <c r="AC159" s="3">
        <f t="shared" si="18"/>
        <v>13588</v>
      </c>
      <c r="AD159" s="3">
        <f t="shared" si="19"/>
        <v>71734</v>
      </c>
    </row>
    <row r="160" spans="1:30" x14ac:dyDescent="0.15">
      <c r="A160" s="3">
        <v>155</v>
      </c>
      <c r="B160" s="3" t="str">
        <f t="shared" si="14"/>
        <v>通天塔155层boss</v>
      </c>
      <c r="C160" s="3">
        <f>INDEX([5]通天塔!$F$47:$F$1046,A160)</f>
        <v>292</v>
      </c>
      <c r="D160" s="3">
        <f t="shared" si="20"/>
        <v>292</v>
      </c>
      <c r="E160" s="3" t="s">
        <v>25</v>
      </c>
      <c r="F160" s="3" t="s">
        <v>26</v>
      </c>
      <c r="G160" s="3">
        <v>30</v>
      </c>
      <c r="H160" s="3">
        <v>30</v>
      </c>
      <c r="I160" s="3">
        <v>0.2</v>
      </c>
      <c r="J160" s="4">
        <v>0.7</v>
      </c>
      <c r="K160" s="4">
        <v>1</v>
      </c>
      <c r="L160" s="4">
        <v>5</v>
      </c>
      <c r="M160" s="3">
        <v>1</v>
      </c>
      <c r="N160" s="3">
        <v>2</v>
      </c>
      <c r="O160" s="3">
        <f>HLOOKUP(O$5,[1]非R能力!$B$8:$F$558,$D160+1,0)</f>
        <v>343660.53218178148</v>
      </c>
      <c r="P160" s="3">
        <f>HLOOKUP(P$5,[1]非R能力!$B$8:$F$558,$D160+1,0)</f>
        <v>61060.790712172733</v>
      </c>
      <c r="Q160" s="3">
        <f>HLOOKUP(Q$5,[1]非R能力!$B$8:$F$558,$D160+1,0)</f>
        <v>37586.776256462595</v>
      </c>
      <c r="R160" s="3">
        <f>HLOOKUP(R$5,[1]非R能力!$B$8:$F$558,$D160+1,0)</f>
        <v>50878.412220765123</v>
      </c>
      <c r="S160" s="3">
        <f>HLOOKUP(S$5,[1]非R能力!$B$8:$F$558,$D160+1,0)</f>
        <v>13829.089677781838</v>
      </c>
      <c r="T160" s="3">
        <f>INDEX([1]非R能力!$H$9:$H$558,D160)</f>
        <v>16896.862398814683</v>
      </c>
      <c r="U160" s="3">
        <f>IF(INDEX([1]非R能力!$FK$9:$FK$558,D160)=0,0,10)</f>
        <v>10</v>
      </c>
      <c r="V160" s="3">
        <f>IF(INDEX([1]非R能力!$FH$9:$FH$558,D160)=0,0,5000)</f>
        <v>5000</v>
      </c>
      <c r="W160" s="3">
        <f>HLOOKUP(W$5,[2]人物技能基础!$O$3:$Q$553,$D160+1,0)</f>
        <v>3.637142857142857</v>
      </c>
      <c r="X160" s="3">
        <f>HLOOKUP(X$5,[2]人物技能基础!$O$3:$Q$553,$D160+1,0)</f>
        <v>2.0186428571428574</v>
      </c>
      <c r="Y160" s="3">
        <f>HLOOKUP(Y$5,[2]人物技能基础!$O$3:$Q$553,$D160+1,0)</f>
        <v>99.964285714285708</v>
      </c>
      <c r="Z160" s="3">
        <f t="shared" si="15"/>
        <v>1942165</v>
      </c>
      <c r="AA160" s="3">
        <f t="shared" si="16"/>
        <v>40077</v>
      </c>
      <c r="AB160" s="3">
        <f t="shared" si="17"/>
        <v>12212</v>
      </c>
      <c r="AC160" s="3">
        <f t="shared" si="18"/>
        <v>13829</v>
      </c>
      <c r="AD160" s="3">
        <f t="shared" si="19"/>
        <v>72683</v>
      </c>
    </row>
    <row r="161" spans="1:30" x14ac:dyDescent="0.15">
      <c r="A161" s="3">
        <v>156</v>
      </c>
      <c r="B161" s="3" t="str">
        <f t="shared" si="14"/>
        <v>通天塔156层boss</v>
      </c>
      <c r="C161" s="3">
        <f>INDEX([5]通天塔!$F$47:$F$1046,A161)</f>
        <v>292</v>
      </c>
      <c r="D161" s="3">
        <f t="shared" si="20"/>
        <v>292</v>
      </c>
      <c r="E161" s="3" t="s">
        <v>25</v>
      </c>
      <c r="F161" s="3" t="s">
        <v>26</v>
      </c>
      <c r="G161" s="3">
        <v>30</v>
      </c>
      <c r="H161" s="3">
        <v>30</v>
      </c>
      <c r="I161" s="3">
        <v>0.2</v>
      </c>
      <c r="J161" s="4">
        <v>0.7</v>
      </c>
      <c r="K161" s="4">
        <v>1</v>
      </c>
      <c r="L161" s="4">
        <v>5</v>
      </c>
      <c r="M161" s="3">
        <v>1</v>
      </c>
      <c r="N161" s="3">
        <v>2</v>
      </c>
      <c r="O161" s="3">
        <f>HLOOKUP(O$5,[1]非R能力!$B$8:$F$558,$D161+1,0)</f>
        <v>343660.53218178148</v>
      </c>
      <c r="P161" s="3">
        <f>HLOOKUP(P$5,[1]非R能力!$B$8:$F$558,$D161+1,0)</f>
        <v>61060.790712172733</v>
      </c>
      <c r="Q161" s="3">
        <f>HLOOKUP(Q$5,[1]非R能力!$B$8:$F$558,$D161+1,0)</f>
        <v>37586.776256462595</v>
      </c>
      <c r="R161" s="3">
        <f>HLOOKUP(R$5,[1]非R能力!$B$8:$F$558,$D161+1,0)</f>
        <v>50878.412220765123</v>
      </c>
      <c r="S161" s="3">
        <f>HLOOKUP(S$5,[1]非R能力!$B$8:$F$558,$D161+1,0)</f>
        <v>13829.089677781838</v>
      </c>
      <c r="T161" s="3">
        <f>INDEX([1]非R能力!$H$9:$H$558,D161)</f>
        <v>16896.862398814683</v>
      </c>
      <c r="U161" s="3">
        <f>IF(INDEX([1]非R能力!$FK$9:$FK$558,D161)=0,0,10)</f>
        <v>10</v>
      </c>
      <c r="V161" s="3">
        <f>IF(INDEX([1]非R能力!$FH$9:$FH$558,D161)=0,0,5000)</f>
        <v>5000</v>
      </c>
      <c r="W161" s="3">
        <f>HLOOKUP(W$5,[2]人物技能基础!$O$3:$Q$553,$D161+1,0)</f>
        <v>3.637142857142857</v>
      </c>
      <c r="X161" s="3">
        <f>HLOOKUP(X$5,[2]人物技能基础!$O$3:$Q$553,$D161+1,0)</f>
        <v>2.0186428571428574</v>
      </c>
      <c r="Y161" s="3">
        <f>HLOOKUP(Y$5,[2]人物技能基础!$O$3:$Q$553,$D161+1,0)</f>
        <v>99.964285714285708</v>
      </c>
      <c r="Z161" s="3">
        <f t="shared" si="15"/>
        <v>1942165</v>
      </c>
      <c r="AA161" s="3">
        <f t="shared" si="16"/>
        <v>40077</v>
      </c>
      <c r="AB161" s="3">
        <f t="shared" si="17"/>
        <v>12212</v>
      </c>
      <c r="AC161" s="3">
        <f t="shared" si="18"/>
        <v>13829</v>
      </c>
      <c r="AD161" s="3">
        <f t="shared" si="19"/>
        <v>72683</v>
      </c>
    </row>
    <row r="162" spans="1:30" x14ac:dyDescent="0.15">
      <c r="A162" s="3">
        <v>157</v>
      </c>
      <c r="B162" s="3" t="str">
        <f t="shared" si="14"/>
        <v>通天塔157层boss</v>
      </c>
      <c r="C162" s="3">
        <f>INDEX([5]通天塔!$F$47:$F$1046,A162)</f>
        <v>293</v>
      </c>
      <c r="D162" s="3">
        <f t="shared" si="20"/>
        <v>293</v>
      </c>
      <c r="E162" s="3" t="s">
        <v>25</v>
      </c>
      <c r="F162" s="3" t="s">
        <v>26</v>
      </c>
      <c r="G162" s="3">
        <v>30</v>
      </c>
      <c r="H162" s="3">
        <v>30</v>
      </c>
      <c r="I162" s="3">
        <v>0.2</v>
      </c>
      <c r="J162" s="4">
        <v>0.7</v>
      </c>
      <c r="K162" s="4">
        <v>1</v>
      </c>
      <c r="L162" s="4">
        <v>5</v>
      </c>
      <c r="M162" s="3">
        <v>1</v>
      </c>
      <c r="N162" s="3">
        <v>2</v>
      </c>
      <c r="O162" s="3">
        <f>HLOOKUP(O$5,[1]非R能力!$B$8:$F$558,$D162+1,0)</f>
        <v>352250.69851645088</v>
      </c>
      <c r="P162" s="3">
        <f>HLOOKUP(P$5,[1]非R能力!$B$8:$F$558,$D162+1,0)</f>
        <v>62345.91270948841</v>
      </c>
      <c r="Q162" s="3">
        <f>HLOOKUP(Q$5,[1]非R能力!$B$8:$F$558,$D162+1,0)</f>
        <v>38328.476149346134</v>
      </c>
      <c r="R162" s="3">
        <f>HLOOKUP(R$5,[1]非R能力!$B$8:$F$558,$D162+1,0)</f>
        <v>51549.592126848649</v>
      </c>
      <c r="S162" s="3">
        <f>HLOOKUP(S$5,[1]非R能力!$B$8:$F$558,$D162+1,0)</f>
        <v>14077.253369458669</v>
      </c>
      <c r="T162" s="3">
        <f>INDEX([1]非R能力!$H$9:$H$558,D162)</f>
        <v>17011.27352294686</v>
      </c>
      <c r="U162" s="3">
        <f>IF(INDEX([1]非R能力!$FK$9:$FK$558,D162)=0,0,10)</f>
        <v>10</v>
      </c>
      <c r="V162" s="3">
        <f>IF(INDEX([1]非R能力!$FH$9:$FH$558,D162)=0,0,5000)</f>
        <v>5000</v>
      </c>
      <c r="W162" s="3">
        <f>HLOOKUP(W$5,[2]人物技能基础!$O$3:$Q$553,$D162+1,0)</f>
        <v>3.637142857142857</v>
      </c>
      <c r="X162" s="3">
        <f>HLOOKUP(X$5,[2]人物技能基础!$O$3:$Q$553,$D162+1,0)</f>
        <v>2.0186428571428574</v>
      </c>
      <c r="Y162" s="3">
        <f>HLOOKUP(Y$5,[2]人物技能基础!$O$3:$Q$553,$D162+1,0)</f>
        <v>99.964285714285708</v>
      </c>
      <c r="Z162" s="3">
        <f t="shared" si="15"/>
        <v>1978954</v>
      </c>
      <c r="AA162" s="3">
        <f t="shared" si="16"/>
        <v>40876</v>
      </c>
      <c r="AB162" s="3">
        <f t="shared" si="17"/>
        <v>12469</v>
      </c>
      <c r="AC162" s="3">
        <f t="shared" si="18"/>
        <v>14077</v>
      </c>
      <c r="AD162" s="3">
        <f t="shared" si="19"/>
        <v>73642</v>
      </c>
    </row>
    <row r="163" spans="1:30" x14ac:dyDescent="0.15">
      <c r="A163" s="3">
        <v>158</v>
      </c>
      <c r="B163" s="3" t="str">
        <f t="shared" si="14"/>
        <v>通天塔158层boss</v>
      </c>
      <c r="C163" s="3">
        <f>INDEX([5]通天塔!$F$47:$F$1046,A163)</f>
        <v>293</v>
      </c>
      <c r="D163" s="3">
        <f t="shared" si="20"/>
        <v>293</v>
      </c>
      <c r="E163" s="3" t="s">
        <v>25</v>
      </c>
      <c r="F163" s="3" t="s">
        <v>26</v>
      </c>
      <c r="G163" s="3">
        <v>30</v>
      </c>
      <c r="H163" s="3">
        <v>30</v>
      </c>
      <c r="I163" s="3">
        <v>0.2</v>
      </c>
      <c r="J163" s="4">
        <v>0.7</v>
      </c>
      <c r="K163" s="4">
        <v>1</v>
      </c>
      <c r="L163" s="4">
        <v>5</v>
      </c>
      <c r="M163" s="3">
        <v>1</v>
      </c>
      <c r="N163" s="3">
        <v>2</v>
      </c>
      <c r="O163" s="3">
        <f>HLOOKUP(O$5,[1]非R能力!$B$8:$F$558,$D163+1,0)</f>
        <v>352250.69851645088</v>
      </c>
      <c r="P163" s="3">
        <f>HLOOKUP(P$5,[1]非R能力!$B$8:$F$558,$D163+1,0)</f>
        <v>62345.91270948841</v>
      </c>
      <c r="Q163" s="3">
        <f>HLOOKUP(Q$5,[1]非R能力!$B$8:$F$558,$D163+1,0)</f>
        <v>38328.476149346134</v>
      </c>
      <c r="R163" s="3">
        <f>HLOOKUP(R$5,[1]非R能力!$B$8:$F$558,$D163+1,0)</f>
        <v>51549.592126848649</v>
      </c>
      <c r="S163" s="3">
        <f>HLOOKUP(S$5,[1]非R能力!$B$8:$F$558,$D163+1,0)</f>
        <v>14077.253369458669</v>
      </c>
      <c r="T163" s="3">
        <f>INDEX([1]非R能力!$H$9:$H$558,D163)</f>
        <v>17011.27352294686</v>
      </c>
      <c r="U163" s="3">
        <f>IF(INDEX([1]非R能力!$FK$9:$FK$558,D163)=0,0,10)</f>
        <v>10</v>
      </c>
      <c r="V163" s="3">
        <f>IF(INDEX([1]非R能力!$FH$9:$FH$558,D163)=0,0,5000)</f>
        <v>5000</v>
      </c>
      <c r="W163" s="3">
        <f>HLOOKUP(W$5,[2]人物技能基础!$O$3:$Q$553,$D163+1,0)</f>
        <v>3.637142857142857</v>
      </c>
      <c r="X163" s="3">
        <f>HLOOKUP(X$5,[2]人物技能基础!$O$3:$Q$553,$D163+1,0)</f>
        <v>2.0186428571428574</v>
      </c>
      <c r="Y163" s="3">
        <f>HLOOKUP(Y$5,[2]人物技能基础!$O$3:$Q$553,$D163+1,0)</f>
        <v>99.964285714285708</v>
      </c>
      <c r="Z163" s="3">
        <f t="shared" si="15"/>
        <v>1978954</v>
      </c>
      <c r="AA163" s="3">
        <f t="shared" si="16"/>
        <v>40876</v>
      </c>
      <c r="AB163" s="3">
        <f t="shared" si="17"/>
        <v>12469</v>
      </c>
      <c r="AC163" s="3">
        <f t="shared" si="18"/>
        <v>14077</v>
      </c>
      <c r="AD163" s="3">
        <f t="shared" si="19"/>
        <v>73642</v>
      </c>
    </row>
    <row r="164" spans="1:30" x14ac:dyDescent="0.15">
      <c r="A164" s="3">
        <v>159</v>
      </c>
      <c r="B164" s="3" t="str">
        <f t="shared" si="14"/>
        <v>通天塔159层boss</v>
      </c>
      <c r="C164" s="3">
        <f>INDEX([5]通天塔!$F$47:$F$1046,A164)</f>
        <v>294</v>
      </c>
      <c r="D164" s="3">
        <f t="shared" si="20"/>
        <v>294</v>
      </c>
      <c r="E164" s="3" t="s">
        <v>25</v>
      </c>
      <c r="F164" s="3" t="s">
        <v>26</v>
      </c>
      <c r="G164" s="3">
        <v>30</v>
      </c>
      <c r="H164" s="3">
        <v>30</v>
      </c>
      <c r="I164" s="3">
        <v>0.2</v>
      </c>
      <c r="J164" s="4">
        <v>0.7</v>
      </c>
      <c r="K164" s="4">
        <v>1</v>
      </c>
      <c r="L164" s="4">
        <v>5</v>
      </c>
      <c r="M164" s="3">
        <v>1</v>
      </c>
      <c r="N164" s="3">
        <v>2</v>
      </c>
      <c r="O164" s="3">
        <f>HLOOKUP(O$5,[1]非R能力!$B$8:$F$558,$D164+1,0)</f>
        <v>372060.36902393075</v>
      </c>
      <c r="P164" s="3">
        <f>HLOOKUP(P$5,[1]非R能力!$B$8:$F$558,$D164+1,0)</f>
        <v>63446.953735549527</v>
      </c>
      <c r="Q164" s="3">
        <f>HLOOKUP(Q$5,[1]非R能力!$B$8:$F$558,$D164+1,0)</f>
        <v>39007.236653659558</v>
      </c>
      <c r="R164" s="3">
        <f>HLOOKUP(R$5,[1]非R能力!$B$8:$F$558,$D164+1,0)</f>
        <v>52221.958393506269</v>
      </c>
      <c r="S164" s="3">
        <f>HLOOKUP(S$5,[1]非R能力!$B$8:$F$558,$D164+1,0)</f>
        <v>14328.977505075027</v>
      </c>
      <c r="T164" s="3">
        <f>INDEX([1]非R能力!$H$9:$H$558,D164)</f>
        <v>17126.273273942446</v>
      </c>
      <c r="U164" s="3">
        <f>IF(INDEX([1]非R能力!$FK$9:$FK$558,D164)=0,0,10)</f>
        <v>10</v>
      </c>
      <c r="V164" s="3">
        <f>IF(INDEX([1]非R能力!$FH$9:$FH$558,D164)=0,0,5000)</f>
        <v>5000</v>
      </c>
      <c r="W164" s="3">
        <f>HLOOKUP(W$5,[2]人物技能基础!$O$3:$Q$553,$D164+1,0)</f>
        <v>3.637142857142857</v>
      </c>
      <c r="X164" s="3">
        <f>HLOOKUP(X$5,[2]人物技能基础!$O$3:$Q$553,$D164+1,0)</f>
        <v>2.0186428571428574</v>
      </c>
      <c r="Y164" s="3">
        <f>HLOOKUP(Y$5,[2]人物技能基础!$O$3:$Q$553,$D164+1,0)</f>
        <v>99.964285714285708</v>
      </c>
      <c r="Z164" s="3">
        <f t="shared" si="15"/>
        <v>2010765</v>
      </c>
      <c r="AA164" s="3">
        <f t="shared" si="16"/>
        <v>41687</v>
      </c>
      <c r="AB164" s="3">
        <f t="shared" si="17"/>
        <v>12689</v>
      </c>
      <c r="AC164" s="3">
        <f t="shared" si="18"/>
        <v>14328</v>
      </c>
      <c r="AD164" s="3">
        <f t="shared" si="19"/>
        <v>74602</v>
      </c>
    </row>
    <row r="165" spans="1:30" x14ac:dyDescent="0.15">
      <c r="A165" s="3">
        <v>160</v>
      </c>
      <c r="B165" s="3" t="str">
        <f t="shared" si="14"/>
        <v>通天塔160层boss</v>
      </c>
      <c r="C165" s="3">
        <f>INDEX([5]通天塔!$F$47:$F$1046,A165)</f>
        <v>294</v>
      </c>
      <c r="D165" s="3">
        <f t="shared" si="20"/>
        <v>294</v>
      </c>
      <c r="E165" s="3" t="s">
        <v>25</v>
      </c>
      <c r="F165" s="3" t="s">
        <v>26</v>
      </c>
      <c r="G165" s="3">
        <v>30</v>
      </c>
      <c r="H165" s="3">
        <v>30</v>
      </c>
      <c r="I165" s="3">
        <v>0.2</v>
      </c>
      <c r="J165" s="4">
        <v>0.7</v>
      </c>
      <c r="K165" s="4">
        <v>1</v>
      </c>
      <c r="L165" s="4">
        <v>5</v>
      </c>
      <c r="M165" s="3">
        <v>1</v>
      </c>
      <c r="N165" s="3">
        <v>2</v>
      </c>
      <c r="O165" s="3">
        <f>HLOOKUP(O$5,[1]非R能力!$B$8:$F$558,$D165+1,0)</f>
        <v>372060.36902393075</v>
      </c>
      <c r="P165" s="3">
        <f>HLOOKUP(P$5,[1]非R能力!$B$8:$F$558,$D165+1,0)</f>
        <v>63446.953735549527</v>
      </c>
      <c r="Q165" s="3">
        <f>HLOOKUP(Q$5,[1]非R能力!$B$8:$F$558,$D165+1,0)</f>
        <v>39007.236653659558</v>
      </c>
      <c r="R165" s="3">
        <f>HLOOKUP(R$5,[1]非R能力!$B$8:$F$558,$D165+1,0)</f>
        <v>52221.958393506269</v>
      </c>
      <c r="S165" s="3">
        <f>HLOOKUP(S$5,[1]非R能力!$B$8:$F$558,$D165+1,0)</f>
        <v>14328.977505075027</v>
      </c>
      <c r="T165" s="3">
        <f>INDEX([1]非R能力!$H$9:$H$558,D165)</f>
        <v>17126.273273942446</v>
      </c>
      <c r="U165" s="3">
        <f>IF(INDEX([1]非R能力!$FK$9:$FK$558,D165)=0,0,10)</f>
        <v>10</v>
      </c>
      <c r="V165" s="3">
        <f>IF(INDEX([1]非R能力!$FH$9:$FH$558,D165)=0,0,5000)</f>
        <v>5000</v>
      </c>
      <c r="W165" s="3">
        <f>HLOOKUP(W$5,[2]人物技能基础!$O$3:$Q$553,$D165+1,0)</f>
        <v>3.637142857142857</v>
      </c>
      <c r="X165" s="3">
        <f>HLOOKUP(X$5,[2]人物技能基础!$O$3:$Q$553,$D165+1,0)</f>
        <v>2.0186428571428574</v>
      </c>
      <c r="Y165" s="3">
        <f>HLOOKUP(Y$5,[2]人物技能基础!$O$3:$Q$553,$D165+1,0)</f>
        <v>99.964285714285708</v>
      </c>
      <c r="Z165" s="3">
        <f t="shared" si="15"/>
        <v>2010765</v>
      </c>
      <c r="AA165" s="3">
        <f t="shared" si="16"/>
        <v>41687</v>
      </c>
      <c r="AB165" s="3">
        <f t="shared" si="17"/>
        <v>12689</v>
      </c>
      <c r="AC165" s="3">
        <f t="shared" si="18"/>
        <v>14328</v>
      </c>
      <c r="AD165" s="3">
        <f t="shared" si="19"/>
        <v>74602</v>
      </c>
    </row>
    <row r="166" spans="1:30" x14ac:dyDescent="0.15">
      <c r="A166" s="3">
        <v>161</v>
      </c>
      <c r="B166" s="3" t="str">
        <f t="shared" si="14"/>
        <v>通天塔161层boss</v>
      </c>
      <c r="C166" s="3">
        <f>INDEX([5]通天塔!$F$47:$F$1046,A166)</f>
        <v>295</v>
      </c>
      <c r="D166" s="3">
        <f t="shared" si="20"/>
        <v>295</v>
      </c>
      <c r="E166" s="3" t="s">
        <v>25</v>
      </c>
      <c r="F166" s="3" t="s">
        <v>26</v>
      </c>
      <c r="G166" s="3">
        <v>30</v>
      </c>
      <c r="H166" s="3">
        <v>30</v>
      </c>
      <c r="I166" s="3">
        <v>0.2</v>
      </c>
      <c r="J166" s="4">
        <v>0.7</v>
      </c>
      <c r="K166" s="4">
        <v>1</v>
      </c>
      <c r="L166" s="4">
        <v>5</v>
      </c>
      <c r="M166" s="3">
        <v>1</v>
      </c>
      <c r="N166" s="3">
        <v>2</v>
      </c>
      <c r="O166" s="3">
        <f>HLOOKUP(O$5,[1]非R能力!$B$8:$F$558,$D166+1,0)</f>
        <v>377973.80496775941</v>
      </c>
      <c r="P166" s="3">
        <f>HLOOKUP(P$5,[1]非R能力!$B$8:$F$558,$D166+1,0)</f>
        <v>64407.417946938906</v>
      </c>
      <c r="Q166" s="3">
        <f>HLOOKUP(Q$5,[1]非R能力!$B$8:$F$558,$D166+1,0)</f>
        <v>39585.065560502466</v>
      </c>
      <c r="R166" s="3">
        <f>HLOOKUP(R$5,[1]非R能力!$B$8:$F$558,$D166+1,0)</f>
        <v>52864.444198525023</v>
      </c>
      <c r="S166" s="3">
        <f>HLOOKUP(S$5,[1]非R能力!$B$8:$F$558,$D166+1,0)</f>
        <v>14515.362189493171</v>
      </c>
      <c r="T166" s="3">
        <f>INDEX([1]非R能力!$H$9:$H$558,D166)</f>
        <v>17241.864239573799</v>
      </c>
      <c r="U166" s="3">
        <f>IF(INDEX([1]非R能力!$FK$9:$FK$558,D166)=0,0,10)</f>
        <v>10</v>
      </c>
      <c r="V166" s="3">
        <f>IF(INDEX([1]非R能力!$FH$9:$FH$558,D166)=0,0,5000)</f>
        <v>5000</v>
      </c>
      <c r="W166" s="3">
        <f>HLOOKUP(W$5,[2]人物技能基础!$O$3:$Q$553,$D166+1,0)</f>
        <v>3.637142857142857</v>
      </c>
      <c r="X166" s="3">
        <f>HLOOKUP(X$5,[2]人物技能基础!$O$3:$Q$553,$D166+1,0)</f>
        <v>2.0186428571428574</v>
      </c>
      <c r="Y166" s="3">
        <f>HLOOKUP(Y$5,[2]人物技能基础!$O$3:$Q$553,$D166+1,0)</f>
        <v>99.964285714285708</v>
      </c>
      <c r="Z166" s="3">
        <f t="shared" si="15"/>
        <v>2038768</v>
      </c>
      <c r="AA166" s="3">
        <f t="shared" si="16"/>
        <v>42304</v>
      </c>
      <c r="AB166" s="3">
        <f t="shared" si="17"/>
        <v>12881</v>
      </c>
      <c r="AC166" s="3">
        <f t="shared" si="18"/>
        <v>14515</v>
      </c>
      <c r="AD166" s="3">
        <f t="shared" si="19"/>
        <v>75520</v>
      </c>
    </row>
    <row r="167" spans="1:30" x14ac:dyDescent="0.15">
      <c r="A167" s="3">
        <v>162</v>
      </c>
      <c r="B167" s="3" t="str">
        <f t="shared" si="14"/>
        <v>通天塔162层boss</v>
      </c>
      <c r="C167" s="3">
        <f>INDEX([5]通天塔!$F$47:$F$1046,A167)</f>
        <v>295</v>
      </c>
      <c r="D167" s="3">
        <f t="shared" si="20"/>
        <v>295</v>
      </c>
      <c r="E167" s="3" t="s">
        <v>25</v>
      </c>
      <c r="F167" s="3" t="s">
        <v>26</v>
      </c>
      <c r="G167" s="3">
        <v>30</v>
      </c>
      <c r="H167" s="3">
        <v>30</v>
      </c>
      <c r="I167" s="3">
        <v>0.2</v>
      </c>
      <c r="J167" s="4">
        <v>0.7</v>
      </c>
      <c r="K167" s="4">
        <v>1</v>
      </c>
      <c r="L167" s="4">
        <v>5</v>
      </c>
      <c r="M167" s="3">
        <v>1</v>
      </c>
      <c r="N167" s="3">
        <v>2</v>
      </c>
      <c r="O167" s="3">
        <f>HLOOKUP(O$5,[1]非R能力!$B$8:$F$558,$D167+1,0)</f>
        <v>377973.80496775941</v>
      </c>
      <c r="P167" s="3">
        <f>HLOOKUP(P$5,[1]非R能力!$B$8:$F$558,$D167+1,0)</f>
        <v>64407.417946938906</v>
      </c>
      <c r="Q167" s="3">
        <f>HLOOKUP(Q$5,[1]非R能力!$B$8:$F$558,$D167+1,0)</f>
        <v>39585.065560502466</v>
      </c>
      <c r="R167" s="3">
        <f>HLOOKUP(R$5,[1]非R能力!$B$8:$F$558,$D167+1,0)</f>
        <v>52864.444198525023</v>
      </c>
      <c r="S167" s="3">
        <f>HLOOKUP(S$5,[1]非R能力!$B$8:$F$558,$D167+1,0)</f>
        <v>14515.362189493171</v>
      </c>
      <c r="T167" s="3">
        <f>INDEX([1]非R能力!$H$9:$H$558,D167)</f>
        <v>17241.864239573799</v>
      </c>
      <c r="U167" s="3">
        <f>IF(INDEX([1]非R能力!$FK$9:$FK$558,D167)=0,0,10)</f>
        <v>10</v>
      </c>
      <c r="V167" s="3">
        <f>IF(INDEX([1]非R能力!$FH$9:$FH$558,D167)=0,0,5000)</f>
        <v>5000</v>
      </c>
      <c r="W167" s="3">
        <f>HLOOKUP(W$5,[2]人物技能基础!$O$3:$Q$553,$D167+1,0)</f>
        <v>3.637142857142857</v>
      </c>
      <c r="X167" s="3">
        <f>HLOOKUP(X$5,[2]人物技能基础!$O$3:$Q$553,$D167+1,0)</f>
        <v>2.0186428571428574</v>
      </c>
      <c r="Y167" s="3">
        <f>HLOOKUP(Y$5,[2]人物技能基础!$O$3:$Q$553,$D167+1,0)</f>
        <v>99.964285714285708</v>
      </c>
      <c r="Z167" s="3">
        <f t="shared" si="15"/>
        <v>2038768</v>
      </c>
      <c r="AA167" s="3">
        <f t="shared" si="16"/>
        <v>42304</v>
      </c>
      <c r="AB167" s="3">
        <f t="shared" si="17"/>
        <v>12881</v>
      </c>
      <c r="AC167" s="3">
        <f t="shared" si="18"/>
        <v>14515</v>
      </c>
      <c r="AD167" s="3">
        <f t="shared" si="19"/>
        <v>75520</v>
      </c>
    </row>
    <row r="168" spans="1:30" x14ac:dyDescent="0.15">
      <c r="A168" s="3">
        <v>163</v>
      </c>
      <c r="B168" s="3" t="str">
        <f t="shared" si="14"/>
        <v>通天塔163层boss</v>
      </c>
      <c r="C168" s="3">
        <f>INDEX([5]通天塔!$F$47:$F$1046,A168)</f>
        <v>296</v>
      </c>
      <c r="D168" s="3">
        <f t="shared" si="20"/>
        <v>296</v>
      </c>
      <c r="E168" s="3" t="s">
        <v>25</v>
      </c>
      <c r="F168" s="3" t="s">
        <v>26</v>
      </c>
      <c r="G168" s="3">
        <v>30</v>
      </c>
      <c r="H168" s="3">
        <v>30</v>
      </c>
      <c r="I168" s="3">
        <v>0.2</v>
      </c>
      <c r="J168" s="4">
        <v>0.7</v>
      </c>
      <c r="K168" s="4">
        <v>1</v>
      </c>
      <c r="L168" s="4">
        <v>5</v>
      </c>
      <c r="M168" s="3">
        <v>1</v>
      </c>
      <c r="N168" s="3">
        <v>2</v>
      </c>
      <c r="O168" s="3">
        <f>HLOOKUP(O$5,[1]非R能力!$B$8:$F$558,$D168+1,0)</f>
        <v>383926.77087026299</v>
      </c>
      <c r="P168" s="3">
        <f>HLOOKUP(P$5,[1]非R能力!$B$8:$F$558,$D168+1,0)</f>
        <v>65350.575317398958</v>
      </c>
      <c r="Q168" s="3">
        <f>HLOOKUP(Q$5,[1]非R能力!$B$8:$F$558,$D168+1,0)</f>
        <v>40158.579661926669</v>
      </c>
      <c r="R168" s="3">
        <f>HLOOKUP(R$5,[1]非R能力!$B$8:$F$558,$D168+1,0)</f>
        <v>53505.576054139092</v>
      </c>
      <c r="S168" s="3">
        <f>HLOOKUP(S$5,[1]非R能力!$B$8:$F$558,$D168+1,0)</f>
        <v>14699.107636787432</v>
      </c>
      <c r="T168" s="3">
        <f>INDEX([1]非R能力!$H$9:$H$558,D168)</f>
        <v>17358.049013760003</v>
      </c>
      <c r="U168" s="3">
        <f>IF(INDEX([1]非R能力!$FK$9:$FK$558,D168)=0,0,10)</f>
        <v>10</v>
      </c>
      <c r="V168" s="3">
        <f>IF(INDEX([1]非R能力!$FH$9:$FH$558,D168)=0,0,5000)</f>
        <v>5000</v>
      </c>
      <c r="W168" s="3">
        <f>HLOOKUP(W$5,[2]人物技能基础!$O$3:$Q$553,$D168+1,0)</f>
        <v>3.637142857142857</v>
      </c>
      <c r="X168" s="3">
        <f>HLOOKUP(X$5,[2]人物技能基础!$O$3:$Q$553,$D168+1,0)</f>
        <v>2.0186428571428574</v>
      </c>
      <c r="Y168" s="3">
        <f>HLOOKUP(Y$5,[2]人物技能基础!$O$3:$Q$553,$D168+1,0)</f>
        <v>99.964285714285708</v>
      </c>
      <c r="Z168" s="3">
        <f t="shared" si="15"/>
        <v>2066296</v>
      </c>
      <c r="AA168" s="3">
        <f t="shared" si="16"/>
        <v>42918</v>
      </c>
      <c r="AB168" s="3">
        <f t="shared" si="17"/>
        <v>13070</v>
      </c>
      <c r="AC168" s="3">
        <f t="shared" si="18"/>
        <v>14699</v>
      </c>
      <c r="AD168" s="3">
        <f t="shared" si="19"/>
        <v>76436</v>
      </c>
    </row>
    <row r="169" spans="1:30" x14ac:dyDescent="0.15">
      <c r="A169" s="3">
        <v>164</v>
      </c>
      <c r="B169" s="3" t="str">
        <f t="shared" si="14"/>
        <v>通天塔164层boss</v>
      </c>
      <c r="C169" s="3">
        <f>INDEX([5]通天塔!$F$47:$F$1046,A169)</f>
        <v>296</v>
      </c>
      <c r="D169" s="3">
        <f t="shared" si="20"/>
        <v>296</v>
      </c>
      <c r="E169" s="3" t="s">
        <v>25</v>
      </c>
      <c r="F169" s="3" t="s">
        <v>26</v>
      </c>
      <c r="G169" s="3">
        <v>30</v>
      </c>
      <c r="H169" s="3">
        <v>30</v>
      </c>
      <c r="I169" s="3">
        <v>0.2</v>
      </c>
      <c r="J169" s="4">
        <v>0.7</v>
      </c>
      <c r="K169" s="4">
        <v>1</v>
      </c>
      <c r="L169" s="4">
        <v>5</v>
      </c>
      <c r="M169" s="3">
        <v>1</v>
      </c>
      <c r="N169" s="3">
        <v>2</v>
      </c>
      <c r="O169" s="3">
        <f>HLOOKUP(O$5,[1]非R能力!$B$8:$F$558,$D169+1,0)</f>
        <v>383926.77087026299</v>
      </c>
      <c r="P169" s="3">
        <f>HLOOKUP(P$5,[1]非R能力!$B$8:$F$558,$D169+1,0)</f>
        <v>65350.575317398958</v>
      </c>
      <c r="Q169" s="3">
        <f>HLOOKUP(Q$5,[1]非R能力!$B$8:$F$558,$D169+1,0)</f>
        <v>40158.579661926669</v>
      </c>
      <c r="R169" s="3">
        <f>HLOOKUP(R$5,[1]非R能力!$B$8:$F$558,$D169+1,0)</f>
        <v>53505.576054139092</v>
      </c>
      <c r="S169" s="3">
        <f>HLOOKUP(S$5,[1]非R能力!$B$8:$F$558,$D169+1,0)</f>
        <v>14699.107636787432</v>
      </c>
      <c r="T169" s="3">
        <f>INDEX([1]非R能力!$H$9:$H$558,D169)</f>
        <v>17358.049013760003</v>
      </c>
      <c r="U169" s="3">
        <f>IF(INDEX([1]非R能力!$FK$9:$FK$558,D169)=0,0,10)</f>
        <v>10</v>
      </c>
      <c r="V169" s="3">
        <f>IF(INDEX([1]非R能力!$FH$9:$FH$558,D169)=0,0,5000)</f>
        <v>5000</v>
      </c>
      <c r="W169" s="3">
        <f>HLOOKUP(W$5,[2]人物技能基础!$O$3:$Q$553,$D169+1,0)</f>
        <v>3.637142857142857</v>
      </c>
      <c r="X169" s="3">
        <f>HLOOKUP(X$5,[2]人物技能基础!$O$3:$Q$553,$D169+1,0)</f>
        <v>2.0186428571428574</v>
      </c>
      <c r="Y169" s="3">
        <f>HLOOKUP(Y$5,[2]人物技能基础!$O$3:$Q$553,$D169+1,0)</f>
        <v>99.964285714285708</v>
      </c>
      <c r="Z169" s="3">
        <f t="shared" si="15"/>
        <v>2066296</v>
      </c>
      <c r="AA169" s="3">
        <f t="shared" si="16"/>
        <v>42918</v>
      </c>
      <c r="AB169" s="3">
        <f t="shared" si="17"/>
        <v>13070</v>
      </c>
      <c r="AC169" s="3">
        <f t="shared" si="18"/>
        <v>14699</v>
      </c>
      <c r="AD169" s="3">
        <f t="shared" si="19"/>
        <v>76436</v>
      </c>
    </row>
    <row r="170" spans="1:30" x14ac:dyDescent="0.15">
      <c r="A170" s="3">
        <v>165</v>
      </c>
      <c r="B170" s="3" t="str">
        <f t="shared" si="14"/>
        <v>通天塔165层boss</v>
      </c>
      <c r="C170" s="3">
        <f>INDEX([5]通天塔!$F$47:$F$1046,A170)</f>
        <v>297</v>
      </c>
      <c r="D170" s="3">
        <f t="shared" si="20"/>
        <v>297</v>
      </c>
      <c r="E170" s="3" t="s">
        <v>25</v>
      </c>
      <c r="F170" s="3" t="s">
        <v>26</v>
      </c>
      <c r="G170" s="3">
        <v>30</v>
      </c>
      <c r="H170" s="3">
        <v>30</v>
      </c>
      <c r="I170" s="3">
        <v>0.2</v>
      </c>
      <c r="J170" s="4">
        <v>0.7</v>
      </c>
      <c r="K170" s="4">
        <v>1</v>
      </c>
      <c r="L170" s="4">
        <v>5</v>
      </c>
      <c r="M170" s="3">
        <v>1</v>
      </c>
      <c r="N170" s="3">
        <v>2</v>
      </c>
      <c r="O170" s="3">
        <f>HLOOKUP(O$5,[1]非R能力!$B$8:$F$558,$D170+1,0)</f>
        <v>390006.62793861644</v>
      </c>
      <c r="P170" s="3">
        <f>HLOOKUP(P$5,[1]非R能力!$B$8:$F$558,$D170+1,0)</f>
        <v>66308.32906485608</v>
      </c>
      <c r="Q170" s="3">
        <f>HLOOKUP(Q$5,[1]非R能力!$B$8:$F$558,$D170+1,0)</f>
        <v>40735.410711954493</v>
      </c>
      <c r="R170" s="3">
        <f>HLOOKUP(R$5,[1]非R能力!$B$8:$F$558,$D170+1,0)</f>
        <v>54148.981702695317</v>
      </c>
      <c r="S170" s="3">
        <f>HLOOKUP(S$5,[1]非R能力!$B$8:$F$558,$D170+1,0)</f>
        <v>14884.261468597702</v>
      </c>
      <c r="T170" s="3">
        <f>INDEX([1]非R能力!$H$9:$H$558,D170)</f>
        <v>17474.830196566862</v>
      </c>
      <c r="U170" s="3">
        <f>IF(INDEX([1]非R能力!$FK$9:$FK$558,D170)=0,0,10)</f>
        <v>10</v>
      </c>
      <c r="V170" s="3">
        <f>IF(INDEX([1]非R能力!$FH$9:$FH$558,D170)=0,0,5000)</f>
        <v>5000</v>
      </c>
      <c r="W170" s="3">
        <f>HLOOKUP(W$5,[2]人物技能基础!$O$3:$Q$553,$D170+1,0)</f>
        <v>3.637142857142857</v>
      </c>
      <c r="X170" s="3">
        <f>HLOOKUP(X$5,[2]人物技能基础!$O$3:$Q$553,$D170+1,0)</f>
        <v>2.0186428571428574</v>
      </c>
      <c r="Y170" s="3">
        <f>HLOOKUP(Y$5,[2]人物技能基础!$O$3:$Q$553,$D170+1,0)</f>
        <v>99.964285714285708</v>
      </c>
      <c r="Z170" s="3">
        <f t="shared" si="15"/>
        <v>2094261</v>
      </c>
      <c r="AA170" s="3">
        <f t="shared" si="16"/>
        <v>43535</v>
      </c>
      <c r="AB170" s="3">
        <f t="shared" si="17"/>
        <v>13261</v>
      </c>
      <c r="AC170" s="3">
        <f t="shared" si="18"/>
        <v>14884</v>
      </c>
      <c r="AD170" s="3">
        <f t="shared" si="19"/>
        <v>77355</v>
      </c>
    </row>
    <row r="171" spans="1:30" x14ac:dyDescent="0.15">
      <c r="A171" s="3">
        <v>166</v>
      </c>
      <c r="B171" s="3" t="str">
        <f t="shared" si="14"/>
        <v>通天塔166层boss</v>
      </c>
      <c r="C171" s="3">
        <f>INDEX([5]通天塔!$F$47:$F$1046,A171)</f>
        <v>297</v>
      </c>
      <c r="D171" s="3">
        <f t="shared" si="20"/>
        <v>297</v>
      </c>
      <c r="E171" s="3" t="s">
        <v>25</v>
      </c>
      <c r="F171" s="3" t="s">
        <v>26</v>
      </c>
      <c r="G171" s="3">
        <v>30</v>
      </c>
      <c r="H171" s="3">
        <v>30</v>
      </c>
      <c r="I171" s="3">
        <v>0.2</v>
      </c>
      <c r="J171" s="4">
        <v>0.7</v>
      </c>
      <c r="K171" s="4">
        <v>1</v>
      </c>
      <c r="L171" s="4">
        <v>5</v>
      </c>
      <c r="M171" s="3">
        <v>1</v>
      </c>
      <c r="N171" s="3">
        <v>2</v>
      </c>
      <c r="O171" s="3">
        <f>HLOOKUP(O$5,[1]非R能力!$B$8:$F$558,$D171+1,0)</f>
        <v>390006.62793861644</v>
      </c>
      <c r="P171" s="3">
        <f>HLOOKUP(P$5,[1]非R能力!$B$8:$F$558,$D171+1,0)</f>
        <v>66308.32906485608</v>
      </c>
      <c r="Q171" s="3">
        <f>HLOOKUP(Q$5,[1]非R能力!$B$8:$F$558,$D171+1,0)</f>
        <v>40735.410711954493</v>
      </c>
      <c r="R171" s="3">
        <f>HLOOKUP(R$5,[1]非R能力!$B$8:$F$558,$D171+1,0)</f>
        <v>54148.981702695317</v>
      </c>
      <c r="S171" s="3">
        <f>HLOOKUP(S$5,[1]非R能力!$B$8:$F$558,$D171+1,0)</f>
        <v>14884.261468597702</v>
      </c>
      <c r="T171" s="3">
        <f>INDEX([1]非R能力!$H$9:$H$558,D171)</f>
        <v>17474.830196566862</v>
      </c>
      <c r="U171" s="3">
        <f>IF(INDEX([1]非R能力!$FK$9:$FK$558,D171)=0,0,10)</f>
        <v>10</v>
      </c>
      <c r="V171" s="3">
        <f>IF(INDEX([1]非R能力!$FH$9:$FH$558,D171)=0,0,5000)</f>
        <v>5000</v>
      </c>
      <c r="W171" s="3">
        <f>HLOOKUP(W$5,[2]人物技能基础!$O$3:$Q$553,$D171+1,0)</f>
        <v>3.637142857142857</v>
      </c>
      <c r="X171" s="3">
        <f>HLOOKUP(X$5,[2]人物技能基础!$O$3:$Q$553,$D171+1,0)</f>
        <v>2.0186428571428574</v>
      </c>
      <c r="Y171" s="3">
        <f>HLOOKUP(Y$5,[2]人物技能基础!$O$3:$Q$553,$D171+1,0)</f>
        <v>99.964285714285708</v>
      </c>
      <c r="Z171" s="3">
        <f t="shared" si="15"/>
        <v>2094261</v>
      </c>
      <c r="AA171" s="3">
        <f t="shared" si="16"/>
        <v>43535</v>
      </c>
      <c r="AB171" s="3">
        <f t="shared" si="17"/>
        <v>13261</v>
      </c>
      <c r="AC171" s="3">
        <f t="shared" si="18"/>
        <v>14884</v>
      </c>
      <c r="AD171" s="3">
        <f t="shared" si="19"/>
        <v>77355</v>
      </c>
    </row>
    <row r="172" spans="1:30" x14ac:dyDescent="0.15">
      <c r="A172" s="3">
        <v>167</v>
      </c>
      <c r="B172" s="3" t="str">
        <f t="shared" si="14"/>
        <v>通天塔167层boss</v>
      </c>
      <c r="C172" s="3">
        <f>INDEX([5]通天塔!$F$47:$F$1046,A172)</f>
        <v>298</v>
      </c>
      <c r="D172" s="3">
        <f t="shared" si="20"/>
        <v>298</v>
      </c>
      <c r="E172" s="3" t="s">
        <v>25</v>
      </c>
      <c r="F172" s="3" t="s">
        <v>26</v>
      </c>
      <c r="G172" s="3">
        <v>30</v>
      </c>
      <c r="H172" s="3">
        <v>30</v>
      </c>
      <c r="I172" s="3">
        <v>0.2</v>
      </c>
      <c r="J172" s="4">
        <v>0.7</v>
      </c>
      <c r="K172" s="4">
        <v>1</v>
      </c>
      <c r="L172" s="4">
        <v>5</v>
      </c>
      <c r="M172" s="3">
        <v>1</v>
      </c>
      <c r="N172" s="3">
        <v>2</v>
      </c>
      <c r="O172" s="3">
        <f>HLOOKUP(O$5,[1]非R能力!$B$8:$F$558,$D172+1,0)</f>
        <v>396149.40987800009</v>
      </c>
      <c r="P172" s="3">
        <f>HLOOKUP(P$5,[1]非R能力!$B$8:$F$558,$D172+1,0)</f>
        <v>67287.517439732008</v>
      </c>
      <c r="Q172" s="3">
        <f>HLOOKUP(Q$5,[1]非R能力!$B$8:$F$558,$D172+1,0)</f>
        <v>41318.656389936281</v>
      </c>
      <c r="R172" s="3">
        <f>HLOOKUP(R$5,[1]非R能力!$B$8:$F$558,$D172+1,0)</f>
        <v>54918.819196852841</v>
      </c>
      <c r="S172" s="3">
        <f>HLOOKUP(S$5,[1]非R能力!$B$8:$F$558,$D172+1,0)</f>
        <v>15070.943071381582</v>
      </c>
      <c r="T172" s="3">
        <f>INDEX([1]非R能力!$H$9:$H$558,D172)</f>
        <v>17592.210394206912</v>
      </c>
      <c r="U172" s="3">
        <f>IF(INDEX([1]非R能力!$FK$9:$FK$558,D172)=0,0,10)</f>
        <v>10</v>
      </c>
      <c r="V172" s="3">
        <f>IF(INDEX([1]非R能力!$FH$9:$FH$558,D172)=0,0,5000)</f>
        <v>5000</v>
      </c>
      <c r="W172" s="3">
        <f>HLOOKUP(W$5,[2]人物技能基础!$O$3:$Q$553,$D172+1,0)</f>
        <v>3.637142857142857</v>
      </c>
      <c r="X172" s="3">
        <f>HLOOKUP(X$5,[2]人物技能基础!$O$3:$Q$553,$D172+1,0)</f>
        <v>2.0186428571428574</v>
      </c>
      <c r="Y172" s="3">
        <f>HLOOKUP(Y$5,[2]人物技能基础!$O$3:$Q$553,$D172+1,0)</f>
        <v>99.964285714285708</v>
      </c>
      <c r="Z172" s="3">
        <f t="shared" si="15"/>
        <v>2122793</v>
      </c>
      <c r="AA172" s="3">
        <f t="shared" si="16"/>
        <v>44159</v>
      </c>
      <c r="AB172" s="3">
        <f t="shared" si="17"/>
        <v>13457</v>
      </c>
      <c r="AC172" s="3">
        <f t="shared" si="18"/>
        <v>15070</v>
      </c>
      <c r="AD172" s="3">
        <f t="shared" si="19"/>
        <v>78455</v>
      </c>
    </row>
    <row r="173" spans="1:30" x14ac:dyDescent="0.15">
      <c r="A173" s="3">
        <v>168</v>
      </c>
      <c r="B173" s="3" t="str">
        <f t="shared" si="14"/>
        <v>通天塔168层boss</v>
      </c>
      <c r="C173" s="3">
        <f>INDEX([5]通天塔!$F$47:$F$1046,A173)</f>
        <v>298</v>
      </c>
      <c r="D173" s="3">
        <f t="shared" si="20"/>
        <v>298</v>
      </c>
      <c r="E173" s="3" t="s">
        <v>25</v>
      </c>
      <c r="F173" s="3" t="s">
        <v>26</v>
      </c>
      <c r="G173" s="3">
        <v>30</v>
      </c>
      <c r="H173" s="3">
        <v>30</v>
      </c>
      <c r="I173" s="3">
        <v>0.2</v>
      </c>
      <c r="J173" s="4">
        <v>0.7</v>
      </c>
      <c r="K173" s="4">
        <v>1</v>
      </c>
      <c r="L173" s="4">
        <v>5</v>
      </c>
      <c r="M173" s="3">
        <v>1</v>
      </c>
      <c r="N173" s="3">
        <v>2</v>
      </c>
      <c r="O173" s="3">
        <f>HLOOKUP(O$5,[1]非R能力!$B$8:$F$558,$D173+1,0)</f>
        <v>396149.40987800009</v>
      </c>
      <c r="P173" s="3">
        <f>HLOOKUP(P$5,[1]非R能力!$B$8:$F$558,$D173+1,0)</f>
        <v>67287.517439732008</v>
      </c>
      <c r="Q173" s="3">
        <f>HLOOKUP(Q$5,[1]非R能力!$B$8:$F$558,$D173+1,0)</f>
        <v>41318.656389936281</v>
      </c>
      <c r="R173" s="3">
        <f>HLOOKUP(R$5,[1]非R能力!$B$8:$F$558,$D173+1,0)</f>
        <v>54918.819196852841</v>
      </c>
      <c r="S173" s="3">
        <f>HLOOKUP(S$5,[1]非R能力!$B$8:$F$558,$D173+1,0)</f>
        <v>15070.943071381582</v>
      </c>
      <c r="T173" s="3">
        <f>INDEX([1]非R能力!$H$9:$H$558,D173)</f>
        <v>17592.210394206912</v>
      </c>
      <c r="U173" s="3">
        <f>IF(INDEX([1]非R能力!$FK$9:$FK$558,D173)=0,0,10)</f>
        <v>10</v>
      </c>
      <c r="V173" s="3">
        <f>IF(INDEX([1]非R能力!$FH$9:$FH$558,D173)=0,0,5000)</f>
        <v>5000</v>
      </c>
      <c r="W173" s="3">
        <f>HLOOKUP(W$5,[2]人物技能基础!$O$3:$Q$553,$D173+1,0)</f>
        <v>3.637142857142857</v>
      </c>
      <c r="X173" s="3">
        <f>HLOOKUP(X$5,[2]人物技能基础!$O$3:$Q$553,$D173+1,0)</f>
        <v>2.0186428571428574</v>
      </c>
      <c r="Y173" s="3">
        <f>HLOOKUP(Y$5,[2]人物技能基础!$O$3:$Q$553,$D173+1,0)</f>
        <v>99.964285714285708</v>
      </c>
      <c r="Z173" s="3">
        <f t="shared" si="15"/>
        <v>2122793</v>
      </c>
      <c r="AA173" s="3">
        <f t="shared" si="16"/>
        <v>44159</v>
      </c>
      <c r="AB173" s="3">
        <f t="shared" si="17"/>
        <v>13457</v>
      </c>
      <c r="AC173" s="3">
        <f t="shared" si="18"/>
        <v>15070</v>
      </c>
      <c r="AD173" s="3">
        <f t="shared" si="19"/>
        <v>78455</v>
      </c>
    </row>
    <row r="174" spans="1:30" x14ac:dyDescent="0.15">
      <c r="A174" s="3">
        <v>169</v>
      </c>
      <c r="B174" s="3" t="str">
        <f t="shared" si="14"/>
        <v>通天塔169层boss</v>
      </c>
      <c r="C174" s="3">
        <f>INDEX([5]通天塔!$F$47:$F$1046,A174)</f>
        <v>299</v>
      </c>
      <c r="D174" s="3">
        <f t="shared" si="20"/>
        <v>299</v>
      </c>
      <c r="E174" s="3" t="s">
        <v>25</v>
      </c>
      <c r="F174" s="3" t="s">
        <v>26</v>
      </c>
      <c r="G174" s="3">
        <v>30</v>
      </c>
      <c r="H174" s="3">
        <v>30</v>
      </c>
      <c r="I174" s="3">
        <v>0.2</v>
      </c>
      <c r="J174" s="4">
        <v>0.7</v>
      </c>
      <c r="K174" s="4">
        <v>1</v>
      </c>
      <c r="L174" s="4">
        <v>5</v>
      </c>
      <c r="M174" s="3">
        <v>1</v>
      </c>
      <c r="N174" s="3">
        <v>2</v>
      </c>
      <c r="O174" s="3">
        <f>HLOOKUP(O$5,[1]非R能力!$B$8:$F$558,$D174+1,0)</f>
        <v>401175.56579281786</v>
      </c>
      <c r="P174" s="3">
        <f>HLOOKUP(P$5,[1]非R能力!$B$8:$F$558,$D174+1,0)</f>
        <v>68123.486771824406</v>
      </c>
      <c r="Q174" s="3">
        <f>HLOOKUP(Q$5,[1]非R能力!$B$8:$F$558,$D174+1,0)</f>
        <v>41859.130971036044</v>
      </c>
      <c r="R174" s="3">
        <f>HLOOKUP(R$5,[1]非R能力!$B$8:$F$558,$D174+1,0)</f>
        <v>55687.856100270699</v>
      </c>
      <c r="S174" s="3">
        <f>HLOOKUP(S$5,[1]非R能力!$B$8:$F$558,$D174+1,0)</f>
        <v>15256.026893168828</v>
      </c>
      <c r="T174" s="3">
        <f>INDEX([1]非R能力!$H$9:$H$558,D174)</f>
        <v>17710.192219039422</v>
      </c>
      <c r="U174" s="3">
        <f>IF(INDEX([1]非R能力!$FK$9:$FK$558,D174)=0,0,10)</f>
        <v>10</v>
      </c>
      <c r="V174" s="3">
        <f>IF(INDEX([1]非R能力!$FH$9:$FH$558,D174)=0,0,5000)</f>
        <v>5000</v>
      </c>
      <c r="W174" s="3">
        <f>HLOOKUP(W$5,[2]人物技能基础!$O$3:$Q$553,$D174+1,0)</f>
        <v>3.637142857142857</v>
      </c>
      <c r="X174" s="3">
        <f>HLOOKUP(X$5,[2]人物技能基础!$O$3:$Q$553,$D174+1,0)</f>
        <v>2.0186428571428574</v>
      </c>
      <c r="Y174" s="3">
        <f>HLOOKUP(Y$5,[2]人物技能基础!$O$3:$Q$553,$D174+1,0)</f>
        <v>99.964285714285708</v>
      </c>
      <c r="Z174" s="3">
        <f t="shared" si="15"/>
        <v>2147462</v>
      </c>
      <c r="AA174" s="3">
        <f t="shared" si="16"/>
        <v>44733</v>
      </c>
      <c r="AB174" s="3">
        <f t="shared" si="17"/>
        <v>13624</v>
      </c>
      <c r="AC174" s="3">
        <f t="shared" si="18"/>
        <v>15256</v>
      </c>
      <c r="AD174" s="3">
        <f t="shared" si="19"/>
        <v>79554</v>
      </c>
    </row>
    <row r="175" spans="1:30" x14ac:dyDescent="0.15">
      <c r="A175" s="3">
        <v>170</v>
      </c>
      <c r="B175" s="3" t="str">
        <f t="shared" si="14"/>
        <v>通天塔170层boss</v>
      </c>
      <c r="C175" s="3">
        <f>INDEX([5]通天塔!$F$47:$F$1046,A175)</f>
        <v>300</v>
      </c>
      <c r="D175" s="3">
        <f t="shared" si="20"/>
        <v>300</v>
      </c>
      <c r="E175" s="3" t="s">
        <v>25</v>
      </c>
      <c r="F175" s="3" t="s">
        <v>26</v>
      </c>
      <c r="G175" s="3">
        <v>30</v>
      </c>
      <c r="H175" s="3">
        <v>30</v>
      </c>
      <c r="I175" s="3">
        <v>0.2</v>
      </c>
      <c r="J175" s="4">
        <v>0.7</v>
      </c>
      <c r="K175" s="4">
        <v>1</v>
      </c>
      <c r="L175" s="4">
        <v>5</v>
      </c>
      <c r="M175" s="3">
        <v>1</v>
      </c>
      <c r="N175" s="3">
        <v>2</v>
      </c>
      <c r="O175" s="3">
        <f>HLOOKUP(O$5,[1]非R能力!$B$8:$F$558,$D175+1,0)</f>
        <v>409002.31838159374</v>
      </c>
      <c r="P175" s="3">
        <f>HLOOKUP(P$5,[1]非R能力!$B$8:$F$558,$D175+1,0)</f>
        <v>70358.046457391116</v>
      </c>
      <c r="Q175" s="3">
        <f>HLOOKUP(Q$5,[1]非R能力!$B$8:$F$558,$D175+1,0)</f>
        <v>42521.249132691257</v>
      </c>
      <c r="R175" s="3">
        <f>HLOOKUP(R$5,[1]非R能力!$B$8:$F$558,$D175+1,0)</f>
        <v>56463.898858489709</v>
      </c>
      <c r="S175" s="3">
        <f>HLOOKUP(S$5,[1]非R能力!$B$8:$F$558,$D175+1,0)</f>
        <v>15445.657241890343</v>
      </c>
      <c r="T175" s="3">
        <f>INDEX([1]非R能力!$H$9:$H$558,D175)</f>
        <v>17828.778289570386</v>
      </c>
      <c r="U175" s="3">
        <f>IF(INDEX([1]非R能力!$FK$9:$FK$558,D175)=0,0,10)</f>
        <v>10</v>
      </c>
      <c r="V175" s="3">
        <f>IF(INDEX([1]非R能力!$FH$9:$FH$558,D175)=0,0,5000)</f>
        <v>5000</v>
      </c>
      <c r="W175" s="3">
        <f>HLOOKUP(W$5,[2]人物技能基础!$O$3:$Q$553,$D175+1,0)</f>
        <v>3.637142857142857</v>
      </c>
      <c r="X175" s="3">
        <f>HLOOKUP(X$5,[2]人物技能基础!$O$3:$Q$553,$D175+1,0)</f>
        <v>2.0186428571428574</v>
      </c>
      <c r="Y175" s="3">
        <f>HLOOKUP(Y$5,[2]人物技能基础!$O$3:$Q$553,$D175+1,0)</f>
        <v>99.964285714285708</v>
      </c>
      <c r="Z175" s="3">
        <f t="shared" si="15"/>
        <v>2210076</v>
      </c>
      <c r="AA175" s="3">
        <f t="shared" si="16"/>
        <v>45447</v>
      </c>
      <c r="AB175" s="3">
        <f t="shared" si="17"/>
        <v>14071</v>
      </c>
      <c r="AC175" s="3">
        <f t="shared" si="18"/>
        <v>15445</v>
      </c>
      <c r="AD175" s="3">
        <f t="shared" si="19"/>
        <v>80662</v>
      </c>
    </row>
    <row r="176" spans="1:30" x14ac:dyDescent="0.15">
      <c r="A176" s="3">
        <v>171</v>
      </c>
      <c r="B176" s="3" t="str">
        <f t="shared" si="14"/>
        <v>通天塔171层boss</v>
      </c>
      <c r="C176" s="3">
        <f>INDEX([5]通天塔!$F$47:$F$1046,A176)</f>
        <v>300</v>
      </c>
      <c r="D176" s="3">
        <f t="shared" si="20"/>
        <v>300</v>
      </c>
      <c r="E176" s="3" t="s">
        <v>25</v>
      </c>
      <c r="F176" s="3" t="s">
        <v>26</v>
      </c>
      <c r="G176" s="3">
        <v>30</v>
      </c>
      <c r="H176" s="3">
        <v>30</v>
      </c>
      <c r="I176" s="3">
        <v>0.2</v>
      </c>
      <c r="J176" s="4">
        <v>0.7</v>
      </c>
      <c r="K176" s="4">
        <v>1</v>
      </c>
      <c r="L176" s="4">
        <v>5</v>
      </c>
      <c r="M176" s="3">
        <v>1</v>
      </c>
      <c r="N176" s="3">
        <v>2</v>
      </c>
      <c r="O176" s="3">
        <f>HLOOKUP(O$5,[1]非R能力!$B$8:$F$558,$D176+1,0)</f>
        <v>409002.31838159374</v>
      </c>
      <c r="P176" s="3">
        <f>HLOOKUP(P$5,[1]非R能力!$B$8:$F$558,$D176+1,0)</f>
        <v>70358.046457391116</v>
      </c>
      <c r="Q176" s="3">
        <f>HLOOKUP(Q$5,[1]非R能力!$B$8:$F$558,$D176+1,0)</f>
        <v>42521.249132691257</v>
      </c>
      <c r="R176" s="3">
        <f>HLOOKUP(R$5,[1]非R能力!$B$8:$F$558,$D176+1,0)</f>
        <v>56463.898858489709</v>
      </c>
      <c r="S176" s="3">
        <f>HLOOKUP(S$5,[1]非R能力!$B$8:$F$558,$D176+1,0)</f>
        <v>15445.657241890343</v>
      </c>
      <c r="T176" s="3">
        <f>INDEX([1]非R能力!$H$9:$H$558,D176)</f>
        <v>17828.778289570386</v>
      </c>
      <c r="U176" s="3">
        <f>IF(INDEX([1]非R能力!$FK$9:$FK$558,D176)=0,0,10)</f>
        <v>10</v>
      </c>
      <c r="V176" s="3">
        <f>IF(INDEX([1]非R能力!$FH$9:$FH$558,D176)=0,0,5000)</f>
        <v>5000</v>
      </c>
      <c r="W176" s="3">
        <f>HLOOKUP(W$5,[2]人物技能基础!$O$3:$Q$553,$D176+1,0)</f>
        <v>3.637142857142857</v>
      </c>
      <c r="X176" s="3">
        <f>HLOOKUP(X$5,[2]人物技能基础!$O$3:$Q$553,$D176+1,0)</f>
        <v>2.0186428571428574</v>
      </c>
      <c r="Y176" s="3">
        <f>HLOOKUP(Y$5,[2]人物技能基础!$O$3:$Q$553,$D176+1,0)</f>
        <v>99.964285714285708</v>
      </c>
      <c r="Z176" s="3">
        <f t="shared" si="15"/>
        <v>2210076</v>
      </c>
      <c r="AA176" s="3">
        <f t="shared" si="16"/>
        <v>45447</v>
      </c>
      <c r="AB176" s="3">
        <f t="shared" si="17"/>
        <v>14071</v>
      </c>
      <c r="AC176" s="3">
        <f t="shared" si="18"/>
        <v>15445</v>
      </c>
      <c r="AD176" s="3">
        <f t="shared" si="19"/>
        <v>80662</v>
      </c>
    </row>
    <row r="177" spans="1:30" x14ac:dyDescent="0.15">
      <c r="A177" s="3">
        <v>172</v>
      </c>
      <c r="B177" s="3" t="str">
        <f t="shared" si="14"/>
        <v>通天塔172层boss</v>
      </c>
      <c r="C177" s="3">
        <f>INDEX([5]通天塔!$F$47:$F$1046,A177)</f>
        <v>300</v>
      </c>
      <c r="D177" s="3">
        <f t="shared" si="20"/>
        <v>300</v>
      </c>
      <c r="E177" s="3" t="s">
        <v>25</v>
      </c>
      <c r="F177" s="3" t="s">
        <v>26</v>
      </c>
      <c r="G177" s="3">
        <v>30</v>
      </c>
      <c r="H177" s="3">
        <v>30</v>
      </c>
      <c r="I177" s="3">
        <v>0.2</v>
      </c>
      <c r="J177" s="4">
        <v>0.7</v>
      </c>
      <c r="K177" s="4">
        <v>1</v>
      </c>
      <c r="L177" s="4">
        <v>5</v>
      </c>
      <c r="M177" s="3">
        <v>1</v>
      </c>
      <c r="N177" s="3">
        <v>2</v>
      </c>
      <c r="O177" s="3">
        <f>HLOOKUP(O$5,[1]非R能力!$B$8:$F$558,$D177+1,0)</f>
        <v>409002.31838159374</v>
      </c>
      <c r="P177" s="3">
        <f>HLOOKUP(P$5,[1]非R能力!$B$8:$F$558,$D177+1,0)</f>
        <v>70358.046457391116</v>
      </c>
      <c r="Q177" s="3">
        <f>HLOOKUP(Q$5,[1]非R能力!$B$8:$F$558,$D177+1,0)</f>
        <v>42521.249132691257</v>
      </c>
      <c r="R177" s="3">
        <f>HLOOKUP(R$5,[1]非R能力!$B$8:$F$558,$D177+1,0)</f>
        <v>56463.898858489709</v>
      </c>
      <c r="S177" s="3">
        <f>HLOOKUP(S$5,[1]非R能力!$B$8:$F$558,$D177+1,0)</f>
        <v>15445.657241890343</v>
      </c>
      <c r="T177" s="3">
        <f>INDEX([1]非R能力!$H$9:$H$558,D177)</f>
        <v>17828.778289570386</v>
      </c>
      <c r="U177" s="3">
        <f>IF(INDEX([1]非R能力!$FK$9:$FK$558,D177)=0,0,10)</f>
        <v>10</v>
      </c>
      <c r="V177" s="3">
        <f>IF(INDEX([1]非R能力!$FH$9:$FH$558,D177)=0,0,5000)</f>
        <v>5000</v>
      </c>
      <c r="W177" s="3">
        <f>HLOOKUP(W$5,[2]人物技能基础!$O$3:$Q$553,$D177+1,0)</f>
        <v>3.637142857142857</v>
      </c>
      <c r="X177" s="3">
        <f>HLOOKUP(X$5,[2]人物技能基础!$O$3:$Q$553,$D177+1,0)</f>
        <v>2.0186428571428574</v>
      </c>
      <c r="Y177" s="3">
        <f>HLOOKUP(Y$5,[2]人物技能基础!$O$3:$Q$553,$D177+1,0)</f>
        <v>99.964285714285708</v>
      </c>
      <c r="Z177" s="3">
        <f t="shared" si="15"/>
        <v>2210076</v>
      </c>
      <c r="AA177" s="3">
        <f t="shared" si="16"/>
        <v>45447</v>
      </c>
      <c r="AB177" s="3">
        <f t="shared" si="17"/>
        <v>14071</v>
      </c>
      <c r="AC177" s="3">
        <f t="shared" si="18"/>
        <v>15445</v>
      </c>
      <c r="AD177" s="3">
        <f t="shared" si="19"/>
        <v>80662</v>
      </c>
    </row>
    <row r="178" spans="1:30" x14ac:dyDescent="0.15">
      <c r="A178" s="3">
        <v>173</v>
      </c>
      <c r="B178" s="3" t="str">
        <f t="shared" si="14"/>
        <v>通天塔173层boss</v>
      </c>
      <c r="C178" s="3">
        <f>INDEX([5]通天塔!$F$47:$F$1046,A178)</f>
        <v>300</v>
      </c>
      <c r="D178" s="3">
        <f t="shared" si="20"/>
        <v>300</v>
      </c>
      <c r="E178" s="3" t="s">
        <v>25</v>
      </c>
      <c r="F178" s="3" t="s">
        <v>26</v>
      </c>
      <c r="G178" s="3">
        <v>30</v>
      </c>
      <c r="H178" s="3">
        <v>30</v>
      </c>
      <c r="I178" s="3">
        <v>0.2</v>
      </c>
      <c r="J178" s="4">
        <v>0.7</v>
      </c>
      <c r="K178" s="4">
        <v>1</v>
      </c>
      <c r="L178" s="4">
        <v>5</v>
      </c>
      <c r="M178" s="3">
        <v>1</v>
      </c>
      <c r="N178" s="3">
        <v>2</v>
      </c>
      <c r="O178" s="3">
        <f>HLOOKUP(O$5,[1]非R能力!$B$8:$F$558,$D178+1,0)</f>
        <v>409002.31838159374</v>
      </c>
      <c r="P178" s="3">
        <f>HLOOKUP(P$5,[1]非R能力!$B$8:$F$558,$D178+1,0)</f>
        <v>70358.046457391116</v>
      </c>
      <c r="Q178" s="3">
        <f>HLOOKUP(Q$5,[1]非R能力!$B$8:$F$558,$D178+1,0)</f>
        <v>42521.249132691257</v>
      </c>
      <c r="R178" s="3">
        <f>HLOOKUP(R$5,[1]非R能力!$B$8:$F$558,$D178+1,0)</f>
        <v>56463.898858489709</v>
      </c>
      <c r="S178" s="3">
        <f>HLOOKUP(S$5,[1]非R能力!$B$8:$F$558,$D178+1,0)</f>
        <v>15445.657241890343</v>
      </c>
      <c r="T178" s="3">
        <f>INDEX([1]非R能力!$H$9:$H$558,D178)</f>
        <v>17828.778289570386</v>
      </c>
      <c r="U178" s="3">
        <f>IF(INDEX([1]非R能力!$FK$9:$FK$558,D178)=0,0,10)</f>
        <v>10</v>
      </c>
      <c r="V178" s="3">
        <f>IF(INDEX([1]非R能力!$FH$9:$FH$558,D178)=0,0,5000)</f>
        <v>5000</v>
      </c>
      <c r="W178" s="3">
        <f>HLOOKUP(W$5,[2]人物技能基础!$O$3:$Q$553,$D178+1,0)</f>
        <v>3.637142857142857</v>
      </c>
      <c r="X178" s="3">
        <f>HLOOKUP(X$5,[2]人物技能基础!$O$3:$Q$553,$D178+1,0)</f>
        <v>2.0186428571428574</v>
      </c>
      <c r="Y178" s="3">
        <f>HLOOKUP(Y$5,[2]人物技能基础!$O$3:$Q$553,$D178+1,0)</f>
        <v>99.964285714285708</v>
      </c>
      <c r="Z178" s="3">
        <f t="shared" si="15"/>
        <v>2210076</v>
      </c>
      <c r="AA178" s="3">
        <f t="shared" si="16"/>
        <v>45447</v>
      </c>
      <c r="AB178" s="3">
        <f t="shared" si="17"/>
        <v>14071</v>
      </c>
      <c r="AC178" s="3">
        <f t="shared" si="18"/>
        <v>15445</v>
      </c>
      <c r="AD178" s="3">
        <f t="shared" si="19"/>
        <v>80662</v>
      </c>
    </row>
    <row r="179" spans="1:30" x14ac:dyDescent="0.15">
      <c r="A179" s="3">
        <v>174</v>
      </c>
      <c r="B179" s="3" t="str">
        <f t="shared" si="14"/>
        <v>通天塔174层boss</v>
      </c>
      <c r="C179" s="3">
        <f>INDEX([5]通天塔!$F$47:$F$1046,A179)</f>
        <v>300</v>
      </c>
      <c r="D179" s="3">
        <f t="shared" si="20"/>
        <v>300</v>
      </c>
      <c r="E179" s="3" t="s">
        <v>25</v>
      </c>
      <c r="F179" s="3" t="s">
        <v>26</v>
      </c>
      <c r="G179" s="3">
        <v>30</v>
      </c>
      <c r="H179" s="3">
        <v>30</v>
      </c>
      <c r="I179" s="3">
        <v>0.2</v>
      </c>
      <c r="J179" s="4">
        <v>0.7</v>
      </c>
      <c r="K179" s="4">
        <v>1</v>
      </c>
      <c r="L179" s="4">
        <v>5</v>
      </c>
      <c r="M179" s="3">
        <v>1</v>
      </c>
      <c r="N179" s="3">
        <v>2</v>
      </c>
      <c r="O179" s="3">
        <f>HLOOKUP(O$5,[1]非R能力!$B$8:$F$558,$D179+1,0)</f>
        <v>409002.31838159374</v>
      </c>
      <c r="P179" s="3">
        <f>HLOOKUP(P$5,[1]非R能力!$B$8:$F$558,$D179+1,0)</f>
        <v>70358.046457391116</v>
      </c>
      <c r="Q179" s="3">
        <f>HLOOKUP(Q$5,[1]非R能力!$B$8:$F$558,$D179+1,0)</f>
        <v>42521.249132691257</v>
      </c>
      <c r="R179" s="3">
        <f>HLOOKUP(R$5,[1]非R能力!$B$8:$F$558,$D179+1,0)</f>
        <v>56463.898858489709</v>
      </c>
      <c r="S179" s="3">
        <f>HLOOKUP(S$5,[1]非R能力!$B$8:$F$558,$D179+1,0)</f>
        <v>15445.657241890343</v>
      </c>
      <c r="T179" s="3">
        <f>INDEX([1]非R能力!$H$9:$H$558,D179)</f>
        <v>17828.778289570386</v>
      </c>
      <c r="U179" s="3">
        <f>IF(INDEX([1]非R能力!$FK$9:$FK$558,D179)=0,0,10)</f>
        <v>10</v>
      </c>
      <c r="V179" s="3">
        <f>IF(INDEX([1]非R能力!$FH$9:$FH$558,D179)=0,0,5000)</f>
        <v>5000</v>
      </c>
      <c r="W179" s="3">
        <f>HLOOKUP(W$5,[2]人物技能基础!$O$3:$Q$553,$D179+1,0)</f>
        <v>3.637142857142857</v>
      </c>
      <c r="X179" s="3">
        <f>HLOOKUP(X$5,[2]人物技能基础!$O$3:$Q$553,$D179+1,0)</f>
        <v>2.0186428571428574</v>
      </c>
      <c r="Y179" s="3">
        <f>HLOOKUP(Y$5,[2]人物技能基础!$O$3:$Q$553,$D179+1,0)</f>
        <v>99.964285714285708</v>
      </c>
      <c r="Z179" s="3">
        <f t="shared" si="15"/>
        <v>2210076</v>
      </c>
      <c r="AA179" s="3">
        <f t="shared" si="16"/>
        <v>45447</v>
      </c>
      <c r="AB179" s="3">
        <f t="shared" si="17"/>
        <v>14071</v>
      </c>
      <c r="AC179" s="3">
        <f t="shared" si="18"/>
        <v>15445</v>
      </c>
      <c r="AD179" s="3">
        <f t="shared" si="19"/>
        <v>80662</v>
      </c>
    </row>
    <row r="180" spans="1:30" x14ac:dyDescent="0.15">
      <c r="A180" s="3">
        <v>175</v>
      </c>
      <c r="B180" s="3" t="str">
        <f t="shared" si="14"/>
        <v>通天塔175层boss</v>
      </c>
      <c r="C180" s="3">
        <f>INDEX([5]通天塔!$F$47:$F$1046,A180)</f>
        <v>300</v>
      </c>
      <c r="D180" s="3">
        <f t="shared" si="20"/>
        <v>300</v>
      </c>
      <c r="E180" s="3" t="s">
        <v>25</v>
      </c>
      <c r="F180" s="3" t="s">
        <v>26</v>
      </c>
      <c r="G180" s="3">
        <v>30</v>
      </c>
      <c r="H180" s="3">
        <v>30</v>
      </c>
      <c r="I180" s="3">
        <v>0.2</v>
      </c>
      <c r="J180" s="4">
        <v>0.7</v>
      </c>
      <c r="K180" s="4">
        <v>1</v>
      </c>
      <c r="L180" s="4">
        <v>5</v>
      </c>
      <c r="M180" s="3">
        <v>1</v>
      </c>
      <c r="N180" s="3">
        <v>2</v>
      </c>
      <c r="O180" s="3">
        <f>HLOOKUP(O$5,[1]非R能力!$B$8:$F$558,$D180+1,0)</f>
        <v>409002.31838159374</v>
      </c>
      <c r="P180" s="3">
        <f>HLOOKUP(P$5,[1]非R能力!$B$8:$F$558,$D180+1,0)</f>
        <v>70358.046457391116</v>
      </c>
      <c r="Q180" s="3">
        <f>HLOOKUP(Q$5,[1]非R能力!$B$8:$F$558,$D180+1,0)</f>
        <v>42521.249132691257</v>
      </c>
      <c r="R180" s="3">
        <f>HLOOKUP(R$5,[1]非R能力!$B$8:$F$558,$D180+1,0)</f>
        <v>56463.898858489709</v>
      </c>
      <c r="S180" s="3">
        <f>HLOOKUP(S$5,[1]非R能力!$B$8:$F$558,$D180+1,0)</f>
        <v>15445.657241890343</v>
      </c>
      <c r="T180" s="3">
        <f>INDEX([1]非R能力!$H$9:$H$558,D180)</f>
        <v>17828.778289570386</v>
      </c>
      <c r="U180" s="3">
        <f>IF(INDEX([1]非R能力!$FK$9:$FK$558,D180)=0,0,10)</f>
        <v>10</v>
      </c>
      <c r="V180" s="3">
        <f>IF(INDEX([1]非R能力!$FH$9:$FH$558,D180)=0,0,5000)</f>
        <v>5000</v>
      </c>
      <c r="W180" s="3">
        <f>HLOOKUP(W$5,[2]人物技能基础!$O$3:$Q$553,$D180+1,0)</f>
        <v>3.637142857142857</v>
      </c>
      <c r="X180" s="3">
        <f>HLOOKUP(X$5,[2]人物技能基础!$O$3:$Q$553,$D180+1,0)</f>
        <v>2.0186428571428574</v>
      </c>
      <c r="Y180" s="3">
        <f>HLOOKUP(Y$5,[2]人物技能基础!$O$3:$Q$553,$D180+1,0)</f>
        <v>99.964285714285708</v>
      </c>
      <c r="Z180" s="3">
        <f t="shared" si="15"/>
        <v>2210076</v>
      </c>
      <c r="AA180" s="3">
        <f t="shared" si="16"/>
        <v>45447</v>
      </c>
      <c r="AB180" s="3">
        <f t="shared" si="17"/>
        <v>14071</v>
      </c>
      <c r="AC180" s="3">
        <f t="shared" si="18"/>
        <v>15445</v>
      </c>
      <c r="AD180" s="3">
        <f t="shared" si="19"/>
        <v>80662</v>
      </c>
    </row>
    <row r="181" spans="1:30" x14ac:dyDescent="0.15">
      <c r="A181" s="3">
        <v>176</v>
      </c>
      <c r="B181" s="3" t="str">
        <f t="shared" si="14"/>
        <v>通天塔176层boss</v>
      </c>
      <c r="C181" s="3">
        <f>INDEX([5]通天塔!$F$47:$F$1046,A181)</f>
        <v>301</v>
      </c>
      <c r="D181" s="3">
        <f t="shared" si="20"/>
        <v>301</v>
      </c>
      <c r="E181" s="3" t="s">
        <v>25</v>
      </c>
      <c r="F181" s="3" t="s">
        <v>26</v>
      </c>
      <c r="G181" s="3">
        <v>30</v>
      </c>
      <c r="H181" s="3">
        <v>30</v>
      </c>
      <c r="I181" s="3">
        <v>0.2</v>
      </c>
      <c r="J181" s="4">
        <v>0.7</v>
      </c>
      <c r="K181" s="4">
        <v>1</v>
      </c>
      <c r="L181" s="4">
        <v>5</v>
      </c>
      <c r="M181" s="3">
        <v>1</v>
      </c>
      <c r="N181" s="3">
        <v>2</v>
      </c>
      <c r="O181" s="3">
        <f>HLOOKUP(O$5,[1]非R能力!$B$8:$F$558,$D181+1,0)</f>
        <v>413840.99667911098</v>
      </c>
      <c r="P181" s="3">
        <f>HLOOKUP(P$5,[1]非R能力!$B$8:$F$558,$D181+1,0)</f>
        <v>70988.757883081882</v>
      </c>
      <c r="Q181" s="3">
        <f>HLOOKUP(Q$5,[1]非R能力!$B$8:$F$558,$D181+1,0)</f>
        <v>42857.639644034651</v>
      </c>
      <c r="R181" s="3">
        <f>HLOOKUP(R$5,[1]非R能力!$B$8:$F$558,$D181+1,0)</f>
        <v>57170.238017661701</v>
      </c>
      <c r="S181" s="3">
        <f>HLOOKUP(S$5,[1]非R能力!$B$8:$F$558,$D181+1,0)</f>
        <v>15544.806645711826</v>
      </c>
      <c r="T181" s="3">
        <f>INDEX([1]非R能力!$H$9:$H$558,D181)</f>
        <v>17947.97123045252</v>
      </c>
      <c r="U181" s="3">
        <f>IF(INDEX([1]非R能力!$FK$9:$FK$558,D181)=0,0,10)</f>
        <v>10</v>
      </c>
      <c r="V181" s="3">
        <f>IF(INDEX([1]非R能力!$FH$9:$FH$558,D181)=0,0,5000)</f>
        <v>5000</v>
      </c>
      <c r="W181" s="3">
        <f>HLOOKUP(W$5,[2]人物技能基础!$O$3:$Q$553,$D181+1,0)</f>
        <v>3.637142857142857</v>
      </c>
      <c r="X181" s="3">
        <f>HLOOKUP(X$5,[2]人物技能基础!$O$3:$Q$553,$D181+1,0)</f>
        <v>2.0186428571428574</v>
      </c>
      <c r="Y181" s="3">
        <f>HLOOKUP(Y$5,[2]人物技能基础!$O$3:$Q$553,$D181+1,0)</f>
        <v>99.964285714285708</v>
      </c>
      <c r="Z181" s="3">
        <f t="shared" si="15"/>
        <v>2229195</v>
      </c>
      <c r="AA181" s="3">
        <f t="shared" si="16"/>
        <v>45816</v>
      </c>
      <c r="AB181" s="3">
        <f t="shared" si="17"/>
        <v>14197</v>
      </c>
      <c r="AC181" s="3">
        <f t="shared" si="18"/>
        <v>15544</v>
      </c>
      <c r="AD181" s="3">
        <f t="shared" si="19"/>
        <v>81671</v>
      </c>
    </row>
    <row r="182" spans="1:30" x14ac:dyDescent="0.15">
      <c r="A182" s="3">
        <v>177</v>
      </c>
      <c r="B182" s="3" t="str">
        <f t="shared" si="14"/>
        <v>通天塔177层boss</v>
      </c>
      <c r="C182" s="3">
        <f>INDEX([5]通天塔!$F$47:$F$1046,A182)</f>
        <v>301</v>
      </c>
      <c r="D182" s="3">
        <f t="shared" si="20"/>
        <v>301</v>
      </c>
      <c r="E182" s="3" t="s">
        <v>25</v>
      </c>
      <c r="F182" s="3" t="s">
        <v>26</v>
      </c>
      <c r="G182" s="3">
        <v>30</v>
      </c>
      <c r="H182" s="3">
        <v>30</v>
      </c>
      <c r="I182" s="3">
        <v>0.2</v>
      </c>
      <c r="J182" s="4">
        <v>0.7</v>
      </c>
      <c r="K182" s="4">
        <v>1</v>
      </c>
      <c r="L182" s="4">
        <v>5</v>
      </c>
      <c r="M182" s="3">
        <v>1</v>
      </c>
      <c r="N182" s="3">
        <v>2</v>
      </c>
      <c r="O182" s="3">
        <f>HLOOKUP(O$5,[1]非R能力!$B$8:$F$558,$D182+1,0)</f>
        <v>413840.99667911098</v>
      </c>
      <c r="P182" s="3">
        <f>HLOOKUP(P$5,[1]非R能力!$B$8:$F$558,$D182+1,0)</f>
        <v>70988.757883081882</v>
      </c>
      <c r="Q182" s="3">
        <f>HLOOKUP(Q$5,[1]非R能力!$B$8:$F$558,$D182+1,0)</f>
        <v>42857.639644034651</v>
      </c>
      <c r="R182" s="3">
        <f>HLOOKUP(R$5,[1]非R能力!$B$8:$F$558,$D182+1,0)</f>
        <v>57170.238017661701</v>
      </c>
      <c r="S182" s="3">
        <f>HLOOKUP(S$5,[1]非R能力!$B$8:$F$558,$D182+1,0)</f>
        <v>15544.806645711826</v>
      </c>
      <c r="T182" s="3">
        <f>INDEX([1]非R能力!$H$9:$H$558,D182)</f>
        <v>17947.97123045252</v>
      </c>
      <c r="U182" s="3">
        <f>IF(INDEX([1]非R能力!$FK$9:$FK$558,D182)=0,0,10)</f>
        <v>10</v>
      </c>
      <c r="V182" s="3">
        <f>IF(INDEX([1]非R能力!$FH$9:$FH$558,D182)=0,0,5000)</f>
        <v>5000</v>
      </c>
      <c r="W182" s="3">
        <f>HLOOKUP(W$5,[2]人物技能基础!$O$3:$Q$553,$D182+1,0)</f>
        <v>3.637142857142857</v>
      </c>
      <c r="X182" s="3">
        <f>HLOOKUP(X$5,[2]人物技能基础!$O$3:$Q$553,$D182+1,0)</f>
        <v>2.0186428571428574</v>
      </c>
      <c r="Y182" s="3">
        <f>HLOOKUP(Y$5,[2]人物技能基础!$O$3:$Q$553,$D182+1,0)</f>
        <v>99.964285714285708</v>
      </c>
      <c r="Z182" s="3">
        <f t="shared" si="15"/>
        <v>2229195</v>
      </c>
      <c r="AA182" s="3">
        <f t="shared" si="16"/>
        <v>45816</v>
      </c>
      <c r="AB182" s="3">
        <f t="shared" si="17"/>
        <v>14197</v>
      </c>
      <c r="AC182" s="3">
        <f t="shared" si="18"/>
        <v>15544</v>
      </c>
      <c r="AD182" s="3">
        <f t="shared" si="19"/>
        <v>81671</v>
      </c>
    </row>
    <row r="183" spans="1:30" x14ac:dyDescent="0.15">
      <c r="A183" s="3">
        <v>178</v>
      </c>
      <c r="B183" s="3" t="str">
        <f t="shared" si="14"/>
        <v>通天塔178层boss</v>
      </c>
      <c r="C183" s="3">
        <f>INDEX([5]通天塔!$F$47:$F$1046,A183)</f>
        <v>301</v>
      </c>
      <c r="D183" s="3">
        <f t="shared" si="20"/>
        <v>301</v>
      </c>
      <c r="E183" s="3" t="s">
        <v>25</v>
      </c>
      <c r="F183" s="3" t="s">
        <v>26</v>
      </c>
      <c r="G183" s="3">
        <v>30</v>
      </c>
      <c r="H183" s="3">
        <v>30</v>
      </c>
      <c r="I183" s="3">
        <v>0.2</v>
      </c>
      <c r="J183" s="4">
        <v>0.7</v>
      </c>
      <c r="K183" s="4">
        <v>1</v>
      </c>
      <c r="L183" s="4">
        <v>5</v>
      </c>
      <c r="M183" s="3">
        <v>1</v>
      </c>
      <c r="N183" s="3">
        <v>2</v>
      </c>
      <c r="O183" s="3">
        <f>HLOOKUP(O$5,[1]非R能力!$B$8:$F$558,$D183+1,0)</f>
        <v>413840.99667911098</v>
      </c>
      <c r="P183" s="3">
        <f>HLOOKUP(P$5,[1]非R能力!$B$8:$F$558,$D183+1,0)</f>
        <v>70988.757883081882</v>
      </c>
      <c r="Q183" s="3">
        <f>HLOOKUP(Q$5,[1]非R能力!$B$8:$F$558,$D183+1,0)</f>
        <v>42857.639644034651</v>
      </c>
      <c r="R183" s="3">
        <f>HLOOKUP(R$5,[1]非R能力!$B$8:$F$558,$D183+1,0)</f>
        <v>57170.238017661701</v>
      </c>
      <c r="S183" s="3">
        <f>HLOOKUP(S$5,[1]非R能力!$B$8:$F$558,$D183+1,0)</f>
        <v>15544.806645711826</v>
      </c>
      <c r="T183" s="3">
        <f>INDEX([1]非R能力!$H$9:$H$558,D183)</f>
        <v>17947.97123045252</v>
      </c>
      <c r="U183" s="3">
        <f>IF(INDEX([1]非R能力!$FK$9:$FK$558,D183)=0,0,10)</f>
        <v>10</v>
      </c>
      <c r="V183" s="3">
        <f>IF(INDEX([1]非R能力!$FH$9:$FH$558,D183)=0,0,5000)</f>
        <v>5000</v>
      </c>
      <c r="W183" s="3">
        <f>HLOOKUP(W$5,[2]人物技能基础!$O$3:$Q$553,$D183+1,0)</f>
        <v>3.637142857142857</v>
      </c>
      <c r="X183" s="3">
        <f>HLOOKUP(X$5,[2]人物技能基础!$O$3:$Q$553,$D183+1,0)</f>
        <v>2.0186428571428574</v>
      </c>
      <c r="Y183" s="3">
        <f>HLOOKUP(Y$5,[2]人物技能基础!$O$3:$Q$553,$D183+1,0)</f>
        <v>99.964285714285708</v>
      </c>
      <c r="Z183" s="3">
        <f t="shared" si="15"/>
        <v>2229195</v>
      </c>
      <c r="AA183" s="3">
        <f t="shared" si="16"/>
        <v>45816</v>
      </c>
      <c r="AB183" s="3">
        <f t="shared" si="17"/>
        <v>14197</v>
      </c>
      <c r="AC183" s="3">
        <f t="shared" si="18"/>
        <v>15544</v>
      </c>
      <c r="AD183" s="3">
        <f t="shared" si="19"/>
        <v>81671</v>
      </c>
    </row>
    <row r="184" spans="1:30" x14ac:dyDescent="0.15">
      <c r="A184" s="3">
        <v>179</v>
      </c>
      <c r="B184" s="3" t="str">
        <f t="shared" si="14"/>
        <v>通天塔179层boss</v>
      </c>
      <c r="C184" s="3">
        <f>INDEX([5]通天塔!$F$47:$F$1046,A184)</f>
        <v>301</v>
      </c>
      <c r="D184" s="3">
        <f t="shared" si="20"/>
        <v>301</v>
      </c>
      <c r="E184" s="3" t="s">
        <v>25</v>
      </c>
      <c r="F184" s="3" t="s">
        <v>26</v>
      </c>
      <c r="G184" s="3">
        <v>30</v>
      </c>
      <c r="H184" s="3">
        <v>30</v>
      </c>
      <c r="I184" s="3">
        <v>0.2</v>
      </c>
      <c r="J184" s="4">
        <v>0.7</v>
      </c>
      <c r="K184" s="4">
        <v>1</v>
      </c>
      <c r="L184" s="4">
        <v>5</v>
      </c>
      <c r="M184" s="3">
        <v>1</v>
      </c>
      <c r="N184" s="3">
        <v>2</v>
      </c>
      <c r="O184" s="3">
        <f>HLOOKUP(O$5,[1]非R能力!$B$8:$F$558,$D184+1,0)</f>
        <v>413840.99667911098</v>
      </c>
      <c r="P184" s="3">
        <f>HLOOKUP(P$5,[1]非R能力!$B$8:$F$558,$D184+1,0)</f>
        <v>70988.757883081882</v>
      </c>
      <c r="Q184" s="3">
        <f>HLOOKUP(Q$5,[1]非R能力!$B$8:$F$558,$D184+1,0)</f>
        <v>42857.639644034651</v>
      </c>
      <c r="R184" s="3">
        <f>HLOOKUP(R$5,[1]非R能力!$B$8:$F$558,$D184+1,0)</f>
        <v>57170.238017661701</v>
      </c>
      <c r="S184" s="3">
        <f>HLOOKUP(S$5,[1]非R能力!$B$8:$F$558,$D184+1,0)</f>
        <v>15544.806645711826</v>
      </c>
      <c r="T184" s="3">
        <f>INDEX([1]非R能力!$H$9:$H$558,D184)</f>
        <v>17947.97123045252</v>
      </c>
      <c r="U184" s="3">
        <f>IF(INDEX([1]非R能力!$FK$9:$FK$558,D184)=0,0,10)</f>
        <v>10</v>
      </c>
      <c r="V184" s="3">
        <f>IF(INDEX([1]非R能力!$FH$9:$FH$558,D184)=0,0,5000)</f>
        <v>5000</v>
      </c>
      <c r="W184" s="3">
        <f>HLOOKUP(W$5,[2]人物技能基础!$O$3:$Q$553,$D184+1,0)</f>
        <v>3.637142857142857</v>
      </c>
      <c r="X184" s="3">
        <f>HLOOKUP(X$5,[2]人物技能基础!$O$3:$Q$553,$D184+1,0)</f>
        <v>2.0186428571428574</v>
      </c>
      <c r="Y184" s="3">
        <f>HLOOKUP(Y$5,[2]人物技能基础!$O$3:$Q$553,$D184+1,0)</f>
        <v>99.964285714285708</v>
      </c>
      <c r="Z184" s="3">
        <f t="shared" si="15"/>
        <v>2229195</v>
      </c>
      <c r="AA184" s="3">
        <f t="shared" si="16"/>
        <v>45816</v>
      </c>
      <c r="AB184" s="3">
        <f t="shared" si="17"/>
        <v>14197</v>
      </c>
      <c r="AC184" s="3">
        <f t="shared" si="18"/>
        <v>15544</v>
      </c>
      <c r="AD184" s="3">
        <f t="shared" si="19"/>
        <v>81671</v>
      </c>
    </row>
    <row r="185" spans="1:30" x14ac:dyDescent="0.15">
      <c r="A185" s="3">
        <v>180</v>
      </c>
      <c r="B185" s="3" t="str">
        <f t="shared" si="14"/>
        <v>通天塔180层boss</v>
      </c>
      <c r="C185" s="3">
        <f>INDEX([5]通天塔!$F$47:$F$1046,A185)</f>
        <v>302</v>
      </c>
      <c r="D185" s="3">
        <f t="shared" si="20"/>
        <v>302</v>
      </c>
      <c r="E185" s="3" t="s">
        <v>25</v>
      </c>
      <c r="F185" s="3" t="s">
        <v>26</v>
      </c>
      <c r="G185" s="3">
        <v>30</v>
      </c>
      <c r="H185" s="3">
        <v>30</v>
      </c>
      <c r="I185" s="3">
        <v>0.2</v>
      </c>
      <c r="J185" s="4">
        <v>0.7</v>
      </c>
      <c r="K185" s="4">
        <v>1</v>
      </c>
      <c r="L185" s="4">
        <v>5</v>
      </c>
      <c r="M185" s="3">
        <v>1</v>
      </c>
      <c r="N185" s="3">
        <v>2</v>
      </c>
      <c r="O185" s="3">
        <f>HLOOKUP(O$5,[1]非R能力!$B$8:$F$558,$D185+1,0)</f>
        <v>418738.89893722819</v>
      </c>
      <c r="P185" s="3">
        <f>HLOOKUP(P$5,[1]非R能力!$B$8:$F$558,$D185+1,0)</f>
        <v>71640.600648396838</v>
      </c>
      <c r="Q185" s="3">
        <f>HLOOKUP(Q$5,[1]非R能力!$B$8:$F$558,$D185+1,0)</f>
        <v>43197.145181758395</v>
      </c>
      <c r="R185" s="3">
        <f>HLOOKUP(R$5,[1]非R能力!$B$8:$F$558,$D185+1,0)</f>
        <v>57880.314555635188</v>
      </c>
      <c r="S185" s="3">
        <f>HLOOKUP(S$5,[1]非R能力!$B$8:$F$558,$D185+1,0)</f>
        <v>15644.423331651462</v>
      </c>
      <c r="T185" s="3">
        <f>INDEX([1]非R能力!$H$9:$H$558,D185)</f>
        <v>18067.773672485277</v>
      </c>
      <c r="U185" s="3">
        <f>IF(INDEX([1]非R能力!$FK$9:$FK$558,D185)=0,0,10)</f>
        <v>10</v>
      </c>
      <c r="V185" s="3">
        <f>IF(INDEX([1]非R能力!$FH$9:$FH$558,D185)=0,0,5000)</f>
        <v>5000</v>
      </c>
      <c r="W185" s="3">
        <f>HLOOKUP(W$5,[2]人物技能基础!$O$3:$Q$553,$D185+1,0)</f>
        <v>3.637142857142857</v>
      </c>
      <c r="X185" s="3">
        <f>HLOOKUP(X$5,[2]人物技能基础!$O$3:$Q$553,$D185+1,0)</f>
        <v>2.0186428571428574</v>
      </c>
      <c r="Y185" s="3">
        <f>HLOOKUP(Y$5,[2]人物技能基础!$O$3:$Q$553,$D185+1,0)</f>
        <v>99.964285714285708</v>
      </c>
      <c r="Z185" s="3">
        <f t="shared" si="15"/>
        <v>2248871</v>
      </c>
      <c r="AA185" s="3">
        <f t="shared" si="16"/>
        <v>46188</v>
      </c>
      <c r="AB185" s="3">
        <f t="shared" si="17"/>
        <v>14328</v>
      </c>
      <c r="AC185" s="3">
        <f t="shared" si="18"/>
        <v>15644</v>
      </c>
      <c r="AD185" s="3">
        <f t="shared" si="19"/>
        <v>82686</v>
      </c>
    </row>
    <row r="186" spans="1:30" x14ac:dyDescent="0.15">
      <c r="A186" s="3">
        <v>181</v>
      </c>
      <c r="B186" s="3" t="str">
        <f t="shared" si="14"/>
        <v>通天塔181层boss</v>
      </c>
      <c r="C186" s="3">
        <f>INDEX([5]通天塔!$F$47:$F$1046,A186)</f>
        <v>302</v>
      </c>
      <c r="D186" s="3">
        <f t="shared" si="20"/>
        <v>302</v>
      </c>
      <c r="E186" s="3" t="s">
        <v>25</v>
      </c>
      <c r="F186" s="3" t="s">
        <v>26</v>
      </c>
      <c r="G186" s="3">
        <v>30</v>
      </c>
      <c r="H186" s="3">
        <v>30</v>
      </c>
      <c r="I186" s="3">
        <v>0.2</v>
      </c>
      <c r="J186" s="4">
        <v>0.7</v>
      </c>
      <c r="K186" s="4">
        <v>1</v>
      </c>
      <c r="L186" s="4">
        <v>5</v>
      </c>
      <c r="M186" s="3">
        <v>1</v>
      </c>
      <c r="N186" s="3">
        <v>2</v>
      </c>
      <c r="O186" s="3">
        <f>HLOOKUP(O$5,[1]非R能力!$B$8:$F$558,$D186+1,0)</f>
        <v>418738.89893722819</v>
      </c>
      <c r="P186" s="3">
        <f>HLOOKUP(P$5,[1]非R能力!$B$8:$F$558,$D186+1,0)</f>
        <v>71640.600648396838</v>
      </c>
      <c r="Q186" s="3">
        <f>HLOOKUP(Q$5,[1]非R能力!$B$8:$F$558,$D186+1,0)</f>
        <v>43197.145181758395</v>
      </c>
      <c r="R186" s="3">
        <f>HLOOKUP(R$5,[1]非R能力!$B$8:$F$558,$D186+1,0)</f>
        <v>57880.314555635188</v>
      </c>
      <c r="S186" s="3">
        <f>HLOOKUP(S$5,[1]非R能力!$B$8:$F$558,$D186+1,0)</f>
        <v>15644.423331651462</v>
      </c>
      <c r="T186" s="3">
        <f>INDEX([1]非R能力!$H$9:$H$558,D186)</f>
        <v>18067.773672485277</v>
      </c>
      <c r="U186" s="3">
        <f>IF(INDEX([1]非R能力!$FK$9:$FK$558,D186)=0,0,10)</f>
        <v>10</v>
      </c>
      <c r="V186" s="3">
        <f>IF(INDEX([1]非R能力!$FH$9:$FH$558,D186)=0,0,5000)</f>
        <v>5000</v>
      </c>
      <c r="W186" s="3">
        <f>HLOOKUP(W$5,[2]人物技能基础!$O$3:$Q$553,$D186+1,0)</f>
        <v>3.637142857142857</v>
      </c>
      <c r="X186" s="3">
        <f>HLOOKUP(X$5,[2]人物技能基础!$O$3:$Q$553,$D186+1,0)</f>
        <v>2.0186428571428574</v>
      </c>
      <c r="Y186" s="3">
        <f>HLOOKUP(Y$5,[2]人物技能基础!$O$3:$Q$553,$D186+1,0)</f>
        <v>99.964285714285708</v>
      </c>
      <c r="Z186" s="3">
        <f t="shared" si="15"/>
        <v>2248871</v>
      </c>
      <c r="AA186" s="3">
        <f t="shared" si="16"/>
        <v>46188</v>
      </c>
      <c r="AB186" s="3">
        <f t="shared" si="17"/>
        <v>14328</v>
      </c>
      <c r="AC186" s="3">
        <f t="shared" si="18"/>
        <v>15644</v>
      </c>
      <c r="AD186" s="3">
        <f t="shared" si="19"/>
        <v>82686</v>
      </c>
    </row>
    <row r="187" spans="1:30" x14ac:dyDescent="0.15">
      <c r="A187" s="3">
        <v>182</v>
      </c>
      <c r="B187" s="3" t="str">
        <f t="shared" si="14"/>
        <v>通天塔182层boss</v>
      </c>
      <c r="C187" s="3">
        <f>INDEX([5]通天塔!$F$47:$F$1046,A187)</f>
        <v>302</v>
      </c>
      <c r="D187" s="3">
        <f t="shared" si="20"/>
        <v>302</v>
      </c>
      <c r="E187" s="3" t="s">
        <v>25</v>
      </c>
      <c r="F187" s="3" t="s">
        <v>26</v>
      </c>
      <c r="G187" s="3">
        <v>30</v>
      </c>
      <c r="H187" s="3">
        <v>30</v>
      </c>
      <c r="I187" s="3">
        <v>0.2</v>
      </c>
      <c r="J187" s="4">
        <v>0.7</v>
      </c>
      <c r="K187" s="4">
        <v>1</v>
      </c>
      <c r="L187" s="4">
        <v>5</v>
      </c>
      <c r="M187" s="3">
        <v>1</v>
      </c>
      <c r="N187" s="3">
        <v>2</v>
      </c>
      <c r="O187" s="3">
        <f>HLOOKUP(O$5,[1]非R能力!$B$8:$F$558,$D187+1,0)</f>
        <v>418738.89893722819</v>
      </c>
      <c r="P187" s="3">
        <f>HLOOKUP(P$5,[1]非R能力!$B$8:$F$558,$D187+1,0)</f>
        <v>71640.600648396838</v>
      </c>
      <c r="Q187" s="3">
        <f>HLOOKUP(Q$5,[1]非R能力!$B$8:$F$558,$D187+1,0)</f>
        <v>43197.145181758395</v>
      </c>
      <c r="R187" s="3">
        <f>HLOOKUP(R$5,[1]非R能力!$B$8:$F$558,$D187+1,0)</f>
        <v>57880.314555635188</v>
      </c>
      <c r="S187" s="3">
        <f>HLOOKUP(S$5,[1]非R能力!$B$8:$F$558,$D187+1,0)</f>
        <v>15644.423331651462</v>
      </c>
      <c r="T187" s="3">
        <f>INDEX([1]非R能力!$H$9:$H$558,D187)</f>
        <v>18067.773672485277</v>
      </c>
      <c r="U187" s="3">
        <f>IF(INDEX([1]非R能力!$FK$9:$FK$558,D187)=0,0,10)</f>
        <v>10</v>
      </c>
      <c r="V187" s="3">
        <f>IF(INDEX([1]非R能力!$FH$9:$FH$558,D187)=0,0,5000)</f>
        <v>5000</v>
      </c>
      <c r="W187" s="3">
        <f>HLOOKUP(W$5,[2]人物技能基础!$O$3:$Q$553,$D187+1,0)</f>
        <v>3.637142857142857</v>
      </c>
      <c r="X187" s="3">
        <f>HLOOKUP(X$5,[2]人物技能基础!$O$3:$Q$553,$D187+1,0)</f>
        <v>2.0186428571428574</v>
      </c>
      <c r="Y187" s="3">
        <f>HLOOKUP(Y$5,[2]人物技能基础!$O$3:$Q$553,$D187+1,0)</f>
        <v>99.964285714285708</v>
      </c>
      <c r="Z187" s="3">
        <f t="shared" si="15"/>
        <v>2248871</v>
      </c>
      <c r="AA187" s="3">
        <f t="shared" si="16"/>
        <v>46188</v>
      </c>
      <c r="AB187" s="3">
        <f t="shared" si="17"/>
        <v>14328</v>
      </c>
      <c r="AC187" s="3">
        <f t="shared" si="18"/>
        <v>15644</v>
      </c>
      <c r="AD187" s="3">
        <f t="shared" si="19"/>
        <v>82686</v>
      </c>
    </row>
    <row r="188" spans="1:30" x14ac:dyDescent="0.15">
      <c r="A188" s="3">
        <v>183</v>
      </c>
      <c r="B188" s="3" t="str">
        <f t="shared" si="14"/>
        <v>通天塔183层boss</v>
      </c>
      <c r="C188" s="3">
        <f>INDEX([5]通天塔!$F$47:$F$1046,A188)</f>
        <v>302</v>
      </c>
      <c r="D188" s="3">
        <f t="shared" si="20"/>
        <v>302</v>
      </c>
      <c r="E188" s="3" t="s">
        <v>25</v>
      </c>
      <c r="F188" s="3" t="s">
        <v>26</v>
      </c>
      <c r="G188" s="3">
        <v>30</v>
      </c>
      <c r="H188" s="3">
        <v>30</v>
      </c>
      <c r="I188" s="3">
        <v>0.2</v>
      </c>
      <c r="J188" s="4">
        <v>0.7</v>
      </c>
      <c r="K188" s="4">
        <v>1</v>
      </c>
      <c r="L188" s="4">
        <v>5</v>
      </c>
      <c r="M188" s="3">
        <v>1</v>
      </c>
      <c r="N188" s="3">
        <v>2</v>
      </c>
      <c r="O188" s="3">
        <f>HLOOKUP(O$5,[1]非R能力!$B$8:$F$558,$D188+1,0)</f>
        <v>418738.89893722819</v>
      </c>
      <c r="P188" s="3">
        <f>HLOOKUP(P$5,[1]非R能力!$B$8:$F$558,$D188+1,0)</f>
        <v>71640.600648396838</v>
      </c>
      <c r="Q188" s="3">
        <f>HLOOKUP(Q$5,[1]非R能力!$B$8:$F$558,$D188+1,0)</f>
        <v>43197.145181758395</v>
      </c>
      <c r="R188" s="3">
        <f>HLOOKUP(R$5,[1]非R能力!$B$8:$F$558,$D188+1,0)</f>
        <v>57880.314555635188</v>
      </c>
      <c r="S188" s="3">
        <f>HLOOKUP(S$5,[1]非R能力!$B$8:$F$558,$D188+1,0)</f>
        <v>15644.423331651462</v>
      </c>
      <c r="T188" s="3">
        <f>INDEX([1]非R能力!$H$9:$H$558,D188)</f>
        <v>18067.773672485277</v>
      </c>
      <c r="U188" s="3">
        <f>IF(INDEX([1]非R能力!$FK$9:$FK$558,D188)=0,0,10)</f>
        <v>10</v>
      </c>
      <c r="V188" s="3">
        <f>IF(INDEX([1]非R能力!$FH$9:$FH$558,D188)=0,0,5000)</f>
        <v>5000</v>
      </c>
      <c r="W188" s="3">
        <f>HLOOKUP(W$5,[2]人物技能基础!$O$3:$Q$553,$D188+1,0)</f>
        <v>3.637142857142857</v>
      </c>
      <c r="X188" s="3">
        <f>HLOOKUP(X$5,[2]人物技能基础!$O$3:$Q$553,$D188+1,0)</f>
        <v>2.0186428571428574</v>
      </c>
      <c r="Y188" s="3">
        <f>HLOOKUP(Y$5,[2]人物技能基础!$O$3:$Q$553,$D188+1,0)</f>
        <v>99.964285714285708</v>
      </c>
      <c r="Z188" s="3">
        <f t="shared" si="15"/>
        <v>2248871</v>
      </c>
      <c r="AA188" s="3">
        <f t="shared" si="16"/>
        <v>46188</v>
      </c>
      <c r="AB188" s="3">
        <f t="shared" si="17"/>
        <v>14328</v>
      </c>
      <c r="AC188" s="3">
        <f t="shared" si="18"/>
        <v>15644</v>
      </c>
      <c r="AD188" s="3">
        <f t="shared" si="19"/>
        <v>82686</v>
      </c>
    </row>
    <row r="189" spans="1:30" x14ac:dyDescent="0.15">
      <c r="A189" s="3">
        <v>184</v>
      </c>
      <c r="B189" s="3" t="str">
        <f t="shared" si="14"/>
        <v>通天塔184层boss</v>
      </c>
      <c r="C189" s="3">
        <f>INDEX([5]通天塔!$F$47:$F$1046,A189)</f>
        <v>302</v>
      </c>
      <c r="D189" s="3">
        <f t="shared" si="20"/>
        <v>302</v>
      </c>
      <c r="E189" s="3" t="s">
        <v>25</v>
      </c>
      <c r="F189" s="3" t="s">
        <v>26</v>
      </c>
      <c r="G189" s="3">
        <v>30</v>
      </c>
      <c r="H189" s="3">
        <v>30</v>
      </c>
      <c r="I189" s="3">
        <v>0.2</v>
      </c>
      <c r="J189" s="4">
        <v>0.7</v>
      </c>
      <c r="K189" s="4">
        <v>1</v>
      </c>
      <c r="L189" s="4">
        <v>5</v>
      </c>
      <c r="M189" s="3">
        <v>1</v>
      </c>
      <c r="N189" s="3">
        <v>2</v>
      </c>
      <c r="O189" s="3">
        <f>HLOOKUP(O$5,[1]非R能力!$B$8:$F$558,$D189+1,0)</f>
        <v>418738.89893722819</v>
      </c>
      <c r="P189" s="3">
        <f>HLOOKUP(P$5,[1]非R能力!$B$8:$F$558,$D189+1,0)</f>
        <v>71640.600648396838</v>
      </c>
      <c r="Q189" s="3">
        <f>HLOOKUP(Q$5,[1]非R能力!$B$8:$F$558,$D189+1,0)</f>
        <v>43197.145181758395</v>
      </c>
      <c r="R189" s="3">
        <f>HLOOKUP(R$5,[1]非R能力!$B$8:$F$558,$D189+1,0)</f>
        <v>57880.314555635188</v>
      </c>
      <c r="S189" s="3">
        <f>HLOOKUP(S$5,[1]非R能力!$B$8:$F$558,$D189+1,0)</f>
        <v>15644.423331651462</v>
      </c>
      <c r="T189" s="3">
        <f>INDEX([1]非R能力!$H$9:$H$558,D189)</f>
        <v>18067.773672485277</v>
      </c>
      <c r="U189" s="3">
        <f>IF(INDEX([1]非R能力!$FK$9:$FK$558,D189)=0,0,10)</f>
        <v>10</v>
      </c>
      <c r="V189" s="3">
        <f>IF(INDEX([1]非R能力!$FH$9:$FH$558,D189)=0,0,5000)</f>
        <v>5000</v>
      </c>
      <c r="W189" s="3">
        <f>HLOOKUP(W$5,[2]人物技能基础!$O$3:$Q$553,$D189+1,0)</f>
        <v>3.637142857142857</v>
      </c>
      <c r="X189" s="3">
        <f>HLOOKUP(X$5,[2]人物技能基础!$O$3:$Q$553,$D189+1,0)</f>
        <v>2.0186428571428574</v>
      </c>
      <c r="Y189" s="3">
        <f>HLOOKUP(Y$5,[2]人物技能基础!$O$3:$Q$553,$D189+1,0)</f>
        <v>99.964285714285708</v>
      </c>
      <c r="Z189" s="3">
        <f t="shared" si="15"/>
        <v>2248871</v>
      </c>
      <c r="AA189" s="3">
        <f t="shared" si="16"/>
        <v>46188</v>
      </c>
      <c r="AB189" s="3">
        <f t="shared" si="17"/>
        <v>14328</v>
      </c>
      <c r="AC189" s="3">
        <f t="shared" si="18"/>
        <v>15644</v>
      </c>
      <c r="AD189" s="3">
        <f t="shared" si="19"/>
        <v>82686</v>
      </c>
    </row>
    <row r="190" spans="1:30" x14ac:dyDescent="0.15">
      <c r="A190" s="3">
        <v>185</v>
      </c>
      <c r="B190" s="3" t="str">
        <f t="shared" si="14"/>
        <v>通天塔185层boss</v>
      </c>
      <c r="C190" s="3">
        <f>INDEX([5]通天塔!$F$47:$F$1046,A190)</f>
        <v>303</v>
      </c>
      <c r="D190" s="3">
        <f t="shared" si="20"/>
        <v>303</v>
      </c>
      <c r="E190" s="3" t="s">
        <v>25</v>
      </c>
      <c r="F190" s="3" t="s">
        <v>26</v>
      </c>
      <c r="G190" s="3">
        <v>30</v>
      </c>
      <c r="H190" s="3">
        <v>30</v>
      </c>
      <c r="I190" s="3">
        <v>0.2</v>
      </c>
      <c r="J190" s="4">
        <v>0.7</v>
      </c>
      <c r="K190" s="4">
        <v>1</v>
      </c>
      <c r="L190" s="4">
        <v>5</v>
      </c>
      <c r="M190" s="3">
        <v>1</v>
      </c>
      <c r="N190" s="3">
        <v>2</v>
      </c>
      <c r="O190" s="3">
        <f>HLOOKUP(O$5,[1]非R能力!$B$8:$F$558,$D190+1,0)</f>
        <v>423678.88502054027</v>
      </c>
      <c r="P190" s="3">
        <f>HLOOKUP(P$5,[1]非R能力!$B$8:$F$558,$D190+1,0)</f>
        <v>72276.119044493986</v>
      </c>
      <c r="Q190" s="3">
        <f>HLOOKUP(Q$5,[1]非R能力!$B$8:$F$558,$D190+1,0)</f>
        <v>43537.058629397718</v>
      </c>
      <c r="R190" s="3">
        <f>HLOOKUP(R$5,[1]非R能力!$B$8:$F$558,$D190+1,0)</f>
        <v>58592.087378254713</v>
      </c>
      <c r="S190" s="3">
        <f>HLOOKUP(S$5,[1]非R能力!$B$8:$F$558,$D190+1,0)</f>
        <v>15746.557482914319</v>
      </c>
      <c r="T190" s="3">
        <f>INDEX([1]非R能力!$H$9:$H$558,D190)</f>
        <v>18188.188252614833</v>
      </c>
      <c r="U190" s="3">
        <f>IF(INDEX([1]非R能力!$FK$9:$FK$558,D190)=0,0,10)</f>
        <v>10</v>
      </c>
      <c r="V190" s="3">
        <f>IF(INDEX([1]非R能力!$FH$9:$FH$558,D190)=0,0,5000)</f>
        <v>5000</v>
      </c>
      <c r="W190" s="3">
        <f>HLOOKUP(W$5,[2]人物技能基础!$O$3:$Q$553,$D190+1,0)</f>
        <v>3.637142857142857</v>
      </c>
      <c r="X190" s="3">
        <f>HLOOKUP(X$5,[2]人物技能基础!$O$3:$Q$553,$D190+1,0)</f>
        <v>2.0186428571428574</v>
      </c>
      <c r="Y190" s="3">
        <f>HLOOKUP(Y$5,[2]人物技能基础!$O$3:$Q$553,$D190+1,0)</f>
        <v>99.964285714285708</v>
      </c>
      <c r="Z190" s="3">
        <f t="shared" si="15"/>
        <v>2268140</v>
      </c>
      <c r="AA190" s="3">
        <f t="shared" si="16"/>
        <v>46561</v>
      </c>
      <c r="AB190" s="3">
        <f t="shared" si="17"/>
        <v>14455</v>
      </c>
      <c r="AC190" s="3">
        <f t="shared" si="18"/>
        <v>15746</v>
      </c>
      <c r="AD190" s="3">
        <f t="shared" si="19"/>
        <v>83702</v>
      </c>
    </row>
    <row r="191" spans="1:30" x14ac:dyDescent="0.15">
      <c r="A191" s="3">
        <v>186</v>
      </c>
      <c r="B191" s="3" t="str">
        <f t="shared" si="14"/>
        <v>通天塔186层boss</v>
      </c>
      <c r="C191" s="3">
        <f>INDEX([5]通天塔!$F$47:$F$1046,A191)</f>
        <v>303</v>
      </c>
      <c r="D191" s="3">
        <f t="shared" si="20"/>
        <v>303</v>
      </c>
      <c r="E191" s="3" t="s">
        <v>25</v>
      </c>
      <c r="F191" s="3" t="s">
        <v>26</v>
      </c>
      <c r="G191" s="3">
        <v>30</v>
      </c>
      <c r="H191" s="3">
        <v>30</v>
      </c>
      <c r="I191" s="3">
        <v>0.2</v>
      </c>
      <c r="J191" s="4">
        <v>0.7</v>
      </c>
      <c r="K191" s="4">
        <v>1</v>
      </c>
      <c r="L191" s="4">
        <v>5</v>
      </c>
      <c r="M191" s="3">
        <v>1</v>
      </c>
      <c r="N191" s="3">
        <v>2</v>
      </c>
      <c r="O191" s="3">
        <f>HLOOKUP(O$5,[1]非R能力!$B$8:$F$558,$D191+1,0)</f>
        <v>423678.88502054027</v>
      </c>
      <c r="P191" s="3">
        <f>HLOOKUP(P$5,[1]非R能力!$B$8:$F$558,$D191+1,0)</f>
        <v>72276.119044493986</v>
      </c>
      <c r="Q191" s="3">
        <f>HLOOKUP(Q$5,[1]非R能力!$B$8:$F$558,$D191+1,0)</f>
        <v>43537.058629397718</v>
      </c>
      <c r="R191" s="3">
        <f>HLOOKUP(R$5,[1]非R能力!$B$8:$F$558,$D191+1,0)</f>
        <v>58592.087378254713</v>
      </c>
      <c r="S191" s="3">
        <f>HLOOKUP(S$5,[1]非R能力!$B$8:$F$558,$D191+1,0)</f>
        <v>15746.557482914319</v>
      </c>
      <c r="T191" s="3">
        <f>INDEX([1]非R能力!$H$9:$H$558,D191)</f>
        <v>18188.188252614833</v>
      </c>
      <c r="U191" s="3">
        <f>IF(INDEX([1]非R能力!$FK$9:$FK$558,D191)=0,0,10)</f>
        <v>10</v>
      </c>
      <c r="V191" s="3">
        <f>IF(INDEX([1]非R能力!$FH$9:$FH$558,D191)=0,0,5000)</f>
        <v>5000</v>
      </c>
      <c r="W191" s="3">
        <f>HLOOKUP(W$5,[2]人物技能基础!$O$3:$Q$553,$D191+1,0)</f>
        <v>3.637142857142857</v>
      </c>
      <c r="X191" s="3">
        <f>HLOOKUP(X$5,[2]人物技能基础!$O$3:$Q$553,$D191+1,0)</f>
        <v>2.0186428571428574</v>
      </c>
      <c r="Y191" s="3">
        <f>HLOOKUP(Y$5,[2]人物技能基础!$O$3:$Q$553,$D191+1,0)</f>
        <v>99.964285714285708</v>
      </c>
      <c r="Z191" s="3">
        <f t="shared" si="15"/>
        <v>2268140</v>
      </c>
      <c r="AA191" s="3">
        <f t="shared" si="16"/>
        <v>46561</v>
      </c>
      <c r="AB191" s="3">
        <f t="shared" si="17"/>
        <v>14455</v>
      </c>
      <c r="AC191" s="3">
        <f t="shared" si="18"/>
        <v>15746</v>
      </c>
      <c r="AD191" s="3">
        <f t="shared" si="19"/>
        <v>83702</v>
      </c>
    </row>
    <row r="192" spans="1:30" x14ac:dyDescent="0.15">
      <c r="A192" s="3">
        <v>187</v>
      </c>
      <c r="B192" s="3" t="str">
        <f t="shared" si="14"/>
        <v>通天塔187层boss</v>
      </c>
      <c r="C192" s="3">
        <f>INDEX([5]通天塔!$F$47:$F$1046,A192)</f>
        <v>303</v>
      </c>
      <c r="D192" s="3">
        <f t="shared" si="20"/>
        <v>303</v>
      </c>
      <c r="E192" s="3" t="s">
        <v>25</v>
      </c>
      <c r="F192" s="3" t="s">
        <v>26</v>
      </c>
      <c r="G192" s="3">
        <v>30</v>
      </c>
      <c r="H192" s="3">
        <v>30</v>
      </c>
      <c r="I192" s="3">
        <v>0.2</v>
      </c>
      <c r="J192" s="4">
        <v>0.7</v>
      </c>
      <c r="K192" s="4">
        <v>1</v>
      </c>
      <c r="L192" s="4">
        <v>5</v>
      </c>
      <c r="M192" s="3">
        <v>1</v>
      </c>
      <c r="N192" s="3">
        <v>2</v>
      </c>
      <c r="O192" s="3">
        <f>HLOOKUP(O$5,[1]非R能力!$B$8:$F$558,$D192+1,0)</f>
        <v>423678.88502054027</v>
      </c>
      <c r="P192" s="3">
        <f>HLOOKUP(P$5,[1]非R能力!$B$8:$F$558,$D192+1,0)</f>
        <v>72276.119044493986</v>
      </c>
      <c r="Q192" s="3">
        <f>HLOOKUP(Q$5,[1]非R能力!$B$8:$F$558,$D192+1,0)</f>
        <v>43537.058629397718</v>
      </c>
      <c r="R192" s="3">
        <f>HLOOKUP(R$5,[1]非R能力!$B$8:$F$558,$D192+1,0)</f>
        <v>58592.087378254713</v>
      </c>
      <c r="S192" s="3">
        <f>HLOOKUP(S$5,[1]非R能力!$B$8:$F$558,$D192+1,0)</f>
        <v>15746.557482914319</v>
      </c>
      <c r="T192" s="3">
        <f>INDEX([1]非R能力!$H$9:$H$558,D192)</f>
        <v>18188.188252614833</v>
      </c>
      <c r="U192" s="3">
        <f>IF(INDEX([1]非R能力!$FK$9:$FK$558,D192)=0,0,10)</f>
        <v>10</v>
      </c>
      <c r="V192" s="3">
        <f>IF(INDEX([1]非R能力!$FH$9:$FH$558,D192)=0,0,5000)</f>
        <v>5000</v>
      </c>
      <c r="W192" s="3">
        <f>HLOOKUP(W$5,[2]人物技能基础!$O$3:$Q$553,$D192+1,0)</f>
        <v>3.637142857142857</v>
      </c>
      <c r="X192" s="3">
        <f>HLOOKUP(X$5,[2]人物技能基础!$O$3:$Q$553,$D192+1,0)</f>
        <v>2.0186428571428574</v>
      </c>
      <c r="Y192" s="3">
        <f>HLOOKUP(Y$5,[2]人物技能基础!$O$3:$Q$553,$D192+1,0)</f>
        <v>99.964285714285708</v>
      </c>
      <c r="Z192" s="3">
        <f t="shared" si="15"/>
        <v>2268140</v>
      </c>
      <c r="AA192" s="3">
        <f t="shared" si="16"/>
        <v>46561</v>
      </c>
      <c r="AB192" s="3">
        <f t="shared" si="17"/>
        <v>14455</v>
      </c>
      <c r="AC192" s="3">
        <f t="shared" si="18"/>
        <v>15746</v>
      </c>
      <c r="AD192" s="3">
        <f t="shared" si="19"/>
        <v>83702</v>
      </c>
    </row>
    <row r="193" spans="1:30" x14ac:dyDescent="0.15">
      <c r="A193" s="3">
        <v>188</v>
      </c>
      <c r="B193" s="3" t="str">
        <f t="shared" si="14"/>
        <v>通天塔188层boss</v>
      </c>
      <c r="C193" s="3">
        <f>INDEX([5]通天塔!$F$47:$F$1046,A193)</f>
        <v>304</v>
      </c>
      <c r="D193" s="3">
        <f t="shared" si="20"/>
        <v>304</v>
      </c>
      <c r="E193" s="3" t="s">
        <v>25</v>
      </c>
      <c r="F193" s="3" t="s">
        <v>26</v>
      </c>
      <c r="G193" s="3">
        <v>30</v>
      </c>
      <c r="H193" s="3">
        <v>30</v>
      </c>
      <c r="I193" s="3">
        <v>0.2</v>
      </c>
      <c r="J193" s="4">
        <v>0.7</v>
      </c>
      <c r="K193" s="4">
        <v>1</v>
      </c>
      <c r="L193" s="4">
        <v>5</v>
      </c>
      <c r="M193" s="3">
        <v>1</v>
      </c>
      <c r="N193" s="3">
        <v>2</v>
      </c>
      <c r="O193" s="3">
        <f>HLOOKUP(O$5,[1]非R能力!$B$8:$F$558,$D193+1,0)</f>
        <v>428890.41468117363</v>
      </c>
      <c r="P193" s="3">
        <f>HLOOKUP(P$5,[1]非R能力!$B$8:$F$558,$D193+1,0)</f>
        <v>72936.773336855011</v>
      </c>
      <c r="Q193" s="3">
        <f>HLOOKUP(Q$5,[1]非R能力!$B$8:$F$558,$D193+1,0)</f>
        <v>43881.506850981976</v>
      </c>
      <c r="R193" s="3">
        <f>HLOOKUP(R$5,[1]非R能力!$B$8:$F$558,$D193+1,0)</f>
        <v>59261.384383309494</v>
      </c>
      <c r="S193" s="3">
        <f>HLOOKUP(S$5,[1]非R能力!$B$8:$F$558,$D193+1,0)</f>
        <v>15854.144230254322</v>
      </c>
      <c r="T193" s="3">
        <f>INDEX([1]非R能力!$H$9:$H$558,D193)</f>
        <v>18309.217613934088</v>
      </c>
      <c r="U193" s="3">
        <f>IF(INDEX([1]非R能力!$FK$9:$FK$558,D193)=0,0,10)</f>
        <v>10</v>
      </c>
      <c r="V193" s="3">
        <f>IF(INDEX([1]非R能力!$FH$9:$FH$558,D193)=0,0,5000)</f>
        <v>5000</v>
      </c>
      <c r="W193" s="3">
        <f>HLOOKUP(W$5,[2]人物技能基础!$O$3:$Q$553,$D193+1,0)</f>
        <v>3.637142857142857</v>
      </c>
      <c r="X193" s="3">
        <f>HLOOKUP(X$5,[2]人物技能基础!$O$3:$Q$553,$D193+1,0)</f>
        <v>2.0186428571428574</v>
      </c>
      <c r="Y193" s="3">
        <f>HLOOKUP(Y$5,[2]人物技能基础!$O$3:$Q$553,$D193+1,0)</f>
        <v>99.964285714285708</v>
      </c>
      <c r="Z193" s="3">
        <f t="shared" si="15"/>
        <v>2288101</v>
      </c>
      <c r="AA193" s="3">
        <f t="shared" si="16"/>
        <v>46940</v>
      </c>
      <c r="AB193" s="3">
        <f t="shared" si="17"/>
        <v>14587</v>
      </c>
      <c r="AC193" s="3">
        <f t="shared" si="18"/>
        <v>15854</v>
      </c>
      <c r="AD193" s="3">
        <f t="shared" si="19"/>
        <v>84659</v>
      </c>
    </row>
    <row r="194" spans="1:30" x14ac:dyDescent="0.15">
      <c r="A194" s="3">
        <v>189</v>
      </c>
      <c r="B194" s="3" t="str">
        <f t="shared" si="14"/>
        <v>通天塔189层boss</v>
      </c>
      <c r="C194" s="3">
        <f>INDEX([5]通天塔!$F$47:$F$1046,A194)</f>
        <v>304</v>
      </c>
      <c r="D194" s="3">
        <f t="shared" si="20"/>
        <v>304</v>
      </c>
      <c r="E194" s="3" t="s">
        <v>25</v>
      </c>
      <c r="F194" s="3" t="s">
        <v>26</v>
      </c>
      <c r="G194" s="3">
        <v>30</v>
      </c>
      <c r="H194" s="3">
        <v>30</v>
      </c>
      <c r="I194" s="3">
        <v>0.2</v>
      </c>
      <c r="J194" s="4">
        <v>0.7</v>
      </c>
      <c r="K194" s="4">
        <v>1</v>
      </c>
      <c r="L194" s="4">
        <v>5</v>
      </c>
      <c r="M194" s="3">
        <v>1</v>
      </c>
      <c r="N194" s="3">
        <v>2</v>
      </c>
      <c r="O194" s="3">
        <f>HLOOKUP(O$5,[1]非R能力!$B$8:$F$558,$D194+1,0)</f>
        <v>428890.41468117363</v>
      </c>
      <c r="P194" s="3">
        <f>HLOOKUP(P$5,[1]非R能力!$B$8:$F$558,$D194+1,0)</f>
        <v>72936.773336855011</v>
      </c>
      <c r="Q194" s="3">
        <f>HLOOKUP(Q$5,[1]非R能力!$B$8:$F$558,$D194+1,0)</f>
        <v>43881.506850981976</v>
      </c>
      <c r="R194" s="3">
        <f>HLOOKUP(R$5,[1]非R能力!$B$8:$F$558,$D194+1,0)</f>
        <v>59261.384383309494</v>
      </c>
      <c r="S194" s="3">
        <f>HLOOKUP(S$5,[1]非R能力!$B$8:$F$558,$D194+1,0)</f>
        <v>15854.144230254322</v>
      </c>
      <c r="T194" s="3">
        <f>INDEX([1]非R能力!$H$9:$H$558,D194)</f>
        <v>18309.217613934088</v>
      </c>
      <c r="U194" s="3">
        <f>IF(INDEX([1]非R能力!$FK$9:$FK$558,D194)=0,0,10)</f>
        <v>10</v>
      </c>
      <c r="V194" s="3">
        <f>IF(INDEX([1]非R能力!$FH$9:$FH$558,D194)=0,0,5000)</f>
        <v>5000</v>
      </c>
      <c r="W194" s="3">
        <f>HLOOKUP(W$5,[2]人物技能基础!$O$3:$Q$553,$D194+1,0)</f>
        <v>3.637142857142857</v>
      </c>
      <c r="X194" s="3">
        <f>HLOOKUP(X$5,[2]人物技能基础!$O$3:$Q$553,$D194+1,0)</f>
        <v>2.0186428571428574</v>
      </c>
      <c r="Y194" s="3">
        <f>HLOOKUP(Y$5,[2]人物技能基础!$O$3:$Q$553,$D194+1,0)</f>
        <v>99.964285714285708</v>
      </c>
      <c r="Z194" s="3">
        <f t="shared" si="15"/>
        <v>2288101</v>
      </c>
      <c r="AA194" s="3">
        <f t="shared" si="16"/>
        <v>46940</v>
      </c>
      <c r="AB194" s="3">
        <f t="shared" si="17"/>
        <v>14587</v>
      </c>
      <c r="AC194" s="3">
        <f t="shared" si="18"/>
        <v>15854</v>
      </c>
      <c r="AD194" s="3">
        <f t="shared" si="19"/>
        <v>84659</v>
      </c>
    </row>
    <row r="195" spans="1:30" x14ac:dyDescent="0.15">
      <c r="A195" s="3">
        <v>190</v>
      </c>
      <c r="B195" s="3" t="str">
        <f t="shared" si="14"/>
        <v>通天塔190层boss</v>
      </c>
      <c r="C195" s="3">
        <f>INDEX([5]通天塔!$F$47:$F$1046,A195)</f>
        <v>304</v>
      </c>
      <c r="D195" s="3">
        <f t="shared" si="20"/>
        <v>304</v>
      </c>
      <c r="E195" s="3" t="s">
        <v>25</v>
      </c>
      <c r="F195" s="3" t="s">
        <v>26</v>
      </c>
      <c r="G195" s="3">
        <v>30</v>
      </c>
      <c r="H195" s="3">
        <v>30</v>
      </c>
      <c r="I195" s="3">
        <v>0.2</v>
      </c>
      <c r="J195" s="4">
        <v>0.7</v>
      </c>
      <c r="K195" s="4">
        <v>1</v>
      </c>
      <c r="L195" s="4">
        <v>5</v>
      </c>
      <c r="M195" s="3">
        <v>1</v>
      </c>
      <c r="N195" s="3">
        <v>2</v>
      </c>
      <c r="O195" s="3">
        <f>HLOOKUP(O$5,[1]非R能力!$B$8:$F$558,$D195+1,0)</f>
        <v>428890.41468117363</v>
      </c>
      <c r="P195" s="3">
        <f>HLOOKUP(P$5,[1]非R能力!$B$8:$F$558,$D195+1,0)</f>
        <v>72936.773336855011</v>
      </c>
      <c r="Q195" s="3">
        <f>HLOOKUP(Q$5,[1]非R能力!$B$8:$F$558,$D195+1,0)</f>
        <v>43881.506850981976</v>
      </c>
      <c r="R195" s="3">
        <f>HLOOKUP(R$5,[1]非R能力!$B$8:$F$558,$D195+1,0)</f>
        <v>59261.384383309494</v>
      </c>
      <c r="S195" s="3">
        <f>HLOOKUP(S$5,[1]非R能力!$B$8:$F$558,$D195+1,0)</f>
        <v>15854.144230254322</v>
      </c>
      <c r="T195" s="3">
        <f>INDEX([1]非R能力!$H$9:$H$558,D195)</f>
        <v>18309.217613934088</v>
      </c>
      <c r="U195" s="3">
        <f>IF(INDEX([1]非R能力!$FK$9:$FK$558,D195)=0,0,10)</f>
        <v>10</v>
      </c>
      <c r="V195" s="3">
        <f>IF(INDEX([1]非R能力!$FH$9:$FH$558,D195)=0,0,5000)</f>
        <v>5000</v>
      </c>
      <c r="W195" s="3">
        <f>HLOOKUP(W$5,[2]人物技能基础!$O$3:$Q$553,$D195+1,0)</f>
        <v>3.637142857142857</v>
      </c>
      <c r="X195" s="3">
        <f>HLOOKUP(X$5,[2]人物技能基础!$O$3:$Q$553,$D195+1,0)</f>
        <v>2.0186428571428574</v>
      </c>
      <c r="Y195" s="3">
        <f>HLOOKUP(Y$5,[2]人物技能基础!$O$3:$Q$553,$D195+1,0)</f>
        <v>99.964285714285708</v>
      </c>
      <c r="Z195" s="3">
        <f t="shared" si="15"/>
        <v>2288101</v>
      </c>
      <c r="AA195" s="3">
        <f t="shared" si="16"/>
        <v>46940</v>
      </c>
      <c r="AB195" s="3">
        <f t="shared" si="17"/>
        <v>14587</v>
      </c>
      <c r="AC195" s="3">
        <f t="shared" si="18"/>
        <v>15854</v>
      </c>
      <c r="AD195" s="3">
        <f t="shared" si="19"/>
        <v>84659</v>
      </c>
    </row>
    <row r="196" spans="1:30" x14ac:dyDescent="0.15">
      <c r="A196" s="3">
        <v>191</v>
      </c>
      <c r="B196" s="3" t="str">
        <f t="shared" si="14"/>
        <v>通天塔191层boss</v>
      </c>
      <c r="C196" s="3">
        <f>INDEX([5]通天塔!$F$47:$F$1046,A196)</f>
        <v>304</v>
      </c>
      <c r="D196" s="3">
        <f t="shared" si="20"/>
        <v>304</v>
      </c>
      <c r="E196" s="3" t="s">
        <v>25</v>
      </c>
      <c r="F196" s="3" t="s">
        <v>26</v>
      </c>
      <c r="G196" s="3">
        <v>30</v>
      </c>
      <c r="H196" s="3">
        <v>30</v>
      </c>
      <c r="I196" s="3">
        <v>0.2</v>
      </c>
      <c r="J196" s="4">
        <v>0.7</v>
      </c>
      <c r="K196" s="4">
        <v>1</v>
      </c>
      <c r="L196" s="4">
        <v>5</v>
      </c>
      <c r="M196" s="3">
        <v>1</v>
      </c>
      <c r="N196" s="3">
        <v>2</v>
      </c>
      <c r="O196" s="3">
        <f>HLOOKUP(O$5,[1]非R能力!$B$8:$F$558,$D196+1,0)</f>
        <v>428890.41468117363</v>
      </c>
      <c r="P196" s="3">
        <f>HLOOKUP(P$5,[1]非R能力!$B$8:$F$558,$D196+1,0)</f>
        <v>72936.773336855011</v>
      </c>
      <c r="Q196" s="3">
        <f>HLOOKUP(Q$5,[1]非R能力!$B$8:$F$558,$D196+1,0)</f>
        <v>43881.506850981976</v>
      </c>
      <c r="R196" s="3">
        <f>HLOOKUP(R$5,[1]非R能力!$B$8:$F$558,$D196+1,0)</f>
        <v>59261.384383309494</v>
      </c>
      <c r="S196" s="3">
        <f>HLOOKUP(S$5,[1]非R能力!$B$8:$F$558,$D196+1,0)</f>
        <v>15854.144230254322</v>
      </c>
      <c r="T196" s="3">
        <f>INDEX([1]非R能力!$H$9:$H$558,D196)</f>
        <v>18309.217613934088</v>
      </c>
      <c r="U196" s="3">
        <f>IF(INDEX([1]非R能力!$FK$9:$FK$558,D196)=0,0,10)</f>
        <v>10</v>
      </c>
      <c r="V196" s="3">
        <f>IF(INDEX([1]非R能力!$FH$9:$FH$558,D196)=0,0,5000)</f>
        <v>5000</v>
      </c>
      <c r="W196" s="3">
        <f>HLOOKUP(W$5,[2]人物技能基础!$O$3:$Q$553,$D196+1,0)</f>
        <v>3.637142857142857</v>
      </c>
      <c r="X196" s="3">
        <f>HLOOKUP(X$5,[2]人物技能基础!$O$3:$Q$553,$D196+1,0)</f>
        <v>2.0186428571428574</v>
      </c>
      <c r="Y196" s="3">
        <f>HLOOKUP(Y$5,[2]人物技能基础!$O$3:$Q$553,$D196+1,0)</f>
        <v>99.964285714285708</v>
      </c>
      <c r="Z196" s="3">
        <f t="shared" si="15"/>
        <v>2288101</v>
      </c>
      <c r="AA196" s="3">
        <f t="shared" si="16"/>
        <v>46940</v>
      </c>
      <c r="AB196" s="3">
        <f t="shared" si="17"/>
        <v>14587</v>
      </c>
      <c r="AC196" s="3">
        <f t="shared" si="18"/>
        <v>15854</v>
      </c>
      <c r="AD196" s="3">
        <f t="shared" si="19"/>
        <v>84659</v>
      </c>
    </row>
    <row r="197" spans="1:30" x14ac:dyDescent="0.15">
      <c r="A197" s="3">
        <v>192</v>
      </c>
      <c r="B197" s="3" t="str">
        <f t="shared" si="14"/>
        <v>通天塔192层boss</v>
      </c>
      <c r="C197" s="3">
        <f>INDEX([5]通天塔!$F$47:$F$1046,A197)</f>
        <v>305</v>
      </c>
      <c r="D197" s="3">
        <f t="shared" si="20"/>
        <v>305</v>
      </c>
      <c r="E197" s="3" t="s">
        <v>25</v>
      </c>
      <c r="F197" s="3" t="s">
        <v>26</v>
      </c>
      <c r="G197" s="3">
        <v>30</v>
      </c>
      <c r="H197" s="3">
        <v>30</v>
      </c>
      <c r="I197" s="3">
        <v>0.2</v>
      </c>
      <c r="J197" s="4">
        <v>0.7</v>
      </c>
      <c r="K197" s="4">
        <v>1</v>
      </c>
      <c r="L197" s="4">
        <v>5</v>
      </c>
      <c r="M197" s="3">
        <v>1</v>
      </c>
      <c r="N197" s="3">
        <v>2</v>
      </c>
      <c r="O197" s="3">
        <f>HLOOKUP(O$5,[1]非R能力!$B$8:$F$558,$D197+1,0)</f>
        <v>434102.62952178868</v>
      </c>
      <c r="P197" s="3">
        <f>HLOOKUP(P$5,[1]非R能力!$B$8:$F$558,$D197+1,0)</f>
        <v>73589.45438937805</v>
      </c>
      <c r="Q197" s="3">
        <f>HLOOKUP(Q$5,[1]非R能力!$B$8:$F$558,$D197+1,0)</f>
        <v>45358.076873946498</v>
      </c>
      <c r="R197" s="3">
        <f>HLOOKUP(R$5,[1]非R能力!$B$8:$F$558,$D197+1,0)</f>
        <v>59906.351906680138</v>
      </c>
      <c r="S197" s="3">
        <f>HLOOKUP(S$5,[1]非R能力!$B$8:$F$558,$D197+1,0)</f>
        <v>15957.377136162004</v>
      </c>
      <c r="T197" s="3">
        <f>INDEX([1]非R能力!$H$9:$H$558,D197)</f>
        <v>18430.864405682674</v>
      </c>
      <c r="U197" s="3">
        <f>IF(INDEX([1]非R能力!$FK$9:$FK$558,D197)=0,0,10)</f>
        <v>10</v>
      </c>
      <c r="V197" s="3">
        <f>IF(INDEX([1]非R能力!$FH$9:$FH$558,D197)=0,0,5000)</f>
        <v>5000</v>
      </c>
      <c r="W197" s="3">
        <f>HLOOKUP(W$5,[2]人物技能基础!$O$3:$Q$553,$D197+1,0)</f>
        <v>3.637142857142857</v>
      </c>
      <c r="X197" s="3">
        <f>HLOOKUP(X$5,[2]人物技能基础!$O$3:$Q$553,$D197+1,0)</f>
        <v>2.0186428571428574</v>
      </c>
      <c r="Y197" s="3">
        <f>HLOOKUP(Y$5,[2]人物技能基础!$O$3:$Q$553,$D197+1,0)</f>
        <v>99.964285714285708</v>
      </c>
      <c r="Z197" s="3">
        <f t="shared" si="15"/>
        <v>2307871</v>
      </c>
      <c r="AA197" s="3">
        <f t="shared" si="16"/>
        <v>48452</v>
      </c>
      <c r="AB197" s="3">
        <f t="shared" si="17"/>
        <v>14717</v>
      </c>
      <c r="AC197" s="3">
        <f t="shared" si="18"/>
        <v>15957</v>
      </c>
      <c r="AD197" s="3">
        <f t="shared" si="19"/>
        <v>85580</v>
      </c>
    </row>
    <row r="198" spans="1:30" x14ac:dyDescent="0.15">
      <c r="A198" s="3">
        <v>193</v>
      </c>
      <c r="B198" s="3" t="str">
        <f t="shared" si="14"/>
        <v>通天塔193层boss</v>
      </c>
      <c r="C198" s="3">
        <f>INDEX([5]通天塔!$F$47:$F$1046,A198)</f>
        <v>305</v>
      </c>
      <c r="D198" s="3">
        <f t="shared" si="20"/>
        <v>305</v>
      </c>
      <c r="E198" s="3" t="s">
        <v>25</v>
      </c>
      <c r="F198" s="3" t="s">
        <v>26</v>
      </c>
      <c r="G198" s="3">
        <v>30</v>
      </c>
      <c r="H198" s="3">
        <v>30</v>
      </c>
      <c r="I198" s="3">
        <v>0.2</v>
      </c>
      <c r="J198" s="4">
        <v>0.7</v>
      </c>
      <c r="K198" s="4">
        <v>1</v>
      </c>
      <c r="L198" s="4">
        <v>5</v>
      </c>
      <c r="M198" s="3">
        <v>1</v>
      </c>
      <c r="N198" s="3">
        <v>2</v>
      </c>
      <c r="O198" s="3">
        <f>HLOOKUP(O$5,[1]非R能力!$B$8:$F$558,$D198+1,0)</f>
        <v>434102.62952178868</v>
      </c>
      <c r="P198" s="3">
        <f>HLOOKUP(P$5,[1]非R能力!$B$8:$F$558,$D198+1,0)</f>
        <v>73589.45438937805</v>
      </c>
      <c r="Q198" s="3">
        <f>HLOOKUP(Q$5,[1]非R能力!$B$8:$F$558,$D198+1,0)</f>
        <v>45358.076873946498</v>
      </c>
      <c r="R198" s="3">
        <f>HLOOKUP(R$5,[1]非R能力!$B$8:$F$558,$D198+1,0)</f>
        <v>59906.351906680138</v>
      </c>
      <c r="S198" s="3">
        <f>HLOOKUP(S$5,[1]非R能力!$B$8:$F$558,$D198+1,0)</f>
        <v>15957.377136162004</v>
      </c>
      <c r="T198" s="3">
        <f>INDEX([1]非R能力!$H$9:$H$558,D198)</f>
        <v>18430.864405682674</v>
      </c>
      <c r="U198" s="3">
        <f>IF(INDEX([1]非R能力!$FK$9:$FK$558,D198)=0,0,10)</f>
        <v>10</v>
      </c>
      <c r="V198" s="3">
        <f>IF(INDEX([1]非R能力!$FH$9:$FH$558,D198)=0,0,5000)</f>
        <v>5000</v>
      </c>
      <c r="W198" s="3">
        <f>HLOOKUP(W$5,[2]人物技能基础!$O$3:$Q$553,$D198+1,0)</f>
        <v>3.637142857142857</v>
      </c>
      <c r="X198" s="3">
        <f>HLOOKUP(X$5,[2]人物技能基础!$O$3:$Q$553,$D198+1,0)</f>
        <v>2.0186428571428574</v>
      </c>
      <c r="Y198" s="3">
        <f>HLOOKUP(Y$5,[2]人物技能基础!$O$3:$Q$553,$D198+1,0)</f>
        <v>99.964285714285708</v>
      </c>
      <c r="Z198" s="3">
        <f t="shared" si="15"/>
        <v>2307871</v>
      </c>
      <c r="AA198" s="3">
        <f t="shared" si="16"/>
        <v>48452</v>
      </c>
      <c r="AB198" s="3">
        <f t="shared" si="17"/>
        <v>14717</v>
      </c>
      <c r="AC198" s="3">
        <f t="shared" si="18"/>
        <v>15957</v>
      </c>
      <c r="AD198" s="3">
        <f t="shared" si="19"/>
        <v>85580</v>
      </c>
    </row>
    <row r="199" spans="1:30" x14ac:dyDescent="0.15">
      <c r="A199" s="3">
        <v>194</v>
      </c>
      <c r="B199" s="3" t="str">
        <f t="shared" ref="B199:B262" si="21">"通天塔"&amp;A199&amp;"层boss"</f>
        <v>通天塔194层boss</v>
      </c>
      <c r="C199" s="3">
        <f>INDEX([5]通天塔!$F$47:$F$1046,A199)</f>
        <v>305</v>
      </c>
      <c r="D199" s="3">
        <f t="shared" si="20"/>
        <v>305</v>
      </c>
      <c r="E199" s="3" t="s">
        <v>25</v>
      </c>
      <c r="F199" s="3" t="s">
        <v>26</v>
      </c>
      <c r="G199" s="3">
        <v>30</v>
      </c>
      <c r="H199" s="3">
        <v>30</v>
      </c>
      <c r="I199" s="3">
        <v>0.2</v>
      </c>
      <c r="J199" s="4">
        <v>0.7</v>
      </c>
      <c r="K199" s="4">
        <v>1</v>
      </c>
      <c r="L199" s="4">
        <v>5</v>
      </c>
      <c r="M199" s="3">
        <v>1</v>
      </c>
      <c r="N199" s="3">
        <v>2</v>
      </c>
      <c r="O199" s="3">
        <f>HLOOKUP(O$5,[1]非R能力!$B$8:$F$558,$D199+1,0)</f>
        <v>434102.62952178868</v>
      </c>
      <c r="P199" s="3">
        <f>HLOOKUP(P$5,[1]非R能力!$B$8:$F$558,$D199+1,0)</f>
        <v>73589.45438937805</v>
      </c>
      <c r="Q199" s="3">
        <f>HLOOKUP(Q$5,[1]非R能力!$B$8:$F$558,$D199+1,0)</f>
        <v>45358.076873946498</v>
      </c>
      <c r="R199" s="3">
        <f>HLOOKUP(R$5,[1]非R能力!$B$8:$F$558,$D199+1,0)</f>
        <v>59906.351906680138</v>
      </c>
      <c r="S199" s="3">
        <f>HLOOKUP(S$5,[1]非R能力!$B$8:$F$558,$D199+1,0)</f>
        <v>15957.377136162004</v>
      </c>
      <c r="T199" s="3">
        <f>INDEX([1]非R能力!$H$9:$H$558,D199)</f>
        <v>18430.864405682674</v>
      </c>
      <c r="U199" s="3">
        <f>IF(INDEX([1]非R能力!$FK$9:$FK$558,D199)=0,0,10)</f>
        <v>10</v>
      </c>
      <c r="V199" s="3">
        <f>IF(INDEX([1]非R能力!$FH$9:$FH$558,D199)=0,0,5000)</f>
        <v>5000</v>
      </c>
      <c r="W199" s="3">
        <f>HLOOKUP(W$5,[2]人物技能基础!$O$3:$Q$553,$D199+1,0)</f>
        <v>3.637142857142857</v>
      </c>
      <c r="X199" s="3">
        <f>HLOOKUP(X$5,[2]人物技能基础!$O$3:$Q$553,$D199+1,0)</f>
        <v>2.0186428571428574</v>
      </c>
      <c r="Y199" s="3">
        <f>HLOOKUP(Y$5,[2]人物技能基础!$O$3:$Q$553,$D199+1,0)</f>
        <v>99.964285714285708</v>
      </c>
      <c r="Z199" s="3">
        <f t="shared" ref="Z199:Z262" si="22">INT(((P199-AB199)*X199+(Y199+T199))*G199*J199*$D$2)</f>
        <v>2307871</v>
      </c>
      <c r="AA199" s="3">
        <f t="shared" ref="AA199:AA262" si="23">IF(H199=0,IF(U199=0,INT(Q199/5),IF(V199=0,INT(Q199/5),INT((V199/U199)/(1/N199*M199)/L199+Q199))),INT((IF(U199=0,0,V199/U199/(1/N199*M199))+O199/H199)/L199+Q199))</f>
        <v>48452</v>
      </c>
      <c r="AB199" s="3">
        <f t="shared" ref="AB199:AB262" si="24">INT(P199*I199)</f>
        <v>14717</v>
      </c>
      <c r="AC199" s="3">
        <f t="shared" ref="AC199:AC262" si="25">INT(K199*S199)</f>
        <v>15957</v>
      </c>
      <c r="AD199" s="3">
        <f t="shared" ref="AD199:AD262" si="26">INT(R199/J199)</f>
        <v>85580</v>
      </c>
    </row>
    <row r="200" spans="1:30" x14ac:dyDescent="0.15">
      <c r="A200" s="3">
        <v>195</v>
      </c>
      <c r="B200" s="3" t="str">
        <f t="shared" si="21"/>
        <v>通天塔195层boss</v>
      </c>
      <c r="C200" s="3">
        <f>INDEX([5]通天塔!$F$47:$F$1046,A200)</f>
        <v>306</v>
      </c>
      <c r="D200" s="3">
        <f t="shared" si="20"/>
        <v>306</v>
      </c>
      <c r="E200" s="3" t="s">
        <v>25</v>
      </c>
      <c r="F200" s="3" t="s">
        <v>26</v>
      </c>
      <c r="G200" s="3">
        <v>30</v>
      </c>
      <c r="H200" s="3">
        <v>30</v>
      </c>
      <c r="I200" s="3">
        <v>0.2</v>
      </c>
      <c r="J200" s="4">
        <v>0.7</v>
      </c>
      <c r="K200" s="4">
        <v>1</v>
      </c>
      <c r="L200" s="4">
        <v>5</v>
      </c>
      <c r="M200" s="3">
        <v>1</v>
      </c>
      <c r="N200" s="3">
        <v>2</v>
      </c>
      <c r="O200" s="3">
        <f>HLOOKUP(O$5,[1]非R能力!$B$8:$F$558,$D200+1,0)</f>
        <v>438192.48195346689</v>
      </c>
      <c r="P200" s="3">
        <f>HLOOKUP(P$5,[1]非R能力!$B$8:$F$558,$D200+1,0)</f>
        <v>74136.08585595827</v>
      </c>
      <c r="Q200" s="3">
        <f>HLOOKUP(Q$5,[1]非R能力!$B$8:$F$558,$D200+1,0)</f>
        <v>45654.956687032769</v>
      </c>
      <c r="R200" s="3">
        <f>HLOOKUP(R$5,[1]非R能力!$B$8:$F$558,$D200+1,0)</f>
        <v>60551.611959553011</v>
      </c>
      <c r="S200" s="3">
        <f>HLOOKUP(S$5,[1]非R能力!$B$8:$F$558,$D200+1,0)</f>
        <v>16057.704655427115</v>
      </c>
      <c r="T200" s="3">
        <f>INDEX([1]非R能力!$H$9:$H$558,D200)</f>
        <v>18553.131283246948</v>
      </c>
      <c r="U200" s="3">
        <f>IF(INDEX([1]非R能力!$FK$9:$FK$558,D200)=0,0,10)</f>
        <v>10</v>
      </c>
      <c r="V200" s="3">
        <f>IF(INDEX([1]非R能力!$FH$9:$FH$558,D200)=0,0,5000)</f>
        <v>5000</v>
      </c>
      <c r="W200" s="3">
        <f>HLOOKUP(W$5,[2]人物技能基础!$O$3:$Q$553,$D200+1,0)</f>
        <v>3.637142857142857</v>
      </c>
      <c r="X200" s="3">
        <f>HLOOKUP(X$5,[2]人物技能基础!$O$3:$Q$553,$D200+1,0)</f>
        <v>2.0186428571428574</v>
      </c>
      <c r="Y200" s="3">
        <f>HLOOKUP(Y$5,[2]人物技能基础!$O$3:$Q$553,$D200+1,0)</f>
        <v>99.964285714285708</v>
      </c>
      <c r="Z200" s="3">
        <f t="shared" si="22"/>
        <v>2324732</v>
      </c>
      <c r="AA200" s="3">
        <f t="shared" si="23"/>
        <v>48776</v>
      </c>
      <c r="AB200" s="3">
        <f t="shared" si="24"/>
        <v>14827</v>
      </c>
      <c r="AC200" s="3">
        <f t="shared" si="25"/>
        <v>16057</v>
      </c>
      <c r="AD200" s="3">
        <f t="shared" si="26"/>
        <v>86502</v>
      </c>
    </row>
    <row r="201" spans="1:30" x14ac:dyDescent="0.15">
      <c r="A201" s="3">
        <v>196</v>
      </c>
      <c r="B201" s="3" t="str">
        <f t="shared" si="21"/>
        <v>通天塔196层boss</v>
      </c>
      <c r="C201" s="3">
        <f>INDEX([5]通天塔!$F$47:$F$1046,A201)</f>
        <v>306</v>
      </c>
      <c r="D201" s="3">
        <f t="shared" ref="D201:D264" si="27">C201</f>
        <v>306</v>
      </c>
      <c r="E201" s="3" t="s">
        <v>25</v>
      </c>
      <c r="F201" s="3" t="s">
        <v>26</v>
      </c>
      <c r="G201" s="3">
        <v>30</v>
      </c>
      <c r="H201" s="3">
        <v>30</v>
      </c>
      <c r="I201" s="3">
        <v>0.2</v>
      </c>
      <c r="J201" s="4">
        <v>0.7</v>
      </c>
      <c r="K201" s="4">
        <v>1</v>
      </c>
      <c r="L201" s="4">
        <v>5</v>
      </c>
      <c r="M201" s="3">
        <v>1</v>
      </c>
      <c r="N201" s="3">
        <v>2</v>
      </c>
      <c r="O201" s="3">
        <f>HLOOKUP(O$5,[1]非R能力!$B$8:$F$558,$D201+1,0)</f>
        <v>438192.48195346689</v>
      </c>
      <c r="P201" s="3">
        <f>HLOOKUP(P$5,[1]非R能力!$B$8:$F$558,$D201+1,0)</f>
        <v>74136.08585595827</v>
      </c>
      <c r="Q201" s="3">
        <f>HLOOKUP(Q$5,[1]非R能力!$B$8:$F$558,$D201+1,0)</f>
        <v>45654.956687032769</v>
      </c>
      <c r="R201" s="3">
        <f>HLOOKUP(R$5,[1]非R能力!$B$8:$F$558,$D201+1,0)</f>
        <v>60551.611959553011</v>
      </c>
      <c r="S201" s="3">
        <f>HLOOKUP(S$5,[1]非R能力!$B$8:$F$558,$D201+1,0)</f>
        <v>16057.704655427115</v>
      </c>
      <c r="T201" s="3">
        <f>INDEX([1]非R能力!$H$9:$H$558,D201)</f>
        <v>18553.131283246948</v>
      </c>
      <c r="U201" s="3">
        <f>IF(INDEX([1]非R能力!$FK$9:$FK$558,D201)=0,0,10)</f>
        <v>10</v>
      </c>
      <c r="V201" s="3">
        <f>IF(INDEX([1]非R能力!$FH$9:$FH$558,D201)=0,0,5000)</f>
        <v>5000</v>
      </c>
      <c r="W201" s="3">
        <f>HLOOKUP(W$5,[2]人物技能基础!$O$3:$Q$553,$D201+1,0)</f>
        <v>3.637142857142857</v>
      </c>
      <c r="X201" s="3">
        <f>HLOOKUP(X$5,[2]人物技能基础!$O$3:$Q$553,$D201+1,0)</f>
        <v>2.0186428571428574</v>
      </c>
      <c r="Y201" s="3">
        <f>HLOOKUP(Y$5,[2]人物技能基础!$O$3:$Q$553,$D201+1,0)</f>
        <v>99.964285714285708</v>
      </c>
      <c r="Z201" s="3">
        <f t="shared" si="22"/>
        <v>2324732</v>
      </c>
      <c r="AA201" s="3">
        <f t="shared" si="23"/>
        <v>48776</v>
      </c>
      <c r="AB201" s="3">
        <f t="shared" si="24"/>
        <v>14827</v>
      </c>
      <c r="AC201" s="3">
        <f t="shared" si="25"/>
        <v>16057</v>
      </c>
      <c r="AD201" s="3">
        <f t="shared" si="26"/>
        <v>86502</v>
      </c>
    </row>
    <row r="202" spans="1:30" x14ac:dyDescent="0.15">
      <c r="A202" s="3">
        <v>197</v>
      </c>
      <c r="B202" s="3" t="str">
        <f t="shared" si="21"/>
        <v>通天塔197层boss</v>
      </c>
      <c r="C202" s="3">
        <f>INDEX([5]通天塔!$F$47:$F$1046,A202)</f>
        <v>306</v>
      </c>
      <c r="D202" s="3">
        <f t="shared" si="27"/>
        <v>306</v>
      </c>
      <c r="E202" s="3" t="s">
        <v>25</v>
      </c>
      <c r="F202" s="3" t="s">
        <v>26</v>
      </c>
      <c r="G202" s="3">
        <v>30</v>
      </c>
      <c r="H202" s="3">
        <v>30</v>
      </c>
      <c r="I202" s="3">
        <v>0.2</v>
      </c>
      <c r="J202" s="4">
        <v>0.7</v>
      </c>
      <c r="K202" s="4">
        <v>1</v>
      </c>
      <c r="L202" s="4">
        <v>5</v>
      </c>
      <c r="M202" s="3">
        <v>1</v>
      </c>
      <c r="N202" s="3">
        <v>2</v>
      </c>
      <c r="O202" s="3">
        <f>HLOOKUP(O$5,[1]非R能力!$B$8:$F$558,$D202+1,0)</f>
        <v>438192.48195346689</v>
      </c>
      <c r="P202" s="3">
        <f>HLOOKUP(P$5,[1]非R能力!$B$8:$F$558,$D202+1,0)</f>
        <v>74136.08585595827</v>
      </c>
      <c r="Q202" s="3">
        <f>HLOOKUP(Q$5,[1]非R能力!$B$8:$F$558,$D202+1,0)</f>
        <v>45654.956687032769</v>
      </c>
      <c r="R202" s="3">
        <f>HLOOKUP(R$5,[1]非R能力!$B$8:$F$558,$D202+1,0)</f>
        <v>60551.611959553011</v>
      </c>
      <c r="S202" s="3">
        <f>HLOOKUP(S$5,[1]非R能力!$B$8:$F$558,$D202+1,0)</f>
        <v>16057.704655427115</v>
      </c>
      <c r="T202" s="3">
        <f>INDEX([1]非R能力!$H$9:$H$558,D202)</f>
        <v>18553.131283246948</v>
      </c>
      <c r="U202" s="3">
        <f>IF(INDEX([1]非R能力!$FK$9:$FK$558,D202)=0,0,10)</f>
        <v>10</v>
      </c>
      <c r="V202" s="3">
        <f>IF(INDEX([1]非R能力!$FH$9:$FH$558,D202)=0,0,5000)</f>
        <v>5000</v>
      </c>
      <c r="W202" s="3">
        <f>HLOOKUP(W$5,[2]人物技能基础!$O$3:$Q$553,$D202+1,0)</f>
        <v>3.637142857142857</v>
      </c>
      <c r="X202" s="3">
        <f>HLOOKUP(X$5,[2]人物技能基础!$O$3:$Q$553,$D202+1,0)</f>
        <v>2.0186428571428574</v>
      </c>
      <c r="Y202" s="3">
        <f>HLOOKUP(Y$5,[2]人物技能基础!$O$3:$Q$553,$D202+1,0)</f>
        <v>99.964285714285708</v>
      </c>
      <c r="Z202" s="3">
        <f t="shared" si="22"/>
        <v>2324732</v>
      </c>
      <c r="AA202" s="3">
        <f t="shared" si="23"/>
        <v>48776</v>
      </c>
      <c r="AB202" s="3">
        <f t="shared" si="24"/>
        <v>14827</v>
      </c>
      <c r="AC202" s="3">
        <f t="shared" si="25"/>
        <v>16057</v>
      </c>
      <c r="AD202" s="3">
        <f t="shared" si="26"/>
        <v>86502</v>
      </c>
    </row>
    <row r="203" spans="1:30" x14ac:dyDescent="0.15">
      <c r="A203" s="3">
        <v>198</v>
      </c>
      <c r="B203" s="3" t="str">
        <f t="shared" si="21"/>
        <v>通天塔198层boss</v>
      </c>
      <c r="C203" s="3">
        <f>INDEX([5]通天塔!$F$47:$F$1046,A203)</f>
        <v>307</v>
      </c>
      <c r="D203" s="3">
        <f t="shared" si="27"/>
        <v>307</v>
      </c>
      <c r="E203" s="3" t="s">
        <v>25</v>
      </c>
      <c r="F203" s="3" t="s">
        <v>26</v>
      </c>
      <c r="G203" s="3">
        <v>30</v>
      </c>
      <c r="H203" s="3">
        <v>30</v>
      </c>
      <c r="I203" s="3">
        <v>0.2</v>
      </c>
      <c r="J203" s="4">
        <v>0.7</v>
      </c>
      <c r="K203" s="4">
        <v>1</v>
      </c>
      <c r="L203" s="4">
        <v>5</v>
      </c>
      <c r="M203" s="3">
        <v>1</v>
      </c>
      <c r="N203" s="3">
        <v>2</v>
      </c>
      <c r="O203" s="3">
        <f>HLOOKUP(O$5,[1]非R能力!$B$8:$F$558,$D203+1,0)</f>
        <v>444637.66695349856</v>
      </c>
      <c r="P203" s="3">
        <f>HLOOKUP(P$5,[1]非R能力!$B$8:$F$558,$D203+1,0)</f>
        <v>74951.744826953553</v>
      </c>
      <c r="Q203" s="3">
        <f>HLOOKUP(Q$5,[1]非R能力!$B$8:$F$558,$D203+1,0)</f>
        <v>46060.313058356463</v>
      </c>
      <c r="R203" s="3">
        <f>HLOOKUP(R$5,[1]非R能力!$B$8:$F$558,$D203+1,0)</f>
        <v>61194.459348583339</v>
      </c>
      <c r="S203" s="3">
        <f>HLOOKUP(S$5,[1]非R能力!$B$8:$F$558,$D203+1,0)</f>
        <v>16157.057498779666</v>
      </c>
      <c r="T203" s="3">
        <f>INDEX([1]非R能力!$H$9:$H$558,D203)</f>
        <v>18676.020908160004</v>
      </c>
      <c r="U203" s="3">
        <f>IF(INDEX([1]非R能力!$FK$9:$FK$558,D203)=0,0,10)</f>
        <v>10</v>
      </c>
      <c r="V203" s="3">
        <f>IF(INDEX([1]非R能力!$FH$9:$FH$558,D203)=0,0,5000)</f>
        <v>5000</v>
      </c>
      <c r="W203" s="3">
        <f>HLOOKUP(W$5,[2]人物技能基础!$O$3:$Q$553,$D203+1,0)</f>
        <v>3.637142857142857</v>
      </c>
      <c r="X203" s="3">
        <f>HLOOKUP(X$5,[2]人物技能基础!$O$3:$Q$553,$D203+1,0)</f>
        <v>2.0186428571428574</v>
      </c>
      <c r="Y203" s="3">
        <f>HLOOKUP(Y$5,[2]人物技能基础!$O$3:$Q$553,$D203+1,0)</f>
        <v>99.964285714285708</v>
      </c>
      <c r="Z203" s="3">
        <f t="shared" si="22"/>
        <v>2348931</v>
      </c>
      <c r="AA203" s="3">
        <f t="shared" si="23"/>
        <v>49224</v>
      </c>
      <c r="AB203" s="3">
        <f t="shared" si="24"/>
        <v>14990</v>
      </c>
      <c r="AC203" s="3">
        <f t="shared" si="25"/>
        <v>16157</v>
      </c>
      <c r="AD203" s="3">
        <f t="shared" si="26"/>
        <v>87420</v>
      </c>
    </row>
    <row r="204" spans="1:30" x14ac:dyDescent="0.15">
      <c r="A204" s="3">
        <v>199</v>
      </c>
      <c r="B204" s="3" t="str">
        <f t="shared" si="21"/>
        <v>通天塔199层boss</v>
      </c>
      <c r="C204" s="3">
        <f>INDEX([5]通天塔!$F$47:$F$1046,A204)</f>
        <v>307</v>
      </c>
      <c r="D204" s="3">
        <f t="shared" si="27"/>
        <v>307</v>
      </c>
      <c r="E204" s="3" t="s">
        <v>25</v>
      </c>
      <c r="F204" s="3" t="s">
        <v>26</v>
      </c>
      <c r="G204" s="3">
        <v>30</v>
      </c>
      <c r="H204" s="3">
        <v>30</v>
      </c>
      <c r="I204" s="3">
        <v>0.2</v>
      </c>
      <c r="J204" s="4">
        <v>0.7</v>
      </c>
      <c r="K204" s="4">
        <v>1</v>
      </c>
      <c r="L204" s="4">
        <v>5</v>
      </c>
      <c r="M204" s="3">
        <v>1</v>
      </c>
      <c r="N204" s="3">
        <v>2</v>
      </c>
      <c r="O204" s="3">
        <f>HLOOKUP(O$5,[1]非R能力!$B$8:$F$558,$D204+1,0)</f>
        <v>444637.66695349856</v>
      </c>
      <c r="P204" s="3">
        <f>HLOOKUP(P$5,[1]非R能力!$B$8:$F$558,$D204+1,0)</f>
        <v>74951.744826953553</v>
      </c>
      <c r="Q204" s="3">
        <f>HLOOKUP(Q$5,[1]非R能力!$B$8:$F$558,$D204+1,0)</f>
        <v>46060.313058356463</v>
      </c>
      <c r="R204" s="3">
        <f>HLOOKUP(R$5,[1]非R能力!$B$8:$F$558,$D204+1,0)</f>
        <v>61194.459348583339</v>
      </c>
      <c r="S204" s="3">
        <f>HLOOKUP(S$5,[1]非R能力!$B$8:$F$558,$D204+1,0)</f>
        <v>16157.057498779666</v>
      </c>
      <c r="T204" s="3">
        <f>INDEX([1]非R能力!$H$9:$H$558,D204)</f>
        <v>18676.020908160004</v>
      </c>
      <c r="U204" s="3">
        <f>IF(INDEX([1]非R能力!$FK$9:$FK$558,D204)=0,0,10)</f>
        <v>10</v>
      </c>
      <c r="V204" s="3">
        <f>IF(INDEX([1]非R能力!$FH$9:$FH$558,D204)=0,0,5000)</f>
        <v>5000</v>
      </c>
      <c r="W204" s="3">
        <f>HLOOKUP(W$5,[2]人物技能基础!$O$3:$Q$553,$D204+1,0)</f>
        <v>3.637142857142857</v>
      </c>
      <c r="X204" s="3">
        <f>HLOOKUP(X$5,[2]人物技能基础!$O$3:$Q$553,$D204+1,0)</f>
        <v>2.0186428571428574</v>
      </c>
      <c r="Y204" s="3">
        <f>HLOOKUP(Y$5,[2]人物技能基础!$O$3:$Q$553,$D204+1,0)</f>
        <v>99.964285714285708</v>
      </c>
      <c r="Z204" s="3">
        <f t="shared" si="22"/>
        <v>2348931</v>
      </c>
      <c r="AA204" s="3">
        <f t="shared" si="23"/>
        <v>49224</v>
      </c>
      <c r="AB204" s="3">
        <f t="shared" si="24"/>
        <v>14990</v>
      </c>
      <c r="AC204" s="3">
        <f t="shared" si="25"/>
        <v>16157</v>
      </c>
      <c r="AD204" s="3">
        <f t="shared" si="26"/>
        <v>87420</v>
      </c>
    </row>
    <row r="205" spans="1:30" x14ac:dyDescent="0.15">
      <c r="A205" s="3">
        <v>200</v>
      </c>
      <c r="B205" s="3" t="str">
        <f t="shared" si="21"/>
        <v>通天塔200层boss</v>
      </c>
      <c r="C205" s="3">
        <f>INDEX([5]通天塔!$F$47:$F$1046,A205)</f>
        <v>307</v>
      </c>
      <c r="D205" s="3">
        <f t="shared" si="27"/>
        <v>307</v>
      </c>
      <c r="E205" s="3" t="s">
        <v>25</v>
      </c>
      <c r="F205" s="3" t="s">
        <v>26</v>
      </c>
      <c r="G205" s="3">
        <v>30</v>
      </c>
      <c r="H205" s="3">
        <v>30</v>
      </c>
      <c r="I205" s="3">
        <v>0.2</v>
      </c>
      <c r="J205" s="4">
        <v>0.7</v>
      </c>
      <c r="K205" s="4">
        <v>1</v>
      </c>
      <c r="L205" s="4">
        <v>5</v>
      </c>
      <c r="M205" s="3">
        <v>1</v>
      </c>
      <c r="N205" s="3">
        <v>2</v>
      </c>
      <c r="O205" s="3">
        <f>HLOOKUP(O$5,[1]非R能力!$B$8:$F$558,$D205+1,0)</f>
        <v>444637.66695349856</v>
      </c>
      <c r="P205" s="3">
        <f>HLOOKUP(P$5,[1]非R能力!$B$8:$F$558,$D205+1,0)</f>
        <v>74951.744826953553</v>
      </c>
      <c r="Q205" s="3">
        <f>HLOOKUP(Q$5,[1]非R能力!$B$8:$F$558,$D205+1,0)</f>
        <v>46060.313058356463</v>
      </c>
      <c r="R205" s="3">
        <f>HLOOKUP(R$5,[1]非R能力!$B$8:$F$558,$D205+1,0)</f>
        <v>61194.459348583339</v>
      </c>
      <c r="S205" s="3">
        <f>HLOOKUP(S$5,[1]非R能力!$B$8:$F$558,$D205+1,0)</f>
        <v>16157.057498779666</v>
      </c>
      <c r="T205" s="3">
        <f>INDEX([1]非R能力!$H$9:$H$558,D205)</f>
        <v>18676.020908160004</v>
      </c>
      <c r="U205" s="3">
        <f>IF(INDEX([1]非R能力!$FK$9:$FK$558,D205)=0,0,10)</f>
        <v>10</v>
      </c>
      <c r="V205" s="3">
        <f>IF(INDEX([1]非R能力!$FH$9:$FH$558,D205)=0,0,5000)</f>
        <v>5000</v>
      </c>
      <c r="W205" s="3">
        <f>HLOOKUP(W$5,[2]人物技能基础!$O$3:$Q$553,$D205+1,0)</f>
        <v>3.637142857142857</v>
      </c>
      <c r="X205" s="3">
        <f>HLOOKUP(X$5,[2]人物技能基础!$O$3:$Q$553,$D205+1,0)</f>
        <v>2.0186428571428574</v>
      </c>
      <c r="Y205" s="3">
        <f>HLOOKUP(Y$5,[2]人物技能基础!$O$3:$Q$553,$D205+1,0)</f>
        <v>99.964285714285708</v>
      </c>
      <c r="Z205" s="3">
        <f t="shared" si="22"/>
        <v>2348931</v>
      </c>
      <c r="AA205" s="3">
        <f t="shared" si="23"/>
        <v>49224</v>
      </c>
      <c r="AB205" s="3">
        <f t="shared" si="24"/>
        <v>14990</v>
      </c>
      <c r="AC205" s="3">
        <f t="shared" si="25"/>
        <v>16157</v>
      </c>
      <c r="AD205" s="3">
        <f t="shared" si="26"/>
        <v>87420</v>
      </c>
    </row>
    <row r="206" spans="1:30" x14ac:dyDescent="0.15">
      <c r="A206" s="3">
        <v>201</v>
      </c>
      <c r="B206" s="3" t="str">
        <f t="shared" si="21"/>
        <v>通天塔201层boss</v>
      </c>
      <c r="C206" s="3">
        <f>INDEX([5]通天塔!$F$47:$F$1046,A206)</f>
        <v>308</v>
      </c>
      <c r="D206" s="3">
        <f t="shared" si="27"/>
        <v>308</v>
      </c>
      <c r="E206" s="3" t="s">
        <v>25</v>
      </c>
      <c r="F206" s="3" t="s">
        <v>26</v>
      </c>
      <c r="G206" s="3">
        <v>30</v>
      </c>
      <c r="H206" s="3">
        <v>30</v>
      </c>
      <c r="I206" s="3">
        <v>0.2</v>
      </c>
      <c r="J206" s="4">
        <v>0.7</v>
      </c>
      <c r="K206" s="4">
        <v>1</v>
      </c>
      <c r="L206" s="4">
        <v>5</v>
      </c>
      <c r="M206" s="3">
        <v>1</v>
      </c>
      <c r="N206" s="3">
        <v>2</v>
      </c>
      <c r="O206" s="3">
        <f>HLOOKUP(O$5,[1]非R能力!$B$8:$F$558,$D206+1,0)</f>
        <v>450106.63794856844</v>
      </c>
      <c r="P206" s="3">
        <f>HLOOKUP(P$5,[1]非R能力!$B$8:$F$558,$D206+1,0)</f>
        <v>75618.204651140637</v>
      </c>
      <c r="Q206" s="3">
        <f>HLOOKUP(Q$5,[1]非R能力!$B$8:$F$558,$D206+1,0)</f>
        <v>46407.695041530576</v>
      </c>
      <c r="R206" s="3">
        <f>HLOOKUP(R$5,[1]非R能力!$B$8:$F$558,$D206+1,0)</f>
        <v>61843.978616191205</v>
      </c>
      <c r="S206" s="3">
        <f>HLOOKUP(S$5,[1]非R能力!$B$8:$F$558,$D206+1,0)</f>
        <v>16268.789214470306</v>
      </c>
      <c r="T206" s="3">
        <f>INDEX([1]非R能力!$H$9:$H$558,D206)</f>
        <v>18799.535948101646</v>
      </c>
      <c r="U206" s="3">
        <f>IF(INDEX([1]非R能力!$FK$9:$FK$558,D206)=0,0,10)</f>
        <v>10</v>
      </c>
      <c r="V206" s="3">
        <f>IF(INDEX([1]非R能力!$FH$9:$FH$558,D206)=0,0,5000)</f>
        <v>5000</v>
      </c>
      <c r="W206" s="3">
        <f>HLOOKUP(W$5,[2]人物技能基础!$O$3:$Q$553,$D206+1,0)</f>
        <v>3.637142857142857</v>
      </c>
      <c r="X206" s="3">
        <f>HLOOKUP(X$5,[2]人物技能基础!$O$3:$Q$553,$D206+1,0)</f>
        <v>2.0186428571428574</v>
      </c>
      <c r="Y206" s="3">
        <f>HLOOKUP(Y$5,[2]人物技能基础!$O$3:$Q$553,$D206+1,0)</f>
        <v>99.964285714285708</v>
      </c>
      <c r="Z206" s="3">
        <f t="shared" si="22"/>
        <v>2369097</v>
      </c>
      <c r="AA206" s="3">
        <f t="shared" si="23"/>
        <v>49608</v>
      </c>
      <c r="AB206" s="3">
        <f t="shared" si="24"/>
        <v>15123</v>
      </c>
      <c r="AC206" s="3">
        <f t="shared" si="25"/>
        <v>16268</v>
      </c>
      <c r="AD206" s="3">
        <f t="shared" si="26"/>
        <v>88348</v>
      </c>
    </row>
    <row r="207" spans="1:30" x14ac:dyDescent="0.15">
      <c r="A207" s="3">
        <v>202</v>
      </c>
      <c r="B207" s="3" t="str">
        <f t="shared" si="21"/>
        <v>通天塔202层boss</v>
      </c>
      <c r="C207" s="3">
        <f>INDEX([5]通天塔!$F$47:$F$1046,A207)</f>
        <v>308</v>
      </c>
      <c r="D207" s="3">
        <f t="shared" si="27"/>
        <v>308</v>
      </c>
      <c r="E207" s="3" t="s">
        <v>25</v>
      </c>
      <c r="F207" s="3" t="s">
        <v>26</v>
      </c>
      <c r="G207" s="3">
        <v>30</v>
      </c>
      <c r="H207" s="3">
        <v>30</v>
      </c>
      <c r="I207" s="3">
        <v>0.2</v>
      </c>
      <c r="J207" s="4">
        <v>0.7</v>
      </c>
      <c r="K207" s="4">
        <v>1</v>
      </c>
      <c r="L207" s="4">
        <v>5</v>
      </c>
      <c r="M207" s="3">
        <v>1</v>
      </c>
      <c r="N207" s="3">
        <v>2</v>
      </c>
      <c r="O207" s="3">
        <f>HLOOKUP(O$5,[1]非R能力!$B$8:$F$558,$D207+1,0)</f>
        <v>450106.63794856844</v>
      </c>
      <c r="P207" s="3">
        <f>HLOOKUP(P$5,[1]非R能力!$B$8:$F$558,$D207+1,0)</f>
        <v>75618.204651140637</v>
      </c>
      <c r="Q207" s="3">
        <f>HLOOKUP(Q$5,[1]非R能力!$B$8:$F$558,$D207+1,0)</f>
        <v>46407.695041530576</v>
      </c>
      <c r="R207" s="3">
        <f>HLOOKUP(R$5,[1]非R能力!$B$8:$F$558,$D207+1,0)</f>
        <v>61843.978616191205</v>
      </c>
      <c r="S207" s="3">
        <f>HLOOKUP(S$5,[1]非R能力!$B$8:$F$558,$D207+1,0)</f>
        <v>16268.789214470306</v>
      </c>
      <c r="T207" s="3">
        <f>INDEX([1]非R能力!$H$9:$H$558,D207)</f>
        <v>18799.535948101646</v>
      </c>
      <c r="U207" s="3">
        <f>IF(INDEX([1]非R能力!$FK$9:$FK$558,D207)=0,0,10)</f>
        <v>10</v>
      </c>
      <c r="V207" s="3">
        <f>IF(INDEX([1]非R能力!$FH$9:$FH$558,D207)=0,0,5000)</f>
        <v>5000</v>
      </c>
      <c r="W207" s="3">
        <f>HLOOKUP(W$5,[2]人物技能基础!$O$3:$Q$553,$D207+1,0)</f>
        <v>3.637142857142857</v>
      </c>
      <c r="X207" s="3">
        <f>HLOOKUP(X$5,[2]人物技能基础!$O$3:$Q$553,$D207+1,0)</f>
        <v>2.0186428571428574</v>
      </c>
      <c r="Y207" s="3">
        <f>HLOOKUP(Y$5,[2]人物技能基础!$O$3:$Q$553,$D207+1,0)</f>
        <v>99.964285714285708</v>
      </c>
      <c r="Z207" s="3">
        <f t="shared" si="22"/>
        <v>2369097</v>
      </c>
      <c r="AA207" s="3">
        <f t="shared" si="23"/>
        <v>49608</v>
      </c>
      <c r="AB207" s="3">
        <f t="shared" si="24"/>
        <v>15123</v>
      </c>
      <c r="AC207" s="3">
        <f t="shared" si="25"/>
        <v>16268</v>
      </c>
      <c r="AD207" s="3">
        <f t="shared" si="26"/>
        <v>88348</v>
      </c>
    </row>
    <row r="208" spans="1:30" x14ac:dyDescent="0.15">
      <c r="A208" s="3">
        <v>203</v>
      </c>
      <c r="B208" s="3" t="str">
        <f t="shared" si="21"/>
        <v>通天塔203层boss</v>
      </c>
      <c r="C208" s="3">
        <f>INDEX([5]通天塔!$F$47:$F$1046,A208)</f>
        <v>309</v>
      </c>
      <c r="D208" s="3">
        <f t="shared" si="27"/>
        <v>309</v>
      </c>
      <c r="E208" s="3" t="s">
        <v>25</v>
      </c>
      <c r="F208" s="3" t="s">
        <v>26</v>
      </c>
      <c r="G208" s="3">
        <v>30</v>
      </c>
      <c r="H208" s="3">
        <v>30</v>
      </c>
      <c r="I208" s="3">
        <v>0.2</v>
      </c>
      <c r="J208" s="4">
        <v>0.7</v>
      </c>
      <c r="K208" s="4">
        <v>1</v>
      </c>
      <c r="L208" s="4">
        <v>5</v>
      </c>
      <c r="M208" s="3">
        <v>1</v>
      </c>
      <c r="N208" s="3">
        <v>2</v>
      </c>
      <c r="O208" s="3">
        <f>HLOOKUP(O$5,[1]非R能力!$B$8:$F$558,$D208+1,0)</f>
        <v>459917.98531229456</v>
      </c>
      <c r="P208" s="3">
        <f>HLOOKUP(P$5,[1]非R能力!$B$8:$F$558,$D208+1,0)</f>
        <v>77510.921084975722</v>
      </c>
      <c r="Q208" s="3">
        <f>HLOOKUP(Q$5,[1]非R能力!$B$8:$F$558,$D208+1,0)</f>
        <v>47660.034585165879</v>
      </c>
      <c r="R208" s="3">
        <f>HLOOKUP(R$5,[1]非R能力!$B$8:$F$558,$D208+1,0)</f>
        <v>62754.776072724526</v>
      </c>
      <c r="S208" s="3">
        <f>HLOOKUP(S$5,[1]非R能力!$B$8:$F$558,$D208+1,0)</f>
        <v>16719.701644820685</v>
      </c>
      <c r="T208" s="3">
        <f>INDEX([1]非R能力!$H$9:$H$558,D208)</f>
        <v>18923.679076898417</v>
      </c>
      <c r="U208" s="3">
        <f>IF(INDEX([1]非R能力!$FK$9:$FK$558,D208)=0,0,10)</f>
        <v>10</v>
      </c>
      <c r="V208" s="3">
        <f>IF(INDEX([1]非R能力!$FH$9:$FH$558,D208)=0,0,5000)</f>
        <v>5000</v>
      </c>
      <c r="W208" s="3">
        <f>HLOOKUP(W$5,[2]人物技能基础!$O$3:$Q$553,$D208+1,0)</f>
        <v>3.637142857142857</v>
      </c>
      <c r="X208" s="3">
        <f>HLOOKUP(X$5,[2]人物技能基础!$O$3:$Q$553,$D208+1,0)</f>
        <v>2.0186428571428574</v>
      </c>
      <c r="Y208" s="3">
        <f>HLOOKUP(Y$5,[2]人物技能基础!$O$3:$Q$553,$D208+1,0)</f>
        <v>99.964285714285708</v>
      </c>
      <c r="Z208" s="3">
        <f t="shared" si="22"/>
        <v>2422518</v>
      </c>
      <c r="AA208" s="3">
        <f t="shared" si="23"/>
        <v>50926</v>
      </c>
      <c r="AB208" s="3">
        <f t="shared" si="24"/>
        <v>15502</v>
      </c>
      <c r="AC208" s="3">
        <f t="shared" si="25"/>
        <v>16719</v>
      </c>
      <c r="AD208" s="3">
        <f t="shared" si="26"/>
        <v>89649</v>
      </c>
    </row>
    <row r="209" spans="1:30" x14ac:dyDescent="0.15">
      <c r="A209" s="3">
        <v>204</v>
      </c>
      <c r="B209" s="3" t="str">
        <f t="shared" si="21"/>
        <v>通天塔204层boss</v>
      </c>
      <c r="C209" s="3">
        <f>INDEX([5]通天塔!$F$47:$F$1046,A209)</f>
        <v>309</v>
      </c>
      <c r="D209" s="3">
        <f t="shared" si="27"/>
        <v>309</v>
      </c>
      <c r="E209" s="3" t="s">
        <v>25</v>
      </c>
      <c r="F209" s="3" t="s">
        <v>26</v>
      </c>
      <c r="G209" s="3">
        <v>30</v>
      </c>
      <c r="H209" s="3">
        <v>30</v>
      </c>
      <c r="I209" s="3">
        <v>0.2</v>
      </c>
      <c r="J209" s="4">
        <v>0.7</v>
      </c>
      <c r="K209" s="4">
        <v>1</v>
      </c>
      <c r="L209" s="4">
        <v>5</v>
      </c>
      <c r="M209" s="3">
        <v>1</v>
      </c>
      <c r="N209" s="3">
        <v>2</v>
      </c>
      <c r="O209" s="3">
        <f>HLOOKUP(O$5,[1]非R能力!$B$8:$F$558,$D209+1,0)</f>
        <v>459917.98531229456</v>
      </c>
      <c r="P209" s="3">
        <f>HLOOKUP(P$5,[1]非R能力!$B$8:$F$558,$D209+1,0)</f>
        <v>77510.921084975722</v>
      </c>
      <c r="Q209" s="3">
        <f>HLOOKUP(Q$5,[1]非R能力!$B$8:$F$558,$D209+1,0)</f>
        <v>47660.034585165879</v>
      </c>
      <c r="R209" s="3">
        <f>HLOOKUP(R$5,[1]非R能力!$B$8:$F$558,$D209+1,0)</f>
        <v>62754.776072724526</v>
      </c>
      <c r="S209" s="3">
        <f>HLOOKUP(S$5,[1]非R能力!$B$8:$F$558,$D209+1,0)</f>
        <v>16719.701644820685</v>
      </c>
      <c r="T209" s="3">
        <f>INDEX([1]非R能力!$H$9:$H$558,D209)</f>
        <v>18923.679076898417</v>
      </c>
      <c r="U209" s="3">
        <f>IF(INDEX([1]非R能力!$FK$9:$FK$558,D209)=0,0,10)</f>
        <v>10</v>
      </c>
      <c r="V209" s="3">
        <f>IF(INDEX([1]非R能力!$FH$9:$FH$558,D209)=0,0,5000)</f>
        <v>5000</v>
      </c>
      <c r="W209" s="3">
        <f>HLOOKUP(W$5,[2]人物技能基础!$O$3:$Q$553,$D209+1,0)</f>
        <v>3.637142857142857</v>
      </c>
      <c r="X209" s="3">
        <f>HLOOKUP(X$5,[2]人物技能基础!$O$3:$Q$553,$D209+1,0)</f>
        <v>2.0186428571428574</v>
      </c>
      <c r="Y209" s="3">
        <f>HLOOKUP(Y$5,[2]人物技能基础!$O$3:$Q$553,$D209+1,0)</f>
        <v>99.964285714285708</v>
      </c>
      <c r="Z209" s="3">
        <f t="shared" si="22"/>
        <v>2422518</v>
      </c>
      <c r="AA209" s="3">
        <f t="shared" si="23"/>
        <v>50926</v>
      </c>
      <c r="AB209" s="3">
        <f t="shared" si="24"/>
        <v>15502</v>
      </c>
      <c r="AC209" s="3">
        <f t="shared" si="25"/>
        <v>16719</v>
      </c>
      <c r="AD209" s="3">
        <f t="shared" si="26"/>
        <v>89649</v>
      </c>
    </row>
    <row r="210" spans="1:30" x14ac:dyDescent="0.15">
      <c r="A210" s="3">
        <v>205</v>
      </c>
      <c r="B210" s="3" t="str">
        <f t="shared" si="21"/>
        <v>通天塔205层boss</v>
      </c>
      <c r="C210" s="3">
        <f>INDEX([5]通天塔!$F$47:$F$1046,A210)</f>
        <v>309</v>
      </c>
      <c r="D210" s="3">
        <f t="shared" si="27"/>
        <v>309</v>
      </c>
      <c r="E210" s="3" t="s">
        <v>25</v>
      </c>
      <c r="F210" s="3" t="s">
        <v>26</v>
      </c>
      <c r="G210" s="3">
        <v>30</v>
      </c>
      <c r="H210" s="3">
        <v>30</v>
      </c>
      <c r="I210" s="3">
        <v>0.2</v>
      </c>
      <c r="J210" s="4">
        <v>0.7</v>
      </c>
      <c r="K210" s="4">
        <v>1</v>
      </c>
      <c r="L210" s="4">
        <v>5</v>
      </c>
      <c r="M210" s="3">
        <v>1</v>
      </c>
      <c r="N210" s="3">
        <v>2</v>
      </c>
      <c r="O210" s="3">
        <f>HLOOKUP(O$5,[1]非R能力!$B$8:$F$558,$D210+1,0)</f>
        <v>459917.98531229456</v>
      </c>
      <c r="P210" s="3">
        <f>HLOOKUP(P$5,[1]非R能力!$B$8:$F$558,$D210+1,0)</f>
        <v>77510.921084975722</v>
      </c>
      <c r="Q210" s="3">
        <f>HLOOKUP(Q$5,[1]非R能力!$B$8:$F$558,$D210+1,0)</f>
        <v>47660.034585165879</v>
      </c>
      <c r="R210" s="3">
        <f>HLOOKUP(R$5,[1]非R能力!$B$8:$F$558,$D210+1,0)</f>
        <v>62754.776072724526</v>
      </c>
      <c r="S210" s="3">
        <f>HLOOKUP(S$5,[1]非R能力!$B$8:$F$558,$D210+1,0)</f>
        <v>16719.701644820685</v>
      </c>
      <c r="T210" s="3">
        <f>INDEX([1]非R能力!$H$9:$H$558,D210)</f>
        <v>18923.679076898417</v>
      </c>
      <c r="U210" s="3">
        <f>IF(INDEX([1]非R能力!$FK$9:$FK$558,D210)=0,0,10)</f>
        <v>10</v>
      </c>
      <c r="V210" s="3">
        <f>IF(INDEX([1]非R能力!$FH$9:$FH$558,D210)=0,0,5000)</f>
        <v>5000</v>
      </c>
      <c r="W210" s="3">
        <f>HLOOKUP(W$5,[2]人物技能基础!$O$3:$Q$553,$D210+1,0)</f>
        <v>3.637142857142857</v>
      </c>
      <c r="X210" s="3">
        <f>HLOOKUP(X$5,[2]人物技能基础!$O$3:$Q$553,$D210+1,0)</f>
        <v>2.0186428571428574</v>
      </c>
      <c r="Y210" s="3">
        <f>HLOOKUP(Y$5,[2]人物技能基础!$O$3:$Q$553,$D210+1,0)</f>
        <v>99.964285714285708</v>
      </c>
      <c r="Z210" s="3">
        <f t="shared" si="22"/>
        <v>2422518</v>
      </c>
      <c r="AA210" s="3">
        <f t="shared" si="23"/>
        <v>50926</v>
      </c>
      <c r="AB210" s="3">
        <f t="shared" si="24"/>
        <v>15502</v>
      </c>
      <c r="AC210" s="3">
        <f t="shared" si="25"/>
        <v>16719</v>
      </c>
      <c r="AD210" s="3">
        <f t="shared" si="26"/>
        <v>89649</v>
      </c>
    </row>
    <row r="211" spans="1:30" x14ac:dyDescent="0.15">
      <c r="A211" s="3">
        <v>206</v>
      </c>
      <c r="B211" s="3" t="str">
        <f t="shared" si="21"/>
        <v>通天塔206层boss</v>
      </c>
      <c r="C211" s="3">
        <f>INDEX([5]通天塔!$F$47:$F$1046,A211)</f>
        <v>310</v>
      </c>
      <c r="D211" s="3">
        <f t="shared" si="27"/>
        <v>310</v>
      </c>
      <c r="E211" s="3" t="s">
        <v>25</v>
      </c>
      <c r="F211" s="3" t="s">
        <v>26</v>
      </c>
      <c r="G211" s="3">
        <v>30</v>
      </c>
      <c r="H211" s="3">
        <v>30</v>
      </c>
      <c r="I211" s="3">
        <v>0.2</v>
      </c>
      <c r="J211" s="4">
        <v>0.7</v>
      </c>
      <c r="K211" s="4">
        <v>1</v>
      </c>
      <c r="L211" s="4">
        <v>5</v>
      </c>
      <c r="M211" s="3">
        <v>1</v>
      </c>
      <c r="N211" s="3">
        <v>2</v>
      </c>
      <c r="O211" s="3">
        <f>HLOOKUP(O$5,[1]非R能力!$B$8:$F$558,$D211+1,0)</f>
        <v>465164.21237088874</v>
      </c>
      <c r="P211" s="3">
        <f>HLOOKUP(P$5,[1]非R能力!$B$8:$F$558,$D211+1,0)</f>
        <v>77559.717265097119</v>
      </c>
      <c r="Q211" s="3">
        <f>HLOOKUP(Q$5,[1]非R能力!$B$8:$F$558,$D211+1,0)</f>
        <v>47321.35995639224</v>
      </c>
      <c r="R211" s="3">
        <f>HLOOKUP(R$5,[1]非R能力!$B$8:$F$558,$D211+1,0)</f>
        <v>64359.709637489825</v>
      </c>
      <c r="S211" s="3">
        <f>HLOOKUP(S$5,[1]非R能力!$B$8:$F$558,$D211+1,0)</f>
        <v>16563.253418236563</v>
      </c>
      <c r="T211" s="3">
        <f>INDEX([1]非R能力!$H$9:$H$558,D211)</f>
        <v>19048.452974523596</v>
      </c>
      <c r="U211" s="3">
        <f>IF(INDEX([1]非R能力!$FK$9:$FK$558,D211)=0,0,10)</f>
        <v>10</v>
      </c>
      <c r="V211" s="3">
        <f>IF(INDEX([1]非R能力!$FH$9:$FH$558,D211)=0,0,5000)</f>
        <v>5000</v>
      </c>
      <c r="W211" s="3">
        <f>HLOOKUP(W$5,[2]人物技能基础!$O$3:$Q$553,$D211+1,0)</f>
        <v>3.637142857142857</v>
      </c>
      <c r="X211" s="3">
        <f>HLOOKUP(X$5,[2]人物技能基础!$O$3:$Q$553,$D211+1,0)</f>
        <v>2.0186428571428574</v>
      </c>
      <c r="Y211" s="3">
        <f>HLOOKUP(Y$5,[2]人物技能基础!$O$3:$Q$553,$D211+1,0)</f>
        <v>99.964285714285708</v>
      </c>
      <c r="Z211" s="3">
        <f t="shared" si="22"/>
        <v>2425963</v>
      </c>
      <c r="AA211" s="3">
        <f t="shared" si="23"/>
        <v>50622</v>
      </c>
      <c r="AB211" s="3">
        <f t="shared" si="24"/>
        <v>15511</v>
      </c>
      <c r="AC211" s="3">
        <f t="shared" si="25"/>
        <v>16563</v>
      </c>
      <c r="AD211" s="3">
        <f t="shared" si="26"/>
        <v>91942</v>
      </c>
    </row>
    <row r="212" spans="1:30" x14ac:dyDescent="0.15">
      <c r="A212" s="3">
        <v>207</v>
      </c>
      <c r="B212" s="3" t="str">
        <f t="shared" si="21"/>
        <v>通天塔207层boss</v>
      </c>
      <c r="C212" s="3">
        <f>INDEX([5]通天塔!$F$47:$F$1046,A212)</f>
        <v>310</v>
      </c>
      <c r="D212" s="3">
        <f t="shared" si="27"/>
        <v>310</v>
      </c>
      <c r="E212" s="3" t="s">
        <v>25</v>
      </c>
      <c r="F212" s="3" t="s">
        <v>26</v>
      </c>
      <c r="G212" s="3">
        <v>30</v>
      </c>
      <c r="H212" s="3">
        <v>30</v>
      </c>
      <c r="I212" s="3">
        <v>0.2</v>
      </c>
      <c r="J212" s="4">
        <v>0.7</v>
      </c>
      <c r="K212" s="4">
        <v>1</v>
      </c>
      <c r="L212" s="4">
        <v>5</v>
      </c>
      <c r="M212" s="3">
        <v>1</v>
      </c>
      <c r="N212" s="3">
        <v>2</v>
      </c>
      <c r="O212" s="3">
        <f>HLOOKUP(O$5,[1]非R能力!$B$8:$F$558,$D212+1,0)</f>
        <v>465164.21237088874</v>
      </c>
      <c r="P212" s="3">
        <f>HLOOKUP(P$5,[1]非R能力!$B$8:$F$558,$D212+1,0)</f>
        <v>77559.717265097119</v>
      </c>
      <c r="Q212" s="3">
        <f>HLOOKUP(Q$5,[1]非R能力!$B$8:$F$558,$D212+1,0)</f>
        <v>47321.35995639224</v>
      </c>
      <c r="R212" s="3">
        <f>HLOOKUP(R$5,[1]非R能力!$B$8:$F$558,$D212+1,0)</f>
        <v>64359.709637489825</v>
      </c>
      <c r="S212" s="3">
        <f>HLOOKUP(S$5,[1]非R能力!$B$8:$F$558,$D212+1,0)</f>
        <v>16563.253418236563</v>
      </c>
      <c r="T212" s="3">
        <f>INDEX([1]非R能力!$H$9:$H$558,D212)</f>
        <v>19048.452974523596</v>
      </c>
      <c r="U212" s="3">
        <f>IF(INDEX([1]非R能力!$FK$9:$FK$558,D212)=0,0,10)</f>
        <v>10</v>
      </c>
      <c r="V212" s="3">
        <f>IF(INDEX([1]非R能力!$FH$9:$FH$558,D212)=0,0,5000)</f>
        <v>5000</v>
      </c>
      <c r="W212" s="3">
        <f>HLOOKUP(W$5,[2]人物技能基础!$O$3:$Q$553,$D212+1,0)</f>
        <v>3.637142857142857</v>
      </c>
      <c r="X212" s="3">
        <f>HLOOKUP(X$5,[2]人物技能基础!$O$3:$Q$553,$D212+1,0)</f>
        <v>2.0186428571428574</v>
      </c>
      <c r="Y212" s="3">
        <f>HLOOKUP(Y$5,[2]人物技能基础!$O$3:$Q$553,$D212+1,0)</f>
        <v>99.964285714285708</v>
      </c>
      <c r="Z212" s="3">
        <f t="shared" si="22"/>
        <v>2425963</v>
      </c>
      <c r="AA212" s="3">
        <f t="shared" si="23"/>
        <v>50622</v>
      </c>
      <c r="AB212" s="3">
        <f t="shared" si="24"/>
        <v>15511</v>
      </c>
      <c r="AC212" s="3">
        <f t="shared" si="25"/>
        <v>16563</v>
      </c>
      <c r="AD212" s="3">
        <f t="shared" si="26"/>
        <v>91942</v>
      </c>
    </row>
    <row r="213" spans="1:30" x14ac:dyDescent="0.15">
      <c r="A213" s="3">
        <v>208</v>
      </c>
      <c r="B213" s="3" t="str">
        <f t="shared" si="21"/>
        <v>通天塔208层boss</v>
      </c>
      <c r="C213" s="3">
        <f>INDEX([5]通天塔!$F$47:$F$1046,A213)</f>
        <v>311</v>
      </c>
      <c r="D213" s="3">
        <f t="shared" si="27"/>
        <v>311</v>
      </c>
      <c r="E213" s="3" t="s">
        <v>25</v>
      </c>
      <c r="F213" s="3" t="s">
        <v>26</v>
      </c>
      <c r="G213" s="3">
        <v>30</v>
      </c>
      <c r="H213" s="3">
        <v>30</v>
      </c>
      <c r="I213" s="3">
        <v>0.2</v>
      </c>
      <c r="J213" s="4">
        <v>0.7</v>
      </c>
      <c r="K213" s="4">
        <v>1</v>
      </c>
      <c r="L213" s="4">
        <v>5</v>
      </c>
      <c r="M213" s="3">
        <v>1</v>
      </c>
      <c r="N213" s="3">
        <v>2</v>
      </c>
      <c r="O213" s="3">
        <f>HLOOKUP(O$5,[1]非R能力!$B$8:$F$558,$D213+1,0)</f>
        <v>477751.26060832443</v>
      </c>
      <c r="P213" s="3">
        <f>HLOOKUP(P$5,[1]非R能力!$B$8:$F$558,$D213+1,0)</f>
        <v>79326.547160575181</v>
      </c>
      <c r="Q213" s="3">
        <f>HLOOKUP(Q$5,[1]非R能力!$B$8:$F$558,$D213+1,0)</f>
        <v>48221.496047771165</v>
      </c>
      <c r="R213" s="3">
        <f>HLOOKUP(R$5,[1]非R能力!$B$8:$F$558,$D213+1,0)</f>
        <v>65956.30004918795</v>
      </c>
      <c r="S213" s="3">
        <f>HLOOKUP(S$5,[1]非R能力!$B$8:$F$558,$D213+1,0)</f>
        <v>16899.473853903855</v>
      </c>
      <c r="T213" s="3">
        <f>INDEX([1]非R能力!$H$9:$H$558,D213)</f>
        <v>19173.860327097176</v>
      </c>
      <c r="U213" s="3">
        <f>IF(INDEX([1]非R能力!$FK$9:$FK$558,D213)=0,0,10)</f>
        <v>10</v>
      </c>
      <c r="V213" s="3">
        <f>IF(INDEX([1]非R能力!$FH$9:$FH$558,D213)=0,0,5000)</f>
        <v>5000</v>
      </c>
      <c r="W213" s="3">
        <f>HLOOKUP(W$5,[2]人物技能基础!$O$3:$Q$553,$D213+1,0)</f>
        <v>3.637142857142857</v>
      </c>
      <c r="X213" s="3">
        <f>HLOOKUP(X$5,[2]人物技能基础!$O$3:$Q$553,$D213+1,0)</f>
        <v>2.0186428571428574</v>
      </c>
      <c r="Y213" s="3">
        <f>HLOOKUP(Y$5,[2]人物技能基础!$O$3:$Q$553,$D213+1,0)</f>
        <v>99.964285714285708</v>
      </c>
      <c r="Z213" s="3">
        <f t="shared" si="22"/>
        <v>2475984</v>
      </c>
      <c r="AA213" s="3">
        <f t="shared" si="23"/>
        <v>51606</v>
      </c>
      <c r="AB213" s="3">
        <f t="shared" si="24"/>
        <v>15865</v>
      </c>
      <c r="AC213" s="3">
        <f t="shared" si="25"/>
        <v>16899</v>
      </c>
      <c r="AD213" s="3">
        <f t="shared" si="26"/>
        <v>94223</v>
      </c>
    </row>
    <row r="214" spans="1:30" x14ac:dyDescent="0.15">
      <c r="A214" s="3">
        <v>209</v>
      </c>
      <c r="B214" s="3" t="str">
        <f t="shared" si="21"/>
        <v>通天塔209层boss</v>
      </c>
      <c r="C214" s="3">
        <f>INDEX([5]通天塔!$F$47:$F$1046,A214)</f>
        <v>311</v>
      </c>
      <c r="D214" s="3">
        <f t="shared" si="27"/>
        <v>311</v>
      </c>
      <c r="E214" s="3" t="s">
        <v>25</v>
      </c>
      <c r="F214" s="3" t="s">
        <v>26</v>
      </c>
      <c r="G214" s="3">
        <v>30</v>
      </c>
      <c r="H214" s="3">
        <v>30</v>
      </c>
      <c r="I214" s="3">
        <v>0.2</v>
      </c>
      <c r="J214" s="4">
        <v>0.7</v>
      </c>
      <c r="K214" s="4">
        <v>1</v>
      </c>
      <c r="L214" s="4">
        <v>5</v>
      </c>
      <c r="M214" s="3">
        <v>1</v>
      </c>
      <c r="N214" s="3">
        <v>2</v>
      </c>
      <c r="O214" s="3">
        <f>HLOOKUP(O$5,[1]非R能力!$B$8:$F$558,$D214+1,0)</f>
        <v>477751.26060832443</v>
      </c>
      <c r="P214" s="3">
        <f>HLOOKUP(P$5,[1]非R能力!$B$8:$F$558,$D214+1,0)</f>
        <v>79326.547160575181</v>
      </c>
      <c r="Q214" s="3">
        <f>HLOOKUP(Q$5,[1]非R能力!$B$8:$F$558,$D214+1,0)</f>
        <v>48221.496047771165</v>
      </c>
      <c r="R214" s="3">
        <f>HLOOKUP(R$5,[1]非R能力!$B$8:$F$558,$D214+1,0)</f>
        <v>65956.30004918795</v>
      </c>
      <c r="S214" s="3">
        <f>HLOOKUP(S$5,[1]非R能力!$B$8:$F$558,$D214+1,0)</f>
        <v>16899.473853903855</v>
      </c>
      <c r="T214" s="3">
        <f>INDEX([1]非R能力!$H$9:$H$558,D214)</f>
        <v>19173.860327097176</v>
      </c>
      <c r="U214" s="3">
        <f>IF(INDEX([1]非R能力!$FK$9:$FK$558,D214)=0,0,10)</f>
        <v>10</v>
      </c>
      <c r="V214" s="3">
        <f>IF(INDEX([1]非R能力!$FH$9:$FH$558,D214)=0,0,5000)</f>
        <v>5000</v>
      </c>
      <c r="W214" s="3">
        <f>HLOOKUP(W$5,[2]人物技能基础!$O$3:$Q$553,$D214+1,0)</f>
        <v>3.637142857142857</v>
      </c>
      <c r="X214" s="3">
        <f>HLOOKUP(X$5,[2]人物技能基础!$O$3:$Q$553,$D214+1,0)</f>
        <v>2.0186428571428574</v>
      </c>
      <c r="Y214" s="3">
        <f>HLOOKUP(Y$5,[2]人物技能基础!$O$3:$Q$553,$D214+1,0)</f>
        <v>99.964285714285708</v>
      </c>
      <c r="Z214" s="3">
        <f t="shared" si="22"/>
        <v>2475984</v>
      </c>
      <c r="AA214" s="3">
        <f t="shared" si="23"/>
        <v>51606</v>
      </c>
      <c r="AB214" s="3">
        <f t="shared" si="24"/>
        <v>15865</v>
      </c>
      <c r="AC214" s="3">
        <f t="shared" si="25"/>
        <v>16899</v>
      </c>
      <c r="AD214" s="3">
        <f t="shared" si="26"/>
        <v>94223</v>
      </c>
    </row>
    <row r="215" spans="1:30" x14ac:dyDescent="0.15">
      <c r="A215" s="3">
        <v>210</v>
      </c>
      <c r="B215" s="3" t="str">
        <f t="shared" si="21"/>
        <v>通天塔210层boss</v>
      </c>
      <c r="C215" s="3">
        <f>INDEX([5]通天塔!$F$47:$F$1046,A215)</f>
        <v>312</v>
      </c>
      <c r="D215" s="3">
        <f t="shared" si="27"/>
        <v>312</v>
      </c>
      <c r="E215" s="3" t="s">
        <v>25</v>
      </c>
      <c r="F215" s="3" t="s">
        <v>26</v>
      </c>
      <c r="G215" s="3">
        <v>30</v>
      </c>
      <c r="H215" s="3">
        <v>30</v>
      </c>
      <c r="I215" s="3">
        <v>0.2</v>
      </c>
      <c r="J215" s="4">
        <v>0.7</v>
      </c>
      <c r="K215" s="4">
        <v>1</v>
      </c>
      <c r="L215" s="4">
        <v>5</v>
      </c>
      <c r="M215" s="3">
        <v>1</v>
      </c>
      <c r="N215" s="3">
        <v>2</v>
      </c>
      <c r="O215" s="3">
        <f>HLOOKUP(O$5,[1]非R能力!$B$8:$F$558,$D215+1,0)</f>
        <v>488413.95184526383</v>
      </c>
      <c r="P215" s="3">
        <f>HLOOKUP(P$5,[1]非R能力!$B$8:$F$558,$D215+1,0)</f>
        <v>80892.066188922996</v>
      </c>
      <c r="Q215" s="3">
        <f>HLOOKUP(Q$5,[1]非R能力!$B$8:$F$558,$D215+1,0)</f>
        <v>48998.327170116972</v>
      </c>
      <c r="R215" s="3">
        <f>HLOOKUP(R$5,[1]非R能力!$B$8:$F$558,$D215+1,0)</f>
        <v>67229.771847362805</v>
      </c>
      <c r="S215" s="3">
        <f>HLOOKUP(S$5,[1]非R能力!$B$8:$F$558,$D215+1,0)</f>
        <v>17171.310350889442</v>
      </c>
      <c r="T215" s="3">
        <f>INDEX([1]非R能力!$H$9:$H$558,D215)</f>
        <v>19299.903826885879</v>
      </c>
      <c r="U215" s="3">
        <f>IF(INDEX([1]非R能力!$FK$9:$FK$558,D215)=0,0,10)</f>
        <v>10</v>
      </c>
      <c r="V215" s="3">
        <f>IF(INDEX([1]非R能力!$FH$9:$FH$558,D215)=0,0,5000)</f>
        <v>5000</v>
      </c>
      <c r="W215" s="3">
        <f>HLOOKUP(W$5,[2]人物技能基础!$O$3:$Q$553,$D215+1,0)</f>
        <v>3.637142857142857</v>
      </c>
      <c r="X215" s="3">
        <f>HLOOKUP(X$5,[2]人物技能基础!$O$3:$Q$553,$D215+1,0)</f>
        <v>2.0186428571428574</v>
      </c>
      <c r="Y215" s="3">
        <f>HLOOKUP(Y$5,[2]人物技能基础!$O$3:$Q$553,$D215+1,0)</f>
        <v>99.964285714285708</v>
      </c>
      <c r="Z215" s="3">
        <f t="shared" si="22"/>
        <v>2520578</v>
      </c>
      <c r="AA215" s="3">
        <f t="shared" si="23"/>
        <v>52454</v>
      </c>
      <c r="AB215" s="3">
        <f t="shared" si="24"/>
        <v>16178</v>
      </c>
      <c r="AC215" s="3">
        <f t="shared" si="25"/>
        <v>17171</v>
      </c>
      <c r="AD215" s="3">
        <f t="shared" si="26"/>
        <v>96042</v>
      </c>
    </row>
    <row r="216" spans="1:30" x14ac:dyDescent="0.15">
      <c r="A216" s="3">
        <v>211</v>
      </c>
      <c r="B216" s="3" t="str">
        <f t="shared" si="21"/>
        <v>通天塔211层boss</v>
      </c>
      <c r="C216" s="3">
        <f>INDEX([5]通天塔!$F$47:$F$1046,A216)</f>
        <v>312</v>
      </c>
      <c r="D216" s="3">
        <f t="shared" si="27"/>
        <v>312</v>
      </c>
      <c r="E216" s="3" t="s">
        <v>25</v>
      </c>
      <c r="F216" s="3" t="s">
        <v>26</v>
      </c>
      <c r="G216" s="3">
        <v>30</v>
      </c>
      <c r="H216" s="3">
        <v>30</v>
      </c>
      <c r="I216" s="3">
        <v>0.2</v>
      </c>
      <c r="J216" s="4">
        <v>0.7</v>
      </c>
      <c r="K216" s="4">
        <v>1</v>
      </c>
      <c r="L216" s="4">
        <v>5</v>
      </c>
      <c r="M216" s="3">
        <v>1</v>
      </c>
      <c r="N216" s="3">
        <v>2</v>
      </c>
      <c r="O216" s="3">
        <f>HLOOKUP(O$5,[1]非R能力!$B$8:$F$558,$D216+1,0)</f>
        <v>488413.95184526383</v>
      </c>
      <c r="P216" s="3">
        <f>HLOOKUP(P$5,[1]非R能力!$B$8:$F$558,$D216+1,0)</f>
        <v>80892.066188922996</v>
      </c>
      <c r="Q216" s="3">
        <f>HLOOKUP(Q$5,[1]非R能力!$B$8:$F$558,$D216+1,0)</f>
        <v>48998.327170116972</v>
      </c>
      <c r="R216" s="3">
        <f>HLOOKUP(R$5,[1]非R能力!$B$8:$F$558,$D216+1,0)</f>
        <v>67229.771847362805</v>
      </c>
      <c r="S216" s="3">
        <f>HLOOKUP(S$5,[1]非R能力!$B$8:$F$558,$D216+1,0)</f>
        <v>17171.310350889442</v>
      </c>
      <c r="T216" s="3">
        <f>INDEX([1]非R能力!$H$9:$H$558,D216)</f>
        <v>19299.903826885879</v>
      </c>
      <c r="U216" s="3">
        <f>IF(INDEX([1]非R能力!$FK$9:$FK$558,D216)=0,0,10)</f>
        <v>10</v>
      </c>
      <c r="V216" s="3">
        <f>IF(INDEX([1]非R能力!$FH$9:$FH$558,D216)=0,0,5000)</f>
        <v>5000</v>
      </c>
      <c r="W216" s="3">
        <f>HLOOKUP(W$5,[2]人物技能基础!$O$3:$Q$553,$D216+1,0)</f>
        <v>3.637142857142857</v>
      </c>
      <c r="X216" s="3">
        <f>HLOOKUP(X$5,[2]人物技能基础!$O$3:$Q$553,$D216+1,0)</f>
        <v>2.0186428571428574</v>
      </c>
      <c r="Y216" s="3">
        <f>HLOOKUP(Y$5,[2]人物技能基础!$O$3:$Q$553,$D216+1,0)</f>
        <v>99.964285714285708</v>
      </c>
      <c r="Z216" s="3">
        <f t="shared" si="22"/>
        <v>2520578</v>
      </c>
      <c r="AA216" s="3">
        <f t="shared" si="23"/>
        <v>52454</v>
      </c>
      <c r="AB216" s="3">
        <f t="shared" si="24"/>
        <v>16178</v>
      </c>
      <c r="AC216" s="3">
        <f t="shared" si="25"/>
        <v>17171</v>
      </c>
      <c r="AD216" s="3">
        <f t="shared" si="26"/>
        <v>96042</v>
      </c>
    </row>
    <row r="217" spans="1:30" x14ac:dyDescent="0.15">
      <c r="A217" s="3">
        <v>212</v>
      </c>
      <c r="B217" s="3" t="str">
        <f t="shared" si="21"/>
        <v>通天塔212层boss</v>
      </c>
      <c r="C217" s="3">
        <f>INDEX([5]通天塔!$F$47:$F$1046,A217)</f>
        <v>312</v>
      </c>
      <c r="D217" s="3">
        <f t="shared" si="27"/>
        <v>312</v>
      </c>
      <c r="E217" s="3" t="s">
        <v>25</v>
      </c>
      <c r="F217" s="3" t="s">
        <v>26</v>
      </c>
      <c r="G217" s="3">
        <v>30</v>
      </c>
      <c r="H217" s="3">
        <v>30</v>
      </c>
      <c r="I217" s="3">
        <v>0.2</v>
      </c>
      <c r="J217" s="4">
        <v>0.7</v>
      </c>
      <c r="K217" s="4">
        <v>1</v>
      </c>
      <c r="L217" s="4">
        <v>5</v>
      </c>
      <c r="M217" s="3">
        <v>1</v>
      </c>
      <c r="N217" s="3">
        <v>2</v>
      </c>
      <c r="O217" s="3">
        <f>HLOOKUP(O$5,[1]非R能力!$B$8:$F$558,$D217+1,0)</f>
        <v>488413.95184526383</v>
      </c>
      <c r="P217" s="3">
        <f>HLOOKUP(P$5,[1]非R能力!$B$8:$F$558,$D217+1,0)</f>
        <v>80892.066188922996</v>
      </c>
      <c r="Q217" s="3">
        <f>HLOOKUP(Q$5,[1]非R能力!$B$8:$F$558,$D217+1,0)</f>
        <v>48998.327170116972</v>
      </c>
      <c r="R217" s="3">
        <f>HLOOKUP(R$5,[1]非R能力!$B$8:$F$558,$D217+1,0)</f>
        <v>67229.771847362805</v>
      </c>
      <c r="S217" s="3">
        <f>HLOOKUP(S$5,[1]非R能力!$B$8:$F$558,$D217+1,0)</f>
        <v>17171.310350889442</v>
      </c>
      <c r="T217" s="3">
        <f>INDEX([1]非R能力!$H$9:$H$558,D217)</f>
        <v>19299.903826885879</v>
      </c>
      <c r="U217" s="3">
        <f>IF(INDEX([1]非R能力!$FK$9:$FK$558,D217)=0,0,10)</f>
        <v>10</v>
      </c>
      <c r="V217" s="3">
        <f>IF(INDEX([1]非R能力!$FH$9:$FH$558,D217)=0,0,5000)</f>
        <v>5000</v>
      </c>
      <c r="W217" s="3">
        <f>HLOOKUP(W$5,[2]人物技能基础!$O$3:$Q$553,$D217+1,0)</f>
        <v>3.637142857142857</v>
      </c>
      <c r="X217" s="3">
        <f>HLOOKUP(X$5,[2]人物技能基础!$O$3:$Q$553,$D217+1,0)</f>
        <v>2.0186428571428574</v>
      </c>
      <c r="Y217" s="3">
        <f>HLOOKUP(Y$5,[2]人物技能基础!$O$3:$Q$553,$D217+1,0)</f>
        <v>99.964285714285708</v>
      </c>
      <c r="Z217" s="3">
        <f t="shared" si="22"/>
        <v>2520578</v>
      </c>
      <c r="AA217" s="3">
        <f t="shared" si="23"/>
        <v>52454</v>
      </c>
      <c r="AB217" s="3">
        <f t="shared" si="24"/>
        <v>16178</v>
      </c>
      <c r="AC217" s="3">
        <f t="shared" si="25"/>
        <v>17171</v>
      </c>
      <c r="AD217" s="3">
        <f t="shared" si="26"/>
        <v>96042</v>
      </c>
    </row>
    <row r="218" spans="1:30" x14ac:dyDescent="0.15">
      <c r="A218" s="3">
        <v>213</v>
      </c>
      <c r="B218" s="3" t="str">
        <f t="shared" si="21"/>
        <v>通天塔213层boss</v>
      </c>
      <c r="C218" s="3">
        <f>INDEX([5]通天塔!$F$47:$F$1046,A218)</f>
        <v>313</v>
      </c>
      <c r="D218" s="3">
        <f t="shared" si="27"/>
        <v>313</v>
      </c>
      <c r="E218" s="3" t="s">
        <v>25</v>
      </c>
      <c r="F218" s="3" t="s">
        <v>26</v>
      </c>
      <c r="G218" s="3">
        <v>30</v>
      </c>
      <c r="H218" s="3">
        <v>30</v>
      </c>
      <c r="I218" s="3">
        <v>0.2</v>
      </c>
      <c r="J218" s="4">
        <v>0.7</v>
      </c>
      <c r="K218" s="4">
        <v>1</v>
      </c>
      <c r="L218" s="4">
        <v>5</v>
      </c>
      <c r="M218" s="3">
        <v>1</v>
      </c>
      <c r="N218" s="3">
        <v>2</v>
      </c>
      <c r="O218" s="3">
        <f>HLOOKUP(O$5,[1]非R能力!$B$8:$F$558,$D218+1,0)</f>
        <v>496365.32136475621</v>
      </c>
      <c r="P218" s="3">
        <f>HLOOKUP(P$5,[1]非R能力!$B$8:$F$558,$D218+1,0)</f>
        <v>82149.841478383576</v>
      </c>
      <c r="Q218" s="3">
        <f>HLOOKUP(Q$5,[1]非R能力!$B$8:$F$558,$D218+1,0)</f>
        <v>49630.640914100732</v>
      </c>
      <c r="R218" s="3">
        <f>HLOOKUP(R$5,[1]非R能力!$B$8:$F$558,$D218+1,0)</f>
        <v>68443.305526420445</v>
      </c>
      <c r="S218" s="3">
        <f>HLOOKUP(S$5,[1]非R能力!$B$8:$F$558,$D218+1,0)</f>
        <v>17433.310278033914</v>
      </c>
      <c r="T218" s="3">
        <f>INDEX([1]非R能力!$H$9:$H$558,D218)</f>
        <v>19426.586172303159</v>
      </c>
      <c r="U218" s="3">
        <f>IF(INDEX([1]非R能力!$FK$9:$FK$558,D218)=0,0,10)</f>
        <v>10</v>
      </c>
      <c r="V218" s="3">
        <f>IF(INDEX([1]非R能力!$FH$9:$FH$558,D218)=0,0,5000)</f>
        <v>5000</v>
      </c>
      <c r="W218" s="3">
        <f>HLOOKUP(W$5,[2]人物技能基础!$O$3:$Q$553,$D218+1,0)</f>
        <v>3.637142857142857</v>
      </c>
      <c r="X218" s="3">
        <f>HLOOKUP(X$5,[2]人物技能基础!$O$3:$Q$553,$D218+1,0)</f>
        <v>2.0186428571428574</v>
      </c>
      <c r="Y218" s="3">
        <f>HLOOKUP(Y$5,[2]人物技能基础!$O$3:$Q$553,$D218+1,0)</f>
        <v>99.964285714285708</v>
      </c>
      <c r="Z218" s="3">
        <f t="shared" si="22"/>
        <v>2556850</v>
      </c>
      <c r="AA218" s="3">
        <f t="shared" si="23"/>
        <v>53139</v>
      </c>
      <c r="AB218" s="3">
        <f t="shared" si="24"/>
        <v>16429</v>
      </c>
      <c r="AC218" s="3">
        <f t="shared" si="25"/>
        <v>17433</v>
      </c>
      <c r="AD218" s="3">
        <f t="shared" si="26"/>
        <v>97776</v>
      </c>
    </row>
    <row r="219" spans="1:30" x14ac:dyDescent="0.15">
      <c r="A219" s="3">
        <v>214</v>
      </c>
      <c r="B219" s="3" t="str">
        <f t="shared" si="21"/>
        <v>通天塔214层boss</v>
      </c>
      <c r="C219" s="3">
        <f>INDEX([5]通天塔!$F$47:$F$1046,A219)</f>
        <v>313</v>
      </c>
      <c r="D219" s="3">
        <f t="shared" si="27"/>
        <v>313</v>
      </c>
      <c r="E219" s="3" t="s">
        <v>25</v>
      </c>
      <c r="F219" s="3" t="s">
        <v>26</v>
      </c>
      <c r="G219" s="3">
        <v>30</v>
      </c>
      <c r="H219" s="3">
        <v>30</v>
      </c>
      <c r="I219" s="3">
        <v>0.2</v>
      </c>
      <c r="J219" s="4">
        <v>0.7</v>
      </c>
      <c r="K219" s="4">
        <v>1</v>
      </c>
      <c r="L219" s="4">
        <v>5</v>
      </c>
      <c r="M219" s="3">
        <v>1</v>
      </c>
      <c r="N219" s="3">
        <v>2</v>
      </c>
      <c r="O219" s="3">
        <f>HLOOKUP(O$5,[1]非R能力!$B$8:$F$558,$D219+1,0)</f>
        <v>496365.32136475621</v>
      </c>
      <c r="P219" s="3">
        <f>HLOOKUP(P$5,[1]非R能力!$B$8:$F$558,$D219+1,0)</f>
        <v>82149.841478383576</v>
      </c>
      <c r="Q219" s="3">
        <f>HLOOKUP(Q$5,[1]非R能力!$B$8:$F$558,$D219+1,0)</f>
        <v>49630.640914100732</v>
      </c>
      <c r="R219" s="3">
        <f>HLOOKUP(R$5,[1]非R能力!$B$8:$F$558,$D219+1,0)</f>
        <v>68443.305526420445</v>
      </c>
      <c r="S219" s="3">
        <f>HLOOKUP(S$5,[1]非R能力!$B$8:$F$558,$D219+1,0)</f>
        <v>17433.310278033914</v>
      </c>
      <c r="T219" s="3">
        <f>INDEX([1]非R能力!$H$9:$H$558,D219)</f>
        <v>19426.586172303159</v>
      </c>
      <c r="U219" s="3">
        <f>IF(INDEX([1]非R能力!$FK$9:$FK$558,D219)=0,0,10)</f>
        <v>10</v>
      </c>
      <c r="V219" s="3">
        <f>IF(INDEX([1]非R能力!$FH$9:$FH$558,D219)=0,0,5000)</f>
        <v>5000</v>
      </c>
      <c r="W219" s="3">
        <f>HLOOKUP(W$5,[2]人物技能基础!$O$3:$Q$553,$D219+1,0)</f>
        <v>3.637142857142857</v>
      </c>
      <c r="X219" s="3">
        <f>HLOOKUP(X$5,[2]人物技能基础!$O$3:$Q$553,$D219+1,0)</f>
        <v>2.0186428571428574</v>
      </c>
      <c r="Y219" s="3">
        <f>HLOOKUP(Y$5,[2]人物技能基础!$O$3:$Q$553,$D219+1,0)</f>
        <v>99.964285714285708</v>
      </c>
      <c r="Z219" s="3">
        <f t="shared" si="22"/>
        <v>2556850</v>
      </c>
      <c r="AA219" s="3">
        <f t="shared" si="23"/>
        <v>53139</v>
      </c>
      <c r="AB219" s="3">
        <f t="shared" si="24"/>
        <v>16429</v>
      </c>
      <c r="AC219" s="3">
        <f t="shared" si="25"/>
        <v>17433</v>
      </c>
      <c r="AD219" s="3">
        <f t="shared" si="26"/>
        <v>97776</v>
      </c>
    </row>
    <row r="220" spans="1:30" x14ac:dyDescent="0.15">
      <c r="A220" s="3">
        <v>215</v>
      </c>
      <c r="B220" s="3" t="str">
        <f t="shared" si="21"/>
        <v>通天塔215层boss</v>
      </c>
      <c r="C220" s="3">
        <f>INDEX([5]通天塔!$F$47:$F$1046,A220)</f>
        <v>314</v>
      </c>
      <c r="D220" s="3">
        <f t="shared" si="27"/>
        <v>314</v>
      </c>
      <c r="E220" s="3" t="s">
        <v>25</v>
      </c>
      <c r="F220" s="3" t="s">
        <v>26</v>
      </c>
      <c r="G220" s="3">
        <v>30</v>
      </c>
      <c r="H220" s="3">
        <v>30</v>
      </c>
      <c r="I220" s="3">
        <v>0.2</v>
      </c>
      <c r="J220" s="4">
        <v>0.7</v>
      </c>
      <c r="K220" s="4">
        <v>1</v>
      </c>
      <c r="L220" s="4">
        <v>5</v>
      </c>
      <c r="M220" s="3">
        <v>1</v>
      </c>
      <c r="N220" s="3">
        <v>2</v>
      </c>
      <c r="O220" s="3">
        <f>HLOOKUP(O$5,[1]非R能力!$B$8:$F$558,$D220+1,0)</f>
        <v>508515.80836908845</v>
      </c>
      <c r="P220" s="3">
        <f>HLOOKUP(P$5,[1]非R能力!$B$8:$F$558,$D220+1,0)</f>
        <v>83576.136194610415</v>
      </c>
      <c r="Q220" s="3">
        <f>HLOOKUP(Q$5,[1]非R能力!$B$8:$F$558,$D220+1,0)</f>
        <v>50331.275334626385</v>
      </c>
      <c r="R220" s="3">
        <f>HLOOKUP(R$5,[1]非R能力!$B$8:$F$558,$D220+1,0)</f>
        <v>69506.673341763351</v>
      </c>
      <c r="S220" s="3">
        <f>HLOOKUP(S$5,[1]非R能力!$B$8:$F$558,$D220+1,0)</f>
        <v>19228.72930449617</v>
      </c>
      <c r="T220" s="3">
        <f>INDEX([1]非R能力!$H$9:$H$558,D220)</f>
        <v>19553.910067909197</v>
      </c>
      <c r="U220" s="3">
        <f>IF(INDEX([1]非R能力!$FK$9:$FK$558,D220)=0,0,10)</f>
        <v>10</v>
      </c>
      <c r="V220" s="3">
        <f>IF(INDEX([1]非R能力!$FH$9:$FH$558,D220)=0,0,5000)</f>
        <v>5000</v>
      </c>
      <c r="W220" s="3">
        <f>HLOOKUP(W$5,[2]人物技能基础!$O$3:$Q$553,$D220+1,0)</f>
        <v>3.637142857142857</v>
      </c>
      <c r="X220" s="3">
        <f>HLOOKUP(X$5,[2]人物技能基础!$O$3:$Q$553,$D220+1,0)</f>
        <v>2.0186428571428574</v>
      </c>
      <c r="Y220" s="3">
        <f>HLOOKUP(Y$5,[2]人物技能基础!$O$3:$Q$553,$D220+1,0)</f>
        <v>99.964285714285708</v>
      </c>
      <c r="Z220" s="3">
        <f t="shared" si="22"/>
        <v>2597660</v>
      </c>
      <c r="AA220" s="3">
        <f t="shared" si="23"/>
        <v>53921</v>
      </c>
      <c r="AB220" s="3">
        <f t="shared" si="24"/>
        <v>16715</v>
      </c>
      <c r="AC220" s="3">
        <f t="shared" si="25"/>
        <v>19228</v>
      </c>
      <c r="AD220" s="3">
        <f t="shared" si="26"/>
        <v>99295</v>
      </c>
    </row>
    <row r="221" spans="1:30" x14ac:dyDescent="0.15">
      <c r="A221" s="3">
        <v>216</v>
      </c>
      <c r="B221" s="3" t="str">
        <f t="shared" si="21"/>
        <v>通天塔216层boss</v>
      </c>
      <c r="C221" s="3">
        <f>INDEX([5]通天塔!$F$47:$F$1046,A221)</f>
        <v>314</v>
      </c>
      <c r="D221" s="3">
        <f t="shared" si="27"/>
        <v>314</v>
      </c>
      <c r="E221" s="3" t="s">
        <v>25</v>
      </c>
      <c r="F221" s="3" t="s">
        <v>26</v>
      </c>
      <c r="G221" s="3">
        <v>30</v>
      </c>
      <c r="H221" s="3">
        <v>30</v>
      </c>
      <c r="I221" s="3">
        <v>0.2</v>
      </c>
      <c r="J221" s="4">
        <v>0.7</v>
      </c>
      <c r="K221" s="4">
        <v>1</v>
      </c>
      <c r="L221" s="4">
        <v>5</v>
      </c>
      <c r="M221" s="3">
        <v>1</v>
      </c>
      <c r="N221" s="3">
        <v>2</v>
      </c>
      <c r="O221" s="3">
        <f>HLOOKUP(O$5,[1]非R能力!$B$8:$F$558,$D221+1,0)</f>
        <v>508515.80836908845</v>
      </c>
      <c r="P221" s="3">
        <f>HLOOKUP(P$5,[1]非R能力!$B$8:$F$558,$D221+1,0)</f>
        <v>83576.136194610415</v>
      </c>
      <c r="Q221" s="3">
        <f>HLOOKUP(Q$5,[1]非R能力!$B$8:$F$558,$D221+1,0)</f>
        <v>50331.275334626385</v>
      </c>
      <c r="R221" s="3">
        <f>HLOOKUP(R$5,[1]非R能力!$B$8:$F$558,$D221+1,0)</f>
        <v>69506.673341763351</v>
      </c>
      <c r="S221" s="3">
        <f>HLOOKUP(S$5,[1]非R能力!$B$8:$F$558,$D221+1,0)</f>
        <v>19228.72930449617</v>
      </c>
      <c r="T221" s="3">
        <f>INDEX([1]非R能力!$H$9:$H$558,D221)</f>
        <v>19553.910067909197</v>
      </c>
      <c r="U221" s="3">
        <f>IF(INDEX([1]非R能力!$FK$9:$FK$558,D221)=0,0,10)</f>
        <v>10</v>
      </c>
      <c r="V221" s="3">
        <f>IF(INDEX([1]非R能力!$FH$9:$FH$558,D221)=0,0,5000)</f>
        <v>5000</v>
      </c>
      <c r="W221" s="3">
        <f>HLOOKUP(W$5,[2]人物技能基础!$O$3:$Q$553,$D221+1,0)</f>
        <v>3.637142857142857</v>
      </c>
      <c r="X221" s="3">
        <f>HLOOKUP(X$5,[2]人物技能基础!$O$3:$Q$553,$D221+1,0)</f>
        <v>2.0186428571428574</v>
      </c>
      <c r="Y221" s="3">
        <f>HLOOKUP(Y$5,[2]人物技能基础!$O$3:$Q$553,$D221+1,0)</f>
        <v>99.964285714285708</v>
      </c>
      <c r="Z221" s="3">
        <f t="shared" si="22"/>
        <v>2597660</v>
      </c>
      <c r="AA221" s="3">
        <f t="shared" si="23"/>
        <v>53921</v>
      </c>
      <c r="AB221" s="3">
        <f t="shared" si="24"/>
        <v>16715</v>
      </c>
      <c r="AC221" s="3">
        <f t="shared" si="25"/>
        <v>19228</v>
      </c>
      <c r="AD221" s="3">
        <f t="shared" si="26"/>
        <v>99295</v>
      </c>
    </row>
    <row r="222" spans="1:30" x14ac:dyDescent="0.15">
      <c r="A222" s="3">
        <v>217</v>
      </c>
      <c r="B222" s="3" t="str">
        <f t="shared" si="21"/>
        <v>通天塔217层boss</v>
      </c>
      <c r="C222" s="3">
        <f>INDEX([5]通天塔!$F$47:$F$1046,A222)</f>
        <v>315</v>
      </c>
      <c r="D222" s="3">
        <f t="shared" si="27"/>
        <v>315</v>
      </c>
      <c r="E222" s="3" t="s">
        <v>25</v>
      </c>
      <c r="F222" s="3" t="s">
        <v>26</v>
      </c>
      <c r="G222" s="3">
        <v>30</v>
      </c>
      <c r="H222" s="3">
        <v>30</v>
      </c>
      <c r="I222" s="3">
        <v>0.2</v>
      </c>
      <c r="J222" s="4">
        <v>0.7</v>
      </c>
      <c r="K222" s="4">
        <v>1</v>
      </c>
      <c r="L222" s="4">
        <v>5</v>
      </c>
      <c r="M222" s="3">
        <v>1</v>
      </c>
      <c r="N222" s="3">
        <v>2</v>
      </c>
      <c r="O222" s="3">
        <f>HLOOKUP(O$5,[1]非R能力!$B$8:$F$558,$D222+1,0)</f>
        <v>517909.85005859745</v>
      </c>
      <c r="P222" s="3">
        <f>HLOOKUP(P$5,[1]非R能力!$B$8:$F$558,$D222+1,0)</f>
        <v>84662.51814033548</v>
      </c>
      <c r="Q222" s="3">
        <f>HLOOKUP(Q$5,[1]非R能力!$B$8:$F$558,$D222+1,0)</f>
        <v>50921.351275931236</v>
      </c>
      <c r="R222" s="3">
        <f>HLOOKUP(R$5,[1]非R能力!$B$8:$F$558,$D222+1,0)</f>
        <v>70571.728530951106</v>
      </c>
      <c r="S222" s="3">
        <f>HLOOKUP(S$5,[1]非R能力!$B$8:$F$558,$D222+1,0)</f>
        <v>19447.568172015526</v>
      </c>
      <c r="T222" s="3">
        <f>INDEX([1]非R能力!$H$9:$H$558,D222)</f>
        <v>19681.878224410902</v>
      </c>
      <c r="U222" s="3">
        <f>IF(INDEX([1]非R能力!$FK$9:$FK$558,D222)=0,0,10)</f>
        <v>10</v>
      </c>
      <c r="V222" s="3">
        <f>IF(INDEX([1]非R能力!$FH$9:$FH$558,D222)=0,0,5000)</f>
        <v>5000</v>
      </c>
      <c r="W222" s="3">
        <f>HLOOKUP(W$5,[2]人物技能基础!$O$3:$Q$553,$D222+1,0)</f>
        <v>3.637142857142857</v>
      </c>
      <c r="X222" s="3">
        <f>HLOOKUP(X$5,[2]人物技能基础!$O$3:$Q$553,$D222+1,0)</f>
        <v>2.0186428571428574</v>
      </c>
      <c r="Y222" s="3">
        <f>HLOOKUP(Y$5,[2]人物技能基础!$O$3:$Q$553,$D222+1,0)</f>
        <v>99.964285714285708</v>
      </c>
      <c r="Z222" s="3">
        <f t="shared" si="22"/>
        <v>2629293</v>
      </c>
      <c r="AA222" s="3">
        <f t="shared" si="23"/>
        <v>54574</v>
      </c>
      <c r="AB222" s="3">
        <f t="shared" si="24"/>
        <v>16932</v>
      </c>
      <c r="AC222" s="3">
        <f t="shared" si="25"/>
        <v>19447</v>
      </c>
      <c r="AD222" s="3">
        <f t="shared" si="26"/>
        <v>100816</v>
      </c>
    </row>
    <row r="223" spans="1:30" x14ac:dyDescent="0.15">
      <c r="A223" s="3">
        <v>218</v>
      </c>
      <c r="B223" s="3" t="str">
        <f t="shared" si="21"/>
        <v>通天塔218层boss</v>
      </c>
      <c r="C223" s="3">
        <f>INDEX([5]通天塔!$F$47:$F$1046,A223)</f>
        <v>315</v>
      </c>
      <c r="D223" s="3">
        <f t="shared" si="27"/>
        <v>315</v>
      </c>
      <c r="E223" s="3" t="s">
        <v>25</v>
      </c>
      <c r="F223" s="3" t="s">
        <v>26</v>
      </c>
      <c r="G223" s="3">
        <v>30</v>
      </c>
      <c r="H223" s="3">
        <v>30</v>
      </c>
      <c r="I223" s="3">
        <v>0.2</v>
      </c>
      <c r="J223" s="4">
        <v>0.7</v>
      </c>
      <c r="K223" s="4">
        <v>1</v>
      </c>
      <c r="L223" s="4">
        <v>5</v>
      </c>
      <c r="M223" s="3">
        <v>1</v>
      </c>
      <c r="N223" s="3">
        <v>2</v>
      </c>
      <c r="O223" s="3">
        <f>HLOOKUP(O$5,[1]非R能力!$B$8:$F$558,$D223+1,0)</f>
        <v>517909.85005859745</v>
      </c>
      <c r="P223" s="3">
        <f>HLOOKUP(P$5,[1]非R能力!$B$8:$F$558,$D223+1,0)</f>
        <v>84662.51814033548</v>
      </c>
      <c r="Q223" s="3">
        <f>HLOOKUP(Q$5,[1]非R能力!$B$8:$F$558,$D223+1,0)</f>
        <v>50921.351275931236</v>
      </c>
      <c r="R223" s="3">
        <f>HLOOKUP(R$5,[1]非R能力!$B$8:$F$558,$D223+1,0)</f>
        <v>70571.728530951106</v>
      </c>
      <c r="S223" s="3">
        <f>HLOOKUP(S$5,[1]非R能力!$B$8:$F$558,$D223+1,0)</f>
        <v>19447.568172015526</v>
      </c>
      <c r="T223" s="3">
        <f>INDEX([1]非R能力!$H$9:$H$558,D223)</f>
        <v>19681.878224410902</v>
      </c>
      <c r="U223" s="3">
        <f>IF(INDEX([1]非R能力!$FK$9:$FK$558,D223)=0,0,10)</f>
        <v>10</v>
      </c>
      <c r="V223" s="3">
        <f>IF(INDEX([1]非R能力!$FH$9:$FH$558,D223)=0,0,5000)</f>
        <v>5000</v>
      </c>
      <c r="W223" s="3">
        <f>HLOOKUP(W$5,[2]人物技能基础!$O$3:$Q$553,$D223+1,0)</f>
        <v>3.637142857142857</v>
      </c>
      <c r="X223" s="3">
        <f>HLOOKUP(X$5,[2]人物技能基础!$O$3:$Q$553,$D223+1,0)</f>
        <v>2.0186428571428574</v>
      </c>
      <c r="Y223" s="3">
        <f>HLOOKUP(Y$5,[2]人物技能基础!$O$3:$Q$553,$D223+1,0)</f>
        <v>99.964285714285708</v>
      </c>
      <c r="Z223" s="3">
        <f t="shared" si="22"/>
        <v>2629293</v>
      </c>
      <c r="AA223" s="3">
        <f t="shared" si="23"/>
        <v>54574</v>
      </c>
      <c r="AB223" s="3">
        <f t="shared" si="24"/>
        <v>16932</v>
      </c>
      <c r="AC223" s="3">
        <f t="shared" si="25"/>
        <v>19447</v>
      </c>
      <c r="AD223" s="3">
        <f t="shared" si="26"/>
        <v>100816</v>
      </c>
    </row>
    <row r="224" spans="1:30" x14ac:dyDescent="0.15">
      <c r="A224" s="3">
        <v>219</v>
      </c>
      <c r="B224" s="3" t="str">
        <f t="shared" si="21"/>
        <v>通天塔219层boss</v>
      </c>
      <c r="C224" s="3">
        <f>INDEX([5]通天塔!$F$47:$F$1046,A224)</f>
        <v>316</v>
      </c>
      <c r="D224" s="3">
        <f t="shared" si="27"/>
        <v>316</v>
      </c>
      <c r="E224" s="3" t="s">
        <v>25</v>
      </c>
      <c r="F224" s="3" t="s">
        <v>26</v>
      </c>
      <c r="G224" s="3">
        <v>30</v>
      </c>
      <c r="H224" s="3">
        <v>30</v>
      </c>
      <c r="I224" s="3">
        <v>0.2</v>
      </c>
      <c r="J224" s="4">
        <v>0.7</v>
      </c>
      <c r="K224" s="4">
        <v>1</v>
      </c>
      <c r="L224" s="4">
        <v>5</v>
      </c>
      <c r="M224" s="3">
        <v>1</v>
      </c>
      <c r="N224" s="3">
        <v>2</v>
      </c>
      <c r="O224" s="3">
        <f>HLOOKUP(O$5,[1]非R能力!$B$8:$F$558,$D224+1,0)</f>
        <v>529230.63733146805</v>
      </c>
      <c r="P224" s="3">
        <f>HLOOKUP(P$5,[1]非R能力!$B$8:$F$558,$D224+1,0)</f>
        <v>85997.469080043666</v>
      </c>
      <c r="Q224" s="3">
        <f>HLOOKUP(Q$5,[1]非R能力!$B$8:$F$558,$D224+1,0)</f>
        <v>51620.004827707577</v>
      </c>
      <c r="R224" s="3">
        <f>HLOOKUP(R$5,[1]非R能力!$B$8:$F$558,$D224+1,0)</f>
        <v>71435.359477346923</v>
      </c>
      <c r="S224" s="3">
        <f>HLOOKUP(S$5,[1]非R能力!$B$8:$F$558,$D224+1,0)</f>
        <v>19658.972152142684</v>
      </c>
      <c r="T224" s="3">
        <f>INDEX([1]非R能力!$H$9:$H$558,D224)</f>
        <v>19810.493358661908</v>
      </c>
      <c r="U224" s="3">
        <f>IF(INDEX([1]非R能力!$FK$9:$FK$558,D224)=0,0,10)</f>
        <v>10</v>
      </c>
      <c r="V224" s="3">
        <f>IF(INDEX([1]非R能力!$FH$9:$FH$558,D224)=0,0,5000)</f>
        <v>5000</v>
      </c>
      <c r="W224" s="3">
        <f>HLOOKUP(W$5,[2]人物技能基础!$O$3:$Q$553,$D224+1,0)</f>
        <v>3.637142857142857</v>
      </c>
      <c r="X224" s="3">
        <f>HLOOKUP(X$5,[2]人物技能基础!$O$3:$Q$553,$D224+1,0)</f>
        <v>2.0186428571428574</v>
      </c>
      <c r="Y224" s="3">
        <f>HLOOKUP(Y$5,[2]人物技能基础!$O$3:$Q$553,$D224+1,0)</f>
        <v>99.964285714285708</v>
      </c>
      <c r="Z224" s="3">
        <f t="shared" si="22"/>
        <v>2667671</v>
      </c>
      <c r="AA224" s="3">
        <f t="shared" si="23"/>
        <v>55348</v>
      </c>
      <c r="AB224" s="3">
        <f t="shared" si="24"/>
        <v>17199</v>
      </c>
      <c r="AC224" s="3">
        <f t="shared" si="25"/>
        <v>19658</v>
      </c>
      <c r="AD224" s="3">
        <f t="shared" si="26"/>
        <v>102050</v>
      </c>
    </row>
    <row r="225" spans="1:30" x14ac:dyDescent="0.15">
      <c r="A225" s="3">
        <v>220</v>
      </c>
      <c r="B225" s="3" t="str">
        <f t="shared" si="21"/>
        <v>通天塔220层boss</v>
      </c>
      <c r="C225" s="3">
        <f>INDEX([5]通天塔!$F$47:$F$1046,A225)</f>
        <v>317</v>
      </c>
      <c r="D225" s="3">
        <f t="shared" si="27"/>
        <v>317</v>
      </c>
      <c r="E225" s="3" t="s">
        <v>25</v>
      </c>
      <c r="F225" s="3" t="s">
        <v>26</v>
      </c>
      <c r="G225" s="3">
        <v>30</v>
      </c>
      <c r="H225" s="3">
        <v>30</v>
      </c>
      <c r="I225" s="3">
        <v>0.2</v>
      </c>
      <c r="J225" s="4">
        <v>0.7</v>
      </c>
      <c r="K225" s="4">
        <v>1</v>
      </c>
      <c r="L225" s="4">
        <v>5</v>
      </c>
      <c r="M225" s="3">
        <v>1</v>
      </c>
      <c r="N225" s="3">
        <v>2</v>
      </c>
      <c r="O225" s="3">
        <f>HLOOKUP(O$5,[1]非R能力!$B$8:$F$558,$D225+1,0)</f>
        <v>537190.66713537462</v>
      </c>
      <c r="P225" s="3">
        <f>HLOOKUP(P$5,[1]非R能力!$B$8:$F$558,$D225+1,0)</f>
        <v>87096.775675459969</v>
      </c>
      <c r="Q225" s="3">
        <f>HLOOKUP(Q$5,[1]非R能力!$B$8:$F$558,$D225+1,0)</f>
        <v>52176.687378729977</v>
      </c>
      <c r="R225" s="3">
        <f>HLOOKUP(R$5,[1]非R能力!$B$8:$F$558,$D225+1,0)</f>
        <v>72304.043961976931</v>
      </c>
      <c r="S225" s="3">
        <f>HLOOKUP(S$5,[1]非R能力!$B$8:$F$558,$D225+1,0)</f>
        <v>19874.835517058749</v>
      </c>
      <c r="T225" s="3">
        <f>INDEX([1]非R能力!$H$9:$H$558,D225)</f>
        <v>19939.758193662576</v>
      </c>
      <c r="U225" s="3">
        <f>IF(INDEX([1]非R能力!$FK$9:$FK$558,D225)=0,0,10)</f>
        <v>10</v>
      </c>
      <c r="V225" s="3">
        <f>IF(INDEX([1]非R能力!$FH$9:$FH$558,D225)=0,0,5000)</f>
        <v>5000</v>
      </c>
      <c r="W225" s="3">
        <f>HLOOKUP(W$5,[2]人物技能基础!$O$3:$Q$553,$D225+1,0)</f>
        <v>3.637142857142857</v>
      </c>
      <c r="X225" s="3">
        <f>HLOOKUP(X$5,[2]人物技能基础!$O$3:$Q$553,$D225+1,0)</f>
        <v>2.0186428571428574</v>
      </c>
      <c r="Y225" s="3">
        <f>HLOOKUP(Y$5,[2]人物技能基础!$O$3:$Q$553,$D225+1,0)</f>
        <v>99.964285714285708</v>
      </c>
      <c r="Z225" s="3">
        <f t="shared" si="22"/>
        <v>2699663</v>
      </c>
      <c r="AA225" s="3">
        <f t="shared" si="23"/>
        <v>55957</v>
      </c>
      <c r="AB225" s="3">
        <f t="shared" si="24"/>
        <v>17419</v>
      </c>
      <c r="AC225" s="3">
        <f t="shared" si="25"/>
        <v>19874</v>
      </c>
      <c r="AD225" s="3">
        <f t="shared" si="26"/>
        <v>103291</v>
      </c>
    </row>
    <row r="226" spans="1:30" x14ac:dyDescent="0.15">
      <c r="A226" s="3">
        <v>221</v>
      </c>
      <c r="B226" s="3" t="str">
        <f t="shared" si="21"/>
        <v>通天塔221层boss</v>
      </c>
      <c r="C226" s="3">
        <f>INDEX([5]通天塔!$F$47:$F$1046,A226)</f>
        <v>317</v>
      </c>
      <c r="D226" s="3">
        <f t="shared" si="27"/>
        <v>317</v>
      </c>
      <c r="E226" s="3" t="s">
        <v>25</v>
      </c>
      <c r="F226" s="3" t="s">
        <v>26</v>
      </c>
      <c r="G226" s="3">
        <v>30</v>
      </c>
      <c r="H226" s="3">
        <v>30</v>
      </c>
      <c r="I226" s="3">
        <v>0.2</v>
      </c>
      <c r="J226" s="4">
        <v>0.7</v>
      </c>
      <c r="K226" s="4">
        <v>1</v>
      </c>
      <c r="L226" s="4">
        <v>5</v>
      </c>
      <c r="M226" s="3">
        <v>1</v>
      </c>
      <c r="N226" s="3">
        <v>2</v>
      </c>
      <c r="O226" s="3">
        <f>HLOOKUP(O$5,[1]非R能力!$B$8:$F$558,$D226+1,0)</f>
        <v>537190.66713537462</v>
      </c>
      <c r="P226" s="3">
        <f>HLOOKUP(P$5,[1]非R能力!$B$8:$F$558,$D226+1,0)</f>
        <v>87096.775675459969</v>
      </c>
      <c r="Q226" s="3">
        <f>HLOOKUP(Q$5,[1]非R能力!$B$8:$F$558,$D226+1,0)</f>
        <v>52176.687378729977</v>
      </c>
      <c r="R226" s="3">
        <f>HLOOKUP(R$5,[1]非R能力!$B$8:$F$558,$D226+1,0)</f>
        <v>72304.043961976931</v>
      </c>
      <c r="S226" s="3">
        <f>HLOOKUP(S$5,[1]非R能力!$B$8:$F$558,$D226+1,0)</f>
        <v>19874.835517058749</v>
      </c>
      <c r="T226" s="3">
        <f>INDEX([1]非R能力!$H$9:$H$558,D226)</f>
        <v>19939.758193662576</v>
      </c>
      <c r="U226" s="3">
        <f>IF(INDEX([1]非R能力!$FK$9:$FK$558,D226)=0,0,10)</f>
        <v>10</v>
      </c>
      <c r="V226" s="3">
        <f>IF(INDEX([1]非R能力!$FH$9:$FH$558,D226)=0,0,5000)</f>
        <v>5000</v>
      </c>
      <c r="W226" s="3">
        <f>HLOOKUP(W$5,[2]人物技能基础!$O$3:$Q$553,$D226+1,0)</f>
        <v>3.637142857142857</v>
      </c>
      <c r="X226" s="3">
        <f>HLOOKUP(X$5,[2]人物技能基础!$O$3:$Q$553,$D226+1,0)</f>
        <v>2.0186428571428574</v>
      </c>
      <c r="Y226" s="3">
        <f>HLOOKUP(Y$5,[2]人物技能基础!$O$3:$Q$553,$D226+1,0)</f>
        <v>99.964285714285708</v>
      </c>
      <c r="Z226" s="3">
        <f t="shared" si="22"/>
        <v>2699663</v>
      </c>
      <c r="AA226" s="3">
        <f t="shared" si="23"/>
        <v>55957</v>
      </c>
      <c r="AB226" s="3">
        <f t="shared" si="24"/>
        <v>17419</v>
      </c>
      <c r="AC226" s="3">
        <f t="shared" si="25"/>
        <v>19874</v>
      </c>
      <c r="AD226" s="3">
        <f t="shared" si="26"/>
        <v>103291</v>
      </c>
    </row>
    <row r="227" spans="1:30" x14ac:dyDescent="0.15">
      <c r="A227" s="3">
        <v>222</v>
      </c>
      <c r="B227" s="3" t="str">
        <f t="shared" si="21"/>
        <v>通天塔222层boss</v>
      </c>
      <c r="C227" s="3">
        <f>INDEX([5]通天塔!$F$47:$F$1046,A227)</f>
        <v>317</v>
      </c>
      <c r="D227" s="3">
        <f t="shared" si="27"/>
        <v>317</v>
      </c>
      <c r="E227" s="3" t="s">
        <v>25</v>
      </c>
      <c r="F227" s="3" t="s">
        <v>26</v>
      </c>
      <c r="G227" s="3">
        <v>30</v>
      </c>
      <c r="H227" s="3">
        <v>30</v>
      </c>
      <c r="I227" s="3">
        <v>0.2</v>
      </c>
      <c r="J227" s="4">
        <v>0.7</v>
      </c>
      <c r="K227" s="4">
        <v>1</v>
      </c>
      <c r="L227" s="4">
        <v>5</v>
      </c>
      <c r="M227" s="3">
        <v>1</v>
      </c>
      <c r="N227" s="3">
        <v>2</v>
      </c>
      <c r="O227" s="3">
        <f>HLOOKUP(O$5,[1]非R能力!$B$8:$F$558,$D227+1,0)</f>
        <v>537190.66713537462</v>
      </c>
      <c r="P227" s="3">
        <f>HLOOKUP(P$5,[1]非R能力!$B$8:$F$558,$D227+1,0)</f>
        <v>87096.775675459969</v>
      </c>
      <c r="Q227" s="3">
        <f>HLOOKUP(Q$5,[1]非R能力!$B$8:$F$558,$D227+1,0)</f>
        <v>52176.687378729977</v>
      </c>
      <c r="R227" s="3">
        <f>HLOOKUP(R$5,[1]非R能力!$B$8:$F$558,$D227+1,0)</f>
        <v>72304.043961976931</v>
      </c>
      <c r="S227" s="3">
        <f>HLOOKUP(S$5,[1]非R能力!$B$8:$F$558,$D227+1,0)</f>
        <v>19874.835517058749</v>
      </c>
      <c r="T227" s="3">
        <f>INDEX([1]非R能力!$H$9:$H$558,D227)</f>
        <v>19939.758193662576</v>
      </c>
      <c r="U227" s="3">
        <f>IF(INDEX([1]非R能力!$FK$9:$FK$558,D227)=0,0,10)</f>
        <v>10</v>
      </c>
      <c r="V227" s="3">
        <f>IF(INDEX([1]非R能力!$FH$9:$FH$558,D227)=0,0,5000)</f>
        <v>5000</v>
      </c>
      <c r="W227" s="3">
        <f>HLOOKUP(W$5,[2]人物技能基础!$O$3:$Q$553,$D227+1,0)</f>
        <v>3.637142857142857</v>
      </c>
      <c r="X227" s="3">
        <f>HLOOKUP(X$5,[2]人物技能基础!$O$3:$Q$553,$D227+1,0)</f>
        <v>2.0186428571428574</v>
      </c>
      <c r="Y227" s="3">
        <f>HLOOKUP(Y$5,[2]人物技能基础!$O$3:$Q$553,$D227+1,0)</f>
        <v>99.964285714285708</v>
      </c>
      <c r="Z227" s="3">
        <f t="shared" si="22"/>
        <v>2699663</v>
      </c>
      <c r="AA227" s="3">
        <f t="shared" si="23"/>
        <v>55957</v>
      </c>
      <c r="AB227" s="3">
        <f t="shared" si="24"/>
        <v>17419</v>
      </c>
      <c r="AC227" s="3">
        <f t="shared" si="25"/>
        <v>19874</v>
      </c>
      <c r="AD227" s="3">
        <f t="shared" si="26"/>
        <v>103291</v>
      </c>
    </row>
    <row r="228" spans="1:30" x14ac:dyDescent="0.15">
      <c r="A228" s="3">
        <v>223</v>
      </c>
      <c r="B228" s="3" t="str">
        <f t="shared" si="21"/>
        <v>通天塔223层boss</v>
      </c>
      <c r="C228" s="3">
        <f>INDEX([5]通天塔!$F$47:$F$1046,A228)</f>
        <v>317</v>
      </c>
      <c r="D228" s="3">
        <f t="shared" si="27"/>
        <v>317</v>
      </c>
      <c r="E228" s="3" t="s">
        <v>25</v>
      </c>
      <c r="F228" s="3" t="s">
        <v>26</v>
      </c>
      <c r="G228" s="3">
        <v>30</v>
      </c>
      <c r="H228" s="3">
        <v>30</v>
      </c>
      <c r="I228" s="3">
        <v>0.2</v>
      </c>
      <c r="J228" s="4">
        <v>0.7</v>
      </c>
      <c r="K228" s="4">
        <v>1</v>
      </c>
      <c r="L228" s="4">
        <v>5</v>
      </c>
      <c r="M228" s="3">
        <v>1</v>
      </c>
      <c r="N228" s="3">
        <v>2</v>
      </c>
      <c r="O228" s="3">
        <f>HLOOKUP(O$5,[1]非R能力!$B$8:$F$558,$D228+1,0)</f>
        <v>537190.66713537462</v>
      </c>
      <c r="P228" s="3">
        <f>HLOOKUP(P$5,[1]非R能力!$B$8:$F$558,$D228+1,0)</f>
        <v>87096.775675459969</v>
      </c>
      <c r="Q228" s="3">
        <f>HLOOKUP(Q$5,[1]非R能力!$B$8:$F$558,$D228+1,0)</f>
        <v>52176.687378729977</v>
      </c>
      <c r="R228" s="3">
        <f>HLOOKUP(R$5,[1]非R能力!$B$8:$F$558,$D228+1,0)</f>
        <v>72304.043961976931</v>
      </c>
      <c r="S228" s="3">
        <f>HLOOKUP(S$5,[1]非R能力!$B$8:$F$558,$D228+1,0)</f>
        <v>19874.835517058749</v>
      </c>
      <c r="T228" s="3">
        <f>INDEX([1]非R能力!$H$9:$H$558,D228)</f>
        <v>19939.758193662576</v>
      </c>
      <c r="U228" s="3">
        <f>IF(INDEX([1]非R能力!$FK$9:$FK$558,D228)=0,0,10)</f>
        <v>10</v>
      </c>
      <c r="V228" s="3">
        <f>IF(INDEX([1]非R能力!$FH$9:$FH$558,D228)=0,0,5000)</f>
        <v>5000</v>
      </c>
      <c r="W228" s="3">
        <f>HLOOKUP(W$5,[2]人物技能基础!$O$3:$Q$553,$D228+1,0)</f>
        <v>3.637142857142857</v>
      </c>
      <c r="X228" s="3">
        <f>HLOOKUP(X$5,[2]人物技能基础!$O$3:$Q$553,$D228+1,0)</f>
        <v>2.0186428571428574</v>
      </c>
      <c r="Y228" s="3">
        <f>HLOOKUP(Y$5,[2]人物技能基础!$O$3:$Q$553,$D228+1,0)</f>
        <v>99.964285714285708</v>
      </c>
      <c r="Z228" s="3">
        <f t="shared" si="22"/>
        <v>2699663</v>
      </c>
      <c r="AA228" s="3">
        <f t="shared" si="23"/>
        <v>55957</v>
      </c>
      <c r="AB228" s="3">
        <f t="shared" si="24"/>
        <v>17419</v>
      </c>
      <c r="AC228" s="3">
        <f t="shared" si="25"/>
        <v>19874</v>
      </c>
      <c r="AD228" s="3">
        <f t="shared" si="26"/>
        <v>103291</v>
      </c>
    </row>
    <row r="229" spans="1:30" x14ac:dyDescent="0.15">
      <c r="A229" s="3">
        <v>224</v>
      </c>
      <c r="B229" s="3" t="str">
        <f t="shared" si="21"/>
        <v>通天塔224层boss</v>
      </c>
      <c r="C229" s="3">
        <f>INDEX([5]通天塔!$F$47:$F$1046,A229)</f>
        <v>318</v>
      </c>
      <c r="D229" s="3">
        <f t="shared" si="27"/>
        <v>318</v>
      </c>
      <c r="E229" s="3" t="s">
        <v>25</v>
      </c>
      <c r="F229" s="3" t="s">
        <v>26</v>
      </c>
      <c r="G229" s="3">
        <v>30</v>
      </c>
      <c r="H229" s="3">
        <v>30</v>
      </c>
      <c r="I229" s="3">
        <v>0.2</v>
      </c>
      <c r="J229" s="4">
        <v>0.7</v>
      </c>
      <c r="K229" s="4">
        <v>1</v>
      </c>
      <c r="L229" s="4">
        <v>5</v>
      </c>
      <c r="M229" s="3">
        <v>1</v>
      </c>
      <c r="N229" s="3">
        <v>2</v>
      </c>
      <c r="O229" s="3">
        <f>HLOOKUP(O$5,[1]非R能力!$B$8:$F$558,$D229+1,0)</f>
        <v>562691.9654837565</v>
      </c>
      <c r="P229" s="3">
        <f>HLOOKUP(P$5,[1]非R能力!$B$8:$F$558,$D229+1,0)</f>
        <v>88433.22944950861</v>
      </c>
      <c r="Q229" s="3">
        <f>HLOOKUP(Q$5,[1]非R能力!$B$8:$F$558,$D229+1,0)</f>
        <v>52819.231412859168</v>
      </c>
      <c r="R229" s="3">
        <f>HLOOKUP(R$5,[1]非R能力!$B$8:$F$558,$D229+1,0)</f>
        <v>73164.405106761595</v>
      </c>
      <c r="S229" s="3">
        <f>HLOOKUP(S$5,[1]非R能力!$B$8:$F$558,$D229+1,0)</f>
        <v>20076.70552045184</v>
      </c>
      <c r="T229" s="3">
        <f>INDEX([1]非R能力!$H$9:$H$558,D229)</f>
        <v>20069.675458560003</v>
      </c>
      <c r="U229" s="3">
        <f>IF(INDEX([1]非R能力!$FK$9:$FK$558,D229)=0,0,10)</f>
        <v>10</v>
      </c>
      <c r="V229" s="3">
        <f>IF(INDEX([1]非R能力!$FH$9:$FH$558,D229)=0,0,5000)</f>
        <v>5000</v>
      </c>
      <c r="W229" s="3">
        <f>HLOOKUP(W$5,[2]人物技能基础!$O$3:$Q$553,$D229+1,0)</f>
        <v>3.637142857142857</v>
      </c>
      <c r="X229" s="3">
        <f>HLOOKUP(X$5,[2]人物技能基础!$O$3:$Q$553,$D229+1,0)</f>
        <v>2.0186428571428574</v>
      </c>
      <c r="Y229" s="3">
        <f>HLOOKUP(Y$5,[2]人物技能基础!$O$3:$Q$553,$D229+1,0)</f>
        <v>99.964285714285708</v>
      </c>
      <c r="Z229" s="3">
        <f t="shared" si="22"/>
        <v>2738114</v>
      </c>
      <c r="AA229" s="3">
        <f t="shared" si="23"/>
        <v>56770</v>
      </c>
      <c r="AB229" s="3">
        <f t="shared" si="24"/>
        <v>17686</v>
      </c>
      <c r="AC229" s="3">
        <f t="shared" si="25"/>
        <v>20076</v>
      </c>
      <c r="AD229" s="3">
        <f t="shared" si="26"/>
        <v>104520</v>
      </c>
    </row>
    <row r="230" spans="1:30" x14ac:dyDescent="0.15">
      <c r="A230" s="3">
        <v>225</v>
      </c>
      <c r="B230" s="3" t="str">
        <f t="shared" si="21"/>
        <v>通天塔225层boss</v>
      </c>
      <c r="C230" s="3">
        <f>INDEX([5]通天塔!$F$47:$F$1046,A230)</f>
        <v>318</v>
      </c>
      <c r="D230" s="3">
        <f t="shared" si="27"/>
        <v>318</v>
      </c>
      <c r="E230" s="3" t="s">
        <v>25</v>
      </c>
      <c r="F230" s="3" t="s">
        <v>26</v>
      </c>
      <c r="G230" s="3">
        <v>30</v>
      </c>
      <c r="H230" s="3">
        <v>30</v>
      </c>
      <c r="I230" s="3">
        <v>0.2</v>
      </c>
      <c r="J230" s="4">
        <v>0.7</v>
      </c>
      <c r="K230" s="4">
        <v>1</v>
      </c>
      <c r="L230" s="4">
        <v>5</v>
      </c>
      <c r="M230" s="3">
        <v>1</v>
      </c>
      <c r="N230" s="3">
        <v>2</v>
      </c>
      <c r="O230" s="3">
        <f>HLOOKUP(O$5,[1]非R能力!$B$8:$F$558,$D230+1,0)</f>
        <v>562691.9654837565</v>
      </c>
      <c r="P230" s="3">
        <f>HLOOKUP(P$5,[1]非R能力!$B$8:$F$558,$D230+1,0)</f>
        <v>88433.22944950861</v>
      </c>
      <c r="Q230" s="3">
        <f>HLOOKUP(Q$5,[1]非R能力!$B$8:$F$558,$D230+1,0)</f>
        <v>52819.231412859168</v>
      </c>
      <c r="R230" s="3">
        <f>HLOOKUP(R$5,[1]非R能力!$B$8:$F$558,$D230+1,0)</f>
        <v>73164.405106761595</v>
      </c>
      <c r="S230" s="3">
        <f>HLOOKUP(S$5,[1]非R能力!$B$8:$F$558,$D230+1,0)</f>
        <v>20076.70552045184</v>
      </c>
      <c r="T230" s="3">
        <f>INDEX([1]非R能力!$H$9:$H$558,D230)</f>
        <v>20069.675458560003</v>
      </c>
      <c r="U230" s="3">
        <f>IF(INDEX([1]非R能力!$FK$9:$FK$558,D230)=0,0,10)</f>
        <v>10</v>
      </c>
      <c r="V230" s="3">
        <f>IF(INDEX([1]非R能力!$FH$9:$FH$558,D230)=0,0,5000)</f>
        <v>5000</v>
      </c>
      <c r="W230" s="3">
        <f>HLOOKUP(W$5,[2]人物技能基础!$O$3:$Q$553,$D230+1,0)</f>
        <v>3.637142857142857</v>
      </c>
      <c r="X230" s="3">
        <f>HLOOKUP(X$5,[2]人物技能基础!$O$3:$Q$553,$D230+1,0)</f>
        <v>2.0186428571428574</v>
      </c>
      <c r="Y230" s="3">
        <f>HLOOKUP(Y$5,[2]人物技能基础!$O$3:$Q$553,$D230+1,0)</f>
        <v>99.964285714285708</v>
      </c>
      <c r="Z230" s="3">
        <f t="shared" si="22"/>
        <v>2738114</v>
      </c>
      <c r="AA230" s="3">
        <f t="shared" si="23"/>
        <v>56770</v>
      </c>
      <c r="AB230" s="3">
        <f t="shared" si="24"/>
        <v>17686</v>
      </c>
      <c r="AC230" s="3">
        <f t="shared" si="25"/>
        <v>20076</v>
      </c>
      <c r="AD230" s="3">
        <f t="shared" si="26"/>
        <v>104520</v>
      </c>
    </row>
    <row r="231" spans="1:30" x14ac:dyDescent="0.15">
      <c r="A231" s="3">
        <v>226</v>
      </c>
      <c r="B231" s="3" t="str">
        <f t="shared" si="21"/>
        <v>通天塔226层boss</v>
      </c>
      <c r="C231" s="3">
        <f>INDEX([5]通天塔!$F$47:$F$1046,A231)</f>
        <v>318</v>
      </c>
      <c r="D231" s="3">
        <f t="shared" si="27"/>
        <v>318</v>
      </c>
      <c r="E231" s="3" t="s">
        <v>25</v>
      </c>
      <c r="F231" s="3" t="s">
        <v>26</v>
      </c>
      <c r="G231" s="3">
        <v>30</v>
      </c>
      <c r="H231" s="3">
        <v>30</v>
      </c>
      <c r="I231" s="3">
        <v>0.2</v>
      </c>
      <c r="J231" s="4">
        <v>0.7</v>
      </c>
      <c r="K231" s="4">
        <v>1</v>
      </c>
      <c r="L231" s="4">
        <v>5</v>
      </c>
      <c r="M231" s="3">
        <v>1</v>
      </c>
      <c r="N231" s="3">
        <v>2</v>
      </c>
      <c r="O231" s="3">
        <f>HLOOKUP(O$5,[1]非R能力!$B$8:$F$558,$D231+1,0)</f>
        <v>562691.9654837565</v>
      </c>
      <c r="P231" s="3">
        <f>HLOOKUP(P$5,[1]非R能力!$B$8:$F$558,$D231+1,0)</f>
        <v>88433.22944950861</v>
      </c>
      <c r="Q231" s="3">
        <f>HLOOKUP(Q$5,[1]非R能力!$B$8:$F$558,$D231+1,0)</f>
        <v>52819.231412859168</v>
      </c>
      <c r="R231" s="3">
        <f>HLOOKUP(R$5,[1]非R能力!$B$8:$F$558,$D231+1,0)</f>
        <v>73164.405106761595</v>
      </c>
      <c r="S231" s="3">
        <f>HLOOKUP(S$5,[1]非R能力!$B$8:$F$558,$D231+1,0)</f>
        <v>20076.70552045184</v>
      </c>
      <c r="T231" s="3">
        <f>INDEX([1]非R能力!$H$9:$H$558,D231)</f>
        <v>20069.675458560003</v>
      </c>
      <c r="U231" s="3">
        <f>IF(INDEX([1]非R能力!$FK$9:$FK$558,D231)=0,0,10)</f>
        <v>10</v>
      </c>
      <c r="V231" s="3">
        <f>IF(INDEX([1]非R能力!$FH$9:$FH$558,D231)=0,0,5000)</f>
        <v>5000</v>
      </c>
      <c r="W231" s="3">
        <f>HLOOKUP(W$5,[2]人物技能基础!$O$3:$Q$553,$D231+1,0)</f>
        <v>3.637142857142857</v>
      </c>
      <c r="X231" s="3">
        <f>HLOOKUP(X$5,[2]人物技能基础!$O$3:$Q$553,$D231+1,0)</f>
        <v>2.0186428571428574</v>
      </c>
      <c r="Y231" s="3">
        <f>HLOOKUP(Y$5,[2]人物技能基础!$O$3:$Q$553,$D231+1,0)</f>
        <v>99.964285714285708</v>
      </c>
      <c r="Z231" s="3">
        <f t="shared" si="22"/>
        <v>2738114</v>
      </c>
      <c r="AA231" s="3">
        <f t="shared" si="23"/>
        <v>56770</v>
      </c>
      <c r="AB231" s="3">
        <f t="shared" si="24"/>
        <v>17686</v>
      </c>
      <c r="AC231" s="3">
        <f t="shared" si="25"/>
        <v>20076</v>
      </c>
      <c r="AD231" s="3">
        <f t="shared" si="26"/>
        <v>104520</v>
      </c>
    </row>
    <row r="232" spans="1:30" x14ac:dyDescent="0.15">
      <c r="A232" s="3">
        <v>227</v>
      </c>
      <c r="B232" s="3" t="str">
        <f t="shared" si="21"/>
        <v>通天塔227层boss</v>
      </c>
      <c r="C232" s="3">
        <f>INDEX([5]通天塔!$F$47:$F$1046,A232)</f>
        <v>319</v>
      </c>
      <c r="D232" s="3">
        <f t="shared" si="27"/>
        <v>319</v>
      </c>
      <c r="E232" s="3" t="s">
        <v>25</v>
      </c>
      <c r="F232" s="3" t="s">
        <v>26</v>
      </c>
      <c r="G232" s="3">
        <v>30</v>
      </c>
      <c r="H232" s="3">
        <v>30</v>
      </c>
      <c r="I232" s="3">
        <v>0.2</v>
      </c>
      <c r="J232" s="4">
        <v>0.7</v>
      </c>
      <c r="K232" s="4">
        <v>1</v>
      </c>
      <c r="L232" s="4">
        <v>5</v>
      </c>
      <c r="M232" s="3">
        <v>1</v>
      </c>
      <c r="N232" s="3">
        <v>2</v>
      </c>
      <c r="O232" s="3">
        <f>HLOOKUP(O$5,[1]非R能力!$B$8:$F$558,$D232+1,0)</f>
        <v>570543.42016691063</v>
      </c>
      <c r="P232" s="3">
        <f>HLOOKUP(P$5,[1]非R能力!$B$8:$F$558,$D232+1,0)</f>
        <v>89458.877922840969</v>
      </c>
      <c r="Q232" s="3">
        <f>HLOOKUP(Q$5,[1]非R能力!$B$8:$F$558,$D232+1,0)</f>
        <v>53331.575727792791</v>
      </c>
      <c r="R232" s="3">
        <f>HLOOKUP(R$5,[1]非R能力!$B$8:$F$558,$D232+1,0)</f>
        <v>74023.942867091828</v>
      </c>
      <c r="S232" s="3">
        <f>HLOOKUP(S$5,[1]非R能力!$B$8:$F$558,$D232+1,0)</f>
        <v>20264.740047907926</v>
      </c>
      <c r="T232" s="3">
        <f>INDEX([1]非R能力!$H$9:$H$558,D232)</f>
        <v>20200.247888647995</v>
      </c>
      <c r="U232" s="3">
        <f>IF(INDEX([1]非R能力!$FK$9:$FK$558,D232)=0,0,10)</f>
        <v>10</v>
      </c>
      <c r="V232" s="3">
        <f>IF(INDEX([1]非R能力!$FH$9:$FH$558,D232)=0,0,5000)</f>
        <v>5000</v>
      </c>
      <c r="W232" s="3">
        <f>HLOOKUP(W$5,[2]人物技能基础!$O$3:$Q$553,$D232+1,0)</f>
        <v>3.637142857142857</v>
      </c>
      <c r="X232" s="3">
        <f>HLOOKUP(X$5,[2]人物技能基础!$O$3:$Q$553,$D232+1,0)</f>
        <v>2.0186428571428574</v>
      </c>
      <c r="Y232" s="3">
        <f>HLOOKUP(Y$5,[2]人物技能基础!$O$3:$Q$553,$D232+1,0)</f>
        <v>99.964285714285708</v>
      </c>
      <c r="Z232" s="3">
        <f t="shared" si="22"/>
        <v>2768139</v>
      </c>
      <c r="AA232" s="3">
        <f t="shared" si="23"/>
        <v>57335</v>
      </c>
      <c r="AB232" s="3">
        <f t="shared" si="24"/>
        <v>17891</v>
      </c>
      <c r="AC232" s="3">
        <f t="shared" si="25"/>
        <v>20264</v>
      </c>
      <c r="AD232" s="3">
        <f t="shared" si="26"/>
        <v>105748</v>
      </c>
    </row>
    <row r="233" spans="1:30" x14ac:dyDescent="0.15">
      <c r="A233" s="3">
        <v>228</v>
      </c>
      <c r="B233" s="3" t="str">
        <f t="shared" si="21"/>
        <v>通天塔228层boss</v>
      </c>
      <c r="C233" s="3">
        <f>INDEX([5]通天塔!$F$47:$F$1046,A233)</f>
        <v>319</v>
      </c>
      <c r="D233" s="3">
        <f t="shared" si="27"/>
        <v>319</v>
      </c>
      <c r="E233" s="3" t="s">
        <v>25</v>
      </c>
      <c r="F233" s="3" t="s">
        <v>26</v>
      </c>
      <c r="G233" s="3">
        <v>30</v>
      </c>
      <c r="H233" s="3">
        <v>30</v>
      </c>
      <c r="I233" s="3">
        <v>0.2</v>
      </c>
      <c r="J233" s="4">
        <v>0.7</v>
      </c>
      <c r="K233" s="4">
        <v>1</v>
      </c>
      <c r="L233" s="4">
        <v>5</v>
      </c>
      <c r="M233" s="3">
        <v>1</v>
      </c>
      <c r="N233" s="3">
        <v>2</v>
      </c>
      <c r="O233" s="3">
        <f>HLOOKUP(O$5,[1]非R能力!$B$8:$F$558,$D233+1,0)</f>
        <v>570543.42016691063</v>
      </c>
      <c r="P233" s="3">
        <f>HLOOKUP(P$5,[1]非R能力!$B$8:$F$558,$D233+1,0)</f>
        <v>89458.877922840969</v>
      </c>
      <c r="Q233" s="3">
        <f>HLOOKUP(Q$5,[1]非R能力!$B$8:$F$558,$D233+1,0)</f>
        <v>53331.575727792791</v>
      </c>
      <c r="R233" s="3">
        <f>HLOOKUP(R$5,[1]非R能力!$B$8:$F$558,$D233+1,0)</f>
        <v>74023.942867091828</v>
      </c>
      <c r="S233" s="3">
        <f>HLOOKUP(S$5,[1]非R能力!$B$8:$F$558,$D233+1,0)</f>
        <v>20264.740047907926</v>
      </c>
      <c r="T233" s="3">
        <f>INDEX([1]非R能力!$H$9:$H$558,D233)</f>
        <v>20200.247888647995</v>
      </c>
      <c r="U233" s="3">
        <f>IF(INDEX([1]非R能力!$FK$9:$FK$558,D233)=0,0,10)</f>
        <v>10</v>
      </c>
      <c r="V233" s="3">
        <f>IF(INDEX([1]非R能力!$FH$9:$FH$558,D233)=0,0,5000)</f>
        <v>5000</v>
      </c>
      <c r="W233" s="3">
        <f>HLOOKUP(W$5,[2]人物技能基础!$O$3:$Q$553,$D233+1,0)</f>
        <v>3.637142857142857</v>
      </c>
      <c r="X233" s="3">
        <f>HLOOKUP(X$5,[2]人物技能基础!$O$3:$Q$553,$D233+1,0)</f>
        <v>2.0186428571428574</v>
      </c>
      <c r="Y233" s="3">
        <f>HLOOKUP(Y$5,[2]人物技能基础!$O$3:$Q$553,$D233+1,0)</f>
        <v>99.964285714285708</v>
      </c>
      <c r="Z233" s="3">
        <f t="shared" si="22"/>
        <v>2768139</v>
      </c>
      <c r="AA233" s="3">
        <f t="shared" si="23"/>
        <v>57335</v>
      </c>
      <c r="AB233" s="3">
        <f t="shared" si="24"/>
        <v>17891</v>
      </c>
      <c r="AC233" s="3">
        <f t="shared" si="25"/>
        <v>20264</v>
      </c>
      <c r="AD233" s="3">
        <f t="shared" si="26"/>
        <v>105748</v>
      </c>
    </row>
    <row r="234" spans="1:30" x14ac:dyDescent="0.15">
      <c r="A234" s="3">
        <v>229</v>
      </c>
      <c r="B234" s="3" t="str">
        <f t="shared" si="21"/>
        <v>通天塔229层boss</v>
      </c>
      <c r="C234" s="3">
        <f>INDEX([5]通天塔!$F$47:$F$1046,A234)</f>
        <v>319</v>
      </c>
      <c r="D234" s="3">
        <f t="shared" si="27"/>
        <v>319</v>
      </c>
      <c r="E234" s="3" t="s">
        <v>25</v>
      </c>
      <c r="F234" s="3" t="s">
        <v>26</v>
      </c>
      <c r="G234" s="3">
        <v>30</v>
      </c>
      <c r="H234" s="3">
        <v>30</v>
      </c>
      <c r="I234" s="3">
        <v>0.2</v>
      </c>
      <c r="J234" s="4">
        <v>0.7</v>
      </c>
      <c r="K234" s="4">
        <v>1</v>
      </c>
      <c r="L234" s="4">
        <v>5</v>
      </c>
      <c r="M234" s="3">
        <v>1</v>
      </c>
      <c r="N234" s="3">
        <v>2</v>
      </c>
      <c r="O234" s="3">
        <f>HLOOKUP(O$5,[1]非R能力!$B$8:$F$558,$D234+1,0)</f>
        <v>570543.42016691063</v>
      </c>
      <c r="P234" s="3">
        <f>HLOOKUP(P$5,[1]非R能力!$B$8:$F$558,$D234+1,0)</f>
        <v>89458.877922840969</v>
      </c>
      <c r="Q234" s="3">
        <f>HLOOKUP(Q$5,[1]非R能力!$B$8:$F$558,$D234+1,0)</f>
        <v>53331.575727792791</v>
      </c>
      <c r="R234" s="3">
        <f>HLOOKUP(R$5,[1]非R能力!$B$8:$F$558,$D234+1,0)</f>
        <v>74023.942867091828</v>
      </c>
      <c r="S234" s="3">
        <f>HLOOKUP(S$5,[1]非R能力!$B$8:$F$558,$D234+1,0)</f>
        <v>20264.740047907926</v>
      </c>
      <c r="T234" s="3">
        <f>INDEX([1]非R能力!$H$9:$H$558,D234)</f>
        <v>20200.247888647995</v>
      </c>
      <c r="U234" s="3">
        <f>IF(INDEX([1]非R能力!$FK$9:$FK$558,D234)=0,0,10)</f>
        <v>10</v>
      </c>
      <c r="V234" s="3">
        <f>IF(INDEX([1]非R能力!$FH$9:$FH$558,D234)=0,0,5000)</f>
        <v>5000</v>
      </c>
      <c r="W234" s="3">
        <f>HLOOKUP(W$5,[2]人物技能基础!$O$3:$Q$553,$D234+1,0)</f>
        <v>3.637142857142857</v>
      </c>
      <c r="X234" s="3">
        <f>HLOOKUP(X$5,[2]人物技能基础!$O$3:$Q$553,$D234+1,0)</f>
        <v>2.0186428571428574</v>
      </c>
      <c r="Y234" s="3">
        <f>HLOOKUP(Y$5,[2]人物技能基础!$O$3:$Q$553,$D234+1,0)</f>
        <v>99.964285714285708</v>
      </c>
      <c r="Z234" s="3">
        <f t="shared" si="22"/>
        <v>2768139</v>
      </c>
      <c r="AA234" s="3">
        <f t="shared" si="23"/>
        <v>57335</v>
      </c>
      <c r="AB234" s="3">
        <f t="shared" si="24"/>
        <v>17891</v>
      </c>
      <c r="AC234" s="3">
        <f t="shared" si="25"/>
        <v>20264</v>
      </c>
      <c r="AD234" s="3">
        <f t="shared" si="26"/>
        <v>105748</v>
      </c>
    </row>
    <row r="235" spans="1:30" x14ac:dyDescent="0.15">
      <c r="A235" s="3">
        <v>230</v>
      </c>
      <c r="B235" s="3" t="str">
        <f t="shared" si="21"/>
        <v>通天塔230层boss</v>
      </c>
      <c r="C235" s="3">
        <f>INDEX([5]通天塔!$F$47:$F$1046,A235)</f>
        <v>320</v>
      </c>
      <c r="D235" s="3">
        <f t="shared" si="27"/>
        <v>320</v>
      </c>
      <c r="E235" s="3" t="s">
        <v>25</v>
      </c>
      <c r="F235" s="3" t="s">
        <v>26</v>
      </c>
      <c r="G235" s="3">
        <v>30</v>
      </c>
      <c r="H235" s="3">
        <v>30</v>
      </c>
      <c r="I235" s="3">
        <v>0.2</v>
      </c>
      <c r="J235" s="4">
        <v>0.7</v>
      </c>
      <c r="K235" s="4">
        <v>1</v>
      </c>
      <c r="L235" s="4">
        <v>5</v>
      </c>
      <c r="M235" s="3">
        <v>1</v>
      </c>
      <c r="N235" s="3">
        <v>2</v>
      </c>
      <c r="O235" s="3">
        <f>HLOOKUP(O$5,[1]非R能力!$B$8:$F$558,$D235+1,0)</f>
        <v>581340.11128859001</v>
      </c>
      <c r="P235" s="3">
        <f>HLOOKUP(P$5,[1]非R能力!$B$8:$F$558,$D235+1,0)</f>
        <v>90771.888184671014</v>
      </c>
      <c r="Q235" s="3">
        <f>HLOOKUP(Q$5,[1]非R能力!$B$8:$F$558,$D235+1,0)</f>
        <v>54015.857768444883</v>
      </c>
      <c r="R235" s="3">
        <f>HLOOKUP(R$5,[1]非R能力!$B$8:$F$558,$D235+1,0)</f>
        <v>74879.812758802873</v>
      </c>
      <c r="S235" s="3">
        <f>HLOOKUP(S$5,[1]非R能力!$B$8:$F$558,$D235+1,0)</f>
        <v>20440.405935273197</v>
      </c>
      <c r="T235" s="3">
        <f>INDEX([1]非R能力!$H$9:$H$558,D235)</f>
        <v>20331.478225367122</v>
      </c>
      <c r="U235" s="3">
        <f>IF(INDEX([1]非R能力!$FK$9:$FK$558,D235)=0,0,10)</f>
        <v>10</v>
      </c>
      <c r="V235" s="3">
        <f>IF(INDEX([1]非R能力!$FH$9:$FH$558,D235)=0,0,5000)</f>
        <v>5000</v>
      </c>
      <c r="W235" s="3">
        <f>HLOOKUP(W$5,[2]人物技能基础!$O$3:$Q$553,$D235+1,0)</f>
        <v>3.637142857142857</v>
      </c>
      <c r="X235" s="3">
        <f>HLOOKUP(X$5,[2]人物技能基础!$O$3:$Q$553,$D235+1,0)</f>
        <v>2.0186428571428574</v>
      </c>
      <c r="Y235" s="3">
        <f>HLOOKUP(Y$5,[2]人物技能基础!$O$3:$Q$553,$D235+1,0)</f>
        <v>99.964285714285708</v>
      </c>
      <c r="Z235" s="3">
        <f t="shared" si="22"/>
        <v>2805953</v>
      </c>
      <c r="AA235" s="3">
        <f t="shared" si="23"/>
        <v>58091</v>
      </c>
      <c r="AB235" s="3">
        <f t="shared" si="24"/>
        <v>18154</v>
      </c>
      <c r="AC235" s="3">
        <f t="shared" si="25"/>
        <v>20440</v>
      </c>
      <c r="AD235" s="3">
        <f t="shared" si="26"/>
        <v>106971</v>
      </c>
    </row>
    <row r="236" spans="1:30" x14ac:dyDescent="0.15">
      <c r="A236" s="3">
        <v>231</v>
      </c>
      <c r="B236" s="3" t="str">
        <f t="shared" si="21"/>
        <v>通天塔231层boss</v>
      </c>
      <c r="C236" s="3">
        <f>INDEX([5]通天塔!$F$47:$F$1046,A236)</f>
        <v>320</v>
      </c>
      <c r="D236" s="3">
        <f t="shared" si="27"/>
        <v>320</v>
      </c>
      <c r="E236" s="3" t="s">
        <v>25</v>
      </c>
      <c r="F236" s="3" t="s">
        <v>26</v>
      </c>
      <c r="G236" s="3">
        <v>30</v>
      </c>
      <c r="H236" s="3">
        <v>30</v>
      </c>
      <c r="I236" s="3">
        <v>0.2</v>
      </c>
      <c r="J236" s="4">
        <v>0.7</v>
      </c>
      <c r="K236" s="4">
        <v>1</v>
      </c>
      <c r="L236" s="4">
        <v>5</v>
      </c>
      <c r="M236" s="3">
        <v>1</v>
      </c>
      <c r="N236" s="3">
        <v>2</v>
      </c>
      <c r="O236" s="3">
        <f>HLOOKUP(O$5,[1]非R能力!$B$8:$F$558,$D236+1,0)</f>
        <v>581340.11128859001</v>
      </c>
      <c r="P236" s="3">
        <f>HLOOKUP(P$5,[1]非R能力!$B$8:$F$558,$D236+1,0)</f>
        <v>90771.888184671014</v>
      </c>
      <c r="Q236" s="3">
        <f>HLOOKUP(Q$5,[1]非R能力!$B$8:$F$558,$D236+1,0)</f>
        <v>54015.857768444883</v>
      </c>
      <c r="R236" s="3">
        <f>HLOOKUP(R$5,[1]非R能力!$B$8:$F$558,$D236+1,0)</f>
        <v>74879.812758802873</v>
      </c>
      <c r="S236" s="3">
        <f>HLOOKUP(S$5,[1]非R能力!$B$8:$F$558,$D236+1,0)</f>
        <v>20440.405935273197</v>
      </c>
      <c r="T236" s="3">
        <f>INDEX([1]非R能力!$H$9:$H$558,D236)</f>
        <v>20331.478225367122</v>
      </c>
      <c r="U236" s="3">
        <f>IF(INDEX([1]非R能力!$FK$9:$FK$558,D236)=0,0,10)</f>
        <v>10</v>
      </c>
      <c r="V236" s="3">
        <f>IF(INDEX([1]非R能力!$FH$9:$FH$558,D236)=0,0,5000)</f>
        <v>5000</v>
      </c>
      <c r="W236" s="3">
        <f>HLOOKUP(W$5,[2]人物技能基础!$O$3:$Q$553,$D236+1,0)</f>
        <v>3.637142857142857</v>
      </c>
      <c r="X236" s="3">
        <f>HLOOKUP(X$5,[2]人物技能基础!$O$3:$Q$553,$D236+1,0)</f>
        <v>2.0186428571428574</v>
      </c>
      <c r="Y236" s="3">
        <f>HLOOKUP(Y$5,[2]人物技能基础!$O$3:$Q$553,$D236+1,0)</f>
        <v>99.964285714285708</v>
      </c>
      <c r="Z236" s="3">
        <f t="shared" si="22"/>
        <v>2805953</v>
      </c>
      <c r="AA236" s="3">
        <f t="shared" si="23"/>
        <v>58091</v>
      </c>
      <c r="AB236" s="3">
        <f t="shared" si="24"/>
        <v>18154</v>
      </c>
      <c r="AC236" s="3">
        <f t="shared" si="25"/>
        <v>20440</v>
      </c>
      <c r="AD236" s="3">
        <f t="shared" si="26"/>
        <v>106971</v>
      </c>
    </row>
    <row r="237" spans="1:30" x14ac:dyDescent="0.15">
      <c r="A237" s="3">
        <v>232</v>
      </c>
      <c r="B237" s="3" t="str">
        <f t="shared" si="21"/>
        <v>通天塔232层boss</v>
      </c>
      <c r="C237" s="3">
        <f>INDEX([5]通天塔!$F$47:$F$1046,A237)</f>
        <v>320</v>
      </c>
      <c r="D237" s="3">
        <f t="shared" si="27"/>
        <v>320</v>
      </c>
      <c r="E237" s="3" t="s">
        <v>25</v>
      </c>
      <c r="F237" s="3" t="s">
        <v>26</v>
      </c>
      <c r="G237" s="3">
        <v>30</v>
      </c>
      <c r="H237" s="3">
        <v>30</v>
      </c>
      <c r="I237" s="3">
        <v>0.2</v>
      </c>
      <c r="J237" s="4">
        <v>0.7</v>
      </c>
      <c r="K237" s="4">
        <v>1</v>
      </c>
      <c r="L237" s="4">
        <v>5</v>
      </c>
      <c r="M237" s="3">
        <v>1</v>
      </c>
      <c r="N237" s="3">
        <v>2</v>
      </c>
      <c r="O237" s="3">
        <f>HLOOKUP(O$5,[1]非R能力!$B$8:$F$558,$D237+1,0)</f>
        <v>581340.11128859001</v>
      </c>
      <c r="P237" s="3">
        <f>HLOOKUP(P$5,[1]非R能力!$B$8:$F$558,$D237+1,0)</f>
        <v>90771.888184671014</v>
      </c>
      <c r="Q237" s="3">
        <f>HLOOKUP(Q$5,[1]非R能力!$B$8:$F$558,$D237+1,0)</f>
        <v>54015.857768444883</v>
      </c>
      <c r="R237" s="3">
        <f>HLOOKUP(R$5,[1]非R能力!$B$8:$F$558,$D237+1,0)</f>
        <v>74879.812758802873</v>
      </c>
      <c r="S237" s="3">
        <f>HLOOKUP(S$5,[1]非R能力!$B$8:$F$558,$D237+1,0)</f>
        <v>20440.405935273197</v>
      </c>
      <c r="T237" s="3">
        <f>INDEX([1]非R能力!$H$9:$H$558,D237)</f>
        <v>20331.478225367122</v>
      </c>
      <c r="U237" s="3">
        <f>IF(INDEX([1]非R能力!$FK$9:$FK$558,D237)=0,0,10)</f>
        <v>10</v>
      </c>
      <c r="V237" s="3">
        <f>IF(INDEX([1]非R能力!$FH$9:$FH$558,D237)=0,0,5000)</f>
        <v>5000</v>
      </c>
      <c r="W237" s="3">
        <f>HLOOKUP(W$5,[2]人物技能基础!$O$3:$Q$553,$D237+1,0)</f>
        <v>3.637142857142857</v>
      </c>
      <c r="X237" s="3">
        <f>HLOOKUP(X$5,[2]人物技能基础!$O$3:$Q$553,$D237+1,0)</f>
        <v>2.0186428571428574</v>
      </c>
      <c r="Y237" s="3">
        <f>HLOOKUP(Y$5,[2]人物技能基础!$O$3:$Q$553,$D237+1,0)</f>
        <v>99.964285714285708</v>
      </c>
      <c r="Z237" s="3">
        <f t="shared" si="22"/>
        <v>2805953</v>
      </c>
      <c r="AA237" s="3">
        <f t="shared" si="23"/>
        <v>58091</v>
      </c>
      <c r="AB237" s="3">
        <f t="shared" si="24"/>
        <v>18154</v>
      </c>
      <c r="AC237" s="3">
        <f t="shared" si="25"/>
        <v>20440</v>
      </c>
      <c r="AD237" s="3">
        <f t="shared" si="26"/>
        <v>106971</v>
      </c>
    </row>
    <row r="238" spans="1:30" x14ac:dyDescent="0.15">
      <c r="A238" s="3">
        <v>233</v>
      </c>
      <c r="B238" s="3" t="str">
        <f t="shared" si="21"/>
        <v>通天塔233层boss</v>
      </c>
      <c r="C238" s="3">
        <f>INDEX([5]通天塔!$F$47:$F$1046,A238)</f>
        <v>321</v>
      </c>
      <c r="D238" s="3">
        <f t="shared" si="27"/>
        <v>321</v>
      </c>
      <c r="E238" s="3" t="s">
        <v>25</v>
      </c>
      <c r="F238" s="3" t="s">
        <v>26</v>
      </c>
      <c r="G238" s="3">
        <v>30</v>
      </c>
      <c r="H238" s="3">
        <v>30</v>
      </c>
      <c r="I238" s="3">
        <v>0.2</v>
      </c>
      <c r="J238" s="4">
        <v>0.7</v>
      </c>
      <c r="K238" s="4">
        <v>1</v>
      </c>
      <c r="L238" s="4">
        <v>5</v>
      </c>
      <c r="M238" s="3">
        <v>1</v>
      </c>
      <c r="N238" s="3">
        <v>2</v>
      </c>
      <c r="O238" s="3">
        <f>HLOOKUP(O$5,[1]非R能力!$B$8:$F$558,$D238+1,0)</f>
        <v>589406.64254091191</v>
      </c>
      <c r="P238" s="3">
        <f>HLOOKUP(P$5,[1]非R能力!$B$8:$F$558,$D238+1,0)</f>
        <v>91741.828008708922</v>
      </c>
      <c r="Q238" s="3">
        <f>HLOOKUP(Q$5,[1]非R能力!$B$8:$F$558,$D238+1,0)</f>
        <v>54568.200984782314</v>
      </c>
      <c r="R238" s="3">
        <f>HLOOKUP(R$5,[1]非R能力!$B$8:$F$558,$D238+1,0)</f>
        <v>75695.958593317977</v>
      </c>
      <c r="S238" s="3">
        <f>HLOOKUP(S$5,[1]非R能力!$B$8:$F$558,$D238+1,0)</f>
        <v>20623.77670880235</v>
      </c>
      <c r="T238" s="3">
        <f>INDEX([1]非R能力!$H$9:$H$558,D238)</f>
        <v>20463.369216304636</v>
      </c>
      <c r="U238" s="3">
        <f>IF(INDEX([1]非R能力!$FK$9:$FK$558,D238)=0,0,10)</f>
        <v>10</v>
      </c>
      <c r="V238" s="3">
        <f>IF(INDEX([1]非R能力!$FH$9:$FH$558,D238)=0,0,5000)</f>
        <v>5000</v>
      </c>
      <c r="W238" s="3">
        <f>HLOOKUP(W$5,[2]人物技能基础!$O$3:$Q$553,$D238+1,0)</f>
        <v>3.637142857142857</v>
      </c>
      <c r="X238" s="3">
        <f>HLOOKUP(X$5,[2]人物技能基础!$O$3:$Q$553,$D238+1,0)</f>
        <v>2.0186428571428574</v>
      </c>
      <c r="Y238" s="3">
        <f>HLOOKUP(Y$5,[2]人物技能基础!$O$3:$Q$553,$D238+1,0)</f>
        <v>99.964285714285708</v>
      </c>
      <c r="Z238" s="3">
        <f t="shared" si="22"/>
        <v>2834483</v>
      </c>
      <c r="AA238" s="3">
        <f t="shared" si="23"/>
        <v>58697</v>
      </c>
      <c r="AB238" s="3">
        <f t="shared" si="24"/>
        <v>18348</v>
      </c>
      <c r="AC238" s="3">
        <f t="shared" si="25"/>
        <v>20623</v>
      </c>
      <c r="AD238" s="3">
        <f t="shared" si="26"/>
        <v>108137</v>
      </c>
    </row>
    <row r="239" spans="1:30" x14ac:dyDescent="0.15">
      <c r="A239" s="3">
        <v>234</v>
      </c>
      <c r="B239" s="3" t="str">
        <f t="shared" si="21"/>
        <v>通天塔234层boss</v>
      </c>
      <c r="C239" s="3">
        <f>INDEX([5]通天塔!$F$47:$F$1046,A239)</f>
        <v>321</v>
      </c>
      <c r="D239" s="3">
        <f t="shared" si="27"/>
        <v>321</v>
      </c>
      <c r="E239" s="3" t="s">
        <v>25</v>
      </c>
      <c r="F239" s="3" t="s">
        <v>26</v>
      </c>
      <c r="G239" s="3">
        <v>30</v>
      </c>
      <c r="H239" s="3">
        <v>30</v>
      </c>
      <c r="I239" s="3">
        <v>0.2</v>
      </c>
      <c r="J239" s="4">
        <v>0.7</v>
      </c>
      <c r="K239" s="4">
        <v>1</v>
      </c>
      <c r="L239" s="4">
        <v>5</v>
      </c>
      <c r="M239" s="3">
        <v>1</v>
      </c>
      <c r="N239" s="3">
        <v>2</v>
      </c>
      <c r="O239" s="3">
        <f>HLOOKUP(O$5,[1]非R能力!$B$8:$F$558,$D239+1,0)</f>
        <v>589406.64254091191</v>
      </c>
      <c r="P239" s="3">
        <f>HLOOKUP(P$5,[1]非R能力!$B$8:$F$558,$D239+1,0)</f>
        <v>91741.828008708922</v>
      </c>
      <c r="Q239" s="3">
        <f>HLOOKUP(Q$5,[1]非R能力!$B$8:$F$558,$D239+1,0)</f>
        <v>54568.200984782314</v>
      </c>
      <c r="R239" s="3">
        <f>HLOOKUP(R$5,[1]非R能力!$B$8:$F$558,$D239+1,0)</f>
        <v>75695.958593317977</v>
      </c>
      <c r="S239" s="3">
        <f>HLOOKUP(S$5,[1]非R能力!$B$8:$F$558,$D239+1,0)</f>
        <v>20623.77670880235</v>
      </c>
      <c r="T239" s="3">
        <f>INDEX([1]非R能力!$H$9:$H$558,D239)</f>
        <v>20463.369216304636</v>
      </c>
      <c r="U239" s="3">
        <f>IF(INDEX([1]非R能力!$FK$9:$FK$558,D239)=0,0,10)</f>
        <v>10</v>
      </c>
      <c r="V239" s="3">
        <f>IF(INDEX([1]非R能力!$FH$9:$FH$558,D239)=0,0,5000)</f>
        <v>5000</v>
      </c>
      <c r="W239" s="3">
        <f>HLOOKUP(W$5,[2]人物技能基础!$O$3:$Q$553,$D239+1,0)</f>
        <v>3.637142857142857</v>
      </c>
      <c r="X239" s="3">
        <f>HLOOKUP(X$5,[2]人物技能基础!$O$3:$Q$553,$D239+1,0)</f>
        <v>2.0186428571428574</v>
      </c>
      <c r="Y239" s="3">
        <f>HLOOKUP(Y$5,[2]人物技能基础!$O$3:$Q$553,$D239+1,0)</f>
        <v>99.964285714285708</v>
      </c>
      <c r="Z239" s="3">
        <f t="shared" si="22"/>
        <v>2834483</v>
      </c>
      <c r="AA239" s="3">
        <f t="shared" si="23"/>
        <v>58697</v>
      </c>
      <c r="AB239" s="3">
        <f t="shared" si="24"/>
        <v>18348</v>
      </c>
      <c r="AC239" s="3">
        <f t="shared" si="25"/>
        <v>20623</v>
      </c>
      <c r="AD239" s="3">
        <f t="shared" si="26"/>
        <v>108137</v>
      </c>
    </row>
    <row r="240" spans="1:30" x14ac:dyDescent="0.15">
      <c r="A240" s="3">
        <v>235</v>
      </c>
      <c r="B240" s="3" t="str">
        <f t="shared" si="21"/>
        <v>通天塔235层boss</v>
      </c>
      <c r="C240" s="3">
        <f>INDEX([5]通天塔!$F$47:$F$1046,A240)</f>
        <v>322</v>
      </c>
      <c r="D240" s="3">
        <f t="shared" si="27"/>
        <v>322</v>
      </c>
      <c r="E240" s="3" t="s">
        <v>25</v>
      </c>
      <c r="F240" s="3" t="s">
        <v>26</v>
      </c>
      <c r="G240" s="3">
        <v>30</v>
      </c>
      <c r="H240" s="3">
        <v>30</v>
      </c>
      <c r="I240" s="3">
        <v>0.2</v>
      </c>
      <c r="J240" s="4">
        <v>0.7</v>
      </c>
      <c r="K240" s="4">
        <v>1</v>
      </c>
      <c r="L240" s="4">
        <v>5</v>
      </c>
      <c r="M240" s="3">
        <v>1</v>
      </c>
      <c r="N240" s="3">
        <v>2</v>
      </c>
      <c r="O240" s="3">
        <f>HLOOKUP(O$5,[1]非R能力!$B$8:$F$558,$D240+1,0)</f>
        <v>598973.92775557097</v>
      </c>
      <c r="P240" s="3">
        <f>HLOOKUP(P$5,[1]非R能力!$B$8:$F$558,$D240+1,0)</f>
        <v>94200.518662120216</v>
      </c>
      <c r="Q240" s="3">
        <f>HLOOKUP(Q$5,[1]非R能力!$B$8:$F$558,$D240+1,0)</f>
        <v>55217.518888558414</v>
      </c>
      <c r="R240" s="3">
        <f>HLOOKUP(R$5,[1]非R能力!$B$8:$F$558,$D240+1,0)</f>
        <v>76505.072832169899</v>
      </c>
      <c r="S240" s="3">
        <f>HLOOKUP(S$5,[1]非R能力!$B$8:$F$558,$D240+1,0)</f>
        <v>20803.539618015955</v>
      </c>
      <c r="T240" s="3">
        <f>INDEX([1]非R能力!$H$9:$H$558,D240)</f>
        <v>20595.923615194544</v>
      </c>
      <c r="U240" s="3">
        <f>IF(INDEX([1]非R能力!$FK$9:$FK$558,D240)=0,0,10)</f>
        <v>10</v>
      </c>
      <c r="V240" s="3">
        <f>IF(INDEX([1]非R能力!$FH$9:$FH$558,D240)=0,0,5000)</f>
        <v>5000</v>
      </c>
      <c r="W240" s="3">
        <f>HLOOKUP(W$5,[2]人物技能基础!$O$3:$Q$553,$D240+1,0)</f>
        <v>3.637142857142857</v>
      </c>
      <c r="X240" s="3">
        <f>HLOOKUP(X$5,[2]人物技能基础!$O$3:$Q$553,$D240+1,0)</f>
        <v>2.0186428571428574</v>
      </c>
      <c r="Y240" s="3">
        <f>HLOOKUP(Y$5,[2]人物技能基础!$O$3:$Q$553,$D240+1,0)</f>
        <v>99.964285714285708</v>
      </c>
      <c r="Z240" s="3">
        <f t="shared" si="22"/>
        <v>2903407</v>
      </c>
      <c r="AA240" s="3">
        <f t="shared" si="23"/>
        <v>59410</v>
      </c>
      <c r="AB240" s="3">
        <f t="shared" si="24"/>
        <v>18840</v>
      </c>
      <c r="AC240" s="3">
        <f t="shared" si="25"/>
        <v>20803</v>
      </c>
      <c r="AD240" s="3">
        <f t="shared" si="26"/>
        <v>109292</v>
      </c>
    </row>
    <row r="241" spans="1:30" x14ac:dyDescent="0.15">
      <c r="A241" s="3">
        <v>236</v>
      </c>
      <c r="B241" s="3" t="str">
        <f t="shared" si="21"/>
        <v>通天塔236层boss</v>
      </c>
      <c r="C241" s="3">
        <f>INDEX([5]通天塔!$F$47:$F$1046,A241)</f>
        <v>322</v>
      </c>
      <c r="D241" s="3">
        <f t="shared" si="27"/>
        <v>322</v>
      </c>
      <c r="E241" s="3" t="s">
        <v>25</v>
      </c>
      <c r="F241" s="3" t="s">
        <v>26</v>
      </c>
      <c r="G241" s="3">
        <v>30</v>
      </c>
      <c r="H241" s="3">
        <v>30</v>
      </c>
      <c r="I241" s="3">
        <v>0.2</v>
      </c>
      <c r="J241" s="4">
        <v>0.7</v>
      </c>
      <c r="K241" s="4">
        <v>1</v>
      </c>
      <c r="L241" s="4">
        <v>5</v>
      </c>
      <c r="M241" s="3">
        <v>1</v>
      </c>
      <c r="N241" s="3">
        <v>2</v>
      </c>
      <c r="O241" s="3">
        <f>HLOOKUP(O$5,[1]非R能力!$B$8:$F$558,$D241+1,0)</f>
        <v>598973.92775557097</v>
      </c>
      <c r="P241" s="3">
        <f>HLOOKUP(P$5,[1]非R能力!$B$8:$F$558,$D241+1,0)</f>
        <v>94200.518662120216</v>
      </c>
      <c r="Q241" s="3">
        <f>HLOOKUP(Q$5,[1]非R能力!$B$8:$F$558,$D241+1,0)</f>
        <v>55217.518888558414</v>
      </c>
      <c r="R241" s="3">
        <f>HLOOKUP(R$5,[1]非R能力!$B$8:$F$558,$D241+1,0)</f>
        <v>76505.072832169899</v>
      </c>
      <c r="S241" s="3">
        <f>HLOOKUP(S$5,[1]非R能力!$B$8:$F$558,$D241+1,0)</f>
        <v>20803.539618015955</v>
      </c>
      <c r="T241" s="3">
        <f>INDEX([1]非R能力!$H$9:$H$558,D241)</f>
        <v>20595.923615194544</v>
      </c>
      <c r="U241" s="3">
        <f>IF(INDEX([1]非R能力!$FK$9:$FK$558,D241)=0,0,10)</f>
        <v>10</v>
      </c>
      <c r="V241" s="3">
        <f>IF(INDEX([1]非R能力!$FH$9:$FH$558,D241)=0,0,5000)</f>
        <v>5000</v>
      </c>
      <c r="W241" s="3">
        <f>HLOOKUP(W$5,[2]人物技能基础!$O$3:$Q$553,$D241+1,0)</f>
        <v>3.637142857142857</v>
      </c>
      <c r="X241" s="3">
        <f>HLOOKUP(X$5,[2]人物技能基础!$O$3:$Q$553,$D241+1,0)</f>
        <v>2.0186428571428574</v>
      </c>
      <c r="Y241" s="3">
        <f>HLOOKUP(Y$5,[2]人物技能基础!$O$3:$Q$553,$D241+1,0)</f>
        <v>99.964285714285708</v>
      </c>
      <c r="Z241" s="3">
        <f t="shared" si="22"/>
        <v>2903407</v>
      </c>
      <c r="AA241" s="3">
        <f t="shared" si="23"/>
        <v>59410</v>
      </c>
      <c r="AB241" s="3">
        <f t="shared" si="24"/>
        <v>18840</v>
      </c>
      <c r="AC241" s="3">
        <f t="shared" si="25"/>
        <v>20803</v>
      </c>
      <c r="AD241" s="3">
        <f t="shared" si="26"/>
        <v>109292</v>
      </c>
    </row>
    <row r="242" spans="1:30" x14ac:dyDescent="0.15">
      <c r="A242" s="3">
        <v>237</v>
      </c>
      <c r="B242" s="3" t="str">
        <f t="shared" si="21"/>
        <v>通天塔237层boss</v>
      </c>
      <c r="C242" s="3">
        <f>INDEX([5]通天塔!$F$47:$F$1046,A242)</f>
        <v>322</v>
      </c>
      <c r="D242" s="3">
        <f t="shared" si="27"/>
        <v>322</v>
      </c>
      <c r="E242" s="3" t="s">
        <v>25</v>
      </c>
      <c r="F242" s="3" t="s">
        <v>26</v>
      </c>
      <c r="G242" s="3">
        <v>30</v>
      </c>
      <c r="H242" s="3">
        <v>30</v>
      </c>
      <c r="I242" s="3">
        <v>0.2</v>
      </c>
      <c r="J242" s="4">
        <v>0.7</v>
      </c>
      <c r="K242" s="4">
        <v>1</v>
      </c>
      <c r="L242" s="4">
        <v>5</v>
      </c>
      <c r="M242" s="3">
        <v>1</v>
      </c>
      <c r="N242" s="3">
        <v>2</v>
      </c>
      <c r="O242" s="3">
        <f>HLOOKUP(O$5,[1]非R能力!$B$8:$F$558,$D242+1,0)</f>
        <v>598973.92775557097</v>
      </c>
      <c r="P242" s="3">
        <f>HLOOKUP(P$5,[1]非R能力!$B$8:$F$558,$D242+1,0)</f>
        <v>94200.518662120216</v>
      </c>
      <c r="Q242" s="3">
        <f>HLOOKUP(Q$5,[1]非R能力!$B$8:$F$558,$D242+1,0)</f>
        <v>55217.518888558414</v>
      </c>
      <c r="R242" s="3">
        <f>HLOOKUP(R$5,[1]非R能力!$B$8:$F$558,$D242+1,0)</f>
        <v>76505.072832169899</v>
      </c>
      <c r="S242" s="3">
        <f>HLOOKUP(S$5,[1]非R能力!$B$8:$F$558,$D242+1,0)</f>
        <v>20803.539618015955</v>
      </c>
      <c r="T242" s="3">
        <f>INDEX([1]非R能力!$H$9:$H$558,D242)</f>
        <v>20595.923615194544</v>
      </c>
      <c r="U242" s="3">
        <f>IF(INDEX([1]非R能力!$FK$9:$FK$558,D242)=0,0,10)</f>
        <v>10</v>
      </c>
      <c r="V242" s="3">
        <f>IF(INDEX([1]非R能力!$FH$9:$FH$558,D242)=0,0,5000)</f>
        <v>5000</v>
      </c>
      <c r="W242" s="3">
        <f>HLOOKUP(W$5,[2]人物技能基础!$O$3:$Q$553,$D242+1,0)</f>
        <v>3.637142857142857</v>
      </c>
      <c r="X242" s="3">
        <f>HLOOKUP(X$5,[2]人物技能基础!$O$3:$Q$553,$D242+1,0)</f>
        <v>2.0186428571428574</v>
      </c>
      <c r="Y242" s="3">
        <f>HLOOKUP(Y$5,[2]人物技能基础!$O$3:$Q$553,$D242+1,0)</f>
        <v>99.964285714285708</v>
      </c>
      <c r="Z242" s="3">
        <f t="shared" si="22"/>
        <v>2903407</v>
      </c>
      <c r="AA242" s="3">
        <f t="shared" si="23"/>
        <v>59410</v>
      </c>
      <c r="AB242" s="3">
        <f t="shared" si="24"/>
        <v>18840</v>
      </c>
      <c r="AC242" s="3">
        <f t="shared" si="25"/>
        <v>20803</v>
      </c>
      <c r="AD242" s="3">
        <f t="shared" si="26"/>
        <v>109292</v>
      </c>
    </row>
    <row r="243" spans="1:30" x14ac:dyDescent="0.15">
      <c r="A243" s="3">
        <v>238</v>
      </c>
      <c r="B243" s="3" t="str">
        <f t="shared" si="21"/>
        <v>通天塔238层boss</v>
      </c>
      <c r="C243" s="3">
        <f>INDEX([5]通天塔!$F$47:$F$1046,A243)</f>
        <v>323</v>
      </c>
      <c r="D243" s="3">
        <f t="shared" si="27"/>
        <v>323</v>
      </c>
      <c r="E243" s="3" t="s">
        <v>25</v>
      </c>
      <c r="F243" s="3" t="s">
        <v>26</v>
      </c>
      <c r="G243" s="3">
        <v>30</v>
      </c>
      <c r="H243" s="3">
        <v>30</v>
      </c>
      <c r="I243" s="3">
        <v>0.2</v>
      </c>
      <c r="J243" s="4">
        <v>0.7</v>
      </c>
      <c r="K243" s="4">
        <v>1</v>
      </c>
      <c r="L243" s="4">
        <v>5</v>
      </c>
      <c r="M243" s="3">
        <v>1</v>
      </c>
      <c r="N243" s="3">
        <v>2</v>
      </c>
      <c r="O243" s="3">
        <f>HLOOKUP(O$5,[1]非R能力!$B$8:$F$558,$D243+1,0)</f>
        <v>606778.23040635395</v>
      </c>
      <c r="P243" s="3">
        <f>HLOOKUP(P$5,[1]非R能力!$B$8:$F$558,$D243+1,0)</f>
        <v>95251.943028093432</v>
      </c>
      <c r="Q243" s="3">
        <f>HLOOKUP(Q$5,[1]非R能力!$B$8:$F$558,$D243+1,0)</f>
        <v>55786.696486897672</v>
      </c>
      <c r="R243" s="3">
        <f>HLOOKUP(R$5,[1]非R能力!$B$8:$F$558,$D243+1,0)</f>
        <v>71614.375188999722</v>
      </c>
      <c r="S243" s="3">
        <f>HLOOKUP(S$5,[1]非R能力!$B$8:$F$558,$D243+1,0)</f>
        <v>20981.054316571972</v>
      </c>
      <c r="T243" s="3">
        <f>INDEX([1]非R能力!$H$9:$H$558,D243)</f>
        <v>20729.144181917589</v>
      </c>
      <c r="U243" s="3">
        <f>IF(INDEX([1]非R能力!$FK$9:$FK$558,D243)=0,0,10)</f>
        <v>10</v>
      </c>
      <c r="V243" s="3">
        <f>IF(INDEX([1]非R能力!$FH$9:$FH$558,D243)=0,0,5000)</f>
        <v>5000</v>
      </c>
      <c r="W243" s="3">
        <f>HLOOKUP(W$5,[2]人物技能基础!$O$3:$Q$553,$D243+1,0)</f>
        <v>3.637142857142857</v>
      </c>
      <c r="X243" s="3">
        <f>HLOOKUP(X$5,[2]人物技能基础!$O$3:$Q$553,$D243+1,0)</f>
        <v>2.0186428571428574</v>
      </c>
      <c r="Y243" s="3">
        <f>HLOOKUP(Y$5,[2]人物技能基础!$O$3:$Q$553,$D243+1,0)</f>
        <v>99.964285714285708</v>
      </c>
      <c r="Z243" s="3">
        <f t="shared" si="22"/>
        <v>2934180</v>
      </c>
      <c r="AA243" s="3">
        <f t="shared" si="23"/>
        <v>60031</v>
      </c>
      <c r="AB243" s="3">
        <f t="shared" si="24"/>
        <v>19050</v>
      </c>
      <c r="AC243" s="3">
        <f t="shared" si="25"/>
        <v>20981</v>
      </c>
      <c r="AD243" s="3">
        <f t="shared" si="26"/>
        <v>102306</v>
      </c>
    </row>
    <row r="244" spans="1:30" x14ac:dyDescent="0.15">
      <c r="A244" s="3">
        <v>239</v>
      </c>
      <c r="B244" s="3" t="str">
        <f t="shared" si="21"/>
        <v>通天塔239层boss</v>
      </c>
      <c r="C244" s="3">
        <f>INDEX([5]通天塔!$F$47:$F$1046,A244)</f>
        <v>323</v>
      </c>
      <c r="D244" s="3">
        <f t="shared" si="27"/>
        <v>323</v>
      </c>
      <c r="E244" s="3" t="s">
        <v>25</v>
      </c>
      <c r="F244" s="3" t="s">
        <v>26</v>
      </c>
      <c r="G244" s="3">
        <v>30</v>
      </c>
      <c r="H244" s="3">
        <v>30</v>
      </c>
      <c r="I244" s="3">
        <v>0.2</v>
      </c>
      <c r="J244" s="4">
        <v>0.7</v>
      </c>
      <c r="K244" s="4">
        <v>1</v>
      </c>
      <c r="L244" s="4">
        <v>5</v>
      </c>
      <c r="M244" s="3">
        <v>1</v>
      </c>
      <c r="N244" s="3">
        <v>2</v>
      </c>
      <c r="O244" s="3">
        <f>HLOOKUP(O$5,[1]非R能力!$B$8:$F$558,$D244+1,0)</f>
        <v>606778.23040635395</v>
      </c>
      <c r="P244" s="3">
        <f>HLOOKUP(P$5,[1]非R能力!$B$8:$F$558,$D244+1,0)</f>
        <v>95251.943028093432</v>
      </c>
      <c r="Q244" s="3">
        <f>HLOOKUP(Q$5,[1]非R能力!$B$8:$F$558,$D244+1,0)</f>
        <v>55786.696486897672</v>
      </c>
      <c r="R244" s="3">
        <f>HLOOKUP(R$5,[1]非R能力!$B$8:$F$558,$D244+1,0)</f>
        <v>71614.375188999722</v>
      </c>
      <c r="S244" s="3">
        <f>HLOOKUP(S$5,[1]非R能力!$B$8:$F$558,$D244+1,0)</f>
        <v>20981.054316571972</v>
      </c>
      <c r="T244" s="3">
        <f>INDEX([1]非R能力!$H$9:$H$558,D244)</f>
        <v>20729.144181917589</v>
      </c>
      <c r="U244" s="3">
        <f>IF(INDEX([1]非R能力!$FK$9:$FK$558,D244)=0,0,10)</f>
        <v>10</v>
      </c>
      <c r="V244" s="3">
        <f>IF(INDEX([1]非R能力!$FH$9:$FH$558,D244)=0,0,5000)</f>
        <v>5000</v>
      </c>
      <c r="W244" s="3">
        <f>HLOOKUP(W$5,[2]人物技能基础!$O$3:$Q$553,$D244+1,0)</f>
        <v>3.637142857142857</v>
      </c>
      <c r="X244" s="3">
        <f>HLOOKUP(X$5,[2]人物技能基础!$O$3:$Q$553,$D244+1,0)</f>
        <v>2.0186428571428574</v>
      </c>
      <c r="Y244" s="3">
        <f>HLOOKUP(Y$5,[2]人物技能基础!$O$3:$Q$553,$D244+1,0)</f>
        <v>99.964285714285708</v>
      </c>
      <c r="Z244" s="3">
        <f t="shared" si="22"/>
        <v>2934180</v>
      </c>
      <c r="AA244" s="3">
        <f t="shared" si="23"/>
        <v>60031</v>
      </c>
      <c r="AB244" s="3">
        <f t="shared" si="24"/>
        <v>19050</v>
      </c>
      <c r="AC244" s="3">
        <f t="shared" si="25"/>
        <v>20981</v>
      </c>
      <c r="AD244" s="3">
        <f t="shared" si="26"/>
        <v>102306</v>
      </c>
    </row>
    <row r="245" spans="1:30" x14ac:dyDescent="0.15">
      <c r="A245" s="3">
        <v>240</v>
      </c>
      <c r="B245" s="3" t="str">
        <f t="shared" si="21"/>
        <v>通天塔240层boss</v>
      </c>
      <c r="C245" s="3">
        <f>INDEX([5]通天塔!$F$47:$F$1046,A245)</f>
        <v>324</v>
      </c>
      <c r="D245" s="3">
        <f t="shared" si="27"/>
        <v>324</v>
      </c>
      <c r="E245" s="3" t="s">
        <v>25</v>
      </c>
      <c r="F245" s="3" t="s">
        <v>26</v>
      </c>
      <c r="G245" s="3">
        <v>30</v>
      </c>
      <c r="H245" s="3">
        <v>30</v>
      </c>
      <c r="I245" s="3">
        <v>0.2</v>
      </c>
      <c r="J245" s="4">
        <v>0.7</v>
      </c>
      <c r="K245" s="4">
        <v>1</v>
      </c>
      <c r="L245" s="4">
        <v>5</v>
      </c>
      <c r="M245" s="3">
        <v>1</v>
      </c>
      <c r="N245" s="3">
        <v>2</v>
      </c>
      <c r="O245" s="3">
        <f>HLOOKUP(O$5,[1]非R能力!$B$8:$F$558,$D245+1,0)</f>
        <v>613964.64120541606</v>
      </c>
      <c r="P245" s="3">
        <f>HLOOKUP(P$5,[1]非R能力!$B$8:$F$558,$D245+1,0)</f>
        <v>96277.106941582912</v>
      </c>
      <c r="Q245" s="3">
        <f>HLOOKUP(Q$5,[1]非R能力!$B$8:$F$558,$D245+1,0)</f>
        <v>56316.894844091243</v>
      </c>
      <c r="R245" s="3">
        <f>HLOOKUP(R$5,[1]非R能力!$B$8:$F$558,$D245+1,0)</f>
        <v>66718.430677383236</v>
      </c>
      <c r="S245" s="3">
        <f>HLOOKUP(S$5,[1]非R能力!$B$8:$F$558,$D245+1,0)</f>
        <v>21164.487414412528</v>
      </c>
      <c r="T245" s="3">
        <f>INDEX([1]非R能力!$H$9:$H$558,D245)</f>
        <v>20863.033682501205</v>
      </c>
      <c r="U245" s="3">
        <f>IF(INDEX([1]非R能力!$FK$9:$FK$558,D245)=0,0,10)</f>
        <v>10</v>
      </c>
      <c r="V245" s="3">
        <f>IF(INDEX([1]非R能力!$FH$9:$FH$558,D245)=0,0,5000)</f>
        <v>5000</v>
      </c>
      <c r="W245" s="3">
        <f>HLOOKUP(W$5,[2]人物技能基础!$O$3:$Q$553,$D245+1,0)</f>
        <v>3.637142857142857</v>
      </c>
      <c r="X245" s="3">
        <f>HLOOKUP(X$5,[2]人物技能基础!$O$3:$Q$553,$D245+1,0)</f>
        <v>2.0186428571428574</v>
      </c>
      <c r="Y245" s="3">
        <f>HLOOKUP(Y$5,[2]人物技能基础!$O$3:$Q$553,$D245+1,0)</f>
        <v>99.964285714285708</v>
      </c>
      <c r="Z245" s="3">
        <f t="shared" si="22"/>
        <v>2964244</v>
      </c>
      <c r="AA245" s="3">
        <f t="shared" si="23"/>
        <v>60609</v>
      </c>
      <c r="AB245" s="3">
        <f t="shared" si="24"/>
        <v>19255</v>
      </c>
      <c r="AC245" s="3">
        <f t="shared" si="25"/>
        <v>21164</v>
      </c>
      <c r="AD245" s="3">
        <f t="shared" si="26"/>
        <v>95312</v>
      </c>
    </row>
    <row r="246" spans="1:30" x14ac:dyDescent="0.15">
      <c r="A246" s="3">
        <v>241</v>
      </c>
      <c r="B246" s="3" t="str">
        <f t="shared" si="21"/>
        <v>通天塔241层boss</v>
      </c>
      <c r="C246" s="3">
        <f>INDEX([5]通天塔!$F$47:$F$1046,A246)</f>
        <v>324</v>
      </c>
      <c r="D246" s="3">
        <f t="shared" si="27"/>
        <v>324</v>
      </c>
      <c r="E246" s="3" t="s">
        <v>25</v>
      </c>
      <c r="F246" s="3" t="s">
        <v>26</v>
      </c>
      <c r="G246" s="3">
        <v>30</v>
      </c>
      <c r="H246" s="3">
        <v>30</v>
      </c>
      <c r="I246" s="3">
        <v>0.2</v>
      </c>
      <c r="J246" s="4">
        <v>0.7</v>
      </c>
      <c r="K246" s="4">
        <v>1</v>
      </c>
      <c r="L246" s="4">
        <v>5</v>
      </c>
      <c r="M246" s="3">
        <v>1</v>
      </c>
      <c r="N246" s="3">
        <v>2</v>
      </c>
      <c r="O246" s="3">
        <f>HLOOKUP(O$5,[1]非R能力!$B$8:$F$558,$D246+1,0)</f>
        <v>613964.64120541606</v>
      </c>
      <c r="P246" s="3">
        <f>HLOOKUP(P$5,[1]非R能力!$B$8:$F$558,$D246+1,0)</f>
        <v>96277.106941582912</v>
      </c>
      <c r="Q246" s="3">
        <f>HLOOKUP(Q$5,[1]非R能力!$B$8:$F$558,$D246+1,0)</f>
        <v>56316.894844091243</v>
      </c>
      <c r="R246" s="3">
        <f>HLOOKUP(R$5,[1]非R能力!$B$8:$F$558,$D246+1,0)</f>
        <v>66718.430677383236</v>
      </c>
      <c r="S246" s="3">
        <f>HLOOKUP(S$5,[1]非R能力!$B$8:$F$558,$D246+1,0)</f>
        <v>21164.487414412528</v>
      </c>
      <c r="T246" s="3">
        <f>INDEX([1]非R能力!$H$9:$H$558,D246)</f>
        <v>20863.033682501205</v>
      </c>
      <c r="U246" s="3">
        <f>IF(INDEX([1]非R能力!$FK$9:$FK$558,D246)=0,0,10)</f>
        <v>10</v>
      </c>
      <c r="V246" s="3">
        <f>IF(INDEX([1]非R能力!$FH$9:$FH$558,D246)=0,0,5000)</f>
        <v>5000</v>
      </c>
      <c r="W246" s="3">
        <f>HLOOKUP(W$5,[2]人物技能基础!$O$3:$Q$553,$D246+1,0)</f>
        <v>3.637142857142857</v>
      </c>
      <c r="X246" s="3">
        <f>HLOOKUP(X$5,[2]人物技能基础!$O$3:$Q$553,$D246+1,0)</f>
        <v>2.0186428571428574</v>
      </c>
      <c r="Y246" s="3">
        <f>HLOOKUP(Y$5,[2]人物技能基础!$O$3:$Q$553,$D246+1,0)</f>
        <v>99.964285714285708</v>
      </c>
      <c r="Z246" s="3">
        <f t="shared" si="22"/>
        <v>2964244</v>
      </c>
      <c r="AA246" s="3">
        <f t="shared" si="23"/>
        <v>60609</v>
      </c>
      <c r="AB246" s="3">
        <f t="shared" si="24"/>
        <v>19255</v>
      </c>
      <c r="AC246" s="3">
        <f t="shared" si="25"/>
        <v>21164</v>
      </c>
      <c r="AD246" s="3">
        <f t="shared" si="26"/>
        <v>95312</v>
      </c>
    </row>
    <row r="247" spans="1:30" x14ac:dyDescent="0.15">
      <c r="A247" s="3">
        <v>242</v>
      </c>
      <c r="B247" s="3" t="str">
        <f t="shared" si="21"/>
        <v>通天塔242层boss</v>
      </c>
      <c r="C247" s="3">
        <f>INDEX([5]通天塔!$F$47:$F$1046,A247)</f>
        <v>324</v>
      </c>
      <c r="D247" s="3">
        <f t="shared" si="27"/>
        <v>324</v>
      </c>
      <c r="E247" s="3" t="s">
        <v>25</v>
      </c>
      <c r="F247" s="3" t="s">
        <v>26</v>
      </c>
      <c r="G247" s="3">
        <v>30</v>
      </c>
      <c r="H247" s="3">
        <v>30</v>
      </c>
      <c r="I247" s="3">
        <v>0.2</v>
      </c>
      <c r="J247" s="4">
        <v>0.7</v>
      </c>
      <c r="K247" s="4">
        <v>1</v>
      </c>
      <c r="L247" s="4">
        <v>5</v>
      </c>
      <c r="M247" s="3">
        <v>1</v>
      </c>
      <c r="N247" s="3">
        <v>2</v>
      </c>
      <c r="O247" s="3">
        <f>HLOOKUP(O$5,[1]非R能力!$B$8:$F$558,$D247+1,0)</f>
        <v>613964.64120541606</v>
      </c>
      <c r="P247" s="3">
        <f>HLOOKUP(P$5,[1]非R能力!$B$8:$F$558,$D247+1,0)</f>
        <v>96277.106941582912</v>
      </c>
      <c r="Q247" s="3">
        <f>HLOOKUP(Q$5,[1]非R能力!$B$8:$F$558,$D247+1,0)</f>
        <v>56316.894844091243</v>
      </c>
      <c r="R247" s="3">
        <f>HLOOKUP(R$5,[1]非R能力!$B$8:$F$558,$D247+1,0)</f>
        <v>66718.430677383236</v>
      </c>
      <c r="S247" s="3">
        <f>HLOOKUP(S$5,[1]非R能力!$B$8:$F$558,$D247+1,0)</f>
        <v>21164.487414412528</v>
      </c>
      <c r="T247" s="3">
        <f>INDEX([1]非R能力!$H$9:$H$558,D247)</f>
        <v>20863.033682501205</v>
      </c>
      <c r="U247" s="3">
        <f>IF(INDEX([1]非R能力!$FK$9:$FK$558,D247)=0,0,10)</f>
        <v>10</v>
      </c>
      <c r="V247" s="3">
        <f>IF(INDEX([1]非R能力!$FH$9:$FH$558,D247)=0,0,5000)</f>
        <v>5000</v>
      </c>
      <c r="W247" s="3">
        <f>HLOOKUP(W$5,[2]人物技能基础!$O$3:$Q$553,$D247+1,0)</f>
        <v>3.637142857142857</v>
      </c>
      <c r="X247" s="3">
        <f>HLOOKUP(X$5,[2]人物技能基础!$O$3:$Q$553,$D247+1,0)</f>
        <v>2.0186428571428574</v>
      </c>
      <c r="Y247" s="3">
        <f>HLOOKUP(Y$5,[2]人物技能基础!$O$3:$Q$553,$D247+1,0)</f>
        <v>99.964285714285708</v>
      </c>
      <c r="Z247" s="3">
        <f t="shared" si="22"/>
        <v>2964244</v>
      </c>
      <c r="AA247" s="3">
        <f t="shared" si="23"/>
        <v>60609</v>
      </c>
      <c r="AB247" s="3">
        <f t="shared" si="24"/>
        <v>19255</v>
      </c>
      <c r="AC247" s="3">
        <f t="shared" si="25"/>
        <v>21164</v>
      </c>
      <c r="AD247" s="3">
        <f t="shared" si="26"/>
        <v>95312</v>
      </c>
    </row>
    <row r="248" spans="1:30" x14ac:dyDescent="0.15">
      <c r="A248" s="3">
        <v>243</v>
      </c>
      <c r="B248" s="3" t="str">
        <f t="shared" si="21"/>
        <v>通天塔243层boss</v>
      </c>
      <c r="C248" s="3">
        <f>INDEX([5]通天塔!$F$47:$F$1046,A248)</f>
        <v>325</v>
      </c>
      <c r="D248" s="3">
        <f t="shared" si="27"/>
        <v>325</v>
      </c>
      <c r="E248" s="3" t="s">
        <v>25</v>
      </c>
      <c r="F248" s="3" t="s">
        <v>26</v>
      </c>
      <c r="G248" s="3">
        <v>30</v>
      </c>
      <c r="H248" s="3">
        <v>30</v>
      </c>
      <c r="I248" s="3">
        <v>0.2</v>
      </c>
      <c r="J248" s="4">
        <v>0.7</v>
      </c>
      <c r="K248" s="4">
        <v>1</v>
      </c>
      <c r="L248" s="4">
        <v>5</v>
      </c>
      <c r="M248" s="3">
        <v>1</v>
      </c>
      <c r="N248" s="3">
        <v>2</v>
      </c>
      <c r="O248" s="3">
        <f>HLOOKUP(O$5,[1]非R能力!$B$8:$F$558,$D248+1,0)</f>
        <v>623773.64449385752</v>
      </c>
      <c r="P248" s="3">
        <f>HLOOKUP(P$5,[1]非R能力!$B$8:$F$558,$D248+1,0)</f>
        <v>97671.388917952921</v>
      </c>
      <c r="Q248" s="3">
        <f>HLOOKUP(Q$5,[1]非R能力!$B$8:$F$558,$D248+1,0)</f>
        <v>56956.21542369877</v>
      </c>
      <c r="R248" s="3">
        <f>HLOOKUP(R$5,[1]非R能力!$B$8:$F$558,$D248+1,0)</f>
        <v>61820.457070596145</v>
      </c>
      <c r="S248" s="3">
        <f>HLOOKUP(S$5,[1]非R能力!$B$8:$F$558,$D248+1,0)</f>
        <v>21333.564636601419</v>
      </c>
      <c r="T248" s="3">
        <f>INDEX([1]非R能力!$H$9:$H$558,D248)</f>
        <v>20997.594889119599</v>
      </c>
      <c r="U248" s="3">
        <f>IF(INDEX([1]非R能力!$FK$9:$FK$558,D248)=0,0,10)</f>
        <v>10</v>
      </c>
      <c r="V248" s="3">
        <f>IF(INDEX([1]非R能力!$FH$9:$FH$558,D248)=0,0,5000)</f>
        <v>5000</v>
      </c>
      <c r="W248" s="3">
        <f>HLOOKUP(W$5,[2]人物技能基础!$O$3:$Q$553,$D248+1,0)</f>
        <v>3.637142857142857</v>
      </c>
      <c r="X248" s="3">
        <f>HLOOKUP(X$5,[2]人物技能基础!$O$3:$Q$553,$D248+1,0)</f>
        <v>2.0186428571428574</v>
      </c>
      <c r="Y248" s="3">
        <f>HLOOKUP(Y$5,[2]人物技能基础!$O$3:$Q$553,$D248+1,0)</f>
        <v>99.964285714285708</v>
      </c>
      <c r="Z248" s="3">
        <f t="shared" si="22"/>
        <v>3004327</v>
      </c>
      <c r="AA248" s="3">
        <f t="shared" si="23"/>
        <v>61314</v>
      </c>
      <c r="AB248" s="3">
        <f t="shared" si="24"/>
        <v>19534</v>
      </c>
      <c r="AC248" s="3">
        <f t="shared" si="25"/>
        <v>21333</v>
      </c>
      <c r="AD248" s="3">
        <f t="shared" si="26"/>
        <v>88314</v>
      </c>
    </row>
    <row r="249" spans="1:30" x14ac:dyDescent="0.15">
      <c r="A249" s="3">
        <v>244</v>
      </c>
      <c r="B249" s="3" t="str">
        <f t="shared" si="21"/>
        <v>通天塔244层boss</v>
      </c>
      <c r="C249" s="3">
        <f>INDEX([5]通天塔!$F$47:$F$1046,A249)</f>
        <v>325</v>
      </c>
      <c r="D249" s="3">
        <f t="shared" si="27"/>
        <v>325</v>
      </c>
      <c r="E249" s="3" t="s">
        <v>25</v>
      </c>
      <c r="F249" s="3" t="s">
        <v>26</v>
      </c>
      <c r="G249" s="3">
        <v>30</v>
      </c>
      <c r="H249" s="3">
        <v>30</v>
      </c>
      <c r="I249" s="3">
        <v>0.2</v>
      </c>
      <c r="J249" s="4">
        <v>0.7</v>
      </c>
      <c r="K249" s="4">
        <v>1</v>
      </c>
      <c r="L249" s="4">
        <v>5</v>
      </c>
      <c r="M249" s="3">
        <v>1</v>
      </c>
      <c r="N249" s="3">
        <v>2</v>
      </c>
      <c r="O249" s="3">
        <f>HLOOKUP(O$5,[1]非R能力!$B$8:$F$558,$D249+1,0)</f>
        <v>623773.64449385752</v>
      </c>
      <c r="P249" s="3">
        <f>HLOOKUP(P$5,[1]非R能力!$B$8:$F$558,$D249+1,0)</f>
        <v>97671.388917952921</v>
      </c>
      <c r="Q249" s="3">
        <f>HLOOKUP(Q$5,[1]非R能力!$B$8:$F$558,$D249+1,0)</f>
        <v>56956.21542369877</v>
      </c>
      <c r="R249" s="3">
        <f>HLOOKUP(R$5,[1]非R能力!$B$8:$F$558,$D249+1,0)</f>
        <v>61820.457070596145</v>
      </c>
      <c r="S249" s="3">
        <f>HLOOKUP(S$5,[1]非R能力!$B$8:$F$558,$D249+1,0)</f>
        <v>21333.564636601419</v>
      </c>
      <c r="T249" s="3">
        <f>INDEX([1]非R能力!$H$9:$H$558,D249)</f>
        <v>20997.594889119599</v>
      </c>
      <c r="U249" s="3">
        <f>IF(INDEX([1]非R能力!$FK$9:$FK$558,D249)=0,0,10)</f>
        <v>10</v>
      </c>
      <c r="V249" s="3">
        <f>IF(INDEX([1]非R能力!$FH$9:$FH$558,D249)=0,0,5000)</f>
        <v>5000</v>
      </c>
      <c r="W249" s="3">
        <f>HLOOKUP(W$5,[2]人物技能基础!$O$3:$Q$553,$D249+1,0)</f>
        <v>3.637142857142857</v>
      </c>
      <c r="X249" s="3">
        <f>HLOOKUP(X$5,[2]人物技能基础!$O$3:$Q$553,$D249+1,0)</f>
        <v>2.0186428571428574</v>
      </c>
      <c r="Y249" s="3">
        <f>HLOOKUP(Y$5,[2]人物技能基础!$O$3:$Q$553,$D249+1,0)</f>
        <v>99.964285714285708</v>
      </c>
      <c r="Z249" s="3">
        <f t="shared" si="22"/>
        <v>3004327</v>
      </c>
      <c r="AA249" s="3">
        <f t="shared" si="23"/>
        <v>61314</v>
      </c>
      <c r="AB249" s="3">
        <f t="shared" si="24"/>
        <v>19534</v>
      </c>
      <c r="AC249" s="3">
        <f t="shared" si="25"/>
        <v>21333</v>
      </c>
      <c r="AD249" s="3">
        <f t="shared" si="26"/>
        <v>88314</v>
      </c>
    </row>
    <row r="250" spans="1:30" x14ac:dyDescent="0.15">
      <c r="A250" s="3">
        <v>245</v>
      </c>
      <c r="B250" s="3" t="str">
        <f t="shared" si="21"/>
        <v>通天塔245层boss</v>
      </c>
      <c r="C250" s="3">
        <f>INDEX([5]通天塔!$F$47:$F$1046,A250)</f>
        <v>326</v>
      </c>
      <c r="D250" s="3">
        <f t="shared" si="27"/>
        <v>326</v>
      </c>
      <c r="E250" s="3" t="s">
        <v>25</v>
      </c>
      <c r="F250" s="3" t="s">
        <v>26</v>
      </c>
      <c r="G250" s="3">
        <v>30</v>
      </c>
      <c r="H250" s="3">
        <v>30</v>
      </c>
      <c r="I250" s="3">
        <v>0.2</v>
      </c>
      <c r="J250" s="4">
        <v>0.7</v>
      </c>
      <c r="K250" s="4">
        <v>1</v>
      </c>
      <c r="L250" s="4">
        <v>5</v>
      </c>
      <c r="M250" s="3">
        <v>1</v>
      </c>
      <c r="N250" s="3">
        <v>2</v>
      </c>
      <c r="O250" s="3">
        <f>HLOOKUP(O$5,[1]非R能力!$B$8:$F$558,$D250+1,0)</f>
        <v>632210.37826549844</v>
      </c>
      <c r="P250" s="3">
        <f>HLOOKUP(P$5,[1]非R能力!$B$8:$F$558,$D250+1,0)</f>
        <v>98879.265043421285</v>
      </c>
      <c r="Q250" s="3">
        <f>HLOOKUP(Q$5,[1]非R能力!$B$8:$F$558,$D250+1,0)</f>
        <v>58851.756802495554</v>
      </c>
      <c r="R250" s="3">
        <f>HLOOKUP(R$5,[1]非R能力!$B$8:$F$558,$D250+1,0)</f>
        <v>56921.804832661161</v>
      </c>
      <c r="S250" s="3">
        <f>HLOOKUP(S$5,[1]非R能力!$B$8:$F$558,$D250+1,0)</f>
        <v>21517.421352845475</v>
      </c>
      <c r="T250" s="3">
        <f>INDEX([1]非R能力!$H$9:$H$558,D250)</f>
        <v>21132.830580093669</v>
      </c>
      <c r="U250" s="3">
        <f>IF(INDEX([1]非R能力!$FK$9:$FK$558,D250)=0,0,10)</f>
        <v>10</v>
      </c>
      <c r="V250" s="3">
        <f>IF(INDEX([1]非R能力!$FH$9:$FH$558,D250)=0,0,5000)</f>
        <v>5000</v>
      </c>
      <c r="W250" s="3">
        <f>HLOOKUP(W$5,[2]人物技能基础!$O$3:$Q$553,$D250+1,0)</f>
        <v>3.637142857142857</v>
      </c>
      <c r="X250" s="3">
        <f>HLOOKUP(X$5,[2]人物技能基础!$O$3:$Q$553,$D250+1,0)</f>
        <v>2.0186428571428574</v>
      </c>
      <c r="Y250" s="3">
        <f>HLOOKUP(Y$5,[2]人物技能基础!$O$3:$Q$553,$D250+1,0)</f>
        <v>99.964285714285708</v>
      </c>
      <c r="Z250" s="3">
        <f t="shared" si="22"/>
        <v>3039389</v>
      </c>
      <c r="AA250" s="3">
        <f t="shared" si="23"/>
        <v>63266</v>
      </c>
      <c r="AB250" s="3">
        <f t="shared" si="24"/>
        <v>19775</v>
      </c>
      <c r="AC250" s="3">
        <f t="shared" si="25"/>
        <v>21517</v>
      </c>
      <c r="AD250" s="3">
        <f t="shared" si="26"/>
        <v>81316</v>
      </c>
    </row>
    <row r="251" spans="1:30" x14ac:dyDescent="0.15">
      <c r="A251" s="3">
        <v>246</v>
      </c>
      <c r="B251" s="3" t="str">
        <f t="shared" si="21"/>
        <v>通天塔246层boss</v>
      </c>
      <c r="C251" s="3">
        <f>INDEX([5]通天塔!$F$47:$F$1046,A251)</f>
        <v>326</v>
      </c>
      <c r="D251" s="3">
        <f t="shared" si="27"/>
        <v>326</v>
      </c>
      <c r="E251" s="3" t="s">
        <v>25</v>
      </c>
      <c r="F251" s="3" t="s">
        <v>26</v>
      </c>
      <c r="G251" s="3">
        <v>30</v>
      </c>
      <c r="H251" s="3">
        <v>30</v>
      </c>
      <c r="I251" s="3">
        <v>0.2</v>
      </c>
      <c r="J251" s="4">
        <v>0.7</v>
      </c>
      <c r="K251" s="4">
        <v>1</v>
      </c>
      <c r="L251" s="4">
        <v>5</v>
      </c>
      <c r="M251" s="3">
        <v>1</v>
      </c>
      <c r="N251" s="3">
        <v>2</v>
      </c>
      <c r="O251" s="3">
        <f>HLOOKUP(O$5,[1]非R能力!$B$8:$F$558,$D251+1,0)</f>
        <v>632210.37826549844</v>
      </c>
      <c r="P251" s="3">
        <f>HLOOKUP(P$5,[1]非R能力!$B$8:$F$558,$D251+1,0)</f>
        <v>98879.265043421285</v>
      </c>
      <c r="Q251" s="3">
        <f>HLOOKUP(Q$5,[1]非R能力!$B$8:$F$558,$D251+1,0)</f>
        <v>58851.756802495554</v>
      </c>
      <c r="R251" s="3">
        <f>HLOOKUP(R$5,[1]非R能力!$B$8:$F$558,$D251+1,0)</f>
        <v>56921.804832661161</v>
      </c>
      <c r="S251" s="3">
        <f>HLOOKUP(S$5,[1]非R能力!$B$8:$F$558,$D251+1,0)</f>
        <v>21517.421352845475</v>
      </c>
      <c r="T251" s="3">
        <f>INDEX([1]非R能力!$H$9:$H$558,D251)</f>
        <v>21132.830580093669</v>
      </c>
      <c r="U251" s="3">
        <f>IF(INDEX([1]非R能力!$FK$9:$FK$558,D251)=0,0,10)</f>
        <v>10</v>
      </c>
      <c r="V251" s="3">
        <f>IF(INDEX([1]非R能力!$FH$9:$FH$558,D251)=0,0,5000)</f>
        <v>5000</v>
      </c>
      <c r="W251" s="3">
        <f>HLOOKUP(W$5,[2]人物技能基础!$O$3:$Q$553,$D251+1,0)</f>
        <v>3.637142857142857</v>
      </c>
      <c r="X251" s="3">
        <f>HLOOKUP(X$5,[2]人物技能基础!$O$3:$Q$553,$D251+1,0)</f>
        <v>2.0186428571428574</v>
      </c>
      <c r="Y251" s="3">
        <f>HLOOKUP(Y$5,[2]人物技能基础!$O$3:$Q$553,$D251+1,0)</f>
        <v>99.964285714285708</v>
      </c>
      <c r="Z251" s="3">
        <f t="shared" si="22"/>
        <v>3039389</v>
      </c>
      <c r="AA251" s="3">
        <f t="shared" si="23"/>
        <v>63266</v>
      </c>
      <c r="AB251" s="3">
        <f t="shared" si="24"/>
        <v>19775</v>
      </c>
      <c r="AC251" s="3">
        <f t="shared" si="25"/>
        <v>21517</v>
      </c>
      <c r="AD251" s="3">
        <f t="shared" si="26"/>
        <v>81316</v>
      </c>
    </row>
    <row r="252" spans="1:30" x14ac:dyDescent="0.15">
      <c r="A252" s="3">
        <v>247</v>
      </c>
      <c r="B252" s="3" t="str">
        <f t="shared" si="21"/>
        <v>通天塔247层boss</v>
      </c>
      <c r="C252" s="3">
        <f>INDEX([5]通天塔!$F$47:$F$1046,A252)</f>
        <v>327</v>
      </c>
      <c r="D252" s="3">
        <f t="shared" si="27"/>
        <v>327</v>
      </c>
      <c r="E252" s="3" t="s">
        <v>25</v>
      </c>
      <c r="F252" s="3" t="s">
        <v>26</v>
      </c>
      <c r="G252" s="3">
        <v>30</v>
      </c>
      <c r="H252" s="3">
        <v>30</v>
      </c>
      <c r="I252" s="3">
        <v>0.2</v>
      </c>
      <c r="J252" s="4">
        <v>0.7</v>
      </c>
      <c r="K252" s="4">
        <v>1</v>
      </c>
      <c r="L252" s="4">
        <v>5</v>
      </c>
      <c r="M252" s="3">
        <v>1</v>
      </c>
      <c r="N252" s="3">
        <v>2</v>
      </c>
      <c r="O252" s="3">
        <f>HLOOKUP(O$5,[1]非R能力!$B$8:$F$558,$D252+1,0)</f>
        <v>639979.33786079241</v>
      </c>
      <c r="P252" s="3">
        <f>HLOOKUP(P$5,[1]非R能力!$B$8:$F$558,$D252+1,0)</f>
        <v>100017.26794971799</v>
      </c>
      <c r="Q252" s="3">
        <f>HLOOKUP(Q$5,[1]非R能力!$B$8:$F$558,$D252+1,0)</f>
        <v>59395.045086138234</v>
      </c>
      <c r="R252" s="3">
        <f>HLOOKUP(R$5,[1]非R能力!$B$8:$F$558,$D252+1,0)</f>
        <v>16627.300687903309</v>
      </c>
      <c r="S252" s="3">
        <f>HLOOKUP(S$5,[1]非R能力!$B$8:$F$558,$D252+1,0)</f>
        <v>21697.924351884158</v>
      </c>
      <c r="T252" s="3">
        <f>INDEX([1]非R能力!$H$9:$H$558,D252)</f>
        <v>21268.743539891064</v>
      </c>
      <c r="U252" s="3">
        <f>IF(INDEX([1]非R能力!$FK$9:$FK$558,D252)=0,0,10)</f>
        <v>10</v>
      </c>
      <c r="V252" s="3">
        <f>IF(INDEX([1]非R能力!$FH$9:$FH$558,D252)=0,0,5000)</f>
        <v>5000</v>
      </c>
      <c r="W252" s="3">
        <f>HLOOKUP(W$5,[2]人物技能基础!$O$3:$Q$553,$D252+1,0)</f>
        <v>3.637142857142857</v>
      </c>
      <c r="X252" s="3">
        <f>HLOOKUP(X$5,[2]人物技能基础!$O$3:$Q$553,$D252+1,0)</f>
        <v>2.0186428571428574</v>
      </c>
      <c r="Y252" s="3">
        <f>HLOOKUP(Y$5,[2]人物技能基础!$O$3:$Q$553,$D252+1,0)</f>
        <v>99.964285714285708</v>
      </c>
      <c r="Z252" s="3">
        <f t="shared" si="22"/>
        <v>3072534</v>
      </c>
      <c r="AA252" s="3">
        <f t="shared" si="23"/>
        <v>63861</v>
      </c>
      <c r="AB252" s="3">
        <f t="shared" si="24"/>
        <v>20003</v>
      </c>
      <c r="AC252" s="3">
        <f t="shared" si="25"/>
        <v>21697</v>
      </c>
      <c r="AD252" s="3">
        <f t="shared" si="26"/>
        <v>23753</v>
      </c>
    </row>
    <row r="253" spans="1:30" x14ac:dyDescent="0.15">
      <c r="A253" s="3">
        <v>248</v>
      </c>
      <c r="B253" s="3" t="str">
        <f t="shared" si="21"/>
        <v>通天塔248层boss</v>
      </c>
      <c r="C253" s="3">
        <f>INDEX([5]通天塔!$F$47:$F$1046,A253)</f>
        <v>327</v>
      </c>
      <c r="D253" s="3">
        <f t="shared" si="27"/>
        <v>327</v>
      </c>
      <c r="E253" s="3" t="s">
        <v>25</v>
      </c>
      <c r="F253" s="3" t="s">
        <v>26</v>
      </c>
      <c r="G253" s="3">
        <v>30</v>
      </c>
      <c r="H253" s="3">
        <v>30</v>
      </c>
      <c r="I253" s="3">
        <v>0.2</v>
      </c>
      <c r="J253" s="4">
        <v>0.7</v>
      </c>
      <c r="K253" s="4">
        <v>1</v>
      </c>
      <c r="L253" s="4">
        <v>5</v>
      </c>
      <c r="M253" s="3">
        <v>1</v>
      </c>
      <c r="N253" s="3">
        <v>2</v>
      </c>
      <c r="O253" s="3">
        <f>HLOOKUP(O$5,[1]非R能力!$B$8:$F$558,$D253+1,0)</f>
        <v>639979.33786079241</v>
      </c>
      <c r="P253" s="3">
        <f>HLOOKUP(P$5,[1]非R能力!$B$8:$F$558,$D253+1,0)</f>
        <v>100017.26794971799</v>
      </c>
      <c r="Q253" s="3">
        <f>HLOOKUP(Q$5,[1]非R能力!$B$8:$F$558,$D253+1,0)</f>
        <v>59395.045086138234</v>
      </c>
      <c r="R253" s="3">
        <f>HLOOKUP(R$5,[1]非R能力!$B$8:$F$558,$D253+1,0)</f>
        <v>16627.300687903309</v>
      </c>
      <c r="S253" s="3">
        <f>HLOOKUP(S$5,[1]非R能力!$B$8:$F$558,$D253+1,0)</f>
        <v>21697.924351884158</v>
      </c>
      <c r="T253" s="3">
        <f>INDEX([1]非R能力!$H$9:$H$558,D253)</f>
        <v>21268.743539891064</v>
      </c>
      <c r="U253" s="3">
        <f>IF(INDEX([1]非R能力!$FK$9:$FK$558,D253)=0,0,10)</f>
        <v>10</v>
      </c>
      <c r="V253" s="3">
        <f>IF(INDEX([1]非R能力!$FH$9:$FH$558,D253)=0,0,5000)</f>
        <v>5000</v>
      </c>
      <c r="W253" s="3">
        <f>HLOOKUP(W$5,[2]人物技能基础!$O$3:$Q$553,$D253+1,0)</f>
        <v>3.637142857142857</v>
      </c>
      <c r="X253" s="3">
        <f>HLOOKUP(X$5,[2]人物技能基础!$O$3:$Q$553,$D253+1,0)</f>
        <v>2.0186428571428574</v>
      </c>
      <c r="Y253" s="3">
        <f>HLOOKUP(Y$5,[2]人物技能基础!$O$3:$Q$553,$D253+1,0)</f>
        <v>99.964285714285708</v>
      </c>
      <c r="Z253" s="3">
        <f t="shared" si="22"/>
        <v>3072534</v>
      </c>
      <c r="AA253" s="3">
        <f t="shared" si="23"/>
        <v>63861</v>
      </c>
      <c r="AB253" s="3">
        <f t="shared" si="24"/>
        <v>20003</v>
      </c>
      <c r="AC253" s="3">
        <f t="shared" si="25"/>
        <v>21697</v>
      </c>
      <c r="AD253" s="3">
        <f t="shared" si="26"/>
        <v>23753</v>
      </c>
    </row>
    <row r="254" spans="1:30" x14ac:dyDescent="0.15">
      <c r="A254" s="3">
        <v>249</v>
      </c>
      <c r="B254" s="3" t="str">
        <f t="shared" si="21"/>
        <v>通天塔249层boss</v>
      </c>
      <c r="C254" s="3">
        <f>INDEX([5]通天塔!$F$47:$F$1046,A254)</f>
        <v>328</v>
      </c>
      <c r="D254" s="3">
        <f t="shared" si="27"/>
        <v>328</v>
      </c>
      <c r="E254" s="3" t="s">
        <v>25</v>
      </c>
      <c r="F254" s="3" t="s">
        <v>26</v>
      </c>
      <c r="G254" s="3">
        <v>30</v>
      </c>
      <c r="H254" s="3">
        <v>30</v>
      </c>
      <c r="I254" s="3">
        <v>0.2</v>
      </c>
      <c r="J254" s="4">
        <v>0.7</v>
      </c>
      <c r="K254" s="4">
        <v>1</v>
      </c>
      <c r="L254" s="4">
        <v>5</v>
      </c>
      <c r="M254" s="3">
        <v>1</v>
      </c>
      <c r="N254" s="3">
        <v>2</v>
      </c>
      <c r="O254" s="3">
        <f>HLOOKUP(O$5,[1]非R能力!$B$8:$F$558,$D254+1,0)</f>
        <v>646401.55700151669</v>
      </c>
      <c r="P254" s="3">
        <f>HLOOKUP(P$5,[1]非R能力!$B$8:$F$558,$D254+1,0)</f>
        <v>101002.58276326342</v>
      </c>
      <c r="Q254" s="3">
        <f>HLOOKUP(Q$5,[1]非R能力!$B$8:$F$558,$D254+1,0)</f>
        <v>59894.793521396045</v>
      </c>
      <c r="R254" s="3">
        <f>HLOOKUP(R$5,[1]非R能力!$B$8:$F$558,$D254+1,0)</f>
        <v>16760.040644978559</v>
      </c>
      <c r="S254" s="3">
        <f>HLOOKUP(S$5,[1]非R能力!$B$8:$F$558,$D254+1,0)</f>
        <v>21874.517140573509</v>
      </c>
      <c r="T254" s="3">
        <f>INDEX([1]非R能力!$H$9:$H$558,D254)</f>
        <v>21405.336559126132</v>
      </c>
      <c r="U254" s="3">
        <f>IF(INDEX([1]非R能力!$FK$9:$FK$558,D254)=0,0,10)</f>
        <v>10</v>
      </c>
      <c r="V254" s="3">
        <f>IF(INDEX([1]非R能力!$FH$9:$FH$558,D254)=0,0,5000)</f>
        <v>5000</v>
      </c>
      <c r="W254" s="3">
        <f>HLOOKUP(W$5,[2]人物技能基础!$O$3:$Q$553,$D254+1,0)</f>
        <v>3.637142857142857</v>
      </c>
      <c r="X254" s="3">
        <f>HLOOKUP(X$5,[2]人物技能基础!$O$3:$Q$553,$D254+1,0)</f>
        <v>2.0186428571428574</v>
      </c>
      <c r="Y254" s="3">
        <f>HLOOKUP(Y$5,[2]人物技能基础!$O$3:$Q$553,$D254+1,0)</f>
        <v>99.964285714285708</v>
      </c>
      <c r="Z254" s="3">
        <f t="shared" si="22"/>
        <v>3101563</v>
      </c>
      <c r="AA254" s="3">
        <f t="shared" si="23"/>
        <v>64404</v>
      </c>
      <c r="AB254" s="3">
        <f t="shared" si="24"/>
        <v>20200</v>
      </c>
      <c r="AC254" s="3">
        <f t="shared" si="25"/>
        <v>21874</v>
      </c>
      <c r="AD254" s="3">
        <f t="shared" si="26"/>
        <v>23942</v>
      </c>
    </row>
    <row r="255" spans="1:30" x14ac:dyDescent="0.15">
      <c r="A255" s="3">
        <v>250</v>
      </c>
      <c r="B255" s="3" t="str">
        <f t="shared" si="21"/>
        <v>通天塔250层boss</v>
      </c>
      <c r="C255" s="3">
        <f>INDEX([5]通天塔!$F$47:$F$1046,A255)</f>
        <v>328</v>
      </c>
      <c r="D255" s="3">
        <f t="shared" si="27"/>
        <v>328</v>
      </c>
      <c r="E255" s="3" t="s">
        <v>25</v>
      </c>
      <c r="F255" s="3" t="s">
        <v>26</v>
      </c>
      <c r="G255" s="3">
        <v>30</v>
      </c>
      <c r="H255" s="3">
        <v>30</v>
      </c>
      <c r="I255" s="3">
        <v>0.2</v>
      </c>
      <c r="J255" s="4">
        <v>0.7</v>
      </c>
      <c r="K255" s="4">
        <v>1</v>
      </c>
      <c r="L255" s="4">
        <v>5</v>
      </c>
      <c r="M255" s="3">
        <v>1</v>
      </c>
      <c r="N255" s="3">
        <v>2</v>
      </c>
      <c r="O255" s="3">
        <f>HLOOKUP(O$5,[1]非R能力!$B$8:$F$558,$D255+1,0)</f>
        <v>646401.55700151669</v>
      </c>
      <c r="P255" s="3">
        <f>HLOOKUP(P$5,[1]非R能力!$B$8:$F$558,$D255+1,0)</f>
        <v>101002.58276326342</v>
      </c>
      <c r="Q255" s="3">
        <f>HLOOKUP(Q$5,[1]非R能力!$B$8:$F$558,$D255+1,0)</f>
        <v>59894.793521396045</v>
      </c>
      <c r="R255" s="3">
        <f>HLOOKUP(R$5,[1]非R能力!$B$8:$F$558,$D255+1,0)</f>
        <v>16760.040644978559</v>
      </c>
      <c r="S255" s="3">
        <f>HLOOKUP(S$5,[1]非R能力!$B$8:$F$558,$D255+1,0)</f>
        <v>21874.517140573509</v>
      </c>
      <c r="T255" s="3">
        <f>INDEX([1]非R能力!$H$9:$H$558,D255)</f>
        <v>21405.336559126132</v>
      </c>
      <c r="U255" s="3">
        <f>IF(INDEX([1]非R能力!$FK$9:$FK$558,D255)=0,0,10)</f>
        <v>10</v>
      </c>
      <c r="V255" s="3">
        <f>IF(INDEX([1]非R能力!$FH$9:$FH$558,D255)=0,0,5000)</f>
        <v>5000</v>
      </c>
      <c r="W255" s="3">
        <f>HLOOKUP(W$5,[2]人物技能基础!$O$3:$Q$553,$D255+1,0)</f>
        <v>3.637142857142857</v>
      </c>
      <c r="X255" s="3">
        <f>HLOOKUP(X$5,[2]人物技能基础!$O$3:$Q$553,$D255+1,0)</f>
        <v>2.0186428571428574</v>
      </c>
      <c r="Y255" s="3">
        <f>HLOOKUP(Y$5,[2]人物技能基础!$O$3:$Q$553,$D255+1,0)</f>
        <v>99.964285714285708</v>
      </c>
      <c r="Z255" s="3">
        <f t="shared" si="22"/>
        <v>3101563</v>
      </c>
      <c r="AA255" s="3">
        <f t="shared" si="23"/>
        <v>64404</v>
      </c>
      <c r="AB255" s="3">
        <f t="shared" si="24"/>
        <v>20200</v>
      </c>
      <c r="AC255" s="3">
        <f t="shared" si="25"/>
        <v>21874</v>
      </c>
      <c r="AD255" s="3">
        <f t="shared" si="26"/>
        <v>23942</v>
      </c>
    </row>
    <row r="256" spans="1:30" x14ac:dyDescent="0.15">
      <c r="A256" s="3">
        <v>251</v>
      </c>
      <c r="B256" s="3" t="str">
        <f t="shared" si="21"/>
        <v>通天塔251层boss</v>
      </c>
      <c r="C256" s="3">
        <f>INDEX([5]通天塔!$F$47:$F$1046,A256)</f>
        <v>329</v>
      </c>
      <c r="D256" s="3">
        <f t="shared" si="27"/>
        <v>329</v>
      </c>
      <c r="E256" s="3" t="s">
        <v>25</v>
      </c>
      <c r="F256" s="3" t="s">
        <v>26</v>
      </c>
      <c r="G256" s="3">
        <v>30</v>
      </c>
      <c r="H256" s="3">
        <v>30</v>
      </c>
      <c r="I256" s="3">
        <v>0.2</v>
      </c>
      <c r="J256" s="4">
        <v>0.7</v>
      </c>
      <c r="K256" s="4">
        <v>1</v>
      </c>
      <c r="L256" s="4">
        <v>5</v>
      </c>
      <c r="M256" s="3">
        <v>1</v>
      </c>
      <c r="N256" s="3">
        <v>2</v>
      </c>
      <c r="O256" s="3">
        <f>HLOOKUP(O$5,[1]非R能力!$B$8:$F$558,$D256+1,0)</f>
        <v>656345.27154117858</v>
      </c>
      <c r="P256" s="3">
        <f>HLOOKUP(P$5,[1]非R能力!$B$8:$F$558,$D256+1,0)</f>
        <v>102321.0757486209</v>
      </c>
      <c r="Q256" s="3">
        <f>HLOOKUP(Q$5,[1]非R能力!$B$8:$F$558,$D256+1,0)</f>
        <v>60526.380186613154</v>
      </c>
      <c r="R256" s="3">
        <f>HLOOKUP(R$5,[1]非R能力!$B$8:$F$558,$D256+1,0)</f>
        <v>16902.793514215475</v>
      </c>
      <c r="S256" s="3">
        <f>HLOOKUP(S$5,[1]非R能力!$B$8:$F$558,$D256+1,0)</f>
        <v>22053.622208698744</v>
      </c>
      <c r="T256" s="3">
        <f>INDEX([1]非R能力!$H$9:$H$558,D256)</f>
        <v>21542.61243456</v>
      </c>
      <c r="U256" s="3">
        <f>IF(INDEX([1]非R能力!$FK$9:$FK$558,D256)=0,0,10)</f>
        <v>10</v>
      </c>
      <c r="V256" s="3">
        <f>IF(INDEX([1]非R能力!$FH$9:$FH$558,D256)=0,0,5000)</f>
        <v>5000</v>
      </c>
      <c r="W256" s="3">
        <f>HLOOKUP(W$5,[2]人物技能基础!$O$3:$Q$553,$D256+1,0)</f>
        <v>3.637142857142857</v>
      </c>
      <c r="X256" s="3">
        <f>HLOOKUP(X$5,[2]人物技能基础!$O$3:$Q$553,$D256+1,0)</f>
        <v>2.0186428571428574</v>
      </c>
      <c r="Y256" s="3">
        <f>HLOOKUP(Y$5,[2]人物技能基础!$O$3:$Q$553,$D256+1,0)</f>
        <v>99.964285714285708</v>
      </c>
      <c r="Z256" s="3">
        <f t="shared" si="22"/>
        <v>3139630</v>
      </c>
      <c r="AA256" s="3">
        <f t="shared" si="23"/>
        <v>65102</v>
      </c>
      <c r="AB256" s="3">
        <f t="shared" si="24"/>
        <v>20464</v>
      </c>
      <c r="AC256" s="3">
        <f t="shared" si="25"/>
        <v>22053</v>
      </c>
      <c r="AD256" s="3">
        <f t="shared" si="26"/>
        <v>24146</v>
      </c>
    </row>
    <row r="257" spans="1:30" x14ac:dyDescent="0.15">
      <c r="A257" s="3">
        <v>252</v>
      </c>
      <c r="B257" s="3" t="str">
        <f t="shared" si="21"/>
        <v>通天塔252层boss</v>
      </c>
      <c r="C257" s="3">
        <f>INDEX([5]通天塔!$F$47:$F$1046,A257)</f>
        <v>329</v>
      </c>
      <c r="D257" s="3">
        <f t="shared" si="27"/>
        <v>329</v>
      </c>
      <c r="E257" s="3" t="s">
        <v>25</v>
      </c>
      <c r="F257" s="3" t="s">
        <v>26</v>
      </c>
      <c r="G257" s="3">
        <v>30</v>
      </c>
      <c r="H257" s="3">
        <v>30</v>
      </c>
      <c r="I257" s="3">
        <v>0.2</v>
      </c>
      <c r="J257" s="4">
        <v>0.7</v>
      </c>
      <c r="K257" s="4">
        <v>1</v>
      </c>
      <c r="L257" s="4">
        <v>5</v>
      </c>
      <c r="M257" s="3">
        <v>1</v>
      </c>
      <c r="N257" s="3">
        <v>2</v>
      </c>
      <c r="O257" s="3">
        <f>HLOOKUP(O$5,[1]非R能力!$B$8:$F$558,$D257+1,0)</f>
        <v>656345.27154117858</v>
      </c>
      <c r="P257" s="3">
        <f>HLOOKUP(P$5,[1]非R能力!$B$8:$F$558,$D257+1,0)</f>
        <v>102321.0757486209</v>
      </c>
      <c r="Q257" s="3">
        <f>HLOOKUP(Q$5,[1]非R能力!$B$8:$F$558,$D257+1,0)</f>
        <v>60526.380186613154</v>
      </c>
      <c r="R257" s="3">
        <f>HLOOKUP(R$5,[1]非R能力!$B$8:$F$558,$D257+1,0)</f>
        <v>16902.793514215475</v>
      </c>
      <c r="S257" s="3">
        <f>HLOOKUP(S$5,[1]非R能力!$B$8:$F$558,$D257+1,0)</f>
        <v>22053.622208698744</v>
      </c>
      <c r="T257" s="3">
        <f>INDEX([1]非R能力!$H$9:$H$558,D257)</f>
        <v>21542.61243456</v>
      </c>
      <c r="U257" s="3">
        <f>IF(INDEX([1]非R能力!$FK$9:$FK$558,D257)=0,0,10)</f>
        <v>10</v>
      </c>
      <c r="V257" s="3">
        <f>IF(INDEX([1]非R能力!$FH$9:$FH$558,D257)=0,0,5000)</f>
        <v>5000</v>
      </c>
      <c r="W257" s="3">
        <f>HLOOKUP(W$5,[2]人物技能基础!$O$3:$Q$553,$D257+1,0)</f>
        <v>3.637142857142857</v>
      </c>
      <c r="X257" s="3">
        <f>HLOOKUP(X$5,[2]人物技能基础!$O$3:$Q$553,$D257+1,0)</f>
        <v>2.0186428571428574</v>
      </c>
      <c r="Y257" s="3">
        <f>HLOOKUP(Y$5,[2]人物技能基础!$O$3:$Q$553,$D257+1,0)</f>
        <v>99.964285714285708</v>
      </c>
      <c r="Z257" s="3">
        <f t="shared" si="22"/>
        <v>3139630</v>
      </c>
      <c r="AA257" s="3">
        <f t="shared" si="23"/>
        <v>65102</v>
      </c>
      <c r="AB257" s="3">
        <f t="shared" si="24"/>
        <v>20464</v>
      </c>
      <c r="AC257" s="3">
        <f t="shared" si="25"/>
        <v>22053</v>
      </c>
      <c r="AD257" s="3">
        <f t="shared" si="26"/>
        <v>24146</v>
      </c>
    </row>
    <row r="258" spans="1:30" x14ac:dyDescent="0.15">
      <c r="A258" s="3">
        <v>253</v>
      </c>
      <c r="B258" s="3" t="str">
        <f t="shared" si="21"/>
        <v>通天塔253层boss</v>
      </c>
      <c r="C258" s="3">
        <f>INDEX([5]通天塔!$F$47:$F$1046,A258)</f>
        <v>330</v>
      </c>
      <c r="D258" s="3">
        <f t="shared" si="27"/>
        <v>330</v>
      </c>
      <c r="E258" s="3" t="s">
        <v>25</v>
      </c>
      <c r="F258" s="3" t="s">
        <v>26</v>
      </c>
      <c r="G258" s="3">
        <v>30</v>
      </c>
      <c r="H258" s="3">
        <v>30</v>
      </c>
      <c r="I258" s="3">
        <v>0.2</v>
      </c>
      <c r="J258" s="4">
        <v>0.7</v>
      </c>
      <c r="K258" s="4">
        <v>1</v>
      </c>
      <c r="L258" s="4">
        <v>5</v>
      </c>
      <c r="M258" s="3">
        <v>1</v>
      </c>
      <c r="N258" s="3">
        <v>2</v>
      </c>
      <c r="O258" s="3">
        <f>HLOOKUP(O$5,[1]非R能力!$B$8:$F$558,$D258+1,0)</f>
        <v>664166.99154205096</v>
      </c>
      <c r="P258" s="3">
        <f>HLOOKUP(P$5,[1]非R能力!$B$8:$F$558,$D258+1,0)</f>
        <v>103418.92898135944</v>
      </c>
      <c r="Q258" s="3">
        <f>HLOOKUP(Q$5,[1]非R能力!$B$8:$F$558,$D258+1,0)</f>
        <v>61078.585019824619</v>
      </c>
      <c r="R258" s="3">
        <f>HLOOKUP(R$5,[1]非R能力!$B$8:$F$558,$D258+1,0)</f>
        <v>17042.31395908261</v>
      </c>
      <c r="S258" s="3">
        <f>HLOOKUP(S$5,[1]非R能力!$B$8:$F$558,$D258+1,0)</f>
        <v>22235.226187427863</v>
      </c>
      <c r="T258" s="3">
        <f>INDEX([1]非R能力!$H$9:$H$558,D258)</f>
        <v>21680.573969100471</v>
      </c>
      <c r="U258" s="3">
        <f>IF(INDEX([1]非R能力!$FK$9:$FK$558,D258)=0,0,10)</f>
        <v>10</v>
      </c>
      <c r="V258" s="3">
        <f>IF(INDEX([1]非R能力!$FH$9:$FH$558,D258)=0,0,5000)</f>
        <v>5000</v>
      </c>
      <c r="W258" s="3">
        <f>HLOOKUP(W$5,[2]人物技能基础!$O$3:$Q$553,$D258+1,0)</f>
        <v>3.637142857142857</v>
      </c>
      <c r="X258" s="3">
        <f>HLOOKUP(X$5,[2]人物技能基础!$O$3:$Q$553,$D258+1,0)</f>
        <v>2.0186428571428574</v>
      </c>
      <c r="Y258" s="3">
        <f>HLOOKUP(Y$5,[2]人物技能基础!$O$3:$Q$553,$D258+1,0)</f>
        <v>99.964285714285708</v>
      </c>
      <c r="Z258" s="3">
        <f t="shared" si="22"/>
        <v>3171753</v>
      </c>
      <c r="AA258" s="3">
        <f t="shared" si="23"/>
        <v>65706</v>
      </c>
      <c r="AB258" s="3">
        <f t="shared" si="24"/>
        <v>20683</v>
      </c>
      <c r="AC258" s="3">
        <f t="shared" si="25"/>
        <v>22235</v>
      </c>
      <c r="AD258" s="3">
        <f t="shared" si="26"/>
        <v>24346</v>
      </c>
    </row>
    <row r="259" spans="1:30" x14ac:dyDescent="0.15">
      <c r="A259" s="3">
        <v>254</v>
      </c>
      <c r="B259" s="3" t="str">
        <f t="shared" si="21"/>
        <v>通天塔254层boss</v>
      </c>
      <c r="C259" s="3">
        <f>INDEX([5]通天塔!$F$47:$F$1046,A259)</f>
        <v>330</v>
      </c>
      <c r="D259" s="3">
        <f t="shared" si="27"/>
        <v>330</v>
      </c>
      <c r="E259" s="3" t="s">
        <v>25</v>
      </c>
      <c r="F259" s="3" t="s">
        <v>26</v>
      </c>
      <c r="G259" s="3">
        <v>30</v>
      </c>
      <c r="H259" s="3">
        <v>30</v>
      </c>
      <c r="I259" s="3">
        <v>0.2</v>
      </c>
      <c r="J259" s="4">
        <v>0.7</v>
      </c>
      <c r="K259" s="4">
        <v>1</v>
      </c>
      <c r="L259" s="4">
        <v>5</v>
      </c>
      <c r="M259" s="3">
        <v>1</v>
      </c>
      <c r="N259" s="3">
        <v>2</v>
      </c>
      <c r="O259" s="3">
        <f>HLOOKUP(O$5,[1]非R能力!$B$8:$F$558,$D259+1,0)</f>
        <v>664166.99154205096</v>
      </c>
      <c r="P259" s="3">
        <f>HLOOKUP(P$5,[1]非R能力!$B$8:$F$558,$D259+1,0)</f>
        <v>103418.92898135944</v>
      </c>
      <c r="Q259" s="3">
        <f>HLOOKUP(Q$5,[1]非R能力!$B$8:$F$558,$D259+1,0)</f>
        <v>61078.585019824619</v>
      </c>
      <c r="R259" s="3">
        <f>HLOOKUP(R$5,[1]非R能力!$B$8:$F$558,$D259+1,0)</f>
        <v>17042.31395908261</v>
      </c>
      <c r="S259" s="3">
        <f>HLOOKUP(S$5,[1]非R能力!$B$8:$F$558,$D259+1,0)</f>
        <v>22235.226187427863</v>
      </c>
      <c r="T259" s="3">
        <f>INDEX([1]非R能力!$H$9:$H$558,D259)</f>
        <v>21680.573969100471</v>
      </c>
      <c r="U259" s="3">
        <f>IF(INDEX([1]非R能力!$FK$9:$FK$558,D259)=0,0,10)</f>
        <v>10</v>
      </c>
      <c r="V259" s="3">
        <f>IF(INDEX([1]非R能力!$FH$9:$FH$558,D259)=0,0,5000)</f>
        <v>5000</v>
      </c>
      <c r="W259" s="3">
        <f>HLOOKUP(W$5,[2]人物技能基础!$O$3:$Q$553,$D259+1,0)</f>
        <v>3.637142857142857</v>
      </c>
      <c r="X259" s="3">
        <f>HLOOKUP(X$5,[2]人物技能基础!$O$3:$Q$553,$D259+1,0)</f>
        <v>2.0186428571428574</v>
      </c>
      <c r="Y259" s="3">
        <f>HLOOKUP(Y$5,[2]人物技能基础!$O$3:$Q$553,$D259+1,0)</f>
        <v>99.964285714285708</v>
      </c>
      <c r="Z259" s="3">
        <f t="shared" si="22"/>
        <v>3171753</v>
      </c>
      <c r="AA259" s="3">
        <f t="shared" si="23"/>
        <v>65706</v>
      </c>
      <c r="AB259" s="3">
        <f t="shared" si="24"/>
        <v>20683</v>
      </c>
      <c r="AC259" s="3">
        <f t="shared" si="25"/>
        <v>22235</v>
      </c>
      <c r="AD259" s="3">
        <f t="shared" si="26"/>
        <v>24346</v>
      </c>
    </row>
    <row r="260" spans="1:30" x14ac:dyDescent="0.15">
      <c r="A260" s="3">
        <v>255</v>
      </c>
      <c r="B260" s="3" t="str">
        <f t="shared" si="21"/>
        <v>通天塔255层boss</v>
      </c>
      <c r="C260" s="3">
        <f>INDEX([5]通天塔!$F$47:$F$1046,A260)</f>
        <v>331</v>
      </c>
      <c r="D260" s="3">
        <f t="shared" si="27"/>
        <v>331</v>
      </c>
      <c r="E260" s="3" t="s">
        <v>25</v>
      </c>
      <c r="F260" s="3" t="s">
        <v>26</v>
      </c>
      <c r="G260" s="3">
        <v>30</v>
      </c>
      <c r="H260" s="3">
        <v>30</v>
      </c>
      <c r="I260" s="3">
        <v>0.2</v>
      </c>
      <c r="J260" s="4">
        <v>0.7</v>
      </c>
      <c r="K260" s="4">
        <v>1</v>
      </c>
      <c r="L260" s="4">
        <v>5</v>
      </c>
      <c r="M260" s="3">
        <v>1</v>
      </c>
      <c r="N260" s="3">
        <v>2</v>
      </c>
      <c r="O260" s="3">
        <f>HLOOKUP(O$5,[1]非R能力!$B$8:$F$558,$D260+1,0)</f>
        <v>671496.30521120748</v>
      </c>
      <c r="P260" s="3">
        <f>HLOOKUP(P$5,[1]非R能力!$B$8:$F$558,$D260+1,0)</f>
        <v>104447.26424222605</v>
      </c>
      <c r="Q260" s="3">
        <f>HLOOKUP(Q$5,[1]非R能力!$B$8:$F$558,$D260+1,0)</f>
        <v>61591.233280362663</v>
      </c>
      <c r="R260" s="3">
        <f>HLOOKUP(R$5,[1]非R能力!$B$8:$F$558,$D260+1,0)</f>
        <v>18122.579797172093</v>
      </c>
      <c r="S260" s="3">
        <f>HLOOKUP(S$5,[1]非R能力!$B$8:$F$558,$D260+1,0)</f>
        <v>22418.757034787966</v>
      </c>
      <c r="T260" s="3">
        <f>INDEX([1]非R能力!$H$9:$H$558,D260)</f>
        <v>21819.223971802097</v>
      </c>
      <c r="U260" s="3">
        <f>IF(INDEX([1]非R能力!$FK$9:$FK$558,D260)=0,0,10)</f>
        <v>10</v>
      </c>
      <c r="V260" s="3">
        <f>IF(INDEX([1]非R能力!$FH$9:$FH$558,D260)=0,0,5000)</f>
        <v>5000</v>
      </c>
      <c r="W260" s="3">
        <f>HLOOKUP(W$5,[2]人物技能基础!$O$3:$Q$553,$D260+1,0)</f>
        <v>3.637142857142857</v>
      </c>
      <c r="X260" s="3">
        <f>HLOOKUP(X$5,[2]人物技能基础!$O$3:$Q$553,$D260+1,0)</f>
        <v>2.0186428571428574</v>
      </c>
      <c r="Y260" s="3">
        <f>HLOOKUP(Y$5,[2]人物技能基础!$O$3:$Q$553,$D260+1,0)</f>
        <v>99.964285714285708</v>
      </c>
      <c r="Z260" s="3">
        <f t="shared" si="22"/>
        <v>3201970</v>
      </c>
      <c r="AA260" s="3">
        <f t="shared" si="23"/>
        <v>66267</v>
      </c>
      <c r="AB260" s="3">
        <f t="shared" si="24"/>
        <v>20889</v>
      </c>
      <c r="AC260" s="3">
        <f t="shared" si="25"/>
        <v>22418</v>
      </c>
      <c r="AD260" s="3">
        <f t="shared" si="26"/>
        <v>25889</v>
      </c>
    </row>
    <row r="261" spans="1:30" x14ac:dyDescent="0.15">
      <c r="A261" s="3">
        <v>256</v>
      </c>
      <c r="B261" s="3" t="str">
        <f t="shared" si="21"/>
        <v>通天塔256层boss</v>
      </c>
      <c r="C261" s="3">
        <f>INDEX([5]通天塔!$F$47:$F$1046,A261)</f>
        <v>331</v>
      </c>
      <c r="D261" s="3">
        <f t="shared" si="27"/>
        <v>331</v>
      </c>
      <c r="E261" s="3" t="s">
        <v>25</v>
      </c>
      <c r="F261" s="3" t="s">
        <v>26</v>
      </c>
      <c r="G261" s="3">
        <v>30</v>
      </c>
      <c r="H261" s="3">
        <v>30</v>
      </c>
      <c r="I261" s="3">
        <v>0.2</v>
      </c>
      <c r="J261" s="4">
        <v>0.7</v>
      </c>
      <c r="K261" s="4">
        <v>1</v>
      </c>
      <c r="L261" s="4">
        <v>5</v>
      </c>
      <c r="M261" s="3">
        <v>1</v>
      </c>
      <c r="N261" s="3">
        <v>2</v>
      </c>
      <c r="O261" s="3">
        <f>HLOOKUP(O$5,[1]非R能力!$B$8:$F$558,$D261+1,0)</f>
        <v>671496.30521120748</v>
      </c>
      <c r="P261" s="3">
        <f>HLOOKUP(P$5,[1]非R能力!$B$8:$F$558,$D261+1,0)</f>
        <v>104447.26424222605</v>
      </c>
      <c r="Q261" s="3">
        <f>HLOOKUP(Q$5,[1]非R能力!$B$8:$F$558,$D261+1,0)</f>
        <v>61591.233280362663</v>
      </c>
      <c r="R261" s="3">
        <f>HLOOKUP(R$5,[1]非R能力!$B$8:$F$558,$D261+1,0)</f>
        <v>18122.579797172093</v>
      </c>
      <c r="S261" s="3">
        <f>HLOOKUP(S$5,[1]非R能力!$B$8:$F$558,$D261+1,0)</f>
        <v>22418.757034787966</v>
      </c>
      <c r="T261" s="3">
        <f>INDEX([1]非R能力!$H$9:$H$558,D261)</f>
        <v>21819.223971802097</v>
      </c>
      <c r="U261" s="3">
        <f>IF(INDEX([1]非R能力!$FK$9:$FK$558,D261)=0,0,10)</f>
        <v>10</v>
      </c>
      <c r="V261" s="3">
        <f>IF(INDEX([1]非R能力!$FH$9:$FH$558,D261)=0,0,5000)</f>
        <v>5000</v>
      </c>
      <c r="W261" s="3">
        <f>HLOOKUP(W$5,[2]人物技能基础!$O$3:$Q$553,$D261+1,0)</f>
        <v>3.637142857142857</v>
      </c>
      <c r="X261" s="3">
        <f>HLOOKUP(X$5,[2]人物技能基础!$O$3:$Q$553,$D261+1,0)</f>
        <v>2.0186428571428574</v>
      </c>
      <c r="Y261" s="3">
        <f>HLOOKUP(Y$5,[2]人物技能基础!$O$3:$Q$553,$D261+1,0)</f>
        <v>99.964285714285708</v>
      </c>
      <c r="Z261" s="3">
        <f t="shared" si="22"/>
        <v>3201970</v>
      </c>
      <c r="AA261" s="3">
        <f t="shared" si="23"/>
        <v>66267</v>
      </c>
      <c r="AB261" s="3">
        <f t="shared" si="24"/>
        <v>20889</v>
      </c>
      <c r="AC261" s="3">
        <f t="shared" si="25"/>
        <v>22418</v>
      </c>
      <c r="AD261" s="3">
        <f t="shared" si="26"/>
        <v>25889</v>
      </c>
    </row>
    <row r="262" spans="1:30" x14ac:dyDescent="0.15">
      <c r="A262" s="3">
        <v>257</v>
      </c>
      <c r="B262" s="3" t="str">
        <f t="shared" si="21"/>
        <v>通天塔257层boss</v>
      </c>
      <c r="C262" s="3">
        <f>INDEX([5]通天塔!$F$47:$F$1046,A262)</f>
        <v>332</v>
      </c>
      <c r="D262" s="3">
        <f t="shared" si="27"/>
        <v>332</v>
      </c>
      <c r="E262" s="3" t="s">
        <v>25</v>
      </c>
      <c r="F262" s="3" t="s">
        <v>26</v>
      </c>
      <c r="G262" s="3">
        <v>30</v>
      </c>
      <c r="H262" s="3">
        <v>30</v>
      </c>
      <c r="I262" s="3">
        <v>0.2</v>
      </c>
      <c r="J262" s="4">
        <v>0.7</v>
      </c>
      <c r="K262" s="4">
        <v>1</v>
      </c>
      <c r="L262" s="4">
        <v>5</v>
      </c>
      <c r="M262" s="3">
        <v>1</v>
      </c>
      <c r="N262" s="3">
        <v>2</v>
      </c>
      <c r="O262" s="3">
        <f>HLOOKUP(O$5,[1]非R能力!$B$8:$F$558,$D262+1,0)</f>
        <v>678531.91139192833</v>
      </c>
      <c r="P262" s="3">
        <f>HLOOKUP(P$5,[1]非R能力!$B$8:$F$558,$D262+1,0)</f>
        <v>105502.06846999493</v>
      </c>
      <c r="Q262" s="3">
        <f>HLOOKUP(Q$5,[1]非R能力!$B$8:$F$558,$D262+1,0)</f>
        <v>62096.582858965172</v>
      </c>
      <c r="R262" s="3">
        <f>HLOOKUP(R$5,[1]非R能力!$B$8:$F$558,$D262+1,0)</f>
        <v>18262.066338209341</v>
      </c>
      <c r="S262" s="3">
        <f>HLOOKUP(S$5,[1]非R能力!$B$8:$F$558,$D262+1,0)</f>
        <v>22591.684769896223</v>
      </c>
      <c r="T262" s="3">
        <f>INDEX([1]非R能力!$H$9:$H$558,D262)</f>
        <v>21958.565257866168</v>
      </c>
      <c r="U262" s="3">
        <f>IF(INDEX([1]非R能力!$FK$9:$FK$558,D262)=0,0,10)</f>
        <v>10</v>
      </c>
      <c r="V262" s="3">
        <f>IF(INDEX([1]非R能力!$FH$9:$FH$558,D262)=0,0,5000)</f>
        <v>5000</v>
      </c>
      <c r="W262" s="3">
        <f>HLOOKUP(W$5,[2]人物技能基础!$O$3:$Q$553,$D262+1,0)</f>
        <v>3.637142857142857</v>
      </c>
      <c r="X262" s="3">
        <f>HLOOKUP(X$5,[2]人物技能基础!$O$3:$Q$553,$D262+1,0)</f>
        <v>2.0186428571428574</v>
      </c>
      <c r="Y262" s="3">
        <f>HLOOKUP(Y$5,[2]人物技能基础!$O$3:$Q$553,$D262+1,0)</f>
        <v>99.964285714285708</v>
      </c>
      <c r="Z262" s="3">
        <f t="shared" si="22"/>
        <v>3232927</v>
      </c>
      <c r="AA262" s="3">
        <f t="shared" si="23"/>
        <v>66820</v>
      </c>
      <c r="AB262" s="3">
        <f t="shared" si="24"/>
        <v>21100</v>
      </c>
      <c r="AC262" s="3">
        <f t="shared" si="25"/>
        <v>22591</v>
      </c>
      <c r="AD262" s="3">
        <f t="shared" si="26"/>
        <v>26088</v>
      </c>
    </row>
    <row r="263" spans="1:30" x14ac:dyDescent="0.15">
      <c r="A263" s="3">
        <v>258</v>
      </c>
      <c r="B263" s="3" t="str">
        <f t="shared" ref="B263:B326" si="28">"通天塔"&amp;A263&amp;"层boss"</f>
        <v>通天塔258层boss</v>
      </c>
      <c r="C263" s="3">
        <f>INDEX([5]通天塔!$F$47:$F$1046,A263)</f>
        <v>332</v>
      </c>
      <c r="D263" s="3">
        <f t="shared" si="27"/>
        <v>332</v>
      </c>
      <c r="E263" s="3" t="s">
        <v>25</v>
      </c>
      <c r="F263" s="3" t="s">
        <v>26</v>
      </c>
      <c r="G263" s="3">
        <v>30</v>
      </c>
      <c r="H263" s="3">
        <v>30</v>
      </c>
      <c r="I263" s="3">
        <v>0.2</v>
      </c>
      <c r="J263" s="4">
        <v>0.7</v>
      </c>
      <c r="K263" s="4">
        <v>1</v>
      </c>
      <c r="L263" s="4">
        <v>5</v>
      </c>
      <c r="M263" s="3">
        <v>1</v>
      </c>
      <c r="N263" s="3">
        <v>2</v>
      </c>
      <c r="O263" s="3">
        <f>HLOOKUP(O$5,[1]非R能力!$B$8:$F$558,$D263+1,0)</f>
        <v>678531.91139192833</v>
      </c>
      <c r="P263" s="3">
        <f>HLOOKUP(P$5,[1]非R能力!$B$8:$F$558,$D263+1,0)</f>
        <v>105502.06846999493</v>
      </c>
      <c r="Q263" s="3">
        <f>HLOOKUP(Q$5,[1]非R能力!$B$8:$F$558,$D263+1,0)</f>
        <v>62096.582858965172</v>
      </c>
      <c r="R263" s="3">
        <f>HLOOKUP(R$5,[1]非R能力!$B$8:$F$558,$D263+1,0)</f>
        <v>18262.066338209341</v>
      </c>
      <c r="S263" s="3">
        <f>HLOOKUP(S$5,[1]非R能力!$B$8:$F$558,$D263+1,0)</f>
        <v>22591.684769896223</v>
      </c>
      <c r="T263" s="3">
        <f>INDEX([1]非R能力!$H$9:$H$558,D263)</f>
        <v>21958.565257866168</v>
      </c>
      <c r="U263" s="3">
        <f>IF(INDEX([1]非R能力!$FK$9:$FK$558,D263)=0,0,10)</f>
        <v>10</v>
      </c>
      <c r="V263" s="3">
        <f>IF(INDEX([1]非R能力!$FH$9:$FH$558,D263)=0,0,5000)</f>
        <v>5000</v>
      </c>
      <c r="W263" s="3">
        <f>HLOOKUP(W$5,[2]人物技能基础!$O$3:$Q$553,$D263+1,0)</f>
        <v>3.637142857142857</v>
      </c>
      <c r="X263" s="3">
        <f>HLOOKUP(X$5,[2]人物技能基础!$O$3:$Q$553,$D263+1,0)</f>
        <v>2.0186428571428574</v>
      </c>
      <c r="Y263" s="3">
        <f>HLOOKUP(Y$5,[2]人物技能基础!$O$3:$Q$553,$D263+1,0)</f>
        <v>99.964285714285708</v>
      </c>
      <c r="Z263" s="3">
        <f t="shared" ref="Z263:Z326" si="29">INT(((P263-AB263)*X263+(Y263+T263))*G263*J263*$D$2)</f>
        <v>3232927</v>
      </c>
      <c r="AA263" s="3">
        <f t="shared" ref="AA263:AA326" si="30">IF(H263=0,IF(U263=0,INT(Q263/5),IF(V263=0,INT(Q263/5),INT((V263/U263)/(1/N263*M263)/L263+Q263))),INT((IF(U263=0,0,V263/U263/(1/N263*M263))+O263/H263)/L263+Q263))</f>
        <v>66820</v>
      </c>
      <c r="AB263" s="3">
        <f t="shared" ref="AB263:AB326" si="31">INT(P263*I263)</f>
        <v>21100</v>
      </c>
      <c r="AC263" s="3">
        <f t="shared" ref="AC263:AC326" si="32">INT(K263*S263)</f>
        <v>22591</v>
      </c>
      <c r="AD263" s="3">
        <f t="shared" ref="AD263:AD326" si="33">INT(R263/J263)</f>
        <v>26088</v>
      </c>
    </row>
    <row r="264" spans="1:30" x14ac:dyDescent="0.15">
      <c r="A264" s="3">
        <v>259</v>
      </c>
      <c r="B264" s="3" t="str">
        <f t="shared" si="28"/>
        <v>通天塔259层boss</v>
      </c>
      <c r="C264" s="3">
        <f>INDEX([5]通天塔!$F$47:$F$1046,A264)</f>
        <v>333</v>
      </c>
      <c r="D264" s="3">
        <f t="shared" si="27"/>
        <v>333</v>
      </c>
      <c r="E264" s="3" t="s">
        <v>25</v>
      </c>
      <c r="F264" s="3" t="s">
        <v>26</v>
      </c>
      <c r="G264" s="3">
        <v>30</v>
      </c>
      <c r="H264" s="3">
        <v>30</v>
      </c>
      <c r="I264" s="3">
        <v>0.2</v>
      </c>
      <c r="J264" s="4">
        <v>0.7</v>
      </c>
      <c r="K264" s="4">
        <v>1</v>
      </c>
      <c r="L264" s="4">
        <v>5</v>
      </c>
      <c r="M264" s="3">
        <v>1</v>
      </c>
      <c r="N264" s="3">
        <v>2</v>
      </c>
      <c r="O264" s="3">
        <f>HLOOKUP(O$5,[1]非R能力!$B$8:$F$558,$D264+1,0)</f>
        <v>685178.36867899611</v>
      </c>
      <c r="P264" s="3">
        <f>HLOOKUP(P$5,[1]非R能力!$B$8:$F$558,$D264+1,0)</f>
        <v>106442.45313939069</v>
      </c>
      <c r="Q264" s="3">
        <f>HLOOKUP(Q$5,[1]非R能力!$B$8:$F$558,$D264+1,0)</f>
        <v>62573.973576152857</v>
      </c>
      <c r="R264" s="3">
        <f>HLOOKUP(R$5,[1]非R能力!$B$8:$F$558,$D264+1,0)</f>
        <v>18401.011063456284</v>
      </c>
      <c r="S264" s="3">
        <f>HLOOKUP(S$5,[1]非R能力!$B$8:$F$558,$D264+1,0)</f>
        <v>22781.352307226462</v>
      </c>
      <c r="T264" s="3">
        <f>INDEX([1]非R能力!$H$9:$H$558,D264)</f>
        <v>22098.600648640677</v>
      </c>
      <c r="U264" s="3">
        <f>IF(INDEX([1]非R能力!$FK$9:$FK$558,D264)=0,0,10)</f>
        <v>10</v>
      </c>
      <c r="V264" s="3">
        <f>IF(INDEX([1]非R能力!$FH$9:$FH$558,D264)=0,0,5000)</f>
        <v>5000</v>
      </c>
      <c r="W264" s="3">
        <f>HLOOKUP(W$5,[2]人物技能基础!$O$3:$Q$553,$D264+1,0)</f>
        <v>3.637142857142857</v>
      </c>
      <c r="X264" s="3">
        <f>HLOOKUP(X$5,[2]人物技能基础!$O$3:$Q$553,$D264+1,0)</f>
        <v>2.0186428571428574</v>
      </c>
      <c r="Y264" s="3">
        <f>HLOOKUP(Y$5,[2]人物技能基础!$O$3:$Q$553,$D264+1,0)</f>
        <v>99.964285714285708</v>
      </c>
      <c r="Z264" s="3">
        <f t="shared" si="29"/>
        <v>3260795</v>
      </c>
      <c r="AA264" s="3">
        <f t="shared" si="30"/>
        <v>67341</v>
      </c>
      <c r="AB264" s="3">
        <f t="shared" si="31"/>
        <v>21288</v>
      </c>
      <c r="AC264" s="3">
        <f t="shared" si="32"/>
        <v>22781</v>
      </c>
      <c r="AD264" s="3">
        <f t="shared" si="33"/>
        <v>26287</v>
      </c>
    </row>
    <row r="265" spans="1:30" x14ac:dyDescent="0.15">
      <c r="A265" s="3">
        <v>260</v>
      </c>
      <c r="B265" s="3" t="str">
        <f t="shared" si="28"/>
        <v>通天塔260层boss</v>
      </c>
      <c r="C265" s="3">
        <f>INDEX([5]通天塔!$F$47:$F$1046,A265)</f>
        <v>333</v>
      </c>
      <c r="D265" s="3">
        <f t="shared" ref="D265:D328" si="34">C265</f>
        <v>333</v>
      </c>
      <c r="E265" s="3" t="s">
        <v>25</v>
      </c>
      <c r="F265" s="3" t="s">
        <v>26</v>
      </c>
      <c r="G265" s="3">
        <v>30</v>
      </c>
      <c r="H265" s="3">
        <v>30</v>
      </c>
      <c r="I265" s="3">
        <v>0.2</v>
      </c>
      <c r="J265" s="4">
        <v>0.7</v>
      </c>
      <c r="K265" s="4">
        <v>1</v>
      </c>
      <c r="L265" s="4">
        <v>5</v>
      </c>
      <c r="M265" s="3">
        <v>1</v>
      </c>
      <c r="N265" s="3">
        <v>2</v>
      </c>
      <c r="O265" s="3">
        <f>HLOOKUP(O$5,[1]非R能力!$B$8:$F$558,$D265+1,0)</f>
        <v>685178.36867899611</v>
      </c>
      <c r="P265" s="3">
        <f>HLOOKUP(P$5,[1]非R能力!$B$8:$F$558,$D265+1,0)</f>
        <v>106442.45313939069</v>
      </c>
      <c r="Q265" s="3">
        <f>HLOOKUP(Q$5,[1]非R能力!$B$8:$F$558,$D265+1,0)</f>
        <v>62573.973576152857</v>
      </c>
      <c r="R265" s="3">
        <f>HLOOKUP(R$5,[1]非R能力!$B$8:$F$558,$D265+1,0)</f>
        <v>18401.011063456284</v>
      </c>
      <c r="S265" s="3">
        <f>HLOOKUP(S$5,[1]非R能力!$B$8:$F$558,$D265+1,0)</f>
        <v>22781.352307226462</v>
      </c>
      <c r="T265" s="3">
        <f>INDEX([1]非R能力!$H$9:$H$558,D265)</f>
        <v>22098.600648640677</v>
      </c>
      <c r="U265" s="3">
        <f>IF(INDEX([1]非R能力!$FK$9:$FK$558,D265)=0,0,10)</f>
        <v>10</v>
      </c>
      <c r="V265" s="3">
        <f>IF(INDEX([1]非R能力!$FH$9:$FH$558,D265)=0,0,5000)</f>
        <v>5000</v>
      </c>
      <c r="W265" s="3">
        <f>HLOOKUP(W$5,[2]人物技能基础!$O$3:$Q$553,$D265+1,0)</f>
        <v>3.637142857142857</v>
      </c>
      <c r="X265" s="3">
        <f>HLOOKUP(X$5,[2]人物技能基础!$O$3:$Q$553,$D265+1,0)</f>
        <v>2.0186428571428574</v>
      </c>
      <c r="Y265" s="3">
        <f>HLOOKUP(Y$5,[2]人物技能基础!$O$3:$Q$553,$D265+1,0)</f>
        <v>99.964285714285708</v>
      </c>
      <c r="Z265" s="3">
        <f t="shared" si="29"/>
        <v>3260795</v>
      </c>
      <c r="AA265" s="3">
        <f t="shared" si="30"/>
        <v>67341</v>
      </c>
      <c r="AB265" s="3">
        <f t="shared" si="31"/>
        <v>21288</v>
      </c>
      <c r="AC265" s="3">
        <f t="shared" si="32"/>
        <v>22781</v>
      </c>
      <c r="AD265" s="3">
        <f t="shared" si="33"/>
        <v>26287</v>
      </c>
    </row>
    <row r="266" spans="1:30" x14ac:dyDescent="0.15">
      <c r="A266" s="3">
        <v>261</v>
      </c>
      <c r="B266" s="3" t="str">
        <f t="shared" si="28"/>
        <v>通天塔261层boss</v>
      </c>
      <c r="C266" s="3">
        <f>INDEX([5]通天塔!$F$47:$F$1046,A266)</f>
        <v>334</v>
      </c>
      <c r="D266" s="3">
        <f t="shared" si="34"/>
        <v>334</v>
      </c>
      <c r="E266" s="3" t="s">
        <v>25</v>
      </c>
      <c r="F266" s="3" t="s">
        <v>26</v>
      </c>
      <c r="G266" s="3">
        <v>30</v>
      </c>
      <c r="H266" s="3">
        <v>30</v>
      </c>
      <c r="I266" s="3">
        <v>0.2</v>
      </c>
      <c r="J266" s="4">
        <v>0.7</v>
      </c>
      <c r="K266" s="4">
        <v>1</v>
      </c>
      <c r="L266" s="4">
        <v>5</v>
      </c>
      <c r="M266" s="3">
        <v>1</v>
      </c>
      <c r="N266" s="3">
        <v>2</v>
      </c>
      <c r="O266" s="3">
        <f>HLOOKUP(O$5,[1]非R能力!$B$8:$F$558,$D266+1,0)</f>
        <v>699970.78629097634</v>
      </c>
      <c r="P266" s="3">
        <f>HLOOKUP(P$5,[1]非R能力!$B$8:$F$558,$D266+1,0)</f>
        <v>109170.87232644275</v>
      </c>
      <c r="Q266" s="3">
        <f>HLOOKUP(Q$5,[1]非R能力!$B$8:$F$558,$D266+1,0)</f>
        <v>64219.613401852497</v>
      </c>
      <c r="R266" s="3">
        <f>HLOOKUP(R$5,[1]非R能力!$B$8:$F$558,$D266+1,0)</f>
        <v>18828.728753680687</v>
      </c>
      <c r="S266" s="3">
        <f>HLOOKUP(S$5,[1]非R能力!$B$8:$F$558,$D266+1,0)</f>
        <v>23343.171263615423</v>
      </c>
      <c r="T266" s="3">
        <f>INDEX([1]非R能力!$H$9:$H$558,D266)</f>
        <v>22239.33297162037</v>
      </c>
      <c r="U266" s="3">
        <f>IF(INDEX([1]非R能力!$FK$9:$FK$558,D266)=0,0,10)</f>
        <v>10</v>
      </c>
      <c r="V266" s="3">
        <f>IF(INDEX([1]非R能力!$FH$9:$FH$558,D266)=0,0,5000)</f>
        <v>5000</v>
      </c>
      <c r="W266" s="3">
        <f>HLOOKUP(W$5,[2]人物技能基础!$O$3:$Q$553,$D266+1,0)</f>
        <v>3.637142857142857</v>
      </c>
      <c r="X266" s="3">
        <f>HLOOKUP(X$5,[2]人物技能基础!$O$3:$Q$553,$D266+1,0)</f>
        <v>2.0186428571428574</v>
      </c>
      <c r="Y266" s="3">
        <f>HLOOKUP(Y$5,[2]人物技能基础!$O$3:$Q$553,$D266+1,0)</f>
        <v>99.964285714285708</v>
      </c>
      <c r="Z266" s="3">
        <f t="shared" si="29"/>
        <v>3337173</v>
      </c>
      <c r="AA266" s="3">
        <f t="shared" si="30"/>
        <v>69086</v>
      </c>
      <c r="AB266" s="3">
        <f t="shared" si="31"/>
        <v>21834</v>
      </c>
      <c r="AC266" s="3">
        <f t="shared" si="32"/>
        <v>23343</v>
      </c>
      <c r="AD266" s="3">
        <f t="shared" si="33"/>
        <v>26898</v>
      </c>
    </row>
    <row r="267" spans="1:30" x14ac:dyDescent="0.15">
      <c r="A267" s="3">
        <v>262</v>
      </c>
      <c r="B267" s="3" t="str">
        <f t="shared" si="28"/>
        <v>通天塔262层boss</v>
      </c>
      <c r="C267" s="3">
        <f>INDEX([5]通天塔!$F$47:$F$1046,A267)</f>
        <v>335</v>
      </c>
      <c r="D267" s="3">
        <f t="shared" si="34"/>
        <v>335</v>
      </c>
      <c r="E267" s="3" t="s">
        <v>25</v>
      </c>
      <c r="F267" s="3" t="s">
        <v>26</v>
      </c>
      <c r="G267" s="3">
        <v>30</v>
      </c>
      <c r="H267" s="3">
        <v>30</v>
      </c>
      <c r="I267" s="3">
        <v>0.2</v>
      </c>
      <c r="J267" s="4">
        <v>0.7</v>
      </c>
      <c r="K267" s="4">
        <v>1</v>
      </c>
      <c r="L267" s="4">
        <v>5</v>
      </c>
      <c r="M267" s="3">
        <v>1</v>
      </c>
      <c r="N267" s="3">
        <v>2</v>
      </c>
      <c r="O267" s="3">
        <f>HLOOKUP(O$5,[1]非R能力!$B$8:$F$558,$D267+1,0)</f>
        <v>699411.53995854128</v>
      </c>
      <c r="P267" s="3">
        <f>HLOOKUP(P$5,[1]非R能力!$B$8:$F$558,$D267+1,0)</f>
        <v>108272.79694549185</v>
      </c>
      <c r="Q267" s="3">
        <f>HLOOKUP(Q$5,[1]非R能力!$B$8:$F$558,$D267+1,0)</f>
        <v>63302.97917787081</v>
      </c>
      <c r="R267" s="3">
        <f>HLOOKUP(R$5,[1]非R能力!$B$8:$F$558,$D267+1,0)</f>
        <v>18578.420930782937</v>
      </c>
      <c r="S267" s="3">
        <f>HLOOKUP(S$5,[1]非R能力!$B$8:$F$558,$D267+1,0)</f>
        <v>22999.94585417031</v>
      </c>
      <c r="T267" s="3">
        <f>INDEX([1]非R能力!$H$9:$H$558,D267)</f>
        <v>22380.765060446694</v>
      </c>
      <c r="U267" s="3">
        <f>IF(INDEX([1]非R能力!$FK$9:$FK$558,D267)=0,0,10)</f>
        <v>10</v>
      </c>
      <c r="V267" s="3">
        <f>IF(INDEX([1]非R能力!$FH$9:$FH$558,D267)=0,0,5000)</f>
        <v>5000</v>
      </c>
      <c r="W267" s="3">
        <f>HLOOKUP(W$5,[2]人物技能基础!$O$3:$Q$553,$D267+1,0)</f>
        <v>3.637142857142857</v>
      </c>
      <c r="X267" s="3">
        <f>HLOOKUP(X$5,[2]人物技能基础!$O$3:$Q$553,$D267+1,0)</f>
        <v>2.0186428571428574</v>
      </c>
      <c r="Y267" s="3">
        <f>HLOOKUP(Y$5,[2]人物技能基础!$O$3:$Q$553,$D267+1,0)</f>
        <v>99.964285714285708</v>
      </c>
      <c r="Z267" s="3">
        <f t="shared" si="29"/>
        <v>3315196</v>
      </c>
      <c r="AA267" s="3">
        <f t="shared" si="30"/>
        <v>68165</v>
      </c>
      <c r="AB267" s="3">
        <f t="shared" si="31"/>
        <v>21654</v>
      </c>
      <c r="AC267" s="3">
        <f t="shared" si="32"/>
        <v>22999</v>
      </c>
      <c r="AD267" s="3">
        <f t="shared" si="33"/>
        <v>26540</v>
      </c>
    </row>
    <row r="268" spans="1:30" x14ac:dyDescent="0.15">
      <c r="A268" s="3">
        <v>263</v>
      </c>
      <c r="B268" s="3" t="str">
        <f t="shared" si="28"/>
        <v>通天塔263层boss</v>
      </c>
      <c r="C268" s="3">
        <f>INDEX([5]通天塔!$F$47:$F$1046,A268)</f>
        <v>335</v>
      </c>
      <c r="D268" s="3">
        <f t="shared" si="34"/>
        <v>335</v>
      </c>
      <c r="E268" s="3" t="s">
        <v>25</v>
      </c>
      <c r="F268" s="3" t="s">
        <v>26</v>
      </c>
      <c r="G268" s="3">
        <v>30</v>
      </c>
      <c r="H268" s="3">
        <v>30</v>
      </c>
      <c r="I268" s="3">
        <v>0.2</v>
      </c>
      <c r="J268" s="4">
        <v>0.7</v>
      </c>
      <c r="K268" s="4">
        <v>1</v>
      </c>
      <c r="L268" s="4">
        <v>5</v>
      </c>
      <c r="M268" s="3">
        <v>1</v>
      </c>
      <c r="N268" s="3">
        <v>2</v>
      </c>
      <c r="O268" s="3">
        <f>HLOOKUP(O$5,[1]非R能力!$B$8:$F$558,$D268+1,0)</f>
        <v>699411.53995854128</v>
      </c>
      <c r="P268" s="3">
        <f>HLOOKUP(P$5,[1]非R能力!$B$8:$F$558,$D268+1,0)</f>
        <v>108272.79694549185</v>
      </c>
      <c r="Q268" s="3">
        <f>HLOOKUP(Q$5,[1]非R能力!$B$8:$F$558,$D268+1,0)</f>
        <v>63302.97917787081</v>
      </c>
      <c r="R268" s="3">
        <f>HLOOKUP(R$5,[1]非R能力!$B$8:$F$558,$D268+1,0)</f>
        <v>18578.420930782937</v>
      </c>
      <c r="S268" s="3">
        <f>HLOOKUP(S$5,[1]非R能力!$B$8:$F$558,$D268+1,0)</f>
        <v>22999.94585417031</v>
      </c>
      <c r="T268" s="3">
        <f>INDEX([1]非R能力!$H$9:$H$558,D268)</f>
        <v>22380.765060446694</v>
      </c>
      <c r="U268" s="3">
        <f>IF(INDEX([1]非R能力!$FK$9:$FK$558,D268)=0,0,10)</f>
        <v>10</v>
      </c>
      <c r="V268" s="3">
        <f>IF(INDEX([1]非R能力!$FH$9:$FH$558,D268)=0,0,5000)</f>
        <v>5000</v>
      </c>
      <c r="W268" s="3">
        <f>HLOOKUP(W$5,[2]人物技能基础!$O$3:$Q$553,$D268+1,0)</f>
        <v>3.637142857142857</v>
      </c>
      <c r="X268" s="3">
        <f>HLOOKUP(X$5,[2]人物技能基础!$O$3:$Q$553,$D268+1,0)</f>
        <v>2.0186428571428574</v>
      </c>
      <c r="Y268" s="3">
        <f>HLOOKUP(Y$5,[2]人物技能基础!$O$3:$Q$553,$D268+1,0)</f>
        <v>99.964285714285708</v>
      </c>
      <c r="Z268" s="3">
        <f t="shared" si="29"/>
        <v>3315196</v>
      </c>
      <c r="AA268" s="3">
        <f t="shared" si="30"/>
        <v>68165</v>
      </c>
      <c r="AB268" s="3">
        <f t="shared" si="31"/>
        <v>21654</v>
      </c>
      <c r="AC268" s="3">
        <f t="shared" si="32"/>
        <v>22999</v>
      </c>
      <c r="AD268" s="3">
        <f t="shared" si="33"/>
        <v>26540</v>
      </c>
    </row>
    <row r="269" spans="1:30" x14ac:dyDescent="0.15">
      <c r="A269" s="3">
        <v>264</v>
      </c>
      <c r="B269" s="3" t="str">
        <f t="shared" si="28"/>
        <v>通天塔264层boss</v>
      </c>
      <c r="C269" s="3">
        <f>INDEX([5]通天塔!$F$47:$F$1046,A269)</f>
        <v>336</v>
      </c>
      <c r="D269" s="3">
        <f t="shared" si="34"/>
        <v>336</v>
      </c>
      <c r="E269" s="3" t="s">
        <v>25</v>
      </c>
      <c r="F269" s="3" t="s">
        <v>26</v>
      </c>
      <c r="G269" s="3">
        <v>30</v>
      </c>
      <c r="H269" s="3">
        <v>30</v>
      </c>
      <c r="I269" s="3">
        <v>0.2</v>
      </c>
      <c r="J269" s="4">
        <v>0.7</v>
      </c>
      <c r="K269" s="4">
        <v>1</v>
      </c>
      <c r="L269" s="4">
        <v>5</v>
      </c>
      <c r="M269" s="3">
        <v>1</v>
      </c>
      <c r="N269" s="3">
        <v>2</v>
      </c>
      <c r="O269" s="3">
        <f>HLOOKUP(O$5,[1]非R能力!$B$8:$F$558,$D269+1,0)</f>
        <v>706665.41742681642</v>
      </c>
      <c r="P269" s="3">
        <f>HLOOKUP(P$5,[1]非R能力!$B$8:$F$558,$D269+1,0)</f>
        <v>109282.57777652521</v>
      </c>
      <c r="Q269" s="3">
        <f>HLOOKUP(Q$5,[1]非R能力!$B$8:$F$558,$D269+1,0)</f>
        <v>63764.07653439034</v>
      </c>
      <c r="R269" s="3">
        <f>HLOOKUP(R$5,[1]非R能力!$B$8:$F$558,$D269+1,0)</f>
        <v>18707.883921571742</v>
      </c>
      <c r="S269" s="3">
        <f>HLOOKUP(S$5,[1]非R能力!$B$8:$F$558,$D269+1,0)</f>
        <v>25045.121087916366</v>
      </c>
      <c r="T269" s="3">
        <f>INDEX([1]非R能力!$H$9:$H$558,D269)</f>
        <v>22522.899754907852</v>
      </c>
      <c r="U269" s="3">
        <f>IF(INDEX([1]非R能力!$FK$9:$FK$558,D269)=0,0,10)</f>
        <v>10</v>
      </c>
      <c r="V269" s="3">
        <f>IF(INDEX([1]非R能力!$FH$9:$FH$558,D269)=0,0,5000)</f>
        <v>5000</v>
      </c>
      <c r="W269" s="3">
        <f>HLOOKUP(W$5,[2]人物技能基础!$O$3:$Q$553,$D269+1,0)</f>
        <v>3.637142857142857</v>
      </c>
      <c r="X269" s="3">
        <f>HLOOKUP(X$5,[2]人物技能基础!$O$3:$Q$553,$D269+1,0)</f>
        <v>2.0186428571428574</v>
      </c>
      <c r="Y269" s="3">
        <f>HLOOKUP(Y$5,[2]人物技能基础!$O$3:$Q$553,$D269+1,0)</f>
        <v>99.964285714285708</v>
      </c>
      <c r="Z269" s="3">
        <f t="shared" si="29"/>
        <v>3344979</v>
      </c>
      <c r="AA269" s="3">
        <f t="shared" si="30"/>
        <v>68675</v>
      </c>
      <c r="AB269" s="3">
        <f t="shared" si="31"/>
        <v>21856</v>
      </c>
      <c r="AC269" s="3">
        <f t="shared" si="32"/>
        <v>25045</v>
      </c>
      <c r="AD269" s="3">
        <f t="shared" si="33"/>
        <v>26725</v>
      </c>
    </row>
    <row r="270" spans="1:30" x14ac:dyDescent="0.15">
      <c r="A270" s="3">
        <v>265</v>
      </c>
      <c r="B270" s="3" t="str">
        <f t="shared" si="28"/>
        <v>通天塔265层boss</v>
      </c>
      <c r="C270" s="3">
        <f>INDEX([5]通天塔!$F$47:$F$1046,A270)</f>
        <v>336</v>
      </c>
      <c r="D270" s="3">
        <f t="shared" si="34"/>
        <v>336</v>
      </c>
      <c r="E270" s="3" t="s">
        <v>25</v>
      </c>
      <c r="F270" s="3" t="s">
        <v>26</v>
      </c>
      <c r="G270" s="3">
        <v>30</v>
      </c>
      <c r="H270" s="3">
        <v>30</v>
      </c>
      <c r="I270" s="3">
        <v>0.2</v>
      </c>
      <c r="J270" s="4">
        <v>0.7</v>
      </c>
      <c r="K270" s="4">
        <v>1</v>
      </c>
      <c r="L270" s="4">
        <v>5</v>
      </c>
      <c r="M270" s="3">
        <v>1</v>
      </c>
      <c r="N270" s="3">
        <v>2</v>
      </c>
      <c r="O270" s="3">
        <f>HLOOKUP(O$5,[1]非R能力!$B$8:$F$558,$D270+1,0)</f>
        <v>706665.41742681642</v>
      </c>
      <c r="P270" s="3">
        <f>HLOOKUP(P$5,[1]非R能力!$B$8:$F$558,$D270+1,0)</f>
        <v>109282.57777652521</v>
      </c>
      <c r="Q270" s="3">
        <f>HLOOKUP(Q$5,[1]非R能力!$B$8:$F$558,$D270+1,0)</f>
        <v>63764.07653439034</v>
      </c>
      <c r="R270" s="3">
        <f>HLOOKUP(R$5,[1]非R能力!$B$8:$F$558,$D270+1,0)</f>
        <v>18707.883921571742</v>
      </c>
      <c r="S270" s="3">
        <f>HLOOKUP(S$5,[1]非R能力!$B$8:$F$558,$D270+1,0)</f>
        <v>25045.121087916366</v>
      </c>
      <c r="T270" s="3">
        <f>INDEX([1]非R能力!$H$9:$H$558,D270)</f>
        <v>22522.899754907852</v>
      </c>
      <c r="U270" s="3">
        <f>IF(INDEX([1]非R能力!$FK$9:$FK$558,D270)=0,0,10)</f>
        <v>10</v>
      </c>
      <c r="V270" s="3">
        <f>IF(INDEX([1]非R能力!$FH$9:$FH$558,D270)=0,0,5000)</f>
        <v>5000</v>
      </c>
      <c r="W270" s="3">
        <f>HLOOKUP(W$5,[2]人物技能基础!$O$3:$Q$553,$D270+1,0)</f>
        <v>3.637142857142857</v>
      </c>
      <c r="X270" s="3">
        <f>HLOOKUP(X$5,[2]人物技能基础!$O$3:$Q$553,$D270+1,0)</f>
        <v>2.0186428571428574</v>
      </c>
      <c r="Y270" s="3">
        <f>HLOOKUP(Y$5,[2]人物技能基础!$O$3:$Q$553,$D270+1,0)</f>
        <v>99.964285714285708</v>
      </c>
      <c r="Z270" s="3">
        <f t="shared" si="29"/>
        <v>3344979</v>
      </c>
      <c r="AA270" s="3">
        <f t="shared" si="30"/>
        <v>68675</v>
      </c>
      <c r="AB270" s="3">
        <f t="shared" si="31"/>
        <v>21856</v>
      </c>
      <c r="AC270" s="3">
        <f t="shared" si="32"/>
        <v>25045</v>
      </c>
      <c r="AD270" s="3">
        <f t="shared" si="33"/>
        <v>26725</v>
      </c>
    </row>
    <row r="271" spans="1:30" x14ac:dyDescent="0.15">
      <c r="A271" s="3">
        <v>266</v>
      </c>
      <c r="B271" s="3" t="str">
        <f t="shared" si="28"/>
        <v>通天塔266层boss</v>
      </c>
      <c r="C271" s="3">
        <f>INDEX([5]通天塔!$F$47:$F$1046,A271)</f>
        <v>337</v>
      </c>
      <c r="D271" s="3">
        <f t="shared" si="34"/>
        <v>337</v>
      </c>
      <c r="E271" s="3" t="s">
        <v>25</v>
      </c>
      <c r="F271" s="3" t="s">
        <v>26</v>
      </c>
      <c r="G271" s="3">
        <v>30</v>
      </c>
      <c r="H271" s="3">
        <v>30</v>
      </c>
      <c r="I271" s="3">
        <v>0.2</v>
      </c>
      <c r="J271" s="4">
        <v>0.7</v>
      </c>
      <c r="K271" s="4">
        <v>1</v>
      </c>
      <c r="L271" s="4">
        <v>5</v>
      </c>
      <c r="M271" s="3">
        <v>1</v>
      </c>
      <c r="N271" s="3">
        <v>2</v>
      </c>
      <c r="O271" s="3">
        <f>HLOOKUP(O$5,[1]非R能力!$B$8:$F$558,$D271+1,0)</f>
        <v>712850.60503689689</v>
      </c>
      <c r="P271" s="3">
        <f>HLOOKUP(P$5,[1]非R能力!$B$8:$F$558,$D271+1,0)</f>
        <v>110068.71394827425</v>
      </c>
      <c r="Q271" s="3">
        <f>HLOOKUP(Q$5,[1]非R能力!$B$8:$F$558,$D271+1,0)</f>
        <v>64091.843372588504</v>
      </c>
      <c r="R271" s="3">
        <f>HLOOKUP(R$5,[1]非R能力!$B$8:$F$558,$D271+1,0)</f>
        <v>18796.431487484922</v>
      </c>
      <c r="S271" s="3">
        <f>HLOOKUP(S$5,[1]非R能力!$B$8:$F$558,$D271+1,0)</f>
        <v>25159.599678118029</v>
      </c>
      <c r="T271" s="3">
        <f>INDEX([1]非R能力!$H$9:$H$558,D271)</f>
        <v>22665.739900938748</v>
      </c>
      <c r="U271" s="3">
        <f>IF(INDEX([1]非R能力!$FK$9:$FK$558,D271)=0,0,10)</f>
        <v>10</v>
      </c>
      <c r="V271" s="3">
        <f>IF(INDEX([1]非R能力!$FH$9:$FH$558,D271)=0,0,5000)</f>
        <v>5000</v>
      </c>
      <c r="W271" s="3">
        <f>HLOOKUP(W$5,[2]人物技能基础!$O$3:$Q$553,$D271+1,0)</f>
        <v>3.637142857142857</v>
      </c>
      <c r="X271" s="3">
        <f>HLOOKUP(X$5,[2]人物技能基础!$O$3:$Q$553,$D271+1,0)</f>
        <v>2.0186428571428574</v>
      </c>
      <c r="Y271" s="3">
        <f>HLOOKUP(Y$5,[2]人物技能基础!$O$3:$Q$553,$D271+1,0)</f>
        <v>99.964285714285708</v>
      </c>
      <c r="Z271" s="3">
        <f t="shared" si="29"/>
        <v>3368714</v>
      </c>
      <c r="AA271" s="3">
        <f t="shared" si="30"/>
        <v>69044</v>
      </c>
      <c r="AB271" s="3">
        <f t="shared" si="31"/>
        <v>22013</v>
      </c>
      <c r="AC271" s="3">
        <f t="shared" si="32"/>
        <v>25159</v>
      </c>
      <c r="AD271" s="3">
        <f t="shared" si="33"/>
        <v>26852</v>
      </c>
    </row>
    <row r="272" spans="1:30" x14ac:dyDescent="0.15">
      <c r="A272" s="3">
        <v>267</v>
      </c>
      <c r="B272" s="3" t="str">
        <f t="shared" si="28"/>
        <v>通天塔267层boss</v>
      </c>
      <c r="C272" s="3">
        <f>INDEX([5]通天塔!$F$47:$F$1046,A272)</f>
        <v>338</v>
      </c>
      <c r="D272" s="3">
        <f t="shared" si="34"/>
        <v>338</v>
      </c>
      <c r="E272" s="3" t="s">
        <v>25</v>
      </c>
      <c r="F272" s="3" t="s">
        <v>26</v>
      </c>
      <c r="G272" s="3">
        <v>30</v>
      </c>
      <c r="H272" s="3">
        <v>30</v>
      </c>
      <c r="I272" s="3">
        <v>0.2</v>
      </c>
      <c r="J272" s="4">
        <v>0.7</v>
      </c>
      <c r="K272" s="4">
        <v>1</v>
      </c>
      <c r="L272" s="4">
        <v>5</v>
      </c>
      <c r="M272" s="3">
        <v>1</v>
      </c>
      <c r="N272" s="3">
        <v>2</v>
      </c>
      <c r="O272" s="3">
        <f>HLOOKUP(O$5,[1]非R能力!$B$8:$F$558,$D272+1,0)</f>
        <v>719002.33942655881</v>
      </c>
      <c r="P272" s="3">
        <f>HLOOKUP(P$5,[1]非R能力!$B$8:$F$558,$D272+1,0)</f>
        <v>110855.49570521973</v>
      </c>
      <c r="Q272" s="3">
        <f>HLOOKUP(Q$5,[1]非R能力!$B$8:$F$558,$D272+1,0)</f>
        <v>64409.637951710349</v>
      </c>
      <c r="R272" s="3">
        <f>HLOOKUP(R$5,[1]非R能力!$B$8:$F$558,$D272+1,0)</f>
        <v>18885.246955837334</v>
      </c>
      <c r="S272" s="3">
        <f>HLOOKUP(S$5,[1]非R能力!$B$8:$F$558,$D272+1,0)</f>
        <v>25263.719435381659</v>
      </c>
      <c r="T272" s="3">
        <f>INDEX([1]非R能力!$H$9:$H$558,D272)</f>
        <v>22809.288350621027</v>
      </c>
      <c r="U272" s="3">
        <f>IF(INDEX([1]非R能力!$FK$9:$FK$558,D272)=0,0,10)</f>
        <v>10</v>
      </c>
      <c r="V272" s="3">
        <f>IF(INDEX([1]非R能力!$FH$9:$FH$558,D272)=0,0,5000)</f>
        <v>5000</v>
      </c>
      <c r="W272" s="3">
        <f>HLOOKUP(W$5,[2]人物技能基础!$O$3:$Q$553,$D272+1,0)</f>
        <v>3.637142857142857</v>
      </c>
      <c r="X272" s="3">
        <f>HLOOKUP(X$5,[2]人物技能基础!$O$3:$Q$553,$D272+1,0)</f>
        <v>2.0186428571428574</v>
      </c>
      <c r="Y272" s="3">
        <f>HLOOKUP(Y$5,[2]人物技能基础!$O$3:$Q$553,$D272+1,0)</f>
        <v>99.964285714285708</v>
      </c>
      <c r="Z272" s="3">
        <f t="shared" si="29"/>
        <v>3392450</v>
      </c>
      <c r="AA272" s="3">
        <f t="shared" si="30"/>
        <v>69402</v>
      </c>
      <c r="AB272" s="3">
        <f t="shared" si="31"/>
        <v>22171</v>
      </c>
      <c r="AC272" s="3">
        <f t="shared" si="32"/>
        <v>25263</v>
      </c>
      <c r="AD272" s="3">
        <f t="shared" si="33"/>
        <v>26978</v>
      </c>
    </row>
    <row r="273" spans="1:30" x14ac:dyDescent="0.15">
      <c r="A273" s="3">
        <v>268</v>
      </c>
      <c r="B273" s="3" t="str">
        <f t="shared" si="28"/>
        <v>通天塔268层boss</v>
      </c>
      <c r="C273" s="3">
        <f>INDEX([5]通天塔!$F$47:$F$1046,A273)</f>
        <v>338</v>
      </c>
      <c r="D273" s="3">
        <f t="shared" si="34"/>
        <v>338</v>
      </c>
      <c r="E273" s="3" t="s">
        <v>25</v>
      </c>
      <c r="F273" s="3" t="s">
        <v>26</v>
      </c>
      <c r="G273" s="3">
        <v>30</v>
      </c>
      <c r="H273" s="3">
        <v>30</v>
      </c>
      <c r="I273" s="3">
        <v>0.2</v>
      </c>
      <c r="J273" s="4">
        <v>0.7</v>
      </c>
      <c r="K273" s="4">
        <v>1</v>
      </c>
      <c r="L273" s="4">
        <v>5</v>
      </c>
      <c r="M273" s="3">
        <v>1</v>
      </c>
      <c r="N273" s="3">
        <v>2</v>
      </c>
      <c r="O273" s="3">
        <f>HLOOKUP(O$5,[1]非R能力!$B$8:$F$558,$D273+1,0)</f>
        <v>719002.33942655881</v>
      </c>
      <c r="P273" s="3">
        <f>HLOOKUP(P$5,[1]非R能力!$B$8:$F$558,$D273+1,0)</f>
        <v>110855.49570521973</v>
      </c>
      <c r="Q273" s="3">
        <f>HLOOKUP(Q$5,[1]非R能力!$B$8:$F$558,$D273+1,0)</f>
        <v>64409.637951710349</v>
      </c>
      <c r="R273" s="3">
        <f>HLOOKUP(R$5,[1]非R能力!$B$8:$F$558,$D273+1,0)</f>
        <v>18885.246955837334</v>
      </c>
      <c r="S273" s="3">
        <f>HLOOKUP(S$5,[1]非R能力!$B$8:$F$558,$D273+1,0)</f>
        <v>25263.719435381659</v>
      </c>
      <c r="T273" s="3">
        <f>INDEX([1]非R能力!$H$9:$H$558,D273)</f>
        <v>22809.288350621027</v>
      </c>
      <c r="U273" s="3">
        <f>IF(INDEX([1]非R能力!$FK$9:$FK$558,D273)=0,0,10)</f>
        <v>10</v>
      </c>
      <c r="V273" s="3">
        <f>IF(INDEX([1]非R能力!$FH$9:$FH$558,D273)=0,0,5000)</f>
        <v>5000</v>
      </c>
      <c r="W273" s="3">
        <f>HLOOKUP(W$5,[2]人物技能基础!$O$3:$Q$553,$D273+1,0)</f>
        <v>3.637142857142857</v>
      </c>
      <c r="X273" s="3">
        <f>HLOOKUP(X$5,[2]人物技能基础!$O$3:$Q$553,$D273+1,0)</f>
        <v>2.0186428571428574</v>
      </c>
      <c r="Y273" s="3">
        <f>HLOOKUP(Y$5,[2]人物技能基础!$O$3:$Q$553,$D273+1,0)</f>
        <v>99.964285714285708</v>
      </c>
      <c r="Z273" s="3">
        <f t="shared" si="29"/>
        <v>3392450</v>
      </c>
      <c r="AA273" s="3">
        <f t="shared" si="30"/>
        <v>69402</v>
      </c>
      <c r="AB273" s="3">
        <f t="shared" si="31"/>
        <v>22171</v>
      </c>
      <c r="AC273" s="3">
        <f t="shared" si="32"/>
        <v>25263</v>
      </c>
      <c r="AD273" s="3">
        <f t="shared" si="33"/>
        <v>26978</v>
      </c>
    </row>
    <row r="274" spans="1:30" x14ac:dyDescent="0.15">
      <c r="A274" s="3">
        <v>269</v>
      </c>
      <c r="B274" s="3" t="str">
        <f t="shared" si="28"/>
        <v>通天塔269层boss</v>
      </c>
      <c r="C274" s="3">
        <f>INDEX([5]通天塔!$F$47:$F$1046,A274)</f>
        <v>339</v>
      </c>
      <c r="D274" s="3">
        <f t="shared" si="34"/>
        <v>339</v>
      </c>
      <c r="E274" s="3" t="s">
        <v>25</v>
      </c>
      <c r="F274" s="3" t="s">
        <v>26</v>
      </c>
      <c r="G274" s="3">
        <v>30</v>
      </c>
      <c r="H274" s="3">
        <v>30</v>
      </c>
      <c r="I274" s="3">
        <v>0.2</v>
      </c>
      <c r="J274" s="4">
        <v>0.7</v>
      </c>
      <c r="K274" s="4">
        <v>1</v>
      </c>
      <c r="L274" s="4">
        <v>5</v>
      </c>
      <c r="M274" s="3">
        <v>1</v>
      </c>
      <c r="N274" s="3">
        <v>2</v>
      </c>
      <c r="O274" s="3">
        <f>HLOOKUP(O$5,[1]非R能力!$B$8:$F$558,$D274+1,0)</f>
        <v>725813.06227360701</v>
      </c>
      <c r="P274" s="3">
        <f>HLOOKUP(P$5,[1]非R能力!$B$8:$F$558,$D274+1,0)</f>
        <v>111706.92362551643</v>
      </c>
      <c r="Q274" s="3">
        <f>HLOOKUP(Q$5,[1]非R能力!$B$8:$F$558,$D274+1,0)</f>
        <v>64745.98141290035</v>
      </c>
      <c r="R274" s="3">
        <f>HLOOKUP(R$5,[1]非R能力!$B$8:$F$558,$D274+1,0)</f>
        <v>18979.537293773697</v>
      </c>
      <c r="S274" s="3">
        <f>HLOOKUP(S$5,[1]非R能力!$B$8:$F$558,$D274+1,0)</f>
        <v>25390.752831995844</v>
      </c>
      <c r="T274" s="3">
        <f>INDEX([1]非R能力!$H$9:$H$558,D274)</f>
        <v>22953.547962183085</v>
      </c>
      <c r="U274" s="3">
        <f>IF(INDEX([1]非R能力!$FK$9:$FK$558,D274)=0,0,10)</f>
        <v>10</v>
      </c>
      <c r="V274" s="3">
        <f>IF(INDEX([1]非R能力!$FH$9:$FH$558,D274)=0,0,5000)</f>
        <v>5000</v>
      </c>
      <c r="W274" s="3">
        <f>HLOOKUP(W$5,[2]人物技能基础!$O$3:$Q$553,$D274+1,0)</f>
        <v>3.637142857142857</v>
      </c>
      <c r="X274" s="3">
        <f>HLOOKUP(X$5,[2]人物技能基础!$O$3:$Q$553,$D274+1,0)</f>
        <v>2.0186428571428574</v>
      </c>
      <c r="Y274" s="3">
        <f>HLOOKUP(Y$5,[2]人物技能基础!$O$3:$Q$553,$D274+1,0)</f>
        <v>99.964285714285708</v>
      </c>
      <c r="Z274" s="3">
        <f t="shared" si="29"/>
        <v>3417983</v>
      </c>
      <c r="AA274" s="3">
        <f t="shared" si="30"/>
        <v>69784</v>
      </c>
      <c r="AB274" s="3">
        <f t="shared" si="31"/>
        <v>22341</v>
      </c>
      <c r="AC274" s="3">
        <f t="shared" si="32"/>
        <v>25390</v>
      </c>
      <c r="AD274" s="3">
        <f t="shared" si="33"/>
        <v>27113</v>
      </c>
    </row>
    <row r="275" spans="1:30" x14ac:dyDescent="0.15">
      <c r="A275" s="3">
        <v>270</v>
      </c>
      <c r="B275" s="3" t="str">
        <f t="shared" si="28"/>
        <v>通天塔270层boss</v>
      </c>
      <c r="C275" s="3">
        <f>INDEX([5]通天塔!$F$47:$F$1046,A275)</f>
        <v>340</v>
      </c>
      <c r="D275" s="3">
        <f t="shared" si="34"/>
        <v>340</v>
      </c>
      <c r="E275" s="3" t="s">
        <v>25</v>
      </c>
      <c r="F275" s="3" t="s">
        <v>26</v>
      </c>
      <c r="G275" s="3">
        <v>30</v>
      </c>
      <c r="H275" s="3">
        <v>30</v>
      </c>
      <c r="I275" s="3">
        <v>0.2</v>
      </c>
      <c r="J275" s="4">
        <v>0.7</v>
      </c>
      <c r="K275" s="4">
        <v>1</v>
      </c>
      <c r="L275" s="4">
        <v>5</v>
      </c>
      <c r="M275" s="3">
        <v>1</v>
      </c>
      <c r="N275" s="3">
        <v>2</v>
      </c>
      <c r="O275" s="3">
        <f>HLOOKUP(O$5,[1]非R能力!$B$8:$F$558,$D275+1,0)</f>
        <v>731179.02281691809</v>
      </c>
      <c r="P275" s="3">
        <f>HLOOKUP(P$5,[1]非R能力!$B$8:$F$558,$D275+1,0)</f>
        <v>112410.10371827686</v>
      </c>
      <c r="Q275" s="3">
        <f>HLOOKUP(Q$5,[1]非R能力!$B$8:$F$558,$D275+1,0)</f>
        <v>65041.336099987413</v>
      </c>
      <c r="R275" s="3">
        <f>HLOOKUP(R$5,[1]非R能力!$B$8:$F$558,$D275+1,0)</f>
        <v>19072.16072556681</v>
      </c>
      <c r="S275" s="3">
        <f>HLOOKUP(S$5,[1]非R能力!$B$8:$F$558,$D275+1,0)</f>
        <v>25511.662391458391</v>
      </c>
      <c r="T275" s="3">
        <f>INDEX([1]非R能力!$H$9:$H$558,D275)</f>
        <v>23098.521600000004</v>
      </c>
      <c r="U275" s="3">
        <f>IF(INDEX([1]非R能力!$FK$9:$FK$558,D275)=0,0,10)</f>
        <v>10</v>
      </c>
      <c r="V275" s="3">
        <f>IF(INDEX([1]非R能力!$FH$9:$FH$558,D275)=0,0,5000)</f>
        <v>5000</v>
      </c>
      <c r="W275" s="3">
        <f>HLOOKUP(W$5,[2]人物技能基础!$O$3:$Q$553,$D275+1,0)</f>
        <v>3.637142857142857</v>
      </c>
      <c r="X275" s="3">
        <f>HLOOKUP(X$5,[2]人物技能基础!$O$3:$Q$553,$D275+1,0)</f>
        <v>2.0186428571428574</v>
      </c>
      <c r="Y275" s="3">
        <f>HLOOKUP(Y$5,[2]人物技能基础!$O$3:$Q$553,$D275+1,0)</f>
        <v>99.964285714285708</v>
      </c>
      <c r="Z275" s="3">
        <f t="shared" si="29"/>
        <v>3439484</v>
      </c>
      <c r="AA275" s="3">
        <f t="shared" si="30"/>
        <v>70115</v>
      </c>
      <c r="AB275" s="3">
        <f t="shared" si="31"/>
        <v>22482</v>
      </c>
      <c r="AC275" s="3">
        <f t="shared" si="32"/>
        <v>25511</v>
      </c>
      <c r="AD275" s="3">
        <f t="shared" si="33"/>
        <v>27245</v>
      </c>
    </row>
    <row r="276" spans="1:30" x14ac:dyDescent="0.15">
      <c r="A276" s="3">
        <v>271</v>
      </c>
      <c r="B276" s="3" t="str">
        <f t="shared" si="28"/>
        <v>通天塔271层boss</v>
      </c>
      <c r="C276" s="3">
        <f>INDEX([5]通天塔!$F$47:$F$1046,A276)</f>
        <v>340</v>
      </c>
      <c r="D276" s="3">
        <f t="shared" si="34"/>
        <v>340</v>
      </c>
      <c r="E276" s="3" t="s">
        <v>25</v>
      </c>
      <c r="F276" s="3" t="s">
        <v>26</v>
      </c>
      <c r="G276" s="3">
        <v>30</v>
      </c>
      <c r="H276" s="3">
        <v>30</v>
      </c>
      <c r="I276" s="3">
        <v>0.2</v>
      </c>
      <c r="J276" s="4">
        <v>0.7</v>
      </c>
      <c r="K276" s="4">
        <v>1</v>
      </c>
      <c r="L276" s="4">
        <v>5</v>
      </c>
      <c r="M276" s="3">
        <v>1</v>
      </c>
      <c r="N276" s="3">
        <v>2</v>
      </c>
      <c r="O276" s="3">
        <f>HLOOKUP(O$5,[1]非R能力!$B$8:$F$558,$D276+1,0)</f>
        <v>731179.02281691809</v>
      </c>
      <c r="P276" s="3">
        <f>HLOOKUP(P$5,[1]非R能力!$B$8:$F$558,$D276+1,0)</f>
        <v>112410.10371827686</v>
      </c>
      <c r="Q276" s="3">
        <f>HLOOKUP(Q$5,[1]非R能力!$B$8:$F$558,$D276+1,0)</f>
        <v>65041.336099987413</v>
      </c>
      <c r="R276" s="3">
        <f>HLOOKUP(R$5,[1]非R能力!$B$8:$F$558,$D276+1,0)</f>
        <v>19072.16072556681</v>
      </c>
      <c r="S276" s="3">
        <f>HLOOKUP(S$5,[1]非R能力!$B$8:$F$558,$D276+1,0)</f>
        <v>25511.662391458391</v>
      </c>
      <c r="T276" s="3">
        <f>INDEX([1]非R能力!$H$9:$H$558,D276)</f>
        <v>23098.521600000004</v>
      </c>
      <c r="U276" s="3">
        <f>IF(INDEX([1]非R能力!$FK$9:$FK$558,D276)=0,0,10)</f>
        <v>10</v>
      </c>
      <c r="V276" s="3">
        <f>IF(INDEX([1]非R能力!$FH$9:$FH$558,D276)=0,0,5000)</f>
        <v>5000</v>
      </c>
      <c r="W276" s="3">
        <f>HLOOKUP(W$5,[2]人物技能基础!$O$3:$Q$553,$D276+1,0)</f>
        <v>3.637142857142857</v>
      </c>
      <c r="X276" s="3">
        <f>HLOOKUP(X$5,[2]人物技能基础!$O$3:$Q$553,$D276+1,0)</f>
        <v>2.0186428571428574</v>
      </c>
      <c r="Y276" s="3">
        <f>HLOOKUP(Y$5,[2]人物技能基础!$O$3:$Q$553,$D276+1,0)</f>
        <v>99.964285714285708</v>
      </c>
      <c r="Z276" s="3">
        <f t="shared" si="29"/>
        <v>3439484</v>
      </c>
      <c r="AA276" s="3">
        <f t="shared" si="30"/>
        <v>70115</v>
      </c>
      <c r="AB276" s="3">
        <f t="shared" si="31"/>
        <v>22482</v>
      </c>
      <c r="AC276" s="3">
        <f t="shared" si="32"/>
        <v>25511</v>
      </c>
      <c r="AD276" s="3">
        <f t="shared" si="33"/>
        <v>27245</v>
      </c>
    </row>
    <row r="277" spans="1:30" x14ac:dyDescent="0.15">
      <c r="A277" s="3">
        <v>272</v>
      </c>
      <c r="B277" s="3" t="str">
        <f t="shared" si="28"/>
        <v>通天塔272层boss</v>
      </c>
      <c r="C277" s="3">
        <f>INDEX([5]通天塔!$F$47:$F$1046,A277)</f>
        <v>340</v>
      </c>
      <c r="D277" s="3">
        <f t="shared" si="34"/>
        <v>340</v>
      </c>
      <c r="E277" s="3" t="s">
        <v>25</v>
      </c>
      <c r="F277" s="3" t="s">
        <v>26</v>
      </c>
      <c r="G277" s="3">
        <v>30</v>
      </c>
      <c r="H277" s="3">
        <v>30</v>
      </c>
      <c r="I277" s="3">
        <v>0.2</v>
      </c>
      <c r="J277" s="4">
        <v>0.7</v>
      </c>
      <c r="K277" s="4">
        <v>1</v>
      </c>
      <c r="L277" s="4">
        <v>5</v>
      </c>
      <c r="M277" s="3">
        <v>1</v>
      </c>
      <c r="N277" s="3">
        <v>2</v>
      </c>
      <c r="O277" s="3">
        <f>HLOOKUP(O$5,[1]非R能力!$B$8:$F$558,$D277+1,0)</f>
        <v>731179.02281691809</v>
      </c>
      <c r="P277" s="3">
        <f>HLOOKUP(P$5,[1]非R能力!$B$8:$F$558,$D277+1,0)</f>
        <v>112410.10371827686</v>
      </c>
      <c r="Q277" s="3">
        <f>HLOOKUP(Q$5,[1]非R能力!$B$8:$F$558,$D277+1,0)</f>
        <v>65041.336099987413</v>
      </c>
      <c r="R277" s="3">
        <f>HLOOKUP(R$5,[1]非R能力!$B$8:$F$558,$D277+1,0)</f>
        <v>19072.16072556681</v>
      </c>
      <c r="S277" s="3">
        <f>HLOOKUP(S$5,[1]非R能力!$B$8:$F$558,$D277+1,0)</f>
        <v>25511.662391458391</v>
      </c>
      <c r="T277" s="3">
        <f>INDEX([1]非R能力!$H$9:$H$558,D277)</f>
        <v>23098.521600000004</v>
      </c>
      <c r="U277" s="3">
        <f>IF(INDEX([1]非R能力!$FK$9:$FK$558,D277)=0,0,10)</f>
        <v>10</v>
      </c>
      <c r="V277" s="3">
        <f>IF(INDEX([1]非R能力!$FH$9:$FH$558,D277)=0,0,5000)</f>
        <v>5000</v>
      </c>
      <c r="W277" s="3">
        <f>HLOOKUP(W$5,[2]人物技能基础!$O$3:$Q$553,$D277+1,0)</f>
        <v>3.637142857142857</v>
      </c>
      <c r="X277" s="3">
        <f>HLOOKUP(X$5,[2]人物技能基础!$O$3:$Q$553,$D277+1,0)</f>
        <v>2.0186428571428574</v>
      </c>
      <c r="Y277" s="3">
        <f>HLOOKUP(Y$5,[2]人物技能基础!$O$3:$Q$553,$D277+1,0)</f>
        <v>99.964285714285708</v>
      </c>
      <c r="Z277" s="3">
        <f t="shared" si="29"/>
        <v>3439484</v>
      </c>
      <c r="AA277" s="3">
        <f t="shared" si="30"/>
        <v>70115</v>
      </c>
      <c r="AB277" s="3">
        <f t="shared" si="31"/>
        <v>22482</v>
      </c>
      <c r="AC277" s="3">
        <f t="shared" si="32"/>
        <v>25511</v>
      </c>
      <c r="AD277" s="3">
        <f t="shared" si="33"/>
        <v>27245</v>
      </c>
    </row>
    <row r="278" spans="1:30" x14ac:dyDescent="0.15">
      <c r="A278" s="3">
        <v>273</v>
      </c>
      <c r="B278" s="3" t="str">
        <f t="shared" si="28"/>
        <v>通天塔273层boss</v>
      </c>
      <c r="C278" s="3">
        <f>INDEX([5]通天塔!$F$47:$F$1046,A278)</f>
        <v>340</v>
      </c>
      <c r="D278" s="3">
        <f t="shared" si="34"/>
        <v>340</v>
      </c>
      <c r="E278" s="3" t="s">
        <v>25</v>
      </c>
      <c r="F278" s="3" t="s">
        <v>26</v>
      </c>
      <c r="G278" s="3">
        <v>30</v>
      </c>
      <c r="H278" s="3">
        <v>30</v>
      </c>
      <c r="I278" s="3">
        <v>0.2</v>
      </c>
      <c r="J278" s="4">
        <v>0.7</v>
      </c>
      <c r="K278" s="4">
        <v>1</v>
      </c>
      <c r="L278" s="4">
        <v>5</v>
      </c>
      <c r="M278" s="3">
        <v>1</v>
      </c>
      <c r="N278" s="3">
        <v>2</v>
      </c>
      <c r="O278" s="3">
        <f>HLOOKUP(O$5,[1]非R能力!$B$8:$F$558,$D278+1,0)</f>
        <v>731179.02281691809</v>
      </c>
      <c r="P278" s="3">
        <f>HLOOKUP(P$5,[1]非R能力!$B$8:$F$558,$D278+1,0)</f>
        <v>112410.10371827686</v>
      </c>
      <c r="Q278" s="3">
        <f>HLOOKUP(Q$5,[1]非R能力!$B$8:$F$558,$D278+1,0)</f>
        <v>65041.336099987413</v>
      </c>
      <c r="R278" s="3">
        <f>HLOOKUP(R$5,[1]非R能力!$B$8:$F$558,$D278+1,0)</f>
        <v>19072.16072556681</v>
      </c>
      <c r="S278" s="3">
        <f>HLOOKUP(S$5,[1]非R能力!$B$8:$F$558,$D278+1,0)</f>
        <v>25511.662391458391</v>
      </c>
      <c r="T278" s="3">
        <f>INDEX([1]非R能力!$H$9:$H$558,D278)</f>
        <v>23098.521600000004</v>
      </c>
      <c r="U278" s="3">
        <f>IF(INDEX([1]非R能力!$FK$9:$FK$558,D278)=0,0,10)</f>
        <v>10</v>
      </c>
      <c r="V278" s="3">
        <f>IF(INDEX([1]非R能力!$FH$9:$FH$558,D278)=0,0,5000)</f>
        <v>5000</v>
      </c>
      <c r="W278" s="3">
        <f>HLOOKUP(W$5,[2]人物技能基础!$O$3:$Q$553,$D278+1,0)</f>
        <v>3.637142857142857</v>
      </c>
      <c r="X278" s="3">
        <f>HLOOKUP(X$5,[2]人物技能基础!$O$3:$Q$553,$D278+1,0)</f>
        <v>2.0186428571428574</v>
      </c>
      <c r="Y278" s="3">
        <f>HLOOKUP(Y$5,[2]人物技能基础!$O$3:$Q$553,$D278+1,0)</f>
        <v>99.964285714285708</v>
      </c>
      <c r="Z278" s="3">
        <f t="shared" si="29"/>
        <v>3439484</v>
      </c>
      <c r="AA278" s="3">
        <f t="shared" si="30"/>
        <v>70115</v>
      </c>
      <c r="AB278" s="3">
        <f t="shared" si="31"/>
        <v>22482</v>
      </c>
      <c r="AC278" s="3">
        <f t="shared" si="32"/>
        <v>25511</v>
      </c>
      <c r="AD278" s="3">
        <f t="shared" si="33"/>
        <v>27245</v>
      </c>
    </row>
    <row r="279" spans="1:30" x14ac:dyDescent="0.15">
      <c r="A279" s="3">
        <v>274</v>
      </c>
      <c r="B279" s="3" t="str">
        <f t="shared" si="28"/>
        <v>通天塔274层boss</v>
      </c>
      <c r="C279" s="3">
        <f>INDEX([5]通天塔!$F$47:$F$1046,A279)</f>
        <v>341</v>
      </c>
      <c r="D279" s="3">
        <f t="shared" si="34"/>
        <v>341</v>
      </c>
      <c r="E279" s="3" t="s">
        <v>25</v>
      </c>
      <c r="F279" s="3" t="s">
        <v>26</v>
      </c>
      <c r="G279" s="3">
        <v>30</v>
      </c>
      <c r="H279" s="3">
        <v>30</v>
      </c>
      <c r="I279" s="3">
        <v>0.2</v>
      </c>
      <c r="J279" s="4">
        <v>0.7</v>
      </c>
      <c r="K279" s="4">
        <v>1</v>
      </c>
      <c r="L279" s="4">
        <v>5</v>
      </c>
      <c r="M279" s="3">
        <v>1</v>
      </c>
      <c r="N279" s="3">
        <v>2</v>
      </c>
      <c r="O279" s="3">
        <f>HLOOKUP(O$5,[1]非R能力!$B$8:$F$558,$D279+1,0)</f>
        <v>756538.34773719392</v>
      </c>
      <c r="P279" s="3">
        <f>HLOOKUP(P$5,[1]非R能力!$B$8:$F$558,$D279+1,0)</f>
        <v>113409.52008195611</v>
      </c>
      <c r="Q279" s="3">
        <f>HLOOKUP(Q$5,[1]非R能力!$B$8:$F$558,$D279+1,0)</f>
        <v>65435.390343406725</v>
      </c>
      <c r="R279" s="3">
        <f>HLOOKUP(R$5,[1]非R能力!$B$8:$F$558,$D279+1,0)</f>
        <v>19163.094279773279</v>
      </c>
      <c r="S279" s="3">
        <f>HLOOKUP(S$5,[1]非R能力!$B$8:$F$558,$D279+1,0)</f>
        <v>25615.693328168185</v>
      </c>
      <c r="T279" s="3">
        <f>INDEX([1]非R能力!$H$9:$H$558,D279)</f>
        <v>23244.212134593603</v>
      </c>
      <c r="U279" s="3">
        <f>IF(INDEX([1]非R能力!$FK$9:$FK$558,D279)=0,0,10)</f>
        <v>10</v>
      </c>
      <c r="V279" s="3">
        <f>IF(INDEX([1]非R能力!$FH$9:$FH$558,D279)=0,0,5000)</f>
        <v>5000</v>
      </c>
      <c r="W279" s="3">
        <f>HLOOKUP(W$5,[2]人物技能基础!$O$3:$Q$553,$D279+1,0)</f>
        <v>3.637142857142857</v>
      </c>
      <c r="X279" s="3">
        <f>HLOOKUP(X$5,[2]人物技能基础!$O$3:$Q$553,$D279+1,0)</f>
        <v>2.0186428571428574</v>
      </c>
      <c r="Y279" s="3">
        <f>HLOOKUP(Y$5,[2]人物技能基础!$O$3:$Q$553,$D279+1,0)</f>
        <v>99.964285714285708</v>
      </c>
      <c r="Z279" s="3">
        <f t="shared" si="29"/>
        <v>3469076</v>
      </c>
      <c r="AA279" s="3">
        <f t="shared" si="30"/>
        <v>70678</v>
      </c>
      <c r="AB279" s="3">
        <f t="shared" si="31"/>
        <v>22681</v>
      </c>
      <c r="AC279" s="3">
        <f t="shared" si="32"/>
        <v>25615</v>
      </c>
      <c r="AD279" s="3">
        <f t="shared" si="33"/>
        <v>27375</v>
      </c>
    </row>
    <row r="280" spans="1:30" x14ac:dyDescent="0.15">
      <c r="A280" s="3">
        <v>275</v>
      </c>
      <c r="B280" s="3" t="str">
        <f t="shared" si="28"/>
        <v>通天塔275层boss</v>
      </c>
      <c r="C280" s="3">
        <f>INDEX([5]通天塔!$F$47:$F$1046,A280)</f>
        <v>341</v>
      </c>
      <c r="D280" s="3">
        <f t="shared" si="34"/>
        <v>341</v>
      </c>
      <c r="E280" s="3" t="s">
        <v>25</v>
      </c>
      <c r="F280" s="3" t="s">
        <v>26</v>
      </c>
      <c r="G280" s="3">
        <v>30</v>
      </c>
      <c r="H280" s="3">
        <v>30</v>
      </c>
      <c r="I280" s="3">
        <v>0.2</v>
      </c>
      <c r="J280" s="4">
        <v>0.7</v>
      </c>
      <c r="K280" s="4">
        <v>1</v>
      </c>
      <c r="L280" s="4">
        <v>5</v>
      </c>
      <c r="M280" s="3">
        <v>1</v>
      </c>
      <c r="N280" s="3">
        <v>2</v>
      </c>
      <c r="O280" s="3">
        <f>HLOOKUP(O$5,[1]非R能力!$B$8:$F$558,$D280+1,0)</f>
        <v>756538.34773719392</v>
      </c>
      <c r="P280" s="3">
        <f>HLOOKUP(P$5,[1]非R能力!$B$8:$F$558,$D280+1,0)</f>
        <v>113409.52008195611</v>
      </c>
      <c r="Q280" s="3">
        <f>HLOOKUP(Q$5,[1]非R能力!$B$8:$F$558,$D280+1,0)</f>
        <v>65435.390343406725</v>
      </c>
      <c r="R280" s="3">
        <f>HLOOKUP(R$5,[1]非R能力!$B$8:$F$558,$D280+1,0)</f>
        <v>19163.094279773279</v>
      </c>
      <c r="S280" s="3">
        <f>HLOOKUP(S$5,[1]非R能力!$B$8:$F$558,$D280+1,0)</f>
        <v>25615.693328168185</v>
      </c>
      <c r="T280" s="3">
        <f>INDEX([1]非R能力!$H$9:$H$558,D280)</f>
        <v>23244.212134593603</v>
      </c>
      <c r="U280" s="3">
        <f>IF(INDEX([1]非R能力!$FK$9:$FK$558,D280)=0,0,10)</f>
        <v>10</v>
      </c>
      <c r="V280" s="3">
        <f>IF(INDEX([1]非R能力!$FH$9:$FH$558,D280)=0,0,5000)</f>
        <v>5000</v>
      </c>
      <c r="W280" s="3">
        <f>HLOOKUP(W$5,[2]人物技能基础!$O$3:$Q$553,$D280+1,0)</f>
        <v>3.637142857142857</v>
      </c>
      <c r="X280" s="3">
        <f>HLOOKUP(X$5,[2]人物技能基础!$O$3:$Q$553,$D280+1,0)</f>
        <v>2.0186428571428574</v>
      </c>
      <c r="Y280" s="3">
        <f>HLOOKUP(Y$5,[2]人物技能基础!$O$3:$Q$553,$D280+1,0)</f>
        <v>99.964285714285708</v>
      </c>
      <c r="Z280" s="3">
        <f t="shared" si="29"/>
        <v>3469076</v>
      </c>
      <c r="AA280" s="3">
        <f t="shared" si="30"/>
        <v>70678</v>
      </c>
      <c r="AB280" s="3">
        <f t="shared" si="31"/>
        <v>22681</v>
      </c>
      <c r="AC280" s="3">
        <f t="shared" si="32"/>
        <v>25615</v>
      </c>
      <c r="AD280" s="3">
        <f t="shared" si="33"/>
        <v>27375</v>
      </c>
    </row>
    <row r="281" spans="1:30" x14ac:dyDescent="0.15">
      <c r="A281" s="3">
        <v>276</v>
      </c>
      <c r="B281" s="3" t="str">
        <f t="shared" si="28"/>
        <v>通天塔276层boss</v>
      </c>
      <c r="C281" s="3">
        <f>INDEX([5]通天塔!$F$47:$F$1046,A281)</f>
        <v>341</v>
      </c>
      <c r="D281" s="3">
        <f t="shared" si="34"/>
        <v>341</v>
      </c>
      <c r="E281" s="3" t="s">
        <v>25</v>
      </c>
      <c r="F281" s="3" t="s">
        <v>26</v>
      </c>
      <c r="G281" s="3">
        <v>30</v>
      </c>
      <c r="H281" s="3">
        <v>30</v>
      </c>
      <c r="I281" s="3">
        <v>0.2</v>
      </c>
      <c r="J281" s="4">
        <v>0.7</v>
      </c>
      <c r="K281" s="4">
        <v>1</v>
      </c>
      <c r="L281" s="4">
        <v>5</v>
      </c>
      <c r="M281" s="3">
        <v>1</v>
      </c>
      <c r="N281" s="3">
        <v>2</v>
      </c>
      <c r="O281" s="3">
        <f>HLOOKUP(O$5,[1]非R能力!$B$8:$F$558,$D281+1,0)</f>
        <v>756538.34773719392</v>
      </c>
      <c r="P281" s="3">
        <f>HLOOKUP(P$5,[1]非R能力!$B$8:$F$558,$D281+1,0)</f>
        <v>113409.52008195611</v>
      </c>
      <c r="Q281" s="3">
        <f>HLOOKUP(Q$5,[1]非R能力!$B$8:$F$558,$D281+1,0)</f>
        <v>65435.390343406725</v>
      </c>
      <c r="R281" s="3">
        <f>HLOOKUP(R$5,[1]非R能力!$B$8:$F$558,$D281+1,0)</f>
        <v>19163.094279773279</v>
      </c>
      <c r="S281" s="3">
        <f>HLOOKUP(S$5,[1]非R能力!$B$8:$F$558,$D281+1,0)</f>
        <v>25615.693328168185</v>
      </c>
      <c r="T281" s="3">
        <f>INDEX([1]非R能力!$H$9:$H$558,D281)</f>
        <v>23244.212134593603</v>
      </c>
      <c r="U281" s="3">
        <f>IF(INDEX([1]非R能力!$FK$9:$FK$558,D281)=0,0,10)</f>
        <v>10</v>
      </c>
      <c r="V281" s="3">
        <f>IF(INDEX([1]非R能力!$FH$9:$FH$558,D281)=0,0,5000)</f>
        <v>5000</v>
      </c>
      <c r="W281" s="3">
        <f>HLOOKUP(W$5,[2]人物技能基础!$O$3:$Q$553,$D281+1,0)</f>
        <v>3.637142857142857</v>
      </c>
      <c r="X281" s="3">
        <f>HLOOKUP(X$5,[2]人物技能基础!$O$3:$Q$553,$D281+1,0)</f>
        <v>2.0186428571428574</v>
      </c>
      <c r="Y281" s="3">
        <f>HLOOKUP(Y$5,[2]人物技能基础!$O$3:$Q$553,$D281+1,0)</f>
        <v>99.964285714285708</v>
      </c>
      <c r="Z281" s="3">
        <f t="shared" si="29"/>
        <v>3469076</v>
      </c>
      <c r="AA281" s="3">
        <f t="shared" si="30"/>
        <v>70678</v>
      </c>
      <c r="AB281" s="3">
        <f t="shared" si="31"/>
        <v>22681</v>
      </c>
      <c r="AC281" s="3">
        <f t="shared" si="32"/>
        <v>25615</v>
      </c>
      <c r="AD281" s="3">
        <f t="shared" si="33"/>
        <v>27375</v>
      </c>
    </row>
    <row r="282" spans="1:30" x14ac:dyDescent="0.15">
      <c r="A282" s="3">
        <v>277</v>
      </c>
      <c r="B282" s="3" t="str">
        <f t="shared" si="28"/>
        <v>通天塔277层boss</v>
      </c>
      <c r="C282" s="3">
        <f>INDEX([5]通天塔!$F$47:$F$1046,A282)</f>
        <v>342</v>
      </c>
      <c r="D282" s="3">
        <f t="shared" si="34"/>
        <v>342</v>
      </c>
      <c r="E282" s="3" t="s">
        <v>25</v>
      </c>
      <c r="F282" s="3" t="s">
        <v>26</v>
      </c>
      <c r="G282" s="3">
        <v>30</v>
      </c>
      <c r="H282" s="3">
        <v>30</v>
      </c>
      <c r="I282" s="3">
        <v>0.2</v>
      </c>
      <c r="J282" s="4">
        <v>0.7</v>
      </c>
      <c r="K282" s="4">
        <v>1</v>
      </c>
      <c r="L282" s="4">
        <v>5</v>
      </c>
      <c r="M282" s="3">
        <v>1</v>
      </c>
      <c r="N282" s="3">
        <v>2</v>
      </c>
      <c r="O282" s="3">
        <f>HLOOKUP(O$5,[1]非R能力!$B$8:$F$558,$D282+1,0)</f>
        <v>762598.52011393372</v>
      </c>
      <c r="P282" s="3">
        <f>HLOOKUP(P$5,[1]非R能力!$B$8:$F$558,$D282+1,0)</f>
        <v>114144.60385005953</v>
      </c>
      <c r="Q282" s="3">
        <f>HLOOKUP(Q$5,[1]非R能力!$B$8:$F$558,$D282+1,0)</f>
        <v>65763.757764972732</v>
      </c>
      <c r="R282" s="3">
        <f>HLOOKUP(R$5,[1]非R能力!$B$8:$F$558,$D282+1,0)</f>
        <v>19252.087590747637</v>
      </c>
      <c r="S282" s="3">
        <f>HLOOKUP(S$5,[1]非R能力!$B$8:$F$558,$D282+1,0)</f>
        <v>25738.248045217591</v>
      </c>
      <c r="T282" s="3">
        <f>INDEX([1]非R能力!$H$9:$H$558,D282)</f>
        <v>23390.622442632455</v>
      </c>
      <c r="U282" s="3">
        <f>IF(INDEX([1]非R能力!$FK$9:$FK$558,D282)=0,0,10)</f>
        <v>10</v>
      </c>
      <c r="V282" s="3">
        <f>IF(INDEX([1]非R能力!$FH$9:$FH$558,D282)=0,0,5000)</f>
        <v>5000</v>
      </c>
      <c r="W282" s="3">
        <f>HLOOKUP(W$5,[2]人物技能基础!$O$3:$Q$553,$D282+1,0)</f>
        <v>3.637142857142857</v>
      </c>
      <c r="X282" s="3">
        <f>HLOOKUP(X$5,[2]人物技能基础!$O$3:$Q$553,$D282+1,0)</f>
        <v>2.0186428571428574</v>
      </c>
      <c r="Y282" s="3">
        <f>HLOOKUP(Y$5,[2]人物技能基础!$O$3:$Q$553,$D282+1,0)</f>
        <v>99.964285714285708</v>
      </c>
      <c r="Z282" s="3">
        <f t="shared" si="29"/>
        <v>3491480</v>
      </c>
      <c r="AA282" s="3">
        <f t="shared" si="30"/>
        <v>71047</v>
      </c>
      <c r="AB282" s="3">
        <f t="shared" si="31"/>
        <v>22828</v>
      </c>
      <c r="AC282" s="3">
        <f t="shared" si="32"/>
        <v>25738</v>
      </c>
      <c r="AD282" s="3">
        <f t="shared" si="33"/>
        <v>27502</v>
      </c>
    </row>
    <row r="283" spans="1:30" x14ac:dyDescent="0.15">
      <c r="A283" s="3">
        <v>278</v>
      </c>
      <c r="B283" s="3" t="str">
        <f t="shared" si="28"/>
        <v>通天塔278层boss</v>
      </c>
      <c r="C283" s="3">
        <f>INDEX([5]通天塔!$F$47:$F$1046,A283)</f>
        <v>342</v>
      </c>
      <c r="D283" s="3">
        <f t="shared" si="34"/>
        <v>342</v>
      </c>
      <c r="E283" s="3" t="s">
        <v>25</v>
      </c>
      <c r="F283" s="3" t="s">
        <v>26</v>
      </c>
      <c r="G283" s="3">
        <v>30</v>
      </c>
      <c r="H283" s="3">
        <v>30</v>
      </c>
      <c r="I283" s="3">
        <v>0.2</v>
      </c>
      <c r="J283" s="4">
        <v>0.7</v>
      </c>
      <c r="K283" s="4">
        <v>1</v>
      </c>
      <c r="L283" s="4">
        <v>5</v>
      </c>
      <c r="M283" s="3">
        <v>1</v>
      </c>
      <c r="N283" s="3">
        <v>2</v>
      </c>
      <c r="O283" s="3">
        <f>HLOOKUP(O$5,[1]非R能力!$B$8:$F$558,$D283+1,0)</f>
        <v>762598.52011393372</v>
      </c>
      <c r="P283" s="3">
        <f>HLOOKUP(P$5,[1]非R能力!$B$8:$F$558,$D283+1,0)</f>
        <v>114144.60385005953</v>
      </c>
      <c r="Q283" s="3">
        <f>HLOOKUP(Q$5,[1]非R能力!$B$8:$F$558,$D283+1,0)</f>
        <v>65763.757764972732</v>
      </c>
      <c r="R283" s="3">
        <f>HLOOKUP(R$5,[1]非R能力!$B$8:$F$558,$D283+1,0)</f>
        <v>19252.087590747637</v>
      </c>
      <c r="S283" s="3">
        <f>HLOOKUP(S$5,[1]非R能力!$B$8:$F$558,$D283+1,0)</f>
        <v>25738.248045217591</v>
      </c>
      <c r="T283" s="3">
        <f>INDEX([1]非R能力!$H$9:$H$558,D283)</f>
        <v>23390.622442632455</v>
      </c>
      <c r="U283" s="3">
        <f>IF(INDEX([1]非R能力!$FK$9:$FK$558,D283)=0,0,10)</f>
        <v>10</v>
      </c>
      <c r="V283" s="3">
        <f>IF(INDEX([1]非R能力!$FH$9:$FH$558,D283)=0,0,5000)</f>
        <v>5000</v>
      </c>
      <c r="W283" s="3">
        <f>HLOOKUP(W$5,[2]人物技能基础!$O$3:$Q$553,$D283+1,0)</f>
        <v>3.637142857142857</v>
      </c>
      <c r="X283" s="3">
        <f>HLOOKUP(X$5,[2]人物技能基础!$O$3:$Q$553,$D283+1,0)</f>
        <v>2.0186428571428574</v>
      </c>
      <c r="Y283" s="3">
        <f>HLOOKUP(Y$5,[2]人物技能基础!$O$3:$Q$553,$D283+1,0)</f>
        <v>99.964285714285708</v>
      </c>
      <c r="Z283" s="3">
        <f t="shared" si="29"/>
        <v>3491480</v>
      </c>
      <c r="AA283" s="3">
        <f t="shared" si="30"/>
        <v>71047</v>
      </c>
      <c r="AB283" s="3">
        <f t="shared" si="31"/>
        <v>22828</v>
      </c>
      <c r="AC283" s="3">
        <f t="shared" si="32"/>
        <v>25738</v>
      </c>
      <c r="AD283" s="3">
        <f t="shared" si="33"/>
        <v>27502</v>
      </c>
    </row>
    <row r="284" spans="1:30" x14ac:dyDescent="0.15">
      <c r="A284" s="3">
        <v>279</v>
      </c>
      <c r="B284" s="3" t="str">
        <f t="shared" si="28"/>
        <v>通天塔279层boss</v>
      </c>
      <c r="C284" s="3">
        <f>INDEX([5]通天塔!$F$47:$F$1046,A284)</f>
        <v>343</v>
      </c>
      <c r="D284" s="3">
        <f t="shared" si="34"/>
        <v>343</v>
      </c>
      <c r="E284" s="3" t="s">
        <v>25</v>
      </c>
      <c r="F284" s="3" t="s">
        <v>26</v>
      </c>
      <c r="G284" s="3">
        <v>30</v>
      </c>
      <c r="H284" s="3">
        <v>30</v>
      </c>
      <c r="I284" s="3">
        <v>0.2</v>
      </c>
      <c r="J284" s="4">
        <v>0.7</v>
      </c>
      <c r="K284" s="4">
        <v>1</v>
      </c>
      <c r="L284" s="4">
        <v>5</v>
      </c>
      <c r="M284" s="3">
        <v>1</v>
      </c>
      <c r="N284" s="3">
        <v>2</v>
      </c>
      <c r="O284" s="3">
        <f>HLOOKUP(O$5,[1]非R能力!$B$8:$F$558,$D284+1,0)</f>
        <v>768643.14197944279</v>
      </c>
      <c r="P284" s="3">
        <f>HLOOKUP(P$5,[1]非R能力!$B$8:$F$558,$D284+1,0)</f>
        <v>114934.01938511564</v>
      </c>
      <c r="Q284" s="3">
        <f>HLOOKUP(Q$5,[1]非R能力!$B$8:$F$558,$D284+1,0)</f>
        <v>66086.275787783001</v>
      </c>
      <c r="R284" s="3">
        <f>HLOOKUP(R$5,[1]非R能力!$B$8:$F$558,$D284+1,0)</f>
        <v>19344.378701289494</v>
      </c>
      <c r="S284" s="3">
        <f>HLOOKUP(S$5,[1]非R能力!$B$8:$F$558,$D284+1,0)</f>
        <v>25844.050925372383</v>
      </c>
      <c r="T284" s="3">
        <f>INDEX([1]非R能力!$H$9:$H$558,D284)</f>
        <v>23537.755406931839</v>
      </c>
      <c r="U284" s="3">
        <f>IF(INDEX([1]非R能力!$FK$9:$FK$558,D284)=0,0,10)</f>
        <v>10</v>
      </c>
      <c r="V284" s="3">
        <f>IF(INDEX([1]非R能力!$FH$9:$FH$558,D284)=0,0,5000)</f>
        <v>5000</v>
      </c>
      <c r="W284" s="3">
        <f>HLOOKUP(W$5,[2]人物技能基础!$O$3:$Q$553,$D284+1,0)</f>
        <v>3.637142857142857</v>
      </c>
      <c r="X284" s="3">
        <f>HLOOKUP(X$5,[2]人物技能基础!$O$3:$Q$553,$D284+1,0)</f>
        <v>2.0186428571428574</v>
      </c>
      <c r="Y284" s="3">
        <f>HLOOKUP(Y$5,[2]人物技能基础!$O$3:$Q$553,$D284+1,0)</f>
        <v>99.964285714285708</v>
      </c>
      <c r="Z284" s="3">
        <f t="shared" si="29"/>
        <v>3515365</v>
      </c>
      <c r="AA284" s="3">
        <f t="shared" si="30"/>
        <v>71410</v>
      </c>
      <c r="AB284" s="3">
        <f t="shared" si="31"/>
        <v>22986</v>
      </c>
      <c r="AC284" s="3">
        <f t="shared" si="32"/>
        <v>25844</v>
      </c>
      <c r="AD284" s="3">
        <f t="shared" si="33"/>
        <v>27634</v>
      </c>
    </row>
    <row r="285" spans="1:30" x14ac:dyDescent="0.15">
      <c r="A285" s="3">
        <v>280</v>
      </c>
      <c r="B285" s="3" t="str">
        <f t="shared" si="28"/>
        <v>通天塔280层boss</v>
      </c>
      <c r="C285" s="3">
        <f>INDEX([5]通天塔!$F$47:$F$1046,A285)</f>
        <v>343</v>
      </c>
      <c r="D285" s="3">
        <f t="shared" si="34"/>
        <v>343</v>
      </c>
      <c r="E285" s="3" t="s">
        <v>25</v>
      </c>
      <c r="F285" s="3" t="s">
        <v>26</v>
      </c>
      <c r="G285" s="3">
        <v>30</v>
      </c>
      <c r="H285" s="3">
        <v>30</v>
      </c>
      <c r="I285" s="3">
        <v>0.2</v>
      </c>
      <c r="J285" s="4">
        <v>0.7</v>
      </c>
      <c r="K285" s="4">
        <v>1</v>
      </c>
      <c r="L285" s="4">
        <v>5</v>
      </c>
      <c r="M285" s="3">
        <v>1</v>
      </c>
      <c r="N285" s="3">
        <v>2</v>
      </c>
      <c r="O285" s="3">
        <f>HLOOKUP(O$5,[1]非R能力!$B$8:$F$558,$D285+1,0)</f>
        <v>768643.14197944279</v>
      </c>
      <c r="P285" s="3">
        <f>HLOOKUP(P$5,[1]非R能力!$B$8:$F$558,$D285+1,0)</f>
        <v>114934.01938511564</v>
      </c>
      <c r="Q285" s="3">
        <f>HLOOKUP(Q$5,[1]非R能力!$B$8:$F$558,$D285+1,0)</f>
        <v>66086.275787783001</v>
      </c>
      <c r="R285" s="3">
        <f>HLOOKUP(R$5,[1]非R能力!$B$8:$F$558,$D285+1,0)</f>
        <v>19344.378701289494</v>
      </c>
      <c r="S285" s="3">
        <f>HLOOKUP(S$5,[1]非R能力!$B$8:$F$558,$D285+1,0)</f>
        <v>25844.050925372383</v>
      </c>
      <c r="T285" s="3">
        <f>INDEX([1]非R能力!$H$9:$H$558,D285)</f>
        <v>23537.755406931839</v>
      </c>
      <c r="U285" s="3">
        <f>IF(INDEX([1]非R能力!$FK$9:$FK$558,D285)=0,0,10)</f>
        <v>10</v>
      </c>
      <c r="V285" s="3">
        <f>IF(INDEX([1]非R能力!$FH$9:$FH$558,D285)=0,0,5000)</f>
        <v>5000</v>
      </c>
      <c r="W285" s="3">
        <f>HLOOKUP(W$5,[2]人物技能基础!$O$3:$Q$553,$D285+1,0)</f>
        <v>3.637142857142857</v>
      </c>
      <c r="X285" s="3">
        <f>HLOOKUP(X$5,[2]人物技能基础!$O$3:$Q$553,$D285+1,0)</f>
        <v>2.0186428571428574</v>
      </c>
      <c r="Y285" s="3">
        <f>HLOOKUP(Y$5,[2]人物技能基础!$O$3:$Q$553,$D285+1,0)</f>
        <v>99.964285714285708</v>
      </c>
      <c r="Z285" s="3">
        <f t="shared" si="29"/>
        <v>3515365</v>
      </c>
      <c r="AA285" s="3">
        <f t="shared" si="30"/>
        <v>71410</v>
      </c>
      <c r="AB285" s="3">
        <f t="shared" si="31"/>
        <v>22986</v>
      </c>
      <c r="AC285" s="3">
        <f t="shared" si="32"/>
        <v>25844</v>
      </c>
      <c r="AD285" s="3">
        <f t="shared" si="33"/>
        <v>27634</v>
      </c>
    </row>
    <row r="286" spans="1:30" x14ac:dyDescent="0.15">
      <c r="A286" s="3">
        <v>281</v>
      </c>
      <c r="B286" s="3" t="str">
        <f t="shared" si="28"/>
        <v>通天塔281层boss</v>
      </c>
      <c r="C286" s="3">
        <f>INDEX([5]通天塔!$F$47:$F$1046,A286)</f>
        <v>343</v>
      </c>
      <c r="D286" s="3">
        <f t="shared" si="34"/>
        <v>343</v>
      </c>
      <c r="E286" s="3" t="s">
        <v>25</v>
      </c>
      <c r="F286" s="3" t="s">
        <v>26</v>
      </c>
      <c r="G286" s="3">
        <v>30</v>
      </c>
      <c r="H286" s="3">
        <v>30</v>
      </c>
      <c r="I286" s="3">
        <v>0.2</v>
      </c>
      <c r="J286" s="4">
        <v>0.7</v>
      </c>
      <c r="K286" s="4">
        <v>1</v>
      </c>
      <c r="L286" s="4">
        <v>5</v>
      </c>
      <c r="M286" s="3">
        <v>1</v>
      </c>
      <c r="N286" s="3">
        <v>2</v>
      </c>
      <c r="O286" s="3">
        <f>HLOOKUP(O$5,[1]非R能力!$B$8:$F$558,$D286+1,0)</f>
        <v>768643.14197944279</v>
      </c>
      <c r="P286" s="3">
        <f>HLOOKUP(P$5,[1]非R能力!$B$8:$F$558,$D286+1,0)</f>
        <v>114934.01938511564</v>
      </c>
      <c r="Q286" s="3">
        <f>HLOOKUP(Q$5,[1]非R能力!$B$8:$F$558,$D286+1,0)</f>
        <v>66086.275787783001</v>
      </c>
      <c r="R286" s="3">
        <f>HLOOKUP(R$5,[1]非R能力!$B$8:$F$558,$D286+1,0)</f>
        <v>19344.378701289494</v>
      </c>
      <c r="S286" s="3">
        <f>HLOOKUP(S$5,[1]非R能力!$B$8:$F$558,$D286+1,0)</f>
        <v>25844.050925372383</v>
      </c>
      <c r="T286" s="3">
        <f>INDEX([1]非R能力!$H$9:$H$558,D286)</f>
        <v>23537.755406931839</v>
      </c>
      <c r="U286" s="3">
        <f>IF(INDEX([1]非R能力!$FK$9:$FK$558,D286)=0,0,10)</f>
        <v>10</v>
      </c>
      <c r="V286" s="3">
        <f>IF(INDEX([1]非R能力!$FH$9:$FH$558,D286)=0,0,5000)</f>
        <v>5000</v>
      </c>
      <c r="W286" s="3">
        <f>HLOOKUP(W$5,[2]人物技能基础!$O$3:$Q$553,$D286+1,0)</f>
        <v>3.637142857142857</v>
      </c>
      <c r="X286" s="3">
        <f>HLOOKUP(X$5,[2]人物技能基础!$O$3:$Q$553,$D286+1,0)</f>
        <v>2.0186428571428574</v>
      </c>
      <c r="Y286" s="3">
        <f>HLOOKUP(Y$5,[2]人物技能基础!$O$3:$Q$553,$D286+1,0)</f>
        <v>99.964285714285708</v>
      </c>
      <c r="Z286" s="3">
        <f t="shared" si="29"/>
        <v>3515365</v>
      </c>
      <c r="AA286" s="3">
        <f t="shared" si="30"/>
        <v>71410</v>
      </c>
      <c r="AB286" s="3">
        <f t="shared" si="31"/>
        <v>22986</v>
      </c>
      <c r="AC286" s="3">
        <f t="shared" si="32"/>
        <v>25844</v>
      </c>
      <c r="AD286" s="3">
        <f t="shared" si="33"/>
        <v>27634</v>
      </c>
    </row>
    <row r="287" spans="1:30" x14ac:dyDescent="0.15">
      <c r="A287" s="3">
        <v>282</v>
      </c>
      <c r="B287" s="3" t="str">
        <f t="shared" si="28"/>
        <v>通天塔282层boss</v>
      </c>
      <c r="C287" s="3">
        <f>INDEX([5]通天塔!$F$47:$F$1046,A287)</f>
        <v>344</v>
      </c>
      <c r="D287" s="3">
        <f t="shared" si="34"/>
        <v>344</v>
      </c>
      <c r="E287" s="3" t="s">
        <v>25</v>
      </c>
      <c r="F287" s="3" t="s">
        <v>26</v>
      </c>
      <c r="G287" s="3">
        <v>30</v>
      </c>
      <c r="H287" s="3">
        <v>30</v>
      </c>
      <c r="I287" s="3">
        <v>0.2</v>
      </c>
      <c r="J287" s="4">
        <v>0.7</v>
      </c>
      <c r="K287" s="4">
        <v>1</v>
      </c>
      <c r="L287" s="4">
        <v>5</v>
      </c>
      <c r="M287" s="3">
        <v>1</v>
      </c>
      <c r="N287" s="3">
        <v>2</v>
      </c>
      <c r="O287" s="3">
        <f>HLOOKUP(O$5,[1]非R能力!$B$8:$F$558,$D287+1,0)</f>
        <v>774900.8777543105</v>
      </c>
      <c r="P287" s="3">
        <f>HLOOKUP(P$5,[1]非R能力!$B$8:$F$558,$D287+1,0)</f>
        <v>115730.34944950169</v>
      </c>
      <c r="Q287" s="3">
        <f>HLOOKUP(Q$5,[1]非R能力!$B$8:$F$558,$D287+1,0)</f>
        <v>66426.139992333556</v>
      </c>
      <c r="R287" s="3">
        <f>HLOOKUP(R$5,[1]非R能力!$B$8:$F$558,$D287+1,0)</f>
        <v>19439.120616178177</v>
      </c>
      <c r="S287" s="3">
        <f>HLOOKUP(S$5,[1]非R能力!$B$8:$F$558,$D287+1,0)</f>
        <v>25967.73649019661</v>
      </c>
      <c r="T287" s="3">
        <f>INDEX([1]非R能力!$H$9:$H$558,D287)</f>
        <v>23685.613916453753</v>
      </c>
      <c r="U287" s="3">
        <f>IF(INDEX([1]非R能力!$FK$9:$FK$558,D287)=0,0,10)</f>
        <v>10</v>
      </c>
      <c r="V287" s="3">
        <f>IF(INDEX([1]非R能力!$FH$9:$FH$558,D287)=0,0,5000)</f>
        <v>5000</v>
      </c>
      <c r="W287" s="3">
        <f>HLOOKUP(W$5,[2]人物技能基础!$O$3:$Q$553,$D287+1,0)</f>
        <v>3.637142857142857</v>
      </c>
      <c r="X287" s="3">
        <f>HLOOKUP(X$5,[2]人物技能基础!$O$3:$Q$553,$D287+1,0)</f>
        <v>2.0186428571428574</v>
      </c>
      <c r="Y287" s="3">
        <f>HLOOKUP(Y$5,[2]人物技能基础!$O$3:$Q$553,$D287+1,0)</f>
        <v>99.964285714285708</v>
      </c>
      <c r="Z287" s="3">
        <f t="shared" si="29"/>
        <v>3539429</v>
      </c>
      <c r="AA287" s="3">
        <f t="shared" si="30"/>
        <v>71792</v>
      </c>
      <c r="AB287" s="3">
        <f t="shared" si="31"/>
        <v>23146</v>
      </c>
      <c r="AC287" s="3">
        <f t="shared" si="32"/>
        <v>25967</v>
      </c>
      <c r="AD287" s="3">
        <f t="shared" si="33"/>
        <v>27770</v>
      </c>
    </row>
    <row r="288" spans="1:30" x14ac:dyDescent="0.15">
      <c r="A288" s="3">
        <v>283</v>
      </c>
      <c r="B288" s="3" t="str">
        <f t="shared" si="28"/>
        <v>通天塔283层boss</v>
      </c>
      <c r="C288" s="3">
        <f>INDEX([5]通天塔!$F$47:$F$1046,A288)</f>
        <v>344</v>
      </c>
      <c r="D288" s="3">
        <f t="shared" si="34"/>
        <v>344</v>
      </c>
      <c r="E288" s="3" t="s">
        <v>25</v>
      </c>
      <c r="F288" s="3" t="s">
        <v>26</v>
      </c>
      <c r="G288" s="3">
        <v>30</v>
      </c>
      <c r="H288" s="3">
        <v>30</v>
      </c>
      <c r="I288" s="3">
        <v>0.2</v>
      </c>
      <c r="J288" s="4">
        <v>0.7</v>
      </c>
      <c r="K288" s="4">
        <v>1</v>
      </c>
      <c r="L288" s="4">
        <v>5</v>
      </c>
      <c r="M288" s="3">
        <v>1</v>
      </c>
      <c r="N288" s="3">
        <v>2</v>
      </c>
      <c r="O288" s="3">
        <f>HLOOKUP(O$5,[1]非R能力!$B$8:$F$558,$D288+1,0)</f>
        <v>774900.8777543105</v>
      </c>
      <c r="P288" s="3">
        <f>HLOOKUP(P$5,[1]非R能力!$B$8:$F$558,$D288+1,0)</f>
        <v>115730.34944950169</v>
      </c>
      <c r="Q288" s="3">
        <f>HLOOKUP(Q$5,[1]非R能力!$B$8:$F$558,$D288+1,0)</f>
        <v>66426.139992333556</v>
      </c>
      <c r="R288" s="3">
        <f>HLOOKUP(R$5,[1]非R能力!$B$8:$F$558,$D288+1,0)</f>
        <v>19439.120616178177</v>
      </c>
      <c r="S288" s="3">
        <f>HLOOKUP(S$5,[1]非R能力!$B$8:$F$558,$D288+1,0)</f>
        <v>25967.73649019661</v>
      </c>
      <c r="T288" s="3">
        <f>INDEX([1]非R能力!$H$9:$H$558,D288)</f>
        <v>23685.613916453753</v>
      </c>
      <c r="U288" s="3">
        <f>IF(INDEX([1]非R能力!$FK$9:$FK$558,D288)=0,0,10)</f>
        <v>10</v>
      </c>
      <c r="V288" s="3">
        <f>IF(INDEX([1]非R能力!$FH$9:$FH$558,D288)=0,0,5000)</f>
        <v>5000</v>
      </c>
      <c r="W288" s="3">
        <f>HLOOKUP(W$5,[2]人物技能基础!$O$3:$Q$553,$D288+1,0)</f>
        <v>3.637142857142857</v>
      </c>
      <c r="X288" s="3">
        <f>HLOOKUP(X$5,[2]人物技能基础!$O$3:$Q$553,$D288+1,0)</f>
        <v>2.0186428571428574</v>
      </c>
      <c r="Y288" s="3">
        <f>HLOOKUP(Y$5,[2]人物技能基础!$O$3:$Q$553,$D288+1,0)</f>
        <v>99.964285714285708</v>
      </c>
      <c r="Z288" s="3">
        <f t="shared" si="29"/>
        <v>3539429</v>
      </c>
      <c r="AA288" s="3">
        <f t="shared" si="30"/>
        <v>71792</v>
      </c>
      <c r="AB288" s="3">
        <f t="shared" si="31"/>
        <v>23146</v>
      </c>
      <c r="AC288" s="3">
        <f t="shared" si="32"/>
        <v>25967</v>
      </c>
      <c r="AD288" s="3">
        <f t="shared" si="33"/>
        <v>27770</v>
      </c>
    </row>
    <row r="289" spans="1:30" x14ac:dyDescent="0.15">
      <c r="A289" s="3">
        <v>284</v>
      </c>
      <c r="B289" s="3" t="str">
        <f t="shared" si="28"/>
        <v>通天塔284层boss</v>
      </c>
      <c r="C289" s="3">
        <f>INDEX([5]通天塔!$F$47:$F$1046,A289)</f>
        <v>345</v>
      </c>
      <c r="D289" s="3">
        <f t="shared" si="34"/>
        <v>345</v>
      </c>
      <c r="E289" s="3" t="s">
        <v>25</v>
      </c>
      <c r="F289" s="3" t="s">
        <v>26</v>
      </c>
      <c r="G289" s="3">
        <v>30</v>
      </c>
      <c r="H289" s="3">
        <v>30</v>
      </c>
      <c r="I289" s="3">
        <v>0.2</v>
      </c>
      <c r="J289" s="4">
        <v>0.7</v>
      </c>
      <c r="K289" s="4">
        <v>1</v>
      </c>
      <c r="L289" s="4">
        <v>5</v>
      </c>
      <c r="M289" s="3">
        <v>1</v>
      </c>
      <c r="N289" s="3">
        <v>2</v>
      </c>
      <c r="O289" s="3">
        <f>HLOOKUP(O$5,[1]非R能力!$B$8:$F$558,$D289+1,0)</f>
        <v>781101.51421341707</v>
      </c>
      <c r="P289" s="3">
        <f>HLOOKUP(P$5,[1]非R能力!$B$8:$F$558,$D289+1,0)</f>
        <v>116480.79726268029</v>
      </c>
      <c r="Q289" s="3">
        <f>HLOOKUP(Q$5,[1]非R能力!$B$8:$F$558,$D289+1,0)</f>
        <v>66760.501047614016</v>
      </c>
      <c r="R289" s="3">
        <f>HLOOKUP(R$5,[1]非R能力!$B$8:$F$558,$D289+1,0)</f>
        <v>19530.803364757056</v>
      </c>
      <c r="S289" s="3">
        <f>HLOOKUP(S$5,[1]非R能力!$B$8:$F$558,$D289+1,0)</f>
        <v>26091.470746654348</v>
      </c>
      <c r="T289" s="3">
        <f>INDEX([1]非R能力!$H$9:$H$558,D289)</f>
        <v>23834.200866306946</v>
      </c>
      <c r="U289" s="3">
        <f>IF(INDEX([1]非R能力!$FK$9:$FK$558,D289)=0,0,10)</f>
        <v>10</v>
      </c>
      <c r="V289" s="3">
        <f>IF(INDEX([1]非R能力!$FH$9:$FH$558,D289)=0,0,5000)</f>
        <v>5000</v>
      </c>
      <c r="W289" s="3">
        <f>HLOOKUP(W$5,[2]人物技能基础!$O$3:$Q$553,$D289+1,0)</f>
        <v>3.637142857142857</v>
      </c>
      <c r="X289" s="3">
        <f>HLOOKUP(X$5,[2]人物技能基础!$O$3:$Q$553,$D289+1,0)</f>
        <v>2.0186428571428574</v>
      </c>
      <c r="Y289" s="3">
        <f>HLOOKUP(Y$5,[2]人物技能基础!$O$3:$Q$553,$D289+1,0)</f>
        <v>99.964285714285708</v>
      </c>
      <c r="Z289" s="3">
        <f t="shared" si="29"/>
        <v>3562288</v>
      </c>
      <c r="AA289" s="3">
        <f t="shared" si="30"/>
        <v>72167</v>
      </c>
      <c r="AB289" s="3">
        <f t="shared" si="31"/>
        <v>23296</v>
      </c>
      <c r="AC289" s="3">
        <f t="shared" si="32"/>
        <v>26091</v>
      </c>
      <c r="AD289" s="3">
        <f t="shared" si="33"/>
        <v>27901</v>
      </c>
    </row>
    <row r="290" spans="1:30" x14ac:dyDescent="0.15">
      <c r="A290" s="3">
        <v>285</v>
      </c>
      <c r="B290" s="3" t="str">
        <f t="shared" si="28"/>
        <v>通天塔285层boss</v>
      </c>
      <c r="C290" s="3">
        <f>INDEX([5]通天塔!$F$47:$F$1046,A290)</f>
        <v>345</v>
      </c>
      <c r="D290" s="3">
        <f t="shared" si="34"/>
        <v>345</v>
      </c>
      <c r="E290" s="3" t="s">
        <v>25</v>
      </c>
      <c r="F290" s="3" t="s">
        <v>26</v>
      </c>
      <c r="G290" s="3">
        <v>30</v>
      </c>
      <c r="H290" s="3">
        <v>30</v>
      </c>
      <c r="I290" s="3">
        <v>0.2</v>
      </c>
      <c r="J290" s="4">
        <v>0.7</v>
      </c>
      <c r="K290" s="4">
        <v>1</v>
      </c>
      <c r="L290" s="4">
        <v>5</v>
      </c>
      <c r="M290" s="3">
        <v>1</v>
      </c>
      <c r="N290" s="3">
        <v>2</v>
      </c>
      <c r="O290" s="3">
        <f>HLOOKUP(O$5,[1]非R能力!$B$8:$F$558,$D290+1,0)</f>
        <v>781101.51421341707</v>
      </c>
      <c r="P290" s="3">
        <f>HLOOKUP(P$5,[1]非R能力!$B$8:$F$558,$D290+1,0)</f>
        <v>116480.79726268029</v>
      </c>
      <c r="Q290" s="3">
        <f>HLOOKUP(Q$5,[1]非R能力!$B$8:$F$558,$D290+1,0)</f>
        <v>66760.501047614016</v>
      </c>
      <c r="R290" s="3">
        <f>HLOOKUP(R$5,[1]非R能力!$B$8:$F$558,$D290+1,0)</f>
        <v>19530.803364757056</v>
      </c>
      <c r="S290" s="3">
        <f>HLOOKUP(S$5,[1]非R能力!$B$8:$F$558,$D290+1,0)</f>
        <v>26091.470746654348</v>
      </c>
      <c r="T290" s="3">
        <f>INDEX([1]非R能力!$H$9:$H$558,D290)</f>
        <v>23834.200866306946</v>
      </c>
      <c r="U290" s="3">
        <f>IF(INDEX([1]非R能力!$FK$9:$FK$558,D290)=0,0,10)</f>
        <v>10</v>
      </c>
      <c r="V290" s="3">
        <f>IF(INDEX([1]非R能力!$FH$9:$FH$558,D290)=0,0,5000)</f>
        <v>5000</v>
      </c>
      <c r="W290" s="3">
        <f>HLOOKUP(W$5,[2]人物技能基础!$O$3:$Q$553,$D290+1,0)</f>
        <v>3.637142857142857</v>
      </c>
      <c r="X290" s="3">
        <f>HLOOKUP(X$5,[2]人物技能基础!$O$3:$Q$553,$D290+1,0)</f>
        <v>2.0186428571428574</v>
      </c>
      <c r="Y290" s="3">
        <f>HLOOKUP(Y$5,[2]人物技能基础!$O$3:$Q$553,$D290+1,0)</f>
        <v>99.964285714285708</v>
      </c>
      <c r="Z290" s="3">
        <f t="shared" si="29"/>
        <v>3562288</v>
      </c>
      <c r="AA290" s="3">
        <f t="shared" si="30"/>
        <v>72167</v>
      </c>
      <c r="AB290" s="3">
        <f t="shared" si="31"/>
        <v>23296</v>
      </c>
      <c r="AC290" s="3">
        <f t="shared" si="32"/>
        <v>26091</v>
      </c>
      <c r="AD290" s="3">
        <f t="shared" si="33"/>
        <v>27901</v>
      </c>
    </row>
    <row r="291" spans="1:30" x14ac:dyDescent="0.15">
      <c r="A291" s="3">
        <v>286</v>
      </c>
      <c r="B291" s="3" t="str">
        <f t="shared" si="28"/>
        <v>通天塔286层boss</v>
      </c>
      <c r="C291" s="3">
        <f>INDEX([5]通天塔!$F$47:$F$1046,A291)</f>
        <v>345</v>
      </c>
      <c r="D291" s="3">
        <f t="shared" si="34"/>
        <v>345</v>
      </c>
      <c r="E291" s="3" t="s">
        <v>25</v>
      </c>
      <c r="F291" s="3" t="s">
        <v>26</v>
      </c>
      <c r="G291" s="3">
        <v>30</v>
      </c>
      <c r="H291" s="3">
        <v>30</v>
      </c>
      <c r="I291" s="3">
        <v>0.2</v>
      </c>
      <c r="J291" s="4">
        <v>0.7</v>
      </c>
      <c r="K291" s="4">
        <v>1</v>
      </c>
      <c r="L291" s="4">
        <v>5</v>
      </c>
      <c r="M291" s="3">
        <v>1</v>
      </c>
      <c r="N291" s="3">
        <v>2</v>
      </c>
      <c r="O291" s="3">
        <f>HLOOKUP(O$5,[1]非R能力!$B$8:$F$558,$D291+1,0)</f>
        <v>781101.51421341707</v>
      </c>
      <c r="P291" s="3">
        <f>HLOOKUP(P$5,[1]非R能力!$B$8:$F$558,$D291+1,0)</f>
        <v>116480.79726268029</v>
      </c>
      <c r="Q291" s="3">
        <f>HLOOKUP(Q$5,[1]非R能力!$B$8:$F$558,$D291+1,0)</f>
        <v>66760.501047614016</v>
      </c>
      <c r="R291" s="3">
        <f>HLOOKUP(R$5,[1]非R能力!$B$8:$F$558,$D291+1,0)</f>
        <v>19530.803364757056</v>
      </c>
      <c r="S291" s="3">
        <f>HLOOKUP(S$5,[1]非R能力!$B$8:$F$558,$D291+1,0)</f>
        <v>26091.470746654348</v>
      </c>
      <c r="T291" s="3">
        <f>INDEX([1]非R能力!$H$9:$H$558,D291)</f>
        <v>23834.200866306946</v>
      </c>
      <c r="U291" s="3">
        <f>IF(INDEX([1]非R能力!$FK$9:$FK$558,D291)=0,0,10)</f>
        <v>10</v>
      </c>
      <c r="V291" s="3">
        <f>IF(INDEX([1]非R能力!$FH$9:$FH$558,D291)=0,0,5000)</f>
        <v>5000</v>
      </c>
      <c r="W291" s="3">
        <f>HLOOKUP(W$5,[2]人物技能基础!$O$3:$Q$553,$D291+1,0)</f>
        <v>3.637142857142857</v>
      </c>
      <c r="X291" s="3">
        <f>HLOOKUP(X$5,[2]人物技能基础!$O$3:$Q$553,$D291+1,0)</f>
        <v>2.0186428571428574</v>
      </c>
      <c r="Y291" s="3">
        <f>HLOOKUP(Y$5,[2]人物技能基础!$O$3:$Q$553,$D291+1,0)</f>
        <v>99.964285714285708</v>
      </c>
      <c r="Z291" s="3">
        <f t="shared" si="29"/>
        <v>3562288</v>
      </c>
      <c r="AA291" s="3">
        <f t="shared" si="30"/>
        <v>72167</v>
      </c>
      <c r="AB291" s="3">
        <f t="shared" si="31"/>
        <v>23296</v>
      </c>
      <c r="AC291" s="3">
        <f t="shared" si="32"/>
        <v>26091</v>
      </c>
      <c r="AD291" s="3">
        <f t="shared" si="33"/>
        <v>27901</v>
      </c>
    </row>
    <row r="292" spans="1:30" x14ac:dyDescent="0.15">
      <c r="A292" s="3">
        <v>287</v>
      </c>
      <c r="B292" s="3" t="str">
        <f t="shared" si="28"/>
        <v>通天塔287层boss</v>
      </c>
      <c r="C292" s="3">
        <f>INDEX([5]通天塔!$F$47:$F$1046,A292)</f>
        <v>346</v>
      </c>
      <c r="D292" s="3">
        <f t="shared" si="34"/>
        <v>346</v>
      </c>
      <c r="E292" s="3" t="s">
        <v>25</v>
      </c>
      <c r="F292" s="3" t="s">
        <v>26</v>
      </c>
      <c r="G292" s="3">
        <v>30</v>
      </c>
      <c r="H292" s="3">
        <v>30</v>
      </c>
      <c r="I292" s="3">
        <v>0.2</v>
      </c>
      <c r="J292" s="4">
        <v>0.7</v>
      </c>
      <c r="K292" s="4">
        <v>1</v>
      </c>
      <c r="L292" s="4">
        <v>5</v>
      </c>
      <c r="M292" s="3">
        <v>1</v>
      </c>
      <c r="N292" s="3">
        <v>2</v>
      </c>
      <c r="O292" s="3">
        <f>HLOOKUP(O$5,[1]非R能力!$B$8:$F$558,$D292+1,0)</f>
        <v>787158.29995228921</v>
      </c>
      <c r="P292" s="3">
        <f>HLOOKUP(P$5,[1]非R能力!$B$8:$F$558,$D292+1,0)</f>
        <v>117277.16834794747</v>
      </c>
      <c r="Q292" s="3">
        <f>HLOOKUP(Q$5,[1]非R能力!$B$8:$F$558,$D292+1,0)</f>
        <v>67084.127905052446</v>
      </c>
      <c r="R292" s="3">
        <f>HLOOKUP(R$5,[1]非R能力!$B$8:$F$558,$D292+1,0)</f>
        <v>19624.641167719867</v>
      </c>
      <c r="S292" s="3">
        <f>HLOOKUP(S$5,[1]非R能力!$B$8:$F$558,$D292+1,0)</f>
        <v>26197.998500064852</v>
      </c>
      <c r="T292" s="3">
        <f>INDEX([1]非R能力!$H$9:$H$558,D292)</f>
        <v>23983.51915774689</v>
      </c>
      <c r="U292" s="3">
        <f>IF(INDEX([1]非R能力!$FK$9:$FK$558,D292)=0,0,10)</f>
        <v>10</v>
      </c>
      <c r="V292" s="3">
        <f>IF(INDEX([1]非R能力!$FH$9:$FH$558,D292)=0,0,5000)</f>
        <v>5000</v>
      </c>
      <c r="W292" s="3">
        <f>HLOOKUP(W$5,[2]人物技能基础!$O$3:$Q$553,$D292+1,0)</f>
        <v>3.637142857142857</v>
      </c>
      <c r="X292" s="3">
        <f>HLOOKUP(X$5,[2]人物技能基础!$O$3:$Q$553,$D292+1,0)</f>
        <v>2.0186428571428574</v>
      </c>
      <c r="Y292" s="3">
        <f>HLOOKUP(Y$5,[2]人物技能基础!$O$3:$Q$553,$D292+1,0)</f>
        <v>99.964285714285708</v>
      </c>
      <c r="Z292" s="3">
        <f t="shared" si="29"/>
        <v>3586412</v>
      </c>
      <c r="AA292" s="3">
        <f t="shared" si="30"/>
        <v>72531</v>
      </c>
      <c r="AB292" s="3">
        <f t="shared" si="31"/>
        <v>23455</v>
      </c>
      <c r="AC292" s="3">
        <f t="shared" si="32"/>
        <v>26197</v>
      </c>
      <c r="AD292" s="3">
        <f t="shared" si="33"/>
        <v>28035</v>
      </c>
    </row>
    <row r="293" spans="1:30" x14ac:dyDescent="0.15">
      <c r="A293" s="3">
        <v>288</v>
      </c>
      <c r="B293" s="3" t="str">
        <f t="shared" si="28"/>
        <v>通天塔288层boss</v>
      </c>
      <c r="C293" s="3">
        <f>INDEX([5]通天塔!$F$47:$F$1046,A293)</f>
        <v>346</v>
      </c>
      <c r="D293" s="3">
        <f t="shared" si="34"/>
        <v>346</v>
      </c>
      <c r="E293" s="3" t="s">
        <v>25</v>
      </c>
      <c r="F293" s="3" t="s">
        <v>26</v>
      </c>
      <c r="G293" s="3">
        <v>30</v>
      </c>
      <c r="H293" s="3">
        <v>30</v>
      </c>
      <c r="I293" s="3">
        <v>0.2</v>
      </c>
      <c r="J293" s="4">
        <v>0.7</v>
      </c>
      <c r="K293" s="4">
        <v>1</v>
      </c>
      <c r="L293" s="4">
        <v>5</v>
      </c>
      <c r="M293" s="3">
        <v>1</v>
      </c>
      <c r="N293" s="3">
        <v>2</v>
      </c>
      <c r="O293" s="3">
        <f>HLOOKUP(O$5,[1]非R能力!$B$8:$F$558,$D293+1,0)</f>
        <v>787158.29995228921</v>
      </c>
      <c r="P293" s="3">
        <f>HLOOKUP(P$5,[1]非R能力!$B$8:$F$558,$D293+1,0)</f>
        <v>117277.16834794747</v>
      </c>
      <c r="Q293" s="3">
        <f>HLOOKUP(Q$5,[1]非R能力!$B$8:$F$558,$D293+1,0)</f>
        <v>67084.127905052446</v>
      </c>
      <c r="R293" s="3">
        <f>HLOOKUP(R$5,[1]非R能力!$B$8:$F$558,$D293+1,0)</f>
        <v>19624.641167719867</v>
      </c>
      <c r="S293" s="3">
        <f>HLOOKUP(S$5,[1]非R能力!$B$8:$F$558,$D293+1,0)</f>
        <v>26197.998500064852</v>
      </c>
      <c r="T293" s="3">
        <f>INDEX([1]非R能力!$H$9:$H$558,D293)</f>
        <v>23983.51915774689</v>
      </c>
      <c r="U293" s="3">
        <f>IF(INDEX([1]非R能力!$FK$9:$FK$558,D293)=0,0,10)</f>
        <v>10</v>
      </c>
      <c r="V293" s="3">
        <f>IF(INDEX([1]非R能力!$FH$9:$FH$558,D293)=0,0,5000)</f>
        <v>5000</v>
      </c>
      <c r="W293" s="3">
        <f>HLOOKUP(W$5,[2]人物技能基础!$O$3:$Q$553,$D293+1,0)</f>
        <v>3.637142857142857</v>
      </c>
      <c r="X293" s="3">
        <f>HLOOKUP(X$5,[2]人物技能基础!$O$3:$Q$553,$D293+1,0)</f>
        <v>2.0186428571428574</v>
      </c>
      <c r="Y293" s="3">
        <f>HLOOKUP(Y$5,[2]人物技能基础!$O$3:$Q$553,$D293+1,0)</f>
        <v>99.964285714285708</v>
      </c>
      <c r="Z293" s="3">
        <f t="shared" si="29"/>
        <v>3586412</v>
      </c>
      <c r="AA293" s="3">
        <f t="shared" si="30"/>
        <v>72531</v>
      </c>
      <c r="AB293" s="3">
        <f t="shared" si="31"/>
        <v>23455</v>
      </c>
      <c r="AC293" s="3">
        <f t="shared" si="32"/>
        <v>26197</v>
      </c>
      <c r="AD293" s="3">
        <f t="shared" si="33"/>
        <v>28035</v>
      </c>
    </row>
    <row r="294" spans="1:30" x14ac:dyDescent="0.15">
      <c r="A294" s="3">
        <v>289</v>
      </c>
      <c r="B294" s="3" t="str">
        <f t="shared" si="28"/>
        <v>通天塔289层boss</v>
      </c>
      <c r="C294" s="3">
        <f>INDEX([5]通天塔!$F$47:$F$1046,A294)</f>
        <v>347</v>
      </c>
      <c r="D294" s="3">
        <f t="shared" si="34"/>
        <v>347</v>
      </c>
      <c r="E294" s="3" t="s">
        <v>25</v>
      </c>
      <c r="F294" s="3" t="s">
        <v>26</v>
      </c>
      <c r="G294" s="3">
        <v>30</v>
      </c>
      <c r="H294" s="3">
        <v>30</v>
      </c>
      <c r="I294" s="3">
        <v>0.2</v>
      </c>
      <c r="J294" s="4">
        <v>0.7</v>
      </c>
      <c r="K294" s="4">
        <v>1</v>
      </c>
      <c r="L294" s="4">
        <v>5</v>
      </c>
      <c r="M294" s="3">
        <v>1</v>
      </c>
      <c r="N294" s="3">
        <v>2</v>
      </c>
      <c r="O294" s="3">
        <f>HLOOKUP(O$5,[1]非R能力!$B$8:$F$558,$D294+1,0)</f>
        <v>792969.22755192115</v>
      </c>
      <c r="P294" s="3">
        <f>HLOOKUP(P$5,[1]非R能力!$B$8:$F$558,$D294+1,0)</f>
        <v>119472.17660983057</v>
      </c>
      <c r="Q294" s="3">
        <f>HLOOKUP(Q$5,[1]非R能力!$B$8:$F$558,$D294+1,0)</f>
        <v>67413.966647669571</v>
      </c>
      <c r="R294" s="3">
        <f>HLOOKUP(R$5,[1]非R能力!$B$8:$F$558,$D294+1,0)</f>
        <v>19715.738421007554</v>
      </c>
      <c r="S294" s="3">
        <f>HLOOKUP(S$5,[1]非R能力!$B$8:$F$558,$D294+1,0)</f>
        <v>26316.685175297465</v>
      </c>
      <c r="T294" s="3">
        <f>INDEX([1]非R能力!$H$9:$H$558,D294)</f>
        <v>24133.571698175761</v>
      </c>
      <c r="U294" s="3">
        <f>IF(INDEX([1]非R能力!$FK$9:$FK$558,D294)=0,0,10)</f>
        <v>10</v>
      </c>
      <c r="V294" s="3">
        <f>IF(INDEX([1]非R能力!$FH$9:$FH$558,D294)=0,0,5000)</f>
        <v>5000</v>
      </c>
      <c r="W294" s="3">
        <f>HLOOKUP(W$5,[2]人物技能基础!$O$3:$Q$553,$D294+1,0)</f>
        <v>3.637142857142857</v>
      </c>
      <c r="X294" s="3">
        <f>HLOOKUP(X$5,[2]人物技能基础!$O$3:$Q$553,$D294+1,0)</f>
        <v>2.0186428571428574</v>
      </c>
      <c r="Y294" s="3">
        <f>HLOOKUP(Y$5,[2]人物技能基础!$O$3:$Q$553,$D294+1,0)</f>
        <v>99.964285714285708</v>
      </c>
      <c r="Z294" s="3">
        <f t="shared" si="29"/>
        <v>3648485</v>
      </c>
      <c r="AA294" s="3">
        <f t="shared" si="30"/>
        <v>72900</v>
      </c>
      <c r="AB294" s="3">
        <f t="shared" si="31"/>
        <v>23894</v>
      </c>
      <c r="AC294" s="3">
        <f t="shared" si="32"/>
        <v>26316</v>
      </c>
      <c r="AD294" s="3">
        <f t="shared" si="33"/>
        <v>28165</v>
      </c>
    </row>
    <row r="295" spans="1:30" x14ac:dyDescent="0.15">
      <c r="A295" s="3">
        <v>290</v>
      </c>
      <c r="B295" s="3" t="str">
        <f t="shared" si="28"/>
        <v>通天塔290层boss</v>
      </c>
      <c r="C295" s="3">
        <f>INDEX([5]通天塔!$F$47:$F$1046,A295)</f>
        <v>347</v>
      </c>
      <c r="D295" s="3">
        <f t="shared" si="34"/>
        <v>347</v>
      </c>
      <c r="E295" s="3" t="s">
        <v>25</v>
      </c>
      <c r="F295" s="3" t="s">
        <v>26</v>
      </c>
      <c r="G295" s="3">
        <v>30</v>
      </c>
      <c r="H295" s="3">
        <v>30</v>
      </c>
      <c r="I295" s="3">
        <v>0.2</v>
      </c>
      <c r="J295" s="4">
        <v>0.7</v>
      </c>
      <c r="K295" s="4">
        <v>1</v>
      </c>
      <c r="L295" s="4">
        <v>5</v>
      </c>
      <c r="M295" s="3">
        <v>1</v>
      </c>
      <c r="N295" s="3">
        <v>2</v>
      </c>
      <c r="O295" s="3">
        <f>HLOOKUP(O$5,[1]非R能力!$B$8:$F$558,$D295+1,0)</f>
        <v>792969.22755192115</v>
      </c>
      <c r="P295" s="3">
        <f>HLOOKUP(P$5,[1]非R能力!$B$8:$F$558,$D295+1,0)</f>
        <v>119472.17660983057</v>
      </c>
      <c r="Q295" s="3">
        <f>HLOOKUP(Q$5,[1]非R能力!$B$8:$F$558,$D295+1,0)</f>
        <v>67413.966647669571</v>
      </c>
      <c r="R295" s="3">
        <f>HLOOKUP(R$5,[1]非R能力!$B$8:$F$558,$D295+1,0)</f>
        <v>19715.738421007554</v>
      </c>
      <c r="S295" s="3">
        <f>HLOOKUP(S$5,[1]非R能力!$B$8:$F$558,$D295+1,0)</f>
        <v>26316.685175297465</v>
      </c>
      <c r="T295" s="3">
        <f>INDEX([1]非R能力!$H$9:$H$558,D295)</f>
        <v>24133.571698175761</v>
      </c>
      <c r="U295" s="3">
        <f>IF(INDEX([1]非R能力!$FK$9:$FK$558,D295)=0,0,10)</f>
        <v>10</v>
      </c>
      <c r="V295" s="3">
        <f>IF(INDEX([1]非R能力!$FH$9:$FH$558,D295)=0,0,5000)</f>
        <v>5000</v>
      </c>
      <c r="W295" s="3">
        <f>HLOOKUP(W$5,[2]人物技能基础!$O$3:$Q$553,$D295+1,0)</f>
        <v>3.637142857142857</v>
      </c>
      <c r="X295" s="3">
        <f>HLOOKUP(X$5,[2]人物技能基础!$O$3:$Q$553,$D295+1,0)</f>
        <v>2.0186428571428574</v>
      </c>
      <c r="Y295" s="3">
        <f>HLOOKUP(Y$5,[2]人物技能基础!$O$3:$Q$553,$D295+1,0)</f>
        <v>99.964285714285708</v>
      </c>
      <c r="Z295" s="3">
        <f t="shared" si="29"/>
        <v>3648485</v>
      </c>
      <c r="AA295" s="3">
        <f t="shared" si="30"/>
        <v>72900</v>
      </c>
      <c r="AB295" s="3">
        <f t="shared" si="31"/>
        <v>23894</v>
      </c>
      <c r="AC295" s="3">
        <f t="shared" si="32"/>
        <v>26316</v>
      </c>
      <c r="AD295" s="3">
        <f t="shared" si="33"/>
        <v>28165</v>
      </c>
    </row>
    <row r="296" spans="1:30" x14ac:dyDescent="0.15">
      <c r="A296" s="3">
        <v>291</v>
      </c>
      <c r="B296" s="3" t="str">
        <f t="shared" si="28"/>
        <v>通天塔291层boss</v>
      </c>
      <c r="C296" s="3">
        <f>INDEX([5]通天塔!$F$47:$F$1046,A296)</f>
        <v>348</v>
      </c>
      <c r="D296" s="3">
        <f t="shared" si="34"/>
        <v>348</v>
      </c>
      <c r="E296" s="3" t="s">
        <v>25</v>
      </c>
      <c r="F296" s="3" t="s">
        <v>26</v>
      </c>
      <c r="G296" s="3">
        <v>30</v>
      </c>
      <c r="H296" s="3">
        <v>30</v>
      </c>
      <c r="I296" s="3">
        <v>0.2</v>
      </c>
      <c r="J296" s="4">
        <v>0.7</v>
      </c>
      <c r="K296" s="4">
        <v>1</v>
      </c>
      <c r="L296" s="4">
        <v>5</v>
      </c>
      <c r="M296" s="3">
        <v>1</v>
      </c>
      <c r="N296" s="3">
        <v>2</v>
      </c>
      <c r="O296" s="3">
        <f>HLOOKUP(O$5,[1]非R能力!$B$8:$F$558,$D296+1,0)</f>
        <v>798959.04663412471</v>
      </c>
      <c r="P296" s="3">
        <f>HLOOKUP(P$5,[1]非R能力!$B$8:$F$558,$D296+1,0)</f>
        <v>120247.58802876771</v>
      </c>
      <c r="Q296" s="3">
        <f>HLOOKUP(Q$5,[1]非R能力!$B$8:$F$558,$D296+1,0)</f>
        <v>67731.359991316145</v>
      </c>
      <c r="R296" s="3">
        <f>HLOOKUP(R$5,[1]非R能力!$B$8:$F$558,$D296+1,0)</f>
        <v>19806.241436729917</v>
      </c>
      <c r="S296" s="3">
        <f>HLOOKUP(S$5,[1]非R能力!$B$8:$F$558,$D296+1,0)</f>
        <v>26426.493743576186</v>
      </c>
      <c r="T296" s="3">
        <f>INDEX([1]非R能力!$H$9:$H$558,D296)</f>
        <v>24284.361401142505</v>
      </c>
      <c r="U296" s="3">
        <f>IF(INDEX([1]非R能力!$FK$9:$FK$558,D296)=0,0,10)</f>
        <v>10</v>
      </c>
      <c r="V296" s="3">
        <f>IF(INDEX([1]非R能力!$FH$9:$FH$558,D296)=0,0,5000)</f>
        <v>5000</v>
      </c>
      <c r="W296" s="3">
        <f>HLOOKUP(W$5,[2]人物技能基础!$O$3:$Q$553,$D296+1,0)</f>
        <v>3.637142857142857</v>
      </c>
      <c r="X296" s="3">
        <f>HLOOKUP(X$5,[2]人物技能基础!$O$3:$Q$553,$D296+1,0)</f>
        <v>2.0186428571428574</v>
      </c>
      <c r="Y296" s="3">
        <f>HLOOKUP(Y$5,[2]人物技能基础!$O$3:$Q$553,$D296+1,0)</f>
        <v>99.964285714285708</v>
      </c>
      <c r="Z296" s="3">
        <f t="shared" si="29"/>
        <v>3672058</v>
      </c>
      <c r="AA296" s="3">
        <f t="shared" si="30"/>
        <v>73257</v>
      </c>
      <c r="AB296" s="3">
        <f t="shared" si="31"/>
        <v>24049</v>
      </c>
      <c r="AC296" s="3">
        <f t="shared" si="32"/>
        <v>26426</v>
      </c>
      <c r="AD296" s="3">
        <f t="shared" si="33"/>
        <v>28294</v>
      </c>
    </row>
    <row r="297" spans="1:30" x14ac:dyDescent="0.15">
      <c r="A297" s="3">
        <v>292</v>
      </c>
      <c r="B297" s="3" t="str">
        <f t="shared" si="28"/>
        <v>通天塔292层boss</v>
      </c>
      <c r="C297" s="3">
        <f>INDEX([5]通天塔!$F$47:$F$1046,A297)</f>
        <v>348</v>
      </c>
      <c r="D297" s="3">
        <f t="shared" si="34"/>
        <v>348</v>
      </c>
      <c r="E297" s="3" t="s">
        <v>25</v>
      </c>
      <c r="F297" s="3" t="s">
        <v>26</v>
      </c>
      <c r="G297" s="3">
        <v>30</v>
      </c>
      <c r="H297" s="3">
        <v>30</v>
      </c>
      <c r="I297" s="3">
        <v>0.2</v>
      </c>
      <c r="J297" s="4">
        <v>0.7</v>
      </c>
      <c r="K297" s="4">
        <v>1</v>
      </c>
      <c r="L297" s="4">
        <v>5</v>
      </c>
      <c r="M297" s="3">
        <v>1</v>
      </c>
      <c r="N297" s="3">
        <v>2</v>
      </c>
      <c r="O297" s="3">
        <f>HLOOKUP(O$5,[1]非R能力!$B$8:$F$558,$D297+1,0)</f>
        <v>798959.04663412471</v>
      </c>
      <c r="P297" s="3">
        <f>HLOOKUP(P$5,[1]非R能力!$B$8:$F$558,$D297+1,0)</f>
        <v>120247.58802876771</v>
      </c>
      <c r="Q297" s="3">
        <f>HLOOKUP(Q$5,[1]非R能力!$B$8:$F$558,$D297+1,0)</f>
        <v>67731.359991316145</v>
      </c>
      <c r="R297" s="3">
        <f>HLOOKUP(R$5,[1]非R能力!$B$8:$F$558,$D297+1,0)</f>
        <v>19806.241436729917</v>
      </c>
      <c r="S297" s="3">
        <f>HLOOKUP(S$5,[1]非R能力!$B$8:$F$558,$D297+1,0)</f>
        <v>26426.493743576186</v>
      </c>
      <c r="T297" s="3">
        <f>INDEX([1]非R能力!$H$9:$H$558,D297)</f>
        <v>24284.361401142505</v>
      </c>
      <c r="U297" s="3">
        <f>IF(INDEX([1]非R能力!$FK$9:$FK$558,D297)=0,0,10)</f>
        <v>10</v>
      </c>
      <c r="V297" s="3">
        <f>IF(INDEX([1]非R能力!$FH$9:$FH$558,D297)=0,0,5000)</f>
        <v>5000</v>
      </c>
      <c r="W297" s="3">
        <f>HLOOKUP(W$5,[2]人物技能基础!$O$3:$Q$553,$D297+1,0)</f>
        <v>3.637142857142857</v>
      </c>
      <c r="X297" s="3">
        <f>HLOOKUP(X$5,[2]人物技能基础!$O$3:$Q$553,$D297+1,0)</f>
        <v>2.0186428571428574</v>
      </c>
      <c r="Y297" s="3">
        <f>HLOOKUP(Y$5,[2]人物技能基础!$O$3:$Q$553,$D297+1,0)</f>
        <v>99.964285714285708</v>
      </c>
      <c r="Z297" s="3">
        <f t="shared" si="29"/>
        <v>3672058</v>
      </c>
      <c r="AA297" s="3">
        <f t="shared" si="30"/>
        <v>73257</v>
      </c>
      <c r="AB297" s="3">
        <f t="shared" si="31"/>
        <v>24049</v>
      </c>
      <c r="AC297" s="3">
        <f t="shared" si="32"/>
        <v>26426</v>
      </c>
      <c r="AD297" s="3">
        <f t="shared" si="33"/>
        <v>28294</v>
      </c>
    </row>
    <row r="298" spans="1:30" x14ac:dyDescent="0.15">
      <c r="A298" s="3">
        <v>293</v>
      </c>
      <c r="B298" s="3" t="str">
        <f t="shared" si="28"/>
        <v>通天塔293层boss</v>
      </c>
      <c r="C298" s="3">
        <f>INDEX([5]通天塔!$F$47:$F$1046,A298)</f>
        <v>349</v>
      </c>
      <c r="D298" s="3">
        <f t="shared" si="34"/>
        <v>349</v>
      </c>
      <c r="E298" s="3" t="s">
        <v>25</v>
      </c>
      <c r="F298" s="3" t="s">
        <v>26</v>
      </c>
      <c r="G298" s="3">
        <v>30</v>
      </c>
      <c r="H298" s="3">
        <v>30</v>
      </c>
      <c r="I298" s="3">
        <v>0.2</v>
      </c>
      <c r="J298" s="4">
        <v>0.7</v>
      </c>
      <c r="K298" s="4">
        <v>1</v>
      </c>
      <c r="L298" s="4">
        <v>5</v>
      </c>
      <c r="M298" s="3">
        <v>1</v>
      </c>
      <c r="N298" s="3">
        <v>2</v>
      </c>
      <c r="O298" s="3">
        <f>HLOOKUP(O$5,[1]非R能力!$B$8:$F$558,$D298+1,0)</f>
        <v>805088.89970884263</v>
      </c>
      <c r="P298" s="3">
        <f>HLOOKUP(P$5,[1]非R能力!$B$8:$F$558,$D298+1,0)</f>
        <v>121021.5141258902</v>
      </c>
      <c r="Q298" s="3">
        <f>HLOOKUP(Q$5,[1]非R能力!$B$8:$F$558,$D298+1,0)</f>
        <v>68059.866481249701</v>
      </c>
      <c r="R298" s="3">
        <f>HLOOKUP(R$5,[1]非R能力!$B$8:$F$558,$D298+1,0)</f>
        <v>19897.867853289339</v>
      </c>
      <c r="S298" s="3">
        <f>HLOOKUP(S$5,[1]非R能力!$B$8:$F$558,$D298+1,0)</f>
        <v>26547.412866689414</v>
      </c>
      <c r="T298" s="3">
        <f>INDEX([1]非R能力!$H$9:$H$558,D298)</f>
        <v>24435.891186342742</v>
      </c>
      <c r="U298" s="3">
        <f>IF(INDEX([1]非R能力!$FK$9:$FK$558,D298)=0,0,10)</f>
        <v>10</v>
      </c>
      <c r="V298" s="3">
        <f>IF(INDEX([1]非R能力!$FH$9:$FH$558,D298)=0,0,5000)</f>
        <v>5000</v>
      </c>
      <c r="W298" s="3">
        <f>HLOOKUP(W$5,[2]人物技能基础!$O$3:$Q$553,$D298+1,0)</f>
        <v>3.637142857142857</v>
      </c>
      <c r="X298" s="3">
        <f>HLOOKUP(X$5,[2]人物技能基础!$O$3:$Q$553,$D298+1,0)</f>
        <v>2.0186428571428574</v>
      </c>
      <c r="Y298" s="3">
        <f>HLOOKUP(Y$5,[2]人物技能基础!$O$3:$Q$553,$D298+1,0)</f>
        <v>99.964285714285708</v>
      </c>
      <c r="Z298" s="3">
        <f t="shared" si="29"/>
        <v>3695594</v>
      </c>
      <c r="AA298" s="3">
        <f t="shared" si="30"/>
        <v>73627</v>
      </c>
      <c r="AB298" s="3">
        <f t="shared" si="31"/>
        <v>24204</v>
      </c>
      <c r="AC298" s="3">
        <f t="shared" si="32"/>
        <v>26547</v>
      </c>
      <c r="AD298" s="3">
        <f t="shared" si="33"/>
        <v>28425</v>
      </c>
    </row>
    <row r="299" spans="1:30" x14ac:dyDescent="0.15">
      <c r="A299" s="3">
        <v>294</v>
      </c>
      <c r="B299" s="3" t="str">
        <f t="shared" si="28"/>
        <v>通天塔294层boss</v>
      </c>
      <c r="C299" s="3">
        <f>INDEX([5]通天塔!$F$47:$F$1046,A299)</f>
        <v>349</v>
      </c>
      <c r="D299" s="3">
        <f t="shared" si="34"/>
        <v>349</v>
      </c>
      <c r="E299" s="3" t="s">
        <v>25</v>
      </c>
      <c r="F299" s="3" t="s">
        <v>26</v>
      </c>
      <c r="G299" s="3">
        <v>30</v>
      </c>
      <c r="H299" s="3">
        <v>30</v>
      </c>
      <c r="I299" s="3">
        <v>0.2</v>
      </c>
      <c r="J299" s="4">
        <v>0.7</v>
      </c>
      <c r="K299" s="4">
        <v>1</v>
      </c>
      <c r="L299" s="4">
        <v>5</v>
      </c>
      <c r="M299" s="3">
        <v>1</v>
      </c>
      <c r="N299" s="3">
        <v>2</v>
      </c>
      <c r="O299" s="3">
        <f>HLOOKUP(O$5,[1]非R能力!$B$8:$F$558,$D299+1,0)</f>
        <v>805088.89970884263</v>
      </c>
      <c r="P299" s="3">
        <f>HLOOKUP(P$5,[1]非R能力!$B$8:$F$558,$D299+1,0)</f>
        <v>121021.5141258902</v>
      </c>
      <c r="Q299" s="3">
        <f>HLOOKUP(Q$5,[1]非R能力!$B$8:$F$558,$D299+1,0)</f>
        <v>68059.866481249701</v>
      </c>
      <c r="R299" s="3">
        <f>HLOOKUP(R$5,[1]非R能力!$B$8:$F$558,$D299+1,0)</f>
        <v>19897.867853289339</v>
      </c>
      <c r="S299" s="3">
        <f>HLOOKUP(S$5,[1]非R能力!$B$8:$F$558,$D299+1,0)</f>
        <v>26547.412866689414</v>
      </c>
      <c r="T299" s="3">
        <f>INDEX([1]非R能力!$H$9:$H$558,D299)</f>
        <v>24435.891186342742</v>
      </c>
      <c r="U299" s="3">
        <f>IF(INDEX([1]非R能力!$FK$9:$FK$558,D299)=0,0,10)</f>
        <v>10</v>
      </c>
      <c r="V299" s="3">
        <f>IF(INDEX([1]非R能力!$FH$9:$FH$558,D299)=0,0,5000)</f>
        <v>5000</v>
      </c>
      <c r="W299" s="3">
        <f>HLOOKUP(W$5,[2]人物技能基础!$O$3:$Q$553,$D299+1,0)</f>
        <v>3.637142857142857</v>
      </c>
      <c r="X299" s="3">
        <f>HLOOKUP(X$5,[2]人物技能基础!$O$3:$Q$553,$D299+1,0)</f>
        <v>2.0186428571428574</v>
      </c>
      <c r="Y299" s="3">
        <f>HLOOKUP(Y$5,[2]人物技能基础!$O$3:$Q$553,$D299+1,0)</f>
        <v>99.964285714285708</v>
      </c>
      <c r="Z299" s="3">
        <f t="shared" si="29"/>
        <v>3695594</v>
      </c>
      <c r="AA299" s="3">
        <f t="shared" si="30"/>
        <v>73627</v>
      </c>
      <c r="AB299" s="3">
        <f t="shared" si="31"/>
        <v>24204</v>
      </c>
      <c r="AC299" s="3">
        <f t="shared" si="32"/>
        <v>26547</v>
      </c>
      <c r="AD299" s="3">
        <f t="shared" si="33"/>
        <v>28425</v>
      </c>
    </row>
    <row r="300" spans="1:30" x14ac:dyDescent="0.15">
      <c r="A300" s="3">
        <v>295</v>
      </c>
      <c r="B300" s="3" t="str">
        <f t="shared" si="28"/>
        <v>通天塔295层boss</v>
      </c>
      <c r="C300" s="3">
        <f>INDEX([5]通天塔!$F$47:$F$1046,A300)</f>
        <v>350</v>
      </c>
      <c r="D300" s="3">
        <f t="shared" si="34"/>
        <v>350</v>
      </c>
      <c r="E300" s="3" t="s">
        <v>25</v>
      </c>
      <c r="F300" s="3" t="s">
        <v>26</v>
      </c>
      <c r="G300" s="3">
        <v>30</v>
      </c>
      <c r="H300" s="3">
        <v>30</v>
      </c>
      <c r="I300" s="3">
        <v>0.2</v>
      </c>
      <c r="J300" s="4">
        <v>0.7</v>
      </c>
      <c r="K300" s="4">
        <v>1</v>
      </c>
      <c r="L300" s="4">
        <v>5</v>
      </c>
      <c r="M300" s="3">
        <v>1</v>
      </c>
      <c r="N300" s="3">
        <v>2</v>
      </c>
      <c r="O300" s="3">
        <f>HLOOKUP(O$5,[1]非R能力!$B$8:$F$558,$D300+1,0)</f>
        <v>810712.73628715333</v>
      </c>
      <c r="P300" s="3">
        <f>HLOOKUP(P$5,[1]非R能力!$B$8:$F$558,$D300+1,0)</f>
        <v>121774.473466935</v>
      </c>
      <c r="Q300" s="3">
        <f>HLOOKUP(Q$5,[1]非R能力!$B$8:$F$558,$D300+1,0)</f>
        <v>68368.937759883585</v>
      </c>
      <c r="R300" s="3">
        <f>HLOOKUP(R$5,[1]非R能力!$B$8:$F$558,$D300+1,0)</f>
        <v>19987.249570323514</v>
      </c>
      <c r="S300" s="3">
        <f>HLOOKUP(S$5,[1]非R能力!$B$8:$F$558,$D300+1,0)</f>
        <v>26649.599816493806</v>
      </c>
      <c r="T300" s="3">
        <f>INDEX([1]非R能力!$H$9:$H$558,D300)</f>
        <v>24588.163979618876</v>
      </c>
      <c r="U300" s="3">
        <f>IF(INDEX([1]非R能力!$FK$9:$FK$558,D300)=0,0,10)</f>
        <v>10</v>
      </c>
      <c r="V300" s="3">
        <f>IF(INDEX([1]非R能力!$FH$9:$FH$558,D300)=0,0,5000)</f>
        <v>5000</v>
      </c>
      <c r="W300" s="3">
        <f>HLOOKUP(W$5,[2]人物技能基础!$O$3:$Q$553,$D300+1,0)</f>
        <v>3.637142857142857</v>
      </c>
      <c r="X300" s="3">
        <f>HLOOKUP(X$5,[2]人物技能基础!$O$3:$Q$553,$D300+1,0)</f>
        <v>2.0186428571428574</v>
      </c>
      <c r="Y300" s="3">
        <f>HLOOKUP(Y$5,[2]人物技能基础!$O$3:$Q$553,$D300+1,0)</f>
        <v>99.964285714285708</v>
      </c>
      <c r="Z300" s="3">
        <f t="shared" si="29"/>
        <v>3718600</v>
      </c>
      <c r="AA300" s="3">
        <f t="shared" si="30"/>
        <v>73973</v>
      </c>
      <c r="AB300" s="3">
        <f t="shared" si="31"/>
        <v>24354</v>
      </c>
      <c r="AC300" s="3">
        <f t="shared" si="32"/>
        <v>26649</v>
      </c>
      <c r="AD300" s="3">
        <f t="shared" si="33"/>
        <v>28553</v>
      </c>
    </row>
    <row r="301" spans="1:30" x14ac:dyDescent="0.15">
      <c r="A301" s="3">
        <v>296</v>
      </c>
      <c r="B301" s="3" t="str">
        <f t="shared" si="28"/>
        <v>通天塔296层boss</v>
      </c>
      <c r="C301" s="3">
        <f>INDEX([5]通天塔!$F$47:$F$1046,A301)</f>
        <v>350</v>
      </c>
      <c r="D301" s="3">
        <f t="shared" si="34"/>
        <v>350</v>
      </c>
      <c r="E301" s="3" t="s">
        <v>25</v>
      </c>
      <c r="F301" s="3" t="s">
        <v>26</v>
      </c>
      <c r="G301" s="3">
        <v>30</v>
      </c>
      <c r="H301" s="3">
        <v>30</v>
      </c>
      <c r="I301" s="3">
        <v>0.2</v>
      </c>
      <c r="J301" s="4">
        <v>0.7</v>
      </c>
      <c r="K301" s="4">
        <v>1</v>
      </c>
      <c r="L301" s="4">
        <v>5</v>
      </c>
      <c r="M301" s="3">
        <v>1</v>
      </c>
      <c r="N301" s="3">
        <v>2</v>
      </c>
      <c r="O301" s="3">
        <f>HLOOKUP(O$5,[1]非R能力!$B$8:$F$558,$D301+1,0)</f>
        <v>810712.73628715333</v>
      </c>
      <c r="P301" s="3">
        <f>HLOOKUP(P$5,[1]非R能力!$B$8:$F$558,$D301+1,0)</f>
        <v>121774.473466935</v>
      </c>
      <c r="Q301" s="3">
        <f>HLOOKUP(Q$5,[1]非R能力!$B$8:$F$558,$D301+1,0)</f>
        <v>68368.937759883585</v>
      </c>
      <c r="R301" s="3">
        <f>HLOOKUP(R$5,[1]非R能力!$B$8:$F$558,$D301+1,0)</f>
        <v>19987.249570323514</v>
      </c>
      <c r="S301" s="3">
        <f>HLOOKUP(S$5,[1]非R能力!$B$8:$F$558,$D301+1,0)</f>
        <v>26649.599816493806</v>
      </c>
      <c r="T301" s="3">
        <f>INDEX([1]非R能力!$H$9:$H$558,D301)</f>
        <v>24588.163979618876</v>
      </c>
      <c r="U301" s="3">
        <f>IF(INDEX([1]非R能力!$FK$9:$FK$558,D301)=0,0,10)</f>
        <v>10</v>
      </c>
      <c r="V301" s="3">
        <f>IF(INDEX([1]非R能力!$FH$9:$FH$558,D301)=0,0,5000)</f>
        <v>5000</v>
      </c>
      <c r="W301" s="3">
        <f>HLOOKUP(W$5,[2]人物技能基础!$O$3:$Q$553,$D301+1,0)</f>
        <v>3.637142857142857</v>
      </c>
      <c r="X301" s="3">
        <f>HLOOKUP(X$5,[2]人物技能基础!$O$3:$Q$553,$D301+1,0)</f>
        <v>2.0186428571428574</v>
      </c>
      <c r="Y301" s="3">
        <f>HLOOKUP(Y$5,[2]人物技能基础!$O$3:$Q$553,$D301+1,0)</f>
        <v>99.964285714285708</v>
      </c>
      <c r="Z301" s="3">
        <f t="shared" si="29"/>
        <v>3718600</v>
      </c>
      <c r="AA301" s="3">
        <f t="shared" si="30"/>
        <v>73973</v>
      </c>
      <c r="AB301" s="3">
        <f t="shared" si="31"/>
        <v>24354</v>
      </c>
      <c r="AC301" s="3">
        <f t="shared" si="32"/>
        <v>26649</v>
      </c>
      <c r="AD301" s="3">
        <f t="shared" si="33"/>
        <v>28553</v>
      </c>
    </row>
    <row r="302" spans="1:30" x14ac:dyDescent="0.15">
      <c r="A302" s="3">
        <v>297</v>
      </c>
      <c r="B302" s="3" t="str">
        <f t="shared" si="28"/>
        <v>通天塔297层boss</v>
      </c>
      <c r="C302" s="3">
        <f>INDEX([5]通天塔!$F$47:$F$1046,A302)</f>
        <v>351</v>
      </c>
      <c r="D302" s="3">
        <f t="shared" si="34"/>
        <v>351</v>
      </c>
      <c r="E302" s="3" t="s">
        <v>25</v>
      </c>
      <c r="F302" s="3" t="s">
        <v>26</v>
      </c>
      <c r="G302" s="3">
        <v>30</v>
      </c>
      <c r="H302" s="3">
        <v>30</v>
      </c>
      <c r="I302" s="3">
        <v>0.2</v>
      </c>
      <c r="J302" s="4">
        <v>0.7</v>
      </c>
      <c r="K302" s="4">
        <v>1</v>
      </c>
      <c r="L302" s="4">
        <v>5</v>
      </c>
      <c r="M302" s="3">
        <v>1</v>
      </c>
      <c r="N302" s="3">
        <v>2</v>
      </c>
      <c r="O302" s="3">
        <f>HLOOKUP(O$5,[1]非R能力!$B$8:$F$558,$D302+1,0)</f>
        <v>815504.13714366907</v>
      </c>
      <c r="P302" s="3">
        <f>HLOOKUP(P$5,[1]非R能力!$B$8:$F$558,$D302+1,0)</f>
        <v>122379.56368512551</v>
      </c>
      <c r="Q302" s="3">
        <f>HLOOKUP(Q$5,[1]非R能力!$B$8:$F$558,$D302+1,0)</f>
        <v>68648.966124569313</v>
      </c>
      <c r="R302" s="3">
        <f>HLOOKUP(R$5,[1]非R能力!$B$8:$F$558,$D302+1,0)</f>
        <v>20073.144418391581</v>
      </c>
      <c r="S302" s="3">
        <f>HLOOKUP(S$5,[1]非R能力!$B$8:$F$558,$D302+1,0)</f>
        <v>26769.420274701606</v>
      </c>
      <c r="T302" s="3">
        <f>INDEX([1]非R能力!$H$9:$H$558,D302)</f>
        <v>24741.182712960002</v>
      </c>
      <c r="U302" s="3">
        <f>IF(INDEX([1]非R能力!$FK$9:$FK$558,D302)=0,0,10)</f>
        <v>10</v>
      </c>
      <c r="V302" s="3">
        <f>IF(INDEX([1]非R能力!$FH$9:$FH$558,D302)=0,0,5000)</f>
        <v>5000</v>
      </c>
      <c r="W302" s="3">
        <f>HLOOKUP(W$5,[2]人物技能基础!$O$3:$Q$553,$D302+1,0)</f>
        <v>3.637142857142857</v>
      </c>
      <c r="X302" s="3">
        <f>HLOOKUP(X$5,[2]人物技能基础!$O$3:$Q$553,$D302+1,0)</f>
        <v>2.0186428571428574</v>
      </c>
      <c r="Y302" s="3">
        <f>HLOOKUP(Y$5,[2]人物技能基础!$O$3:$Q$553,$D302+1,0)</f>
        <v>99.964285714285708</v>
      </c>
      <c r="Z302" s="3">
        <f t="shared" si="29"/>
        <v>3737588</v>
      </c>
      <c r="AA302" s="3">
        <f t="shared" si="30"/>
        <v>74285</v>
      </c>
      <c r="AB302" s="3">
        <f t="shared" si="31"/>
        <v>24475</v>
      </c>
      <c r="AC302" s="3">
        <f t="shared" si="32"/>
        <v>26769</v>
      </c>
      <c r="AD302" s="3">
        <f t="shared" si="33"/>
        <v>28675</v>
      </c>
    </row>
    <row r="303" spans="1:30" x14ac:dyDescent="0.15">
      <c r="A303" s="3">
        <v>298</v>
      </c>
      <c r="B303" s="3" t="str">
        <f t="shared" si="28"/>
        <v>通天塔298层boss</v>
      </c>
      <c r="C303" s="3">
        <f>INDEX([5]通天塔!$F$47:$F$1046,A303)</f>
        <v>351</v>
      </c>
      <c r="D303" s="3">
        <f t="shared" si="34"/>
        <v>351</v>
      </c>
      <c r="E303" s="3" t="s">
        <v>25</v>
      </c>
      <c r="F303" s="3" t="s">
        <v>26</v>
      </c>
      <c r="G303" s="3">
        <v>30</v>
      </c>
      <c r="H303" s="3">
        <v>30</v>
      </c>
      <c r="I303" s="3">
        <v>0.2</v>
      </c>
      <c r="J303" s="4">
        <v>0.7</v>
      </c>
      <c r="K303" s="4">
        <v>1</v>
      </c>
      <c r="L303" s="4">
        <v>5</v>
      </c>
      <c r="M303" s="3">
        <v>1</v>
      </c>
      <c r="N303" s="3">
        <v>2</v>
      </c>
      <c r="O303" s="3">
        <f>HLOOKUP(O$5,[1]非R能力!$B$8:$F$558,$D303+1,0)</f>
        <v>815504.13714366907</v>
      </c>
      <c r="P303" s="3">
        <f>HLOOKUP(P$5,[1]非R能力!$B$8:$F$558,$D303+1,0)</f>
        <v>122379.56368512551</v>
      </c>
      <c r="Q303" s="3">
        <f>HLOOKUP(Q$5,[1]非R能力!$B$8:$F$558,$D303+1,0)</f>
        <v>68648.966124569313</v>
      </c>
      <c r="R303" s="3">
        <f>HLOOKUP(R$5,[1]非R能力!$B$8:$F$558,$D303+1,0)</f>
        <v>20073.144418391581</v>
      </c>
      <c r="S303" s="3">
        <f>HLOOKUP(S$5,[1]非R能力!$B$8:$F$558,$D303+1,0)</f>
        <v>26769.420274701606</v>
      </c>
      <c r="T303" s="3">
        <f>INDEX([1]非R能力!$H$9:$H$558,D303)</f>
        <v>24741.182712960002</v>
      </c>
      <c r="U303" s="3">
        <f>IF(INDEX([1]非R能力!$FK$9:$FK$558,D303)=0,0,10)</f>
        <v>10</v>
      </c>
      <c r="V303" s="3">
        <f>IF(INDEX([1]非R能力!$FH$9:$FH$558,D303)=0,0,5000)</f>
        <v>5000</v>
      </c>
      <c r="W303" s="3">
        <f>HLOOKUP(W$5,[2]人物技能基础!$O$3:$Q$553,$D303+1,0)</f>
        <v>3.637142857142857</v>
      </c>
      <c r="X303" s="3">
        <f>HLOOKUP(X$5,[2]人物技能基础!$O$3:$Q$553,$D303+1,0)</f>
        <v>2.0186428571428574</v>
      </c>
      <c r="Y303" s="3">
        <f>HLOOKUP(Y$5,[2]人物技能基础!$O$3:$Q$553,$D303+1,0)</f>
        <v>99.964285714285708</v>
      </c>
      <c r="Z303" s="3">
        <f t="shared" si="29"/>
        <v>3737588</v>
      </c>
      <c r="AA303" s="3">
        <f t="shared" si="30"/>
        <v>74285</v>
      </c>
      <c r="AB303" s="3">
        <f t="shared" si="31"/>
        <v>24475</v>
      </c>
      <c r="AC303" s="3">
        <f t="shared" si="32"/>
        <v>26769</v>
      </c>
      <c r="AD303" s="3">
        <f t="shared" si="33"/>
        <v>28675</v>
      </c>
    </row>
    <row r="304" spans="1:30" x14ac:dyDescent="0.15">
      <c r="A304" s="3">
        <v>299</v>
      </c>
      <c r="B304" s="3" t="str">
        <f t="shared" si="28"/>
        <v>通天塔299层boss</v>
      </c>
      <c r="C304" s="3">
        <f>INDEX([5]通天塔!$F$47:$F$1046,A304)</f>
        <v>352</v>
      </c>
      <c r="D304" s="3">
        <f t="shared" si="34"/>
        <v>352</v>
      </c>
      <c r="E304" s="3" t="s">
        <v>25</v>
      </c>
      <c r="F304" s="3" t="s">
        <v>26</v>
      </c>
      <c r="G304" s="3">
        <v>30</v>
      </c>
      <c r="H304" s="3">
        <v>30</v>
      </c>
      <c r="I304" s="3">
        <v>0.2</v>
      </c>
      <c r="J304" s="4">
        <v>0.7</v>
      </c>
      <c r="K304" s="4">
        <v>1</v>
      </c>
      <c r="L304" s="4">
        <v>5</v>
      </c>
      <c r="M304" s="3">
        <v>1</v>
      </c>
      <c r="N304" s="3">
        <v>2</v>
      </c>
      <c r="O304" s="3">
        <f>HLOOKUP(O$5,[1]非R能力!$B$8:$F$558,$D304+1,0)</f>
        <v>822856.20222064876</v>
      </c>
      <c r="P304" s="3">
        <f>HLOOKUP(P$5,[1]非R能力!$B$8:$F$558,$D304+1,0)</f>
        <v>123321.35586164428</v>
      </c>
      <c r="Q304" s="3">
        <f>HLOOKUP(Q$5,[1]非R能力!$B$8:$F$558,$D304+1,0)</f>
        <v>70620.991945417423</v>
      </c>
      <c r="R304" s="3">
        <f>HLOOKUP(R$5,[1]非R能力!$B$8:$F$558,$D304+1,0)</f>
        <v>20160.211216504544</v>
      </c>
      <c r="S304" s="3">
        <f>HLOOKUP(S$5,[1]非R能力!$B$8:$F$558,$D304+1,0)</f>
        <v>26871.437070474702</v>
      </c>
      <c r="T304" s="3">
        <f>INDEX([1]非R能力!$H$9:$H$558,D304)</f>
        <v>24894.950324501944</v>
      </c>
      <c r="U304" s="3">
        <f>IF(INDEX([1]非R能力!$FK$9:$FK$558,D304)=0,0,10)</f>
        <v>10</v>
      </c>
      <c r="V304" s="3">
        <f>IF(INDEX([1]非R能力!$FH$9:$FH$558,D304)=0,0,5000)</f>
        <v>5000</v>
      </c>
      <c r="W304" s="3">
        <f>HLOOKUP(W$5,[2]人物技能基础!$O$3:$Q$553,$D304+1,0)</f>
        <v>3.637142857142857</v>
      </c>
      <c r="X304" s="3">
        <f>HLOOKUP(X$5,[2]人物技能基础!$O$3:$Q$553,$D304+1,0)</f>
        <v>2.0186428571428574</v>
      </c>
      <c r="Y304" s="3">
        <f>HLOOKUP(Y$5,[2]人物技能基础!$O$3:$Q$553,$D304+1,0)</f>
        <v>99.964285714285708</v>
      </c>
      <c r="Z304" s="3">
        <f t="shared" si="29"/>
        <v>3765701</v>
      </c>
      <c r="AA304" s="3">
        <f t="shared" si="30"/>
        <v>76306</v>
      </c>
      <c r="AB304" s="3">
        <f t="shared" si="31"/>
        <v>24664</v>
      </c>
      <c r="AC304" s="3">
        <f t="shared" si="32"/>
        <v>26871</v>
      </c>
      <c r="AD304" s="3">
        <f t="shared" si="33"/>
        <v>28800</v>
      </c>
    </row>
    <row r="305" spans="1:30" x14ac:dyDescent="0.15">
      <c r="A305" s="3">
        <v>300</v>
      </c>
      <c r="B305" s="3" t="str">
        <f t="shared" si="28"/>
        <v>通天塔300层boss</v>
      </c>
      <c r="C305" s="3">
        <f>INDEX([5]通天塔!$F$47:$F$1046,A305)</f>
        <v>352</v>
      </c>
      <c r="D305" s="3">
        <f t="shared" si="34"/>
        <v>352</v>
      </c>
      <c r="E305" s="3" t="s">
        <v>25</v>
      </c>
      <c r="F305" s="3" t="s">
        <v>26</v>
      </c>
      <c r="G305" s="3">
        <v>30</v>
      </c>
      <c r="H305" s="3">
        <v>30</v>
      </c>
      <c r="I305" s="3">
        <v>0.2</v>
      </c>
      <c r="J305" s="4">
        <v>0.7</v>
      </c>
      <c r="K305" s="4">
        <v>1</v>
      </c>
      <c r="L305" s="4">
        <v>5</v>
      </c>
      <c r="M305" s="3">
        <v>1</v>
      </c>
      <c r="N305" s="3">
        <v>2</v>
      </c>
      <c r="O305" s="3">
        <f>HLOOKUP(O$5,[1]非R能力!$B$8:$F$558,$D305+1,0)</f>
        <v>822856.20222064876</v>
      </c>
      <c r="P305" s="3">
        <f>HLOOKUP(P$5,[1]非R能力!$B$8:$F$558,$D305+1,0)</f>
        <v>123321.35586164428</v>
      </c>
      <c r="Q305" s="3">
        <f>HLOOKUP(Q$5,[1]非R能力!$B$8:$F$558,$D305+1,0)</f>
        <v>70620.991945417423</v>
      </c>
      <c r="R305" s="3">
        <f>HLOOKUP(R$5,[1]非R能力!$B$8:$F$558,$D305+1,0)</f>
        <v>20160.211216504544</v>
      </c>
      <c r="S305" s="3">
        <f>HLOOKUP(S$5,[1]非R能力!$B$8:$F$558,$D305+1,0)</f>
        <v>26871.437070474702</v>
      </c>
      <c r="T305" s="3">
        <f>INDEX([1]非R能力!$H$9:$H$558,D305)</f>
        <v>24894.950324501944</v>
      </c>
      <c r="U305" s="3">
        <f>IF(INDEX([1]非R能力!$FK$9:$FK$558,D305)=0,0,10)</f>
        <v>10</v>
      </c>
      <c r="V305" s="3">
        <f>IF(INDEX([1]非R能力!$FH$9:$FH$558,D305)=0,0,5000)</f>
        <v>5000</v>
      </c>
      <c r="W305" s="3">
        <f>HLOOKUP(W$5,[2]人物技能基础!$O$3:$Q$553,$D305+1,0)</f>
        <v>3.637142857142857</v>
      </c>
      <c r="X305" s="3">
        <f>HLOOKUP(X$5,[2]人物技能基础!$O$3:$Q$553,$D305+1,0)</f>
        <v>2.0186428571428574</v>
      </c>
      <c r="Y305" s="3">
        <f>HLOOKUP(Y$5,[2]人物技能基础!$O$3:$Q$553,$D305+1,0)</f>
        <v>99.964285714285708</v>
      </c>
      <c r="Z305" s="3">
        <f t="shared" si="29"/>
        <v>3765701</v>
      </c>
      <c r="AA305" s="3">
        <f t="shared" si="30"/>
        <v>76306</v>
      </c>
      <c r="AB305" s="3">
        <f t="shared" si="31"/>
        <v>24664</v>
      </c>
      <c r="AC305" s="3">
        <f t="shared" si="32"/>
        <v>26871</v>
      </c>
      <c r="AD305" s="3">
        <f t="shared" si="33"/>
        <v>28800</v>
      </c>
    </row>
    <row r="306" spans="1:30" x14ac:dyDescent="0.15">
      <c r="A306" s="3">
        <v>301</v>
      </c>
      <c r="B306" s="3" t="str">
        <f t="shared" si="28"/>
        <v>通天塔301层boss</v>
      </c>
      <c r="C306" s="3">
        <f>INDEX([5]通天塔!$F$47:$F$1046,A306)</f>
        <v>353</v>
      </c>
      <c r="D306" s="3">
        <f t="shared" si="34"/>
        <v>353</v>
      </c>
      <c r="E306" s="3" t="s">
        <v>25</v>
      </c>
      <c r="F306" s="3" t="s">
        <v>26</v>
      </c>
      <c r="G306" s="3">
        <v>30</v>
      </c>
      <c r="H306" s="3">
        <v>30</v>
      </c>
      <c r="I306" s="3">
        <v>0.2</v>
      </c>
      <c r="J306" s="4">
        <v>0.7</v>
      </c>
      <c r="K306" s="4">
        <v>1</v>
      </c>
      <c r="L306" s="4">
        <v>5</v>
      </c>
      <c r="M306" s="3">
        <v>1</v>
      </c>
      <c r="N306" s="3">
        <v>2</v>
      </c>
      <c r="O306" s="3">
        <f>HLOOKUP(O$5,[1]非R能力!$B$8:$F$558,$D306+1,0)</f>
        <v>828331.46703786484</v>
      </c>
      <c r="P306" s="3">
        <f>HLOOKUP(P$5,[1]非R能力!$B$8:$F$558,$D306+1,0)</f>
        <v>124078.55139658993</v>
      </c>
      <c r="Q306" s="3">
        <f>HLOOKUP(Q$5,[1]非R能力!$B$8:$F$558,$D306+1,0)</f>
        <v>70941.053901817257</v>
      </c>
      <c r="R306" s="3">
        <f>HLOOKUP(R$5,[1]非R能力!$B$8:$F$558,$D306+1,0)</f>
        <v>20249.581753905863</v>
      </c>
      <c r="S306" s="3">
        <f>HLOOKUP(S$5,[1]非R能力!$B$8:$F$558,$D306+1,0)</f>
        <v>26986.535190610204</v>
      </c>
      <c r="T306" s="3">
        <f>INDEX([1]非R能力!$H$9:$H$558,D306)</f>
        <v>25049.46975852727</v>
      </c>
      <c r="U306" s="3">
        <f>IF(INDEX([1]非R能力!$FK$9:$FK$558,D306)=0,0,10)</f>
        <v>10</v>
      </c>
      <c r="V306" s="3">
        <f>IF(INDEX([1]非R能力!$FH$9:$FH$558,D306)=0,0,5000)</f>
        <v>5000</v>
      </c>
      <c r="W306" s="3">
        <f>HLOOKUP(W$5,[2]人物技能基础!$O$3:$Q$553,$D306+1,0)</f>
        <v>3.637142857142857</v>
      </c>
      <c r="X306" s="3">
        <f>HLOOKUP(X$5,[2]人物技能基础!$O$3:$Q$553,$D306+1,0)</f>
        <v>2.0186428571428574</v>
      </c>
      <c r="Y306" s="3">
        <f>HLOOKUP(Y$5,[2]人物技能基础!$O$3:$Q$553,$D306+1,0)</f>
        <v>99.964285714285708</v>
      </c>
      <c r="Z306" s="3">
        <f t="shared" si="29"/>
        <v>3788855</v>
      </c>
      <c r="AA306" s="3">
        <f t="shared" si="30"/>
        <v>76663</v>
      </c>
      <c r="AB306" s="3">
        <f t="shared" si="31"/>
        <v>24815</v>
      </c>
      <c r="AC306" s="3">
        <f t="shared" si="32"/>
        <v>26986</v>
      </c>
      <c r="AD306" s="3">
        <f t="shared" si="33"/>
        <v>28927</v>
      </c>
    </row>
    <row r="307" spans="1:30" x14ac:dyDescent="0.15">
      <c r="A307" s="3">
        <v>302</v>
      </c>
      <c r="B307" s="3" t="str">
        <f t="shared" si="28"/>
        <v>通天塔302层boss</v>
      </c>
      <c r="C307" s="3">
        <f>INDEX([5]通天塔!$F$47:$F$1046,A307)</f>
        <v>353</v>
      </c>
      <c r="D307" s="3">
        <f t="shared" si="34"/>
        <v>353</v>
      </c>
      <c r="E307" s="3" t="s">
        <v>25</v>
      </c>
      <c r="F307" s="3" t="s">
        <v>26</v>
      </c>
      <c r="G307" s="3">
        <v>30</v>
      </c>
      <c r="H307" s="3">
        <v>30</v>
      </c>
      <c r="I307" s="3">
        <v>0.2</v>
      </c>
      <c r="J307" s="4">
        <v>0.7</v>
      </c>
      <c r="K307" s="4">
        <v>1</v>
      </c>
      <c r="L307" s="4">
        <v>5</v>
      </c>
      <c r="M307" s="3">
        <v>1</v>
      </c>
      <c r="N307" s="3">
        <v>2</v>
      </c>
      <c r="O307" s="3">
        <f>HLOOKUP(O$5,[1]非R能力!$B$8:$F$558,$D307+1,0)</f>
        <v>828331.46703786484</v>
      </c>
      <c r="P307" s="3">
        <f>HLOOKUP(P$5,[1]非R能力!$B$8:$F$558,$D307+1,0)</f>
        <v>124078.55139658993</v>
      </c>
      <c r="Q307" s="3">
        <f>HLOOKUP(Q$5,[1]非R能力!$B$8:$F$558,$D307+1,0)</f>
        <v>70941.053901817257</v>
      </c>
      <c r="R307" s="3">
        <f>HLOOKUP(R$5,[1]非R能力!$B$8:$F$558,$D307+1,0)</f>
        <v>20249.581753905863</v>
      </c>
      <c r="S307" s="3">
        <f>HLOOKUP(S$5,[1]非R能力!$B$8:$F$558,$D307+1,0)</f>
        <v>26986.535190610204</v>
      </c>
      <c r="T307" s="3">
        <f>INDEX([1]非R能力!$H$9:$H$558,D307)</f>
        <v>25049.46975852727</v>
      </c>
      <c r="U307" s="3">
        <f>IF(INDEX([1]非R能力!$FK$9:$FK$558,D307)=0,0,10)</f>
        <v>10</v>
      </c>
      <c r="V307" s="3">
        <f>IF(INDEX([1]非R能力!$FH$9:$FH$558,D307)=0,0,5000)</f>
        <v>5000</v>
      </c>
      <c r="W307" s="3">
        <f>HLOOKUP(W$5,[2]人物技能基础!$O$3:$Q$553,$D307+1,0)</f>
        <v>3.637142857142857</v>
      </c>
      <c r="X307" s="3">
        <f>HLOOKUP(X$5,[2]人物技能基础!$O$3:$Q$553,$D307+1,0)</f>
        <v>2.0186428571428574</v>
      </c>
      <c r="Y307" s="3">
        <f>HLOOKUP(Y$5,[2]人物技能基础!$O$3:$Q$553,$D307+1,0)</f>
        <v>99.964285714285708</v>
      </c>
      <c r="Z307" s="3">
        <f t="shared" si="29"/>
        <v>3788855</v>
      </c>
      <c r="AA307" s="3">
        <f t="shared" si="30"/>
        <v>76663</v>
      </c>
      <c r="AB307" s="3">
        <f t="shared" si="31"/>
        <v>24815</v>
      </c>
      <c r="AC307" s="3">
        <f t="shared" si="32"/>
        <v>26986</v>
      </c>
      <c r="AD307" s="3">
        <f t="shared" si="33"/>
        <v>28927</v>
      </c>
    </row>
    <row r="308" spans="1:30" x14ac:dyDescent="0.15">
      <c r="A308" s="3">
        <v>303</v>
      </c>
      <c r="B308" s="3" t="str">
        <f t="shared" si="28"/>
        <v>通天塔303层boss</v>
      </c>
      <c r="C308" s="3">
        <f>INDEX([5]通天塔!$F$47:$F$1046,A308)</f>
        <v>354</v>
      </c>
      <c r="D308" s="3">
        <f t="shared" si="34"/>
        <v>354</v>
      </c>
      <c r="E308" s="3" t="s">
        <v>25</v>
      </c>
      <c r="F308" s="3" t="s">
        <v>26</v>
      </c>
      <c r="G308" s="3">
        <v>30</v>
      </c>
      <c r="H308" s="3">
        <v>30</v>
      </c>
      <c r="I308" s="3">
        <v>0.2</v>
      </c>
      <c r="J308" s="4">
        <v>0.7</v>
      </c>
      <c r="K308" s="4">
        <v>1</v>
      </c>
      <c r="L308" s="4">
        <v>5</v>
      </c>
      <c r="M308" s="3">
        <v>1</v>
      </c>
      <c r="N308" s="3">
        <v>2</v>
      </c>
      <c r="O308" s="3">
        <f>HLOOKUP(O$5,[1]非R能力!$B$8:$F$558,$D308+1,0)</f>
        <v>834020.41029408062</v>
      </c>
      <c r="P308" s="3">
        <f>HLOOKUP(P$5,[1]非R能力!$B$8:$F$558,$D308+1,0)</f>
        <v>124814.13154328443</v>
      </c>
      <c r="Q308" s="3">
        <f>HLOOKUP(Q$5,[1]非R能力!$B$8:$F$558,$D308+1,0)</f>
        <v>71251.522090634957</v>
      </c>
      <c r="R308" s="3">
        <f>HLOOKUP(R$5,[1]非R能力!$B$8:$F$558,$D308+1,0)</f>
        <v>20337.674281082334</v>
      </c>
      <c r="S308" s="3">
        <f>HLOOKUP(S$5,[1]非R能力!$B$8:$F$558,$D308+1,0)</f>
        <v>27089.9183452498</v>
      </c>
      <c r="T308" s="3">
        <f>INDEX([1]非R能力!$H$9:$H$558,D308)</f>
        <v>25204.74396546527</v>
      </c>
      <c r="U308" s="3">
        <f>IF(INDEX([1]非R能力!$FK$9:$FK$558,D308)=0,0,10)</f>
        <v>10</v>
      </c>
      <c r="V308" s="3">
        <f>IF(INDEX([1]非R能力!$FH$9:$FH$558,D308)=0,0,5000)</f>
        <v>5000</v>
      </c>
      <c r="W308" s="3">
        <f>HLOOKUP(W$5,[2]人物技能基础!$O$3:$Q$553,$D308+1,0)</f>
        <v>3.637142857142857</v>
      </c>
      <c r="X308" s="3">
        <f>HLOOKUP(X$5,[2]人物技能基础!$O$3:$Q$553,$D308+1,0)</f>
        <v>2.0186428571428574</v>
      </c>
      <c r="Y308" s="3">
        <f>HLOOKUP(Y$5,[2]人物技能基础!$O$3:$Q$553,$D308+1,0)</f>
        <v>99.964285714285708</v>
      </c>
      <c r="Z308" s="3">
        <f t="shared" si="29"/>
        <v>3811424</v>
      </c>
      <c r="AA308" s="3">
        <f t="shared" si="30"/>
        <v>77011</v>
      </c>
      <c r="AB308" s="3">
        <f t="shared" si="31"/>
        <v>24962</v>
      </c>
      <c r="AC308" s="3">
        <f t="shared" si="32"/>
        <v>27089</v>
      </c>
      <c r="AD308" s="3">
        <f t="shared" si="33"/>
        <v>29053</v>
      </c>
    </row>
    <row r="309" spans="1:30" x14ac:dyDescent="0.15">
      <c r="A309" s="3">
        <v>304</v>
      </c>
      <c r="B309" s="3" t="str">
        <f t="shared" si="28"/>
        <v>通天塔304层boss</v>
      </c>
      <c r="C309" s="3">
        <f>INDEX([5]通天塔!$F$47:$F$1046,A309)</f>
        <v>354</v>
      </c>
      <c r="D309" s="3">
        <f t="shared" si="34"/>
        <v>354</v>
      </c>
      <c r="E309" s="3" t="s">
        <v>25</v>
      </c>
      <c r="F309" s="3" t="s">
        <v>26</v>
      </c>
      <c r="G309" s="3">
        <v>30</v>
      </c>
      <c r="H309" s="3">
        <v>30</v>
      </c>
      <c r="I309" s="3">
        <v>0.2</v>
      </c>
      <c r="J309" s="4">
        <v>0.7</v>
      </c>
      <c r="K309" s="4">
        <v>1</v>
      </c>
      <c r="L309" s="4">
        <v>5</v>
      </c>
      <c r="M309" s="3">
        <v>1</v>
      </c>
      <c r="N309" s="3">
        <v>2</v>
      </c>
      <c r="O309" s="3">
        <f>HLOOKUP(O$5,[1]非R能力!$B$8:$F$558,$D309+1,0)</f>
        <v>834020.41029408062</v>
      </c>
      <c r="P309" s="3">
        <f>HLOOKUP(P$5,[1]非R能力!$B$8:$F$558,$D309+1,0)</f>
        <v>124814.13154328443</v>
      </c>
      <c r="Q309" s="3">
        <f>HLOOKUP(Q$5,[1]非R能力!$B$8:$F$558,$D309+1,0)</f>
        <v>71251.522090634957</v>
      </c>
      <c r="R309" s="3">
        <f>HLOOKUP(R$5,[1]非R能力!$B$8:$F$558,$D309+1,0)</f>
        <v>20337.674281082334</v>
      </c>
      <c r="S309" s="3">
        <f>HLOOKUP(S$5,[1]非R能力!$B$8:$F$558,$D309+1,0)</f>
        <v>27089.9183452498</v>
      </c>
      <c r="T309" s="3">
        <f>INDEX([1]非R能力!$H$9:$H$558,D309)</f>
        <v>25204.74396546527</v>
      </c>
      <c r="U309" s="3">
        <f>IF(INDEX([1]非R能力!$FK$9:$FK$558,D309)=0,0,10)</f>
        <v>10</v>
      </c>
      <c r="V309" s="3">
        <f>IF(INDEX([1]非R能力!$FH$9:$FH$558,D309)=0,0,5000)</f>
        <v>5000</v>
      </c>
      <c r="W309" s="3">
        <f>HLOOKUP(W$5,[2]人物技能基础!$O$3:$Q$553,$D309+1,0)</f>
        <v>3.637142857142857</v>
      </c>
      <c r="X309" s="3">
        <f>HLOOKUP(X$5,[2]人物技能基础!$O$3:$Q$553,$D309+1,0)</f>
        <v>2.0186428571428574</v>
      </c>
      <c r="Y309" s="3">
        <f>HLOOKUP(Y$5,[2]人物技能基础!$O$3:$Q$553,$D309+1,0)</f>
        <v>99.964285714285708</v>
      </c>
      <c r="Z309" s="3">
        <f t="shared" si="29"/>
        <v>3811424</v>
      </c>
      <c r="AA309" s="3">
        <f t="shared" si="30"/>
        <v>77011</v>
      </c>
      <c r="AB309" s="3">
        <f t="shared" si="31"/>
        <v>24962</v>
      </c>
      <c r="AC309" s="3">
        <f t="shared" si="32"/>
        <v>27089</v>
      </c>
      <c r="AD309" s="3">
        <f t="shared" si="33"/>
        <v>29053</v>
      </c>
    </row>
    <row r="310" spans="1:30" x14ac:dyDescent="0.15">
      <c r="A310" s="3">
        <v>305</v>
      </c>
      <c r="B310" s="3" t="str">
        <f t="shared" si="28"/>
        <v>通天塔305层boss</v>
      </c>
      <c r="C310" s="3">
        <f>INDEX([5]通天塔!$F$47:$F$1046,A310)</f>
        <v>355</v>
      </c>
      <c r="D310" s="3">
        <f t="shared" si="34"/>
        <v>355</v>
      </c>
      <c r="E310" s="3" t="s">
        <v>25</v>
      </c>
      <c r="F310" s="3" t="s">
        <v>26</v>
      </c>
      <c r="G310" s="3">
        <v>30</v>
      </c>
      <c r="H310" s="3">
        <v>30</v>
      </c>
      <c r="I310" s="3">
        <v>0.2</v>
      </c>
      <c r="J310" s="4">
        <v>0.7</v>
      </c>
      <c r="K310" s="4">
        <v>1</v>
      </c>
      <c r="L310" s="4">
        <v>5</v>
      </c>
      <c r="M310" s="3">
        <v>1</v>
      </c>
      <c r="N310" s="3">
        <v>2</v>
      </c>
      <c r="O310" s="3">
        <f>HLOOKUP(O$5,[1]非R能力!$B$8:$F$558,$D310+1,0)</f>
        <v>839793.75185979391</v>
      </c>
      <c r="P310" s="3">
        <f>HLOOKUP(P$5,[1]非R能力!$B$8:$F$558,$D310+1,0)</f>
        <v>125543.98124716785</v>
      </c>
      <c r="Q310" s="3">
        <f>HLOOKUP(Q$5,[1]非R能力!$B$8:$F$558,$D310+1,0)</f>
        <v>71574.344390472063</v>
      </c>
      <c r="R310" s="3">
        <f>HLOOKUP(R$5,[1]非R能力!$B$8:$F$558,$D310+1,0)</f>
        <v>20424.369009222926</v>
      </c>
      <c r="S310" s="3">
        <f>HLOOKUP(S$5,[1]非R能力!$B$8:$F$558,$D310+1,0)</f>
        <v>27211.76996205149</v>
      </c>
      <c r="T310" s="3">
        <f>INDEX([1]非R能力!$H$9:$H$558,D310)</f>
        <v>25360.77590189195</v>
      </c>
      <c r="U310" s="3">
        <f>IF(INDEX([1]非R能力!$FK$9:$FK$558,D310)=0,0,10)</f>
        <v>10</v>
      </c>
      <c r="V310" s="3">
        <f>IF(INDEX([1]非R能力!$FH$9:$FH$558,D310)=0,0,5000)</f>
        <v>5000</v>
      </c>
      <c r="W310" s="3">
        <f>HLOOKUP(W$5,[2]人物技能基础!$O$3:$Q$553,$D310+1,0)</f>
        <v>3.637142857142857</v>
      </c>
      <c r="X310" s="3">
        <f>HLOOKUP(X$5,[2]人物技能基础!$O$3:$Q$553,$D310+1,0)</f>
        <v>2.0186428571428574</v>
      </c>
      <c r="Y310" s="3">
        <f>HLOOKUP(Y$5,[2]人物技能基础!$O$3:$Q$553,$D310+1,0)</f>
        <v>99.964285714285708</v>
      </c>
      <c r="Z310" s="3">
        <f t="shared" si="29"/>
        <v>3833845</v>
      </c>
      <c r="AA310" s="3">
        <f t="shared" si="30"/>
        <v>77372</v>
      </c>
      <c r="AB310" s="3">
        <f t="shared" si="31"/>
        <v>25108</v>
      </c>
      <c r="AC310" s="3">
        <f t="shared" si="32"/>
        <v>27211</v>
      </c>
      <c r="AD310" s="3">
        <f t="shared" si="33"/>
        <v>29177</v>
      </c>
    </row>
    <row r="311" spans="1:30" x14ac:dyDescent="0.15">
      <c r="A311" s="3">
        <v>306</v>
      </c>
      <c r="B311" s="3" t="str">
        <f t="shared" si="28"/>
        <v>通天塔306层boss</v>
      </c>
      <c r="C311" s="3">
        <f>INDEX([5]通天塔!$F$47:$F$1046,A311)</f>
        <v>356</v>
      </c>
      <c r="D311" s="3">
        <f t="shared" si="34"/>
        <v>356</v>
      </c>
      <c r="E311" s="3" t="s">
        <v>25</v>
      </c>
      <c r="F311" s="3" t="s">
        <v>26</v>
      </c>
      <c r="G311" s="3">
        <v>30</v>
      </c>
      <c r="H311" s="3">
        <v>30</v>
      </c>
      <c r="I311" s="3">
        <v>0.2</v>
      </c>
      <c r="J311" s="4">
        <v>0.7</v>
      </c>
      <c r="K311" s="4">
        <v>1</v>
      </c>
      <c r="L311" s="4">
        <v>5</v>
      </c>
      <c r="M311" s="3">
        <v>1</v>
      </c>
      <c r="N311" s="3">
        <v>2</v>
      </c>
      <c r="O311" s="3">
        <f>HLOOKUP(O$5,[1]非R能力!$B$8:$F$558,$D311+1,0)</f>
        <v>846184.96297188941</v>
      </c>
      <c r="P311" s="3">
        <f>HLOOKUP(P$5,[1]非R能力!$B$8:$F$558,$D311+1,0)</f>
        <v>126312.84197205857</v>
      </c>
      <c r="Q311" s="3">
        <f>HLOOKUP(Q$5,[1]非R能力!$B$8:$F$558,$D311+1,0)</f>
        <v>71905.967968333178</v>
      </c>
      <c r="R311" s="3">
        <f>HLOOKUP(R$5,[1]非R能力!$B$8:$F$558,$D311+1,0)</f>
        <v>20513.529381689856</v>
      </c>
      <c r="S311" s="3">
        <f>HLOOKUP(S$5,[1]非R能力!$B$8:$F$558,$D311+1,0)</f>
        <v>27315.716244665207</v>
      </c>
      <c r="T311" s="3">
        <f>INDEX([1]非R能力!$H$9:$H$558,D311)</f>
        <v>25517.568530530058</v>
      </c>
      <c r="U311" s="3">
        <f>IF(INDEX([1]非R能力!$FK$9:$FK$558,D311)=0,0,10)</f>
        <v>10</v>
      </c>
      <c r="V311" s="3">
        <f>IF(INDEX([1]非R能力!$FH$9:$FH$558,D311)=0,0,5000)</f>
        <v>5000</v>
      </c>
      <c r="W311" s="3">
        <f>HLOOKUP(W$5,[2]人物技能基础!$O$3:$Q$553,$D311+1,0)</f>
        <v>3.637142857142857</v>
      </c>
      <c r="X311" s="3">
        <f>HLOOKUP(X$5,[2]人物技能基础!$O$3:$Q$553,$D311+1,0)</f>
        <v>2.0186428571428574</v>
      </c>
      <c r="Y311" s="3">
        <f>HLOOKUP(Y$5,[2]人物技能基础!$O$3:$Q$553,$D311+1,0)</f>
        <v>99.964285714285708</v>
      </c>
      <c r="Z311" s="3">
        <f t="shared" si="29"/>
        <v>3857331</v>
      </c>
      <c r="AA311" s="3">
        <f t="shared" si="30"/>
        <v>77747</v>
      </c>
      <c r="AB311" s="3">
        <f t="shared" si="31"/>
        <v>25262</v>
      </c>
      <c r="AC311" s="3">
        <f t="shared" si="32"/>
        <v>27315</v>
      </c>
      <c r="AD311" s="3">
        <f t="shared" si="33"/>
        <v>29305</v>
      </c>
    </row>
    <row r="312" spans="1:30" x14ac:dyDescent="0.15">
      <c r="A312" s="3">
        <v>307</v>
      </c>
      <c r="B312" s="3" t="str">
        <f t="shared" si="28"/>
        <v>通天塔307层boss</v>
      </c>
      <c r="C312" s="3">
        <f>INDEX([5]通天塔!$F$47:$F$1046,A312)</f>
        <v>356</v>
      </c>
      <c r="D312" s="3">
        <f t="shared" si="34"/>
        <v>356</v>
      </c>
      <c r="E312" s="3" t="s">
        <v>25</v>
      </c>
      <c r="F312" s="3" t="s">
        <v>26</v>
      </c>
      <c r="G312" s="3">
        <v>30</v>
      </c>
      <c r="H312" s="3">
        <v>30</v>
      </c>
      <c r="I312" s="3">
        <v>0.2</v>
      </c>
      <c r="J312" s="4">
        <v>0.7</v>
      </c>
      <c r="K312" s="4">
        <v>1</v>
      </c>
      <c r="L312" s="4">
        <v>5</v>
      </c>
      <c r="M312" s="3">
        <v>1</v>
      </c>
      <c r="N312" s="3">
        <v>2</v>
      </c>
      <c r="O312" s="3">
        <f>HLOOKUP(O$5,[1]非R能力!$B$8:$F$558,$D312+1,0)</f>
        <v>846184.96297188941</v>
      </c>
      <c r="P312" s="3">
        <f>HLOOKUP(P$5,[1]非R能力!$B$8:$F$558,$D312+1,0)</f>
        <v>126312.84197205857</v>
      </c>
      <c r="Q312" s="3">
        <f>HLOOKUP(Q$5,[1]非R能力!$B$8:$F$558,$D312+1,0)</f>
        <v>71905.967968333178</v>
      </c>
      <c r="R312" s="3">
        <f>HLOOKUP(R$5,[1]非R能力!$B$8:$F$558,$D312+1,0)</f>
        <v>20513.529381689856</v>
      </c>
      <c r="S312" s="3">
        <f>HLOOKUP(S$5,[1]非R能力!$B$8:$F$558,$D312+1,0)</f>
        <v>27315.716244665207</v>
      </c>
      <c r="T312" s="3">
        <f>INDEX([1]非R能力!$H$9:$H$558,D312)</f>
        <v>25517.568530530058</v>
      </c>
      <c r="U312" s="3">
        <f>IF(INDEX([1]非R能力!$FK$9:$FK$558,D312)=0,0,10)</f>
        <v>10</v>
      </c>
      <c r="V312" s="3">
        <f>IF(INDEX([1]非R能力!$FH$9:$FH$558,D312)=0,0,5000)</f>
        <v>5000</v>
      </c>
      <c r="W312" s="3">
        <f>HLOOKUP(W$5,[2]人物技能基础!$O$3:$Q$553,$D312+1,0)</f>
        <v>3.637142857142857</v>
      </c>
      <c r="X312" s="3">
        <f>HLOOKUP(X$5,[2]人物技能基础!$O$3:$Q$553,$D312+1,0)</f>
        <v>2.0186428571428574</v>
      </c>
      <c r="Y312" s="3">
        <f>HLOOKUP(Y$5,[2]人物技能基础!$O$3:$Q$553,$D312+1,0)</f>
        <v>99.964285714285708</v>
      </c>
      <c r="Z312" s="3">
        <f t="shared" si="29"/>
        <v>3857331</v>
      </c>
      <c r="AA312" s="3">
        <f t="shared" si="30"/>
        <v>77747</v>
      </c>
      <c r="AB312" s="3">
        <f t="shared" si="31"/>
        <v>25262</v>
      </c>
      <c r="AC312" s="3">
        <f t="shared" si="32"/>
        <v>27315</v>
      </c>
      <c r="AD312" s="3">
        <f t="shared" si="33"/>
        <v>29305</v>
      </c>
    </row>
    <row r="313" spans="1:30" x14ac:dyDescent="0.15">
      <c r="A313" s="3">
        <v>308</v>
      </c>
      <c r="B313" s="3" t="str">
        <f t="shared" si="28"/>
        <v>通天塔308层boss</v>
      </c>
      <c r="C313" s="3">
        <f>INDEX([5]通天塔!$F$47:$F$1046,A313)</f>
        <v>357</v>
      </c>
      <c r="D313" s="3">
        <f t="shared" si="34"/>
        <v>357</v>
      </c>
      <c r="E313" s="3" t="s">
        <v>25</v>
      </c>
      <c r="F313" s="3" t="s">
        <v>26</v>
      </c>
      <c r="G313" s="3">
        <v>30</v>
      </c>
      <c r="H313" s="3">
        <v>30</v>
      </c>
      <c r="I313" s="3">
        <v>0.2</v>
      </c>
      <c r="J313" s="4">
        <v>0.7</v>
      </c>
      <c r="K313" s="4">
        <v>1</v>
      </c>
      <c r="L313" s="4">
        <v>5</v>
      </c>
      <c r="M313" s="3">
        <v>1</v>
      </c>
      <c r="N313" s="3">
        <v>2</v>
      </c>
      <c r="O313" s="3">
        <f>HLOOKUP(O$5,[1]非R能力!$B$8:$F$558,$D313+1,0)</f>
        <v>852396.22480000532</v>
      </c>
      <c r="P313" s="3">
        <f>HLOOKUP(P$5,[1]非R能力!$B$8:$F$558,$D313+1,0)</f>
        <v>127049.34143654117</v>
      </c>
      <c r="Q313" s="3">
        <f>HLOOKUP(Q$5,[1]非R能力!$B$8:$F$558,$D313+1,0)</f>
        <v>72237.919852365783</v>
      </c>
      <c r="R313" s="3">
        <f>HLOOKUP(R$5,[1]非R能力!$B$8:$F$558,$D313+1,0)</f>
        <v>20600.671866087574</v>
      </c>
      <c r="S313" s="3">
        <f>HLOOKUP(S$5,[1]非R能力!$B$8:$F$558,$D313+1,0)</f>
        <v>27419.88062325471</v>
      </c>
      <c r="T313" s="3">
        <f>INDEX([1]非R能力!$H$9:$H$558,D313)</f>
        <v>25675.124820249061</v>
      </c>
      <c r="U313" s="3">
        <f>IF(INDEX([1]非R能力!$FK$9:$FK$558,D313)=0,0,10)</f>
        <v>10</v>
      </c>
      <c r="V313" s="3">
        <f>IF(INDEX([1]非R能力!$FH$9:$FH$558,D313)=0,0,5000)</f>
        <v>5000</v>
      </c>
      <c r="W313" s="3">
        <f>HLOOKUP(W$5,[2]人物技能基础!$O$3:$Q$553,$D313+1,0)</f>
        <v>3.637142857142857</v>
      </c>
      <c r="X313" s="3">
        <f>HLOOKUP(X$5,[2]人物技能基础!$O$3:$Q$553,$D313+1,0)</f>
        <v>2.0186428571428574</v>
      </c>
      <c r="Y313" s="3">
        <f>HLOOKUP(Y$5,[2]人物技能基础!$O$3:$Q$553,$D313+1,0)</f>
        <v>99.964285714285708</v>
      </c>
      <c r="Z313" s="3">
        <f t="shared" si="29"/>
        <v>3879970</v>
      </c>
      <c r="AA313" s="3">
        <f t="shared" si="30"/>
        <v>78120</v>
      </c>
      <c r="AB313" s="3">
        <f t="shared" si="31"/>
        <v>25409</v>
      </c>
      <c r="AC313" s="3">
        <f t="shared" si="32"/>
        <v>27419</v>
      </c>
      <c r="AD313" s="3">
        <f t="shared" si="33"/>
        <v>29429</v>
      </c>
    </row>
    <row r="314" spans="1:30" x14ac:dyDescent="0.15">
      <c r="A314" s="3">
        <v>309</v>
      </c>
      <c r="B314" s="3" t="str">
        <f t="shared" si="28"/>
        <v>通天塔309层boss</v>
      </c>
      <c r="C314" s="3">
        <f>INDEX([5]通天塔!$F$47:$F$1046,A314)</f>
        <v>357</v>
      </c>
      <c r="D314" s="3">
        <f t="shared" si="34"/>
        <v>357</v>
      </c>
      <c r="E314" s="3" t="s">
        <v>25</v>
      </c>
      <c r="F314" s="3" t="s">
        <v>26</v>
      </c>
      <c r="G314" s="3">
        <v>30</v>
      </c>
      <c r="H314" s="3">
        <v>30</v>
      </c>
      <c r="I314" s="3">
        <v>0.2</v>
      </c>
      <c r="J314" s="4">
        <v>0.7</v>
      </c>
      <c r="K314" s="4">
        <v>1</v>
      </c>
      <c r="L314" s="4">
        <v>5</v>
      </c>
      <c r="M314" s="3">
        <v>1</v>
      </c>
      <c r="N314" s="3">
        <v>2</v>
      </c>
      <c r="O314" s="3">
        <f>HLOOKUP(O$5,[1]非R能力!$B$8:$F$558,$D314+1,0)</f>
        <v>852396.22480000532</v>
      </c>
      <c r="P314" s="3">
        <f>HLOOKUP(P$5,[1]非R能力!$B$8:$F$558,$D314+1,0)</f>
        <v>127049.34143654117</v>
      </c>
      <c r="Q314" s="3">
        <f>HLOOKUP(Q$5,[1]非R能力!$B$8:$F$558,$D314+1,0)</f>
        <v>72237.919852365783</v>
      </c>
      <c r="R314" s="3">
        <f>HLOOKUP(R$5,[1]非R能力!$B$8:$F$558,$D314+1,0)</f>
        <v>20600.671866087574</v>
      </c>
      <c r="S314" s="3">
        <f>HLOOKUP(S$5,[1]非R能力!$B$8:$F$558,$D314+1,0)</f>
        <v>27419.88062325471</v>
      </c>
      <c r="T314" s="3">
        <f>INDEX([1]非R能力!$H$9:$H$558,D314)</f>
        <v>25675.124820249061</v>
      </c>
      <c r="U314" s="3">
        <f>IF(INDEX([1]非R能力!$FK$9:$FK$558,D314)=0,0,10)</f>
        <v>10</v>
      </c>
      <c r="V314" s="3">
        <f>IF(INDEX([1]非R能力!$FH$9:$FH$558,D314)=0,0,5000)</f>
        <v>5000</v>
      </c>
      <c r="W314" s="3">
        <f>HLOOKUP(W$5,[2]人物技能基础!$O$3:$Q$553,$D314+1,0)</f>
        <v>3.637142857142857</v>
      </c>
      <c r="X314" s="3">
        <f>HLOOKUP(X$5,[2]人物技能基础!$O$3:$Q$553,$D314+1,0)</f>
        <v>2.0186428571428574</v>
      </c>
      <c r="Y314" s="3">
        <f>HLOOKUP(Y$5,[2]人物技能基础!$O$3:$Q$553,$D314+1,0)</f>
        <v>99.964285714285708</v>
      </c>
      <c r="Z314" s="3">
        <f t="shared" si="29"/>
        <v>3879970</v>
      </c>
      <c r="AA314" s="3">
        <f t="shared" si="30"/>
        <v>78120</v>
      </c>
      <c r="AB314" s="3">
        <f t="shared" si="31"/>
        <v>25409</v>
      </c>
      <c r="AC314" s="3">
        <f t="shared" si="32"/>
        <v>27419</v>
      </c>
      <c r="AD314" s="3">
        <f t="shared" si="33"/>
        <v>29429</v>
      </c>
    </row>
    <row r="315" spans="1:30" x14ac:dyDescent="0.15">
      <c r="A315" s="3">
        <v>310</v>
      </c>
      <c r="B315" s="3" t="str">
        <f t="shared" si="28"/>
        <v>通天塔310层boss</v>
      </c>
      <c r="C315" s="3">
        <f>INDEX([5]通天塔!$F$47:$F$1046,A315)</f>
        <v>358</v>
      </c>
      <c r="D315" s="3">
        <f t="shared" si="34"/>
        <v>358</v>
      </c>
      <c r="E315" s="3" t="s">
        <v>25</v>
      </c>
      <c r="F315" s="3" t="s">
        <v>26</v>
      </c>
      <c r="G315" s="3">
        <v>30</v>
      </c>
      <c r="H315" s="3">
        <v>30</v>
      </c>
      <c r="I315" s="3">
        <v>0.2</v>
      </c>
      <c r="J315" s="4">
        <v>0.7</v>
      </c>
      <c r="K315" s="4">
        <v>1</v>
      </c>
      <c r="L315" s="4">
        <v>5</v>
      </c>
      <c r="M315" s="3">
        <v>1</v>
      </c>
      <c r="N315" s="3">
        <v>2</v>
      </c>
      <c r="O315" s="3">
        <f>HLOOKUP(O$5,[1]非R能力!$B$8:$F$558,$D315+1,0)</f>
        <v>859149.42371756607</v>
      </c>
      <c r="P315" s="3">
        <f>HLOOKUP(P$5,[1]非R能力!$B$8:$F$558,$D315+1,0)</f>
        <v>127795.86727812472</v>
      </c>
      <c r="Q315" s="3">
        <f>HLOOKUP(Q$5,[1]非R能力!$B$8:$F$558,$D315+1,0)</f>
        <v>72586.358916908575</v>
      </c>
      <c r="R315" s="3">
        <f>HLOOKUP(R$5,[1]非R能力!$B$8:$F$558,$D315+1,0)</f>
        <v>21777.63065013129</v>
      </c>
      <c r="S315" s="3">
        <f>HLOOKUP(S$5,[1]非R能力!$B$8:$F$558,$D315+1,0)</f>
        <v>27544.894815579599</v>
      </c>
      <c r="T315" s="3">
        <f>INDEX([1]非R能力!$H$9:$H$558,D315)</f>
        <v>25833.447746065172</v>
      </c>
      <c r="U315" s="3">
        <f>IF(INDEX([1]非R能力!$FK$9:$FK$558,D315)=0,0,10)</f>
        <v>10</v>
      </c>
      <c r="V315" s="3">
        <f>IF(INDEX([1]非R能力!$FH$9:$FH$558,D315)=0,0,5000)</f>
        <v>5000</v>
      </c>
      <c r="W315" s="3">
        <f>HLOOKUP(W$5,[2]人物技能基础!$O$3:$Q$553,$D315+1,0)</f>
        <v>3.637142857142857</v>
      </c>
      <c r="X315" s="3">
        <f>HLOOKUP(X$5,[2]人物技能基础!$O$3:$Q$553,$D315+1,0)</f>
        <v>2.0186428571428574</v>
      </c>
      <c r="Y315" s="3">
        <f>HLOOKUP(Y$5,[2]人物技能基础!$O$3:$Q$553,$D315+1,0)</f>
        <v>99.964285714285708</v>
      </c>
      <c r="Z315" s="3">
        <f t="shared" si="29"/>
        <v>3902860</v>
      </c>
      <c r="AA315" s="3">
        <f t="shared" si="30"/>
        <v>78514</v>
      </c>
      <c r="AB315" s="3">
        <f t="shared" si="31"/>
        <v>25559</v>
      </c>
      <c r="AC315" s="3">
        <f t="shared" si="32"/>
        <v>27544</v>
      </c>
      <c r="AD315" s="3">
        <f t="shared" si="33"/>
        <v>31110</v>
      </c>
    </row>
    <row r="316" spans="1:30" x14ac:dyDescent="0.15">
      <c r="A316" s="3">
        <v>311</v>
      </c>
      <c r="B316" s="3" t="str">
        <f t="shared" si="28"/>
        <v>通天塔311层boss</v>
      </c>
      <c r="C316" s="3">
        <f>INDEX([5]通天塔!$F$47:$F$1046,A316)</f>
        <v>359</v>
      </c>
      <c r="D316" s="3">
        <f t="shared" si="34"/>
        <v>359</v>
      </c>
      <c r="E316" s="3" t="s">
        <v>25</v>
      </c>
      <c r="F316" s="3" t="s">
        <v>26</v>
      </c>
      <c r="G316" s="3">
        <v>30</v>
      </c>
      <c r="H316" s="3">
        <v>30</v>
      </c>
      <c r="I316" s="3">
        <v>0.2</v>
      </c>
      <c r="J316" s="4">
        <v>0.7</v>
      </c>
      <c r="K316" s="4">
        <v>1</v>
      </c>
      <c r="L316" s="4">
        <v>5</v>
      </c>
      <c r="M316" s="3">
        <v>1</v>
      </c>
      <c r="N316" s="3">
        <v>2</v>
      </c>
      <c r="O316" s="3">
        <f>HLOOKUP(O$5,[1]非R能力!$B$8:$F$558,$D316+1,0)</f>
        <v>871831.12044456822</v>
      </c>
      <c r="P316" s="3">
        <f>HLOOKUP(P$5,[1]非R能力!$B$8:$F$558,$D316+1,0)</f>
        <v>130111.03030422241</v>
      </c>
      <c r="Q316" s="3">
        <f>HLOOKUP(Q$5,[1]非R能力!$B$8:$F$558,$D316+1,0)</f>
        <v>74059.807990645917</v>
      </c>
      <c r="R316" s="3">
        <f>HLOOKUP(R$5,[1]非R能力!$B$8:$F$558,$D316+1,0)</f>
        <v>22179.169016468619</v>
      </c>
      <c r="S316" s="3">
        <f>HLOOKUP(S$5,[1]非R能力!$B$8:$F$558,$D316+1,0)</f>
        <v>28063.197988731845</v>
      </c>
      <c r="T316" s="3">
        <f>INDEX([1]非R能力!$H$9:$H$558,D316)</f>
        <v>25992.5402891413</v>
      </c>
      <c r="U316" s="3">
        <f>IF(INDEX([1]非R能力!$FK$9:$FK$558,D316)=0,0,10)</f>
        <v>10</v>
      </c>
      <c r="V316" s="3">
        <f>IF(INDEX([1]非R能力!$FH$9:$FH$558,D316)=0,0,5000)</f>
        <v>5000</v>
      </c>
      <c r="W316" s="3">
        <f>HLOOKUP(W$5,[2]人物技能基础!$O$3:$Q$553,$D316+1,0)</f>
        <v>3.637142857142857</v>
      </c>
      <c r="X316" s="3">
        <f>HLOOKUP(X$5,[2]人物技能基础!$O$3:$Q$553,$D316+1,0)</f>
        <v>2.0186428571428574</v>
      </c>
      <c r="Y316" s="3">
        <f>HLOOKUP(Y$5,[2]人物技能基础!$O$3:$Q$553,$D316+1,0)</f>
        <v>99.964285714285708</v>
      </c>
      <c r="Z316" s="3">
        <f t="shared" si="29"/>
        <v>3968346</v>
      </c>
      <c r="AA316" s="3">
        <f t="shared" si="30"/>
        <v>80072</v>
      </c>
      <c r="AB316" s="3">
        <f t="shared" si="31"/>
        <v>26022</v>
      </c>
      <c r="AC316" s="3">
        <f t="shared" si="32"/>
        <v>28063</v>
      </c>
      <c r="AD316" s="3">
        <f t="shared" si="33"/>
        <v>31684</v>
      </c>
    </row>
    <row r="317" spans="1:30" x14ac:dyDescent="0.15">
      <c r="A317" s="3">
        <v>312</v>
      </c>
      <c r="B317" s="3" t="str">
        <f t="shared" si="28"/>
        <v>通天塔312层boss</v>
      </c>
      <c r="C317" s="3">
        <f>INDEX([5]通天塔!$F$47:$F$1046,A317)</f>
        <v>359</v>
      </c>
      <c r="D317" s="3">
        <f t="shared" si="34"/>
        <v>359</v>
      </c>
      <c r="E317" s="3" t="s">
        <v>25</v>
      </c>
      <c r="F317" s="3" t="s">
        <v>26</v>
      </c>
      <c r="G317" s="3">
        <v>30</v>
      </c>
      <c r="H317" s="3">
        <v>30</v>
      </c>
      <c r="I317" s="3">
        <v>0.2</v>
      </c>
      <c r="J317" s="4">
        <v>0.7</v>
      </c>
      <c r="K317" s="4">
        <v>1</v>
      </c>
      <c r="L317" s="4">
        <v>5</v>
      </c>
      <c r="M317" s="3">
        <v>1</v>
      </c>
      <c r="N317" s="3">
        <v>2</v>
      </c>
      <c r="O317" s="3">
        <f>HLOOKUP(O$5,[1]非R能力!$B$8:$F$558,$D317+1,0)</f>
        <v>871831.12044456822</v>
      </c>
      <c r="P317" s="3">
        <f>HLOOKUP(P$5,[1]非R能力!$B$8:$F$558,$D317+1,0)</f>
        <v>130111.03030422241</v>
      </c>
      <c r="Q317" s="3">
        <f>HLOOKUP(Q$5,[1]非R能力!$B$8:$F$558,$D317+1,0)</f>
        <v>74059.807990645917</v>
      </c>
      <c r="R317" s="3">
        <f>HLOOKUP(R$5,[1]非R能力!$B$8:$F$558,$D317+1,0)</f>
        <v>22179.169016468619</v>
      </c>
      <c r="S317" s="3">
        <f>HLOOKUP(S$5,[1]非R能力!$B$8:$F$558,$D317+1,0)</f>
        <v>28063.197988731845</v>
      </c>
      <c r="T317" s="3">
        <f>INDEX([1]非R能力!$H$9:$H$558,D317)</f>
        <v>25992.5402891413</v>
      </c>
      <c r="U317" s="3">
        <f>IF(INDEX([1]非R能力!$FK$9:$FK$558,D317)=0,0,10)</f>
        <v>10</v>
      </c>
      <c r="V317" s="3">
        <f>IF(INDEX([1]非R能力!$FH$9:$FH$558,D317)=0,0,5000)</f>
        <v>5000</v>
      </c>
      <c r="W317" s="3">
        <f>HLOOKUP(W$5,[2]人物技能基础!$O$3:$Q$553,$D317+1,0)</f>
        <v>3.637142857142857</v>
      </c>
      <c r="X317" s="3">
        <f>HLOOKUP(X$5,[2]人物技能基础!$O$3:$Q$553,$D317+1,0)</f>
        <v>2.0186428571428574</v>
      </c>
      <c r="Y317" s="3">
        <f>HLOOKUP(Y$5,[2]人物技能基础!$O$3:$Q$553,$D317+1,0)</f>
        <v>99.964285714285708</v>
      </c>
      <c r="Z317" s="3">
        <f t="shared" si="29"/>
        <v>3968346</v>
      </c>
      <c r="AA317" s="3">
        <f t="shared" si="30"/>
        <v>80072</v>
      </c>
      <c r="AB317" s="3">
        <f t="shared" si="31"/>
        <v>26022</v>
      </c>
      <c r="AC317" s="3">
        <f t="shared" si="32"/>
        <v>28063</v>
      </c>
      <c r="AD317" s="3">
        <f t="shared" si="33"/>
        <v>31684</v>
      </c>
    </row>
    <row r="318" spans="1:30" x14ac:dyDescent="0.15">
      <c r="A318" s="3">
        <v>313</v>
      </c>
      <c r="B318" s="3" t="str">
        <f t="shared" si="28"/>
        <v>通天塔313层boss</v>
      </c>
      <c r="C318" s="3">
        <f>INDEX([5]通天塔!$F$47:$F$1046,A318)</f>
        <v>360</v>
      </c>
      <c r="D318" s="3">
        <f t="shared" si="34"/>
        <v>360</v>
      </c>
      <c r="E318" s="3" t="s">
        <v>25</v>
      </c>
      <c r="F318" s="3" t="s">
        <v>26</v>
      </c>
      <c r="G318" s="3">
        <v>30</v>
      </c>
      <c r="H318" s="3">
        <v>30</v>
      </c>
      <c r="I318" s="3">
        <v>0.2</v>
      </c>
      <c r="J318" s="4">
        <v>0.7</v>
      </c>
      <c r="K318" s="4">
        <v>1</v>
      </c>
      <c r="L318" s="4">
        <v>5</v>
      </c>
      <c r="M318" s="3">
        <v>1</v>
      </c>
      <c r="N318" s="3">
        <v>2</v>
      </c>
      <c r="O318" s="3">
        <f>HLOOKUP(O$5,[1]非R能力!$B$8:$F$558,$D318+1,0)</f>
        <v>907979.82544906973</v>
      </c>
      <c r="P318" s="3">
        <f>HLOOKUP(P$5,[1]非R能力!$B$8:$F$558,$D318+1,0)</f>
        <v>135053.21729552685</v>
      </c>
      <c r="Q318" s="3">
        <f>HLOOKUP(Q$5,[1]非R能力!$B$8:$F$558,$D318+1,0)</f>
        <v>76137.118068390482</v>
      </c>
      <c r="R318" s="3">
        <f>HLOOKUP(R$5,[1]非R能力!$B$8:$F$558,$D318+1,0)</f>
        <v>22920.153443080537</v>
      </c>
      <c r="S318" s="3">
        <f>HLOOKUP(S$5,[1]非R能力!$B$8:$F$558,$D318+1,0)</f>
        <v>29126.360104929714</v>
      </c>
      <c r="T318" s="3">
        <f>INDEX([1]非R能力!$H$9:$H$558,D318)</f>
        <v>26152.405436787107</v>
      </c>
      <c r="U318" s="3">
        <f>IF(INDEX([1]非R能力!$FK$9:$FK$558,D318)=0,0,10)</f>
        <v>10</v>
      </c>
      <c r="V318" s="3">
        <f>IF(INDEX([1]非R能力!$FH$9:$FH$558,D318)=0,0,5000)</f>
        <v>5000</v>
      </c>
      <c r="W318" s="3">
        <f>HLOOKUP(W$5,[2]人物技能基础!$O$3:$Q$553,$D318+1,0)</f>
        <v>3.637142857142857</v>
      </c>
      <c r="X318" s="3">
        <f>HLOOKUP(X$5,[2]人物技能基础!$O$3:$Q$553,$D318+1,0)</f>
        <v>2.0186428571428574</v>
      </c>
      <c r="Y318" s="3">
        <f>HLOOKUP(Y$5,[2]人物技能基础!$O$3:$Q$553,$D318+1,0)</f>
        <v>99.964285714285708</v>
      </c>
      <c r="Z318" s="3">
        <f t="shared" si="29"/>
        <v>4105131</v>
      </c>
      <c r="AA318" s="3">
        <f t="shared" si="30"/>
        <v>82390</v>
      </c>
      <c r="AB318" s="3">
        <f t="shared" si="31"/>
        <v>27010</v>
      </c>
      <c r="AC318" s="3">
        <f t="shared" si="32"/>
        <v>29126</v>
      </c>
      <c r="AD318" s="3">
        <f t="shared" si="33"/>
        <v>32743</v>
      </c>
    </row>
    <row r="319" spans="1:30" x14ac:dyDescent="0.15">
      <c r="A319" s="3">
        <v>314</v>
      </c>
      <c r="B319" s="3" t="str">
        <f t="shared" si="28"/>
        <v>通天塔314层boss</v>
      </c>
      <c r="C319" s="3">
        <f>INDEX([5]通天塔!$F$47:$F$1046,A319)</f>
        <v>360</v>
      </c>
      <c r="D319" s="3">
        <f t="shared" si="34"/>
        <v>360</v>
      </c>
      <c r="E319" s="3" t="s">
        <v>25</v>
      </c>
      <c r="F319" s="3" t="s">
        <v>26</v>
      </c>
      <c r="G319" s="3">
        <v>30</v>
      </c>
      <c r="H319" s="3">
        <v>30</v>
      </c>
      <c r="I319" s="3">
        <v>0.2</v>
      </c>
      <c r="J319" s="4">
        <v>0.7</v>
      </c>
      <c r="K319" s="4">
        <v>1</v>
      </c>
      <c r="L319" s="4">
        <v>5</v>
      </c>
      <c r="M319" s="3">
        <v>1</v>
      </c>
      <c r="N319" s="3">
        <v>2</v>
      </c>
      <c r="O319" s="3">
        <f>HLOOKUP(O$5,[1]非R能力!$B$8:$F$558,$D319+1,0)</f>
        <v>907979.82544906973</v>
      </c>
      <c r="P319" s="3">
        <f>HLOOKUP(P$5,[1]非R能力!$B$8:$F$558,$D319+1,0)</f>
        <v>135053.21729552685</v>
      </c>
      <c r="Q319" s="3">
        <f>HLOOKUP(Q$5,[1]非R能力!$B$8:$F$558,$D319+1,0)</f>
        <v>76137.118068390482</v>
      </c>
      <c r="R319" s="3">
        <f>HLOOKUP(R$5,[1]非R能力!$B$8:$F$558,$D319+1,0)</f>
        <v>22920.153443080537</v>
      </c>
      <c r="S319" s="3">
        <f>HLOOKUP(S$5,[1]非R能力!$B$8:$F$558,$D319+1,0)</f>
        <v>29126.360104929714</v>
      </c>
      <c r="T319" s="3">
        <f>INDEX([1]非R能力!$H$9:$H$558,D319)</f>
        <v>26152.405436787107</v>
      </c>
      <c r="U319" s="3">
        <f>IF(INDEX([1]非R能力!$FK$9:$FK$558,D319)=0,0,10)</f>
        <v>10</v>
      </c>
      <c r="V319" s="3">
        <f>IF(INDEX([1]非R能力!$FH$9:$FH$558,D319)=0,0,5000)</f>
        <v>5000</v>
      </c>
      <c r="W319" s="3">
        <f>HLOOKUP(W$5,[2]人物技能基础!$O$3:$Q$553,$D319+1,0)</f>
        <v>3.637142857142857</v>
      </c>
      <c r="X319" s="3">
        <f>HLOOKUP(X$5,[2]人物技能基础!$O$3:$Q$553,$D319+1,0)</f>
        <v>2.0186428571428574</v>
      </c>
      <c r="Y319" s="3">
        <f>HLOOKUP(Y$5,[2]人物技能基础!$O$3:$Q$553,$D319+1,0)</f>
        <v>99.964285714285708</v>
      </c>
      <c r="Z319" s="3">
        <f t="shared" si="29"/>
        <v>4105131</v>
      </c>
      <c r="AA319" s="3">
        <f t="shared" si="30"/>
        <v>82390</v>
      </c>
      <c r="AB319" s="3">
        <f t="shared" si="31"/>
        <v>27010</v>
      </c>
      <c r="AC319" s="3">
        <f t="shared" si="32"/>
        <v>29126</v>
      </c>
      <c r="AD319" s="3">
        <f t="shared" si="33"/>
        <v>32743</v>
      </c>
    </row>
    <row r="320" spans="1:30" x14ac:dyDescent="0.15">
      <c r="A320" s="3">
        <v>315</v>
      </c>
      <c r="B320" s="3" t="str">
        <f t="shared" si="28"/>
        <v>通天塔315层boss</v>
      </c>
      <c r="C320" s="3">
        <f>INDEX([5]通天塔!$F$47:$F$1046,A320)</f>
        <v>361</v>
      </c>
      <c r="D320" s="3">
        <f t="shared" si="34"/>
        <v>361</v>
      </c>
      <c r="E320" s="3" t="s">
        <v>25</v>
      </c>
      <c r="F320" s="3" t="s">
        <v>26</v>
      </c>
      <c r="G320" s="3">
        <v>30</v>
      </c>
      <c r="H320" s="3">
        <v>30</v>
      </c>
      <c r="I320" s="3">
        <v>0.2</v>
      </c>
      <c r="J320" s="4">
        <v>0.7</v>
      </c>
      <c r="K320" s="4">
        <v>1</v>
      </c>
      <c r="L320" s="4">
        <v>5</v>
      </c>
      <c r="M320" s="3">
        <v>1</v>
      </c>
      <c r="N320" s="3">
        <v>2</v>
      </c>
      <c r="O320" s="3">
        <f>HLOOKUP(O$5,[1]非R能力!$B$8:$F$558,$D320+1,0)</f>
        <v>922836.53673662059</v>
      </c>
      <c r="P320" s="3">
        <f>HLOOKUP(P$5,[1]非R能力!$B$8:$F$558,$D320+1,0)</f>
        <v>137093.91240716368</v>
      </c>
      <c r="Q320" s="3">
        <f>HLOOKUP(Q$5,[1]非R能力!$B$8:$F$558,$D320+1,0)</f>
        <v>77241.878126827811</v>
      </c>
      <c r="R320" s="3">
        <f>HLOOKUP(R$5,[1]非R能力!$B$8:$F$558,$D320+1,0)</f>
        <v>23250.140156555975</v>
      </c>
      <c r="S320" s="3">
        <f>HLOOKUP(S$5,[1]非R能力!$B$8:$F$558,$D320+1,0)</f>
        <v>29530.549985999649</v>
      </c>
      <c r="T320" s="3">
        <f>INDEX([1]非R能力!$H$9:$H$558,D320)</f>
        <v>26313.046182458973</v>
      </c>
      <c r="U320" s="3">
        <f>IF(INDEX([1]非R能力!$FK$9:$FK$558,D320)=0,0,10)</f>
        <v>10</v>
      </c>
      <c r="V320" s="3">
        <f>IF(INDEX([1]非R能力!$FH$9:$FH$558,D320)=0,0,5000)</f>
        <v>5000</v>
      </c>
      <c r="W320" s="3">
        <f>HLOOKUP(W$5,[2]人物技能基础!$O$3:$Q$553,$D320+1,0)</f>
        <v>3.637142857142857</v>
      </c>
      <c r="X320" s="3">
        <f>HLOOKUP(X$5,[2]人物技能基础!$O$3:$Q$553,$D320+1,0)</f>
        <v>2.0186428571428574</v>
      </c>
      <c r="Y320" s="3">
        <f>HLOOKUP(Y$5,[2]人物技能基础!$O$3:$Q$553,$D320+1,0)</f>
        <v>99.964285714285708</v>
      </c>
      <c r="Z320" s="3">
        <f t="shared" si="29"/>
        <v>4163199</v>
      </c>
      <c r="AA320" s="3">
        <f t="shared" si="30"/>
        <v>83594</v>
      </c>
      <c r="AB320" s="3">
        <f t="shared" si="31"/>
        <v>27418</v>
      </c>
      <c r="AC320" s="3">
        <f t="shared" si="32"/>
        <v>29530</v>
      </c>
      <c r="AD320" s="3">
        <f t="shared" si="33"/>
        <v>33214</v>
      </c>
    </row>
    <row r="321" spans="1:30" x14ac:dyDescent="0.15">
      <c r="A321" s="3">
        <v>316</v>
      </c>
      <c r="B321" s="3" t="str">
        <f t="shared" si="28"/>
        <v>通天塔316层boss</v>
      </c>
      <c r="C321" s="3">
        <f>INDEX([5]通天塔!$F$47:$F$1046,A321)</f>
        <v>362</v>
      </c>
      <c r="D321" s="3">
        <f t="shared" si="34"/>
        <v>362</v>
      </c>
      <c r="E321" s="3" t="s">
        <v>25</v>
      </c>
      <c r="F321" s="3" t="s">
        <v>26</v>
      </c>
      <c r="G321" s="3">
        <v>30</v>
      </c>
      <c r="H321" s="3">
        <v>30</v>
      </c>
      <c r="I321" s="3">
        <v>0.2</v>
      </c>
      <c r="J321" s="4">
        <v>0.7</v>
      </c>
      <c r="K321" s="4">
        <v>1</v>
      </c>
      <c r="L321" s="4">
        <v>5</v>
      </c>
      <c r="M321" s="3">
        <v>1</v>
      </c>
      <c r="N321" s="3">
        <v>2</v>
      </c>
      <c r="O321" s="3">
        <f>HLOOKUP(O$5,[1]非R能力!$B$8:$F$558,$D321+1,0)</f>
        <v>934224.03884077142</v>
      </c>
      <c r="P321" s="3">
        <f>HLOOKUP(P$5,[1]非R能力!$B$8:$F$558,$D321+1,0)</f>
        <v>138694.66886185619</v>
      </c>
      <c r="Q321" s="3">
        <f>HLOOKUP(Q$5,[1]非R能力!$B$8:$F$558,$D321+1,0)</f>
        <v>78142.972693097807</v>
      </c>
      <c r="R321" s="3">
        <f>HLOOKUP(R$5,[1]非R能力!$B$8:$F$558,$D321+1,0)</f>
        <v>23509.331525227863</v>
      </c>
      <c r="S321" s="3">
        <f>HLOOKUP(S$5,[1]非R能力!$B$8:$F$558,$D321+1,0)</f>
        <v>29896.296628040247</v>
      </c>
      <c r="T321" s="3">
        <f>INDEX([1]非R能力!$H$9:$H$558,D321)</f>
        <v>26474.465525760002</v>
      </c>
      <c r="U321" s="3">
        <f>IF(INDEX([1]非R能力!$FK$9:$FK$558,D321)=0,0,10)</f>
        <v>10</v>
      </c>
      <c r="V321" s="3">
        <f>IF(INDEX([1]非R能力!$FH$9:$FH$558,D321)=0,0,5000)</f>
        <v>5000</v>
      </c>
      <c r="W321" s="3">
        <f>HLOOKUP(W$5,[2]人物技能基础!$O$3:$Q$553,$D321+1,0)</f>
        <v>3.637142857142857</v>
      </c>
      <c r="X321" s="3">
        <f>HLOOKUP(X$5,[2]人物技能基础!$O$3:$Q$553,$D321+1,0)</f>
        <v>2.0186428571428574</v>
      </c>
      <c r="Y321" s="3">
        <f>HLOOKUP(Y$5,[2]人物技能基础!$O$3:$Q$553,$D321+1,0)</f>
        <v>99.964285714285708</v>
      </c>
      <c r="Z321" s="3">
        <f t="shared" si="29"/>
        <v>4209346</v>
      </c>
      <c r="AA321" s="3">
        <f t="shared" si="30"/>
        <v>84571</v>
      </c>
      <c r="AB321" s="3">
        <f t="shared" si="31"/>
        <v>27738</v>
      </c>
      <c r="AC321" s="3">
        <f t="shared" si="32"/>
        <v>29896</v>
      </c>
      <c r="AD321" s="3">
        <f t="shared" si="33"/>
        <v>33584</v>
      </c>
    </row>
    <row r="322" spans="1:30" x14ac:dyDescent="0.15">
      <c r="A322" s="3">
        <v>317</v>
      </c>
      <c r="B322" s="3" t="str">
        <f t="shared" si="28"/>
        <v>通天塔317层boss</v>
      </c>
      <c r="C322" s="3">
        <f>INDEX([5]通天塔!$F$47:$F$1046,A322)</f>
        <v>362</v>
      </c>
      <c r="D322" s="3">
        <f t="shared" si="34"/>
        <v>362</v>
      </c>
      <c r="E322" s="3" t="s">
        <v>25</v>
      </c>
      <c r="F322" s="3" t="s">
        <v>26</v>
      </c>
      <c r="G322" s="3">
        <v>30</v>
      </c>
      <c r="H322" s="3">
        <v>30</v>
      </c>
      <c r="I322" s="3">
        <v>0.2</v>
      </c>
      <c r="J322" s="4">
        <v>0.7</v>
      </c>
      <c r="K322" s="4">
        <v>1</v>
      </c>
      <c r="L322" s="4">
        <v>5</v>
      </c>
      <c r="M322" s="3">
        <v>1</v>
      </c>
      <c r="N322" s="3">
        <v>2</v>
      </c>
      <c r="O322" s="3">
        <f>HLOOKUP(O$5,[1]非R能力!$B$8:$F$558,$D322+1,0)</f>
        <v>934224.03884077142</v>
      </c>
      <c r="P322" s="3">
        <f>HLOOKUP(P$5,[1]非R能力!$B$8:$F$558,$D322+1,0)</f>
        <v>138694.66886185619</v>
      </c>
      <c r="Q322" s="3">
        <f>HLOOKUP(Q$5,[1]非R能力!$B$8:$F$558,$D322+1,0)</f>
        <v>78142.972693097807</v>
      </c>
      <c r="R322" s="3">
        <f>HLOOKUP(R$5,[1]非R能力!$B$8:$F$558,$D322+1,0)</f>
        <v>23509.331525227863</v>
      </c>
      <c r="S322" s="3">
        <f>HLOOKUP(S$5,[1]非R能力!$B$8:$F$558,$D322+1,0)</f>
        <v>29896.296628040247</v>
      </c>
      <c r="T322" s="3">
        <f>INDEX([1]非R能力!$H$9:$H$558,D322)</f>
        <v>26474.465525760002</v>
      </c>
      <c r="U322" s="3">
        <f>IF(INDEX([1]非R能力!$FK$9:$FK$558,D322)=0,0,10)</f>
        <v>10</v>
      </c>
      <c r="V322" s="3">
        <f>IF(INDEX([1]非R能力!$FH$9:$FH$558,D322)=0,0,5000)</f>
        <v>5000</v>
      </c>
      <c r="W322" s="3">
        <f>HLOOKUP(W$5,[2]人物技能基础!$O$3:$Q$553,$D322+1,0)</f>
        <v>3.637142857142857</v>
      </c>
      <c r="X322" s="3">
        <f>HLOOKUP(X$5,[2]人物技能基础!$O$3:$Q$553,$D322+1,0)</f>
        <v>2.0186428571428574</v>
      </c>
      <c r="Y322" s="3">
        <f>HLOOKUP(Y$5,[2]人物技能基础!$O$3:$Q$553,$D322+1,0)</f>
        <v>99.964285714285708</v>
      </c>
      <c r="Z322" s="3">
        <f t="shared" si="29"/>
        <v>4209346</v>
      </c>
      <c r="AA322" s="3">
        <f t="shared" si="30"/>
        <v>84571</v>
      </c>
      <c r="AB322" s="3">
        <f t="shared" si="31"/>
        <v>27738</v>
      </c>
      <c r="AC322" s="3">
        <f t="shared" si="32"/>
        <v>29896</v>
      </c>
      <c r="AD322" s="3">
        <f t="shared" si="33"/>
        <v>33584</v>
      </c>
    </row>
    <row r="323" spans="1:30" x14ac:dyDescent="0.15">
      <c r="A323" s="3">
        <v>318</v>
      </c>
      <c r="B323" s="3" t="str">
        <f t="shared" si="28"/>
        <v>通天塔318层boss</v>
      </c>
      <c r="C323" s="3">
        <f>INDEX([5]通天塔!$F$47:$F$1046,A323)</f>
        <v>363</v>
      </c>
      <c r="D323" s="3">
        <f t="shared" si="34"/>
        <v>363</v>
      </c>
      <c r="E323" s="3" t="s">
        <v>25</v>
      </c>
      <c r="F323" s="3" t="s">
        <v>26</v>
      </c>
      <c r="G323" s="3">
        <v>30</v>
      </c>
      <c r="H323" s="3">
        <v>30</v>
      </c>
      <c r="I323" s="3">
        <v>0.2</v>
      </c>
      <c r="J323" s="4">
        <v>0.7</v>
      </c>
      <c r="K323" s="4">
        <v>1</v>
      </c>
      <c r="L323" s="4">
        <v>5</v>
      </c>
      <c r="M323" s="3">
        <v>1</v>
      </c>
      <c r="N323" s="3">
        <v>2</v>
      </c>
      <c r="O323" s="3">
        <f>HLOOKUP(O$5,[1]非R能力!$B$8:$F$558,$D323+1,0)</f>
        <v>945116.00496223534</v>
      </c>
      <c r="P323" s="3">
        <f>HLOOKUP(P$5,[1]非R能力!$B$8:$F$558,$D323+1,0)</f>
        <v>140316.46781756435</v>
      </c>
      <c r="Q323" s="3">
        <f>HLOOKUP(Q$5,[1]非R能力!$B$8:$F$558,$D323+1,0)</f>
        <v>79012.031654685867</v>
      </c>
      <c r="R323" s="3">
        <f>HLOOKUP(R$5,[1]非R能力!$B$8:$F$558,$D323+1,0)</f>
        <v>23758.870953878002</v>
      </c>
      <c r="S323" s="3">
        <f>HLOOKUP(S$5,[1]非R能力!$B$8:$F$558,$D323+1,0)</f>
        <v>30231.67339678459</v>
      </c>
      <c r="T323" s="3">
        <f>INDEX([1]非R能力!$H$9:$H$558,D323)</f>
        <v>26636.66647244004</v>
      </c>
      <c r="U323" s="3">
        <f>IF(INDEX([1]非R能力!$FK$9:$FK$558,D323)=0,0,10)</f>
        <v>10</v>
      </c>
      <c r="V323" s="3">
        <f>IF(INDEX([1]非R能力!$FH$9:$FH$558,D323)=0,0,5000)</f>
        <v>5000</v>
      </c>
      <c r="W323" s="3">
        <f>HLOOKUP(W$5,[2]人物技能基础!$O$3:$Q$553,$D323+1,0)</f>
        <v>3.637142857142857</v>
      </c>
      <c r="X323" s="3">
        <f>HLOOKUP(X$5,[2]人物技能基础!$O$3:$Q$553,$D323+1,0)</f>
        <v>2.0186428571428574</v>
      </c>
      <c r="Y323" s="3">
        <f>HLOOKUP(Y$5,[2]人物技能基础!$O$3:$Q$553,$D323+1,0)</f>
        <v>99.964285714285708</v>
      </c>
      <c r="Z323" s="3">
        <f t="shared" si="29"/>
        <v>4256049</v>
      </c>
      <c r="AA323" s="3">
        <f t="shared" si="30"/>
        <v>85512</v>
      </c>
      <c r="AB323" s="3">
        <f t="shared" si="31"/>
        <v>28063</v>
      </c>
      <c r="AC323" s="3">
        <f t="shared" si="32"/>
        <v>30231</v>
      </c>
      <c r="AD323" s="3">
        <f t="shared" si="33"/>
        <v>33941</v>
      </c>
    </row>
    <row r="324" spans="1:30" x14ac:dyDescent="0.15">
      <c r="A324" s="3">
        <v>319</v>
      </c>
      <c r="B324" s="3" t="str">
        <f t="shared" si="28"/>
        <v>通天塔319层boss</v>
      </c>
      <c r="C324" s="3">
        <f>INDEX([5]通天塔!$F$47:$F$1046,A324)</f>
        <v>364</v>
      </c>
      <c r="D324" s="3">
        <f t="shared" si="34"/>
        <v>364</v>
      </c>
      <c r="E324" s="3" t="s">
        <v>25</v>
      </c>
      <c r="F324" s="3" t="s">
        <v>26</v>
      </c>
      <c r="G324" s="3">
        <v>30</v>
      </c>
      <c r="H324" s="3">
        <v>30</v>
      </c>
      <c r="I324" s="3">
        <v>0.2</v>
      </c>
      <c r="J324" s="4">
        <v>0.7</v>
      </c>
      <c r="K324" s="4">
        <v>1</v>
      </c>
      <c r="L324" s="4">
        <v>5</v>
      </c>
      <c r="M324" s="3">
        <v>1</v>
      </c>
      <c r="N324" s="3">
        <v>2</v>
      </c>
      <c r="O324" s="3">
        <f>HLOOKUP(O$5,[1]非R能力!$B$8:$F$558,$D324+1,0)</f>
        <v>954995.2433973283</v>
      </c>
      <c r="P324" s="3">
        <f>HLOOKUP(P$5,[1]非R能力!$B$8:$F$558,$D324+1,0)</f>
        <v>141710.79591623129</v>
      </c>
      <c r="Q324" s="3">
        <f>HLOOKUP(Q$5,[1]非R能力!$B$8:$F$558,$D324+1,0)</f>
        <v>79779.723661857453</v>
      </c>
      <c r="R324" s="3">
        <f>HLOOKUP(R$5,[1]非R能力!$B$8:$F$558,$D324+1,0)</f>
        <v>23972.883831006529</v>
      </c>
      <c r="S324" s="3">
        <f>HLOOKUP(S$5,[1]非R能力!$B$8:$F$558,$D324+1,0)</f>
        <v>30510.020993411115</v>
      </c>
      <c r="T324" s="3">
        <f>INDEX([1]非R能力!$H$9:$H$558,D324)</f>
        <v>26799.652034395644</v>
      </c>
      <c r="U324" s="3">
        <f>IF(INDEX([1]非R能力!$FK$9:$FK$558,D324)=0,0,10)</f>
        <v>10</v>
      </c>
      <c r="V324" s="3">
        <f>IF(INDEX([1]非R能力!$FH$9:$FH$558,D324)=0,0,5000)</f>
        <v>5000</v>
      </c>
      <c r="W324" s="3">
        <f>HLOOKUP(W$5,[2]人物技能基础!$O$3:$Q$553,$D324+1,0)</f>
        <v>3.637142857142857</v>
      </c>
      <c r="X324" s="3">
        <f>HLOOKUP(X$5,[2]人物技能基础!$O$3:$Q$553,$D324+1,0)</f>
        <v>2.0186428571428574</v>
      </c>
      <c r="Y324" s="3">
        <f>HLOOKUP(Y$5,[2]人物技能基础!$O$3:$Q$553,$D324+1,0)</f>
        <v>99.964285714285708</v>
      </c>
      <c r="Z324" s="3">
        <f t="shared" si="29"/>
        <v>4296612</v>
      </c>
      <c r="AA324" s="3">
        <f t="shared" si="30"/>
        <v>86346</v>
      </c>
      <c r="AB324" s="3">
        <f t="shared" si="31"/>
        <v>28342</v>
      </c>
      <c r="AC324" s="3">
        <f t="shared" si="32"/>
        <v>30510</v>
      </c>
      <c r="AD324" s="3">
        <f t="shared" si="33"/>
        <v>34246</v>
      </c>
    </row>
    <row r="325" spans="1:30" x14ac:dyDescent="0.15">
      <c r="A325" s="3">
        <v>320</v>
      </c>
      <c r="B325" s="3" t="str">
        <f t="shared" si="28"/>
        <v>通天塔320层boss</v>
      </c>
      <c r="C325" s="3">
        <f>INDEX([5]通天塔!$F$47:$F$1046,A325)</f>
        <v>365</v>
      </c>
      <c r="D325" s="3">
        <f t="shared" si="34"/>
        <v>365</v>
      </c>
      <c r="E325" s="3" t="s">
        <v>25</v>
      </c>
      <c r="F325" s="3" t="s">
        <v>26</v>
      </c>
      <c r="G325" s="3">
        <v>30</v>
      </c>
      <c r="H325" s="3">
        <v>30</v>
      </c>
      <c r="I325" s="3">
        <v>0.2</v>
      </c>
      <c r="J325" s="4">
        <v>0.7</v>
      </c>
      <c r="K325" s="4">
        <v>1</v>
      </c>
      <c r="L325" s="4">
        <v>5</v>
      </c>
      <c r="M325" s="3">
        <v>1</v>
      </c>
      <c r="N325" s="3">
        <v>2</v>
      </c>
      <c r="O325" s="3">
        <f>HLOOKUP(O$5,[1]非R能力!$B$8:$F$558,$D325+1,0)</f>
        <v>965136.5292874173</v>
      </c>
      <c r="P325" s="3">
        <f>HLOOKUP(P$5,[1]非R能力!$B$8:$F$558,$D325+1,0)</f>
        <v>143107.51067460075</v>
      </c>
      <c r="Q325" s="3">
        <f>HLOOKUP(Q$5,[1]非R能力!$B$8:$F$558,$D325+1,0)</f>
        <v>80556.176559039406</v>
      </c>
      <c r="R325" s="3">
        <f>HLOOKUP(R$5,[1]非R能力!$B$8:$F$558,$D325+1,0)</f>
        <v>24187.235578377251</v>
      </c>
      <c r="S325" s="3">
        <f>HLOOKUP(S$5,[1]非R能力!$B$8:$F$558,$D325+1,0)</f>
        <v>33105.183927955521</v>
      </c>
      <c r="T325" s="3">
        <f>INDEX([1]非R能力!$H$9:$H$558,D325)</f>
        <v>26963.425229670109</v>
      </c>
      <c r="U325" s="3">
        <f>IF(INDEX([1]非R能力!$FK$9:$FK$558,D325)=0,0,10)</f>
        <v>10</v>
      </c>
      <c r="V325" s="3">
        <f>IF(INDEX([1]非R能力!$FH$9:$FH$558,D325)=0,0,5000)</f>
        <v>5000</v>
      </c>
      <c r="W325" s="3">
        <f>HLOOKUP(W$5,[2]人物技能基础!$O$3:$Q$553,$D325+1,0)</f>
        <v>3.637142857142857</v>
      </c>
      <c r="X325" s="3">
        <f>HLOOKUP(X$5,[2]人物技能基础!$O$3:$Q$553,$D325+1,0)</f>
        <v>2.0186428571428574</v>
      </c>
      <c r="Y325" s="3">
        <f>HLOOKUP(Y$5,[2]人物技能基础!$O$3:$Q$553,$D325+1,0)</f>
        <v>99.964285714285708</v>
      </c>
      <c r="Z325" s="3">
        <f t="shared" si="29"/>
        <v>4337268</v>
      </c>
      <c r="AA325" s="3">
        <f t="shared" si="30"/>
        <v>87190</v>
      </c>
      <c r="AB325" s="3">
        <f t="shared" si="31"/>
        <v>28621</v>
      </c>
      <c r="AC325" s="3">
        <f t="shared" si="32"/>
        <v>33105</v>
      </c>
      <c r="AD325" s="3">
        <f t="shared" si="33"/>
        <v>34553</v>
      </c>
    </row>
    <row r="326" spans="1:30" x14ac:dyDescent="0.15">
      <c r="A326" s="3">
        <v>321</v>
      </c>
      <c r="B326" s="3" t="str">
        <f t="shared" si="28"/>
        <v>通天塔321层boss</v>
      </c>
      <c r="C326" s="3">
        <f>INDEX([5]通天塔!$F$47:$F$1046,A326)</f>
        <v>365</v>
      </c>
      <c r="D326" s="3">
        <f t="shared" si="34"/>
        <v>365</v>
      </c>
      <c r="E326" s="3" t="s">
        <v>25</v>
      </c>
      <c r="F326" s="3" t="s">
        <v>26</v>
      </c>
      <c r="G326" s="3">
        <v>30</v>
      </c>
      <c r="H326" s="3">
        <v>30</v>
      </c>
      <c r="I326" s="3">
        <v>0.2</v>
      </c>
      <c r="J326" s="4">
        <v>0.7</v>
      </c>
      <c r="K326" s="4">
        <v>1</v>
      </c>
      <c r="L326" s="4">
        <v>5</v>
      </c>
      <c r="M326" s="3">
        <v>1</v>
      </c>
      <c r="N326" s="3">
        <v>2</v>
      </c>
      <c r="O326" s="3">
        <f>HLOOKUP(O$5,[1]非R能力!$B$8:$F$558,$D326+1,0)</f>
        <v>965136.5292874173</v>
      </c>
      <c r="P326" s="3">
        <f>HLOOKUP(P$5,[1]非R能力!$B$8:$F$558,$D326+1,0)</f>
        <v>143107.51067460075</v>
      </c>
      <c r="Q326" s="3">
        <f>HLOOKUP(Q$5,[1]非R能力!$B$8:$F$558,$D326+1,0)</f>
        <v>80556.176559039406</v>
      </c>
      <c r="R326" s="3">
        <f>HLOOKUP(R$5,[1]非R能力!$B$8:$F$558,$D326+1,0)</f>
        <v>24187.235578377251</v>
      </c>
      <c r="S326" s="3">
        <f>HLOOKUP(S$5,[1]非R能力!$B$8:$F$558,$D326+1,0)</f>
        <v>33105.183927955521</v>
      </c>
      <c r="T326" s="3">
        <f>INDEX([1]非R能力!$H$9:$H$558,D326)</f>
        <v>26963.425229670109</v>
      </c>
      <c r="U326" s="3">
        <f>IF(INDEX([1]非R能力!$FK$9:$FK$558,D326)=0,0,10)</f>
        <v>10</v>
      </c>
      <c r="V326" s="3">
        <f>IF(INDEX([1]非R能力!$FH$9:$FH$558,D326)=0,0,5000)</f>
        <v>5000</v>
      </c>
      <c r="W326" s="3">
        <f>HLOOKUP(W$5,[2]人物技能基础!$O$3:$Q$553,$D326+1,0)</f>
        <v>3.637142857142857</v>
      </c>
      <c r="X326" s="3">
        <f>HLOOKUP(X$5,[2]人物技能基础!$O$3:$Q$553,$D326+1,0)</f>
        <v>2.0186428571428574</v>
      </c>
      <c r="Y326" s="3">
        <f>HLOOKUP(Y$5,[2]人物技能基础!$O$3:$Q$553,$D326+1,0)</f>
        <v>99.964285714285708</v>
      </c>
      <c r="Z326" s="3">
        <f t="shared" si="29"/>
        <v>4337268</v>
      </c>
      <c r="AA326" s="3">
        <f t="shared" si="30"/>
        <v>87190</v>
      </c>
      <c r="AB326" s="3">
        <f t="shared" si="31"/>
        <v>28621</v>
      </c>
      <c r="AC326" s="3">
        <f t="shared" si="32"/>
        <v>33105</v>
      </c>
      <c r="AD326" s="3">
        <f t="shared" si="33"/>
        <v>34553</v>
      </c>
    </row>
    <row r="327" spans="1:30" x14ac:dyDescent="0.15">
      <c r="A327" s="3">
        <v>322</v>
      </c>
      <c r="B327" s="3" t="str">
        <f t="shared" ref="B327:B390" si="35">"通天塔"&amp;A327&amp;"层boss"</f>
        <v>通天塔322层boss</v>
      </c>
      <c r="C327" s="3">
        <f>INDEX([5]通天塔!$F$47:$F$1046,A327)</f>
        <v>365</v>
      </c>
      <c r="D327" s="3">
        <f t="shared" si="34"/>
        <v>365</v>
      </c>
      <c r="E327" s="3" t="s">
        <v>25</v>
      </c>
      <c r="F327" s="3" t="s">
        <v>26</v>
      </c>
      <c r="G327" s="3">
        <v>30</v>
      </c>
      <c r="H327" s="3">
        <v>30</v>
      </c>
      <c r="I327" s="3">
        <v>0.2</v>
      </c>
      <c r="J327" s="4">
        <v>0.7</v>
      </c>
      <c r="K327" s="4">
        <v>1</v>
      </c>
      <c r="L327" s="4">
        <v>5</v>
      </c>
      <c r="M327" s="3">
        <v>1</v>
      </c>
      <c r="N327" s="3">
        <v>2</v>
      </c>
      <c r="O327" s="3">
        <f>HLOOKUP(O$5,[1]非R能力!$B$8:$F$558,$D327+1,0)</f>
        <v>965136.5292874173</v>
      </c>
      <c r="P327" s="3">
        <f>HLOOKUP(P$5,[1]非R能力!$B$8:$F$558,$D327+1,0)</f>
        <v>143107.51067460075</v>
      </c>
      <c r="Q327" s="3">
        <f>HLOOKUP(Q$5,[1]非R能力!$B$8:$F$558,$D327+1,0)</f>
        <v>80556.176559039406</v>
      </c>
      <c r="R327" s="3">
        <f>HLOOKUP(R$5,[1]非R能力!$B$8:$F$558,$D327+1,0)</f>
        <v>24187.235578377251</v>
      </c>
      <c r="S327" s="3">
        <f>HLOOKUP(S$5,[1]非R能力!$B$8:$F$558,$D327+1,0)</f>
        <v>33105.183927955521</v>
      </c>
      <c r="T327" s="3">
        <f>INDEX([1]非R能力!$H$9:$H$558,D327)</f>
        <v>26963.425229670109</v>
      </c>
      <c r="U327" s="3">
        <f>IF(INDEX([1]非R能力!$FK$9:$FK$558,D327)=0,0,10)</f>
        <v>10</v>
      </c>
      <c r="V327" s="3">
        <f>IF(INDEX([1]非R能力!$FH$9:$FH$558,D327)=0,0,5000)</f>
        <v>5000</v>
      </c>
      <c r="W327" s="3">
        <f>HLOOKUP(W$5,[2]人物技能基础!$O$3:$Q$553,$D327+1,0)</f>
        <v>3.637142857142857</v>
      </c>
      <c r="X327" s="3">
        <f>HLOOKUP(X$5,[2]人物技能基础!$O$3:$Q$553,$D327+1,0)</f>
        <v>2.0186428571428574</v>
      </c>
      <c r="Y327" s="3">
        <f>HLOOKUP(Y$5,[2]人物技能基础!$O$3:$Q$553,$D327+1,0)</f>
        <v>99.964285714285708</v>
      </c>
      <c r="Z327" s="3">
        <f t="shared" ref="Z327:Z390" si="36">INT(((P327-AB327)*X327+(Y327+T327))*G327*J327*$D$2)</f>
        <v>4337268</v>
      </c>
      <c r="AA327" s="3">
        <f t="shared" ref="AA327:AA390" si="37">IF(H327=0,IF(U327=0,INT(Q327/5),IF(V327=0,INT(Q327/5),INT((V327/U327)/(1/N327*M327)/L327+Q327))),INT((IF(U327=0,0,V327/U327/(1/N327*M327))+O327/H327)/L327+Q327))</f>
        <v>87190</v>
      </c>
      <c r="AB327" s="3">
        <f t="shared" ref="AB327:AB390" si="38">INT(P327*I327)</f>
        <v>28621</v>
      </c>
      <c r="AC327" s="3">
        <f t="shared" ref="AC327:AC390" si="39">INT(K327*S327)</f>
        <v>33105</v>
      </c>
      <c r="AD327" s="3">
        <f t="shared" ref="AD327:AD390" si="40">INT(R327/J327)</f>
        <v>34553</v>
      </c>
    </row>
    <row r="328" spans="1:30" x14ac:dyDescent="0.15">
      <c r="A328" s="3">
        <v>323</v>
      </c>
      <c r="B328" s="3" t="str">
        <f t="shared" si="35"/>
        <v>通天塔323层boss</v>
      </c>
      <c r="C328" s="3">
        <f>INDEX([5]通天塔!$F$47:$F$1046,A328)</f>
        <v>366</v>
      </c>
      <c r="D328" s="3">
        <f t="shared" si="34"/>
        <v>366</v>
      </c>
      <c r="E328" s="3" t="s">
        <v>25</v>
      </c>
      <c r="F328" s="3" t="s">
        <v>26</v>
      </c>
      <c r="G328" s="3">
        <v>30</v>
      </c>
      <c r="H328" s="3">
        <v>30</v>
      </c>
      <c r="I328" s="3">
        <v>0.2</v>
      </c>
      <c r="J328" s="4">
        <v>0.7</v>
      </c>
      <c r="K328" s="4">
        <v>1</v>
      </c>
      <c r="L328" s="4">
        <v>5</v>
      </c>
      <c r="M328" s="3">
        <v>1</v>
      </c>
      <c r="N328" s="3">
        <v>2</v>
      </c>
      <c r="O328" s="3">
        <f>HLOOKUP(O$5,[1]非R能力!$B$8:$F$558,$D328+1,0)</f>
        <v>973906.08359270031</v>
      </c>
      <c r="P328" s="3">
        <f>HLOOKUP(P$5,[1]非R能力!$B$8:$F$558,$D328+1,0)</f>
        <v>144427.20022304013</v>
      </c>
      <c r="Q328" s="3">
        <f>HLOOKUP(Q$5,[1]非R能力!$B$8:$F$558,$D328+1,0)</f>
        <v>81275.230651616657</v>
      </c>
      <c r="R328" s="3">
        <f>HLOOKUP(R$5,[1]非R能力!$B$8:$F$558,$D328+1,0)</f>
        <v>24404.422542161319</v>
      </c>
      <c r="S328" s="3">
        <f>HLOOKUP(S$5,[1]非R能力!$B$8:$F$558,$D328+1,0)</f>
        <v>33385.598774780665</v>
      </c>
      <c r="T328" s="3">
        <f>INDEX([1]非R能力!$H$9:$H$558,D328)</f>
        <v>27127.989082453452</v>
      </c>
      <c r="U328" s="3">
        <f>IF(INDEX([1]非R能力!$FK$9:$FK$558,D328)=0,0,10)</f>
        <v>10</v>
      </c>
      <c r="V328" s="3">
        <f>IF(INDEX([1]非R能力!$FH$9:$FH$558,D328)=0,0,5000)</f>
        <v>5000</v>
      </c>
      <c r="W328" s="3">
        <f>HLOOKUP(W$5,[2]人物技能基础!$O$3:$Q$553,$D328+1,0)</f>
        <v>3.637142857142857</v>
      </c>
      <c r="X328" s="3">
        <f>HLOOKUP(X$5,[2]人物技能基础!$O$3:$Q$553,$D328+1,0)</f>
        <v>2.0186428571428574</v>
      </c>
      <c r="Y328" s="3">
        <f>HLOOKUP(Y$5,[2]人物技能基础!$O$3:$Q$553,$D328+1,0)</f>
        <v>99.964285714285708</v>
      </c>
      <c r="Z328" s="3">
        <f t="shared" si="36"/>
        <v>4375835</v>
      </c>
      <c r="AA328" s="3">
        <f t="shared" si="37"/>
        <v>87967</v>
      </c>
      <c r="AB328" s="3">
        <f t="shared" si="38"/>
        <v>28885</v>
      </c>
      <c r="AC328" s="3">
        <f t="shared" si="39"/>
        <v>33385</v>
      </c>
      <c r="AD328" s="3">
        <f t="shared" si="40"/>
        <v>34863</v>
      </c>
    </row>
    <row r="329" spans="1:30" x14ac:dyDescent="0.15">
      <c r="A329" s="3">
        <v>324</v>
      </c>
      <c r="B329" s="3" t="str">
        <f t="shared" si="35"/>
        <v>通天塔324层boss</v>
      </c>
      <c r="C329" s="3">
        <f>INDEX([5]通天塔!$F$47:$F$1046,A329)</f>
        <v>366</v>
      </c>
      <c r="D329" s="3">
        <f t="shared" ref="D329:D392" si="41">C329</f>
        <v>366</v>
      </c>
      <c r="E329" s="3" t="s">
        <v>25</v>
      </c>
      <c r="F329" s="3" t="s">
        <v>26</v>
      </c>
      <c r="G329" s="3">
        <v>30</v>
      </c>
      <c r="H329" s="3">
        <v>30</v>
      </c>
      <c r="I329" s="3">
        <v>0.2</v>
      </c>
      <c r="J329" s="4">
        <v>0.7</v>
      </c>
      <c r="K329" s="4">
        <v>1</v>
      </c>
      <c r="L329" s="4">
        <v>5</v>
      </c>
      <c r="M329" s="3">
        <v>1</v>
      </c>
      <c r="N329" s="3">
        <v>2</v>
      </c>
      <c r="O329" s="3">
        <f>HLOOKUP(O$5,[1]非R能力!$B$8:$F$558,$D329+1,0)</f>
        <v>973906.08359270031</v>
      </c>
      <c r="P329" s="3">
        <f>HLOOKUP(P$5,[1]非R能力!$B$8:$F$558,$D329+1,0)</f>
        <v>144427.20022304013</v>
      </c>
      <c r="Q329" s="3">
        <f>HLOOKUP(Q$5,[1]非R能力!$B$8:$F$558,$D329+1,0)</f>
        <v>81275.230651616657</v>
      </c>
      <c r="R329" s="3">
        <f>HLOOKUP(R$5,[1]非R能力!$B$8:$F$558,$D329+1,0)</f>
        <v>24404.422542161319</v>
      </c>
      <c r="S329" s="3">
        <f>HLOOKUP(S$5,[1]非R能力!$B$8:$F$558,$D329+1,0)</f>
        <v>33385.598774780665</v>
      </c>
      <c r="T329" s="3">
        <f>INDEX([1]非R能力!$H$9:$H$558,D329)</f>
        <v>27127.989082453452</v>
      </c>
      <c r="U329" s="3">
        <f>IF(INDEX([1]非R能力!$FK$9:$FK$558,D329)=0,0,10)</f>
        <v>10</v>
      </c>
      <c r="V329" s="3">
        <f>IF(INDEX([1]非R能力!$FH$9:$FH$558,D329)=0,0,5000)</f>
        <v>5000</v>
      </c>
      <c r="W329" s="3">
        <f>HLOOKUP(W$5,[2]人物技能基础!$O$3:$Q$553,$D329+1,0)</f>
        <v>3.637142857142857</v>
      </c>
      <c r="X329" s="3">
        <f>HLOOKUP(X$5,[2]人物技能基础!$O$3:$Q$553,$D329+1,0)</f>
        <v>2.0186428571428574</v>
      </c>
      <c r="Y329" s="3">
        <f>HLOOKUP(Y$5,[2]人物技能基础!$O$3:$Q$553,$D329+1,0)</f>
        <v>99.964285714285708</v>
      </c>
      <c r="Z329" s="3">
        <f t="shared" si="36"/>
        <v>4375835</v>
      </c>
      <c r="AA329" s="3">
        <f t="shared" si="37"/>
        <v>87967</v>
      </c>
      <c r="AB329" s="3">
        <f t="shared" si="38"/>
        <v>28885</v>
      </c>
      <c r="AC329" s="3">
        <f t="shared" si="39"/>
        <v>33385</v>
      </c>
      <c r="AD329" s="3">
        <f t="shared" si="40"/>
        <v>34863</v>
      </c>
    </row>
    <row r="330" spans="1:30" x14ac:dyDescent="0.15">
      <c r="A330" s="3">
        <v>325</v>
      </c>
      <c r="B330" s="3" t="str">
        <f t="shared" si="35"/>
        <v>通天塔325层boss</v>
      </c>
      <c r="C330" s="3">
        <f>INDEX([5]通天塔!$F$47:$F$1046,A330)</f>
        <v>367</v>
      </c>
      <c r="D330" s="3">
        <f t="shared" si="41"/>
        <v>367</v>
      </c>
      <c r="E330" s="3" t="s">
        <v>25</v>
      </c>
      <c r="F330" s="3" t="s">
        <v>26</v>
      </c>
      <c r="G330" s="3">
        <v>30</v>
      </c>
      <c r="H330" s="3">
        <v>30</v>
      </c>
      <c r="I330" s="3">
        <v>0.2</v>
      </c>
      <c r="J330" s="4">
        <v>0.7</v>
      </c>
      <c r="K330" s="4">
        <v>1</v>
      </c>
      <c r="L330" s="4">
        <v>5</v>
      </c>
      <c r="M330" s="3">
        <v>1</v>
      </c>
      <c r="N330" s="3">
        <v>2</v>
      </c>
      <c r="O330" s="3">
        <f>HLOOKUP(O$5,[1]非R能力!$B$8:$F$558,$D330+1,0)</f>
        <v>982866.74042730825</v>
      </c>
      <c r="P330" s="3">
        <f>HLOOKUP(P$5,[1]非R能力!$B$8:$F$558,$D330+1,0)</f>
        <v>145714.36148413992</v>
      </c>
      <c r="Q330" s="3">
        <f>HLOOKUP(Q$5,[1]非R能力!$B$8:$F$558,$D330+1,0)</f>
        <v>82008.489172891699</v>
      </c>
      <c r="R330" s="3">
        <f>HLOOKUP(R$5,[1]非R能力!$B$8:$F$558,$D330+1,0)</f>
        <v>24619.594456662497</v>
      </c>
      <c r="S330" s="3">
        <f>HLOOKUP(S$5,[1]非R能力!$B$8:$F$558,$D330+1,0)</f>
        <v>33681.547408418963</v>
      </c>
      <c r="T330" s="3">
        <f>INDEX([1]非R能力!$H$9:$H$558,D330)</f>
        <v>27293.346623082427</v>
      </c>
      <c r="U330" s="3">
        <f>IF(INDEX([1]非R能力!$FK$9:$FK$558,D330)=0,0,10)</f>
        <v>10</v>
      </c>
      <c r="V330" s="3">
        <f>IF(INDEX([1]非R能力!$FH$9:$FH$558,D330)=0,0,5000)</f>
        <v>5000</v>
      </c>
      <c r="W330" s="3">
        <f>HLOOKUP(W$5,[2]人物技能基础!$O$3:$Q$553,$D330+1,0)</f>
        <v>3.637142857142857</v>
      </c>
      <c r="X330" s="3">
        <f>HLOOKUP(X$5,[2]人物技能基础!$O$3:$Q$553,$D330+1,0)</f>
        <v>2.0186428571428574</v>
      </c>
      <c r="Y330" s="3">
        <f>HLOOKUP(Y$5,[2]人物技能基础!$O$3:$Q$553,$D330+1,0)</f>
        <v>99.964285714285708</v>
      </c>
      <c r="Z330" s="3">
        <f t="shared" si="36"/>
        <v>4413549</v>
      </c>
      <c r="AA330" s="3">
        <f t="shared" si="37"/>
        <v>88760</v>
      </c>
      <c r="AB330" s="3">
        <f t="shared" si="38"/>
        <v>29142</v>
      </c>
      <c r="AC330" s="3">
        <f t="shared" si="39"/>
        <v>33681</v>
      </c>
      <c r="AD330" s="3">
        <f t="shared" si="40"/>
        <v>35170</v>
      </c>
    </row>
    <row r="331" spans="1:30" x14ac:dyDescent="0.15">
      <c r="A331" s="3">
        <v>326</v>
      </c>
      <c r="B331" s="3" t="str">
        <f t="shared" si="35"/>
        <v>通天塔326层boss</v>
      </c>
      <c r="C331" s="3">
        <f>INDEX([5]通天塔!$F$47:$F$1046,A331)</f>
        <v>367</v>
      </c>
      <c r="D331" s="3">
        <f t="shared" si="41"/>
        <v>367</v>
      </c>
      <c r="E331" s="3" t="s">
        <v>25</v>
      </c>
      <c r="F331" s="3" t="s">
        <v>26</v>
      </c>
      <c r="G331" s="3">
        <v>30</v>
      </c>
      <c r="H331" s="3">
        <v>30</v>
      </c>
      <c r="I331" s="3">
        <v>0.2</v>
      </c>
      <c r="J331" s="4">
        <v>0.7</v>
      </c>
      <c r="K331" s="4">
        <v>1</v>
      </c>
      <c r="L331" s="4">
        <v>5</v>
      </c>
      <c r="M331" s="3">
        <v>1</v>
      </c>
      <c r="N331" s="3">
        <v>2</v>
      </c>
      <c r="O331" s="3">
        <f>HLOOKUP(O$5,[1]非R能力!$B$8:$F$558,$D331+1,0)</f>
        <v>982866.74042730825</v>
      </c>
      <c r="P331" s="3">
        <f>HLOOKUP(P$5,[1]非R能力!$B$8:$F$558,$D331+1,0)</f>
        <v>145714.36148413992</v>
      </c>
      <c r="Q331" s="3">
        <f>HLOOKUP(Q$5,[1]非R能力!$B$8:$F$558,$D331+1,0)</f>
        <v>82008.489172891699</v>
      </c>
      <c r="R331" s="3">
        <f>HLOOKUP(R$5,[1]非R能力!$B$8:$F$558,$D331+1,0)</f>
        <v>24619.594456662497</v>
      </c>
      <c r="S331" s="3">
        <f>HLOOKUP(S$5,[1]非R能力!$B$8:$F$558,$D331+1,0)</f>
        <v>33681.547408418963</v>
      </c>
      <c r="T331" s="3">
        <f>INDEX([1]非R能力!$H$9:$H$558,D331)</f>
        <v>27293.346623082427</v>
      </c>
      <c r="U331" s="3">
        <f>IF(INDEX([1]非R能力!$FK$9:$FK$558,D331)=0,0,10)</f>
        <v>10</v>
      </c>
      <c r="V331" s="3">
        <f>IF(INDEX([1]非R能力!$FH$9:$FH$558,D331)=0,0,5000)</f>
        <v>5000</v>
      </c>
      <c r="W331" s="3">
        <f>HLOOKUP(W$5,[2]人物技能基础!$O$3:$Q$553,$D331+1,0)</f>
        <v>3.637142857142857</v>
      </c>
      <c r="X331" s="3">
        <f>HLOOKUP(X$5,[2]人物技能基础!$O$3:$Q$553,$D331+1,0)</f>
        <v>2.0186428571428574</v>
      </c>
      <c r="Y331" s="3">
        <f>HLOOKUP(Y$5,[2]人物技能基础!$O$3:$Q$553,$D331+1,0)</f>
        <v>99.964285714285708</v>
      </c>
      <c r="Z331" s="3">
        <f t="shared" si="36"/>
        <v>4413549</v>
      </c>
      <c r="AA331" s="3">
        <f t="shared" si="37"/>
        <v>88760</v>
      </c>
      <c r="AB331" s="3">
        <f t="shared" si="38"/>
        <v>29142</v>
      </c>
      <c r="AC331" s="3">
        <f t="shared" si="39"/>
        <v>33681</v>
      </c>
      <c r="AD331" s="3">
        <f t="shared" si="40"/>
        <v>35170</v>
      </c>
    </row>
    <row r="332" spans="1:30" x14ac:dyDescent="0.15">
      <c r="A332" s="3">
        <v>327</v>
      </c>
      <c r="B332" s="3" t="str">
        <f t="shared" si="35"/>
        <v>通天塔327层boss</v>
      </c>
      <c r="C332" s="3">
        <f>INDEX([5]通天塔!$F$47:$F$1046,A332)</f>
        <v>368</v>
      </c>
      <c r="D332" s="3">
        <f t="shared" si="41"/>
        <v>368</v>
      </c>
      <c r="E332" s="3" t="s">
        <v>25</v>
      </c>
      <c r="F332" s="3" t="s">
        <v>26</v>
      </c>
      <c r="G332" s="3">
        <v>30</v>
      </c>
      <c r="H332" s="3">
        <v>30</v>
      </c>
      <c r="I332" s="3">
        <v>0.2</v>
      </c>
      <c r="J332" s="4">
        <v>0.7</v>
      </c>
      <c r="K332" s="4">
        <v>1</v>
      </c>
      <c r="L332" s="4">
        <v>5</v>
      </c>
      <c r="M332" s="3">
        <v>1</v>
      </c>
      <c r="N332" s="3">
        <v>2</v>
      </c>
      <c r="O332" s="3">
        <f>HLOOKUP(O$5,[1]非R能力!$B$8:$F$558,$D332+1,0)</f>
        <v>991898.7567840938</v>
      </c>
      <c r="P332" s="3">
        <f>HLOOKUP(P$5,[1]非R能力!$B$8:$F$558,$D332+1,0)</f>
        <v>147020.96329212797</v>
      </c>
      <c r="Q332" s="3">
        <f>HLOOKUP(Q$5,[1]非R能力!$B$8:$F$558,$D332+1,0)</f>
        <v>82729.085743821881</v>
      </c>
      <c r="R332" s="3">
        <f>HLOOKUP(R$5,[1]非R能力!$B$8:$F$558,$D332+1,0)</f>
        <v>24833.616320374022</v>
      </c>
      <c r="S332" s="3">
        <f>HLOOKUP(S$5,[1]非R能力!$B$8:$F$558,$D332+1,0)</f>
        <v>33960.984151249271</v>
      </c>
      <c r="T332" s="3">
        <f>INDEX([1]非R能力!$H$9:$H$558,D332)</f>
        <v>27459.500888040497</v>
      </c>
      <c r="U332" s="3">
        <f>IF(INDEX([1]非R能力!$FK$9:$FK$558,D332)=0,0,10)</f>
        <v>10</v>
      </c>
      <c r="V332" s="3">
        <f>IF(INDEX([1]非R能力!$FH$9:$FH$558,D332)=0,0,5000)</f>
        <v>5000</v>
      </c>
      <c r="W332" s="3">
        <f>HLOOKUP(W$5,[2]人物技能基础!$O$3:$Q$553,$D332+1,0)</f>
        <v>3.637142857142857</v>
      </c>
      <c r="X332" s="3">
        <f>HLOOKUP(X$5,[2]人物技能基础!$O$3:$Q$553,$D332+1,0)</f>
        <v>2.0186428571428574</v>
      </c>
      <c r="Y332" s="3">
        <f>HLOOKUP(Y$5,[2]人物技能基础!$O$3:$Q$553,$D332+1,0)</f>
        <v>99.964285714285708</v>
      </c>
      <c r="Z332" s="3">
        <f t="shared" si="36"/>
        <v>4451766</v>
      </c>
      <c r="AA332" s="3">
        <f t="shared" si="37"/>
        <v>89541</v>
      </c>
      <c r="AB332" s="3">
        <f t="shared" si="38"/>
        <v>29404</v>
      </c>
      <c r="AC332" s="3">
        <f t="shared" si="39"/>
        <v>33960</v>
      </c>
      <c r="AD332" s="3">
        <f t="shared" si="40"/>
        <v>35476</v>
      </c>
    </row>
    <row r="333" spans="1:30" x14ac:dyDescent="0.15">
      <c r="A333" s="3">
        <v>328</v>
      </c>
      <c r="B333" s="3" t="str">
        <f t="shared" si="35"/>
        <v>通天塔328层boss</v>
      </c>
      <c r="C333" s="3">
        <f>INDEX([5]通天塔!$F$47:$F$1046,A333)</f>
        <v>368</v>
      </c>
      <c r="D333" s="3">
        <f t="shared" si="41"/>
        <v>368</v>
      </c>
      <c r="E333" s="3" t="s">
        <v>25</v>
      </c>
      <c r="F333" s="3" t="s">
        <v>26</v>
      </c>
      <c r="G333" s="3">
        <v>30</v>
      </c>
      <c r="H333" s="3">
        <v>30</v>
      </c>
      <c r="I333" s="3">
        <v>0.2</v>
      </c>
      <c r="J333" s="4">
        <v>0.7</v>
      </c>
      <c r="K333" s="4">
        <v>1</v>
      </c>
      <c r="L333" s="4">
        <v>5</v>
      </c>
      <c r="M333" s="3">
        <v>1</v>
      </c>
      <c r="N333" s="3">
        <v>2</v>
      </c>
      <c r="O333" s="3">
        <f>HLOOKUP(O$5,[1]非R能力!$B$8:$F$558,$D333+1,0)</f>
        <v>991898.7567840938</v>
      </c>
      <c r="P333" s="3">
        <f>HLOOKUP(P$5,[1]非R能力!$B$8:$F$558,$D333+1,0)</f>
        <v>147020.96329212797</v>
      </c>
      <c r="Q333" s="3">
        <f>HLOOKUP(Q$5,[1]非R能力!$B$8:$F$558,$D333+1,0)</f>
        <v>82729.085743821881</v>
      </c>
      <c r="R333" s="3">
        <f>HLOOKUP(R$5,[1]非R能力!$B$8:$F$558,$D333+1,0)</f>
        <v>24833.616320374022</v>
      </c>
      <c r="S333" s="3">
        <f>HLOOKUP(S$5,[1]非R能力!$B$8:$F$558,$D333+1,0)</f>
        <v>33960.984151249271</v>
      </c>
      <c r="T333" s="3">
        <f>INDEX([1]非R能力!$H$9:$H$558,D333)</f>
        <v>27459.500888040497</v>
      </c>
      <c r="U333" s="3">
        <f>IF(INDEX([1]非R能力!$FK$9:$FK$558,D333)=0,0,10)</f>
        <v>10</v>
      </c>
      <c r="V333" s="3">
        <f>IF(INDEX([1]非R能力!$FH$9:$FH$558,D333)=0,0,5000)</f>
        <v>5000</v>
      </c>
      <c r="W333" s="3">
        <f>HLOOKUP(W$5,[2]人物技能基础!$O$3:$Q$553,$D333+1,0)</f>
        <v>3.637142857142857</v>
      </c>
      <c r="X333" s="3">
        <f>HLOOKUP(X$5,[2]人物技能基础!$O$3:$Q$553,$D333+1,0)</f>
        <v>2.0186428571428574</v>
      </c>
      <c r="Y333" s="3">
        <f>HLOOKUP(Y$5,[2]人物技能基础!$O$3:$Q$553,$D333+1,0)</f>
        <v>99.964285714285708</v>
      </c>
      <c r="Z333" s="3">
        <f t="shared" si="36"/>
        <v>4451766</v>
      </c>
      <c r="AA333" s="3">
        <f t="shared" si="37"/>
        <v>89541</v>
      </c>
      <c r="AB333" s="3">
        <f t="shared" si="38"/>
        <v>29404</v>
      </c>
      <c r="AC333" s="3">
        <f t="shared" si="39"/>
        <v>33960</v>
      </c>
      <c r="AD333" s="3">
        <f t="shared" si="40"/>
        <v>35476</v>
      </c>
    </row>
    <row r="334" spans="1:30" x14ac:dyDescent="0.15">
      <c r="A334" s="3">
        <v>329</v>
      </c>
      <c r="B334" s="3" t="str">
        <f t="shared" si="35"/>
        <v>通天塔329层boss</v>
      </c>
      <c r="C334" s="3">
        <f>INDEX([5]通天塔!$F$47:$F$1046,A334)</f>
        <v>369</v>
      </c>
      <c r="D334" s="3">
        <f t="shared" si="41"/>
        <v>369</v>
      </c>
      <c r="E334" s="3" t="s">
        <v>25</v>
      </c>
      <c r="F334" s="3" t="s">
        <v>26</v>
      </c>
      <c r="G334" s="3">
        <v>30</v>
      </c>
      <c r="H334" s="3">
        <v>30</v>
      </c>
      <c r="I334" s="3">
        <v>0.2</v>
      </c>
      <c r="J334" s="4">
        <v>0.7</v>
      </c>
      <c r="K334" s="4">
        <v>1</v>
      </c>
      <c r="L334" s="4">
        <v>5</v>
      </c>
      <c r="M334" s="3">
        <v>1</v>
      </c>
      <c r="N334" s="3">
        <v>2</v>
      </c>
      <c r="O334" s="3">
        <f>HLOOKUP(O$5,[1]非R能力!$B$8:$F$558,$D334+1,0)</f>
        <v>1001100.6143328858</v>
      </c>
      <c r="P334" s="3">
        <f>HLOOKUP(P$5,[1]非R能力!$B$8:$F$558,$D334+1,0)</f>
        <v>148343.01784315237</v>
      </c>
      <c r="Q334" s="3">
        <f>HLOOKUP(Q$5,[1]非R能力!$B$8:$F$558,$D334+1,0)</f>
        <v>83441.307464097452</v>
      </c>
      <c r="R334" s="3">
        <f>HLOOKUP(R$5,[1]非R能力!$B$8:$F$558,$D334+1,0)</f>
        <v>25053.247488631499</v>
      </c>
      <c r="S334" s="3">
        <f>HLOOKUP(S$5,[1]非R能力!$B$8:$F$558,$D334+1,0)</f>
        <v>34246.616662806235</v>
      </c>
      <c r="T334" s="3">
        <f>INDEX([1]非R能力!$H$9:$H$558,D334)</f>
        <v>27626.45491995788</v>
      </c>
      <c r="U334" s="3">
        <f>IF(INDEX([1]非R能力!$FK$9:$FK$558,D334)=0,0,10)</f>
        <v>10</v>
      </c>
      <c r="V334" s="3">
        <f>IF(INDEX([1]非R能力!$FH$9:$FH$558,D334)=0,0,5000)</f>
        <v>5000</v>
      </c>
      <c r="W334" s="3">
        <f>HLOOKUP(W$5,[2]人物技能基础!$O$3:$Q$553,$D334+1,0)</f>
        <v>3.637142857142857</v>
      </c>
      <c r="X334" s="3">
        <f>HLOOKUP(X$5,[2]人物技能基础!$O$3:$Q$553,$D334+1,0)</f>
        <v>2.0186428571428574</v>
      </c>
      <c r="Y334" s="3">
        <f>HLOOKUP(Y$5,[2]人物技能基础!$O$3:$Q$553,$D334+1,0)</f>
        <v>99.964285714285708</v>
      </c>
      <c r="Z334" s="3">
        <f t="shared" si="36"/>
        <v>4490453</v>
      </c>
      <c r="AA334" s="3">
        <f t="shared" si="37"/>
        <v>90315</v>
      </c>
      <c r="AB334" s="3">
        <f t="shared" si="38"/>
        <v>29668</v>
      </c>
      <c r="AC334" s="3">
        <f t="shared" si="39"/>
        <v>34246</v>
      </c>
      <c r="AD334" s="3">
        <f t="shared" si="40"/>
        <v>35790</v>
      </c>
    </row>
    <row r="335" spans="1:30" x14ac:dyDescent="0.15">
      <c r="A335" s="3">
        <v>330</v>
      </c>
      <c r="B335" s="3" t="str">
        <f t="shared" si="35"/>
        <v>通天塔330层boss</v>
      </c>
      <c r="C335" s="3">
        <f>INDEX([5]通天塔!$F$47:$F$1046,A335)</f>
        <v>369</v>
      </c>
      <c r="D335" s="3">
        <f t="shared" si="41"/>
        <v>369</v>
      </c>
      <c r="E335" s="3" t="s">
        <v>25</v>
      </c>
      <c r="F335" s="3" t="s">
        <v>26</v>
      </c>
      <c r="G335" s="3">
        <v>30</v>
      </c>
      <c r="H335" s="3">
        <v>30</v>
      </c>
      <c r="I335" s="3">
        <v>0.2</v>
      </c>
      <c r="J335" s="4">
        <v>0.7</v>
      </c>
      <c r="K335" s="4">
        <v>1</v>
      </c>
      <c r="L335" s="4">
        <v>5</v>
      </c>
      <c r="M335" s="3">
        <v>1</v>
      </c>
      <c r="N335" s="3">
        <v>2</v>
      </c>
      <c r="O335" s="3">
        <f>HLOOKUP(O$5,[1]非R能力!$B$8:$F$558,$D335+1,0)</f>
        <v>1001100.6143328858</v>
      </c>
      <c r="P335" s="3">
        <f>HLOOKUP(P$5,[1]非R能力!$B$8:$F$558,$D335+1,0)</f>
        <v>148343.01784315237</v>
      </c>
      <c r="Q335" s="3">
        <f>HLOOKUP(Q$5,[1]非R能力!$B$8:$F$558,$D335+1,0)</f>
        <v>83441.307464097452</v>
      </c>
      <c r="R335" s="3">
        <f>HLOOKUP(R$5,[1]非R能力!$B$8:$F$558,$D335+1,0)</f>
        <v>25053.247488631499</v>
      </c>
      <c r="S335" s="3">
        <f>HLOOKUP(S$5,[1]非R能力!$B$8:$F$558,$D335+1,0)</f>
        <v>34246.616662806235</v>
      </c>
      <c r="T335" s="3">
        <f>INDEX([1]非R能力!$H$9:$H$558,D335)</f>
        <v>27626.45491995788</v>
      </c>
      <c r="U335" s="3">
        <f>IF(INDEX([1]非R能力!$FK$9:$FK$558,D335)=0,0,10)</f>
        <v>10</v>
      </c>
      <c r="V335" s="3">
        <f>IF(INDEX([1]非R能力!$FH$9:$FH$558,D335)=0,0,5000)</f>
        <v>5000</v>
      </c>
      <c r="W335" s="3">
        <f>HLOOKUP(W$5,[2]人物技能基础!$O$3:$Q$553,$D335+1,0)</f>
        <v>3.637142857142857</v>
      </c>
      <c r="X335" s="3">
        <f>HLOOKUP(X$5,[2]人物技能基础!$O$3:$Q$553,$D335+1,0)</f>
        <v>2.0186428571428574</v>
      </c>
      <c r="Y335" s="3">
        <f>HLOOKUP(Y$5,[2]人物技能基础!$O$3:$Q$553,$D335+1,0)</f>
        <v>99.964285714285708</v>
      </c>
      <c r="Z335" s="3">
        <f t="shared" si="36"/>
        <v>4490453</v>
      </c>
      <c r="AA335" s="3">
        <f t="shared" si="37"/>
        <v>90315</v>
      </c>
      <c r="AB335" s="3">
        <f t="shared" si="38"/>
        <v>29668</v>
      </c>
      <c r="AC335" s="3">
        <f t="shared" si="39"/>
        <v>34246</v>
      </c>
      <c r="AD335" s="3">
        <f t="shared" si="40"/>
        <v>35790</v>
      </c>
    </row>
    <row r="336" spans="1:30" x14ac:dyDescent="0.15">
      <c r="A336" s="3">
        <v>331</v>
      </c>
      <c r="B336" s="3" t="str">
        <f t="shared" si="35"/>
        <v>通天塔331层boss</v>
      </c>
      <c r="C336" s="3">
        <f>INDEX([5]通天塔!$F$47:$F$1046,A336)</f>
        <v>370</v>
      </c>
      <c r="D336" s="3">
        <f t="shared" si="41"/>
        <v>370</v>
      </c>
      <c r="E336" s="3" t="s">
        <v>25</v>
      </c>
      <c r="F336" s="3" t="s">
        <v>26</v>
      </c>
      <c r="G336" s="3">
        <v>30</v>
      </c>
      <c r="H336" s="3">
        <v>30</v>
      </c>
      <c r="I336" s="3">
        <v>0.2</v>
      </c>
      <c r="J336" s="4">
        <v>0.7</v>
      </c>
      <c r="K336" s="4">
        <v>1</v>
      </c>
      <c r="L336" s="4">
        <v>5</v>
      </c>
      <c r="M336" s="3">
        <v>1</v>
      </c>
      <c r="N336" s="3">
        <v>2</v>
      </c>
      <c r="O336" s="3">
        <f>HLOOKUP(O$5,[1]非R能力!$B$8:$F$558,$D336+1,0)</f>
        <v>1009585.4820962358</v>
      </c>
      <c r="P336" s="3">
        <f>HLOOKUP(P$5,[1]非R能力!$B$8:$F$558,$D336+1,0)</f>
        <v>149611.69316459034</v>
      </c>
      <c r="Q336" s="3">
        <f>HLOOKUP(Q$5,[1]非R能力!$B$8:$F$558,$D336+1,0)</f>
        <v>84163.970368399911</v>
      </c>
      <c r="R336" s="3">
        <f>HLOOKUP(R$5,[1]非R能力!$B$8:$F$558,$D336+1,0)</f>
        <v>25266.437377324539</v>
      </c>
      <c r="S336" s="3">
        <f>HLOOKUP(S$5,[1]非R能力!$B$8:$F$558,$D336+1,0)</f>
        <v>34540.898555933643</v>
      </c>
      <c r="T336" s="3">
        <f>INDEX([1]非R能力!$H$9:$H$558,D336)</f>
        <v>27794.211767611501</v>
      </c>
      <c r="U336" s="3">
        <f>IF(INDEX([1]非R能力!$FK$9:$FK$558,D336)=0,0,10)</f>
        <v>10</v>
      </c>
      <c r="V336" s="3">
        <f>IF(INDEX([1]非R能力!$FH$9:$FH$558,D336)=0,0,5000)</f>
        <v>5000</v>
      </c>
      <c r="W336" s="3">
        <f>HLOOKUP(W$5,[2]人物技能基础!$O$3:$Q$553,$D336+1,0)</f>
        <v>3.637142857142857</v>
      </c>
      <c r="X336" s="3">
        <f>HLOOKUP(X$5,[2]人物技能基础!$O$3:$Q$553,$D336+1,0)</f>
        <v>2.0186428571428574</v>
      </c>
      <c r="Y336" s="3">
        <f>HLOOKUP(Y$5,[2]人物技能基础!$O$3:$Q$553,$D336+1,0)</f>
        <v>99.964285714285708</v>
      </c>
      <c r="Z336" s="3">
        <f t="shared" si="36"/>
        <v>4527682</v>
      </c>
      <c r="AA336" s="3">
        <f t="shared" si="37"/>
        <v>91094</v>
      </c>
      <c r="AB336" s="3">
        <f t="shared" si="38"/>
        <v>29922</v>
      </c>
      <c r="AC336" s="3">
        <f t="shared" si="39"/>
        <v>34540</v>
      </c>
      <c r="AD336" s="3">
        <f t="shared" si="40"/>
        <v>36094</v>
      </c>
    </row>
    <row r="337" spans="1:30" x14ac:dyDescent="0.15">
      <c r="A337" s="3">
        <v>332</v>
      </c>
      <c r="B337" s="3" t="str">
        <f t="shared" si="35"/>
        <v>通天塔332层boss</v>
      </c>
      <c r="C337" s="3">
        <f>INDEX([5]通天塔!$F$47:$F$1046,A337)</f>
        <v>370</v>
      </c>
      <c r="D337" s="3">
        <f t="shared" si="41"/>
        <v>370</v>
      </c>
      <c r="E337" s="3" t="s">
        <v>25</v>
      </c>
      <c r="F337" s="3" t="s">
        <v>26</v>
      </c>
      <c r="G337" s="3">
        <v>30</v>
      </c>
      <c r="H337" s="3">
        <v>30</v>
      </c>
      <c r="I337" s="3">
        <v>0.2</v>
      </c>
      <c r="J337" s="4">
        <v>0.7</v>
      </c>
      <c r="K337" s="4">
        <v>1</v>
      </c>
      <c r="L337" s="4">
        <v>5</v>
      </c>
      <c r="M337" s="3">
        <v>1</v>
      </c>
      <c r="N337" s="3">
        <v>2</v>
      </c>
      <c r="O337" s="3">
        <f>HLOOKUP(O$5,[1]非R能力!$B$8:$F$558,$D337+1,0)</f>
        <v>1009585.4820962358</v>
      </c>
      <c r="P337" s="3">
        <f>HLOOKUP(P$5,[1]非R能力!$B$8:$F$558,$D337+1,0)</f>
        <v>149611.69316459034</v>
      </c>
      <c r="Q337" s="3">
        <f>HLOOKUP(Q$5,[1]非R能力!$B$8:$F$558,$D337+1,0)</f>
        <v>84163.970368399911</v>
      </c>
      <c r="R337" s="3">
        <f>HLOOKUP(R$5,[1]非R能力!$B$8:$F$558,$D337+1,0)</f>
        <v>25266.437377324539</v>
      </c>
      <c r="S337" s="3">
        <f>HLOOKUP(S$5,[1]非R能力!$B$8:$F$558,$D337+1,0)</f>
        <v>34540.898555933643</v>
      </c>
      <c r="T337" s="3">
        <f>INDEX([1]非R能力!$H$9:$H$558,D337)</f>
        <v>27794.211767611501</v>
      </c>
      <c r="U337" s="3">
        <f>IF(INDEX([1]非R能力!$FK$9:$FK$558,D337)=0,0,10)</f>
        <v>10</v>
      </c>
      <c r="V337" s="3">
        <f>IF(INDEX([1]非R能力!$FH$9:$FH$558,D337)=0,0,5000)</f>
        <v>5000</v>
      </c>
      <c r="W337" s="3">
        <f>HLOOKUP(W$5,[2]人物技能基础!$O$3:$Q$553,$D337+1,0)</f>
        <v>3.637142857142857</v>
      </c>
      <c r="X337" s="3">
        <f>HLOOKUP(X$5,[2]人物技能基础!$O$3:$Q$553,$D337+1,0)</f>
        <v>2.0186428571428574</v>
      </c>
      <c r="Y337" s="3">
        <f>HLOOKUP(Y$5,[2]人物技能基础!$O$3:$Q$553,$D337+1,0)</f>
        <v>99.964285714285708</v>
      </c>
      <c r="Z337" s="3">
        <f t="shared" si="36"/>
        <v>4527682</v>
      </c>
      <c r="AA337" s="3">
        <f t="shared" si="37"/>
        <v>91094</v>
      </c>
      <c r="AB337" s="3">
        <f t="shared" si="38"/>
        <v>29922</v>
      </c>
      <c r="AC337" s="3">
        <f t="shared" si="39"/>
        <v>34540</v>
      </c>
      <c r="AD337" s="3">
        <f t="shared" si="40"/>
        <v>36094</v>
      </c>
    </row>
    <row r="338" spans="1:30" x14ac:dyDescent="0.15">
      <c r="A338" s="3">
        <v>333</v>
      </c>
      <c r="B338" s="3" t="str">
        <f t="shared" si="35"/>
        <v>通天塔333层boss</v>
      </c>
      <c r="C338" s="3">
        <f>INDEX([5]通天塔!$F$47:$F$1046,A338)</f>
        <v>371</v>
      </c>
      <c r="D338" s="3">
        <f t="shared" si="41"/>
        <v>371</v>
      </c>
      <c r="E338" s="3" t="s">
        <v>25</v>
      </c>
      <c r="F338" s="3" t="s">
        <v>26</v>
      </c>
      <c r="G338" s="3">
        <v>30</v>
      </c>
      <c r="H338" s="3">
        <v>30</v>
      </c>
      <c r="I338" s="3">
        <v>0.2</v>
      </c>
      <c r="J338" s="4">
        <v>0.7</v>
      </c>
      <c r="K338" s="4">
        <v>1</v>
      </c>
      <c r="L338" s="4">
        <v>5</v>
      </c>
      <c r="M338" s="3">
        <v>1</v>
      </c>
      <c r="N338" s="3">
        <v>2</v>
      </c>
      <c r="O338" s="3">
        <f>HLOOKUP(O$5,[1]非R能力!$B$8:$F$558,$D338+1,0)</f>
        <v>1017803.6778683695</v>
      </c>
      <c r="P338" s="3">
        <f>HLOOKUP(P$5,[1]非R能力!$B$8:$F$558,$D338+1,0)</f>
        <v>150832.61967362973</v>
      </c>
      <c r="Q338" s="3">
        <f>HLOOKUP(Q$5,[1]非R能力!$B$8:$F$558,$D338+1,0)</f>
        <v>84849.505338940231</v>
      </c>
      <c r="R338" s="3">
        <f>HLOOKUP(R$5,[1]非R能力!$B$8:$F$558,$D338+1,0)</f>
        <v>25472.291876501884</v>
      </c>
      <c r="S338" s="3">
        <f>HLOOKUP(S$5,[1]非R能力!$B$8:$F$558,$D338+1,0)</f>
        <v>34812.914872477457</v>
      </c>
      <c r="T338" s="3">
        <f>INDEX([1]非R能力!$H$9:$H$558,D338)</f>
        <v>27962.774485925016</v>
      </c>
      <c r="U338" s="3">
        <f>IF(INDEX([1]非R能力!$FK$9:$FK$558,D338)=0,0,10)</f>
        <v>10</v>
      </c>
      <c r="V338" s="3">
        <f>IF(INDEX([1]非R能力!$FH$9:$FH$558,D338)=0,0,5000)</f>
        <v>5000</v>
      </c>
      <c r="W338" s="3">
        <f>HLOOKUP(W$5,[2]人物技能基础!$O$3:$Q$553,$D338+1,0)</f>
        <v>3.637142857142857</v>
      </c>
      <c r="X338" s="3">
        <f>HLOOKUP(X$5,[2]人物技能基础!$O$3:$Q$553,$D338+1,0)</f>
        <v>2.0186428571428574</v>
      </c>
      <c r="Y338" s="3">
        <f>HLOOKUP(Y$5,[2]人物技能基础!$O$3:$Q$553,$D338+1,0)</f>
        <v>99.964285714285708</v>
      </c>
      <c r="Z338" s="3">
        <f t="shared" si="36"/>
        <v>4563645</v>
      </c>
      <c r="AA338" s="3">
        <f t="shared" si="37"/>
        <v>91834</v>
      </c>
      <c r="AB338" s="3">
        <f t="shared" si="38"/>
        <v>30166</v>
      </c>
      <c r="AC338" s="3">
        <f t="shared" si="39"/>
        <v>34812</v>
      </c>
      <c r="AD338" s="3">
        <f t="shared" si="40"/>
        <v>36388</v>
      </c>
    </row>
    <row r="339" spans="1:30" x14ac:dyDescent="0.15">
      <c r="A339" s="3">
        <v>334</v>
      </c>
      <c r="B339" s="3" t="str">
        <f t="shared" si="35"/>
        <v>通天塔334层boss</v>
      </c>
      <c r="C339" s="3">
        <f>INDEX([5]通天塔!$F$47:$F$1046,A339)</f>
        <v>372</v>
      </c>
      <c r="D339" s="3">
        <f t="shared" si="41"/>
        <v>372</v>
      </c>
      <c r="E339" s="3" t="s">
        <v>25</v>
      </c>
      <c r="F339" s="3" t="s">
        <v>26</v>
      </c>
      <c r="G339" s="3">
        <v>30</v>
      </c>
      <c r="H339" s="3">
        <v>30</v>
      </c>
      <c r="I339" s="3">
        <v>0.2</v>
      </c>
      <c r="J339" s="4">
        <v>0.7</v>
      </c>
      <c r="K339" s="4">
        <v>1</v>
      </c>
      <c r="L339" s="4">
        <v>5</v>
      </c>
      <c r="M339" s="3">
        <v>1</v>
      </c>
      <c r="N339" s="3">
        <v>2</v>
      </c>
      <c r="O339" s="3">
        <f>HLOOKUP(O$5,[1]非R能力!$B$8:$F$558,$D339+1,0)</f>
        <v>1026232.2093644594</v>
      </c>
      <c r="P339" s="3">
        <f>HLOOKUP(P$5,[1]非R能力!$B$8:$F$558,$D339+1,0)</f>
        <v>152093.91469852522</v>
      </c>
      <c r="Q339" s="3">
        <f>HLOOKUP(Q$5,[1]非R能力!$B$8:$F$558,$D339+1,0)</f>
        <v>85551.247913481537</v>
      </c>
      <c r="R339" s="3">
        <f>HLOOKUP(R$5,[1]非R能力!$B$8:$F$558,$D339+1,0)</f>
        <v>25680.865595404262</v>
      </c>
      <c r="S339" s="3">
        <f>HLOOKUP(S$5,[1]非R能力!$B$8:$F$558,$D339+1,0)</f>
        <v>35108.068963286649</v>
      </c>
      <c r="T339" s="3">
        <f>INDEX([1]非R能力!$H$9:$H$558,D339)</f>
        <v>28132.146135968815</v>
      </c>
      <c r="U339" s="3">
        <f>IF(INDEX([1]非R能力!$FK$9:$FK$558,D339)=0,0,10)</f>
        <v>10</v>
      </c>
      <c r="V339" s="3">
        <f>IF(INDEX([1]非R能力!$FH$9:$FH$558,D339)=0,0,5000)</f>
        <v>5000</v>
      </c>
      <c r="W339" s="3">
        <f>HLOOKUP(W$5,[2]人物技能基础!$O$3:$Q$553,$D339+1,0)</f>
        <v>3.637142857142857</v>
      </c>
      <c r="X339" s="3">
        <f>HLOOKUP(X$5,[2]人物技能基础!$O$3:$Q$553,$D339+1,0)</f>
        <v>2.0186428571428574</v>
      </c>
      <c r="Y339" s="3">
        <f>HLOOKUP(Y$5,[2]人物技能基础!$O$3:$Q$553,$D339+1,0)</f>
        <v>99.964285714285708</v>
      </c>
      <c r="Z339" s="3">
        <f t="shared" si="36"/>
        <v>4600719</v>
      </c>
      <c r="AA339" s="3">
        <f t="shared" si="37"/>
        <v>92592</v>
      </c>
      <c r="AB339" s="3">
        <f t="shared" si="38"/>
        <v>30418</v>
      </c>
      <c r="AC339" s="3">
        <f t="shared" si="39"/>
        <v>35108</v>
      </c>
      <c r="AD339" s="3">
        <f t="shared" si="40"/>
        <v>36686</v>
      </c>
    </row>
    <row r="340" spans="1:30" x14ac:dyDescent="0.15">
      <c r="A340" s="3">
        <v>335</v>
      </c>
      <c r="B340" s="3" t="str">
        <f t="shared" si="35"/>
        <v>通天塔335层boss</v>
      </c>
      <c r="C340" s="3">
        <f>INDEX([5]通天塔!$F$47:$F$1046,A340)</f>
        <v>372</v>
      </c>
      <c r="D340" s="3">
        <f t="shared" si="41"/>
        <v>372</v>
      </c>
      <c r="E340" s="3" t="s">
        <v>25</v>
      </c>
      <c r="F340" s="3" t="s">
        <v>26</v>
      </c>
      <c r="G340" s="3">
        <v>30</v>
      </c>
      <c r="H340" s="3">
        <v>30</v>
      </c>
      <c r="I340" s="3">
        <v>0.2</v>
      </c>
      <c r="J340" s="4">
        <v>0.7</v>
      </c>
      <c r="K340" s="4">
        <v>1</v>
      </c>
      <c r="L340" s="4">
        <v>5</v>
      </c>
      <c r="M340" s="3">
        <v>1</v>
      </c>
      <c r="N340" s="3">
        <v>2</v>
      </c>
      <c r="O340" s="3">
        <f>HLOOKUP(O$5,[1]非R能力!$B$8:$F$558,$D340+1,0)</f>
        <v>1026232.2093644594</v>
      </c>
      <c r="P340" s="3">
        <f>HLOOKUP(P$5,[1]非R能力!$B$8:$F$558,$D340+1,0)</f>
        <v>152093.91469852522</v>
      </c>
      <c r="Q340" s="3">
        <f>HLOOKUP(Q$5,[1]非R能力!$B$8:$F$558,$D340+1,0)</f>
        <v>85551.247913481537</v>
      </c>
      <c r="R340" s="3">
        <f>HLOOKUP(R$5,[1]非R能力!$B$8:$F$558,$D340+1,0)</f>
        <v>25680.865595404262</v>
      </c>
      <c r="S340" s="3">
        <f>HLOOKUP(S$5,[1]非R能力!$B$8:$F$558,$D340+1,0)</f>
        <v>35108.068963286649</v>
      </c>
      <c r="T340" s="3">
        <f>INDEX([1]非R能力!$H$9:$H$558,D340)</f>
        <v>28132.146135968815</v>
      </c>
      <c r="U340" s="3">
        <f>IF(INDEX([1]非R能力!$FK$9:$FK$558,D340)=0,0,10)</f>
        <v>10</v>
      </c>
      <c r="V340" s="3">
        <f>IF(INDEX([1]非R能力!$FH$9:$FH$558,D340)=0,0,5000)</f>
        <v>5000</v>
      </c>
      <c r="W340" s="3">
        <f>HLOOKUP(W$5,[2]人物技能基础!$O$3:$Q$553,$D340+1,0)</f>
        <v>3.637142857142857</v>
      </c>
      <c r="X340" s="3">
        <f>HLOOKUP(X$5,[2]人物技能基础!$O$3:$Q$553,$D340+1,0)</f>
        <v>2.0186428571428574</v>
      </c>
      <c r="Y340" s="3">
        <f>HLOOKUP(Y$5,[2]人物技能基础!$O$3:$Q$553,$D340+1,0)</f>
        <v>99.964285714285708</v>
      </c>
      <c r="Z340" s="3">
        <f t="shared" si="36"/>
        <v>4600719</v>
      </c>
      <c r="AA340" s="3">
        <f t="shared" si="37"/>
        <v>92592</v>
      </c>
      <c r="AB340" s="3">
        <f t="shared" si="38"/>
        <v>30418</v>
      </c>
      <c r="AC340" s="3">
        <f t="shared" si="39"/>
        <v>35108</v>
      </c>
      <c r="AD340" s="3">
        <f t="shared" si="40"/>
        <v>36686</v>
      </c>
    </row>
    <row r="341" spans="1:30" x14ac:dyDescent="0.15">
      <c r="A341" s="3">
        <v>336</v>
      </c>
      <c r="B341" s="3" t="str">
        <f t="shared" si="35"/>
        <v>通天塔336层boss</v>
      </c>
      <c r="C341" s="3">
        <f>INDEX([5]通天塔!$F$47:$F$1046,A341)</f>
        <v>373</v>
      </c>
      <c r="D341" s="3">
        <f t="shared" si="41"/>
        <v>373</v>
      </c>
      <c r="E341" s="3" t="s">
        <v>25</v>
      </c>
      <c r="F341" s="3" t="s">
        <v>26</v>
      </c>
      <c r="G341" s="3">
        <v>30</v>
      </c>
      <c r="H341" s="3">
        <v>30</v>
      </c>
      <c r="I341" s="3">
        <v>0.2</v>
      </c>
      <c r="J341" s="4">
        <v>0.7</v>
      </c>
      <c r="K341" s="4">
        <v>1</v>
      </c>
      <c r="L341" s="4">
        <v>5</v>
      </c>
      <c r="M341" s="3">
        <v>1</v>
      </c>
      <c r="N341" s="3">
        <v>2</v>
      </c>
      <c r="O341" s="3">
        <f>HLOOKUP(O$5,[1]非R能力!$B$8:$F$558,$D341+1,0)</f>
        <v>1034419.8041180356</v>
      </c>
      <c r="P341" s="3">
        <f>HLOOKUP(P$5,[1]非R能力!$B$8:$F$558,$D341+1,0)</f>
        <v>153312.66180673035</v>
      </c>
      <c r="Q341" s="3">
        <f>HLOOKUP(Q$5,[1]非R能力!$B$8:$F$558,$D341+1,0)</f>
        <v>86234.8296619303</v>
      </c>
      <c r="R341" s="3">
        <f>HLOOKUP(R$5,[1]非R能力!$B$8:$F$558,$D341+1,0)</f>
        <v>25886.27856124656</v>
      </c>
      <c r="S341" s="3">
        <f>HLOOKUP(S$5,[1]非R能力!$B$8:$F$558,$D341+1,0)</f>
        <v>35380.258976835968</v>
      </c>
      <c r="T341" s="3">
        <f>INDEX([1]非R能力!$H$9:$H$558,D341)</f>
        <v>28302.329784960006</v>
      </c>
      <c r="U341" s="3">
        <f>IF(INDEX([1]非R能力!$FK$9:$FK$558,D341)=0,0,10)</f>
        <v>10</v>
      </c>
      <c r="V341" s="3">
        <f>IF(INDEX([1]非R能力!$FH$9:$FH$558,D341)=0,0,5000)</f>
        <v>5000</v>
      </c>
      <c r="W341" s="3">
        <f>HLOOKUP(W$5,[2]人物技能基础!$O$3:$Q$553,$D341+1,0)</f>
        <v>3.637142857142857</v>
      </c>
      <c r="X341" s="3">
        <f>HLOOKUP(X$5,[2]人物技能基础!$O$3:$Q$553,$D341+1,0)</f>
        <v>2.0186428571428574</v>
      </c>
      <c r="Y341" s="3">
        <f>HLOOKUP(Y$5,[2]人物技能基础!$O$3:$Q$553,$D341+1,0)</f>
        <v>99.964285714285708</v>
      </c>
      <c r="Z341" s="3">
        <f t="shared" si="36"/>
        <v>4636634</v>
      </c>
      <c r="AA341" s="3">
        <f t="shared" si="37"/>
        <v>93330</v>
      </c>
      <c r="AB341" s="3">
        <f t="shared" si="38"/>
        <v>30662</v>
      </c>
      <c r="AC341" s="3">
        <f t="shared" si="39"/>
        <v>35380</v>
      </c>
      <c r="AD341" s="3">
        <f t="shared" si="40"/>
        <v>36980</v>
      </c>
    </row>
    <row r="342" spans="1:30" x14ac:dyDescent="0.15">
      <c r="A342" s="3">
        <v>337</v>
      </c>
      <c r="B342" s="3" t="str">
        <f t="shared" si="35"/>
        <v>通天塔337层boss</v>
      </c>
      <c r="C342" s="3">
        <f>INDEX([5]通天塔!$F$47:$F$1046,A342)</f>
        <v>373</v>
      </c>
      <c r="D342" s="3">
        <f t="shared" si="41"/>
        <v>373</v>
      </c>
      <c r="E342" s="3" t="s">
        <v>25</v>
      </c>
      <c r="F342" s="3" t="s">
        <v>26</v>
      </c>
      <c r="G342" s="3">
        <v>30</v>
      </c>
      <c r="H342" s="3">
        <v>30</v>
      </c>
      <c r="I342" s="3">
        <v>0.2</v>
      </c>
      <c r="J342" s="4">
        <v>0.7</v>
      </c>
      <c r="K342" s="4">
        <v>1</v>
      </c>
      <c r="L342" s="4">
        <v>5</v>
      </c>
      <c r="M342" s="3">
        <v>1</v>
      </c>
      <c r="N342" s="3">
        <v>2</v>
      </c>
      <c r="O342" s="3">
        <f>HLOOKUP(O$5,[1]非R能力!$B$8:$F$558,$D342+1,0)</f>
        <v>1034419.8041180356</v>
      </c>
      <c r="P342" s="3">
        <f>HLOOKUP(P$5,[1]非R能力!$B$8:$F$558,$D342+1,0)</f>
        <v>153312.66180673035</v>
      </c>
      <c r="Q342" s="3">
        <f>HLOOKUP(Q$5,[1]非R能力!$B$8:$F$558,$D342+1,0)</f>
        <v>86234.8296619303</v>
      </c>
      <c r="R342" s="3">
        <f>HLOOKUP(R$5,[1]非R能力!$B$8:$F$558,$D342+1,0)</f>
        <v>25886.27856124656</v>
      </c>
      <c r="S342" s="3">
        <f>HLOOKUP(S$5,[1]非R能力!$B$8:$F$558,$D342+1,0)</f>
        <v>35380.258976835968</v>
      </c>
      <c r="T342" s="3">
        <f>INDEX([1]非R能力!$H$9:$H$558,D342)</f>
        <v>28302.329784960006</v>
      </c>
      <c r="U342" s="3">
        <f>IF(INDEX([1]非R能力!$FK$9:$FK$558,D342)=0,0,10)</f>
        <v>10</v>
      </c>
      <c r="V342" s="3">
        <f>IF(INDEX([1]非R能力!$FH$9:$FH$558,D342)=0,0,5000)</f>
        <v>5000</v>
      </c>
      <c r="W342" s="3">
        <f>HLOOKUP(W$5,[2]人物技能基础!$O$3:$Q$553,$D342+1,0)</f>
        <v>3.637142857142857</v>
      </c>
      <c r="X342" s="3">
        <f>HLOOKUP(X$5,[2]人物技能基础!$O$3:$Q$553,$D342+1,0)</f>
        <v>2.0186428571428574</v>
      </c>
      <c r="Y342" s="3">
        <f>HLOOKUP(Y$5,[2]人物技能基础!$O$3:$Q$553,$D342+1,0)</f>
        <v>99.964285714285708</v>
      </c>
      <c r="Z342" s="3">
        <f t="shared" si="36"/>
        <v>4636634</v>
      </c>
      <c r="AA342" s="3">
        <f t="shared" si="37"/>
        <v>93330</v>
      </c>
      <c r="AB342" s="3">
        <f t="shared" si="38"/>
        <v>30662</v>
      </c>
      <c r="AC342" s="3">
        <f t="shared" si="39"/>
        <v>35380</v>
      </c>
      <c r="AD342" s="3">
        <f t="shared" si="40"/>
        <v>36980</v>
      </c>
    </row>
    <row r="343" spans="1:30" x14ac:dyDescent="0.15">
      <c r="A343" s="3">
        <v>338</v>
      </c>
      <c r="B343" s="3" t="str">
        <f t="shared" si="35"/>
        <v>通天塔338层boss</v>
      </c>
      <c r="C343" s="3">
        <f>INDEX([5]通天塔!$F$47:$F$1046,A343)</f>
        <v>374</v>
      </c>
      <c r="D343" s="3">
        <f t="shared" si="41"/>
        <v>374</v>
      </c>
      <c r="E343" s="3" t="s">
        <v>25</v>
      </c>
      <c r="F343" s="3" t="s">
        <v>26</v>
      </c>
      <c r="G343" s="3">
        <v>30</v>
      </c>
      <c r="H343" s="3">
        <v>30</v>
      </c>
      <c r="I343" s="3">
        <v>0.2</v>
      </c>
      <c r="J343" s="4">
        <v>0.7</v>
      </c>
      <c r="K343" s="4">
        <v>1</v>
      </c>
      <c r="L343" s="4">
        <v>5</v>
      </c>
      <c r="M343" s="3">
        <v>1</v>
      </c>
      <c r="N343" s="3">
        <v>2</v>
      </c>
      <c r="O343" s="3">
        <f>HLOOKUP(O$5,[1]非R能力!$B$8:$F$558,$D343+1,0)</f>
        <v>1042127.1081190855</v>
      </c>
      <c r="P343" s="3">
        <f>HLOOKUP(P$5,[1]非R能力!$B$8:$F$558,$D343+1,0)</f>
        <v>154517.0614255933</v>
      </c>
      <c r="Q343" s="3">
        <f>HLOOKUP(Q$5,[1]非R能力!$B$8:$F$558,$D343+1,0)</f>
        <v>86909.438134062177</v>
      </c>
      <c r="R343" s="3">
        <f>HLOOKUP(R$5,[1]非R能力!$B$8:$F$558,$D343+1,0)</f>
        <v>26090.11395155414</v>
      </c>
      <c r="S343" s="3">
        <f>HLOOKUP(S$5,[1]非R能力!$B$8:$F$558,$D343+1,0)</f>
        <v>35650.361357001944</v>
      </c>
      <c r="T343" s="3">
        <f>INDEX([1]非R能力!$H$9:$H$558,D343)</f>
        <v>28473.328506262431</v>
      </c>
      <c r="U343" s="3">
        <f>IF(INDEX([1]非R能力!$FK$9:$FK$558,D343)=0,0,10)</f>
        <v>10</v>
      </c>
      <c r="V343" s="3">
        <f>IF(INDEX([1]非R能力!$FH$9:$FH$558,D343)=0,0,5000)</f>
        <v>5000</v>
      </c>
      <c r="W343" s="3">
        <f>HLOOKUP(W$5,[2]人物技能基础!$O$3:$Q$553,$D343+1,0)</f>
        <v>3.637142857142857</v>
      </c>
      <c r="X343" s="3">
        <f>HLOOKUP(X$5,[2]人物技能基础!$O$3:$Q$553,$D343+1,0)</f>
        <v>2.0186428571428574</v>
      </c>
      <c r="Y343" s="3">
        <f>HLOOKUP(Y$5,[2]人物技能基础!$O$3:$Q$553,$D343+1,0)</f>
        <v>99.964285714285708</v>
      </c>
      <c r="Z343" s="3">
        <f t="shared" si="36"/>
        <v>4672179</v>
      </c>
      <c r="AA343" s="3">
        <f t="shared" si="37"/>
        <v>94056</v>
      </c>
      <c r="AB343" s="3">
        <f t="shared" si="38"/>
        <v>30903</v>
      </c>
      <c r="AC343" s="3">
        <f t="shared" si="39"/>
        <v>35650</v>
      </c>
      <c r="AD343" s="3">
        <f t="shared" si="40"/>
        <v>37271</v>
      </c>
    </row>
    <row r="344" spans="1:30" x14ac:dyDescent="0.15">
      <c r="A344" s="3">
        <v>339</v>
      </c>
      <c r="B344" s="3" t="str">
        <f t="shared" si="35"/>
        <v>通天塔339层boss</v>
      </c>
      <c r="C344" s="3">
        <f>INDEX([5]通天塔!$F$47:$F$1046,A344)</f>
        <v>375</v>
      </c>
      <c r="D344" s="3">
        <f t="shared" si="41"/>
        <v>375</v>
      </c>
      <c r="E344" s="3" t="s">
        <v>25</v>
      </c>
      <c r="F344" s="3" t="s">
        <v>26</v>
      </c>
      <c r="G344" s="3">
        <v>30</v>
      </c>
      <c r="H344" s="3">
        <v>30</v>
      </c>
      <c r="I344" s="3">
        <v>0.2</v>
      </c>
      <c r="J344" s="4">
        <v>0.7</v>
      </c>
      <c r="K344" s="4">
        <v>1</v>
      </c>
      <c r="L344" s="4">
        <v>5</v>
      </c>
      <c r="M344" s="3">
        <v>1</v>
      </c>
      <c r="N344" s="3">
        <v>2</v>
      </c>
      <c r="O344" s="3">
        <f>HLOOKUP(O$5,[1]非R能力!$B$8:$F$558,$D344+1,0)</f>
        <v>1049754.8182038306</v>
      </c>
      <c r="P344" s="3">
        <f>HLOOKUP(P$5,[1]非R能力!$B$8:$F$558,$D344+1,0)</f>
        <v>155689.92316735871</v>
      </c>
      <c r="Q344" s="3">
        <f>HLOOKUP(Q$5,[1]非R能力!$B$8:$F$558,$D344+1,0)</f>
        <v>87574.969809798</v>
      </c>
      <c r="R344" s="3">
        <f>HLOOKUP(R$5,[1]非R能力!$B$8:$F$558,$D344+1,0)</f>
        <v>26286.010389843537</v>
      </c>
      <c r="S344" s="3">
        <f>HLOOKUP(S$5,[1]非R能力!$B$8:$F$558,$D344+1,0)</f>
        <v>35920.7358458003</v>
      </c>
      <c r="T344" s="3">
        <f>INDEX([1]非R能力!$H$9:$H$558,D344)</f>
        <v>28645.145379386657</v>
      </c>
      <c r="U344" s="3">
        <f>IF(INDEX([1]非R能力!$FK$9:$FK$558,D344)=0,0,10)</f>
        <v>10</v>
      </c>
      <c r="V344" s="3">
        <f>IF(INDEX([1]非R能力!$FH$9:$FH$558,D344)=0,0,5000)</f>
        <v>5000</v>
      </c>
      <c r="W344" s="3">
        <f>HLOOKUP(W$5,[2]人物技能基础!$O$3:$Q$553,$D344+1,0)</f>
        <v>3.637142857142857</v>
      </c>
      <c r="X344" s="3">
        <f>HLOOKUP(X$5,[2]人物技能基础!$O$3:$Q$553,$D344+1,0)</f>
        <v>2.0186428571428574</v>
      </c>
      <c r="Y344" s="3">
        <f>HLOOKUP(Y$5,[2]人物技能基础!$O$3:$Q$553,$D344+1,0)</f>
        <v>99.964285714285708</v>
      </c>
      <c r="Z344" s="3">
        <f t="shared" si="36"/>
        <v>4706906</v>
      </c>
      <c r="AA344" s="3">
        <f t="shared" si="37"/>
        <v>94773</v>
      </c>
      <c r="AB344" s="3">
        <f t="shared" si="38"/>
        <v>31137</v>
      </c>
      <c r="AC344" s="3">
        <f t="shared" si="39"/>
        <v>35920</v>
      </c>
      <c r="AD344" s="3">
        <f t="shared" si="40"/>
        <v>37551</v>
      </c>
    </row>
    <row r="345" spans="1:30" x14ac:dyDescent="0.15">
      <c r="A345" s="3">
        <v>340</v>
      </c>
      <c r="B345" s="3" t="str">
        <f t="shared" si="35"/>
        <v>通天塔340层boss</v>
      </c>
      <c r="C345" s="3">
        <f>INDEX([5]通天塔!$F$47:$F$1046,A345)</f>
        <v>375</v>
      </c>
      <c r="D345" s="3">
        <f t="shared" si="41"/>
        <v>375</v>
      </c>
      <c r="E345" s="3" t="s">
        <v>25</v>
      </c>
      <c r="F345" s="3" t="s">
        <v>26</v>
      </c>
      <c r="G345" s="3">
        <v>30</v>
      </c>
      <c r="H345" s="3">
        <v>30</v>
      </c>
      <c r="I345" s="3">
        <v>0.2</v>
      </c>
      <c r="J345" s="4">
        <v>0.7</v>
      </c>
      <c r="K345" s="4">
        <v>1</v>
      </c>
      <c r="L345" s="4">
        <v>5</v>
      </c>
      <c r="M345" s="3">
        <v>1</v>
      </c>
      <c r="N345" s="3">
        <v>2</v>
      </c>
      <c r="O345" s="3">
        <f>HLOOKUP(O$5,[1]非R能力!$B$8:$F$558,$D345+1,0)</f>
        <v>1049754.8182038306</v>
      </c>
      <c r="P345" s="3">
        <f>HLOOKUP(P$5,[1]非R能力!$B$8:$F$558,$D345+1,0)</f>
        <v>155689.92316735871</v>
      </c>
      <c r="Q345" s="3">
        <f>HLOOKUP(Q$5,[1]非R能力!$B$8:$F$558,$D345+1,0)</f>
        <v>87574.969809798</v>
      </c>
      <c r="R345" s="3">
        <f>HLOOKUP(R$5,[1]非R能力!$B$8:$F$558,$D345+1,0)</f>
        <v>26286.010389843537</v>
      </c>
      <c r="S345" s="3">
        <f>HLOOKUP(S$5,[1]非R能力!$B$8:$F$558,$D345+1,0)</f>
        <v>35920.7358458003</v>
      </c>
      <c r="T345" s="3">
        <f>INDEX([1]非R能力!$H$9:$H$558,D345)</f>
        <v>28645.145379386657</v>
      </c>
      <c r="U345" s="3">
        <f>IF(INDEX([1]非R能力!$FK$9:$FK$558,D345)=0,0,10)</f>
        <v>10</v>
      </c>
      <c r="V345" s="3">
        <f>IF(INDEX([1]非R能力!$FH$9:$FH$558,D345)=0,0,5000)</f>
        <v>5000</v>
      </c>
      <c r="W345" s="3">
        <f>HLOOKUP(W$5,[2]人物技能基础!$O$3:$Q$553,$D345+1,0)</f>
        <v>3.637142857142857</v>
      </c>
      <c r="X345" s="3">
        <f>HLOOKUP(X$5,[2]人物技能基础!$O$3:$Q$553,$D345+1,0)</f>
        <v>2.0186428571428574</v>
      </c>
      <c r="Y345" s="3">
        <f>HLOOKUP(Y$5,[2]人物技能基础!$O$3:$Q$553,$D345+1,0)</f>
        <v>99.964285714285708</v>
      </c>
      <c r="Z345" s="3">
        <f t="shared" si="36"/>
        <v>4706906</v>
      </c>
      <c r="AA345" s="3">
        <f t="shared" si="37"/>
        <v>94773</v>
      </c>
      <c r="AB345" s="3">
        <f t="shared" si="38"/>
        <v>31137</v>
      </c>
      <c r="AC345" s="3">
        <f t="shared" si="39"/>
        <v>35920</v>
      </c>
      <c r="AD345" s="3">
        <f t="shared" si="40"/>
        <v>37551</v>
      </c>
    </row>
    <row r="346" spans="1:30" x14ac:dyDescent="0.15">
      <c r="A346" s="3">
        <v>341</v>
      </c>
      <c r="B346" s="3" t="str">
        <f t="shared" si="35"/>
        <v>通天塔341层boss</v>
      </c>
      <c r="C346" s="3">
        <f>INDEX([5]通天塔!$F$47:$F$1046,A346)</f>
        <v>376</v>
      </c>
      <c r="D346" s="3">
        <f t="shared" si="41"/>
        <v>376</v>
      </c>
      <c r="E346" s="3" t="s">
        <v>25</v>
      </c>
      <c r="F346" s="3" t="s">
        <v>26</v>
      </c>
      <c r="G346" s="3">
        <v>30</v>
      </c>
      <c r="H346" s="3">
        <v>30</v>
      </c>
      <c r="I346" s="3">
        <v>0.2</v>
      </c>
      <c r="J346" s="4">
        <v>0.7</v>
      </c>
      <c r="K346" s="4">
        <v>1</v>
      </c>
      <c r="L346" s="4">
        <v>5</v>
      </c>
      <c r="M346" s="3">
        <v>1</v>
      </c>
      <c r="N346" s="3">
        <v>2</v>
      </c>
      <c r="O346" s="3">
        <f>HLOOKUP(O$5,[1]非R能力!$B$8:$F$558,$D346+1,0)</f>
        <v>1057136.1581346348</v>
      </c>
      <c r="P346" s="3">
        <f>HLOOKUP(P$5,[1]非R能力!$B$8:$F$558,$D346+1,0)</f>
        <v>156847.31017704983</v>
      </c>
      <c r="Q346" s="3">
        <f>HLOOKUP(Q$5,[1]非R能力!$B$8:$F$558,$D346+1,0)</f>
        <v>88191.194334291707</v>
      </c>
      <c r="R346" s="3">
        <f>HLOOKUP(R$5,[1]非R能力!$B$8:$F$558,$D346+1,0)</f>
        <v>26471.09155081951</v>
      </c>
      <c r="S346" s="3">
        <f>HLOOKUP(S$5,[1]非R能力!$B$8:$F$558,$D346+1,0)</f>
        <v>36155.610218825233</v>
      </c>
      <c r="T346" s="3">
        <f>INDEX([1]非R能力!$H$9:$H$558,D346)</f>
        <v>28817.783489989983</v>
      </c>
      <c r="U346" s="3">
        <f>IF(INDEX([1]非R能力!$FK$9:$FK$558,D346)=0,0,10)</f>
        <v>10</v>
      </c>
      <c r="V346" s="3">
        <f>IF(INDEX([1]非R能力!$FH$9:$FH$558,D346)=0,0,5000)</f>
        <v>5000</v>
      </c>
      <c r="W346" s="3">
        <f>HLOOKUP(W$5,[2]人物技能基础!$O$3:$Q$553,$D346+1,0)</f>
        <v>3.637142857142857</v>
      </c>
      <c r="X346" s="3">
        <f>HLOOKUP(X$5,[2]人物技能基础!$O$3:$Q$553,$D346+1,0)</f>
        <v>2.0186428571428574</v>
      </c>
      <c r="Y346" s="3">
        <f>HLOOKUP(Y$5,[2]人物技能基础!$O$3:$Q$553,$D346+1,0)</f>
        <v>99.964285714285708</v>
      </c>
      <c r="Z346" s="3">
        <f t="shared" si="36"/>
        <v>4741189</v>
      </c>
      <c r="AA346" s="3">
        <f t="shared" si="37"/>
        <v>95438</v>
      </c>
      <c r="AB346" s="3">
        <f t="shared" si="38"/>
        <v>31369</v>
      </c>
      <c r="AC346" s="3">
        <f t="shared" si="39"/>
        <v>36155</v>
      </c>
      <c r="AD346" s="3">
        <f t="shared" si="40"/>
        <v>37815</v>
      </c>
    </row>
    <row r="347" spans="1:30" x14ac:dyDescent="0.15">
      <c r="A347" s="3">
        <v>342</v>
      </c>
      <c r="B347" s="3" t="str">
        <f t="shared" si="35"/>
        <v>通天塔342层boss</v>
      </c>
      <c r="C347" s="3">
        <f>INDEX([5]通天塔!$F$47:$F$1046,A347)</f>
        <v>376</v>
      </c>
      <c r="D347" s="3">
        <f t="shared" si="41"/>
        <v>376</v>
      </c>
      <c r="E347" s="3" t="s">
        <v>25</v>
      </c>
      <c r="F347" s="3" t="s">
        <v>26</v>
      </c>
      <c r="G347" s="3">
        <v>30</v>
      </c>
      <c r="H347" s="3">
        <v>30</v>
      </c>
      <c r="I347" s="3">
        <v>0.2</v>
      </c>
      <c r="J347" s="4">
        <v>0.7</v>
      </c>
      <c r="K347" s="4">
        <v>1</v>
      </c>
      <c r="L347" s="4">
        <v>5</v>
      </c>
      <c r="M347" s="3">
        <v>1</v>
      </c>
      <c r="N347" s="3">
        <v>2</v>
      </c>
      <c r="O347" s="3">
        <f>HLOOKUP(O$5,[1]非R能力!$B$8:$F$558,$D347+1,0)</f>
        <v>1057136.1581346348</v>
      </c>
      <c r="P347" s="3">
        <f>HLOOKUP(P$5,[1]非R能力!$B$8:$F$558,$D347+1,0)</f>
        <v>156847.31017704983</v>
      </c>
      <c r="Q347" s="3">
        <f>HLOOKUP(Q$5,[1]非R能力!$B$8:$F$558,$D347+1,0)</f>
        <v>88191.194334291707</v>
      </c>
      <c r="R347" s="3">
        <f>HLOOKUP(R$5,[1]非R能力!$B$8:$F$558,$D347+1,0)</f>
        <v>26471.09155081951</v>
      </c>
      <c r="S347" s="3">
        <f>HLOOKUP(S$5,[1]非R能力!$B$8:$F$558,$D347+1,0)</f>
        <v>36155.610218825233</v>
      </c>
      <c r="T347" s="3">
        <f>INDEX([1]非R能力!$H$9:$H$558,D347)</f>
        <v>28817.783489989983</v>
      </c>
      <c r="U347" s="3">
        <f>IF(INDEX([1]非R能力!$FK$9:$FK$558,D347)=0,0,10)</f>
        <v>10</v>
      </c>
      <c r="V347" s="3">
        <f>IF(INDEX([1]非R能力!$FH$9:$FH$558,D347)=0,0,5000)</f>
        <v>5000</v>
      </c>
      <c r="W347" s="3">
        <f>HLOOKUP(W$5,[2]人物技能基础!$O$3:$Q$553,$D347+1,0)</f>
        <v>3.637142857142857</v>
      </c>
      <c r="X347" s="3">
        <f>HLOOKUP(X$5,[2]人物技能基础!$O$3:$Q$553,$D347+1,0)</f>
        <v>2.0186428571428574</v>
      </c>
      <c r="Y347" s="3">
        <f>HLOOKUP(Y$5,[2]人物技能基础!$O$3:$Q$553,$D347+1,0)</f>
        <v>99.964285714285708</v>
      </c>
      <c r="Z347" s="3">
        <f t="shared" si="36"/>
        <v>4741189</v>
      </c>
      <c r="AA347" s="3">
        <f t="shared" si="37"/>
        <v>95438</v>
      </c>
      <c r="AB347" s="3">
        <f t="shared" si="38"/>
        <v>31369</v>
      </c>
      <c r="AC347" s="3">
        <f t="shared" si="39"/>
        <v>36155</v>
      </c>
      <c r="AD347" s="3">
        <f t="shared" si="40"/>
        <v>37815</v>
      </c>
    </row>
    <row r="348" spans="1:30" x14ac:dyDescent="0.15">
      <c r="A348" s="3">
        <v>343</v>
      </c>
      <c r="B348" s="3" t="str">
        <f t="shared" si="35"/>
        <v>通天塔343层boss</v>
      </c>
      <c r="C348" s="3">
        <f>INDEX([5]通天塔!$F$47:$F$1046,A348)</f>
        <v>377</v>
      </c>
      <c r="D348" s="3">
        <f t="shared" si="41"/>
        <v>377</v>
      </c>
      <c r="E348" s="3" t="s">
        <v>25</v>
      </c>
      <c r="F348" s="3" t="s">
        <v>26</v>
      </c>
      <c r="G348" s="3">
        <v>30</v>
      </c>
      <c r="H348" s="3">
        <v>30</v>
      </c>
      <c r="I348" s="3">
        <v>0.2</v>
      </c>
      <c r="J348" s="4">
        <v>0.7</v>
      </c>
      <c r="K348" s="4">
        <v>1</v>
      </c>
      <c r="L348" s="4">
        <v>5</v>
      </c>
      <c r="M348" s="3">
        <v>1</v>
      </c>
      <c r="N348" s="3">
        <v>2</v>
      </c>
      <c r="O348" s="3">
        <f>HLOOKUP(O$5,[1]非R能力!$B$8:$F$558,$D348+1,0)</f>
        <v>1064561.3027118838</v>
      </c>
      <c r="P348" s="3">
        <f>HLOOKUP(P$5,[1]非R能力!$B$8:$F$558,$D348+1,0)</f>
        <v>157992.63162766438</v>
      </c>
      <c r="Q348" s="3">
        <f>HLOOKUP(Q$5,[1]非R能力!$B$8:$F$558,$D348+1,0)</f>
        <v>88824.419950431329</v>
      </c>
      <c r="R348" s="3">
        <f>HLOOKUP(R$5,[1]非R能力!$B$8:$F$558,$D348+1,0)</f>
        <v>26656.06151910753</v>
      </c>
      <c r="S348" s="3">
        <f>HLOOKUP(S$5,[1]非R能力!$B$8:$F$558,$D348+1,0)</f>
        <v>36403.76535005754</v>
      </c>
      <c r="T348" s="3">
        <f>INDEX([1]非R能力!$H$9:$H$558,D348)</f>
        <v>28991.245929876441</v>
      </c>
      <c r="U348" s="3">
        <f>IF(INDEX([1]非R能力!$FK$9:$FK$558,D348)=0,0,10)</f>
        <v>10</v>
      </c>
      <c r="V348" s="3">
        <f>IF(INDEX([1]非R能力!$FH$9:$FH$558,D348)=0,0,5000)</f>
        <v>5000</v>
      </c>
      <c r="W348" s="3">
        <f>HLOOKUP(W$5,[2]人物技能基础!$O$3:$Q$553,$D348+1,0)</f>
        <v>3.637142857142857</v>
      </c>
      <c r="X348" s="3">
        <f>HLOOKUP(X$5,[2]人物技能基础!$O$3:$Q$553,$D348+1,0)</f>
        <v>2.0186428571428574</v>
      </c>
      <c r="Y348" s="3">
        <f>HLOOKUP(Y$5,[2]人物技能基础!$O$3:$Q$553,$D348+1,0)</f>
        <v>99.964285714285708</v>
      </c>
      <c r="Z348" s="3">
        <f t="shared" si="36"/>
        <v>4775178</v>
      </c>
      <c r="AA348" s="3">
        <f t="shared" si="37"/>
        <v>96121</v>
      </c>
      <c r="AB348" s="3">
        <f t="shared" si="38"/>
        <v>31598</v>
      </c>
      <c r="AC348" s="3">
        <f t="shared" si="39"/>
        <v>36403</v>
      </c>
      <c r="AD348" s="3">
        <f t="shared" si="40"/>
        <v>38080</v>
      </c>
    </row>
    <row r="349" spans="1:30" x14ac:dyDescent="0.15">
      <c r="A349" s="3">
        <v>344</v>
      </c>
      <c r="B349" s="3" t="str">
        <f t="shared" si="35"/>
        <v>通天塔344层boss</v>
      </c>
      <c r="C349" s="3">
        <f>INDEX([5]通天塔!$F$47:$F$1046,A349)</f>
        <v>378</v>
      </c>
      <c r="D349" s="3">
        <f t="shared" si="41"/>
        <v>378</v>
      </c>
      <c r="E349" s="3" t="s">
        <v>25</v>
      </c>
      <c r="F349" s="3" t="s">
        <v>26</v>
      </c>
      <c r="G349" s="3">
        <v>30</v>
      </c>
      <c r="H349" s="3">
        <v>30</v>
      </c>
      <c r="I349" s="3">
        <v>0.2</v>
      </c>
      <c r="J349" s="4">
        <v>0.7</v>
      </c>
      <c r="K349" s="4">
        <v>1</v>
      </c>
      <c r="L349" s="4">
        <v>5</v>
      </c>
      <c r="M349" s="3">
        <v>1</v>
      </c>
      <c r="N349" s="3">
        <v>2</v>
      </c>
      <c r="O349" s="3">
        <f>HLOOKUP(O$5,[1]非R能力!$B$8:$F$558,$D349+1,0)</f>
        <v>1071759.3300676586</v>
      </c>
      <c r="P349" s="3">
        <f>HLOOKUP(P$5,[1]非R能力!$B$8:$F$558,$D349+1,0)</f>
        <v>159131.3202705929</v>
      </c>
      <c r="Q349" s="3">
        <f>HLOOKUP(Q$5,[1]非R能力!$B$8:$F$558,$D349+1,0)</f>
        <v>89440.25190068502</v>
      </c>
      <c r="R349" s="3">
        <f>HLOOKUP(R$5,[1]非R能力!$B$8:$F$558,$D349+1,0)</f>
        <v>26845.036595497961</v>
      </c>
      <c r="S349" s="3">
        <f>HLOOKUP(S$5,[1]非R能力!$B$8:$F$558,$D349+1,0)</f>
        <v>36632.263434278095</v>
      </c>
      <c r="T349" s="3">
        <f>INDEX([1]非R能力!$H$9:$H$558,D349)</f>
        <v>29165.53579699677</v>
      </c>
      <c r="U349" s="3">
        <f>IF(INDEX([1]非R能力!$FK$9:$FK$558,D349)=0,0,10)</f>
        <v>10</v>
      </c>
      <c r="V349" s="3">
        <f>IF(INDEX([1]非R能力!$FH$9:$FH$558,D349)=0,0,5000)</f>
        <v>5000</v>
      </c>
      <c r="W349" s="3">
        <f>HLOOKUP(W$5,[2]人物技能基础!$O$3:$Q$553,$D349+1,0)</f>
        <v>3.637142857142857</v>
      </c>
      <c r="X349" s="3">
        <f>HLOOKUP(X$5,[2]人物技能基础!$O$3:$Q$553,$D349+1,0)</f>
        <v>2.0186428571428574</v>
      </c>
      <c r="Y349" s="3">
        <f>HLOOKUP(Y$5,[2]人物技能基础!$O$3:$Q$553,$D349+1,0)</f>
        <v>99.964285714285708</v>
      </c>
      <c r="Z349" s="3">
        <f t="shared" si="36"/>
        <v>4808991</v>
      </c>
      <c r="AA349" s="3">
        <f t="shared" si="37"/>
        <v>96785</v>
      </c>
      <c r="AB349" s="3">
        <f t="shared" si="38"/>
        <v>31826</v>
      </c>
      <c r="AC349" s="3">
        <f t="shared" si="39"/>
        <v>36632</v>
      </c>
      <c r="AD349" s="3">
        <f t="shared" si="40"/>
        <v>38350</v>
      </c>
    </row>
    <row r="350" spans="1:30" x14ac:dyDescent="0.15">
      <c r="A350" s="3">
        <v>345</v>
      </c>
      <c r="B350" s="3" t="str">
        <f t="shared" si="35"/>
        <v>通天塔345层boss</v>
      </c>
      <c r="C350" s="3">
        <f>INDEX([5]通天塔!$F$47:$F$1046,A350)</f>
        <v>379</v>
      </c>
      <c r="D350" s="3">
        <f t="shared" si="41"/>
        <v>379</v>
      </c>
      <c r="E350" s="3" t="s">
        <v>25</v>
      </c>
      <c r="F350" s="3" t="s">
        <v>26</v>
      </c>
      <c r="G350" s="3">
        <v>30</v>
      </c>
      <c r="H350" s="3">
        <v>30</v>
      </c>
      <c r="I350" s="3">
        <v>0.2</v>
      </c>
      <c r="J350" s="4">
        <v>0.7</v>
      </c>
      <c r="K350" s="4">
        <v>1</v>
      </c>
      <c r="L350" s="4">
        <v>5</v>
      </c>
      <c r="M350" s="3">
        <v>1</v>
      </c>
      <c r="N350" s="3">
        <v>2</v>
      </c>
      <c r="O350" s="3">
        <f>HLOOKUP(O$5,[1]非R能力!$B$8:$F$558,$D350+1,0)</f>
        <v>1078949.4663596884</v>
      </c>
      <c r="P350" s="3">
        <f>HLOOKUP(P$5,[1]非R能力!$B$8:$F$558,$D350+1,0)</f>
        <v>160253.59084215219</v>
      </c>
      <c r="Q350" s="3">
        <f>HLOOKUP(Q$5,[1]非R能力!$B$8:$F$558,$D350+1,0)</f>
        <v>90052.830404564986</v>
      </c>
      <c r="R350" s="3">
        <f>HLOOKUP(R$5,[1]非R能力!$B$8:$F$558,$D350+1,0)</f>
        <v>27028.235760179425</v>
      </c>
      <c r="S350" s="3">
        <f>HLOOKUP(S$5,[1]非R能力!$B$8:$F$558,$D350+1,0)</f>
        <v>36865.784201474824</v>
      </c>
      <c r="T350" s="3">
        <f>INDEX([1]非R能力!$H$9:$H$558,D350)</f>
        <v>29340.65619544846</v>
      </c>
      <c r="U350" s="3">
        <f>IF(INDEX([1]非R能力!$FK$9:$FK$558,D350)=0,0,10)</f>
        <v>10</v>
      </c>
      <c r="V350" s="3">
        <f>IF(INDEX([1]非R能力!$FH$9:$FH$558,D350)=0,0,5000)</f>
        <v>5000</v>
      </c>
      <c r="W350" s="3">
        <f>HLOOKUP(W$5,[2]人物技能基础!$O$3:$Q$553,$D350+1,0)</f>
        <v>3.637142857142857</v>
      </c>
      <c r="X350" s="3">
        <f>HLOOKUP(X$5,[2]人物技能基础!$O$3:$Q$553,$D350+1,0)</f>
        <v>2.0186428571428574</v>
      </c>
      <c r="Y350" s="3">
        <f>HLOOKUP(Y$5,[2]人物技能基础!$O$3:$Q$553,$D350+1,0)</f>
        <v>99.964285714285708</v>
      </c>
      <c r="Z350" s="3">
        <f t="shared" si="36"/>
        <v>4842396</v>
      </c>
      <c r="AA350" s="3">
        <f t="shared" si="37"/>
        <v>97445</v>
      </c>
      <c r="AB350" s="3">
        <f t="shared" si="38"/>
        <v>32050</v>
      </c>
      <c r="AC350" s="3">
        <f t="shared" si="39"/>
        <v>36865</v>
      </c>
      <c r="AD350" s="3">
        <f t="shared" si="40"/>
        <v>38611</v>
      </c>
    </row>
    <row r="351" spans="1:30" x14ac:dyDescent="0.15">
      <c r="A351" s="3">
        <v>346</v>
      </c>
      <c r="B351" s="3" t="str">
        <f t="shared" si="35"/>
        <v>通天塔346层boss</v>
      </c>
      <c r="C351" s="3">
        <f>INDEX([5]通天塔!$F$47:$F$1046,A351)</f>
        <v>379</v>
      </c>
      <c r="D351" s="3">
        <f t="shared" si="41"/>
        <v>379</v>
      </c>
      <c r="E351" s="3" t="s">
        <v>25</v>
      </c>
      <c r="F351" s="3" t="s">
        <v>26</v>
      </c>
      <c r="G351" s="3">
        <v>30</v>
      </c>
      <c r="H351" s="3">
        <v>30</v>
      </c>
      <c r="I351" s="3">
        <v>0.2</v>
      </c>
      <c r="J351" s="4">
        <v>0.7</v>
      </c>
      <c r="K351" s="4">
        <v>1</v>
      </c>
      <c r="L351" s="4">
        <v>5</v>
      </c>
      <c r="M351" s="3">
        <v>1</v>
      </c>
      <c r="N351" s="3">
        <v>2</v>
      </c>
      <c r="O351" s="3">
        <f>HLOOKUP(O$5,[1]非R能力!$B$8:$F$558,$D351+1,0)</f>
        <v>1078949.4663596884</v>
      </c>
      <c r="P351" s="3">
        <f>HLOOKUP(P$5,[1]非R能力!$B$8:$F$558,$D351+1,0)</f>
        <v>160253.59084215219</v>
      </c>
      <c r="Q351" s="3">
        <f>HLOOKUP(Q$5,[1]非R能力!$B$8:$F$558,$D351+1,0)</f>
        <v>90052.830404564986</v>
      </c>
      <c r="R351" s="3">
        <f>HLOOKUP(R$5,[1]非R能力!$B$8:$F$558,$D351+1,0)</f>
        <v>27028.235760179425</v>
      </c>
      <c r="S351" s="3">
        <f>HLOOKUP(S$5,[1]非R能力!$B$8:$F$558,$D351+1,0)</f>
        <v>36865.784201474824</v>
      </c>
      <c r="T351" s="3">
        <f>INDEX([1]非R能力!$H$9:$H$558,D351)</f>
        <v>29340.65619544846</v>
      </c>
      <c r="U351" s="3">
        <f>IF(INDEX([1]非R能力!$FK$9:$FK$558,D351)=0,0,10)</f>
        <v>10</v>
      </c>
      <c r="V351" s="3">
        <f>IF(INDEX([1]非R能力!$FH$9:$FH$558,D351)=0,0,5000)</f>
        <v>5000</v>
      </c>
      <c r="W351" s="3">
        <f>HLOOKUP(W$5,[2]人物技能基础!$O$3:$Q$553,$D351+1,0)</f>
        <v>3.637142857142857</v>
      </c>
      <c r="X351" s="3">
        <f>HLOOKUP(X$5,[2]人物技能基础!$O$3:$Q$553,$D351+1,0)</f>
        <v>2.0186428571428574</v>
      </c>
      <c r="Y351" s="3">
        <f>HLOOKUP(Y$5,[2]人物技能基础!$O$3:$Q$553,$D351+1,0)</f>
        <v>99.964285714285708</v>
      </c>
      <c r="Z351" s="3">
        <f t="shared" si="36"/>
        <v>4842396</v>
      </c>
      <c r="AA351" s="3">
        <f t="shared" si="37"/>
        <v>97445</v>
      </c>
      <c r="AB351" s="3">
        <f t="shared" si="38"/>
        <v>32050</v>
      </c>
      <c r="AC351" s="3">
        <f t="shared" si="39"/>
        <v>36865</v>
      </c>
      <c r="AD351" s="3">
        <f t="shared" si="40"/>
        <v>38611</v>
      </c>
    </row>
    <row r="352" spans="1:30" x14ac:dyDescent="0.15">
      <c r="A352" s="3">
        <v>347</v>
      </c>
      <c r="B352" s="3" t="str">
        <f t="shared" si="35"/>
        <v>通天塔347层boss</v>
      </c>
      <c r="C352" s="3">
        <f>INDEX([5]通天塔!$F$47:$F$1046,A352)</f>
        <v>380</v>
      </c>
      <c r="D352" s="3">
        <f t="shared" si="41"/>
        <v>380</v>
      </c>
      <c r="E352" s="3" t="s">
        <v>25</v>
      </c>
      <c r="F352" s="3" t="s">
        <v>26</v>
      </c>
      <c r="G352" s="3">
        <v>30</v>
      </c>
      <c r="H352" s="3">
        <v>30</v>
      </c>
      <c r="I352" s="3">
        <v>0.2</v>
      </c>
      <c r="J352" s="4">
        <v>0.7</v>
      </c>
      <c r="K352" s="4">
        <v>1</v>
      </c>
      <c r="L352" s="4">
        <v>5</v>
      </c>
      <c r="M352" s="3">
        <v>1</v>
      </c>
      <c r="N352" s="3">
        <v>2</v>
      </c>
      <c r="O352" s="3">
        <f>HLOOKUP(O$5,[1]非R能力!$B$8:$F$558,$D352+1,0)</f>
        <v>1083867.0417634707</v>
      </c>
      <c r="P352" s="3">
        <f>HLOOKUP(P$5,[1]非R能力!$B$8:$F$558,$D352+1,0)</f>
        <v>160907.04929761984</v>
      </c>
      <c r="Q352" s="3">
        <f>HLOOKUP(Q$5,[1]非R能力!$B$8:$F$558,$D352+1,0)</f>
        <v>90362.594158283493</v>
      </c>
      <c r="R352" s="3">
        <f>HLOOKUP(R$5,[1]非R能力!$B$8:$F$558,$D352+1,0)</f>
        <v>27121.580946469701</v>
      </c>
      <c r="S352" s="3">
        <f>HLOOKUP(S$5,[1]非R能力!$B$8:$F$558,$D352+1,0)</f>
        <v>36992.928722213954</v>
      </c>
      <c r="T352" s="3">
        <f>INDEX([1]非R能力!$H$9:$H$558,D352)</f>
        <v>29516.610235475717</v>
      </c>
      <c r="U352" s="3">
        <f>IF(INDEX([1]非R能力!$FK$9:$FK$558,D352)=0,0,10)</f>
        <v>10</v>
      </c>
      <c r="V352" s="3">
        <f>IF(INDEX([1]非R能力!$FH$9:$FH$558,D352)=0,0,5000)</f>
        <v>5000</v>
      </c>
      <c r="W352" s="3">
        <f>HLOOKUP(W$5,[2]人物技能基础!$O$3:$Q$553,$D352+1,0)</f>
        <v>3.637142857142857</v>
      </c>
      <c r="X352" s="3">
        <f>HLOOKUP(X$5,[2]人物技能基础!$O$3:$Q$553,$D352+1,0)</f>
        <v>2.0186428571428574</v>
      </c>
      <c r="Y352" s="3">
        <f>HLOOKUP(Y$5,[2]人物技能基础!$O$3:$Q$553,$D352+1,0)</f>
        <v>99.964285714285708</v>
      </c>
      <c r="Z352" s="3">
        <f t="shared" si="36"/>
        <v>4863070</v>
      </c>
      <c r="AA352" s="3">
        <f t="shared" si="37"/>
        <v>97788</v>
      </c>
      <c r="AB352" s="3">
        <f t="shared" si="38"/>
        <v>32181</v>
      </c>
      <c r="AC352" s="3">
        <f t="shared" si="39"/>
        <v>36992</v>
      </c>
      <c r="AD352" s="3">
        <f t="shared" si="40"/>
        <v>38745</v>
      </c>
    </row>
    <row r="353" spans="1:30" x14ac:dyDescent="0.15">
      <c r="A353" s="3">
        <v>348</v>
      </c>
      <c r="B353" s="3" t="str">
        <f t="shared" si="35"/>
        <v>通天塔348层boss</v>
      </c>
      <c r="C353" s="3">
        <f>INDEX([5]通天塔!$F$47:$F$1046,A353)</f>
        <v>381</v>
      </c>
      <c r="D353" s="3">
        <f t="shared" si="41"/>
        <v>381</v>
      </c>
      <c r="E353" s="3" t="s">
        <v>25</v>
      </c>
      <c r="F353" s="3" t="s">
        <v>26</v>
      </c>
      <c r="G353" s="3">
        <v>30</v>
      </c>
      <c r="H353" s="3">
        <v>30</v>
      </c>
      <c r="I353" s="3">
        <v>0.2</v>
      </c>
      <c r="J353" s="4">
        <v>0.7</v>
      </c>
      <c r="K353" s="4">
        <v>1</v>
      </c>
      <c r="L353" s="4">
        <v>5</v>
      </c>
      <c r="M353" s="3">
        <v>1</v>
      </c>
      <c r="N353" s="3">
        <v>2</v>
      </c>
      <c r="O353" s="3">
        <f>HLOOKUP(O$5,[1]非R能力!$B$8:$F$558,$D353+1,0)</f>
        <v>1089065.0223459336</v>
      </c>
      <c r="P353" s="3">
        <f>HLOOKUP(P$5,[1]非R能力!$B$8:$F$558,$D353+1,0)</f>
        <v>161595.11096272871</v>
      </c>
      <c r="Q353" s="3">
        <f>HLOOKUP(Q$5,[1]非R能力!$B$8:$F$558,$D353+1,0)</f>
        <v>90663.611308966429</v>
      </c>
      <c r="R353" s="3">
        <f>HLOOKUP(R$5,[1]非R能力!$B$8:$F$558,$D353+1,0)</f>
        <v>27217.316157133922</v>
      </c>
      <c r="S353" s="3">
        <f>HLOOKUP(S$5,[1]非R能力!$B$8:$F$558,$D353+1,0)</f>
        <v>37107.100515915088</v>
      </c>
      <c r="T353" s="3">
        <f>INDEX([1]非R能力!$H$9:$H$558,D353)</f>
        <v>29693.401033469476</v>
      </c>
      <c r="U353" s="3">
        <f>IF(INDEX([1]非R能力!$FK$9:$FK$558,D353)=0,0,10)</f>
        <v>10</v>
      </c>
      <c r="V353" s="3">
        <f>IF(INDEX([1]非R能力!$FH$9:$FH$558,D353)=0,0,5000)</f>
        <v>5000</v>
      </c>
      <c r="W353" s="3">
        <f>HLOOKUP(W$5,[2]人物技能基础!$O$3:$Q$553,$D353+1,0)</f>
        <v>3.637142857142857</v>
      </c>
      <c r="X353" s="3">
        <f>HLOOKUP(X$5,[2]人物技能基础!$O$3:$Q$553,$D353+1,0)</f>
        <v>2.0186428571428574</v>
      </c>
      <c r="Y353" s="3">
        <f>HLOOKUP(Y$5,[2]人物技能基础!$O$3:$Q$553,$D353+1,0)</f>
        <v>99.964285714285708</v>
      </c>
      <c r="Z353" s="3">
        <f t="shared" si="36"/>
        <v>4884695</v>
      </c>
      <c r="AA353" s="3">
        <f t="shared" si="37"/>
        <v>98124</v>
      </c>
      <c r="AB353" s="3">
        <f t="shared" si="38"/>
        <v>32319</v>
      </c>
      <c r="AC353" s="3">
        <f t="shared" si="39"/>
        <v>37107</v>
      </c>
      <c r="AD353" s="3">
        <f t="shared" si="40"/>
        <v>38881</v>
      </c>
    </row>
    <row r="354" spans="1:30" x14ac:dyDescent="0.15">
      <c r="A354" s="3">
        <v>349</v>
      </c>
      <c r="B354" s="3" t="str">
        <f t="shared" si="35"/>
        <v>通天塔349层boss</v>
      </c>
      <c r="C354" s="3">
        <f>INDEX([5]通天塔!$F$47:$F$1046,A354)</f>
        <v>381</v>
      </c>
      <c r="D354" s="3">
        <f t="shared" si="41"/>
        <v>381</v>
      </c>
      <c r="E354" s="3" t="s">
        <v>25</v>
      </c>
      <c r="F354" s="3" t="s">
        <v>26</v>
      </c>
      <c r="G354" s="3">
        <v>30</v>
      </c>
      <c r="H354" s="3">
        <v>30</v>
      </c>
      <c r="I354" s="3">
        <v>0.2</v>
      </c>
      <c r="J354" s="4">
        <v>0.7</v>
      </c>
      <c r="K354" s="4">
        <v>1</v>
      </c>
      <c r="L354" s="4">
        <v>5</v>
      </c>
      <c r="M354" s="3">
        <v>1</v>
      </c>
      <c r="N354" s="3">
        <v>2</v>
      </c>
      <c r="O354" s="3">
        <f>HLOOKUP(O$5,[1]非R能力!$B$8:$F$558,$D354+1,0)</f>
        <v>1089065.0223459336</v>
      </c>
      <c r="P354" s="3">
        <f>HLOOKUP(P$5,[1]非R能力!$B$8:$F$558,$D354+1,0)</f>
        <v>161595.11096272871</v>
      </c>
      <c r="Q354" s="3">
        <f>HLOOKUP(Q$5,[1]非R能力!$B$8:$F$558,$D354+1,0)</f>
        <v>90663.611308966429</v>
      </c>
      <c r="R354" s="3">
        <f>HLOOKUP(R$5,[1]非R能力!$B$8:$F$558,$D354+1,0)</f>
        <v>27217.316157133922</v>
      </c>
      <c r="S354" s="3">
        <f>HLOOKUP(S$5,[1]非R能力!$B$8:$F$558,$D354+1,0)</f>
        <v>37107.100515915088</v>
      </c>
      <c r="T354" s="3">
        <f>INDEX([1]非R能力!$H$9:$H$558,D354)</f>
        <v>29693.401033469476</v>
      </c>
      <c r="U354" s="3">
        <f>IF(INDEX([1]非R能力!$FK$9:$FK$558,D354)=0,0,10)</f>
        <v>10</v>
      </c>
      <c r="V354" s="3">
        <f>IF(INDEX([1]非R能力!$FH$9:$FH$558,D354)=0,0,5000)</f>
        <v>5000</v>
      </c>
      <c r="W354" s="3">
        <f>HLOOKUP(W$5,[2]人物技能基础!$O$3:$Q$553,$D354+1,0)</f>
        <v>3.637142857142857</v>
      </c>
      <c r="X354" s="3">
        <f>HLOOKUP(X$5,[2]人物技能基础!$O$3:$Q$553,$D354+1,0)</f>
        <v>2.0186428571428574</v>
      </c>
      <c r="Y354" s="3">
        <f>HLOOKUP(Y$5,[2]人物技能基础!$O$3:$Q$553,$D354+1,0)</f>
        <v>99.964285714285708</v>
      </c>
      <c r="Z354" s="3">
        <f t="shared" si="36"/>
        <v>4884695</v>
      </c>
      <c r="AA354" s="3">
        <f t="shared" si="37"/>
        <v>98124</v>
      </c>
      <c r="AB354" s="3">
        <f t="shared" si="38"/>
        <v>32319</v>
      </c>
      <c r="AC354" s="3">
        <f t="shared" si="39"/>
        <v>37107</v>
      </c>
      <c r="AD354" s="3">
        <f t="shared" si="40"/>
        <v>38881</v>
      </c>
    </row>
    <row r="355" spans="1:30" x14ac:dyDescent="0.15">
      <c r="A355" s="3">
        <v>350</v>
      </c>
      <c r="B355" s="3" t="str">
        <f t="shared" si="35"/>
        <v>通天塔350层boss</v>
      </c>
      <c r="C355" s="3">
        <f>INDEX([5]通天塔!$F$47:$F$1046,A355)</f>
        <v>382</v>
      </c>
      <c r="D355" s="3">
        <f t="shared" si="41"/>
        <v>382</v>
      </c>
      <c r="E355" s="3" t="s">
        <v>25</v>
      </c>
      <c r="F355" s="3" t="s">
        <v>26</v>
      </c>
      <c r="G355" s="3">
        <v>30</v>
      </c>
      <c r="H355" s="3">
        <v>30</v>
      </c>
      <c r="I355" s="3">
        <v>0.2</v>
      </c>
      <c r="J355" s="4">
        <v>0.7</v>
      </c>
      <c r="K355" s="4">
        <v>1</v>
      </c>
      <c r="L355" s="4">
        <v>5</v>
      </c>
      <c r="M355" s="3">
        <v>1</v>
      </c>
      <c r="N355" s="3">
        <v>2</v>
      </c>
      <c r="O355" s="3">
        <f>HLOOKUP(O$5,[1]非R能力!$B$8:$F$558,$D355+1,0)</f>
        <v>1094460.5257932788</v>
      </c>
      <c r="P355" s="3">
        <f>HLOOKUP(P$5,[1]非R能力!$B$8:$F$558,$D355+1,0)</f>
        <v>162320.48576200628</v>
      </c>
      <c r="Q355" s="3">
        <f>HLOOKUP(Q$5,[1]非R能力!$B$8:$F$558,$D355+1,0)</f>
        <v>90966.858551749872</v>
      </c>
      <c r="R355" s="3">
        <f>HLOOKUP(R$5,[1]非R能力!$B$8:$F$558,$D355+1,0)</f>
        <v>27316.773854862389</v>
      </c>
      <c r="S355" s="3">
        <f>HLOOKUP(S$5,[1]非R能力!$B$8:$F$558,$D355+1,0)</f>
        <v>37221.577994382424</v>
      </c>
      <c r="T355" s="3">
        <f>INDEX([1]非R能力!$H$9:$H$558,D355)</f>
        <v>29871.031711967396</v>
      </c>
      <c r="U355" s="3">
        <f>IF(INDEX([1]非R能力!$FK$9:$FK$558,D355)=0,0,10)</f>
        <v>10</v>
      </c>
      <c r="V355" s="3">
        <f>IF(INDEX([1]非R能力!$FH$9:$FH$558,D355)=0,0,5000)</f>
        <v>5000</v>
      </c>
      <c r="W355" s="3">
        <f>HLOOKUP(W$5,[2]人物技能基础!$O$3:$Q$553,$D355+1,0)</f>
        <v>3.637142857142857</v>
      </c>
      <c r="X355" s="3">
        <f>HLOOKUP(X$5,[2]人物技能基础!$O$3:$Q$553,$D355+1,0)</f>
        <v>2.0186428571428574</v>
      </c>
      <c r="Y355" s="3">
        <f>HLOOKUP(Y$5,[2]人物技能基础!$O$3:$Q$553,$D355+1,0)</f>
        <v>99.964285714285708</v>
      </c>
      <c r="Z355" s="3">
        <f t="shared" si="36"/>
        <v>4907361</v>
      </c>
      <c r="AA355" s="3">
        <f t="shared" si="37"/>
        <v>98463</v>
      </c>
      <c r="AB355" s="3">
        <f t="shared" si="38"/>
        <v>32464</v>
      </c>
      <c r="AC355" s="3">
        <f t="shared" si="39"/>
        <v>37221</v>
      </c>
      <c r="AD355" s="3">
        <f t="shared" si="40"/>
        <v>39023</v>
      </c>
    </row>
    <row r="356" spans="1:30" x14ac:dyDescent="0.15">
      <c r="A356" s="3">
        <v>351</v>
      </c>
      <c r="B356" s="3" t="str">
        <f t="shared" si="35"/>
        <v>通天塔351层boss</v>
      </c>
      <c r="C356" s="3">
        <f>INDEX([5]通天塔!$F$47:$F$1046,A356)</f>
        <v>383</v>
      </c>
      <c r="D356" s="3">
        <f t="shared" si="41"/>
        <v>383</v>
      </c>
      <c r="E356" s="3" t="s">
        <v>25</v>
      </c>
      <c r="F356" s="3" t="s">
        <v>26</v>
      </c>
      <c r="G356" s="3">
        <v>30</v>
      </c>
      <c r="H356" s="3">
        <v>30</v>
      </c>
      <c r="I356" s="3">
        <v>0.2</v>
      </c>
      <c r="J356" s="4">
        <v>0.7</v>
      </c>
      <c r="K356" s="4">
        <v>1</v>
      </c>
      <c r="L356" s="4">
        <v>5</v>
      </c>
      <c r="M356" s="3">
        <v>1</v>
      </c>
      <c r="N356" s="3">
        <v>2</v>
      </c>
      <c r="O356" s="3">
        <f>HLOOKUP(O$5,[1]非R能力!$B$8:$F$558,$D356+1,0)</f>
        <v>1100100.9141966484</v>
      </c>
      <c r="P356" s="3">
        <f>HLOOKUP(P$5,[1]非R能力!$B$8:$F$558,$D356+1,0)</f>
        <v>163019.05781302089</v>
      </c>
      <c r="Q356" s="3">
        <f>HLOOKUP(Q$5,[1]非R能力!$B$8:$F$558,$D356+1,0)</f>
        <v>91290.23338808096</v>
      </c>
      <c r="R356" s="3">
        <f>HLOOKUP(R$5,[1]非R能力!$B$8:$F$558,$D356+1,0)</f>
        <v>27413.657898852078</v>
      </c>
      <c r="S356" s="3">
        <f>HLOOKUP(S$5,[1]非R能力!$B$8:$F$558,$D356+1,0)</f>
        <v>37361.467189713017</v>
      </c>
      <c r="T356" s="3">
        <f>INDEX([1]非R能力!$H$9:$H$558,D356)</f>
        <v>30049.505399653863</v>
      </c>
      <c r="U356" s="3">
        <f>IF(INDEX([1]非R能力!$FK$9:$FK$558,D356)=0,0,10)</f>
        <v>10</v>
      </c>
      <c r="V356" s="3">
        <f>IF(INDEX([1]非R能力!$FH$9:$FH$558,D356)=0,0,5000)</f>
        <v>5000</v>
      </c>
      <c r="W356" s="3">
        <f>HLOOKUP(W$5,[2]人物技能基础!$O$3:$Q$553,$D356+1,0)</f>
        <v>3.637142857142857</v>
      </c>
      <c r="X356" s="3">
        <f>HLOOKUP(X$5,[2]人物技能基础!$O$3:$Q$553,$D356+1,0)</f>
        <v>2.0186428571428574</v>
      </c>
      <c r="Y356" s="3">
        <f>HLOOKUP(Y$5,[2]人物技能基础!$O$3:$Q$553,$D356+1,0)</f>
        <v>99.964285714285708</v>
      </c>
      <c r="Z356" s="3">
        <f t="shared" si="36"/>
        <v>4929336</v>
      </c>
      <c r="AA356" s="3">
        <f t="shared" si="37"/>
        <v>98824</v>
      </c>
      <c r="AB356" s="3">
        <f t="shared" si="38"/>
        <v>32603</v>
      </c>
      <c r="AC356" s="3">
        <f t="shared" si="39"/>
        <v>37361</v>
      </c>
      <c r="AD356" s="3">
        <f t="shared" si="40"/>
        <v>39162</v>
      </c>
    </row>
    <row r="357" spans="1:30" x14ac:dyDescent="0.15">
      <c r="A357" s="3">
        <v>352</v>
      </c>
      <c r="B357" s="3" t="str">
        <f t="shared" si="35"/>
        <v>通天塔352层boss</v>
      </c>
      <c r="C357" s="3">
        <f>INDEX([5]通天塔!$F$47:$F$1046,A357)</f>
        <v>384</v>
      </c>
      <c r="D357" s="3">
        <f t="shared" si="41"/>
        <v>384</v>
      </c>
      <c r="E357" s="3" t="s">
        <v>25</v>
      </c>
      <c r="F357" s="3" t="s">
        <v>26</v>
      </c>
      <c r="G357" s="3">
        <v>30</v>
      </c>
      <c r="H357" s="3">
        <v>30</v>
      </c>
      <c r="I357" s="3">
        <v>0.2</v>
      </c>
      <c r="J357" s="4">
        <v>0.7</v>
      </c>
      <c r="K357" s="4">
        <v>1</v>
      </c>
      <c r="L357" s="4">
        <v>5</v>
      </c>
      <c r="M357" s="3">
        <v>1</v>
      </c>
      <c r="N357" s="3">
        <v>2</v>
      </c>
      <c r="O357" s="3">
        <f>HLOOKUP(O$5,[1]非R能力!$B$8:$F$558,$D357+1,0)</f>
        <v>1105340.5814577737</v>
      </c>
      <c r="P357" s="3">
        <f>HLOOKUP(P$5,[1]非R能力!$B$8:$F$558,$D357+1,0)</f>
        <v>163658.16849627576</v>
      </c>
      <c r="Q357" s="3">
        <f>HLOOKUP(Q$5,[1]非R能力!$B$8:$F$558,$D357+1,0)</f>
        <v>91553.799070924579</v>
      </c>
      <c r="R357" s="3">
        <f>HLOOKUP(R$5,[1]非R能力!$B$8:$F$558,$D357+1,0)</f>
        <v>27498.87802971702</v>
      </c>
      <c r="S357" s="3">
        <f>HLOOKUP(S$5,[1]非R能力!$B$8:$F$558,$D357+1,0)</f>
        <v>37461.720149692221</v>
      </c>
      <c r="T357" s="3">
        <f>INDEX([1]非R能力!$H$9:$H$558,D357)</f>
        <v>30228.825231360002</v>
      </c>
      <c r="U357" s="3">
        <f>IF(INDEX([1]非R能力!$FK$9:$FK$558,D357)=0,0,10)</f>
        <v>10</v>
      </c>
      <c r="V357" s="3">
        <f>IF(INDEX([1]非R能力!$FH$9:$FH$558,D357)=0,0,5000)</f>
        <v>5000</v>
      </c>
      <c r="W357" s="3">
        <f>HLOOKUP(W$5,[2]人物技能基础!$O$3:$Q$553,$D357+1,0)</f>
        <v>3.637142857142857</v>
      </c>
      <c r="X357" s="3">
        <f>HLOOKUP(X$5,[2]人物技能基础!$O$3:$Q$553,$D357+1,0)</f>
        <v>2.0186428571428574</v>
      </c>
      <c r="Y357" s="3">
        <f>HLOOKUP(Y$5,[2]人物技能基础!$O$3:$Q$553,$D357+1,0)</f>
        <v>99.964285714285708</v>
      </c>
      <c r="Z357" s="3">
        <f t="shared" si="36"/>
        <v>4949682</v>
      </c>
      <c r="AA357" s="3">
        <f t="shared" si="37"/>
        <v>99122</v>
      </c>
      <c r="AB357" s="3">
        <f t="shared" si="38"/>
        <v>32731</v>
      </c>
      <c r="AC357" s="3">
        <f t="shared" si="39"/>
        <v>37461</v>
      </c>
      <c r="AD357" s="3">
        <f t="shared" si="40"/>
        <v>39284</v>
      </c>
    </row>
    <row r="358" spans="1:30" x14ac:dyDescent="0.15">
      <c r="A358" s="3">
        <v>353</v>
      </c>
      <c r="B358" s="3" t="str">
        <f t="shared" si="35"/>
        <v>通天塔353层boss</v>
      </c>
      <c r="C358" s="3">
        <f>INDEX([5]通天塔!$F$47:$F$1046,A358)</f>
        <v>384</v>
      </c>
      <c r="D358" s="3">
        <f t="shared" si="41"/>
        <v>384</v>
      </c>
      <c r="E358" s="3" t="s">
        <v>25</v>
      </c>
      <c r="F358" s="3" t="s">
        <v>26</v>
      </c>
      <c r="G358" s="3">
        <v>30</v>
      </c>
      <c r="H358" s="3">
        <v>30</v>
      </c>
      <c r="I358" s="3">
        <v>0.2</v>
      </c>
      <c r="J358" s="4">
        <v>0.7</v>
      </c>
      <c r="K358" s="4">
        <v>1</v>
      </c>
      <c r="L358" s="4">
        <v>5</v>
      </c>
      <c r="M358" s="3">
        <v>1</v>
      </c>
      <c r="N358" s="3">
        <v>2</v>
      </c>
      <c r="O358" s="3">
        <f>HLOOKUP(O$5,[1]非R能力!$B$8:$F$558,$D358+1,0)</f>
        <v>1105340.5814577737</v>
      </c>
      <c r="P358" s="3">
        <f>HLOOKUP(P$5,[1]非R能力!$B$8:$F$558,$D358+1,0)</f>
        <v>163658.16849627576</v>
      </c>
      <c r="Q358" s="3">
        <f>HLOOKUP(Q$5,[1]非R能力!$B$8:$F$558,$D358+1,0)</f>
        <v>91553.799070924579</v>
      </c>
      <c r="R358" s="3">
        <f>HLOOKUP(R$5,[1]非R能力!$B$8:$F$558,$D358+1,0)</f>
        <v>27498.87802971702</v>
      </c>
      <c r="S358" s="3">
        <f>HLOOKUP(S$5,[1]非R能力!$B$8:$F$558,$D358+1,0)</f>
        <v>37461.720149692221</v>
      </c>
      <c r="T358" s="3">
        <f>INDEX([1]非R能力!$H$9:$H$558,D358)</f>
        <v>30228.825231360002</v>
      </c>
      <c r="U358" s="3">
        <f>IF(INDEX([1]非R能力!$FK$9:$FK$558,D358)=0,0,10)</f>
        <v>10</v>
      </c>
      <c r="V358" s="3">
        <f>IF(INDEX([1]非R能力!$FH$9:$FH$558,D358)=0,0,5000)</f>
        <v>5000</v>
      </c>
      <c r="W358" s="3">
        <f>HLOOKUP(W$5,[2]人物技能基础!$O$3:$Q$553,$D358+1,0)</f>
        <v>3.637142857142857</v>
      </c>
      <c r="X358" s="3">
        <f>HLOOKUP(X$5,[2]人物技能基础!$O$3:$Q$553,$D358+1,0)</f>
        <v>2.0186428571428574</v>
      </c>
      <c r="Y358" s="3">
        <f>HLOOKUP(Y$5,[2]人物技能基础!$O$3:$Q$553,$D358+1,0)</f>
        <v>99.964285714285708</v>
      </c>
      <c r="Z358" s="3">
        <f t="shared" si="36"/>
        <v>4949682</v>
      </c>
      <c r="AA358" s="3">
        <f t="shared" si="37"/>
        <v>99122</v>
      </c>
      <c r="AB358" s="3">
        <f t="shared" si="38"/>
        <v>32731</v>
      </c>
      <c r="AC358" s="3">
        <f t="shared" si="39"/>
        <v>37461</v>
      </c>
      <c r="AD358" s="3">
        <f t="shared" si="40"/>
        <v>39284</v>
      </c>
    </row>
    <row r="359" spans="1:30" x14ac:dyDescent="0.15">
      <c r="A359" s="3">
        <v>354</v>
      </c>
      <c r="B359" s="3" t="str">
        <f t="shared" si="35"/>
        <v>通天塔354层boss</v>
      </c>
      <c r="C359" s="3">
        <f>INDEX([5]通天塔!$F$47:$F$1046,A359)</f>
        <v>385</v>
      </c>
      <c r="D359" s="3">
        <f t="shared" si="41"/>
        <v>385</v>
      </c>
      <c r="E359" s="3" t="s">
        <v>25</v>
      </c>
      <c r="F359" s="3" t="s">
        <v>26</v>
      </c>
      <c r="G359" s="3">
        <v>30</v>
      </c>
      <c r="H359" s="3">
        <v>30</v>
      </c>
      <c r="I359" s="3">
        <v>0.2</v>
      </c>
      <c r="J359" s="4">
        <v>0.7</v>
      </c>
      <c r="K359" s="4">
        <v>1</v>
      </c>
      <c r="L359" s="4">
        <v>5</v>
      </c>
      <c r="M359" s="3">
        <v>1</v>
      </c>
      <c r="N359" s="3">
        <v>2</v>
      </c>
      <c r="O359" s="3">
        <f>HLOOKUP(O$5,[1]非R能力!$B$8:$F$558,$D359+1,0)</f>
        <v>1110273.6747983841</v>
      </c>
      <c r="P359" s="3">
        <f>HLOOKUP(P$5,[1]非R能力!$B$8:$F$558,$D359+1,0)</f>
        <v>164258.83335014514</v>
      </c>
      <c r="Q359" s="3">
        <f>HLOOKUP(Q$5,[1]非R能力!$B$8:$F$558,$D359+1,0)</f>
        <v>91800.4055219234</v>
      </c>
      <c r="R359" s="3">
        <f>HLOOKUP(R$5,[1]非R能力!$B$8:$F$558,$D359+1,0)</f>
        <v>27575.878510521983</v>
      </c>
      <c r="S359" s="3">
        <f>HLOOKUP(S$5,[1]非R能力!$B$8:$F$558,$D359+1,0)</f>
        <v>37568.399065902413</v>
      </c>
      <c r="T359" s="3">
        <f>INDEX([1]非R能力!$H$9:$H$558,D359)</f>
        <v>30408.994348063654</v>
      </c>
      <c r="U359" s="3">
        <f>IF(INDEX([1]非R能力!$FK$9:$FK$558,D359)=0,0,10)</f>
        <v>10</v>
      </c>
      <c r="V359" s="3">
        <f>IF(INDEX([1]非R能力!$FH$9:$FH$558,D359)=0,0,5000)</f>
        <v>5000</v>
      </c>
      <c r="W359" s="3">
        <f>HLOOKUP(W$5,[2]人物技能基础!$O$3:$Q$553,$D359+1,0)</f>
        <v>3.637142857142857</v>
      </c>
      <c r="X359" s="3">
        <f>HLOOKUP(X$5,[2]人物技能基础!$O$3:$Q$553,$D359+1,0)</f>
        <v>2.0186428571428574</v>
      </c>
      <c r="Y359" s="3">
        <f>HLOOKUP(Y$5,[2]人物技能基础!$O$3:$Q$553,$D359+1,0)</f>
        <v>99.964285714285708</v>
      </c>
      <c r="Z359" s="3">
        <f t="shared" si="36"/>
        <v>4969010</v>
      </c>
      <c r="AA359" s="3">
        <f t="shared" si="37"/>
        <v>99402</v>
      </c>
      <c r="AB359" s="3">
        <f t="shared" si="38"/>
        <v>32851</v>
      </c>
      <c r="AC359" s="3">
        <f t="shared" si="39"/>
        <v>37568</v>
      </c>
      <c r="AD359" s="3">
        <f t="shared" si="40"/>
        <v>39394</v>
      </c>
    </row>
    <row r="360" spans="1:30" x14ac:dyDescent="0.15">
      <c r="A360" s="3">
        <v>355</v>
      </c>
      <c r="B360" s="3" t="str">
        <f t="shared" si="35"/>
        <v>通天塔355层boss</v>
      </c>
      <c r="C360" s="3">
        <f>INDEX([5]通天塔!$F$47:$F$1046,A360)</f>
        <v>386</v>
      </c>
      <c r="D360" s="3">
        <f t="shared" si="41"/>
        <v>386</v>
      </c>
      <c r="E360" s="3" t="s">
        <v>25</v>
      </c>
      <c r="F360" s="3" t="s">
        <v>26</v>
      </c>
      <c r="G360" s="3">
        <v>30</v>
      </c>
      <c r="H360" s="3">
        <v>30</v>
      </c>
      <c r="I360" s="3">
        <v>0.2</v>
      </c>
      <c r="J360" s="4">
        <v>0.7</v>
      </c>
      <c r="K360" s="4">
        <v>1</v>
      </c>
      <c r="L360" s="4">
        <v>5</v>
      </c>
      <c r="M360" s="3">
        <v>1</v>
      </c>
      <c r="N360" s="3">
        <v>2</v>
      </c>
      <c r="O360" s="3">
        <f>HLOOKUP(O$5,[1]非R能力!$B$8:$F$558,$D360+1,0)</f>
        <v>1116017.2224994334</v>
      </c>
      <c r="P360" s="3">
        <f>HLOOKUP(P$5,[1]非R能力!$B$8:$F$558,$D360+1,0)</f>
        <v>164921.29327091528</v>
      </c>
      <c r="Q360" s="3">
        <f>HLOOKUP(Q$5,[1]非R能力!$B$8:$F$558,$D360+1,0)</f>
        <v>92037.17393769043</v>
      </c>
      <c r="R360" s="3">
        <f>HLOOKUP(R$5,[1]非R能力!$B$8:$F$558,$D360+1,0)</f>
        <v>27661.115470305973</v>
      </c>
      <c r="S360" s="3">
        <f>HLOOKUP(S$5,[1]非R能力!$B$8:$F$558,$D360+1,0)</f>
        <v>37665.973986774334</v>
      </c>
      <c r="T360" s="3">
        <f>INDEX([1]非R能力!$H$9:$H$558,D360)</f>
        <v>30590.015896889399</v>
      </c>
      <c r="U360" s="3">
        <f>IF(INDEX([1]非R能力!$FK$9:$FK$558,D360)=0,0,10)</f>
        <v>10</v>
      </c>
      <c r="V360" s="3">
        <f>IF(INDEX([1]非R能力!$FH$9:$FH$558,D360)=0,0,5000)</f>
        <v>5000</v>
      </c>
      <c r="W360" s="3">
        <f>HLOOKUP(W$5,[2]人物技能基础!$O$3:$Q$553,$D360+1,0)</f>
        <v>3.637142857142857</v>
      </c>
      <c r="X360" s="3">
        <f>HLOOKUP(X$5,[2]人物技能基础!$O$3:$Q$553,$D360+1,0)</f>
        <v>2.0186428571428574</v>
      </c>
      <c r="Y360" s="3">
        <f>HLOOKUP(Y$5,[2]人物技能基础!$O$3:$Q$553,$D360+1,0)</f>
        <v>99.964285714285708</v>
      </c>
      <c r="Z360" s="3">
        <f t="shared" si="36"/>
        <v>4990007</v>
      </c>
      <c r="AA360" s="3">
        <f t="shared" si="37"/>
        <v>99677</v>
      </c>
      <c r="AB360" s="3">
        <f t="shared" si="38"/>
        <v>32984</v>
      </c>
      <c r="AC360" s="3">
        <f t="shared" si="39"/>
        <v>37665</v>
      </c>
      <c r="AD360" s="3">
        <f t="shared" si="40"/>
        <v>39515</v>
      </c>
    </row>
    <row r="361" spans="1:30" x14ac:dyDescent="0.15">
      <c r="A361" s="3">
        <v>356</v>
      </c>
      <c r="B361" s="3" t="str">
        <f t="shared" si="35"/>
        <v>通天塔356层boss</v>
      </c>
      <c r="C361" s="3">
        <f>INDEX([5]通天塔!$F$47:$F$1046,A361)</f>
        <v>387</v>
      </c>
      <c r="D361" s="3">
        <f t="shared" si="41"/>
        <v>387</v>
      </c>
      <c r="E361" s="3" t="s">
        <v>25</v>
      </c>
      <c r="F361" s="3" t="s">
        <v>26</v>
      </c>
      <c r="G361" s="3">
        <v>30</v>
      </c>
      <c r="H361" s="3">
        <v>30</v>
      </c>
      <c r="I361" s="3">
        <v>0.2</v>
      </c>
      <c r="J361" s="4">
        <v>0.7</v>
      </c>
      <c r="K361" s="4">
        <v>1</v>
      </c>
      <c r="L361" s="4">
        <v>5</v>
      </c>
      <c r="M361" s="3">
        <v>1</v>
      </c>
      <c r="N361" s="3">
        <v>2</v>
      </c>
      <c r="O361" s="3">
        <f>HLOOKUP(O$5,[1]非R能力!$B$8:$F$558,$D361+1,0)</f>
        <v>1120709.5209807323</v>
      </c>
      <c r="P361" s="3">
        <f>HLOOKUP(P$5,[1]非R能力!$B$8:$F$558,$D361+1,0)</f>
        <v>165496.50303610452</v>
      </c>
      <c r="Q361" s="3">
        <f>HLOOKUP(Q$5,[1]非R能力!$B$8:$F$558,$D361+1,0)</f>
        <v>92263.871497997286</v>
      </c>
      <c r="R361" s="3">
        <f>HLOOKUP(R$5,[1]非R能力!$B$8:$F$558,$D361+1,0)</f>
        <v>27736.290441711288</v>
      </c>
      <c r="S361" s="3">
        <f>HLOOKUP(S$5,[1]非R能力!$B$8:$F$558,$D361+1,0)</f>
        <v>37752.92876383735</v>
      </c>
      <c r="T361" s="3">
        <f>INDEX([1]非R能力!$H$9:$H$558,D361)</f>
        <v>30771.893031108542</v>
      </c>
      <c r="U361" s="3">
        <f>IF(INDEX([1]非R能力!$FK$9:$FK$558,D361)=0,0,10)</f>
        <v>10</v>
      </c>
      <c r="V361" s="3">
        <f>IF(INDEX([1]非R能力!$FH$9:$FH$558,D361)=0,0,5000)</f>
        <v>5000</v>
      </c>
      <c r="W361" s="3">
        <f>HLOOKUP(W$5,[2]人物技能基础!$O$3:$Q$553,$D361+1,0)</f>
        <v>3.637142857142857</v>
      </c>
      <c r="X361" s="3">
        <f>HLOOKUP(X$5,[2]人物技能基础!$O$3:$Q$553,$D361+1,0)</f>
        <v>2.0186428571428574</v>
      </c>
      <c r="Y361" s="3">
        <f>HLOOKUP(Y$5,[2]人物技能基础!$O$3:$Q$553,$D361+1,0)</f>
        <v>99.964285714285708</v>
      </c>
      <c r="Z361" s="3">
        <f t="shared" si="36"/>
        <v>5008670</v>
      </c>
      <c r="AA361" s="3">
        <f t="shared" si="37"/>
        <v>99935</v>
      </c>
      <c r="AB361" s="3">
        <f t="shared" si="38"/>
        <v>33099</v>
      </c>
      <c r="AC361" s="3">
        <f t="shared" si="39"/>
        <v>37752</v>
      </c>
      <c r="AD361" s="3">
        <f t="shared" si="40"/>
        <v>39623</v>
      </c>
    </row>
    <row r="362" spans="1:30" x14ac:dyDescent="0.15">
      <c r="A362" s="3">
        <v>357</v>
      </c>
      <c r="B362" s="3" t="str">
        <f t="shared" si="35"/>
        <v>通天塔357层boss</v>
      </c>
      <c r="C362" s="3">
        <f>INDEX([5]通天塔!$F$47:$F$1046,A362)</f>
        <v>388</v>
      </c>
      <c r="D362" s="3">
        <f t="shared" si="41"/>
        <v>388</v>
      </c>
      <c r="E362" s="3" t="s">
        <v>25</v>
      </c>
      <c r="F362" s="3" t="s">
        <v>26</v>
      </c>
      <c r="G362" s="3">
        <v>30</v>
      </c>
      <c r="H362" s="3">
        <v>30</v>
      </c>
      <c r="I362" s="3">
        <v>0.2</v>
      </c>
      <c r="J362" s="4">
        <v>0.7</v>
      </c>
      <c r="K362" s="4">
        <v>1</v>
      </c>
      <c r="L362" s="4">
        <v>5</v>
      </c>
      <c r="M362" s="3">
        <v>1</v>
      </c>
      <c r="N362" s="3">
        <v>2</v>
      </c>
      <c r="O362" s="3">
        <f>HLOOKUP(O$5,[1]非R能力!$B$8:$F$558,$D362+1,0)</f>
        <v>1125858.9656110995</v>
      </c>
      <c r="P362" s="3">
        <f>HLOOKUP(P$5,[1]非R能力!$B$8:$F$558,$D362+1,0)</f>
        <v>166098.30268751725</v>
      </c>
      <c r="Q362" s="3">
        <f>HLOOKUP(Q$5,[1]非R能力!$B$8:$F$558,$D362+1,0)</f>
        <v>92509.379456237191</v>
      </c>
      <c r="R362" s="3">
        <f>HLOOKUP(R$5,[1]非R能力!$B$8:$F$558,$D362+1,0)</f>
        <v>27813.849513386438</v>
      </c>
      <c r="S362" s="3">
        <f>HLOOKUP(S$5,[1]非R能力!$B$8:$F$558,$D362+1,0)</f>
        <v>37860.342563175327</v>
      </c>
      <c r="T362" s="3">
        <f>INDEX([1]非R能力!$H$9:$H$558,D362)</f>
        <v>30954.628910139098</v>
      </c>
      <c r="U362" s="3">
        <f>IF(INDEX([1]非R能力!$FK$9:$FK$558,D362)=0,0,10)</f>
        <v>10</v>
      </c>
      <c r="V362" s="3">
        <f>IF(INDEX([1]非R能力!$FH$9:$FH$558,D362)=0,0,5000)</f>
        <v>5000</v>
      </c>
      <c r="W362" s="3">
        <f>HLOOKUP(W$5,[2]人物技能基础!$O$3:$Q$553,$D362+1,0)</f>
        <v>3.637142857142857</v>
      </c>
      <c r="X362" s="3">
        <f>HLOOKUP(X$5,[2]人物技能基础!$O$3:$Q$553,$D362+1,0)</f>
        <v>2.0186428571428574</v>
      </c>
      <c r="Y362" s="3">
        <f>HLOOKUP(Y$5,[2]人物技能基础!$O$3:$Q$553,$D362+1,0)</f>
        <v>99.964285714285708</v>
      </c>
      <c r="Z362" s="3">
        <f t="shared" si="36"/>
        <v>5028079</v>
      </c>
      <c r="AA362" s="3">
        <f t="shared" si="37"/>
        <v>100215</v>
      </c>
      <c r="AB362" s="3">
        <f t="shared" si="38"/>
        <v>33219</v>
      </c>
      <c r="AC362" s="3">
        <f t="shared" si="39"/>
        <v>37860</v>
      </c>
      <c r="AD362" s="3">
        <f t="shared" si="40"/>
        <v>39734</v>
      </c>
    </row>
    <row r="363" spans="1:30" x14ac:dyDescent="0.15">
      <c r="A363" s="3">
        <v>358</v>
      </c>
      <c r="B363" s="3" t="str">
        <f t="shared" si="35"/>
        <v>通天塔358层boss</v>
      </c>
      <c r="C363" s="3">
        <f>INDEX([5]通天塔!$F$47:$F$1046,A363)</f>
        <v>389</v>
      </c>
      <c r="D363" s="3">
        <f t="shared" si="41"/>
        <v>389</v>
      </c>
      <c r="E363" s="3" t="s">
        <v>25</v>
      </c>
      <c r="F363" s="3" t="s">
        <v>26</v>
      </c>
      <c r="G363" s="3">
        <v>30</v>
      </c>
      <c r="H363" s="3">
        <v>30</v>
      </c>
      <c r="I363" s="3">
        <v>0.2</v>
      </c>
      <c r="J363" s="4">
        <v>0.7</v>
      </c>
      <c r="K363" s="4">
        <v>1</v>
      </c>
      <c r="L363" s="4">
        <v>5</v>
      </c>
      <c r="M363" s="3">
        <v>1</v>
      </c>
      <c r="N363" s="3">
        <v>2</v>
      </c>
      <c r="O363" s="3">
        <f>HLOOKUP(O$5,[1]非R能力!$B$8:$F$558,$D363+1,0)</f>
        <v>1130692.2560958767</v>
      </c>
      <c r="P363" s="3">
        <f>HLOOKUP(P$5,[1]非R能力!$B$8:$F$558,$D363+1,0)</f>
        <v>166731.90079316133</v>
      </c>
      <c r="Q363" s="3">
        <f>HLOOKUP(Q$5,[1]非R能力!$B$8:$F$558,$D363+1,0)</f>
        <v>92733.582512794979</v>
      </c>
      <c r="R363" s="3">
        <f>HLOOKUP(R$5,[1]非R能力!$B$8:$F$558,$D363+1,0)</f>
        <v>27892.594058346185</v>
      </c>
      <c r="S363" s="3">
        <f>HLOOKUP(S$5,[1]非R能力!$B$8:$F$558,$D363+1,0)</f>
        <v>37948.930948460424</v>
      </c>
      <c r="T363" s="3">
        <f>INDEX([1]非R能力!$H$9:$H$558,D363)</f>
        <v>31138.226699545838</v>
      </c>
      <c r="U363" s="3">
        <f>IF(INDEX([1]非R能力!$FK$9:$FK$558,D363)=0,0,10)</f>
        <v>10</v>
      </c>
      <c r="V363" s="3">
        <f>IF(INDEX([1]非R能力!$FH$9:$FH$558,D363)=0,0,5000)</f>
        <v>5000</v>
      </c>
      <c r="W363" s="3">
        <f>HLOOKUP(W$5,[2]人物技能基础!$O$3:$Q$553,$D363+1,0)</f>
        <v>3.637142857142857</v>
      </c>
      <c r="X363" s="3">
        <f>HLOOKUP(X$5,[2]人物技能基础!$O$3:$Q$553,$D363+1,0)</f>
        <v>2.0186428571428574</v>
      </c>
      <c r="Y363" s="3">
        <f>HLOOKUP(Y$5,[2]人物技能基础!$O$3:$Q$553,$D363+1,0)</f>
        <v>99.964285714285708</v>
      </c>
      <c r="Z363" s="3">
        <f t="shared" si="36"/>
        <v>5048344</v>
      </c>
      <c r="AA363" s="3">
        <f t="shared" si="37"/>
        <v>100471</v>
      </c>
      <c r="AB363" s="3">
        <f t="shared" si="38"/>
        <v>33346</v>
      </c>
      <c r="AC363" s="3">
        <f t="shared" si="39"/>
        <v>37948</v>
      </c>
      <c r="AD363" s="3">
        <f t="shared" si="40"/>
        <v>39846</v>
      </c>
    </row>
    <row r="364" spans="1:30" x14ac:dyDescent="0.15">
      <c r="A364" s="3">
        <v>359</v>
      </c>
      <c r="B364" s="3" t="str">
        <f t="shared" si="35"/>
        <v>通天塔359层boss</v>
      </c>
      <c r="C364" s="3">
        <f>INDEX([5]通天塔!$F$47:$F$1046,A364)</f>
        <v>389</v>
      </c>
      <c r="D364" s="3">
        <f t="shared" si="41"/>
        <v>389</v>
      </c>
      <c r="E364" s="3" t="s">
        <v>25</v>
      </c>
      <c r="F364" s="3" t="s">
        <v>26</v>
      </c>
      <c r="G364" s="3">
        <v>30</v>
      </c>
      <c r="H364" s="3">
        <v>30</v>
      </c>
      <c r="I364" s="3">
        <v>0.2</v>
      </c>
      <c r="J364" s="4">
        <v>0.7</v>
      </c>
      <c r="K364" s="4">
        <v>1</v>
      </c>
      <c r="L364" s="4">
        <v>5</v>
      </c>
      <c r="M364" s="3">
        <v>1</v>
      </c>
      <c r="N364" s="3">
        <v>2</v>
      </c>
      <c r="O364" s="3">
        <f>HLOOKUP(O$5,[1]非R能力!$B$8:$F$558,$D364+1,0)</f>
        <v>1130692.2560958767</v>
      </c>
      <c r="P364" s="3">
        <f>HLOOKUP(P$5,[1]非R能力!$B$8:$F$558,$D364+1,0)</f>
        <v>166731.90079316133</v>
      </c>
      <c r="Q364" s="3">
        <f>HLOOKUP(Q$5,[1]非R能力!$B$8:$F$558,$D364+1,0)</f>
        <v>92733.582512794979</v>
      </c>
      <c r="R364" s="3">
        <f>HLOOKUP(R$5,[1]非R能力!$B$8:$F$558,$D364+1,0)</f>
        <v>27892.594058346185</v>
      </c>
      <c r="S364" s="3">
        <f>HLOOKUP(S$5,[1]非R能力!$B$8:$F$558,$D364+1,0)</f>
        <v>37948.930948460424</v>
      </c>
      <c r="T364" s="3">
        <f>INDEX([1]非R能力!$H$9:$H$558,D364)</f>
        <v>31138.226699545838</v>
      </c>
      <c r="U364" s="3">
        <f>IF(INDEX([1]非R能力!$FK$9:$FK$558,D364)=0,0,10)</f>
        <v>10</v>
      </c>
      <c r="V364" s="3">
        <f>IF(INDEX([1]非R能力!$FH$9:$FH$558,D364)=0,0,5000)</f>
        <v>5000</v>
      </c>
      <c r="W364" s="3">
        <f>HLOOKUP(W$5,[2]人物技能基础!$O$3:$Q$553,$D364+1,0)</f>
        <v>3.637142857142857</v>
      </c>
      <c r="X364" s="3">
        <f>HLOOKUP(X$5,[2]人物技能基础!$O$3:$Q$553,$D364+1,0)</f>
        <v>2.0186428571428574</v>
      </c>
      <c r="Y364" s="3">
        <f>HLOOKUP(Y$5,[2]人物技能基础!$O$3:$Q$553,$D364+1,0)</f>
        <v>99.964285714285708</v>
      </c>
      <c r="Z364" s="3">
        <f t="shared" si="36"/>
        <v>5048344</v>
      </c>
      <c r="AA364" s="3">
        <f t="shared" si="37"/>
        <v>100471</v>
      </c>
      <c r="AB364" s="3">
        <f t="shared" si="38"/>
        <v>33346</v>
      </c>
      <c r="AC364" s="3">
        <f t="shared" si="39"/>
        <v>37948</v>
      </c>
      <c r="AD364" s="3">
        <f t="shared" si="40"/>
        <v>39846</v>
      </c>
    </row>
    <row r="365" spans="1:30" x14ac:dyDescent="0.15">
      <c r="A365" s="3">
        <v>360</v>
      </c>
      <c r="B365" s="3" t="str">
        <f t="shared" si="35"/>
        <v>通天塔360层boss</v>
      </c>
      <c r="C365" s="3">
        <f>INDEX([5]通天塔!$F$47:$F$1046,A365)</f>
        <v>390</v>
      </c>
      <c r="D365" s="3">
        <f t="shared" si="41"/>
        <v>390</v>
      </c>
      <c r="E365" s="3" t="s">
        <v>25</v>
      </c>
      <c r="F365" s="3" t="s">
        <v>26</v>
      </c>
      <c r="G365" s="3">
        <v>30</v>
      </c>
      <c r="H365" s="3">
        <v>30</v>
      </c>
      <c r="I365" s="3">
        <v>0.2</v>
      </c>
      <c r="J365" s="4">
        <v>0.7</v>
      </c>
      <c r="K365" s="4">
        <v>1</v>
      </c>
      <c r="L365" s="4">
        <v>5</v>
      </c>
      <c r="M365" s="3">
        <v>1</v>
      </c>
      <c r="N365" s="3">
        <v>2</v>
      </c>
      <c r="O365" s="3">
        <f>HLOOKUP(O$5,[1]非R能力!$B$8:$F$558,$D365+1,0)</f>
        <v>1135846.984219173</v>
      </c>
      <c r="P365" s="3">
        <f>HLOOKUP(P$5,[1]非R能力!$B$8:$F$558,$D365+1,0)</f>
        <v>167305.21625331414</v>
      </c>
      <c r="Q365" s="3">
        <f>HLOOKUP(Q$5,[1]非R能力!$B$8:$F$558,$D365+1,0)</f>
        <v>92957.539134501218</v>
      </c>
      <c r="R365" s="3">
        <f>HLOOKUP(R$5,[1]非R能力!$B$8:$F$558,$D365+1,0)</f>
        <v>27966.934796691599</v>
      </c>
      <c r="S365" s="3">
        <f>HLOOKUP(S$5,[1]非R能力!$B$8:$F$558,$D365+1,0)</f>
        <v>38042.850368272389</v>
      </c>
      <c r="T365" s="3">
        <f>INDEX([1]非R能力!$H$9:$H$558,D365)</f>
        <v>31322.689571040228</v>
      </c>
      <c r="U365" s="3">
        <f>IF(INDEX([1]非R能力!$FK$9:$FK$558,D365)=0,0,10)</f>
        <v>10</v>
      </c>
      <c r="V365" s="3">
        <f>IF(INDEX([1]非R能力!$FH$9:$FH$558,D365)=0,0,5000)</f>
        <v>5000</v>
      </c>
      <c r="W365" s="3">
        <f>HLOOKUP(W$5,[2]人物技能基础!$O$3:$Q$553,$D365+1,0)</f>
        <v>3.637142857142857</v>
      </c>
      <c r="X365" s="3">
        <f>HLOOKUP(X$5,[2]人物技能基础!$O$3:$Q$553,$D365+1,0)</f>
        <v>2.0186428571428574</v>
      </c>
      <c r="Y365" s="3">
        <f>HLOOKUP(Y$5,[2]人物技能基础!$O$3:$Q$553,$D365+1,0)</f>
        <v>99.964285714285708</v>
      </c>
      <c r="Z365" s="3">
        <f t="shared" si="36"/>
        <v>5066986</v>
      </c>
      <c r="AA365" s="3">
        <f t="shared" si="37"/>
        <v>100729</v>
      </c>
      <c r="AB365" s="3">
        <f t="shared" si="38"/>
        <v>33461</v>
      </c>
      <c r="AC365" s="3">
        <f t="shared" si="39"/>
        <v>38042</v>
      </c>
      <c r="AD365" s="3">
        <f t="shared" si="40"/>
        <v>39952</v>
      </c>
    </row>
    <row r="366" spans="1:30" x14ac:dyDescent="0.15">
      <c r="A366" s="3">
        <v>361</v>
      </c>
      <c r="B366" s="3" t="str">
        <f t="shared" si="35"/>
        <v>通天塔361层boss</v>
      </c>
      <c r="C366" s="3">
        <f>INDEX([5]通天塔!$F$47:$F$1046,A366)</f>
        <v>391</v>
      </c>
      <c r="D366" s="3">
        <f t="shared" si="41"/>
        <v>391</v>
      </c>
      <c r="E366" s="3" t="s">
        <v>25</v>
      </c>
      <c r="F366" s="3" t="s">
        <v>26</v>
      </c>
      <c r="G366" s="3">
        <v>30</v>
      </c>
      <c r="H366" s="3">
        <v>30</v>
      </c>
      <c r="I366" s="3">
        <v>0.2</v>
      </c>
      <c r="J366" s="4">
        <v>0.7</v>
      </c>
      <c r="K366" s="4">
        <v>1</v>
      </c>
      <c r="L366" s="4">
        <v>5</v>
      </c>
      <c r="M366" s="3">
        <v>1</v>
      </c>
      <c r="N366" s="3">
        <v>2</v>
      </c>
      <c r="O366" s="3">
        <f>HLOOKUP(O$5,[1]非R能力!$B$8:$F$558,$D366+1,0)</f>
        <v>1140487.6413194297</v>
      </c>
      <c r="P366" s="3">
        <f>HLOOKUP(P$5,[1]非R能力!$B$8:$F$558,$D366+1,0)</f>
        <v>167883.17478813091</v>
      </c>
      <c r="Q366" s="3">
        <f>HLOOKUP(Q$5,[1]非R能力!$B$8:$F$558,$D366+1,0)</f>
        <v>93194.235455551738</v>
      </c>
      <c r="R366" s="3">
        <f>HLOOKUP(R$5,[1]非R能力!$B$8:$F$558,$D366+1,0)</f>
        <v>28040.837734190518</v>
      </c>
      <c r="S366" s="3">
        <f>HLOOKUP(S$5,[1]非R能力!$B$8:$F$558,$D366+1,0)</f>
        <v>38146.582463590988</v>
      </c>
      <c r="T366" s="3">
        <f>INDEX([1]非R能力!$H$9:$H$558,D366)</f>
        <v>31508.020702480499</v>
      </c>
      <c r="U366" s="3">
        <f>IF(INDEX([1]非R能力!$FK$9:$FK$558,D366)=0,0,10)</f>
        <v>10</v>
      </c>
      <c r="V366" s="3">
        <f>IF(INDEX([1]非R能力!$FH$9:$FH$558,D366)=0,0,5000)</f>
        <v>5000</v>
      </c>
      <c r="W366" s="3">
        <f>HLOOKUP(W$5,[2]人物技能基础!$O$3:$Q$553,$D366+1,0)</f>
        <v>3.637142857142857</v>
      </c>
      <c r="X366" s="3">
        <f>HLOOKUP(X$5,[2]人物技能基础!$O$3:$Q$553,$D366+1,0)</f>
        <v>2.0186428571428574</v>
      </c>
      <c r="Y366" s="3">
        <f>HLOOKUP(Y$5,[2]人物技能基础!$O$3:$Q$553,$D366+1,0)</f>
        <v>99.964285714285708</v>
      </c>
      <c r="Z366" s="3">
        <f t="shared" si="36"/>
        <v>5085800</v>
      </c>
      <c r="AA366" s="3">
        <f t="shared" si="37"/>
        <v>100997</v>
      </c>
      <c r="AB366" s="3">
        <f t="shared" si="38"/>
        <v>33576</v>
      </c>
      <c r="AC366" s="3">
        <f t="shared" si="39"/>
        <v>38146</v>
      </c>
      <c r="AD366" s="3">
        <f t="shared" si="40"/>
        <v>40058</v>
      </c>
    </row>
    <row r="367" spans="1:30" x14ac:dyDescent="0.15">
      <c r="A367" s="3">
        <v>362</v>
      </c>
      <c r="B367" s="3" t="str">
        <f t="shared" si="35"/>
        <v>通天塔362层boss</v>
      </c>
      <c r="C367" s="3">
        <f>INDEX([5]通天塔!$F$47:$F$1046,A367)</f>
        <v>392</v>
      </c>
      <c r="D367" s="3">
        <f t="shared" si="41"/>
        <v>392</v>
      </c>
      <c r="E367" s="3" t="s">
        <v>25</v>
      </c>
      <c r="F367" s="3" t="s">
        <v>26</v>
      </c>
      <c r="G367" s="3">
        <v>30</v>
      </c>
      <c r="H367" s="3">
        <v>30</v>
      </c>
      <c r="I367" s="3">
        <v>0.2</v>
      </c>
      <c r="J367" s="4">
        <v>0.7</v>
      </c>
      <c r="K367" s="4">
        <v>1</v>
      </c>
      <c r="L367" s="4">
        <v>5</v>
      </c>
      <c r="M367" s="3">
        <v>1</v>
      </c>
      <c r="N367" s="3">
        <v>2</v>
      </c>
      <c r="O367" s="3">
        <f>HLOOKUP(O$5,[1]非R能力!$B$8:$F$558,$D367+1,0)</f>
        <v>1145252.4436450102</v>
      </c>
      <c r="P367" s="3">
        <f>HLOOKUP(P$5,[1]非R能力!$B$8:$F$558,$D367+1,0)</f>
        <v>168492.31443190575</v>
      </c>
      <c r="Q367" s="3">
        <f>HLOOKUP(Q$5,[1]非R能力!$B$8:$F$558,$D367+1,0)</f>
        <v>93414.235293051039</v>
      </c>
      <c r="R367" s="3">
        <f>HLOOKUP(R$5,[1]非R能力!$B$8:$F$558,$D367+1,0)</f>
        <v>28117.479301677977</v>
      </c>
      <c r="S367" s="3">
        <f>HLOOKUP(S$5,[1]非R能力!$B$8:$F$558,$D367+1,0)</f>
        <v>38230.835043449079</v>
      </c>
      <c r="T367" s="3">
        <f>INDEX([1]非R能力!$H$9:$H$558,D367)</f>
        <v>31694.223277871581</v>
      </c>
      <c r="U367" s="3">
        <f>IF(INDEX([1]非R能力!$FK$9:$FK$558,D367)=0,0,10)</f>
        <v>10</v>
      </c>
      <c r="V367" s="3">
        <f>IF(INDEX([1]非R能力!$FH$9:$FH$558,D367)=0,0,5000)</f>
        <v>5000</v>
      </c>
      <c r="W367" s="3">
        <f>HLOOKUP(W$5,[2]人物技能基础!$O$3:$Q$553,$D367+1,0)</f>
        <v>3.637142857142857</v>
      </c>
      <c r="X367" s="3">
        <f>HLOOKUP(X$5,[2]人物技能基础!$O$3:$Q$553,$D367+1,0)</f>
        <v>2.0186428571428574</v>
      </c>
      <c r="Y367" s="3">
        <f>HLOOKUP(Y$5,[2]人物技能基础!$O$3:$Q$553,$D367+1,0)</f>
        <v>99.964285714285708</v>
      </c>
      <c r="Z367" s="3">
        <f t="shared" si="36"/>
        <v>5105448</v>
      </c>
      <c r="AA367" s="3">
        <f t="shared" si="37"/>
        <v>101249</v>
      </c>
      <c r="AB367" s="3">
        <f t="shared" si="38"/>
        <v>33698</v>
      </c>
      <c r="AC367" s="3">
        <f t="shared" si="39"/>
        <v>38230</v>
      </c>
      <c r="AD367" s="3">
        <f t="shared" si="40"/>
        <v>40167</v>
      </c>
    </row>
    <row r="368" spans="1:30" x14ac:dyDescent="0.15">
      <c r="A368" s="3">
        <v>363</v>
      </c>
      <c r="B368" s="3" t="str">
        <f t="shared" si="35"/>
        <v>通天塔363层boss</v>
      </c>
      <c r="C368" s="3">
        <f>INDEX([5]通天塔!$F$47:$F$1046,A368)</f>
        <v>393</v>
      </c>
      <c r="D368" s="3">
        <f t="shared" si="41"/>
        <v>393</v>
      </c>
      <c r="E368" s="3" t="s">
        <v>25</v>
      </c>
      <c r="F368" s="3" t="s">
        <v>26</v>
      </c>
      <c r="G368" s="3">
        <v>30</v>
      </c>
      <c r="H368" s="3">
        <v>30</v>
      </c>
      <c r="I368" s="3">
        <v>0.2</v>
      </c>
      <c r="J368" s="4">
        <v>0.7</v>
      </c>
      <c r="K368" s="4">
        <v>1</v>
      </c>
      <c r="L368" s="4">
        <v>5</v>
      </c>
      <c r="M368" s="3">
        <v>1</v>
      </c>
      <c r="N368" s="3">
        <v>2</v>
      </c>
      <c r="O368" s="3">
        <f>HLOOKUP(O$5,[1]非R能力!$B$8:$F$558,$D368+1,0)</f>
        <v>1149926.4650880108</v>
      </c>
      <c r="P368" s="3">
        <f>HLOOKUP(P$5,[1]非R能力!$B$8:$F$558,$D368+1,0)</f>
        <v>169072.54690387458</v>
      </c>
      <c r="Q368" s="3">
        <f>HLOOKUP(Q$5,[1]非R能力!$B$8:$F$558,$D368+1,0)</f>
        <v>93635.22871803715</v>
      </c>
      <c r="R368" s="3">
        <f>HLOOKUP(R$5,[1]非R能力!$B$8:$F$558,$D368+1,0)</f>
        <v>28192.079686832272</v>
      </c>
      <c r="S368" s="3">
        <f>HLOOKUP(S$5,[1]非R能力!$B$8:$F$558,$D368+1,0)</f>
        <v>38317.002166784085</v>
      </c>
      <c r="T368" s="3">
        <f>INDEX([1]非R能力!$H$9:$H$558,D368)</f>
        <v>31881.300487365144</v>
      </c>
      <c r="U368" s="3">
        <f>IF(INDEX([1]非R能力!$FK$9:$FK$558,D368)=0,0,10)</f>
        <v>10</v>
      </c>
      <c r="V368" s="3">
        <f>IF(INDEX([1]非R能力!$FH$9:$FH$558,D368)=0,0,5000)</f>
        <v>5000</v>
      </c>
      <c r="W368" s="3">
        <f>HLOOKUP(W$5,[2]人物技能基础!$O$3:$Q$553,$D368+1,0)</f>
        <v>3.637142857142857</v>
      </c>
      <c r="X368" s="3">
        <f>HLOOKUP(X$5,[2]人物技能基础!$O$3:$Q$553,$D368+1,0)</f>
        <v>2.0186428571428574</v>
      </c>
      <c r="Y368" s="3">
        <f>HLOOKUP(Y$5,[2]人物技能基础!$O$3:$Q$553,$D368+1,0)</f>
        <v>99.964285714285708</v>
      </c>
      <c r="Z368" s="3">
        <f t="shared" si="36"/>
        <v>5124335</v>
      </c>
      <c r="AA368" s="3">
        <f t="shared" si="37"/>
        <v>101501</v>
      </c>
      <c r="AB368" s="3">
        <f t="shared" si="38"/>
        <v>33814</v>
      </c>
      <c r="AC368" s="3">
        <f t="shared" si="39"/>
        <v>38317</v>
      </c>
      <c r="AD368" s="3">
        <f t="shared" si="40"/>
        <v>40274</v>
      </c>
    </row>
    <row r="369" spans="1:30" x14ac:dyDescent="0.15">
      <c r="A369" s="3">
        <v>364</v>
      </c>
      <c r="B369" s="3" t="str">
        <f t="shared" si="35"/>
        <v>通天塔364层boss</v>
      </c>
      <c r="C369" s="3">
        <f>INDEX([5]通天塔!$F$47:$F$1046,A369)</f>
        <v>394</v>
      </c>
      <c r="D369" s="3">
        <f t="shared" si="41"/>
        <v>394</v>
      </c>
      <c r="E369" s="3" t="s">
        <v>25</v>
      </c>
      <c r="F369" s="3" t="s">
        <v>26</v>
      </c>
      <c r="G369" s="3">
        <v>30</v>
      </c>
      <c r="H369" s="3">
        <v>30</v>
      </c>
      <c r="I369" s="3">
        <v>0.2</v>
      </c>
      <c r="J369" s="4">
        <v>0.7</v>
      </c>
      <c r="K369" s="4">
        <v>1</v>
      </c>
      <c r="L369" s="4">
        <v>5</v>
      </c>
      <c r="M369" s="3">
        <v>1</v>
      </c>
      <c r="N369" s="3">
        <v>2</v>
      </c>
      <c r="O369" s="3">
        <f>HLOOKUP(O$5,[1]非R能力!$B$8:$F$558,$D369+1,0)</f>
        <v>1155432.1850361072</v>
      </c>
      <c r="P369" s="3">
        <f>HLOOKUP(P$5,[1]非R能力!$B$8:$F$558,$D369+1,0)</f>
        <v>169678.72184575838</v>
      </c>
      <c r="Q369" s="3">
        <f>HLOOKUP(Q$5,[1]非R能力!$B$8:$F$558,$D369+1,0)</f>
        <v>93874.068172271014</v>
      </c>
      <c r="R369" s="3">
        <f>HLOOKUP(R$5,[1]非R能力!$B$8:$F$558,$D369+1,0)</f>
        <v>28272.550314865814</v>
      </c>
      <c r="S369" s="3">
        <f>HLOOKUP(S$5,[1]非R能力!$B$8:$F$558,$D369+1,0)</f>
        <v>38428.645441610308</v>
      </c>
      <c r="T369" s="3">
        <f>INDEX([1]非R能力!$H$9:$H$558,D369)</f>
        <v>32069.255527259578</v>
      </c>
      <c r="U369" s="3">
        <f>IF(INDEX([1]非R能力!$FK$9:$FK$558,D369)=0,0,10)</f>
        <v>10</v>
      </c>
      <c r="V369" s="3">
        <f>IF(INDEX([1]非R能力!$FH$9:$FH$558,D369)=0,0,5000)</f>
        <v>5000</v>
      </c>
      <c r="W369" s="3">
        <f>HLOOKUP(W$5,[2]人物技能基础!$O$3:$Q$553,$D369+1,0)</f>
        <v>3.637142857142857</v>
      </c>
      <c r="X369" s="3">
        <f>HLOOKUP(X$5,[2]人物技能基础!$O$3:$Q$553,$D369+1,0)</f>
        <v>2.0186428571428574</v>
      </c>
      <c r="Y369" s="3">
        <f>HLOOKUP(Y$5,[2]人物技能基础!$O$3:$Q$553,$D369+1,0)</f>
        <v>99.964285714285708</v>
      </c>
      <c r="Z369" s="3">
        <f t="shared" si="36"/>
        <v>5143946</v>
      </c>
      <c r="AA369" s="3">
        <f t="shared" si="37"/>
        <v>101776</v>
      </c>
      <c r="AB369" s="3">
        <f t="shared" si="38"/>
        <v>33935</v>
      </c>
      <c r="AC369" s="3">
        <f t="shared" si="39"/>
        <v>38428</v>
      </c>
      <c r="AD369" s="3">
        <f t="shared" si="40"/>
        <v>40389</v>
      </c>
    </row>
    <row r="370" spans="1:30" x14ac:dyDescent="0.15">
      <c r="A370" s="3">
        <v>365</v>
      </c>
      <c r="B370" s="3" t="str">
        <f t="shared" si="35"/>
        <v>通天塔365层boss</v>
      </c>
      <c r="C370" s="3">
        <f>INDEX([5]通天塔!$F$47:$F$1046,A370)</f>
        <v>395</v>
      </c>
      <c r="D370" s="3">
        <f t="shared" si="41"/>
        <v>395</v>
      </c>
      <c r="E370" s="3" t="s">
        <v>25</v>
      </c>
      <c r="F370" s="3" t="s">
        <v>26</v>
      </c>
      <c r="G370" s="3">
        <v>30</v>
      </c>
      <c r="H370" s="3">
        <v>30</v>
      </c>
      <c r="I370" s="3">
        <v>0.2</v>
      </c>
      <c r="J370" s="4">
        <v>0.7</v>
      </c>
      <c r="K370" s="4">
        <v>1</v>
      </c>
      <c r="L370" s="4">
        <v>5</v>
      </c>
      <c r="M370" s="3">
        <v>1</v>
      </c>
      <c r="N370" s="3">
        <v>2</v>
      </c>
      <c r="O370" s="3">
        <f>HLOOKUP(O$5,[1]非R能力!$B$8:$F$558,$D370+1,0)</f>
        <v>1159814.5492781848</v>
      </c>
      <c r="P370" s="3">
        <f>HLOOKUP(P$5,[1]非R能力!$B$8:$F$558,$D370+1,0)</f>
        <v>170232.38946776453</v>
      </c>
      <c r="Q370" s="3">
        <f>HLOOKUP(Q$5,[1]非R能力!$B$8:$F$558,$D370+1,0)</f>
        <v>94090.505441088128</v>
      </c>
      <c r="R370" s="3">
        <f>HLOOKUP(R$5,[1]非R能力!$B$8:$F$558,$D370+1,0)</f>
        <v>28375.280204719278</v>
      </c>
      <c r="S370" s="3">
        <f>HLOOKUP(S$5,[1]非R能力!$B$8:$F$558,$D370+1,0)</f>
        <v>38511.929977825806</v>
      </c>
      <c r="T370" s="3">
        <f>INDEX([1]非R能力!$H$9:$H$558,D370)</f>
        <v>32258.091599999996</v>
      </c>
      <c r="U370" s="3">
        <f>IF(INDEX([1]非R能力!$FK$9:$FK$558,D370)=0,0,10)</f>
        <v>10</v>
      </c>
      <c r="V370" s="3">
        <f>IF(INDEX([1]非R能力!$FH$9:$FH$558,D370)=0,0,5000)</f>
        <v>5000</v>
      </c>
      <c r="W370" s="3">
        <f>HLOOKUP(W$5,[2]人物技能基础!$O$3:$Q$553,$D370+1,0)</f>
        <v>3.637142857142857</v>
      </c>
      <c r="X370" s="3">
        <f>HLOOKUP(X$5,[2]人物技能基础!$O$3:$Q$553,$D370+1,0)</f>
        <v>2.0186428571428574</v>
      </c>
      <c r="Y370" s="3">
        <f>HLOOKUP(Y$5,[2]人物技能基础!$O$3:$Q$553,$D370+1,0)</f>
        <v>99.964285714285708</v>
      </c>
      <c r="Z370" s="3">
        <f t="shared" si="36"/>
        <v>5162131</v>
      </c>
      <c r="AA370" s="3">
        <f t="shared" si="37"/>
        <v>102022</v>
      </c>
      <c r="AB370" s="3">
        <f t="shared" si="38"/>
        <v>34046</v>
      </c>
      <c r="AC370" s="3">
        <f t="shared" si="39"/>
        <v>38511</v>
      </c>
      <c r="AD370" s="3">
        <f t="shared" si="40"/>
        <v>40536</v>
      </c>
    </row>
    <row r="371" spans="1:30" x14ac:dyDescent="0.15">
      <c r="A371" s="3">
        <v>366</v>
      </c>
      <c r="B371" s="3" t="str">
        <f t="shared" si="35"/>
        <v>通天塔366层boss</v>
      </c>
      <c r="C371" s="3">
        <f>INDEX([5]通天塔!$F$47:$F$1046,A371)</f>
        <v>396</v>
      </c>
      <c r="D371" s="3">
        <f t="shared" si="41"/>
        <v>396</v>
      </c>
      <c r="E371" s="3" t="s">
        <v>25</v>
      </c>
      <c r="F371" s="3" t="s">
        <v>26</v>
      </c>
      <c r="G371" s="3">
        <v>30</v>
      </c>
      <c r="H371" s="3">
        <v>30</v>
      </c>
      <c r="I371" s="3">
        <v>0.2</v>
      </c>
      <c r="J371" s="4">
        <v>0.7</v>
      </c>
      <c r="K371" s="4">
        <v>1</v>
      </c>
      <c r="L371" s="4">
        <v>5</v>
      </c>
      <c r="M371" s="3">
        <v>1</v>
      </c>
      <c r="N371" s="3">
        <v>2</v>
      </c>
      <c r="O371" s="3">
        <f>HLOOKUP(O$5,[1]非R能力!$B$8:$F$558,$D371+1,0)</f>
        <v>1164367.9531558545</v>
      </c>
      <c r="P371" s="3">
        <f>HLOOKUP(P$5,[1]非R能力!$B$8:$F$558,$D371+1,0)</f>
        <v>170842.76762945057</v>
      </c>
      <c r="Q371" s="3">
        <f>HLOOKUP(Q$5,[1]非R能力!$B$8:$F$558,$D371+1,0)</f>
        <v>94310.764177766265</v>
      </c>
      <c r="R371" s="3">
        <f>HLOOKUP(R$5,[1]非R能力!$B$8:$F$558,$D371+1,0)</f>
        <v>28481.080309303296</v>
      </c>
      <c r="S371" s="3">
        <f>HLOOKUP(S$5,[1]非R能力!$B$8:$F$558,$D371+1,0)</f>
        <v>38596.168053543464</v>
      </c>
      <c r="T371" s="3">
        <f>INDEX([1]非R能力!$H$9:$H$558,D371)</f>
        <v>32447.811914178274</v>
      </c>
      <c r="U371" s="3">
        <f>IF(INDEX([1]非R能力!$FK$9:$FK$558,D371)=0,0,10)</f>
        <v>10</v>
      </c>
      <c r="V371" s="3">
        <f>IF(INDEX([1]非R能力!$FH$9:$FH$558,D371)=0,0,5000)</f>
        <v>5000</v>
      </c>
      <c r="W371" s="3">
        <f>HLOOKUP(W$5,[2]人物技能基础!$O$3:$Q$553,$D371+1,0)</f>
        <v>3.637142857142857</v>
      </c>
      <c r="X371" s="3">
        <f>HLOOKUP(X$5,[2]人物技能基础!$O$3:$Q$553,$D371+1,0)</f>
        <v>2.0186428571428574</v>
      </c>
      <c r="Y371" s="3">
        <f>HLOOKUP(Y$5,[2]人物技能基础!$O$3:$Q$553,$D371+1,0)</f>
        <v>99.964285714285708</v>
      </c>
      <c r="Z371" s="3">
        <f t="shared" si="36"/>
        <v>5181881</v>
      </c>
      <c r="AA371" s="3">
        <f t="shared" si="37"/>
        <v>102273</v>
      </c>
      <c r="AB371" s="3">
        <f t="shared" si="38"/>
        <v>34168</v>
      </c>
      <c r="AC371" s="3">
        <f t="shared" si="39"/>
        <v>38596</v>
      </c>
      <c r="AD371" s="3">
        <f t="shared" si="40"/>
        <v>40687</v>
      </c>
    </row>
    <row r="372" spans="1:30" x14ac:dyDescent="0.15">
      <c r="A372" s="3">
        <v>367</v>
      </c>
      <c r="B372" s="3" t="str">
        <f t="shared" si="35"/>
        <v>通天塔367层boss</v>
      </c>
      <c r="C372" s="3">
        <f>INDEX([5]通天塔!$F$47:$F$1046,A372)</f>
        <v>397</v>
      </c>
      <c r="D372" s="3">
        <f t="shared" si="41"/>
        <v>397</v>
      </c>
      <c r="E372" s="3" t="s">
        <v>25</v>
      </c>
      <c r="F372" s="3" t="s">
        <v>26</v>
      </c>
      <c r="G372" s="3">
        <v>30</v>
      </c>
      <c r="H372" s="3">
        <v>30</v>
      </c>
      <c r="I372" s="3">
        <v>0.2</v>
      </c>
      <c r="J372" s="4">
        <v>0.7</v>
      </c>
      <c r="K372" s="4">
        <v>1</v>
      </c>
      <c r="L372" s="4">
        <v>5</v>
      </c>
      <c r="M372" s="3">
        <v>1</v>
      </c>
      <c r="N372" s="3">
        <v>2</v>
      </c>
      <c r="O372" s="3">
        <f>HLOOKUP(O$5,[1]非R能力!$B$8:$F$558,$D372+1,0)</f>
        <v>1169591.6836899349</v>
      </c>
      <c r="P372" s="3">
        <f>HLOOKUP(P$5,[1]非R能力!$B$8:$F$558,$D372+1,0)</f>
        <v>171424.55095169065</v>
      </c>
      <c r="Q372" s="3">
        <f>HLOOKUP(Q$5,[1]非R能力!$B$8:$F$558,$D372+1,0)</f>
        <v>94552.899557576937</v>
      </c>
      <c r="R372" s="3">
        <f>HLOOKUP(R$5,[1]非R能力!$B$8:$F$558,$D372+1,0)</f>
        <v>28585.747337098026</v>
      </c>
      <c r="S372" s="3">
        <f>HLOOKUP(S$5,[1]非R能力!$B$8:$F$558,$D372+1,0)</f>
        <v>38708.563561182658</v>
      </c>
      <c r="T372" s="3">
        <f>INDEX([1]非R能力!$H$9:$H$558,D372)</f>
        <v>32638.419684532979</v>
      </c>
      <c r="U372" s="3">
        <f>IF(INDEX([1]非R能力!$FK$9:$FK$558,D372)=0,0,10)</f>
        <v>10</v>
      </c>
      <c r="V372" s="3">
        <f>IF(INDEX([1]非R能力!$FH$9:$FH$558,D372)=0,0,5000)</f>
        <v>5000</v>
      </c>
      <c r="W372" s="3">
        <f>HLOOKUP(W$5,[2]人物技能基础!$O$3:$Q$553,$D372+1,0)</f>
        <v>3.637142857142857</v>
      </c>
      <c r="X372" s="3">
        <f>HLOOKUP(X$5,[2]人物技能基础!$O$3:$Q$553,$D372+1,0)</f>
        <v>2.0186428571428574</v>
      </c>
      <c r="Y372" s="3">
        <f>HLOOKUP(Y$5,[2]人物技能基础!$O$3:$Q$553,$D372+1,0)</f>
        <v>99.964285714285708</v>
      </c>
      <c r="Z372" s="3">
        <f t="shared" si="36"/>
        <v>5200879</v>
      </c>
      <c r="AA372" s="3">
        <f t="shared" si="37"/>
        <v>102550</v>
      </c>
      <c r="AB372" s="3">
        <f t="shared" si="38"/>
        <v>34284</v>
      </c>
      <c r="AC372" s="3">
        <f t="shared" si="39"/>
        <v>38708</v>
      </c>
      <c r="AD372" s="3">
        <f t="shared" si="40"/>
        <v>40836</v>
      </c>
    </row>
    <row r="373" spans="1:30" x14ac:dyDescent="0.15">
      <c r="A373" s="3">
        <v>368</v>
      </c>
      <c r="B373" s="3" t="str">
        <f t="shared" si="35"/>
        <v>通天塔368层boss</v>
      </c>
      <c r="C373" s="3">
        <f>INDEX([5]通天塔!$F$47:$F$1046,A373)</f>
        <v>398</v>
      </c>
      <c r="D373" s="3">
        <f t="shared" si="41"/>
        <v>398</v>
      </c>
      <c r="E373" s="3" t="s">
        <v>25</v>
      </c>
      <c r="F373" s="3" t="s">
        <v>26</v>
      </c>
      <c r="G373" s="3">
        <v>30</v>
      </c>
      <c r="H373" s="3">
        <v>30</v>
      </c>
      <c r="I373" s="3">
        <v>0.2</v>
      </c>
      <c r="J373" s="4">
        <v>0.7</v>
      </c>
      <c r="K373" s="4">
        <v>1</v>
      </c>
      <c r="L373" s="4">
        <v>5</v>
      </c>
      <c r="M373" s="3">
        <v>1</v>
      </c>
      <c r="N373" s="3">
        <v>2</v>
      </c>
      <c r="O373" s="3">
        <f>HLOOKUP(O$5,[1]非R能力!$B$8:$F$558,$D373+1,0)</f>
        <v>1174776.5900058339</v>
      </c>
      <c r="P373" s="3">
        <f>HLOOKUP(P$5,[1]非R能力!$B$8:$F$558,$D373+1,0)</f>
        <v>171981.86509702823</v>
      </c>
      <c r="Q373" s="3">
        <f>HLOOKUP(Q$5,[1]非R能力!$B$8:$F$558,$D373+1,0)</f>
        <v>94834.047424996141</v>
      </c>
      <c r="R373" s="3">
        <f>HLOOKUP(R$5,[1]非R能力!$B$8:$F$558,$D373+1,0)</f>
        <v>28687.910675538165</v>
      </c>
      <c r="S373" s="3">
        <f>HLOOKUP(S$5,[1]非R能力!$B$8:$F$558,$D373+1,0)</f>
        <v>38792.124272529218</v>
      </c>
      <c r="T373" s="3">
        <f>INDEX([1]非R能力!$H$9:$H$558,D373)</f>
        <v>32829.918131949409</v>
      </c>
      <c r="U373" s="3">
        <f>IF(INDEX([1]非R能力!$FK$9:$FK$558,D373)=0,0,10)</f>
        <v>10</v>
      </c>
      <c r="V373" s="3">
        <f>IF(INDEX([1]非R能力!$FH$9:$FH$558,D373)=0,0,5000)</f>
        <v>5000</v>
      </c>
      <c r="W373" s="3">
        <f>HLOOKUP(W$5,[2]人物技能基础!$O$3:$Q$553,$D373+1,0)</f>
        <v>3.637142857142857</v>
      </c>
      <c r="X373" s="3">
        <f>HLOOKUP(X$5,[2]人物技能基础!$O$3:$Q$553,$D373+1,0)</f>
        <v>2.0186428571428574</v>
      </c>
      <c r="Y373" s="3">
        <f>HLOOKUP(Y$5,[2]人物技能基础!$O$3:$Q$553,$D373+1,0)</f>
        <v>99.964285714285708</v>
      </c>
      <c r="Z373" s="3">
        <f t="shared" si="36"/>
        <v>5219198</v>
      </c>
      <c r="AA373" s="3">
        <f t="shared" si="37"/>
        <v>102865</v>
      </c>
      <c r="AB373" s="3">
        <f t="shared" si="38"/>
        <v>34396</v>
      </c>
      <c r="AC373" s="3">
        <f t="shared" si="39"/>
        <v>38792</v>
      </c>
      <c r="AD373" s="3">
        <f t="shared" si="40"/>
        <v>40982</v>
      </c>
    </row>
    <row r="374" spans="1:30" x14ac:dyDescent="0.15">
      <c r="A374" s="3">
        <v>369</v>
      </c>
      <c r="B374" s="3" t="str">
        <f t="shared" si="35"/>
        <v>通天塔369层boss</v>
      </c>
      <c r="C374" s="3">
        <f>INDEX([5]通天塔!$F$47:$F$1046,A374)</f>
        <v>399</v>
      </c>
      <c r="D374" s="3">
        <f t="shared" si="41"/>
        <v>399</v>
      </c>
      <c r="E374" s="3" t="s">
        <v>25</v>
      </c>
      <c r="F374" s="3" t="s">
        <v>26</v>
      </c>
      <c r="G374" s="3">
        <v>30</v>
      </c>
      <c r="H374" s="3">
        <v>30</v>
      </c>
      <c r="I374" s="3">
        <v>0.2</v>
      </c>
      <c r="J374" s="4">
        <v>0.7</v>
      </c>
      <c r="K374" s="4">
        <v>1</v>
      </c>
      <c r="L374" s="4">
        <v>5</v>
      </c>
      <c r="M374" s="3">
        <v>1</v>
      </c>
      <c r="N374" s="3">
        <v>2</v>
      </c>
      <c r="O374" s="3">
        <f>HLOOKUP(O$5,[1]非R能力!$B$8:$F$558,$D374+1,0)</f>
        <v>1180182.0924153531</v>
      </c>
      <c r="P374" s="3">
        <f>HLOOKUP(P$5,[1]非R能力!$B$8:$F$558,$D374+1,0)</f>
        <v>172543.48688264575</v>
      </c>
      <c r="Q374" s="3">
        <f>HLOOKUP(Q$5,[1]非R能力!$B$8:$F$558,$D374+1,0)</f>
        <v>95128.826762538345</v>
      </c>
      <c r="R374" s="3">
        <f>HLOOKUP(R$5,[1]非R能力!$B$8:$F$558,$D374+1,0)</f>
        <v>28788.825867550746</v>
      </c>
      <c r="S374" s="3">
        <f>HLOOKUP(S$5,[1]非R能力!$B$8:$F$558,$D374+1,0)</f>
        <v>38893.96803077744</v>
      </c>
      <c r="T374" s="3">
        <f>INDEX([1]非R能力!$H$9:$H$558,D374)</f>
        <v>33022.310483459616</v>
      </c>
      <c r="U374" s="3">
        <f>IF(INDEX([1]非R能力!$FK$9:$FK$558,D374)=0,0,10)</f>
        <v>10</v>
      </c>
      <c r="V374" s="3">
        <f>IF(INDEX([1]非R能力!$FH$9:$FH$558,D374)=0,0,5000)</f>
        <v>5000</v>
      </c>
      <c r="W374" s="3">
        <f>HLOOKUP(W$5,[2]人物技能基础!$O$3:$Q$553,$D374+1,0)</f>
        <v>3.637142857142857</v>
      </c>
      <c r="X374" s="3">
        <f>HLOOKUP(X$5,[2]人物技能基础!$O$3:$Q$553,$D374+1,0)</f>
        <v>2.0186428571428574</v>
      </c>
      <c r="Y374" s="3">
        <f>HLOOKUP(Y$5,[2]人物技能基础!$O$3:$Q$553,$D374+1,0)</f>
        <v>99.964285714285708</v>
      </c>
      <c r="Z374" s="3">
        <f t="shared" si="36"/>
        <v>5237679</v>
      </c>
      <c r="AA374" s="3">
        <f t="shared" si="37"/>
        <v>103196</v>
      </c>
      <c r="AB374" s="3">
        <f t="shared" si="38"/>
        <v>34508</v>
      </c>
      <c r="AC374" s="3">
        <f t="shared" si="39"/>
        <v>38893</v>
      </c>
      <c r="AD374" s="3">
        <f t="shared" si="40"/>
        <v>41126</v>
      </c>
    </row>
    <row r="375" spans="1:30" x14ac:dyDescent="0.15">
      <c r="A375" s="3">
        <v>370</v>
      </c>
      <c r="B375" s="3" t="str">
        <f t="shared" si="35"/>
        <v>通天塔370层boss</v>
      </c>
      <c r="C375" s="3">
        <f>INDEX([5]通天塔!$F$47:$F$1046,A375)</f>
        <v>400</v>
      </c>
      <c r="D375" s="3">
        <f t="shared" si="41"/>
        <v>400</v>
      </c>
      <c r="E375" s="3" t="s">
        <v>25</v>
      </c>
      <c r="F375" s="3" t="s">
        <v>26</v>
      </c>
      <c r="G375" s="3">
        <v>30</v>
      </c>
      <c r="H375" s="3">
        <v>30</v>
      </c>
      <c r="I375" s="3">
        <v>0.2</v>
      </c>
      <c r="J375" s="4">
        <v>0.7</v>
      </c>
      <c r="K375" s="4">
        <v>1</v>
      </c>
      <c r="L375" s="4">
        <v>5</v>
      </c>
      <c r="M375" s="3">
        <v>1</v>
      </c>
      <c r="N375" s="3">
        <v>2</v>
      </c>
      <c r="O375" s="3">
        <f>HLOOKUP(O$5,[1]非R能力!$B$8:$F$558,$D375+1,0)</f>
        <v>1185370.5078887397</v>
      </c>
      <c r="P375" s="3">
        <f>HLOOKUP(P$5,[1]非R能力!$B$8:$F$558,$D375+1,0)</f>
        <v>173146.15467484019</v>
      </c>
      <c r="Q375" s="3">
        <f>HLOOKUP(Q$5,[1]非R能力!$B$8:$F$558,$D375+1,0)</f>
        <v>95408.040817615329</v>
      </c>
      <c r="R375" s="3">
        <f>HLOOKUP(R$5,[1]非R能力!$B$8:$F$558,$D375+1,0)</f>
        <v>28892.17813040617</v>
      </c>
      <c r="S375" s="3">
        <f>HLOOKUP(S$5,[1]非R能力!$B$8:$F$558,$D375+1,0)</f>
        <v>38976.283014135093</v>
      </c>
      <c r="T375" s="3">
        <f>INDEX([1]非R能力!$H$9:$H$558,D375)</f>
        <v>33215.599972242337</v>
      </c>
      <c r="U375" s="3">
        <f>IF(INDEX([1]非R能力!$FK$9:$FK$558,D375)=0,0,10)</f>
        <v>10</v>
      </c>
      <c r="V375" s="3">
        <f>IF(INDEX([1]非R能力!$FH$9:$FH$558,D375)=0,0,5000)</f>
        <v>5000</v>
      </c>
      <c r="W375" s="3">
        <f>HLOOKUP(W$5,[2]人物技能基础!$O$3:$Q$553,$D375+1,0)</f>
        <v>3.637142857142857</v>
      </c>
      <c r="X375" s="3">
        <f>HLOOKUP(X$5,[2]人物技能基础!$O$3:$Q$553,$D375+1,0)</f>
        <v>2.0186428571428574</v>
      </c>
      <c r="Y375" s="3">
        <f>HLOOKUP(Y$5,[2]人物技能基础!$O$3:$Q$553,$D375+1,0)</f>
        <v>99.964285714285708</v>
      </c>
      <c r="Z375" s="3">
        <f t="shared" si="36"/>
        <v>5257261</v>
      </c>
      <c r="AA375" s="3">
        <f t="shared" si="37"/>
        <v>103510</v>
      </c>
      <c r="AB375" s="3">
        <f t="shared" si="38"/>
        <v>34629</v>
      </c>
      <c r="AC375" s="3">
        <f t="shared" si="39"/>
        <v>38976</v>
      </c>
      <c r="AD375" s="3">
        <f t="shared" si="40"/>
        <v>41274</v>
      </c>
    </row>
    <row r="376" spans="1:30" x14ac:dyDescent="0.15">
      <c r="A376" s="3">
        <v>371</v>
      </c>
      <c r="B376" s="3" t="str">
        <f t="shared" si="35"/>
        <v>通天塔371层boss</v>
      </c>
      <c r="C376" s="3">
        <f>INDEX([5]通天塔!$F$47:$F$1046,A376)</f>
        <v>400</v>
      </c>
      <c r="D376" s="3">
        <f t="shared" si="41"/>
        <v>400</v>
      </c>
      <c r="E376" s="3" t="s">
        <v>25</v>
      </c>
      <c r="F376" s="3" t="s">
        <v>26</v>
      </c>
      <c r="G376" s="3">
        <v>30</v>
      </c>
      <c r="H376" s="3">
        <v>30</v>
      </c>
      <c r="I376" s="3">
        <v>0.2</v>
      </c>
      <c r="J376" s="4">
        <v>0.7</v>
      </c>
      <c r="K376" s="4">
        <v>1</v>
      </c>
      <c r="L376" s="4">
        <v>5</v>
      </c>
      <c r="M376" s="3">
        <v>1</v>
      </c>
      <c r="N376" s="3">
        <v>2</v>
      </c>
      <c r="O376" s="3">
        <f>HLOOKUP(O$5,[1]非R能力!$B$8:$F$558,$D376+1,0)</f>
        <v>1185370.5078887397</v>
      </c>
      <c r="P376" s="3">
        <f>HLOOKUP(P$5,[1]非R能力!$B$8:$F$558,$D376+1,0)</f>
        <v>173146.15467484019</v>
      </c>
      <c r="Q376" s="3">
        <f>HLOOKUP(Q$5,[1]非R能力!$B$8:$F$558,$D376+1,0)</f>
        <v>95408.040817615329</v>
      </c>
      <c r="R376" s="3">
        <f>HLOOKUP(R$5,[1]非R能力!$B$8:$F$558,$D376+1,0)</f>
        <v>28892.17813040617</v>
      </c>
      <c r="S376" s="3">
        <f>HLOOKUP(S$5,[1]非R能力!$B$8:$F$558,$D376+1,0)</f>
        <v>38976.283014135093</v>
      </c>
      <c r="T376" s="3">
        <f>INDEX([1]非R能力!$H$9:$H$558,D376)</f>
        <v>33215.599972242337</v>
      </c>
      <c r="U376" s="3">
        <f>IF(INDEX([1]非R能力!$FK$9:$FK$558,D376)=0,0,10)</f>
        <v>10</v>
      </c>
      <c r="V376" s="3">
        <f>IF(INDEX([1]非R能力!$FH$9:$FH$558,D376)=0,0,5000)</f>
        <v>5000</v>
      </c>
      <c r="W376" s="3">
        <f>HLOOKUP(W$5,[2]人物技能基础!$O$3:$Q$553,$D376+1,0)</f>
        <v>3.637142857142857</v>
      </c>
      <c r="X376" s="3">
        <f>HLOOKUP(X$5,[2]人物技能基础!$O$3:$Q$553,$D376+1,0)</f>
        <v>2.0186428571428574</v>
      </c>
      <c r="Y376" s="3">
        <f>HLOOKUP(Y$5,[2]人物技能基础!$O$3:$Q$553,$D376+1,0)</f>
        <v>99.964285714285708</v>
      </c>
      <c r="Z376" s="3">
        <f t="shared" si="36"/>
        <v>5257261</v>
      </c>
      <c r="AA376" s="3">
        <f t="shared" si="37"/>
        <v>103510</v>
      </c>
      <c r="AB376" s="3">
        <f t="shared" si="38"/>
        <v>34629</v>
      </c>
      <c r="AC376" s="3">
        <f t="shared" si="39"/>
        <v>38976</v>
      </c>
      <c r="AD376" s="3">
        <f t="shared" si="40"/>
        <v>41274</v>
      </c>
    </row>
    <row r="377" spans="1:30" x14ac:dyDescent="0.15">
      <c r="A377" s="3">
        <v>372</v>
      </c>
      <c r="B377" s="3" t="str">
        <f t="shared" si="35"/>
        <v>通天塔372层boss</v>
      </c>
      <c r="C377" s="3">
        <f>INDEX([5]通天塔!$F$47:$F$1046,A377)</f>
        <v>401</v>
      </c>
      <c r="D377" s="3">
        <f t="shared" si="41"/>
        <v>401</v>
      </c>
      <c r="E377" s="3" t="s">
        <v>25</v>
      </c>
      <c r="F377" s="3" t="s">
        <v>26</v>
      </c>
      <c r="G377" s="3">
        <v>30</v>
      </c>
      <c r="H377" s="3">
        <v>30</v>
      </c>
      <c r="I377" s="3">
        <v>0.2</v>
      </c>
      <c r="J377" s="4">
        <v>0.7</v>
      </c>
      <c r="K377" s="4">
        <v>1</v>
      </c>
      <c r="L377" s="4">
        <v>5</v>
      </c>
      <c r="M377" s="3">
        <v>1</v>
      </c>
      <c r="N377" s="3">
        <v>2</v>
      </c>
      <c r="O377" s="3">
        <f>HLOOKUP(O$5,[1]非R能力!$B$8:$F$558,$D377+1,0)</f>
        <v>1191262.0307093037</v>
      </c>
      <c r="P377" s="3">
        <f>HLOOKUP(P$5,[1]非R能力!$B$8:$F$558,$D377+1,0)</f>
        <v>173759.50314988609</v>
      </c>
      <c r="Q377" s="3">
        <f>HLOOKUP(Q$5,[1]非R能力!$B$8:$F$558,$D377+1,0)</f>
        <v>95717.52963499949</v>
      </c>
      <c r="R377" s="3">
        <f>HLOOKUP(R$5,[1]非R能力!$B$8:$F$558,$D377+1,0)</f>
        <v>29002.120216289717</v>
      </c>
      <c r="S377" s="3">
        <f>HLOOKUP(S$5,[1]非R能力!$B$8:$F$558,$D377+1,0)</f>
        <v>39078.491862508592</v>
      </c>
      <c r="T377" s="3">
        <f>INDEX([1]非R能力!$H$9:$H$558,D377)</f>
        <v>33409.789837623073</v>
      </c>
      <c r="U377" s="3">
        <f>IF(INDEX([1]非R能力!$FK$9:$FK$558,D377)=0,0,10)</f>
        <v>10</v>
      </c>
      <c r="V377" s="3">
        <f>IF(INDEX([1]非R能力!$FH$9:$FH$558,D377)=0,0,5000)</f>
        <v>5000</v>
      </c>
      <c r="W377" s="3">
        <f>HLOOKUP(W$5,[2]人物技能基础!$O$3:$Q$553,$D377+1,0)</f>
        <v>3.637142857142857</v>
      </c>
      <c r="X377" s="3">
        <f>HLOOKUP(X$5,[2]人物技能基础!$O$3:$Q$553,$D377+1,0)</f>
        <v>2.0186428571428574</v>
      </c>
      <c r="Y377" s="3">
        <f>HLOOKUP(Y$5,[2]人物技能基础!$O$3:$Q$553,$D377+1,0)</f>
        <v>99.964285714285708</v>
      </c>
      <c r="Z377" s="3">
        <f t="shared" si="36"/>
        <v>5277187</v>
      </c>
      <c r="AA377" s="3">
        <f t="shared" si="37"/>
        <v>103859</v>
      </c>
      <c r="AB377" s="3">
        <f t="shared" si="38"/>
        <v>34751</v>
      </c>
      <c r="AC377" s="3">
        <f t="shared" si="39"/>
        <v>39078</v>
      </c>
      <c r="AD377" s="3">
        <f t="shared" si="40"/>
        <v>41431</v>
      </c>
    </row>
    <row r="378" spans="1:30" x14ac:dyDescent="0.15">
      <c r="A378" s="3">
        <v>373</v>
      </c>
      <c r="B378" s="3" t="str">
        <f t="shared" si="35"/>
        <v>通天塔373层boss</v>
      </c>
      <c r="C378" s="3">
        <f>INDEX([5]通天塔!$F$47:$F$1046,A378)</f>
        <v>401</v>
      </c>
      <c r="D378" s="3">
        <f t="shared" si="41"/>
        <v>401</v>
      </c>
      <c r="E378" s="3" t="s">
        <v>25</v>
      </c>
      <c r="F378" s="3" t="s">
        <v>26</v>
      </c>
      <c r="G378" s="3">
        <v>30</v>
      </c>
      <c r="H378" s="3">
        <v>30</v>
      </c>
      <c r="I378" s="3">
        <v>0.2</v>
      </c>
      <c r="J378" s="4">
        <v>0.7</v>
      </c>
      <c r="K378" s="4">
        <v>1</v>
      </c>
      <c r="L378" s="4">
        <v>5</v>
      </c>
      <c r="M378" s="3">
        <v>1</v>
      </c>
      <c r="N378" s="3">
        <v>2</v>
      </c>
      <c r="O378" s="3">
        <f>HLOOKUP(O$5,[1]非R能力!$B$8:$F$558,$D378+1,0)</f>
        <v>1191262.0307093037</v>
      </c>
      <c r="P378" s="3">
        <f>HLOOKUP(P$5,[1]非R能力!$B$8:$F$558,$D378+1,0)</f>
        <v>173759.50314988609</v>
      </c>
      <c r="Q378" s="3">
        <f>HLOOKUP(Q$5,[1]非R能力!$B$8:$F$558,$D378+1,0)</f>
        <v>95717.52963499949</v>
      </c>
      <c r="R378" s="3">
        <f>HLOOKUP(R$5,[1]非R能力!$B$8:$F$558,$D378+1,0)</f>
        <v>29002.120216289717</v>
      </c>
      <c r="S378" s="3">
        <f>HLOOKUP(S$5,[1]非R能力!$B$8:$F$558,$D378+1,0)</f>
        <v>39078.491862508592</v>
      </c>
      <c r="T378" s="3">
        <f>INDEX([1]非R能力!$H$9:$H$558,D378)</f>
        <v>33409.789837623073</v>
      </c>
      <c r="U378" s="3">
        <f>IF(INDEX([1]非R能力!$FK$9:$FK$558,D378)=0,0,10)</f>
        <v>10</v>
      </c>
      <c r="V378" s="3">
        <f>IF(INDEX([1]非R能力!$FH$9:$FH$558,D378)=0,0,5000)</f>
        <v>5000</v>
      </c>
      <c r="W378" s="3">
        <f>HLOOKUP(W$5,[2]人物技能基础!$O$3:$Q$553,$D378+1,0)</f>
        <v>3.637142857142857</v>
      </c>
      <c r="X378" s="3">
        <f>HLOOKUP(X$5,[2]人物技能基础!$O$3:$Q$553,$D378+1,0)</f>
        <v>2.0186428571428574</v>
      </c>
      <c r="Y378" s="3">
        <f>HLOOKUP(Y$5,[2]人物技能基础!$O$3:$Q$553,$D378+1,0)</f>
        <v>99.964285714285708</v>
      </c>
      <c r="Z378" s="3">
        <f t="shared" si="36"/>
        <v>5277187</v>
      </c>
      <c r="AA378" s="3">
        <f t="shared" si="37"/>
        <v>103859</v>
      </c>
      <c r="AB378" s="3">
        <f t="shared" si="38"/>
        <v>34751</v>
      </c>
      <c r="AC378" s="3">
        <f t="shared" si="39"/>
        <v>39078</v>
      </c>
      <c r="AD378" s="3">
        <f t="shared" si="40"/>
        <v>41431</v>
      </c>
    </row>
    <row r="379" spans="1:30" x14ac:dyDescent="0.15">
      <c r="A379" s="3">
        <v>374</v>
      </c>
      <c r="B379" s="3" t="str">
        <f t="shared" si="35"/>
        <v>通天塔374层boss</v>
      </c>
      <c r="C379" s="3">
        <f>INDEX([5]通天塔!$F$47:$F$1046,A379)</f>
        <v>402</v>
      </c>
      <c r="D379" s="3">
        <f t="shared" si="41"/>
        <v>402</v>
      </c>
      <c r="E379" s="3" t="s">
        <v>25</v>
      </c>
      <c r="F379" s="3" t="s">
        <v>26</v>
      </c>
      <c r="G379" s="3">
        <v>30</v>
      </c>
      <c r="H379" s="3">
        <v>30</v>
      </c>
      <c r="I379" s="3">
        <v>0.2</v>
      </c>
      <c r="J379" s="4">
        <v>0.7</v>
      </c>
      <c r="K379" s="4">
        <v>1</v>
      </c>
      <c r="L379" s="4">
        <v>5</v>
      </c>
      <c r="M379" s="3">
        <v>1</v>
      </c>
      <c r="N379" s="3">
        <v>2</v>
      </c>
      <c r="O379" s="3">
        <f>HLOOKUP(O$5,[1]非R能力!$B$8:$F$558,$D379+1,0)</f>
        <v>1197242.8237070469</v>
      </c>
      <c r="P379" s="3">
        <f>HLOOKUP(P$5,[1]非R能力!$B$8:$F$558,$D379+1,0)</f>
        <v>174397.5426137746</v>
      </c>
      <c r="Q379" s="3">
        <f>HLOOKUP(Q$5,[1]非R能力!$B$8:$F$558,$D379+1,0)</f>
        <v>96023.326180681339</v>
      </c>
      <c r="R379" s="3">
        <f>HLOOKUP(R$5,[1]非R能力!$B$8:$F$558,$D379+1,0)</f>
        <v>29117.931356268091</v>
      </c>
      <c r="S379" s="3">
        <f>HLOOKUP(S$5,[1]非R能力!$B$8:$F$558,$D379+1,0)</f>
        <v>39172.645674389867</v>
      </c>
      <c r="T379" s="3">
        <f>INDEX([1]非R能力!$H$9:$H$558,D379)</f>
        <v>33604.883325074043</v>
      </c>
      <c r="U379" s="3">
        <f>IF(INDEX([1]非R能力!$FK$9:$FK$558,D379)=0,0,10)</f>
        <v>10</v>
      </c>
      <c r="V379" s="3">
        <f>IF(INDEX([1]非R能力!$FH$9:$FH$558,D379)=0,0,5000)</f>
        <v>5000</v>
      </c>
      <c r="W379" s="3">
        <f>HLOOKUP(W$5,[2]人物技能基础!$O$3:$Q$553,$D379+1,0)</f>
        <v>3.637142857142857</v>
      </c>
      <c r="X379" s="3">
        <f>HLOOKUP(X$5,[2]人物技能基础!$O$3:$Q$553,$D379+1,0)</f>
        <v>2.0186428571428574</v>
      </c>
      <c r="Y379" s="3">
        <f>HLOOKUP(Y$5,[2]人物技能基础!$O$3:$Q$553,$D379+1,0)</f>
        <v>99.964285714285708</v>
      </c>
      <c r="Z379" s="3">
        <f t="shared" si="36"/>
        <v>5297761</v>
      </c>
      <c r="AA379" s="3">
        <f t="shared" si="37"/>
        <v>104204</v>
      </c>
      <c r="AB379" s="3">
        <f t="shared" si="38"/>
        <v>34879</v>
      </c>
      <c r="AC379" s="3">
        <f t="shared" si="39"/>
        <v>39172</v>
      </c>
      <c r="AD379" s="3">
        <f t="shared" si="40"/>
        <v>41597</v>
      </c>
    </row>
    <row r="380" spans="1:30" x14ac:dyDescent="0.15">
      <c r="A380" s="3">
        <v>375</v>
      </c>
      <c r="B380" s="3" t="str">
        <f t="shared" si="35"/>
        <v>通天塔375层boss</v>
      </c>
      <c r="C380" s="3">
        <f>INDEX([5]通天塔!$F$47:$F$1046,A380)</f>
        <v>403</v>
      </c>
      <c r="D380" s="3">
        <f t="shared" si="41"/>
        <v>403</v>
      </c>
      <c r="E380" s="3" t="s">
        <v>25</v>
      </c>
      <c r="F380" s="3" t="s">
        <v>26</v>
      </c>
      <c r="G380" s="3">
        <v>30</v>
      </c>
      <c r="H380" s="3">
        <v>30</v>
      </c>
      <c r="I380" s="3">
        <v>0.2</v>
      </c>
      <c r="J380" s="4">
        <v>0.7</v>
      </c>
      <c r="K380" s="4">
        <v>1</v>
      </c>
      <c r="L380" s="4">
        <v>5</v>
      </c>
      <c r="M380" s="3">
        <v>1</v>
      </c>
      <c r="N380" s="3">
        <v>2</v>
      </c>
      <c r="O380" s="3">
        <f>HLOOKUP(O$5,[1]非R能力!$B$8:$F$558,$D380+1,0)</f>
        <v>1202400.8758378078</v>
      </c>
      <c r="P380" s="3">
        <f>HLOOKUP(P$5,[1]非R能力!$B$8:$F$558,$D380+1,0)</f>
        <v>174974.60620797574</v>
      </c>
      <c r="Q380" s="3">
        <f>HLOOKUP(Q$5,[1]非R能力!$B$8:$F$558,$D380+1,0)</f>
        <v>96337.597223262492</v>
      </c>
      <c r="R380" s="3">
        <f>HLOOKUP(R$5,[1]非R能力!$B$8:$F$558,$D380+1,0)</f>
        <v>29224.310420363567</v>
      </c>
      <c r="S380" s="3">
        <f>HLOOKUP(S$5,[1]非R能力!$B$8:$F$558,$D380+1,0)</f>
        <v>39280.551754614862</v>
      </c>
      <c r="T380" s="3">
        <f>INDEX([1]非R能力!$H$9:$H$558,D380)</f>
        <v>33800.883686214183</v>
      </c>
      <c r="U380" s="3">
        <f>IF(INDEX([1]非R能力!$FK$9:$FK$558,D380)=0,0,10)</f>
        <v>10</v>
      </c>
      <c r="V380" s="3">
        <f>IF(INDEX([1]非R能力!$FH$9:$FH$558,D380)=0,0,5000)</f>
        <v>5000</v>
      </c>
      <c r="W380" s="3">
        <f>HLOOKUP(W$5,[2]人物技能基础!$O$3:$Q$553,$D380+1,0)</f>
        <v>3.637142857142857</v>
      </c>
      <c r="X380" s="3">
        <f>HLOOKUP(X$5,[2]人物技能基础!$O$3:$Q$553,$D380+1,0)</f>
        <v>2.0186428571428574</v>
      </c>
      <c r="Y380" s="3">
        <f>HLOOKUP(Y$5,[2]人物技能基础!$O$3:$Q$553,$D380+1,0)</f>
        <v>99.964285714285708</v>
      </c>
      <c r="Z380" s="3">
        <f t="shared" si="36"/>
        <v>5316724</v>
      </c>
      <c r="AA380" s="3">
        <f t="shared" si="37"/>
        <v>104553</v>
      </c>
      <c r="AB380" s="3">
        <f t="shared" si="38"/>
        <v>34994</v>
      </c>
      <c r="AC380" s="3">
        <f t="shared" si="39"/>
        <v>39280</v>
      </c>
      <c r="AD380" s="3">
        <f t="shared" si="40"/>
        <v>41749</v>
      </c>
    </row>
    <row r="381" spans="1:30" x14ac:dyDescent="0.15">
      <c r="A381" s="3">
        <v>376</v>
      </c>
      <c r="B381" s="3" t="str">
        <f t="shared" si="35"/>
        <v>通天塔376层boss</v>
      </c>
      <c r="C381" s="3">
        <f>INDEX([5]通天塔!$F$47:$F$1046,A381)</f>
        <v>403</v>
      </c>
      <c r="D381" s="3">
        <f t="shared" si="41"/>
        <v>403</v>
      </c>
      <c r="E381" s="3" t="s">
        <v>25</v>
      </c>
      <c r="F381" s="3" t="s">
        <v>26</v>
      </c>
      <c r="G381" s="3">
        <v>30</v>
      </c>
      <c r="H381" s="3">
        <v>30</v>
      </c>
      <c r="I381" s="3">
        <v>0.2</v>
      </c>
      <c r="J381" s="4">
        <v>0.7</v>
      </c>
      <c r="K381" s="4">
        <v>1</v>
      </c>
      <c r="L381" s="4">
        <v>5</v>
      </c>
      <c r="M381" s="3">
        <v>1</v>
      </c>
      <c r="N381" s="3">
        <v>2</v>
      </c>
      <c r="O381" s="3">
        <f>HLOOKUP(O$5,[1]非R能力!$B$8:$F$558,$D381+1,0)</f>
        <v>1202400.8758378078</v>
      </c>
      <c r="P381" s="3">
        <f>HLOOKUP(P$5,[1]非R能力!$B$8:$F$558,$D381+1,0)</f>
        <v>174974.60620797574</v>
      </c>
      <c r="Q381" s="3">
        <f>HLOOKUP(Q$5,[1]非R能力!$B$8:$F$558,$D381+1,0)</f>
        <v>96337.597223262492</v>
      </c>
      <c r="R381" s="3">
        <f>HLOOKUP(R$5,[1]非R能力!$B$8:$F$558,$D381+1,0)</f>
        <v>29224.310420363567</v>
      </c>
      <c r="S381" s="3">
        <f>HLOOKUP(S$5,[1]非R能力!$B$8:$F$558,$D381+1,0)</f>
        <v>39280.551754614862</v>
      </c>
      <c r="T381" s="3">
        <f>INDEX([1]非R能力!$H$9:$H$558,D381)</f>
        <v>33800.883686214183</v>
      </c>
      <c r="U381" s="3">
        <f>IF(INDEX([1]非R能力!$FK$9:$FK$558,D381)=0,0,10)</f>
        <v>10</v>
      </c>
      <c r="V381" s="3">
        <f>IF(INDEX([1]非R能力!$FH$9:$FH$558,D381)=0,0,5000)</f>
        <v>5000</v>
      </c>
      <c r="W381" s="3">
        <f>HLOOKUP(W$5,[2]人物技能基础!$O$3:$Q$553,$D381+1,0)</f>
        <v>3.637142857142857</v>
      </c>
      <c r="X381" s="3">
        <f>HLOOKUP(X$5,[2]人物技能基础!$O$3:$Q$553,$D381+1,0)</f>
        <v>2.0186428571428574</v>
      </c>
      <c r="Y381" s="3">
        <f>HLOOKUP(Y$5,[2]人物技能基础!$O$3:$Q$553,$D381+1,0)</f>
        <v>99.964285714285708</v>
      </c>
      <c r="Z381" s="3">
        <f t="shared" si="36"/>
        <v>5316724</v>
      </c>
      <c r="AA381" s="3">
        <f t="shared" si="37"/>
        <v>104553</v>
      </c>
      <c r="AB381" s="3">
        <f t="shared" si="38"/>
        <v>34994</v>
      </c>
      <c r="AC381" s="3">
        <f t="shared" si="39"/>
        <v>39280</v>
      </c>
      <c r="AD381" s="3">
        <f t="shared" si="40"/>
        <v>41749</v>
      </c>
    </row>
    <row r="382" spans="1:30" x14ac:dyDescent="0.15">
      <c r="A382" s="3">
        <v>377</v>
      </c>
      <c r="B382" s="3" t="str">
        <f t="shared" si="35"/>
        <v>通天塔377层boss</v>
      </c>
      <c r="C382" s="3">
        <f>INDEX([5]通天塔!$F$47:$F$1046,A382)</f>
        <v>404</v>
      </c>
      <c r="D382" s="3">
        <f t="shared" si="41"/>
        <v>404</v>
      </c>
      <c r="E382" s="3" t="s">
        <v>25</v>
      </c>
      <c r="F382" s="3" t="s">
        <v>26</v>
      </c>
      <c r="G382" s="3">
        <v>30</v>
      </c>
      <c r="H382" s="3">
        <v>30</v>
      </c>
      <c r="I382" s="3">
        <v>0.2</v>
      </c>
      <c r="J382" s="4">
        <v>0.7</v>
      </c>
      <c r="K382" s="4">
        <v>1</v>
      </c>
      <c r="L382" s="4">
        <v>5</v>
      </c>
      <c r="M382" s="3">
        <v>1</v>
      </c>
      <c r="N382" s="3">
        <v>2</v>
      </c>
      <c r="O382" s="3">
        <f>HLOOKUP(O$5,[1]非R能力!$B$8:$F$558,$D382+1,0)</f>
        <v>1207775.4982909488</v>
      </c>
      <c r="P382" s="3">
        <f>HLOOKUP(P$5,[1]非R能力!$B$8:$F$558,$D382+1,0)</f>
        <v>175592.84260209341</v>
      </c>
      <c r="Q382" s="3">
        <f>HLOOKUP(Q$5,[1]非R能力!$B$8:$F$558,$D382+1,0)</f>
        <v>96635.636672280016</v>
      </c>
      <c r="R382" s="3">
        <f>HLOOKUP(R$5,[1]非R能力!$B$8:$F$558,$D382+1,0)</f>
        <v>29334.224082279707</v>
      </c>
      <c r="S382" s="3">
        <f>HLOOKUP(S$5,[1]非R能力!$B$8:$F$558,$D382+1,0)</f>
        <v>39369.983175621972</v>
      </c>
      <c r="T382" s="3">
        <f>INDEX([1]非R能力!$H$9:$H$558,D382)</f>
        <v>33997.794178809163</v>
      </c>
      <c r="U382" s="3">
        <f>IF(INDEX([1]非R能力!$FK$9:$FK$558,D382)=0,0,10)</f>
        <v>10</v>
      </c>
      <c r="V382" s="3">
        <f>IF(INDEX([1]非R能力!$FH$9:$FH$558,D382)=0,0,5000)</f>
        <v>5000</v>
      </c>
      <c r="W382" s="3">
        <f>HLOOKUP(W$5,[2]人物技能基础!$O$3:$Q$553,$D382+1,0)</f>
        <v>3.637142857142857</v>
      </c>
      <c r="X382" s="3">
        <f>HLOOKUP(X$5,[2]人物技能基础!$O$3:$Q$553,$D382+1,0)</f>
        <v>2.0186428571428574</v>
      </c>
      <c r="Y382" s="3">
        <f>HLOOKUP(Y$5,[2]人物技能基础!$O$3:$Q$553,$D382+1,0)</f>
        <v>99.964285714285708</v>
      </c>
      <c r="Z382" s="3">
        <f t="shared" si="36"/>
        <v>5336793</v>
      </c>
      <c r="AA382" s="3">
        <f t="shared" si="37"/>
        <v>104887</v>
      </c>
      <c r="AB382" s="3">
        <f t="shared" si="38"/>
        <v>35118</v>
      </c>
      <c r="AC382" s="3">
        <f t="shared" si="39"/>
        <v>39369</v>
      </c>
      <c r="AD382" s="3">
        <f t="shared" si="40"/>
        <v>41906</v>
      </c>
    </row>
    <row r="383" spans="1:30" x14ac:dyDescent="0.15">
      <c r="A383" s="3">
        <v>378</v>
      </c>
      <c r="B383" s="3" t="str">
        <f t="shared" si="35"/>
        <v>通天塔378层boss</v>
      </c>
      <c r="C383" s="3">
        <f>INDEX([5]通天塔!$F$47:$F$1046,A383)</f>
        <v>405</v>
      </c>
      <c r="D383" s="3">
        <f t="shared" si="41"/>
        <v>405</v>
      </c>
      <c r="E383" s="3" t="s">
        <v>25</v>
      </c>
      <c r="F383" s="3" t="s">
        <v>26</v>
      </c>
      <c r="G383" s="3">
        <v>30</v>
      </c>
      <c r="H383" s="3">
        <v>30</v>
      </c>
      <c r="I383" s="3">
        <v>0.2</v>
      </c>
      <c r="J383" s="4">
        <v>0.7</v>
      </c>
      <c r="K383" s="4">
        <v>1</v>
      </c>
      <c r="L383" s="4">
        <v>5</v>
      </c>
      <c r="M383" s="3">
        <v>1</v>
      </c>
      <c r="N383" s="3">
        <v>2</v>
      </c>
      <c r="O383" s="3">
        <f>HLOOKUP(O$5,[1]非R能力!$B$8:$F$558,$D383+1,0)</f>
        <v>1212942.8822476771</v>
      </c>
      <c r="P383" s="3">
        <f>HLOOKUP(P$5,[1]非R能力!$B$8:$F$558,$D383+1,0)</f>
        <v>176171.00478469589</v>
      </c>
      <c r="Q383" s="3">
        <f>HLOOKUP(Q$5,[1]非R能力!$B$8:$F$558,$D383+1,0)</f>
        <v>96933.777359413594</v>
      </c>
      <c r="R383" s="3">
        <f>HLOOKUP(R$5,[1]非R能力!$B$8:$F$558,$D383+1,0)</f>
        <v>29440.671493190013</v>
      </c>
      <c r="S383" s="3">
        <f>HLOOKUP(S$5,[1]非R能力!$B$8:$F$558,$D383+1,0)</f>
        <v>39459.454769008589</v>
      </c>
      <c r="T383" s="3">
        <f>INDEX([1]非R能力!$H$9:$H$558,D383)</f>
        <v>34195.618066771392</v>
      </c>
      <c r="U383" s="3">
        <f>IF(INDEX([1]非R能力!$FK$9:$FK$558,D383)=0,0,10)</f>
        <v>10</v>
      </c>
      <c r="V383" s="3">
        <f>IF(INDEX([1]非R能力!$FH$9:$FH$558,D383)=0,0,5000)</f>
        <v>5000</v>
      </c>
      <c r="W383" s="3">
        <f>HLOOKUP(W$5,[2]人物技能基础!$O$3:$Q$553,$D383+1,0)</f>
        <v>3.637142857142857</v>
      </c>
      <c r="X383" s="3">
        <f>HLOOKUP(X$5,[2]人物技能基础!$O$3:$Q$553,$D383+1,0)</f>
        <v>2.0186428571428574</v>
      </c>
      <c r="Y383" s="3">
        <f>HLOOKUP(Y$5,[2]人物技能基础!$O$3:$Q$553,$D383+1,0)</f>
        <v>99.964285714285708</v>
      </c>
      <c r="Z383" s="3">
        <f t="shared" si="36"/>
        <v>5355790</v>
      </c>
      <c r="AA383" s="3">
        <f t="shared" si="37"/>
        <v>105220</v>
      </c>
      <c r="AB383" s="3">
        <f t="shared" si="38"/>
        <v>35234</v>
      </c>
      <c r="AC383" s="3">
        <f t="shared" si="39"/>
        <v>39459</v>
      </c>
      <c r="AD383" s="3">
        <f t="shared" si="40"/>
        <v>42058</v>
      </c>
    </row>
    <row r="384" spans="1:30" x14ac:dyDescent="0.15">
      <c r="A384" s="3">
        <v>379</v>
      </c>
      <c r="B384" s="3" t="str">
        <f t="shared" si="35"/>
        <v>通天塔379层boss</v>
      </c>
      <c r="C384" s="3">
        <f>INDEX([5]通天塔!$F$47:$F$1046,A384)</f>
        <v>406</v>
      </c>
      <c r="D384" s="3">
        <f t="shared" si="41"/>
        <v>406</v>
      </c>
      <c r="E384" s="3" t="s">
        <v>25</v>
      </c>
      <c r="F384" s="3" t="s">
        <v>26</v>
      </c>
      <c r="G384" s="3">
        <v>30</v>
      </c>
      <c r="H384" s="3">
        <v>30</v>
      </c>
      <c r="I384" s="3">
        <v>0.2</v>
      </c>
      <c r="J384" s="4">
        <v>0.7</v>
      </c>
      <c r="K384" s="4">
        <v>1</v>
      </c>
      <c r="L384" s="4">
        <v>5</v>
      </c>
      <c r="M384" s="3">
        <v>1</v>
      </c>
      <c r="N384" s="3">
        <v>2</v>
      </c>
      <c r="O384" s="3">
        <f>HLOOKUP(O$5,[1]非R能力!$B$8:$F$558,$D384+1,0)</f>
        <v>1218508.3383867056</v>
      </c>
      <c r="P384" s="3">
        <f>HLOOKUP(P$5,[1]非R能力!$B$8:$F$558,$D384+1,0)</f>
        <v>176750.2302534187</v>
      </c>
      <c r="Q384" s="3">
        <f>HLOOKUP(Q$5,[1]非R能力!$B$8:$F$558,$D384+1,0)</f>
        <v>97234.713569763</v>
      </c>
      <c r="R384" s="3">
        <f>HLOOKUP(R$5,[1]非R能力!$B$8:$F$558,$D384+1,0)</f>
        <v>29547.232521317146</v>
      </c>
      <c r="S384" s="3">
        <f>HLOOKUP(S$5,[1]非R能力!$B$8:$F$558,$D384+1,0)</f>
        <v>39557.176474519583</v>
      </c>
      <c r="T384" s="3">
        <f>INDEX([1]非R能力!$H$9:$H$558,D384)</f>
        <v>34394.358620160005</v>
      </c>
      <c r="U384" s="3">
        <f>IF(INDEX([1]非R能力!$FK$9:$FK$558,D384)=0,0,10)</f>
        <v>10</v>
      </c>
      <c r="V384" s="3">
        <f>IF(INDEX([1]非R能力!$FH$9:$FH$558,D384)=0,0,5000)</f>
        <v>5000</v>
      </c>
      <c r="W384" s="3">
        <f>HLOOKUP(W$5,[2]人物技能基础!$O$3:$Q$553,$D384+1,0)</f>
        <v>3.637142857142857</v>
      </c>
      <c r="X384" s="3">
        <f>HLOOKUP(X$5,[2]人物技能基础!$O$3:$Q$553,$D384+1,0)</f>
        <v>2.0186428571428574</v>
      </c>
      <c r="Y384" s="3">
        <f>HLOOKUP(Y$5,[2]人物技能基础!$O$3:$Q$553,$D384+1,0)</f>
        <v>99.964285714285708</v>
      </c>
      <c r="Z384" s="3">
        <f t="shared" si="36"/>
        <v>5374838</v>
      </c>
      <c r="AA384" s="3">
        <f t="shared" si="37"/>
        <v>105558</v>
      </c>
      <c r="AB384" s="3">
        <f t="shared" si="38"/>
        <v>35350</v>
      </c>
      <c r="AC384" s="3">
        <f t="shared" si="39"/>
        <v>39557</v>
      </c>
      <c r="AD384" s="3">
        <f t="shared" si="40"/>
        <v>42210</v>
      </c>
    </row>
    <row r="385" spans="1:30" x14ac:dyDescent="0.15">
      <c r="A385" s="3">
        <v>380</v>
      </c>
      <c r="B385" s="3" t="str">
        <f t="shared" si="35"/>
        <v>通天塔380层boss</v>
      </c>
      <c r="C385" s="3">
        <f>INDEX([5]通天塔!$F$47:$F$1046,A385)</f>
        <v>406</v>
      </c>
      <c r="D385" s="3">
        <f t="shared" si="41"/>
        <v>406</v>
      </c>
      <c r="E385" s="3" t="s">
        <v>25</v>
      </c>
      <c r="F385" s="3" t="s">
        <v>26</v>
      </c>
      <c r="G385" s="3">
        <v>30</v>
      </c>
      <c r="H385" s="3">
        <v>30</v>
      </c>
      <c r="I385" s="3">
        <v>0.2</v>
      </c>
      <c r="J385" s="4">
        <v>0.7</v>
      </c>
      <c r="K385" s="4">
        <v>1</v>
      </c>
      <c r="L385" s="4">
        <v>5</v>
      </c>
      <c r="M385" s="3">
        <v>1</v>
      </c>
      <c r="N385" s="3">
        <v>2</v>
      </c>
      <c r="O385" s="3">
        <f>HLOOKUP(O$5,[1]非R能力!$B$8:$F$558,$D385+1,0)</f>
        <v>1218508.3383867056</v>
      </c>
      <c r="P385" s="3">
        <f>HLOOKUP(P$5,[1]非R能力!$B$8:$F$558,$D385+1,0)</f>
        <v>176750.2302534187</v>
      </c>
      <c r="Q385" s="3">
        <f>HLOOKUP(Q$5,[1]非R能力!$B$8:$F$558,$D385+1,0)</f>
        <v>97234.713569763</v>
      </c>
      <c r="R385" s="3">
        <f>HLOOKUP(R$5,[1]非R能力!$B$8:$F$558,$D385+1,0)</f>
        <v>29547.232521317146</v>
      </c>
      <c r="S385" s="3">
        <f>HLOOKUP(S$5,[1]非R能力!$B$8:$F$558,$D385+1,0)</f>
        <v>39557.176474519583</v>
      </c>
      <c r="T385" s="3">
        <f>INDEX([1]非R能力!$H$9:$H$558,D385)</f>
        <v>34394.358620160005</v>
      </c>
      <c r="U385" s="3">
        <f>IF(INDEX([1]非R能力!$FK$9:$FK$558,D385)=0,0,10)</f>
        <v>10</v>
      </c>
      <c r="V385" s="3">
        <f>IF(INDEX([1]非R能力!$FH$9:$FH$558,D385)=0,0,5000)</f>
        <v>5000</v>
      </c>
      <c r="W385" s="3">
        <f>HLOOKUP(W$5,[2]人物技能基础!$O$3:$Q$553,$D385+1,0)</f>
        <v>3.637142857142857</v>
      </c>
      <c r="X385" s="3">
        <f>HLOOKUP(X$5,[2]人物技能基础!$O$3:$Q$553,$D385+1,0)</f>
        <v>2.0186428571428574</v>
      </c>
      <c r="Y385" s="3">
        <f>HLOOKUP(Y$5,[2]人物技能基础!$O$3:$Q$553,$D385+1,0)</f>
        <v>99.964285714285708</v>
      </c>
      <c r="Z385" s="3">
        <f t="shared" si="36"/>
        <v>5374838</v>
      </c>
      <c r="AA385" s="3">
        <f t="shared" si="37"/>
        <v>105558</v>
      </c>
      <c r="AB385" s="3">
        <f t="shared" si="38"/>
        <v>35350</v>
      </c>
      <c r="AC385" s="3">
        <f t="shared" si="39"/>
        <v>39557</v>
      </c>
      <c r="AD385" s="3">
        <f t="shared" si="40"/>
        <v>42210</v>
      </c>
    </row>
    <row r="386" spans="1:30" x14ac:dyDescent="0.15">
      <c r="A386" s="3">
        <v>381</v>
      </c>
      <c r="B386" s="3" t="str">
        <f t="shared" si="35"/>
        <v>通天塔381层boss</v>
      </c>
      <c r="C386" s="3">
        <f>INDEX([5]通天塔!$F$47:$F$1046,A386)</f>
        <v>407</v>
      </c>
      <c r="D386" s="3">
        <f t="shared" si="41"/>
        <v>407</v>
      </c>
      <c r="E386" s="3" t="s">
        <v>25</v>
      </c>
      <c r="F386" s="3" t="s">
        <v>26</v>
      </c>
      <c r="G386" s="3">
        <v>30</v>
      </c>
      <c r="H386" s="3">
        <v>30</v>
      </c>
      <c r="I386" s="3">
        <v>0.2</v>
      </c>
      <c r="J386" s="4">
        <v>0.7</v>
      </c>
      <c r="K386" s="4">
        <v>1</v>
      </c>
      <c r="L386" s="4">
        <v>5</v>
      </c>
      <c r="M386" s="3">
        <v>1</v>
      </c>
      <c r="N386" s="3">
        <v>2</v>
      </c>
      <c r="O386" s="3">
        <f>HLOOKUP(O$5,[1]非R能力!$B$8:$F$558,$D386+1,0)</f>
        <v>1223945.6603766989</v>
      </c>
      <c r="P386" s="3">
        <f>HLOOKUP(P$5,[1]非R能力!$B$8:$F$558,$D386+1,0)</f>
        <v>177335.66115070618</v>
      </c>
      <c r="Q386" s="3">
        <f>HLOOKUP(Q$5,[1]非R能力!$B$8:$F$558,$D386+1,0)</f>
        <v>97551.773191212633</v>
      </c>
      <c r="R386" s="3">
        <f>HLOOKUP(R$5,[1]非R能力!$B$8:$F$558,$D386+1,0)</f>
        <v>29655.060774959191</v>
      </c>
      <c r="S386" s="3">
        <f>HLOOKUP(S$5,[1]非R能力!$B$8:$F$558,$D386+1,0)</f>
        <v>39668.151421206851</v>
      </c>
      <c r="T386" s="3">
        <f>INDEX([1]非R能力!$H$9:$H$558,D386)</f>
        <v>34594.019115180832</v>
      </c>
      <c r="U386" s="3">
        <f>IF(INDEX([1]非R能力!$FK$9:$FK$558,D386)=0,0,10)</f>
        <v>10</v>
      </c>
      <c r="V386" s="3">
        <f>IF(INDEX([1]非R能力!$FH$9:$FH$558,D386)=0,0,5000)</f>
        <v>5000</v>
      </c>
      <c r="W386" s="3">
        <f>HLOOKUP(W$5,[2]人物技能基础!$O$3:$Q$553,$D386+1,0)</f>
        <v>3.637142857142857</v>
      </c>
      <c r="X386" s="3">
        <f>HLOOKUP(X$5,[2]人物技能基础!$O$3:$Q$553,$D386+1,0)</f>
        <v>2.0186428571428574</v>
      </c>
      <c r="Y386" s="3">
        <f>HLOOKUP(Y$5,[2]人物技能基础!$O$3:$Q$553,$D386+1,0)</f>
        <v>99.964285714285708</v>
      </c>
      <c r="Z386" s="3">
        <f t="shared" si="36"/>
        <v>5394079</v>
      </c>
      <c r="AA386" s="3">
        <f t="shared" si="37"/>
        <v>105911</v>
      </c>
      <c r="AB386" s="3">
        <f t="shared" si="38"/>
        <v>35467</v>
      </c>
      <c r="AC386" s="3">
        <f t="shared" si="39"/>
        <v>39668</v>
      </c>
      <c r="AD386" s="3">
        <f t="shared" si="40"/>
        <v>42364</v>
      </c>
    </row>
    <row r="387" spans="1:30" x14ac:dyDescent="0.15">
      <c r="A387" s="3">
        <v>382</v>
      </c>
      <c r="B387" s="3" t="str">
        <f t="shared" si="35"/>
        <v>通天塔382层boss</v>
      </c>
      <c r="C387" s="3">
        <f>INDEX([5]通天塔!$F$47:$F$1046,A387)</f>
        <v>408</v>
      </c>
      <c r="D387" s="3">
        <f t="shared" si="41"/>
        <v>408</v>
      </c>
      <c r="E387" s="3" t="s">
        <v>25</v>
      </c>
      <c r="F387" s="3" t="s">
        <v>26</v>
      </c>
      <c r="G387" s="3">
        <v>30</v>
      </c>
      <c r="H387" s="3">
        <v>30</v>
      </c>
      <c r="I387" s="3">
        <v>0.2</v>
      </c>
      <c r="J387" s="4">
        <v>0.7</v>
      </c>
      <c r="K387" s="4">
        <v>1</v>
      </c>
      <c r="L387" s="4">
        <v>5</v>
      </c>
      <c r="M387" s="3">
        <v>1</v>
      </c>
      <c r="N387" s="3">
        <v>2</v>
      </c>
      <c r="O387" s="3">
        <f>HLOOKUP(O$5,[1]非R能力!$B$8:$F$558,$D387+1,0)</f>
        <v>1229174.5338086856</v>
      </c>
      <c r="P387" s="3">
        <f>HLOOKUP(P$5,[1]非R能力!$B$8:$F$558,$D387+1,0)</f>
        <v>178381.37009829754</v>
      </c>
      <c r="Q387" s="3">
        <f>HLOOKUP(Q$5,[1]非R能力!$B$8:$F$558,$D387+1,0)</f>
        <v>97852.462170291954</v>
      </c>
      <c r="R387" s="3">
        <f>HLOOKUP(R$5,[1]非R能力!$B$8:$F$558,$D387+1,0)</f>
        <v>29766.425318055917</v>
      </c>
      <c r="S387" s="3">
        <f>HLOOKUP(S$5,[1]非R能力!$B$8:$F$558,$D387+1,0)</f>
        <v>39759.484368292251</v>
      </c>
      <c r="T387" s="3">
        <f>INDEX([1]非R能力!$H$9:$H$558,D387)</f>
        <v>34794.602834186473</v>
      </c>
      <c r="U387" s="3">
        <f>IF(INDEX([1]非R能力!$FK$9:$FK$558,D387)=0,0,10)</f>
        <v>10</v>
      </c>
      <c r="V387" s="3">
        <f>IF(INDEX([1]非R能力!$FH$9:$FH$558,D387)=0,0,5000)</f>
        <v>5000</v>
      </c>
      <c r="W387" s="3">
        <f>HLOOKUP(W$5,[2]人物技能基础!$O$3:$Q$553,$D387+1,0)</f>
        <v>3.637142857142857</v>
      </c>
      <c r="X387" s="3">
        <f>HLOOKUP(X$5,[2]人物技能基础!$O$3:$Q$553,$D387+1,0)</f>
        <v>2.0186428571428574</v>
      </c>
      <c r="Y387" s="3">
        <f>HLOOKUP(Y$5,[2]人物技能基础!$O$3:$Q$553,$D387+1,0)</f>
        <v>99.964285714285708</v>
      </c>
      <c r="Z387" s="3">
        <f t="shared" si="36"/>
        <v>5425824</v>
      </c>
      <c r="AA387" s="3">
        <f t="shared" si="37"/>
        <v>106246</v>
      </c>
      <c r="AB387" s="3">
        <f t="shared" si="38"/>
        <v>35676</v>
      </c>
      <c r="AC387" s="3">
        <f t="shared" si="39"/>
        <v>39759</v>
      </c>
      <c r="AD387" s="3">
        <f t="shared" si="40"/>
        <v>42523</v>
      </c>
    </row>
    <row r="388" spans="1:30" x14ac:dyDescent="0.15">
      <c r="A388" s="3">
        <v>383</v>
      </c>
      <c r="B388" s="3" t="str">
        <f t="shared" si="35"/>
        <v>通天塔383层boss</v>
      </c>
      <c r="C388" s="3">
        <f>INDEX([5]通天塔!$F$47:$F$1046,A388)</f>
        <v>409</v>
      </c>
      <c r="D388" s="3">
        <f t="shared" si="41"/>
        <v>409</v>
      </c>
      <c r="E388" s="3" t="s">
        <v>25</v>
      </c>
      <c r="F388" s="3" t="s">
        <v>26</v>
      </c>
      <c r="G388" s="3">
        <v>30</v>
      </c>
      <c r="H388" s="3">
        <v>30</v>
      </c>
      <c r="I388" s="3">
        <v>0.2</v>
      </c>
      <c r="J388" s="4">
        <v>0.7</v>
      </c>
      <c r="K388" s="4">
        <v>1</v>
      </c>
      <c r="L388" s="4">
        <v>5</v>
      </c>
      <c r="M388" s="3">
        <v>1</v>
      </c>
      <c r="N388" s="3">
        <v>2</v>
      </c>
      <c r="O388" s="3">
        <f>HLOOKUP(O$5,[1]非R能力!$B$8:$F$558,$D388+1,0)</f>
        <v>1234701.9593570223</v>
      </c>
      <c r="P388" s="3">
        <f>HLOOKUP(P$5,[1]非R能力!$B$8:$F$558,$D388+1,0)</f>
        <v>179416.0188244301</v>
      </c>
      <c r="Q388" s="3">
        <f>HLOOKUP(Q$5,[1]非R能力!$B$8:$F$558,$D388+1,0)</f>
        <v>98158.595712961367</v>
      </c>
      <c r="R388" s="3">
        <f>HLOOKUP(R$5,[1]非R能力!$B$8:$F$558,$D388+1,0)</f>
        <v>29876.97998916954</v>
      </c>
      <c r="S388" s="3">
        <f>HLOOKUP(S$5,[1]非R能力!$B$8:$F$558,$D388+1,0)</f>
        <v>39854.373466007099</v>
      </c>
      <c r="T388" s="3">
        <f>INDEX([1]非R能力!$H$9:$H$558,D388)</f>
        <v>34996.113065676247</v>
      </c>
      <c r="U388" s="3">
        <f>IF(INDEX([1]非R能力!$FK$9:$FK$558,D388)=0,0,10)</f>
        <v>10</v>
      </c>
      <c r="V388" s="3">
        <f>IF(INDEX([1]非R能力!$FH$9:$FH$558,D388)=0,0,5000)</f>
        <v>5000</v>
      </c>
      <c r="W388" s="3">
        <f>HLOOKUP(W$5,[2]人物技能基础!$O$3:$Q$553,$D388+1,0)</f>
        <v>3.637142857142857</v>
      </c>
      <c r="X388" s="3">
        <f>HLOOKUP(X$5,[2]人物技能基础!$O$3:$Q$553,$D388+1,0)</f>
        <v>2.0186428571428574</v>
      </c>
      <c r="Y388" s="3">
        <f>HLOOKUP(Y$5,[2]人物技能基础!$O$3:$Q$553,$D388+1,0)</f>
        <v>99.964285714285708</v>
      </c>
      <c r="Z388" s="3">
        <f t="shared" si="36"/>
        <v>5457278</v>
      </c>
      <c r="AA388" s="3">
        <f t="shared" si="37"/>
        <v>106589</v>
      </c>
      <c r="AB388" s="3">
        <f t="shared" si="38"/>
        <v>35883</v>
      </c>
      <c r="AC388" s="3">
        <f t="shared" si="39"/>
        <v>39854</v>
      </c>
      <c r="AD388" s="3">
        <f t="shared" si="40"/>
        <v>42681</v>
      </c>
    </row>
    <row r="389" spans="1:30" x14ac:dyDescent="0.15">
      <c r="A389" s="3">
        <v>384</v>
      </c>
      <c r="B389" s="3" t="str">
        <f t="shared" si="35"/>
        <v>通天塔384层boss</v>
      </c>
      <c r="C389" s="3">
        <f>INDEX([5]通天塔!$F$47:$F$1046,A389)</f>
        <v>410</v>
      </c>
      <c r="D389" s="3">
        <f t="shared" si="41"/>
        <v>410</v>
      </c>
      <c r="E389" s="3" t="s">
        <v>25</v>
      </c>
      <c r="F389" s="3" t="s">
        <v>26</v>
      </c>
      <c r="G389" s="3">
        <v>30</v>
      </c>
      <c r="H389" s="3">
        <v>30</v>
      </c>
      <c r="I389" s="3">
        <v>0.2</v>
      </c>
      <c r="J389" s="4">
        <v>0.7</v>
      </c>
      <c r="K389" s="4">
        <v>1</v>
      </c>
      <c r="L389" s="4">
        <v>5</v>
      </c>
      <c r="M389" s="3">
        <v>1</v>
      </c>
      <c r="N389" s="3">
        <v>2</v>
      </c>
      <c r="O389" s="3">
        <f>HLOOKUP(O$5,[1]非R能力!$B$8:$F$558,$D389+1,0)</f>
        <v>1239993.650245843</v>
      </c>
      <c r="P389" s="3">
        <f>HLOOKUP(P$5,[1]非R能力!$B$8:$F$558,$D389+1,0)</f>
        <v>179990.17150054296</v>
      </c>
      <c r="Q389" s="3">
        <f>HLOOKUP(Q$5,[1]非R能力!$B$8:$F$558,$D389+1,0)</f>
        <v>98378.559749867563</v>
      </c>
      <c r="R389" s="3">
        <f>HLOOKUP(R$5,[1]非R能力!$B$8:$F$558,$D389+1,0)</f>
        <v>29951.653589682148</v>
      </c>
      <c r="S389" s="3">
        <f>HLOOKUP(S$5,[1]非R能力!$B$8:$F$558,$D389+1,0)</f>
        <v>39962.007181694047</v>
      </c>
      <c r="T389" s="3">
        <f>INDEX([1]非R能力!$H$9:$H$558,D389)</f>
        <v>35198.553104296159</v>
      </c>
      <c r="U389" s="3">
        <f>IF(INDEX([1]非R能力!$FK$9:$FK$558,D389)=0,0,10)</f>
        <v>10</v>
      </c>
      <c r="V389" s="3">
        <f>IF(INDEX([1]非R能力!$FH$9:$FH$558,D389)=0,0,5000)</f>
        <v>5000</v>
      </c>
      <c r="W389" s="3">
        <f>HLOOKUP(W$5,[2]人物技能基础!$O$3:$Q$553,$D389+1,0)</f>
        <v>3.637142857142857</v>
      </c>
      <c r="X389" s="3">
        <f>HLOOKUP(X$5,[2]人物技能基础!$O$3:$Q$553,$D389+1,0)</f>
        <v>2.0186428571428574</v>
      </c>
      <c r="Y389" s="3">
        <f>HLOOKUP(Y$5,[2]人物技能基础!$O$3:$Q$553,$D389+1,0)</f>
        <v>99.964285714285708</v>
      </c>
      <c r="Z389" s="3">
        <f t="shared" si="36"/>
        <v>5476250</v>
      </c>
      <c r="AA389" s="3">
        <f t="shared" si="37"/>
        <v>106845</v>
      </c>
      <c r="AB389" s="3">
        <f t="shared" si="38"/>
        <v>35998</v>
      </c>
      <c r="AC389" s="3">
        <f t="shared" si="39"/>
        <v>39962</v>
      </c>
      <c r="AD389" s="3">
        <f t="shared" si="40"/>
        <v>42788</v>
      </c>
    </row>
    <row r="390" spans="1:30" x14ac:dyDescent="0.15">
      <c r="A390" s="3">
        <v>385</v>
      </c>
      <c r="B390" s="3" t="str">
        <f t="shared" si="35"/>
        <v>通天塔385层boss</v>
      </c>
      <c r="C390" s="3">
        <f>INDEX([5]通天塔!$F$47:$F$1046,A390)</f>
        <v>410</v>
      </c>
      <c r="D390" s="3">
        <f t="shared" si="41"/>
        <v>410</v>
      </c>
      <c r="E390" s="3" t="s">
        <v>25</v>
      </c>
      <c r="F390" s="3" t="s">
        <v>26</v>
      </c>
      <c r="G390" s="3">
        <v>30</v>
      </c>
      <c r="H390" s="3">
        <v>30</v>
      </c>
      <c r="I390" s="3">
        <v>0.2</v>
      </c>
      <c r="J390" s="4">
        <v>0.7</v>
      </c>
      <c r="K390" s="4">
        <v>1</v>
      </c>
      <c r="L390" s="4">
        <v>5</v>
      </c>
      <c r="M390" s="3">
        <v>1</v>
      </c>
      <c r="N390" s="3">
        <v>2</v>
      </c>
      <c r="O390" s="3">
        <f>HLOOKUP(O$5,[1]非R能力!$B$8:$F$558,$D390+1,0)</f>
        <v>1239993.650245843</v>
      </c>
      <c r="P390" s="3">
        <f>HLOOKUP(P$5,[1]非R能力!$B$8:$F$558,$D390+1,0)</f>
        <v>179990.17150054296</v>
      </c>
      <c r="Q390" s="3">
        <f>HLOOKUP(Q$5,[1]非R能力!$B$8:$F$558,$D390+1,0)</f>
        <v>98378.559749867563</v>
      </c>
      <c r="R390" s="3">
        <f>HLOOKUP(R$5,[1]非R能力!$B$8:$F$558,$D390+1,0)</f>
        <v>29951.653589682148</v>
      </c>
      <c r="S390" s="3">
        <f>HLOOKUP(S$5,[1]非R能力!$B$8:$F$558,$D390+1,0)</f>
        <v>39962.007181694047</v>
      </c>
      <c r="T390" s="3">
        <f>INDEX([1]非R能力!$H$9:$H$558,D390)</f>
        <v>35198.553104296159</v>
      </c>
      <c r="U390" s="3">
        <f>IF(INDEX([1]非R能力!$FK$9:$FK$558,D390)=0,0,10)</f>
        <v>10</v>
      </c>
      <c r="V390" s="3">
        <f>IF(INDEX([1]非R能力!$FH$9:$FH$558,D390)=0,0,5000)</f>
        <v>5000</v>
      </c>
      <c r="W390" s="3">
        <f>HLOOKUP(W$5,[2]人物技能基础!$O$3:$Q$553,$D390+1,0)</f>
        <v>3.637142857142857</v>
      </c>
      <c r="X390" s="3">
        <f>HLOOKUP(X$5,[2]人物技能基础!$O$3:$Q$553,$D390+1,0)</f>
        <v>2.0186428571428574</v>
      </c>
      <c r="Y390" s="3">
        <f>HLOOKUP(Y$5,[2]人物技能基础!$O$3:$Q$553,$D390+1,0)</f>
        <v>99.964285714285708</v>
      </c>
      <c r="Z390" s="3">
        <f t="shared" si="36"/>
        <v>5476250</v>
      </c>
      <c r="AA390" s="3">
        <f t="shared" si="37"/>
        <v>106845</v>
      </c>
      <c r="AB390" s="3">
        <f t="shared" si="38"/>
        <v>35998</v>
      </c>
      <c r="AC390" s="3">
        <f t="shared" si="39"/>
        <v>39962</v>
      </c>
      <c r="AD390" s="3">
        <f t="shared" si="40"/>
        <v>42788</v>
      </c>
    </row>
    <row r="391" spans="1:30" x14ac:dyDescent="0.15">
      <c r="A391" s="3">
        <v>386</v>
      </c>
      <c r="B391" s="3" t="str">
        <f t="shared" ref="B391:B454" si="42">"通天塔"&amp;A391&amp;"层boss"</f>
        <v>通天塔386层boss</v>
      </c>
      <c r="C391" s="3">
        <f>INDEX([5]通天塔!$F$47:$F$1046,A391)</f>
        <v>411</v>
      </c>
      <c r="D391" s="3">
        <f t="shared" si="41"/>
        <v>411</v>
      </c>
      <c r="E391" s="3" t="s">
        <v>25</v>
      </c>
      <c r="F391" s="3" t="s">
        <v>26</v>
      </c>
      <c r="G391" s="3">
        <v>30</v>
      </c>
      <c r="H391" s="3">
        <v>30</v>
      </c>
      <c r="I391" s="3">
        <v>0.2</v>
      </c>
      <c r="J391" s="4">
        <v>0.7</v>
      </c>
      <c r="K391" s="4">
        <v>1</v>
      </c>
      <c r="L391" s="4">
        <v>5</v>
      </c>
      <c r="M391" s="3">
        <v>1</v>
      </c>
      <c r="N391" s="3">
        <v>2</v>
      </c>
      <c r="O391" s="3">
        <f>HLOOKUP(O$5,[1]非R能力!$B$8:$F$558,$D391+1,0)</f>
        <v>1262986.0072092654</v>
      </c>
      <c r="P391" s="3">
        <f>HLOOKUP(P$5,[1]非R能力!$B$8:$F$558,$D391+1,0)</f>
        <v>183029.67423376613</v>
      </c>
      <c r="Q391" s="3">
        <f>HLOOKUP(Q$5,[1]非R能力!$B$8:$F$558,$D391+1,0)</f>
        <v>99877.140914765841</v>
      </c>
      <c r="R391" s="3">
        <f>HLOOKUP(R$5,[1]非R能力!$B$8:$F$558,$D391+1,0)</f>
        <v>30448.983521799943</v>
      </c>
      <c r="S391" s="3">
        <f>HLOOKUP(S$5,[1]非R能力!$B$8:$F$558,$D391+1,0)</f>
        <v>40526.955082981964</v>
      </c>
      <c r="T391" s="3">
        <f>INDEX([1]非R能力!$H$9:$H$558,D391)</f>
        <v>35401.926250838995</v>
      </c>
      <c r="U391" s="3">
        <f>IF(INDEX([1]非R能力!$FK$9:$FK$558,D391)=0,0,10)</f>
        <v>10</v>
      </c>
      <c r="V391" s="3">
        <f>IF(INDEX([1]非R能力!$FH$9:$FH$558,D391)=0,0,5000)</f>
        <v>5000</v>
      </c>
      <c r="W391" s="3">
        <f>HLOOKUP(W$5,[2]人物技能基础!$O$3:$Q$553,$D391+1,0)</f>
        <v>3.637142857142857</v>
      </c>
      <c r="X391" s="3">
        <f>HLOOKUP(X$5,[2]人物技能基础!$O$3:$Q$553,$D391+1,0)</f>
        <v>2.0186428571428574</v>
      </c>
      <c r="Y391" s="3">
        <f>HLOOKUP(Y$5,[2]人物技能基础!$O$3:$Q$553,$D391+1,0)</f>
        <v>99.964285714285708</v>
      </c>
      <c r="Z391" s="3">
        <f t="shared" ref="Z391:Z454" si="43">INT(((P391-AB391)*X391+(Y391+T391))*G391*J391*$D$2)</f>
        <v>5562161</v>
      </c>
      <c r="AA391" s="3">
        <f t="shared" ref="AA391:AA454" si="44">IF(H391=0,IF(U391=0,INT(Q391/5),IF(V391=0,INT(Q391/5),INT((V391/U391)/(1/N391*M391)/L391+Q391))),INT((IF(U391=0,0,V391/U391/(1/N391*M391))+O391/H391)/L391+Q391))</f>
        <v>108497</v>
      </c>
      <c r="AB391" s="3">
        <f t="shared" ref="AB391:AB454" si="45">INT(P391*I391)</f>
        <v>36605</v>
      </c>
      <c r="AC391" s="3">
        <f t="shared" ref="AC391:AC454" si="46">INT(K391*S391)</f>
        <v>40526</v>
      </c>
      <c r="AD391" s="3">
        <f t="shared" ref="AD391:AD454" si="47">INT(R391/J391)</f>
        <v>43498</v>
      </c>
    </row>
    <row r="392" spans="1:30" x14ac:dyDescent="0.15">
      <c r="A392" s="3">
        <v>387</v>
      </c>
      <c r="B392" s="3" t="str">
        <f t="shared" si="42"/>
        <v>通天塔387层boss</v>
      </c>
      <c r="C392" s="3">
        <f>INDEX([5]通天塔!$F$47:$F$1046,A392)</f>
        <v>412</v>
      </c>
      <c r="D392" s="3">
        <f t="shared" si="41"/>
        <v>412</v>
      </c>
      <c r="E392" s="3" t="s">
        <v>25</v>
      </c>
      <c r="F392" s="3" t="s">
        <v>26</v>
      </c>
      <c r="G392" s="3">
        <v>30</v>
      </c>
      <c r="H392" s="3">
        <v>30</v>
      </c>
      <c r="I392" s="3">
        <v>0.2</v>
      </c>
      <c r="J392" s="4">
        <v>0.7</v>
      </c>
      <c r="K392" s="4">
        <v>1</v>
      </c>
      <c r="L392" s="4">
        <v>5</v>
      </c>
      <c r="M392" s="3">
        <v>1</v>
      </c>
      <c r="N392" s="3">
        <v>2</v>
      </c>
      <c r="O392" s="3">
        <f>HLOOKUP(O$5,[1]非R能力!$B$8:$F$558,$D392+1,0)</f>
        <v>1274757.0492533334</v>
      </c>
      <c r="P392" s="3">
        <f>HLOOKUP(P$5,[1]非R能力!$B$8:$F$558,$D392+1,0)</f>
        <v>184853.74654377985</v>
      </c>
      <c r="Q392" s="3">
        <f>HLOOKUP(Q$5,[1]非R能力!$B$8:$F$558,$D392+1,0)</f>
        <v>100773.58872993929</v>
      </c>
      <c r="R392" s="3">
        <f>HLOOKUP(R$5,[1]非R能力!$B$8:$F$558,$D392+1,0)</f>
        <v>30742.181473478864</v>
      </c>
      <c r="S392" s="3">
        <f>HLOOKUP(S$5,[1]非R能力!$B$8:$F$558,$D392+1,0)</f>
        <v>40914.685270717331</v>
      </c>
      <c r="T392" s="3">
        <f>INDEX([1]非R能力!$H$9:$H$558,D392)</f>
        <v>35606.23581224426</v>
      </c>
      <c r="U392" s="3">
        <f>IF(INDEX([1]非R能力!$FK$9:$FK$558,D392)=0,0,10)</f>
        <v>10</v>
      </c>
      <c r="V392" s="3">
        <f>IF(INDEX([1]非R能力!$FH$9:$FH$558,D392)=0,0,5000)</f>
        <v>5000</v>
      </c>
      <c r="W392" s="3">
        <f>HLOOKUP(W$5,[2]人物技能基础!$O$3:$Q$553,$D392+1,0)</f>
        <v>3.637142857142857</v>
      </c>
      <c r="X392" s="3">
        <f>HLOOKUP(X$5,[2]人物技能基础!$O$3:$Q$553,$D392+1,0)</f>
        <v>2.0186428571428574</v>
      </c>
      <c r="Y392" s="3">
        <f>HLOOKUP(Y$5,[2]人物技能基础!$O$3:$Q$553,$D392+1,0)</f>
        <v>99.964285714285708</v>
      </c>
      <c r="Z392" s="3">
        <f t="shared" si="43"/>
        <v>5615075</v>
      </c>
      <c r="AA392" s="3">
        <f t="shared" si="44"/>
        <v>109471</v>
      </c>
      <c r="AB392" s="3">
        <f t="shared" si="45"/>
        <v>36970</v>
      </c>
      <c r="AC392" s="3">
        <f t="shared" si="46"/>
        <v>40914</v>
      </c>
      <c r="AD392" s="3">
        <f t="shared" si="47"/>
        <v>43917</v>
      </c>
    </row>
    <row r="393" spans="1:30" x14ac:dyDescent="0.15">
      <c r="A393" s="3">
        <v>388</v>
      </c>
      <c r="B393" s="3" t="str">
        <f t="shared" si="42"/>
        <v>通天塔388层boss</v>
      </c>
      <c r="C393" s="3">
        <f>INDEX([5]通天塔!$F$47:$F$1046,A393)</f>
        <v>413</v>
      </c>
      <c r="D393" s="3">
        <f t="shared" ref="D393:D456" si="48">C393</f>
        <v>413</v>
      </c>
      <c r="E393" s="3" t="s">
        <v>25</v>
      </c>
      <c r="F393" s="3" t="s">
        <v>26</v>
      </c>
      <c r="G393" s="3">
        <v>30</v>
      </c>
      <c r="H393" s="3">
        <v>30</v>
      </c>
      <c r="I393" s="3">
        <v>0.2</v>
      </c>
      <c r="J393" s="4">
        <v>0.7</v>
      </c>
      <c r="K393" s="4">
        <v>1</v>
      </c>
      <c r="L393" s="4">
        <v>5</v>
      </c>
      <c r="M393" s="3">
        <v>1</v>
      </c>
      <c r="N393" s="3">
        <v>2</v>
      </c>
      <c r="O393" s="3">
        <f>HLOOKUP(O$5,[1]非R能力!$B$8:$F$558,$D393+1,0)</f>
        <v>1284342.9998097687</v>
      </c>
      <c r="P393" s="3">
        <f>HLOOKUP(P$5,[1]非R能力!$B$8:$F$558,$D393+1,0)</f>
        <v>186459.77107429391</v>
      </c>
      <c r="Q393" s="3">
        <f>HLOOKUP(Q$5,[1]非R能力!$B$8:$F$558,$D393+1,0)</f>
        <v>101538.07493302558</v>
      </c>
      <c r="R393" s="3">
        <f>HLOOKUP(R$5,[1]非R能力!$B$8:$F$558,$D393+1,0)</f>
        <v>30994.174355988231</v>
      </c>
      <c r="S393" s="3">
        <f>HLOOKUP(S$5,[1]非R能力!$B$8:$F$558,$D393+1,0)</f>
        <v>41263.965014022455</v>
      </c>
      <c r="T393" s="3">
        <f>INDEX([1]非R能力!$H$9:$H$558,D393)</f>
        <v>35811.485101598162</v>
      </c>
      <c r="U393" s="3">
        <f>IF(INDEX([1]非R能力!$FK$9:$FK$558,D393)=0,0,10)</f>
        <v>10</v>
      </c>
      <c r="V393" s="3">
        <f>IF(INDEX([1]非R能力!$FH$9:$FH$558,D393)=0,0,5000)</f>
        <v>5000</v>
      </c>
      <c r="W393" s="3">
        <f>HLOOKUP(W$5,[2]人物技能基础!$O$3:$Q$553,$D393+1,0)</f>
        <v>3.637142857142857</v>
      </c>
      <c r="X393" s="3">
        <f>HLOOKUP(X$5,[2]人物技能基础!$O$3:$Q$553,$D393+1,0)</f>
        <v>2.0186428571428574</v>
      </c>
      <c r="Y393" s="3">
        <f>HLOOKUP(Y$5,[2]人物技能基础!$O$3:$Q$553,$D393+1,0)</f>
        <v>99.964285714285708</v>
      </c>
      <c r="Z393" s="3">
        <f t="shared" si="43"/>
        <v>5662102</v>
      </c>
      <c r="AA393" s="3">
        <f t="shared" si="44"/>
        <v>110300</v>
      </c>
      <c r="AB393" s="3">
        <f t="shared" si="45"/>
        <v>37291</v>
      </c>
      <c r="AC393" s="3">
        <f t="shared" si="46"/>
        <v>41263</v>
      </c>
      <c r="AD393" s="3">
        <f t="shared" si="47"/>
        <v>44277</v>
      </c>
    </row>
    <row r="394" spans="1:30" x14ac:dyDescent="0.15">
      <c r="A394" s="3">
        <v>389</v>
      </c>
      <c r="B394" s="3" t="str">
        <f t="shared" si="42"/>
        <v>通天塔389层boss</v>
      </c>
      <c r="C394" s="3">
        <f>INDEX([5]通天塔!$F$47:$F$1046,A394)</f>
        <v>414</v>
      </c>
      <c r="D394" s="3">
        <f t="shared" si="48"/>
        <v>414</v>
      </c>
      <c r="E394" s="3" t="s">
        <v>25</v>
      </c>
      <c r="F394" s="3" t="s">
        <v>26</v>
      </c>
      <c r="G394" s="3">
        <v>30</v>
      </c>
      <c r="H394" s="3">
        <v>30</v>
      </c>
      <c r="I394" s="3">
        <v>0.2</v>
      </c>
      <c r="J394" s="4">
        <v>0.7</v>
      </c>
      <c r="K394" s="4">
        <v>1</v>
      </c>
      <c r="L394" s="4">
        <v>5</v>
      </c>
      <c r="M394" s="3">
        <v>1</v>
      </c>
      <c r="N394" s="3">
        <v>2</v>
      </c>
      <c r="O394" s="3">
        <f>HLOOKUP(O$5,[1]非R能力!$B$8:$F$558,$D394+1,0)</f>
        <v>1291095.4637595732</v>
      </c>
      <c r="P394" s="3">
        <f>HLOOKUP(P$5,[1]非R能力!$B$8:$F$558,$D394+1,0)</f>
        <v>187446.72479718167</v>
      </c>
      <c r="Q394" s="3">
        <f>HLOOKUP(Q$5,[1]非R能力!$B$8:$F$558,$D394+1,0)</f>
        <v>102029.16630418785</v>
      </c>
      <c r="R394" s="3">
        <f>HLOOKUP(R$5,[1]非R能力!$B$8:$F$558,$D394+1,0)</f>
        <v>31147.811426670934</v>
      </c>
      <c r="S394" s="3">
        <f>HLOOKUP(S$5,[1]非R能力!$B$8:$F$558,$D394+1,0)</f>
        <v>41461.292055858656</v>
      </c>
      <c r="T394" s="3">
        <f>INDEX([1]非R能力!$H$9:$H$558,D394)</f>
        <v>36017.677438133629</v>
      </c>
      <c r="U394" s="3">
        <f>IF(INDEX([1]非R能力!$FK$9:$FK$558,D394)=0,0,10)</f>
        <v>10</v>
      </c>
      <c r="V394" s="3">
        <f>IF(INDEX([1]非R能力!$FH$9:$FH$558,D394)=0,0,5000)</f>
        <v>5000</v>
      </c>
      <c r="W394" s="3">
        <f>HLOOKUP(W$5,[2]人物技能基础!$O$3:$Q$553,$D394+1,0)</f>
        <v>3.637142857142857</v>
      </c>
      <c r="X394" s="3">
        <f>HLOOKUP(X$5,[2]人物技能基础!$O$3:$Q$553,$D394+1,0)</f>
        <v>2.0186428571428574</v>
      </c>
      <c r="Y394" s="3">
        <f>HLOOKUP(Y$5,[2]人物技能基础!$O$3:$Q$553,$D394+1,0)</f>
        <v>99.964285714285708</v>
      </c>
      <c r="Z394" s="3">
        <f t="shared" si="43"/>
        <v>5692322</v>
      </c>
      <c r="AA394" s="3">
        <f t="shared" si="44"/>
        <v>110836</v>
      </c>
      <c r="AB394" s="3">
        <f t="shared" si="45"/>
        <v>37489</v>
      </c>
      <c r="AC394" s="3">
        <f t="shared" si="46"/>
        <v>41461</v>
      </c>
      <c r="AD394" s="3">
        <f t="shared" si="47"/>
        <v>44496</v>
      </c>
    </row>
    <row r="395" spans="1:30" x14ac:dyDescent="0.15">
      <c r="A395" s="3">
        <v>390</v>
      </c>
      <c r="B395" s="3" t="str">
        <f t="shared" si="42"/>
        <v>通天塔390层boss</v>
      </c>
      <c r="C395" s="3">
        <f>INDEX([5]通天塔!$F$47:$F$1046,A395)</f>
        <v>415</v>
      </c>
      <c r="D395" s="3">
        <f t="shared" si="48"/>
        <v>415</v>
      </c>
      <c r="E395" s="3" t="s">
        <v>25</v>
      </c>
      <c r="F395" s="3" t="s">
        <v>26</v>
      </c>
      <c r="G395" s="3">
        <v>30</v>
      </c>
      <c r="H395" s="3">
        <v>30</v>
      </c>
      <c r="I395" s="3">
        <v>0.2</v>
      </c>
      <c r="J395" s="4">
        <v>0.7</v>
      </c>
      <c r="K395" s="4">
        <v>1</v>
      </c>
      <c r="L395" s="4">
        <v>5</v>
      </c>
      <c r="M395" s="3">
        <v>1</v>
      </c>
      <c r="N395" s="3">
        <v>2</v>
      </c>
      <c r="O395" s="3">
        <f>HLOOKUP(O$5,[1]非R能力!$B$8:$F$558,$D395+1,0)</f>
        <v>1298579.2737439342</v>
      </c>
      <c r="P395" s="3">
        <f>HLOOKUP(P$5,[1]非R能力!$B$8:$F$558,$D395+1,0)</f>
        <v>188466.17541545708</v>
      </c>
      <c r="Q395" s="3">
        <f>HLOOKUP(Q$5,[1]非R能力!$B$8:$F$558,$D395+1,0)</f>
        <v>102508.7269276502</v>
      </c>
      <c r="R395" s="3">
        <f>HLOOKUP(R$5,[1]非R能力!$B$8:$F$558,$D395+1,0)</f>
        <v>31301.065902072936</v>
      </c>
      <c r="S395" s="3">
        <f>HLOOKUP(S$5,[1]非R能力!$B$8:$F$558,$D395+1,0)</f>
        <v>41645.940083482899</v>
      </c>
      <c r="T395" s="3">
        <f>INDEX([1]非R能力!$H$9:$H$558,D395)</f>
        <v>36224.816147230376</v>
      </c>
      <c r="U395" s="3">
        <f>IF(INDEX([1]非R能力!$FK$9:$FK$558,D395)=0,0,10)</f>
        <v>10</v>
      </c>
      <c r="V395" s="3">
        <f>IF(INDEX([1]非R能力!$FH$9:$FH$558,D395)=0,0,5000)</f>
        <v>5000</v>
      </c>
      <c r="W395" s="3">
        <f>HLOOKUP(W$5,[2]人物技能基础!$O$3:$Q$553,$D395+1,0)</f>
        <v>3.637142857142857</v>
      </c>
      <c r="X395" s="3">
        <f>HLOOKUP(X$5,[2]人物技能基础!$O$3:$Q$553,$D395+1,0)</f>
        <v>2.0186428571428574</v>
      </c>
      <c r="Y395" s="3">
        <f>HLOOKUP(Y$5,[2]人物技能基础!$O$3:$Q$553,$D395+1,0)</f>
        <v>99.964285714285708</v>
      </c>
      <c r="Z395" s="3">
        <f t="shared" si="43"/>
        <v>5723457</v>
      </c>
      <c r="AA395" s="3">
        <f t="shared" si="44"/>
        <v>111365</v>
      </c>
      <c r="AB395" s="3">
        <f t="shared" si="45"/>
        <v>37693</v>
      </c>
      <c r="AC395" s="3">
        <f t="shared" si="46"/>
        <v>41645</v>
      </c>
      <c r="AD395" s="3">
        <f t="shared" si="47"/>
        <v>44715</v>
      </c>
    </row>
    <row r="396" spans="1:30" x14ac:dyDescent="0.15">
      <c r="A396" s="3">
        <v>391</v>
      </c>
      <c r="B396" s="3" t="str">
        <f t="shared" si="42"/>
        <v>通天塔391层boss</v>
      </c>
      <c r="C396" s="3">
        <f>INDEX([5]通天塔!$F$47:$F$1046,A396)</f>
        <v>416</v>
      </c>
      <c r="D396" s="3">
        <f t="shared" si="48"/>
        <v>416</v>
      </c>
      <c r="E396" s="3" t="s">
        <v>25</v>
      </c>
      <c r="F396" s="3" t="s">
        <v>26</v>
      </c>
      <c r="G396" s="3">
        <v>30</v>
      </c>
      <c r="H396" s="3">
        <v>30</v>
      </c>
      <c r="I396" s="3">
        <v>0.2</v>
      </c>
      <c r="J396" s="4">
        <v>0.7</v>
      </c>
      <c r="K396" s="4">
        <v>1</v>
      </c>
      <c r="L396" s="4">
        <v>5</v>
      </c>
      <c r="M396" s="3">
        <v>1</v>
      </c>
      <c r="N396" s="3">
        <v>2</v>
      </c>
      <c r="O396" s="3">
        <f>HLOOKUP(O$5,[1]非R能力!$B$8:$F$558,$D396+1,0)</f>
        <v>1305470.1271712324</v>
      </c>
      <c r="P396" s="3">
        <f>HLOOKUP(P$5,[1]非R能力!$B$8:$F$558,$D396+1,0)</f>
        <v>189442.377973386</v>
      </c>
      <c r="Q396" s="3">
        <f>HLOOKUP(Q$5,[1]非R能力!$B$8:$F$558,$D396+1,0)</f>
        <v>102979.66797252769</v>
      </c>
      <c r="R396" s="3">
        <f>HLOOKUP(R$5,[1]非R能力!$B$8:$F$558,$D396+1,0)</f>
        <v>31453.358022625751</v>
      </c>
      <c r="S396" s="3">
        <f>HLOOKUP(S$5,[1]非R能力!$B$8:$F$558,$D396+1,0)</f>
        <v>41820.962222953262</v>
      </c>
      <c r="T396" s="3">
        <f>INDEX([1]非R能力!$H$9:$H$558,D396)</f>
        <v>36432.904560414798</v>
      </c>
      <c r="U396" s="3">
        <f>IF(INDEX([1]非R能力!$FK$9:$FK$558,D396)=0,0,10)</f>
        <v>10</v>
      </c>
      <c r="V396" s="3">
        <f>IF(INDEX([1]非R能力!$FH$9:$FH$558,D396)=0,0,5000)</f>
        <v>5000</v>
      </c>
      <c r="W396" s="3">
        <f>HLOOKUP(W$5,[2]人物技能基础!$O$3:$Q$553,$D396+1,0)</f>
        <v>3.637142857142857</v>
      </c>
      <c r="X396" s="3">
        <f>HLOOKUP(X$5,[2]人物技能基础!$O$3:$Q$553,$D396+1,0)</f>
        <v>2.0186428571428574</v>
      </c>
      <c r="Y396" s="3">
        <f>HLOOKUP(Y$5,[2]人物技能基础!$O$3:$Q$553,$D396+1,0)</f>
        <v>99.964285714285708</v>
      </c>
      <c r="Z396" s="3">
        <f t="shared" si="43"/>
        <v>5753446</v>
      </c>
      <c r="AA396" s="3">
        <f t="shared" si="44"/>
        <v>111882</v>
      </c>
      <c r="AB396" s="3">
        <f t="shared" si="45"/>
        <v>37888</v>
      </c>
      <c r="AC396" s="3">
        <f t="shared" si="46"/>
        <v>41820</v>
      </c>
      <c r="AD396" s="3">
        <f t="shared" si="47"/>
        <v>44933</v>
      </c>
    </row>
    <row r="397" spans="1:30" x14ac:dyDescent="0.15">
      <c r="A397" s="3">
        <v>392</v>
      </c>
      <c r="B397" s="3" t="str">
        <f t="shared" si="42"/>
        <v>通天塔392层boss</v>
      </c>
      <c r="C397" s="3">
        <f>INDEX([5]通天塔!$F$47:$F$1046,A397)</f>
        <v>417</v>
      </c>
      <c r="D397" s="3">
        <f t="shared" si="48"/>
        <v>417</v>
      </c>
      <c r="E397" s="3" t="s">
        <v>25</v>
      </c>
      <c r="F397" s="3" t="s">
        <v>26</v>
      </c>
      <c r="G397" s="3">
        <v>30</v>
      </c>
      <c r="H397" s="3">
        <v>30</v>
      </c>
      <c r="I397" s="3">
        <v>0.2</v>
      </c>
      <c r="J397" s="4">
        <v>0.7</v>
      </c>
      <c r="K397" s="4">
        <v>1</v>
      </c>
      <c r="L397" s="4">
        <v>5</v>
      </c>
      <c r="M397" s="3">
        <v>1</v>
      </c>
      <c r="N397" s="3">
        <v>2</v>
      </c>
      <c r="O397" s="3">
        <f>HLOOKUP(O$5,[1]非R能力!$B$8:$F$558,$D397+1,0)</f>
        <v>1312162.5198378712</v>
      </c>
      <c r="P397" s="3">
        <f>HLOOKUP(P$5,[1]非R能力!$B$8:$F$558,$D397+1,0)</f>
        <v>190421.13982505142</v>
      </c>
      <c r="Q397" s="3">
        <f>HLOOKUP(Q$5,[1]非R能力!$B$8:$F$558,$D397+1,0)</f>
        <v>103451.40238872696</v>
      </c>
      <c r="R397" s="3">
        <f>HLOOKUP(R$5,[1]非R能力!$B$8:$F$558,$D397+1,0)</f>
        <v>31605.923182402261</v>
      </c>
      <c r="S397" s="3">
        <f>HLOOKUP(S$5,[1]非R能力!$B$8:$F$558,$D397+1,0)</f>
        <v>41996.274587209751</v>
      </c>
      <c r="T397" s="3">
        <f>INDEX([1]非R能力!$H$9:$H$558,D397)</f>
        <v>36641.946015360001</v>
      </c>
      <c r="U397" s="3">
        <f>IF(INDEX([1]非R能力!$FK$9:$FK$558,D397)=0,0,10)</f>
        <v>10</v>
      </c>
      <c r="V397" s="3">
        <f>IF(INDEX([1]非R能力!$FH$9:$FH$558,D397)=0,0,5000)</f>
        <v>5000</v>
      </c>
      <c r="W397" s="3">
        <f>HLOOKUP(W$5,[2]人物技能基础!$O$3:$Q$553,$D397+1,0)</f>
        <v>3.637142857142857</v>
      </c>
      <c r="X397" s="3">
        <f>HLOOKUP(X$5,[2]人物技能基础!$O$3:$Q$553,$D397+1,0)</f>
        <v>2.0186428571428574</v>
      </c>
      <c r="Y397" s="3">
        <f>HLOOKUP(Y$5,[2]人物技能基础!$O$3:$Q$553,$D397+1,0)</f>
        <v>99.964285714285708</v>
      </c>
      <c r="Z397" s="3">
        <f t="shared" si="43"/>
        <v>5783503</v>
      </c>
      <c r="AA397" s="3">
        <f t="shared" si="44"/>
        <v>112399</v>
      </c>
      <c r="AB397" s="3">
        <f t="shared" si="45"/>
        <v>38084</v>
      </c>
      <c r="AC397" s="3">
        <f t="shared" si="46"/>
        <v>41996</v>
      </c>
      <c r="AD397" s="3">
        <f t="shared" si="47"/>
        <v>45151</v>
      </c>
    </row>
    <row r="398" spans="1:30" x14ac:dyDescent="0.15">
      <c r="A398" s="3">
        <v>393</v>
      </c>
      <c r="B398" s="3" t="str">
        <f t="shared" si="42"/>
        <v>通天塔393层boss</v>
      </c>
      <c r="C398" s="3">
        <f>INDEX([5]通天塔!$F$47:$F$1046,A398)</f>
        <v>418</v>
      </c>
      <c r="D398" s="3">
        <f t="shared" si="48"/>
        <v>418</v>
      </c>
      <c r="E398" s="3" t="s">
        <v>25</v>
      </c>
      <c r="F398" s="3" t="s">
        <v>26</v>
      </c>
      <c r="G398" s="3">
        <v>30</v>
      </c>
      <c r="H398" s="3">
        <v>30</v>
      </c>
      <c r="I398" s="3">
        <v>0.2</v>
      </c>
      <c r="J398" s="4">
        <v>0.7</v>
      </c>
      <c r="K398" s="4">
        <v>1</v>
      </c>
      <c r="L398" s="4">
        <v>5</v>
      </c>
      <c r="M398" s="3">
        <v>1</v>
      </c>
      <c r="N398" s="3">
        <v>2</v>
      </c>
      <c r="O398" s="3">
        <f>HLOOKUP(O$5,[1]非R能力!$B$8:$F$558,$D398+1,0)</f>
        <v>1319097.2864041191</v>
      </c>
      <c r="P398" s="3">
        <f>HLOOKUP(P$5,[1]非R能力!$B$8:$F$558,$D398+1,0)</f>
        <v>191446.58575456438</v>
      </c>
      <c r="Q398" s="3">
        <f>HLOOKUP(Q$5,[1]非R能力!$B$8:$F$558,$D398+1,0)</f>
        <v>103943.14846277502</v>
      </c>
      <c r="R398" s="3">
        <f>HLOOKUP(R$5,[1]非R能力!$B$8:$F$558,$D398+1,0)</f>
        <v>31762.630093324351</v>
      </c>
      <c r="S398" s="3">
        <f>HLOOKUP(S$5,[1]非R能力!$B$8:$F$558,$D398+1,0)</f>
        <v>42192.403727822522</v>
      </c>
      <c r="T398" s="3">
        <f>INDEX([1]非R能力!$H$9:$H$558,D398)</f>
        <v>36851.943855885867</v>
      </c>
      <c r="U398" s="3">
        <f>IF(INDEX([1]非R能力!$FK$9:$FK$558,D398)=0,0,10)</f>
        <v>10</v>
      </c>
      <c r="V398" s="3">
        <f>IF(INDEX([1]非R能力!$FH$9:$FH$558,D398)=0,0,5000)</f>
        <v>5000</v>
      </c>
      <c r="W398" s="3">
        <f>HLOOKUP(W$5,[2]人物技能基础!$O$3:$Q$553,$D398+1,0)</f>
        <v>3.637142857142857</v>
      </c>
      <c r="X398" s="3">
        <f>HLOOKUP(X$5,[2]人物技能基础!$O$3:$Q$553,$D398+1,0)</f>
        <v>2.0186428571428574</v>
      </c>
      <c r="Y398" s="3">
        <f>HLOOKUP(Y$5,[2]人物技能基础!$O$3:$Q$553,$D398+1,0)</f>
        <v>99.964285714285708</v>
      </c>
      <c r="Z398" s="3">
        <f t="shared" si="43"/>
        <v>5814855</v>
      </c>
      <c r="AA398" s="3">
        <f t="shared" si="44"/>
        <v>112937</v>
      </c>
      <c r="AB398" s="3">
        <f t="shared" si="45"/>
        <v>38289</v>
      </c>
      <c r="AC398" s="3">
        <f t="shared" si="46"/>
        <v>42192</v>
      </c>
      <c r="AD398" s="3">
        <f t="shared" si="47"/>
        <v>45375</v>
      </c>
    </row>
    <row r="399" spans="1:30" x14ac:dyDescent="0.15">
      <c r="A399" s="3">
        <v>394</v>
      </c>
      <c r="B399" s="3" t="str">
        <f t="shared" si="42"/>
        <v>通天塔394层boss</v>
      </c>
      <c r="C399" s="3">
        <f>INDEX([5]通天塔!$F$47:$F$1046,A399)</f>
        <v>419</v>
      </c>
      <c r="D399" s="3">
        <f t="shared" si="48"/>
        <v>419</v>
      </c>
      <c r="E399" s="3" t="s">
        <v>25</v>
      </c>
      <c r="F399" s="3" t="s">
        <v>26</v>
      </c>
      <c r="G399" s="3">
        <v>30</v>
      </c>
      <c r="H399" s="3">
        <v>30</v>
      </c>
      <c r="I399" s="3">
        <v>0.2</v>
      </c>
      <c r="J399" s="4">
        <v>0.7</v>
      </c>
      <c r="K399" s="4">
        <v>1</v>
      </c>
      <c r="L399" s="4">
        <v>5</v>
      </c>
      <c r="M399" s="3">
        <v>1</v>
      </c>
      <c r="N399" s="3">
        <v>2</v>
      </c>
      <c r="O399" s="3">
        <f>HLOOKUP(O$5,[1]非R能力!$B$8:$F$558,$D399+1,0)</f>
        <v>1326241.9343744768</v>
      </c>
      <c r="P399" s="3">
        <f>HLOOKUP(P$5,[1]非R能力!$B$8:$F$558,$D399+1,0)</f>
        <v>192430.32168831487</v>
      </c>
      <c r="Q399" s="3">
        <f>HLOOKUP(Q$5,[1]非R能力!$B$8:$F$558,$D399+1,0)</f>
        <v>104421.36397956779</v>
      </c>
      <c r="R399" s="3">
        <f>HLOOKUP(R$5,[1]非R能力!$B$8:$F$558,$D399+1,0)</f>
        <v>31915.977891637966</v>
      </c>
      <c r="S399" s="3">
        <f>HLOOKUP(S$5,[1]非R能力!$B$8:$F$558,$D399+1,0)</f>
        <v>42378.106635359363</v>
      </c>
      <c r="T399" s="3">
        <f>INDEX([1]非R能力!$H$9:$H$558,D399)</f>
        <v>37062.901431958977</v>
      </c>
      <c r="U399" s="3">
        <f>IF(INDEX([1]非R能力!$FK$9:$FK$558,D399)=0,0,10)</f>
        <v>10</v>
      </c>
      <c r="V399" s="3">
        <f>IF(INDEX([1]非R能力!$FH$9:$FH$558,D399)=0,0,5000)</f>
        <v>5000</v>
      </c>
      <c r="W399" s="3">
        <f>HLOOKUP(W$5,[2]人物技能基础!$O$3:$Q$553,$D399+1,0)</f>
        <v>3.637142857142857</v>
      </c>
      <c r="X399" s="3">
        <f>HLOOKUP(X$5,[2]人物技能基础!$O$3:$Q$553,$D399+1,0)</f>
        <v>2.0186428571428574</v>
      </c>
      <c r="Y399" s="3">
        <f>HLOOKUP(Y$5,[2]人物技能基础!$O$3:$Q$553,$D399+1,0)</f>
        <v>99.964285714285708</v>
      </c>
      <c r="Z399" s="3">
        <f t="shared" si="43"/>
        <v>5845080</v>
      </c>
      <c r="AA399" s="3">
        <f t="shared" si="44"/>
        <v>113462</v>
      </c>
      <c r="AB399" s="3">
        <f t="shared" si="45"/>
        <v>38486</v>
      </c>
      <c r="AC399" s="3">
        <f t="shared" si="46"/>
        <v>42378</v>
      </c>
      <c r="AD399" s="3">
        <f t="shared" si="47"/>
        <v>45594</v>
      </c>
    </row>
    <row r="400" spans="1:30" x14ac:dyDescent="0.15">
      <c r="A400" s="3">
        <v>395</v>
      </c>
      <c r="B400" s="3" t="str">
        <f t="shared" si="42"/>
        <v>通天塔395层boss</v>
      </c>
      <c r="C400" s="3">
        <f>INDEX([5]通天塔!$F$47:$F$1046,A400)</f>
        <v>420</v>
      </c>
      <c r="D400" s="3">
        <f t="shared" si="48"/>
        <v>420</v>
      </c>
      <c r="E400" s="3" t="s">
        <v>25</v>
      </c>
      <c r="F400" s="3" t="s">
        <v>26</v>
      </c>
      <c r="G400" s="3">
        <v>30</v>
      </c>
      <c r="H400" s="3">
        <v>30</v>
      </c>
      <c r="I400" s="3">
        <v>0.2</v>
      </c>
      <c r="J400" s="4">
        <v>0.7</v>
      </c>
      <c r="K400" s="4">
        <v>1</v>
      </c>
      <c r="L400" s="4">
        <v>5</v>
      </c>
      <c r="M400" s="3">
        <v>1</v>
      </c>
      <c r="N400" s="3">
        <v>2</v>
      </c>
      <c r="O400" s="3">
        <f>HLOOKUP(O$5,[1]非R能力!$B$8:$F$558,$D400+1,0)</f>
        <v>1333314.2426611141</v>
      </c>
      <c r="P400" s="3">
        <f>HLOOKUP(P$5,[1]非R能力!$B$8:$F$558,$D400+1,0)</f>
        <v>193447.19513652142</v>
      </c>
      <c r="Q400" s="3">
        <f>HLOOKUP(Q$5,[1]非R能力!$B$8:$F$558,$D400+1,0)</f>
        <v>104898.51987121353</v>
      </c>
      <c r="R400" s="3">
        <f>HLOOKUP(R$5,[1]非R能力!$B$8:$F$558,$D400+1,0)</f>
        <v>32076.90044093267</v>
      </c>
      <c r="S400" s="3">
        <f>HLOOKUP(S$5,[1]非R能力!$B$8:$F$558,$D400+1,0)</f>
        <v>42556.348014309908</v>
      </c>
      <c r="T400" s="3">
        <f>INDEX([1]非R能力!$H$9:$H$558,D400)</f>
        <v>37274.822099692647</v>
      </c>
      <c r="U400" s="3">
        <f>IF(INDEX([1]非R能力!$FK$9:$FK$558,D400)=0,0,10)</f>
        <v>10</v>
      </c>
      <c r="V400" s="3">
        <f>IF(INDEX([1]非R能力!$FH$9:$FH$558,D400)=0,0,5000)</f>
        <v>5000</v>
      </c>
      <c r="W400" s="3">
        <f>HLOOKUP(W$5,[2]人物技能基础!$O$3:$Q$553,$D400+1,0)</f>
        <v>3.637142857142857</v>
      </c>
      <c r="X400" s="3">
        <f>HLOOKUP(X$5,[2]人物技能基础!$O$3:$Q$553,$D400+1,0)</f>
        <v>2.0186428571428574</v>
      </c>
      <c r="Y400" s="3">
        <f>HLOOKUP(Y$5,[2]人物技能基础!$O$3:$Q$553,$D400+1,0)</f>
        <v>99.964285714285708</v>
      </c>
      <c r="Z400" s="3">
        <f t="shared" si="43"/>
        <v>5876242</v>
      </c>
      <c r="AA400" s="3">
        <f t="shared" si="44"/>
        <v>113987</v>
      </c>
      <c r="AB400" s="3">
        <f t="shared" si="45"/>
        <v>38689</v>
      </c>
      <c r="AC400" s="3">
        <f t="shared" si="46"/>
        <v>42556</v>
      </c>
      <c r="AD400" s="3">
        <f t="shared" si="47"/>
        <v>45824</v>
      </c>
    </row>
    <row r="401" spans="1:30" x14ac:dyDescent="0.15">
      <c r="A401" s="3">
        <v>396</v>
      </c>
      <c r="B401" s="3" t="str">
        <f t="shared" si="42"/>
        <v>通天塔396层boss</v>
      </c>
      <c r="C401" s="3">
        <f>INDEX([5]通天塔!$F$47:$F$1046,A401)</f>
        <v>421</v>
      </c>
      <c r="D401" s="3">
        <f t="shared" si="48"/>
        <v>421</v>
      </c>
      <c r="E401" s="3" t="s">
        <v>25</v>
      </c>
      <c r="F401" s="3" t="s">
        <v>26</v>
      </c>
      <c r="G401" s="3">
        <v>30</v>
      </c>
      <c r="H401" s="3">
        <v>30</v>
      </c>
      <c r="I401" s="3">
        <v>0.2</v>
      </c>
      <c r="J401" s="4">
        <v>0.7</v>
      </c>
      <c r="K401" s="4">
        <v>1</v>
      </c>
      <c r="L401" s="4">
        <v>5</v>
      </c>
      <c r="M401" s="3">
        <v>1</v>
      </c>
      <c r="N401" s="3">
        <v>2</v>
      </c>
      <c r="O401" s="3">
        <f>HLOOKUP(O$5,[1]非R能力!$B$8:$F$558,$D401+1,0)</f>
        <v>1340344.4309265767</v>
      </c>
      <c r="P401" s="3">
        <f>HLOOKUP(P$5,[1]非R能力!$B$8:$F$558,$D401+1,0)</f>
        <v>194440.1460414904</v>
      </c>
      <c r="Q401" s="3">
        <f>HLOOKUP(Q$5,[1]非R能力!$B$8:$F$558,$D401+1,0)</f>
        <v>105393.11602529135</v>
      </c>
      <c r="R401" s="3">
        <f>HLOOKUP(R$5,[1]非R能力!$B$8:$F$558,$D401+1,0)</f>
        <v>32232.029348856762</v>
      </c>
      <c r="S401" s="3">
        <f>HLOOKUP(S$5,[1]非R能力!$B$8:$F$558,$D401+1,0)</f>
        <v>42756.146855121144</v>
      </c>
      <c r="T401" s="3">
        <f>INDEX([1]非R能力!$H$9:$H$558,D401)</f>
        <v>37487.709221346922</v>
      </c>
      <c r="U401" s="3">
        <f>IF(INDEX([1]非R能力!$FK$9:$FK$558,D401)=0,0,10)</f>
        <v>10</v>
      </c>
      <c r="V401" s="3">
        <f>IF(INDEX([1]非R能力!$FH$9:$FH$558,D401)=0,0,5000)</f>
        <v>5000</v>
      </c>
      <c r="W401" s="3">
        <f>HLOOKUP(W$5,[2]人物技能基础!$O$3:$Q$553,$D401+1,0)</f>
        <v>3.637142857142857</v>
      </c>
      <c r="X401" s="3">
        <f>HLOOKUP(X$5,[2]人物技能基础!$O$3:$Q$553,$D401+1,0)</f>
        <v>2.0186428571428574</v>
      </c>
      <c r="Y401" s="3">
        <f>HLOOKUP(Y$5,[2]人物技能基础!$O$3:$Q$553,$D401+1,0)</f>
        <v>99.964285714285708</v>
      </c>
      <c r="Z401" s="3">
        <f t="shared" si="43"/>
        <v>5906743</v>
      </c>
      <c r="AA401" s="3">
        <f t="shared" si="44"/>
        <v>114528</v>
      </c>
      <c r="AB401" s="3">
        <f t="shared" si="45"/>
        <v>38888</v>
      </c>
      <c r="AC401" s="3">
        <f t="shared" si="46"/>
        <v>42756</v>
      </c>
      <c r="AD401" s="3">
        <f t="shared" si="47"/>
        <v>46045</v>
      </c>
    </row>
    <row r="402" spans="1:30" x14ac:dyDescent="0.15">
      <c r="A402" s="3">
        <v>397</v>
      </c>
      <c r="B402" s="3" t="str">
        <f t="shared" si="42"/>
        <v>通天塔397层boss</v>
      </c>
      <c r="C402" s="3">
        <f>INDEX([5]通天塔!$F$47:$F$1046,A402)</f>
        <v>422</v>
      </c>
      <c r="D402" s="3">
        <f t="shared" si="48"/>
        <v>422</v>
      </c>
      <c r="E402" s="3" t="s">
        <v>25</v>
      </c>
      <c r="F402" s="3" t="s">
        <v>26</v>
      </c>
      <c r="G402" s="3">
        <v>30</v>
      </c>
      <c r="H402" s="3">
        <v>30</v>
      </c>
      <c r="I402" s="3">
        <v>0.2</v>
      </c>
      <c r="J402" s="4">
        <v>0.7</v>
      </c>
      <c r="K402" s="4">
        <v>1</v>
      </c>
      <c r="L402" s="4">
        <v>5</v>
      </c>
      <c r="M402" s="3">
        <v>1</v>
      </c>
      <c r="N402" s="3">
        <v>2</v>
      </c>
      <c r="O402" s="3">
        <f>HLOOKUP(O$5,[1]非R能力!$B$8:$F$558,$D402+1,0)</f>
        <v>1346503.9482128823</v>
      </c>
      <c r="P402" s="3">
        <f>HLOOKUP(P$5,[1]非R能力!$B$8:$F$558,$D402+1,0)</f>
        <v>195407.06235938991</v>
      </c>
      <c r="Q402" s="3">
        <f>HLOOKUP(Q$5,[1]非R能力!$B$8:$F$558,$D402+1,0)</f>
        <v>105835.46471389729</v>
      </c>
      <c r="R402" s="3">
        <f>HLOOKUP(R$5,[1]非R能力!$B$8:$F$558,$D402+1,0)</f>
        <v>32377.815532907371</v>
      </c>
      <c r="S402" s="3">
        <f>HLOOKUP(S$5,[1]非R能力!$B$8:$F$558,$D402+1,0)</f>
        <v>42924.117480381828</v>
      </c>
      <c r="T402" s="3">
        <f>INDEX([1]非R能力!$H$9:$H$558,D402)</f>
        <v>37701.566165328557</v>
      </c>
      <c r="U402" s="3">
        <f>IF(INDEX([1]非R能力!$FK$9:$FK$558,D402)=0,0,10)</f>
        <v>10</v>
      </c>
      <c r="V402" s="3">
        <f>IF(INDEX([1]非R能力!$FH$9:$FH$558,D402)=0,0,5000)</f>
        <v>5000</v>
      </c>
      <c r="W402" s="3">
        <f>HLOOKUP(W$5,[2]人物技能基础!$O$3:$Q$553,$D402+1,0)</f>
        <v>3.637142857142857</v>
      </c>
      <c r="X402" s="3">
        <f>HLOOKUP(X$5,[2]人物技能基础!$O$3:$Q$553,$D402+1,0)</f>
        <v>2.0186428571428574</v>
      </c>
      <c r="Y402" s="3">
        <f>HLOOKUP(Y$5,[2]人物技能基础!$O$3:$Q$553,$D402+1,0)</f>
        <v>99.964285714285708</v>
      </c>
      <c r="Z402" s="3">
        <f t="shared" si="43"/>
        <v>5936582</v>
      </c>
      <c r="AA402" s="3">
        <f t="shared" si="44"/>
        <v>115012</v>
      </c>
      <c r="AB402" s="3">
        <f t="shared" si="45"/>
        <v>39081</v>
      </c>
      <c r="AC402" s="3">
        <f t="shared" si="46"/>
        <v>42924</v>
      </c>
      <c r="AD402" s="3">
        <f t="shared" si="47"/>
        <v>46254</v>
      </c>
    </row>
    <row r="403" spans="1:30" x14ac:dyDescent="0.15">
      <c r="A403" s="3">
        <v>398</v>
      </c>
      <c r="B403" s="3" t="str">
        <f t="shared" si="42"/>
        <v>通天塔398层boss</v>
      </c>
      <c r="C403" s="3">
        <f>INDEX([5]通天塔!$F$47:$F$1046,A403)</f>
        <v>423</v>
      </c>
      <c r="D403" s="3">
        <f t="shared" si="48"/>
        <v>423</v>
      </c>
      <c r="E403" s="3" t="s">
        <v>25</v>
      </c>
      <c r="F403" s="3" t="s">
        <v>26</v>
      </c>
      <c r="G403" s="3">
        <v>30</v>
      </c>
      <c r="H403" s="3">
        <v>30</v>
      </c>
      <c r="I403" s="3">
        <v>0.2</v>
      </c>
      <c r="J403" s="4">
        <v>0.7</v>
      </c>
      <c r="K403" s="4">
        <v>1</v>
      </c>
      <c r="L403" s="4">
        <v>5</v>
      </c>
      <c r="M403" s="3">
        <v>1</v>
      </c>
      <c r="N403" s="3">
        <v>2</v>
      </c>
      <c r="O403" s="3">
        <f>HLOOKUP(O$5,[1]非R能力!$B$8:$F$558,$D403+1,0)</f>
        <v>1352489.1220115849</v>
      </c>
      <c r="P403" s="3">
        <f>HLOOKUP(P$5,[1]非R能力!$B$8:$F$558,$D403+1,0)</f>
        <v>196303.33175978783</v>
      </c>
      <c r="Q403" s="3">
        <f>HLOOKUP(Q$5,[1]非R能力!$B$8:$F$558,$D403+1,0)</f>
        <v>106270.27884499065</v>
      </c>
      <c r="R403" s="3">
        <f>HLOOKUP(R$5,[1]非R能力!$B$8:$F$558,$D403+1,0)</f>
        <v>32518.50430113234</v>
      </c>
      <c r="S403" s="3">
        <f>HLOOKUP(S$5,[1]非R能力!$B$8:$F$558,$D403+1,0)</f>
        <v>43089.244231335542</v>
      </c>
      <c r="T403" s="3">
        <f>INDEX([1]非R能力!$H$9:$H$558,D403)</f>
        <v>37916.396306191062</v>
      </c>
      <c r="U403" s="3">
        <f>IF(INDEX([1]非R能力!$FK$9:$FK$558,D403)=0,0,10)</f>
        <v>10</v>
      </c>
      <c r="V403" s="3">
        <f>IF(INDEX([1]非R能力!$FH$9:$FH$558,D403)=0,0,5000)</f>
        <v>5000</v>
      </c>
      <c r="W403" s="3">
        <f>HLOOKUP(W$5,[2]人物技能基础!$O$3:$Q$553,$D403+1,0)</f>
        <v>3.637142857142857</v>
      </c>
      <c r="X403" s="3">
        <f>HLOOKUP(X$5,[2]人物技能基础!$O$3:$Q$553,$D403+1,0)</f>
        <v>2.0186428571428574</v>
      </c>
      <c r="Y403" s="3">
        <f>HLOOKUP(Y$5,[2]人物技能基础!$O$3:$Q$553,$D403+1,0)</f>
        <v>99.964285714285708</v>
      </c>
      <c r="Z403" s="3">
        <f t="shared" si="43"/>
        <v>5964516</v>
      </c>
      <c r="AA403" s="3">
        <f t="shared" si="44"/>
        <v>115486</v>
      </c>
      <c r="AB403" s="3">
        <f t="shared" si="45"/>
        <v>39260</v>
      </c>
      <c r="AC403" s="3">
        <f t="shared" si="46"/>
        <v>43089</v>
      </c>
      <c r="AD403" s="3">
        <f t="shared" si="47"/>
        <v>46455</v>
      </c>
    </row>
    <row r="404" spans="1:30" x14ac:dyDescent="0.15">
      <c r="A404" s="3">
        <v>399</v>
      </c>
      <c r="B404" s="3" t="str">
        <f t="shared" si="42"/>
        <v>通天塔399层boss</v>
      </c>
      <c r="C404" s="3">
        <f>INDEX([5]通天塔!$F$47:$F$1046,A404)</f>
        <v>424</v>
      </c>
      <c r="D404" s="3">
        <f t="shared" si="48"/>
        <v>424</v>
      </c>
      <c r="E404" s="3" t="s">
        <v>25</v>
      </c>
      <c r="F404" s="3" t="s">
        <v>26</v>
      </c>
      <c r="G404" s="3">
        <v>30</v>
      </c>
      <c r="H404" s="3">
        <v>30</v>
      </c>
      <c r="I404" s="3">
        <v>0.2</v>
      </c>
      <c r="J404" s="4">
        <v>0.7</v>
      </c>
      <c r="K404" s="4">
        <v>1</v>
      </c>
      <c r="L404" s="4">
        <v>5</v>
      </c>
      <c r="M404" s="3">
        <v>1</v>
      </c>
      <c r="N404" s="3">
        <v>2</v>
      </c>
      <c r="O404" s="3">
        <f>HLOOKUP(O$5,[1]非R能力!$B$8:$F$558,$D404+1,0)</f>
        <v>1359271.7476815714</v>
      </c>
      <c r="P404" s="3">
        <f>HLOOKUP(P$5,[1]非R能力!$B$8:$F$558,$D404+1,0)</f>
        <v>197212.80961784298</v>
      </c>
      <c r="Q404" s="3">
        <f>HLOOKUP(Q$5,[1]非R能力!$B$8:$F$558,$D404+1,0)</f>
        <v>106710.86939006878</v>
      </c>
      <c r="R404" s="3">
        <f>HLOOKUP(R$5,[1]非R能力!$B$8:$F$558,$D404+1,0)</f>
        <v>32655.996256514059</v>
      </c>
      <c r="S404" s="3">
        <f>HLOOKUP(S$5,[1]非R能力!$B$8:$F$558,$D404+1,0)</f>
        <v>43263.970744850682</v>
      </c>
      <c r="T404" s="3">
        <f>INDEX([1]非R能力!$H$9:$H$558,D404)</f>
        <v>38132.203024634662</v>
      </c>
      <c r="U404" s="3">
        <f>IF(INDEX([1]非R能力!$FK$9:$FK$558,D404)=0,0,10)</f>
        <v>10</v>
      </c>
      <c r="V404" s="3">
        <f>IF(INDEX([1]非R能力!$FH$9:$FH$558,D404)=0,0,5000)</f>
        <v>5000</v>
      </c>
      <c r="W404" s="3">
        <f>HLOOKUP(W$5,[2]人物技能基础!$O$3:$Q$553,$D404+1,0)</f>
        <v>3.637142857142857</v>
      </c>
      <c r="X404" s="3">
        <f>HLOOKUP(X$5,[2]人物技能基础!$O$3:$Q$553,$D404+1,0)</f>
        <v>2.0186428571428574</v>
      </c>
      <c r="Y404" s="3">
        <f>HLOOKUP(Y$5,[2]人物技能基础!$O$3:$Q$553,$D404+1,0)</f>
        <v>99.964285714285708</v>
      </c>
      <c r="Z404" s="3">
        <f t="shared" si="43"/>
        <v>5992813</v>
      </c>
      <c r="AA404" s="3">
        <f t="shared" si="44"/>
        <v>115972</v>
      </c>
      <c r="AB404" s="3">
        <f t="shared" si="45"/>
        <v>39442</v>
      </c>
      <c r="AC404" s="3">
        <f t="shared" si="46"/>
        <v>43263</v>
      </c>
      <c r="AD404" s="3">
        <f t="shared" si="47"/>
        <v>46651</v>
      </c>
    </row>
    <row r="405" spans="1:30" x14ac:dyDescent="0.15">
      <c r="A405" s="3">
        <v>400</v>
      </c>
      <c r="B405" s="3" t="str">
        <f t="shared" si="42"/>
        <v>通天塔400层boss</v>
      </c>
      <c r="C405" s="3">
        <f>INDEX([5]通天塔!$F$47:$F$1046,A405)</f>
        <v>425</v>
      </c>
      <c r="D405" s="3">
        <f t="shared" si="48"/>
        <v>425</v>
      </c>
      <c r="E405" s="3" t="s">
        <v>25</v>
      </c>
      <c r="F405" s="3" t="s">
        <v>26</v>
      </c>
      <c r="G405" s="3">
        <v>30</v>
      </c>
      <c r="H405" s="3">
        <v>30</v>
      </c>
      <c r="I405" s="3">
        <v>0.2</v>
      </c>
      <c r="J405" s="4">
        <v>0.7</v>
      </c>
      <c r="K405" s="4">
        <v>1</v>
      </c>
      <c r="L405" s="4">
        <v>5</v>
      </c>
      <c r="M405" s="3">
        <v>1</v>
      </c>
      <c r="N405" s="3">
        <v>2</v>
      </c>
      <c r="O405" s="3">
        <f>HLOOKUP(O$5,[1]非R能力!$B$8:$F$558,$D405+1,0)</f>
        <v>1365402.9906247586</v>
      </c>
      <c r="P405" s="3">
        <f>HLOOKUP(P$5,[1]非R能力!$B$8:$F$558,$D405+1,0)</f>
        <v>198123.16729166647</v>
      </c>
      <c r="Q405" s="3">
        <f>HLOOKUP(Q$5,[1]非R能力!$B$8:$F$558,$D405+1,0)</f>
        <v>107166.06672806125</v>
      </c>
      <c r="R405" s="3">
        <f>HLOOKUP(R$5,[1]非R能力!$B$8:$F$558,$D405+1,0)</f>
        <v>32793.564822678709</v>
      </c>
      <c r="S405" s="3">
        <f>HLOOKUP(S$5,[1]非R能力!$B$8:$F$558,$D405+1,0)</f>
        <v>43450.681052091502</v>
      </c>
      <c r="T405" s="3">
        <f>INDEX([1]非R能力!$H$9:$H$558,D405)</f>
        <v>38348.989707506313</v>
      </c>
      <c r="U405" s="3">
        <f>IF(INDEX([1]非R能力!$FK$9:$FK$558,D405)=0,0,10)</f>
        <v>10</v>
      </c>
      <c r="V405" s="3">
        <f>IF(INDEX([1]非R能力!$FH$9:$FH$558,D405)=0,0,5000)</f>
        <v>5000</v>
      </c>
      <c r="W405" s="3">
        <f>HLOOKUP(W$5,[2]人物技能基础!$O$3:$Q$553,$D405+1,0)</f>
        <v>3.637142857142857</v>
      </c>
      <c r="X405" s="3">
        <f>HLOOKUP(X$5,[2]人物技能基础!$O$3:$Q$553,$D405+1,0)</f>
        <v>2.0186428571428574</v>
      </c>
      <c r="Y405" s="3">
        <f>HLOOKUP(Y$5,[2]人物技能基础!$O$3:$Q$553,$D405+1,0)</f>
        <v>99.964285714285708</v>
      </c>
      <c r="Z405" s="3">
        <f t="shared" si="43"/>
        <v>6021156</v>
      </c>
      <c r="AA405" s="3">
        <f t="shared" si="44"/>
        <v>116468</v>
      </c>
      <c r="AB405" s="3">
        <f t="shared" si="45"/>
        <v>39624</v>
      </c>
      <c r="AC405" s="3">
        <f t="shared" si="46"/>
        <v>43450</v>
      </c>
      <c r="AD405" s="3">
        <f t="shared" si="47"/>
        <v>46847</v>
      </c>
    </row>
    <row r="406" spans="1:30" x14ac:dyDescent="0.15">
      <c r="A406" s="3">
        <v>401</v>
      </c>
      <c r="B406" s="3" t="str">
        <f t="shared" si="42"/>
        <v>通天塔401层boss</v>
      </c>
      <c r="C406" s="3">
        <f>INDEX([5]通天塔!$F$47:$F$1046,A406)</f>
        <v>426</v>
      </c>
      <c r="D406" s="3">
        <f t="shared" si="48"/>
        <v>426</v>
      </c>
      <c r="E406" s="3" t="s">
        <v>25</v>
      </c>
      <c r="F406" s="3" t="s">
        <v>26</v>
      </c>
      <c r="G406" s="3">
        <v>30</v>
      </c>
      <c r="H406" s="3">
        <v>30</v>
      </c>
      <c r="I406" s="3">
        <v>0.2</v>
      </c>
      <c r="J406" s="4">
        <v>0.7</v>
      </c>
      <c r="K406" s="4">
        <v>1</v>
      </c>
      <c r="L406" s="4">
        <v>5</v>
      </c>
      <c r="M406" s="3">
        <v>1</v>
      </c>
      <c r="N406" s="3">
        <v>2</v>
      </c>
      <c r="O406" s="3">
        <f>HLOOKUP(O$5,[1]非R能力!$B$8:$F$558,$D406+1,0)</f>
        <v>1371547.3329595726</v>
      </c>
      <c r="P406" s="3">
        <f>HLOOKUP(P$5,[1]非R能力!$B$8:$F$558,$D406+1,0)</f>
        <v>199035.00147162989</v>
      </c>
      <c r="Q406" s="3">
        <f>HLOOKUP(Q$5,[1]非R能力!$B$8:$F$558,$D406+1,0)</f>
        <v>107603.48505681306</v>
      </c>
      <c r="R406" s="3">
        <f>HLOOKUP(R$5,[1]非R能力!$B$8:$F$558,$D406+1,0)</f>
        <v>32931.299293596705</v>
      </c>
      <c r="S406" s="3">
        <f>HLOOKUP(S$5,[1]非R能力!$B$8:$F$558,$D406+1,0)</f>
        <v>43616.210559299019</v>
      </c>
      <c r="T406" s="3">
        <f>INDEX([1]非R能力!$H$9:$H$558,D406)</f>
        <v>38566.759747799697</v>
      </c>
      <c r="U406" s="3">
        <f>IF(INDEX([1]非R能力!$FK$9:$FK$558,D406)=0,0,10)</f>
        <v>10</v>
      </c>
      <c r="V406" s="3">
        <f>IF(INDEX([1]非R能力!$FH$9:$FH$558,D406)=0,0,5000)</f>
        <v>5000</v>
      </c>
      <c r="W406" s="3">
        <f>HLOOKUP(W$5,[2]人物技能基础!$O$3:$Q$553,$D406+1,0)</f>
        <v>3.637142857142857</v>
      </c>
      <c r="X406" s="3">
        <f>HLOOKUP(X$5,[2]人物技能基础!$O$3:$Q$553,$D406+1,0)</f>
        <v>2.0186428571428574</v>
      </c>
      <c r="Y406" s="3">
        <f>HLOOKUP(Y$5,[2]人物技能基础!$O$3:$Q$553,$D406+1,0)</f>
        <v>99.964285714285708</v>
      </c>
      <c r="Z406" s="3">
        <f t="shared" si="43"/>
        <v>6049532</v>
      </c>
      <c r="AA406" s="3">
        <f t="shared" si="44"/>
        <v>116947</v>
      </c>
      <c r="AB406" s="3">
        <f t="shared" si="45"/>
        <v>39807</v>
      </c>
      <c r="AC406" s="3">
        <f t="shared" si="46"/>
        <v>43616</v>
      </c>
      <c r="AD406" s="3">
        <f t="shared" si="47"/>
        <v>47044</v>
      </c>
    </row>
    <row r="407" spans="1:30" x14ac:dyDescent="0.15">
      <c r="A407" s="3">
        <v>402</v>
      </c>
      <c r="B407" s="3" t="str">
        <f t="shared" si="42"/>
        <v>通天塔402层boss</v>
      </c>
      <c r="C407" s="3">
        <f>INDEX([5]通天塔!$F$47:$F$1046,A407)</f>
        <v>427</v>
      </c>
      <c r="D407" s="3">
        <f t="shared" si="48"/>
        <v>427</v>
      </c>
      <c r="E407" s="3" t="s">
        <v>25</v>
      </c>
      <c r="F407" s="3" t="s">
        <v>26</v>
      </c>
      <c r="G407" s="3">
        <v>30</v>
      </c>
      <c r="H407" s="3">
        <v>30</v>
      </c>
      <c r="I407" s="3">
        <v>0.2</v>
      </c>
      <c r="J407" s="4">
        <v>0.7</v>
      </c>
      <c r="K407" s="4">
        <v>1</v>
      </c>
      <c r="L407" s="4">
        <v>5</v>
      </c>
      <c r="M407" s="3">
        <v>1</v>
      </c>
      <c r="N407" s="3">
        <v>2</v>
      </c>
      <c r="O407" s="3">
        <f>HLOOKUP(O$5,[1]非R能力!$B$8:$F$558,$D407+1,0)</f>
        <v>1378045.3187915341</v>
      </c>
      <c r="P407" s="3">
        <f>HLOOKUP(P$5,[1]非R能力!$B$8:$F$558,$D407+1,0)</f>
        <v>200007.88084969009</v>
      </c>
      <c r="Q407" s="3">
        <f>HLOOKUP(Q$5,[1]非R能力!$B$8:$F$558,$D407+1,0)</f>
        <v>108044.56707550042</v>
      </c>
      <c r="R407" s="3">
        <f>HLOOKUP(R$5,[1]非R能力!$B$8:$F$558,$D407+1,0)</f>
        <v>33074.103251200177</v>
      </c>
      <c r="S407" s="3">
        <f>HLOOKUP(S$5,[1]非R能力!$B$8:$F$558,$D407+1,0)</f>
        <v>43783.670913530514</v>
      </c>
      <c r="T407" s="3">
        <f>INDEX([1]非R能力!$H$9:$H$558,D407)</f>
        <v>38785.516544655206</v>
      </c>
      <c r="U407" s="3">
        <f>IF(INDEX([1]非R能力!$FK$9:$FK$558,D407)=0,0,10)</f>
        <v>10</v>
      </c>
      <c r="V407" s="3">
        <f>IF(INDEX([1]非R能力!$FH$9:$FH$558,D407)=0,0,5000)</f>
        <v>5000</v>
      </c>
      <c r="W407" s="3">
        <f>HLOOKUP(W$5,[2]人物技能基础!$O$3:$Q$553,$D407+1,0)</f>
        <v>3.637142857142857</v>
      </c>
      <c r="X407" s="3">
        <f>HLOOKUP(X$5,[2]人物技能基础!$O$3:$Q$553,$D407+1,0)</f>
        <v>2.0186428571428574</v>
      </c>
      <c r="Y407" s="3">
        <f>HLOOKUP(Y$5,[2]人物技能基础!$O$3:$Q$553,$D407+1,0)</f>
        <v>99.964285714285708</v>
      </c>
      <c r="Z407" s="3">
        <f t="shared" si="43"/>
        <v>6079621</v>
      </c>
      <c r="AA407" s="3">
        <f t="shared" si="44"/>
        <v>117431</v>
      </c>
      <c r="AB407" s="3">
        <f t="shared" si="45"/>
        <v>40001</v>
      </c>
      <c r="AC407" s="3">
        <f t="shared" si="46"/>
        <v>43783</v>
      </c>
      <c r="AD407" s="3">
        <f t="shared" si="47"/>
        <v>47248</v>
      </c>
    </row>
    <row r="408" spans="1:30" x14ac:dyDescent="0.15">
      <c r="A408" s="3">
        <v>403</v>
      </c>
      <c r="B408" s="3" t="str">
        <f t="shared" si="42"/>
        <v>通天塔403层boss</v>
      </c>
      <c r="C408" s="3">
        <f>INDEX([5]通天塔!$F$47:$F$1046,A408)</f>
        <v>428</v>
      </c>
      <c r="D408" s="3">
        <f t="shared" si="48"/>
        <v>428</v>
      </c>
      <c r="E408" s="3" t="s">
        <v>25</v>
      </c>
      <c r="F408" s="3" t="s">
        <v>26</v>
      </c>
      <c r="G408" s="3">
        <v>30</v>
      </c>
      <c r="H408" s="3">
        <v>30</v>
      </c>
      <c r="I408" s="3">
        <v>0.2</v>
      </c>
      <c r="J408" s="4">
        <v>0.7</v>
      </c>
      <c r="K408" s="4">
        <v>1</v>
      </c>
      <c r="L408" s="4">
        <v>5</v>
      </c>
      <c r="M408" s="3">
        <v>1</v>
      </c>
      <c r="N408" s="3">
        <v>2</v>
      </c>
      <c r="O408" s="3">
        <f>HLOOKUP(O$5,[1]非R能力!$B$8:$F$558,$D408+1,0)</f>
        <v>1385676.8682130508</v>
      </c>
      <c r="P408" s="3">
        <f>HLOOKUP(P$5,[1]非R能力!$B$8:$F$558,$D408+1,0)</f>
        <v>200936.04864994821</v>
      </c>
      <c r="Q408" s="3">
        <f>HLOOKUP(Q$5,[1]非R能力!$B$8:$F$558,$D408+1,0)</f>
        <v>108518.12348338844</v>
      </c>
      <c r="R408" s="3">
        <f>HLOOKUP(R$5,[1]非R能力!$B$8:$F$558,$D408+1,0)</f>
        <v>33213.384201726658</v>
      </c>
      <c r="S408" s="3">
        <f>HLOOKUP(S$5,[1]非R能力!$B$8:$F$558,$D408+1,0)</f>
        <v>43959.551355320662</v>
      </c>
      <c r="T408" s="3">
        <f>INDEX([1]非R能力!$H$9:$H$558,D408)</f>
        <v>39005.263503360002</v>
      </c>
      <c r="U408" s="3">
        <f>IF(INDEX([1]非R能力!$FK$9:$FK$558,D408)=0,0,10)</f>
        <v>10</v>
      </c>
      <c r="V408" s="3">
        <f>IF(INDEX([1]非R能力!$FH$9:$FH$558,D408)=0,0,5000)</f>
        <v>5000</v>
      </c>
      <c r="W408" s="3">
        <f>HLOOKUP(W$5,[2]人物技能基础!$O$3:$Q$553,$D408+1,0)</f>
        <v>3.637142857142857</v>
      </c>
      <c r="X408" s="3">
        <f>HLOOKUP(X$5,[2]人物技能基础!$O$3:$Q$553,$D408+1,0)</f>
        <v>2.0186428571428574</v>
      </c>
      <c r="Y408" s="3">
        <f>HLOOKUP(Y$5,[2]人物技能基础!$O$3:$Q$553,$D408+1,0)</f>
        <v>99.964285714285708</v>
      </c>
      <c r="Z408" s="3">
        <f t="shared" si="43"/>
        <v>6108482</v>
      </c>
      <c r="AA408" s="3">
        <f t="shared" si="44"/>
        <v>117955</v>
      </c>
      <c r="AB408" s="3">
        <f t="shared" si="45"/>
        <v>40187</v>
      </c>
      <c r="AC408" s="3">
        <f t="shared" si="46"/>
        <v>43959</v>
      </c>
      <c r="AD408" s="3">
        <f t="shared" si="47"/>
        <v>47447</v>
      </c>
    </row>
    <row r="409" spans="1:30" x14ac:dyDescent="0.15">
      <c r="A409" s="3">
        <v>404</v>
      </c>
      <c r="B409" s="3" t="str">
        <f t="shared" si="42"/>
        <v>通天塔404层boss</v>
      </c>
      <c r="C409" s="3">
        <f>INDEX([5]通天塔!$F$47:$F$1046,A409)</f>
        <v>429</v>
      </c>
      <c r="D409" s="3">
        <f t="shared" si="48"/>
        <v>429</v>
      </c>
      <c r="E409" s="3" t="s">
        <v>25</v>
      </c>
      <c r="F409" s="3" t="s">
        <v>26</v>
      </c>
      <c r="G409" s="3">
        <v>30</v>
      </c>
      <c r="H409" s="3">
        <v>30</v>
      </c>
      <c r="I409" s="3">
        <v>0.2</v>
      </c>
      <c r="J409" s="4">
        <v>0.7</v>
      </c>
      <c r="K409" s="4">
        <v>1</v>
      </c>
      <c r="L409" s="4">
        <v>5</v>
      </c>
      <c r="M409" s="3">
        <v>1</v>
      </c>
      <c r="N409" s="3">
        <v>2</v>
      </c>
      <c r="O409" s="3">
        <f>HLOOKUP(O$5,[1]非R能力!$B$8:$F$558,$D409+1,0)</f>
        <v>1393505.3937154377</v>
      </c>
      <c r="P409" s="3">
        <f>HLOOKUP(P$5,[1]非R能力!$B$8:$F$558,$D409+1,0)</f>
        <v>201927.56344352118</v>
      </c>
      <c r="Q409" s="3">
        <f>HLOOKUP(Q$5,[1]非R能力!$B$8:$F$558,$D409+1,0)</f>
        <v>109008.35676757561</v>
      </c>
      <c r="R409" s="3">
        <f>HLOOKUP(R$5,[1]非R能力!$B$8:$F$558,$D409+1,0)</f>
        <v>33358.837776647022</v>
      </c>
      <c r="S409" s="3">
        <f>HLOOKUP(S$5,[1]非R能力!$B$8:$F$558,$D409+1,0)</f>
        <v>44149.926132991677</v>
      </c>
      <c r="T409" s="3">
        <f>INDEX([1]非R能力!$H$9:$H$558,D409)</f>
        <v>39226.004035347934</v>
      </c>
      <c r="U409" s="3">
        <f>IF(INDEX([1]非R能力!$FK$9:$FK$558,D409)=0,0,10)</f>
        <v>10</v>
      </c>
      <c r="V409" s="3">
        <f>IF(INDEX([1]非R能力!$FH$9:$FH$558,D409)=0,0,5000)</f>
        <v>5000</v>
      </c>
      <c r="W409" s="3">
        <f>HLOOKUP(W$5,[2]人物技能基础!$O$3:$Q$553,$D409+1,0)</f>
        <v>3.637142857142857</v>
      </c>
      <c r="X409" s="3">
        <f>HLOOKUP(X$5,[2]人物技能基础!$O$3:$Q$553,$D409+1,0)</f>
        <v>2.0186428571428574</v>
      </c>
      <c r="Y409" s="3">
        <f>HLOOKUP(Y$5,[2]人物技能基础!$O$3:$Q$553,$D409+1,0)</f>
        <v>99.964285714285708</v>
      </c>
      <c r="Z409" s="3">
        <f t="shared" si="43"/>
        <v>6139101</v>
      </c>
      <c r="AA409" s="3">
        <f t="shared" si="44"/>
        <v>118498</v>
      </c>
      <c r="AB409" s="3">
        <f t="shared" si="45"/>
        <v>40385</v>
      </c>
      <c r="AC409" s="3">
        <f t="shared" si="46"/>
        <v>44149</v>
      </c>
      <c r="AD409" s="3">
        <f t="shared" si="47"/>
        <v>47655</v>
      </c>
    </row>
    <row r="410" spans="1:30" x14ac:dyDescent="0.15">
      <c r="A410" s="3">
        <v>405</v>
      </c>
      <c r="B410" s="3" t="str">
        <f t="shared" si="42"/>
        <v>通天塔405层boss</v>
      </c>
      <c r="C410" s="3">
        <f>INDEX([5]通天塔!$F$47:$F$1046,A410)</f>
        <v>430</v>
      </c>
      <c r="D410" s="3">
        <f t="shared" si="48"/>
        <v>430</v>
      </c>
      <c r="E410" s="3" t="s">
        <v>25</v>
      </c>
      <c r="F410" s="3" t="s">
        <v>26</v>
      </c>
      <c r="G410" s="3">
        <v>30</v>
      </c>
      <c r="H410" s="3">
        <v>30</v>
      </c>
      <c r="I410" s="3">
        <v>0.2</v>
      </c>
      <c r="J410" s="4">
        <v>0.7</v>
      </c>
      <c r="K410" s="4">
        <v>1</v>
      </c>
      <c r="L410" s="4">
        <v>5</v>
      </c>
      <c r="M410" s="3">
        <v>1</v>
      </c>
      <c r="N410" s="3">
        <v>2</v>
      </c>
      <c r="O410" s="3">
        <f>HLOOKUP(O$5,[1]非R能力!$B$8:$F$558,$D410+1,0)</f>
        <v>1399666.7618898607</v>
      </c>
      <c r="P410" s="3">
        <f>HLOOKUP(P$5,[1]非R能力!$B$8:$F$558,$D410+1,0)</f>
        <v>202561.04789751524</v>
      </c>
      <c r="Q410" s="3">
        <f>HLOOKUP(Q$5,[1]非R能力!$B$8:$F$558,$D410+1,0)</f>
        <v>109272.04823468476</v>
      </c>
      <c r="R410" s="3">
        <f>HLOOKUP(R$5,[1]非R能力!$B$8:$F$558,$D410+1,0)</f>
        <v>33441.216491990635</v>
      </c>
      <c r="S410" s="3">
        <f>HLOOKUP(S$5,[1]非R能力!$B$8:$F$558,$D410+1,0)</f>
        <v>44242.304593266672</v>
      </c>
      <c r="T410" s="3">
        <f>INDEX([1]非R能力!$H$9:$H$558,D410)</f>
        <v>39447.741558199581</v>
      </c>
      <c r="U410" s="3">
        <f>IF(INDEX([1]非R能力!$FK$9:$FK$558,D410)=0,0,10)</f>
        <v>10</v>
      </c>
      <c r="V410" s="3">
        <f>IF(INDEX([1]非R能力!$FH$9:$FH$558,D410)=0,0,5000)</f>
        <v>5000</v>
      </c>
      <c r="W410" s="3">
        <f>HLOOKUP(W$5,[2]人物技能基础!$O$3:$Q$553,$D410+1,0)</f>
        <v>3.637142857142857</v>
      </c>
      <c r="X410" s="3">
        <f>HLOOKUP(X$5,[2]人物技能基础!$O$3:$Q$553,$D410+1,0)</f>
        <v>2.0186428571428574</v>
      </c>
      <c r="Y410" s="3">
        <f>HLOOKUP(Y$5,[2]人物技能基础!$O$3:$Q$553,$D410+1,0)</f>
        <v>99.964285714285708</v>
      </c>
      <c r="Z410" s="3">
        <f t="shared" si="43"/>
        <v>6160003</v>
      </c>
      <c r="AA410" s="3">
        <f t="shared" si="44"/>
        <v>118803</v>
      </c>
      <c r="AB410" s="3">
        <f t="shared" si="45"/>
        <v>40512</v>
      </c>
      <c r="AC410" s="3">
        <f t="shared" si="46"/>
        <v>44242</v>
      </c>
      <c r="AD410" s="3">
        <f t="shared" si="47"/>
        <v>47773</v>
      </c>
    </row>
    <row r="411" spans="1:30" x14ac:dyDescent="0.15">
      <c r="A411" s="3">
        <v>406</v>
      </c>
      <c r="B411" s="3" t="str">
        <f t="shared" si="42"/>
        <v>通天塔406层boss</v>
      </c>
      <c r="C411" s="3">
        <f>INDEX([5]通天塔!$F$47:$F$1046,A411)</f>
        <v>432</v>
      </c>
      <c r="D411" s="3">
        <f t="shared" si="48"/>
        <v>432</v>
      </c>
      <c r="E411" s="3" t="s">
        <v>25</v>
      </c>
      <c r="F411" s="3" t="s">
        <v>26</v>
      </c>
      <c r="G411" s="3">
        <v>30</v>
      </c>
      <c r="H411" s="3">
        <v>30</v>
      </c>
      <c r="I411" s="3">
        <v>0.2</v>
      </c>
      <c r="J411" s="4">
        <v>0.7</v>
      </c>
      <c r="K411" s="4">
        <v>1</v>
      </c>
      <c r="L411" s="4">
        <v>5</v>
      </c>
      <c r="M411" s="3">
        <v>1</v>
      </c>
      <c r="N411" s="3">
        <v>2</v>
      </c>
      <c r="O411" s="3">
        <f>HLOOKUP(O$5,[1]非R能力!$B$8:$F$558,$D411+1,0)</f>
        <v>1411255.6899155977</v>
      </c>
      <c r="P411" s="3">
        <f>HLOOKUP(P$5,[1]非R能力!$B$8:$F$558,$D411+1,0)</f>
        <v>203848.90360127657</v>
      </c>
      <c r="Q411" s="3">
        <f>HLOOKUP(Q$5,[1]非R能力!$B$8:$F$558,$D411+1,0)</f>
        <v>109795.20005398447</v>
      </c>
      <c r="R411" s="3">
        <f>HLOOKUP(R$5,[1]非R能力!$B$8:$F$558,$D411+1,0)</f>
        <v>33608.399360969568</v>
      </c>
      <c r="S411" s="3">
        <f>HLOOKUP(S$5,[1]非R能力!$B$8:$F$558,$D411+1,0)</f>
        <v>44425.478115263293</v>
      </c>
      <c r="T411" s="3">
        <f>INDEX([1]非R能力!$H$9:$H$558,D411)</f>
        <v>39894.221277550067</v>
      </c>
      <c r="U411" s="3">
        <f>IF(INDEX([1]非R能力!$FK$9:$FK$558,D411)=0,0,10)</f>
        <v>10</v>
      </c>
      <c r="V411" s="3">
        <f>IF(INDEX([1]非R能力!$FH$9:$FH$558,D411)=0,0,5000)</f>
        <v>5000</v>
      </c>
      <c r="W411" s="3">
        <f>HLOOKUP(W$5,[2]人物技能基础!$O$3:$Q$553,$D411+1,0)</f>
        <v>3.637142857142857</v>
      </c>
      <c r="X411" s="3">
        <f>HLOOKUP(X$5,[2]人物技能基础!$O$3:$Q$553,$D411+1,0)</f>
        <v>2.0186428571428574</v>
      </c>
      <c r="Y411" s="3">
        <f>HLOOKUP(Y$5,[2]人物技能基础!$O$3:$Q$553,$D411+1,0)</f>
        <v>99.964285714285708</v>
      </c>
      <c r="Z411" s="3">
        <f t="shared" si="43"/>
        <v>6202463</v>
      </c>
      <c r="AA411" s="3">
        <f t="shared" si="44"/>
        <v>119403</v>
      </c>
      <c r="AB411" s="3">
        <f t="shared" si="45"/>
        <v>40769</v>
      </c>
      <c r="AC411" s="3">
        <f t="shared" si="46"/>
        <v>44425</v>
      </c>
      <c r="AD411" s="3">
        <f t="shared" si="47"/>
        <v>48011</v>
      </c>
    </row>
    <row r="412" spans="1:30" x14ac:dyDescent="0.15">
      <c r="A412" s="3">
        <v>407</v>
      </c>
      <c r="B412" s="3" t="str">
        <f t="shared" si="42"/>
        <v>通天塔407层boss</v>
      </c>
      <c r="C412" s="3">
        <f>INDEX([5]通天塔!$F$47:$F$1046,A412)</f>
        <v>433</v>
      </c>
      <c r="D412" s="3">
        <f t="shared" si="48"/>
        <v>433</v>
      </c>
      <c r="E412" s="3" t="s">
        <v>25</v>
      </c>
      <c r="F412" s="3" t="s">
        <v>26</v>
      </c>
      <c r="G412" s="3">
        <v>30</v>
      </c>
      <c r="H412" s="3">
        <v>30</v>
      </c>
      <c r="I412" s="3">
        <v>0.2</v>
      </c>
      <c r="J412" s="4">
        <v>0.7</v>
      </c>
      <c r="K412" s="4">
        <v>1</v>
      </c>
      <c r="L412" s="4">
        <v>5</v>
      </c>
      <c r="M412" s="3">
        <v>1</v>
      </c>
      <c r="N412" s="3">
        <v>2</v>
      </c>
      <c r="O412" s="3">
        <f>HLOOKUP(O$5,[1]非R能力!$B$8:$F$558,$D412+1,0)</f>
        <v>1417657.3032021637</v>
      </c>
      <c r="P412" s="3">
        <f>HLOOKUP(P$5,[1]非R能力!$B$8:$F$558,$D412+1,0)</f>
        <v>204462.39025037462</v>
      </c>
      <c r="Q412" s="3">
        <f>HLOOKUP(Q$5,[1]非R能力!$B$8:$F$558,$D412+1,0)</f>
        <v>110077.73492888061</v>
      </c>
      <c r="R412" s="3">
        <f>HLOOKUP(R$5,[1]非R能力!$B$8:$F$558,$D412+1,0)</f>
        <v>33689.558787867107</v>
      </c>
      <c r="S412" s="3">
        <f>HLOOKUP(S$5,[1]非R能力!$B$8:$F$558,$D412+1,0)</f>
        <v>44547.183617543858</v>
      </c>
      <c r="T412" s="3">
        <f>INDEX([1]非R能力!$H$9:$H$558,D412)</f>
        <v>40118.970339943728</v>
      </c>
      <c r="U412" s="3">
        <f>IF(INDEX([1]非R能力!$FK$9:$FK$558,D412)=0,0,10)</f>
        <v>10</v>
      </c>
      <c r="V412" s="3">
        <f>IF(INDEX([1]非R能力!$FH$9:$FH$558,D412)=0,0,5000)</f>
        <v>5000</v>
      </c>
      <c r="W412" s="3">
        <f>HLOOKUP(W$5,[2]人物技能基础!$O$3:$Q$553,$D412+1,0)</f>
        <v>3.637142857142857</v>
      </c>
      <c r="X412" s="3">
        <f>HLOOKUP(X$5,[2]人物技能基础!$O$3:$Q$553,$D412+1,0)</f>
        <v>2.0186428571428574</v>
      </c>
      <c r="Y412" s="3">
        <f>HLOOKUP(Y$5,[2]人物技能基础!$O$3:$Q$553,$D412+1,0)</f>
        <v>99.964285714285708</v>
      </c>
      <c r="Z412" s="3">
        <f t="shared" si="43"/>
        <v>6222873</v>
      </c>
      <c r="AA412" s="3">
        <f t="shared" si="44"/>
        <v>119728</v>
      </c>
      <c r="AB412" s="3">
        <f t="shared" si="45"/>
        <v>40892</v>
      </c>
      <c r="AC412" s="3">
        <f t="shared" si="46"/>
        <v>44547</v>
      </c>
      <c r="AD412" s="3">
        <f t="shared" si="47"/>
        <v>48127</v>
      </c>
    </row>
    <row r="413" spans="1:30" x14ac:dyDescent="0.15">
      <c r="A413" s="3">
        <v>408</v>
      </c>
      <c r="B413" s="3" t="str">
        <f t="shared" si="42"/>
        <v>通天塔408层boss</v>
      </c>
      <c r="C413" s="3">
        <f>INDEX([5]通天塔!$F$47:$F$1046,A413)</f>
        <v>434</v>
      </c>
      <c r="D413" s="3">
        <f t="shared" si="48"/>
        <v>434</v>
      </c>
      <c r="E413" s="3" t="s">
        <v>25</v>
      </c>
      <c r="F413" s="3" t="s">
        <v>26</v>
      </c>
      <c r="G413" s="3">
        <v>30</v>
      </c>
      <c r="H413" s="3">
        <v>30</v>
      </c>
      <c r="I413" s="3">
        <v>0.2</v>
      </c>
      <c r="J413" s="4">
        <v>0.7</v>
      </c>
      <c r="K413" s="4">
        <v>1</v>
      </c>
      <c r="L413" s="4">
        <v>5</v>
      </c>
      <c r="M413" s="3">
        <v>1</v>
      </c>
      <c r="N413" s="3">
        <v>2</v>
      </c>
      <c r="O413" s="3">
        <f>HLOOKUP(O$5,[1]非R能力!$B$8:$F$558,$D413+1,0)</f>
        <v>1423175.7110252741</v>
      </c>
      <c r="P413" s="3">
        <f>HLOOKUP(P$5,[1]非R能力!$B$8:$F$558,$D413+1,0)</f>
        <v>205083.80128840654</v>
      </c>
      <c r="Q413" s="3">
        <f>HLOOKUP(Q$5,[1]非R能力!$B$8:$F$558,$D413+1,0)</f>
        <v>110331.3580859464</v>
      </c>
      <c r="R413" s="3">
        <f>HLOOKUP(R$5,[1]非R能力!$B$8:$F$558,$D413+1,0)</f>
        <v>33770.829541764149</v>
      </c>
      <c r="S413" s="3">
        <f>HLOOKUP(S$5,[1]非R能力!$B$8:$F$558,$D413+1,0)</f>
        <v>44638.071788645022</v>
      </c>
      <c r="T413" s="3">
        <f>INDEX([1]非R能力!$H$9:$H$558,D413)</f>
        <v>40344.730124990761</v>
      </c>
      <c r="U413" s="3">
        <f>IF(INDEX([1]非R能力!$FK$9:$FK$558,D413)=0,0,10)</f>
        <v>10</v>
      </c>
      <c r="V413" s="3">
        <f>IF(INDEX([1]非R能力!$FH$9:$FH$558,D413)=0,0,5000)</f>
        <v>5000</v>
      </c>
      <c r="W413" s="3">
        <f>HLOOKUP(W$5,[2]人物技能基础!$O$3:$Q$553,$D413+1,0)</f>
        <v>3.637142857142857</v>
      </c>
      <c r="X413" s="3">
        <f>HLOOKUP(X$5,[2]人物技能基础!$O$3:$Q$553,$D413+1,0)</f>
        <v>2.0186428571428574</v>
      </c>
      <c r="Y413" s="3">
        <f>HLOOKUP(Y$5,[2]人物技能基础!$O$3:$Q$553,$D413+1,0)</f>
        <v>99.964285714285708</v>
      </c>
      <c r="Z413" s="3">
        <f t="shared" si="43"/>
        <v>6243535</v>
      </c>
      <c r="AA413" s="3">
        <f t="shared" si="44"/>
        <v>120019</v>
      </c>
      <c r="AB413" s="3">
        <f t="shared" si="45"/>
        <v>41016</v>
      </c>
      <c r="AC413" s="3">
        <f t="shared" si="46"/>
        <v>44638</v>
      </c>
      <c r="AD413" s="3">
        <f t="shared" si="47"/>
        <v>48244</v>
      </c>
    </row>
    <row r="414" spans="1:30" x14ac:dyDescent="0.15">
      <c r="A414" s="3">
        <v>409</v>
      </c>
      <c r="B414" s="3" t="str">
        <f t="shared" si="42"/>
        <v>通天塔409层boss</v>
      </c>
      <c r="C414" s="3">
        <f>INDEX([5]通天塔!$F$47:$F$1046,A414)</f>
        <v>435</v>
      </c>
      <c r="D414" s="3">
        <f t="shared" si="48"/>
        <v>435</v>
      </c>
      <c r="E414" s="3" t="s">
        <v>25</v>
      </c>
      <c r="F414" s="3" t="s">
        <v>26</v>
      </c>
      <c r="G414" s="3">
        <v>30</v>
      </c>
      <c r="H414" s="3">
        <v>30</v>
      </c>
      <c r="I414" s="3">
        <v>0.2</v>
      </c>
      <c r="J414" s="4">
        <v>0.7</v>
      </c>
      <c r="K414" s="4">
        <v>1</v>
      </c>
      <c r="L414" s="4">
        <v>5</v>
      </c>
      <c r="M414" s="3">
        <v>1</v>
      </c>
      <c r="N414" s="3">
        <v>2</v>
      </c>
      <c r="O414" s="3">
        <f>HLOOKUP(O$5,[1]非R能力!$B$8:$F$558,$D414+1,0)</f>
        <v>1428850.5258857119</v>
      </c>
      <c r="P414" s="3">
        <f>HLOOKUP(P$5,[1]非R能力!$B$8:$F$558,$D414+1,0)</f>
        <v>205719.37830117741</v>
      </c>
      <c r="Q414" s="3">
        <f>HLOOKUP(Q$5,[1]非R能力!$B$8:$F$558,$D414+1,0)</f>
        <v>110586.36628901232</v>
      </c>
      <c r="R414" s="3">
        <f>HLOOKUP(R$5,[1]非R能力!$B$8:$F$558,$D414+1,0)</f>
        <v>33852.716277205371</v>
      </c>
      <c r="S414" s="3">
        <f>HLOOKUP(S$5,[1]非R能力!$B$8:$F$558,$D414+1,0)</f>
        <v>44729.765412198503</v>
      </c>
      <c r="T414" s="3">
        <f>INDEX([1]非R能力!$H$9:$H$558,D414)</f>
        <v>40571.504081005398</v>
      </c>
      <c r="U414" s="3">
        <f>IF(INDEX([1]非R能力!$FK$9:$FK$558,D414)=0,0,10)</f>
        <v>10</v>
      </c>
      <c r="V414" s="3">
        <f>IF(INDEX([1]非R能力!$FH$9:$FH$558,D414)=0,0,5000)</f>
        <v>5000</v>
      </c>
      <c r="W414" s="3">
        <f>HLOOKUP(W$5,[2]人物技能基础!$O$3:$Q$553,$D414+1,0)</f>
        <v>3.637142857142857</v>
      </c>
      <c r="X414" s="3">
        <f>HLOOKUP(X$5,[2]人物技能基础!$O$3:$Q$553,$D414+1,0)</f>
        <v>2.0186428571428574</v>
      </c>
      <c r="Y414" s="3">
        <f>HLOOKUP(Y$5,[2]人物技能基础!$O$3:$Q$553,$D414+1,0)</f>
        <v>99.964285714285708</v>
      </c>
      <c r="Z414" s="3">
        <f t="shared" si="43"/>
        <v>6264592</v>
      </c>
      <c r="AA414" s="3">
        <f t="shared" si="44"/>
        <v>120312</v>
      </c>
      <c r="AB414" s="3">
        <f t="shared" si="45"/>
        <v>41143</v>
      </c>
      <c r="AC414" s="3">
        <f t="shared" si="46"/>
        <v>44729</v>
      </c>
      <c r="AD414" s="3">
        <f t="shared" si="47"/>
        <v>48361</v>
      </c>
    </row>
    <row r="415" spans="1:30" x14ac:dyDescent="0.15">
      <c r="A415" s="3">
        <v>410</v>
      </c>
      <c r="B415" s="3" t="str">
        <f t="shared" si="42"/>
        <v>通天塔410层boss</v>
      </c>
      <c r="C415" s="3">
        <f>INDEX([5]通天塔!$F$47:$F$1046,A415)</f>
        <v>436</v>
      </c>
      <c r="D415" s="3">
        <f t="shared" si="48"/>
        <v>436</v>
      </c>
      <c r="E415" s="3" t="s">
        <v>25</v>
      </c>
      <c r="F415" s="3" t="s">
        <v>26</v>
      </c>
      <c r="G415" s="3">
        <v>30</v>
      </c>
      <c r="H415" s="3">
        <v>30</v>
      </c>
      <c r="I415" s="3">
        <v>0.2</v>
      </c>
      <c r="J415" s="4">
        <v>0.7</v>
      </c>
      <c r="K415" s="4">
        <v>1</v>
      </c>
      <c r="L415" s="4">
        <v>5</v>
      </c>
      <c r="M415" s="3">
        <v>1</v>
      </c>
      <c r="N415" s="3">
        <v>2</v>
      </c>
      <c r="O415" s="3">
        <f>HLOOKUP(O$5,[1]非R能力!$B$8:$F$558,$D415+1,0)</f>
        <v>1434685.9200821349</v>
      </c>
      <c r="P415" s="3">
        <f>HLOOKUP(P$5,[1]非R能力!$B$8:$F$558,$D415+1,0)</f>
        <v>206414.1017920115</v>
      </c>
      <c r="Q415" s="3">
        <f>HLOOKUP(Q$5,[1]非R能力!$B$8:$F$558,$D415+1,0)</f>
        <v>110859.1838453581</v>
      </c>
      <c r="R415" s="3">
        <f>HLOOKUP(R$5,[1]非R能力!$B$8:$F$558,$D415+1,0)</f>
        <v>33938.80624091834</v>
      </c>
      <c r="S415" s="3">
        <f>HLOOKUP(S$5,[1]非R能力!$B$8:$F$558,$D415+1,0)</f>
        <v>44844.878834431263</v>
      </c>
      <c r="T415" s="3">
        <f>INDEX([1]非R能力!$H$9:$H$558,D415)</f>
        <v>40799.295662448589</v>
      </c>
      <c r="U415" s="3">
        <f>IF(INDEX([1]非R能力!$FK$9:$FK$558,D415)=0,0,10)</f>
        <v>10</v>
      </c>
      <c r="V415" s="3">
        <f>IF(INDEX([1]非R能力!$FH$9:$FH$558,D415)=0,0,5000)</f>
        <v>5000</v>
      </c>
      <c r="W415" s="3">
        <f>HLOOKUP(W$5,[2]人物技能基础!$O$3:$Q$553,$D415+1,0)</f>
        <v>3.637142857142857</v>
      </c>
      <c r="X415" s="3">
        <f>HLOOKUP(X$5,[2]人物技能基础!$O$3:$Q$553,$D415+1,0)</f>
        <v>2.0186428571428574</v>
      </c>
      <c r="Y415" s="3">
        <f>HLOOKUP(Y$5,[2]人物技能基础!$O$3:$Q$553,$D415+1,0)</f>
        <v>99.964285714285708</v>
      </c>
      <c r="Z415" s="3">
        <f t="shared" si="43"/>
        <v>6287265</v>
      </c>
      <c r="AA415" s="3">
        <f t="shared" si="44"/>
        <v>120623</v>
      </c>
      <c r="AB415" s="3">
        <f t="shared" si="45"/>
        <v>41282</v>
      </c>
      <c r="AC415" s="3">
        <f t="shared" si="46"/>
        <v>44844</v>
      </c>
      <c r="AD415" s="3">
        <f t="shared" si="47"/>
        <v>48484</v>
      </c>
    </row>
    <row r="416" spans="1:30" x14ac:dyDescent="0.15">
      <c r="A416" s="3">
        <v>411</v>
      </c>
      <c r="B416" s="3" t="str">
        <f t="shared" si="42"/>
        <v>通天塔411层boss</v>
      </c>
      <c r="C416" s="3">
        <f>INDEX([5]通天塔!$F$47:$F$1046,A416)</f>
        <v>438</v>
      </c>
      <c r="D416" s="3">
        <f t="shared" si="48"/>
        <v>438</v>
      </c>
      <c r="E416" s="3" t="s">
        <v>25</v>
      </c>
      <c r="F416" s="3" t="s">
        <v>26</v>
      </c>
      <c r="G416" s="3">
        <v>30</v>
      </c>
      <c r="H416" s="3">
        <v>30</v>
      </c>
      <c r="I416" s="3">
        <v>0.2</v>
      </c>
      <c r="J416" s="4">
        <v>0.7</v>
      </c>
      <c r="K416" s="4">
        <v>1</v>
      </c>
      <c r="L416" s="4">
        <v>5</v>
      </c>
      <c r="M416" s="3">
        <v>1</v>
      </c>
      <c r="N416" s="3">
        <v>2</v>
      </c>
      <c r="O416" s="3">
        <f>HLOOKUP(O$5,[1]非R能力!$B$8:$F$558,$D416+1,0)</f>
        <v>1446824.7575959573</v>
      </c>
      <c r="P416" s="3">
        <f>HLOOKUP(P$5,[1]非R能力!$B$8:$F$558,$D416+1,0)</f>
        <v>207726.05007900522</v>
      </c>
      <c r="Q416" s="3">
        <f>HLOOKUP(Q$5,[1]非R能力!$B$8:$F$558,$D416+1,0)</f>
        <v>111365.83615494624</v>
      </c>
      <c r="R416" s="3">
        <f>HLOOKUP(R$5,[1]非R能力!$B$8:$F$558,$D416+1,0)</f>
        <v>34109.986926825724</v>
      </c>
      <c r="S416" s="3">
        <f>HLOOKUP(S$5,[1]非R能力!$B$8:$F$558,$D416+1,0)</f>
        <v>45040.79945920864</v>
      </c>
      <c r="T416" s="3">
        <f>INDEX([1]非R能力!$H$9:$H$558,D416)</f>
        <v>41257.945550198121</v>
      </c>
      <c r="U416" s="3">
        <f>IF(INDEX([1]非R能力!$FK$9:$FK$558,D416)=0,0,10)</f>
        <v>10</v>
      </c>
      <c r="V416" s="3">
        <f>IF(INDEX([1]非R能力!$FH$9:$FH$558,D416)=0,0,5000)</f>
        <v>5000</v>
      </c>
      <c r="W416" s="3">
        <f>HLOOKUP(W$5,[2]人物技能基础!$O$3:$Q$553,$D416+1,0)</f>
        <v>3.637142857142857</v>
      </c>
      <c r="X416" s="3">
        <f>HLOOKUP(X$5,[2]人物技能基础!$O$3:$Q$553,$D416+1,0)</f>
        <v>2.0186428571428574</v>
      </c>
      <c r="Y416" s="3">
        <f>HLOOKUP(Y$5,[2]人物技能基础!$O$3:$Q$553,$D416+1,0)</f>
        <v>99.964285714285708</v>
      </c>
      <c r="Z416" s="3">
        <f t="shared" si="43"/>
        <v>6330544</v>
      </c>
      <c r="AA416" s="3">
        <f t="shared" si="44"/>
        <v>121211</v>
      </c>
      <c r="AB416" s="3">
        <f t="shared" si="45"/>
        <v>41545</v>
      </c>
      <c r="AC416" s="3">
        <f t="shared" si="46"/>
        <v>45040</v>
      </c>
      <c r="AD416" s="3">
        <f t="shared" si="47"/>
        <v>48728</v>
      </c>
    </row>
    <row r="417" spans="1:30" x14ac:dyDescent="0.15">
      <c r="A417" s="3">
        <v>412</v>
      </c>
      <c r="B417" s="3" t="str">
        <f t="shared" si="42"/>
        <v>通天塔412层boss</v>
      </c>
      <c r="C417" s="3">
        <f>INDEX([5]通天塔!$F$47:$F$1046,A417)</f>
        <v>439</v>
      </c>
      <c r="D417" s="3">
        <f t="shared" si="48"/>
        <v>439</v>
      </c>
      <c r="E417" s="3" t="s">
        <v>25</v>
      </c>
      <c r="F417" s="3" t="s">
        <v>26</v>
      </c>
      <c r="G417" s="3">
        <v>30</v>
      </c>
      <c r="H417" s="3">
        <v>30</v>
      </c>
      <c r="I417" s="3">
        <v>0.2</v>
      </c>
      <c r="J417" s="4">
        <v>0.7</v>
      </c>
      <c r="K417" s="4">
        <v>1</v>
      </c>
      <c r="L417" s="4">
        <v>5</v>
      </c>
      <c r="M417" s="3">
        <v>1</v>
      </c>
      <c r="N417" s="3">
        <v>2</v>
      </c>
      <c r="O417" s="3">
        <f>HLOOKUP(O$5,[1]非R能力!$B$8:$F$558,$D417+1,0)</f>
        <v>1452464.5496689787</v>
      </c>
      <c r="P417" s="3">
        <f>HLOOKUP(P$5,[1]非R能力!$B$8:$F$558,$D417+1,0)</f>
        <v>208371.12073811924</v>
      </c>
      <c r="Q417" s="3">
        <f>HLOOKUP(Q$5,[1]非R能力!$B$8:$F$558,$D417+1,0)</f>
        <v>111615.33469961157</v>
      </c>
      <c r="R417" s="3">
        <f>HLOOKUP(R$5,[1]非R能力!$B$8:$F$558,$D417+1,0)</f>
        <v>34192.76348839447</v>
      </c>
      <c r="S417" s="3">
        <f>HLOOKUP(S$5,[1]非R能力!$B$8:$F$558,$D417+1,0)</f>
        <v>45133.640389866909</v>
      </c>
      <c r="T417" s="3">
        <f>INDEX([1]非R能力!$H$9:$H$558,D417)</f>
        <v>41488.810796160011</v>
      </c>
      <c r="U417" s="3">
        <f>IF(INDEX([1]非R能力!$FK$9:$FK$558,D417)=0,0,10)</f>
        <v>10</v>
      </c>
      <c r="V417" s="3">
        <f>IF(INDEX([1]非R能力!$FH$9:$FH$558,D417)=0,0,5000)</f>
        <v>5000</v>
      </c>
      <c r="W417" s="3">
        <f>HLOOKUP(W$5,[2]人物技能基础!$O$3:$Q$553,$D417+1,0)</f>
        <v>3.637142857142857</v>
      </c>
      <c r="X417" s="3">
        <f>HLOOKUP(X$5,[2]人物技能基础!$O$3:$Q$553,$D417+1,0)</f>
        <v>2.0186428571428574</v>
      </c>
      <c r="Y417" s="3">
        <f>HLOOKUP(Y$5,[2]人物技能基础!$O$3:$Q$553,$D417+1,0)</f>
        <v>99.964285714285708</v>
      </c>
      <c r="Z417" s="3">
        <f t="shared" si="43"/>
        <v>6351924</v>
      </c>
      <c r="AA417" s="3">
        <f t="shared" si="44"/>
        <v>121498</v>
      </c>
      <c r="AB417" s="3">
        <f t="shared" si="45"/>
        <v>41674</v>
      </c>
      <c r="AC417" s="3">
        <f t="shared" si="46"/>
        <v>45133</v>
      </c>
      <c r="AD417" s="3">
        <f t="shared" si="47"/>
        <v>48846</v>
      </c>
    </row>
    <row r="418" spans="1:30" x14ac:dyDescent="0.15">
      <c r="A418" s="3">
        <v>413</v>
      </c>
      <c r="B418" s="3" t="str">
        <f t="shared" si="42"/>
        <v>通天塔413层boss</v>
      </c>
      <c r="C418" s="3">
        <f>INDEX([5]通天塔!$F$47:$F$1046,A418)</f>
        <v>440</v>
      </c>
      <c r="D418" s="3">
        <f t="shared" si="48"/>
        <v>440</v>
      </c>
      <c r="E418" s="3" t="s">
        <v>25</v>
      </c>
      <c r="F418" s="3" t="s">
        <v>26</v>
      </c>
      <c r="G418" s="3">
        <v>30</v>
      </c>
      <c r="H418" s="3">
        <v>30</v>
      </c>
      <c r="I418" s="3">
        <v>0.2</v>
      </c>
      <c r="J418" s="4">
        <v>0.7</v>
      </c>
      <c r="K418" s="4">
        <v>1</v>
      </c>
      <c r="L418" s="4">
        <v>5</v>
      </c>
      <c r="M418" s="3">
        <v>1</v>
      </c>
      <c r="N418" s="3">
        <v>2</v>
      </c>
      <c r="O418" s="3">
        <f>HLOOKUP(O$5,[1]非R能力!$B$8:$F$558,$D418+1,0)</f>
        <v>1458109.7128389841</v>
      </c>
      <c r="P418" s="3">
        <f>HLOOKUP(P$5,[1]非R能力!$B$8:$F$558,$D418+1,0)</f>
        <v>209064.96623831347</v>
      </c>
      <c r="Q418" s="3">
        <f>HLOOKUP(Q$5,[1]非R能力!$B$8:$F$558,$D418+1,0)</f>
        <v>111884.60893537411</v>
      </c>
      <c r="R418" s="3">
        <f>HLOOKUP(R$5,[1]非R能力!$B$8:$F$558,$D418+1,0)</f>
        <v>34279.23063372208</v>
      </c>
      <c r="S418" s="3">
        <f>HLOOKUP(S$5,[1]非R能力!$B$8:$F$558,$D418+1,0)</f>
        <v>45249.240535381068</v>
      </c>
      <c r="T418" s="3">
        <f>INDEX([1]非R能力!$H$9:$H$558,D418)</f>
        <v>41720.707546861559</v>
      </c>
      <c r="U418" s="3">
        <f>IF(INDEX([1]非R能力!$FK$9:$FK$558,D418)=0,0,10)</f>
        <v>10</v>
      </c>
      <c r="V418" s="3">
        <f>IF(INDEX([1]非R能力!$FH$9:$FH$558,D418)=0,0,5000)</f>
        <v>5000</v>
      </c>
      <c r="W418" s="3">
        <f>HLOOKUP(W$5,[2]人物技能基础!$O$3:$Q$553,$D418+1,0)</f>
        <v>3.637142857142857</v>
      </c>
      <c r="X418" s="3">
        <f>HLOOKUP(X$5,[2]人物技能基础!$O$3:$Q$553,$D418+1,0)</f>
        <v>2.0186428571428574</v>
      </c>
      <c r="Y418" s="3">
        <f>HLOOKUP(Y$5,[2]人物技能基础!$O$3:$Q$553,$D418+1,0)</f>
        <v>99.964285714285708</v>
      </c>
      <c r="Z418" s="3">
        <f t="shared" si="43"/>
        <v>6374670</v>
      </c>
      <c r="AA418" s="3">
        <f t="shared" si="44"/>
        <v>121805</v>
      </c>
      <c r="AB418" s="3">
        <f t="shared" si="45"/>
        <v>41812</v>
      </c>
      <c r="AC418" s="3">
        <f t="shared" si="46"/>
        <v>45249</v>
      </c>
      <c r="AD418" s="3">
        <f t="shared" si="47"/>
        <v>48970</v>
      </c>
    </row>
    <row r="419" spans="1:30" x14ac:dyDescent="0.15">
      <c r="A419" s="3">
        <v>414</v>
      </c>
      <c r="B419" s="3" t="str">
        <f t="shared" si="42"/>
        <v>通天塔414层boss</v>
      </c>
      <c r="C419" s="3">
        <f>INDEX([5]通天塔!$F$47:$F$1046,A419)</f>
        <v>441</v>
      </c>
      <c r="D419" s="3">
        <f t="shared" si="48"/>
        <v>441</v>
      </c>
      <c r="E419" s="3" t="s">
        <v>25</v>
      </c>
      <c r="F419" s="3" t="s">
        <v>26</v>
      </c>
      <c r="G419" s="3">
        <v>30</v>
      </c>
      <c r="H419" s="3">
        <v>30</v>
      </c>
      <c r="I419" s="3">
        <v>0.2</v>
      </c>
      <c r="J419" s="4">
        <v>0.7</v>
      </c>
      <c r="K419" s="4">
        <v>1</v>
      </c>
      <c r="L419" s="4">
        <v>5</v>
      </c>
      <c r="M419" s="3">
        <v>1</v>
      </c>
      <c r="N419" s="3">
        <v>2</v>
      </c>
      <c r="O419" s="3">
        <f>HLOOKUP(O$5,[1]非R能力!$B$8:$F$558,$D419+1,0)</f>
        <v>1464566.2948373109</v>
      </c>
      <c r="P419" s="3">
        <f>HLOOKUP(P$5,[1]非R能力!$B$8:$F$558,$D419+1,0)</f>
        <v>209744.13074823486</v>
      </c>
      <c r="Q419" s="3">
        <f>HLOOKUP(Q$5,[1]非R能力!$B$8:$F$558,$D419+1,0)</f>
        <v>112139.90220587362</v>
      </c>
      <c r="R419" s="3">
        <f>HLOOKUP(R$5,[1]非R能力!$B$8:$F$558,$D419+1,0)</f>
        <v>34362.132111504812</v>
      </c>
      <c r="S419" s="3">
        <f>HLOOKUP(S$5,[1]非R能力!$B$8:$F$558,$D419+1,0)</f>
        <v>45351.779130628202</v>
      </c>
      <c r="T419" s="3">
        <f>INDEX([1]非R能力!$H$9:$H$558,D419)</f>
        <v>41953.639287497383</v>
      </c>
      <c r="U419" s="3">
        <f>IF(INDEX([1]非R能力!$FK$9:$FK$558,D419)=0,0,10)</f>
        <v>10</v>
      </c>
      <c r="V419" s="3">
        <f>IF(INDEX([1]非R能力!$FH$9:$FH$558,D419)=0,0,5000)</f>
        <v>5000</v>
      </c>
      <c r="W419" s="3">
        <f>HLOOKUP(W$5,[2]人物技能基础!$O$3:$Q$553,$D419+1,0)</f>
        <v>3.637142857142857</v>
      </c>
      <c r="X419" s="3">
        <f>HLOOKUP(X$5,[2]人物技能基础!$O$3:$Q$553,$D419+1,0)</f>
        <v>2.0186428571428574</v>
      </c>
      <c r="Y419" s="3">
        <f>HLOOKUP(Y$5,[2]人物技能基础!$O$3:$Q$553,$D419+1,0)</f>
        <v>99.964285714285708</v>
      </c>
      <c r="Z419" s="3">
        <f t="shared" si="43"/>
        <v>6397004</v>
      </c>
      <c r="AA419" s="3">
        <f t="shared" si="44"/>
        <v>122103</v>
      </c>
      <c r="AB419" s="3">
        <f t="shared" si="45"/>
        <v>41948</v>
      </c>
      <c r="AC419" s="3">
        <f t="shared" si="46"/>
        <v>45351</v>
      </c>
      <c r="AD419" s="3">
        <f t="shared" si="47"/>
        <v>49088</v>
      </c>
    </row>
    <row r="420" spans="1:30" x14ac:dyDescent="0.15">
      <c r="A420" s="3">
        <v>415</v>
      </c>
      <c r="B420" s="3" t="str">
        <f t="shared" si="42"/>
        <v>通天塔415层boss</v>
      </c>
      <c r="C420" s="3">
        <f>INDEX([5]通天塔!$F$47:$F$1046,A420)</f>
        <v>443</v>
      </c>
      <c r="D420" s="3">
        <f t="shared" si="48"/>
        <v>443</v>
      </c>
      <c r="E420" s="3" t="s">
        <v>25</v>
      </c>
      <c r="F420" s="3" t="s">
        <v>26</v>
      </c>
      <c r="G420" s="3">
        <v>30</v>
      </c>
      <c r="H420" s="3">
        <v>30</v>
      </c>
      <c r="I420" s="3">
        <v>0.2</v>
      </c>
      <c r="J420" s="4">
        <v>0.7</v>
      </c>
      <c r="K420" s="4">
        <v>1</v>
      </c>
      <c r="L420" s="4">
        <v>5</v>
      </c>
      <c r="M420" s="3">
        <v>1</v>
      </c>
      <c r="N420" s="3">
        <v>2</v>
      </c>
      <c r="O420" s="3">
        <f>HLOOKUP(O$5,[1]非R能力!$B$8:$F$558,$D420+1,0)</f>
        <v>1475614.2156963709</v>
      </c>
      <c r="P420" s="3">
        <f>HLOOKUP(P$5,[1]非R能力!$B$8:$F$558,$D420+1,0)</f>
        <v>211012.40674569237</v>
      </c>
      <c r="Q420" s="3">
        <f>HLOOKUP(Q$5,[1]非R能力!$B$8:$F$558,$D420+1,0)</f>
        <v>112645.49921840834</v>
      </c>
      <c r="R420" s="3">
        <f>HLOOKUP(R$5,[1]非R能力!$B$8:$F$558,$D420+1,0)</f>
        <v>34531.119326305095</v>
      </c>
      <c r="S420" s="3">
        <f>HLOOKUP(S$5,[1]非R能力!$B$8:$F$558,$D420+1,0)</f>
        <v>45555.866778384807</v>
      </c>
      <c r="T420" s="3">
        <f>INDEX([1]非R能力!$H$9:$H$558,D420)</f>
        <v>42422.621710083797</v>
      </c>
      <c r="U420" s="3">
        <f>IF(INDEX([1]非R能力!$FK$9:$FK$558,D420)=0,0,10)</f>
        <v>10</v>
      </c>
      <c r="V420" s="3">
        <f>IF(INDEX([1]非R能力!$FH$9:$FH$558,D420)=0,0,5000)</f>
        <v>5000</v>
      </c>
      <c r="W420" s="3">
        <f>HLOOKUP(W$5,[2]人物技能基础!$O$3:$Q$553,$D420+1,0)</f>
        <v>3.637142857142857</v>
      </c>
      <c r="X420" s="3">
        <f>HLOOKUP(X$5,[2]人物技能基础!$O$3:$Q$553,$D420+1,0)</f>
        <v>2.0186428571428574</v>
      </c>
      <c r="Y420" s="3">
        <f>HLOOKUP(Y$5,[2]人物技能基础!$O$3:$Q$553,$D420+1,0)</f>
        <v>99.964285714285708</v>
      </c>
      <c r="Z420" s="3">
        <f t="shared" si="43"/>
        <v>6439280</v>
      </c>
      <c r="AA420" s="3">
        <f t="shared" si="44"/>
        <v>122682</v>
      </c>
      <c r="AB420" s="3">
        <f t="shared" si="45"/>
        <v>42202</v>
      </c>
      <c r="AC420" s="3">
        <f t="shared" si="46"/>
        <v>45555</v>
      </c>
      <c r="AD420" s="3">
        <f t="shared" si="47"/>
        <v>49330</v>
      </c>
    </row>
    <row r="421" spans="1:30" x14ac:dyDescent="0.15">
      <c r="A421" s="3">
        <v>416</v>
      </c>
      <c r="B421" s="3" t="str">
        <f t="shared" si="42"/>
        <v>通天塔416层boss</v>
      </c>
      <c r="C421" s="3">
        <f>INDEX([5]通天塔!$F$47:$F$1046,A421)</f>
        <v>444</v>
      </c>
      <c r="D421" s="3">
        <f t="shared" si="48"/>
        <v>444</v>
      </c>
      <c r="E421" s="3" t="s">
        <v>25</v>
      </c>
      <c r="F421" s="3" t="s">
        <v>26</v>
      </c>
      <c r="G421" s="3">
        <v>30</v>
      </c>
      <c r="H421" s="3">
        <v>30</v>
      </c>
      <c r="I421" s="3">
        <v>0.2</v>
      </c>
      <c r="J421" s="4">
        <v>0.7</v>
      </c>
      <c r="K421" s="4">
        <v>1</v>
      </c>
      <c r="L421" s="4">
        <v>5</v>
      </c>
      <c r="M421" s="3">
        <v>1</v>
      </c>
      <c r="N421" s="3">
        <v>2</v>
      </c>
      <c r="O421" s="3">
        <f>HLOOKUP(O$5,[1]非R能力!$B$8:$F$558,$D421+1,0)</f>
        <v>1480867.1975167505</v>
      </c>
      <c r="P421" s="3">
        <f>HLOOKUP(P$5,[1]非R能力!$B$8:$F$558,$D421+1,0)</f>
        <v>211627.17954876626</v>
      </c>
      <c r="Q421" s="3">
        <f>HLOOKUP(Q$5,[1]非R能力!$B$8:$F$558,$D421+1,0)</f>
        <v>112886.37031602066</v>
      </c>
      <c r="R421" s="3">
        <f>HLOOKUP(R$5,[1]非R能力!$B$8:$F$558,$D421+1,0)</f>
        <v>34612.06698810048</v>
      </c>
      <c r="S421" s="3">
        <f>HLOOKUP(S$5,[1]非R能力!$B$8:$F$558,$D421+1,0)</f>
        <v>45646.055710750792</v>
      </c>
      <c r="T421" s="3">
        <f>INDEX([1]非R能力!$H$9:$H$558,D421)</f>
        <v>42658.679393157254</v>
      </c>
      <c r="U421" s="3">
        <f>IF(INDEX([1]非R能力!$FK$9:$FK$558,D421)=0,0,10)</f>
        <v>10</v>
      </c>
      <c r="V421" s="3">
        <f>IF(INDEX([1]非R能力!$FH$9:$FH$558,D421)=0,0,5000)</f>
        <v>5000</v>
      </c>
      <c r="W421" s="3">
        <f>HLOOKUP(W$5,[2]人物技能基础!$O$3:$Q$553,$D421+1,0)</f>
        <v>3.637142857142857</v>
      </c>
      <c r="X421" s="3">
        <f>HLOOKUP(X$5,[2]人物技能基础!$O$3:$Q$553,$D421+1,0)</f>
        <v>2.0186428571428574</v>
      </c>
      <c r="Y421" s="3">
        <f>HLOOKUP(Y$5,[2]人物技能基础!$O$3:$Q$553,$D421+1,0)</f>
        <v>99.964285714285708</v>
      </c>
      <c r="Z421" s="3">
        <f t="shared" si="43"/>
        <v>6459923</v>
      </c>
      <c r="AA421" s="3">
        <f t="shared" si="44"/>
        <v>122958</v>
      </c>
      <c r="AB421" s="3">
        <f t="shared" si="45"/>
        <v>42325</v>
      </c>
      <c r="AC421" s="3">
        <f t="shared" si="46"/>
        <v>45646</v>
      </c>
      <c r="AD421" s="3">
        <f t="shared" si="47"/>
        <v>49445</v>
      </c>
    </row>
    <row r="422" spans="1:30" x14ac:dyDescent="0.15">
      <c r="A422" s="3">
        <v>417</v>
      </c>
      <c r="B422" s="3" t="str">
        <f t="shared" si="42"/>
        <v>通天塔417层boss</v>
      </c>
      <c r="C422" s="3">
        <f>INDEX([5]通天塔!$F$47:$F$1046,A422)</f>
        <v>445</v>
      </c>
      <c r="D422" s="3">
        <f t="shared" si="48"/>
        <v>445</v>
      </c>
      <c r="E422" s="3" t="s">
        <v>25</v>
      </c>
      <c r="F422" s="3" t="s">
        <v>26</v>
      </c>
      <c r="G422" s="3">
        <v>30</v>
      </c>
      <c r="H422" s="3">
        <v>30</v>
      </c>
      <c r="I422" s="3">
        <v>0.2</v>
      </c>
      <c r="J422" s="4">
        <v>0.7</v>
      </c>
      <c r="K422" s="4">
        <v>1</v>
      </c>
      <c r="L422" s="4">
        <v>5</v>
      </c>
      <c r="M422" s="3">
        <v>1</v>
      </c>
      <c r="N422" s="3">
        <v>2</v>
      </c>
      <c r="O422" s="3">
        <f>HLOOKUP(O$5,[1]非R能力!$B$8:$F$558,$D422+1,0)</f>
        <v>1486702.2396813012</v>
      </c>
      <c r="P422" s="3">
        <f>HLOOKUP(P$5,[1]非R能力!$B$8:$F$558,$D422+1,0)</f>
        <v>212302.68556868951</v>
      </c>
      <c r="Q422" s="3">
        <f>HLOOKUP(Q$5,[1]非R能力!$B$8:$F$558,$D422+1,0)</f>
        <v>113133.80540955573</v>
      </c>
      <c r="R422" s="3">
        <f>HLOOKUP(R$5,[1]非R能力!$B$8:$F$558,$D422+1,0)</f>
        <v>34695.998061183287</v>
      </c>
      <c r="S422" s="3">
        <f>HLOOKUP(S$5,[1]非R能力!$B$8:$F$558,$D422+1,0)</f>
        <v>45746.546233047266</v>
      </c>
      <c r="T422" s="3">
        <f>INDEX([1]非R能力!$H$9:$H$558,D422)</f>
        <v>42895.786068410627</v>
      </c>
      <c r="U422" s="3">
        <f>IF(INDEX([1]非R能力!$FK$9:$FK$558,D422)=0,0,10)</f>
        <v>10</v>
      </c>
      <c r="V422" s="3">
        <f>IF(INDEX([1]非R能力!$FH$9:$FH$558,D422)=0,0,5000)</f>
        <v>5000</v>
      </c>
      <c r="W422" s="3">
        <f>HLOOKUP(W$5,[2]人物技能基础!$O$3:$Q$553,$D422+1,0)</f>
        <v>3.637142857142857</v>
      </c>
      <c r="X422" s="3">
        <f>HLOOKUP(X$5,[2]人物技能基础!$O$3:$Q$553,$D422+1,0)</f>
        <v>2.0186428571428574</v>
      </c>
      <c r="Y422" s="3">
        <f>HLOOKUP(Y$5,[2]人物技能基础!$O$3:$Q$553,$D422+1,0)</f>
        <v>99.964285714285708</v>
      </c>
      <c r="Z422" s="3">
        <f t="shared" si="43"/>
        <v>6482237</v>
      </c>
      <c r="AA422" s="3">
        <f t="shared" si="44"/>
        <v>123245</v>
      </c>
      <c r="AB422" s="3">
        <f t="shared" si="45"/>
        <v>42460</v>
      </c>
      <c r="AC422" s="3">
        <f t="shared" si="46"/>
        <v>45746</v>
      </c>
      <c r="AD422" s="3">
        <f t="shared" si="47"/>
        <v>49565</v>
      </c>
    </row>
    <row r="423" spans="1:30" x14ac:dyDescent="0.15">
      <c r="A423" s="3">
        <v>418</v>
      </c>
      <c r="B423" s="3" t="str">
        <f t="shared" si="42"/>
        <v>通天塔418层boss</v>
      </c>
      <c r="C423" s="3">
        <f>INDEX([5]通天塔!$F$47:$F$1046,A423)</f>
        <v>447</v>
      </c>
      <c r="D423" s="3">
        <f t="shared" si="48"/>
        <v>447</v>
      </c>
      <c r="E423" s="3" t="s">
        <v>25</v>
      </c>
      <c r="F423" s="3" t="s">
        <v>26</v>
      </c>
      <c r="G423" s="3">
        <v>30</v>
      </c>
      <c r="H423" s="3">
        <v>30</v>
      </c>
      <c r="I423" s="3">
        <v>0.2</v>
      </c>
      <c r="J423" s="4">
        <v>0.7</v>
      </c>
      <c r="K423" s="4">
        <v>1</v>
      </c>
      <c r="L423" s="4">
        <v>5</v>
      </c>
      <c r="M423" s="3">
        <v>1</v>
      </c>
      <c r="N423" s="3">
        <v>2</v>
      </c>
      <c r="O423" s="3">
        <f>HLOOKUP(O$5,[1]非R能力!$B$8:$F$558,$D423+1,0)</f>
        <v>1497893.516013921</v>
      </c>
      <c r="P423" s="3">
        <f>HLOOKUP(P$5,[1]非R能力!$B$8:$F$558,$D423+1,0)</f>
        <v>213602.19061906319</v>
      </c>
      <c r="Q423" s="3">
        <f>HLOOKUP(Q$5,[1]非R能力!$B$8:$F$558,$D423+1,0)</f>
        <v>113649.69881018795</v>
      </c>
      <c r="R423" s="3">
        <f>HLOOKUP(R$5,[1]非R能力!$B$8:$F$558,$D423+1,0)</f>
        <v>34863.415993455637</v>
      </c>
      <c r="S423" s="3">
        <f>HLOOKUP(S$5,[1]非R能力!$B$8:$F$558,$D423+1,0)</f>
        <v>45956.88098158106</v>
      </c>
      <c r="T423" s="3">
        <f>INDEX([1]非R能力!$H$9:$H$558,D423)</f>
        <v>43373.160465316818</v>
      </c>
      <c r="U423" s="3">
        <f>IF(INDEX([1]非R能力!$FK$9:$FK$558,D423)=0,0,10)</f>
        <v>10</v>
      </c>
      <c r="V423" s="3">
        <f>IF(INDEX([1]非R能力!$FH$9:$FH$558,D423)=0,0,5000)</f>
        <v>5000</v>
      </c>
      <c r="W423" s="3">
        <f>HLOOKUP(W$5,[2]人物技能基础!$O$3:$Q$553,$D423+1,0)</f>
        <v>3.637142857142857</v>
      </c>
      <c r="X423" s="3">
        <f>HLOOKUP(X$5,[2]人物技能基础!$O$3:$Q$553,$D423+1,0)</f>
        <v>2.0186428571428574</v>
      </c>
      <c r="Y423" s="3">
        <f>HLOOKUP(Y$5,[2]人物技能基础!$O$3:$Q$553,$D423+1,0)</f>
        <v>99.964285714285708</v>
      </c>
      <c r="Z423" s="3">
        <f t="shared" si="43"/>
        <v>6525510</v>
      </c>
      <c r="AA423" s="3">
        <f t="shared" si="44"/>
        <v>123835</v>
      </c>
      <c r="AB423" s="3">
        <f t="shared" si="45"/>
        <v>42720</v>
      </c>
      <c r="AC423" s="3">
        <f t="shared" si="46"/>
        <v>45956</v>
      </c>
      <c r="AD423" s="3">
        <f t="shared" si="47"/>
        <v>49804</v>
      </c>
    </row>
    <row r="424" spans="1:30" x14ac:dyDescent="0.15">
      <c r="A424" s="3">
        <v>419</v>
      </c>
      <c r="B424" s="3" t="str">
        <f t="shared" si="42"/>
        <v>通天塔419层boss</v>
      </c>
      <c r="C424" s="3">
        <f>INDEX([5]通天塔!$F$47:$F$1046,A424)</f>
        <v>448</v>
      </c>
      <c r="D424" s="3">
        <f t="shared" si="48"/>
        <v>448</v>
      </c>
      <c r="E424" s="3" t="s">
        <v>25</v>
      </c>
      <c r="F424" s="3" t="s">
        <v>26</v>
      </c>
      <c r="G424" s="3">
        <v>30</v>
      </c>
      <c r="H424" s="3">
        <v>30</v>
      </c>
      <c r="I424" s="3">
        <v>0.2</v>
      </c>
      <c r="J424" s="4">
        <v>0.7</v>
      </c>
      <c r="K424" s="4">
        <v>1</v>
      </c>
      <c r="L424" s="4">
        <v>5</v>
      </c>
      <c r="M424" s="3">
        <v>1</v>
      </c>
      <c r="N424" s="3">
        <v>2</v>
      </c>
      <c r="O424" s="3">
        <f>HLOOKUP(O$5,[1]非R能力!$B$8:$F$558,$D424+1,0)</f>
        <v>1503271.0560948756</v>
      </c>
      <c r="P424" s="3">
        <f>HLOOKUP(P$5,[1]非R能力!$B$8:$F$558,$D424+1,0)</f>
        <v>214229.08366277456</v>
      </c>
      <c r="Q424" s="3">
        <f>HLOOKUP(Q$5,[1]非R能力!$B$8:$F$558,$D424+1,0)</f>
        <v>113887.54961707996</v>
      </c>
      <c r="R424" s="3">
        <f>HLOOKUP(R$5,[1]非R能力!$B$8:$F$558,$D424+1,0)</f>
        <v>34944.146880117565</v>
      </c>
      <c r="S424" s="3">
        <f>HLOOKUP(S$5,[1]非R能力!$B$8:$F$558,$D424+1,0)</f>
        <v>46048.283477999939</v>
      </c>
      <c r="T424" s="3">
        <f>INDEX([1]非R能力!$H$9:$H$558,D424)</f>
        <v>43613.435237266269</v>
      </c>
      <c r="U424" s="3">
        <f>IF(INDEX([1]非R能力!$FK$9:$FK$558,D424)=0,0,10)</f>
        <v>10</v>
      </c>
      <c r="V424" s="3">
        <f>IF(INDEX([1]非R能力!$FH$9:$FH$558,D424)=0,0,5000)</f>
        <v>5000</v>
      </c>
      <c r="W424" s="3">
        <f>HLOOKUP(W$5,[2]人物技能基础!$O$3:$Q$553,$D424+1,0)</f>
        <v>3.637142857142857</v>
      </c>
      <c r="X424" s="3">
        <f>HLOOKUP(X$5,[2]人物技能基础!$O$3:$Q$553,$D424+1,0)</f>
        <v>2.0186428571428574</v>
      </c>
      <c r="Y424" s="3">
        <f>HLOOKUP(Y$5,[2]人物技能基础!$O$3:$Q$553,$D424+1,0)</f>
        <v>99.964285714285708</v>
      </c>
      <c r="Z424" s="3">
        <f t="shared" si="43"/>
        <v>6546567</v>
      </c>
      <c r="AA424" s="3">
        <f t="shared" si="44"/>
        <v>124109</v>
      </c>
      <c r="AB424" s="3">
        <f t="shared" si="45"/>
        <v>42845</v>
      </c>
      <c r="AC424" s="3">
        <f t="shared" si="46"/>
        <v>46048</v>
      </c>
      <c r="AD424" s="3">
        <f t="shared" si="47"/>
        <v>49920</v>
      </c>
    </row>
    <row r="425" spans="1:30" x14ac:dyDescent="0.15">
      <c r="A425" s="3">
        <v>420</v>
      </c>
      <c r="B425" s="3" t="str">
        <f t="shared" si="42"/>
        <v>通天塔420层boss</v>
      </c>
      <c r="C425" s="3">
        <f>INDEX([5]通天塔!$F$47:$F$1046,A425)</f>
        <v>450</v>
      </c>
      <c r="D425" s="3">
        <f t="shared" si="48"/>
        <v>450</v>
      </c>
      <c r="E425" s="3" t="s">
        <v>25</v>
      </c>
      <c r="F425" s="3" t="s">
        <v>26</v>
      </c>
      <c r="G425" s="3">
        <v>30</v>
      </c>
      <c r="H425" s="3">
        <v>30</v>
      </c>
      <c r="I425" s="3">
        <v>0.2</v>
      </c>
      <c r="J425" s="4">
        <v>0.7</v>
      </c>
      <c r="K425" s="4">
        <v>1</v>
      </c>
      <c r="L425" s="4">
        <v>5</v>
      </c>
      <c r="M425" s="3">
        <v>1</v>
      </c>
      <c r="N425" s="3">
        <v>2</v>
      </c>
      <c r="O425" s="3">
        <f>HLOOKUP(O$5,[1]非R能力!$B$8:$F$558,$D425+1,0)</f>
        <v>1514166.9132028678</v>
      </c>
      <c r="P425" s="3">
        <f>HLOOKUP(P$5,[1]非R能力!$B$8:$F$558,$D425+1,0)</f>
        <v>215507.00849542601</v>
      </c>
      <c r="Q425" s="3">
        <f>HLOOKUP(Q$5,[1]非R能力!$B$8:$F$558,$D425+1,0)</f>
        <v>114372.35447097827</v>
      </c>
      <c r="R425" s="3">
        <f>HLOOKUP(R$5,[1]非R能力!$B$8:$F$558,$D425+1,0)</f>
        <v>35109.591884710106</v>
      </c>
      <c r="S425" s="3">
        <f>HLOOKUP(S$5,[1]非R能力!$B$8:$F$558,$D425+1,0)</f>
        <v>46259.040423884748</v>
      </c>
      <c r="T425" s="3">
        <f>INDEX([1]非R能力!$H$9:$H$558,D425)</f>
        <v>44097.177600000017</v>
      </c>
      <c r="U425" s="3">
        <f>IF(INDEX([1]非R能力!$FK$9:$FK$558,D425)=0,0,10)</f>
        <v>10</v>
      </c>
      <c r="V425" s="3">
        <f>IF(INDEX([1]非R能力!$FH$9:$FH$558,D425)=0,0,5000)</f>
        <v>5000</v>
      </c>
      <c r="W425" s="3">
        <f>HLOOKUP(W$5,[2]人物技能基础!$O$3:$Q$553,$D425+1,0)</f>
        <v>3.637142857142857</v>
      </c>
      <c r="X425" s="3">
        <f>HLOOKUP(X$5,[2]人物技能基础!$O$3:$Q$553,$D425+1,0)</f>
        <v>2.0186428571428574</v>
      </c>
      <c r="Y425" s="3">
        <f>HLOOKUP(Y$5,[2]人物技能基础!$O$3:$Q$553,$D425+1,0)</f>
        <v>99.964285714285708</v>
      </c>
      <c r="Z425" s="3">
        <f t="shared" si="43"/>
        <v>6589351</v>
      </c>
      <c r="AA425" s="3">
        <f t="shared" si="44"/>
        <v>124666</v>
      </c>
      <c r="AB425" s="3">
        <f t="shared" si="45"/>
        <v>43101</v>
      </c>
      <c r="AC425" s="3">
        <f t="shared" si="46"/>
        <v>46259</v>
      </c>
      <c r="AD425" s="3">
        <f t="shared" si="47"/>
        <v>50156</v>
      </c>
    </row>
    <row r="426" spans="1:30" x14ac:dyDescent="0.15">
      <c r="A426" s="3">
        <v>421</v>
      </c>
      <c r="B426" s="3" t="str">
        <f t="shared" si="42"/>
        <v>通天塔421层boss</v>
      </c>
      <c r="C426" s="3">
        <f>INDEX([5]通天塔!$F$47:$F$1046,A426)</f>
        <v>450</v>
      </c>
      <c r="D426" s="3">
        <f t="shared" si="48"/>
        <v>450</v>
      </c>
      <c r="E426" s="3" t="s">
        <v>25</v>
      </c>
      <c r="F426" s="3" t="s">
        <v>26</v>
      </c>
      <c r="G426" s="3">
        <v>30</v>
      </c>
      <c r="H426" s="3">
        <v>30</v>
      </c>
      <c r="I426" s="3">
        <v>0.2</v>
      </c>
      <c r="J426" s="4">
        <v>0.7</v>
      </c>
      <c r="K426" s="4">
        <v>1</v>
      </c>
      <c r="L426" s="4">
        <v>5</v>
      </c>
      <c r="M426" s="3">
        <v>1</v>
      </c>
      <c r="N426" s="3">
        <v>2</v>
      </c>
      <c r="O426" s="3">
        <f>HLOOKUP(O$5,[1]非R能力!$B$8:$F$558,$D426+1,0)</f>
        <v>1514166.9132028678</v>
      </c>
      <c r="P426" s="3">
        <f>HLOOKUP(P$5,[1]非R能力!$B$8:$F$558,$D426+1,0)</f>
        <v>215507.00849542601</v>
      </c>
      <c r="Q426" s="3">
        <f>HLOOKUP(Q$5,[1]非R能力!$B$8:$F$558,$D426+1,0)</f>
        <v>114372.35447097827</v>
      </c>
      <c r="R426" s="3">
        <f>HLOOKUP(R$5,[1]非R能力!$B$8:$F$558,$D426+1,0)</f>
        <v>35109.591884710106</v>
      </c>
      <c r="S426" s="3">
        <f>HLOOKUP(S$5,[1]非R能力!$B$8:$F$558,$D426+1,0)</f>
        <v>46259.040423884748</v>
      </c>
      <c r="T426" s="3">
        <f>INDEX([1]非R能力!$H$9:$H$558,D426)</f>
        <v>44097.177600000017</v>
      </c>
      <c r="U426" s="3">
        <f>IF(INDEX([1]非R能力!$FK$9:$FK$558,D426)=0,0,10)</f>
        <v>10</v>
      </c>
      <c r="V426" s="3">
        <f>IF(INDEX([1]非R能力!$FH$9:$FH$558,D426)=0,0,5000)</f>
        <v>5000</v>
      </c>
      <c r="W426" s="3">
        <f>HLOOKUP(W$5,[2]人物技能基础!$O$3:$Q$553,$D426+1,0)</f>
        <v>3.637142857142857</v>
      </c>
      <c r="X426" s="3">
        <f>HLOOKUP(X$5,[2]人物技能基础!$O$3:$Q$553,$D426+1,0)</f>
        <v>2.0186428571428574</v>
      </c>
      <c r="Y426" s="3">
        <f>HLOOKUP(Y$5,[2]人物技能基础!$O$3:$Q$553,$D426+1,0)</f>
        <v>99.964285714285708</v>
      </c>
      <c r="Z426" s="3">
        <f t="shared" si="43"/>
        <v>6589351</v>
      </c>
      <c r="AA426" s="3">
        <f t="shared" si="44"/>
        <v>124666</v>
      </c>
      <c r="AB426" s="3">
        <f t="shared" si="45"/>
        <v>43101</v>
      </c>
      <c r="AC426" s="3">
        <f t="shared" si="46"/>
        <v>46259</v>
      </c>
      <c r="AD426" s="3">
        <f t="shared" si="47"/>
        <v>50156</v>
      </c>
    </row>
    <row r="427" spans="1:30" x14ac:dyDescent="0.15">
      <c r="A427" s="3">
        <v>422</v>
      </c>
      <c r="B427" s="3" t="str">
        <f t="shared" si="42"/>
        <v>通天塔422层boss</v>
      </c>
      <c r="C427" s="3">
        <f>INDEX([5]通天塔!$F$47:$F$1046,A427)</f>
        <v>450</v>
      </c>
      <c r="D427" s="3">
        <f t="shared" si="48"/>
        <v>450</v>
      </c>
      <c r="E427" s="3" t="s">
        <v>25</v>
      </c>
      <c r="F427" s="3" t="s">
        <v>26</v>
      </c>
      <c r="G427" s="3">
        <v>30</v>
      </c>
      <c r="H427" s="3">
        <v>30</v>
      </c>
      <c r="I427" s="3">
        <v>0.2</v>
      </c>
      <c r="J427" s="4">
        <v>0.7</v>
      </c>
      <c r="K427" s="4">
        <v>1</v>
      </c>
      <c r="L427" s="4">
        <v>5</v>
      </c>
      <c r="M427" s="3">
        <v>1</v>
      </c>
      <c r="N427" s="3">
        <v>2</v>
      </c>
      <c r="O427" s="3">
        <f>HLOOKUP(O$5,[1]非R能力!$B$8:$F$558,$D427+1,0)</f>
        <v>1514166.9132028678</v>
      </c>
      <c r="P427" s="3">
        <f>HLOOKUP(P$5,[1]非R能力!$B$8:$F$558,$D427+1,0)</f>
        <v>215507.00849542601</v>
      </c>
      <c r="Q427" s="3">
        <f>HLOOKUP(Q$5,[1]非R能力!$B$8:$F$558,$D427+1,0)</f>
        <v>114372.35447097827</v>
      </c>
      <c r="R427" s="3">
        <f>HLOOKUP(R$5,[1]非R能力!$B$8:$F$558,$D427+1,0)</f>
        <v>35109.591884710106</v>
      </c>
      <c r="S427" s="3">
        <f>HLOOKUP(S$5,[1]非R能力!$B$8:$F$558,$D427+1,0)</f>
        <v>46259.040423884748</v>
      </c>
      <c r="T427" s="3">
        <f>INDEX([1]非R能力!$H$9:$H$558,D427)</f>
        <v>44097.177600000017</v>
      </c>
      <c r="U427" s="3">
        <f>IF(INDEX([1]非R能力!$FK$9:$FK$558,D427)=0,0,10)</f>
        <v>10</v>
      </c>
      <c r="V427" s="3">
        <f>IF(INDEX([1]非R能力!$FH$9:$FH$558,D427)=0,0,5000)</f>
        <v>5000</v>
      </c>
      <c r="W427" s="3">
        <f>HLOOKUP(W$5,[2]人物技能基础!$O$3:$Q$553,$D427+1,0)</f>
        <v>3.637142857142857</v>
      </c>
      <c r="X427" s="3">
        <f>HLOOKUP(X$5,[2]人物技能基础!$O$3:$Q$553,$D427+1,0)</f>
        <v>2.0186428571428574</v>
      </c>
      <c r="Y427" s="3">
        <f>HLOOKUP(Y$5,[2]人物技能基础!$O$3:$Q$553,$D427+1,0)</f>
        <v>99.964285714285708</v>
      </c>
      <c r="Z427" s="3">
        <f t="shared" si="43"/>
        <v>6589351</v>
      </c>
      <c r="AA427" s="3">
        <f t="shared" si="44"/>
        <v>124666</v>
      </c>
      <c r="AB427" s="3">
        <f t="shared" si="45"/>
        <v>43101</v>
      </c>
      <c r="AC427" s="3">
        <f t="shared" si="46"/>
        <v>46259</v>
      </c>
      <c r="AD427" s="3">
        <f t="shared" si="47"/>
        <v>50156</v>
      </c>
    </row>
    <row r="428" spans="1:30" x14ac:dyDescent="0.15">
      <c r="A428" s="3">
        <v>423</v>
      </c>
      <c r="B428" s="3" t="str">
        <f t="shared" si="42"/>
        <v>通天塔423层boss</v>
      </c>
      <c r="C428" s="3">
        <f>INDEX([5]通天塔!$F$47:$F$1046,A428)</f>
        <v>451</v>
      </c>
      <c r="D428" s="3">
        <f t="shared" si="48"/>
        <v>451</v>
      </c>
      <c r="E428" s="3" t="s">
        <v>25</v>
      </c>
      <c r="F428" s="3" t="s">
        <v>26</v>
      </c>
      <c r="G428" s="3">
        <v>30</v>
      </c>
      <c r="H428" s="3">
        <v>30</v>
      </c>
      <c r="I428" s="3">
        <v>0.2</v>
      </c>
      <c r="J428" s="4">
        <v>0.7</v>
      </c>
      <c r="K428" s="4">
        <v>1</v>
      </c>
      <c r="L428" s="4">
        <v>5</v>
      </c>
      <c r="M428" s="3">
        <v>1</v>
      </c>
      <c r="N428" s="3">
        <v>2</v>
      </c>
      <c r="O428" s="3">
        <f>HLOOKUP(O$5,[1]非R能力!$B$8:$F$558,$D428+1,0)</f>
        <v>1519729.0374931807</v>
      </c>
      <c r="P428" s="3">
        <f>HLOOKUP(P$5,[1]非R能力!$B$8:$F$558,$D428+1,0)</f>
        <v>216182.83053003912</v>
      </c>
      <c r="Q428" s="3">
        <f>HLOOKUP(Q$5,[1]非R能力!$B$8:$F$558,$D428+1,0)</f>
        <v>114636.79178168852</v>
      </c>
      <c r="R428" s="3">
        <f>HLOOKUP(R$5,[1]非R能力!$B$8:$F$558,$D428+1,0)</f>
        <v>35195.102146679455</v>
      </c>
      <c r="S428" s="3">
        <f>HLOOKUP(S$5,[1]非R能力!$B$8:$F$558,$D428+1,0)</f>
        <v>46357.152537087903</v>
      </c>
      <c r="T428" s="3">
        <f>INDEX([1]非R能力!$H$9:$H$558,D428)</f>
        <v>44340.652277961286</v>
      </c>
      <c r="U428" s="3">
        <f>IF(INDEX([1]非R能力!$FK$9:$FK$558,D428)=0,0,10)</f>
        <v>10</v>
      </c>
      <c r="V428" s="3">
        <f>IF(INDEX([1]非R能力!$FH$9:$FH$558,D428)=0,0,5000)</f>
        <v>5000</v>
      </c>
      <c r="W428" s="3">
        <f>HLOOKUP(W$5,[2]人物技能基础!$O$3:$Q$553,$D428+1,0)</f>
        <v>3.637142857142857</v>
      </c>
      <c r="X428" s="3">
        <f>HLOOKUP(X$5,[2]人物技能基础!$O$3:$Q$553,$D428+1,0)</f>
        <v>2.0186428571428574</v>
      </c>
      <c r="Y428" s="3">
        <f>HLOOKUP(Y$5,[2]人物技能基础!$O$3:$Q$553,$D428+1,0)</f>
        <v>99.964285714285708</v>
      </c>
      <c r="Z428" s="3">
        <f t="shared" si="43"/>
        <v>6611782</v>
      </c>
      <c r="AA428" s="3">
        <f t="shared" si="44"/>
        <v>124968</v>
      </c>
      <c r="AB428" s="3">
        <f t="shared" si="45"/>
        <v>43236</v>
      </c>
      <c r="AC428" s="3">
        <f t="shared" si="46"/>
        <v>46357</v>
      </c>
      <c r="AD428" s="3">
        <f t="shared" si="47"/>
        <v>50278</v>
      </c>
    </row>
    <row r="429" spans="1:30" x14ac:dyDescent="0.15">
      <c r="A429" s="3">
        <v>424</v>
      </c>
      <c r="B429" s="3" t="str">
        <f t="shared" si="42"/>
        <v>通天塔424层boss</v>
      </c>
      <c r="C429" s="3">
        <f>INDEX([5]通天塔!$F$47:$F$1046,A429)</f>
        <v>451</v>
      </c>
      <c r="D429" s="3">
        <f t="shared" si="48"/>
        <v>451</v>
      </c>
      <c r="E429" s="3" t="s">
        <v>25</v>
      </c>
      <c r="F429" s="3" t="s">
        <v>26</v>
      </c>
      <c r="G429" s="3">
        <v>30</v>
      </c>
      <c r="H429" s="3">
        <v>30</v>
      </c>
      <c r="I429" s="3">
        <v>0.2</v>
      </c>
      <c r="J429" s="4">
        <v>0.7</v>
      </c>
      <c r="K429" s="4">
        <v>1</v>
      </c>
      <c r="L429" s="4">
        <v>5</v>
      </c>
      <c r="M429" s="3">
        <v>1</v>
      </c>
      <c r="N429" s="3">
        <v>2</v>
      </c>
      <c r="O429" s="3">
        <f>HLOOKUP(O$5,[1]非R能力!$B$8:$F$558,$D429+1,0)</f>
        <v>1519729.0374931807</v>
      </c>
      <c r="P429" s="3">
        <f>HLOOKUP(P$5,[1]非R能力!$B$8:$F$558,$D429+1,0)</f>
        <v>216182.83053003912</v>
      </c>
      <c r="Q429" s="3">
        <f>HLOOKUP(Q$5,[1]非R能力!$B$8:$F$558,$D429+1,0)</f>
        <v>114636.79178168852</v>
      </c>
      <c r="R429" s="3">
        <f>HLOOKUP(R$5,[1]非R能力!$B$8:$F$558,$D429+1,0)</f>
        <v>35195.102146679455</v>
      </c>
      <c r="S429" s="3">
        <f>HLOOKUP(S$5,[1]非R能力!$B$8:$F$558,$D429+1,0)</f>
        <v>46357.152537087903</v>
      </c>
      <c r="T429" s="3">
        <f>INDEX([1]非R能力!$H$9:$H$558,D429)</f>
        <v>44340.652277961286</v>
      </c>
      <c r="U429" s="3">
        <f>IF(INDEX([1]非R能力!$FK$9:$FK$558,D429)=0,0,10)</f>
        <v>10</v>
      </c>
      <c r="V429" s="3">
        <f>IF(INDEX([1]非R能力!$FH$9:$FH$558,D429)=0,0,5000)</f>
        <v>5000</v>
      </c>
      <c r="W429" s="3">
        <f>HLOOKUP(W$5,[2]人物技能基础!$O$3:$Q$553,$D429+1,0)</f>
        <v>3.637142857142857</v>
      </c>
      <c r="X429" s="3">
        <f>HLOOKUP(X$5,[2]人物技能基础!$O$3:$Q$553,$D429+1,0)</f>
        <v>2.0186428571428574</v>
      </c>
      <c r="Y429" s="3">
        <f>HLOOKUP(Y$5,[2]人物技能基础!$O$3:$Q$553,$D429+1,0)</f>
        <v>99.964285714285708</v>
      </c>
      <c r="Z429" s="3">
        <f t="shared" si="43"/>
        <v>6611782</v>
      </c>
      <c r="AA429" s="3">
        <f t="shared" si="44"/>
        <v>124968</v>
      </c>
      <c r="AB429" s="3">
        <f t="shared" si="45"/>
        <v>43236</v>
      </c>
      <c r="AC429" s="3">
        <f t="shared" si="46"/>
        <v>46357</v>
      </c>
      <c r="AD429" s="3">
        <f t="shared" si="47"/>
        <v>50278</v>
      </c>
    </row>
    <row r="430" spans="1:30" x14ac:dyDescent="0.15">
      <c r="A430" s="3">
        <v>425</v>
      </c>
      <c r="B430" s="3" t="str">
        <f t="shared" si="42"/>
        <v>通天塔425层boss</v>
      </c>
      <c r="C430" s="3">
        <f>INDEX([5]通天塔!$F$47:$F$1046,A430)</f>
        <v>452</v>
      </c>
      <c r="D430" s="3">
        <f t="shared" si="48"/>
        <v>452</v>
      </c>
      <c r="E430" s="3" t="s">
        <v>25</v>
      </c>
      <c r="F430" s="3" t="s">
        <v>26</v>
      </c>
      <c r="G430" s="3">
        <v>30</v>
      </c>
      <c r="H430" s="3">
        <v>30</v>
      </c>
      <c r="I430" s="3">
        <v>0.2</v>
      </c>
      <c r="J430" s="4">
        <v>0.7</v>
      </c>
      <c r="K430" s="4">
        <v>1</v>
      </c>
      <c r="L430" s="4">
        <v>5</v>
      </c>
      <c r="M430" s="3">
        <v>1</v>
      </c>
      <c r="N430" s="3">
        <v>2</v>
      </c>
      <c r="O430" s="3">
        <f>HLOOKUP(O$5,[1]非R能力!$B$8:$F$558,$D430+1,0)</f>
        <v>1525439.0970274732</v>
      </c>
      <c r="P430" s="3">
        <f>HLOOKUP(P$5,[1]非R能力!$B$8:$F$558,$D430+1,0)</f>
        <v>216872.80448466464</v>
      </c>
      <c r="Q430" s="3">
        <f>HLOOKUP(Q$5,[1]非R能力!$B$8:$F$558,$D430+1,0)</f>
        <v>114924.96310207485</v>
      </c>
      <c r="R430" s="3">
        <f>HLOOKUP(R$5,[1]非R能力!$B$8:$F$558,$D430+1,0)</f>
        <v>35284.261137862442</v>
      </c>
      <c r="S430" s="3">
        <f>HLOOKUP(S$5,[1]非R能力!$B$8:$F$558,$D430+1,0)</f>
        <v>46491.175995402431</v>
      </c>
      <c r="T430" s="3">
        <f>INDEX([1]非R能力!$H$9:$H$558,D430)</f>
        <v>44585.200688681434</v>
      </c>
      <c r="U430" s="3">
        <f>IF(INDEX([1]非R能力!$FK$9:$FK$558,D430)=0,0,10)</f>
        <v>10</v>
      </c>
      <c r="V430" s="3">
        <f>IF(INDEX([1]非R能力!$FH$9:$FH$558,D430)=0,0,5000)</f>
        <v>5000</v>
      </c>
      <c r="W430" s="3">
        <f>HLOOKUP(W$5,[2]人物技能基础!$O$3:$Q$553,$D430+1,0)</f>
        <v>3.637142857142857</v>
      </c>
      <c r="X430" s="3">
        <f>HLOOKUP(X$5,[2]人物技能基础!$O$3:$Q$553,$D430+1,0)</f>
        <v>2.0186428571428574</v>
      </c>
      <c r="Y430" s="3">
        <f>HLOOKUP(Y$5,[2]人物技能基础!$O$3:$Q$553,$D430+1,0)</f>
        <v>99.964285714285708</v>
      </c>
      <c r="Z430" s="3">
        <f t="shared" si="43"/>
        <v>6634610</v>
      </c>
      <c r="AA430" s="3">
        <f t="shared" si="44"/>
        <v>125294</v>
      </c>
      <c r="AB430" s="3">
        <f t="shared" si="45"/>
        <v>43374</v>
      </c>
      <c r="AC430" s="3">
        <f t="shared" si="46"/>
        <v>46491</v>
      </c>
      <c r="AD430" s="3">
        <f t="shared" si="47"/>
        <v>50406</v>
      </c>
    </row>
    <row r="431" spans="1:30" x14ac:dyDescent="0.15">
      <c r="A431" s="3">
        <v>426</v>
      </c>
      <c r="B431" s="3" t="str">
        <f t="shared" si="42"/>
        <v>通天塔426层boss</v>
      </c>
      <c r="C431" s="3">
        <f>INDEX([5]通天塔!$F$47:$F$1046,A431)</f>
        <v>452</v>
      </c>
      <c r="D431" s="3">
        <f t="shared" si="48"/>
        <v>452</v>
      </c>
      <c r="E431" s="3" t="s">
        <v>25</v>
      </c>
      <c r="F431" s="3" t="s">
        <v>26</v>
      </c>
      <c r="G431" s="3">
        <v>30</v>
      </c>
      <c r="H431" s="3">
        <v>30</v>
      </c>
      <c r="I431" s="3">
        <v>0.2</v>
      </c>
      <c r="J431" s="4">
        <v>0.7</v>
      </c>
      <c r="K431" s="4">
        <v>1</v>
      </c>
      <c r="L431" s="4">
        <v>5</v>
      </c>
      <c r="M431" s="3">
        <v>1</v>
      </c>
      <c r="N431" s="3">
        <v>2</v>
      </c>
      <c r="O431" s="3">
        <f>HLOOKUP(O$5,[1]非R能力!$B$8:$F$558,$D431+1,0)</f>
        <v>1525439.0970274732</v>
      </c>
      <c r="P431" s="3">
        <f>HLOOKUP(P$5,[1]非R能力!$B$8:$F$558,$D431+1,0)</f>
        <v>216872.80448466464</v>
      </c>
      <c r="Q431" s="3">
        <f>HLOOKUP(Q$5,[1]非R能力!$B$8:$F$558,$D431+1,0)</f>
        <v>114924.96310207485</v>
      </c>
      <c r="R431" s="3">
        <f>HLOOKUP(R$5,[1]非R能力!$B$8:$F$558,$D431+1,0)</f>
        <v>35284.261137862442</v>
      </c>
      <c r="S431" s="3">
        <f>HLOOKUP(S$5,[1]非R能力!$B$8:$F$558,$D431+1,0)</f>
        <v>46491.175995402431</v>
      </c>
      <c r="T431" s="3">
        <f>INDEX([1]非R能力!$H$9:$H$558,D431)</f>
        <v>44585.200688681434</v>
      </c>
      <c r="U431" s="3">
        <f>IF(INDEX([1]非R能力!$FK$9:$FK$558,D431)=0,0,10)</f>
        <v>10</v>
      </c>
      <c r="V431" s="3">
        <f>IF(INDEX([1]非R能力!$FH$9:$FH$558,D431)=0,0,5000)</f>
        <v>5000</v>
      </c>
      <c r="W431" s="3">
        <f>HLOOKUP(W$5,[2]人物技能基础!$O$3:$Q$553,$D431+1,0)</f>
        <v>3.637142857142857</v>
      </c>
      <c r="X431" s="3">
        <f>HLOOKUP(X$5,[2]人物技能基础!$O$3:$Q$553,$D431+1,0)</f>
        <v>2.0186428571428574</v>
      </c>
      <c r="Y431" s="3">
        <f>HLOOKUP(Y$5,[2]人物技能基础!$O$3:$Q$553,$D431+1,0)</f>
        <v>99.964285714285708</v>
      </c>
      <c r="Z431" s="3">
        <f t="shared" si="43"/>
        <v>6634610</v>
      </c>
      <c r="AA431" s="3">
        <f t="shared" si="44"/>
        <v>125294</v>
      </c>
      <c r="AB431" s="3">
        <f t="shared" si="45"/>
        <v>43374</v>
      </c>
      <c r="AC431" s="3">
        <f t="shared" si="46"/>
        <v>46491</v>
      </c>
      <c r="AD431" s="3">
        <f t="shared" si="47"/>
        <v>50406</v>
      </c>
    </row>
    <row r="432" spans="1:30" x14ac:dyDescent="0.15">
      <c r="A432" s="3">
        <v>427</v>
      </c>
      <c r="B432" s="3" t="str">
        <f t="shared" si="42"/>
        <v>通天塔427层boss</v>
      </c>
      <c r="C432" s="3">
        <f>INDEX([5]通天塔!$F$47:$F$1046,A432)</f>
        <v>453</v>
      </c>
      <c r="D432" s="3">
        <f t="shared" si="48"/>
        <v>453</v>
      </c>
      <c r="E432" s="3" t="s">
        <v>25</v>
      </c>
      <c r="F432" s="3" t="s">
        <v>26</v>
      </c>
      <c r="G432" s="3">
        <v>30</v>
      </c>
      <c r="H432" s="3">
        <v>30</v>
      </c>
      <c r="I432" s="3">
        <v>0.2</v>
      </c>
      <c r="J432" s="4">
        <v>0.7</v>
      </c>
      <c r="K432" s="4">
        <v>1</v>
      </c>
      <c r="L432" s="4">
        <v>5</v>
      </c>
      <c r="M432" s="3">
        <v>1</v>
      </c>
      <c r="N432" s="3">
        <v>2</v>
      </c>
      <c r="O432" s="3">
        <f>HLOOKUP(O$5,[1]非R能力!$B$8:$F$558,$D432+1,0)</f>
        <v>1530861.4371527235</v>
      </c>
      <c r="P432" s="3">
        <f>HLOOKUP(P$5,[1]非R能力!$B$8:$F$558,$D432+1,0)</f>
        <v>217532.07141013359</v>
      </c>
      <c r="Q432" s="3">
        <f>HLOOKUP(Q$5,[1]非R能力!$B$8:$F$558,$D432+1,0)</f>
        <v>115190.55215628994</v>
      </c>
      <c r="R432" s="3">
        <f>HLOOKUP(R$5,[1]非R能力!$B$8:$F$558,$D432+1,0)</f>
        <v>35371.554914229848</v>
      </c>
      <c r="S432" s="3">
        <f>HLOOKUP(S$5,[1]非R能力!$B$8:$F$558,$D432+1,0)</f>
        <v>46591.655714504886</v>
      </c>
      <c r="T432" s="3">
        <f>INDEX([1]非R能力!$H$9:$H$558,D432)</f>
        <v>44830.826391115756</v>
      </c>
      <c r="U432" s="3">
        <f>IF(INDEX([1]非R能力!$FK$9:$FK$558,D432)=0,0,10)</f>
        <v>10</v>
      </c>
      <c r="V432" s="3">
        <f>IF(INDEX([1]非R能力!$FH$9:$FH$558,D432)=0,0,5000)</f>
        <v>5000</v>
      </c>
      <c r="W432" s="3">
        <f>HLOOKUP(W$5,[2]人物技能基础!$O$3:$Q$553,$D432+1,0)</f>
        <v>3.637142857142857</v>
      </c>
      <c r="X432" s="3">
        <f>HLOOKUP(X$5,[2]人物技能基础!$O$3:$Q$553,$D432+1,0)</f>
        <v>2.0186428571428574</v>
      </c>
      <c r="Y432" s="3">
        <f>HLOOKUP(Y$5,[2]人物技能基础!$O$3:$Q$553,$D432+1,0)</f>
        <v>99.964285714285708</v>
      </c>
      <c r="Z432" s="3">
        <f t="shared" si="43"/>
        <v>6656618</v>
      </c>
      <c r="AA432" s="3">
        <f t="shared" si="44"/>
        <v>125596</v>
      </c>
      <c r="AB432" s="3">
        <f t="shared" si="45"/>
        <v>43506</v>
      </c>
      <c r="AC432" s="3">
        <f t="shared" si="46"/>
        <v>46591</v>
      </c>
      <c r="AD432" s="3">
        <f t="shared" si="47"/>
        <v>50530</v>
      </c>
    </row>
    <row r="433" spans="1:30" x14ac:dyDescent="0.15">
      <c r="A433" s="3">
        <v>428</v>
      </c>
      <c r="B433" s="3" t="str">
        <f t="shared" si="42"/>
        <v>通天塔428层boss</v>
      </c>
      <c r="C433" s="3">
        <f>INDEX([5]通天塔!$F$47:$F$1046,A433)</f>
        <v>453</v>
      </c>
      <c r="D433" s="3">
        <f t="shared" si="48"/>
        <v>453</v>
      </c>
      <c r="E433" s="3" t="s">
        <v>25</v>
      </c>
      <c r="F433" s="3" t="s">
        <v>26</v>
      </c>
      <c r="G433" s="3">
        <v>30</v>
      </c>
      <c r="H433" s="3">
        <v>30</v>
      </c>
      <c r="I433" s="3">
        <v>0.2</v>
      </c>
      <c r="J433" s="4">
        <v>0.7</v>
      </c>
      <c r="K433" s="4">
        <v>1</v>
      </c>
      <c r="L433" s="4">
        <v>5</v>
      </c>
      <c r="M433" s="3">
        <v>1</v>
      </c>
      <c r="N433" s="3">
        <v>2</v>
      </c>
      <c r="O433" s="3">
        <f>HLOOKUP(O$5,[1]非R能力!$B$8:$F$558,$D433+1,0)</f>
        <v>1530861.4371527235</v>
      </c>
      <c r="P433" s="3">
        <f>HLOOKUP(P$5,[1]非R能力!$B$8:$F$558,$D433+1,0)</f>
        <v>217532.07141013359</v>
      </c>
      <c r="Q433" s="3">
        <f>HLOOKUP(Q$5,[1]非R能力!$B$8:$F$558,$D433+1,0)</f>
        <v>115190.55215628994</v>
      </c>
      <c r="R433" s="3">
        <f>HLOOKUP(R$5,[1]非R能力!$B$8:$F$558,$D433+1,0)</f>
        <v>35371.554914229848</v>
      </c>
      <c r="S433" s="3">
        <f>HLOOKUP(S$5,[1]非R能力!$B$8:$F$558,$D433+1,0)</f>
        <v>46591.655714504886</v>
      </c>
      <c r="T433" s="3">
        <f>INDEX([1]非R能力!$H$9:$H$558,D433)</f>
        <v>44830.826391115756</v>
      </c>
      <c r="U433" s="3">
        <f>IF(INDEX([1]非R能力!$FK$9:$FK$558,D433)=0,0,10)</f>
        <v>10</v>
      </c>
      <c r="V433" s="3">
        <f>IF(INDEX([1]非R能力!$FH$9:$FH$558,D433)=0,0,5000)</f>
        <v>5000</v>
      </c>
      <c r="W433" s="3">
        <f>HLOOKUP(W$5,[2]人物技能基础!$O$3:$Q$553,$D433+1,0)</f>
        <v>3.637142857142857</v>
      </c>
      <c r="X433" s="3">
        <f>HLOOKUP(X$5,[2]人物技能基础!$O$3:$Q$553,$D433+1,0)</f>
        <v>2.0186428571428574</v>
      </c>
      <c r="Y433" s="3">
        <f>HLOOKUP(Y$5,[2]人物技能基础!$O$3:$Q$553,$D433+1,0)</f>
        <v>99.964285714285708</v>
      </c>
      <c r="Z433" s="3">
        <f t="shared" si="43"/>
        <v>6656618</v>
      </c>
      <c r="AA433" s="3">
        <f t="shared" si="44"/>
        <v>125596</v>
      </c>
      <c r="AB433" s="3">
        <f t="shared" si="45"/>
        <v>43506</v>
      </c>
      <c r="AC433" s="3">
        <f t="shared" si="46"/>
        <v>46591</v>
      </c>
      <c r="AD433" s="3">
        <f t="shared" si="47"/>
        <v>50530</v>
      </c>
    </row>
    <row r="434" spans="1:30" x14ac:dyDescent="0.15">
      <c r="A434" s="3">
        <v>429</v>
      </c>
      <c r="B434" s="3" t="str">
        <f t="shared" si="42"/>
        <v>通天塔429层boss</v>
      </c>
      <c r="C434" s="3">
        <f>INDEX([5]通天塔!$F$47:$F$1046,A434)</f>
        <v>454</v>
      </c>
      <c r="D434" s="3">
        <f t="shared" si="48"/>
        <v>454</v>
      </c>
      <c r="E434" s="3" t="s">
        <v>25</v>
      </c>
      <c r="F434" s="3" t="s">
        <v>26</v>
      </c>
      <c r="G434" s="3">
        <v>30</v>
      </c>
      <c r="H434" s="3">
        <v>30</v>
      </c>
      <c r="I434" s="3">
        <v>0.2</v>
      </c>
      <c r="J434" s="4">
        <v>0.7</v>
      </c>
      <c r="K434" s="4">
        <v>1</v>
      </c>
      <c r="L434" s="4">
        <v>5</v>
      </c>
      <c r="M434" s="3">
        <v>1</v>
      </c>
      <c r="N434" s="3">
        <v>2</v>
      </c>
      <c r="O434" s="3">
        <f>HLOOKUP(O$5,[1]非R能力!$B$8:$F$558,$D434+1,0)</f>
        <v>1537082.8810722549</v>
      </c>
      <c r="P434" s="3">
        <f>HLOOKUP(P$5,[1]非R能力!$B$8:$F$558,$D434+1,0)</f>
        <v>218270.89407548148</v>
      </c>
      <c r="Q434" s="3">
        <f>HLOOKUP(Q$5,[1]非R能力!$B$8:$F$558,$D434+1,0)</f>
        <v>115479.83929868703</v>
      </c>
      <c r="R434" s="3">
        <f>HLOOKUP(R$5,[1]非R能力!$B$8:$F$558,$D434+1,0)</f>
        <v>35469.77490022267</v>
      </c>
      <c r="S434" s="3">
        <f>HLOOKUP(S$5,[1]非R能力!$B$8:$F$558,$D434+1,0)</f>
        <v>46726.907118179413</v>
      </c>
      <c r="T434" s="3">
        <f>INDEX([1]非R能力!$H$9:$H$558,D434)</f>
        <v>45077.532950366302</v>
      </c>
      <c r="U434" s="3">
        <f>IF(INDEX([1]非R能力!$FK$9:$FK$558,D434)=0,0,10)</f>
        <v>10</v>
      </c>
      <c r="V434" s="3">
        <f>IF(INDEX([1]非R能力!$FH$9:$FH$558,D434)=0,0,5000)</f>
        <v>5000</v>
      </c>
      <c r="W434" s="3">
        <f>HLOOKUP(W$5,[2]人物技能基础!$O$3:$Q$553,$D434+1,0)</f>
        <v>3.637142857142857</v>
      </c>
      <c r="X434" s="3">
        <f>HLOOKUP(X$5,[2]人物技能基础!$O$3:$Q$553,$D434+1,0)</f>
        <v>2.0186428571428574</v>
      </c>
      <c r="Y434" s="3">
        <f>HLOOKUP(Y$5,[2]人物技能基础!$O$3:$Q$553,$D434+1,0)</f>
        <v>99.964285714285708</v>
      </c>
      <c r="Z434" s="3">
        <f t="shared" si="43"/>
        <v>6680799</v>
      </c>
      <c r="AA434" s="3">
        <f t="shared" si="44"/>
        <v>125927</v>
      </c>
      <c r="AB434" s="3">
        <f t="shared" si="45"/>
        <v>43654</v>
      </c>
      <c r="AC434" s="3">
        <f t="shared" si="46"/>
        <v>46726</v>
      </c>
      <c r="AD434" s="3">
        <f t="shared" si="47"/>
        <v>50671</v>
      </c>
    </row>
    <row r="435" spans="1:30" x14ac:dyDescent="0.15">
      <c r="A435" s="3">
        <v>430</v>
      </c>
      <c r="B435" s="3" t="str">
        <f t="shared" si="42"/>
        <v>通天塔430层boss</v>
      </c>
      <c r="C435" s="3">
        <f>INDEX([5]通天塔!$F$47:$F$1046,A435)</f>
        <v>454</v>
      </c>
      <c r="D435" s="3">
        <f t="shared" si="48"/>
        <v>454</v>
      </c>
      <c r="E435" s="3" t="s">
        <v>25</v>
      </c>
      <c r="F435" s="3" t="s">
        <v>26</v>
      </c>
      <c r="G435" s="3">
        <v>30</v>
      </c>
      <c r="H435" s="3">
        <v>30</v>
      </c>
      <c r="I435" s="3">
        <v>0.2</v>
      </c>
      <c r="J435" s="4">
        <v>0.7</v>
      </c>
      <c r="K435" s="4">
        <v>1</v>
      </c>
      <c r="L435" s="4">
        <v>5</v>
      </c>
      <c r="M435" s="3">
        <v>1</v>
      </c>
      <c r="N435" s="3">
        <v>2</v>
      </c>
      <c r="O435" s="3">
        <f>HLOOKUP(O$5,[1]非R能力!$B$8:$F$558,$D435+1,0)</f>
        <v>1537082.8810722549</v>
      </c>
      <c r="P435" s="3">
        <f>HLOOKUP(P$5,[1]非R能力!$B$8:$F$558,$D435+1,0)</f>
        <v>218270.89407548148</v>
      </c>
      <c r="Q435" s="3">
        <f>HLOOKUP(Q$5,[1]非R能力!$B$8:$F$558,$D435+1,0)</f>
        <v>115479.83929868703</v>
      </c>
      <c r="R435" s="3">
        <f>HLOOKUP(R$5,[1]非R能力!$B$8:$F$558,$D435+1,0)</f>
        <v>35469.77490022267</v>
      </c>
      <c r="S435" s="3">
        <f>HLOOKUP(S$5,[1]非R能力!$B$8:$F$558,$D435+1,0)</f>
        <v>46726.907118179413</v>
      </c>
      <c r="T435" s="3">
        <f>INDEX([1]非R能力!$H$9:$H$558,D435)</f>
        <v>45077.532950366302</v>
      </c>
      <c r="U435" s="3">
        <f>IF(INDEX([1]非R能力!$FK$9:$FK$558,D435)=0,0,10)</f>
        <v>10</v>
      </c>
      <c r="V435" s="3">
        <f>IF(INDEX([1]非R能力!$FH$9:$FH$558,D435)=0,0,5000)</f>
        <v>5000</v>
      </c>
      <c r="W435" s="3">
        <f>HLOOKUP(W$5,[2]人物技能基础!$O$3:$Q$553,$D435+1,0)</f>
        <v>3.637142857142857</v>
      </c>
      <c r="X435" s="3">
        <f>HLOOKUP(X$5,[2]人物技能基础!$O$3:$Q$553,$D435+1,0)</f>
        <v>2.0186428571428574</v>
      </c>
      <c r="Y435" s="3">
        <f>HLOOKUP(Y$5,[2]人物技能基础!$O$3:$Q$553,$D435+1,0)</f>
        <v>99.964285714285708</v>
      </c>
      <c r="Z435" s="3">
        <f t="shared" si="43"/>
        <v>6680799</v>
      </c>
      <c r="AA435" s="3">
        <f t="shared" si="44"/>
        <v>125927</v>
      </c>
      <c r="AB435" s="3">
        <f t="shared" si="45"/>
        <v>43654</v>
      </c>
      <c r="AC435" s="3">
        <f t="shared" si="46"/>
        <v>46726</v>
      </c>
      <c r="AD435" s="3">
        <f t="shared" si="47"/>
        <v>50671</v>
      </c>
    </row>
    <row r="436" spans="1:30" x14ac:dyDescent="0.15">
      <c r="A436" s="3">
        <v>431</v>
      </c>
      <c r="B436" s="3" t="str">
        <f t="shared" si="42"/>
        <v>通天塔431层boss</v>
      </c>
      <c r="C436" s="3">
        <f>INDEX([5]通天塔!$F$47:$F$1046,A436)</f>
        <v>455</v>
      </c>
      <c r="D436" s="3">
        <f t="shared" si="48"/>
        <v>455</v>
      </c>
      <c r="E436" s="3" t="s">
        <v>25</v>
      </c>
      <c r="F436" s="3" t="s">
        <v>26</v>
      </c>
      <c r="G436" s="3">
        <v>30</v>
      </c>
      <c r="H436" s="3">
        <v>30</v>
      </c>
      <c r="I436" s="3">
        <v>0.2</v>
      </c>
      <c r="J436" s="4">
        <v>0.7</v>
      </c>
      <c r="K436" s="4">
        <v>1</v>
      </c>
      <c r="L436" s="4">
        <v>5</v>
      </c>
      <c r="M436" s="3">
        <v>1</v>
      </c>
      <c r="N436" s="3">
        <v>2</v>
      </c>
      <c r="O436" s="3">
        <f>HLOOKUP(O$5,[1]非R能力!$B$8:$F$558,$D436+1,0)</f>
        <v>1542515.2912905253</v>
      </c>
      <c r="P436" s="3">
        <f>HLOOKUP(P$5,[1]非R能力!$B$8:$F$558,$D436+1,0)</f>
        <v>218931.4399539704</v>
      </c>
      <c r="Q436" s="3">
        <f>HLOOKUP(Q$5,[1]非R能力!$B$8:$F$558,$D436+1,0)</f>
        <v>115745.84956488576</v>
      </c>
      <c r="R436" s="3">
        <f>HLOOKUP(R$5,[1]非R能力!$B$8:$F$558,$D436+1,0)</f>
        <v>35557.227228978234</v>
      </c>
      <c r="S436" s="3">
        <f>HLOOKUP(S$5,[1]非R能力!$B$8:$F$558,$D436+1,0)</f>
        <v>46827.606776020126</v>
      </c>
      <c r="T436" s="3">
        <f>INDEX([1]非R能力!$H$9:$H$558,D436)</f>
        <v>45325.32393768186</v>
      </c>
      <c r="U436" s="3">
        <f>IF(INDEX([1]非R能力!$FK$9:$FK$558,D436)=0,0,10)</f>
        <v>10</v>
      </c>
      <c r="V436" s="3">
        <f>IF(INDEX([1]非R能力!$FH$9:$FH$558,D436)=0,0,5000)</f>
        <v>5000</v>
      </c>
      <c r="W436" s="3">
        <f>HLOOKUP(W$5,[2]人物技能基础!$O$3:$Q$553,$D436+1,0)</f>
        <v>3.637142857142857</v>
      </c>
      <c r="X436" s="3">
        <f>HLOOKUP(X$5,[2]人物技能基础!$O$3:$Q$553,$D436+1,0)</f>
        <v>2.0186428571428574</v>
      </c>
      <c r="Y436" s="3">
        <f>HLOOKUP(Y$5,[2]人物技能基础!$O$3:$Q$553,$D436+1,0)</f>
        <v>99.964285714285708</v>
      </c>
      <c r="Z436" s="3">
        <f t="shared" si="43"/>
        <v>6702887</v>
      </c>
      <c r="AA436" s="3">
        <f t="shared" si="44"/>
        <v>126229</v>
      </c>
      <c r="AB436" s="3">
        <f t="shared" si="45"/>
        <v>43786</v>
      </c>
      <c r="AC436" s="3">
        <f t="shared" si="46"/>
        <v>46827</v>
      </c>
      <c r="AD436" s="3">
        <f t="shared" si="47"/>
        <v>50796</v>
      </c>
    </row>
    <row r="437" spans="1:30" x14ac:dyDescent="0.15">
      <c r="A437" s="3">
        <v>432</v>
      </c>
      <c r="B437" s="3" t="str">
        <f t="shared" si="42"/>
        <v>通天塔432层boss</v>
      </c>
      <c r="C437" s="3">
        <f>INDEX([5]通天塔!$F$47:$F$1046,A437)</f>
        <v>455</v>
      </c>
      <c r="D437" s="3">
        <f t="shared" si="48"/>
        <v>455</v>
      </c>
      <c r="E437" s="3" t="s">
        <v>25</v>
      </c>
      <c r="F437" s="3" t="s">
        <v>26</v>
      </c>
      <c r="G437" s="3">
        <v>30</v>
      </c>
      <c r="H437" s="3">
        <v>30</v>
      </c>
      <c r="I437" s="3">
        <v>0.2</v>
      </c>
      <c r="J437" s="4">
        <v>0.7</v>
      </c>
      <c r="K437" s="4">
        <v>1</v>
      </c>
      <c r="L437" s="4">
        <v>5</v>
      </c>
      <c r="M437" s="3">
        <v>1</v>
      </c>
      <c r="N437" s="3">
        <v>2</v>
      </c>
      <c r="O437" s="3">
        <f>HLOOKUP(O$5,[1]非R能力!$B$8:$F$558,$D437+1,0)</f>
        <v>1542515.2912905253</v>
      </c>
      <c r="P437" s="3">
        <f>HLOOKUP(P$5,[1]非R能力!$B$8:$F$558,$D437+1,0)</f>
        <v>218931.4399539704</v>
      </c>
      <c r="Q437" s="3">
        <f>HLOOKUP(Q$5,[1]非R能力!$B$8:$F$558,$D437+1,0)</f>
        <v>115745.84956488576</v>
      </c>
      <c r="R437" s="3">
        <f>HLOOKUP(R$5,[1]非R能力!$B$8:$F$558,$D437+1,0)</f>
        <v>35557.227228978234</v>
      </c>
      <c r="S437" s="3">
        <f>HLOOKUP(S$5,[1]非R能力!$B$8:$F$558,$D437+1,0)</f>
        <v>46827.606776020126</v>
      </c>
      <c r="T437" s="3">
        <f>INDEX([1]非R能力!$H$9:$H$558,D437)</f>
        <v>45325.32393768186</v>
      </c>
      <c r="U437" s="3">
        <f>IF(INDEX([1]非R能力!$FK$9:$FK$558,D437)=0,0,10)</f>
        <v>10</v>
      </c>
      <c r="V437" s="3">
        <f>IF(INDEX([1]非R能力!$FH$9:$FH$558,D437)=0,0,5000)</f>
        <v>5000</v>
      </c>
      <c r="W437" s="3">
        <f>HLOOKUP(W$5,[2]人物技能基础!$O$3:$Q$553,$D437+1,0)</f>
        <v>3.637142857142857</v>
      </c>
      <c r="X437" s="3">
        <f>HLOOKUP(X$5,[2]人物技能基础!$O$3:$Q$553,$D437+1,0)</f>
        <v>2.0186428571428574</v>
      </c>
      <c r="Y437" s="3">
        <f>HLOOKUP(Y$5,[2]人物技能基础!$O$3:$Q$553,$D437+1,0)</f>
        <v>99.964285714285708</v>
      </c>
      <c r="Z437" s="3">
        <f t="shared" si="43"/>
        <v>6702887</v>
      </c>
      <c r="AA437" s="3">
        <f t="shared" si="44"/>
        <v>126229</v>
      </c>
      <c r="AB437" s="3">
        <f t="shared" si="45"/>
        <v>43786</v>
      </c>
      <c r="AC437" s="3">
        <f t="shared" si="46"/>
        <v>46827</v>
      </c>
      <c r="AD437" s="3">
        <f t="shared" si="47"/>
        <v>50796</v>
      </c>
    </row>
    <row r="438" spans="1:30" x14ac:dyDescent="0.15">
      <c r="A438" s="3">
        <v>433</v>
      </c>
      <c r="B438" s="3" t="str">
        <f t="shared" si="42"/>
        <v>通天塔433层boss</v>
      </c>
      <c r="C438" s="3">
        <f>INDEX([5]通天塔!$F$47:$F$1046,A438)</f>
        <v>456</v>
      </c>
      <c r="D438" s="3">
        <f t="shared" si="48"/>
        <v>456</v>
      </c>
      <c r="E438" s="3" t="s">
        <v>25</v>
      </c>
      <c r="F438" s="3" t="s">
        <v>26</v>
      </c>
      <c r="G438" s="3">
        <v>30</v>
      </c>
      <c r="H438" s="3">
        <v>30</v>
      </c>
      <c r="I438" s="3">
        <v>0.2</v>
      </c>
      <c r="J438" s="4">
        <v>0.7</v>
      </c>
      <c r="K438" s="4">
        <v>1</v>
      </c>
      <c r="L438" s="4">
        <v>5</v>
      </c>
      <c r="M438" s="3">
        <v>1</v>
      </c>
      <c r="N438" s="3">
        <v>2</v>
      </c>
      <c r="O438" s="3">
        <f>HLOOKUP(O$5,[1]非R能力!$B$8:$F$558,$D438+1,0)</f>
        <v>1548418.6605014638</v>
      </c>
      <c r="P438" s="3">
        <f>HLOOKUP(P$5,[1]非R能力!$B$8:$F$558,$D438+1,0)</f>
        <v>219633.61509541655</v>
      </c>
      <c r="Q438" s="3">
        <f>HLOOKUP(Q$5,[1]非R能力!$B$8:$F$558,$D438+1,0)</f>
        <v>116048.88076694345</v>
      </c>
      <c r="R438" s="3">
        <f>HLOOKUP(R$5,[1]非R能力!$B$8:$F$558,$D438+1,0)</f>
        <v>35646.622460837905</v>
      </c>
      <c r="S438" s="3">
        <f>HLOOKUP(S$5,[1]非R能力!$B$8:$F$558,$D438+1,0)</f>
        <v>46966.768697751075</v>
      </c>
      <c r="T438" s="3">
        <f>INDEX([1]非R能力!$H$9:$H$558,D438)</f>
        <v>45574.202930457941</v>
      </c>
      <c r="U438" s="3">
        <f>IF(INDEX([1]非R能力!$FK$9:$FK$558,D438)=0,0,10)</f>
        <v>10</v>
      </c>
      <c r="V438" s="3">
        <f>IF(INDEX([1]非R能力!$FH$9:$FH$558,D438)=0,0,5000)</f>
        <v>5000</v>
      </c>
      <c r="W438" s="3">
        <f>HLOOKUP(W$5,[2]人物技能基础!$O$3:$Q$553,$D438+1,0)</f>
        <v>3.637142857142857</v>
      </c>
      <c r="X438" s="3">
        <f>HLOOKUP(X$5,[2]人物技能基础!$O$3:$Q$553,$D438+1,0)</f>
        <v>2.0186428571428574</v>
      </c>
      <c r="Y438" s="3">
        <f>HLOOKUP(Y$5,[2]人物技能基础!$O$3:$Q$553,$D438+1,0)</f>
        <v>99.964285714285708</v>
      </c>
      <c r="Z438" s="3">
        <f t="shared" si="43"/>
        <v>6726133</v>
      </c>
      <c r="AA438" s="3">
        <f t="shared" si="44"/>
        <v>126571</v>
      </c>
      <c r="AB438" s="3">
        <f t="shared" si="45"/>
        <v>43926</v>
      </c>
      <c r="AC438" s="3">
        <f t="shared" si="46"/>
        <v>46966</v>
      </c>
      <c r="AD438" s="3">
        <f t="shared" si="47"/>
        <v>50923</v>
      </c>
    </row>
    <row r="439" spans="1:30" x14ac:dyDescent="0.15">
      <c r="A439" s="3">
        <v>434</v>
      </c>
      <c r="B439" s="3" t="str">
        <f t="shared" si="42"/>
        <v>通天塔434层boss</v>
      </c>
      <c r="C439" s="3">
        <f>INDEX([5]通天塔!$F$47:$F$1046,A439)</f>
        <v>456</v>
      </c>
      <c r="D439" s="3">
        <f t="shared" si="48"/>
        <v>456</v>
      </c>
      <c r="E439" s="3" t="s">
        <v>25</v>
      </c>
      <c r="F439" s="3" t="s">
        <v>26</v>
      </c>
      <c r="G439" s="3">
        <v>30</v>
      </c>
      <c r="H439" s="3">
        <v>30</v>
      </c>
      <c r="I439" s="3">
        <v>0.2</v>
      </c>
      <c r="J439" s="4">
        <v>0.7</v>
      </c>
      <c r="K439" s="4">
        <v>1</v>
      </c>
      <c r="L439" s="4">
        <v>5</v>
      </c>
      <c r="M439" s="3">
        <v>1</v>
      </c>
      <c r="N439" s="3">
        <v>2</v>
      </c>
      <c r="O439" s="3">
        <f>HLOOKUP(O$5,[1]非R能力!$B$8:$F$558,$D439+1,0)</f>
        <v>1548418.6605014638</v>
      </c>
      <c r="P439" s="3">
        <f>HLOOKUP(P$5,[1]非R能力!$B$8:$F$558,$D439+1,0)</f>
        <v>219633.61509541655</v>
      </c>
      <c r="Q439" s="3">
        <f>HLOOKUP(Q$5,[1]非R能力!$B$8:$F$558,$D439+1,0)</f>
        <v>116048.88076694345</v>
      </c>
      <c r="R439" s="3">
        <f>HLOOKUP(R$5,[1]非R能力!$B$8:$F$558,$D439+1,0)</f>
        <v>35646.622460837905</v>
      </c>
      <c r="S439" s="3">
        <f>HLOOKUP(S$5,[1]非R能力!$B$8:$F$558,$D439+1,0)</f>
        <v>46966.768697751075</v>
      </c>
      <c r="T439" s="3">
        <f>INDEX([1]非R能力!$H$9:$H$558,D439)</f>
        <v>45574.202930457941</v>
      </c>
      <c r="U439" s="3">
        <f>IF(INDEX([1]非R能力!$FK$9:$FK$558,D439)=0,0,10)</f>
        <v>10</v>
      </c>
      <c r="V439" s="3">
        <f>IF(INDEX([1]非R能力!$FH$9:$FH$558,D439)=0,0,5000)</f>
        <v>5000</v>
      </c>
      <c r="W439" s="3">
        <f>HLOOKUP(W$5,[2]人物技能基础!$O$3:$Q$553,$D439+1,0)</f>
        <v>3.637142857142857</v>
      </c>
      <c r="X439" s="3">
        <f>HLOOKUP(X$5,[2]人物技能基础!$O$3:$Q$553,$D439+1,0)</f>
        <v>2.0186428571428574</v>
      </c>
      <c r="Y439" s="3">
        <f>HLOOKUP(Y$5,[2]人物技能基础!$O$3:$Q$553,$D439+1,0)</f>
        <v>99.964285714285708</v>
      </c>
      <c r="Z439" s="3">
        <f t="shared" si="43"/>
        <v>6726133</v>
      </c>
      <c r="AA439" s="3">
        <f t="shared" si="44"/>
        <v>126571</v>
      </c>
      <c r="AB439" s="3">
        <f t="shared" si="45"/>
        <v>43926</v>
      </c>
      <c r="AC439" s="3">
        <f t="shared" si="46"/>
        <v>46966</v>
      </c>
      <c r="AD439" s="3">
        <f t="shared" si="47"/>
        <v>50923</v>
      </c>
    </row>
    <row r="440" spans="1:30" x14ac:dyDescent="0.15">
      <c r="A440" s="3">
        <v>435</v>
      </c>
      <c r="B440" s="3" t="str">
        <f t="shared" si="42"/>
        <v>通天塔435层boss</v>
      </c>
      <c r="C440" s="3">
        <f>INDEX([5]通天塔!$F$47:$F$1046,A440)</f>
        <v>457</v>
      </c>
      <c r="D440" s="3">
        <f t="shared" si="48"/>
        <v>457</v>
      </c>
      <c r="E440" s="3" t="s">
        <v>25</v>
      </c>
      <c r="F440" s="3" t="s">
        <v>26</v>
      </c>
      <c r="G440" s="3">
        <v>30</v>
      </c>
      <c r="H440" s="3">
        <v>30</v>
      </c>
      <c r="I440" s="3">
        <v>0.2</v>
      </c>
      <c r="J440" s="4">
        <v>0.7</v>
      </c>
      <c r="K440" s="4">
        <v>1</v>
      </c>
      <c r="L440" s="4">
        <v>5</v>
      </c>
      <c r="M440" s="3">
        <v>1</v>
      </c>
      <c r="N440" s="3">
        <v>2</v>
      </c>
      <c r="O440" s="3">
        <f>HLOOKUP(O$5,[1]非R能力!$B$8:$F$558,$D440+1,0)</f>
        <v>1554328.8026154884</v>
      </c>
      <c r="P440" s="3">
        <f>HLOOKUP(P$5,[1]非R能力!$B$8:$F$558,$D440+1,0)</f>
        <v>220432.82141710224</v>
      </c>
      <c r="Q440" s="3">
        <f>HLOOKUP(Q$5,[1]非R能力!$B$8:$F$558,$D440+1,0)</f>
        <v>116328.54601228749</v>
      </c>
      <c r="R440" s="3">
        <f>HLOOKUP(R$5,[1]非R能力!$B$8:$F$558,$D440+1,0)</f>
        <v>35745.150365458969</v>
      </c>
      <c r="S440" s="3">
        <f>HLOOKUP(S$5,[1]非R能力!$B$8:$F$558,$D440+1,0)</f>
        <v>47067.756519158291</v>
      </c>
      <c r="T440" s="3">
        <f>INDEX([1]非R能力!$H$9:$H$558,D440)</f>
        <v>45824.173512236775</v>
      </c>
      <c r="U440" s="3">
        <f>IF(INDEX([1]非R能力!$FK$9:$FK$558,D440)=0,0,10)</f>
        <v>10</v>
      </c>
      <c r="V440" s="3">
        <f>IF(INDEX([1]非R能力!$FH$9:$FH$558,D440)=0,0,5000)</f>
        <v>5000</v>
      </c>
      <c r="W440" s="3">
        <f>HLOOKUP(W$5,[2]人物技能基础!$O$3:$Q$553,$D440+1,0)</f>
        <v>3.637142857142857</v>
      </c>
      <c r="X440" s="3">
        <f>HLOOKUP(X$5,[2]人物技能基础!$O$3:$Q$553,$D440+1,0)</f>
        <v>2.0186428571428574</v>
      </c>
      <c r="Y440" s="3">
        <f>HLOOKUP(Y$5,[2]人物技能基础!$O$3:$Q$553,$D440+1,0)</f>
        <v>99.964285714285708</v>
      </c>
      <c r="Z440" s="3">
        <f t="shared" si="43"/>
        <v>6752010</v>
      </c>
      <c r="AA440" s="3">
        <f t="shared" si="44"/>
        <v>126890</v>
      </c>
      <c r="AB440" s="3">
        <f t="shared" si="45"/>
        <v>44086</v>
      </c>
      <c r="AC440" s="3">
        <f t="shared" si="46"/>
        <v>47067</v>
      </c>
      <c r="AD440" s="3">
        <f t="shared" si="47"/>
        <v>51064</v>
      </c>
    </row>
    <row r="441" spans="1:30" x14ac:dyDescent="0.15">
      <c r="A441" s="3">
        <v>436</v>
      </c>
      <c r="B441" s="3" t="str">
        <f t="shared" si="42"/>
        <v>通天塔436层boss</v>
      </c>
      <c r="C441" s="3">
        <f>INDEX([5]通天塔!$F$47:$F$1046,A441)</f>
        <v>458</v>
      </c>
      <c r="D441" s="3">
        <f t="shared" si="48"/>
        <v>458</v>
      </c>
      <c r="E441" s="3" t="s">
        <v>25</v>
      </c>
      <c r="F441" s="3" t="s">
        <v>26</v>
      </c>
      <c r="G441" s="3">
        <v>30</v>
      </c>
      <c r="H441" s="3">
        <v>30</v>
      </c>
      <c r="I441" s="3">
        <v>0.2</v>
      </c>
      <c r="J441" s="4">
        <v>0.7</v>
      </c>
      <c r="K441" s="4">
        <v>1</v>
      </c>
      <c r="L441" s="4">
        <v>5</v>
      </c>
      <c r="M441" s="3">
        <v>1</v>
      </c>
      <c r="N441" s="3">
        <v>2</v>
      </c>
      <c r="O441" s="3">
        <f>HLOOKUP(O$5,[1]非R能力!$B$8:$F$558,$D441+1,0)</f>
        <v>1560067.6415700822</v>
      </c>
      <c r="P441" s="3">
        <f>HLOOKUP(P$5,[1]非R能力!$B$8:$F$558,$D441+1,0)</f>
        <v>221136.90604276929</v>
      </c>
      <c r="Q441" s="3">
        <f>HLOOKUP(Q$5,[1]非R能力!$B$8:$F$558,$D441+1,0)</f>
        <v>116630.37208137433</v>
      </c>
      <c r="R441" s="3">
        <f>HLOOKUP(R$5,[1]非R能力!$B$8:$F$558,$D441+1,0)</f>
        <v>35832.660345940334</v>
      </c>
      <c r="S441" s="3">
        <f>HLOOKUP(S$5,[1]非R能力!$B$8:$F$558,$D441+1,0)</f>
        <v>47205.645552361966</v>
      </c>
      <c r="T441" s="3">
        <f>INDEX([1]非R能力!$H$9:$H$558,D441)</f>
        <v>46075.239272707338</v>
      </c>
      <c r="U441" s="3">
        <f>IF(INDEX([1]非R能力!$FK$9:$FK$558,D441)=0,0,10)</f>
        <v>10</v>
      </c>
      <c r="V441" s="3">
        <f>IF(INDEX([1]非R能力!$FH$9:$FH$558,D441)=0,0,5000)</f>
        <v>5000</v>
      </c>
      <c r="W441" s="3">
        <f>HLOOKUP(W$5,[2]人物技能基础!$O$3:$Q$553,$D441+1,0)</f>
        <v>3.637142857142857</v>
      </c>
      <c r="X441" s="3">
        <f>HLOOKUP(X$5,[2]人物技能基础!$O$3:$Q$553,$D441+1,0)</f>
        <v>2.0186428571428574</v>
      </c>
      <c r="Y441" s="3">
        <f>HLOOKUP(Y$5,[2]人物技能基础!$O$3:$Q$553,$D441+1,0)</f>
        <v>99.964285714285708</v>
      </c>
      <c r="Z441" s="3">
        <f t="shared" si="43"/>
        <v>6775324</v>
      </c>
      <c r="AA441" s="3">
        <f t="shared" si="44"/>
        <v>127230</v>
      </c>
      <c r="AB441" s="3">
        <f t="shared" si="45"/>
        <v>44227</v>
      </c>
      <c r="AC441" s="3">
        <f t="shared" si="46"/>
        <v>47205</v>
      </c>
      <c r="AD441" s="3">
        <f t="shared" si="47"/>
        <v>51189</v>
      </c>
    </row>
    <row r="442" spans="1:30" x14ac:dyDescent="0.15">
      <c r="A442" s="3">
        <v>437</v>
      </c>
      <c r="B442" s="3" t="str">
        <f t="shared" si="42"/>
        <v>通天塔437层boss</v>
      </c>
      <c r="C442" s="3">
        <f>INDEX([5]通天塔!$F$47:$F$1046,A442)</f>
        <v>458</v>
      </c>
      <c r="D442" s="3">
        <f t="shared" si="48"/>
        <v>458</v>
      </c>
      <c r="E442" s="3" t="s">
        <v>25</v>
      </c>
      <c r="F442" s="3" t="s">
        <v>26</v>
      </c>
      <c r="G442" s="3">
        <v>30</v>
      </c>
      <c r="H442" s="3">
        <v>30</v>
      </c>
      <c r="I442" s="3">
        <v>0.2</v>
      </c>
      <c r="J442" s="4">
        <v>0.7</v>
      </c>
      <c r="K442" s="4">
        <v>1</v>
      </c>
      <c r="L442" s="4">
        <v>5</v>
      </c>
      <c r="M442" s="3">
        <v>1</v>
      </c>
      <c r="N442" s="3">
        <v>2</v>
      </c>
      <c r="O442" s="3">
        <f>HLOOKUP(O$5,[1]非R能力!$B$8:$F$558,$D442+1,0)</f>
        <v>1560067.6415700822</v>
      </c>
      <c r="P442" s="3">
        <f>HLOOKUP(P$5,[1]非R能力!$B$8:$F$558,$D442+1,0)</f>
        <v>221136.90604276929</v>
      </c>
      <c r="Q442" s="3">
        <f>HLOOKUP(Q$5,[1]非R能力!$B$8:$F$558,$D442+1,0)</f>
        <v>116630.37208137433</v>
      </c>
      <c r="R442" s="3">
        <f>HLOOKUP(R$5,[1]非R能力!$B$8:$F$558,$D442+1,0)</f>
        <v>35832.660345940334</v>
      </c>
      <c r="S442" s="3">
        <f>HLOOKUP(S$5,[1]非R能力!$B$8:$F$558,$D442+1,0)</f>
        <v>47205.645552361966</v>
      </c>
      <c r="T442" s="3">
        <f>INDEX([1]非R能力!$H$9:$H$558,D442)</f>
        <v>46075.239272707338</v>
      </c>
      <c r="U442" s="3">
        <f>IF(INDEX([1]非R能力!$FK$9:$FK$558,D442)=0,0,10)</f>
        <v>10</v>
      </c>
      <c r="V442" s="3">
        <f>IF(INDEX([1]非R能力!$FH$9:$FH$558,D442)=0,0,5000)</f>
        <v>5000</v>
      </c>
      <c r="W442" s="3">
        <f>HLOOKUP(W$5,[2]人物技能基础!$O$3:$Q$553,$D442+1,0)</f>
        <v>3.637142857142857</v>
      </c>
      <c r="X442" s="3">
        <f>HLOOKUP(X$5,[2]人物技能基础!$O$3:$Q$553,$D442+1,0)</f>
        <v>2.0186428571428574</v>
      </c>
      <c r="Y442" s="3">
        <f>HLOOKUP(Y$5,[2]人物技能基础!$O$3:$Q$553,$D442+1,0)</f>
        <v>99.964285714285708</v>
      </c>
      <c r="Z442" s="3">
        <f t="shared" si="43"/>
        <v>6775324</v>
      </c>
      <c r="AA442" s="3">
        <f t="shared" si="44"/>
        <v>127230</v>
      </c>
      <c r="AB442" s="3">
        <f t="shared" si="45"/>
        <v>44227</v>
      </c>
      <c r="AC442" s="3">
        <f t="shared" si="46"/>
        <v>47205</v>
      </c>
      <c r="AD442" s="3">
        <f t="shared" si="47"/>
        <v>51189</v>
      </c>
    </row>
    <row r="443" spans="1:30" x14ac:dyDescent="0.15">
      <c r="A443" s="3">
        <v>438</v>
      </c>
      <c r="B443" s="3" t="str">
        <f t="shared" si="42"/>
        <v>通天塔438层boss</v>
      </c>
      <c r="C443" s="3">
        <f>INDEX([5]通天塔!$F$47:$F$1046,A443)</f>
        <v>459</v>
      </c>
      <c r="D443" s="3">
        <f t="shared" si="48"/>
        <v>459</v>
      </c>
      <c r="E443" s="3" t="s">
        <v>25</v>
      </c>
      <c r="F443" s="3" t="s">
        <v>26</v>
      </c>
      <c r="G443" s="3">
        <v>30</v>
      </c>
      <c r="H443" s="3">
        <v>30</v>
      </c>
      <c r="I443" s="3">
        <v>0.2</v>
      </c>
      <c r="J443" s="4">
        <v>0.7</v>
      </c>
      <c r="K443" s="4">
        <v>1</v>
      </c>
      <c r="L443" s="4">
        <v>5</v>
      </c>
      <c r="M443" s="3">
        <v>1</v>
      </c>
      <c r="N443" s="3">
        <v>2</v>
      </c>
      <c r="O443" s="3">
        <f>HLOOKUP(O$5,[1]非R能力!$B$8:$F$558,$D443+1,0)</f>
        <v>1565543.2235029435</v>
      </c>
      <c r="P443" s="3">
        <f>HLOOKUP(P$5,[1]非R能力!$B$8:$F$558,$D443+1,0)</f>
        <v>221921.17394717433</v>
      </c>
      <c r="Q443" s="3">
        <f>HLOOKUP(Q$5,[1]非R能力!$B$8:$F$558,$D443+1,0)</f>
        <v>116914.7091683412</v>
      </c>
      <c r="R443" s="3">
        <f>HLOOKUP(R$5,[1]非R能力!$B$8:$F$558,$D443+1,0)</f>
        <v>35926.798303199525</v>
      </c>
      <c r="S443" s="3">
        <f>HLOOKUP(S$5,[1]非R能力!$B$8:$F$558,$D443+1,0)</f>
        <v>47310.415352614</v>
      </c>
      <c r="T443" s="3">
        <f>INDEX([1]非R能力!$H$9:$H$558,D443)</f>
        <v>46327.403807705348</v>
      </c>
      <c r="U443" s="3">
        <f>IF(INDEX([1]非R能力!$FK$9:$FK$558,D443)=0,0,10)</f>
        <v>10</v>
      </c>
      <c r="V443" s="3">
        <f>IF(INDEX([1]非R能力!$FH$9:$FH$558,D443)=0,0,5000)</f>
        <v>5000</v>
      </c>
      <c r="W443" s="3">
        <f>HLOOKUP(W$5,[2]人物技能基础!$O$3:$Q$553,$D443+1,0)</f>
        <v>3.637142857142857</v>
      </c>
      <c r="X443" s="3">
        <f>HLOOKUP(X$5,[2]人物技能基础!$O$3:$Q$553,$D443+1,0)</f>
        <v>2.0186428571428574</v>
      </c>
      <c r="Y443" s="3">
        <f>HLOOKUP(Y$5,[2]人物技能基础!$O$3:$Q$553,$D443+1,0)</f>
        <v>99.964285714285708</v>
      </c>
      <c r="Z443" s="3">
        <f t="shared" si="43"/>
        <v>6800833</v>
      </c>
      <c r="AA443" s="3">
        <f t="shared" si="44"/>
        <v>127551</v>
      </c>
      <c r="AB443" s="3">
        <f t="shared" si="45"/>
        <v>44384</v>
      </c>
      <c r="AC443" s="3">
        <f t="shared" si="46"/>
        <v>47310</v>
      </c>
      <c r="AD443" s="3">
        <f t="shared" si="47"/>
        <v>51323</v>
      </c>
    </row>
    <row r="444" spans="1:30" x14ac:dyDescent="0.15">
      <c r="A444" s="3">
        <v>439</v>
      </c>
      <c r="B444" s="3" t="str">
        <f t="shared" si="42"/>
        <v>通天塔439层boss</v>
      </c>
      <c r="C444" s="3">
        <f>INDEX([5]通天塔!$F$47:$F$1046,A444)</f>
        <v>460</v>
      </c>
      <c r="D444" s="3">
        <f t="shared" si="48"/>
        <v>460</v>
      </c>
      <c r="E444" s="3" t="s">
        <v>25</v>
      </c>
      <c r="F444" s="3" t="s">
        <v>26</v>
      </c>
      <c r="G444" s="3">
        <v>30</v>
      </c>
      <c r="H444" s="3">
        <v>30</v>
      </c>
      <c r="I444" s="3">
        <v>0.2</v>
      </c>
      <c r="J444" s="4">
        <v>0.7</v>
      </c>
      <c r="K444" s="4">
        <v>1</v>
      </c>
      <c r="L444" s="4">
        <v>5</v>
      </c>
      <c r="M444" s="3">
        <v>1</v>
      </c>
      <c r="N444" s="3">
        <v>2</v>
      </c>
      <c r="O444" s="3">
        <f>HLOOKUP(O$5,[1]非R能力!$B$8:$F$558,$D444+1,0)</f>
        <v>1578099.1399075557</v>
      </c>
      <c r="P444" s="3">
        <f>HLOOKUP(P$5,[1]非R能力!$B$8:$F$558,$D444+1,0)</f>
        <v>223985.7928136093</v>
      </c>
      <c r="Q444" s="3">
        <f>HLOOKUP(Q$5,[1]非R能力!$B$8:$F$558,$D444+1,0)</f>
        <v>117841.10694604245</v>
      </c>
      <c r="R444" s="3">
        <f>HLOOKUP(R$5,[1]非R能力!$B$8:$F$558,$D444+1,0)</f>
        <v>36228.830404881621</v>
      </c>
      <c r="S444" s="3">
        <f>HLOOKUP(S$5,[1]非R能力!$B$8:$F$558,$D444+1,0)</f>
        <v>47825.976631984246</v>
      </c>
      <c r="T444" s="3">
        <f>INDEX([1]非R能力!$H$9:$H$558,D444)</f>
        <v>46580.67071921318</v>
      </c>
      <c r="U444" s="3">
        <f>IF(INDEX([1]非R能力!$FK$9:$FK$558,D444)=0,0,10)</f>
        <v>10</v>
      </c>
      <c r="V444" s="3">
        <f>IF(INDEX([1]非R能力!$FH$9:$FH$558,D444)=0,0,5000)</f>
        <v>5000</v>
      </c>
      <c r="W444" s="3">
        <f>HLOOKUP(W$5,[2]人物技能基础!$O$3:$Q$553,$D444+1,0)</f>
        <v>3.637142857142857</v>
      </c>
      <c r="X444" s="3">
        <f>HLOOKUP(X$5,[2]人物技能基础!$O$3:$Q$553,$D444+1,0)</f>
        <v>2.0186428571428574</v>
      </c>
      <c r="Y444" s="3">
        <f>HLOOKUP(Y$5,[2]人物技能基础!$O$3:$Q$553,$D444+1,0)</f>
        <v>99.964285714285708</v>
      </c>
      <c r="Z444" s="3">
        <f t="shared" si="43"/>
        <v>6861100</v>
      </c>
      <c r="AA444" s="3">
        <f t="shared" si="44"/>
        <v>128561</v>
      </c>
      <c r="AB444" s="3">
        <f t="shared" si="45"/>
        <v>44797</v>
      </c>
      <c r="AC444" s="3">
        <f t="shared" si="46"/>
        <v>47825</v>
      </c>
      <c r="AD444" s="3">
        <f t="shared" si="47"/>
        <v>51755</v>
      </c>
    </row>
    <row r="445" spans="1:30" x14ac:dyDescent="0.15">
      <c r="A445" s="3">
        <v>440</v>
      </c>
      <c r="B445" s="3" t="str">
        <f t="shared" si="42"/>
        <v>通天塔440层boss</v>
      </c>
      <c r="C445" s="3">
        <f>INDEX([5]通天塔!$F$47:$F$1046,A445)</f>
        <v>460</v>
      </c>
      <c r="D445" s="3">
        <f t="shared" si="48"/>
        <v>460</v>
      </c>
      <c r="E445" s="3" t="s">
        <v>25</v>
      </c>
      <c r="F445" s="3" t="s">
        <v>26</v>
      </c>
      <c r="G445" s="3">
        <v>30</v>
      </c>
      <c r="H445" s="3">
        <v>30</v>
      </c>
      <c r="I445" s="3">
        <v>0.2</v>
      </c>
      <c r="J445" s="4">
        <v>0.7</v>
      </c>
      <c r="K445" s="4">
        <v>1</v>
      </c>
      <c r="L445" s="4">
        <v>5</v>
      </c>
      <c r="M445" s="3">
        <v>1</v>
      </c>
      <c r="N445" s="3">
        <v>2</v>
      </c>
      <c r="O445" s="3">
        <f>HLOOKUP(O$5,[1]非R能力!$B$8:$F$558,$D445+1,0)</f>
        <v>1578099.1399075557</v>
      </c>
      <c r="P445" s="3">
        <f>HLOOKUP(P$5,[1]非R能力!$B$8:$F$558,$D445+1,0)</f>
        <v>223985.7928136093</v>
      </c>
      <c r="Q445" s="3">
        <f>HLOOKUP(Q$5,[1]非R能力!$B$8:$F$558,$D445+1,0)</f>
        <v>117841.10694604245</v>
      </c>
      <c r="R445" s="3">
        <f>HLOOKUP(R$5,[1]非R能力!$B$8:$F$558,$D445+1,0)</f>
        <v>36228.830404881621</v>
      </c>
      <c r="S445" s="3">
        <f>HLOOKUP(S$5,[1]非R能力!$B$8:$F$558,$D445+1,0)</f>
        <v>47825.976631984246</v>
      </c>
      <c r="T445" s="3">
        <f>INDEX([1]非R能力!$H$9:$H$558,D445)</f>
        <v>46580.67071921318</v>
      </c>
      <c r="U445" s="3">
        <f>IF(INDEX([1]非R能力!$FK$9:$FK$558,D445)=0,0,10)</f>
        <v>10</v>
      </c>
      <c r="V445" s="3">
        <f>IF(INDEX([1]非R能力!$FH$9:$FH$558,D445)=0,0,5000)</f>
        <v>5000</v>
      </c>
      <c r="W445" s="3">
        <f>HLOOKUP(W$5,[2]人物技能基础!$O$3:$Q$553,$D445+1,0)</f>
        <v>3.637142857142857</v>
      </c>
      <c r="X445" s="3">
        <f>HLOOKUP(X$5,[2]人物技能基础!$O$3:$Q$553,$D445+1,0)</f>
        <v>2.0186428571428574</v>
      </c>
      <c r="Y445" s="3">
        <f>HLOOKUP(Y$5,[2]人物技能基础!$O$3:$Q$553,$D445+1,0)</f>
        <v>99.964285714285708</v>
      </c>
      <c r="Z445" s="3">
        <f t="shared" si="43"/>
        <v>6861100</v>
      </c>
      <c r="AA445" s="3">
        <f t="shared" si="44"/>
        <v>128561</v>
      </c>
      <c r="AB445" s="3">
        <f t="shared" si="45"/>
        <v>44797</v>
      </c>
      <c r="AC445" s="3">
        <f t="shared" si="46"/>
        <v>47825</v>
      </c>
      <c r="AD445" s="3">
        <f t="shared" si="47"/>
        <v>51755</v>
      </c>
    </row>
    <row r="446" spans="1:30" x14ac:dyDescent="0.15">
      <c r="A446" s="3">
        <v>441</v>
      </c>
      <c r="B446" s="3" t="str">
        <f t="shared" si="42"/>
        <v>通天塔441层boss</v>
      </c>
      <c r="C446" s="3">
        <f>INDEX([5]通天塔!$F$47:$F$1046,A446)</f>
        <v>461</v>
      </c>
      <c r="D446" s="3">
        <f t="shared" si="48"/>
        <v>461</v>
      </c>
      <c r="E446" s="3" t="s">
        <v>25</v>
      </c>
      <c r="F446" s="3" t="s">
        <v>26</v>
      </c>
      <c r="G446" s="3">
        <v>30</v>
      </c>
      <c r="H446" s="3">
        <v>30</v>
      </c>
      <c r="I446" s="3">
        <v>0.2</v>
      </c>
      <c r="J446" s="4">
        <v>0.7</v>
      </c>
      <c r="K446" s="4">
        <v>1</v>
      </c>
      <c r="L446" s="4">
        <v>5</v>
      </c>
      <c r="M446" s="3">
        <v>1</v>
      </c>
      <c r="N446" s="3">
        <v>2</v>
      </c>
      <c r="O446" s="3">
        <f>HLOOKUP(O$5,[1]非R能力!$B$8:$F$558,$D446+1,0)</f>
        <v>1610240.0592363556</v>
      </c>
      <c r="P446" s="3">
        <f>HLOOKUP(P$5,[1]非R能力!$B$8:$F$558,$D446+1,0)</f>
        <v>228298.50194563708</v>
      </c>
      <c r="Q446" s="3">
        <f>HLOOKUP(Q$5,[1]非R能力!$B$8:$F$558,$D446+1,0)</f>
        <v>119884.96786641318</v>
      </c>
      <c r="R446" s="3">
        <f>HLOOKUP(R$5,[1]非R能力!$B$8:$F$558,$D446+1,0)</f>
        <v>36913.517311102063</v>
      </c>
      <c r="S446" s="3">
        <f>HLOOKUP(S$5,[1]非R能力!$B$8:$F$558,$D446+1,0)</f>
        <v>48689.067447527821</v>
      </c>
      <c r="T446" s="3">
        <f>INDEX([1]非R能力!$H$9:$H$558,D446)</f>
        <v>46835.043615359995</v>
      </c>
      <c r="U446" s="3">
        <f>IF(INDEX([1]非R能力!$FK$9:$FK$558,D446)=0,0,10)</f>
        <v>10</v>
      </c>
      <c r="V446" s="3">
        <f>IF(INDEX([1]非R能力!$FH$9:$FH$558,D446)=0,0,5000)</f>
        <v>5000</v>
      </c>
      <c r="W446" s="3">
        <f>HLOOKUP(W$5,[2]人物技能基础!$O$3:$Q$553,$D446+1,0)</f>
        <v>3.637142857142857</v>
      </c>
      <c r="X446" s="3">
        <f>HLOOKUP(X$5,[2]人物技能基础!$O$3:$Q$553,$D446+1,0)</f>
        <v>2.0186428571428574</v>
      </c>
      <c r="Y446" s="3">
        <f>HLOOKUP(Y$5,[2]人物技能基础!$O$3:$Q$553,$D446+1,0)</f>
        <v>99.964285714285708</v>
      </c>
      <c r="Z446" s="3">
        <f t="shared" si="43"/>
        <v>6982398</v>
      </c>
      <c r="AA446" s="3">
        <f t="shared" si="44"/>
        <v>130819</v>
      </c>
      <c r="AB446" s="3">
        <f t="shared" si="45"/>
        <v>45659</v>
      </c>
      <c r="AC446" s="3">
        <f t="shared" si="46"/>
        <v>48689</v>
      </c>
      <c r="AD446" s="3">
        <f t="shared" si="47"/>
        <v>52733</v>
      </c>
    </row>
    <row r="447" spans="1:30" x14ac:dyDescent="0.15">
      <c r="A447" s="3">
        <v>442</v>
      </c>
      <c r="B447" s="3" t="str">
        <f t="shared" si="42"/>
        <v>通天塔442层boss</v>
      </c>
      <c r="C447" s="3">
        <f>INDEX([5]通天塔!$F$47:$F$1046,A447)</f>
        <v>461</v>
      </c>
      <c r="D447" s="3">
        <f t="shared" si="48"/>
        <v>461</v>
      </c>
      <c r="E447" s="3" t="s">
        <v>25</v>
      </c>
      <c r="F447" s="3" t="s">
        <v>26</v>
      </c>
      <c r="G447" s="3">
        <v>30</v>
      </c>
      <c r="H447" s="3">
        <v>30</v>
      </c>
      <c r="I447" s="3">
        <v>0.2</v>
      </c>
      <c r="J447" s="4">
        <v>0.7</v>
      </c>
      <c r="K447" s="4">
        <v>1</v>
      </c>
      <c r="L447" s="4">
        <v>5</v>
      </c>
      <c r="M447" s="3">
        <v>1</v>
      </c>
      <c r="N447" s="3">
        <v>2</v>
      </c>
      <c r="O447" s="3">
        <f>HLOOKUP(O$5,[1]非R能力!$B$8:$F$558,$D447+1,0)</f>
        <v>1610240.0592363556</v>
      </c>
      <c r="P447" s="3">
        <f>HLOOKUP(P$5,[1]非R能力!$B$8:$F$558,$D447+1,0)</f>
        <v>228298.50194563708</v>
      </c>
      <c r="Q447" s="3">
        <f>HLOOKUP(Q$5,[1]非R能力!$B$8:$F$558,$D447+1,0)</f>
        <v>119884.96786641318</v>
      </c>
      <c r="R447" s="3">
        <f>HLOOKUP(R$5,[1]非R能力!$B$8:$F$558,$D447+1,0)</f>
        <v>36913.517311102063</v>
      </c>
      <c r="S447" s="3">
        <f>HLOOKUP(S$5,[1]非R能力!$B$8:$F$558,$D447+1,0)</f>
        <v>48689.067447527821</v>
      </c>
      <c r="T447" s="3">
        <f>INDEX([1]非R能力!$H$9:$H$558,D447)</f>
        <v>46835.043615359995</v>
      </c>
      <c r="U447" s="3">
        <f>IF(INDEX([1]非R能力!$FK$9:$FK$558,D447)=0,0,10)</f>
        <v>10</v>
      </c>
      <c r="V447" s="3">
        <f>IF(INDEX([1]非R能力!$FH$9:$FH$558,D447)=0,0,5000)</f>
        <v>5000</v>
      </c>
      <c r="W447" s="3">
        <f>HLOOKUP(W$5,[2]人物技能基础!$O$3:$Q$553,$D447+1,0)</f>
        <v>3.637142857142857</v>
      </c>
      <c r="X447" s="3">
        <f>HLOOKUP(X$5,[2]人物技能基础!$O$3:$Q$553,$D447+1,0)</f>
        <v>2.0186428571428574</v>
      </c>
      <c r="Y447" s="3">
        <f>HLOOKUP(Y$5,[2]人物技能基础!$O$3:$Q$553,$D447+1,0)</f>
        <v>99.964285714285708</v>
      </c>
      <c r="Z447" s="3">
        <f t="shared" si="43"/>
        <v>6982398</v>
      </c>
      <c r="AA447" s="3">
        <f t="shared" si="44"/>
        <v>130819</v>
      </c>
      <c r="AB447" s="3">
        <f t="shared" si="45"/>
        <v>45659</v>
      </c>
      <c r="AC447" s="3">
        <f t="shared" si="46"/>
        <v>48689</v>
      </c>
      <c r="AD447" s="3">
        <f t="shared" si="47"/>
        <v>52733</v>
      </c>
    </row>
    <row r="448" spans="1:30" x14ac:dyDescent="0.15">
      <c r="A448" s="3">
        <v>443</v>
      </c>
      <c r="B448" s="3" t="str">
        <f t="shared" si="42"/>
        <v>通天塔443层boss</v>
      </c>
      <c r="C448" s="3">
        <f>INDEX([5]通天塔!$F$47:$F$1046,A448)</f>
        <v>462</v>
      </c>
      <c r="D448" s="3">
        <f t="shared" si="48"/>
        <v>462</v>
      </c>
      <c r="E448" s="3" t="s">
        <v>25</v>
      </c>
      <c r="F448" s="3" t="s">
        <v>26</v>
      </c>
      <c r="G448" s="3">
        <v>30</v>
      </c>
      <c r="H448" s="3">
        <v>30</v>
      </c>
      <c r="I448" s="3">
        <v>0.2</v>
      </c>
      <c r="J448" s="4">
        <v>0.7</v>
      </c>
      <c r="K448" s="4">
        <v>1</v>
      </c>
      <c r="L448" s="4">
        <v>5</v>
      </c>
      <c r="M448" s="3">
        <v>1</v>
      </c>
      <c r="N448" s="3">
        <v>2</v>
      </c>
      <c r="O448" s="3">
        <f>HLOOKUP(O$5,[1]非R能力!$B$8:$F$558,$D448+1,0)</f>
        <v>1626891.6437556024</v>
      </c>
      <c r="P448" s="3">
        <f>HLOOKUP(P$5,[1]非R能力!$B$8:$F$558,$D448+1,0)</f>
        <v>230747.30308045834</v>
      </c>
      <c r="Q448" s="3">
        <f>HLOOKUP(Q$5,[1]非R能力!$B$8:$F$558,$D448+1,0)</f>
        <v>121072.51361009224</v>
      </c>
      <c r="R448" s="3">
        <f>HLOOKUP(R$5,[1]非R能力!$B$8:$F$558,$D448+1,0)</f>
        <v>37295.073143773319</v>
      </c>
      <c r="S448" s="3">
        <f>HLOOKUP(S$5,[1]非R能力!$B$8:$F$558,$D448+1,0)</f>
        <v>49246.508247111604</v>
      </c>
      <c r="T448" s="3">
        <f>INDEX([1]非R能力!$H$9:$H$558,D448)</f>
        <v>47090.526110421706</v>
      </c>
      <c r="U448" s="3">
        <f>IF(INDEX([1]非R能力!$FK$9:$FK$558,D448)=0,0,10)</f>
        <v>10</v>
      </c>
      <c r="V448" s="3">
        <f>IF(INDEX([1]非R能力!$FH$9:$FH$558,D448)=0,0,5000)</f>
        <v>5000</v>
      </c>
      <c r="W448" s="3">
        <f>HLOOKUP(W$5,[2]人物技能基础!$O$3:$Q$553,$D448+1,0)</f>
        <v>3.637142857142857</v>
      </c>
      <c r="X448" s="3">
        <f>HLOOKUP(X$5,[2]人物技能基础!$O$3:$Q$553,$D448+1,0)</f>
        <v>2.0186428571428574</v>
      </c>
      <c r="Y448" s="3">
        <f>HLOOKUP(Y$5,[2]人物技能基础!$O$3:$Q$553,$D448+1,0)</f>
        <v>99.964285714285708</v>
      </c>
      <c r="Z448" s="3">
        <f t="shared" si="43"/>
        <v>7053119</v>
      </c>
      <c r="AA448" s="3">
        <f t="shared" si="44"/>
        <v>132118</v>
      </c>
      <c r="AB448" s="3">
        <f t="shared" si="45"/>
        <v>46149</v>
      </c>
      <c r="AC448" s="3">
        <f t="shared" si="46"/>
        <v>49246</v>
      </c>
      <c r="AD448" s="3">
        <f t="shared" si="47"/>
        <v>53278</v>
      </c>
    </row>
    <row r="449" spans="1:30" x14ac:dyDescent="0.15">
      <c r="A449" s="3">
        <v>444</v>
      </c>
      <c r="B449" s="3" t="str">
        <f t="shared" si="42"/>
        <v>通天塔444层boss</v>
      </c>
      <c r="C449" s="3">
        <f>INDEX([5]通天塔!$F$47:$F$1046,A449)</f>
        <v>463</v>
      </c>
      <c r="D449" s="3">
        <f t="shared" si="48"/>
        <v>463</v>
      </c>
      <c r="E449" s="3" t="s">
        <v>25</v>
      </c>
      <c r="F449" s="3" t="s">
        <v>26</v>
      </c>
      <c r="G449" s="3">
        <v>30</v>
      </c>
      <c r="H449" s="3">
        <v>30</v>
      </c>
      <c r="I449" s="3">
        <v>0.2</v>
      </c>
      <c r="J449" s="4">
        <v>0.7</v>
      </c>
      <c r="K449" s="4">
        <v>1</v>
      </c>
      <c r="L449" s="4">
        <v>5</v>
      </c>
      <c r="M449" s="3">
        <v>1</v>
      </c>
      <c r="N449" s="3">
        <v>2</v>
      </c>
      <c r="O449" s="3">
        <f>HLOOKUP(O$5,[1]非R能力!$B$8:$F$558,$D449+1,0)</f>
        <v>1641628.8299841792</v>
      </c>
      <c r="P449" s="3">
        <f>HLOOKUP(P$5,[1]非R能力!$B$8:$F$558,$D449+1,0)</f>
        <v>232696.31108501297</v>
      </c>
      <c r="Q449" s="3">
        <f>HLOOKUP(Q$5,[1]非R能力!$B$8:$F$558,$D449+1,0)</f>
        <v>122012.4309300465</v>
      </c>
      <c r="R449" s="3">
        <f>HLOOKUP(R$5,[1]非R能力!$B$8:$F$558,$D449+1,0)</f>
        <v>37602.279679719315</v>
      </c>
      <c r="S449" s="3">
        <f>HLOOKUP(S$5,[1]非R能力!$B$8:$F$558,$D449+1,0)</f>
        <v>49656.892772113279</v>
      </c>
      <c r="T449" s="3">
        <f>INDEX([1]非R能力!$H$9:$H$558,D449)</f>
        <v>47347.121824820882</v>
      </c>
      <c r="U449" s="3">
        <f>IF(INDEX([1]非R能力!$FK$9:$FK$558,D449)=0,0,10)</f>
        <v>10</v>
      </c>
      <c r="V449" s="3">
        <f>IF(INDEX([1]非R能力!$FH$9:$FH$558,D449)=0,0,5000)</f>
        <v>5000</v>
      </c>
      <c r="W449" s="3">
        <f>HLOOKUP(W$5,[2]人物技能基础!$O$3:$Q$553,$D449+1,0)</f>
        <v>3.637142857142857</v>
      </c>
      <c r="X449" s="3">
        <f>HLOOKUP(X$5,[2]人物技能基础!$O$3:$Q$553,$D449+1,0)</f>
        <v>2.0186428571428574</v>
      </c>
      <c r="Y449" s="3">
        <f>HLOOKUP(Y$5,[2]人物技能基础!$O$3:$Q$553,$D449+1,0)</f>
        <v>99.964285714285708</v>
      </c>
      <c r="Z449" s="3">
        <f t="shared" si="43"/>
        <v>7110301</v>
      </c>
      <c r="AA449" s="3">
        <f t="shared" si="44"/>
        <v>133156</v>
      </c>
      <c r="AB449" s="3">
        <f t="shared" si="45"/>
        <v>46539</v>
      </c>
      <c r="AC449" s="3">
        <f t="shared" si="46"/>
        <v>49656</v>
      </c>
      <c r="AD449" s="3">
        <f t="shared" si="47"/>
        <v>53717</v>
      </c>
    </row>
    <row r="450" spans="1:30" x14ac:dyDescent="0.15">
      <c r="A450" s="3">
        <v>445</v>
      </c>
      <c r="B450" s="3" t="str">
        <f t="shared" si="42"/>
        <v>通天塔445层boss</v>
      </c>
      <c r="C450" s="3">
        <f>INDEX([5]通天塔!$F$47:$F$1046,A450)</f>
        <v>464</v>
      </c>
      <c r="D450" s="3">
        <f t="shared" si="48"/>
        <v>464</v>
      </c>
      <c r="E450" s="3" t="s">
        <v>25</v>
      </c>
      <c r="F450" s="3" t="s">
        <v>26</v>
      </c>
      <c r="G450" s="3">
        <v>30</v>
      </c>
      <c r="H450" s="3">
        <v>30</v>
      </c>
      <c r="I450" s="3">
        <v>0.2</v>
      </c>
      <c r="J450" s="4">
        <v>0.7</v>
      </c>
      <c r="K450" s="4">
        <v>1</v>
      </c>
      <c r="L450" s="4">
        <v>5</v>
      </c>
      <c r="M450" s="3">
        <v>1</v>
      </c>
      <c r="N450" s="3">
        <v>2</v>
      </c>
      <c r="O450" s="3">
        <f>HLOOKUP(O$5,[1]非R能力!$B$8:$F$558,$D450+1,0)</f>
        <v>1655867.5984563772</v>
      </c>
      <c r="P450" s="3">
        <f>HLOOKUP(P$5,[1]非R能力!$B$8:$F$558,$D450+1,0)</f>
        <v>234699.64391383645</v>
      </c>
      <c r="Q450" s="3">
        <f>HLOOKUP(Q$5,[1]非R能力!$B$8:$F$558,$D450+1,0)</f>
        <v>122975.57035147358</v>
      </c>
      <c r="R450" s="3">
        <f>HLOOKUP(R$5,[1]非R能力!$B$8:$F$558,$D450+1,0)</f>
        <v>37921.995095013168</v>
      </c>
      <c r="S450" s="3">
        <f>HLOOKUP(S$5,[1]非R能力!$B$8:$F$558,$D450+1,0)</f>
        <v>50083.711965901486</v>
      </c>
      <c r="T450" s="3">
        <f>INDEX([1]非R能力!$H$9:$H$558,D450)</f>
        <v>47604.834385126866</v>
      </c>
      <c r="U450" s="3">
        <f>IF(INDEX([1]非R能力!$FK$9:$FK$558,D450)=0,0,10)</f>
        <v>10</v>
      </c>
      <c r="V450" s="3">
        <f>IF(INDEX([1]非R能力!$FH$9:$FH$558,D450)=0,0,5000)</f>
        <v>5000</v>
      </c>
      <c r="W450" s="3">
        <f>HLOOKUP(W$5,[2]人物技能基础!$O$3:$Q$553,$D450+1,0)</f>
        <v>3.637142857142857</v>
      </c>
      <c r="X450" s="3">
        <f>HLOOKUP(X$5,[2]人物技能基础!$O$3:$Q$553,$D450+1,0)</f>
        <v>2.0186428571428574</v>
      </c>
      <c r="Y450" s="3">
        <f>HLOOKUP(Y$5,[2]人物技能基础!$O$3:$Q$553,$D450+1,0)</f>
        <v>99.964285714285708</v>
      </c>
      <c r="Z450" s="3">
        <f t="shared" si="43"/>
        <v>7169004</v>
      </c>
      <c r="AA450" s="3">
        <f t="shared" si="44"/>
        <v>134214</v>
      </c>
      <c r="AB450" s="3">
        <f t="shared" si="45"/>
        <v>46939</v>
      </c>
      <c r="AC450" s="3">
        <f t="shared" si="46"/>
        <v>50083</v>
      </c>
      <c r="AD450" s="3">
        <f t="shared" si="47"/>
        <v>54174</v>
      </c>
    </row>
    <row r="451" spans="1:30" x14ac:dyDescent="0.15">
      <c r="A451" s="3">
        <v>446</v>
      </c>
      <c r="B451" s="3" t="str">
        <f t="shared" si="42"/>
        <v>通天塔446层boss</v>
      </c>
      <c r="C451" s="3">
        <f>INDEX([5]通天塔!$F$47:$F$1046,A451)</f>
        <v>464</v>
      </c>
      <c r="D451" s="3">
        <f t="shared" si="48"/>
        <v>464</v>
      </c>
      <c r="E451" s="3" t="s">
        <v>25</v>
      </c>
      <c r="F451" s="3" t="s">
        <v>26</v>
      </c>
      <c r="G451" s="3">
        <v>30</v>
      </c>
      <c r="H451" s="3">
        <v>30</v>
      </c>
      <c r="I451" s="3">
        <v>0.2</v>
      </c>
      <c r="J451" s="4">
        <v>0.7</v>
      </c>
      <c r="K451" s="4">
        <v>1</v>
      </c>
      <c r="L451" s="4">
        <v>5</v>
      </c>
      <c r="M451" s="3">
        <v>1</v>
      </c>
      <c r="N451" s="3">
        <v>2</v>
      </c>
      <c r="O451" s="3">
        <f>HLOOKUP(O$5,[1]非R能力!$B$8:$F$558,$D451+1,0)</f>
        <v>1655867.5984563772</v>
      </c>
      <c r="P451" s="3">
        <f>HLOOKUP(P$5,[1]非R能力!$B$8:$F$558,$D451+1,0)</f>
        <v>234699.64391383645</v>
      </c>
      <c r="Q451" s="3">
        <f>HLOOKUP(Q$5,[1]非R能力!$B$8:$F$558,$D451+1,0)</f>
        <v>122975.57035147358</v>
      </c>
      <c r="R451" s="3">
        <f>HLOOKUP(R$5,[1]非R能力!$B$8:$F$558,$D451+1,0)</f>
        <v>37921.995095013168</v>
      </c>
      <c r="S451" s="3">
        <f>HLOOKUP(S$5,[1]非R能力!$B$8:$F$558,$D451+1,0)</f>
        <v>50083.711965901486</v>
      </c>
      <c r="T451" s="3">
        <f>INDEX([1]非R能力!$H$9:$H$558,D451)</f>
        <v>47604.834385126866</v>
      </c>
      <c r="U451" s="3">
        <f>IF(INDEX([1]非R能力!$FK$9:$FK$558,D451)=0,0,10)</f>
        <v>10</v>
      </c>
      <c r="V451" s="3">
        <f>IF(INDEX([1]非R能力!$FH$9:$FH$558,D451)=0,0,5000)</f>
        <v>5000</v>
      </c>
      <c r="W451" s="3">
        <f>HLOOKUP(W$5,[2]人物技能基础!$O$3:$Q$553,$D451+1,0)</f>
        <v>3.637142857142857</v>
      </c>
      <c r="X451" s="3">
        <f>HLOOKUP(X$5,[2]人物技能基础!$O$3:$Q$553,$D451+1,0)</f>
        <v>2.0186428571428574</v>
      </c>
      <c r="Y451" s="3">
        <f>HLOOKUP(Y$5,[2]人物技能基础!$O$3:$Q$553,$D451+1,0)</f>
        <v>99.964285714285708</v>
      </c>
      <c r="Z451" s="3">
        <f t="shared" si="43"/>
        <v>7169004</v>
      </c>
      <c r="AA451" s="3">
        <f t="shared" si="44"/>
        <v>134214</v>
      </c>
      <c r="AB451" s="3">
        <f t="shared" si="45"/>
        <v>46939</v>
      </c>
      <c r="AC451" s="3">
        <f t="shared" si="46"/>
        <v>50083</v>
      </c>
      <c r="AD451" s="3">
        <f t="shared" si="47"/>
        <v>54174</v>
      </c>
    </row>
    <row r="452" spans="1:30" x14ac:dyDescent="0.15">
      <c r="A452" s="3">
        <v>447</v>
      </c>
      <c r="B452" s="3" t="str">
        <f t="shared" si="42"/>
        <v>通天塔447层boss</v>
      </c>
      <c r="C452" s="3">
        <f>INDEX([5]通天塔!$F$47:$F$1046,A452)</f>
        <v>465</v>
      </c>
      <c r="D452" s="3">
        <f t="shared" si="48"/>
        <v>465</v>
      </c>
      <c r="E452" s="3" t="s">
        <v>25</v>
      </c>
      <c r="F452" s="3" t="s">
        <v>26</v>
      </c>
      <c r="G452" s="3">
        <v>30</v>
      </c>
      <c r="H452" s="3">
        <v>30</v>
      </c>
      <c r="I452" s="3">
        <v>0.2</v>
      </c>
      <c r="J452" s="4">
        <v>0.7</v>
      </c>
      <c r="K452" s="4">
        <v>1</v>
      </c>
      <c r="L452" s="4">
        <v>5</v>
      </c>
      <c r="M452" s="3">
        <v>1</v>
      </c>
      <c r="N452" s="3">
        <v>2</v>
      </c>
      <c r="O452" s="3">
        <f>HLOOKUP(O$5,[1]非R能力!$B$8:$F$558,$D452+1,0)</f>
        <v>1669818.3644756584</v>
      </c>
      <c r="P452" s="3">
        <f>HLOOKUP(P$5,[1]非R能力!$B$8:$F$558,$D452+1,0)</f>
        <v>236575.02566090695</v>
      </c>
      <c r="Q452" s="3">
        <f>HLOOKUP(Q$5,[1]非R能力!$B$8:$F$558,$D452+1,0)</f>
        <v>123852.69188207557</v>
      </c>
      <c r="R452" s="3">
        <f>HLOOKUP(R$5,[1]非R能力!$B$8:$F$558,$D452+1,0)</f>
        <v>38205.995048811099</v>
      </c>
      <c r="S452" s="3">
        <f>HLOOKUP(S$5,[1]非R能力!$B$8:$F$558,$D452+1,0)</f>
        <v>50444.874803771294</v>
      </c>
      <c r="T452" s="3">
        <f>INDEX([1]非R能力!$H$9:$H$558,D452)</f>
        <v>47863.66742405574</v>
      </c>
      <c r="U452" s="3">
        <f>IF(INDEX([1]非R能力!$FK$9:$FK$558,D452)=0,0,10)</f>
        <v>10</v>
      </c>
      <c r="V452" s="3">
        <f>IF(INDEX([1]非R能力!$FH$9:$FH$558,D452)=0,0,5000)</f>
        <v>5000</v>
      </c>
      <c r="W452" s="3">
        <f>HLOOKUP(W$5,[2]人物技能基础!$O$3:$Q$553,$D452+1,0)</f>
        <v>3.637142857142857</v>
      </c>
      <c r="X452" s="3">
        <f>HLOOKUP(X$5,[2]人物技能基础!$O$3:$Q$553,$D452+1,0)</f>
        <v>2.0186428571428574</v>
      </c>
      <c r="Y452" s="3">
        <f>HLOOKUP(Y$5,[2]人物技能基础!$O$3:$Q$553,$D452+1,0)</f>
        <v>99.964285714285708</v>
      </c>
      <c r="Z452" s="3">
        <f t="shared" si="43"/>
        <v>7224202</v>
      </c>
      <c r="AA452" s="3">
        <f t="shared" si="44"/>
        <v>135184</v>
      </c>
      <c r="AB452" s="3">
        <f t="shared" si="45"/>
        <v>47315</v>
      </c>
      <c r="AC452" s="3">
        <f t="shared" si="46"/>
        <v>50444</v>
      </c>
      <c r="AD452" s="3">
        <f t="shared" si="47"/>
        <v>54579</v>
      </c>
    </row>
    <row r="453" spans="1:30" x14ac:dyDescent="0.15">
      <c r="A453" s="3">
        <v>448</v>
      </c>
      <c r="B453" s="3" t="str">
        <f t="shared" si="42"/>
        <v>通天塔448层boss</v>
      </c>
      <c r="C453" s="3">
        <f>INDEX([5]通天塔!$F$47:$F$1046,A453)</f>
        <v>466</v>
      </c>
      <c r="D453" s="3">
        <f t="shared" si="48"/>
        <v>466</v>
      </c>
      <c r="E453" s="3" t="s">
        <v>25</v>
      </c>
      <c r="F453" s="3" t="s">
        <v>26</v>
      </c>
      <c r="G453" s="3">
        <v>30</v>
      </c>
      <c r="H453" s="3">
        <v>30</v>
      </c>
      <c r="I453" s="3">
        <v>0.2</v>
      </c>
      <c r="J453" s="4">
        <v>0.7</v>
      </c>
      <c r="K453" s="4">
        <v>1</v>
      </c>
      <c r="L453" s="4">
        <v>5</v>
      </c>
      <c r="M453" s="3">
        <v>1</v>
      </c>
      <c r="N453" s="3">
        <v>2</v>
      </c>
      <c r="O453" s="3">
        <f>HLOOKUP(O$5,[1]非R能力!$B$8:$F$558,$D453+1,0)</f>
        <v>1683282.5191442533</v>
      </c>
      <c r="P453" s="3">
        <f>HLOOKUP(P$5,[1]非R能力!$B$8:$F$558,$D453+1,0)</f>
        <v>238470.97270571123</v>
      </c>
      <c r="Q453" s="3">
        <f>HLOOKUP(Q$5,[1]非R能力!$B$8:$F$558,$D453+1,0)</f>
        <v>124676.96803550926</v>
      </c>
      <c r="R453" s="3">
        <f>HLOOKUP(R$5,[1]非R能力!$B$8:$F$558,$D453+1,0)</f>
        <v>38466.679629855775</v>
      </c>
      <c r="S453" s="3">
        <f>HLOOKUP(S$5,[1]非R能力!$B$8:$F$558,$D453+1,0)</f>
        <v>50776.162372963867</v>
      </c>
      <c r="T453" s="3">
        <f>INDEX([1]非R能力!$H$9:$H$558,D453)</f>
        <v>48123.624580470263</v>
      </c>
      <c r="U453" s="3">
        <f>IF(INDEX([1]非R能力!$FK$9:$FK$558,D453)=0,0,10)</f>
        <v>10</v>
      </c>
      <c r="V453" s="3">
        <f>IF(INDEX([1]非R能力!$FH$9:$FH$558,D453)=0,0,5000)</f>
        <v>5000</v>
      </c>
      <c r="W453" s="3">
        <f>HLOOKUP(W$5,[2]人物技能基础!$O$3:$Q$553,$D453+1,0)</f>
        <v>3.637142857142857</v>
      </c>
      <c r="X453" s="3">
        <f>HLOOKUP(X$5,[2]人物技能基础!$O$3:$Q$553,$D453+1,0)</f>
        <v>2.0186428571428574</v>
      </c>
      <c r="Y453" s="3">
        <f>HLOOKUP(Y$5,[2]人物技能基础!$O$3:$Q$553,$D453+1,0)</f>
        <v>99.964285714285708</v>
      </c>
      <c r="Z453" s="3">
        <f t="shared" si="43"/>
        <v>7280013</v>
      </c>
      <c r="AA453" s="3">
        <f t="shared" si="44"/>
        <v>136098</v>
      </c>
      <c r="AB453" s="3">
        <f t="shared" si="45"/>
        <v>47694</v>
      </c>
      <c r="AC453" s="3">
        <f t="shared" si="46"/>
        <v>50776</v>
      </c>
      <c r="AD453" s="3">
        <f t="shared" si="47"/>
        <v>54952</v>
      </c>
    </row>
    <row r="454" spans="1:30" x14ac:dyDescent="0.15">
      <c r="A454" s="3">
        <v>449</v>
      </c>
      <c r="B454" s="3" t="str">
        <f t="shared" si="42"/>
        <v>通天塔449层boss</v>
      </c>
      <c r="C454" s="3">
        <f>INDEX([5]通天塔!$F$47:$F$1046,A454)</f>
        <v>466</v>
      </c>
      <c r="D454" s="3">
        <f t="shared" si="48"/>
        <v>466</v>
      </c>
      <c r="E454" s="3" t="s">
        <v>25</v>
      </c>
      <c r="F454" s="3" t="s">
        <v>26</v>
      </c>
      <c r="G454" s="3">
        <v>30</v>
      </c>
      <c r="H454" s="3">
        <v>30</v>
      </c>
      <c r="I454" s="3">
        <v>0.2</v>
      </c>
      <c r="J454" s="4">
        <v>0.7</v>
      </c>
      <c r="K454" s="4">
        <v>1</v>
      </c>
      <c r="L454" s="4">
        <v>5</v>
      </c>
      <c r="M454" s="3">
        <v>1</v>
      </c>
      <c r="N454" s="3">
        <v>2</v>
      </c>
      <c r="O454" s="3">
        <f>HLOOKUP(O$5,[1]非R能力!$B$8:$F$558,$D454+1,0)</f>
        <v>1683282.5191442533</v>
      </c>
      <c r="P454" s="3">
        <f>HLOOKUP(P$5,[1]非R能力!$B$8:$F$558,$D454+1,0)</f>
        <v>238470.97270571123</v>
      </c>
      <c r="Q454" s="3">
        <f>HLOOKUP(Q$5,[1]非R能力!$B$8:$F$558,$D454+1,0)</f>
        <v>124676.96803550926</v>
      </c>
      <c r="R454" s="3">
        <f>HLOOKUP(R$5,[1]非R能力!$B$8:$F$558,$D454+1,0)</f>
        <v>38466.679629855775</v>
      </c>
      <c r="S454" s="3">
        <f>HLOOKUP(S$5,[1]非R能力!$B$8:$F$558,$D454+1,0)</f>
        <v>50776.162372963867</v>
      </c>
      <c r="T454" s="3">
        <f>INDEX([1]非R能力!$H$9:$H$558,D454)</f>
        <v>48123.624580470263</v>
      </c>
      <c r="U454" s="3">
        <f>IF(INDEX([1]非R能力!$FK$9:$FK$558,D454)=0,0,10)</f>
        <v>10</v>
      </c>
      <c r="V454" s="3">
        <f>IF(INDEX([1]非R能力!$FH$9:$FH$558,D454)=0,0,5000)</f>
        <v>5000</v>
      </c>
      <c r="W454" s="3">
        <f>HLOOKUP(W$5,[2]人物技能基础!$O$3:$Q$553,$D454+1,0)</f>
        <v>3.637142857142857</v>
      </c>
      <c r="X454" s="3">
        <f>HLOOKUP(X$5,[2]人物技能基础!$O$3:$Q$553,$D454+1,0)</f>
        <v>2.0186428571428574</v>
      </c>
      <c r="Y454" s="3">
        <f>HLOOKUP(Y$5,[2]人物技能基础!$O$3:$Q$553,$D454+1,0)</f>
        <v>99.964285714285708</v>
      </c>
      <c r="Z454" s="3">
        <f t="shared" si="43"/>
        <v>7280013</v>
      </c>
      <c r="AA454" s="3">
        <f t="shared" si="44"/>
        <v>136098</v>
      </c>
      <c r="AB454" s="3">
        <f t="shared" si="45"/>
        <v>47694</v>
      </c>
      <c r="AC454" s="3">
        <f t="shared" si="46"/>
        <v>50776</v>
      </c>
      <c r="AD454" s="3">
        <f t="shared" si="47"/>
        <v>54952</v>
      </c>
    </row>
    <row r="455" spans="1:30" x14ac:dyDescent="0.15">
      <c r="A455" s="3">
        <v>450</v>
      </c>
      <c r="B455" s="3" t="str">
        <f t="shared" ref="B455:B518" si="49">"通天塔"&amp;A455&amp;"层boss"</f>
        <v>通天塔450层boss</v>
      </c>
      <c r="C455" s="3">
        <f>INDEX([5]通天塔!$F$47:$F$1046,A455)</f>
        <v>467</v>
      </c>
      <c r="D455" s="3">
        <f t="shared" si="48"/>
        <v>467</v>
      </c>
      <c r="E455" s="3" t="s">
        <v>25</v>
      </c>
      <c r="F455" s="3" t="s">
        <v>26</v>
      </c>
      <c r="G455" s="3">
        <v>30</v>
      </c>
      <c r="H455" s="3">
        <v>30</v>
      </c>
      <c r="I455" s="3">
        <v>0.2</v>
      </c>
      <c r="J455" s="4">
        <v>0.7</v>
      </c>
      <c r="K455" s="4">
        <v>1</v>
      </c>
      <c r="L455" s="4">
        <v>5</v>
      </c>
      <c r="M455" s="3">
        <v>1</v>
      </c>
      <c r="N455" s="3">
        <v>2</v>
      </c>
      <c r="O455" s="3">
        <f>HLOOKUP(O$5,[1]非R能力!$B$8:$F$558,$D455+1,0)</f>
        <v>1695498.0152750665</v>
      </c>
      <c r="P455" s="3">
        <f>HLOOKUP(P$5,[1]非R能力!$B$8:$F$558,$D455+1,0)</f>
        <v>240190.78032125445</v>
      </c>
      <c r="Q455" s="3">
        <f>HLOOKUP(Q$5,[1]非R能力!$B$8:$F$558,$D455+1,0)</f>
        <v>125454.13209731769</v>
      </c>
      <c r="R455" s="3">
        <f>HLOOKUP(R$5,[1]非R能力!$B$8:$F$558,$D455+1,0)</f>
        <v>38711.462314260832</v>
      </c>
      <c r="S455" s="3">
        <f>HLOOKUP(S$5,[1]非R能力!$B$8:$F$558,$D455+1,0)</f>
        <v>51069.859961464361</v>
      </c>
      <c r="T455" s="3">
        <f>INDEX([1]非R能力!$H$9:$H$558,D455)</f>
        <v>48384.709499379947</v>
      </c>
      <c r="U455" s="3">
        <f>IF(INDEX([1]非R能力!$FK$9:$FK$558,D455)=0,0,10)</f>
        <v>10</v>
      </c>
      <c r="V455" s="3">
        <f>IF(INDEX([1]非R能力!$FH$9:$FH$558,D455)=0,0,5000)</f>
        <v>5000</v>
      </c>
      <c r="W455" s="3">
        <f>HLOOKUP(W$5,[2]人物技能基础!$O$3:$Q$553,$D455+1,0)</f>
        <v>3.637142857142857</v>
      </c>
      <c r="X455" s="3">
        <f>HLOOKUP(X$5,[2]人物技能基础!$O$3:$Q$553,$D455+1,0)</f>
        <v>2.0186428571428574</v>
      </c>
      <c r="Y455" s="3">
        <f>HLOOKUP(Y$5,[2]人物技能基础!$O$3:$Q$553,$D455+1,0)</f>
        <v>99.964285714285708</v>
      </c>
      <c r="Z455" s="3">
        <f t="shared" ref="Z455:Z518" si="50">INT(((P455-AB455)*X455+(Y455+T455))*G455*J455*$D$2)</f>
        <v>7331058</v>
      </c>
      <c r="AA455" s="3">
        <f t="shared" ref="AA455:AA518" si="51">IF(H455=0,IF(U455=0,INT(Q455/5),IF(V455=0,INT(Q455/5),INT((V455/U455)/(1/N455*M455)/L455+Q455))),INT((IF(U455=0,0,V455/U455/(1/N455*M455))+O455/H455)/L455+Q455))</f>
        <v>136957</v>
      </c>
      <c r="AB455" s="3">
        <f t="shared" ref="AB455:AB518" si="52">INT(P455*I455)</f>
        <v>48038</v>
      </c>
      <c r="AC455" s="3">
        <f t="shared" ref="AC455:AC518" si="53">INT(K455*S455)</f>
        <v>51069</v>
      </c>
      <c r="AD455" s="3">
        <f t="shared" ref="AD455:AD518" si="54">INT(R455/J455)</f>
        <v>55302</v>
      </c>
    </row>
    <row r="456" spans="1:30" x14ac:dyDescent="0.15">
      <c r="A456" s="3">
        <v>451</v>
      </c>
      <c r="B456" s="3" t="str">
        <f t="shared" si="49"/>
        <v>通天塔451层boss</v>
      </c>
      <c r="C456" s="3">
        <f>INDEX([5]通天塔!$F$47:$F$1046,A456)</f>
        <v>468</v>
      </c>
      <c r="D456" s="3">
        <f t="shared" si="48"/>
        <v>468</v>
      </c>
      <c r="E456" s="3" t="s">
        <v>25</v>
      </c>
      <c r="F456" s="3" t="s">
        <v>26</v>
      </c>
      <c r="G456" s="3">
        <v>30</v>
      </c>
      <c r="H456" s="3">
        <v>30</v>
      </c>
      <c r="I456" s="3">
        <v>0.2</v>
      </c>
      <c r="J456" s="4">
        <v>0.7</v>
      </c>
      <c r="K456" s="4">
        <v>1</v>
      </c>
      <c r="L456" s="4">
        <v>5</v>
      </c>
      <c r="M456" s="3">
        <v>1</v>
      </c>
      <c r="N456" s="3">
        <v>2</v>
      </c>
      <c r="O456" s="3">
        <f>HLOOKUP(O$5,[1]非R能力!$B$8:$F$558,$D456+1,0)</f>
        <v>1709646.9916075112</v>
      </c>
      <c r="P456" s="3">
        <f>HLOOKUP(P$5,[1]非R能力!$B$8:$F$558,$D456+1,0)</f>
        <v>242041.05672478621</v>
      </c>
      <c r="Q456" s="3">
        <f>HLOOKUP(Q$5,[1]非R能力!$B$8:$F$558,$D456+1,0)</f>
        <v>126282.02947572731</v>
      </c>
      <c r="R456" s="3">
        <f>HLOOKUP(R$5,[1]非R能力!$B$8:$F$558,$D456+1,0)</f>
        <v>38974.809938960709</v>
      </c>
      <c r="S456" s="3">
        <f>HLOOKUP(S$5,[1]非R能力!$B$8:$F$558,$D456+1,0)</f>
        <v>51420.393349365586</v>
      </c>
      <c r="T456" s="3">
        <f>INDEX([1]非R能力!$H$9:$H$558,D456)</f>
        <v>48646.925831941058</v>
      </c>
      <c r="U456" s="3">
        <f>IF(INDEX([1]非R能力!$FK$9:$FK$558,D456)=0,0,10)</f>
        <v>10</v>
      </c>
      <c r="V456" s="3">
        <f>IF(INDEX([1]非R能力!$FH$9:$FH$558,D456)=0,0,5000)</f>
        <v>5000</v>
      </c>
      <c r="W456" s="3">
        <f>HLOOKUP(W$5,[2]人物技能基础!$O$3:$Q$553,$D456+1,0)</f>
        <v>3.637142857142857</v>
      </c>
      <c r="X456" s="3">
        <f>HLOOKUP(X$5,[2]人物技能基础!$O$3:$Q$553,$D456+1,0)</f>
        <v>2.0186428571428574</v>
      </c>
      <c r="Y456" s="3">
        <f>HLOOKUP(Y$5,[2]人物技能基础!$O$3:$Q$553,$D456+1,0)</f>
        <v>99.964285714285708</v>
      </c>
      <c r="Z456" s="3">
        <f t="shared" si="50"/>
        <v>7385664</v>
      </c>
      <c r="AA456" s="3">
        <f t="shared" si="51"/>
        <v>137879</v>
      </c>
      <c r="AB456" s="3">
        <f t="shared" si="52"/>
        <v>48408</v>
      </c>
      <c r="AC456" s="3">
        <f t="shared" si="53"/>
        <v>51420</v>
      </c>
      <c r="AD456" s="3">
        <f t="shared" si="54"/>
        <v>55678</v>
      </c>
    </row>
    <row r="457" spans="1:30" x14ac:dyDescent="0.15">
      <c r="A457" s="3">
        <v>452</v>
      </c>
      <c r="B457" s="3" t="str">
        <f t="shared" si="49"/>
        <v>通天塔452层boss</v>
      </c>
      <c r="C457" s="3">
        <f>INDEX([5]通天塔!$F$47:$F$1046,A457)</f>
        <v>469</v>
      </c>
      <c r="D457" s="3">
        <f t="shared" ref="D457:D520" si="55">C457</f>
        <v>469</v>
      </c>
      <c r="E457" s="3" t="s">
        <v>25</v>
      </c>
      <c r="F457" s="3" t="s">
        <v>26</v>
      </c>
      <c r="G457" s="3">
        <v>30</v>
      </c>
      <c r="H457" s="3">
        <v>30</v>
      </c>
      <c r="I457" s="3">
        <v>0.2</v>
      </c>
      <c r="J457" s="4">
        <v>0.7</v>
      </c>
      <c r="K457" s="4">
        <v>1</v>
      </c>
      <c r="L457" s="4">
        <v>5</v>
      </c>
      <c r="M457" s="3">
        <v>1</v>
      </c>
      <c r="N457" s="3">
        <v>2</v>
      </c>
      <c r="O457" s="3">
        <f>HLOOKUP(O$5,[1]非R能力!$B$8:$F$558,$D457+1,0)</f>
        <v>1723391.309348196</v>
      </c>
      <c r="P457" s="3">
        <f>HLOOKUP(P$5,[1]非R能力!$B$8:$F$558,$D457+1,0)</f>
        <v>244074.64612632291</v>
      </c>
      <c r="Q457" s="3">
        <f>HLOOKUP(Q$5,[1]非R能力!$B$8:$F$558,$D457+1,0)</f>
        <v>127195.61935008569</v>
      </c>
      <c r="R457" s="3">
        <f>HLOOKUP(R$5,[1]非R能力!$B$8:$F$558,$D457+1,0)</f>
        <v>39259.552843171696</v>
      </c>
      <c r="S457" s="3">
        <f>HLOOKUP(S$5,[1]非R能力!$B$8:$F$558,$D457+1,0)</f>
        <v>51762.01097223445</v>
      </c>
      <c r="T457" s="3">
        <f>INDEX([1]非R能力!$H$9:$H$558,D457)</f>
        <v>48910.277235456553</v>
      </c>
      <c r="U457" s="3">
        <f>IF(INDEX([1]非R能力!$FK$9:$FK$558,D457)=0,0,10)</f>
        <v>10</v>
      </c>
      <c r="V457" s="3">
        <f>IF(INDEX([1]非R能力!$FH$9:$FH$558,D457)=0,0,5000)</f>
        <v>5000</v>
      </c>
      <c r="W457" s="3">
        <f>HLOOKUP(W$5,[2]人物技能基础!$O$3:$Q$553,$D457+1,0)</f>
        <v>3.637142857142857</v>
      </c>
      <c r="X457" s="3">
        <f>HLOOKUP(X$5,[2]人物技能基础!$O$3:$Q$553,$D457+1,0)</f>
        <v>2.0186428571428574</v>
      </c>
      <c r="Y457" s="3">
        <f>HLOOKUP(Y$5,[2]人物技能基础!$O$3:$Q$553,$D457+1,0)</f>
        <v>99.964285714285708</v>
      </c>
      <c r="Z457" s="3">
        <f t="shared" si="50"/>
        <v>7445285</v>
      </c>
      <c r="AA457" s="3">
        <f t="shared" si="51"/>
        <v>138884</v>
      </c>
      <c r="AB457" s="3">
        <f t="shared" si="52"/>
        <v>48814</v>
      </c>
      <c r="AC457" s="3">
        <f t="shared" si="53"/>
        <v>51762</v>
      </c>
      <c r="AD457" s="3">
        <f t="shared" si="54"/>
        <v>56085</v>
      </c>
    </row>
    <row r="458" spans="1:30" x14ac:dyDescent="0.15">
      <c r="A458" s="3">
        <v>453</v>
      </c>
      <c r="B458" s="3" t="str">
        <f t="shared" si="49"/>
        <v>通天塔453层boss</v>
      </c>
      <c r="C458" s="3">
        <f>INDEX([5]通天塔!$F$47:$F$1046,A458)</f>
        <v>469</v>
      </c>
      <c r="D458" s="3">
        <f t="shared" si="55"/>
        <v>469</v>
      </c>
      <c r="E458" s="3" t="s">
        <v>25</v>
      </c>
      <c r="F458" s="3" t="s">
        <v>26</v>
      </c>
      <c r="G458" s="3">
        <v>30</v>
      </c>
      <c r="H458" s="3">
        <v>30</v>
      </c>
      <c r="I458" s="3">
        <v>0.2</v>
      </c>
      <c r="J458" s="4">
        <v>0.7</v>
      </c>
      <c r="K458" s="4">
        <v>1</v>
      </c>
      <c r="L458" s="4">
        <v>5</v>
      </c>
      <c r="M458" s="3">
        <v>1</v>
      </c>
      <c r="N458" s="3">
        <v>2</v>
      </c>
      <c r="O458" s="3">
        <f>HLOOKUP(O$5,[1]非R能力!$B$8:$F$558,$D458+1,0)</f>
        <v>1723391.309348196</v>
      </c>
      <c r="P458" s="3">
        <f>HLOOKUP(P$5,[1]非R能力!$B$8:$F$558,$D458+1,0)</f>
        <v>244074.64612632291</v>
      </c>
      <c r="Q458" s="3">
        <f>HLOOKUP(Q$5,[1]非R能力!$B$8:$F$558,$D458+1,0)</f>
        <v>127195.61935008569</v>
      </c>
      <c r="R458" s="3">
        <f>HLOOKUP(R$5,[1]非R能力!$B$8:$F$558,$D458+1,0)</f>
        <v>39259.552843171696</v>
      </c>
      <c r="S458" s="3">
        <f>HLOOKUP(S$5,[1]非R能力!$B$8:$F$558,$D458+1,0)</f>
        <v>51762.01097223445</v>
      </c>
      <c r="T458" s="3">
        <f>INDEX([1]非R能力!$H$9:$H$558,D458)</f>
        <v>48910.277235456553</v>
      </c>
      <c r="U458" s="3">
        <f>IF(INDEX([1]非R能力!$FK$9:$FK$558,D458)=0,0,10)</f>
        <v>10</v>
      </c>
      <c r="V458" s="3">
        <f>IF(INDEX([1]非R能力!$FH$9:$FH$558,D458)=0,0,5000)</f>
        <v>5000</v>
      </c>
      <c r="W458" s="3">
        <f>HLOOKUP(W$5,[2]人物技能基础!$O$3:$Q$553,$D458+1,0)</f>
        <v>3.637142857142857</v>
      </c>
      <c r="X458" s="3">
        <f>HLOOKUP(X$5,[2]人物技能基础!$O$3:$Q$553,$D458+1,0)</f>
        <v>2.0186428571428574</v>
      </c>
      <c r="Y458" s="3">
        <f>HLOOKUP(Y$5,[2]人物技能基础!$O$3:$Q$553,$D458+1,0)</f>
        <v>99.964285714285708</v>
      </c>
      <c r="Z458" s="3">
        <f t="shared" si="50"/>
        <v>7445285</v>
      </c>
      <c r="AA458" s="3">
        <f t="shared" si="51"/>
        <v>138884</v>
      </c>
      <c r="AB458" s="3">
        <f t="shared" si="52"/>
        <v>48814</v>
      </c>
      <c r="AC458" s="3">
        <f t="shared" si="53"/>
        <v>51762</v>
      </c>
      <c r="AD458" s="3">
        <f t="shared" si="54"/>
        <v>56085</v>
      </c>
    </row>
    <row r="459" spans="1:30" x14ac:dyDescent="0.15">
      <c r="A459" s="3">
        <v>454</v>
      </c>
      <c r="B459" s="3" t="str">
        <f t="shared" si="49"/>
        <v>通天塔454层boss</v>
      </c>
      <c r="C459" s="3">
        <f>INDEX([5]通天塔!$F$47:$F$1046,A459)</f>
        <v>470</v>
      </c>
      <c r="D459" s="3">
        <f t="shared" si="55"/>
        <v>470</v>
      </c>
      <c r="E459" s="3" t="s">
        <v>25</v>
      </c>
      <c r="F459" s="3" t="s">
        <v>26</v>
      </c>
      <c r="G459" s="3">
        <v>30</v>
      </c>
      <c r="H459" s="3">
        <v>30</v>
      </c>
      <c r="I459" s="3">
        <v>0.2</v>
      </c>
      <c r="J459" s="4">
        <v>0.7</v>
      </c>
      <c r="K459" s="4">
        <v>1</v>
      </c>
      <c r="L459" s="4">
        <v>5</v>
      </c>
      <c r="M459" s="3">
        <v>1</v>
      </c>
      <c r="N459" s="3">
        <v>2</v>
      </c>
      <c r="O459" s="3">
        <f>HLOOKUP(O$5,[1]非R能力!$B$8:$F$558,$D459+1,0)</f>
        <v>1736336.832996174</v>
      </c>
      <c r="P459" s="3">
        <f>HLOOKUP(P$5,[1]非R能力!$B$8:$F$558,$D459+1,0)</f>
        <v>245953.33188939196</v>
      </c>
      <c r="Q459" s="3">
        <f>HLOOKUP(Q$5,[1]非R能力!$B$8:$F$558,$D459+1,0)</f>
        <v>128134.10769042427</v>
      </c>
      <c r="R459" s="3">
        <f>HLOOKUP(R$5,[1]非R能力!$B$8:$F$558,$D459+1,0)</f>
        <v>39542.990968101083</v>
      </c>
      <c r="S459" s="3">
        <f>HLOOKUP(S$5,[1]非R能力!$B$8:$F$558,$D459+1,0)</f>
        <v>52147.288745500082</v>
      </c>
      <c r="T459" s="3">
        <f>INDEX([1]非R能力!$H$9:$H$558,D459)</f>
        <v>49174.767373376126</v>
      </c>
      <c r="U459" s="3">
        <f>IF(INDEX([1]非R能力!$FK$9:$FK$558,D459)=0,0,10)</f>
        <v>10</v>
      </c>
      <c r="V459" s="3">
        <f>IF(INDEX([1]非R能力!$FH$9:$FH$558,D459)=0,0,5000)</f>
        <v>5000</v>
      </c>
      <c r="W459" s="3">
        <f>HLOOKUP(W$5,[2]人物技能基础!$O$3:$Q$553,$D459+1,0)</f>
        <v>3.637142857142857</v>
      </c>
      <c r="X459" s="3">
        <f>HLOOKUP(X$5,[2]人物技能基础!$O$3:$Q$553,$D459+1,0)</f>
        <v>2.0186428571428574</v>
      </c>
      <c r="Y459" s="3">
        <f>HLOOKUP(Y$5,[2]人物技能基础!$O$3:$Q$553,$D459+1,0)</f>
        <v>99.964285714285708</v>
      </c>
      <c r="Z459" s="3">
        <f t="shared" si="50"/>
        <v>7500689</v>
      </c>
      <c r="AA459" s="3">
        <f t="shared" si="51"/>
        <v>139909</v>
      </c>
      <c r="AB459" s="3">
        <f t="shared" si="52"/>
        <v>49190</v>
      </c>
      <c r="AC459" s="3">
        <f t="shared" si="53"/>
        <v>52147</v>
      </c>
      <c r="AD459" s="3">
        <f t="shared" si="54"/>
        <v>56489</v>
      </c>
    </row>
    <row r="460" spans="1:30" x14ac:dyDescent="0.15">
      <c r="A460" s="3">
        <v>455</v>
      </c>
      <c r="B460" s="3" t="str">
        <f t="shared" si="49"/>
        <v>通天塔455层boss</v>
      </c>
      <c r="C460" s="3">
        <f>INDEX([5]通天塔!$F$47:$F$1046,A460)</f>
        <v>471</v>
      </c>
      <c r="D460" s="3">
        <f t="shared" si="55"/>
        <v>471</v>
      </c>
      <c r="E460" s="3" t="s">
        <v>25</v>
      </c>
      <c r="F460" s="3" t="s">
        <v>26</v>
      </c>
      <c r="G460" s="3">
        <v>30</v>
      </c>
      <c r="H460" s="3">
        <v>30</v>
      </c>
      <c r="I460" s="3">
        <v>0.2</v>
      </c>
      <c r="J460" s="4">
        <v>0.7</v>
      </c>
      <c r="K460" s="4">
        <v>1</v>
      </c>
      <c r="L460" s="4">
        <v>5</v>
      </c>
      <c r="M460" s="3">
        <v>1</v>
      </c>
      <c r="N460" s="3">
        <v>2</v>
      </c>
      <c r="O460" s="3">
        <f>HLOOKUP(O$5,[1]非R能力!$B$8:$F$558,$D460+1,0)</f>
        <v>1748936.6768339716</v>
      </c>
      <c r="P460" s="3">
        <f>HLOOKUP(P$5,[1]非R能力!$B$8:$F$558,$D460+1,0)</f>
        <v>247854.57886389756</v>
      </c>
      <c r="Q460" s="3">
        <f>HLOOKUP(Q$5,[1]非R能力!$B$8:$F$558,$D460+1,0)</f>
        <v>129047.73841092308</v>
      </c>
      <c r="R460" s="3">
        <f>HLOOKUP(R$5,[1]非R能力!$B$8:$F$558,$D460+1,0)</f>
        <v>39835.288228231875</v>
      </c>
      <c r="S460" s="3">
        <f>HLOOKUP(S$5,[1]非R能力!$B$8:$F$558,$D460+1,0)</f>
        <v>52493.953847550605</v>
      </c>
      <c r="T460" s="3">
        <f>INDEX([1]非R能力!$H$9:$H$558,D460)</f>
        <v>49440.399915296221</v>
      </c>
      <c r="U460" s="3">
        <f>IF(INDEX([1]非R能力!$FK$9:$FK$558,D460)=0,0,10)</f>
        <v>10</v>
      </c>
      <c r="V460" s="3">
        <f>IF(INDEX([1]非R能力!$FH$9:$FH$558,D460)=0,0,5000)</f>
        <v>5000</v>
      </c>
      <c r="W460" s="3">
        <f>HLOOKUP(W$5,[2]人物技能基础!$O$3:$Q$553,$D460+1,0)</f>
        <v>3.637142857142857</v>
      </c>
      <c r="X460" s="3">
        <f>HLOOKUP(X$5,[2]人物技能基础!$O$3:$Q$553,$D460+1,0)</f>
        <v>2.0186428571428574</v>
      </c>
      <c r="Y460" s="3">
        <f>HLOOKUP(Y$5,[2]人物技能基础!$O$3:$Q$553,$D460+1,0)</f>
        <v>99.964285714285708</v>
      </c>
      <c r="Z460" s="3">
        <f t="shared" si="50"/>
        <v>7556742</v>
      </c>
      <c r="AA460" s="3">
        <f t="shared" si="51"/>
        <v>140907</v>
      </c>
      <c r="AB460" s="3">
        <f t="shared" si="52"/>
        <v>49570</v>
      </c>
      <c r="AC460" s="3">
        <f t="shared" si="53"/>
        <v>52493</v>
      </c>
      <c r="AD460" s="3">
        <f t="shared" si="54"/>
        <v>56907</v>
      </c>
    </row>
    <row r="461" spans="1:30" x14ac:dyDescent="0.15">
      <c r="A461" s="3">
        <v>456</v>
      </c>
      <c r="B461" s="3" t="str">
        <f t="shared" si="49"/>
        <v>通天塔456层boss</v>
      </c>
      <c r="C461" s="3">
        <f>INDEX([5]通天塔!$F$47:$F$1046,A461)</f>
        <v>472</v>
      </c>
      <c r="D461" s="3">
        <f t="shared" si="55"/>
        <v>472</v>
      </c>
      <c r="E461" s="3" t="s">
        <v>25</v>
      </c>
      <c r="F461" s="3" t="s">
        <v>26</v>
      </c>
      <c r="G461" s="3">
        <v>30</v>
      </c>
      <c r="H461" s="3">
        <v>30</v>
      </c>
      <c r="I461" s="3">
        <v>0.2</v>
      </c>
      <c r="J461" s="4">
        <v>0.7</v>
      </c>
      <c r="K461" s="4">
        <v>1</v>
      </c>
      <c r="L461" s="4">
        <v>5</v>
      </c>
      <c r="M461" s="3">
        <v>1</v>
      </c>
      <c r="N461" s="3">
        <v>2</v>
      </c>
      <c r="O461" s="3">
        <f>HLOOKUP(O$5,[1]非R能力!$B$8:$F$558,$D461+1,0)</f>
        <v>1762215.1119514916</v>
      </c>
      <c r="P461" s="3">
        <f>HLOOKUP(P$5,[1]非R能力!$B$8:$F$558,$D461+1,0)</f>
        <v>249868.57658595312</v>
      </c>
      <c r="Q461" s="3">
        <f>HLOOKUP(Q$5,[1]非R能力!$B$8:$F$558,$D461+1,0)</f>
        <v>129994.7338001226</v>
      </c>
      <c r="R461" s="3">
        <f>HLOOKUP(R$5,[1]非R能力!$B$8:$F$558,$D461+1,0)</f>
        <v>40127.28356732383</v>
      </c>
      <c r="S461" s="3">
        <f>HLOOKUP(S$5,[1]非R能力!$B$8:$F$558,$D461+1,0)</f>
        <v>52870.521150742832</v>
      </c>
      <c r="T461" s="3">
        <f>INDEX([1]非R能力!$H$9:$H$558,D461)</f>
        <v>49707.178536959997</v>
      </c>
      <c r="U461" s="3">
        <f>IF(INDEX([1]非R能力!$FK$9:$FK$558,D461)=0,0,10)</f>
        <v>10</v>
      </c>
      <c r="V461" s="3">
        <f>IF(INDEX([1]非R能力!$FH$9:$FH$558,D461)=0,0,5000)</f>
        <v>5000</v>
      </c>
      <c r="W461" s="3">
        <f>HLOOKUP(W$5,[2]人物技能基础!$O$3:$Q$553,$D461+1,0)</f>
        <v>3.637142857142857</v>
      </c>
      <c r="X461" s="3">
        <f>HLOOKUP(X$5,[2]人物技能基础!$O$3:$Q$553,$D461+1,0)</f>
        <v>2.0186428571428574</v>
      </c>
      <c r="Y461" s="3">
        <f>HLOOKUP(Y$5,[2]人物技能基础!$O$3:$Q$553,$D461+1,0)</f>
        <v>99.964285714285708</v>
      </c>
      <c r="Z461" s="3">
        <f t="shared" si="50"/>
        <v>7615858</v>
      </c>
      <c r="AA461" s="3">
        <f t="shared" si="51"/>
        <v>141942</v>
      </c>
      <c r="AB461" s="3">
        <f t="shared" si="52"/>
        <v>49973</v>
      </c>
      <c r="AC461" s="3">
        <f t="shared" si="53"/>
        <v>52870</v>
      </c>
      <c r="AD461" s="3">
        <f t="shared" si="54"/>
        <v>57324</v>
      </c>
    </row>
    <row r="462" spans="1:30" x14ac:dyDescent="0.15">
      <c r="A462" s="3">
        <v>457</v>
      </c>
      <c r="B462" s="3" t="str">
        <f t="shared" si="49"/>
        <v>通天塔457层boss</v>
      </c>
      <c r="C462" s="3">
        <f>INDEX([5]通天塔!$F$47:$F$1046,A462)</f>
        <v>473</v>
      </c>
      <c r="D462" s="3">
        <f t="shared" si="55"/>
        <v>473</v>
      </c>
      <c r="E462" s="3" t="s">
        <v>25</v>
      </c>
      <c r="F462" s="3" t="s">
        <v>26</v>
      </c>
      <c r="G462" s="3">
        <v>30</v>
      </c>
      <c r="H462" s="3">
        <v>30</v>
      </c>
      <c r="I462" s="3">
        <v>0.2</v>
      </c>
      <c r="J462" s="4">
        <v>0.7</v>
      </c>
      <c r="K462" s="4">
        <v>1</v>
      </c>
      <c r="L462" s="4">
        <v>5</v>
      </c>
      <c r="M462" s="3">
        <v>1</v>
      </c>
      <c r="N462" s="3">
        <v>2</v>
      </c>
      <c r="O462" s="3">
        <f>HLOOKUP(O$5,[1]非R能力!$B$8:$F$558,$D462+1,0)</f>
        <v>1775515.3766591426</v>
      </c>
      <c r="P462" s="3">
        <f>HLOOKUP(P$5,[1]非R能力!$B$8:$F$558,$D462+1,0)</f>
        <v>251778.09637384981</v>
      </c>
      <c r="Q462" s="3">
        <f>HLOOKUP(Q$5,[1]非R能力!$B$8:$F$558,$D462+1,0)</f>
        <v>130930.18203847505</v>
      </c>
      <c r="R462" s="3">
        <f>HLOOKUP(R$5,[1]非R能力!$B$8:$F$558,$D462+1,0)</f>
        <v>40420.465667632234</v>
      </c>
      <c r="S462" s="3">
        <f>HLOOKUP(S$5,[1]非R能力!$B$8:$F$558,$D462+1,0)</f>
        <v>53237.593699988516</v>
      </c>
      <c r="T462" s="3">
        <f>INDEX([1]非R能力!$H$9:$H$558,D462)</f>
        <v>49975.10692025732</v>
      </c>
      <c r="U462" s="3">
        <f>IF(INDEX([1]非R能力!$FK$9:$FK$558,D462)=0,0,10)</f>
        <v>10</v>
      </c>
      <c r="V462" s="3">
        <f>IF(INDEX([1]非R能力!$FH$9:$FH$558,D462)=0,0,5000)</f>
        <v>5000</v>
      </c>
      <c r="W462" s="3">
        <f>HLOOKUP(W$5,[2]人物技能基础!$O$3:$Q$553,$D462+1,0)</f>
        <v>3.637142857142857</v>
      </c>
      <c r="X462" s="3">
        <f>HLOOKUP(X$5,[2]人物技能基础!$O$3:$Q$553,$D462+1,0)</f>
        <v>2.0186428571428574</v>
      </c>
      <c r="Y462" s="3">
        <f>HLOOKUP(Y$5,[2]人物技能基础!$O$3:$Q$553,$D462+1,0)</f>
        <v>99.964285714285708</v>
      </c>
      <c r="Z462" s="3">
        <f t="shared" si="50"/>
        <v>7672162</v>
      </c>
      <c r="AA462" s="3">
        <f t="shared" si="51"/>
        <v>142966</v>
      </c>
      <c r="AB462" s="3">
        <f t="shared" si="52"/>
        <v>50355</v>
      </c>
      <c r="AC462" s="3">
        <f t="shared" si="53"/>
        <v>53237</v>
      </c>
      <c r="AD462" s="3">
        <f t="shared" si="54"/>
        <v>57743</v>
      </c>
    </row>
    <row r="463" spans="1:30" x14ac:dyDescent="0.15">
      <c r="A463" s="3">
        <v>458</v>
      </c>
      <c r="B463" s="3" t="str">
        <f t="shared" si="49"/>
        <v>通天塔458层boss</v>
      </c>
      <c r="C463" s="3">
        <f>INDEX([5]通天塔!$F$47:$F$1046,A463)</f>
        <v>474</v>
      </c>
      <c r="D463" s="3">
        <f t="shared" si="55"/>
        <v>474</v>
      </c>
      <c r="E463" s="3" t="s">
        <v>25</v>
      </c>
      <c r="F463" s="3" t="s">
        <v>26</v>
      </c>
      <c r="G463" s="3">
        <v>30</v>
      </c>
      <c r="H463" s="3">
        <v>30</v>
      </c>
      <c r="I463" s="3">
        <v>0.2</v>
      </c>
      <c r="J463" s="4">
        <v>0.7</v>
      </c>
      <c r="K463" s="4">
        <v>1</v>
      </c>
      <c r="L463" s="4">
        <v>5</v>
      </c>
      <c r="M463" s="3">
        <v>1</v>
      </c>
      <c r="N463" s="3">
        <v>2</v>
      </c>
      <c r="O463" s="3">
        <f>HLOOKUP(O$5,[1]非R能力!$B$8:$F$558,$D463+1,0)</f>
        <v>1788448.7001448805</v>
      </c>
      <c r="P463" s="3">
        <f>HLOOKUP(P$5,[1]非R能力!$B$8:$F$558,$D463+1,0)</f>
        <v>253772.77241921585</v>
      </c>
      <c r="Q463" s="3">
        <f>HLOOKUP(Q$5,[1]非R能力!$B$8:$F$558,$D463+1,0)</f>
        <v>131867.96862935001</v>
      </c>
      <c r="R463" s="3">
        <f>HLOOKUP(R$5,[1]非R能力!$B$8:$F$558,$D463+1,0)</f>
        <v>40719.876775718541</v>
      </c>
      <c r="S463" s="3">
        <f>HLOOKUP(S$5,[1]非R能力!$B$8:$F$558,$D463+1,0)</f>
        <v>53594.048835979935</v>
      </c>
      <c r="T463" s="3">
        <f>INDEX([1]非R能力!$H$9:$H$558,D463)</f>
        <v>50244.188753224793</v>
      </c>
      <c r="U463" s="3">
        <f>IF(INDEX([1]非R能力!$FK$9:$FK$558,D463)=0,0,10)</f>
        <v>10</v>
      </c>
      <c r="V463" s="3">
        <f>IF(INDEX([1]非R能力!$FH$9:$FH$558,D463)=0,0,5000)</f>
        <v>5000</v>
      </c>
      <c r="W463" s="3">
        <f>HLOOKUP(W$5,[2]人物技能基础!$O$3:$Q$553,$D463+1,0)</f>
        <v>3.637142857142857</v>
      </c>
      <c r="X463" s="3">
        <f>HLOOKUP(X$5,[2]人物技能基础!$O$3:$Q$553,$D463+1,0)</f>
        <v>2.0186428571428574</v>
      </c>
      <c r="Y463" s="3">
        <f>HLOOKUP(Y$5,[2]人物技能基础!$O$3:$Q$553,$D463+1,0)</f>
        <v>99.964285714285708</v>
      </c>
      <c r="Z463" s="3">
        <f t="shared" si="50"/>
        <v>7730798</v>
      </c>
      <c r="AA463" s="3">
        <f t="shared" si="51"/>
        <v>143990</v>
      </c>
      <c r="AB463" s="3">
        <f t="shared" si="52"/>
        <v>50754</v>
      </c>
      <c r="AC463" s="3">
        <f t="shared" si="53"/>
        <v>53594</v>
      </c>
      <c r="AD463" s="3">
        <f t="shared" si="54"/>
        <v>58171</v>
      </c>
    </row>
    <row r="464" spans="1:30" x14ac:dyDescent="0.15">
      <c r="A464" s="3">
        <v>459</v>
      </c>
      <c r="B464" s="3" t="str">
        <f t="shared" si="49"/>
        <v>通天塔459层boss</v>
      </c>
      <c r="C464" s="3">
        <f>INDEX([5]通天塔!$F$47:$F$1046,A464)</f>
        <v>474</v>
      </c>
      <c r="D464" s="3">
        <f t="shared" si="55"/>
        <v>474</v>
      </c>
      <c r="E464" s="3" t="s">
        <v>25</v>
      </c>
      <c r="F464" s="3" t="s">
        <v>26</v>
      </c>
      <c r="G464" s="3">
        <v>30</v>
      </c>
      <c r="H464" s="3">
        <v>30</v>
      </c>
      <c r="I464" s="3">
        <v>0.2</v>
      </c>
      <c r="J464" s="4">
        <v>0.7</v>
      </c>
      <c r="K464" s="4">
        <v>1</v>
      </c>
      <c r="L464" s="4">
        <v>5</v>
      </c>
      <c r="M464" s="3">
        <v>1</v>
      </c>
      <c r="N464" s="3">
        <v>2</v>
      </c>
      <c r="O464" s="3">
        <f>HLOOKUP(O$5,[1]非R能力!$B$8:$F$558,$D464+1,0)</f>
        <v>1788448.7001448805</v>
      </c>
      <c r="P464" s="3">
        <f>HLOOKUP(P$5,[1]非R能力!$B$8:$F$558,$D464+1,0)</f>
        <v>253772.77241921585</v>
      </c>
      <c r="Q464" s="3">
        <f>HLOOKUP(Q$5,[1]非R能力!$B$8:$F$558,$D464+1,0)</f>
        <v>131867.96862935001</v>
      </c>
      <c r="R464" s="3">
        <f>HLOOKUP(R$5,[1]非R能力!$B$8:$F$558,$D464+1,0)</f>
        <v>40719.876775718541</v>
      </c>
      <c r="S464" s="3">
        <f>HLOOKUP(S$5,[1]非R能力!$B$8:$F$558,$D464+1,0)</f>
        <v>53594.048835979935</v>
      </c>
      <c r="T464" s="3">
        <f>INDEX([1]非R能力!$H$9:$H$558,D464)</f>
        <v>50244.188753224793</v>
      </c>
      <c r="U464" s="3">
        <f>IF(INDEX([1]非R能力!$FK$9:$FK$558,D464)=0,0,10)</f>
        <v>10</v>
      </c>
      <c r="V464" s="3">
        <f>IF(INDEX([1]非R能力!$FH$9:$FH$558,D464)=0,0,5000)</f>
        <v>5000</v>
      </c>
      <c r="W464" s="3">
        <f>HLOOKUP(W$5,[2]人物技能基础!$O$3:$Q$553,$D464+1,0)</f>
        <v>3.637142857142857</v>
      </c>
      <c r="X464" s="3">
        <f>HLOOKUP(X$5,[2]人物技能基础!$O$3:$Q$553,$D464+1,0)</f>
        <v>2.0186428571428574</v>
      </c>
      <c r="Y464" s="3">
        <f>HLOOKUP(Y$5,[2]人物技能基础!$O$3:$Q$553,$D464+1,0)</f>
        <v>99.964285714285708</v>
      </c>
      <c r="Z464" s="3">
        <f t="shared" si="50"/>
        <v>7730798</v>
      </c>
      <c r="AA464" s="3">
        <f t="shared" si="51"/>
        <v>143990</v>
      </c>
      <c r="AB464" s="3">
        <f t="shared" si="52"/>
        <v>50754</v>
      </c>
      <c r="AC464" s="3">
        <f t="shared" si="53"/>
        <v>53594</v>
      </c>
      <c r="AD464" s="3">
        <f t="shared" si="54"/>
        <v>58171</v>
      </c>
    </row>
    <row r="465" spans="1:30" x14ac:dyDescent="0.15">
      <c r="A465" s="3">
        <v>460</v>
      </c>
      <c r="B465" s="3" t="str">
        <f t="shared" si="49"/>
        <v>通天塔460层boss</v>
      </c>
      <c r="C465" s="3">
        <f>INDEX([5]通天塔!$F$47:$F$1046,A465)</f>
        <v>475</v>
      </c>
      <c r="D465" s="3">
        <f t="shared" si="55"/>
        <v>475</v>
      </c>
      <c r="E465" s="3" t="s">
        <v>25</v>
      </c>
      <c r="F465" s="3" t="s">
        <v>26</v>
      </c>
      <c r="G465" s="3">
        <v>30</v>
      </c>
      <c r="H465" s="3">
        <v>30</v>
      </c>
      <c r="I465" s="3">
        <v>0.2</v>
      </c>
      <c r="J465" s="4">
        <v>0.7</v>
      </c>
      <c r="K465" s="4">
        <v>1</v>
      </c>
      <c r="L465" s="4">
        <v>5</v>
      </c>
      <c r="M465" s="3">
        <v>1</v>
      </c>
      <c r="N465" s="3">
        <v>2</v>
      </c>
      <c r="O465" s="3">
        <f>HLOOKUP(O$5,[1]非R能力!$B$8:$F$558,$D465+1,0)</f>
        <v>1802644.0960839309</v>
      </c>
      <c r="P465" s="3">
        <f>HLOOKUP(P$5,[1]非R能力!$B$8:$F$558,$D465+1,0)</f>
        <v>255768.43138502885</v>
      </c>
      <c r="Q465" s="3">
        <f>HLOOKUP(Q$5,[1]非R能力!$B$8:$F$558,$D465+1,0)</f>
        <v>132839.03914195727</v>
      </c>
      <c r="R465" s="3">
        <f>HLOOKUP(R$5,[1]非R能力!$B$8:$F$558,$D465+1,0)</f>
        <v>41019.430149125044</v>
      </c>
      <c r="S465" s="3">
        <f>HLOOKUP(S$5,[1]非R能力!$B$8:$F$558,$D465+1,0)</f>
        <v>53989.178338272759</v>
      </c>
      <c r="T465" s="3">
        <f>INDEX([1]非R能力!$H$9:$H$558,D465)</f>
        <v>50514.427730045754</v>
      </c>
      <c r="U465" s="3">
        <f>IF(INDEX([1]非R能力!$FK$9:$FK$558,D465)=0,0,10)</f>
        <v>10</v>
      </c>
      <c r="V465" s="3">
        <f>IF(INDEX([1]非R能力!$FH$9:$FH$558,D465)=0,0,5000)</f>
        <v>5000</v>
      </c>
      <c r="W465" s="3">
        <f>HLOOKUP(W$5,[2]人物技能基础!$O$3:$Q$553,$D465+1,0)</f>
        <v>3.637142857142857</v>
      </c>
      <c r="X465" s="3">
        <f>HLOOKUP(X$5,[2]人物技能基础!$O$3:$Q$553,$D465+1,0)</f>
        <v>2.0186428571428574</v>
      </c>
      <c r="Y465" s="3">
        <f>HLOOKUP(Y$5,[2]人物技能基础!$O$3:$Q$553,$D465+1,0)</f>
        <v>99.964285714285708</v>
      </c>
      <c r="Z465" s="3">
        <f t="shared" si="50"/>
        <v>7789485</v>
      </c>
      <c r="AA465" s="3">
        <f t="shared" si="51"/>
        <v>145056</v>
      </c>
      <c r="AB465" s="3">
        <f t="shared" si="52"/>
        <v>51153</v>
      </c>
      <c r="AC465" s="3">
        <f t="shared" si="53"/>
        <v>53989</v>
      </c>
      <c r="AD465" s="3">
        <f t="shared" si="54"/>
        <v>58599</v>
      </c>
    </row>
    <row r="466" spans="1:30" x14ac:dyDescent="0.15">
      <c r="A466" s="3">
        <v>461</v>
      </c>
      <c r="B466" s="3" t="str">
        <f t="shared" si="49"/>
        <v>通天塔461层boss</v>
      </c>
      <c r="C466" s="3">
        <f>INDEX([5]通天塔!$F$47:$F$1046,A466)</f>
        <v>476</v>
      </c>
      <c r="D466" s="3">
        <f t="shared" si="55"/>
        <v>476</v>
      </c>
      <c r="E466" s="3" t="s">
        <v>25</v>
      </c>
      <c r="F466" s="3" t="s">
        <v>26</v>
      </c>
      <c r="G466" s="3">
        <v>30</v>
      </c>
      <c r="H466" s="3">
        <v>30</v>
      </c>
      <c r="I466" s="3">
        <v>0.2</v>
      </c>
      <c r="J466" s="4">
        <v>0.7</v>
      </c>
      <c r="K466" s="4">
        <v>1</v>
      </c>
      <c r="L466" s="4">
        <v>5</v>
      </c>
      <c r="M466" s="3">
        <v>1</v>
      </c>
      <c r="N466" s="3">
        <v>2</v>
      </c>
      <c r="O466" s="3">
        <f>HLOOKUP(O$5,[1]非R能力!$B$8:$F$558,$D466+1,0)</f>
        <v>1815428.2506553824</v>
      </c>
      <c r="P466" s="3">
        <f>HLOOKUP(P$5,[1]非R能力!$B$8:$F$558,$D466+1,0)</f>
        <v>257694.99475166752</v>
      </c>
      <c r="Q466" s="3">
        <f>HLOOKUP(Q$5,[1]非R能力!$B$8:$F$558,$D466+1,0)</f>
        <v>133782.07550340344</v>
      </c>
      <c r="R466" s="3">
        <f>HLOOKUP(R$5,[1]非R能力!$B$8:$F$558,$D466+1,0)</f>
        <v>41312.890632247792</v>
      </c>
      <c r="S466" s="3">
        <f>HLOOKUP(S$5,[1]非R能力!$B$8:$F$558,$D466+1,0)</f>
        <v>54344.277478685726</v>
      </c>
      <c r="T466" s="3">
        <f>INDEX([1]非R能力!$H$9:$H$558,D466)</f>
        <v>50785.827551050301</v>
      </c>
      <c r="U466" s="3">
        <f>IF(INDEX([1]非R能力!$FK$9:$FK$558,D466)=0,0,10)</f>
        <v>10</v>
      </c>
      <c r="V466" s="3">
        <f>IF(INDEX([1]非R能力!$FH$9:$FH$558,D466)=0,0,5000)</f>
        <v>5000</v>
      </c>
      <c r="W466" s="3">
        <f>HLOOKUP(W$5,[2]人物技能基础!$O$3:$Q$553,$D466+1,0)</f>
        <v>3.637142857142857</v>
      </c>
      <c r="X466" s="3">
        <f>HLOOKUP(X$5,[2]人物技能基础!$O$3:$Q$553,$D466+1,0)</f>
        <v>2.0186428571428574</v>
      </c>
      <c r="Y466" s="3">
        <f>HLOOKUP(Y$5,[2]人物技能基础!$O$3:$Q$553,$D466+1,0)</f>
        <v>99.964285714285708</v>
      </c>
      <c r="Z466" s="3">
        <f t="shared" si="50"/>
        <v>7846324</v>
      </c>
      <c r="AA466" s="3">
        <f t="shared" si="51"/>
        <v>146084</v>
      </c>
      <c r="AB466" s="3">
        <f t="shared" si="52"/>
        <v>51538</v>
      </c>
      <c r="AC466" s="3">
        <f t="shared" si="53"/>
        <v>54344</v>
      </c>
      <c r="AD466" s="3">
        <f t="shared" si="54"/>
        <v>59018</v>
      </c>
    </row>
    <row r="467" spans="1:30" x14ac:dyDescent="0.15">
      <c r="A467" s="3">
        <v>462</v>
      </c>
      <c r="B467" s="3" t="str">
        <f t="shared" si="49"/>
        <v>通天塔462层boss</v>
      </c>
      <c r="C467" s="3">
        <f>INDEX([5]通天塔!$F$47:$F$1046,A467)</f>
        <v>477</v>
      </c>
      <c r="D467" s="3">
        <f t="shared" si="55"/>
        <v>477</v>
      </c>
      <c r="E467" s="3" t="s">
        <v>25</v>
      </c>
      <c r="F467" s="3" t="s">
        <v>26</v>
      </c>
      <c r="G467" s="3">
        <v>30</v>
      </c>
      <c r="H467" s="3">
        <v>30</v>
      </c>
      <c r="I467" s="3">
        <v>0.2</v>
      </c>
      <c r="J467" s="4">
        <v>0.7</v>
      </c>
      <c r="K467" s="4">
        <v>1</v>
      </c>
      <c r="L467" s="4">
        <v>5</v>
      </c>
      <c r="M467" s="3">
        <v>1</v>
      </c>
      <c r="N467" s="3">
        <v>2</v>
      </c>
      <c r="O467" s="3">
        <f>HLOOKUP(O$5,[1]非R能力!$B$8:$F$558,$D467+1,0)</f>
        <v>1828639.3672769868</v>
      </c>
      <c r="P467" s="3">
        <f>HLOOKUP(P$5,[1]非R能力!$B$8:$F$558,$D467+1,0)</f>
        <v>259731.33843799317</v>
      </c>
      <c r="Q467" s="3">
        <f>HLOOKUP(Q$5,[1]非R能力!$B$8:$F$558,$D467+1,0)</f>
        <v>134756.89148269524</v>
      </c>
      <c r="R467" s="3">
        <f>HLOOKUP(R$5,[1]非R能力!$B$8:$F$558,$D467+1,0)</f>
        <v>41611.495154028846</v>
      </c>
      <c r="S467" s="3">
        <f>HLOOKUP(S$5,[1]非R能力!$B$8:$F$558,$D467+1,0)</f>
        <v>54730.755443526716</v>
      </c>
      <c r="T467" s="3">
        <f>INDEX([1]非R能力!$H$9:$H$558,D467)</f>
        <v>51058.391922715186</v>
      </c>
      <c r="U467" s="3">
        <f>IF(INDEX([1]非R能力!$FK$9:$FK$558,D467)=0,0,10)</f>
        <v>10</v>
      </c>
      <c r="V467" s="3">
        <f>IF(INDEX([1]非R能力!$FH$9:$FH$558,D467)=0,0,5000)</f>
        <v>5000</v>
      </c>
      <c r="W467" s="3">
        <f>HLOOKUP(W$5,[2]人物技能基础!$O$3:$Q$553,$D467+1,0)</f>
        <v>3.637142857142857</v>
      </c>
      <c r="X467" s="3">
        <f>HLOOKUP(X$5,[2]人物技能基础!$O$3:$Q$553,$D467+1,0)</f>
        <v>2.0186428571428574</v>
      </c>
      <c r="Y467" s="3">
        <f>HLOOKUP(Y$5,[2]人物技能基础!$O$3:$Q$553,$D467+1,0)</f>
        <v>99.964285714285708</v>
      </c>
      <c r="Z467" s="3">
        <f t="shared" si="50"/>
        <v>7906126</v>
      </c>
      <c r="AA467" s="3">
        <f t="shared" si="51"/>
        <v>147147</v>
      </c>
      <c r="AB467" s="3">
        <f t="shared" si="52"/>
        <v>51946</v>
      </c>
      <c r="AC467" s="3">
        <f t="shared" si="53"/>
        <v>54730</v>
      </c>
      <c r="AD467" s="3">
        <f t="shared" si="54"/>
        <v>59444</v>
      </c>
    </row>
    <row r="468" spans="1:30" x14ac:dyDescent="0.15">
      <c r="A468" s="3">
        <v>463</v>
      </c>
      <c r="B468" s="3" t="str">
        <f t="shared" si="49"/>
        <v>通天塔463层boss</v>
      </c>
      <c r="C468" s="3">
        <f>INDEX([5]通天塔!$F$47:$F$1046,A468)</f>
        <v>478</v>
      </c>
      <c r="D468" s="3">
        <f t="shared" si="55"/>
        <v>478</v>
      </c>
      <c r="E468" s="3" t="s">
        <v>25</v>
      </c>
      <c r="F468" s="3" t="s">
        <v>26</v>
      </c>
      <c r="G468" s="3">
        <v>30</v>
      </c>
      <c r="H468" s="3">
        <v>30</v>
      </c>
      <c r="I468" s="3">
        <v>0.2</v>
      </c>
      <c r="J468" s="4">
        <v>0.7</v>
      </c>
      <c r="K468" s="4">
        <v>1</v>
      </c>
      <c r="L468" s="4">
        <v>5</v>
      </c>
      <c r="M468" s="3">
        <v>1</v>
      </c>
      <c r="N468" s="3">
        <v>2</v>
      </c>
      <c r="O468" s="3">
        <f>HLOOKUP(O$5,[1]非R能力!$B$8:$F$558,$D468+1,0)</f>
        <v>1843382.283068948</v>
      </c>
      <c r="P468" s="3">
        <f>HLOOKUP(P$5,[1]非R能力!$B$8:$F$558,$D468+1,0)</f>
        <v>261801.26184402505</v>
      </c>
      <c r="Q468" s="3">
        <f>HLOOKUP(Q$5,[1]非R能力!$B$8:$F$558,$D468+1,0)</f>
        <v>135725.28039172417</v>
      </c>
      <c r="R468" s="3">
        <f>HLOOKUP(R$5,[1]非R能力!$B$8:$F$558,$D468+1,0)</f>
        <v>41919.206969310733</v>
      </c>
      <c r="S468" s="3">
        <f>HLOOKUP(S$5,[1]非R能力!$B$8:$F$558,$D468+1,0)</f>
        <v>55108.357253558148</v>
      </c>
      <c r="T468" s="3">
        <f>INDEX([1]非R能力!$H$9:$H$558,D468)</f>
        <v>51332.124557663956</v>
      </c>
      <c r="U468" s="3">
        <f>IF(INDEX([1]非R能力!$FK$9:$FK$558,D468)=0,0,10)</f>
        <v>10</v>
      </c>
      <c r="V468" s="3">
        <f>IF(INDEX([1]非R能力!$FH$9:$FH$558,D468)=0,0,5000)</f>
        <v>5000</v>
      </c>
      <c r="W468" s="3">
        <f>HLOOKUP(W$5,[2]人物技能基础!$O$3:$Q$553,$D468+1,0)</f>
        <v>3.637142857142857</v>
      </c>
      <c r="X468" s="3">
        <f>HLOOKUP(X$5,[2]人物技能基础!$O$3:$Q$553,$D468+1,0)</f>
        <v>2.0186428571428574</v>
      </c>
      <c r="Y468" s="3">
        <f>HLOOKUP(Y$5,[2]人物技能基础!$O$3:$Q$553,$D468+1,0)</f>
        <v>99.964285714285708</v>
      </c>
      <c r="Z468" s="3">
        <f t="shared" si="50"/>
        <v>7966882</v>
      </c>
      <c r="AA468" s="3">
        <f t="shared" si="51"/>
        <v>148214</v>
      </c>
      <c r="AB468" s="3">
        <f t="shared" si="52"/>
        <v>52360</v>
      </c>
      <c r="AC468" s="3">
        <f t="shared" si="53"/>
        <v>55108</v>
      </c>
      <c r="AD468" s="3">
        <f t="shared" si="54"/>
        <v>59884</v>
      </c>
    </row>
    <row r="469" spans="1:30" x14ac:dyDescent="0.15">
      <c r="A469" s="3">
        <v>464</v>
      </c>
      <c r="B469" s="3" t="str">
        <f t="shared" si="49"/>
        <v>通天塔464层boss</v>
      </c>
      <c r="C469" s="3">
        <f>INDEX([5]通天塔!$F$47:$F$1046,A469)</f>
        <v>479</v>
      </c>
      <c r="D469" s="3">
        <f t="shared" si="55"/>
        <v>479</v>
      </c>
      <c r="E469" s="3" t="s">
        <v>25</v>
      </c>
      <c r="F469" s="3" t="s">
        <v>26</v>
      </c>
      <c r="G469" s="3">
        <v>30</v>
      </c>
      <c r="H469" s="3">
        <v>30</v>
      </c>
      <c r="I469" s="3">
        <v>0.2</v>
      </c>
      <c r="J469" s="4">
        <v>0.7</v>
      </c>
      <c r="K469" s="4">
        <v>1</v>
      </c>
      <c r="L469" s="4">
        <v>5</v>
      </c>
      <c r="M469" s="3">
        <v>1</v>
      </c>
      <c r="N469" s="3">
        <v>2</v>
      </c>
      <c r="O469" s="3">
        <f>HLOOKUP(O$5,[1]非R能力!$B$8:$F$558,$D469+1,0)</f>
        <v>1856255.5058468983</v>
      </c>
      <c r="P469" s="3">
        <f>HLOOKUP(P$5,[1]非R能力!$B$8:$F$558,$D469+1,0)</f>
        <v>263750.39844033949</v>
      </c>
      <c r="Q469" s="3">
        <f>HLOOKUP(Q$5,[1]非R能力!$B$8:$F$558,$D469+1,0)</f>
        <v>136698.34627988981</v>
      </c>
      <c r="R469" s="3">
        <f>HLOOKUP(R$5,[1]非R能力!$B$8:$F$558,$D469+1,0)</f>
        <v>42214.786306893147</v>
      </c>
      <c r="S469" s="3">
        <f>HLOOKUP(S$5,[1]非R能力!$B$8:$F$558,$D469+1,0)</f>
        <v>55498.165984703817</v>
      </c>
      <c r="T469" s="3">
        <f>INDEX([1]非R能力!$H$9:$H$558,D469)</f>
        <v>51607.02917466683</v>
      </c>
      <c r="U469" s="3">
        <f>IF(INDEX([1]非R能力!$FK$9:$FK$558,D469)=0,0,10)</f>
        <v>10</v>
      </c>
      <c r="V469" s="3">
        <f>IF(INDEX([1]非R能力!$FH$9:$FH$558,D469)=0,0,5000)</f>
        <v>5000</v>
      </c>
      <c r="W469" s="3">
        <f>HLOOKUP(W$5,[2]人物技能基础!$O$3:$Q$553,$D469+1,0)</f>
        <v>3.637142857142857</v>
      </c>
      <c r="X469" s="3">
        <f>HLOOKUP(X$5,[2]人物技能基础!$O$3:$Q$553,$D469+1,0)</f>
        <v>2.0186428571428574</v>
      </c>
      <c r="Y469" s="3">
        <f>HLOOKUP(Y$5,[2]人物技能基础!$O$3:$Q$553,$D469+1,0)</f>
        <v>99.964285714285708</v>
      </c>
      <c r="Z469" s="3">
        <f t="shared" si="50"/>
        <v>8024376</v>
      </c>
      <c r="AA469" s="3">
        <f t="shared" si="51"/>
        <v>149273</v>
      </c>
      <c r="AB469" s="3">
        <f t="shared" si="52"/>
        <v>52750</v>
      </c>
      <c r="AC469" s="3">
        <f t="shared" si="53"/>
        <v>55498</v>
      </c>
      <c r="AD469" s="3">
        <f t="shared" si="54"/>
        <v>60306</v>
      </c>
    </row>
    <row r="470" spans="1:30" x14ac:dyDescent="0.15">
      <c r="A470" s="3">
        <v>465</v>
      </c>
      <c r="B470" s="3" t="str">
        <f t="shared" si="49"/>
        <v>通天塔465层boss</v>
      </c>
      <c r="C470" s="3">
        <f>INDEX([5]通天塔!$F$47:$F$1046,A470)</f>
        <v>480</v>
      </c>
      <c r="D470" s="3">
        <f t="shared" si="55"/>
        <v>480</v>
      </c>
      <c r="E470" s="3" t="s">
        <v>25</v>
      </c>
      <c r="F470" s="3" t="s">
        <v>26</v>
      </c>
      <c r="G470" s="3">
        <v>30</v>
      </c>
      <c r="H470" s="3">
        <v>30</v>
      </c>
      <c r="I470" s="3">
        <v>0.2</v>
      </c>
      <c r="J470" s="4">
        <v>0.7</v>
      </c>
      <c r="K470" s="4">
        <v>1</v>
      </c>
      <c r="L470" s="4">
        <v>5</v>
      </c>
      <c r="M470" s="3">
        <v>1</v>
      </c>
      <c r="N470" s="3">
        <v>2</v>
      </c>
      <c r="O470" s="3">
        <f>HLOOKUP(O$5,[1]非R能力!$B$8:$F$558,$D470+1,0)</f>
        <v>1868006.4966626544</v>
      </c>
      <c r="P470" s="3">
        <f>HLOOKUP(P$5,[1]非R能力!$B$8:$F$558,$D470+1,0)</f>
        <v>265403.76109467511</v>
      </c>
      <c r="Q470" s="3">
        <f>HLOOKUP(Q$5,[1]非R能力!$B$8:$F$558,$D470+1,0)</f>
        <v>137397.25806792645</v>
      </c>
      <c r="R470" s="3">
        <f>HLOOKUP(R$5,[1]非R能力!$B$8:$F$558,$D470+1,0)</f>
        <v>42445.064178037886</v>
      </c>
      <c r="S470" s="3">
        <f>HLOOKUP(S$5,[1]非R能力!$B$8:$F$558,$D470+1,0)</f>
        <v>55779.634397948001</v>
      </c>
      <c r="T470" s="3">
        <f>INDEX([1]非R能力!$H$9:$H$558,D470)</f>
        <v>51883.109498640799</v>
      </c>
      <c r="U470" s="3">
        <f>IF(INDEX([1]非R能力!$FK$9:$FK$558,D470)=0,0,10)</f>
        <v>10</v>
      </c>
      <c r="V470" s="3">
        <f>IF(INDEX([1]非R能力!$FH$9:$FH$558,D470)=0,0,5000)</f>
        <v>5000</v>
      </c>
      <c r="W470" s="3">
        <f>HLOOKUP(W$5,[2]人物技能基础!$O$3:$Q$553,$D470+1,0)</f>
        <v>3.637142857142857</v>
      </c>
      <c r="X470" s="3">
        <f>HLOOKUP(X$5,[2]人物技能基础!$O$3:$Q$553,$D470+1,0)</f>
        <v>2.0186428571428574</v>
      </c>
      <c r="Y470" s="3">
        <f>HLOOKUP(Y$5,[2]人物技能基础!$O$3:$Q$553,$D470+1,0)</f>
        <v>99.964285714285708</v>
      </c>
      <c r="Z470" s="3">
        <f t="shared" si="50"/>
        <v>8073893</v>
      </c>
      <c r="AA470" s="3">
        <f t="shared" si="51"/>
        <v>150050</v>
      </c>
      <c r="AB470" s="3">
        <f t="shared" si="52"/>
        <v>53080</v>
      </c>
      <c r="AC470" s="3">
        <f t="shared" si="53"/>
        <v>55779</v>
      </c>
      <c r="AD470" s="3">
        <f t="shared" si="54"/>
        <v>60635</v>
      </c>
    </row>
    <row r="471" spans="1:30" x14ac:dyDescent="0.15">
      <c r="A471" s="3">
        <v>466</v>
      </c>
      <c r="B471" s="3" t="str">
        <f t="shared" si="49"/>
        <v>通天塔466层boss</v>
      </c>
      <c r="C471" s="3">
        <f>INDEX([5]通天塔!$F$47:$F$1046,A471)</f>
        <v>481</v>
      </c>
      <c r="D471" s="3">
        <f t="shared" si="55"/>
        <v>481</v>
      </c>
      <c r="E471" s="3" t="s">
        <v>25</v>
      </c>
      <c r="F471" s="3" t="s">
        <v>26</v>
      </c>
      <c r="G471" s="3">
        <v>30</v>
      </c>
      <c r="H471" s="3">
        <v>30</v>
      </c>
      <c r="I471" s="3">
        <v>0.2</v>
      </c>
      <c r="J471" s="4">
        <v>0.7</v>
      </c>
      <c r="K471" s="4">
        <v>1</v>
      </c>
      <c r="L471" s="4">
        <v>5</v>
      </c>
      <c r="M471" s="3">
        <v>1</v>
      </c>
      <c r="N471" s="3">
        <v>2</v>
      </c>
      <c r="O471" s="3">
        <f>HLOOKUP(O$5,[1]非R能力!$B$8:$F$558,$D471+1,0)</f>
        <v>1879741.1966790548</v>
      </c>
      <c r="P471" s="3">
        <f>HLOOKUP(P$5,[1]非R能力!$B$8:$F$558,$D471+1,0)</f>
        <v>267047.88308365439</v>
      </c>
      <c r="Q471" s="3">
        <f>HLOOKUP(Q$5,[1]非R能力!$B$8:$F$558,$D471+1,0)</f>
        <v>138094.89148361489</v>
      </c>
      <c r="R471" s="3">
        <f>HLOOKUP(R$5,[1]非R能力!$B$8:$F$558,$D471+1,0)</f>
        <v>42670.458290069357</v>
      </c>
      <c r="S471" s="3">
        <f>HLOOKUP(S$5,[1]非R能力!$B$8:$F$558,$D471+1,0)</f>
        <v>56047.685515749574</v>
      </c>
      <c r="T471" s="3">
        <f>INDEX([1]非R能力!$H$9:$H$558,D471)</f>
        <v>52160.369260649575</v>
      </c>
      <c r="U471" s="3">
        <f>IF(INDEX([1]非R能力!$FK$9:$FK$558,D471)=0,0,10)</f>
        <v>10</v>
      </c>
      <c r="V471" s="3">
        <f>IF(INDEX([1]非R能力!$FH$9:$FH$558,D471)=0,0,5000)</f>
        <v>5000</v>
      </c>
      <c r="W471" s="3">
        <f>HLOOKUP(W$5,[2]人物技能基础!$O$3:$Q$553,$D471+1,0)</f>
        <v>3.637142857142857</v>
      </c>
      <c r="X471" s="3">
        <f>HLOOKUP(X$5,[2]人物技能基础!$O$3:$Q$553,$D471+1,0)</f>
        <v>2.0186428571428574</v>
      </c>
      <c r="Y471" s="3">
        <f>HLOOKUP(Y$5,[2]人物技能基础!$O$3:$Q$553,$D471+1,0)</f>
        <v>99.964285714285708</v>
      </c>
      <c r="Z471" s="3">
        <f t="shared" si="50"/>
        <v>8123151</v>
      </c>
      <c r="AA471" s="3">
        <f t="shared" si="51"/>
        <v>150826</v>
      </c>
      <c r="AB471" s="3">
        <f t="shared" si="52"/>
        <v>53409</v>
      </c>
      <c r="AC471" s="3">
        <f t="shared" si="53"/>
        <v>56047</v>
      </c>
      <c r="AD471" s="3">
        <f t="shared" si="54"/>
        <v>60957</v>
      </c>
    </row>
    <row r="472" spans="1:30" x14ac:dyDescent="0.15">
      <c r="A472" s="3">
        <v>467</v>
      </c>
      <c r="B472" s="3" t="str">
        <f t="shared" si="49"/>
        <v>通天塔467层boss</v>
      </c>
      <c r="C472" s="3">
        <f>INDEX([5]通天塔!$F$47:$F$1046,A472)</f>
        <v>482</v>
      </c>
      <c r="D472" s="3">
        <f t="shared" si="55"/>
        <v>482</v>
      </c>
      <c r="E472" s="3" t="s">
        <v>25</v>
      </c>
      <c r="F472" s="3" t="s">
        <v>26</v>
      </c>
      <c r="G472" s="3">
        <v>30</v>
      </c>
      <c r="H472" s="3">
        <v>30</v>
      </c>
      <c r="I472" s="3">
        <v>0.2</v>
      </c>
      <c r="J472" s="4">
        <v>0.7</v>
      </c>
      <c r="K472" s="4">
        <v>1</v>
      </c>
      <c r="L472" s="4">
        <v>5</v>
      </c>
      <c r="M472" s="3">
        <v>1</v>
      </c>
      <c r="N472" s="3">
        <v>2</v>
      </c>
      <c r="O472" s="3">
        <f>HLOOKUP(O$5,[1]非R能力!$B$8:$F$558,$D472+1,0)</f>
        <v>1892713.6568461072</v>
      </c>
      <c r="P472" s="3">
        <f>HLOOKUP(P$5,[1]非R能力!$B$8:$F$558,$D472+1,0)</f>
        <v>268820.11714257911</v>
      </c>
      <c r="Q472" s="3">
        <f>HLOOKUP(Q$5,[1]非R能力!$B$8:$F$558,$D472+1,0)</f>
        <v>138835.10667310536</v>
      </c>
      <c r="R472" s="3">
        <f>HLOOKUP(R$5,[1]非R能力!$B$8:$F$558,$D472+1,0)</f>
        <v>42910.505583982755</v>
      </c>
      <c r="S472" s="3">
        <f>HLOOKUP(S$5,[1]非R能力!$B$8:$F$558,$D472+1,0)</f>
        <v>56354.42746794202</v>
      </c>
      <c r="T472" s="3">
        <f>INDEX([1]非R能力!$H$9:$H$558,D472)</f>
        <v>52438.812197903586</v>
      </c>
      <c r="U472" s="3">
        <f>IF(INDEX([1]非R能力!$FK$9:$FK$558,D472)=0,0,10)</f>
        <v>10</v>
      </c>
      <c r="V472" s="3">
        <f>IF(INDEX([1]非R能力!$FH$9:$FH$558,D472)=0,0,5000)</f>
        <v>5000</v>
      </c>
      <c r="W472" s="3">
        <f>HLOOKUP(W$5,[2]人物技能基础!$O$3:$Q$553,$D472+1,0)</f>
        <v>3.637142857142857</v>
      </c>
      <c r="X472" s="3">
        <f>HLOOKUP(X$5,[2]人物技能基础!$O$3:$Q$553,$D472+1,0)</f>
        <v>2.0186428571428574</v>
      </c>
      <c r="Y472" s="3">
        <f>HLOOKUP(Y$5,[2]人物技能基础!$O$3:$Q$553,$D472+1,0)</f>
        <v>99.964285714285708</v>
      </c>
      <c r="Z472" s="3">
        <f t="shared" si="50"/>
        <v>8175892</v>
      </c>
      <c r="AA472" s="3">
        <f t="shared" si="51"/>
        <v>151653</v>
      </c>
      <c r="AB472" s="3">
        <f t="shared" si="52"/>
        <v>53764</v>
      </c>
      <c r="AC472" s="3">
        <f t="shared" si="53"/>
        <v>56354</v>
      </c>
      <c r="AD472" s="3">
        <f t="shared" si="54"/>
        <v>61300</v>
      </c>
    </row>
    <row r="473" spans="1:30" x14ac:dyDescent="0.15">
      <c r="A473" s="3">
        <v>468</v>
      </c>
      <c r="B473" s="3" t="str">
        <f t="shared" si="49"/>
        <v>通天塔468层boss</v>
      </c>
      <c r="C473" s="3">
        <f>INDEX([5]通天塔!$F$47:$F$1046,A473)</f>
        <v>483</v>
      </c>
      <c r="D473" s="3">
        <f t="shared" si="55"/>
        <v>483</v>
      </c>
      <c r="E473" s="3" t="s">
        <v>25</v>
      </c>
      <c r="F473" s="3" t="s">
        <v>26</v>
      </c>
      <c r="G473" s="3">
        <v>30</v>
      </c>
      <c r="H473" s="3">
        <v>30</v>
      </c>
      <c r="I473" s="3">
        <v>0.2</v>
      </c>
      <c r="J473" s="4">
        <v>0.7</v>
      </c>
      <c r="K473" s="4">
        <v>1</v>
      </c>
      <c r="L473" s="4">
        <v>5</v>
      </c>
      <c r="M473" s="3">
        <v>1</v>
      </c>
      <c r="N473" s="3">
        <v>2</v>
      </c>
      <c r="O473" s="3">
        <f>HLOOKUP(O$5,[1]非R能力!$B$8:$F$558,$D473+1,0)</f>
        <v>1905021.6407721182</v>
      </c>
      <c r="P473" s="3">
        <f>HLOOKUP(P$5,[1]非R能力!$B$8:$F$558,$D473+1,0)</f>
        <v>270535.2795379798</v>
      </c>
      <c r="Q473" s="3">
        <f>HLOOKUP(Q$5,[1]非R能力!$B$8:$F$558,$D473+1,0)</f>
        <v>139549.54019099014</v>
      </c>
      <c r="R473" s="3">
        <f>HLOOKUP(R$5,[1]非R能力!$B$8:$F$558,$D473+1,0)</f>
        <v>43145.886711145467</v>
      </c>
      <c r="S473" s="3">
        <f>HLOOKUP(S$5,[1]非R能力!$B$8:$F$558,$D473+1,0)</f>
        <v>56644.062009244248</v>
      </c>
      <c r="T473" s="3">
        <f>INDEX([1]非R能力!$H$9:$H$558,D473)</f>
        <v>52718.442053759994</v>
      </c>
      <c r="U473" s="3">
        <f>IF(INDEX([1]非R能力!$FK$9:$FK$558,D473)=0,0,10)</f>
        <v>10</v>
      </c>
      <c r="V473" s="3">
        <f>IF(INDEX([1]非R能力!$FH$9:$FH$558,D473)=0,0,5000)</f>
        <v>5000</v>
      </c>
      <c r="W473" s="3">
        <f>HLOOKUP(W$5,[2]人物技能基础!$O$3:$Q$553,$D473+1,0)</f>
        <v>3.637142857142857</v>
      </c>
      <c r="X473" s="3">
        <f>HLOOKUP(X$5,[2]人物技能基础!$O$3:$Q$553,$D473+1,0)</f>
        <v>2.0186428571428574</v>
      </c>
      <c r="Y473" s="3">
        <f>HLOOKUP(Y$5,[2]人物技能基础!$O$3:$Q$553,$D473+1,0)</f>
        <v>99.964285714285708</v>
      </c>
      <c r="Z473" s="3">
        <f t="shared" si="50"/>
        <v>8227124</v>
      </c>
      <c r="AA473" s="3">
        <f t="shared" si="51"/>
        <v>152449</v>
      </c>
      <c r="AB473" s="3">
        <f t="shared" si="52"/>
        <v>54107</v>
      </c>
      <c r="AC473" s="3">
        <f t="shared" si="53"/>
        <v>56644</v>
      </c>
      <c r="AD473" s="3">
        <f t="shared" si="54"/>
        <v>61636</v>
      </c>
    </row>
    <row r="474" spans="1:30" x14ac:dyDescent="0.15">
      <c r="A474" s="3">
        <v>469</v>
      </c>
      <c r="B474" s="3" t="str">
        <f t="shared" si="49"/>
        <v>通天塔469层boss</v>
      </c>
      <c r="C474" s="3">
        <f>INDEX([5]通天塔!$F$47:$F$1046,A474)</f>
        <v>484</v>
      </c>
      <c r="D474" s="3">
        <f t="shared" si="55"/>
        <v>484</v>
      </c>
      <c r="E474" s="3" t="s">
        <v>25</v>
      </c>
      <c r="F474" s="3" t="s">
        <v>26</v>
      </c>
      <c r="G474" s="3">
        <v>30</v>
      </c>
      <c r="H474" s="3">
        <v>30</v>
      </c>
      <c r="I474" s="3">
        <v>0.2</v>
      </c>
      <c r="J474" s="4">
        <v>0.7</v>
      </c>
      <c r="K474" s="4">
        <v>1</v>
      </c>
      <c r="L474" s="4">
        <v>5</v>
      </c>
      <c r="M474" s="3">
        <v>1</v>
      </c>
      <c r="N474" s="3">
        <v>2</v>
      </c>
      <c r="O474" s="3">
        <f>HLOOKUP(O$5,[1]非R能力!$B$8:$F$558,$D474+1,0)</f>
        <v>1916217.4065148365</v>
      </c>
      <c r="P474" s="3">
        <f>HLOOKUP(P$5,[1]非R能力!$B$8:$F$558,$D474+1,0)</f>
        <v>272132.06209858641</v>
      </c>
      <c r="Q474" s="3">
        <f>HLOOKUP(Q$5,[1]非R能力!$B$8:$F$558,$D474+1,0)</f>
        <v>140269.29466310653</v>
      </c>
      <c r="R474" s="3">
        <f>HLOOKUP(R$5,[1]非R能力!$B$8:$F$558,$D474+1,0)</f>
        <v>43370.15051243607</v>
      </c>
      <c r="S474" s="3">
        <f>HLOOKUP(S$5,[1]非R能力!$B$8:$F$558,$D474+1,0)</f>
        <v>56942.821665166091</v>
      </c>
      <c r="T474" s="3">
        <f>INDEX([1]非R能力!$H$9:$H$558,D474)</f>
        <v>52999.262577722679</v>
      </c>
      <c r="U474" s="3">
        <f>IF(INDEX([1]非R能力!$FK$9:$FK$558,D474)=0,0,10)</f>
        <v>10</v>
      </c>
      <c r="V474" s="3">
        <f>IF(INDEX([1]非R能力!$FH$9:$FH$558,D474)=0,0,5000)</f>
        <v>5000</v>
      </c>
      <c r="W474" s="3">
        <f>HLOOKUP(W$5,[2]人物技能基础!$O$3:$Q$553,$D474+1,0)</f>
        <v>3.637142857142857</v>
      </c>
      <c r="X474" s="3">
        <f>HLOOKUP(X$5,[2]人物技能基础!$O$3:$Q$553,$D474+1,0)</f>
        <v>2.0186428571428574</v>
      </c>
      <c r="Y474" s="3">
        <f>HLOOKUP(Y$5,[2]人物技能基础!$O$3:$Q$553,$D474+1,0)</f>
        <v>99.964285714285708</v>
      </c>
      <c r="Z474" s="3">
        <f t="shared" si="50"/>
        <v>8275176</v>
      </c>
      <c r="AA474" s="3">
        <f t="shared" si="51"/>
        <v>153244</v>
      </c>
      <c r="AB474" s="3">
        <f t="shared" si="52"/>
        <v>54426</v>
      </c>
      <c r="AC474" s="3">
        <f t="shared" si="53"/>
        <v>56942</v>
      </c>
      <c r="AD474" s="3">
        <f t="shared" si="54"/>
        <v>61957</v>
      </c>
    </row>
    <row r="475" spans="1:30" x14ac:dyDescent="0.15">
      <c r="A475" s="3">
        <v>470</v>
      </c>
      <c r="B475" s="3" t="str">
        <f t="shared" si="49"/>
        <v>通天塔470层boss</v>
      </c>
      <c r="C475" s="3">
        <f>INDEX([5]通天塔!$F$47:$F$1046,A475)</f>
        <v>485</v>
      </c>
      <c r="D475" s="3">
        <f t="shared" si="55"/>
        <v>485</v>
      </c>
      <c r="E475" s="3" t="s">
        <v>25</v>
      </c>
      <c r="F475" s="3" t="s">
        <v>26</v>
      </c>
      <c r="G475" s="3">
        <v>30</v>
      </c>
      <c r="H475" s="3">
        <v>30</v>
      </c>
      <c r="I475" s="3">
        <v>0.2</v>
      </c>
      <c r="J475" s="4">
        <v>0.7</v>
      </c>
      <c r="K475" s="4">
        <v>1</v>
      </c>
      <c r="L475" s="4">
        <v>5</v>
      </c>
      <c r="M475" s="3">
        <v>1</v>
      </c>
      <c r="N475" s="3">
        <v>2</v>
      </c>
      <c r="O475" s="3">
        <f>HLOOKUP(O$5,[1]非R能力!$B$8:$F$558,$D475+1,0)</f>
        <v>1928013.8233476346</v>
      </c>
      <c r="P475" s="3">
        <f>HLOOKUP(P$5,[1]非R能力!$B$8:$F$558,$D475+1,0)</f>
        <v>273784.18969817989</v>
      </c>
      <c r="Q475" s="3">
        <f>HLOOKUP(Q$5,[1]非R能力!$B$8:$F$558,$D475+1,0)</f>
        <v>140966.00255687223</v>
      </c>
      <c r="R475" s="3">
        <f>HLOOKUP(R$5,[1]非R能力!$B$8:$F$558,$D475+1,0)</f>
        <v>43603.761079683238</v>
      </c>
      <c r="S475" s="3">
        <f>HLOOKUP(S$5,[1]非R能力!$B$8:$F$558,$D475+1,0)</f>
        <v>57213.320881305357</v>
      </c>
      <c r="T475" s="3">
        <f>INDEX([1]非R能力!$H$9:$H$558,D475)</f>
        <v>53281.27752544226</v>
      </c>
      <c r="U475" s="3">
        <f>IF(INDEX([1]非R能力!$FK$9:$FK$558,D475)=0,0,10)</f>
        <v>10</v>
      </c>
      <c r="V475" s="3">
        <f>IF(INDEX([1]非R能力!$FH$9:$FH$558,D475)=0,0,5000)</f>
        <v>5000</v>
      </c>
      <c r="W475" s="3">
        <f>HLOOKUP(W$5,[2]人物技能基础!$O$3:$Q$553,$D475+1,0)</f>
        <v>3.637142857142857</v>
      </c>
      <c r="X475" s="3">
        <f>HLOOKUP(X$5,[2]人物技能基础!$O$3:$Q$553,$D475+1,0)</f>
        <v>2.0186428571428574</v>
      </c>
      <c r="Y475" s="3">
        <f>HLOOKUP(Y$5,[2]人物技能基础!$O$3:$Q$553,$D475+1,0)</f>
        <v>99.964285714285708</v>
      </c>
      <c r="Z475" s="3">
        <f t="shared" si="50"/>
        <v>8324751</v>
      </c>
      <c r="AA475" s="3">
        <f t="shared" si="51"/>
        <v>154019</v>
      </c>
      <c r="AB475" s="3">
        <f t="shared" si="52"/>
        <v>54756</v>
      </c>
      <c r="AC475" s="3">
        <f t="shared" si="53"/>
        <v>57213</v>
      </c>
      <c r="AD475" s="3">
        <f t="shared" si="54"/>
        <v>62291</v>
      </c>
    </row>
    <row r="476" spans="1:30" x14ac:dyDescent="0.15">
      <c r="A476" s="3">
        <v>471</v>
      </c>
      <c r="B476" s="3" t="str">
        <f t="shared" si="49"/>
        <v>通天塔471层boss</v>
      </c>
      <c r="C476" s="3">
        <f>INDEX([5]通天塔!$F$47:$F$1046,A476)</f>
        <v>485</v>
      </c>
      <c r="D476" s="3">
        <f t="shared" si="55"/>
        <v>485</v>
      </c>
      <c r="E476" s="3" t="s">
        <v>25</v>
      </c>
      <c r="F476" s="3" t="s">
        <v>26</v>
      </c>
      <c r="G476" s="3">
        <v>30</v>
      </c>
      <c r="H476" s="3">
        <v>30</v>
      </c>
      <c r="I476" s="3">
        <v>0.2</v>
      </c>
      <c r="J476" s="4">
        <v>0.7</v>
      </c>
      <c r="K476" s="4">
        <v>1</v>
      </c>
      <c r="L476" s="4">
        <v>5</v>
      </c>
      <c r="M476" s="3">
        <v>1</v>
      </c>
      <c r="N476" s="3">
        <v>2</v>
      </c>
      <c r="O476" s="3">
        <f>HLOOKUP(O$5,[1]非R能力!$B$8:$F$558,$D476+1,0)</f>
        <v>1928013.8233476346</v>
      </c>
      <c r="P476" s="3">
        <f>HLOOKUP(P$5,[1]非R能力!$B$8:$F$558,$D476+1,0)</f>
        <v>273784.18969817989</v>
      </c>
      <c r="Q476" s="3">
        <f>HLOOKUP(Q$5,[1]非R能力!$B$8:$F$558,$D476+1,0)</f>
        <v>140966.00255687223</v>
      </c>
      <c r="R476" s="3">
        <f>HLOOKUP(R$5,[1]非R能力!$B$8:$F$558,$D476+1,0)</f>
        <v>43603.761079683238</v>
      </c>
      <c r="S476" s="3">
        <f>HLOOKUP(S$5,[1]非R能力!$B$8:$F$558,$D476+1,0)</f>
        <v>57213.320881305357</v>
      </c>
      <c r="T476" s="3">
        <f>INDEX([1]非R能力!$H$9:$H$558,D476)</f>
        <v>53281.27752544226</v>
      </c>
      <c r="U476" s="3">
        <f>IF(INDEX([1]非R能力!$FK$9:$FK$558,D476)=0,0,10)</f>
        <v>10</v>
      </c>
      <c r="V476" s="3">
        <f>IF(INDEX([1]非R能力!$FH$9:$FH$558,D476)=0,0,5000)</f>
        <v>5000</v>
      </c>
      <c r="W476" s="3">
        <f>HLOOKUP(W$5,[2]人物技能基础!$O$3:$Q$553,$D476+1,0)</f>
        <v>3.637142857142857</v>
      </c>
      <c r="X476" s="3">
        <f>HLOOKUP(X$5,[2]人物技能基础!$O$3:$Q$553,$D476+1,0)</f>
        <v>2.0186428571428574</v>
      </c>
      <c r="Y476" s="3">
        <f>HLOOKUP(Y$5,[2]人物技能基础!$O$3:$Q$553,$D476+1,0)</f>
        <v>99.964285714285708</v>
      </c>
      <c r="Z476" s="3">
        <f t="shared" si="50"/>
        <v>8324751</v>
      </c>
      <c r="AA476" s="3">
        <f t="shared" si="51"/>
        <v>154019</v>
      </c>
      <c r="AB476" s="3">
        <f t="shared" si="52"/>
        <v>54756</v>
      </c>
      <c r="AC476" s="3">
        <f t="shared" si="53"/>
        <v>57213</v>
      </c>
      <c r="AD476" s="3">
        <f t="shared" si="54"/>
        <v>62291</v>
      </c>
    </row>
    <row r="477" spans="1:30" x14ac:dyDescent="0.15">
      <c r="A477" s="3">
        <v>472</v>
      </c>
      <c r="B477" s="3" t="str">
        <f t="shared" si="49"/>
        <v>通天塔472层boss</v>
      </c>
      <c r="C477" s="3">
        <f>INDEX([5]通天塔!$F$47:$F$1046,A477)</f>
        <v>486</v>
      </c>
      <c r="D477" s="3">
        <f t="shared" si="55"/>
        <v>486</v>
      </c>
      <c r="E477" s="3" t="s">
        <v>25</v>
      </c>
      <c r="F477" s="3" t="s">
        <v>26</v>
      </c>
      <c r="G477" s="3">
        <v>30</v>
      </c>
      <c r="H477" s="3">
        <v>30</v>
      </c>
      <c r="I477" s="3">
        <v>0.2</v>
      </c>
      <c r="J477" s="4">
        <v>0.7</v>
      </c>
      <c r="K477" s="4">
        <v>1</v>
      </c>
      <c r="L477" s="4">
        <v>5</v>
      </c>
      <c r="M477" s="3">
        <v>1</v>
      </c>
      <c r="N477" s="3">
        <v>2</v>
      </c>
      <c r="O477" s="3">
        <f>HLOOKUP(O$5,[1]非R能力!$B$8:$F$558,$D477+1,0)</f>
        <v>1940287.010130733</v>
      </c>
      <c r="P477" s="3">
        <f>HLOOKUP(P$5,[1]非R能力!$B$8:$F$558,$D477+1,0)</f>
        <v>275488.76530875039</v>
      </c>
      <c r="Q477" s="3">
        <f>HLOOKUP(Q$5,[1]非R能力!$B$8:$F$558,$D477+1,0)</f>
        <v>141697.44984423104</v>
      </c>
      <c r="R477" s="3">
        <f>HLOOKUP(R$5,[1]非R能力!$B$8:$F$558,$D477+1,0)</f>
        <v>43835.148758312505</v>
      </c>
      <c r="S477" s="3">
        <f>HLOOKUP(S$5,[1]非R能力!$B$8:$F$558,$D477+1,0)</f>
        <v>57529.770239627418</v>
      </c>
      <c r="T477" s="3">
        <f>INDEX([1]非R能力!$H$9:$H$558,D477)</f>
        <v>53564.490658716066</v>
      </c>
      <c r="U477" s="3">
        <f>IF(INDEX([1]非R能力!$FK$9:$FK$558,D477)=0,0,10)</f>
        <v>10</v>
      </c>
      <c r="V477" s="3">
        <f>IF(INDEX([1]非R能力!$FH$9:$FH$558,D477)=0,0,5000)</f>
        <v>5000</v>
      </c>
      <c r="W477" s="3">
        <f>HLOOKUP(W$5,[2]人物技能基础!$O$3:$Q$553,$D477+1,0)</f>
        <v>3.637142857142857</v>
      </c>
      <c r="X477" s="3">
        <f>HLOOKUP(X$5,[2]人物技能基础!$O$3:$Q$553,$D477+1,0)</f>
        <v>2.0186428571428574</v>
      </c>
      <c r="Y477" s="3">
        <f>HLOOKUP(Y$5,[2]人物技能基础!$O$3:$Q$553,$D477+1,0)</f>
        <v>99.964285714285708</v>
      </c>
      <c r="Z477" s="3">
        <f t="shared" si="50"/>
        <v>8375752</v>
      </c>
      <c r="AA477" s="3">
        <f t="shared" si="51"/>
        <v>154832</v>
      </c>
      <c r="AB477" s="3">
        <f t="shared" si="52"/>
        <v>55097</v>
      </c>
      <c r="AC477" s="3">
        <f t="shared" si="53"/>
        <v>57529</v>
      </c>
      <c r="AD477" s="3">
        <f t="shared" si="54"/>
        <v>62621</v>
      </c>
    </row>
    <row r="478" spans="1:30" x14ac:dyDescent="0.15">
      <c r="A478" s="3">
        <v>473</v>
      </c>
      <c r="B478" s="3" t="str">
        <f t="shared" si="49"/>
        <v>通天塔473层boss</v>
      </c>
      <c r="C478" s="3">
        <f>INDEX([5]通天塔!$F$47:$F$1046,A478)</f>
        <v>486</v>
      </c>
      <c r="D478" s="3">
        <f t="shared" si="55"/>
        <v>486</v>
      </c>
      <c r="E478" s="3" t="s">
        <v>25</v>
      </c>
      <c r="F478" s="3" t="s">
        <v>26</v>
      </c>
      <c r="G478" s="3">
        <v>30</v>
      </c>
      <c r="H478" s="3">
        <v>30</v>
      </c>
      <c r="I478" s="3">
        <v>0.2</v>
      </c>
      <c r="J478" s="4">
        <v>0.7</v>
      </c>
      <c r="K478" s="4">
        <v>1</v>
      </c>
      <c r="L478" s="4">
        <v>5</v>
      </c>
      <c r="M478" s="3">
        <v>1</v>
      </c>
      <c r="N478" s="3">
        <v>2</v>
      </c>
      <c r="O478" s="3">
        <f>HLOOKUP(O$5,[1]非R能力!$B$8:$F$558,$D478+1,0)</f>
        <v>1940287.010130733</v>
      </c>
      <c r="P478" s="3">
        <f>HLOOKUP(P$5,[1]非R能力!$B$8:$F$558,$D478+1,0)</f>
        <v>275488.76530875039</v>
      </c>
      <c r="Q478" s="3">
        <f>HLOOKUP(Q$5,[1]非R能力!$B$8:$F$558,$D478+1,0)</f>
        <v>141697.44984423104</v>
      </c>
      <c r="R478" s="3">
        <f>HLOOKUP(R$5,[1]非R能力!$B$8:$F$558,$D478+1,0)</f>
        <v>43835.148758312505</v>
      </c>
      <c r="S478" s="3">
        <f>HLOOKUP(S$5,[1]非R能力!$B$8:$F$558,$D478+1,0)</f>
        <v>57529.770239627418</v>
      </c>
      <c r="T478" s="3">
        <f>INDEX([1]非R能力!$H$9:$H$558,D478)</f>
        <v>53564.490658716066</v>
      </c>
      <c r="U478" s="3">
        <f>IF(INDEX([1]非R能力!$FK$9:$FK$558,D478)=0,0,10)</f>
        <v>10</v>
      </c>
      <c r="V478" s="3">
        <f>IF(INDEX([1]非R能力!$FH$9:$FH$558,D478)=0,0,5000)</f>
        <v>5000</v>
      </c>
      <c r="W478" s="3">
        <f>HLOOKUP(W$5,[2]人物技能基础!$O$3:$Q$553,$D478+1,0)</f>
        <v>3.637142857142857</v>
      </c>
      <c r="X478" s="3">
        <f>HLOOKUP(X$5,[2]人物技能基础!$O$3:$Q$553,$D478+1,0)</f>
        <v>2.0186428571428574</v>
      </c>
      <c r="Y478" s="3">
        <f>HLOOKUP(Y$5,[2]人物技能基础!$O$3:$Q$553,$D478+1,0)</f>
        <v>99.964285714285708</v>
      </c>
      <c r="Z478" s="3">
        <f t="shared" si="50"/>
        <v>8375752</v>
      </c>
      <c r="AA478" s="3">
        <f t="shared" si="51"/>
        <v>154832</v>
      </c>
      <c r="AB478" s="3">
        <f t="shared" si="52"/>
        <v>55097</v>
      </c>
      <c r="AC478" s="3">
        <f t="shared" si="53"/>
        <v>57529</v>
      </c>
      <c r="AD478" s="3">
        <f t="shared" si="54"/>
        <v>62621</v>
      </c>
    </row>
    <row r="479" spans="1:30" x14ac:dyDescent="0.15">
      <c r="A479" s="3">
        <v>474</v>
      </c>
      <c r="B479" s="3" t="str">
        <f t="shared" si="49"/>
        <v>通天塔474层boss</v>
      </c>
      <c r="C479" s="3">
        <f>INDEX([5]通天塔!$F$47:$F$1046,A479)</f>
        <v>487</v>
      </c>
      <c r="D479" s="3">
        <f t="shared" si="55"/>
        <v>487</v>
      </c>
      <c r="E479" s="3" t="s">
        <v>25</v>
      </c>
      <c r="F479" s="3" t="s">
        <v>26</v>
      </c>
      <c r="G479" s="3">
        <v>30</v>
      </c>
      <c r="H479" s="3">
        <v>30</v>
      </c>
      <c r="I479" s="3">
        <v>0.2</v>
      </c>
      <c r="J479" s="4">
        <v>0.7</v>
      </c>
      <c r="K479" s="4">
        <v>1</v>
      </c>
      <c r="L479" s="4">
        <v>5</v>
      </c>
      <c r="M479" s="3">
        <v>1</v>
      </c>
      <c r="N479" s="3">
        <v>2</v>
      </c>
      <c r="O479" s="3">
        <f>HLOOKUP(O$5,[1]非R能力!$B$8:$F$558,$D479+1,0)</f>
        <v>1954019.3531870656</v>
      </c>
      <c r="P479" s="3">
        <f>HLOOKUP(P$5,[1]非R能力!$B$8:$F$558,$D479+1,0)</f>
        <v>277194.92410601536</v>
      </c>
      <c r="Q479" s="3">
        <f>HLOOKUP(Q$5,[1]非R能力!$B$8:$F$558,$D479+1,0)</f>
        <v>142453.42164597486</v>
      </c>
      <c r="R479" s="3">
        <f>HLOOKUP(R$5,[1]非R能力!$B$8:$F$558,$D479+1,0)</f>
        <v>44065.365758307787</v>
      </c>
      <c r="S479" s="3">
        <f>HLOOKUP(S$5,[1]非R能力!$B$8:$F$558,$D479+1,0)</f>
        <v>57805.6748888082</v>
      </c>
      <c r="T479" s="3">
        <f>INDEX([1]非R能力!$H$9:$H$558,D479)</f>
        <v>53848.905745488169</v>
      </c>
      <c r="U479" s="3">
        <f>IF(INDEX([1]非R能力!$FK$9:$FK$558,D479)=0,0,10)</f>
        <v>10</v>
      </c>
      <c r="V479" s="3">
        <f>IF(INDEX([1]非R能力!$FH$9:$FH$558,D479)=0,0,5000)</f>
        <v>5000</v>
      </c>
      <c r="W479" s="3">
        <f>HLOOKUP(W$5,[2]人物技能基础!$O$3:$Q$553,$D479+1,0)</f>
        <v>3.637142857142857</v>
      </c>
      <c r="X479" s="3">
        <f>HLOOKUP(X$5,[2]人物技能基础!$O$3:$Q$553,$D479+1,0)</f>
        <v>2.0186428571428574</v>
      </c>
      <c r="Y479" s="3">
        <f>HLOOKUP(Y$5,[2]人物技能基础!$O$3:$Q$553,$D479+1,0)</f>
        <v>99.964285714285708</v>
      </c>
      <c r="Z479" s="3">
        <f t="shared" si="50"/>
        <v>8426827</v>
      </c>
      <c r="AA479" s="3">
        <f t="shared" si="51"/>
        <v>155680</v>
      </c>
      <c r="AB479" s="3">
        <f t="shared" si="52"/>
        <v>55438</v>
      </c>
      <c r="AC479" s="3">
        <f t="shared" si="53"/>
        <v>57805</v>
      </c>
      <c r="AD479" s="3">
        <f t="shared" si="54"/>
        <v>62950</v>
      </c>
    </row>
    <row r="480" spans="1:30" x14ac:dyDescent="0.15">
      <c r="A480" s="3">
        <v>475</v>
      </c>
      <c r="B480" s="3" t="str">
        <f t="shared" si="49"/>
        <v>通天塔475层boss</v>
      </c>
      <c r="C480" s="3">
        <f>INDEX([5]通天塔!$F$47:$F$1046,A480)</f>
        <v>488</v>
      </c>
      <c r="D480" s="3">
        <f t="shared" si="55"/>
        <v>488</v>
      </c>
      <c r="E480" s="3" t="s">
        <v>25</v>
      </c>
      <c r="F480" s="3" t="s">
        <v>26</v>
      </c>
      <c r="G480" s="3">
        <v>30</v>
      </c>
      <c r="H480" s="3">
        <v>30</v>
      </c>
      <c r="I480" s="3">
        <v>0.2</v>
      </c>
      <c r="J480" s="4">
        <v>0.7</v>
      </c>
      <c r="K480" s="4">
        <v>1</v>
      </c>
      <c r="L480" s="4">
        <v>5</v>
      </c>
      <c r="M480" s="3">
        <v>1</v>
      </c>
      <c r="N480" s="3">
        <v>2</v>
      </c>
      <c r="O480" s="3">
        <f>HLOOKUP(O$5,[1]非R能力!$B$8:$F$558,$D480+1,0)</f>
        <v>1967001.9952485596</v>
      </c>
      <c r="P480" s="3">
        <f>HLOOKUP(P$5,[1]非R能力!$B$8:$F$558,$D480+1,0)</f>
        <v>278825.56131934444</v>
      </c>
      <c r="Q480" s="3">
        <f>HLOOKUP(Q$5,[1]非R能力!$B$8:$F$558,$D480+1,0)</f>
        <v>143201.52493976336</v>
      </c>
      <c r="R480" s="3">
        <f>HLOOKUP(R$5,[1]非R能力!$B$8:$F$558,$D480+1,0)</f>
        <v>44292.652251257612</v>
      </c>
      <c r="S480" s="3">
        <f>HLOOKUP(S$5,[1]非R能力!$B$8:$F$558,$D480+1,0)</f>
        <v>58077.718450684479</v>
      </c>
      <c r="T480" s="3">
        <f>INDEX([1]非R能力!$H$9:$H$558,D480)</f>
        <v>54134.526559849372</v>
      </c>
      <c r="U480" s="3">
        <f>IF(INDEX([1]非R能力!$FK$9:$FK$558,D480)=0,0,10)</f>
        <v>10</v>
      </c>
      <c r="V480" s="3">
        <f>IF(INDEX([1]非R能力!$FH$9:$FH$558,D480)=0,0,5000)</f>
        <v>5000</v>
      </c>
      <c r="W480" s="3">
        <f>HLOOKUP(W$5,[2]人物技能基础!$O$3:$Q$553,$D480+1,0)</f>
        <v>3.637142857142857</v>
      </c>
      <c r="X480" s="3">
        <f>HLOOKUP(X$5,[2]人物技能基础!$O$3:$Q$553,$D480+1,0)</f>
        <v>2.0186428571428574</v>
      </c>
      <c r="Y480" s="3">
        <f>HLOOKUP(Y$5,[2]人物技能基础!$O$3:$Q$553,$D480+1,0)</f>
        <v>99.964285714285708</v>
      </c>
      <c r="Z480" s="3">
        <f t="shared" si="50"/>
        <v>8475836</v>
      </c>
      <c r="AA480" s="3">
        <f t="shared" si="51"/>
        <v>156514</v>
      </c>
      <c r="AB480" s="3">
        <f t="shared" si="52"/>
        <v>55765</v>
      </c>
      <c r="AC480" s="3">
        <f t="shared" si="53"/>
        <v>58077</v>
      </c>
      <c r="AD480" s="3">
        <f t="shared" si="54"/>
        <v>63275</v>
      </c>
    </row>
    <row r="481" spans="1:30" x14ac:dyDescent="0.15">
      <c r="A481" s="3">
        <v>476</v>
      </c>
      <c r="B481" s="3" t="str">
        <f t="shared" si="49"/>
        <v>通天塔476层boss</v>
      </c>
      <c r="C481" s="3">
        <f>INDEX([5]通天塔!$F$47:$F$1046,A481)</f>
        <v>488</v>
      </c>
      <c r="D481" s="3">
        <f t="shared" si="55"/>
        <v>488</v>
      </c>
      <c r="E481" s="3" t="s">
        <v>25</v>
      </c>
      <c r="F481" s="3" t="s">
        <v>26</v>
      </c>
      <c r="G481" s="3">
        <v>30</v>
      </c>
      <c r="H481" s="3">
        <v>30</v>
      </c>
      <c r="I481" s="3">
        <v>0.2</v>
      </c>
      <c r="J481" s="4">
        <v>0.7</v>
      </c>
      <c r="K481" s="4">
        <v>1</v>
      </c>
      <c r="L481" s="4">
        <v>5</v>
      </c>
      <c r="M481" s="3">
        <v>1</v>
      </c>
      <c r="N481" s="3">
        <v>2</v>
      </c>
      <c r="O481" s="3">
        <f>HLOOKUP(O$5,[1]非R能力!$B$8:$F$558,$D481+1,0)</f>
        <v>1967001.9952485596</v>
      </c>
      <c r="P481" s="3">
        <f>HLOOKUP(P$5,[1]非R能力!$B$8:$F$558,$D481+1,0)</f>
        <v>278825.56131934444</v>
      </c>
      <c r="Q481" s="3">
        <f>HLOOKUP(Q$5,[1]非R能力!$B$8:$F$558,$D481+1,0)</f>
        <v>143201.52493976336</v>
      </c>
      <c r="R481" s="3">
        <f>HLOOKUP(R$5,[1]非R能力!$B$8:$F$558,$D481+1,0)</f>
        <v>44292.652251257612</v>
      </c>
      <c r="S481" s="3">
        <f>HLOOKUP(S$5,[1]非R能力!$B$8:$F$558,$D481+1,0)</f>
        <v>58077.718450684479</v>
      </c>
      <c r="T481" s="3">
        <f>INDEX([1]非R能力!$H$9:$H$558,D481)</f>
        <v>54134.526559849372</v>
      </c>
      <c r="U481" s="3">
        <f>IF(INDEX([1]非R能力!$FK$9:$FK$558,D481)=0,0,10)</f>
        <v>10</v>
      </c>
      <c r="V481" s="3">
        <f>IF(INDEX([1]非R能力!$FH$9:$FH$558,D481)=0,0,5000)</f>
        <v>5000</v>
      </c>
      <c r="W481" s="3">
        <f>HLOOKUP(W$5,[2]人物技能基础!$O$3:$Q$553,$D481+1,0)</f>
        <v>3.637142857142857</v>
      </c>
      <c r="X481" s="3">
        <f>HLOOKUP(X$5,[2]人物技能基础!$O$3:$Q$553,$D481+1,0)</f>
        <v>2.0186428571428574</v>
      </c>
      <c r="Y481" s="3">
        <f>HLOOKUP(Y$5,[2]人物技能基础!$O$3:$Q$553,$D481+1,0)</f>
        <v>99.964285714285708</v>
      </c>
      <c r="Z481" s="3">
        <f t="shared" si="50"/>
        <v>8475836</v>
      </c>
      <c r="AA481" s="3">
        <f t="shared" si="51"/>
        <v>156514</v>
      </c>
      <c r="AB481" s="3">
        <f t="shared" si="52"/>
        <v>55765</v>
      </c>
      <c r="AC481" s="3">
        <f t="shared" si="53"/>
        <v>58077</v>
      </c>
      <c r="AD481" s="3">
        <f t="shared" si="54"/>
        <v>63275</v>
      </c>
    </row>
    <row r="482" spans="1:30" x14ac:dyDescent="0.15">
      <c r="A482" s="3">
        <v>477</v>
      </c>
      <c r="B482" s="3" t="str">
        <f t="shared" si="49"/>
        <v>通天塔477层boss</v>
      </c>
      <c r="C482" s="3">
        <f>INDEX([5]通天塔!$F$47:$F$1046,A482)</f>
        <v>489</v>
      </c>
      <c r="D482" s="3">
        <f t="shared" si="55"/>
        <v>489</v>
      </c>
      <c r="E482" s="3" t="s">
        <v>25</v>
      </c>
      <c r="F482" s="3" t="s">
        <v>26</v>
      </c>
      <c r="G482" s="3">
        <v>30</v>
      </c>
      <c r="H482" s="3">
        <v>30</v>
      </c>
      <c r="I482" s="3">
        <v>0.2</v>
      </c>
      <c r="J482" s="4">
        <v>0.7</v>
      </c>
      <c r="K482" s="4">
        <v>1</v>
      </c>
      <c r="L482" s="4">
        <v>5</v>
      </c>
      <c r="M482" s="3">
        <v>1</v>
      </c>
      <c r="N482" s="3">
        <v>2</v>
      </c>
      <c r="O482" s="3">
        <f>HLOOKUP(O$5,[1]非R能力!$B$8:$F$558,$D482+1,0)</f>
        <v>1980419.9719354771</v>
      </c>
      <c r="P482" s="3">
        <f>HLOOKUP(P$5,[1]非R能力!$B$8:$F$558,$D482+1,0)</f>
        <v>280486.65480166906</v>
      </c>
      <c r="Q482" s="3">
        <f>HLOOKUP(Q$5,[1]非R能力!$B$8:$F$558,$D482+1,0)</f>
        <v>143964.45036603248</v>
      </c>
      <c r="R482" s="3">
        <f>HLOOKUP(R$5,[1]非R能力!$B$8:$F$558,$D482+1,0)</f>
        <v>44524.58064733458</v>
      </c>
      <c r="S482" s="3">
        <f>HLOOKUP(S$5,[1]非R能力!$B$8:$F$558,$D482+1,0)</f>
        <v>58385.382639069037</v>
      </c>
      <c r="T482" s="3">
        <f>INDEX([1]非R能力!$H$9:$H$558,D482)</f>
        <v>54421.356882037195</v>
      </c>
      <c r="U482" s="3">
        <f>IF(INDEX([1]非R能力!$FK$9:$FK$558,D482)=0,0,10)</f>
        <v>10</v>
      </c>
      <c r="V482" s="3">
        <f>IF(INDEX([1]非R能力!$FH$9:$FH$558,D482)=0,0,5000)</f>
        <v>5000</v>
      </c>
      <c r="W482" s="3">
        <f>HLOOKUP(W$5,[2]人物技能基础!$O$3:$Q$553,$D482+1,0)</f>
        <v>3.637142857142857</v>
      </c>
      <c r="X482" s="3">
        <f>HLOOKUP(X$5,[2]人物技能基础!$O$3:$Q$553,$D482+1,0)</f>
        <v>2.0186428571428574</v>
      </c>
      <c r="Y482" s="3">
        <f>HLOOKUP(Y$5,[2]人物技能基础!$O$3:$Q$553,$D482+1,0)</f>
        <v>99.964285714285708</v>
      </c>
      <c r="Z482" s="3">
        <f t="shared" si="50"/>
        <v>8525729</v>
      </c>
      <c r="AA482" s="3">
        <f t="shared" si="51"/>
        <v>157367</v>
      </c>
      <c r="AB482" s="3">
        <f t="shared" si="52"/>
        <v>56097</v>
      </c>
      <c r="AC482" s="3">
        <f t="shared" si="53"/>
        <v>58385</v>
      </c>
      <c r="AD482" s="3">
        <f t="shared" si="54"/>
        <v>63606</v>
      </c>
    </row>
    <row r="483" spans="1:30" x14ac:dyDescent="0.15">
      <c r="A483" s="3">
        <v>478</v>
      </c>
      <c r="B483" s="3" t="str">
        <f t="shared" si="49"/>
        <v>通天塔478层boss</v>
      </c>
      <c r="C483" s="3">
        <f>INDEX([5]通天塔!$F$47:$F$1046,A483)</f>
        <v>490</v>
      </c>
      <c r="D483" s="3">
        <f t="shared" si="55"/>
        <v>490</v>
      </c>
      <c r="E483" s="3" t="s">
        <v>25</v>
      </c>
      <c r="F483" s="3" t="s">
        <v>26</v>
      </c>
      <c r="G483" s="3">
        <v>30</v>
      </c>
      <c r="H483" s="3">
        <v>30</v>
      </c>
      <c r="I483" s="3">
        <v>0.2</v>
      </c>
      <c r="J483" s="4">
        <v>0.7</v>
      </c>
      <c r="K483" s="4">
        <v>1</v>
      </c>
      <c r="L483" s="4">
        <v>5</v>
      </c>
      <c r="M483" s="3">
        <v>1</v>
      </c>
      <c r="N483" s="3">
        <v>2</v>
      </c>
      <c r="O483" s="3">
        <f>HLOOKUP(O$5,[1]非R能力!$B$8:$F$558,$D483+1,0)</f>
        <v>1992485.5127787343</v>
      </c>
      <c r="P483" s="3">
        <f>HLOOKUP(P$5,[1]非R能力!$B$8:$F$558,$D483+1,0)</f>
        <v>281959.27428763371</v>
      </c>
      <c r="Q483" s="3">
        <f>HLOOKUP(Q$5,[1]非R能力!$B$8:$F$558,$D483+1,0)</f>
        <v>144631.39403870382</v>
      </c>
      <c r="R483" s="3">
        <f>HLOOKUP(R$5,[1]非R能力!$B$8:$F$558,$D483+1,0)</f>
        <v>44727.567576691268</v>
      </c>
      <c r="S483" s="3">
        <f>HLOOKUP(S$5,[1]非R能力!$B$8:$F$558,$D483+1,0)</f>
        <v>58623.219169335098</v>
      </c>
      <c r="T483" s="3">
        <f>INDEX([1]非R能力!$H$9:$H$558,D483)</f>
        <v>54709.400498435898</v>
      </c>
      <c r="U483" s="3">
        <f>IF(INDEX([1]非R能力!$FK$9:$FK$558,D483)=0,0,10)</f>
        <v>10</v>
      </c>
      <c r="V483" s="3">
        <f>IF(INDEX([1]非R能力!$FH$9:$FH$558,D483)=0,0,5000)</f>
        <v>5000</v>
      </c>
      <c r="W483" s="3">
        <f>HLOOKUP(W$5,[2]人物技能基础!$O$3:$Q$553,$D483+1,0)</f>
        <v>3.637142857142857</v>
      </c>
      <c r="X483" s="3">
        <f>HLOOKUP(X$5,[2]人物技能基础!$O$3:$Q$553,$D483+1,0)</f>
        <v>2.0186428571428574</v>
      </c>
      <c r="Y483" s="3">
        <f>HLOOKUP(Y$5,[2]人物技能基础!$O$3:$Q$553,$D483+1,0)</f>
        <v>99.964285714285708</v>
      </c>
      <c r="Z483" s="3">
        <f t="shared" si="50"/>
        <v>8570539</v>
      </c>
      <c r="AA483" s="3">
        <f t="shared" si="51"/>
        <v>158114</v>
      </c>
      <c r="AB483" s="3">
        <f t="shared" si="52"/>
        <v>56391</v>
      </c>
      <c r="AC483" s="3">
        <f t="shared" si="53"/>
        <v>58623</v>
      </c>
      <c r="AD483" s="3">
        <f t="shared" si="54"/>
        <v>63896</v>
      </c>
    </row>
    <row r="484" spans="1:30" x14ac:dyDescent="0.15">
      <c r="A484" s="3">
        <v>479</v>
      </c>
      <c r="B484" s="3" t="str">
        <f t="shared" si="49"/>
        <v>通天塔479层boss</v>
      </c>
      <c r="C484" s="3">
        <f>INDEX([5]通天塔!$F$47:$F$1046,A484)</f>
        <v>490</v>
      </c>
      <c r="D484" s="3">
        <f t="shared" si="55"/>
        <v>490</v>
      </c>
      <c r="E484" s="3" t="s">
        <v>25</v>
      </c>
      <c r="F484" s="3" t="s">
        <v>26</v>
      </c>
      <c r="G484" s="3">
        <v>30</v>
      </c>
      <c r="H484" s="3">
        <v>30</v>
      </c>
      <c r="I484" s="3">
        <v>0.2</v>
      </c>
      <c r="J484" s="4">
        <v>0.7</v>
      </c>
      <c r="K484" s="4">
        <v>1</v>
      </c>
      <c r="L484" s="4">
        <v>5</v>
      </c>
      <c r="M484" s="3">
        <v>1</v>
      </c>
      <c r="N484" s="3">
        <v>2</v>
      </c>
      <c r="O484" s="3">
        <f>HLOOKUP(O$5,[1]非R能力!$B$8:$F$558,$D484+1,0)</f>
        <v>1992485.5127787343</v>
      </c>
      <c r="P484" s="3">
        <f>HLOOKUP(P$5,[1]非R能力!$B$8:$F$558,$D484+1,0)</f>
        <v>281959.27428763371</v>
      </c>
      <c r="Q484" s="3">
        <f>HLOOKUP(Q$5,[1]非R能力!$B$8:$F$558,$D484+1,0)</f>
        <v>144631.39403870382</v>
      </c>
      <c r="R484" s="3">
        <f>HLOOKUP(R$5,[1]非R能力!$B$8:$F$558,$D484+1,0)</f>
        <v>44727.567576691268</v>
      </c>
      <c r="S484" s="3">
        <f>HLOOKUP(S$5,[1]非R能力!$B$8:$F$558,$D484+1,0)</f>
        <v>58623.219169335098</v>
      </c>
      <c r="T484" s="3">
        <f>INDEX([1]非R能力!$H$9:$H$558,D484)</f>
        <v>54709.400498435898</v>
      </c>
      <c r="U484" s="3">
        <f>IF(INDEX([1]非R能力!$FK$9:$FK$558,D484)=0,0,10)</f>
        <v>10</v>
      </c>
      <c r="V484" s="3">
        <f>IF(INDEX([1]非R能力!$FH$9:$FH$558,D484)=0,0,5000)</f>
        <v>5000</v>
      </c>
      <c r="W484" s="3">
        <f>HLOOKUP(W$5,[2]人物技能基础!$O$3:$Q$553,$D484+1,0)</f>
        <v>3.637142857142857</v>
      </c>
      <c r="X484" s="3">
        <f>HLOOKUP(X$5,[2]人物技能基础!$O$3:$Q$553,$D484+1,0)</f>
        <v>2.0186428571428574</v>
      </c>
      <c r="Y484" s="3">
        <f>HLOOKUP(Y$5,[2]人物技能基础!$O$3:$Q$553,$D484+1,0)</f>
        <v>99.964285714285708</v>
      </c>
      <c r="Z484" s="3">
        <f t="shared" si="50"/>
        <v>8570539</v>
      </c>
      <c r="AA484" s="3">
        <f t="shared" si="51"/>
        <v>158114</v>
      </c>
      <c r="AB484" s="3">
        <f t="shared" si="52"/>
        <v>56391</v>
      </c>
      <c r="AC484" s="3">
        <f t="shared" si="53"/>
        <v>58623</v>
      </c>
      <c r="AD484" s="3">
        <f t="shared" si="54"/>
        <v>63896</v>
      </c>
    </row>
    <row r="485" spans="1:30" x14ac:dyDescent="0.15">
      <c r="A485" s="3">
        <v>480</v>
      </c>
      <c r="B485" s="3" t="str">
        <f t="shared" si="49"/>
        <v>通天塔480层boss</v>
      </c>
      <c r="C485" s="3">
        <f>INDEX([5]通天塔!$F$47:$F$1046,A485)</f>
        <v>491</v>
      </c>
      <c r="D485" s="3">
        <f t="shared" si="55"/>
        <v>491</v>
      </c>
      <c r="E485" s="3" t="s">
        <v>25</v>
      </c>
      <c r="F485" s="3" t="s">
        <v>26</v>
      </c>
      <c r="G485" s="3">
        <v>30</v>
      </c>
      <c r="H485" s="3">
        <v>30</v>
      </c>
      <c r="I485" s="3">
        <v>0.2</v>
      </c>
      <c r="J485" s="4">
        <v>0.7</v>
      </c>
      <c r="K485" s="4">
        <v>1</v>
      </c>
      <c r="L485" s="4">
        <v>5</v>
      </c>
      <c r="M485" s="3">
        <v>1</v>
      </c>
      <c r="N485" s="3">
        <v>2</v>
      </c>
      <c r="O485" s="3">
        <f>HLOOKUP(O$5,[1]非R能力!$B$8:$F$558,$D485+1,0)</f>
        <v>2004546.9648195454</v>
      </c>
      <c r="P485" s="3">
        <f>HLOOKUP(P$5,[1]非R能力!$B$8:$F$558,$D485+1,0)</f>
        <v>283350.19213091751</v>
      </c>
      <c r="Q485" s="3">
        <f>HLOOKUP(Q$5,[1]非R能力!$B$8:$F$558,$D485+1,0)</f>
        <v>145239.93104840539</v>
      </c>
      <c r="R485" s="3">
        <f>HLOOKUP(R$5,[1]非R能力!$B$8:$F$558,$D485+1,0)</f>
        <v>44908.659170650011</v>
      </c>
      <c r="S485" s="3">
        <f>HLOOKUP(S$5,[1]非R能力!$B$8:$F$558,$D485+1,0)</f>
        <v>58864.138159851063</v>
      </c>
      <c r="T485" s="3">
        <f>INDEX([1]非R能力!$H$9:$H$558,D485)</f>
        <v>54998.661201576462</v>
      </c>
      <c r="U485" s="3">
        <f>IF(INDEX([1]非R能力!$FK$9:$FK$558,D485)=0,0,10)</f>
        <v>10</v>
      </c>
      <c r="V485" s="3">
        <f>IF(INDEX([1]非R能力!$FH$9:$FH$558,D485)=0,0,5000)</f>
        <v>5000</v>
      </c>
      <c r="W485" s="3">
        <f>HLOOKUP(W$5,[2]人物技能基础!$O$3:$Q$553,$D485+1,0)</f>
        <v>3.637142857142857</v>
      </c>
      <c r="X485" s="3">
        <f>HLOOKUP(X$5,[2]人物技能基础!$O$3:$Q$553,$D485+1,0)</f>
        <v>2.0186428571428574</v>
      </c>
      <c r="Y485" s="3">
        <f>HLOOKUP(Y$5,[2]人物技能基础!$O$3:$Q$553,$D485+1,0)</f>
        <v>99.964285714285708</v>
      </c>
      <c r="Z485" s="3">
        <f t="shared" si="50"/>
        <v>8613107</v>
      </c>
      <c r="AA485" s="3">
        <f t="shared" si="51"/>
        <v>158803</v>
      </c>
      <c r="AB485" s="3">
        <f t="shared" si="52"/>
        <v>56670</v>
      </c>
      <c r="AC485" s="3">
        <f t="shared" si="53"/>
        <v>58864</v>
      </c>
      <c r="AD485" s="3">
        <f t="shared" si="54"/>
        <v>64155</v>
      </c>
    </row>
    <row r="486" spans="1:30" x14ac:dyDescent="0.15">
      <c r="A486" s="3">
        <v>481</v>
      </c>
      <c r="B486" s="3" t="str">
        <f t="shared" si="49"/>
        <v>通天塔481层boss</v>
      </c>
      <c r="C486" s="3">
        <f>INDEX([5]通天塔!$F$47:$F$1046,A486)</f>
        <v>492</v>
      </c>
      <c r="D486" s="3">
        <f t="shared" si="55"/>
        <v>492</v>
      </c>
      <c r="E486" s="3" t="s">
        <v>25</v>
      </c>
      <c r="F486" s="3" t="s">
        <v>26</v>
      </c>
      <c r="G486" s="3">
        <v>30</v>
      </c>
      <c r="H486" s="3">
        <v>30</v>
      </c>
      <c r="I486" s="3">
        <v>0.2</v>
      </c>
      <c r="J486" s="4">
        <v>0.7</v>
      </c>
      <c r="K486" s="4">
        <v>1</v>
      </c>
      <c r="L486" s="4">
        <v>5</v>
      </c>
      <c r="M486" s="3">
        <v>1</v>
      </c>
      <c r="N486" s="3">
        <v>2</v>
      </c>
      <c r="O486" s="3">
        <f>HLOOKUP(O$5,[1]非R能力!$B$8:$F$558,$D486+1,0)</f>
        <v>2018095.7614120804</v>
      </c>
      <c r="P486" s="3">
        <f>HLOOKUP(P$5,[1]非R能力!$B$8:$F$558,$D486+1,0)</f>
        <v>284885.6078961239</v>
      </c>
      <c r="Q486" s="3">
        <f>HLOOKUP(Q$5,[1]非R能力!$B$8:$F$558,$D486+1,0)</f>
        <v>145827.60783407098</v>
      </c>
      <c r="R486" s="3">
        <f>HLOOKUP(R$5,[1]非R能力!$B$8:$F$558,$D486+1,0)</f>
        <v>45103.550351333266</v>
      </c>
      <c r="S486" s="3">
        <f>HLOOKUP(S$5,[1]非R能力!$B$8:$F$558,$D486+1,0)</f>
        <v>59086.746936568496</v>
      </c>
      <c r="T486" s="3">
        <f>INDEX([1]非R能力!$H$9:$H$558,D486)</f>
        <v>55289.142790136582</v>
      </c>
      <c r="U486" s="3">
        <f>IF(INDEX([1]非R能力!$FK$9:$FK$558,D486)=0,0,10)</f>
        <v>10</v>
      </c>
      <c r="V486" s="3">
        <f>IF(INDEX([1]非R能力!$FH$9:$FH$558,D486)=0,0,5000)</f>
        <v>5000</v>
      </c>
      <c r="W486" s="3">
        <f>HLOOKUP(W$5,[2]人物技能基础!$O$3:$Q$553,$D486+1,0)</f>
        <v>3.637142857142857</v>
      </c>
      <c r="X486" s="3">
        <f>HLOOKUP(X$5,[2]人物技能基础!$O$3:$Q$553,$D486+1,0)</f>
        <v>2.0186428571428574</v>
      </c>
      <c r="Y486" s="3">
        <f>HLOOKUP(Y$5,[2]人物技能基础!$O$3:$Q$553,$D486+1,0)</f>
        <v>99.964285714285708</v>
      </c>
      <c r="Z486" s="3">
        <f t="shared" si="50"/>
        <v>8659647</v>
      </c>
      <c r="AA486" s="3">
        <f t="shared" si="51"/>
        <v>159481</v>
      </c>
      <c r="AB486" s="3">
        <f t="shared" si="52"/>
        <v>56977</v>
      </c>
      <c r="AC486" s="3">
        <f t="shared" si="53"/>
        <v>59086</v>
      </c>
      <c r="AD486" s="3">
        <f t="shared" si="54"/>
        <v>64433</v>
      </c>
    </row>
    <row r="487" spans="1:30" x14ac:dyDescent="0.15">
      <c r="A487" s="3">
        <v>482</v>
      </c>
      <c r="B487" s="3" t="str">
        <f t="shared" si="49"/>
        <v>通天塔482层boss</v>
      </c>
      <c r="C487" s="3">
        <f>INDEX([5]通天塔!$F$47:$F$1046,A487)</f>
        <v>493</v>
      </c>
      <c r="D487" s="3">
        <f t="shared" si="55"/>
        <v>493</v>
      </c>
      <c r="E487" s="3" t="s">
        <v>25</v>
      </c>
      <c r="F487" s="3" t="s">
        <v>26</v>
      </c>
      <c r="G487" s="3">
        <v>30</v>
      </c>
      <c r="H487" s="3">
        <v>30</v>
      </c>
      <c r="I487" s="3">
        <v>0.2</v>
      </c>
      <c r="J487" s="4">
        <v>0.7</v>
      </c>
      <c r="K487" s="4">
        <v>1</v>
      </c>
      <c r="L487" s="4">
        <v>5</v>
      </c>
      <c r="M487" s="3">
        <v>1</v>
      </c>
      <c r="N487" s="3">
        <v>2</v>
      </c>
      <c r="O487" s="3">
        <f>HLOOKUP(O$5,[1]非R能力!$B$8:$F$558,$D487+1,0)</f>
        <v>2029768.646754974</v>
      </c>
      <c r="P487" s="3">
        <f>HLOOKUP(P$5,[1]非R能力!$B$8:$F$558,$D487+1,0)</f>
        <v>286299.50820783206</v>
      </c>
      <c r="Q487" s="3">
        <f>HLOOKUP(Q$5,[1]非R能力!$B$8:$F$558,$D487+1,0)</f>
        <v>146391.00185221332</v>
      </c>
      <c r="R487" s="3">
        <f>HLOOKUP(R$5,[1]非R能力!$B$8:$F$558,$D487+1,0)</f>
        <v>45284.991943297609</v>
      </c>
      <c r="S487" s="3">
        <f>HLOOKUP(S$5,[1]非R能力!$B$8:$F$558,$D487+1,0)</f>
        <v>59296.08025935707</v>
      </c>
      <c r="T487" s="3">
        <f>INDEX([1]非R能力!$H$9:$H$558,D487)</f>
        <v>55580.849068940704</v>
      </c>
      <c r="U487" s="3">
        <f>IF(INDEX([1]非R能力!$FK$9:$FK$558,D487)=0,0,10)</f>
        <v>10</v>
      </c>
      <c r="V487" s="3">
        <f>IF(INDEX([1]非R能力!$FH$9:$FH$558,D487)=0,0,5000)</f>
        <v>5000</v>
      </c>
      <c r="W487" s="3">
        <f>HLOOKUP(W$5,[2]人物技能基础!$O$3:$Q$553,$D487+1,0)</f>
        <v>3.637142857142857</v>
      </c>
      <c r="X487" s="3">
        <f>HLOOKUP(X$5,[2]人物技能基础!$O$3:$Q$553,$D487+1,0)</f>
        <v>2.0186428571428574</v>
      </c>
      <c r="Y487" s="3">
        <f>HLOOKUP(Y$5,[2]人物技能基础!$O$3:$Q$553,$D487+1,0)</f>
        <v>99.964285714285708</v>
      </c>
      <c r="Z487" s="3">
        <f t="shared" si="50"/>
        <v>8702934</v>
      </c>
      <c r="AA487" s="3">
        <f t="shared" si="51"/>
        <v>160122</v>
      </c>
      <c r="AB487" s="3">
        <f t="shared" si="52"/>
        <v>57259</v>
      </c>
      <c r="AC487" s="3">
        <f t="shared" si="53"/>
        <v>59296</v>
      </c>
      <c r="AD487" s="3">
        <f t="shared" si="54"/>
        <v>64692</v>
      </c>
    </row>
    <row r="488" spans="1:30" x14ac:dyDescent="0.15">
      <c r="A488" s="3">
        <v>483</v>
      </c>
      <c r="B488" s="3" t="str">
        <f t="shared" si="49"/>
        <v>通天塔483层boss</v>
      </c>
      <c r="C488" s="3">
        <f>INDEX([5]通天塔!$F$47:$F$1046,A488)</f>
        <v>493</v>
      </c>
      <c r="D488" s="3">
        <f t="shared" si="55"/>
        <v>493</v>
      </c>
      <c r="E488" s="3" t="s">
        <v>25</v>
      </c>
      <c r="F488" s="3" t="s">
        <v>26</v>
      </c>
      <c r="G488" s="3">
        <v>30</v>
      </c>
      <c r="H488" s="3">
        <v>30</v>
      </c>
      <c r="I488" s="3">
        <v>0.2</v>
      </c>
      <c r="J488" s="4">
        <v>0.7</v>
      </c>
      <c r="K488" s="4">
        <v>1</v>
      </c>
      <c r="L488" s="4">
        <v>5</v>
      </c>
      <c r="M488" s="3">
        <v>1</v>
      </c>
      <c r="N488" s="3">
        <v>2</v>
      </c>
      <c r="O488" s="3">
        <f>HLOOKUP(O$5,[1]非R能力!$B$8:$F$558,$D488+1,0)</f>
        <v>2029768.646754974</v>
      </c>
      <c r="P488" s="3">
        <f>HLOOKUP(P$5,[1]非R能力!$B$8:$F$558,$D488+1,0)</f>
        <v>286299.50820783206</v>
      </c>
      <c r="Q488" s="3">
        <f>HLOOKUP(Q$5,[1]非R能力!$B$8:$F$558,$D488+1,0)</f>
        <v>146391.00185221332</v>
      </c>
      <c r="R488" s="3">
        <f>HLOOKUP(R$5,[1]非R能力!$B$8:$F$558,$D488+1,0)</f>
        <v>45284.991943297609</v>
      </c>
      <c r="S488" s="3">
        <f>HLOOKUP(S$5,[1]非R能力!$B$8:$F$558,$D488+1,0)</f>
        <v>59296.08025935707</v>
      </c>
      <c r="T488" s="3">
        <f>INDEX([1]非R能力!$H$9:$H$558,D488)</f>
        <v>55580.849068940704</v>
      </c>
      <c r="U488" s="3">
        <f>IF(INDEX([1]非R能力!$FK$9:$FK$558,D488)=0,0,10)</f>
        <v>10</v>
      </c>
      <c r="V488" s="3">
        <f>IF(INDEX([1]非R能力!$FH$9:$FH$558,D488)=0,0,5000)</f>
        <v>5000</v>
      </c>
      <c r="W488" s="3">
        <f>HLOOKUP(W$5,[2]人物技能基础!$O$3:$Q$553,$D488+1,0)</f>
        <v>3.637142857142857</v>
      </c>
      <c r="X488" s="3">
        <f>HLOOKUP(X$5,[2]人物技能基础!$O$3:$Q$553,$D488+1,0)</f>
        <v>2.0186428571428574</v>
      </c>
      <c r="Y488" s="3">
        <f>HLOOKUP(Y$5,[2]人物技能基础!$O$3:$Q$553,$D488+1,0)</f>
        <v>99.964285714285708</v>
      </c>
      <c r="Z488" s="3">
        <f t="shared" si="50"/>
        <v>8702934</v>
      </c>
      <c r="AA488" s="3">
        <f t="shared" si="51"/>
        <v>160122</v>
      </c>
      <c r="AB488" s="3">
        <f t="shared" si="52"/>
        <v>57259</v>
      </c>
      <c r="AC488" s="3">
        <f t="shared" si="53"/>
        <v>59296</v>
      </c>
      <c r="AD488" s="3">
        <f t="shared" si="54"/>
        <v>64692</v>
      </c>
    </row>
    <row r="489" spans="1:30" x14ac:dyDescent="0.15">
      <c r="A489" s="3">
        <v>484</v>
      </c>
      <c r="B489" s="3" t="str">
        <f t="shared" si="49"/>
        <v>通天塔484层boss</v>
      </c>
      <c r="C489" s="3">
        <f>INDEX([5]通天塔!$F$47:$F$1046,A489)</f>
        <v>494</v>
      </c>
      <c r="D489" s="3">
        <f t="shared" si="55"/>
        <v>494</v>
      </c>
      <c r="E489" s="3" t="s">
        <v>25</v>
      </c>
      <c r="F489" s="3" t="s">
        <v>26</v>
      </c>
      <c r="G489" s="3">
        <v>30</v>
      </c>
      <c r="H489" s="3">
        <v>30</v>
      </c>
      <c r="I489" s="3">
        <v>0.2</v>
      </c>
      <c r="J489" s="4">
        <v>0.7</v>
      </c>
      <c r="K489" s="4">
        <v>1</v>
      </c>
      <c r="L489" s="4">
        <v>5</v>
      </c>
      <c r="M489" s="3">
        <v>1</v>
      </c>
      <c r="N489" s="3">
        <v>2</v>
      </c>
      <c r="O489" s="3">
        <f>HLOOKUP(O$5,[1]非R能力!$B$8:$F$558,$D489+1,0)</f>
        <v>2041244.7396001955</v>
      </c>
      <c r="P489" s="3">
        <f>HLOOKUP(P$5,[1]非R能力!$B$8:$F$558,$D489+1,0)</f>
        <v>287696.19097363547</v>
      </c>
      <c r="Q489" s="3">
        <f>HLOOKUP(Q$5,[1]非R能力!$B$8:$F$558,$D489+1,0)</f>
        <v>146980.2055376952</v>
      </c>
      <c r="R489" s="3">
        <f>HLOOKUP(R$5,[1]非R能力!$B$8:$F$558,$D489+1,0)</f>
        <v>45466.531947581963</v>
      </c>
      <c r="S489" s="3">
        <f>HLOOKUP(S$5,[1]非R能力!$B$8:$F$558,$D489+1,0)</f>
        <v>59538.840279084958</v>
      </c>
      <c r="T489" s="3">
        <f>INDEX([1]非R能力!$H$9:$H$558,D489)</f>
        <v>55873.783848960011</v>
      </c>
      <c r="U489" s="3">
        <f>IF(INDEX([1]非R能力!$FK$9:$FK$558,D489)=0,0,10)</f>
        <v>10</v>
      </c>
      <c r="V489" s="3">
        <f>IF(INDEX([1]非R能力!$FH$9:$FH$558,D489)=0,0,5000)</f>
        <v>5000</v>
      </c>
      <c r="W489" s="3">
        <f>HLOOKUP(W$5,[2]人物技能基础!$O$3:$Q$553,$D489+1,0)</f>
        <v>3.637142857142857</v>
      </c>
      <c r="X489" s="3">
        <f>HLOOKUP(X$5,[2]人物技能基础!$O$3:$Q$553,$D489+1,0)</f>
        <v>2.0186428571428574</v>
      </c>
      <c r="Y489" s="3">
        <f>HLOOKUP(Y$5,[2]人物技能基础!$O$3:$Q$553,$D489+1,0)</f>
        <v>99.964285714285708</v>
      </c>
      <c r="Z489" s="3">
        <f t="shared" si="50"/>
        <v>8745725</v>
      </c>
      <c r="AA489" s="3">
        <f t="shared" si="51"/>
        <v>160788</v>
      </c>
      <c r="AB489" s="3">
        <f t="shared" si="52"/>
        <v>57539</v>
      </c>
      <c r="AC489" s="3">
        <f t="shared" si="53"/>
        <v>59538</v>
      </c>
      <c r="AD489" s="3">
        <f t="shared" si="54"/>
        <v>64952</v>
      </c>
    </row>
    <row r="490" spans="1:30" x14ac:dyDescent="0.15">
      <c r="A490" s="3">
        <v>485</v>
      </c>
      <c r="B490" s="3" t="str">
        <f t="shared" si="49"/>
        <v>通天塔485层boss</v>
      </c>
      <c r="C490" s="3">
        <f>INDEX([5]通天塔!$F$47:$F$1046,A490)</f>
        <v>495</v>
      </c>
      <c r="D490" s="3">
        <f t="shared" si="55"/>
        <v>495</v>
      </c>
      <c r="E490" s="3" t="s">
        <v>25</v>
      </c>
      <c r="F490" s="3" t="s">
        <v>26</v>
      </c>
      <c r="G490" s="3">
        <v>30</v>
      </c>
      <c r="H490" s="3">
        <v>30</v>
      </c>
      <c r="I490" s="3">
        <v>0.2</v>
      </c>
      <c r="J490" s="4">
        <v>0.7</v>
      </c>
      <c r="K490" s="4">
        <v>1</v>
      </c>
      <c r="L490" s="4">
        <v>5</v>
      </c>
      <c r="M490" s="3">
        <v>1</v>
      </c>
      <c r="N490" s="3">
        <v>2</v>
      </c>
      <c r="O490" s="3">
        <f>HLOOKUP(O$5,[1]非R能力!$B$8:$F$558,$D490+1,0)</f>
        <v>2053128.5866076699</v>
      </c>
      <c r="P490" s="3">
        <f>HLOOKUP(P$5,[1]非R能力!$B$8:$F$558,$D490+1,0)</f>
        <v>289136.46324099397</v>
      </c>
      <c r="Q490" s="3">
        <f>HLOOKUP(Q$5,[1]非R能力!$B$8:$F$558,$D490+1,0)</f>
        <v>147543.9108838604</v>
      </c>
      <c r="R490" s="3">
        <f>HLOOKUP(R$5,[1]非R能力!$B$8:$F$558,$D490+1,0)</f>
        <v>45648.50209575858</v>
      </c>
      <c r="S490" s="3">
        <f>HLOOKUP(S$5,[1]非R能力!$B$8:$F$558,$D490+1,0)</f>
        <v>59757.744279571263</v>
      </c>
      <c r="T490" s="3">
        <f>INDEX([1]非R能力!$H$9:$H$558,D490)</f>
        <v>56167.950947312354</v>
      </c>
      <c r="U490" s="3">
        <f>IF(INDEX([1]非R能力!$FK$9:$FK$558,D490)=0,0,10)</f>
        <v>10</v>
      </c>
      <c r="V490" s="3">
        <f>IF(INDEX([1]非R能力!$FH$9:$FH$558,D490)=0,0,5000)</f>
        <v>5000</v>
      </c>
      <c r="W490" s="3">
        <f>HLOOKUP(W$5,[2]人物技能基础!$O$3:$Q$553,$D490+1,0)</f>
        <v>3.637142857142857</v>
      </c>
      <c r="X490" s="3">
        <f>HLOOKUP(X$5,[2]人物技能基础!$O$3:$Q$553,$D490+1,0)</f>
        <v>2.0186428571428574</v>
      </c>
      <c r="Y490" s="3">
        <f>HLOOKUP(Y$5,[2]人物技能基础!$O$3:$Q$553,$D490+1,0)</f>
        <v>99.964285714285708</v>
      </c>
      <c r="Z490" s="3">
        <f t="shared" si="50"/>
        <v>8789745</v>
      </c>
      <c r="AA490" s="3">
        <f t="shared" si="51"/>
        <v>161431</v>
      </c>
      <c r="AB490" s="3">
        <f t="shared" si="52"/>
        <v>57827</v>
      </c>
      <c r="AC490" s="3">
        <f t="shared" si="53"/>
        <v>59757</v>
      </c>
      <c r="AD490" s="3">
        <f t="shared" si="54"/>
        <v>65212</v>
      </c>
    </row>
    <row r="491" spans="1:30" x14ac:dyDescent="0.15">
      <c r="A491" s="3">
        <v>486</v>
      </c>
      <c r="B491" s="3" t="str">
        <f t="shared" si="49"/>
        <v>通天塔486层boss</v>
      </c>
      <c r="C491" s="3">
        <f>INDEX([5]通天塔!$F$47:$F$1046,A491)</f>
        <v>496</v>
      </c>
      <c r="D491" s="3">
        <f t="shared" si="55"/>
        <v>496</v>
      </c>
      <c r="E491" s="3" t="s">
        <v>25</v>
      </c>
      <c r="F491" s="3" t="s">
        <v>26</v>
      </c>
      <c r="G491" s="3">
        <v>30</v>
      </c>
      <c r="H491" s="3">
        <v>30</v>
      </c>
      <c r="I491" s="3">
        <v>0.2</v>
      </c>
      <c r="J491" s="4">
        <v>0.7</v>
      </c>
      <c r="K491" s="4">
        <v>1</v>
      </c>
      <c r="L491" s="4">
        <v>5</v>
      </c>
      <c r="M491" s="3">
        <v>1</v>
      </c>
      <c r="N491" s="3">
        <v>2</v>
      </c>
      <c r="O491" s="3">
        <f>HLOOKUP(O$5,[1]非R能力!$B$8:$F$558,$D491+1,0)</f>
        <v>2064400.0246019356</v>
      </c>
      <c r="P491" s="3">
        <f>HLOOKUP(P$5,[1]非R能力!$B$8:$F$558,$D491+1,0)</f>
        <v>290542.75082233374</v>
      </c>
      <c r="Q491" s="3">
        <f>HLOOKUP(Q$5,[1]非R能力!$B$8:$F$558,$D491+1,0)</f>
        <v>148092.60852773671</v>
      </c>
      <c r="R491" s="3">
        <f>HLOOKUP(R$5,[1]非R能力!$B$8:$F$558,$D491+1,0)</f>
        <v>45832.985895863952</v>
      </c>
      <c r="S491" s="3">
        <f>HLOOKUP(S$5,[1]非R能力!$B$8:$F$558,$D491+1,0)</f>
        <v>59961.891500034311</v>
      </c>
      <c r="T491" s="3">
        <f>INDEX([1]非R能力!$H$9:$H$558,D491)</f>
        <v>56463.354187262368</v>
      </c>
      <c r="U491" s="3">
        <f>IF(INDEX([1]非R能力!$FK$9:$FK$558,D491)=0,0,10)</f>
        <v>10</v>
      </c>
      <c r="V491" s="3">
        <f>IF(INDEX([1]非R能力!$FH$9:$FH$558,D491)=0,0,5000)</f>
        <v>5000</v>
      </c>
      <c r="W491" s="3">
        <f>HLOOKUP(W$5,[2]人物技能基础!$O$3:$Q$553,$D491+1,0)</f>
        <v>3.637142857142857</v>
      </c>
      <c r="X491" s="3">
        <f>HLOOKUP(X$5,[2]人物技能基础!$O$3:$Q$553,$D491+1,0)</f>
        <v>2.0186428571428574</v>
      </c>
      <c r="Y491" s="3">
        <f>HLOOKUP(Y$5,[2]人物技能基础!$O$3:$Q$553,$D491+1,0)</f>
        <v>99.964285714285708</v>
      </c>
      <c r="Z491" s="3">
        <f t="shared" si="50"/>
        <v>8832869</v>
      </c>
      <c r="AA491" s="3">
        <f t="shared" si="51"/>
        <v>162055</v>
      </c>
      <c r="AB491" s="3">
        <f t="shared" si="52"/>
        <v>58108</v>
      </c>
      <c r="AC491" s="3">
        <f t="shared" si="53"/>
        <v>59961</v>
      </c>
      <c r="AD491" s="3">
        <f t="shared" si="54"/>
        <v>65475</v>
      </c>
    </row>
    <row r="492" spans="1:30" x14ac:dyDescent="0.15">
      <c r="A492" s="3">
        <v>487</v>
      </c>
      <c r="B492" s="3" t="str">
        <f t="shared" si="49"/>
        <v>通天塔487层boss</v>
      </c>
      <c r="C492" s="3">
        <f>INDEX([5]通天塔!$F$47:$F$1046,A492)</f>
        <v>497</v>
      </c>
      <c r="D492" s="3">
        <f t="shared" si="55"/>
        <v>497</v>
      </c>
      <c r="E492" s="3" t="s">
        <v>25</v>
      </c>
      <c r="F492" s="3" t="s">
        <v>26</v>
      </c>
      <c r="G492" s="3">
        <v>30</v>
      </c>
      <c r="H492" s="3">
        <v>30</v>
      </c>
      <c r="I492" s="3">
        <v>0.2</v>
      </c>
      <c r="J492" s="4">
        <v>0.7</v>
      </c>
      <c r="K492" s="4">
        <v>1</v>
      </c>
      <c r="L492" s="4">
        <v>5</v>
      </c>
      <c r="M492" s="3">
        <v>1</v>
      </c>
      <c r="N492" s="3">
        <v>2</v>
      </c>
      <c r="O492" s="3">
        <f>HLOOKUP(O$5,[1]非R能力!$B$8:$F$558,$D492+1,0)</f>
        <v>2075325.240279597</v>
      </c>
      <c r="P492" s="3">
        <f>HLOOKUP(P$5,[1]非R能力!$B$8:$F$558,$D492+1,0)</f>
        <v>291921.03450080426</v>
      </c>
      <c r="Q492" s="3">
        <f>HLOOKUP(Q$5,[1]非R能力!$B$8:$F$558,$D492+1,0)</f>
        <v>148665.68620384543</v>
      </c>
      <c r="R492" s="3">
        <f>HLOOKUP(R$5,[1]非R能力!$B$8:$F$558,$D492+1,0)</f>
        <v>46010.114950912175</v>
      </c>
      <c r="S492" s="3">
        <f>HLOOKUP(S$5,[1]非R能力!$B$8:$F$558,$D492+1,0)</f>
        <v>60199.471491841708</v>
      </c>
      <c r="T492" s="3">
        <f>INDEX([1]非R能力!$H$9:$H$558,D492)</f>
        <v>56759.9973982214</v>
      </c>
      <c r="U492" s="3">
        <f>IF(INDEX([1]非R能力!$FK$9:$FK$558,D492)=0,0,10)</f>
        <v>10</v>
      </c>
      <c r="V492" s="3">
        <f>IF(INDEX([1]非R能力!$FH$9:$FH$558,D492)=0,0,5000)</f>
        <v>5000</v>
      </c>
      <c r="W492" s="3">
        <f>HLOOKUP(W$5,[2]人物技能基础!$O$3:$Q$553,$D492+1,0)</f>
        <v>3.637142857142857</v>
      </c>
      <c r="X492" s="3">
        <f>HLOOKUP(X$5,[2]人物技能基础!$O$3:$Q$553,$D492+1,0)</f>
        <v>2.0186428571428574</v>
      </c>
      <c r="Y492" s="3">
        <f>HLOOKUP(Y$5,[2]人物技能基础!$O$3:$Q$553,$D492+1,0)</f>
        <v>99.964285714285708</v>
      </c>
      <c r="Z492" s="3">
        <f t="shared" si="50"/>
        <v>8875235</v>
      </c>
      <c r="AA492" s="3">
        <f t="shared" si="51"/>
        <v>162701</v>
      </c>
      <c r="AB492" s="3">
        <f t="shared" si="52"/>
        <v>58384</v>
      </c>
      <c r="AC492" s="3">
        <f t="shared" si="53"/>
        <v>60199</v>
      </c>
      <c r="AD492" s="3">
        <f t="shared" si="54"/>
        <v>65728</v>
      </c>
    </row>
    <row r="493" spans="1:30" x14ac:dyDescent="0.15">
      <c r="A493" s="3">
        <v>488</v>
      </c>
      <c r="B493" s="3" t="str">
        <f t="shared" si="49"/>
        <v>通天塔488层boss</v>
      </c>
      <c r="C493" s="3">
        <f>INDEX([5]通天塔!$F$47:$F$1046,A493)</f>
        <v>498</v>
      </c>
      <c r="D493" s="3">
        <f t="shared" si="55"/>
        <v>498</v>
      </c>
      <c r="E493" s="3" t="s">
        <v>25</v>
      </c>
      <c r="F493" s="3" t="s">
        <v>26</v>
      </c>
      <c r="G493" s="3">
        <v>30</v>
      </c>
      <c r="H493" s="3">
        <v>30</v>
      </c>
      <c r="I493" s="3">
        <v>0.2</v>
      </c>
      <c r="J493" s="4">
        <v>0.7</v>
      </c>
      <c r="K493" s="4">
        <v>1</v>
      </c>
      <c r="L493" s="4">
        <v>5</v>
      </c>
      <c r="M493" s="3">
        <v>1</v>
      </c>
      <c r="N493" s="3">
        <v>2</v>
      </c>
      <c r="O493" s="3">
        <f>HLOOKUP(O$5,[1]非R能力!$B$8:$F$558,$D493+1,0)</f>
        <v>2087054.9197472362</v>
      </c>
      <c r="P493" s="3">
        <f>HLOOKUP(P$5,[1]非R能力!$B$8:$F$558,$D493+1,0)</f>
        <v>293309.53826588549</v>
      </c>
      <c r="Q493" s="3">
        <f>HLOOKUP(Q$5,[1]非R能力!$B$8:$F$558,$D493+1,0)</f>
        <v>149224.30907692382</v>
      </c>
      <c r="R493" s="3">
        <f>HLOOKUP(R$5,[1]非R能力!$B$8:$F$558,$D493+1,0)</f>
        <v>46192.05611341312</v>
      </c>
      <c r="S493" s="3">
        <f>HLOOKUP(S$5,[1]非R能力!$B$8:$F$558,$D493+1,0)</f>
        <v>60424.92618061947</v>
      </c>
      <c r="T493" s="3">
        <f>INDEX([1]非R能力!$H$9:$H$558,D493)</f>
        <v>57057.884415747532</v>
      </c>
      <c r="U493" s="3">
        <f>IF(INDEX([1]非R能力!$FK$9:$FK$558,D493)=0,0,10)</f>
        <v>10</v>
      </c>
      <c r="V493" s="3">
        <f>IF(INDEX([1]非R能力!$FH$9:$FH$558,D493)=0,0,5000)</f>
        <v>5000</v>
      </c>
      <c r="W493" s="3">
        <f>HLOOKUP(W$5,[2]人物技能基础!$O$3:$Q$553,$D493+1,0)</f>
        <v>3.637142857142857</v>
      </c>
      <c r="X493" s="3">
        <f>HLOOKUP(X$5,[2]人物技能基础!$O$3:$Q$553,$D493+1,0)</f>
        <v>2.0186428571428574</v>
      </c>
      <c r="Y493" s="3">
        <f>HLOOKUP(Y$5,[2]人物技能基础!$O$3:$Q$553,$D493+1,0)</f>
        <v>99.964285714285708</v>
      </c>
      <c r="Z493" s="3">
        <f t="shared" si="50"/>
        <v>8917934</v>
      </c>
      <c r="AA493" s="3">
        <f t="shared" si="51"/>
        <v>163338</v>
      </c>
      <c r="AB493" s="3">
        <f t="shared" si="52"/>
        <v>58661</v>
      </c>
      <c r="AC493" s="3">
        <f t="shared" si="53"/>
        <v>60424</v>
      </c>
      <c r="AD493" s="3">
        <f t="shared" si="54"/>
        <v>65988</v>
      </c>
    </row>
    <row r="494" spans="1:30" x14ac:dyDescent="0.15">
      <c r="A494" s="3">
        <v>489</v>
      </c>
      <c r="B494" s="3" t="str">
        <f t="shared" si="49"/>
        <v>通天塔489层boss</v>
      </c>
      <c r="C494" s="3">
        <f>INDEX([5]通天塔!$F$47:$F$1046,A494)</f>
        <v>499</v>
      </c>
      <c r="D494" s="3">
        <f t="shared" si="55"/>
        <v>499</v>
      </c>
      <c r="E494" s="3" t="s">
        <v>25</v>
      </c>
      <c r="F494" s="3" t="s">
        <v>26</v>
      </c>
      <c r="G494" s="3">
        <v>30</v>
      </c>
      <c r="H494" s="3">
        <v>30</v>
      </c>
      <c r="I494" s="3">
        <v>0.2</v>
      </c>
      <c r="J494" s="4">
        <v>0.7</v>
      </c>
      <c r="K494" s="4">
        <v>1</v>
      </c>
      <c r="L494" s="4">
        <v>5</v>
      </c>
      <c r="M494" s="3">
        <v>1</v>
      </c>
      <c r="N494" s="3">
        <v>2</v>
      </c>
      <c r="O494" s="3">
        <f>HLOOKUP(O$5,[1]非R能力!$B$8:$F$558,$D494+1,0)</f>
        <v>2098113.3099660031</v>
      </c>
      <c r="P494" s="3">
        <f>HLOOKUP(P$5,[1]非R能力!$B$8:$F$558,$D494+1,0)</f>
        <v>294766.55992376787</v>
      </c>
      <c r="Q494" s="3">
        <f>HLOOKUP(Q$5,[1]非R能力!$B$8:$F$558,$D494+1,0)</f>
        <v>149803.16421176598</v>
      </c>
      <c r="R494" s="3">
        <f>HLOOKUP(R$5,[1]非R能力!$B$8:$F$558,$D494+1,0)</f>
        <v>46378.996277970837</v>
      </c>
      <c r="S494" s="3">
        <f>HLOOKUP(S$5,[1]非R能力!$B$8:$F$558,$D494+1,0)</f>
        <v>60668.924189112622</v>
      </c>
      <c r="T494" s="3">
        <f>INDEX([1]非R能力!$H$9:$H$558,D494)</f>
        <v>57357.019081545535</v>
      </c>
      <c r="U494" s="3">
        <f>IF(INDEX([1]非R能力!$FK$9:$FK$558,D494)=0,0,10)</f>
        <v>10</v>
      </c>
      <c r="V494" s="3">
        <f>IF(INDEX([1]非R能力!$FH$9:$FH$558,D494)=0,0,5000)</f>
        <v>5000</v>
      </c>
      <c r="W494" s="3">
        <f>HLOOKUP(W$5,[2]人物技能基础!$O$3:$Q$553,$D494+1,0)</f>
        <v>3.637142857142857</v>
      </c>
      <c r="X494" s="3">
        <f>HLOOKUP(X$5,[2]人物技能基础!$O$3:$Q$553,$D494+1,0)</f>
        <v>2.0186428571428574</v>
      </c>
      <c r="Y494" s="3">
        <f>HLOOKUP(Y$5,[2]人物技能基础!$O$3:$Q$553,$D494+1,0)</f>
        <v>99.964285714285708</v>
      </c>
      <c r="Z494" s="3">
        <f t="shared" si="50"/>
        <v>8962469</v>
      </c>
      <c r="AA494" s="3">
        <f t="shared" si="51"/>
        <v>163990</v>
      </c>
      <c r="AB494" s="3">
        <f t="shared" si="52"/>
        <v>58953</v>
      </c>
      <c r="AC494" s="3">
        <f t="shared" si="53"/>
        <v>60668</v>
      </c>
      <c r="AD494" s="3">
        <f t="shared" si="54"/>
        <v>66255</v>
      </c>
    </row>
    <row r="495" spans="1:30" x14ac:dyDescent="0.15">
      <c r="A495" s="3">
        <v>490</v>
      </c>
      <c r="B495" s="3" t="str">
        <f t="shared" si="49"/>
        <v>通天塔490层boss</v>
      </c>
      <c r="C495" s="3">
        <f>INDEX([5]通天塔!$F$47:$F$1046,A495)</f>
        <v>499</v>
      </c>
      <c r="D495" s="3">
        <f t="shared" si="55"/>
        <v>499</v>
      </c>
      <c r="E495" s="3" t="s">
        <v>25</v>
      </c>
      <c r="F495" s="3" t="s">
        <v>26</v>
      </c>
      <c r="G495" s="3">
        <v>30</v>
      </c>
      <c r="H495" s="3">
        <v>30</v>
      </c>
      <c r="I495" s="3">
        <v>0.2</v>
      </c>
      <c r="J495" s="4">
        <v>0.7</v>
      </c>
      <c r="K495" s="4">
        <v>1</v>
      </c>
      <c r="L495" s="4">
        <v>5</v>
      </c>
      <c r="M495" s="3">
        <v>1</v>
      </c>
      <c r="N495" s="3">
        <v>2</v>
      </c>
      <c r="O495" s="3">
        <f>HLOOKUP(O$5,[1]非R能力!$B$8:$F$558,$D495+1,0)</f>
        <v>2098113.3099660031</v>
      </c>
      <c r="P495" s="3">
        <f>HLOOKUP(P$5,[1]非R能力!$B$8:$F$558,$D495+1,0)</f>
        <v>294766.55992376787</v>
      </c>
      <c r="Q495" s="3">
        <f>HLOOKUP(Q$5,[1]非R能力!$B$8:$F$558,$D495+1,0)</f>
        <v>149803.16421176598</v>
      </c>
      <c r="R495" s="3">
        <f>HLOOKUP(R$5,[1]非R能力!$B$8:$F$558,$D495+1,0)</f>
        <v>46378.996277970837</v>
      </c>
      <c r="S495" s="3">
        <f>HLOOKUP(S$5,[1]非R能力!$B$8:$F$558,$D495+1,0)</f>
        <v>60668.924189112622</v>
      </c>
      <c r="T495" s="3">
        <f>INDEX([1]非R能力!$H$9:$H$558,D495)</f>
        <v>57357.019081545535</v>
      </c>
      <c r="U495" s="3">
        <f>IF(INDEX([1]非R能力!$FK$9:$FK$558,D495)=0,0,10)</f>
        <v>10</v>
      </c>
      <c r="V495" s="3">
        <f>IF(INDEX([1]非R能力!$FH$9:$FH$558,D495)=0,0,5000)</f>
        <v>5000</v>
      </c>
      <c r="W495" s="3">
        <f>HLOOKUP(W$5,[2]人物技能基础!$O$3:$Q$553,$D495+1,0)</f>
        <v>3.637142857142857</v>
      </c>
      <c r="X495" s="3">
        <f>HLOOKUP(X$5,[2]人物技能基础!$O$3:$Q$553,$D495+1,0)</f>
        <v>2.0186428571428574</v>
      </c>
      <c r="Y495" s="3">
        <f>HLOOKUP(Y$5,[2]人物技能基础!$O$3:$Q$553,$D495+1,0)</f>
        <v>99.964285714285708</v>
      </c>
      <c r="Z495" s="3">
        <f t="shared" si="50"/>
        <v>8962469</v>
      </c>
      <c r="AA495" s="3">
        <f t="shared" si="51"/>
        <v>163990</v>
      </c>
      <c r="AB495" s="3">
        <f t="shared" si="52"/>
        <v>58953</v>
      </c>
      <c r="AC495" s="3">
        <f t="shared" si="53"/>
        <v>60668</v>
      </c>
      <c r="AD495" s="3">
        <f t="shared" si="54"/>
        <v>66255</v>
      </c>
    </row>
    <row r="496" spans="1:30" x14ac:dyDescent="0.15">
      <c r="A496" s="3">
        <v>491</v>
      </c>
      <c r="B496" s="3" t="str">
        <f t="shared" si="49"/>
        <v>通天塔491层boss</v>
      </c>
      <c r="C496" s="3">
        <f>INDEX([5]通天塔!$F$47:$F$1046,A496)</f>
        <v>500</v>
      </c>
      <c r="D496" s="3">
        <f t="shared" si="55"/>
        <v>500</v>
      </c>
      <c r="E496" s="3" t="s">
        <v>25</v>
      </c>
      <c r="F496" s="3" t="s">
        <v>26</v>
      </c>
      <c r="G496" s="3">
        <v>30</v>
      </c>
      <c r="H496" s="3">
        <v>30</v>
      </c>
      <c r="I496" s="3">
        <v>0.2</v>
      </c>
      <c r="J496" s="4">
        <v>0.7</v>
      </c>
      <c r="K496" s="4">
        <v>1</v>
      </c>
      <c r="L496" s="4">
        <v>5</v>
      </c>
      <c r="M496" s="3">
        <v>1</v>
      </c>
      <c r="N496" s="3">
        <v>2</v>
      </c>
      <c r="O496" s="3">
        <f>HLOOKUP(O$5,[1]非R能力!$B$8:$F$558,$D496+1,0)</f>
        <v>2109926.4108076114</v>
      </c>
      <c r="P496" s="3">
        <f>HLOOKUP(P$5,[1]非R能力!$B$8:$F$558,$D496+1,0)</f>
        <v>296223.78893849906</v>
      </c>
      <c r="Q496" s="3">
        <f>HLOOKUP(Q$5,[1]非R能力!$B$8:$F$558,$D496+1,0)</f>
        <v>150358.28069146789</v>
      </c>
      <c r="R496" s="3">
        <f>HLOOKUP(R$5,[1]非R能力!$B$8:$F$558,$D496+1,0)</f>
        <v>46568.833017056495</v>
      </c>
      <c r="S496" s="3">
        <f>HLOOKUP(S$5,[1]非R能力!$B$8:$F$558,$D496+1,0)</f>
        <v>60878.524491388744</v>
      </c>
      <c r="T496" s="3">
        <f>INDEX([1]非R能力!$H$9:$H$558,D496)</f>
        <v>57657.405243466972</v>
      </c>
      <c r="U496" s="3">
        <f>IF(INDEX([1]非R能力!$FK$9:$FK$558,D496)=0,0,10)</f>
        <v>10</v>
      </c>
      <c r="V496" s="3">
        <f>IF(INDEX([1]非R能力!$FH$9:$FH$558,D496)=0,0,5000)</f>
        <v>5000</v>
      </c>
      <c r="W496" s="3">
        <f>HLOOKUP(W$5,[2]人物技能基础!$O$3:$Q$553,$D496+1,0)</f>
        <v>3.637142857142857</v>
      </c>
      <c r="X496" s="3">
        <f>HLOOKUP(X$5,[2]人物技能基础!$O$3:$Q$553,$D496+1,0)</f>
        <v>2.0186428571428574</v>
      </c>
      <c r="Y496" s="3">
        <f>HLOOKUP(Y$5,[2]人物技能基础!$O$3:$Q$553,$D496+1,0)</f>
        <v>99.964285714285708</v>
      </c>
      <c r="Z496" s="3">
        <f t="shared" si="50"/>
        <v>9007066</v>
      </c>
      <c r="AA496" s="3">
        <f t="shared" si="51"/>
        <v>164624</v>
      </c>
      <c r="AB496" s="3">
        <f t="shared" si="52"/>
        <v>59244</v>
      </c>
      <c r="AC496" s="3">
        <f t="shared" si="53"/>
        <v>60878</v>
      </c>
      <c r="AD496" s="3">
        <f t="shared" si="54"/>
        <v>66526</v>
      </c>
    </row>
    <row r="497" spans="1:30" x14ac:dyDescent="0.15">
      <c r="A497" s="3">
        <v>492</v>
      </c>
      <c r="B497" s="3" t="str">
        <f t="shared" si="49"/>
        <v>通天塔492层boss</v>
      </c>
      <c r="C497" s="3">
        <f>INDEX([5]通天塔!$F$47:$F$1046,A497)</f>
        <v>501</v>
      </c>
      <c r="D497" s="3">
        <f t="shared" si="55"/>
        <v>501</v>
      </c>
      <c r="E497" s="3" t="s">
        <v>25</v>
      </c>
      <c r="F497" s="3" t="s">
        <v>26</v>
      </c>
      <c r="G497" s="3">
        <v>30</v>
      </c>
      <c r="H497" s="3">
        <v>30</v>
      </c>
      <c r="I497" s="3">
        <v>0.2</v>
      </c>
      <c r="J497" s="4">
        <v>0.7</v>
      </c>
      <c r="K497" s="4">
        <v>1</v>
      </c>
      <c r="L497" s="4">
        <v>5</v>
      </c>
      <c r="M497" s="3">
        <v>1</v>
      </c>
      <c r="N497" s="3">
        <v>2</v>
      </c>
      <c r="O497" s="3">
        <f>HLOOKUP(O$5,[1]非R能力!$B$8:$F$558,$D497+1,0)</f>
        <v>2122459.0140941027</v>
      </c>
      <c r="P497" s="3">
        <f>HLOOKUP(P$5,[1]非R能力!$B$8:$F$558,$D497+1,0)</f>
        <v>297690.25757250754</v>
      </c>
      <c r="Q497" s="3">
        <f>HLOOKUP(Q$5,[1]非R能力!$B$8:$F$558,$D497+1,0)</f>
        <v>150921.81146234128</v>
      </c>
      <c r="R497" s="3">
        <f>HLOOKUP(R$5,[1]非R能力!$B$8:$F$558,$D497+1,0)</f>
        <v>46750.110927457856</v>
      </c>
      <c r="S497" s="3">
        <f>HLOOKUP(S$5,[1]非R能力!$B$8:$F$558,$D497+1,0)</f>
        <v>61103.113707150413</v>
      </c>
      <c r="T497" s="3">
        <f>INDEX([1]非R能力!$H$9:$H$558,D497)</f>
        <v>57959.046755510106</v>
      </c>
      <c r="U497" s="3">
        <f>IF(INDEX([1]非R能力!$FK$9:$FK$558,D497)=0,0,10)</f>
        <v>10</v>
      </c>
      <c r="V497" s="3">
        <f>IF(INDEX([1]非R能力!$FH$9:$FH$558,D497)=0,0,5000)</f>
        <v>5000</v>
      </c>
      <c r="W497" s="3">
        <f>HLOOKUP(W$5,[2]人物技能基础!$O$3:$Q$553,$D497+1,0)</f>
        <v>3.637142857142857</v>
      </c>
      <c r="X497" s="3">
        <f>HLOOKUP(X$5,[2]人物技能基础!$O$3:$Q$553,$D497+1,0)</f>
        <v>2.0186428571428574</v>
      </c>
      <c r="Y497" s="3">
        <f>HLOOKUP(Y$5,[2]人物技能基础!$O$3:$Q$553,$D497+1,0)</f>
        <v>99.964285714285708</v>
      </c>
      <c r="Z497" s="3">
        <f t="shared" si="50"/>
        <v>9051896</v>
      </c>
      <c r="AA497" s="3">
        <f t="shared" si="51"/>
        <v>165271</v>
      </c>
      <c r="AB497" s="3">
        <f t="shared" si="52"/>
        <v>59538</v>
      </c>
      <c r="AC497" s="3">
        <f t="shared" si="53"/>
        <v>61103</v>
      </c>
      <c r="AD497" s="3">
        <f t="shared" si="54"/>
        <v>66785</v>
      </c>
    </row>
    <row r="498" spans="1:30" x14ac:dyDescent="0.15">
      <c r="A498" s="3">
        <v>493</v>
      </c>
      <c r="B498" s="3" t="str">
        <f t="shared" si="49"/>
        <v>通天塔493层boss</v>
      </c>
      <c r="C498" s="3">
        <f>INDEX([5]通天塔!$F$47:$F$1046,A498)</f>
        <v>502</v>
      </c>
      <c r="D498" s="3">
        <f t="shared" si="55"/>
        <v>502</v>
      </c>
      <c r="E498" s="3" t="s">
        <v>25</v>
      </c>
      <c r="F498" s="3" t="s">
        <v>26</v>
      </c>
      <c r="G498" s="3">
        <v>30</v>
      </c>
      <c r="H498" s="3">
        <v>30</v>
      </c>
      <c r="I498" s="3">
        <v>0.2</v>
      </c>
      <c r="J498" s="4">
        <v>0.7</v>
      </c>
      <c r="K498" s="4">
        <v>1</v>
      </c>
      <c r="L498" s="4">
        <v>5</v>
      </c>
      <c r="M498" s="3">
        <v>1</v>
      </c>
      <c r="N498" s="3">
        <v>2</v>
      </c>
      <c r="O498" s="3">
        <f>HLOOKUP(O$5,[1]非R能力!$B$8:$F$558,$D498+1,0)</f>
        <v>2132996.0949046179</v>
      </c>
      <c r="P498" s="3">
        <f>HLOOKUP(P$5,[1]非R能力!$B$8:$F$558,$D498+1,0)</f>
        <v>299100.72962937946</v>
      </c>
      <c r="Q498" s="3">
        <f>HLOOKUP(Q$5,[1]非R能力!$B$8:$F$558,$D498+1,0)</f>
        <v>151493.19752038212</v>
      </c>
      <c r="R498" s="3">
        <f>HLOOKUP(R$5,[1]非R能力!$B$8:$F$558,$D498+1,0)</f>
        <v>46931.905258350576</v>
      </c>
      <c r="S498" s="3">
        <f>HLOOKUP(S$5,[1]非R能力!$B$8:$F$558,$D498+1,0)</f>
        <v>61341.548764578431</v>
      </c>
      <c r="T498" s="3">
        <f>INDEX([1]非R能力!$H$9:$H$558,D498)</f>
        <v>58261.947477819893</v>
      </c>
      <c r="U498" s="3">
        <f>IF(INDEX([1]非R能力!$FK$9:$FK$558,D498)=0,0,10)</f>
        <v>10</v>
      </c>
      <c r="V498" s="3">
        <f>IF(INDEX([1]非R能力!$FH$9:$FH$558,D498)=0,0,5000)</f>
        <v>5000</v>
      </c>
      <c r="W498" s="3">
        <f>HLOOKUP(W$5,[2]人物技能基础!$O$3:$Q$553,$D498+1,0)</f>
        <v>3.637142857142857</v>
      </c>
      <c r="X498" s="3">
        <f>HLOOKUP(X$5,[2]人物技能基础!$O$3:$Q$553,$D498+1,0)</f>
        <v>2.0186428571428574</v>
      </c>
      <c r="Y498" s="3">
        <f>HLOOKUP(Y$5,[2]人物技能基础!$O$3:$Q$553,$D498+1,0)</f>
        <v>99.964285714285708</v>
      </c>
      <c r="Z498" s="3">
        <f t="shared" si="50"/>
        <v>9095255</v>
      </c>
      <c r="AA498" s="3">
        <f t="shared" si="51"/>
        <v>165913</v>
      </c>
      <c r="AB498" s="3">
        <f t="shared" si="52"/>
        <v>59820</v>
      </c>
      <c r="AC498" s="3">
        <f t="shared" si="53"/>
        <v>61341</v>
      </c>
      <c r="AD498" s="3">
        <f t="shared" si="54"/>
        <v>67045</v>
      </c>
    </row>
    <row r="499" spans="1:30" x14ac:dyDescent="0.15">
      <c r="A499" s="3">
        <v>494</v>
      </c>
      <c r="B499" s="3" t="str">
        <f t="shared" si="49"/>
        <v>通天塔494层boss</v>
      </c>
      <c r="C499" s="3">
        <f>INDEX([5]通天塔!$F$47:$F$1046,A499)</f>
        <v>503</v>
      </c>
      <c r="D499" s="3">
        <f t="shared" si="55"/>
        <v>503</v>
      </c>
      <c r="E499" s="3" t="s">
        <v>25</v>
      </c>
      <c r="F499" s="3" t="s">
        <v>26</v>
      </c>
      <c r="G499" s="3">
        <v>30</v>
      </c>
      <c r="H499" s="3">
        <v>30</v>
      </c>
      <c r="I499" s="3">
        <v>0.2</v>
      </c>
      <c r="J499" s="4">
        <v>0.7</v>
      </c>
      <c r="K499" s="4">
        <v>1</v>
      </c>
      <c r="L499" s="4">
        <v>5</v>
      </c>
      <c r="M499" s="3">
        <v>1</v>
      </c>
      <c r="N499" s="3">
        <v>2</v>
      </c>
      <c r="O499" s="3">
        <f>HLOOKUP(O$5,[1]非R能力!$B$8:$F$558,$D499+1,0)</f>
        <v>2144109.4334821538</v>
      </c>
      <c r="P499" s="3">
        <f>HLOOKUP(P$5,[1]非R能力!$B$8:$F$558,$D499+1,0)</f>
        <v>300494.97843431059</v>
      </c>
      <c r="Q499" s="3">
        <f>HLOOKUP(Q$5,[1]非R能力!$B$8:$F$558,$D499+1,0)</f>
        <v>152038.82268526583</v>
      </c>
      <c r="R499" s="3">
        <f>HLOOKUP(R$5,[1]非R能力!$B$8:$F$558,$D499+1,0)</f>
        <v>47117.456564389271</v>
      </c>
      <c r="S499" s="3">
        <f>HLOOKUP(S$5,[1]非R能力!$B$8:$F$558,$D499+1,0)</f>
        <v>61545.485916324855</v>
      </c>
      <c r="T499" s="3">
        <f>INDEX([1]非R能力!$H$9:$H$558,D499)</f>
        <v>58566.111276688061</v>
      </c>
      <c r="U499" s="3">
        <f>IF(INDEX([1]非R能力!$FK$9:$FK$558,D499)=0,0,10)</f>
        <v>10</v>
      </c>
      <c r="V499" s="3">
        <f>IF(INDEX([1]非R能力!$FH$9:$FH$558,D499)=0,0,5000)</f>
        <v>5000</v>
      </c>
      <c r="W499" s="3">
        <f>HLOOKUP(W$5,[2]人物技能基础!$O$3:$Q$553,$D499+1,0)</f>
        <v>3.637142857142857</v>
      </c>
      <c r="X499" s="3">
        <f>HLOOKUP(X$5,[2]人物技能基础!$O$3:$Q$553,$D499+1,0)</f>
        <v>2.0186428571428574</v>
      </c>
      <c r="Y499" s="3">
        <f>HLOOKUP(Y$5,[2]人物技能基础!$O$3:$Q$553,$D499+1,0)</f>
        <v>99.964285714285708</v>
      </c>
      <c r="Z499" s="3">
        <f t="shared" si="50"/>
        <v>9138220</v>
      </c>
      <c r="AA499" s="3">
        <f t="shared" si="51"/>
        <v>166532</v>
      </c>
      <c r="AB499" s="3">
        <f t="shared" si="52"/>
        <v>60098</v>
      </c>
      <c r="AC499" s="3">
        <f t="shared" si="53"/>
        <v>61545</v>
      </c>
      <c r="AD499" s="3">
        <f t="shared" si="54"/>
        <v>67310</v>
      </c>
    </row>
    <row r="500" spans="1:30" x14ac:dyDescent="0.15">
      <c r="A500" s="3">
        <v>495</v>
      </c>
      <c r="B500" s="3" t="str">
        <f t="shared" si="49"/>
        <v>通天塔495层boss</v>
      </c>
      <c r="C500" s="3">
        <f>INDEX([5]通天塔!$F$47:$F$1046,A500)</f>
        <v>504</v>
      </c>
      <c r="D500" s="3">
        <f t="shared" si="55"/>
        <v>504</v>
      </c>
      <c r="E500" s="3" t="s">
        <v>25</v>
      </c>
      <c r="F500" s="3" t="s">
        <v>26</v>
      </c>
      <c r="G500" s="3">
        <v>30</v>
      </c>
      <c r="H500" s="3">
        <v>30</v>
      </c>
      <c r="I500" s="3">
        <v>0.2</v>
      </c>
      <c r="J500" s="4">
        <v>0.7</v>
      </c>
      <c r="K500" s="4">
        <v>1</v>
      </c>
      <c r="L500" s="4">
        <v>5</v>
      </c>
      <c r="M500" s="3">
        <v>1</v>
      </c>
      <c r="N500" s="3">
        <v>2</v>
      </c>
      <c r="O500" s="3">
        <f>HLOOKUP(O$5,[1]非R能力!$B$8:$F$558,$D500+1,0)</f>
        <v>2155304.0582798622</v>
      </c>
      <c r="P500" s="3">
        <f>HLOOKUP(P$5,[1]非R能力!$B$8:$F$558,$D500+1,0)</f>
        <v>301865.62184836279</v>
      </c>
      <c r="Q500" s="3">
        <f>HLOOKUP(Q$5,[1]非R能力!$B$8:$F$558,$D500+1,0)</f>
        <v>152584.43889790511</v>
      </c>
      <c r="R500" s="3">
        <f>HLOOKUP(R$5,[1]非R能力!$B$8:$F$558,$D500+1,0)</f>
        <v>47295.646540764072</v>
      </c>
      <c r="S500" s="3">
        <f>HLOOKUP(S$5,[1]非R能力!$B$8:$F$558,$D500+1,0)</f>
        <v>61766.000192543608</v>
      </c>
      <c r="T500" s="3">
        <f>INDEX([1]非R能力!$H$9:$H$558,D500)</f>
        <v>58871.54202455304</v>
      </c>
      <c r="U500" s="3">
        <f>IF(INDEX([1]非R能力!$FK$9:$FK$558,D500)=0,0,10)</f>
        <v>10</v>
      </c>
      <c r="V500" s="3">
        <f>IF(INDEX([1]非R能力!$FH$9:$FH$558,D500)=0,0,5000)</f>
        <v>5000</v>
      </c>
      <c r="W500" s="3">
        <f>HLOOKUP(W$5,[2]人物技能基础!$O$3:$Q$553,$D500+1,0)</f>
        <v>3.637142857142857</v>
      </c>
      <c r="X500" s="3">
        <f>HLOOKUP(X$5,[2]人物技能基础!$O$3:$Q$553,$D500+1,0)</f>
        <v>2.0186428571428574</v>
      </c>
      <c r="Y500" s="3">
        <f>HLOOKUP(Y$5,[2]人物技能基础!$O$3:$Q$553,$D500+1,0)</f>
        <v>99.964285714285708</v>
      </c>
      <c r="Z500" s="3">
        <f t="shared" si="50"/>
        <v>9180508</v>
      </c>
      <c r="AA500" s="3">
        <f t="shared" si="51"/>
        <v>167153</v>
      </c>
      <c r="AB500" s="3">
        <f t="shared" si="52"/>
        <v>60373</v>
      </c>
      <c r="AC500" s="3">
        <f t="shared" si="53"/>
        <v>61766</v>
      </c>
      <c r="AD500" s="3">
        <f t="shared" si="54"/>
        <v>67565</v>
      </c>
    </row>
    <row r="501" spans="1:30" x14ac:dyDescent="0.15">
      <c r="A501" s="3">
        <v>496</v>
      </c>
      <c r="B501" s="3" t="str">
        <f t="shared" si="49"/>
        <v>通天塔496层boss</v>
      </c>
      <c r="C501" s="3">
        <f>INDEX([5]通天塔!$F$47:$F$1046,A501)</f>
        <v>505</v>
      </c>
      <c r="D501" s="3">
        <f t="shared" si="55"/>
        <v>505</v>
      </c>
      <c r="E501" s="3" t="s">
        <v>25</v>
      </c>
      <c r="F501" s="3" t="s">
        <v>26</v>
      </c>
      <c r="G501" s="3">
        <v>30</v>
      </c>
      <c r="H501" s="3">
        <v>30</v>
      </c>
      <c r="I501" s="3">
        <v>0.2</v>
      </c>
      <c r="J501" s="4">
        <v>0.7</v>
      </c>
      <c r="K501" s="4">
        <v>1</v>
      </c>
      <c r="L501" s="4">
        <v>5</v>
      </c>
      <c r="M501" s="3">
        <v>1</v>
      </c>
      <c r="N501" s="3">
        <v>2</v>
      </c>
      <c r="O501" s="3">
        <f>HLOOKUP(O$5,[1]非R能力!$B$8:$F$558,$D501+1,0)</f>
        <v>2166159.0222532959</v>
      </c>
      <c r="P501" s="3">
        <f>HLOOKUP(P$5,[1]非R能力!$B$8:$F$558,$D501+1,0)</f>
        <v>303271.65722474008</v>
      </c>
      <c r="Q501" s="3">
        <f>HLOOKUP(Q$5,[1]非R能力!$B$8:$F$558,$D501+1,0)</f>
        <v>153157.90211350939</v>
      </c>
      <c r="R501" s="3">
        <f>HLOOKUP(R$5,[1]非R能力!$B$8:$F$558,$D501+1,0)</f>
        <v>47478.73909699636</v>
      </c>
      <c r="S501" s="3">
        <f>HLOOKUP(S$5,[1]非R能力!$B$8:$F$558,$D501+1,0)</f>
        <v>62012.74765198175</v>
      </c>
      <c r="T501" s="3">
        <f>INDEX([1]非R能力!$H$9:$H$558,D501)</f>
        <v>59178.243600000009</v>
      </c>
      <c r="U501" s="3">
        <f>IF(INDEX([1]非R能力!$FK$9:$FK$558,D501)=0,0,10)</f>
        <v>10</v>
      </c>
      <c r="V501" s="3">
        <f>IF(INDEX([1]非R能力!$FH$9:$FH$558,D501)=0,0,5000)</f>
        <v>5000</v>
      </c>
      <c r="W501" s="3">
        <f>HLOOKUP(W$5,[2]人物技能基础!$O$3:$Q$553,$D501+1,0)</f>
        <v>3.637142857142857</v>
      </c>
      <c r="X501" s="3">
        <f>HLOOKUP(X$5,[2]人物技能基础!$O$3:$Q$553,$D501+1,0)</f>
        <v>2.0186428571428574</v>
      </c>
      <c r="Y501" s="3">
        <f>HLOOKUP(Y$5,[2]人物技能基础!$O$3:$Q$553,$D501+1,0)</f>
        <v>99.964285714285708</v>
      </c>
      <c r="Z501" s="3">
        <f t="shared" si="50"/>
        <v>9223815</v>
      </c>
      <c r="AA501" s="3">
        <f t="shared" si="51"/>
        <v>167798</v>
      </c>
      <c r="AB501" s="3">
        <f t="shared" si="52"/>
        <v>60654</v>
      </c>
      <c r="AC501" s="3">
        <f t="shared" si="53"/>
        <v>62012</v>
      </c>
      <c r="AD501" s="3">
        <f t="shared" si="54"/>
        <v>67826</v>
      </c>
    </row>
    <row r="502" spans="1:30" x14ac:dyDescent="0.15">
      <c r="A502" s="3">
        <v>497</v>
      </c>
      <c r="B502" s="3" t="str">
        <f t="shared" si="49"/>
        <v>通天塔497层boss</v>
      </c>
      <c r="C502" s="3">
        <f>INDEX([5]通天塔!$F$47:$F$1046,A502)</f>
        <v>506</v>
      </c>
      <c r="D502" s="3">
        <f t="shared" si="55"/>
        <v>506</v>
      </c>
      <c r="E502" s="3" t="s">
        <v>25</v>
      </c>
      <c r="F502" s="3" t="s">
        <v>26</v>
      </c>
      <c r="G502" s="3">
        <v>30</v>
      </c>
      <c r="H502" s="3">
        <v>30</v>
      </c>
      <c r="I502" s="3">
        <v>0.2</v>
      </c>
      <c r="J502" s="4">
        <v>0.7</v>
      </c>
      <c r="K502" s="4">
        <v>1</v>
      </c>
      <c r="L502" s="4">
        <v>5</v>
      </c>
      <c r="M502" s="3">
        <v>1</v>
      </c>
      <c r="N502" s="3">
        <v>2</v>
      </c>
      <c r="O502" s="3">
        <f>HLOOKUP(O$5,[1]非R能力!$B$8:$F$558,$D502+1,0)</f>
        <v>2177426.1856629793</v>
      </c>
      <c r="P502" s="3">
        <f>HLOOKUP(P$5,[1]非R能力!$B$8:$F$558,$D502+1,0)</f>
        <v>304792.83567485306</v>
      </c>
      <c r="Q502" s="3">
        <f>HLOOKUP(Q$5,[1]非R能力!$B$8:$F$558,$D502+1,0)</f>
        <v>153705.83748351937</v>
      </c>
      <c r="R502" s="3">
        <f>HLOOKUP(R$5,[1]非R能力!$B$8:$F$558,$D502+1,0)</f>
        <v>47666.831969391416</v>
      </c>
      <c r="S502" s="3">
        <f>HLOOKUP(S$5,[1]非R能力!$B$8:$F$558,$D502+1,0)</f>
        <v>62224.99296461208</v>
      </c>
      <c r="T502" s="3">
        <f>INDEX([1]非R能力!$H$9:$H$558,D502)</f>
        <v>59486.219887760868</v>
      </c>
      <c r="U502" s="3">
        <f>IF(INDEX([1]非R能力!$FK$9:$FK$558,D502)=0,0,10)</f>
        <v>10</v>
      </c>
      <c r="V502" s="3">
        <f>IF(INDEX([1]非R能力!$FH$9:$FH$558,D502)=0,0,5000)</f>
        <v>5000</v>
      </c>
      <c r="W502" s="3">
        <f>HLOOKUP(W$5,[2]人物技能基础!$O$3:$Q$553,$D502+1,0)</f>
        <v>3.637142857142857</v>
      </c>
      <c r="X502" s="3">
        <f>HLOOKUP(X$5,[2]人物技能基础!$O$3:$Q$553,$D502+1,0)</f>
        <v>2.0186428571428574</v>
      </c>
      <c r="Y502" s="3">
        <f>HLOOKUP(Y$5,[2]人物技能基础!$O$3:$Q$553,$D502+1,0)</f>
        <v>99.964285714285708</v>
      </c>
      <c r="Z502" s="3">
        <f t="shared" si="50"/>
        <v>9270267</v>
      </c>
      <c r="AA502" s="3">
        <f t="shared" si="51"/>
        <v>168422</v>
      </c>
      <c r="AB502" s="3">
        <f t="shared" si="52"/>
        <v>60958</v>
      </c>
      <c r="AC502" s="3">
        <f t="shared" si="53"/>
        <v>62224</v>
      </c>
      <c r="AD502" s="3">
        <f t="shared" si="54"/>
        <v>68095</v>
      </c>
    </row>
    <row r="503" spans="1:30" x14ac:dyDescent="0.15">
      <c r="A503" s="3">
        <v>498</v>
      </c>
      <c r="B503" s="3" t="str">
        <f t="shared" si="49"/>
        <v>通天塔498层boss</v>
      </c>
      <c r="C503" s="3">
        <f>INDEX([5]通天塔!$F$47:$F$1046,A503)</f>
        <v>507</v>
      </c>
      <c r="D503" s="3">
        <f t="shared" si="55"/>
        <v>507</v>
      </c>
      <c r="E503" s="3" t="s">
        <v>25</v>
      </c>
      <c r="F503" s="3" t="s">
        <v>26</v>
      </c>
      <c r="G503" s="3">
        <v>30</v>
      </c>
      <c r="H503" s="3">
        <v>30</v>
      </c>
      <c r="I503" s="3">
        <v>0.2</v>
      </c>
      <c r="J503" s="4">
        <v>0.7</v>
      </c>
      <c r="K503" s="4">
        <v>1</v>
      </c>
      <c r="L503" s="4">
        <v>5</v>
      </c>
      <c r="M503" s="3">
        <v>1</v>
      </c>
      <c r="N503" s="3">
        <v>2</v>
      </c>
      <c r="O503" s="3">
        <f>HLOOKUP(O$5,[1]非R能力!$B$8:$F$558,$D503+1,0)</f>
        <v>2188789.3541572746</v>
      </c>
      <c r="P503" s="3">
        <f>HLOOKUP(P$5,[1]非R能力!$B$8:$F$558,$D503+1,0)</f>
        <v>306174.75263656053</v>
      </c>
      <c r="Q503" s="3">
        <f>HLOOKUP(Q$5,[1]非R能力!$B$8:$F$558,$D503+1,0)</f>
        <v>154246.32744297819</v>
      </c>
      <c r="R503" s="3">
        <f>HLOOKUP(R$5,[1]非R能力!$B$8:$F$558,$D503+1,0)</f>
        <v>47853.096488579307</v>
      </c>
      <c r="S503" s="3">
        <f>HLOOKUP(S$5,[1]非R能力!$B$8:$F$558,$D503+1,0)</f>
        <v>62444.691533674602</v>
      </c>
      <c r="T503" s="3">
        <f>INDEX([1]非R能力!$H$9:$H$558,D503)</f>
        <v>59795.474778714211</v>
      </c>
      <c r="U503" s="3">
        <f>IF(INDEX([1]非R能力!$FK$9:$FK$558,D503)=0,0,10)</f>
        <v>10</v>
      </c>
      <c r="V503" s="3">
        <f>IF(INDEX([1]非R能力!$FH$9:$FH$558,D503)=0,0,5000)</f>
        <v>5000</v>
      </c>
      <c r="W503" s="3">
        <f>HLOOKUP(W$5,[2]人物技能基础!$O$3:$Q$553,$D503+1,0)</f>
        <v>3.637142857142857</v>
      </c>
      <c r="X503" s="3">
        <f>HLOOKUP(X$5,[2]人物技能基础!$O$3:$Q$553,$D503+1,0)</f>
        <v>2.0186428571428574</v>
      </c>
      <c r="Y503" s="3">
        <f>HLOOKUP(Y$5,[2]人物技能基础!$O$3:$Q$553,$D503+1,0)</f>
        <v>99.964285714285708</v>
      </c>
      <c r="Z503" s="3">
        <f t="shared" si="50"/>
        <v>9312968</v>
      </c>
      <c r="AA503" s="3">
        <f t="shared" si="51"/>
        <v>169038</v>
      </c>
      <c r="AB503" s="3">
        <f t="shared" si="52"/>
        <v>61234</v>
      </c>
      <c r="AC503" s="3">
        <f t="shared" si="53"/>
        <v>62444</v>
      </c>
      <c r="AD503" s="3">
        <f t="shared" si="54"/>
        <v>68361</v>
      </c>
    </row>
    <row r="504" spans="1:30" x14ac:dyDescent="0.15">
      <c r="A504" s="3">
        <v>499</v>
      </c>
      <c r="B504" s="3" t="str">
        <f t="shared" si="49"/>
        <v>通天塔499层boss</v>
      </c>
      <c r="C504" s="3">
        <f>INDEX([5]通天塔!$F$47:$F$1046,A504)</f>
        <v>508</v>
      </c>
      <c r="D504" s="3">
        <f t="shared" si="55"/>
        <v>508</v>
      </c>
      <c r="E504" s="3" t="s">
        <v>25</v>
      </c>
      <c r="F504" s="3" t="s">
        <v>26</v>
      </c>
      <c r="G504" s="3">
        <v>30</v>
      </c>
      <c r="H504" s="3">
        <v>30</v>
      </c>
      <c r="I504" s="3">
        <v>0.2</v>
      </c>
      <c r="J504" s="4">
        <v>0.7</v>
      </c>
      <c r="K504" s="4">
        <v>1</v>
      </c>
      <c r="L504" s="4">
        <v>5</v>
      </c>
      <c r="M504" s="3">
        <v>1</v>
      </c>
      <c r="N504" s="3">
        <v>2</v>
      </c>
      <c r="O504" s="3">
        <f>HLOOKUP(O$5,[1]非R能力!$B$8:$F$558,$D504+1,0)</f>
        <v>2198995.424268879</v>
      </c>
      <c r="P504" s="3">
        <f>HLOOKUP(P$5,[1]非R能力!$B$8:$F$558,$D504+1,0)</f>
        <v>307527.24746125052</v>
      </c>
      <c r="Q504" s="3">
        <f>HLOOKUP(Q$5,[1]非R能力!$B$8:$F$558,$D504+1,0)</f>
        <v>154811.16302467356</v>
      </c>
      <c r="R504" s="3">
        <f>HLOOKUP(R$5,[1]非R能力!$B$8:$F$558,$D504+1,0)</f>
        <v>48030.220424809966</v>
      </c>
      <c r="S504" s="3">
        <f>HLOOKUP(S$5,[1]非R能力!$B$8:$F$558,$D504+1,0)</f>
        <v>62682.383122320512</v>
      </c>
      <c r="T504" s="3">
        <f>INDEX([1]非R能力!$H$9:$H$558,D504)</f>
        <v>60106.012169885391</v>
      </c>
      <c r="U504" s="3">
        <f>IF(INDEX([1]非R能力!$FK$9:$FK$558,D504)=0,0,10)</f>
        <v>10</v>
      </c>
      <c r="V504" s="3">
        <f>IF(INDEX([1]非R能力!$FH$9:$FH$558,D504)=0,0,5000)</f>
        <v>5000</v>
      </c>
      <c r="W504" s="3">
        <f>HLOOKUP(W$5,[2]人物技能基础!$O$3:$Q$553,$D504+1,0)</f>
        <v>3.637142857142857</v>
      </c>
      <c r="X504" s="3">
        <f>HLOOKUP(X$5,[2]人物技能基础!$O$3:$Q$553,$D504+1,0)</f>
        <v>2.0186428571428574</v>
      </c>
      <c r="Y504" s="3">
        <f>HLOOKUP(Y$5,[2]人物技能基础!$O$3:$Q$553,$D504+1,0)</f>
        <v>99.964285714285708</v>
      </c>
      <c r="Z504" s="3">
        <f t="shared" si="50"/>
        <v>9354862</v>
      </c>
      <c r="AA504" s="3">
        <f t="shared" si="51"/>
        <v>169671</v>
      </c>
      <c r="AB504" s="3">
        <f t="shared" si="52"/>
        <v>61505</v>
      </c>
      <c r="AC504" s="3">
        <f t="shared" si="53"/>
        <v>62682</v>
      </c>
      <c r="AD504" s="3">
        <f t="shared" si="54"/>
        <v>68614</v>
      </c>
    </row>
    <row r="505" spans="1:30" x14ac:dyDescent="0.15">
      <c r="A505" s="3">
        <v>500</v>
      </c>
      <c r="B505" s="3" t="str">
        <f t="shared" si="49"/>
        <v>通天塔500层boss</v>
      </c>
      <c r="C505" s="3">
        <f>INDEX([5]通天塔!$F$47:$F$1046,A505)</f>
        <v>509</v>
      </c>
      <c r="D505" s="3">
        <f t="shared" si="55"/>
        <v>509</v>
      </c>
      <c r="E505" s="3" t="s">
        <v>25</v>
      </c>
      <c r="F505" s="3" t="s">
        <v>26</v>
      </c>
      <c r="G505" s="3">
        <v>30</v>
      </c>
      <c r="H505" s="3">
        <v>30</v>
      </c>
      <c r="I505" s="3">
        <v>0.2</v>
      </c>
      <c r="J505" s="4">
        <v>0.7</v>
      </c>
      <c r="K505" s="4">
        <v>1</v>
      </c>
      <c r="L505" s="4">
        <v>5</v>
      </c>
      <c r="M505" s="3">
        <v>1</v>
      </c>
      <c r="N505" s="3">
        <v>2</v>
      </c>
      <c r="O505" s="3">
        <f>HLOOKUP(O$5,[1]非R能力!$B$8:$F$558,$D505+1,0)</f>
        <v>2208959.869297707</v>
      </c>
      <c r="P505" s="3">
        <f>HLOOKUP(P$5,[1]非R能力!$B$8:$F$558,$D505+1,0)</f>
        <v>308930.56983052025</v>
      </c>
      <c r="Q505" s="3">
        <f>HLOOKUP(Q$5,[1]非R能力!$B$8:$F$558,$D505+1,0)</f>
        <v>155344.38039272145</v>
      </c>
      <c r="R505" s="3">
        <f>HLOOKUP(R$5,[1]非R能力!$B$8:$F$558,$D505+1,0)</f>
        <v>48211.602146192163</v>
      </c>
      <c r="S505" s="3">
        <f>HLOOKUP(S$5,[1]非R能力!$B$8:$F$558,$D505+1,0)</f>
        <v>62881.704554675322</v>
      </c>
      <c r="T505" s="3">
        <f>INDEX([1]非R能力!$H$9:$H$558,D505)</f>
        <v>60417.835964446524</v>
      </c>
      <c r="U505" s="3">
        <f>IF(INDEX([1]非R能力!$FK$9:$FK$558,D505)=0,0,10)</f>
        <v>10</v>
      </c>
      <c r="V505" s="3">
        <f>IF(INDEX([1]非R能力!$FH$9:$FH$558,D505)=0,0,5000)</f>
        <v>5000</v>
      </c>
      <c r="W505" s="3">
        <f>HLOOKUP(W$5,[2]人物技能基础!$O$3:$Q$553,$D505+1,0)</f>
        <v>3.637142857142857</v>
      </c>
      <c r="X505" s="3">
        <f>HLOOKUP(X$5,[2]人物技能基础!$O$3:$Q$553,$D505+1,0)</f>
        <v>2.0186428571428574</v>
      </c>
      <c r="Y505" s="3">
        <f>HLOOKUP(Y$5,[2]人物技能基础!$O$3:$Q$553,$D505+1,0)</f>
        <v>99.964285714285708</v>
      </c>
      <c r="Z505" s="3">
        <f t="shared" si="50"/>
        <v>9398162</v>
      </c>
      <c r="AA505" s="3">
        <f t="shared" si="51"/>
        <v>170270</v>
      </c>
      <c r="AB505" s="3">
        <f t="shared" si="52"/>
        <v>61786</v>
      </c>
      <c r="AC505" s="3">
        <f t="shared" si="53"/>
        <v>62881</v>
      </c>
      <c r="AD505" s="3">
        <f t="shared" si="54"/>
        <v>68873</v>
      </c>
    </row>
    <row r="506" spans="1:30" x14ac:dyDescent="0.15">
      <c r="A506" s="3">
        <v>501</v>
      </c>
      <c r="B506" s="3" t="str">
        <f t="shared" si="49"/>
        <v>通天塔501层boss</v>
      </c>
      <c r="C506" s="3">
        <f>INDEX([5]通天塔!$F$47:$F$1046,A506)</f>
        <v>510</v>
      </c>
      <c r="D506" s="3">
        <f t="shared" si="55"/>
        <v>510</v>
      </c>
      <c r="E506" s="3" t="s">
        <v>25</v>
      </c>
      <c r="F506" s="3" t="s">
        <v>26</v>
      </c>
      <c r="G506" s="3">
        <v>30</v>
      </c>
      <c r="H506" s="3">
        <v>30</v>
      </c>
      <c r="I506" s="3">
        <v>0.2</v>
      </c>
      <c r="J506" s="4">
        <v>0.7</v>
      </c>
      <c r="K506" s="4">
        <v>1</v>
      </c>
      <c r="L506" s="4">
        <v>5</v>
      </c>
      <c r="M506" s="3">
        <v>1</v>
      </c>
      <c r="N506" s="3">
        <v>2</v>
      </c>
      <c r="O506" s="3">
        <f>HLOOKUP(O$5,[1]非R能力!$B$8:$F$558,$D506+1,0)</f>
        <v>2246528.3914570278</v>
      </c>
      <c r="P506" s="3">
        <f>HLOOKUP(P$5,[1]非R能力!$B$8:$F$558,$D506+1,0)</f>
        <v>316226.46999093745</v>
      </c>
      <c r="Q506" s="3">
        <f>HLOOKUP(Q$5,[1]非R能力!$B$8:$F$558,$D506+1,0)</f>
        <v>159336.7750959181</v>
      </c>
      <c r="R506" s="3">
        <f>HLOOKUP(R$5,[1]非R能力!$B$8:$F$558,$D506+1,0)</f>
        <v>49441.617188120465</v>
      </c>
      <c r="S506" s="3">
        <f>HLOOKUP(S$5,[1]非R能力!$B$8:$F$558,$D506+1,0)</f>
        <v>64723.019973809685</v>
      </c>
      <c r="T506" s="3">
        <f>INDEX([1]非R能力!$H$9:$H$558,D506)</f>
        <v>60730.950071716405</v>
      </c>
      <c r="U506" s="3">
        <f>IF(INDEX([1]非R能力!$FK$9:$FK$558,D506)=0,0,10)</f>
        <v>10</v>
      </c>
      <c r="V506" s="3">
        <f>IF(INDEX([1]非R能力!$FH$9:$FH$558,D506)=0,0,5000)</f>
        <v>5000</v>
      </c>
      <c r="W506" s="3">
        <f>HLOOKUP(W$5,[2]人物技能基础!$O$3:$Q$553,$D506+1,0)</f>
        <v>3.637142857142857</v>
      </c>
      <c r="X506" s="3">
        <f>HLOOKUP(X$5,[2]人物技能基础!$O$3:$Q$553,$D506+1,0)</f>
        <v>2.0186428571428574</v>
      </c>
      <c r="Y506" s="3">
        <f>HLOOKUP(Y$5,[2]人物技能基础!$O$3:$Q$553,$D506+1,0)</f>
        <v>99.964285714285708</v>
      </c>
      <c r="Z506" s="3">
        <f t="shared" si="50"/>
        <v>9601370</v>
      </c>
      <c r="AA506" s="3">
        <f t="shared" si="51"/>
        <v>174513</v>
      </c>
      <c r="AB506" s="3">
        <f t="shared" si="52"/>
        <v>63245</v>
      </c>
      <c r="AC506" s="3">
        <f t="shared" si="53"/>
        <v>64723</v>
      </c>
      <c r="AD506" s="3">
        <f t="shared" si="54"/>
        <v>70630</v>
      </c>
    </row>
    <row r="507" spans="1:30" x14ac:dyDescent="0.15">
      <c r="A507" s="3">
        <v>502</v>
      </c>
      <c r="B507" s="3" t="str">
        <f t="shared" si="49"/>
        <v>通天塔502层boss</v>
      </c>
      <c r="C507" s="3">
        <f>INDEX([5]通天塔!$F$47:$F$1046,A507)</f>
        <v>511</v>
      </c>
      <c r="D507" s="3">
        <f t="shared" si="55"/>
        <v>511</v>
      </c>
      <c r="E507" s="3" t="s">
        <v>25</v>
      </c>
      <c r="F507" s="3" t="s">
        <v>26</v>
      </c>
      <c r="G507" s="3">
        <v>30</v>
      </c>
      <c r="H507" s="3">
        <v>30</v>
      </c>
      <c r="I507" s="3">
        <v>0.2</v>
      </c>
      <c r="J507" s="4">
        <v>0.7</v>
      </c>
      <c r="K507" s="4">
        <v>1</v>
      </c>
      <c r="L507" s="4">
        <v>5</v>
      </c>
      <c r="M507" s="3">
        <v>1</v>
      </c>
      <c r="N507" s="3">
        <v>2</v>
      </c>
      <c r="O507" s="3">
        <f>HLOOKUP(O$5,[1]非R能力!$B$8:$F$558,$D507+1,0)</f>
        <v>2272558.9187028054</v>
      </c>
      <c r="P507" s="3">
        <f>HLOOKUP(P$5,[1]非R能力!$B$8:$F$558,$D507+1,0)</f>
        <v>319676.01230178989</v>
      </c>
      <c r="Q507" s="3">
        <f>HLOOKUP(Q$5,[1]非R能力!$B$8:$F$558,$D507+1,0)</f>
        <v>160880.03432807917</v>
      </c>
      <c r="R507" s="3">
        <f>HLOOKUP(R$5,[1]非R能力!$B$8:$F$558,$D507+1,0)</f>
        <v>49952.863924142534</v>
      </c>
      <c r="S507" s="3">
        <f>HLOOKUP(S$5,[1]非R能力!$B$8:$F$558,$D507+1,0)</f>
        <v>65377.566355842071</v>
      </c>
      <c r="T507" s="3">
        <f>INDEX([1]非R能力!$H$9:$H$558,D507)</f>
        <v>61045.358407160566</v>
      </c>
      <c r="U507" s="3">
        <f>IF(INDEX([1]非R能力!$FK$9:$FK$558,D507)=0,0,10)</f>
        <v>10</v>
      </c>
      <c r="V507" s="3">
        <f>IF(INDEX([1]非R能力!$FH$9:$FH$558,D507)=0,0,5000)</f>
        <v>5000</v>
      </c>
      <c r="W507" s="3">
        <f>HLOOKUP(W$5,[2]人物技能基础!$O$3:$Q$553,$D507+1,0)</f>
        <v>3.637142857142857</v>
      </c>
      <c r="X507" s="3">
        <f>HLOOKUP(X$5,[2]人物技能基础!$O$3:$Q$553,$D507+1,0)</f>
        <v>2.0186428571428574</v>
      </c>
      <c r="Y507" s="3">
        <f>HLOOKUP(Y$5,[2]人物技能基础!$O$3:$Q$553,$D507+1,0)</f>
        <v>99.964285714285708</v>
      </c>
      <c r="Z507" s="3">
        <f t="shared" si="50"/>
        <v>9700237</v>
      </c>
      <c r="AA507" s="3">
        <f t="shared" si="51"/>
        <v>176230</v>
      </c>
      <c r="AB507" s="3">
        <f t="shared" si="52"/>
        <v>63935</v>
      </c>
      <c r="AC507" s="3">
        <f t="shared" si="53"/>
        <v>65377</v>
      </c>
      <c r="AD507" s="3">
        <f t="shared" si="54"/>
        <v>71361</v>
      </c>
    </row>
    <row r="508" spans="1:30" x14ac:dyDescent="0.15">
      <c r="A508" s="3">
        <v>503</v>
      </c>
      <c r="B508" s="3" t="str">
        <f t="shared" si="49"/>
        <v>通天塔503层boss</v>
      </c>
      <c r="C508" s="3">
        <f>INDEX([5]通天塔!$F$47:$F$1046,A508)</f>
        <v>512</v>
      </c>
      <c r="D508" s="3">
        <f t="shared" si="55"/>
        <v>512</v>
      </c>
      <c r="E508" s="3" t="s">
        <v>25</v>
      </c>
      <c r="F508" s="3" t="s">
        <v>26</v>
      </c>
      <c r="G508" s="3">
        <v>30</v>
      </c>
      <c r="H508" s="3">
        <v>30</v>
      </c>
      <c r="I508" s="3">
        <v>0.2</v>
      </c>
      <c r="J508" s="4">
        <v>0.7</v>
      </c>
      <c r="K508" s="4">
        <v>1</v>
      </c>
      <c r="L508" s="4">
        <v>5</v>
      </c>
      <c r="M508" s="3">
        <v>1</v>
      </c>
      <c r="N508" s="3">
        <v>2</v>
      </c>
      <c r="O508" s="3">
        <f>HLOOKUP(O$5,[1]非R能力!$B$8:$F$558,$D508+1,0)</f>
        <v>2286866.5105127268</v>
      </c>
      <c r="P508" s="3">
        <f>HLOOKUP(P$5,[1]非R能力!$B$8:$F$558,$D508+1,0)</f>
        <v>321738.28013368353</v>
      </c>
      <c r="Q508" s="3">
        <f>HLOOKUP(Q$5,[1]非R能力!$B$8:$F$558,$D508+1,0)</f>
        <v>161796.51695819589</v>
      </c>
      <c r="R508" s="3">
        <f>HLOOKUP(R$5,[1]非R能力!$B$8:$F$558,$D508+1,0)</f>
        <v>50254.691662323603</v>
      </c>
      <c r="S508" s="3">
        <f>HLOOKUP(S$5,[1]非R能力!$B$8:$F$558,$D508+1,0)</f>
        <v>65775.454224691071</v>
      </c>
      <c r="T508" s="3">
        <f>INDEX([1]非R能力!$H$9:$H$558,D508)</f>
        <v>61361.064892391252</v>
      </c>
      <c r="U508" s="3">
        <f>IF(INDEX([1]非R能力!$FK$9:$FK$558,D508)=0,0,10)</f>
        <v>10</v>
      </c>
      <c r="V508" s="3">
        <f>IF(INDEX([1]非R能力!$FH$9:$FH$558,D508)=0,0,5000)</f>
        <v>5000</v>
      </c>
      <c r="W508" s="3">
        <f>HLOOKUP(W$5,[2]人物技能基础!$O$3:$Q$553,$D508+1,0)</f>
        <v>3.637142857142857</v>
      </c>
      <c r="X508" s="3">
        <f>HLOOKUP(X$5,[2]人物技能基础!$O$3:$Q$553,$D508+1,0)</f>
        <v>2.0186428571428574</v>
      </c>
      <c r="Y508" s="3">
        <f>HLOOKUP(Y$5,[2]人物技能基础!$O$3:$Q$553,$D508+1,0)</f>
        <v>99.964285714285708</v>
      </c>
      <c r="Z508" s="3">
        <f t="shared" si="50"/>
        <v>9761507</v>
      </c>
      <c r="AA508" s="3">
        <f t="shared" si="51"/>
        <v>177242</v>
      </c>
      <c r="AB508" s="3">
        <f t="shared" si="52"/>
        <v>64347</v>
      </c>
      <c r="AC508" s="3">
        <f t="shared" si="53"/>
        <v>65775</v>
      </c>
      <c r="AD508" s="3">
        <f t="shared" si="54"/>
        <v>71792</v>
      </c>
    </row>
    <row r="509" spans="1:30" x14ac:dyDescent="0.15">
      <c r="A509" s="3">
        <v>504</v>
      </c>
      <c r="B509" s="3" t="str">
        <f t="shared" si="49"/>
        <v>通天塔504层boss</v>
      </c>
      <c r="C509" s="3">
        <f>INDEX([5]通天塔!$F$47:$F$1046,A509)</f>
        <v>514</v>
      </c>
      <c r="D509" s="3">
        <f t="shared" si="55"/>
        <v>514</v>
      </c>
      <c r="E509" s="3" t="s">
        <v>25</v>
      </c>
      <c r="F509" s="3" t="s">
        <v>26</v>
      </c>
      <c r="G509" s="3">
        <v>30</v>
      </c>
      <c r="H509" s="3">
        <v>30</v>
      </c>
      <c r="I509" s="3">
        <v>0.2</v>
      </c>
      <c r="J509" s="4">
        <v>0.7</v>
      </c>
      <c r="K509" s="4">
        <v>1</v>
      </c>
      <c r="L509" s="4">
        <v>5</v>
      </c>
      <c r="M509" s="3">
        <v>1</v>
      </c>
      <c r="N509" s="3">
        <v>2</v>
      </c>
      <c r="O509" s="3">
        <f>HLOOKUP(O$5,[1]非R能力!$B$8:$F$558,$D509+1,0)</f>
        <v>2312366.907852035</v>
      </c>
      <c r="P509" s="3">
        <f>HLOOKUP(P$5,[1]非R能力!$B$8:$F$558,$D509+1,0)</f>
        <v>325201.20927073818</v>
      </c>
      <c r="Q509" s="3">
        <f>HLOOKUP(Q$5,[1]非R能力!$B$8:$F$558,$D509+1,0)</f>
        <v>163291.58535288949</v>
      </c>
      <c r="R509" s="3">
        <f>HLOOKUP(R$5,[1]非R能力!$B$8:$F$558,$D509+1,0)</f>
        <v>50739.478825265738</v>
      </c>
      <c r="S509" s="3">
        <f>HLOOKUP(S$5,[1]非R能力!$B$8:$F$558,$D509+1,0)</f>
        <v>66395.50511999341</v>
      </c>
      <c r="T509" s="3">
        <f>INDEX([1]非R能力!$H$9:$H$558,D509)</f>
        <v>61996.38802939489</v>
      </c>
      <c r="U509" s="3">
        <f>IF(INDEX([1]非R能力!$FK$9:$FK$558,D509)=0,0,10)</f>
        <v>10</v>
      </c>
      <c r="V509" s="3">
        <f>IF(INDEX([1]非R能力!$FH$9:$FH$558,D509)=0,0,5000)</f>
        <v>5000</v>
      </c>
      <c r="W509" s="3">
        <f>HLOOKUP(W$5,[2]人物技能基础!$O$3:$Q$553,$D509+1,0)</f>
        <v>3.637142857142857</v>
      </c>
      <c r="X509" s="3">
        <f>HLOOKUP(X$5,[2]人物技能基础!$O$3:$Q$553,$D509+1,0)</f>
        <v>2.0186428571428574</v>
      </c>
      <c r="Y509" s="3">
        <f>HLOOKUP(Y$5,[2]人物技能基础!$O$3:$Q$553,$D509+1,0)</f>
        <v>99.964285714285708</v>
      </c>
      <c r="Z509" s="3">
        <f t="shared" si="50"/>
        <v>9866117</v>
      </c>
      <c r="AA509" s="3">
        <f t="shared" si="51"/>
        <v>178907</v>
      </c>
      <c r="AB509" s="3">
        <f t="shared" si="52"/>
        <v>65040</v>
      </c>
      <c r="AC509" s="3">
        <f t="shared" si="53"/>
        <v>66395</v>
      </c>
      <c r="AD509" s="3">
        <f t="shared" si="54"/>
        <v>72484</v>
      </c>
    </row>
    <row r="510" spans="1:30" x14ac:dyDescent="0.15">
      <c r="A510" s="3">
        <v>505</v>
      </c>
      <c r="B510" s="3" t="str">
        <f t="shared" si="49"/>
        <v>通天塔505层boss</v>
      </c>
      <c r="C510" s="3">
        <f>INDEX([5]通天塔!$F$47:$F$1046,A510)</f>
        <v>515</v>
      </c>
      <c r="D510" s="3">
        <f t="shared" si="55"/>
        <v>515</v>
      </c>
      <c r="E510" s="3" t="s">
        <v>25</v>
      </c>
      <c r="F510" s="3" t="s">
        <v>26</v>
      </c>
      <c r="G510" s="3">
        <v>30</v>
      </c>
      <c r="H510" s="3">
        <v>30</v>
      </c>
      <c r="I510" s="3">
        <v>0.2</v>
      </c>
      <c r="J510" s="4">
        <v>0.7</v>
      </c>
      <c r="K510" s="4">
        <v>1</v>
      </c>
      <c r="L510" s="4">
        <v>5</v>
      </c>
      <c r="M510" s="3">
        <v>1</v>
      </c>
      <c r="N510" s="3">
        <v>2</v>
      </c>
      <c r="O510" s="3">
        <f>HLOOKUP(O$5,[1]非R能力!$B$8:$F$558,$D510+1,0)</f>
        <v>2324429.6172376499</v>
      </c>
      <c r="P510" s="3">
        <f>HLOOKUP(P$5,[1]非R能力!$B$8:$F$558,$D510+1,0)</f>
        <v>326845.87098272983</v>
      </c>
      <c r="Q510" s="3">
        <f>HLOOKUP(Q$5,[1]非R能力!$B$8:$F$558,$D510+1,0)</f>
        <v>163976.35999831613</v>
      </c>
      <c r="R510" s="3">
        <f>HLOOKUP(R$5,[1]非R能力!$B$8:$F$558,$D510+1,0)</f>
        <v>50971.801754872693</v>
      </c>
      <c r="S510" s="3">
        <f>HLOOKUP(S$5,[1]非R能力!$B$8:$F$558,$D510+1,0)</f>
        <v>66649.097133304327</v>
      </c>
      <c r="T510" s="3">
        <f>INDEX([1]非R能力!$H$9:$H$558,D510)</f>
        <v>62316.012555126021</v>
      </c>
      <c r="U510" s="3">
        <f>IF(INDEX([1]非R能力!$FK$9:$FK$558,D510)=0,0,10)</f>
        <v>10</v>
      </c>
      <c r="V510" s="3">
        <f>IF(INDEX([1]非R能力!$FH$9:$FH$558,D510)=0,0,5000)</f>
        <v>5000</v>
      </c>
      <c r="W510" s="3">
        <f>HLOOKUP(W$5,[2]人物技能基础!$O$3:$Q$553,$D510+1,0)</f>
        <v>3.637142857142857</v>
      </c>
      <c r="X510" s="3">
        <f>HLOOKUP(X$5,[2]人物技能基础!$O$3:$Q$553,$D510+1,0)</f>
        <v>2.0186428571428574</v>
      </c>
      <c r="Y510" s="3">
        <f>HLOOKUP(Y$5,[2]人物技能基础!$O$3:$Q$553,$D510+1,0)</f>
        <v>99.964285714285708</v>
      </c>
      <c r="Z510" s="3">
        <f t="shared" si="50"/>
        <v>9916105</v>
      </c>
      <c r="AA510" s="3">
        <f t="shared" si="51"/>
        <v>179672</v>
      </c>
      <c r="AB510" s="3">
        <f t="shared" si="52"/>
        <v>65369</v>
      </c>
      <c r="AC510" s="3">
        <f t="shared" si="53"/>
        <v>66649</v>
      </c>
      <c r="AD510" s="3">
        <f t="shared" si="54"/>
        <v>72816</v>
      </c>
    </row>
    <row r="511" spans="1:30" x14ac:dyDescent="0.15">
      <c r="A511" s="3">
        <v>506</v>
      </c>
      <c r="B511" s="3" t="str">
        <f t="shared" si="49"/>
        <v>通天塔506层boss</v>
      </c>
      <c r="C511" s="3">
        <f>INDEX([5]通天塔!$F$47:$F$1046,A511)</f>
        <v>516</v>
      </c>
      <c r="D511" s="3">
        <f t="shared" si="55"/>
        <v>516</v>
      </c>
      <c r="E511" s="3" t="s">
        <v>25</v>
      </c>
      <c r="F511" s="3" t="s">
        <v>26</v>
      </c>
      <c r="G511" s="3">
        <v>30</v>
      </c>
      <c r="H511" s="3">
        <v>30</v>
      </c>
      <c r="I511" s="3">
        <v>0.2</v>
      </c>
      <c r="J511" s="4">
        <v>0.7</v>
      </c>
      <c r="K511" s="4">
        <v>1</v>
      </c>
      <c r="L511" s="4">
        <v>5</v>
      </c>
      <c r="M511" s="3">
        <v>1</v>
      </c>
      <c r="N511" s="3">
        <v>2</v>
      </c>
      <c r="O511" s="3">
        <f>HLOOKUP(O$5,[1]非R能力!$B$8:$F$558,$D511+1,0)</f>
        <v>2336424.9812345742</v>
      </c>
      <c r="P511" s="3">
        <f>HLOOKUP(P$5,[1]非R能力!$B$8:$F$558,$D511+1,0)</f>
        <v>328562.60233613371</v>
      </c>
      <c r="Q511" s="3">
        <f>HLOOKUP(Q$5,[1]非R能力!$B$8:$F$558,$D511+1,0)</f>
        <v>164678.48641622643</v>
      </c>
      <c r="R511" s="3">
        <f>HLOOKUP(R$5,[1]非R能力!$B$8:$F$558,$D511+1,0)</f>
        <v>51194.568540139975</v>
      </c>
      <c r="S511" s="3">
        <f>HLOOKUP(S$5,[1]非R能力!$B$8:$F$558,$D511+1,0)</f>
        <v>66935.483491400679</v>
      </c>
      <c r="T511" s="3">
        <f>INDEX([1]非R能力!$H$9:$H$558,D511)</f>
        <v>62636.950978560002</v>
      </c>
      <c r="U511" s="3">
        <f>IF(INDEX([1]非R能力!$FK$9:$FK$558,D511)=0,0,10)</f>
        <v>10</v>
      </c>
      <c r="V511" s="3">
        <f>IF(INDEX([1]非R能力!$FH$9:$FH$558,D511)=0,0,5000)</f>
        <v>5000</v>
      </c>
      <c r="W511" s="3">
        <f>HLOOKUP(W$5,[2]人物技能基础!$O$3:$Q$553,$D511+1,0)</f>
        <v>3.637142857142857</v>
      </c>
      <c r="X511" s="3">
        <f>HLOOKUP(X$5,[2]人物技能基础!$O$3:$Q$553,$D511+1,0)</f>
        <v>2.0186428571428574</v>
      </c>
      <c r="Y511" s="3">
        <f>HLOOKUP(Y$5,[2]人物技能基础!$O$3:$Q$553,$D511+1,0)</f>
        <v>99.964285714285708</v>
      </c>
      <c r="Z511" s="3">
        <f t="shared" si="50"/>
        <v>9968085</v>
      </c>
      <c r="AA511" s="3">
        <f t="shared" si="51"/>
        <v>180454</v>
      </c>
      <c r="AB511" s="3">
        <f t="shared" si="52"/>
        <v>65712</v>
      </c>
      <c r="AC511" s="3">
        <f t="shared" si="53"/>
        <v>66935</v>
      </c>
      <c r="AD511" s="3">
        <f t="shared" si="54"/>
        <v>73135</v>
      </c>
    </row>
    <row r="512" spans="1:30" x14ac:dyDescent="0.15">
      <c r="A512" s="3">
        <v>507</v>
      </c>
      <c r="B512" s="3" t="str">
        <f t="shared" si="49"/>
        <v>通天塔507层boss</v>
      </c>
      <c r="C512" s="3">
        <f>INDEX([5]通天塔!$F$47:$F$1046,A512)</f>
        <v>517</v>
      </c>
      <c r="D512" s="3">
        <f t="shared" si="55"/>
        <v>517</v>
      </c>
      <c r="E512" s="3" t="s">
        <v>25</v>
      </c>
      <c r="F512" s="3" t="s">
        <v>26</v>
      </c>
      <c r="G512" s="3">
        <v>30</v>
      </c>
      <c r="H512" s="3">
        <v>30</v>
      </c>
      <c r="I512" s="3">
        <v>0.2</v>
      </c>
      <c r="J512" s="4">
        <v>0.7</v>
      </c>
      <c r="K512" s="4">
        <v>1</v>
      </c>
      <c r="L512" s="4">
        <v>5</v>
      </c>
      <c r="M512" s="3">
        <v>1</v>
      </c>
      <c r="N512" s="3">
        <v>2</v>
      </c>
      <c r="O512" s="3">
        <f>HLOOKUP(O$5,[1]非R能力!$B$8:$F$558,$D512+1,0)</f>
        <v>2348392.9034761088</v>
      </c>
      <c r="P512" s="3">
        <f>HLOOKUP(P$5,[1]非R能力!$B$8:$F$558,$D512+1,0)</f>
        <v>330130.92757608701</v>
      </c>
      <c r="Q512" s="3">
        <f>HLOOKUP(Q$5,[1]非R能力!$B$8:$F$558,$D512+1,0)</f>
        <v>165332.51531540591</v>
      </c>
      <c r="R512" s="3">
        <f>HLOOKUP(R$5,[1]非R能力!$B$8:$F$558,$D512+1,0)</f>
        <v>51404.713830101311</v>
      </c>
      <c r="S512" s="3">
        <f>HLOOKUP(S$5,[1]非R能力!$B$8:$F$558,$D512+1,0)</f>
        <v>67193.854006066729</v>
      </c>
      <c r="T512" s="3">
        <f>INDEX([1]非R能力!$H$9:$H$558,D512)</f>
        <v>62959.207252042746</v>
      </c>
      <c r="U512" s="3">
        <f>IF(INDEX([1]非R能力!$FK$9:$FK$558,D512)=0,0,10)</f>
        <v>10</v>
      </c>
      <c r="V512" s="3">
        <f>IF(INDEX([1]非R能力!$FH$9:$FH$558,D512)=0,0,5000)</f>
        <v>5000</v>
      </c>
      <c r="W512" s="3">
        <f>HLOOKUP(W$5,[2]人物技能基础!$O$3:$Q$553,$D512+1,0)</f>
        <v>3.637142857142857</v>
      </c>
      <c r="X512" s="3">
        <f>HLOOKUP(X$5,[2]人物技能基础!$O$3:$Q$553,$D512+1,0)</f>
        <v>2.0186428571428574</v>
      </c>
      <c r="Y512" s="3">
        <f>HLOOKUP(Y$5,[2]人物技能基础!$O$3:$Q$553,$D512+1,0)</f>
        <v>99.964285714285708</v>
      </c>
      <c r="Z512" s="3">
        <f t="shared" si="50"/>
        <v>10016037</v>
      </c>
      <c r="AA512" s="3">
        <f t="shared" si="51"/>
        <v>181188</v>
      </c>
      <c r="AB512" s="3">
        <f t="shared" si="52"/>
        <v>66026</v>
      </c>
      <c r="AC512" s="3">
        <f t="shared" si="53"/>
        <v>67193</v>
      </c>
      <c r="AD512" s="3">
        <f t="shared" si="54"/>
        <v>73435</v>
      </c>
    </row>
    <row r="513" spans="1:30" x14ac:dyDescent="0.15">
      <c r="A513" s="3">
        <v>508</v>
      </c>
      <c r="B513" s="3" t="str">
        <f t="shared" si="49"/>
        <v>通天塔508层boss</v>
      </c>
      <c r="C513" s="3">
        <f>INDEX([5]通天塔!$F$47:$F$1046,A513)</f>
        <v>518</v>
      </c>
      <c r="D513" s="3">
        <f t="shared" si="55"/>
        <v>518</v>
      </c>
      <c r="E513" s="3" t="s">
        <v>25</v>
      </c>
      <c r="F513" s="3" t="s">
        <v>26</v>
      </c>
      <c r="G513" s="3">
        <v>30</v>
      </c>
      <c r="H513" s="3">
        <v>30</v>
      </c>
      <c r="I513" s="3">
        <v>0.2</v>
      </c>
      <c r="J513" s="4">
        <v>0.7</v>
      </c>
      <c r="K513" s="4">
        <v>1</v>
      </c>
      <c r="L513" s="4">
        <v>5</v>
      </c>
      <c r="M513" s="3">
        <v>1</v>
      </c>
      <c r="N513" s="3">
        <v>2</v>
      </c>
      <c r="O513" s="3">
        <f>HLOOKUP(O$5,[1]非R能力!$B$8:$F$558,$D513+1,0)</f>
        <v>2359802.7146196789</v>
      </c>
      <c r="P513" s="3">
        <f>HLOOKUP(P$5,[1]非R能力!$B$8:$F$558,$D513+1,0)</f>
        <v>331720.01498191338</v>
      </c>
      <c r="Q513" s="3">
        <f>HLOOKUP(Q$5,[1]非R能力!$B$8:$F$558,$D513+1,0)</f>
        <v>165984.32127875273</v>
      </c>
      <c r="R513" s="3">
        <f>HLOOKUP(R$5,[1]非R能力!$B$8:$F$558,$D513+1,0)</f>
        <v>51618.284133233072</v>
      </c>
      <c r="S513" s="3">
        <f>HLOOKUP(S$5,[1]非R能力!$B$8:$F$558,$D513+1,0)</f>
        <v>67440.369179518777</v>
      </c>
      <c r="T513" s="3">
        <f>INDEX([1]非R能力!$H$9:$H$558,D513)</f>
        <v>63282.785334066859</v>
      </c>
      <c r="U513" s="3">
        <f>IF(INDEX([1]非R能力!$FK$9:$FK$558,D513)=0,0,10)</f>
        <v>10</v>
      </c>
      <c r="V513" s="3">
        <f>IF(INDEX([1]非R能力!$FH$9:$FH$558,D513)=0,0,5000)</f>
        <v>5000</v>
      </c>
      <c r="W513" s="3">
        <f>HLOOKUP(W$5,[2]人物技能基础!$O$3:$Q$553,$D513+1,0)</f>
        <v>3.637142857142857</v>
      </c>
      <c r="X513" s="3">
        <f>HLOOKUP(X$5,[2]人物技能基础!$O$3:$Q$553,$D513+1,0)</f>
        <v>2.0186428571428574</v>
      </c>
      <c r="Y513" s="3">
        <f>HLOOKUP(Y$5,[2]人物技能基础!$O$3:$Q$553,$D513+1,0)</f>
        <v>99.964285714285708</v>
      </c>
      <c r="Z513" s="3">
        <f t="shared" si="50"/>
        <v>10064580</v>
      </c>
      <c r="AA513" s="3">
        <f t="shared" si="51"/>
        <v>181916</v>
      </c>
      <c r="AB513" s="3">
        <f t="shared" si="52"/>
        <v>66344</v>
      </c>
      <c r="AC513" s="3">
        <f t="shared" si="53"/>
        <v>67440</v>
      </c>
      <c r="AD513" s="3">
        <f t="shared" si="54"/>
        <v>73740</v>
      </c>
    </row>
    <row r="514" spans="1:30" x14ac:dyDescent="0.15">
      <c r="A514" s="3">
        <v>509</v>
      </c>
      <c r="B514" s="3" t="str">
        <f t="shared" si="49"/>
        <v>通天塔509层boss</v>
      </c>
      <c r="C514" s="3">
        <f>INDEX([5]通天塔!$F$47:$F$1046,A514)</f>
        <v>519</v>
      </c>
      <c r="D514" s="3">
        <f t="shared" si="55"/>
        <v>519</v>
      </c>
      <c r="E514" s="3" t="s">
        <v>25</v>
      </c>
      <c r="F514" s="3" t="s">
        <v>26</v>
      </c>
      <c r="G514" s="3">
        <v>30</v>
      </c>
      <c r="H514" s="3">
        <v>30</v>
      </c>
      <c r="I514" s="3">
        <v>0.2</v>
      </c>
      <c r="J514" s="4">
        <v>0.7</v>
      </c>
      <c r="K514" s="4">
        <v>1</v>
      </c>
      <c r="L514" s="4">
        <v>5</v>
      </c>
      <c r="M514" s="3">
        <v>1</v>
      </c>
      <c r="N514" s="3">
        <v>2</v>
      </c>
      <c r="O514" s="3">
        <f>HLOOKUP(O$5,[1]非R能力!$B$8:$F$558,$D514+1,0)</f>
        <v>2371639.7322386298</v>
      </c>
      <c r="P514" s="3">
        <f>HLOOKUP(P$5,[1]非R能力!$B$8:$F$558,$D514+1,0)</f>
        <v>333348.0343268789</v>
      </c>
      <c r="Q514" s="3">
        <f>HLOOKUP(Q$5,[1]非R能力!$B$8:$F$558,$D514+1,0)</f>
        <v>166636.44738099322</v>
      </c>
      <c r="R514" s="3">
        <f>HLOOKUP(R$5,[1]非R能力!$B$8:$F$558,$D514+1,0)</f>
        <v>51840.806216876197</v>
      </c>
      <c r="S514" s="3">
        <f>HLOOKUP(S$5,[1]非R能力!$B$8:$F$558,$D514+1,0)</f>
        <v>67686.984052078697</v>
      </c>
      <c r="T514" s="3">
        <f>INDEX([1]非R能力!$H$9:$H$558,D514)</f>
        <v>63607.689189271732</v>
      </c>
      <c r="U514" s="3">
        <f>IF(INDEX([1]非R能力!$FK$9:$FK$558,D514)=0,0,10)</f>
        <v>10</v>
      </c>
      <c r="V514" s="3">
        <f>IF(INDEX([1]非R能力!$FH$9:$FH$558,D514)=0,0,5000)</f>
        <v>5000</v>
      </c>
      <c r="W514" s="3">
        <f>HLOOKUP(W$5,[2]人物技能基础!$O$3:$Q$553,$D514+1,0)</f>
        <v>3.637142857142857</v>
      </c>
      <c r="X514" s="3">
        <f>HLOOKUP(X$5,[2]人物技能基础!$O$3:$Q$553,$D514+1,0)</f>
        <v>2.0186428571428574</v>
      </c>
      <c r="Y514" s="3">
        <f>HLOOKUP(Y$5,[2]人物技能基础!$O$3:$Q$553,$D514+1,0)</f>
        <v>99.964285714285708</v>
      </c>
      <c r="Z514" s="3">
        <f t="shared" si="50"/>
        <v>10114228</v>
      </c>
      <c r="AA514" s="3">
        <f t="shared" si="51"/>
        <v>182647</v>
      </c>
      <c r="AB514" s="3">
        <f t="shared" si="52"/>
        <v>66669</v>
      </c>
      <c r="AC514" s="3">
        <f t="shared" si="53"/>
        <v>67686</v>
      </c>
      <c r="AD514" s="3">
        <f t="shared" si="54"/>
        <v>74058</v>
      </c>
    </row>
    <row r="515" spans="1:30" x14ac:dyDescent="0.15">
      <c r="A515" s="3">
        <v>510</v>
      </c>
      <c r="B515" s="3" t="str">
        <f t="shared" si="49"/>
        <v>通天塔510层boss</v>
      </c>
      <c r="C515" s="3">
        <f>INDEX([5]通天塔!$F$47:$F$1046,A515)</f>
        <v>521</v>
      </c>
      <c r="D515" s="3">
        <f t="shared" si="55"/>
        <v>521</v>
      </c>
      <c r="E515" s="3" t="s">
        <v>25</v>
      </c>
      <c r="F515" s="3" t="s">
        <v>26</v>
      </c>
      <c r="G515" s="3">
        <v>30</v>
      </c>
      <c r="H515" s="3">
        <v>30</v>
      </c>
      <c r="I515" s="3">
        <v>0.2</v>
      </c>
      <c r="J515" s="4">
        <v>0.7</v>
      </c>
      <c r="K515" s="4">
        <v>1</v>
      </c>
      <c r="L515" s="4">
        <v>5</v>
      </c>
      <c r="M515" s="3">
        <v>1</v>
      </c>
      <c r="N515" s="3">
        <v>2</v>
      </c>
      <c r="O515" s="3">
        <f>HLOOKUP(O$5,[1]非R能力!$B$8:$F$558,$D515+1,0)</f>
        <v>2394236.8732503247</v>
      </c>
      <c r="P515" s="3">
        <f>HLOOKUP(P$5,[1]非R能力!$B$8:$F$558,$D515+1,0)</f>
        <v>336510.10229016852</v>
      </c>
      <c r="Q515" s="3">
        <f>HLOOKUP(Q$5,[1]非R能力!$B$8:$F$558,$D515+1,0)</f>
        <v>167956.29190616537</v>
      </c>
      <c r="R515" s="3">
        <f>HLOOKUP(R$5,[1]非R能力!$B$8:$F$558,$D515+1,0)</f>
        <v>52261.901373223009</v>
      </c>
      <c r="S515" s="3">
        <f>HLOOKUP(S$5,[1]非R能力!$B$8:$F$558,$D515+1,0)</f>
        <v>68221.389260783923</v>
      </c>
      <c r="T515" s="3">
        <f>INDEX([1]非R能力!$H$9:$H$558,D515)</f>
        <v>64261.490108514736</v>
      </c>
      <c r="U515" s="3">
        <f>IF(INDEX([1]非R能力!$FK$9:$FK$558,D515)=0,0,10)</f>
        <v>10</v>
      </c>
      <c r="V515" s="3">
        <f>IF(INDEX([1]非R能力!$FH$9:$FH$558,D515)=0,0,5000)</f>
        <v>5000</v>
      </c>
      <c r="W515" s="3">
        <f>HLOOKUP(W$5,[2]人物技能基础!$O$3:$Q$553,$D515+1,0)</f>
        <v>3.637142857142857</v>
      </c>
      <c r="X515" s="3">
        <f>HLOOKUP(X$5,[2]人物技能基础!$O$3:$Q$553,$D515+1,0)</f>
        <v>2.0186428571428574</v>
      </c>
      <c r="Y515" s="3">
        <f>HLOOKUP(Y$5,[2]人物技能基础!$O$3:$Q$553,$D515+1,0)</f>
        <v>99.964285714285708</v>
      </c>
      <c r="Z515" s="3">
        <f t="shared" si="50"/>
        <v>10210980</v>
      </c>
      <c r="AA515" s="3">
        <f t="shared" si="51"/>
        <v>184117</v>
      </c>
      <c r="AB515" s="3">
        <f t="shared" si="52"/>
        <v>67302</v>
      </c>
      <c r="AC515" s="3">
        <f t="shared" si="53"/>
        <v>68221</v>
      </c>
      <c r="AD515" s="3">
        <f t="shared" si="54"/>
        <v>74659</v>
      </c>
    </row>
    <row r="516" spans="1:30" x14ac:dyDescent="0.15">
      <c r="A516" s="3">
        <v>511</v>
      </c>
      <c r="B516" s="3" t="str">
        <f t="shared" si="49"/>
        <v>通天塔511层boss</v>
      </c>
      <c r="C516" s="3">
        <f>INDEX([5]通天塔!$F$47:$F$1046,A516)</f>
        <v>522</v>
      </c>
      <c r="D516" s="3">
        <f t="shared" si="55"/>
        <v>522</v>
      </c>
      <c r="E516" s="3" t="s">
        <v>25</v>
      </c>
      <c r="F516" s="3" t="s">
        <v>26</v>
      </c>
      <c r="G516" s="3">
        <v>30</v>
      </c>
      <c r="H516" s="3">
        <v>30</v>
      </c>
      <c r="I516" s="3">
        <v>0.2</v>
      </c>
      <c r="J516" s="4">
        <v>0.7</v>
      </c>
      <c r="K516" s="4">
        <v>1</v>
      </c>
      <c r="L516" s="4">
        <v>5</v>
      </c>
      <c r="M516" s="3">
        <v>1</v>
      </c>
      <c r="N516" s="3">
        <v>2</v>
      </c>
      <c r="O516" s="3">
        <f>HLOOKUP(O$5,[1]非R能力!$B$8:$F$558,$D516+1,0)</f>
        <v>2404964.2680810853</v>
      </c>
      <c r="P516" s="3">
        <f>HLOOKUP(P$5,[1]非R能力!$B$8:$F$558,$D516+1,0)</f>
        <v>338018.37337346183</v>
      </c>
      <c r="Q516" s="3">
        <f>HLOOKUP(Q$5,[1]非R能力!$B$8:$F$558,$D516+1,0)</f>
        <v>168597.41680366418</v>
      </c>
      <c r="R516" s="3">
        <f>HLOOKUP(R$5,[1]非R能力!$B$8:$F$558,$D516+1,0)</f>
        <v>52470.377419545272</v>
      </c>
      <c r="S516" s="3">
        <f>HLOOKUP(S$5,[1]非R能力!$B$8:$F$558,$D516+1,0)</f>
        <v>68464.721724204137</v>
      </c>
      <c r="T516" s="3">
        <f>INDEX([1]非R能力!$H$9:$H$558,D516)</f>
        <v>64590.395132565223</v>
      </c>
      <c r="U516" s="3">
        <f>IF(INDEX([1]非R能力!$FK$9:$FK$558,D516)=0,0,10)</f>
        <v>10</v>
      </c>
      <c r="V516" s="3">
        <f>IF(INDEX([1]非R能力!$FH$9:$FH$558,D516)=0,0,5000)</f>
        <v>5000</v>
      </c>
      <c r="W516" s="3">
        <f>HLOOKUP(W$5,[2]人物技能基础!$O$3:$Q$553,$D516+1,0)</f>
        <v>3.637142857142857</v>
      </c>
      <c r="X516" s="3">
        <f>HLOOKUP(X$5,[2]人物技能基础!$O$3:$Q$553,$D516+1,0)</f>
        <v>2.0186428571428574</v>
      </c>
      <c r="Y516" s="3">
        <f>HLOOKUP(Y$5,[2]人物技能基础!$O$3:$Q$553,$D516+1,0)</f>
        <v>99.964285714285708</v>
      </c>
      <c r="Z516" s="3">
        <f t="shared" si="50"/>
        <v>10257448</v>
      </c>
      <c r="AA516" s="3">
        <f t="shared" si="51"/>
        <v>184830</v>
      </c>
      <c r="AB516" s="3">
        <f t="shared" si="52"/>
        <v>67603</v>
      </c>
      <c r="AC516" s="3">
        <f t="shared" si="53"/>
        <v>68464</v>
      </c>
      <c r="AD516" s="3">
        <f t="shared" si="54"/>
        <v>74957</v>
      </c>
    </row>
    <row r="517" spans="1:30" x14ac:dyDescent="0.15">
      <c r="A517" s="3">
        <v>512</v>
      </c>
      <c r="B517" s="3" t="str">
        <f t="shared" si="49"/>
        <v>通天塔512层boss</v>
      </c>
      <c r="C517" s="3">
        <f>INDEX([5]通天塔!$F$47:$F$1046,A517)</f>
        <v>523</v>
      </c>
      <c r="D517" s="3">
        <f t="shared" si="55"/>
        <v>523</v>
      </c>
      <c r="E517" s="3" t="s">
        <v>25</v>
      </c>
      <c r="F517" s="3" t="s">
        <v>26</v>
      </c>
      <c r="G517" s="3">
        <v>30</v>
      </c>
      <c r="H517" s="3">
        <v>30</v>
      </c>
      <c r="I517" s="3">
        <v>0.2</v>
      </c>
      <c r="J517" s="4">
        <v>0.7</v>
      </c>
      <c r="K517" s="4">
        <v>1</v>
      </c>
      <c r="L517" s="4">
        <v>5</v>
      </c>
      <c r="M517" s="3">
        <v>1</v>
      </c>
      <c r="N517" s="3">
        <v>2</v>
      </c>
      <c r="O517" s="3">
        <f>HLOOKUP(O$5,[1]非R能力!$B$8:$F$558,$D517+1,0)</f>
        <v>2416138.9785261122</v>
      </c>
      <c r="P517" s="3">
        <f>HLOOKUP(P$5,[1]非R能力!$B$8:$F$558,$D517+1,0)</f>
        <v>339567.44565763371</v>
      </c>
      <c r="Q517" s="3">
        <f>HLOOKUP(Q$5,[1]非R能力!$B$8:$F$558,$D517+1,0)</f>
        <v>169270.53443359138</v>
      </c>
      <c r="R517" s="3">
        <f>HLOOKUP(R$5,[1]非R能力!$B$8:$F$558,$D517+1,0)</f>
        <v>52689.219769973352</v>
      </c>
      <c r="S517" s="3">
        <f>HLOOKUP(S$5,[1]非R能力!$B$8:$F$558,$D517+1,0)</f>
        <v>68747.467768328046</v>
      </c>
      <c r="T517" s="3">
        <f>INDEX([1]非R能力!$H$9:$H$558,D517)</f>
        <v>64920.641849821157</v>
      </c>
      <c r="U517" s="3">
        <f>IF(INDEX([1]非R能力!$FK$9:$FK$558,D517)=0,0,10)</f>
        <v>10</v>
      </c>
      <c r="V517" s="3">
        <f>IF(INDEX([1]非R能力!$FH$9:$FH$558,D517)=0,0,5000)</f>
        <v>5000</v>
      </c>
      <c r="W517" s="3">
        <f>HLOOKUP(W$5,[2]人物技能基础!$O$3:$Q$553,$D517+1,0)</f>
        <v>3.637142857142857</v>
      </c>
      <c r="X517" s="3">
        <f>HLOOKUP(X$5,[2]人物技能基础!$O$3:$Q$553,$D517+1,0)</f>
        <v>2.0186428571428574</v>
      </c>
      <c r="Y517" s="3">
        <f>HLOOKUP(Y$5,[2]人物技能基础!$O$3:$Q$553,$D517+1,0)</f>
        <v>99.964285714285708</v>
      </c>
      <c r="Z517" s="3">
        <f t="shared" si="50"/>
        <v>10305017</v>
      </c>
      <c r="AA517" s="3">
        <f t="shared" si="51"/>
        <v>185578</v>
      </c>
      <c r="AB517" s="3">
        <f t="shared" si="52"/>
        <v>67913</v>
      </c>
      <c r="AC517" s="3">
        <f t="shared" si="53"/>
        <v>68747</v>
      </c>
      <c r="AD517" s="3">
        <f t="shared" si="54"/>
        <v>75270</v>
      </c>
    </row>
    <row r="518" spans="1:30" x14ac:dyDescent="0.15">
      <c r="A518" s="3">
        <v>513</v>
      </c>
      <c r="B518" s="3" t="str">
        <f t="shared" si="49"/>
        <v>通天塔513层boss</v>
      </c>
      <c r="C518" s="3">
        <f>INDEX([5]通天塔!$F$47:$F$1046,A518)</f>
        <v>524</v>
      </c>
      <c r="D518" s="3">
        <f t="shared" si="55"/>
        <v>524</v>
      </c>
      <c r="E518" s="3" t="s">
        <v>25</v>
      </c>
      <c r="F518" s="3" t="s">
        <v>26</v>
      </c>
      <c r="G518" s="3">
        <v>30</v>
      </c>
      <c r="H518" s="3">
        <v>30</v>
      </c>
      <c r="I518" s="3">
        <v>0.2</v>
      </c>
      <c r="J518" s="4">
        <v>0.7</v>
      </c>
      <c r="K518" s="4">
        <v>1</v>
      </c>
      <c r="L518" s="4">
        <v>5</v>
      </c>
      <c r="M518" s="3">
        <v>1</v>
      </c>
      <c r="N518" s="3">
        <v>2</v>
      </c>
      <c r="O518" s="3">
        <f>HLOOKUP(O$5,[1]非R能力!$B$8:$F$558,$D518+1,0)</f>
        <v>2427679.0445241262</v>
      </c>
      <c r="P518" s="3">
        <f>HLOOKUP(P$5,[1]非R能力!$B$8:$F$558,$D518+1,0)</f>
        <v>341157.64986588043</v>
      </c>
      <c r="Q518" s="3">
        <f>HLOOKUP(Q$5,[1]非R能力!$B$8:$F$558,$D518+1,0)</f>
        <v>169920.77749430054</v>
      </c>
      <c r="R518" s="3">
        <f>HLOOKUP(R$5,[1]非R能力!$B$8:$F$558,$D518+1,0)</f>
        <v>52903.077103623698</v>
      </c>
      <c r="S518" s="3">
        <f>HLOOKUP(S$5,[1]非R能力!$B$8:$F$558,$D518+1,0)</f>
        <v>69008.865564692402</v>
      </c>
      <c r="T518" s="3">
        <f>INDEX([1]非R能力!$H$9:$H$558,D518)</f>
        <v>65252.234255655501</v>
      </c>
      <c r="U518" s="3">
        <f>IF(INDEX([1]非R能力!$FK$9:$FK$558,D518)=0,0,10)</f>
        <v>10</v>
      </c>
      <c r="V518" s="3">
        <f>IF(INDEX([1]非R能力!$FH$9:$FH$558,D518)=0,0,5000)</f>
        <v>5000</v>
      </c>
      <c r="W518" s="3">
        <f>HLOOKUP(W$5,[2]人物技能基础!$O$3:$Q$553,$D518+1,0)</f>
        <v>3.637142857142857</v>
      </c>
      <c r="X518" s="3">
        <f>HLOOKUP(X$5,[2]人物技能基础!$O$3:$Q$553,$D518+1,0)</f>
        <v>2.0186428571428574</v>
      </c>
      <c r="Y518" s="3">
        <f>HLOOKUP(Y$5,[2]人物技能基础!$O$3:$Q$553,$D518+1,0)</f>
        <v>99.964285714285708</v>
      </c>
      <c r="Z518" s="3">
        <f t="shared" si="50"/>
        <v>10353732</v>
      </c>
      <c r="AA518" s="3">
        <f t="shared" si="51"/>
        <v>186305</v>
      </c>
      <c r="AB518" s="3">
        <f t="shared" si="52"/>
        <v>68231</v>
      </c>
      <c r="AC518" s="3">
        <f t="shared" si="53"/>
        <v>69008</v>
      </c>
      <c r="AD518" s="3">
        <f t="shared" si="54"/>
        <v>75575</v>
      </c>
    </row>
    <row r="519" spans="1:30" x14ac:dyDescent="0.15">
      <c r="A519" s="3">
        <v>514</v>
      </c>
      <c r="B519" s="3" t="str">
        <f t="shared" ref="B519:B582" si="56">"通天塔"&amp;A519&amp;"层boss"</f>
        <v>通天塔514层boss</v>
      </c>
      <c r="C519" s="3">
        <f>INDEX([5]通天塔!$F$47:$F$1046,A519)</f>
        <v>526</v>
      </c>
      <c r="D519" s="3">
        <f t="shared" si="55"/>
        <v>526</v>
      </c>
      <c r="E519" s="3" t="s">
        <v>25</v>
      </c>
      <c r="F519" s="3" t="s">
        <v>26</v>
      </c>
      <c r="G519" s="3">
        <v>30</v>
      </c>
      <c r="H519" s="3">
        <v>30</v>
      </c>
      <c r="I519" s="3">
        <v>0.2</v>
      </c>
      <c r="J519" s="4">
        <v>0.7</v>
      </c>
      <c r="K519" s="4">
        <v>1</v>
      </c>
      <c r="L519" s="4">
        <v>5</v>
      </c>
      <c r="M519" s="3">
        <v>1</v>
      </c>
      <c r="N519" s="3">
        <v>2</v>
      </c>
      <c r="O519" s="3">
        <f>HLOOKUP(O$5,[1]非R能力!$B$8:$F$558,$D519+1,0)</f>
        <v>2450000.4965052484</v>
      </c>
      <c r="P519" s="3">
        <f>HLOOKUP(P$5,[1]非R能力!$B$8:$F$558,$D519+1,0)</f>
        <v>344272.26014766493</v>
      </c>
      <c r="Q519" s="3">
        <f>HLOOKUP(Q$5,[1]非R能力!$B$8:$F$558,$D519+1,0)</f>
        <v>171244.83664209276</v>
      </c>
      <c r="R519" s="3">
        <f>HLOOKUP(R$5,[1]非R能力!$B$8:$F$558,$D519+1,0)</f>
        <v>53322.632707077471</v>
      </c>
      <c r="S519" s="3">
        <f>HLOOKUP(S$5,[1]非R能力!$B$8:$F$558,$D519+1,0)</f>
        <v>69538.061424994783</v>
      </c>
      <c r="T519" s="3">
        <f>INDEX([1]非R能力!$H$9:$H$558,D519)</f>
        <v>65919.472145285123</v>
      </c>
      <c r="U519" s="3">
        <f>IF(INDEX([1]非R能力!$FK$9:$FK$558,D519)=0,0,10)</f>
        <v>10</v>
      </c>
      <c r="V519" s="3">
        <f>IF(INDEX([1]非R能力!$FH$9:$FH$558,D519)=0,0,5000)</f>
        <v>5000</v>
      </c>
      <c r="W519" s="3">
        <f>HLOOKUP(W$5,[2]人物技能基础!$O$3:$Q$553,$D519+1,0)</f>
        <v>3.637142857142857</v>
      </c>
      <c r="X519" s="3">
        <f>HLOOKUP(X$5,[2]人物技能基础!$O$3:$Q$553,$D519+1,0)</f>
        <v>2.0186428571428574</v>
      </c>
      <c r="Y519" s="3">
        <f>HLOOKUP(Y$5,[2]人物技能基础!$O$3:$Q$553,$D519+1,0)</f>
        <v>99.964285714285708</v>
      </c>
      <c r="Z519" s="3">
        <f t="shared" ref="Z519:Z582" si="57">INT(((P519-AB519)*X519+(Y519+T519))*G519*J519*$D$2)</f>
        <v>10449441</v>
      </c>
      <c r="AA519" s="3">
        <f t="shared" ref="AA519:AA582" si="58">IF(H519=0,IF(U519=0,INT(Q519/5),IF(V519=0,INT(Q519/5),INT((V519/U519)/(1/N519*M519)/L519+Q519))),INT((IF(U519=0,0,V519/U519/(1/N519*M519))+O519/H519)/L519+Q519))</f>
        <v>187778</v>
      </c>
      <c r="AB519" s="3">
        <f t="shared" ref="AB519:AB582" si="59">INT(P519*I519)</f>
        <v>68854</v>
      </c>
      <c r="AC519" s="3">
        <f t="shared" ref="AC519:AC582" si="60">INT(K519*S519)</f>
        <v>69538</v>
      </c>
      <c r="AD519" s="3">
        <f t="shared" ref="AD519:AD582" si="61">INT(R519/J519)</f>
        <v>76175</v>
      </c>
    </row>
    <row r="520" spans="1:30" x14ac:dyDescent="0.15">
      <c r="A520" s="3">
        <v>515</v>
      </c>
      <c r="B520" s="3" t="str">
        <f t="shared" si="56"/>
        <v>通天塔515层boss</v>
      </c>
      <c r="C520" s="3">
        <f>INDEX([5]通天塔!$F$47:$F$1046,A520)</f>
        <v>527</v>
      </c>
      <c r="D520" s="3">
        <f t="shared" si="55"/>
        <v>527</v>
      </c>
      <c r="E520" s="3" t="s">
        <v>25</v>
      </c>
      <c r="F520" s="3" t="s">
        <v>26</v>
      </c>
      <c r="G520" s="3">
        <v>30</v>
      </c>
      <c r="H520" s="3">
        <v>30</v>
      </c>
      <c r="I520" s="3">
        <v>0.2</v>
      </c>
      <c r="J520" s="4">
        <v>0.7</v>
      </c>
      <c r="K520" s="4">
        <v>1</v>
      </c>
      <c r="L520" s="4">
        <v>5</v>
      </c>
      <c r="M520" s="3">
        <v>1</v>
      </c>
      <c r="N520" s="3">
        <v>2</v>
      </c>
      <c r="O520" s="3">
        <f>HLOOKUP(O$5,[1]非R能力!$B$8:$F$558,$D520+1,0)</f>
        <v>2461396.3334886096</v>
      </c>
      <c r="P520" s="3">
        <f>HLOOKUP(P$5,[1]非R能力!$B$8:$F$558,$D520+1,0)</f>
        <v>345854.84824053315</v>
      </c>
      <c r="Q520" s="3">
        <f>HLOOKUP(Q$5,[1]非R能力!$B$8:$F$558,$D520+1,0)</f>
        <v>171888.42846571066</v>
      </c>
      <c r="R520" s="3">
        <f>HLOOKUP(R$5,[1]非R能力!$B$8:$F$558,$D520+1,0)</f>
        <v>53541.687546661014</v>
      </c>
      <c r="S520" s="3">
        <f>HLOOKUP(S$5,[1]非R能力!$B$8:$F$558,$D520+1,0)</f>
        <v>69783.607264181468</v>
      </c>
      <c r="T520" s="3">
        <f>INDEX([1]非R能力!$H$9:$H$558,D520)</f>
        <v>66255.125650560003</v>
      </c>
      <c r="U520" s="3">
        <f>IF(INDEX([1]非R能力!$FK$9:$FK$558,D520)=0,0,10)</f>
        <v>10</v>
      </c>
      <c r="V520" s="3">
        <f>IF(INDEX([1]非R能力!$FH$9:$FH$558,D520)=0,0,5000)</f>
        <v>5000</v>
      </c>
      <c r="W520" s="3">
        <f>HLOOKUP(W$5,[2]人物技能基础!$O$3:$Q$553,$D520+1,0)</f>
        <v>3.637142857142857</v>
      </c>
      <c r="X520" s="3">
        <f>HLOOKUP(X$5,[2]人物技能基础!$O$3:$Q$553,$D520+1,0)</f>
        <v>2.0186428571428574</v>
      </c>
      <c r="Y520" s="3">
        <f>HLOOKUP(Y$5,[2]人物技能基础!$O$3:$Q$553,$D520+1,0)</f>
        <v>99.964285714285708</v>
      </c>
      <c r="Z520" s="3">
        <f t="shared" si="57"/>
        <v>10498034</v>
      </c>
      <c r="AA520" s="3">
        <f t="shared" si="58"/>
        <v>188497</v>
      </c>
      <c r="AB520" s="3">
        <f t="shared" si="59"/>
        <v>69170</v>
      </c>
      <c r="AC520" s="3">
        <f t="shared" si="60"/>
        <v>69783</v>
      </c>
      <c r="AD520" s="3">
        <f t="shared" si="61"/>
        <v>76488</v>
      </c>
    </row>
    <row r="521" spans="1:30" x14ac:dyDescent="0.15">
      <c r="A521" s="3">
        <v>516</v>
      </c>
      <c r="B521" s="3" t="str">
        <f t="shared" si="56"/>
        <v>通天塔516层boss</v>
      </c>
      <c r="C521" s="3">
        <f>INDEX([5]通天塔!$F$47:$F$1046,A521)</f>
        <v>528</v>
      </c>
      <c r="D521" s="3">
        <f t="shared" ref="D521:D584" si="62">C521</f>
        <v>528</v>
      </c>
      <c r="E521" s="3" t="s">
        <v>25</v>
      </c>
      <c r="F521" s="3" t="s">
        <v>26</v>
      </c>
      <c r="G521" s="3">
        <v>30</v>
      </c>
      <c r="H521" s="3">
        <v>30</v>
      </c>
      <c r="I521" s="3">
        <v>0.2</v>
      </c>
      <c r="J521" s="4">
        <v>0.7</v>
      </c>
      <c r="K521" s="4">
        <v>1</v>
      </c>
      <c r="L521" s="4">
        <v>5</v>
      </c>
      <c r="M521" s="3">
        <v>1</v>
      </c>
      <c r="N521" s="3">
        <v>2</v>
      </c>
      <c r="O521" s="3">
        <f>HLOOKUP(O$5,[1]非R能力!$B$8:$F$558,$D521+1,0)</f>
        <v>2473051.6667337711</v>
      </c>
      <c r="P521" s="3">
        <f>HLOOKUP(P$5,[1]非R能力!$B$8:$F$558,$D521+1,0)</f>
        <v>347469.33542580425</v>
      </c>
      <c r="Q521" s="3">
        <f>HLOOKUP(Q$5,[1]非R能力!$B$8:$F$558,$D521+1,0)</f>
        <v>172538.73553122368</v>
      </c>
      <c r="R521" s="3">
        <f>HLOOKUP(R$5,[1]非R能力!$B$8:$F$558,$D521+1,0)</f>
        <v>53758.413204550612</v>
      </c>
      <c r="S521" s="3">
        <f>HLOOKUP(S$5,[1]非R能力!$B$8:$F$558,$D521+1,0)</f>
        <v>70047.09639204602</v>
      </c>
      <c r="T521" s="3">
        <f>INDEX([1]非R能力!$H$9:$H$558,D521)</f>
        <v>66592.14088737256</v>
      </c>
      <c r="U521" s="3">
        <f>IF(INDEX([1]非R能力!$FK$9:$FK$558,D521)=0,0,10)</f>
        <v>10</v>
      </c>
      <c r="V521" s="3">
        <f>IF(INDEX([1]非R能力!$FH$9:$FH$558,D521)=0,0,5000)</f>
        <v>5000</v>
      </c>
      <c r="W521" s="3">
        <f>HLOOKUP(W$5,[2]人物技能基础!$O$3:$Q$553,$D521+1,0)</f>
        <v>3.637142857142857</v>
      </c>
      <c r="X521" s="3">
        <f>HLOOKUP(X$5,[2]人物技能基础!$O$3:$Q$553,$D521+1,0)</f>
        <v>2.0186428571428574</v>
      </c>
      <c r="Y521" s="3">
        <f>HLOOKUP(Y$5,[2]人物技能基础!$O$3:$Q$553,$D521+1,0)</f>
        <v>99.964285714285708</v>
      </c>
      <c r="Z521" s="3">
        <f t="shared" si="57"/>
        <v>10547494</v>
      </c>
      <c r="AA521" s="3">
        <f t="shared" si="58"/>
        <v>189225</v>
      </c>
      <c r="AB521" s="3">
        <f t="shared" si="59"/>
        <v>69493</v>
      </c>
      <c r="AC521" s="3">
        <f t="shared" si="60"/>
        <v>70047</v>
      </c>
      <c r="AD521" s="3">
        <f t="shared" si="61"/>
        <v>76797</v>
      </c>
    </row>
    <row r="522" spans="1:30" x14ac:dyDescent="0.15">
      <c r="A522" s="3">
        <v>517</v>
      </c>
      <c r="B522" s="3" t="str">
        <f t="shared" si="56"/>
        <v>通天塔517层boss</v>
      </c>
      <c r="C522" s="3">
        <f>INDEX([5]通天塔!$F$47:$F$1046,A522)</f>
        <v>529</v>
      </c>
      <c r="D522" s="3">
        <f t="shared" si="62"/>
        <v>529</v>
      </c>
      <c r="E522" s="3" t="s">
        <v>25</v>
      </c>
      <c r="F522" s="3" t="s">
        <v>26</v>
      </c>
      <c r="G522" s="3">
        <v>30</v>
      </c>
      <c r="H522" s="3">
        <v>30</v>
      </c>
      <c r="I522" s="3">
        <v>0.2</v>
      </c>
      <c r="J522" s="4">
        <v>0.7</v>
      </c>
      <c r="K522" s="4">
        <v>1</v>
      </c>
      <c r="L522" s="4">
        <v>5</v>
      </c>
      <c r="M522" s="3">
        <v>1</v>
      </c>
      <c r="N522" s="3">
        <v>2</v>
      </c>
      <c r="O522" s="3">
        <f>HLOOKUP(O$5,[1]非R能力!$B$8:$F$558,$D522+1,0)</f>
        <v>2484337.7304334966</v>
      </c>
      <c r="P522" s="3">
        <f>HLOOKUP(P$5,[1]非R能力!$B$8:$F$558,$D522+1,0)</f>
        <v>349044.36050962762</v>
      </c>
      <c r="Q522" s="3">
        <f>HLOOKUP(Q$5,[1]非R能力!$B$8:$F$558,$D522+1,0)</f>
        <v>173218.50719915758</v>
      </c>
      <c r="R522" s="3">
        <f>HLOOKUP(R$5,[1]非R能力!$B$8:$F$558,$D522+1,0)</f>
        <v>53971.567012964173</v>
      </c>
      <c r="S522" s="3">
        <f>HLOOKUP(S$5,[1]非R能力!$B$8:$F$558,$D522+1,0)</f>
        <v>70336.50886700509</v>
      </c>
      <c r="T522" s="3">
        <f>INDEX([1]非R能力!$H$9:$H$558,D522)</f>
        <v>66930.521881829452</v>
      </c>
      <c r="U522" s="3">
        <f>IF(INDEX([1]非R能力!$FK$9:$FK$558,D522)=0,0,10)</f>
        <v>10</v>
      </c>
      <c r="V522" s="3">
        <f>IF(INDEX([1]非R能力!$FH$9:$FH$558,D522)=0,0,5000)</f>
        <v>5000</v>
      </c>
      <c r="W522" s="3">
        <f>HLOOKUP(W$5,[2]人物技能基础!$O$3:$Q$553,$D522+1,0)</f>
        <v>3.637142857142857</v>
      </c>
      <c r="X522" s="3">
        <f>HLOOKUP(X$5,[2]人物技能基础!$O$3:$Q$553,$D522+1,0)</f>
        <v>2.0186428571428574</v>
      </c>
      <c r="Y522" s="3">
        <f>HLOOKUP(Y$5,[2]人物技能基础!$O$3:$Q$553,$D522+1,0)</f>
        <v>99.964285714285708</v>
      </c>
      <c r="Z522" s="3">
        <f t="shared" si="57"/>
        <v>10595910</v>
      </c>
      <c r="AA522" s="3">
        <f t="shared" si="58"/>
        <v>189980</v>
      </c>
      <c r="AB522" s="3">
        <f t="shared" si="59"/>
        <v>69808</v>
      </c>
      <c r="AC522" s="3">
        <f t="shared" si="60"/>
        <v>70336</v>
      </c>
      <c r="AD522" s="3">
        <f t="shared" si="61"/>
        <v>77102</v>
      </c>
    </row>
    <row r="523" spans="1:30" x14ac:dyDescent="0.15">
      <c r="A523" s="3">
        <v>518</v>
      </c>
      <c r="B523" s="3" t="str">
        <f t="shared" si="56"/>
        <v>通天塔518层boss</v>
      </c>
      <c r="C523" s="3">
        <f>INDEX([5]通天塔!$F$47:$F$1046,A523)</f>
        <v>531</v>
      </c>
      <c r="D523" s="3">
        <f t="shared" si="62"/>
        <v>531</v>
      </c>
      <c r="E523" s="3" t="s">
        <v>25</v>
      </c>
      <c r="F523" s="3" t="s">
        <v>26</v>
      </c>
      <c r="G523" s="3">
        <v>30</v>
      </c>
      <c r="H523" s="3">
        <v>30</v>
      </c>
      <c r="I523" s="3">
        <v>0.2</v>
      </c>
      <c r="J523" s="4">
        <v>0.7</v>
      </c>
      <c r="K523" s="4">
        <v>1</v>
      </c>
      <c r="L523" s="4">
        <v>5</v>
      </c>
      <c r="M523" s="3">
        <v>1</v>
      </c>
      <c r="N523" s="3">
        <v>2</v>
      </c>
      <c r="O523" s="3">
        <f>HLOOKUP(O$5,[1]非R能力!$B$8:$F$558,$D523+1,0)</f>
        <v>2502152.2298276778</v>
      </c>
      <c r="P523" s="3">
        <f>HLOOKUP(P$5,[1]非R能力!$B$8:$F$558,$D523+1,0)</f>
        <v>351287.20485383784</v>
      </c>
      <c r="Q523" s="3">
        <f>HLOOKUP(Q$5,[1]非R能力!$B$8:$F$558,$D523+1,0)</f>
        <v>173883.65646497256</v>
      </c>
      <c r="R523" s="3">
        <f>HLOOKUP(R$5,[1]非R能力!$B$8:$F$558,$D523+1,0)</f>
        <v>54230.661140800941</v>
      </c>
      <c r="S523" s="3">
        <f>HLOOKUP(S$5,[1]非R能力!$B$8:$F$558,$D523+1,0)</f>
        <v>70603.904778401353</v>
      </c>
      <c r="T523" s="3">
        <f>INDEX([1]非R能力!$H$9:$H$558,D523)</f>
        <v>67611.397278836317</v>
      </c>
      <c r="U523" s="3">
        <f>IF(INDEX([1]非R能力!$FK$9:$FK$558,D523)=0,0,10)</f>
        <v>10</v>
      </c>
      <c r="V523" s="3">
        <f>IF(INDEX([1]非R能力!$FH$9:$FH$558,D523)=0,0,5000)</f>
        <v>5000</v>
      </c>
      <c r="W523" s="3">
        <f>HLOOKUP(W$5,[2]人物技能基础!$O$3:$Q$553,$D523+1,0)</f>
        <v>3.637142857142857</v>
      </c>
      <c r="X523" s="3">
        <f>HLOOKUP(X$5,[2]人物技能基础!$O$3:$Q$553,$D523+1,0)</f>
        <v>2.0186428571428574</v>
      </c>
      <c r="Y523" s="3">
        <f>HLOOKUP(Y$5,[2]人物技能基础!$O$3:$Q$553,$D523+1,0)</f>
        <v>99.964285714285708</v>
      </c>
      <c r="Z523" s="3">
        <f t="shared" si="57"/>
        <v>10668184</v>
      </c>
      <c r="AA523" s="3">
        <f t="shared" si="58"/>
        <v>190764</v>
      </c>
      <c r="AB523" s="3">
        <f t="shared" si="59"/>
        <v>70257</v>
      </c>
      <c r="AC523" s="3">
        <f t="shared" si="60"/>
        <v>70603</v>
      </c>
      <c r="AD523" s="3">
        <f t="shared" si="61"/>
        <v>77472</v>
      </c>
    </row>
    <row r="524" spans="1:30" x14ac:dyDescent="0.15">
      <c r="A524" s="3">
        <v>519</v>
      </c>
      <c r="B524" s="3" t="str">
        <f t="shared" si="56"/>
        <v>通天塔519层boss</v>
      </c>
      <c r="C524" s="3">
        <f>INDEX([5]通天塔!$F$47:$F$1046,A524)</f>
        <v>532</v>
      </c>
      <c r="D524" s="3">
        <f t="shared" si="62"/>
        <v>532</v>
      </c>
      <c r="E524" s="3" t="s">
        <v>25</v>
      </c>
      <c r="F524" s="3" t="s">
        <v>26</v>
      </c>
      <c r="G524" s="3">
        <v>30</v>
      </c>
      <c r="H524" s="3">
        <v>30</v>
      </c>
      <c r="I524" s="3">
        <v>0.2</v>
      </c>
      <c r="J524" s="4">
        <v>0.7</v>
      </c>
      <c r="K524" s="4">
        <v>1</v>
      </c>
      <c r="L524" s="4">
        <v>5</v>
      </c>
      <c r="M524" s="3">
        <v>1</v>
      </c>
      <c r="N524" s="3">
        <v>2</v>
      </c>
      <c r="O524" s="3">
        <f>HLOOKUP(O$5,[1]非R能力!$B$8:$F$558,$D524+1,0)</f>
        <v>2511187.2424590322</v>
      </c>
      <c r="P524" s="3">
        <f>HLOOKUP(P$5,[1]非R能力!$B$8:$F$558,$D524+1,0)</f>
        <v>352420.91317870421</v>
      </c>
      <c r="Q524" s="3">
        <f>HLOOKUP(Q$5,[1]非R能力!$B$8:$F$558,$D524+1,0)</f>
        <v>174247.80256252363</v>
      </c>
      <c r="R524" s="3">
        <f>HLOOKUP(R$5,[1]非R能力!$B$8:$F$558,$D524+1,0)</f>
        <v>54356.523984507963</v>
      </c>
      <c r="S524" s="3">
        <f>HLOOKUP(S$5,[1]非R能力!$B$8:$F$558,$D524+1,0)</f>
        <v>70790.833735396445</v>
      </c>
      <c r="T524" s="3">
        <f>INDEX([1]非R能力!$H$9:$H$558,D524)</f>
        <v>67953.899764333211</v>
      </c>
      <c r="U524" s="3">
        <f>IF(INDEX([1]非R能力!$FK$9:$FK$558,D524)=0,0,10)</f>
        <v>10</v>
      </c>
      <c r="V524" s="3">
        <f>IF(INDEX([1]非R能力!$FH$9:$FH$558,D524)=0,0,5000)</f>
        <v>5000</v>
      </c>
      <c r="W524" s="3">
        <f>HLOOKUP(W$5,[2]人物技能基础!$O$3:$Q$553,$D524+1,0)</f>
        <v>3.637142857142857</v>
      </c>
      <c r="X524" s="3">
        <f>HLOOKUP(X$5,[2]人物技能基础!$O$3:$Q$553,$D524+1,0)</f>
        <v>2.0186428571428574</v>
      </c>
      <c r="Y524" s="3">
        <f>HLOOKUP(Y$5,[2]人物技能基础!$O$3:$Q$553,$D524+1,0)</f>
        <v>99.964285714285708</v>
      </c>
      <c r="Z524" s="3">
        <f t="shared" si="57"/>
        <v>10704687</v>
      </c>
      <c r="AA524" s="3">
        <f t="shared" si="58"/>
        <v>191189</v>
      </c>
      <c r="AB524" s="3">
        <f t="shared" si="59"/>
        <v>70484</v>
      </c>
      <c r="AC524" s="3">
        <f t="shared" si="60"/>
        <v>70790</v>
      </c>
      <c r="AD524" s="3">
        <f t="shared" si="61"/>
        <v>77652</v>
      </c>
    </row>
    <row r="525" spans="1:30" x14ac:dyDescent="0.15">
      <c r="A525" s="3">
        <v>520</v>
      </c>
      <c r="B525" s="3" t="str">
        <f t="shared" si="56"/>
        <v>通天塔520层boss</v>
      </c>
      <c r="C525" s="3">
        <f>INDEX([5]通天塔!$F$47:$F$1046,A525)</f>
        <v>534</v>
      </c>
      <c r="D525" s="3">
        <f t="shared" si="62"/>
        <v>534</v>
      </c>
      <c r="E525" s="3" t="s">
        <v>25</v>
      </c>
      <c r="F525" s="3" t="s">
        <v>26</v>
      </c>
      <c r="G525" s="3">
        <v>30</v>
      </c>
      <c r="H525" s="3">
        <v>30</v>
      </c>
      <c r="I525" s="3">
        <v>0.2</v>
      </c>
      <c r="J525" s="4">
        <v>0.7</v>
      </c>
      <c r="K525" s="4">
        <v>1</v>
      </c>
      <c r="L525" s="4">
        <v>5</v>
      </c>
      <c r="M525" s="3">
        <v>1</v>
      </c>
      <c r="N525" s="3">
        <v>2</v>
      </c>
      <c r="O525" s="3">
        <f>HLOOKUP(O$5,[1]非R能力!$B$8:$F$558,$D525+1,0)</f>
        <v>2527684.2320405343</v>
      </c>
      <c r="P525" s="3">
        <f>HLOOKUP(P$5,[1]非R能力!$B$8:$F$558,$D525+1,0)</f>
        <v>354530.16861597233</v>
      </c>
      <c r="Q525" s="3">
        <f>HLOOKUP(Q$5,[1]非R能力!$B$8:$F$558,$D525+1,0)</f>
        <v>174898.00995444076</v>
      </c>
      <c r="R525" s="3">
        <f>HLOOKUP(R$5,[1]非R能力!$B$8:$F$558,$D525+1,0)</f>
        <v>54598.484460695625</v>
      </c>
      <c r="S525" s="3">
        <f>HLOOKUP(S$5,[1]非R能力!$B$8:$F$558,$D525+1,0)</f>
        <v>71048.973575238371</v>
      </c>
      <c r="T525" s="3">
        <f>INDEX([1]非R能力!$H$9:$H$558,D525)</f>
        <v>68643.054562781632</v>
      </c>
      <c r="U525" s="3">
        <f>IF(INDEX([1]非R能力!$FK$9:$FK$558,D525)=0,0,10)</f>
        <v>10</v>
      </c>
      <c r="V525" s="3">
        <f>IF(INDEX([1]非R能力!$FH$9:$FH$558,D525)=0,0,5000)</f>
        <v>5000</v>
      </c>
      <c r="W525" s="3">
        <f>HLOOKUP(W$5,[2]人物技能基础!$O$3:$Q$553,$D525+1,0)</f>
        <v>3.637142857142857</v>
      </c>
      <c r="X525" s="3">
        <f>HLOOKUP(X$5,[2]人物技能基础!$O$3:$Q$553,$D525+1,0)</f>
        <v>2.0186428571428574</v>
      </c>
      <c r="Y525" s="3">
        <f>HLOOKUP(Y$5,[2]人物技能基础!$O$3:$Q$553,$D525+1,0)</f>
        <v>99.964285714285708</v>
      </c>
      <c r="Z525" s="3">
        <f t="shared" si="57"/>
        <v>10773485</v>
      </c>
      <c r="AA525" s="3">
        <f t="shared" si="58"/>
        <v>191949</v>
      </c>
      <c r="AB525" s="3">
        <f t="shared" si="59"/>
        <v>70906</v>
      </c>
      <c r="AC525" s="3">
        <f t="shared" si="60"/>
        <v>71048</v>
      </c>
      <c r="AD525" s="3">
        <f t="shared" si="61"/>
        <v>77997</v>
      </c>
    </row>
    <row r="526" spans="1:30" x14ac:dyDescent="0.15">
      <c r="A526" s="3">
        <v>521</v>
      </c>
      <c r="B526" s="3" t="str">
        <f t="shared" si="56"/>
        <v>通天塔521层boss</v>
      </c>
      <c r="C526" s="3">
        <f>INDEX([5]通天塔!$F$47:$F$1046,A526)</f>
        <v>534</v>
      </c>
      <c r="D526" s="3">
        <f t="shared" si="62"/>
        <v>534</v>
      </c>
      <c r="E526" s="3" t="s">
        <v>25</v>
      </c>
      <c r="F526" s="3" t="s">
        <v>26</v>
      </c>
      <c r="G526" s="3">
        <v>30</v>
      </c>
      <c r="H526" s="3">
        <v>30</v>
      </c>
      <c r="I526" s="3">
        <v>0.2</v>
      </c>
      <c r="J526" s="4">
        <v>0.7</v>
      </c>
      <c r="K526" s="4">
        <v>1</v>
      </c>
      <c r="L526" s="4">
        <v>5</v>
      </c>
      <c r="M526" s="3">
        <v>1</v>
      </c>
      <c r="N526" s="3">
        <v>2</v>
      </c>
      <c r="O526" s="3">
        <f>HLOOKUP(O$5,[1]非R能力!$B$8:$F$558,$D526+1,0)</f>
        <v>2527684.2320405343</v>
      </c>
      <c r="P526" s="3">
        <f>HLOOKUP(P$5,[1]非R能力!$B$8:$F$558,$D526+1,0)</f>
        <v>354530.16861597233</v>
      </c>
      <c r="Q526" s="3">
        <f>HLOOKUP(Q$5,[1]非R能力!$B$8:$F$558,$D526+1,0)</f>
        <v>174898.00995444076</v>
      </c>
      <c r="R526" s="3">
        <f>HLOOKUP(R$5,[1]非R能力!$B$8:$F$558,$D526+1,0)</f>
        <v>54598.484460695625</v>
      </c>
      <c r="S526" s="3">
        <f>HLOOKUP(S$5,[1]非R能力!$B$8:$F$558,$D526+1,0)</f>
        <v>71048.973575238371</v>
      </c>
      <c r="T526" s="3">
        <f>INDEX([1]非R能力!$H$9:$H$558,D526)</f>
        <v>68643.054562781632</v>
      </c>
      <c r="U526" s="3">
        <f>IF(INDEX([1]非R能力!$FK$9:$FK$558,D526)=0,0,10)</f>
        <v>10</v>
      </c>
      <c r="V526" s="3">
        <f>IF(INDEX([1]非R能力!$FH$9:$FH$558,D526)=0,0,5000)</f>
        <v>5000</v>
      </c>
      <c r="W526" s="3">
        <f>HLOOKUP(W$5,[2]人物技能基础!$O$3:$Q$553,$D526+1,0)</f>
        <v>3.637142857142857</v>
      </c>
      <c r="X526" s="3">
        <f>HLOOKUP(X$5,[2]人物技能基础!$O$3:$Q$553,$D526+1,0)</f>
        <v>2.0186428571428574</v>
      </c>
      <c r="Y526" s="3">
        <f>HLOOKUP(Y$5,[2]人物技能基础!$O$3:$Q$553,$D526+1,0)</f>
        <v>99.964285714285708</v>
      </c>
      <c r="Z526" s="3">
        <f t="shared" si="57"/>
        <v>10773485</v>
      </c>
      <c r="AA526" s="3">
        <f t="shared" si="58"/>
        <v>191949</v>
      </c>
      <c r="AB526" s="3">
        <f t="shared" si="59"/>
        <v>70906</v>
      </c>
      <c r="AC526" s="3">
        <f t="shared" si="60"/>
        <v>71048</v>
      </c>
      <c r="AD526" s="3">
        <f t="shared" si="61"/>
        <v>77997</v>
      </c>
    </row>
    <row r="527" spans="1:30" x14ac:dyDescent="0.15">
      <c r="A527" s="3">
        <v>522</v>
      </c>
      <c r="B527" s="3" t="str">
        <f t="shared" si="56"/>
        <v>通天塔522层boss</v>
      </c>
      <c r="C527" s="3">
        <f>INDEX([5]通天塔!$F$47:$F$1046,A527)</f>
        <v>535</v>
      </c>
      <c r="D527" s="3">
        <f t="shared" si="62"/>
        <v>535</v>
      </c>
      <c r="E527" s="3" t="s">
        <v>25</v>
      </c>
      <c r="F527" s="3" t="s">
        <v>26</v>
      </c>
      <c r="G527" s="3">
        <v>30</v>
      </c>
      <c r="H527" s="3">
        <v>30</v>
      </c>
      <c r="I527" s="3">
        <v>0.2</v>
      </c>
      <c r="J527" s="4">
        <v>0.7</v>
      </c>
      <c r="K527" s="4">
        <v>1</v>
      </c>
      <c r="L527" s="4">
        <v>5</v>
      </c>
      <c r="M527" s="3">
        <v>1</v>
      </c>
      <c r="N527" s="3">
        <v>2</v>
      </c>
      <c r="O527" s="3">
        <f>HLOOKUP(O$5,[1]非R能力!$B$8:$F$558,$D527+1,0)</f>
        <v>2537113.626533404</v>
      </c>
      <c r="P527" s="3">
        <f>HLOOKUP(P$5,[1]非R能力!$B$8:$F$558,$D527+1,0)</f>
        <v>355704.52089592739</v>
      </c>
      <c r="Q527" s="3">
        <f>HLOOKUP(Q$5,[1]非R能力!$B$8:$F$558,$D527+1,0)</f>
        <v>175234.27094893935</v>
      </c>
      <c r="R527" s="3">
        <f>HLOOKUP(R$5,[1]非R能力!$B$8:$F$558,$D527+1,0)</f>
        <v>54733.727392870751</v>
      </c>
      <c r="S527" s="3">
        <f>HLOOKUP(S$5,[1]非R能力!$B$8:$F$558,$D527+1,0)</f>
        <v>71183.501728705145</v>
      </c>
      <c r="T527" s="3">
        <f>INDEX([1]非R能力!$H$9:$H$558,D527)</f>
        <v>68989.714995560425</v>
      </c>
      <c r="U527" s="3">
        <f>IF(INDEX([1]非R能力!$FK$9:$FK$558,D527)=0,0,10)</f>
        <v>10</v>
      </c>
      <c r="V527" s="3">
        <f>IF(INDEX([1]非R能力!$FH$9:$FH$558,D527)=0,0,5000)</f>
        <v>5000</v>
      </c>
      <c r="W527" s="3">
        <f>HLOOKUP(W$5,[2]人物技能基础!$O$3:$Q$553,$D527+1,0)</f>
        <v>3.637142857142857</v>
      </c>
      <c r="X527" s="3">
        <f>HLOOKUP(X$5,[2]人物技能基础!$O$3:$Q$553,$D527+1,0)</f>
        <v>2.0186428571428574</v>
      </c>
      <c r="Y527" s="3">
        <f>HLOOKUP(Y$5,[2]人物技能基础!$O$3:$Q$553,$D527+1,0)</f>
        <v>99.964285714285708</v>
      </c>
      <c r="Z527" s="3">
        <f t="shared" si="57"/>
        <v>10811200</v>
      </c>
      <c r="AA527" s="3">
        <f t="shared" si="58"/>
        <v>192348</v>
      </c>
      <c r="AB527" s="3">
        <f t="shared" si="59"/>
        <v>71140</v>
      </c>
      <c r="AC527" s="3">
        <f t="shared" si="60"/>
        <v>71183</v>
      </c>
      <c r="AD527" s="3">
        <f t="shared" si="61"/>
        <v>78191</v>
      </c>
    </row>
    <row r="528" spans="1:30" x14ac:dyDescent="0.15">
      <c r="A528" s="3">
        <v>523</v>
      </c>
      <c r="B528" s="3" t="str">
        <f t="shared" si="56"/>
        <v>通天塔523层boss</v>
      </c>
      <c r="C528" s="3">
        <f>INDEX([5]通天塔!$F$47:$F$1046,A528)</f>
        <v>536</v>
      </c>
      <c r="D528" s="3">
        <f t="shared" si="62"/>
        <v>536</v>
      </c>
      <c r="E528" s="3" t="s">
        <v>25</v>
      </c>
      <c r="F528" s="3" t="s">
        <v>26</v>
      </c>
      <c r="G528" s="3">
        <v>30</v>
      </c>
      <c r="H528" s="3">
        <v>30</v>
      </c>
      <c r="I528" s="3">
        <v>0.2</v>
      </c>
      <c r="J528" s="4">
        <v>0.7</v>
      </c>
      <c r="K528" s="4">
        <v>1</v>
      </c>
      <c r="L528" s="4">
        <v>5</v>
      </c>
      <c r="M528" s="3">
        <v>1</v>
      </c>
      <c r="N528" s="3">
        <v>2</v>
      </c>
      <c r="O528" s="3">
        <f>HLOOKUP(O$5,[1]非R能力!$B$8:$F$558,$D528+1,0)</f>
        <v>2545821.9612524225</v>
      </c>
      <c r="P528" s="3">
        <f>HLOOKUP(P$5,[1]非R能力!$B$8:$F$558,$D528+1,0)</f>
        <v>356815.07145459624</v>
      </c>
      <c r="Q528" s="3">
        <f>HLOOKUP(Q$5,[1]非R能力!$B$8:$F$558,$D528+1,0)</f>
        <v>175602.26190421029</v>
      </c>
      <c r="R528" s="3">
        <f>HLOOKUP(R$5,[1]非R能力!$B$8:$F$558,$D528+1,0)</f>
        <v>54867.063609337434</v>
      </c>
      <c r="S528" s="3">
        <f>HLOOKUP(S$5,[1]非R能力!$B$8:$F$558,$D528+1,0)</f>
        <v>71376.225281962397</v>
      </c>
      <c r="T528" s="3">
        <f>INDEX([1]非R能力!$H$9:$H$558,D528)</f>
        <v>69337.76954083833</v>
      </c>
      <c r="U528" s="3">
        <f>IF(INDEX([1]非R能力!$FK$9:$FK$558,D528)=0,0,10)</f>
        <v>10</v>
      </c>
      <c r="V528" s="3">
        <f>IF(INDEX([1]非R能力!$FH$9:$FH$558,D528)=0,0,5000)</f>
        <v>5000</v>
      </c>
      <c r="W528" s="3">
        <f>HLOOKUP(W$5,[2]人物技能基础!$O$3:$Q$553,$D528+1,0)</f>
        <v>3.637142857142857</v>
      </c>
      <c r="X528" s="3">
        <f>HLOOKUP(X$5,[2]人物技能基础!$O$3:$Q$553,$D528+1,0)</f>
        <v>2.0186428571428574</v>
      </c>
      <c r="Y528" s="3">
        <f>HLOOKUP(Y$5,[2]人物技能基础!$O$3:$Q$553,$D528+1,0)</f>
        <v>99.964285714285708</v>
      </c>
      <c r="Z528" s="3">
        <f t="shared" si="57"/>
        <v>10847147</v>
      </c>
      <c r="AA528" s="3">
        <f t="shared" si="58"/>
        <v>192774</v>
      </c>
      <c r="AB528" s="3">
        <f t="shared" si="59"/>
        <v>71363</v>
      </c>
      <c r="AC528" s="3">
        <f t="shared" si="60"/>
        <v>71376</v>
      </c>
      <c r="AD528" s="3">
        <f t="shared" si="61"/>
        <v>78381</v>
      </c>
    </row>
    <row r="529" spans="1:30" x14ac:dyDescent="0.15">
      <c r="A529" s="3">
        <v>524</v>
      </c>
      <c r="B529" s="3" t="str">
        <f t="shared" si="56"/>
        <v>通天塔524层boss</v>
      </c>
      <c r="C529" s="3">
        <f>INDEX([5]通天塔!$F$47:$F$1046,A529)</f>
        <v>536</v>
      </c>
      <c r="D529" s="3">
        <f t="shared" si="62"/>
        <v>536</v>
      </c>
      <c r="E529" s="3" t="s">
        <v>25</v>
      </c>
      <c r="F529" s="3" t="s">
        <v>26</v>
      </c>
      <c r="G529" s="3">
        <v>30</v>
      </c>
      <c r="H529" s="3">
        <v>30</v>
      </c>
      <c r="I529" s="3">
        <v>0.2</v>
      </c>
      <c r="J529" s="4">
        <v>0.7</v>
      </c>
      <c r="K529" s="4">
        <v>1</v>
      </c>
      <c r="L529" s="4">
        <v>5</v>
      </c>
      <c r="M529" s="3">
        <v>1</v>
      </c>
      <c r="N529" s="3">
        <v>2</v>
      </c>
      <c r="O529" s="3">
        <f>HLOOKUP(O$5,[1]非R能力!$B$8:$F$558,$D529+1,0)</f>
        <v>2545821.9612524225</v>
      </c>
      <c r="P529" s="3">
        <f>HLOOKUP(P$5,[1]非R能力!$B$8:$F$558,$D529+1,0)</f>
        <v>356815.07145459624</v>
      </c>
      <c r="Q529" s="3">
        <f>HLOOKUP(Q$5,[1]非R能力!$B$8:$F$558,$D529+1,0)</f>
        <v>175602.26190421029</v>
      </c>
      <c r="R529" s="3">
        <f>HLOOKUP(R$5,[1]非R能力!$B$8:$F$558,$D529+1,0)</f>
        <v>54867.063609337434</v>
      </c>
      <c r="S529" s="3">
        <f>HLOOKUP(S$5,[1]非R能力!$B$8:$F$558,$D529+1,0)</f>
        <v>71376.225281962397</v>
      </c>
      <c r="T529" s="3">
        <f>INDEX([1]非R能力!$H$9:$H$558,D529)</f>
        <v>69337.76954083833</v>
      </c>
      <c r="U529" s="3">
        <f>IF(INDEX([1]非R能力!$FK$9:$FK$558,D529)=0,0,10)</f>
        <v>10</v>
      </c>
      <c r="V529" s="3">
        <f>IF(INDEX([1]非R能力!$FH$9:$FH$558,D529)=0,0,5000)</f>
        <v>5000</v>
      </c>
      <c r="W529" s="3">
        <f>HLOOKUP(W$5,[2]人物技能基础!$O$3:$Q$553,$D529+1,0)</f>
        <v>3.637142857142857</v>
      </c>
      <c r="X529" s="3">
        <f>HLOOKUP(X$5,[2]人物技能基础!$O$3:$Q$553,$D529+1,0)</f>
        <v>2.0186428571428574</v>
      </c>
      <c r="Y529" s="3">
        <f>HLOOKUP(Y$5,[2]人物技能基础!$O$3:$Q$553,$D529+1,0)</f>
        <v>99.964285714285708</v>
      </c>
      <c r="Z529" s="3">
        <f t="shared" si="57"/>
        <v>10847147</v>
      </c>
      <c r="AA529" s="3">
        <f t="shared" si="58"/>
        <v>192774</v>
      </c>
      <c r="AB529" s="3">
        <f t="shared" si="59"/>
        <v>71363</v>
      </c>
      <c r="AC529" s="3">
        <f t="shared" si="60"/>
        <v>71376</v>
      </c>
      <c r="AD529" s="3">
        <f t="shared" si="61"/>
        <v>78381</v>
      </c>
    </row>
    <row r="530" spans="1:30" x14ac:dyDescent="0.15">
      <c r="A530" s="3">
        <v>525</v>
      </c>
      <c r="B530" s="3" t="str">
        <f t="shared" si="56"/>
        <v>通天塔525层boss</v>
      </c>
      <c r="C530" s="3">
        <f>INDEX([5]通天塔!$F$47:$F$1046,A530)</f>
        <v>537</v>
      </c>
      <c r="D530" s="3">
        <f t="shared" si="62"/>
        <v>537</v>
      </c>
      <c r="E530" s="3" t="s">
        <v>25</v>
      </c>
      <c r="F530" s="3" t="s">
        <v>26</v>
      </c>
      <c r="G530" s="3">
        <v>30</v>
      </c>
      <c r="H530" s="3">
        <v>30</v>
      </c>
      <c r="I530" s="3">
        <v>0.2</v>
      </c>
      <c r="J530" s="4">
        <v>0.7</v>
      </c>
      <c r="K530" s="4">
        <v>1</v>
      </c>
      <c r="L530" s="4">
        <v>5</v>
      </c>
      <c r="M530" s="3">
        <v>1</v>
      </c>
      <c r="N530" s="3">
        <v>2</v>
      </c>
      <c r="O530" s="3">
        <f>HLOOKUP(O$5,[1]非R能力!$B$8:$F$558,$D530+1,0)</f>
        <v>2555279.3762678057</v>
      </c>
      <c r="P530" s="3">
        <f>HLOOKUP(P$5,[1]非R能力!$B$8:$F$558,$D530+1,0)</f>
        <v>357825.86753535463</v>
      </c>
      <c r="Q530" s="3">
        <f>HLOOKUP(Q$5,[1]非R能力!$B$8:$F$558,$D530+1,0)</f>
        <v>175979.69285526633</v>
      </c>
      <c r="R530" s="3">
        <f>HLOOKUP(R$5,[1]非R能力!$B$8:$F$558,$D530+1,0)</f>
        <v>54993.498137287002</v>
      </c>
      <c r="S530" s="3">
        <f>HLOOKUP(S$5,[1]非R能力!$B$8:$F$558,$D530+1,0)</f>
        <v>71510.073674478466</v>
      </c>
      <c r="T530" s="3">
        <f>INDEX([1]非R能力!$H$9:$H$558,D530)</f>
        <v>69687.222273895779</v>
      </c>
      <c r="U530" s="3">
        <f>IF(INDEX([1]非R能力!$FK$9:$FK$558,D530)=0,0,10)</f>
        <v>10</v>
      </c>
      <c r="V530" s="3">
        <f>IF(INDEX([1]非R能力!$FH$9:$FH$558,D530)=0,0,5000)</f>
        <v>5000</v>
      </c>
      <c r="W530" s="3">
        <f>HLOOKUP(W$5,[2]人物技能基础!$O$3:$Q$553,$D530+1,0)</f>
        <v>3.637142857142857</v>
      </c>
      <c r="X530" s="3">
        <f>HLOOKUP(X$5,[2]人物技能基础!$O$3:$Q$553,$D530+1,0)</f>
        <v>2.0186428571428574</v>
      </c>
      <c r="Y530" s="3">
        <f>HLOOKUP(Y$5,[2]人物技能基础!$O$3:$Q$553,$D530+1,0)</f>
        <v>99.964285714285708</v>
      </c>
      <c r="Z530" s="3">
        <f t="shared" si="57"/>
        <v>10880446</v>
      </c>
      <c r="AA530" s="3">
        <f t="shared" si="58"/>
        <v>193214</v>
      </c>
      <c r="AB530" s="3">
        <f t="shared" si="59"/>
        <v>71565</v>
      </c>
      <c r="AC530" s="3">
        <f t="shared" si="60"/>
        <v>71510</v>
      </c>
      <c r="AD530" s="3">
        <f t="shared" si="61"/>
        <v>78562</v>
      </c>
    </row>
    <row r="531" spans="1:30" x14ac:dyDescent="0.15">
      <c r="A531" s="3">
        <v>526</v>
      </c>
      <c r="B531" s="3" t="str">
        <f t="shared" si="56"/>
        <v>通天塔526层boss</v>
      </c>
      <c r="C531" s="3">
        <f>INDEX([5]通天塔!$F$47:$F$1046,A531)</f>
        <v>538</v>
      </c>
      <c r="D531" s="3">
        <f t="shared" si="62"/>
        <v>538</v>
      </c>
      <c r="E531" s="3" t="s">
        <v>25</v>
      </c>
      <c r="F531" s="3" t="s">
        <v>26</v>
      </c>
      <c r="G531" s="3">
        <v>30</v>
      </c>
      <c r="H531" s="3">
        <v>30</v>
      </c>
      <c r="I531" s="3">
        <v>0.2</v>
      </c>
      <c r="J531" s="4">
        <v>0.7</v>
      </c>
      <c r="K531" s="4">
        <v>1</v>
      </c>
      <c r="L531" s="4">
        <v>5</v>
      </c>
      <c r="M531" s="3">
        <v>1</v>
      </c>
      <c r="N531" s="3">
        <v>2</v>
      </c>
      <c r="O531" s="3">
        <f>HLOOKUP(O$5,[1]非R能力!$B$8:$F$558,$D531+1,0)</f>
        <v>2564559.8661795217</v>
      </c>
      <c r="P531" s="3">
        <f>HLOOKUP(P$5,[1]非R能力!$B$8:$F$558,$D531+1,0)</f>
        <v>358817.18589600205</v>
      </c>
      <c r="Q531" s="3">
        <f>HLOOKUP(Q$5,[1]非R能力!$B$8:$F$558,$D531+1,0)</f>
        <v>176354.90910455244</v>
      </c>
      <c r="R531" s="3">
        <f>HLOOKUP(R$5,[1]非R能力!$B$8:$F$558,$D531+1,0)</f>
        <v>55117.752316618135</v>
      </c>
      <c r="S531" s="3">
        <f>HLOOKUP(S$5,[1]非R能力!$B$8:$F$558,$D531+1,0)</f>
        <v>71641.027870765654</v>
      </c>
      <c r="T531" s="3">
        <f>INDEX([1]非R能力!$H$9:$H$558,D531)</f>
        <v>70038.077276160009</v>
      </c>
      <c r="U531" s="3">
        <f>IF(INDEX([1]非R能力!$FK$9:$FK$558,D531)=0,0,10)</f>
        <v>10</v>
      </c>
      <c r="V531" s="3">
        <f>IF(INDEX([1]非R能力!$FH$9:$FH$558,D531)=0,0,5000)</f>
        <v>5000</v>
      </c>
      <c r="W531" s="3">
        <f>HLOOKUP(W$5,[2]人物技能基础!$O$3:$Q$553,$D531+1,0)</f>
        <v>3.637142857142857</v>
      </c>
      <c r="X531" s="3">
        <f>HLOOKUP(X$5,[2]人物技能基础!$O$3:$Q$553,$D531+1,0)</f>
        <v>2.0186428571428574</v>
      </c>
      <c r="Y531" s="3">
        <f>HLOOKUP(Y$5,[2]人物技能基础!$O$3:$Q$553,$D531+1,0)</f>
        <v>99.964285714285708</v>
      </c>
      <c r="Z531" s="3">
        <f t="shared" si="57"/>
        <v>10913245</v>
      </c>
      <c r="AA531" s="3">
        <f t="shared" si="58"/>
        <v>193651</v>
      </c>
      <c r="AB531" s="3">
        <f t="shared" si="59"/>
        <v>71763</v>
      </c>
      <c r="AC531" s="3">
        <f t="shared" si="60"/>
        <v>71641</v>
      </c>
      <c r="AD531" s="3">
        <f t="shared" si="61"/>
        <v>78739</v>
      </c>
    </row>
    <row r="532" spans="1:30" x14ac:dyDescent="0.15">
      <c r="A532" s="3">
        <v>527</v>
      </c>
      <c r="B532" s="3" t="str">
        <f t="shared" si="56"/>
        <v>通天塔527层boss</v>
      </c>
      <c r="C532" s="3">
        <f>INDEX([5]通天塔!$F$47:$F$1046,A532)</f>
        <v>538</v>
      </c>
      <c r="D532" s="3">
        <f t="shared" si="62"/>
        <v>538</v>
      </c>
      <c r="E532" s="3" t="s">
        <v>25</v>
      </c>
      <c r="F532" s="3" t="s">
        <v>26</v>
      </c>
      <c r="G532" s="3">
        <v>30</v>
      </c>
      <c r="H532" s="3">
        <v>30</v>
      </c>
      <c r="I532" s="3">
        <v>0.2</v>
      </c>
      <c r="J532" s="4">
        <v>0.7</v>
      </c>
      <c r="K532" s="4">
        <v>1</v>
      </c>
      <c r="L532" s="4">
        <v>5</v>
      </c>
      <c r="M532" s="3">
        <v>1</v>
      </c>
      <c r="N532" s="3">
        <v>2</v>
      </c>
      <c r="O532" s="3">
        <f>HLOOKUP(O$5,[1]非R能力!$B$8:$F$558,$D532+1,0)</f>
        <v>2564559.8661795217</v>
      </c>
      <c r="P532" s="3">
        <f>HLOOKUP(P$5,[1]非R能力!$B$8:$F$558,$D532+1,0)</f>
        <v>358817.18589600205</v>
      </c>
      <c r="Q532" s="3">
        <f>HLOOKUP(Q$5,[1]非R能力!$B$8:$F$558,$D532+1,0)</f>
        <v>176354.90910455244</v>
      </c>
      <c r="R532" s="3">
        <f>HLOOKUP(R$5,[1]非R能力!$B$8:$F$558,$D532+1,0)</f>
        <v>55117.752316618135</v>
      </c>
      <c r="S532" s="3">
        <f>HLOOKUP(S$5,[1]非R能力!$B$8:$F$558,$D532+1,0)</f>
        <v>71641.027870765654</v>
      </c>
      <c r="T532" s="3">
        <f>INDEX([1]非R能力!$H$9:$H$558,D532)</f>
        <v>70038.077276160009</v>
      </c>
      <c r="U532" s="3">
        <f>IF(INDEX([1]非R能力!$FK$9:$FK$558,D532)=0,0,10)</f>
        <v>10</v>
      </c>
      <c r="V532" s="3">
        <f>IF(INDEX([1]非R能力!$FH$9:$FH$558,D532)=0,0,5000)</f>
        <v>5000</v>
      </c>
      <c r="W532" s="3">
        <f>HLOOKUP(W$5,[2]人物技能基础!$O$3:$Q$553,$D532+1,0)</f>
        <v>3.637142857142857</v>
      </c>
      <c r="X532" s="3">
        <f>HLOOKUP(X$5,[2]人物技能基础!$O$3:$Q$553,$D532+1,0)</f>
        <v>2.0186428571428574</v>
      </c>
      <c r="Y532" s="3">
        <f>HLOOKUP(Y$5,[2]人物技能基础!$O$3:$Q$553,$D532+1,0)</f>
        <v>99.964285714285708</v>
      </c>
      <c r="Z532" s="3">
        <f t="shared" si="57"/>
        <v>10913245</v>
      </c>
      <c r="AA532" s="3">
        <f t="shared" si="58"/>
        <v>193651</v>
      </c>
      <c r="AB532" s="3">
        <f t="shared" si="59"/>
        <v>71763</v>
      </c>
      <c r="AC532" s="3">
        <f t="shared" si="60"/>
        <v>71641</v>
      </c>
      <c r="AD532" s="3">
        <f t="shared" si="61"/>
        <v>78739</v>
      </c>
    </row>
    <row r="533" spans="1:30" x14ac:dyDescent="0.15">
      <c r="A533" s="3">
        <v>528</v>
      </c>
      <c r="B533" s="3" t="str">
        <f t="shared" si="56"/>
        <v>通天塔528层boss</v>
      </c>
      <c r="C533" s="3">
        <f>INDEX([5]通天塔!$F$47:$F$1046,A533)</f>
        <v>539</v>
      </c>
      <c r="D533" s="3">
        <f t="shared" si="62"/>
        <v>539</v>
      </c>
      <c r="E533" s="3" t="s">
        <v>25</v>
      </c>
      <c r="F533" s="3" t="s">
        <v>26</v>
      </c>
      <c r="G533" s="3">
        <v>30</v>
      </c>
      <c r="H533" s="3">
        <v>30</v>
      </c>
      <c r="I533" s="3">
        <v>0.2</v>
      </c>
      <c r="J533" s="4">
        <v>0.7</v>
      </c>
      <c r="K533" s="4">
        <v>1</v>
      </c>
      <c r="L533" s="4">
        <v>5</v>
      </c>
      <c r="M533" s="3">
        <v>1</v>
      </c>
      <c r="N533" s="3">
        <v>2</v>
      </c>
      <c r="O533" s="3">
        <f>HLOOKUP(O$5,[1]非R能力!$B$8:$F$558,$D533+1,0)</f>
        <v>2575258.1399656888</v>
      </c>
      <c r="P533" s="3">
        <f>HLOOKUP(P$5,[1]非R能力!$B$8:$F$558,$D533+1,0)</f>
        <v>359852.14650385419</v>
      </c>
      <c r="Q533" s="3">
        <f>HLOOKUP(Q$5,[1]非R能力!$B$8:$F$558,$D533+1,0)</f>
        <v>176768.85684726492</v>
      </c>
      <c r="R533" s="3">
        <f>HLOOKUP(R$5,[1]非R能力!$B$8:$F$558,$D533+1,0)</f>
        <v>55249.044299964175</v>
      </c>
      <c r="S533" s="3">
        <f>HLOOKUP(S$5,[1]非R能力!$B$8:$F$558,$D533+1,0)</f>
        <v>71828.173553954388</v>
      </c>
      <c r="T533" s="3">
        <f>INDEX([1]非R能力!$H$9:$H$558,D533)</f>
        <v>70390.338635204869</v>
      </c>
      <c r="U533" s="3">
        <f>IF(INDEX([1]非R能力!$FK$9:$FK$558,D533)=0,0,10)</f>
        <v>10</v>
      </c>
      <c r="V533" s="3">
        <f>IF(INDEX([1]非R能力!$FH$9:$FH$558,D533)=0,0,5000)</f>
        <v>5000</v>
      </c>
      <c r="W533" s="3">
        <f>HLOOKUP(W$5,[2]人物技能基础!$O$3:$Q$553,$D533+1,0)</f>
        <v>3.637142857142857</v>
      </c>
      <c r="X533" s="3">
        <f>HLOOKUP(X$5,[2]人物技能基础!$O$3:$Q$553,$D533+1,0)</f>
        <v>2.0186428571428574</v>
      </c>
      <c r="Y533" s="3">
        <f>HLOOKUP(Y$5,[2]人物技能基础!$O$3:$Q$553,$D533+1,0)</f>
        <v>99.964285714285708</v>
      </c>
      <c r="Z533" s="3">
        <f t="shared" si="57"/>
        <v>10947241</v>
      </c>
      <c r="AA533" s="3">
        <f t="shared" si="58"/>
        <v>194137</v>
      </c>
      <c r="AB533" s="3">
        <f t="shared" si="59"/>
        <v>71970</v>
      </c>
      <c r="AC533" s="3">
        <f t="shared" si="60"/>
        <v>71828</v>
      </c>
      <c r="AD533" s="3">
        <f t="shared" si="61"/>
        <v>78927</v>
      </c>
    </row>
    <row r="534" spans="1:30" x14ac:dyDescent="0.15">
      <c r="A534" s="3">
        <v>529</v>
      </c>
      <c r="B534" s="3" t="str">
        <f t="shared" si="56"/>
        <v>通天塔529层boss</v>
      </c>
      <c r="C534" s="3">
        <f>INDEX([5]通天塔!$F$47:$F$1046,A534)</f>
        <v>540</v>
      </c>
      <c r="D534" s="3">
        <f t="shared" si="62"/>
        <v>540</v>
      </c>
      <c r="E534" s="3" t="s">
        <v>25</v>
      </c>
      <c r="F534" s="3" t="s">
        <v>26</v>
      </c>
      <c r="G534" s="3">
        <v>30</v>
      </c>
      <c r="H534" s="3">
        <v>30</v>
      </c>
      <c r="I534" s="3">
        <v>0.2</v>
      </c>
      <c r="J534" s="4">
        <v>0.7</v>
      </c>
      <c r="K534" s="4">
        <v>1</v>
      </c>
      <c r="L534" s="4">
        <v>5</v>
      </c>
      <c r="M534" s="3">
        <v>1</v>
      </c>
      <c r="N534" s="3">
        <v>2</v>
      </c>
      <c r="O534" s="3">
        <f>HLOOKUP(O$5,[1]非R能力!$B$8:$F$558,$D534+1,0)</f>
        <v>2585113.6855571526</v>
      </c>
      <c r="P534" s="3">
        <f>HLOOKUP(P$5,[1]非R能力!$B$8:$F$558,$D534+1,0)</f>
        <v>360968.61535937618</v>
      </c>
      <c r="Q534" s="3">
        <f>HLOOKUP(Q$5,[1]非R能力!$B$8:$F$558,$D534+1,0)</f>
        <v>177140.54681220895</v>
      </c>
      <c r="R534" s="3">
        <f>HLOOKUP(R$5,[1]非R能力!$B$8:$F$558,$D534+1,0)</f>
        <v>55376.98527234052</v>
      </c>
      <c r="S534" s="3">
        <f>HLOOKUP(S$5,[1]非R能力!$B$8:$F$558,$D534+1,0)</f>
        <v>71954.412678243913</v>
      </c>
      <c r="T534" s="3">
        <f>INDEX([1]非R能力!$H$9:$H$558,D534)</f>
        <v>70744.010444751053</v>
      </c>
      <c r="U534" s="3">
        <f>IF(INDEX([1]非R能力!$FK$9:$FK$558,D534)=0,0,10)</f>
        <v>10</v>
      </c>
      <c r="V534" s="3">
        <f>IF(INDEX([1]非R能力!$FH$9:$FH$558,D534)=0,0,5000)</f>
        <v>5000</v>
      </c>
      <c r="W534" s="3">
        <f>HLOOKUP(W$5,[2]人物技能基础!$O$3:$Q$553,$D534+1,0)</f>
        <v>3.637142857142857</v>
      </c>
      <c r="X534" s="3">
        <f>HLOOKUP(X$5,[2]人物技能基础!$O$3:$Q$553,$D534+1,0)</f>
        <v>2.0186428571428574</v>
      </c>
      <c r="Y534" s="3">
        <f>HLOOKUP(Y$5,[2]人物技能基础!$O$3:$Q$553,$D534+1,0)</f>
        <v>99.964285714285708</v>
      </c>
      <c r="Z534" s="3">
        <f t="shared" si="57"/>
        <v>10983483</v>
      </c>
      <c r="AA534" s="3">
        <f t="shared" si="58"/>
        <v>194574</v>
      </c>
      <c r="AB534" s="3">
        <f t="shared" si="59"/>
        <v>72193</v>
      </c>
      <c r="AC534" s="3">
        <f t="shared" si="60"/>
        <v>71954</v>
      </c>
      <c r="AD534" s="3">
        <f t="shared" si="61"/>
        <v>79109</v>
      </c>
    </row>
    <row r="535" spans="1:30" x14ac:dyDescent="0.15">
      <c r="A535" s="3">
        <v>530</v>
      </c>
      <c r="B535" s="3" t="str">
        <f t="shared" si="56"/>
        <v>通天塔530层boss</v>
      </c>
      <c r="C535" s="3">
        <f>INDEX([5]通天塔!$F$47:$F$1046,A535)</f>
        <v>540</v>
      </c>
      <c r="D535" s="3">
        <f t="shared" si="62"/>
        <v>540</v>
      </c>
      <c r="E535" s="3" t="s">
        <v>25</v>
      </c>
      <c r="F535" s="3" t="s">
        <v>26</v>
      </c>
      <c r="G535" s="3">
        <v>30</v>
      </c>
      <c r="H535" s="3">
        <v>30</v>
      </c>
      <c r="I535" s="3">
        <v>0.2</v>
      </c>
      <c r="J535" s="4">
        <v>0.7</v>
      </c>
      <c r="K535" s="4">
        <v>1</v>
      </c>
      <c r="L535" s="4">
        <v>5</v>
      </c>
      <c r="M535" s="3">
        <v>1</v>
      </c>
      <c r="N535" s="3">
        <v>2</v>
      </c>
      <c r="O535" s="3">
        <f>HLOOKUP(O$5,[1]非R能力!$B$8:$F$558,$D535+1,0)</f>
        <v>2585113.6855571526</v>
      </c>
      <c r="P535" s="3">
        <f>HLOOKUP(P$5,[1]非R能力!$B$8:$F$558,$D535+1,0)</f>
        <v>360968.61535937618</v>
      </c>
      <c r="Q535" s="3">
        <f>HLOOKUP(Q$5,[1]非R能力!$B$8:$F$558,$D535+1,0)</f>
        <v>177140.54681220895</v>
      </c>
      <c r="R535" s="3">
        <f>HLOOKUP(R$5,[1]非R能力!$B$8:$F$558,$D535+1,0)</f>
        <v>55376.98527234052</v>
      </c>
      <c r="S535" s="3">
        <f>HLOOKUP(S$5,[1]非R能力!$B$8:$F$558,$D535+1,0)</f>
        <v>71954.412678243913</v>
      </c>
      <c r="T535" s="3">
        <f>INDEX([1]非R能力!$H$9:$H$558,D535)</f>
        <v>70744.010444751053</v>
      </c>
      <c r="U535" s="3">
        <f>IF(INDEX([1]非R能力!$FK$9:$FK$558,D535)=0,0,10)</f>
        <v>10</v>
      </c>
      <c r="V535" s="3">
        <f>IF(INDEX([1]非R能力!$FH$9:$FH$558,D535)=0,0,5000)</f>
        <v>5000</v>
      </c>
      <c r="W535" s="3">
        <f>HLOOKUP(W$5,[2]人物技能基础!$O$3:$Q$553,$D535+1,0)</f>
        <v>3.637142857142857</v>
      </c>
      <c r="X535" s="3">
        <f>HLOOKUP(X$5,[2]人物技能基础!$O$3:$Q$553,$D535+1,0)</f>
        <v>2.0186428571428574</v>
      </c>
      <c r="Y535" s="3">
        <f>HLOOKUP(Y$5,[2]人物技能基础!$O$3:$Q$553,$D535+1,0)</f>
        <v>99.964285714285708</v>
      </c>
      <c r="Z535" s="3">
        <f t="shared" si="57"/>
        <v>10983483</v>
      </c>
      <c r="AA535" s="3">
        <f t="shared" si="58"/>
        <v>194574</v>
      </c>
      <c r="AB535" s="3">
        <f t="shared" si="59"/>
        <v>72193</v>
      </c>
      <c r="AC535" s="3">
        <f t="shared" si="60"/>
        <v>71954</v>
      </c>
      <c r="AD535" s="3">
        <f t="shared" si="61"/>
        <v>79109</v>
      </c>
    </row>
    <row r="536" spans="1:30" x14ac:dyDescent="0.15">
      <c r="A536" s="3">
        <v>531</v>
      </c>
      <c r="B536" s="3" t="str">
        <f t="shared" si="56"/>
        <v>通天塔531层boss</v>
      </c>
      <c r="C536" s="3">
        <f>INDEX([5]通天塔!$F$47:$F$1046,A536)</f>
        <v>541</v>
      </c>
      <c r="D536" s="3">
        <f t="shared" si="62"/>
        <v>541</v>
      </c>
      <c r="E536" s="3" t="s">
        <v>25</v>
      </c>
      <c r="F536" s="3" t="s">
        <v>26</v>
      </c>
      <c r="G536" s="3">
        <v>30</v>
      </c>
      <c r="H536" s="3">
        <v>30</v>
      </c>
      <c r="I536" s="3">
        <v>0.2</v>
      </c>
      <c r="J536" s="4">
        <v>0.7</v>
      </c>
      <c r="K536" s="4">
        <v>1</v>
      </c>
      <c r="L536" s="4">
        <v>5</v>
      </c>
      <c r="M536" s="3">
        <v>1</v>
      </c>
      <c r="N536" s="3">
        <v>2</v>
      </c>
      <c r="O536" s="3">
        <f>HLOOKUP(O$5,[1]非R能力!$B$8:$F$558,$D536+1,0)</f>
        <v>2593924.7416855404</v>
      </c>
      <c r="P536" s="3">
        <f>HLOOKUP(P$5,[1]非R能力!$B$8:$F$558,$D536+1,0)</f>
        <v>361964.63442868245</v>
      </c>
      <c r="Q536" s="3">
        <f>HLOOKUP(Q$5,[1]非R能力!$B$8:$F$558,$D536+1,0)</f>
        <v>177490.7567057311</v>
      </c>
      <c r="R536" s="3">
        <f>HLOOKUP(R$5,[1]非R能力!$B$8:$F$558,$D536+1,0)</f>
        <v>55498.604311275129</v>
      </c>
      <c r="S536" s="3">
        <f>HLOOKUP(S$5,[1]非R能力!$B$8:$F$558,$D536+1,0)</f>
        <v>72080.685732540922</v>
      </c>
      <c r="T536" s="3">
        <f>INDEX([1]非R能力!$H$9:$H$558,D536)</f>
        <v>71099.096804665882</v>
      </c>
      <c r="U536" s="3">
        <f>IF(INDEX([1]非R能力!$FK$9:$FK$558,D536)=0,0,10)</f>
        <v>10</v>
      </c>
      <c r="V536" s="3">
        <f>IF(INDEX([1]非R能力!$FH$9:$FH$558,D536)=0,0,5000)</f>
        <v>5000</v>
      </c>
      <c r="W536" s="3">
        <f>HLOOKUP(W$5,[2]人物技能基础!$O$3:$Q$553,$D536+1,0)</f>
        <v>3.637142857142857</v>
      </c>
      <c r="X536" s="3">
        <f>HLOOKUP(X$5,[2]人物技能基础!$O$3:$Q$553,$D536+1,0)</f>
        <v>2.0186428571428574</v>
      </c>
      <c r="Y536" s="3">
        <f>HLOOKUP(Y$5,[2]人物技能基础!$O$3:$Q$553,$D536+1,0)</f>
        <v>99.964285714285708</v>
      </c>
      <c r="Z536" s="3">
        <f t="shared" si="57"/>
        <v>11016478</v>
      </c>
      <c r="AA536" s="3">
        <f t="shared" si="58"/>
        <v>194983</v>
      </c>
      <c r="AB536" s="3">
        <f t="shared" si="59"/>
        <v>72392</v>
      </c>
      <c r="AC536" s="3">
        <f t="shared" si="60"/>
        <v>72080</v>
      </c>
      <c r="AD536" s="3">
        <f t="shared" si="61"/>
        <v>79283</v>
      </c>
    </row>
    <row r="537" spans="1:30" x14ac:dyDescent="0.15">
      <c r="A537" s="3">
        <v>532</v>
      </c>
      <c r="B537" s="3" t="str">
        <f t="shared" si="56"/>
        <v>通天塔532层boss</v>
      </c>
      <c r="C537" s="3">
        <f>INDEX([5]通天塔!$F$47:$F$1046,A537)</f>
        <v>542</v>
      </c>
      <c r="D537" s="3">
        <f t="shared" si="62"/>
        <v>542</v>
      </c>
      <c r="E537" s="3" t="s">
        <v>25</v>
      </c>
      <c r="F537" s="3" t="s">
        <v>26</v>
      </c>
      <c r="G537" s="3">
        <v>30</v>
      </c>
      <c r="H537" s="3">
        <v>30</v>
      </c>
      <c r="I537" s="3">
        <v>0.2</v>
      </c>
      <c r="J537" s="4">
        <v>0.7</v>
      </c>
      <c r="K537" s="4">
        <v>1</v>
      </c>
      <c r="L537" s="4">
        <v>5</v>
      </c>
      <c r="M537" s="3">
        <v>1</v>
      </c>
      <c r="N537" s="3">
        <v>2</v>
      </c>
      <c r="O537" s="3">
        <f>HLOOKUP(O$5,[1]非R能力!$B$8:$F$558,$D537+1,0)</f>
        <v>2602879.0074916249</v>
      </c>
      <c r="P537" s="3">
        <f>HLOOKUP(P$5,[1]非R能力!$B$8:$F$558,$D537+1,0)</f>
        <v>362979.38827620185</v>
      </c>
      <c r="Q537" s="3">
        <f>HLOOKUP(Q$5,[1]非R能力!$B$8:$F$558,$D537+1,0)</f>
        <v>177882.58545270364</v>
      </c>
      <c r="R537" s="3">
        <f>HLOOKUP(R$5,[1]非R能力!$B$8:$F$558,$D537+1,0)</f>
        <v>55623.595117923942</v>
      </c>
      <c r="S537" s="3">
        <f>HLOOKUP(S$5,[1]非R能力!$B$8:$F$558,$D537+1,0)</f>
        <v>72253.160706345894</v>
      </c>
      <c r="T537" s="3">
        <f>INDEX([1]非R能力!$H$9:$H$558,D537)</f>
        <v>71455.601820963464</v>
      </c>
      <c r="U537" s="3">
        <f>IF(INDEX([1]非R能力!$FK$9:$FK$558,D537)=0,0,10)</f>
        <v>10</v>
      </c>
      <c r="V537" s="3">
        <f>IF(INDEX([1]非R能力!$FH$9:$FH$558,D537)=0,0,5000)</f>
        <v>5000</v>
      </c>
      <c r="W537" s="3">
        <f>HLOOKUP(W$5,[2]人物技能基础!$O$3:$Q$553,$D537+1,0)</f>
        <v>3.637142857142857</v>
      </c>
      <c r="X537" s="3">
        <f>HLOOKUP(X$5,[2]人物技能基础!$O$3:$Q$553,$D537+1,0)</f>
        <v>2.0186428571428574</v>
      </c>
      <c r="Y537" s="3">
        <f>HLOOKUP(Y$5,[2]人物技能基础!$O$3:$Q$553,$D537+1,0)</f>
        <v>99.964285714285708</v>
      </c>
      <c r="Z537" s="3">
        <f t="shared" si="57"/>
        <v>11049997</v>
      </c>
      <c r="AA537" s="3">
        <f t="shared" si="58"/>
        <v>195435</v>
      </c>
      <c r="AB537" s="3">
        <f t="shared" si="59"/>
        <v>72595</v>
      </c>
      <c r="AC537" s="3">
        <f t="shared" si="60"/>
        <v>72253</v>
      </c>
      <c r="AD537" s="3">
        <f t="shared" si="61"/>
        <v>79462</v>
      </c>
    </row>
    <row r="538" spans="1:30" x14ac:dyDescent="0.15">
      <c r="A538" s="3">
        <v>533</v>
      </c>
      <c r="B538" s="3" t="str">
        <f t="shared" si="56"/>
        <v>通天塔533层boss</v>
      </c>
      <c r="C538" s="3">
        <f>INDEX([5]通天塔!$F$47:$F$1046,A538)</f>
        <v>542</v>
      </c>
      <c r="D538" s="3">
        <f t="shared" si="62"/>
        <v>542</v>
      </c>
      <c r="E538" s="3" t="s">
        <v>25</v>
      </c>
      <c r="F538" s="3" t="s">
        <v>26</v>
      </c>
      <c r="G538" s="3">
        <v>30</v>
      </c>
      <c r="H538" s="3">
        <v>30</v>
      </c>
      <c r="I538" s="3">
        <v>0.2</v>
      </c>
      <c r="J538" s="4">
        <v>0.7</v>
      </c>
      <c r="K538" s="4">
        <v>1</v>
      </c>
      <c r="L538" s="4">
        <v>5</v>
      </c>
      <c r="M538" s="3">
        <v>1</v>
      </c>
      <c r="N538" s="3">
        <v>2</v>
      </c>
      <c r="O538" s="3">
        <f>HLOOKUP(O$5,[1]非R能力!$B$8:$F$558,$D538+1,0)</f>
        <v>2602879.0074916249</v>
      </c>
      <c r="P538" s="3">
        <f>HLOOKUP(P$5,[1]非R能力!$B$8:$F$558,$D538+1,0)</f>
        <v>362979.38827620185</v>
      </c>
      <c r="Q538" s="3">
        <f>HLOOKUP(Q$5,[1]非R能力!$B$8:$F$558,$D538+1,0)</f>
        <v>177882.58545270364</v>
      </c>
      <c r="R538" s="3">
        <f>HLOOKUP(R$5,[1]非R能力!$B$8:$F$558,$D538+1,0)</f>
        <v>55623.595117923942</v>
      </c>
      <c r="S538" s="3">
        <f>HLOOKUP(S$5,[1]非R能力!$B$8:$F$558,$D538+1,0)</f>
        <v>72253.160706345894</v>
      </c>
      <c r="T538" s="3">
        <f>INDEX([1]非R能力!$H$9:$H$558,D538)</f>
        <v>71455.601820963464</v>
      </c>
      <c r="U538" s="3">
        <f>IF(INDEX([1]非R能力!$FK$9:$FK$558,D538)=0,0,10)</f>
        <v>10</v>
      </c>
      <c r="V538" s="3">
        <f>IF(INDEX([1]非R能力!$FH$9:$FH$558,D538)=0,0,5000)</f>
        <v>5000</v>
      </c>
      <c r="W538" s="3">
        <f>HLOOKUP(W$5,[2]人物技能基础!$O$3:$Q$553,$D538+1,0)</f>
        <v>3.637142857142857</v>
      </c>
      <c r="X538" s="3">
        <f>HLOOKUP(X$5,[2]人物技能基础!$O$3:$Q$553,$D538+1,0)</f>
        <v>2.0186428571428574</v>
      </c>
      <c r="Y538" s="3">
        <f>HLOOKUP(Y$5,[2]人物技能基础!$O$3:$Q$553,$D538+1,0)</f>
        <v>99.964285714285708</v>
      </c>
      <c r="Z538" s="3">
        <f t="shared" si="57"/>
        <v>11049997</v>
      </c>
      <c r="AA538" s="3">
        <f t="shared" si="58"/>
        <v>195435</v>
      </c>
      <c r="AB538" s="3">
        <f t="shared" si="59"/>
        <v>72595</v>
      </c>
      <c r="AC538" s="3">
        <f t="shared" si="60"/>
        <v>72253</v>
      </c>
      <c r="AD538" s="3">
        <f t="shared" si="61"/>
        <v>79462</v>
      </c>
    </row>
    <row r="539" spans="1:30" x14ac:dyDescent="0.15">
      <c r="A539" s="3">
        <v>534</v>
      </c>
      <c r="B539" s="3" t="str">
        <f t="shared" si="56"/>
        <v>通天塔534层boss</v>
      </c>
      <c r="C539" s="3">
        <f>INDEX([5]通天塔!$F$47:$F$1046,A539)</f>
        <v>543</v>
      </c>
      <c r="D539" s="3">
        <f t="shared" si="62"/>
        <v>543</v>
      </c>
      <c r="E539" s="3" t="s">
        <v>25</v>
      </c>
      <c r="F539" s="3" t="s">
        <v>26</v>
      </c>
      <c r="G539" s="3">
        <v>30</v>
      </c>
      <c r="H539" s="3">
        <v>30</v>
      </c>
      <c r="I539" s="3">
        <v>0.2</v>
      </c>
      <c r="J539" s="4">
        <v>0.7</v>
      </c>
      <c r="K539" s="4">
        <v>1</v>
      </c>
      <c r="L539" s="4">
        <v>5</v>
      </c>
      <c r="M539" s="3">
        <v>1</v>
      </c>
      <c r="N539" s="3">
        <v>2</v>
      </c>
      <c r="O539" s="3">
        <f>HLOOKUP(O$5,[1]非R能力!$B$8:$F$558,$D539+1,0)</f>
        <v>2612316.3216105006</v>
      </c>
      <c r="P539" s="3">
        <f>HLOOKUP(P$5,[1]非R能力!$B$8:$F$558,$D539+1,0)</f>
        <v>364039.15602732915</v>
      </c>
      <c r="Q539" s="3">
        <f>HLOOKUP(Q$5,[1]非R能力!$B$8:$F$558,$D539+1,0)</f>
        <v>178240.57127615807</v>
      </c>
      <c r="R539" s="3">
        <f>HLOOKUP(R$5,[1]非R能力!$B$8:$F$558,$D539+1,0)</f>
        <v>55758.921566304489</v>
      </c>
      <c r="S539" s="3">
        <f>HLOOKUP(S$5,[1]非R能力!$B$8:$F$558,$D539+1,0)</f>
        <v>72384.150680613893</v>
      </c>
      <c r="T539" s="3">
        <f>INDEX([1]非R能力!$H$9:$H$558,D539)</f>
        <v>71813.529605804593</v>
      </c>
      <c r="U539" s="3">
        <f>IF(INDEX([1]非R能力!$FK$9:$FK$558,D539)=0,0,10)</f>
        <v>10</v>
      </c>
      <c r="V539" s="3">
        <f>IF(INDEX([1]非R能力!$FH$9:$FH$558,D539)=0,0,5000)</f>
        <v>5000</v>
      </c>
      <c r="W539" s="3">
        <f>HLOOKUP(W$5,[2]人物技能基础!$O$3:$Q$553,$D539+1,0)</f>
        <v>3.637142857142857</v>
      </c>
      <c r="X539" s="3">
        <f>HLOOKUP(X$5,[2]人物技能基础!$O$3:$Q$553,$D539+1,0)</f>
        <v>2.0186428571428574</v>
      </c>
      <c r="Y539" s="3">
        <f>HLOOKUP(Y$5,[2]人物技能基础!$O$3:$Q$553,$D539+1,0)</f>
        <v>99.964285714285708</v>
      </c>
      <c r="Z539" s="3">
        <f t="shared" si="57"/>
        <v>11084761</v>
      </c>
      <c r="AA539" s="3">
        <f t="shared" si="58"/>
        <v>195856</v>
      </c>
      <c r="AB539" s="3">
        <f t="shared" si="59"/>
        <v>72807</v>
      </c>
      <c r="AC539" s="3">
        <f t="shared" si="60"/>
        <v>72384</v>
      </c>
      <c r="AD539" s="3">
        <f t="shared" si="61"/>
        <v>79655</v>
      </c>
    </row>
    <row r="540" spans="1:30" x14ac:dyDescent="0.15">
      <c r="A540" s="3">
        <v>535</v>
      </c>
      <c r="B540" s="3" t="str">
        <f t="shared" si="56"/>
        <v>通天塔535层boss</v>
      </c>
      <c r="C540" s="3">
        <f>INDEX([5]通天塔!$F$47:$F$1046,A540)</f>
        <v>544</v>
      </c>
      <c r="D540" s="3">
        <f t="shared" si="62"/>
        <v>544</v>
      </c>
      <c r="E540" s="3" t="s">
        <v>25</v>
      </c>
      <c r="F540" s="3" t="s">
        <v>26</v>
      </c>
      <c r="G540" s="3">
        <v>30</v>
      </c>
      <c r="H540" s="3">
        <v>30</v>
      </c>
      <c r="I540" s="3">
        <v>0.2</v>
      </c>
      <c r="J540" s="4">
        <v>0.7</v>
      </c>
      <c r="K540" s="4">
        <v>1</v>
      </c>
      <c r="L540" s="4">
        <v>5</v>
      </c>
      <c r="M540" s="3">
        <v>1</v>
      </c>
      <c r="N540" s="3">
        <v>2</v>
      </c>
      <c r="O540" s="3">
        <f>HLOOKUP(O$5,[1]非R能力!$B$8:$F$558,$D540+1,0)</f>
        <v>2622164.2902593506</v>
      </c>
      <c r="P540" s="3">
        <f>HLOOKUP(P$5,[1]非R能力!$B$8:$F$558,$D540+1,0)</f>
        <v>365056.61814479012</v>
      </c>
      <c r="Q540" s="3">
        <f>HLOOKUP(Q$5,[1]非R能力!$B$8:$F$558,$D540+1,0)</f>
        <v>178607.44765812898</v>
      </c>
      <c r="R540" s="3">
        <f>HLOOKUP(R$5,[1]非R能力!$B$8:$F$558,$D540+1,0)</f>
        <v>55884.117289290334</v>
      </c>
      <c r="S540" s="3">
        <f>HLOOKUP(S$5,[1]非R能力!$B$8:$F$558,$D540+1,0)</f>
        <v>72534.141262928519</v>
      </c>
      <c r="T540" s="3">
        <f>INDEX([1]非R能力!$H$9:$H$558,D540)</f>
        <v>72172.884277496851</v>
      </c>
      <c r="U540" s="3">
        <f>IF(INDEX([1]非R能力!$FK$9:$FK$558,D540)=0,0,10)</f>
        <v>10</v>
      </c>
      <c r="V540" s="3">
        <f>IF(INDEX([1]非R能力!$FH$9:$FH$558,D540)=0,0,5000)</f>
        <v>5000</v>
      </c>
      <c r="W540" s="3">
        <f>HLOOKUP(W$5,[2]人物技能基础!$O$3:$Q$553,$D540+1,0)</f>
        <v>3.637142857142857</v>
      </c>
      <c r="X540" s="3">
        <f>HLOOKUP(X$5,[2]人物技能基础!$O$3:$Q$553,$D540+1,0)</f>
        <v>2.0186428571428574</v>
      </c>
      <c r="Y540" s="3">
        <f>HLOOKUP(Y$5,[2]人物技能基础!$O$3:$Q$553,$D540+1,0)</f>
        <v>99.964285714285708</v>
      </c>
      <c r="Z540" s="3">
        <f t="shared" si="57"/>
        <v>11118385</v>
      </c>
      <c r="AA540" s="3">
        <f t="shared" si="58"/>
        <v>196288</v>
      </c>
      <c r="AB540" s="3">
        <f t="shared" si="59"/>
        <v>73011</v>
      </c>
      <c r="AC540" s="3">
        <f t="shared" si="60"/>
        <v>72534</v>
      </c>
      <c r="AD540" s="3">
        <f t="shared" si="61"/>
        <v>79834</v>
      </c>
    </row>
    <row r="541" spans="1:30" x14ac:dyDescent="0.15">
      <c r="A541" s="3">
        <v>536</v>
      </c>
      <c r="B541" s="3" t="str">
        <f t="shared" si="56"/>
        <v>通天塔536层boss</v>
      </c>
      <c r="C541" s="3">
        <f>INDEX([5]通天塔!$F$47:$F$1046,A541)</f>
        <v>544</v>
      </c>
      <c r="D541" s="3">
        <f t="shared" si="62"/>
        <v>544</v>
      </c>
      <c r="E541" s="3" t="s">
        <v>25</v>
      </c>
      <c r="F541" s="3" t="s">
        <v>26</v>
      </c>
      <c r="G541" s="3">
        <v>30</v>
      </c>
      <c r="H541" s="3">
        <v>30</v>
      </c>
      <c r="I541" s="3">
        <v>0.2</v>
      </c>
      <c r="J541" s="4">
        <v>0.7</v>
      </c>
      <c r="K541" s="4">
        <v>1</v>
      </c>
      <c r="L541" s="4">
        <v>5</v>
      </c>
      <c r="M541" s="3">
        <v>1</v>
      </c>
      <c r="N541" s="3">
        <v>2</v>
      </c>
      <c r="O541" s="3">
        <f>HLOOKUP(O$5,[1]非R能力!$B$8:$F$558,$D541+1,0)</f>
        <v>2622164.2902593506</v>
      </c>
      <c r="P541" s="3">
        <f>HLOOKUP(P$5,[1]非R能力!$B$8:$F$558,$D541+1,0)</f>
        <v>365056.61814479012</v>
      </c>
      <c r="Q541" s="3">
        <f>HLOOKUP(Q$5,[1]非R能力!$B$8:$F$558,$D541+1,0)</f>
        <v>178607.44765812898</v>
      </c>
      <c r="R541" s="3">
        <f>HLOOKUP(R$5,[1]非R能力!$B$8:$F$558,$D541+1,0)</f>
        <v>55884.117289290334</v>
      </c>
      <c r="S541" s="3">
        <f>HLOOKUP(S$5,[1]非R能力!$B$8:$F$558,$D541+1,0)</f>
        <v>72534.141262928519</v>
      </c>
      <c r="T541" s="3">
        <f>INDEX([1]非R能力!$H$9:$H$558,D541)</f>
        <v>72172.884277496851</v>
      </c>
      <c r="U541" s="3">
        <f>IF(INDEX([1]非R能力!$FK$9:$FK$558,D541)=0,0,10)</f>
        <v>10</v>
      </c>
      <c r="V541" s="3">
        <f>IF(INDEX([1]非R能力!$FH$9:$FH$558,D541)=0,0,5000)</f>
        <v>5000</v>
      </c>
      <c r="W541" s="3">
        <f>HLOOKUP(W$5,[2]人物技能基础!$O$3:$Q$553,$D541+1,0)</f>
        <v>3.637142857142857</v>
      </c>
      <c r="X541" s="3">
        <f>HLOOKUP(X$5,[2]人物技能基础!$O$3:$Q$553,$D541+1,0)</f>
        <v>2.0186428571428574</v>
      </c>
      <c r="Y541" s="3">
        <f>HLOOKUP(Y$5,[2]人物技能基础!$O$3:$Q$553,$D541+1,0)</f>
        <v>99.964285714285708</v>
      </c>
      <c r="Z541" s="3">
        <f t="shared" si="57"/>
        <v>11118385</v>
      </c>
      <c r="AA541" s="3">
        <f t="shared" si="58"/>
        <v>196288</v>
      </c>
      <c r="AB541" s="3">
        <f t="shared" si="59"/>
        <v>73011</v>
      </c>
      <c r="AC541" s="3">
        <f t="shared" si="60"/>
        <v>72534</v>
      </c>
      <c r="AD541" s="3">
        <f t="shared" si="61"/>
        <v>79834</v>
      </c>
    </row>
    <row r="542" spans="1:30" x14ac:dyDescent="0.15">
      <c r="A542" s="3">
        <v>537</v>
      </c>
      <c r="B542" s="3" t="str">
        <f t="shared" si="56"/>
        <v>通天塔537层boss</v>
      </c>
      <c r="C542" s="3">
        <f>INDEX([5]通天塔!$F$47:$F$1046,A542)</f>
        <v>545</v>
      </c>
      <c r="D542" s="3">
        <f t="shared" si="62"/>
        <v>545</v>
      </c>
      <c r="E542" s="3" t="s">
        <v>25</v>
      </c>
      <c r="F542" s="3" t="s">
        <v>26</v>
      </c>
      <c r="G542" s="3">
        <v>30</v>
      </c>
      <c r="H542" s="3">
        <v>30</v>
      </c>
      <c r="I542" s="3">
        <v>0.2</v>
      </c>
      <c r="J542" s="4">
        <v>0.7</v>
      </c>
      <c r="K542" s="4">
        <v>1</v>
      </c>
      <c r="L542" s="4">
        <v>5</v>
      </c>
      <c r="M542" s="3">
        <v>1</v>
      </c>
      <c r="N542" s="3">
        <v>2</v>
      </c>
      <c r="O542" s="3">
        <f>HLOOKUP(O$5,[1]非R能力!$B$8:$F$558,$D542+1,0)</f>
        <v>2631459.2324575167</v>
      </c>
      <c r="P542" s="3">
        <f>HLOOKUP(P$5,[1]非R能力!$B$8:$F$558,$D542+1,0)</f>
        <v>366191.74516195984</v>
      </c>
      <c r="Q542" s="3">
        <f>HLOOKUP(Q$5,[1]非R能力!$B$8:$F$558,$D542+1,0)</f>
        <v>178963.58819894746</v>
      </c>
      <c r="R542" s="3">
        <f>HLOOKUP(R$5,[1]非R能力!$B$8:$F$558,$D542+1,0)</f>
        <v>56013.405413199944</v>
      </c>
      <c r="S542" s="3">
        <f>HLOOKUP(S$5,[1]非R能力!$B$8:$F$558,$D542+1,0)</f>
        <v>72662.170847584421</v>
      </c>
      <c r="T542" s="3">
        <f>INDEX([1]非R能力!$H$9:$H$558,D542)</f>
        <v>72533.669960494517</v>
      </c>
      <c r="U542" s="3">
        <f>IF(INDEX([1]非R能力!$FK$9:$FK$558,D542)=0,0,10)</f>
        <v>10</v>
      </c>
      <c r="V542" s="3">
        <f>IF(INDEX([1]非R能力!$FH$9:$FH$558,D542)=0,0,5000)</f>
        <v>5000</v>
      </c>
      <c r="W542" s="3">
        <f>HLOOKUP(W$5,[2]人物技能基础!$O$3:$Q$553,$D542+1,0)</f>
        <v>3.637142857142857</v>
      </c>
      <c r="X542" s="3">
        <f>HLOOKUP(X$5,[2]人物技能基础!$O$3:$Q$553,$D542+1,0)</f>
        <v>2.0186428571428574</v>
      </c>
      <c r="Y542" s="3">
        <f>HLOOKUP(Y$5,[2]人物技能基础!$O$3:$Q$553,$D542+1,0)</f>
        <v>99.964285714285708</v>
      </c>
      <c r="Z542" s="3">
        <f t="shared" si="57"/>
        <v>11155244</v>
      </c>
      <c r="AA542" s="3">
        <f t="shared" si="58"/>
        <v>196706</v>
      </c>
      <c r="AB542" s="3">
        <f t="shared" si="59"/>
        <v>73238</v>
      </c>
      <c r="AC542" s="3">
        <f t="shared" si="60"/>
        <v>72662</v>
      </c>
      <c r="AD542" s="3">
        <f t="shared" si="61"/>
        <v>80019</v>
      </c>
    </row>
    <row r="543" spans="1:30" x14ac:dyDescent="0.15">
      <c r="A543" s="3">
        <v>538</v>
      </c>
      <c r="B543" s="3" t="str">
        <f t="shared" si="56"/>
        <v>通天塔538层boss</v>
      </c>
      <c r="C543" s="3">
        <f>INDEX([5]通天塔!$F$47:$F$1046,A543)</f>
        <v>546</v>
      </c>
      <c r="D543" s="3">
        <f t="shared" si="62"/>
        <v>546</v>
      </c>
      <c r="E543" s="3" t="s">
        <v>25</v>
      </c>
      <c r="F543" s="3" t="s">
        <v>26</v>
      </c>
      <c r="G543" s="3">
        <v>30</v>
      </c>
      <c r="H543" s="3">
        <v>30</v>
      </c>
      <c r="I543" s="3">
        <v>0.2</v>
      </c>
      <c r="J543" s="4">
        <v>0.7</v>
      </c>
      <c r="K543" s="4">
        <v>1</v>
      </c>
      <c r="L543" s="4">
        <v>5</v>
      </c>
      <c r="M543" s="3">
        <v>1</v>
      </c>
      <c r="N543" s="3">
        <v>2</v>
      </c>
      <c r="O543" s="3">
        <f>HLOOKUP(O$5,[1]非R能力!$B$8:$F$558,$D543+1,0)</f>
        <v>2640309.3171627889</v>
      </c>
      <c r="P543" s="3">
        <f>HLOOKUP(P$5,[1]非R能力!$B$8:$F$558,$D543+1,0)</f>
        <v>367192.86182000086</v>
      </c>
      <c r="Q543" s="3">
        <f>HLOOKUP(Q$5,[1]非R能力!$B$8:$F$558,$D543+1,0)</f>
        <v>179353.19906595894</v>
      </c>
      <c r="R543" s="3">
        <f>HLOOKUP(R$5,[1]非R能力!$B$8:$F$558,$D543+1,0)</f>
        <v>56136.590488537913</v>
      </c>
      <c r="S543" s="3">
        <f>HLOOKUP(S$5,[1]非R能力!$B$8:$F$558,$D543+1,0)</f>
        <v>72833.518416403429</v>
      </c>
      <c r="T543" s="3">
        <f>INDEX([1]非R能力!$H$9:$H$558,D543)</f>
        <v>72895.890785398544</v>
      </c>
      <c r="U543" s="3">
        <f>IF(INDEX([1]非R能力!$FK$9:$FK$558,D543)=0,0,10)</f>
        <v>10</v>
      </c>
      <c r="V543" s="3">
        <f>IF(INDEX([1]非R能力!$FH$9:$FH$558,D543)=0,0,5000)</f>
        <v>5000</v>
      </c>
      <c r="W543" s="3">
        <f>HLOOKUP(W$5,[2]人物技能基础!$O$3:$Q$553,$D543+1,0)</f>
        <v>3.637142857142857</v>
      </c>
      <c r="X543" s="3">
        <f>HLOOKUP(X$5,[2]人物技能基础!$O$3:$Q$553,$D543+1,0)</f>
        <v>2.0186428571428574</v>
      </c>
      <c r="Y543" s="3">
        <f>HLOOKUP(Y$5,[2]人物技能基础!$O$3:$Q$553,$D543+1,0)</f>
        <v>99.964285714285708</v>
      </c>
      <c r="Z543" s="3">
        <f t="shared" si="57"/>
        <v>11188497</v>
      </c>
      <c r="AA543" s="3">
        <f t="shared" si="58"/>
        <v>197155</v>
      </c>
      <c r="AB543" s="3">
        <f t="shared" si="59"/>
        <v>73438</v>
      </c>
      <c r="AC543" s="3">
        <f t="shared" si="60"/>
        <v>72833</v>
      </c>
      <c r="AD543" s="3">
        <f t="shared" si="61"/>
        <v>80195</v>
      </c>
    </row>
    <row r="544" spans="1:30" x14ac:dyDescent="0.15">
      <c r="A544" s="3">
        <v>539</v>
      </c>
      <c r="B544" s="3" t="str">
        <f t="shared" si="56"/>
        <v>通天塔539层boss</v>
      </c>
      <c r="C544" s="3">
        <f>INDEX([5]通天塔!$F$47:$F$1046,A544)</f>
        <v>546</v>
      </c>
      <c r="D544" s="3">
        <f t="shared" si="62"/>
        <v>546</v>
      </c>
      <c r="E544" s="3" t="s">
        <v>25</v>
      </c>
      <c r="F544" s="3" t="s">
        <v>26</v>
      </c>
      <c r="G544" s="3">
        <v>30</v>
      </c>
      <c r="H544" s="3">
        <v>30</v>
      </c>
      <c r="I544" s="3">
        <v>0.2</v>
      </c>
      <c r="J544" s="4">
        <v>0.7</v>
      </c>
      <c r="K544" s="4">
        <v>1</v>
      </c>
      <c r="L544" s="4">
        <v>5</v>
      </c>
      <c r="M544" s="3">
        <v>1</v>
      </c>
      <c r="N544" s="3">
        <v>2</v>
      </c>
      <c r="O544" s="3">
        <f>HLOOKUP(O$5,[1]非R能力!$B$8:$F$558,$D544+1,0)</f>
        <v>2640309.3171627889</v>
      </c>
      <c r="P544" s="3">
        <f>HLOOKUP(P$5,[1]非R能力!$B$8:$F$558,$D544+1,0)</f>
        <v>367192.86182000086</v>
      </c>
      <c r="Q544" s="3">
        <f>HLOOKUP(Q$5,[1]非R能力!$B$8:$F$558,$D544+1,0)</f>
        <v>179353.19906595894</v>
      </c>
      <c r="R544" s="3">
        <f>HLOOKUP(R$5,[1]非R能力!$B$8:$F$558,$D544+1,0)</f>
        <v>56136.590488537913</v>
      </c>
      <c r="S544" s="3">
        <f>HLOOKUP(S$5,[1]非R能力!$B$8:$F$558,$D544+1,0)</f>
        <v>72833.518416403429</v>
      </c>
      <c r="T544" s="3">
        <f>INDEX([1]非R能力!$H$9:$H$558,D544)</f>
        <v>72895.890785398544</v>
      </c>
      <c r="U544" s="3">
        <f>IF(INDEX([1]非R能力!$FK$9:$FK$558,D544)=0,0,10)</f>
        <v>10</v>
      </c>
      <c r="V544" s="3">
        <f>IF(INDEX([1]非R能力!$FH$9:$FH$558,D544)=0,0,5000)</f>
        <v>5000</v>
      </c>
      <c r="W544" s="3">
        <f>HLOOKUP(W$5,[2]人物技能基础!$O$3:$Q$553,$D544+1,0)</f>
        <v>3.637142857142857</v>
      </c>
      <c r="X544" s="3">
        <f>HLOOKUP(X$5,[2]人物技能基础!$O$3:$Q$553,$D544+1,0)</f>
        <v>2.0186428571428574</v>
      </c>
      <c r="Y544" s="3">
        <f>HLOOKUP(Y$5,[2]人物技能基础!$O$3:$Q$553,$D544+1,0)</f>
        <v>99.964285714285708</v>
      </c>
      <c r="Z544" s="3">
        <f t="shared" si="57"/>
        <v>11188497</v>
      </c>
      <c r="AA544" s="3">
        <f t="shared" si="58"/>
        <v>197155</v>
      </c>
      <c r="AB544" s="3">
        <f t="shared" si="59"/>
        <v>73438</v>
      </c>
      <c r="AC544" s="3">
        <f t="shared" si="60"/>
        <v>72833</v>
      </c>
      <c r="AD544" s="3">
        <f t="shared" si="61"/>
        <v>80195</v>
      </c>
    </row>
    <row r="545" spans="1:30" x14ac:dyDescent="0.15">
      <c r="A545" s="3">
        <v>540</v>
      </c>
      <c r="B545" s="3" t="str">
        <f t="shared" si="56"/>
        <v>通天塔540层boss</v>
      </c>
      <c r="C545" s="3">
        <f>INDEX([5]通天塔!$F$47:$F$1046,A545)</f>
        <v>547</v>
      </c>
      <c r="D545" s="3">
        <f t="shared" si="62"/>
        <v>547</v>
      </c>
      <c r="E545" s="3" t="s">
        <v>25</v>
      </c>
      <c r="F545" s="3" t="s">
        <v>26</v>
      </c>
      <c r="G545" s="3">
        <v>30</v>
      </c>
      <c r="H545" s="3">
        <v>30</v>
      </c>
      <c r="I545" s="3">
        <v>0.2</v>
      </c>
      <c r="J545" s="4">
        <v>0.7</v>
      </c>
      <c r="K545" s="4">
        <v>1</v>
      </c>
      <c r="L545" s="4">
        <v>5</v>
      </c>
      <c r="M545" s="3">
        <v>1</v>
      </c>
      <c r="N545" s="3">
        <v>2</v>
      </c>
      <c r="O545" s="3">
        <f>HLOOKUP(O$5,[1]非R能力!$B$8:$F$558,$D545+1,0)</f>
        <v>2648690.5882208198</v>
      </c>
      <c r="P545" s="3">
        <f>HLOOKUP(P$5,[1]非R能力!$B$8:$F$558,$D545+1,0)</f>
        <v>368165.72348489286</v>
      </c>
      <c r="Q545" s="3">
        <f>HLOOKUP(Q$5,[1]非R能力!$B$8:$F$558,$D545+1,0)</f>
        <v>179675.7725284622</v>
      </c>
      <c r="R545" s="3">
        <f>HLOOKUP(R$5,[1]非R能力!$B$8:$F$558,$D545+1,0)</f>
        <v>56253.973509192147</v>
      </c>
      <c r="S545" s="3">
        <f>HLOOKUP(S$5,[1]非R能力!$B$8:$F$558,$D545+1,0)</f>
        <v>72954.169730917609</v>
      </c>
      <c r="T545" s="3">
        <f>INDEX([1]非R能力!$H$9:$H$558,D545)</f>
        <v>73259.550888956699</v>
      </c>
      <c r="U545" s="3">
        <f>IF(INDEX([1]非R能力!$FK$9:$FK$558,D545)=0,0,10)</f>
        <v>10</v>
      </c>
      <c r="V545" s="3">
        <f>IF(INDEX([1]非R能力!$FH$9:$FH$558,D545)=0,0,5000)</f>
        <v>5000</v>
      </c>
      <c r="W545" s="3">
        <f>HLOOKUP(W$5,[2]人物技能基础!$O$3:$Q$553,$D545+1,0)</f>
        <v>3.637142857142857</v>
      </c>
      <c r="X545" s="3">
        <f>HLOOKUP(X$5,[2]人物技能基础!$O$3:$Q$553,$D545+1,0)</f>
        <v>2.0186428571428574</v>
      </c>
      <c r="Y545" s="3">
        <f>HLOOKUP(Y$5,[2]人物技能基础!$O$3:$Q$553,$D545+1,0)</f>
        <v>99.964285714285708</v>
      </c>
      <c r="Z545" s="3">
        <f t="shared" si="57"/>
        <v>11220987</v>
      </c>
      <c r="AA545" s="3">
        <f t="shared" si="58"/>
        <v>197533</v>
      </c>
      <c r="AB545" s="3">
        <f t="shared" si="59"/>
        <v>73633</v>
      </c>
      <c r="AC545" s="3">
        <f t="shared" si="60"/>
        <v>72954</v>
      </c>
      <c r="AD545" s="3">
        <f t="shared" si="61"/>
        <v>80362</v>
      </c>
    </row>
    <row r="546" spans="1:30" x14ac:dyDescent="0.15">
      <c r="A546" s="3">
        <v>541</v>
      </c>
      <c r="B546" s="3" t="str">
        <f t="shared" si="56"/>
        <v>通天塔541层boss</v>
      </c>
      <c r="C546" s="3">
        <f>INDEX([5]通天塔!$F$47:$F$1046,A546)</f>
        <v>548</v>
      </c>
      <c r="D546" s="3">
        <f t="shared" si="62"/>
        <v>548</v>
      </c>
      <c r="E546" s="3" t="s">
        <v>25</v>
      </c>
      <c r="F546" s="3" t="s">
        <v>26</v>
      </c>
      <c r="G546" s="3">
        <v>30</v>
      </c>
      <c r="H546" s="3">
        <v>30</v>
      </c>
      <c r="I546" s="3">
        <v>0.2</v>
      </c>
      <c r="J546" s="4">
        <v>0.7</v>
      </c>
      <c r="K546" s="4">
        <v>1</v>
      </c>
      <c r="L546" s="4">
        <v>5</v>
      </c>
      <c r="M546" s="3">
        <v>1</v>
      </c>
      <c r="N546" s="3">
        <v>2</v>
      </c>
      <c r="O546" s="3">
        <f>HLOOKUP(O$5,[1]非R能力!$B$8:$F$558,$D546+1,0)</f>
        <v>2658292.0617478518</v>
      </c>
      <c r="P546" s="3">
        <f>HLOOKUP(P$5,[1]非R能力!$B$8:$F$558,$D546+1,0)</f>
        <v>369169.22264496022</v>
      </c>
      <c r="Q546" s="3">
        <f>HLOOKUP(Q$5,[1]非R能力!$B$8:$F$558,$D546+1,0)</f>
        <v>180003.05970310202</v>
      </c>
      <c r="R546" s="3">
        <f>HLOOKUP(R$5,[1]非R能力!$B$8:$F$558,$D546+1,0)</f>
        <v>56382.787522197395</v>
      </c>
      <c r="S546" s="3">
        <f>HLOOKUP(S$5,[1]非R能力!$B$8:$F$558,$D546+1,0)</f>
        <v>73093.793825790402</v>
      </c>
      <c r="T546" s="3">
        <f>INDEX([1]非R能力!$H$9:$H$558,D546)</f>
        <v>73624.65441406348</v>
      </c>
      <c r="U546" s="3">
        <f>IF(INDEX([1]非R能力!$FK$9:$FK$558,D546)=0,0,10)</f>
        <v>10</v>
      </c>
      <c r="V546" s="3">
        <f>IF(INDEX([1]非R能力!$FH$9:$FH$558,D546)=0,0,5000)</f>
        <v>5000</v>
      </c>
      <c r="W546" s="3">
        <f>HLOOKUP(W$5,[2]人物技能基础!$O$3:$Q$553,$D546+1,0)</f>
        <v>3.637142857142857</v>
      </c>
      <c r="X546" s="3">
        <f>HLOOKUP(X$5,[2]人物技能基础!$O$3:$Q$553,$D546+1,0)</f>
        <v>2.0186428571428574</v>
      </c>
      <c r="Y546" s="3">
        <f>HLOOKUP(Y$5,[2]人物技能基础!$O$3:$Q$553,$D546+1,0)</f>
        <v>99.964285714285708</v>
      </c>
      <c r="Z546" s="3">
        <f t="shared" si="57"/>
        <v>11254369</v>
      </c>
      <c r="AA546" s="3">
        <f t="shared" si="58"/>
        <v>197925</v>
      </c>
      <c r="AB546" s="3">
        <f t="shared" si="59"/>
        <v>73833</v>
      </c>
      <c r="AC546" s="3">
        <f t="shared" si="60"/>
        <v>73093</v>
      </c>
      <c r="AD546" s="3">
        <f t="shared" si="61"/>
        <v>80546</v>
      </c>
    </row>
    <row r="547" spans="1:30" x14ac:dyDescent="0.15">
      <c r="A547" s="3">
        <v>542</v>
      </c>
      <c r="B547" s="3" t="str">
        <f t="shared" si="56"/>
        <v>通天塔542层boss</v>
      </c>
      <c r="C547" s="3">
        <f>INDEX([5]通天塔!$F$47:$F$1046,A547)</f>
        <v>548</v>
      </c>
      <c r="D547" s="3">
        <f t="shared" si="62"/>
        <v>548</v>
      </c>
      <c r="E547" s="3" t="s">
        <v>25</v>
      </c>
      <c r="F547" s="3" t="s">
        <v>26</v>
      </c>
      <c r="G547" s="3">
        <v>30</v>
      </c>
      <c r="H547" s="3">
        <v>30</v>
      </c>
      <c r="I547" s="3">
        <v>0.2</v>
      </c>
      <c r="J547" s="4">
        <v>0.7</v>
      </c>
      <c r="K547" s="4">
        <v>1</v>
      </c>
      <c r="L547" s="4">
        <v>5</v>
      </c>
      <c r="M547" s="3">
        <v>1</v>
      </c>
      <c r="N547" s="3">
        <v>2</v>
      </c>
      <c r="O547" s="3">
        <f>HLOOKUP(O$5,[1]非R能力!$B$8:$F$558,$D547+1,0)</f>
        <v>2658292.0617478518</v>
      </c>
      <c r="P547" s="3">
        <f>HLOOKUP(P$5,[1]非R能力!$B$8:$F$558,$D547+1,0)</f>
        <v>369169.22264496022</v>
      </c>
      <c r="Q547" s="3">
        <f>HLOOKUP(Q$5,[1]非R能力!$B$8:$F$558,$D547+1,0)</f>
        <v>180003.05970310202</v>
      </c>
      <c r="R547" s="3">
        <f>HLOOKUP(R$5,[1]非R能力!$B$8:$F$558,$D547+1,0)</f>
        <v>56382.787522197395</v>
      </c>
      <c r="S547" s="3">
        <f>HLOOKUP(S$5,[1]非R能力!$B$8:$F$558,$D547+1,0)</f>
        <v>73093.793825790402</v>
      </c>
      <c r="T547" s="3">
        <f>INDEX([1]非R能力!$H$9:$H$558,D547)</f>
        <v>73624.65441406348</v>
      </c>
      <c r="U547" s="3">
        <f>IF(INDEX([1]非R能力!$FK$9:$FK$558,D547)=0,0,10)</f>
        <v>10</v>
      </c>
      <c r="V547" s="3">
        <f>IF(INDEX([1]非R能力!$FH$9:$FH$558,D547)=0,0,5000)</f>
        <v>5000</v>
      </c>
      <c r="W547" s="3">
        <f>HLOOKUP(W$5,[2]人物技能基础!$O$3:$Q$553,$D547+1,0)</f>
        <v>3.637142857142857</v>
      </c>
      <c r="X547" s="3">
        <f>HLOOKUP(X$5,[2]人物技能基础!$O$3:$Q$553,$D547+1,0)</f>
        <v>2.0186428571428574</v>
      </c>
      <c r="Y547" s="3">
        <f>HLOOKUP(Y$5,[2]人物技能基础!$O$3:$Q$553,$D547+1,0)</f>
        <v>99.964285714285708</v>
      </c>
      <c r="Z547" s="3">
        <f t="shared" si="57"/>
        <v>11254369</v>
      </c>
      <c r="AA547" s="3">
        <f t="shared" si="58"/>
        <v>197925</v>
      </c>
      <c r="AB547" s="3">
        <f t="shared" si="59"/>
        <v>73833</v>
      </c>
      <c r="AC547" s="3">
        <f t="shared" si="60"/>
        <v>73093</v>
      </c>
      <c r="AD547" s="3">
        <f t="shared" si="61"/>
        <v>80546</v>
      </c>
    </row>
    <row r="548" spans="1:30" x14ac:dyDescent="0.15">
      <c r="A548" s="3">
        <v>543</v>
      </c>
      <c r="B548" s="3" t="str">
        <f t="shared" si="56"/>
        <v>通天塔543层boss</v>
      </c>
      <c r="C548" s="3">
        <f>INDEX([5]通天塔!$F$47:$F$1046,A548)</f>
        <v>549</v>
      </c>
      <c r="D548" s="3">
        <f t="shared" si="62"/>
        <v>549</v>
      </c>
      <c r="E548" s="3" t="s">
        <v>25</v>
      </c>
      <c r="F548" s="3" t="s">
        <v>26</v>
      </c>
      <c r="G548" s="3">
        <v>30</v>
      </c>
      <c r="H548" s="3">
        <v>30</v>
      </c>
      <c r="I548" s="3">
        <v>0.2</v>
      </c>
      <c r="J548" s="4">
        <v>0.7</v>
      </c>
      <c r="K548" s="4">
        <v>1</v>
      </c>
      <c r="L548" s="4">
        <v>5</v>
      </c>
      <c r="M548" s="3">
        <v>1</v>
      </c>
      <c r="N548" s="3">
        <v>2</v>
      </c>
      <c r="O548" s="3">
        <f>HLOOKUP(O$5,[1]非R能力!$B$8:$F$558,$D548+1,0)</f>
        <v>2666244.0286336821</v>
      </c>
      <c r="P548" s="3">
        <f>HLOOKUP(P$5,[1]非R能力!$B$8:$F$558,$D548+1,0)</f>
        <v>370187.04957815813</v>
      </c>
      <c r="Q548" s="3">
        <f>HLOOKUP(Q$5,[1]非R能力!$B$8:$F$558,$D548+1,0)</f>
        <v>180318.05360763284</v>
      </c>
      <c r="R548" s="3">
        <f>HLOOKUP(R$5,[1]非R能力!$B$8:$F$558,$D548+1,0)</f>
        <v>56503.776723063675</v>
      </c>
      <c r="S548" s="3">
        <f>HLOOKUP(S$5,[1]非R能力!$B$8:$F$558,$D548+1,0)</f>
        <v>73210.803060086808</v>
      </c>
      <c r="T548" s="3">
        <f>INDEX([1]非R能力!$H$9:$H$558,D548)</f>
        <v>73991.205509759995</v>
      </c>
      <c r="U548" s="3">
        <f>IF(INDEX([1]非R能力!$FK$9:$FK$558,D548)=0,0,10)</f>
        <v>10</v>
      </c>
      <c r="V548" s="3">
        <f>IF(INDEX([1]非R能力!$FH$9:$FH$558,D548)=0,0,5000)</f>
        <v>5000</v>
      </c>
      <c r="W548" s="3">
        <f>HLOOKUP(W$5,[2]人物技能基础!$O$3:$Q$553,$D548+1,0)</f>
        <v>3.637142857142857</v>
      </c>
      <c r="X548" s="3">
        <f>HLOOKUP(X$5,[2]人物技能基础!$O$3:$Q$553,$D548+1,0)</f>
        <v>2.0186428571428574</v>
      </c>
      <c r="Y548" s="3">
        <f>HLOOKUP(Y$5,[2]人物技能基础!$O$3:$Q$553,$D548+1,0)</f>
        <v>99.964285714285708</v>
      </c>
      <c r="Z548" s="3">
        <f t="shared" si="57"/>
        <v>11288127</v>
      </c>
      <c r="AA548" s="3">
        <f t="shared" si="58"/>
        <v>198293</v>
      </c>
      <c r="AB548" s="3">
        <f t="shared" si="59"/>
        <v>74037</v>
      </c>
      <c r="AC548" s="3">
        <f t="shared" si="60"/>
        <v>73210</v>
      </c>
      <c r="AD548" s="3">
        <f t="shared" si="61"/>
        <v>80719</v>
      </c>
    </row>
    <row r="549" spans="1:30" x14ac:dyDescent="0.15">
      <c r="A549" s="3">
        <v>544</v>
      </c>
      <c r="B549" s="3" t="str">
        <f t="shared" si="56"/>
        <v>通天塔544层boss</v>
      </c>
      <c r="C549" s="3">
        <f>INDEX([5]通天塔!$F$47:$F$1046,A549)</f>
        <v>550</v>
      </c>
      <c r="D549" s="3">
        <f t="shared" si="62"/>
        <v>550</v>
      </c>
      <c r="E549" s="3" t="s">
        <v>25</v>
      </c>
      <c r="F549" s="3" t="s">
        <v>26</v>
      </c>
      <c r="G549" s="3">
        <v>30</v>
      </c>
      <c r="H549" s="3">
        <v>30</v>
      </c>
      <c r="I549" s="3">
        <v>0.2</v>
      </c>
      <c r="J549" s="4">
        <v>0.7</v>
      </c>
      <c r="K549" s="4">
        <v>1</v>
      </c>
      <c r="L549" s="4">
        <v>5</v>
      </c>
      <c r="M549" s="3">
        <v>1</v>
      </c>
      <c r="N549" s="3">
        <v>2</v>
      </c>
      <c r="O549" s="3">
        <f>HLOOKUP(O$5,[1]非R能力!$B$8:$F$558,$D549+1,0)</f>
        <v>2674530.2363424227</v>
      </c>
      <c r="P549" s="3">
        <f>HLOOKUP(P$5,[1]非R能力!$B$8:$F$558,$D549+1,0)</f>
        <v>371147.94865448773</v>
      </c>
      <c r="Q549" s="3">
        <f>HLOOKUP(Q$5,[1]非R能力!$B$8:$F$558,$D549+1,0)</f>
        <v>180663.03073300805</v>
      </c>
      <c r="R549" s="3">
        <f>HLOOKUP(R$5,[1]非R能力!$B$8:$F$558,$D549+1,0)</f>
        <v>56616.730527455926</v>
      </c>
      <c r="S549" s="3">
        <f>HLOOKUP(S$5,[1]非R能力!$B$8:$F$558,$D549+1,0)</f>
        <v>73368.568621644255</v>
      </c>
      <c r="T549" s="3">
        <f>INDEX([1]非R能力!$H$9:$H$558,D549)</f>
        <v>74359.2083312342</v>
      </c>
      <c r="U549" s="3">
        <f>IF(INDEX([1]非R能力!$FK$9:$FK$558,D549)=0,0,10)</f>
        <v>10</v>
      </c>
      <c r="V549" s="3">
        <f>IF(INDEX([1]非R能力!$FH$9:$FH$558,D549)=0,0,5000)</f>
        <v>5000</v>
      </c>
      <c r="W549" s="3">
        <f>HLOOKUP(W$5,[2]人物技能基础!$O$3:$Q$553,$D549+1,0)</f>
        <v>3.637142857142857</v>
      </c>
      <c r="X549" s="3">
        <f>HLOOKUP(X$5,[2]人物技能基础!$O$3:$Q$553,$D549+1,0)</f>
        <v>2.0186428571428574</v>
      </c>
      <c r="Y549" s="3">
        <f>HLOOKUP(Y$5,[2]人物技能基础!$O$3:$Q$553,$D549+1,0)</f>
        <v>99.964285714285708</v>
      </c>
      <c r="Z549" s="3">
        <f t="shared" si="57"/>
        <v>11320385</v>
      </c>
      <c r="AA549" s="3">
        <f t="shared" si="58"/>
        <v>198693</v>
      </c>
      <c r="AB549" s="3">
        <f t="shared" si="59"/>
        <v>74229</v>
      </c>
      <c r="AC549" s="3">
        <f t="shared" si="60"/>
        <v>73368</v>
      </c>
      <c r="AD549" s="3">
        <f t="shared" si="61"/>
        <v>80881</v>
      </c>
    </row>
    <row r="550" spans="1:30" x14ac:dyDescent="0.15">
      <c r="A550" s="3">
        <v>545</v>
      </c>
      <c r="B550" s="3" t="str">
        <f t="shared" si="56"/>
        <v>通天塔545层boss</v>
      </c>
      <c r="C550" s="3">
        <f>INDEX([5]通天塔!$F$47:$F$1046,A550)</f>
        <v>550</v>
      </c>
      <c r="D550" s="3">
        <f t="shared" si="62"/>
        <v>550</v>
      </c>
      <c r="E550" s="3" t="s">
        <v>25</v>
      </c>
      <c r="F550" s="3" t="s">
        <v>26</v>
      </c>
      <c r="G550" s="3">
        <v>30</v>
      </c>
      <c r="H550" s="3">
        <v>30</v>
      </c>
      <c r="I550" s="3">
        <v>0.2</v>
      </c>
      <c r="J550" s="4">
        <v>0.7</v>
      </c>
      <c r="K550" s="4">
        <v>1</v>
      </c>
      <c r="L550" s="4">
        <v>5</v>
      </c>
      <c r="M550" s="3">
        <v>1</v>
      </c>
      <c r="N550" s="3">
        <v>2</v>
      </c>
      <c r="O550" s="3">
        <f>HLOOKUP(O$5,[1]非R能力!$B$8:$F$558,$D550+1,0)</f>
        <v>2674530.2363424227</v>
      </c>
      <c r="P550" s="3">
        <f>HLOOKUP(P$5,[1]非R能力!$B$8:$F$558,$D550+1,0)</f>
        <v>371147.94865448773</v>
      </c>
      <c r="Q550" s="3">
        <f>HLOOKUP(Q$5,[1]非R能力!$B$8:$F$558,$D550+1,0)</f>
        <v>180663.03073300805</v>
      </c>
      <c r="R550" s="3">
        <f>HLOOKUP(R$5,[1]非R能力!$B$8:$F$558,$D550+1,0)</f>
        <v>56616.730527455926</v>
      </c>
      <c r="S550" s="3">
        <f>HLOOKUP(S$5,[1]非R能力!$B$8:$F$558,$D550+1,0)</f>
        <v>73368.568621644255</v>
      </c>
      <c r="T550" s="3">
        <f>INDEX([1]非R能力!$H$9:$H$558,D550)</f>
        <v>74359.2083312342</v>
      </c>
      <c r="U550" s="3">
        <f>IF(INDEX([1]非R能力!$FK$9:$FK$558,D550)=0,0,10)</f>
        <v>10</v>
      </c>
      <c r="V550" s="3">
        <f>IF(INDEX([1]非R能力!$FH$9:$FH$558,D550)=0,0,5000)</f>
        <v>5000</v>
      </c>
      <c r="W550" s="3">
        <f>HLOOKUP(W$5,[2]人物技能基础!$O$3:$Q$553,$D550+1,0)</f>
        <v>3.637142857142857</v>
      </c>
      <c r="X550" s="3">
        <f>HLOOKUP(X$5,[2]人物技能基础!$O$3:$Q$553,$D550+1,0)</f>
        <v>2.0186428571428574</v>
      </c>
      <c r="Y550" s="3">
        <f>HLOOKUP(Y$5,[2]人物技能基础!$O$3:$Q$553,$D550+1,0)</f>
        <v>99.964285714285708</v>
      </c>
      <c r="Z550" s="3">
        <f t="shared" si="57"/>
        <v>11320385</v>
      </c>
      <c r="AA550" s="3">
        <f t="shared" si="58"/>
        <v>198693</v>
      </c>
      <c r="AB550" s="3">
        <f t="shared" si="59"/>
        <v>74229</v>
      </c>
      <c r="AC550" s="3">
        <f t="shared" si="60"/>
        <v>73368</v>
      </c>
      <c r="AD550" s="3">
        <f t="shared" si="61"/>
        <v>80881</v>
      </c>
    </row>
    <row r="551" spans="1:30" x14ac:dyDescent="0.15">
      <c r="A551" s="3">
        <v>546</v>
      </c>
      <c r="B551" s="3" t="str">
        <f t="shared" si="56"/>
        <v>通天塔546层boss</v>
      </c>
      <c r="C551" s="3">
        <f>INDEX([5]通天塔!$F$47:$F$1046,A551)</f>
        <v>550</v>
      </c>
      <c r="D551" s="3">
        <f t="shared" si="62"/>
        <v>550</v>
      </c>
      <c r="E551" s="3" t="s">
        <v>25</v>
      </c>
      <c r="F551" s="3" t="s">
        <v>26</v>
      </c>
      <c r="G551" s="3">
        <v>30</v>
      </c>
      <c r="H551" s="3">
        <v>30</v>
      </c>
      <c r="I551" s="3">
        <v>0.2</v>
      </c>
      <c r="J551" s="4">
        <v>0.7</v>
      </c>
      <c r="K551" s="4">
        <v>1</v>
      </c>
      <c r="L551" s="4">
        <v>5</v>
      </c>
      <c r="M551" s="3">
        <v>1</v>
      </c>
      <c r="N551" s="3">
        <v>2</v>
      </c>
      <c r="O551" s="3">
        <f>HLOOKUP(O$5,[1]非R能力!$B$8:$F$558,$D551+1,0)</f>
        <v>2674530.2363424227</v>
      </c>
      <c r="P551" s="3">
        <f>HLOOKUP(P$5,[1]非R能力!$B$8:$F$558,$D551+1,0)</f>
        <v>371147.94865448773</v>
      </c>
      <c r="Q551" s="3">
        <f>HLOOKUP(Q$5,[1]非R能力!$B$8:$F$558,$D551+1,0)</f>
        <v>180663.03073300805</v>
      </c>
      <c r="R551" s="3">
        <f>HLOOKUP(R$5,[1]非R能力!$B$8:$F$558,$D551+1,0)</f>
        <v>56616.730527455926</v>
      </c>
      <c r="S551" s="3">
        <f>HLOOKUP(S$5,[1]非R能力!$B$8:$F$558,$D551+1,0)</f>
        <v>73368.568621644255</v>
      </c>
      <c r="T551" s="3">
        <f>INDEX([1]非R能力!$H$9:$H$558,D551)</f>
        <v>74359.2083312342</v>
      </c>
      <c r="U551" s="3">
        <f>IF(INDEX([1]非R能力!$FK$9:$FK$558,D551)=0,0,10)</f>
        <v>10</v>
      </c>
      <c r="V551" s="3">
        <f>IF(INDEX([1]非R能力!$FH$9:$FH$558,D551)=0,0,5000)</f>
        <v>5000</v>
      </c>
      <c r="W551" s="3">
        <f>HLOOKUP(W$5,[2]人物技能基础!$O$3:$Q$553,$D551+1,0)</f>
        <v>3.637142857142857</v>
      </c>
      <c r="X551" s="3">
        <f>HLOOKUP(X$5,[2]人物技能基础!$O$3:$Q$553,$D551+1,0)</f>
        <v>2.0186428571428574</v>
      </c>
      <c r="Y551" s="3">
        <f>HLOOKUP(Y$5,[2]人物技能基础!$O$3:$Q$553,$D551+1,0)</f>
        <v>99.964285714285708</v>
      </c>
      <c r="Z551" s="3">
        <f t="shared" si="57"/>
        <v>11320385</v>
      </c>
      <c r="AA551" s="3">
        <f t="shared" si="58"/>
        <v>198693</v>
      </c>
      <c r="AB551" s="3">
        <f t="shared" si="59"/>
        <v>74229</v>
      </c>
      <c r="AC551" s="3">
        <f t="shared" si="60"/>
        <v>73368</v>
      </c>
      <c r="AD551" s="3">
        <f t="shared" si="61"/>
        <v>80881</v>
      </c>
    </row>
    <row r="552" spans="1:30" x14ac:dyDescent="0.15">
      <c r="A552" s="3">
        <v>547</v>
      </c>
      <c r="B552" s="3" t="str">
        <f t="shared" si="56"/>
        <v>通天塔547层boss</v>
      </c>
      <c r="C552" s="3">
        <f>INDEX([5]通天塔!$F$47:$F$1046,A552)</f>
        <v>550</v>
      </c>
      <c r="D552" s="3">
        <f t="shared" si="62"/>
        <v>550</v>
      </c>
      <c r="E552" s="3" t="s">
        <v>25</v>
      </c>
      <c r="F552" s="3" t="s">
        <v>26</v>
      </c>
      <c r="G552" s="3">
        <v>30</v>
      </c>
      <c r="H552" s="3">
        <v>30</v>
      </c>
      <c r="I552" s="3">
        <v>0.2</v>
      </c>
      <c r="J552" s="4">
        <v>0.7</v>
      </c>
      <c r="K552" s="4">
        <v>1</v>
      </c>
      <c r="L552" s="4">
        <v>5</v>
      </c>
      <c r="M552" s="3">
        <v>1</v>
      </c>
      <c r="N552" s="3">
        <v>2</v>
      </c>
      <c r="O552" s="3">
        <f>HLOOKUP(O$5,[1]非R能力!$B$8:$F$558,$D552+1,0)</f>
        <v>2674530.2363424227</v>
      </c>
      <c r="P552" s="3">
        <f>HLOOKUP(P$5,[1]非R能力!$B$8:$F$558,$D552+1,0)</f>
        <v>371147.94865448773</v>
      </c>
      <c r="Q552" s="3">
        <f>HLOOKUP(Q$5,[1]非R能力!$B$8:$F$558,$D552+1,0)</f>
        <v>180663.03073300805</v>
      </c>
      <c r="R552" s="3">
        <f>HLOOKUP(R$5,[1]非R能力!$B$8:$F$558,$D552+1,0)</f>
        <v>56616.730527455926</v>
      </c>
      <c r="S552" s="3">
        <f>HLOOKUP(S$5,[1]非R能力!$B$8:$F$558,$D552+1,0)</f>
        <v>73368.568621644255</v>
      </c>
      <c r="T552" s="3">
        <f>INDEX([1]非R能力!$H$9:$H$558,D552)</f>
        <v>74359.2083312342</v>
      </c>
      <c r="U552" s="3">
        <f>IF(INDEX([1]非R能力!$FK$9:$FK$558,D552)=0,0,10)</f>
        <v>10</v>
      </c>
      <c r="V552" s="3">
        <f>IF(INDEX([1]非R能力!$FH$9:$FH$558,D552)=0,0,5000)</f>
        <v>5000</v>
      </c>
      <c r="W552" s="3">
        <f>HLOOKUP(W$5,[2]人物技能基础!$O$3:$Q$553,$D552+1,0)</f>
        <v>3.637142857142857</v>
      </c>
      <c r="X552" s="3">
        <f>HLOOKUP(X$5,[2]人物技能基础!$O$3:$Q$553,$D552+1,0)</f>
        <v>2.0186428571428574</v>
      </c>
      <c r="Y552" s="3">
        <f>HLOOKUP(Y$5,[2]人物技能基础!$O$3:$Q$553,$D552+1,0)</f>
        <v>99.964285714285708</v>
      </c>
      <c r="Z552" s="3">
        <f t="shared" si="57"/>
        <v>11320385</v>
      </c>
      <c r="AA552" s="3">
        <f t="shared" si="58"/>
        <v>198693</v>
      </c>
      <c r="AB552" s="3">
        <f t="shared" si="59"/>
        <v>74229</v>
      </c>
      <c r="AC552" s="3">
        <f t="shared" si="60"/>
        <v>73368</v>
      </c>
      <c r="AD552" s="3">
        <f t="shared" si="61"/>
        <v>80881</v>
      </c>
    </row>
    <row r="553" spans="1:30" x14ac:dyDescent="0.15">
      <c r="A553" s="3">
        <v>548</v>
      </c>
      <c r="B553" s="3" t="str">
        <f t="shared" si="56"/>
        <v>通天塔548层boss</v>
      </c>
      <c r="C553" s="3">
        <f>INDEX([5]通天塔!$F$47:$F$1046,A553)</f>
        <v>550</v>
      </c>
      <c r="D553" s="3">
        <f t="shared" si="62"/>
        <v>550</v>
      </c>
      <c r="E553" s="3" t="s">
        <v>25</v>
      </c>
      <c r="F553" s="3" t="s">
        <v>26</v>
      </c>
      <c r="G553" s="3">
        <v>30</v>
      </c>
      <c r="H553" s="3">
        <v>30</v>
      </c>
      <c r="I553" s="3">
        <v>0.2</v>
      </c>
      <c r="J553" s="4">
        <v>0.7</v>
      </c>
      <c r="K553" s="4">
        <v>1</v>
      </c>
      <c r="L553" s="4">
        <v>5</v>
      </c>
      <c r="M553" s="3">
        <v>1</v>
      </c>
      <c r="N553" s="3">
        <v>2</v>
      </c>
      <c r="O553" s="3">
        <f>HLOOKUP(O$5,[1]非R能力!$B$8:$F$558,$D553+1,0)</f>
        <v>2674530.2363424227</v>
      </c>
      <c r="P553" s="3">
        <f>HLOOKUP(P$5,[1]非R能力!$B$8:$F$558,$D553+1,0)</f>
        <v>371147.94865448773</v>
      </c>
      <c r="Q553" s="3">
        <f>HLOOKUP(Q$5,[1]非R能力!$B$8:$F$558,$D553+1,0)</f>
        <v>180663.03073300805</v>
      </c>
      <c r="R553" s="3">
        <f>HLOOKUP(R$5,[1]非R能力!$B$8:$F$558,$D553+1,0)</f>
        <v>56616.730527455926</v>
      </c>
      <c r="S553" s="3">
        <f>HLOOKUP(S$5,[1]非R能力!$B$8:$F$558,$D553+1,0)</f>
        <v>73368.568621644255</v>
      </c>
      <c r="T553" s="3">
        <f>INDEX([1]非R能力!$H$9:$H$558,D553)</f>
        <v>74359.2083312342</v>
      </c>
      <c r="U553" s="3">
        <f>IF(INDEX([1]非R能力!$FK$9:$FK$558,D553)=0,0,10)</f>
        <v>10</v>
      </c>
      <c r="V553" s="3">
        <f>IF(INDEX([1]非R能力!$FH$9:$FH$558,D553)=0,0,5000)</f>
        <v>5000</v>
      </c>
      <c r="W553" s="3">
        <f>HLOOKUP(W$5,[2]人物技能基础!$O$3:$Q$553,$D553+1,0)</f>
        <v>3.637142857142857</v>
      </c>
      <c r="X553" s="3">
        <f>HLOOKUP(X$5,[2]人物技能基础!$O$3:$Q$553,$D553+1,0)</f>
        <v>2.0186428571428574</v>
      </c>
      <c r="Y553" s="3">
        <f>HLOOKUP(Y$5,[2]人物技能基础!$O$3:$Q$553,$D553+1,0)</f>
        <v>99.964285714285708</v>
      </c>
      <c r="Z553" s="3">
        <f t="shared" si="57"/>
        <v>11320385</v>
      </c>
      <c r="AA553" s="3">
        <f t="shared" si="58"/>
        <v>198693</v>
      </c>
      <c r="AB553" s="3">
        <f t="shared" si="59"/>
        <v>74229</v>
      </c>
      <c r="AC553" s="3">
        <f t="shared" si="60"/>
        <v>73368</v>
      </c>
      <c r="AD553" s="3">
        <f t="shared" si="61"/>
        <v>80881</v>
      </c>
    </row>
    <row r="554" spans="1:30" x14ac:dyDescent="0.15">
      <c r="A554" s="3">
        <v>549</v>
      </c>
      <c r="B554" s="3" t="str">
        <f t="shared" si="56"/>
        <v>通天塔549层boss</v>
      </c>
      <c r="C554" s="3">
        <f>INDEX([5]通天塔!$F$47:$F$1046,A554)</f>
        <v>550</v>
      </c>
      <c r="D554" s="3">
        <f t="shared" si="62"/>
        <v>550</v>
      </c>
      <c r="E554" s="3" t="s">
        <v>25</v>
      </c>
      <c r="F554" s="3" t="s">
        <v>26</v>
      </c>
      <c r="G554" s="3">
        <v>30</v>
      </c>
      <c r="H554" s="3">
        <v>30</v>
      </c>
      <c r="I554" s="3">
        <v>0.2</v>
      </c>
      <c r="J554" s="4">
        <v>0.7</v>
      </c>
      <c r="K554" s="4">
        <v>1</v>
      </c>
      <c r="L554" s="4">
        <v>5</v>
      </c>
      <c r="M554" s="3">
        <v>1</v>
      </c>
      <c r="N554" s="3">
        <v>2</v>
      </c>
      <c r="O554" s="3">
        <f>HLOOKUP(O$5,[1]非R能力!$B$8:$F$558,$D554+1,0)</f>
        <v>2674530.2363424227</v>
      </c>
      <c r="P554" s="3">
        <f>HLOOKUP(P$5,[1]非R能力!$B$8:$F$558,$D554+1,0)</f>
        <v>371147.94865448773</v>
      </c>
      <c r="Q554" s="3">
        <f>HLOOKUP(Q$5,[1]非R能力!$B$8:$F$558,$D554+1,0)</f>
        <v>180663.03073300805</v>
      </c>
      <c r="R554" s="3">
        <f>HLOOKUP(R$5,[1]非R能力!$B$8:$F$558,$D554+1,0)</f>
        <v>56616.730527455926</v>
      </c>
      <c r="S554" s="3">
        <f>HLOOKUP(S$5,[1]非R能力!$B$8:$F$558,$D554+1,0)</f>
        <v>73368.568621644255</v>
      </c>
      <c r="T554" s="3">
        <f>INDEX([1]非R能力!$H$9:$H$558,D554)</f>
        <v>74359.2083312342</v>
      </c>
      <c r="U554" s="3">
        <f>IF(INDEX([1]非R能力!$FK$9:$FK$558,D554)=0,0,10)</f>
        <v>10</v>
      </c>
      <c r="V554" s="3">
        <f>IF(INDEX([1]非R能力!$FH$9:$FH$558,D554)=0,0,5000)</f>
        <v>5000</v>
      </c>
      <c r="W554" s="3">
        <f>HLOOKUP(W$5,[2]人物技能基础!$O$3:$Q$553,$D554+1,0)</f>
        <v>3.637142857142857</v>
      </c>
      <c r="X554" s="3">
        <f>HLOOKUP(X$5,[2]人物技能基础!$O$3:$Q$553,$D554+1,0)</f>
        <v>2.0186428571428574</v>
      </c>
      <c r="Y554" s="3">
        <f>HLOOKUP(Y$5,[2]人物技能基础!$O$3:$Q$553,$D554+1,0)</f>
        <v>99.964285714285708</v>
      </c>
      <c r="Z554" s="3">
        <f t="shared" si="57"/>
        <v>11320385</v>
      </c>
      <c r="AA554" s="3">
        <f t="shared" si="58"/>
        <v>198693</v>
      </c>
      <c r="AB554" s="3">
        <f t="shared" si="59"/>
        <v>74229</v>
      </c>
      <c r="AC554" s="3">
        <f t="shared" si="60"/>
        <v>73368</v>
      </c>
      <c r="AD554" s="3">
        <f t="shared" si="61"/>
        <v>80881</v>
      </c>
    </row>
    <row r="555" spans="1:30" x14ac:dyDescent="0.15">
      <c r="A555" s="3">
        <v>550</v>
      </c>
      <c r="B555" s="3" t="str">
        <f t="shared" si="56"/>
        <v>通天塔550层boss</v>
      </c>
      <c r="C555" s="3">
        <f>INDEX([5]通天塔!$F$47:$F$1046,A555)</f>
        <v>550</v>
      </c>
      <c r="D555" s="3">
        <f t="shared" si="62"/>
        <v>550</v>
      </c>
      <c r="E555" s="3" t="s">
        <v>25</v>
      </c>
      <c r="F555" s="3" t="s">
        <v>26</v>
      </c>
      <c r="G555" s="3">
        <v>30</v>
      </c>
      <c r="H555" s="3">
        <v>30</v>
      </c>
      <c r="I555" s="3">
        <v>0.2</v>
      </c>
      <c r="J555" s="4">
        <v>0.7</v>
      </c>
      <c r="K555" s="4">
        <v>1</v>
      </c>
      <c r="L555" s="4">
        <v>5</v>
      </c>
      <c r="M555" s="3">
        <v>1</v>
      </c>
      <c r="N555" s="3">
        <v>2</v>
      </c>
      <c r="O555" s="3">
        <f>HLOOKUP(O$5,[1]非R能力!$B$8:$F$558,$D555+1,0)</f>
        <v>2674530.2363424227</v>
      </c>
      <c r="P555" s="3">
        <f>HLOOKUP(P$5,[1]非R能力!$B$8:$F$558,$D555+1,0)</f>
        <v>371147.94865448773</v>
      </c>
      <c r="Q555" s="3">
        <f>HLOOKUP(Q$5,[1]非R能力!$B$8:$F$558,$D555+1,0)</f>
        <v>180663.03073300805</v>
      </c>
      <c r="R555" s="3">
        <f>HLOOKUP(R$5,[1]非R能力!$B$8:$F$558,$D555+1,0)</f>
        <v>56616.730527455926</v>
      </c>
      <c r="S555" s="3">
        <f>HLOOKUP(S$5,[1]非R能力!$B$8:$F$558,$D555+1,0)</f>
        <v>73368.568621644255</v>
      </c>
      <c r="T555" s="3">
        <f>INDEX([1]非R能力!$H$9:$H$558,D555)</f>
        <v>74359.2083312342</v>
      </c>
      <c r="U555" s="3">
        <f>IF(INDEX([1]非R能力!$FK$9:$FK$558,D555)=0,0,10)</f>
        <v>10</v>
      </c>
      <c r="V555" s="3">
        <f>IF(INDEX([1]非R能力!$FH$9:$FH$558,D555)=0,0,5000)</f>
        <v>5000</v>
      </c>
      <c r="W555" s="3">
        <f>HLOOKUP(W$5,[2]人物技能基础!$O$3:$Q$553,$D555+1,0)</f>
        <v>3.637142857142857</v>
      </c>
      <c r="X555" s="3">
        <f>HLOOKUP(X$5,[2]人物技能基础!$O$3:$Q$553,$D555+1,0)</f>
        <v>2.0186428571428574</v>
      </c>
      <c r="Y555" s="3">
        <f>HLOOKUP(Y$5,[2]人物技能基础!$O$3:$Q$553,$D555+1,0)</f>
        <v>99.964285714285708</v>
      </c>
      <c r="Z555" s="3">
        <f t="shared" si="57"/>
        <v>11320385</v>
      </c>
      <c r="AA555" s="3">
        <f t="shared" si="58"/>
        <v>198693</v>
      </c>
      <c r="AB555" s="3">
        <f t="shared" si="59"/>
        <v>74229</v>
      </c>
      <c r="AC555" s="3">
        <f t="shared" si="60"/>
        <v>73368</v>
      </c>
      <c r="AD555" s="3">
        <f t="shared" si="61"/>
        <v>80881</v>
      </c>
    </row>
    <row r="556" spans="1:30" x14ac:dyDescent="0.15">
      <c r="A556" s="3">
        <v>551</v>
      </c>
      <c r="B556" s="3" t="str">
        <f t="shared" si="56"/>
        <v>通天塔551层boss</v>
      </c>
      <c r="C556" s="3">
        <f>INDEX([5]通天塔!$F$47:$F$1046,A556)</f>
        <v>550</v>
      </c>
      <c r="D556" s="3">
        <f t="shared" si="62"/>
        <v>550</v>
      </c>
      <c r="E556" s="3" t="s">
        <v>25</v>
      </c>
      <c r="F556" s="3" t="s">
        <v>26</v>
      </c>
      <c r="G556" s="3">
        <v>30</v>
      </c>
      <c r="H556" s="3">
        <v>30</v>
      </c>
      <c r="I556" s="3">
        <v>0.2</v>
      </c>
      <c r="J556" s="4">
        <v>0.7</v>
      </c>
      <c r="K556" s="4">
        <v>1</v>
      </c>
      <c r="L556" s="4">
        <v>5</v>
      </c>
      <c r="M556" s="3">
        <v>1</v>
      </c>
      <c r="N556" s="3">
        <v>2</v>
      </c>
      <c r="O556" s="3">
        <f>HLOOKUP(O$5,[1]非R能力!$B$8:$F$558,$D556+1,0)</f>
        <v>2674530.2363424227</v>
      </c>
      <c r="P556" s="3">
        <f>HLOOKUP(P$5,[1]非R能力!$B$8:$F$558,$D556+1,0)</f>
        <v>371147.94865448773</v>
      </c>
      <c r="Q556" s="3">
        <f>HLOOKUP(Q$5,[1]非R能力!$B$8:$F$558,$D556+1,0)</f>
        <v>180663.03073300805</v>
      </c>
      <c r="R556" s="3">
        <f>HLOOKUP(R$5,[1]非R能力!$B$8:$F$558,$D556+1,0)</f>
        <v>56616.730527455926</v>
      </c>
      <c r="S556" s="3">
        <f>HLOOKUP(S$5,[1]非R能力!$B$8:$F$558,$D556+1,0)</f>
        <v>73368.568621644255</v>
      </c>
      <c r="T556" s="3">
        <f>INDEX([1]非R能力!$H$9:$H$558,D556)</f>
        <v>74359.2083312342</v>
      </c>
      <c r="U556" s="3">
        <f>IF(INDEX([1]非R能力!$FK$9:$FK$558,D556)=0,0,10)</f>
        <v>10</v>
      </c>
      <c r="V556" s="3">
        <f>IF(INDEX([1]非R能力!$FH$9:$FH$558,D556)=0,0,5000)</f>
        <v>5000</v>
      </c>
      <c r="W556" s="3">
        <f>HLOOKUP(W$5,[2]人物技能基础!$O$3:$Q$553,$D556+1,0)</f>
        <v>3.637142857142857</v>
      </c>
      <c r="X556" s="3">
        <f>HLOOKUP(X$5,[2]人物技能基础!$O$3:$Q$553,$D556+1,0)</f>
        <v>2.0186428571428574</v>
      </c>
      <c r="Y556" s="3">
        <f>HLOOKUP(Y$5,[2]人物技能基础!$O$3:$Q$553,$D556+1,0)</f>
        <v>99.964285714285708</v>
      </c>
      <c r="Z556" s="3">
        <f t="shared" si="57"/>
        <v>11320385</v>
      </c>
      <c r="AA556" s="3">
        <f t="shared" si="58"/>
        <v>198693</v>
      </c>
      <c r="AB556" s="3">
        <f t="shared" si="59"/>
        <v>74229</v>
      </c>
      <c r="AC556" s="3">
        <f t="shared" si="60"/>
        <v>73368</v>
      </c>
      <c r="AD556" s="3">
        <f t="shared" si="61"/>
        <v>80881</v>
      </c>
    </row>
    <row r="557" spans="1:30" x14ac:dyDescent="0.15">
      <c r="A557" s="3">
        <v>552</v>
      </c>
      <c r="B557" s="3" t="str">
        <f t="shared" si="56"/>
        <v>通天塔552层boss</v>
      </c>
      <c r="C557" s="3">
        <f>INDEX([5]通天塔!$F$47:$F$1046,A557)</f>
        <v>550</v>
      </c>
      <c r="D557" s="3">
        <f t="shared" si="62"/>
        <v>550</v>
      </c>
      <c r="E557" s="3" t="s">
        <v>25</v>
      </c>
      <c r="F557" s="3" t="s">
        <v>26</v>
      </c>
      <c r="G557" s="3">
        <v>30</v>
      </c>
      <c r="H557" s="3">
        <v>30</v>
      </c>
      <c r="I557" s="3">
        <v>0.2</v>
      </c>
      <c r="J557" s="4">
        <v>0.7</v>
      </c>
      <c r="K557" s="4">
        <v>1</v>
      </c>
      <c r="L557" s="4">
        <v>5</v>
      </c>
      <c r="M557" s="3">
        <v>1</v>
      </c>
      <c r="N557" s="3">
        <v>2</v>
      </c>
      <c r="O557" s="3">
        <f>HLOOKUP(O$5,[1]非R能力!$B$8:$F$558,$D557+1,0)</f>
        <v>2674530.2363424227</v>
      </c>
      <c r="P557" s="3">
        <f>HLOOKUP(P$5,[1]非R能力!$B$8:$F$558,$D557+1,0)</f>
        <v>371147.94865448773</v>
      </c>
      <c r="Q557" s="3">
        <f>HLOOKUP(Q$5,[1]非R能力!$B$8:$F$558,$D557+1,0)</f>
        <v>180663.03073300805</v>
      </c>
      <c r="R557" s="3">
        <f>HLOOKUP(R$5,[1]非R能力!$B$8:$F$558,$D557+1,0)</f>
        <v>56616.730527455926</v>
      </c>
      <c r="S557" s="3">
        <f>HLOOKUP(S$5,[1]非R能力!$B$8:$F$558,$D557+1,0)</f>
        <v>73368.568621644255</v>
      </c>
      <c r="T557" s="3">
        <f>INDEX([1]非R能力!$H$9:$H$558,D557)</f>
        <v>74359.2083312342</v>
      </c>
      <c r="U557" s="3">
        <f>IF(INDEX([1]非R能力!$FK$9:$FK$558,D557)=0,0,10)</f>
        <v>10</v>
      </c>
      <c r="V557" s="3">
        <f>IF(INDEX([1]非R能力!$FH$9:$FH$558,D557)=0,0,5000)</f>
        <v>5000</v>
      </c>
      <c r="W557" s="3">
        <f>HLOOKUP(W$5,[2]人物技能基础!$O$3:$Q$553,$D557+1,0)</f>
        <v>3.637142857142857</v>
      </c>
      <c r="X557" s="3">
        <f>HLOOKUP(X$5,[2]人物技能基础!$O$3:$Q$553,$D557+1,0)</f>
        <v>2.0186428571428574</v>
      </c>
      <c r="Y557" s="3">
        <f>HLOOKUP(Y$5,[2]人物技能基础!$O$3:$Q$553,$D557+1,0)</f>
        <v>99.964285714285708</v>
      </c>
      <c r="Z557" s="3">
        <f t="shared" si="57"/>
        <v>11320385</v>
      </c>
      <c r="AA557" s="3">
        <f t="shared" si="58"/>
        <v>198693</v>
      </c>
      <c r="AB557" s="3">
        <f t="shared" si="59"/>
        <v>74229</v>
      </c>
      <c r="AC557" s="3">
        <f t="shared" si="60"/>
        <v>73368</v>
      </c>
      <c r="AD557" s="3">
        <f t="shared" si="61"/>
        <v>80881</v>
      </c>
    </row>
    <row r="558" spans="1:30" x14ac:dyDescent="0.15">
      <c r="A558" s="3">
        <v>553</v>
      </c>
      <c r="B558" s="3" t="str">
        <f t="shared" si="56"/>
        <v>通天塔553层boss</v>
      </c>
      <c r="C558" s="3">
        <f>INDEX([5]通天塔!$F$47:$F$1046,A558)</f>
        <v>550</v>
      </c>
      <c r="D558" s="3">
        <f t="shared" si="62"/>
        <v>550</v>
      </c>
      <c r="E558" s="3" t="s">
        <v>25</v>
      </c>
      <c r="F558" s="3" t="s">
        <v>26</v>
      </c>
      <c r="G558" s="3">
        <v>30</v>
      </c>
      <c r="H558" s="3">
        <v>30</v>
      </c>
      <c r="I558" s="3">
        <v>0.2</v>
      </c>
      <c r="J558" s="4">
        <v>0.7</v>
      </c>
      <c r="K558" s="4">
        <v>1</v>
      </c>
      <c r="L558" s="4">
        <v>5</v>
      </c>
      <c r="M558" s="3">
        <v>1</v>
      </c>
      <c r="N558" s="3">
        <v>2</v>
      </c>
      <c r="O558" s="3">
        <f>HLOOKUP(O$5,[1]非R能力!$B$8:$F$558,$D558+1,0)</f>
        <v>2674530.2363424227</v>
      </c>
      <c r="P558" s="3">
        <f>HLOOKUP(P$5,[1]非R能力!$B$8:$F$558,$D558+1,0)</f>
        <v>371147.94865448773</v>
      </c>
      <c r="Q558" s="3">
        <f>HLOOKUP(Q$5,[1]非R能力!$B$8:$F$558,$D558+1,0)</f>
        <v>180663.03073300805</v>
      </c>
      <c r="R558" s="3">
        <f>HLOOKUP(R$5,[1]非R能力!$B$8:$F$558,$D558+1,0)</f>
        <v>56616.730527455926</v>
      </c>
      <c r="S558" s="3">
        <f>HLOOKUP(S$5,[1]非R能力!$B$8:$F$558,$D558+1,0)</f>
        <v>73368.568621644255</v>
      </c>
      <c r="T558" s="3">
        <f>INDEX([1]非R能力!$H$9:$H$558,D558)</f>
        <v>74359.2083312342</v>
      </c>
      <c r="U558" s="3">
        <f>IF(INDEX([1]非R能力!$FK$9:$FK$558,D558)=0,0,10)</f>
        <v>10</v>
      </c>
      <c r="V558" s="3">
        <f>IF(INDEX([1]非R能力!$FH$9:$FH$558,D558)=0,0,5000)</f>
        <v>5000</v>
      </c>
      <c r="W558" s="3">
        <f>HLOOKUP(W$5,[2]人物技能基础!$O$3:$Q$553,$D558+1,0)</f>
        <v>3.637142857142857</v>
      </c>
      <c r="X558" s="3">
        <f>HLOOKUP(X$5,[2]人物技能基础!$O$3:$Q$553,$D558+1,0)</f>
        <v>2.0186428571428574</v>
      </c>
      <c r="Y558" s="3">
        <f>HLOOKUP(Y$5,[2]人物技能基础!$O$3:$Q$553,$D558+1,0)</f>
        <v>99.964285714285708</v>
      </c>
      <c r="Z558" s="3">
        <f t="shared" si="57"/>
        <v>11320385</v>
      </c>
      <c r="AA558" s="3">
        <f t="shared" si="58"/>
        <v>198693</v>
      </c>
      <c r="AB558" s="3">
        <f t="shared" si="59"/>
        <v>74229</v>
      </c>
      <c r="AC558" s="3">
        <f t="shared" si="60"/>
        <v>73368</v>
      </c>
      <c r="AD558" s="3">
        <f t="shared" si="61"/>
        <v>80881</v>
      </c>
    </row>
    <row r="559" spans="1:30" x14ac:dyDescent="0.15">
      <c r="A559" s="3">
        <v>554</v>
      </c>
      <c r="B559" s="3" t="str">
        <f t="shared" si="56"/>
        <v>通天塔554层boss</v>
      </c>
      <c r="C559" s="3">
        <f>INDEX([5]通天塔!$F$47:$F$1046,A559)</f>
        <v>550</v>
      </c>
      <c r="D559" s="3">
        <f t="shared" si="62"/>
        <v>550</v>
      </c>
      <c r="E559" s="3" t="s">
        <v>25</v>
      </c>
      <c r="F559" s="3" t="s">
        <v>26</v>
      </c>
      <c r="G559" s="3">
        <v>30</v>
      </c>
      <c r="H559" s="3">
        <v>30</v>
      </c>
      <c r="I559" s="3">
        <v>0.2</v>
      </c>
      <c r="J559" s="4">
        <v>0.7</v>
      </c>
      <c r="K559" s="4">
        <v>1</v>
      </c>
      <c r="L559" s="4">
        <v>5</v>
      </c>
      <c r="M559" s="3">
        <v>1</v>
      </c>
      <c r="N559" s="3">
        <v>2</v>
      </c>
      <c r="O559" s="3">
        <f>HLOOKUP(O$5,[1]非R能力!$B$8:$F$558,$D559+1,0)</f>
        <v>2674530.2363424227</v>
      </c>
      <c r="P559" s="3">
        <f>HLOOKUP(P$5,[1]非R能力!$B$8:$F$558,$D559+1,0)</f>
        <v>371147.94865448773</v>
      </c>
      <c r="Q559" s="3">
        <f>HLOOKUP(Q$5,[1]非R能力!$B$8:$F$558,$D559+1,0)</f>
        <v>180663.03073300805</v>
      </c>
      <c r="R559" s="3">
        <f>HLOOKUP(R$5,[1]非R能力!$B$8:$F$558,$D559+1,0)</f>
        <v>56616.730527455926</v>
      </c>
      <c r="S559" s="3">
        <f>HLOOKUP(S$5,[1]非R能力!$B$8:$F$558,$D559+1,0)</f>
        <v>73368.568621644255</v>
      </c>
      <c r="T559" s="3">
        <f>INDEX([1]非R能力!$H$9:$H$558,D559)</f>
        <v>74359.2083312342</v>
      </c>
      <c r="U559" s="3">
        <f>IF(INDEX([1]非R能力!$FK$9:$FK$558,D559)=0,0,10)</f>
        <v>10</v>
      </c>
      <c r="V559" s="3">
        <f>IF(INDEX([1]非R能力!$FH$9:$FH$558,D559)=0,0,5000)</f>
        <v>5000</v>
      </c>
      <c r="W559" s="3">
        <f>HLOOKUP(W$5,[2]人物技能基础!$O$3:$Q$553,$D559+1,0)</f>
        <v>3.637142857142857</v>
      </c>
      <c r="X559" s="3">
        <f>HLOOKUP(X$5,[2]人物技能基础!$O$3:$Q$553,$D559+1,0)</f>
        <v>2.0186428571428574</v>
      </c>
      <c r="Y559" s="3">
        <f>HLOOKUP(Y$5,[2]人物技能基础!$O$3:$Q$553,$D559+1,0)</f>
        <v>99.964285714285708</v>
      </c>
      <c r="Z559" s="3">
        <f t="shared" si="57"/>
        <v>11320385</v>
      </c>
      <c r="AA559" s="3">
        <f t="shared" si="58"/>
        <v>198693</v>
      </c>
      <c r="AB559" s="3">
        <f t="shared" si="59"/>
        <v>74229</v>
      </c>
      <c r="AC559" s="3">
        <f t="shared" si="60"/>
        <v>73368</v>
      </c>
      <c r="AD559" s="3">
        <f t="shared" si="61"/>
        <v>80881</v>
      </c>
    </row>
    <row r="560" spans="1:30" x14ac:dyDescent="0.15">
      <c r="A560" s="3">
        <v>555</v>
      </c>
      <c r="B560" s="3" t="str">
        <f t="shared" si="56"/>
        <v>通天塔555层boss</v>
      </c>
      <c r="C560" s="3">
        <f>INDEX([5]通天塔!$F$47:$F$1046,A560)</f>
        <v>550</v>
      </c>
      <c r="D560" s="3">
        <f t="shared" si="62"/>
        <v>550</v>
      </c>
      <c r="E560" s="3" t="s">
        <v>25</v>
      </c>
      <c r="F560" s="3" t="s">
        <v>26</v>
      </c>
      <c r="G560" s="3">
        <v>30</v>
      </c>
      <c r="H560" s="3">
        <v>30</v>
      </c>
      <c r="I560" s="3">
        <v>0.2</v>
      </c>
      <c r="J560" s="4">
        <v>0.7</v>
      </c>
      <c r="K560" s="4">
        <v>1</v>
      </c>
      <c r="L560" s="4">
        <v>5</v>
      </c>
      <c r="M560" s="3">
        <v>1</v>
      </c>
      <c r="N560" s="3">
        <v>2</v>
      </c>
      <c r="O560" s="3">
        <f>HLOOKUP(O$5,[1]非R能力!$B$8:$F$558,$D560+1,0)</f>
        <v>2674530.2363424227</v>
      </c>
      <c r="P560" s="3">
        <f>HLOOKUP(P$5,[1]非R能力!$B$8:$F$558,$D560+1,0)</f>
        <v>371147.94865448773</v>
      </c>
      <c r="Q560" s="3">
        <f>HLOOKUP(Q$5,[1]非R能力!$B$8:$F$558,$D560+1,0)</f>
        <v>180663.03073300805</v>
      </c>
      <c r="R560" s="3">
        <f>HLOOKUP(R$5,[1]非R能力!$B$8:$F$558,$D560+1,0)</f>
        <v>56616.730527455926</v>
      </c>
      <c r="S560" s="3">
        <f>HLOOKUP(S$5,[1]非R能力!$B$8:$F$558,$D560+1,0)</f>
        <v>73368.568621644255</v>
      </c>
      <c r="T560" s="3">
        <f>INDEX([1]非R能力!$H$9:$H$558,D560)</f>
        <v>74359.2083312342</v>
      </c>
      <c r="U560" s="3">
        <f>IF(INDEX([1]非R能力!$FK$9:$FK$558,D560)=0,0,10)</f>
        <v>10</v>
      </c>
      <c r="V560" s="3">
        <f>IF(INDEX([1]非R能力!$FH$9:$FH$558,D560)=0,0,5000)</f>
        <v>5000</v>
      </c>
      <c r="W560" s="3">
        <f>HLOOKUP(W$5,[2]人物技能基础!$O$3:$Q$553,$D560+1,0)</f>
        <v>3.637142857142857</v>
      </c>
      <c r="X560" s="3">
        <f>HLOOKUP(X$5,[2]人物技能基础!$O$3:$Q$553,$D560+1,0)</f>
        <v>2.0186428571428574</v>
      </c>
      <c r="Y560" s="3">
        <f>HLOOKUP(Y$5,[2]人物技能基础!$O$3:$Q$553,$D560+1,0)</f>
        <v>99.964285714285708</v>
      </c>
      <c r="Z560" s="3">
        <f t="shared" si="57"/>
        <v>11320385</v>
      </c>
      <c r="AA560" s="3">
        <f t="shared" si="58"/>
        <v>198693</v>
      </c>
      <c r="AB560" s="3">
        <f t="shared" si="59"/>
        <v>74229</v>
      </c>
      <c r="AC560" s="3">
        <f t="shared" si="60"/>
        <v>73368</v>
      </c>
      <c r="AD560" s="3">
        <f t="shared" si="61"/>
        <v>80881</v>
      </c>
    </row>
    <row r="561" spans="1:30" x14ac:dyDescent="0.15">
      <c r="A561" s="3">
        <v>556</v>
      </c>
      <c r="B561" s="3" t="str">
        <f t="shared" si="56"/>
        <v>通天塔556层boss</v>
      </c>
      <c r="C561" s="3">
        <f>INDEX([5]通天塔!$F$47:$F$1046,A561)</f>
        <v>550</v>
      </c>
      <c r="D561" s="3">
        <f t="shared" si="62"/>
        <v>550</v>
      </c>
      <c r="E561" s="3" t="s">
        <v>25</v>
      </c>
      <c r="F561" s="3" t="s">
        <v>26</v>
      </c>
      <c r="G561" s="3">
        <v>30</v>
      </c>
      <c r="H561" s="3">
        <v>30</v>
      </c>
      <c r="I561" s="3">
        <v>0.2</v>
      </c>
      <c r="J561" s="4">
        <v>0.7</v>
      </c>
      <c r="K561" s="4">
        <v>1</v>
      </c>
      <c r="L561" s="4">
        <v>5</v>
      </c>
      <c r="M561" s="3">
        <v>1</v>
      </c>
      <c r="N561" s="3">
        <v>2</v>
      </c>
      <c r="O561" s="3">
        <f>HLOOKUP(O$5,[1]非R能力!$B$8:$F$558,$D561+1,0)</f>
        <v>2674530.2363424227</v>
      </c>
      <c r="P561" s="3">
        <f>HLOOKUP(P$5,[1]非R能力!$B$8:$F$558,$D561+1,0)</f>
        <v>371147.94865448773</v>
      </c>
      <c r="Q561" s="3">
        <f>HLOOKUP(Q$5,[1]非R能力!$B$8:$F$558,$D561+1,0)</f>
        <v>180663.03073300805</v>
      </c>
      <c r="R561" s="3">
        <f>HLOOKUP(R$5,[1]非R能力!$B$8:$F$558,$D561+1,0)</f>
        <v>56616.730527455926</v>
      </c>
      <c r="S561" s="3">
        <f>HLOOKUP(S$5,[1]非R能力!$B$8:$F$558,$D561+1,0)</f>
        <v>73368.568621644255</v>
      </c>
      <c r="T561" s="3">
        <f>INDEX([1]非R能力!$H$9:$H$558,D561)</f>
        <v>74359.2083312342</v>
      </c>
      <c r="U561" s="3">
        <f>IF(INDEX([1]非R能力!$FK$9:$FK$558,D561)=0,0,10)</f>
        <v>10</v>
      </c>
      <c r="V561" s="3">
        <f>IF(INDEX([1]非R能力!$FH$9:$FH$558,D561)=0,0,5000)</f>
        <v>5000</v>
      </c>
      <c r="W561" s="3">
        <f>HLOOKUP(W$5,[2]人物技能基础!$O$3:$Q$553,$D561+1,0)</f>
        <v>3.637142857142857</v>
      </c>
      <c r="X561" s="3">
        <f>HLOOKUP(X$5,[2]人物技能基础!$O$3:$Q$553,$D561+1,0)</f>
        <v>2.0186428571428574</v>
      </c>
      <c r="Y561" s="3">
        <f>HLOOKUP(Y$5,[2]人物技能基础!$O$3:$Q$553,$D561+1,0)</f>
        <v>99.964285714285708</v>
      </c>
      <c r="Z561" s="3">
        <f t="shared" si="57"/>
        <v>11320385</v>
      </c>
      <c r="AA561" s="3">
        <f t="shared" si="58"/>
        <v>198693</v>
      </c>
      <c r="AB561" s="3">
        <f t="shared" si="59"/>
        <v>74229</v>
      </c>
      <c r="AC561" s="3">
        <f t="shared" si="60"/>
        <v>73368</v>
      </c>
      <c r="AD561" s="3">
        <f t="shared" si="61"/>
        <v>80881</v>
      </c>
    </row>
    <row r="562" spans="1:30" x14ac:dyDescent="0.15">
      <c r="A562" s="3">
        <v>557</v>
      </c>
      <c r="B562" s="3" t="str">
        <f t="shared" si="56"/>
        <v>通天塔557层boss</v>
      </c>
      <c r="C562" s="3">
        <f>INDEX([5]通天塔!$F$47:$F$1046,A562)</f>
        <v>550</v>
      </c>
      <c r="D562" s="3">
        <f t="shared" si="62"/>
        <v>550</v>
      </c>
      <c r="E562" s="3" t="s">
        <v>25</v>
      </c>
      <c r="F562" s="3" t="s">
        <v>26</v>
      </c>
      <c r="G562" s="3">
        <v>30</v>
      </c>
      <c r="H562" s="3">
        <v>30</v>
      </c>
      <c r="I562" s="3">
        <v>0.2</v>
      </c>
      <c r="J562" s="4">
        <v>0.7</v>
      </c>
      <c r="K562" s="4">
        <v>1</v>
      </c>
      <c r="L562" s="4">
        <v>5</v>
      </c>
      <c r="M562" s="3">
        <v>1</v>
      </c>
      <c r="N562" s="3">
        <v>2</v>
      </c>
      <c r="O562" s="3">
        <f>HLOOKUP(O$5,[1]非R能力!$B$8:$F$558,$D562+1,0)</f>
        <v>2674530.2363424227</v>
      </c>
      <c r="P562" s="3">
        <f>HLOOKUP(P$5,[1]非R能力!$B$8:$F$558,$D562+1,0)</f>
        <v>371147.94865448773</v>
      </c>
      <c r="Q562" s="3">
        <f>HLOOKUP(Q$5,[1]非R能力!$B$8:$F$558,$D562+1,0)</f>
        <v>180663.03073300805</v>
      </c>
      <c r="R562" s="3">
        <f>HLOOKUP(R$5,[1]非R能力!$B$8:$F$558,$D562+1,0)</f>
        <v>56616.730527455926</v>
      </c>
      <c r="S562" s="3">
        <f>HLOOKUP(S$5,[1]非R能力!$B$8:$F$558,$D562+1,0)</f>
        <v>73368.568621644255</v>
      </c>
      <c r="T562" s="3">
        <f>INDEX([1]非R能力!$H$9:$H$558,D562)</f>
        <v>74359.2083312342</v>
      </c>
      <c r="U562" s="3">
        <f>IF(INDEX([1]非R能力!$FK$9:$FK$558,D562)=0,0,10)</f>
        <v>10</v>
      </c>
      <c r="V562" s="3">
        <f>IF(INDEX([1]非R能力!$FH$9:$FH$558,D562)=0,0,5000)</f>
        <v>5000</v>
      </c>
      <c r="W562" s="3">
        <f>HLOOKUP(W$5,[2]人物技能基础!$O$3:$Q$553,$D562+1,0)</f>
        <v>3.637142857142857</v>
      </c>
      <c r="X562" s="3">
        <f>HLOOKUP(X$5,[2]人物技能基础!$O$3:$Q$553,$D562+1,0)</f>
        <v>2.0186428571428574</v>
      </c>
      <c r="Y562" s="3">
        <f>HLOOKUP(Y$5,[2]人物技能基础!$O$3:$Q$553,$D562+1,0)</f>
        <v>99.964285714285708</v>
      </c>
      <c r="Z562" s="3">
        <f t="shared" si="57"/>
        <v>11320385</v>
      </c>
      <c r="AA562" s="3">
        <f t="shared" si="58"/>
        <v>198693</v>
      </c>
      <c r="AB562" s="3">
        <f t="shared" si="59"/>
        <v>74229</v>
      </c>
      <c r="AC562" s="3">
        <f t="shared" si="60"/>
        <v>73368</v>
      </c>
      <c r="AD562" s="3">
        <f t="shared" si="61"/>
        <v>80881</v>
      </c>
    </row>
    <row r="563" spans="1:30" x14ac:dyDescent="0.15">
      <c r="A563" s="3">
        <v>558</v>
      </c>
      <c r="B563" s="3" t="str">
        <f t="shared" si="56"/>
        <v>通天塔558层boss</v>
      </c>
      <c r="C563" s="3">
        <f>INDEX([5]通天塔!$F$47:$F$1046,A563)</f>
        <v>550</v>
      </c>
      <c r="D563" s="3">
        <f t="shared" si="62"/>
        <v>550</v>
      </c>
      <c r="E563" s="3" t="s">
        <v>25</v>
      </c>
      <c r="F563" s="3" t="s">
        <v>26</v>
      </c>
      <c r="G563" s="3">
        <v>30</v>
      </c>
      <c r="H563" s="3">
        <v>30</v>
      </c>
      <c r="I563" s="3">
        <v>0.2</v>
      </c>
      <c r="J563" s="4">
        <v>0.7</v>
      </c>
      <c r="K563" s="4">
        <v>1</v>
      </c>
      <c r="L563" s="4">
        <v>5</v>
      </c>
      <c r="M563" s="3">
        <v>1</v>
      </c>
      <c r="N563" s="3">
        <v>2</v>
      </c>
      <c r="O563" s="3">
        <f>HLOOKUP(O$5,[1]非R能力!$B$8:$F$558,$D563+1,0)</f>
        <v>2674530.2363424227</v>
      </c>
      <c r="P563" s="3">
        <f>HLOOKUP(P$5,[1]非R能力!$B$8:$F$558,$D563+1,0)</f>
        <v>371147.94865448773</v>
      </c>
      <c r="Q563" s="3">
        <f>HLOOKUP(Q$5,[1]非R能力!$B$8:$F$558,$D563+1,0)</f>
        <v>180663.03073300805</v>
      </c>
      <c r="R563" s="3">
        <f>HLOOKUP(R$5,[1]非R能力!$B$8:$F$558,$D563+1,0)</f>
        <v>56616.730527455926</v>
      </c>
      <c r="S563" s="3">
        <f>HLOOKUP(S$5,[1]非R能力!$B$8:$F$558,$D563+1,0)</f>
        <v>73368.568621644255</v>
      </c>
      <c r="T563" s="3">
        <f>INDEX([1]非R能力!$H$9:$H$558,D563)</f>
        <v>74359.2083312342</v>
      </c>
      <c r="U563" s="3">
        <f>IF(INDEX([1]非R能力!$FK$9:$FK$558,D563)=0,0,10)</f>
        <v>10</v>
      </c>
      <c r="V563" s="3">
        <f>IF(INDEX([1]非R能力!$FH$9:$FH$558,D563)=0,0,5000)</f>
        <v>5000</v>
      </c>
      <c r="W563" s="3">
        <f>HLOOKUP(W$5,[2]人物技能基础!$O$3:$Q$553,$D563+1,0)</f>
        <v>3.637142857142857</v>
      </c>
      <c r="X563" s="3">
        <f>HLOOKUP(X$5,[2]人物技能基础!$O$3:$Q$553,$D563+1,0)</f>
        <v>2.0186428571428574</v>
      </c>
      <c r="Y563" s="3">
        <f>HLOOKUP(Y$5,[2]人物技能基础!$O$3:$Q$553,$D563+1,0)</f>
        <v>99.964285714285708</v>
      </c>
      <c r="Z563" s="3">
        <f t="shared" si="57"/>
        <v>11320385</v>
      </c>
      <c r="AA563" s="3">
        <f t="shared" si="58"/>
        <v>198693</v>
      </c>
      <c r="AB563" s="3">
        <f t="shared" si="59"/>
        <v>74229</v>
      </c>
      <c r="AC563" s="3">
        <f t="shared" si="60"/>
        <v>73368</v>
      </c>
      <c r="AD563" s="3">
        <f t="shared" si="61"/>
        <v>80881</v>
      </c>
    </row>
    <row r="564" spans="1:30" x14ac:dyDescent="0.15">
      <c r="A564" s="3">
        <v>559</v>
      </c>
      <c r="B564" s="3" t="str">
        <f t="shared" si="56"/>
        <v>通天塔559层boss</v>
      </c>
      <c r="C564" s="3">
        <f>INDEX([5]通天塔!$F$47:$F$1046,A564)</f>
        <v>550</v>
      </c>
      <c r="D564" s="3">
        <f t="shared" si="62"/>
        <v>550</v>
      </c>
      <c r="E564" s="3" t="s">
        <v>25</v>
      </c>
      <c r="F564" s="3" t="s">
        <v>26</v>
      </c>
      <c r="G564" s="3">
        <v>30</v>
      </c>
      <c r="H564" s="3">
        <v>30</v>
      </c>
      <c r="I564" s="3">
        <v>0.2</v>
      </c>
      <c r="J564" s="4">
        <v>0.7</v>
      </c>
      <c r="K564" s="4">
        <v>1</v>
      </c>
      <c r="L564" s="4">
        <v>5</v>
      </c>
      <c r="M564" s="3">
        <v>1</v>
      </c>
      <c r="N564" s="3">
        <v>2</v>
      </c>
      <c r="O564" s="3">
        <f>HLOOKUP(O$5,[1]非R能力!$B$8:$F$558,$D564+1,0)</f>
        <v>2674530.2363424227</v>
      </c>
      <c r="P564" s="3">
        <f>HLOOKUP(P$5,[1]非R能力!$B$8:$F$558,$D564+1,0)</f>
        <v>371147.94865448773</v>
      </c>
      <c r="Q564" s="3">
        <f>HLOOKUP(Q$5,[1]非R能力!$B$8:$F$558,$D564+1,0)</f>
        <v>180663.03073300805</v>
      </c>
      <c r="R564" s="3">
        <f>HLOOKUP(R$5,[1]非R能力!$B$8:$F$558,$D564+1,0)</f>
        <v>56616.730527455926</v>
      </c>
      <c r="S564" s="3">
        <f>HLOOKUP(S$5,[1]非R能力!$B$8:$F$558,$D564+1,0)</f>
        <v>73368.568621644255</v>
      </c>
      <c r="T564" s="3">
        <f>INDEX([1]非R能力!$H$9:$H$558,D564)</f>
        <v>74359.2083312342</v>
      </c>
      <c r="U564" s="3">
        <f>IF(INDEX([1]非R能力!$FK$9:$FK$558,D564)=0,0,10)</f>
        <v>10</v>
      </c>
      <c r="V564" s="3">
        <f>IF(INDEX([1]非R能力!$FH$9:$FH$558,D564)=0,0,5000)</f>
        <v>5000</v>
      </c>
      <c r="W564" s="3">
        <f>HLOOKUP(W$5,[2]人物技能基础!$O$3:$Q$553,$D564+1,0)</f>
        <v>3.637142857142857</v>
      </c>
      <c r="X564" s="3">
        <f>HLOOKUP(X$5,[2]人物技能基础!$O$3:$Q$553,$D564+1,0)</f>
        <v>2.0186428571428574</v>
      </c>
      <c r="Y564" s="3">
        <f>HLOOKUP(Y$5,[2]人物技能基础!$O$3:$Q$553,$D564+1,0)</f>
        <v>99.964285714285708</v>
      </c>
      <c r="Z564" s="3">
        <f t="shared" si="57"/>
        <v>11320385</v>
      </c>
      <c r="AA564" s="3">
        <f t="shared" si="58"/>
        <v>198693</v>
      </c>
      <c r="AB564" s="3">
        <f t="shared" si="59"/>
        <v>74229</v>
      </c>
      <c r="AC564" s="3">
        <f t="shared" si="60"/>
        <v>73368</v>
      </c>
      <c r="AD564" s="3">
        <f t="shared" si="61"/>
        <v>80881</v>
      </c>
    </row>
    <row r="565" spans="1:30" x14ac:dyDescent="0.15">
      <c r="A565" s="3">
        <v>560</v>
      </c>
      <c r="B565" s="3" t="str">
        <f t="shared" si="56"/>
        <v>通天塔560层boss</v>
      </c>
      <c r="C565" s="3">
        <f>INDEX([5]通天塔!$F$47:$F$1046,A565)</f>
        <v>550</v>
      </c>
      <c r="D565" s="3">
        <f t="shared" si="62"/>
        <v>550</v>
      </c>
      <c r="E565" s="3" t="s">
        <v>25</v>
      </c>
      <c r="F565" s="3" t="s">
        <v>26</v>
      </c>
      <c r="G565" s="3">
        <v>30</v>
      </c>
      <c r="H565" s="3">
        <v>30</v>
      </c>
      <c r="I565" s="3">
        <v>0.2</v>
      </c>
      <c r="J565" s="4">
        <v>0.7</v>
      </c>
      <c r="K565" s="4">
        <v>1</v>
      </c>
      <c r="L565" s="4">
        <v>5</v>
      </c>
      <c r="M565" s="3">
        <v>1</v>
      </c>
      <c r="N565" s="3">
        <v>2</v>
      </c>
      <c r="O565" s="3">
        <f>HLOOKUP(O$5,[1]非R能力!$B$8:$F$558,$D565+1,0)</f>
        <v>2674530.2363424227</v>
      </c>
      <c r="P565" s="3">
        <f>HLOOKUP(P$5,[1]非R能力!$B$8:$F$558,$D565+1,0)</f>
        <v>371147.94865448773</v>
      </c>
      <c r="Q565" s="3">
        <f>HLOOKUP(Q$5,[1]非R能力!$B$8:$F$558,$D565+1,0)</f>
        <v>180663.03073300805</v>
      </c>
      <c r="R565" s="3">
        <f>HLOOKUP(R$5,[1]非R能力!$B$8:$F$558,$D565+1,0)</f>
        <v>56616.730527455926</v>
      </c>
      <c r="S565" s="3">
        <f>HLOOKUP(S$5,[1]非R能力!$B$8:$F$558,$D565+1,0)</f>
        <v>73368.568621644255</v>
      </c>
      <c r="T565" s="3">
        <f>INDEX([1]非R能力!$H$9:$H$558,D565)</f>
        <v>74359.2083312342</v>
      </c>
      <c r="U565" s="3">
        <f>IF(INDEX([1]非R能力!$FK$9:$FK$558,D565)=0,0,10)</f>
        <v>10</v>
      </c>
      <c r="V565" s="3">
        <f>IF(INDEX([1]非R能力!$FH$9:$FH$558,D565)=0,0,5000)</f>
        <v>5000</v>
      </c>
      <c r="W565" s="3">
        <f>HLOOKUP(W$5,[2]人物技能基础!$O$3:$Q$553,$D565+1,0)</f>
        <v>3.637142857142857</v>
      </c>
      <c r="X565" s="3">
        <f>HLOOKUP(X$5,[2]人物技能基础!$O$3:$Q$553,$D565+1,0)</f>
        <v>2.0186428571428574</v>
      </c>
      <c r="Y565" s="3">
        <f>HLOOKUP(Y$5,[2]人物技能基础!$O$3:$Q$553,$D565+1,0)</f>
        <v>99.964285714285708</v>
      </c>
      <c r="Z565" s="3">
        <f t="shared" si="57"/>
        <v>11320385</v>
      </c>
      <c r="AA565" s="3">
        <f t="shared" si="58"/>
        <v>198693</v>
      </c>
      <c r="AB565" s="3">
        <f t="shared" si="59"/>
        <v>74229</v>
      </c>
      <c r="AC565" s="3">
        <f t="shared" si="60"/>
        <v>73368</v>
      </c>
      <c r="AD565" s="3">
        <f t="shared" si="61"/>
        <v>80881</v>
      </c>
    </row>
    <row r="566" spans="1:30" x14ac:dyDescent="0.15">
      <c r="A566" s="3">
        <v>561</v>
      </c>
      <c r="B566" s="3" t="str">
        <f t="shared" si="56"/>
        <v>通天塔561层boss</v>
      </c>
      <c r="C566" s="3">
        <f>INDEX([5]通天塔!$F$47:$F$1046,A566)</f>
        <v>550</v>
      </c>
      <c r="D566" s="3">
        <f t="shared" si="62"/>
        <v>550</v>
      </c>
      <c r="E566" s="3" t="s">
        <v>25</v>
      </c>
      <c r="F566" s="3" t="s">
        <v>26</v>
      </c>
      <c r="G566" s="3">
        <v>30</v>
      </c>
      <c r="H566" s="3">
        <v>30</v>
      </c>
      <c r="I566" s="3">
        <v>0.2</v>
      </c>
      <c r="J566" s="4">
        <v>0.7</v>
      </c>
      <c r="K566" s="4">
        <v>1</v>
      </c>
      <c r="L566" s="4">
        <v>5</v>
      </c>
      <c r="M566" s="3">
        <v>1</v>
      </c>
      <c r="N566" s="3">
        <v>2</v>
      </c>
      <c r="O566" s="3">
        <f>HLOOKUP(O$5,[1]非R能力!$B$8:$F$558,$D566+1,0)</f>
        <v>2674530.2363424227</v>
      </c>
      <c r="P566" s="3">
        <f>HLOOKUP(P$5,[1]非R能力!$B$8:$F$558,$D566+1,0)</f>
        <v>371147.94865448773</v>
      </c>
      <c r="Q566" s="3">
        <f>HLOOKUP(Q$5,[1]非R能力!$B$8:$F$558,$D566+1,0)</f>
        <v>180663.03073300805</v>
      </c>
      <c r="R566" s="3">
        <f>HLOOKUP(R$5,[1]非R能力!$B$8:$F$558,$D566+1,0)</f>
        <v>56616.730527455926</v>
      </c>
      <c r="S566" s="3">
        <f>HLOOKUP(S$5,[1]非R能力!$B$8:$F$558,$D566+1,0)</f>
        <v>73368.568621644255</v>
      </c>
      <c r="T566" s="3">
        <f>INDEX([1]非R能力!$H$9:$H$558,D566)</f>
        <v>74359.2083312342</v>
      </c>
      <c r="U566" s="3">
        <f>IF(INDEX([1]非R能力!$FK$9:$FK$558,D566)=0,0,10)</f>
        <v>10</v>
      </c>
      <c r="V566" s="3">
        <f>IF(INDEX([1]非R能力!$FH$9:$FH$558,D566)=0,0,5000)</f>
        <v>5000</v>
      </c>
      <c r="W566" s="3">
        <f>HLOOKUP(W$5,[2]人物技能基础!$O$3:$Q$553,$D566+1,0)</f>
        <v>3.637142857142857</v>
      </c>
      <c r="X566" s="3">
        <f>HLOOKUP(X$5,[2]人物技能基础!$O$3:$Q$553,$D566+1,0)</f>
        <v>2.0186428571428574</v>
      </c>
      <c r="Y566" s="3">
        <f>HLOOKUP(Y$5,[2]人物技能基础!$O$3:$Q$553,$D566+1,0)</f>
        <v>99.964285714285708</v>
      </c>
      <c r="Z566" s="3">
        <f t="shared" si="57"/>
        <v>11320385</v>
      </c>
      <c r="AA566" s="3">
        <f t="shared" si="58"/>
        <v>198693</v>
      </c>
      <c r="AB566" s="3">
        <f t="shared" si="59"/>
        <v>74229</v>
      </c>
      <c r="AC566" s="3">
        <f t="shared" si="60"/>
        <v>73368</v>
      </c>
      <c r="AD566" s="3">
        <f t="shared" si="61"/>
        <v>80881</v>
      </c>
    </row>
    <row r="567" spans="1:30" x14ac:dyDescent="0.15">
      <c r="A567" s="3">
        <v>562</v>
      </c>
      <c r="B567" s="3" t="str">
        <f t="shared" si="56"/>
        <v>通天塔562层boss</v>
      </c>
      <c r="C567" s="3">
        <f>INDEX([5]通天塔!$F$47:$F$1046,A567)</f>
        <v>550</v>
      </c>
      <c r="D567" s="3">
        <f t="shared" si="62"/>
        <v>550</v>
      </c>
      <c r="E567" s="3" t="s">
        <v>25</v>
      </c>
      <c r="F567" s="3" t="s">
        <v>26</v>
      </c>
      <c r="G567" s="3">
        <v>30</v>
      </c>
      <c r="H567" s="3">
        <v>30</v>
      </c>
      <c r="I567" s="3">
        <v>0.2</v>
      </c>
      <c r="J567" s="4">
        <v>0.7</v>
      </c>
      <c r="K567" s="4">
        <v>1</v>
      </c>
      <c r="L567" s="4">
        <v>5</v>
      </c>
      <c r="M567" s="3">
        <v>1</v>
      </c>
      <c r="N567" s="3">
        <v>2</v>
      </c>
      <c r="O567" s="3">
        <f>HLOOKUP(O$5,[1]非R能力!$B$8:$F$558,$D567+1,0)</f>
        <v>2674530.2363424227</v>
      </c>
      <c r="P567" s="3">
        <f>HLOOKUP(P$5,[1]非R能力!$B$8:$F$558,$D567+1,0)</f>
        <v>371147.94865448773</v>
      </c>
      <c r="Q567" s="3">
        <f>HLOOKUP(Q$5,[1]非R能力!$B$8:$F$558,$D567+1,0)</f>
        <v>180663.03073300805</v>
      </c>
      <c r="R567" s="3">
        <f>HLOOKUP(R$5,[1]非R能力!$B$8:$F$558,$D567+1,0)</f>
        <v>56616.730527455926</v>
      </c>
      <c r="S567" s="3">
        <f>HLOOKUP(S$5,[1]非R能力!$B$8:$F$558,$D567+1,0)</f>
        <v>73368.568621644255</v>
      </c>
      <c r="T567" s="3">
        <f>INDEX([1]非R能力!$H$9:$H$558,D567)</f>
        <v>74359.2083312342</v>
      </c>
      <c r="U567" s="3">
        <f>IF(INDEX([1]非R能力!$FK$9:$FK$558,D567)=0,0,10)</f>
        <v>10</v>
      </c>
      <c r="V567" s="3">
        <f>IF(INDEX([1]非R能力!$FH$9:$FH$558,D567)=0,0,5000)</f>
        <v>5000</v>
      </c>
      <c r="W567" s="3">
        <f>HLOOKUP(W$5,[2]人物技能基础!$O$3:$Q$553,$D567+1,0)</f>
        <v>3.637142857142857</v>
      </c>
      <c r="X567" s="3">
        <f>HLOOKUP(X$5,[2]人物技能基础!$O$3:$Q$553,$D567+1,0)</f>
        <v>2.0186428571428574</v>
      </c>
      <c r="Y567" s="3">
        <f>HLOOKUP(Y$5,[2]人物技能基础!$O$3:$Q$553,$D567+1,0)</f>
        <v>99.964285714285708</v>
      </c>
      <c r="Z567" s="3">
        <f t="shared" si="57"/>
        <v>11320385</v>
      </c>
      <c r="AA567" s="3">
        <f t="shared" si="58"/>
        <v>198693</v>
      </c>
      <c r="AB567" s="3">
        <f t="shared" si="59"/>
        <v>74229</v>
      </c>
      <c r="AC567" s="3">
        <f t="shared" si="60"/>
        <v>73368</v>
      </c>
      <c r="AD567" s="3">
        <f t="shared" si="61"/>
        <v>80881</v>
      </c>
    </row>
    <row r="568" spans="1:30" x14ac:dyDescent="0.15">
      <c r="A568" s="3">
        <v>563</v>
      </c>
      <c r="B568" s="3" t="str">
        <f t="shared" si="56"/>
        <v>通天塔563层boss</v>
      </c>
      <c r="C568" s="3">
        <f>INDEX([5]通天塔!$F$47:$F$1046,A568)</f>
        <v>550</v>
      </c>
      <c r="D568" s="3">
        <f t="shared" si="62"/>
        <v>550</v>
      </c>
      <c r="E568" s="3" t="s">
        <v>25</v>
      </c>
      <c r="F568" s="3" t="s">
        <v>26</v>
      </c>
      <c r="G568" s="3">
        <v>30</v>
      </c>
      <c r="H568" s="3">
        <v>30</v>
      </c>
      <c r="I568" s="3">
        <v>0.2</v>
      </c>
      <c r="J568" s="4">
        <v>0.7</v>
      </c>
      <c r="K568" s="4">
        <v>1</v>
      </c>
      <c r="L568" s="4">
        <v>5</v>
      </c>
      <c r="M568" s="3">
        <v>1</v>
      </c>
      <c r="N568" s="3">
        <v>2</v>
      </c>
      <c r="O568" s="3">
        <f>HLOOKUP(O$5,[1]非R能力!$B$8:$F$558,$D568+1,0)</f>
        <v>2674530.2363424227</v>
      </c>
      <c r="P568" s="3">
        <f>HLOOKUP(P$5,[1]非R能力!$B$8:$F$558,$D568+1,0)</f>
        <v>371147.94865448773</v>
      </c>
      <c r="Q568" s="3">
        <f>HLOOKUP(Q$5,[1]非R能力!$B$8:$F$558,$D568+1,0)</f>
        <v>180663.03073300805</v>
      </c>
      <c r="R568" s="3">
        <f>HLOOKUP(R$5,[1]非R能力!$B$8:$F$558,$D568+1,0)</f>
        <v>56616.730527455926</v>
      </c>
      <c r="S568" s="3">
        <f>HLOOKUP(S$5,[1]非R能力!$B$8:$F$558,$D568+1,0)</f>
        <v>73368.568621644255</v>
      </c>
      <c r="T568" s="3">
        <f>INDEX([1]非R能力!$H$9:$H$558,D568)</f>
        <v>74359.2083312342</v>
      </c>
      <c r="U568" s="3">
        <f>IF(INDEX([1]非R能力!$FK$9:$FK$558,D568)=0,0,10)</f>
        <v>10</v>
      </c>
      <c r="V568" s="3">
        <f>IF(INDEX([1]非R能力!$FH$9:$FH$558,D568)=0,0,5000)</f>
        <v>5000</v>
      </c>
      <c r="W568" s="3">
        <f>HLOOKUP(W$5,[2]人物技能基础!$O$3:$Q$553,$D568+1,0)</f>
        <v>3.637142857142857</v>
      </c>
      <c r="X568" s="3">
        <f>HLOOKUP(X$5,[2]人物技能基础!$O$3:$Q$553,$D568+1,0)</f>
        <v>2.0186428571428574</v>
      </c>
      <c r="Y568" s="3">
        <f>HLOOKUP(Y$5,[2]人物技能基础!$O$3:$Q$553,$D568+1,0)</f>
        <v>99.964285714285708</v>
      </c>
      <c r="Z568" s="3">
        <f t="shared" si="57"/>
        <v>11320385</v>
      </c>
      <c r="AA568" s="3">
        <f t="shared" si="58"/>
        <v>198693</v>
      </c>
      <c r="AB568" s="3">
        <f t="shared" si="59"/>
        <v>74229</v>
      </c>
      <c r="AC568" s="3">
        <f t="shared" si="60"/>
        <v>73368</v>
      </c>
      <c r="AD568" s="3">
        <f t="shared" si="61"/>
        <v>80881</v>
      </c>
    </row>
    <row r="569" spans="1:30" x14ac:dyDescent="0.15">
      <c r="A569" s="3">
        <v>564</v>
      </c>
      <c r="B569" s="3" t="str">
        <f t="shared" si="56"/>
        <v>通天塔564层boss</v>
      </c>
      <c r="C569" s="3">
        <f>INDEX([5]通天塔!$F$47:$F$1046,A569)</f>
        <v>550</v>
      </c>
      <c r="D569" s="3">
        <f t="shared" si="62"/>
        <v>550</v>
      </c>
      <c r="E569" s="3" t="s">
        <v>25</v>
      </c>
      <c r="F569" s="3" t="s">
        <v>26</v>
      </c>
      <c r="G569" s="3">
        <v>30</v>
      </c>
      <c r="H569" s="3">
        <v>30</v>
      </c>
      <c r="I569" s="3">
        <v>0.2</v>
      </c>
      <c r="J569" s="4">
        <v>0.7</v>
      </c>
      <c r="K569" s="4">
        <v>1</v>
      </c>
      <c r="L569" s="4">
        <v>5</v>
      </c>
      <c r="M569" s="3">
        <v>1</v>
      </c>
      <c r="N569" s="3">
        <v>2</v>
      </c>
      <c r="O569" s="3">
        <f>HLOOKUP(O$5,[1]非R能力!$B$8:$F$558,$D569+1,0)</f>
        <v>2674530.2363424227</v>
      </c>
      <c r="P569" s="3">
        <f>HLOOKUP(P$5,[1]非R能力!$B$8:$F$558,$D569+1,0)</f>
        <v>371147.94865448773</v>
      </c>
      <c r="Q569" s="3">
        <f>HLOOKUP(Q$5,[1]非R能力!$B$8:$F$558,$D569+1,0)</f>
        <v>180663.03073300805</v>
      </c>
      <c r="R569" s="3">
        <f>HLOOKUP(R$5,[1]非R能力!$B$8:$F$558,$D569+1,0)</f>
        <v>56616.730527455926</v>
      </c>
      <c r="S569" s="3">
        <f>HLOOKUP(S$5,[1]非R能力!$B$8:$F$558,$D569+1,0)</f>
        <v>73368.568621644255</v>
      </c>
      <c r="T569" s="3">
        <f>INDEX([1]非R能力!$H$9:$H$558,D569)</f>
        <v>74359.2083312342</v>
      </c>
      <c r="U569" s="3">
        <f>IF(INDEX([1]非R能力!$FK$9:$FK$558,D569)=0,0,10)</f>
        <v>10</v>
      </c>
      <c r="V569" s="3">
        <f>IF(INDEX([1]非R能力!$FH$9:$FH$558,D569)=0,0,5000)</f>
        <v>5000</v>
      </c>
      <c r="W569" s="3">
        <f>HLOOKUP(W$5,[2]人物技能基础!$O$3:$Q$553,$D569+1,0)</f>
        <v>3.637142857142857</v>
      </c>
      <c r="X569" s="3">
        <f>HLOOKUP(X$5,[2]人物技能基础!$O$3:$Q$553,$D569+1,0)</f>
        <v>2.0186428571428574</v>
      </c>
      <c r="Y569" s="3">
        <f>HLOOKUP(Y$5,[2]人物技能基础!$O$3:$Q$553,$D569+1,0)</f>
        <v>99.964285714285708</v>
      </c>
      <c r="Z569" s="3">
        <f t="shared" si="57"/>
        <v>11320385</v>
      </c>
      <c r="AA569" s="3">
        <f t="shared" si="58"/>
        <v>198693</v>
      </c>
      <c r="AB569" s="3">
        <f t="shared" si="59"/>
        <v>74229</v>
      </c>
      <c r="AC569" s="3">
        <f t="shared" si="60"/>
        <v>73368</v>
      </c>
      <c r="AD569" s="3">
        <f t="shared" si="61"/>
        <v>80881</v>
      </c>
    </row>
    <row r="570" spans="1:30" x14ac:dyDescent="0.15">
      <c r="A570" s="3">
        <v>565</v>
      </c>
      <c r="B570" s="3" t="str">
        <f t="shared" si="56"/>
        <v>通天塔565层boss</v>
      </c>
      <c r="C570" s="3">
        <f>INDEX([5]通天塔!$F$47:$F$1046,A570)</f>
        <v>550</v>
      </c>
      <c r="D570" s="3">
        <f t="shared" si="62"/>
        <v>550</v>
      </c>
      <c r="E570" s="3" t="s">
        <v>25</v>
      </c>
      <c r="F570" s="3" t="s">
        <v>26</v>
      </c>
      <c r="G570" s="3">
        <v>30</v>
      </c>
      <c r="H570" s="3">
        <v>30</v>
      </c>
      <c r="I570" s="3">
        <v>0.2</v>
      </c>
      <c r="J570" s="4">
        <v>0.7</v>
      </c>
      <c r="K570" s="4">
        <v>1</v>
      </c>
      <c r="L570" s="4">
        <v>5</v>
      </c>
      <c r="M570" s="3">
        <v>1</v>
      </c>
      <c r="N570" s="3">
        <v>2</v>
      </c>
      <c r="O570" s="3">
        <f>HLOOKUP(O$5,[1]非R能力!$B$8:$F$558,$D570+1,0)</f>
        <v>2674530.2363424227</v>
      </c>
      <c r="P570" s="3">
        <f>HLOOKUP(P$5,[1]非R能力!$B$8:$F$558,$D570+1,0)</f>
        <v>371147.94865448773</v>
      </c>
      <c r="Q570" s="3">
        <f>HLOOKUP(Q$5,[1]非R能力!$B$8:$F$558,$D570+1,0)</f>
        <v>180663.03073300805</v>
      </c>
      <c r="R570" s="3">
        <f>HLOOKUP(R$5,[1]非R能力!$B$8:$F$558,$D570+1,0)</f>
        <v>56616.730527455926</v>
      </c>
      <c r="S570" s="3">
        <f>HLOOKUP(S$5,[1]非R能力!$B$8:$F$558,$D570+1,0)</f>
        <v>73368.568621644255</v>
      </c>
      <c r="T570" s="3">
        <f>INDEX([1]非R能力!$H$9:$H$558,D570)</f>
        <v>74359.2083312342</v>
      </c>
      <c r="U570" s="3">
        <f>IF(INDEX([1]非R能力!$FK$9:$FK$558,D570)=0,0,10)</f>
        <v>10</v>
      </c>
      <c r="V570" s="3">
        <f>IF(INDEX([1]非R能力!$FH$9:$FH$558,D570)=0,0,5000)</f>
        <v>5000</v>
      </c>
      <c r="W570" s="3">
        <f>HLOOKUP(W$5,[2]人物技能基础!$O$3:$Q$553,$D570+1,0)</f>
        <v>3.637142857142857</v>
      </c>
      <c r="X570" s="3">
        <f>HLOOKUP(X$5,[2]人物技能基础!$O$3:$Q$553,$D570+1,0)</f>
        <v>2.0186428571428574</v>
      </c>
      <c r="Y570" s="3">
        <f>HLOOKUP(Y$5,[2]人物技能基础!$O$3:$Q$553,$D570+1,0)</f>
        <v>99.964285714285708</v>
      </c>
      <c r="Z570" s="3">
        <f t="shared" si="57"/>
        <v>11320385</v>
      </c>
      <c r="AA570" s="3">
        <f t="shared" si="58"/>
        <v>198693</v>
      </c>
      <c r="AB570" s="3">
        <f t="shared" si="59"/>
        <v>74229</v>
      </c>
      <c r="AC570" s="3">
        <f t="shared" si="60"/>
        <v>73368</v>
      </c>
      <c r="AD570" s="3">
        <f t="shared" si="61"/>
        <v>80881</v>
      </c>
    </row>
    <row r="571" spans="1:30" x14ac:dyDescent="0.15">
      <c r="A571" s="3">
        <v>566</v>
      </c>
      <c r="B571" s="3" t="str">
        <f t="shared" si="56"/>
        <v>通天塔566层boss</v>
      </c>
      <c r="C571" s="3">
        <f>INDEX([5]通天塔!$F$47:$F$1046,A571)</f>
        <v>550</v>
      </c>
      <c r="D571" s="3">
        <f t="shared" si="62"/>
        <v>550</v>
      </c>
      <c r="E571" s="3" t="s">
        <v>25</v>
      </c>
      <c r="F571" s="3" t="s">
        <v>26</v>
      </c>
      <c r="G571" s="3">
        <v>30</v>
      </c>
      <c r="H571" s="3">
        <v>30</v>
      </c>
      <c r="I571" s="3">
        <v>0.2</v>
      </c>
      <c r="J571" s="4">
        <v>0.7</v>
      </c>
      <c r="K571" s="4">
        <v>1</v>
      </c>
      <c r="L571" s="4">
        <v>5</v>
      </c>
      <c r="M571" s="3">
        <v>1</v>
      </c>
      <c r="N571" s="3">
        <v>2</v>
      </c>
      <c r="O571" s="3">
        <f>HLOOKUP(O$5,[1]非R能力!$B$8:$F$558,$D571+1,0)</f>
        <v>2674530.2363424227</v>
      </c>
      <c r="P571" s="3">
        <f>HLOOKUP(P$5,[1]非R能力!$B$8:$F$558,$D571+1,0)</f>
        <v>371147.94865448773</v>
      </c>
      <c r="Q571" s="3">
        <f>HLOOKUP(Q$5,[1]非R能力!$B$8:$F$558,$D571+1,0)</f>
        <v>180663.03073300805</v>
      </c>
      <c r="R571" s="3">
        <f>HLOOKUP(R$5,[1]非R能力!$B$8:$F$558,$D571+1,0)</f>
        <v>56616.730527455926</v>
      </c>
      <c r="S571" s="3">
        <f>HLOOKUP(S$5,[1]非R能力!$B$8:$F$558,$D571+1,0)</f>
        <v>73368.568621644255</v>
      </c>
      <c r="T571" s="3">
        <f>INDEX([1]非R能力!$H$9:$H$558,D571)</f>
        <v>74359.2083312342</v>
      </c>
      <c r="U571" s="3">
        <f>IF(INDEX([1]非R能力!$FK$9:$FK$558,D571)=0,0,10)</f>
        <v>10</v>
      </c>
      <c r="V571" s="3">
        <f>IF(INDEX([1]非R能力!$FH$9:$FH$558,D571)=0,0,5000)</f>
        <v>5000</v>
      </c>
      <c r="W571" s="3">
        <f>HLOOKUP(W$5,[2]人物技能基础!$O$3:$Q$553,$D571+1,0)</f>
        <v>3.637142857142857</v>
      </c>
      <c r="X571" s="3">
        <f>HLOOKUP(X$5,[2]人物技能基础!$O$3:$Q$553,$D571+1,0)</f>
        <v>2.0186428571428574</v>
      </c>
      <c r="Y571" s="3">
        <f>HLOOKUP(Y$5,[2]人物技能基础!$O$3:$Q$553,$D571+1,0)</f>
        <v>99.964285714285708</v>
      </c>
      <c r="Z571" s="3">
        <f t="shared" si="57"/>
        <v>11320385</v>
      </c>
      <c r="AA571" s="3">
        <f t="shared" si="58"/>
        <v>198693</v>
      </c>
      <c r="AB571" s="3">
        <f t="shared" si="59"/>
        <v>74229</v>
      </c>
      <c r="AC571" s="3">
        <f t="shared" si="60"/>
        <v>73368</v>
      </c>
      <c r="AD571" s="3">
        <f t="shared" si="61"/>
        <v>80881</v>
      </c>
    </row>
    <row r="572" spans="1:30" x14ac:dyDescent="0.15">
      <c r="A572" s="3">
        <v>567</v>
      </c>
      <c r="B572" s="3" t="str">
        <f t="shared" si="56"/>
        <v>通天塔567层boss</v>
      </c>
      <c r="C572" s="3">
        <f>INDEX([5]通天塔!$F$47:$F$1046,A572)</f>
        <v>550</v>
      </c>
      <c r="D572" s="3">
        <f t="shared" si="62"/>
        <v>550</v>
      </c>
      <c r="E572" s="3" t="s">
        <v>25</v>
      </c>
      <c r="F572" s="3" t="s">
        <v>26</v>
      </c>
      <c r="G572" s="3">
        <v>30</v>
      </c>
      <c r="H572" s="3">
        <v>30</v>
      </c>
      <c r="I572" s="3">
        <v>0.2</v>
      </c>
      <c r="J572" s="4">
        <v>0.7</v>
      </c>
      <c r="K572" s="4">
        <v>1</v>
      </c>
      <c r="L572" s="4">
        <v>5</v>
      </c>
      <c r="M572" s="3">
        <v>1</v>
      </c>
      <c r="N572" s="3">
        <v>2</v>
      </c>
      <c r="O572" s="3">
        <f>HLOOKUP(O$5,[1]非R能力!$B$8:$F$558,$D572+1,0)</f>
        <v>2674530.2363424227</v>
      </c>
      <c r="P572" s="3">
        <f>HLOOKUP(P$5,[1]非R能力!$B$8:$F$558,$D572+1,0)</f>
        <v>371147.94865448773</v>
      </c>
      <c r="Q572" s="3">
        <f>HLOOKUP(Q$5,[1]非R能力!$B$8:$F$558,$D572+1,0)</f>
        <v>180663.03073300805</v>
      </c>
      <c r="R572" s="3">
        <f>HLOOKUP(R$5,[1]非R能力!$B$8:$F$558,$D572+1,0)</f>
        <v>56616.730527455926</v>
      </c>
      <c r="S572" s="3">
        <f>HLOOKUP(S$5,[1]非R能力!$B$8:$F$558,$D572+1,0)</f>
        <v>73368.568621644255</v>
      </c>
      <c r="T572" s="3">
        <f>INDEX([1]非R能力!$H$9:$H$558,D572)</f>
        <v>74359.2083312342</v>
      </c>
      <c r="U572" s="3">
        <f>IF(INDEX([1]非R能力!$FK$9:$FK$558,D572)=0,0,10)</f>
        <v>10</v>
      </c>
      <c r="V572" s="3">
        <f>IF(INDEX([1]非R能力!$FH$9:$FH$558,D572)=0,0,5000)</f>
        <v>5000</v>
      </c>
      <c r="W572" s="3">
        <f>HLOOKUP(W$5,[2]人物技能基础!$O$3:$Q$553,$D572+1,0)</f>
        <v>3.637142857142857</v>
      </c>
      <c r="X572" s="3">
        <f>HLOOKUP(X$5,[2]人物技能基础!$O$3:$Q$553,$D572+1,0)</f>
        <v>2.0186428571428574</v>
      </c>
      <c r="Y572" s="3">
        <f>HLOOKUP(Y$5,[2]人物技能基础!$O$3:$Q$553,$D572+1,0)</f>
        <v>99.964285714285708</v>
      </c>
      <c r="Z572" s="3">
        <f t="shared" si="57"/>
        <v>11320385</v>
      </c>
      <c r="AA572" s="3">
        <f t="shared" si="58"/>
        <v>198693</v>
      </c>
      <c r="AB572" s="3">
        <f t="shared" si="59"/>
        <v>74229</v>
      </c>
      <c r="AC572" s="3">
        <f t="shared" si="60"/>
        <v>73368</v>
      </c>
      <c r="AD572" s="3">
        <f t="shared" si="61"/>
        <v>80881</v>
      </c>
    </row>
    <row r="573" spans="1:30" x14ac:dyDescent="0.15">
      <c r="A573" s="3">
        <v>568</v>
      </c>
      <c r="B573" s="3" t="str">
        <f t="shared" si="56"/>
        <v>通天塔568层boss</v>
      </c>
      <c r="C573" s="3">
        <f>INDEX([5]通天塔!$F$47:$F$1046,A573)</f>
        <v>550</v>
      </c>
      <c r="D573" s="3">
        <f t="shared" si="62"/>
        <v>550</v>
      </c>
      <c r="E573" s="3" t="s">
        <v>25</v>
      </c>
      <c r="F573" s="3" t="s">
        <v>26</v>
      </c>
      <c r="G573" s="3">
        <v>30</v>
      </c>
      <c r="H573" s="3">
        <v>30</v>
      </c>
      <c r="I573" s="3">
        <v>0.2</v>
      </c>
      <c r="J573" s="4">
        <v>0.7</v>
      </c>
      <c r="K573" s="4">
        <v>1</v>
      </c>
      <c r="L573" s="4">
        <v>5</v>
      </c>
      <c r="M573" s="3">
        <v>1</v>
      </c>
      <c r="N573" s="3">
        <v>2</v>
      </c>
      <c r="O573" s="3">
        <f>HLOOKUP(O$5,[1]非R能力!$B$8:$F$558,$D573+1,0)</f>
        <v>2674530.2363424227</v>
      </c>
      <c r="P573" s="3">
        <f>HLOOKUP(P$5,[1]非R能力!$B$8:$F$558,$D573+1,0)</f>
        <v>371147.94865448773</v>
      </c>
      <c r="Q573" s="3">
        <f>HLOOKUP(Q$5,[1]非R能力!$B$8:$F$558,$D573+1,0)</f>
        <v>180663.03073300805</v>
      </c>
      <c r="R573" s="3">
        <f>HLOOKUP(R$5,[1]非R能力!$B$8:$F$558,$D573+1,0)</f>
        <v>56616.730527455926</v>
      </c>
      <c r="S573" s="3">
        <f>HLOOKUP(S$5,[1]非R能力!$B$8:$F$558,$D573+1,0)</f>
        <v>73368.568621644255</v>
      </c>
      <c r="T573" s="3">
        <f>INDEX([1]非R能力!$H$9:$H$558,D573)</f>
        <v>74359.2083312342</v>
      </c>
      <c r="U573" s="3">
        <f>IF(INDEX([1]非R能力!$FK$9:$FK$558,D573)=0,0,10)</f>
        <v>10</v>
      </c>
      <c r="V573" s="3">
        <f>IF(INDEX([1]非R能力!$FH$9:$FH$558,D573)=0,0,5000)</f>
        <v>5000</v>
      </c>
      <c r="W573" s="3">
        <f>HLOOKUP(W$5,[2]人物技能基础!$O$3:$Q$553,$D573+1,0)</f>
        <v>3.637142857142857</v>
      </c>
      <c r="X573" s="3">
        <f>HLOOKUP(X$5,[2]人物技能基础!$O$3:$Q$553,$D573+1,0)</f>
        <v>2.0186428571428574</v>
      </c>
      <c r="Y573" s="3">
        <f>HLOOKUP(Y$5,[2]人物技能基础!$O$3:$Q$553,$D573+1,0)</f>
        <v>99.964285714285708</v>
      </c>
      <c r="Z573" s="3">
        <f t="shared" si="57"/>
        <v>11320385</v>
      </c>
      <c r="AA573" s="3">
        <f t="shared" si="58"/>
        <v>198693</v>
      </c>
      <c r="AB573" s="3">
        <f t="shared" si="59"/>
        <v>74229</v>
      </c>
      <c r="AC573" s="3">
        <f t="shared" si="60"/>
        <v>73368</v>
      </c>
      <c r="AD573" s="3">
        <f t="shared" si="61"/>
        <v>80881</v>
      </c>
    </row>
    <row r="574" spans="1:30" x14ac:dyDescent="0.15">
      <c r="A574" s="3">
        <v>569</v>
      </c>
      <c r="B574" s="3" t="str">
        <f t="shared" si="56"/>
        <v>通天塔569层boss</v>
      </c>
      <c r="C574" s="3">
        <f>INDEX([5]通天塔!$F$47:$F$1046,A574)</f>
        <v>550</v>
      </c>
      <c r="D574" s="3">
        <f t="shared" si="62"/>
        <v>550</v>
      </c>
      <c r="E574" s="3" t="s">
        <v>25</v>
      </c>
      <c r="F574" s="3" t="s">
        <v>26</v>
      </c>
      <c r="G574" s="3">
        <v>30</v>
      </c>
      <c r="H574" s="3">
        <v>30</v>
      </c>
      <c r="I574" s="3">
        <v>0.2</v>
      </c>
      <c r="J574" s="4">
        <v>0.7</v>
      </c>
      <c r="K574" s="4">
        <v>1</v>
      </c>
      <c r="L574" s="4">
        <v>5</v>
      </c>
      <c r="M574" s="3">
        <v>1</v>
      </c>
      <c r="N574" s="3">
        <v>2</v>
      </c>
      <c r="O574" s="3">
        <f>HLOOKUP(O$5,[1]非R能力!$B$8:$F$558,$D574+1,0)</f>
        <v>2674530.2363424227</v>
      </c>
      <c r="P574" s="3">
        <f>HLOOKUP(P$5,[1]非R能力!$B$8:$F$558,$D574+1,0)</f>
        <v>371147.94865448773</v>
      </c>
      <c r="Q574" s="3">
        <f>HLOOKUP(Q$5,[1]非R能力!$B$8:$F$558,$D574+1,0)</f>
        <v>180663.03073300805</v>
      </c>
      <c r="R574" s="3">
        <f>HLOOKUP(R$5,[1]非R能力!$B$8:$F$558,$D574+1,0)</f>
        <v>56616.730527455926</v>
      </c>
      <c r="S574" s="3">
        <f>HLOOKUP(S$5,[1]非R能力!$B$8:$F$558,$D574+1,0)</f>
        <v>73368.568621644255</v>
      </c>
      <c r="T574" s="3">
        <f>INDEX([1]非R能力!$H$9:$H$558,D574)</f>
        <v>74359.2083312342</v>
      </c>
      <c r="U574" s="3">
        <f>IF(INDEX([1]非R能力!$FK$9:$FK$558,D574)=0,0,10)</f>
        <v>10</v>
      </c>
      <c r="V574" s="3">
        <f>IF(INDEX([1]非R能力!$FH$9:$FH$558,D574)=0,0,5000)</f>
        <v>5000</v>
      </c>
      <c r="W574" s="3">
        <f>HLOOKUP(W$5,[2]人物技能基础!$O$3:$Q$553,$D574+1,0)</f>
        <v>3.637142857142857</v>
      </c>
      <c r="X574" s="3">
        <f>HLOOKUP(X$5,[2]人物技能基础!$O$3:$Q$553,$D574+1,0)</f>
        <v>2.0186428571428574</v>
      </c>
      <c r="Y574" s="3">
        <f>HLOOKUP(Y$5,[2]人物技能基础!$O$3:$Q$553,$D574+1,0)</f>
        <v>99.964285714285708</v>
      </c>
      <c r="Z574" s="3">
        <f t="shared" si="57"/>
        <v>11320385</v>
      </c>
      <c r="AA574" s="3">
        <f t="shared" si="58"/>
        <v>198693</v>
      </c>
      <c r="AB574" s="3">
        <f t="shared" si="59"/>
        <v>74229</v>
      </c>
      <c r="AC574" s="3">
        <f t="shared" si="60"/>
        <v>73368</v>
      </c>
      <c r="AD574" s="3">
        <f t="shared" si="61"/>
        <v>80881</v>
      </c>
    </row>
    <row r="575" spans="1:30" x14ac:dyDescent="0.15">
      <c r="A575" s="3">
        <v>570</v>
      </c>
      <c r="B575" s="3" t="str">
        <f t="shared" si="56"/>
        <v>通天塔570层boss</v>
      </c>
      <c r="C575" s="3">
        <f>INDEX([5]通天塔!$F$47:$F$1046,A575)</f>
        <v>550</v>
      </c>
      <c r="D575" s="3">
        <f t="shared" si="62"/>
        <v>550</v>
      </c>
      <c r="E575" s="3" t="s">
        <v>25</v>
      </c>
      <c r="F575" s="3" t="s">
        <v>26</v>
      </c>
      <c r="G575" s="3">
        <v>30</v>
      </c>
      <c r="H575" s="3">
        <v>30</v>
      </c>
      <c r="I575" s="3">
        <v>0.2</v>
      </c>
      <c r="J575" s="4">
        <v>0.7</v>
      </c>
      <c r="K575" s="4">
        <v>1</v>
      </c>
      <c r="L575" s="4">
        <v>5</v>
      </c>
      <c r="M575" s="3">
        <v>1</v>
      </c>
      <c r="N575" s="3">
        <v>2</v>
      </c>
      <c r="O575" s="3">
        <f>HLOOKUP(O$5,[1]非R能力!$B$8:$F$558,$D575+1,0)</f>
        <v>2674530.2363424227</v>
      </c>
      <c r="P575" s="3">
        <f>HLOOKUP(P$5,[1]非R能力!$B$8:$F$558,$D575+1,0)</f>
        <v>371147.94865448773</v>
      </c>
      <c r="Q575" s="3">
        <f>HLOOKUP(Q$5,[1]非R能力!$B$8:$F$558,$D575+1,0)</f>
        <v>180663.03073300805</v>
      </c>
      <c r="R575" s="3">
        <f>HLOOKUP(R$5,[1]非R能力!$B$8:$F$558,$D575+1,0)</f>
        <v>56616.730527455926</v>
      </c>
      <c r="S575" s="3">
        <f>HLOOKUP(S$5,[1]非R能力!$B$8:$F$558,$D575+1,0)</f>
        <v>73368.568621644255</v>
      </c>
      <c r="T575" s="3">
        <f>INDEX([1]非R能力!$H$9:$H$558,D575)</f>
        <v>74359.2083312342</v>
      </c>
      <c r="U575" s="3">
        <f>IF(INDEX([1]非R能力!$FK$9:$FK$558,D575)=0,0,10)</f>
        <v>10</v>
      </c>
      <c r="V575" s="3">
        <f>IF(INDEX([1]非R能力!$FH$9:$FH$558,D575)=0,0,5000)</f>
        <v>5000</v>
      </c>
      <c r="W575" s="3">
        <f>HLOOKUP(W$5,[2]人物技能基础!$O$3:$Q$553,$D575+1,0)</f>
        <v>3.637142857142857</v>
      </c>
      <c r="X575" s="3">
        <f>HLOOKUP(X$5,[2]人物技能基础!$O$3:$Q$553,$D575+1,0)</f>
        <v>2.0186428571428574</v>
      </c>
      <c r="Y575" s="3">
        <f>HLOOKUP(Y$5,[2]人物技能基础!$O$3:$Q$553,$D575+1,0)</f>
        <v>99.964285714285708</v>
      </c>
      <c r="Z575" s="3">
        <f t="shared" si="57"/>
        <v>11320385</v>
      </c>
      <c r="AA575" s="3">
        <f t="shared" si="58"/>
        <v>198693</v>
      </c>
      <c r="AB575" s="3">
        <f t="shared" si="59"/>
        <v>74229</v>
      </c>
      <c r="AC575" s="3">
        <f t="shared" si="60"/>
        <v>73368</v>
      </c>
      <c r="AD575" s="3">
        <f t="shared" si="61"/>
        <v>80881</v>
      </c>
    </row>
    <row r="576" spans="1:30" x14ac:dyDescent="0.15">
      <c r="A576" s="3">
        <v>571</v>
      </c>
      <c r="B576" s="3" t="str">
        <f t="shared" si="56"/>
        <v>通天塔571层boss</v>
      </c>
      <c r="C576" s="3">
        <f>INDEX([5]通天塔!$F$47:$F$1046,A576)</f>
        <v>550</v>
      </c>
      <c r="D576" s="3">
        <f t="shared" si="62"/>
        <v>550</v>
      </c>
      <c r="E576" s="3" t="s">
        <v>25</v>
      </c>
      <c r="F576" s="3" t="s">
        <v>26</v>
      </c>
      <c r="G576" s="3">
        <v>30</v>
      </c>
      <c r="H576" s="3">
        <v>30</v>
      </c>
      <c r="I576" s="3">
        <v>0.2</v>
      </c>
      <c r="J576" s="4">
        <v>0.7</v>
      </c>
      <c r="K576" s="4">
        <v>1</v>
      </c>
      <c r="L576" s="4">
        <v>5</v>
      </c>
      <c r="M576" s="3">
        <v>1</v>
      </c>
      <c r="N576" s="3">
        <v>2</v>
      </c>
      <c r="O576" s="3">
        <f>HLOOKUP(O$5,[1]非R能力!$B$8:$F$558,$D576+1,0)</f>
        <v>2674530.2363424227</v>
      </c>
      <c r="P576" s="3">
        <f>HLOOKUP(P$5,[1]非R能力!$B$8:$F$558,$D576+1,0)</f>
        <v>371147.94865448773</v>
      </c>
      <c r="Q576" s="3">
        <f>HLOOKUP(Q$5,[1]非R能力!$B$8:$F$558,$D576+1,0)</f>
        <v>180663.03073300805</v>
      </c>
      <c r="R576" s="3">
        <f>HLOOKUP(R$5,[1]非R能力!$B$8:$F$558,$D576+1,0)</f>
        <v>56616.730527455926</v>
      </c>
      <c r="S576" s="3">
        <f>HLOOKUP(S$5,[1]非R能力!$B$8:$F$558,$D576+1,0)</f>
        <v>73368.568621644255</v>
      </c>
      <c r="T576" s="3">
        <f>INDEX([1]非R能力!$H$9:$H$558,D576)</f>
        <v>74359.2083312342</v>
      </c>
      <c r="U576" s="3">
        <f>IF(INDEX([1]非R能力!$FK$9:$FK$558,D576)=0,0,10)</f>
        <v>10</v>
      </c>
      <c r="V576" s="3">
        <f>IF(INDEX([1]非R能力!$FH$9:$FH$558,D576)=0,0,5000)</f>
        <v>5000</v>
      </c>
      <c r="W576" s="3">
        <f>HLOOKUP(W$5,[2]人物技能基础!$O$3:$Q$553,$D576+1,0)</f>
        <v>3.637142857142857</v>
      </c>
      <c r="X576" s="3">
        <f>HLOOKUP(X$5,[2]人物技能基础!$O$3:$Q$553,$D576+1,0)</f>
        <v>2.0186428571428574</v>
      </c>
      <c r="Y576" s="3">
        <f>HLOOKUP(Y$5,[2]人物技能基础!$O$3:$Q$553,$D576+1,0)</f>
        <v>99.964285714285708</v>
      </c>
      <c r="Z576" s="3">
        <f t="shared" si="57"/>
        <v>11320385</v>
      </c>
      <c r="AA576" s="3">
        <f t="shared" si="58"/>
        <v>198693</v>
      </c>
      <c r="AB576" s="3">
        <f t="shared" si="59"/>
        <v>74229</v>
      </c>
      <c r="AC576" s="3">
        <f t="shared" si="60"/>
        <v>73368</v>
      </c>
      <c r="AD576" s="3">
        <f t="shared" si="61"/>
        <v>80881</v>
      </c>
    </row>
    <row r="577" spans="1:30" x14ac:dyDescent="0.15">
      <c r="A577" s="3">
        <v>572</v>
      </c>
      <c r="B577" s="3" t="str">
        <f t="shared" si="56"/>
        <v>通天塔572层boss</v>
      </c>
      <c r="C577" s="3">
        <f>INDEX([5]通天塔!$F$47:$F$1046,A577)</f>
        <v>550</v>
      </c>
      <c r="D577" s="3">
        <f t="shared" si="62"/>
        <v>550</v>
      </c>
      <c r="E577" s="3" t="s">
        <v>25</v>
      </c>
      <c r="F577" s="3" t="s">
        <v>26</v>
      </c>
      <c r="G577" s="3">
        <v>30</v>
      </c>
      <c r="H577" s="3">
        <v>30</v>
      </c>
      <c r="I577" s="3">
        <v>0.2</v>
      </c>
      <c r="J577" s="4">
        <v>0.7</v>
      </c>
      <c r="K577" s="4">
        <v>1</v>
      </c>
      <c r="L577" s="4">
        <v>5</v>
      </c>
      <c r="M577" s="3">
        <v>1</v>
      </c>
      <c r="N577" s="3">
        <v>2</v>
      </c>
      <c r="O577" s="3">
        <f>HLOOKUP(O$5,[1]非R能力!$B$8:$F$558,$D577+1,0)</f>
        <v>2674530.2363424227</v>
      </c>
      <c r="P577" s="3">
        <f>HLOOKUP(P$5,[1]非R能力!$B$8:$F$558,$D577+1,0)</f>
        <v>371147.94865448773</v>
      </c>
      <c r="Q577" s="3">
        <f>HLOOKUP(Q$5,[1]非R能力!$B$8:$F$558,$D577+1,0)</f>
        <v>180663.03073300805</v>
      </c>
      <c r="R577" s="3">
        <f>HLOOKUP(R$5,[1]非R能力!$B$8:$F$558,$D577+1,0)</f>
        <v>56616.730527455926</v>
      </c>
      <c r="S577" s="3">
        <f>HLOOKUP(S$5,[1]非R能力!$B$8:$F$558,$D577+1,0)</f>
        <v>73368.568621644255</v>
      </c>
      <c r="T577" s="3">
        <f>INDEX([1]非R能力!$H$9:$H$558,D577)</f>
        <v>74359.2083312342</v>
      </c>
      <c r="U577" s="3">
        <f>IF(INDEX([1]非R能力!$FK$9:$FK$558,D577)=0,0,10)</f>
        <v>10</v>
      </c>
      <c r="V577" s="3">
        <f>IF(INDEX([1]非R能力!$FH$9:$FH$558,D577)=0,0,5000)</f>
        <v>5000</v>
      </c>
      <c r="W577" s="3">
        <f>HLOOKUP(W$5,[2]人物技能基础!$O$3:$Q$553,$D577+1,0)</f>
        <v>3.637142857142857</v>
      </c>
      <c r="X577" s="3">
        <f>HLOOKUP(X$5,[2]人物技能基础!$O$3:$Q$553,$D577+1,0)</f>
        <v>2.0186428571428574</v>
      </c>
      <c r="Y577" s="3">
        <f>HLOOKUP(Y$5,[2]人物技能基础!$O$3:$Q$553,$D577+1,0)</f>
        <v>99.964285714285708</v>
      </c>
      <c r="Z577" s="3">
        <f t="shared" si="57"/>
        <v>11320385</v>
      </c>
      <c r="AA577" s="3">
        <f t="shared" si="58"/>
        <v>198693</v>
      </c>
      <c r="AB577" s="3">
        <f t="shared" si="59"/>
        <v>74229</v>
      </c>
      <c r="AC577" s="3">
        <f t="shared" si="60"/>
        <v>73368</v>
      </c>
      <c r="AD577" s="3">
        <f t="shared" si="61"/>
        <v>80881</v>
      </c>
    </row>
    <row r="578" spans="1:30" x14ac:dyDescent="0.15">
      <c r="A578" s="3">
        <v>573</v>
      </c>
      <c r="B578" s="3" t="str">
        <f t="shared" si="56"/>
        <v>通天塔573层boss</v>
      </c>
      <c r="C578" s="3">
        <f>INDEX([5]通天塔!$F$47:$F$1046,A578)</f>
        <v>550</v>
      </c>
      <c r="D578" s="3">
        <f t="shared" si="62"/>
        <v>550</v>
      </c>
      <c r="E578" s="3" t="s">
        <v>25</v>
      </c>
      <c r="F578" s="3" t="s">
        <v>26</v>
      </c>
      <c r="G578" s="3">
        <v>30</v>
      </c>
      <c r="H578" s="3">
        <v>30</v>
      </c>
      <c r="I578" s="3">
        <v>0.2</v>
      </c>
      <c r="J578" s="4">
        <v>0.7</v>
      </c>
      <c r="K578" s="4">
        <v>1</v>
      </c>
      <c r="L578" s="4">
        <v>5</v>
      </c>
      <c r="M578" s="3">
        <v>1</v>
      </c>
      <c r="N578" s="3">
        <v>2</v>
      </c>
      <c r="O578" s="3">
        <f>HLOOKUP(O$5,[1]非R能力!$B$8:$F$558,$D578+1,0)</f>
        <v>2674530.2363424227</v>
      </c>
      <c r="P578" s="3">
        <f>HLOOKUP(P$5,[1]非R能力!$B$8:$F$558,$D578+1,0)</f>
        <v>371147.94865448773</v>
      </c>
      <c r="Q578" s="3">
        <f>HLOOKUP(Q$5,[1]非R能力!$B$8:$F$558,$D578+1,0)</f>
        <v>180663.03073300805</v>
      </c>
      <c r="R578" s="3">
        <f>HLOOKUP(R$5,[1]非R能力!$B$8:$F$558,$D578+1,0)</f>
        <v>56616.730527455926</v>
      </c>
      <c r="S578" s="3">
        <f>HLOOKUP(S$5,[1]非R能力!$B$8:$F$558,$D578+1,0)</f>
        <v>73368.568621644255</v>
      </c>
      <c r="T578" s="3">
        <f>INDEX([1]非R能力!$H$9:$H$558,D578)</f>
        <v>74359.2083312342</v>
      </c>
      <c r="U578" s="3">
        <f>IF(INDEX([1]非R能力!$FK$9:$FK$558,D578)=0,0,10)</f>
        <v>10</v>
      </c>
      <c r="V578" s="3">
        <f>IF(INDEX([1]非R能力!$FH$9:$FH$558,D578)=0,0,5000)</f>
        <v>5000</v>
      </c>
      <c r="W578" s="3">
        <f>HLOOKUP(W$5,[2]人物技能基础!$O$3:$Q$553,$D578+1,0)</f>
        <v>3.637142857142857</v>
      </c>
      <c r="X578" s="3">
        <f>HLOOKUP(X$5,[2]人物技能基础!$O$3:$Q$553,$D578+1,0)</f>
        <v>2.0186428571428574</v>
      </c>
      <c r="Y578" s="3">
        <f>HLOOKUP(Y$5,[2]人物技能基础!$O$3:$Q$553,$D578+1,0)</f>
        <v>99.964285714285708</v>
      </c>
      <c r="Z578" s="3">
        <f t="shared" si="57"/>
        <v>11320385</v>
      </c>
      <c r="AA578" s="3">
        <f t="shared" si="58"/>
        <v>198693</v>
      </c>
      <c r="AB578" s="3">
        <f t="shared" si="59"/>
        <v>74229</v>
      </c>
      <c r="AC578" s="3">
        <f t="shared" si="60"/>
        <v>73368</v>
      </c>
      <c r="AD578" s="3">
        <f t="shared" si="61"/>
        <v>80881</v>
      </c>
    </row>
    <row r="579" spans="1:30" x14ac:dyDescent="0.15">
      <c r="A579" s="3">
        <v>574</v>
      </c>
      <c r="B579" s="3" t="str">
        <f t="shared" si="56"/>
        <v>通天塔574层boss</v>
      </c>
      <c r="C579" s="3">
        <f>INDEX([5]通天塔!$F$47:$F$1046,A579)</f>
        <v>550</v>
      </c>
      <c r="D579" s="3">
        <f t="shared" si="62"/>
        <v>550</v>
      </c>
      <c r="E579" s="3" t="s">
        <v>25</v>
      </c>
      <c r="F579" s="3" t="s">
        <v>26</v>
      </c>
      <c r="G579" s="3">
        <v>30</v>
      </c>
      <c r="H579" s="3">
        <v>30</v>
      </c>
      <c r="I579" s="3">
        <v>0.2</v>
      </c>
      <c r="J579" s="4">
        <v>0.7</v>
      </c>
      <c r="K579" s="4">
        <v>1</v>
      </c>
      <c r="L579" s="4">
        <v>5</v>
      </c>
      <c r="M579" s="3">
        <v>1</v>
      </c>
      <c r="N579" s="3">
        <v>2</v>
      </c>
      <c r="O579" s="3">
        <f>HLOOKUP(O$5,[1]非R能力!$B$8:$F$558,$D579+1,0)</f>
        <v>2674530.2363424227</v>
      </c>
      <c r="P579" s="3">
        <f>HLOOKUP(P$5,[1]非R能力!$B$8:$F$558,$D579+1,0)</f>
        <v>371147.94865448773</v>
      </c>
      <c r="Q579" s="3">
        <f>HLOOKUP(Q$5,[1]非R能力!$B$8:$F$558,$D579+1,0)</f>
        <v>180663.03073300805</v>
      </c>
      <c r="R579" s="3">
        <f>HLOOKUP(R$5,[1]非R能力!$B$8:$F$558,$D579+1,0)</f>
        <v>56616.730527455926</v>
      </c>
      <c r="S579" s="3">
        <f>HLOOKUP(S$5,[1]非R能力!$B$8:$F$558,$D579+1,0)</f>
        <v>73368.568621644255</v>
      </c>
      <c r="T579" s="3">
        <f>INDEX([1]非R能力!$H$9:$H$558,D579)</f>
        <v>74359.2083312342</v>
      </c>
      <c r="U579" s="3">
        <f>IF(INDEX([1]非R能力!$FK$9:$FK$558,D579)=0,0,10)</f>
        <v>10</v>
      </c>
      <c r="V579" s="3">
        <f>IF(INDEX([1]非R能力!$FH$9:$FH$558,D579)=0,0,5000)</f>
        <v>5000</v>
      </c>
      <c r="W579" s="3">
        <f>HLOOKUP(W$5,[2]人物技能基础!$O$3:$Q$553,$D579+1,0)</f>
        <v>3.637142857142857</v>
      </c>
      <c r="X579" s="3">
        <f>HLOOKUP(X$5,[2]人物技能基础!$O$3:$Q$553,$D579+1,0)</f>
        <v>2.0186428571428574</v>
      </c>
      <c r="Y579" s="3">
        <f>HLOOKUP(Y$5,[2]人物技能基础!$O$3:$Q$553,$D579+1,0)</f>
        <v>99.964285714285708</v>
      </c>
      <c r="Z579" s="3">
        <f t="shared" si="57"/>
        <v>11320385</v>
      </c>
      <c r="AA579" s="3">
        <f t="shared" si="58"/>
        <v>198693</v>
      </c>
      <c r="AB579" s="3">
        <f t="shared" si="59"/>
        <v>74229</v>
      </c>
      <c r="AC579" s="3">
        <f t="shared" si="60"/>
        <v>73368</v>
      </c>
      <c r="AD579" s="3">
        <f t="shared" si="61"/>
        <v>80881</v>
      </c>
    </row>
    <row r="580" spans="1:30" x14ac:dyDescent="0.15">
      <c r="A580" s="3">
        <v>575</v>
      </c>
      <c r="B580" s="3" t="str">
        <f t="shared" si="56"/>
        <v>通天塔575层boss</v>
      </c>
      <c r="C580" s="3">
        <f>INDEX([5]通天塔!$F$47:$F$1046,A580)</f>
        <v>550</v>
      </c>
      <c r="D580" s="3">
        <f t="shared" si="62"/>
        <v>550</v>
      </c>
      <c r="E580" s="3" t="s">
        <v>25</v>
      </c>
      <c r="F580" s="3" t="s">
        <v>26</v>
      </c>
      <c r="G580" s="3">
        <v>30</v>
      </c>
      <c r="H580" s="3">
        <v>30</v>
      </c>
      <c r="I580" s="3">
        <v>0.2</v>
      </c>
      <c r="J580" s="4">
        <v>0.7</v>
      </c>
      <c r="K580" s="4">
        <v>1</v>
      </c>
      <c r="L580" s="4">
        <v>5</v>
      </c>
      <c r="M580" s="3">
        <v>1</v>
      </c>
      <c r="N580" s="3">
        <v>2</v>
      </c>
      <c r="O580" s="3">
        <f>HLOOKUP(O$5,[1]非R能力!$B$8:$F$558,$D580+1,0)</f>
        <v>2674530.2363424227</v>
      </c>
      <c r="P580" s="3">
        <f>HLOOKUP(P$5,[1]非R能力!$B$8:$F$558,$D580+1,0)</f>
        <v>371147.94865448773</v>
      </c>
      <c r="Q580" s="3">
        <f>HLOOKUP(Q$5,[1]非R能力!$B$8:$F$558,$D580+1,0)</f>
        <v>180663.03073300805</v>
      </c>
      <c r="R580" s="3">
        <f>HLOOKUP(R$5,[1]非R能力!$B$8:$F$558,$D580+1,0)</f>
        <v>56616.730527455926</v>
      </c>
      <c r="S580" s="3">
        <f>HLOOKUP(S$5,[1]非R能力!$B$8:$F$558,$D580+1,0)</f>
        <v>73368.568621644255</v>
      </c>
      <c r="T580" s="3">
        <f>INDEX([1]非R能力!$H$9:$H$558,D580)</f>
        <v>74359.2083312342</v>
      </c>
      <c r="U580" s="3">
        <f>IF(INDEX([1]非R能力!$FK$9:$FK$558,D580)=0,0,10)</f>
        <v>10</v>
      </c>
      <c r="V580" s="3">
        <f>IF(INDEX([1]非R能力!$FH$9:$FH$558,D580)=0,0,5000)</f>
        <v>5000</v>
      </c>
      <c r="W580" s="3">
        <f>HLOOKUP(W$5,[2]人物技能基础!$O$3:$Q$553,$D580+1,0)</f>
        <v>3.637142857142857</v>
      </c>
      <c r="X580" s="3">
        <f>HLOOKUP(X$5,[2]人物技能基础!$O$3:$Q$553,$D580+1,0)</f>
        <v>2.0186428571428574</v>
      </c>
      <c r="Y580" s="3">
        <f>HLOOKUP(Y$5,[2]人物技能基础!$O$3:$Q$553,$D580+1,0)</f>
        <v>99.964285714285708</v>
      </c>
      <c r="Z580" s="3">
        <f t="shared" si="57"/>
        <v>11320385</v>
      </c>
      <c r="AA580" s="3">
        <f t="shared" si="58"/>
        <v>198693</v>
      </c>
      <c r="AB580" s="3">
        <f t="shared" si="59"/>
        <v>74229</v>
      </c>
      <c r="AC580" s="3">
        <f t="shared" si="60"/>
        <v>73368</v>
      </c>
      <c r="AD580" s="3">
        <f t="shared" si="61"/>
        <v>80881</v>
      </c>
    </row>
    <row r="581" spans="1:30" x14ac:dyDescent="0.15">
      <c r="A581" s="3">
        <v>576</v>
      </c>
      <c r="B581" s="3" t="str">
        <f t="shared" si="56"/>
        <v>通天塔576层boss</v>
      </c>
      <c r="C581" s="3">
        <f>INDEX([5]通天塔!$F$47:$F$1046,A581)</f>
        <v>550</v>
      </c>
      <c r="D581" s="3">
        <f t="shared" si="62"/>
        <v>550</v>
      </c>
      <c r="E581" s="3" t="s">
        <v>25</v>
      </c>
      <c r="F581" s="3" t="s">
        <v>26</v>
      </c>
      <c r="G581" s="3">
        <v>30</v>
      </c>
      <c r="H581" s="3">
        <v>30</v>
      </c>
      <c r="I581" s="3">
        <v>0.2</v>
      </c>
      <c r="J581" s="4">
        <v>0.7</v>
      </c>
      <c r="K581" s="4">
        <v>1</v>
      </c>
      <c r="L581" s="4">
        <v>5</v>
      </c>
      <c r="M581" s="3">
        <v>1</v>
      </c>
      <c r="N581" s="3">
        <v>2</v>
      </c>
      <c r="O581" s="3">
        <f>HLOOKUP(O$5,[1]非R能力!$B$8:$F$558,$D581+1,0)</f>
        <v>2674530.2363424227</v>
      </c>
      <c r="P581" s="3">
        <f>HLOOKUP(P$5,[1]非R能力!$B$8:$F$558,$D581+1,0)</f>
        <v>371147.94865448773</v>
      </c>
      <c r="Q581" s="3">
        <f>HLOOKUP(Q$5,[1]非R能力!$B$8:$F$558,$D581+1,0)</f>
        <v>180663.03073300805</v>
      </c>
      <c r="R581" s="3">
        <f>HLOOKUP(R$5,[1]非R能力!$B$8:$F$558,$D581+1,0)</f>
        <v>56616.730527455926</v>
      </c>
      <c r="S581" s="3">
        <f>HLOOKUP(S$5,[1]非R能力!$B$8:$F$558,$D581+1,0)</f>
        <v>73368.568621644255</v>
      </c>
      <c r="T581" s="3">
        <f>INDEX([1]非R能力!$H$9:$H$558,D581)</f>
        <v>74359.2083312342</v>
      </c>
      <c r="U581" s="3">
        <f>IF(INDEX([1]非R能力!$FK$9:$FK$558,D581)=0,0,10)</f>
        <v>10</v>
      </c>
      <c r="V581" s="3">
        <f>IF(INDEX([1]非R能力!$FH$9:$FH$558,D581)=0,0,5000)</f>
        <v>5000</v>
      </c>
      <c r="W581" s="3">
        <f>HLOOKUP(W$5,[2]人物技能基础!$O$3:$Q$553,$D581+1,0)</f>
        <v>3.637142857142857</v>
      </c>
      <c r="X581" s="3">
        <f>HLOOKUP(X$5,[2]人物技能基础!$O$3:$Q$553,$D581+1,0)</f>
        <v>2.0186428571428574</v>
      </c>
      <c r="Y581" s="3">
        <f>HLOOKUP(Y$5,[2]人物技能基础!$O$3:$Q$553,$D581+1,0)</f>
        <v>99.964285714285708</v>
      </c>
      <c r="Z581" s="3">
        <f t="shared" si="57"/>
        <v>11320385</v>
      </c>
      <c r="AA581" s="3">
        <f t="shared" si="58"/>
        <v>198693</v>
      </c>
      <c r="AB581" s="3">
        <f t="shared" si="59"/>
        <v>74229</v>
      </c>
      <c r="AC581" s="3">
        <f t="shared" si="60"/>
        <v>73368</v>
      </c>
      <c r="AD581" s="3">
        <f t="shared" si="61"/>
        <v>80881</v>
      </c>
    </row>
    <row r="582" spans="1:30" x14ac:dyDescent="0.15">
      <c r="A582" s="3">
        <v>577</v>
      </c>
      <c r="B582" s="3" t="str">
        <f t="shared" si="56"/>
        <v>通天塔577层boss</v>
      </c>
      <c r="C582" s="3">
        <f>INDEX([5]通天塔!$F$47:$F$1046,A582)</f>
        <v>550</v>
      </c>
      <c r="D582" s="3">
        <f t="shared" si="62"/>
        <v>550</v>
      </c>
      <c r="E582" s="3" t="s">
        <v>25</v>
      </c>
      <c r="F582" s="3" t="s">
        <v>26</v>
      </c>
      <c r="G582" s="3">
        <v>30</v>
      </c>
      <c r="H582" s="3">
        <v>30</v>
      </c>
      <c r="I582" s="3">
        <v>0.2</v>
      </c>
      <c r="J582" s="4">
        <v>0.7</v>
      </c>
      <c r="K582" s="4">
        <v>1</v>
      </c>
      <c r="L582" s="4">
        <v>5</v>
      </c>
      <c r="M582" s="3">
        <v>1</v>
      </c>
      <c r="N582" s="3">
        <v>2</v>
      </c>
      <c r="O582" s="3">
        <f>HLOOKUP(O$5,[1]非R能力!$B$8:$F$558,$D582+1,0)</f>
        <v>2674530.2363424227</v>
      </c>
      <c r="P582" s="3">
        <f>HLOOKUP(P$5,[1]非R能力!$B$8:$F$558,$D582+1,0)</f>
        <v>371147.94865448773</v>
      </c>
      <c r="Q582" s="3">
        <f>HLOOKUP(Q$5,[1]非R能力!$B$8:$F$558,$D582+1,0)</f>
        <v>180663.03073300805</v>
      </c>
      <c r="R582" s="3">
        <f>HLOOKUP(R$5,[1]非R能力!$B$8:$F$558,$D582+1,0)</f>
        <v>56616.730527455926</v>
      </c>
      <c r="S582" s="3">
        <f>HLOOKUP(S$5,[1]非R能力!$B$8:$F$558,$D582+1,0)</f>
        <v>73368.568621644255</v>
      </c>
      <c r="T582" s="3">
        <f>INDEX([1]非R能力!$H$9:$H$558,D582)</f>
        <v>74359.2083312342</v>
      </c>
      <c r="U582" s="3">
        <f>IF(INDEX([1]非R能力!$FK$9:$FK$558,D582)=0,0,10)</f>
        <v>10</v>
      </c>
      <c r="V582" s="3">
        <f>IF(INDEX([1]非R能力!$FH$9:$FH$558,D582)=0,0,5000)</f>
        <v>5000</v>
      </c>
      <c r="W582" s="3">
        <f>HLOOKUP(W$5,[2]人物技能基础!$O$3:$Q$553,$D582+1,0)</f>
        <v>3.637142857142857</v>
      </c>
      <c r="X582" s="3">
        <f>HLOOKUP(X$5,[2]人物技能基础!$O$3:$Q$553,$D582+1,0)</f>
        <v>2.0186428571428574</v>
      </c>
      <c r="Y582" s="3">
        <f>HLOOKUP(Y$5,[2]人物技能基础!$O$3:$Q$553,$D582+1,0)</f>
        <v>99.964285714285708</v>
      </c>
      <c r="Z582" s="3">
        <f t="shared" si="57"/>
        <v>11320385</v>
      </c>
      <c r="AA582" s="3">
        <f t="shared" si="58"/>
        <v>198693</v>
      </c>
      <c r="AB582" s="3">
        <f t="shared" si="59"/>
        <v>74229</v>
      </c>
      <c r="AC582" s="3">
        <f t="shared" si="60"/>
        <v>73368</v>
      </c>
      <c r="AD582" s="3">
        <f t="shared" si="61"/>
        <v>80881</v>
      </c>
    </row>
    <row r="583" spans="1:30" x14ac:dyDescent="0.15">
      <c r="A583" s="3">
        <v>578</v>
      </c>
      <c r="B583" s="3" t="str">
        <f t="shared" ref="B583:B646" si="63">"通天塔"&amp;A583&amp;"层boss"</f>
        <v>通天塔578层boss</v>
      </c>
      <c r="C583" s="3">
        <f>INDEX([5]通天塔!$F$47:$F$1046,A583)</f>
        <v>550</v>
      </c>
      <c r="D583" s="3">
        <f t="shared" si="62"/>
        <v>550</v>
      </c>
      <c r="E583" s="3" t="s">
        <v>25</v>
      </c>
      <c r="F583" s="3" t="s">
        <v>26</v>
      </c>
      <c r="G583" s="3">
        <v>30</v>
      </c>
      <c r="H583" s="3">
        <v>30</v>
      </c>
      <c r="I583" s="3">
        <v>0.2</v>
      </c>
      <c r="J583" s="4">
        <v>0.7</v>
      </c>
      <c r="K583" s="4">
        <v>1</v>
      </c>
      <c r="L583" s="4">
        <v>5</v>
      </c>
      <c r="M583" s="3">
        <v>1</v>
      </c>
      <c r="N583" s="3">
        <v>2</v>
      </c>
      <c r="O583" s="3">
        <f>HLOOKUP(O$5,[1]非R能力!$B$8:$F$558,$D583+1,0)</f>
        <v>2674530.2363424227</v>
      </c>
      <c r="P583" s="3">
        <f>HLOOKUP(P$5,[1]非R能力!$B$8:$F$558,$D583+1,0)</f>
        <v>371147.94865448773</v>
      </c>
      <c r="Q583" s="3">
        <f>HLOOKUP(Q$5,[1]非R能力!$B$8:$F$558,$D583+1,0)</f>
        <v>180663.03073300805</v>
      </c>
      <c r="R583" s="3">
        <f>HLOOKUP(R$5,[1]非R能力!$B$8:$F$558,$D583+1,0)</f>
        <v>56616.730527455926</v>
      </c>
      <c r="S583" s="3">
        <f>HLOOKUP(S$5,[1]非R能力!$B$8:$F$558,$D583+1,0)</f>
        <v>73368.568621644255</v>
      </c>
      <c r="T583" s="3">
        <f>INDEX([1]非R能力!$H$9:$H$558,D583)</f>
        <v>74359.2083312342</v>
      </c>
      <c r="U583" s="3">
        <f>IF(INDEX([1]非R能力!$FK$9:$FK$558,D583)=0,0,10)</f>
        <v>10</v>
      </c>
      <c r="V583" s="3">
        <f>IF(INDEX([1]非R能力!$FH$9:$FH$558,D583)=0,0,5000)</f>
        <v>5000</v>
      </c>
      <c r="W583" s="3">
        <f>HLOOKUP(W$5,[2]人物技能基础!$O$3:$Q$553,$D583+1,0)</f>
        <v>3.637142857142857</v>
      </c>
      <c r="X583" s="3">
        <f>HLOOKUP(X$5,[2]人物技能基础!$O$3:$Q$553,$D583+1,0)</f>
        <v>2.0186428571428574</v>
      </c>
      <c r="Y583" s="3">
        <f>HLOOKUP(Y$5,[2]人物技能基础!$O$3:$Q$553,$D583+1,0)</f>
        <v>99.964285714285708</v>
      </c>
      <c r="Z583" s="3">
        <f t="shared" ref="Z583:Z646" si="64">INT(((P583-AB583)*X583+(Y583+T583))*G583*J583*$D$2)</f>
        <v>11320385</v>
      </c>
      <c r="AA583" s="3">
        <f t="shared" ref="AA583:AA646" si="65">IF(H583=0,IF(U583=0,INT(Q583/5),IF(V583=0,INT(Q583/5),INT((V583/U583)/(1/N583*M583)/L583+Q583))),INT((IF(U583=0,0,V583/U583/(1/N583*M583))+O583/H583)/L583+Q583))</f>
        <v>198693</v>
      </c>
      <c r="AB583" s="3">
        <f t="shared" ref="AB583:AB646" si="66">INT(P583*I583)</f>
        <v>74229</v>
      </c>
      <c r="AC583" s="3">
        <f t="shared" ref="AC583:AC646" si="67">INT(K583*S583)</f>
        <v>73368</v>
      </c>
      <c r="AD583" s="3">
        <f t="shared" ref="AD583:AD646" si="68">INT(R583/J583)</f>
        <v>80881</v>
      </c>
    </row>
    <row r="584" spans="1:30" x14ac:dyDescent="0.15">
      <c r="A584" s="3">
        <v>579</v>
      </c>
      <c r="B584" s="3" t="str">
        <f t="shared" si="63"/>
        <v>通天塔579层boss</v>
      </c>
      <c r="C584" s="3">
        <f>INDEX([5]通天塔!$F$47:$F$1046,A584)</f>
        <v>550</v>
      </c>
      <c r="D584" s="3">
        <f t="shared" si="62"/>
        <v>550</v>
      </c>
      <c r="E584" s="3" t="s">
        <v>25</v>
      </c>
      <c r="F584" s="3" t="s">
        <v>26</v>
      </c>
      <c r="G584" s="3">
        <v>30</v>
      </c>
      <c r="H584" s="3">
        <v>30</v>
      </c>
      <c r="I584" s="3">
        <v>0.2</v>
      </c>
      <c r="J584" s="4">
        <v>0.7</v>
      </c>
      <c r="K584" s="4">
        <v>1</v>
      </c>
      <c r="L584" s="4">
        <v>5</v>
      </c>
      <c r="M584" s="3">
        <v>1</v>
      </c>
      <c r="N584" s="3">
        <v>2</v>
      </c>
      <c r="O584" s="3">
        <f>HLOOKUP(O$5,[1]非R能力!$B$8:$F$558,$D584+1,0)</f>
        <v>2674530.2363424227</v>
      </c>
      <c r="P584" s="3">
        <f>HLOOKUP(P$5,[1]非R能力!$B$8:$F$558,$D584+1,0)</f>
        <v>371147.94865448773</v>
      </c>
      <c r="Q584" s="3">
        <f>HLOOKUP(Q$5,[1]非R能力!$B$8:$F$558,$D584+1,0)</f>
        <v>180663.03073300805</v>
      </c>
      <c r="R584" s="3">
        <f>HLOOKUP(R$5,[1]非R能力!$B$8:$F$558,$D584+1,0)</f>
        <v>56616.730527455926</v>
      </c>
      <c r="S584" s="3">
        <f>HLOOKUP(S$5,[1]非R能力!$B$8:$F$558,$D584+1,0)</f>
        <v>73368.568621644255</v>
      </c>
      <c r="T584" s="3">
        <f>INDEX([1]非R能力!$H$9:$H$558,D584)</f>
        <v>74359.2083312342</v>
      </c>
      <c r="U584" s="3">
        <f>IF(INDEX([1]非R能力!$FK$9:$FK$558,D584)=0,0,10)</f>
        <v>10</v>
      </c>
      <c r="V584" s="3">
        <f>IF(INDEX([1]非R能力!$FH$9:$FH$558,D584)=0,0,5000)</f>
        <v>5000</v>
      </c>
      <c r="W584" s="3">
        <f>HLOOKUP(W$5,[2]人物技能基础!$O$3:$Q$553,$D584+1,0)</f>
        <v>3.637142857142857</v>
      </c>
      <c r="X584" s="3">
        <f>HLOOKUP(X$5,[2]人物技能基础!$O$3:$Q$553,$D584+1,0)</f>
        <v>2.0186428571428574</v>
      </c>
      <c r="Y584" s="3">
        <f>HLOOKUP(Y$5,[2]人物技能基础!$O$3:$Q$553,$D584+1,0)</f>
        <v>99.964285714285708</v>
      </c>
      <c r="Z584" s="3">
        <f t="shared" si="64"/>
        <v>11320385</v>
      </c>
      <c r="AA584" s="3">
        <f t="shared" si="65"/>
        <v>198693</v>
      </c>
      <c r="AB584" s="3">
        <f t="shared" si="66"/>
        <v>74229</v>
      </c>
      <c r="AC584" s="3">
        <f t="shared" si="67"/>
        <v>73368</v>
      </c>
      <c r="AD584" s="3">
        <f t="shared" si="68"/>
        <v>80881</v>
      </c>
    </row>
    <row r="585" spans="1:30" x14ac:dyDescent="0.15">
      <c r="A585" s="3">
        <v>580</v>
      </c>
      <c r="B585" s="3" t="str">
        <f t="shared" si="63"/>
        <v>通天塔580层boss</v>
      </c>
      <c r="C585" s="3">
        <f>INDEX([5]通天塔!$F$47:$F$1046,A585)</f>
        <v>550</v>
      </c>
      <c r="D585" s="3">
        <f t="shared" ref="D585:D648" si="69">C585</f>
        <v>550</v>
      </c>
      <c r="E585" s="3" t="s">
        <v>25</v>
      </c>
      <c r="F585" s="3" t="s">
        <v>26</v>
      </c>
      <c r="G585" s="3">
        <v>30</v>
      </c>
      <c r="H585" s="3">
        <v>30</v>
      </c>
      <c r="I585" s="3">
        <v>0.2</v>
      </c>
      <c r="J585" s="4">
        <v>0.7</v>
      </c>
      <c r="K585" s="4">
        <v>1</v>
      </c>
      <c r="L585" s="4">
        <v>5</v>
      </c>
      <c r="M585" s="3">
        <v>1</v>
      </c>
      <c r="N585" s="3">
        <v>2</v>
      </c>
      <c r="O585" s="3">
        <f>HLOOKUP(O$5,[1]非R能力!$B$8:$F$558,$D585+1,0)</f>
        <v>2674530.2363424227</v>
      </c>
      <c r="P585" s="3">
        <f>HLOOKUP(P$5,[1]非R能力!$B$8:$F$558,$D585+1,0)</f>
        <v>371147.94865448773</v>
      </c>
      <c r="Q585" s="3">
        <f>HLOOKUP(Q$5,[1]非R能力!$B$8:$F$558,$D585+1,0)</f>
        <v>180663.03073300805</v>
      </c>
      <c r="R585" s="3">
        <f>HLOOKUP(R$5,[1]非R能力!$B$8:$F$558,$D585+1,0)</f>
        <v>56616.730527455926</v>
      </c>
      <c r="S585" s="3">
        <f>HLOOKUP(S$5,[1]非R能力!$B$8:$F$558,$D585+1,0)</f>
        <v>73368.568621644255</v>
      </c>
      <c r="T585" s="3">
        <f>INDEX([1]非R能力!$H$9:$H$558,D585)</f>
        <v>74359.2083312342</v>
      </c>
      <c r="U585" s="3">
        <f>IF(INDEX([1]非R能力!$FK$9:$FK$558,D585)=0,0,10)</f>
        <v>10</v>
      </c>
      <c r="V585" s="3">
        <f>IF(INDEX([1]非R能力!$FH$9:$FH$558,D585)=0,0,5000)</f>
        <v>5000</v>
      </c>
      <c r="W585" s="3">
        <f>HLOOKUP(W$5,[2]人物技能基础!$O$3:$Q$553,$D585+1,0)</f>
        <v>3.637142857142857</v>
      </c>
      <c r="X585" s="3">
        <f>HLOOKUP(X$5,[2]人物技能基础!$O$3:$Q$553,$D585+1,0)</f>
        <v>2.0186428571428574</v>
      </c>
      <c r="Y585" s="3">
        <f>HLOOKUP(Y$5,[2]人物技能基础!$O$3:$Q$553,$D585+1,0)</f>
        <v>99.964285714285708</v>
      </c>
      <c r="Z585" s="3">
        <f t="shared" si="64"/>
        <v>11320385</v>
      </c>
      <c r="AA585" s="3">
        <f t="shared" si="65"/>
        <v>198693</v>
      </c>
      <c r="AB585" s="3">
        <f t="shared" si="66"/>
        <v>74229</v>
      </c>
      <c r="AC585" s="3">
        <f t="shared" si="67"/>
        <v>73368</v>
      </c>
      <c r="AD585" s="3">
        <f t="shared" si="68"/>
        <v>80881</v>
      </c>
    </row>
    <row r="586" spans="1:30" x14ac:dyDescent="0.15">
      <c r="A586" s="3">
        <v>581</v>
      </c>
      <c r="B586" s="3" t="str">
        <f t="shared" si="63"/>
        <v>通天塔581层boss</v>
      </c>
      <c r="C586" s="3">
        <f>INDEX([5]通天塔!$F$47:$F$1046,A586)</f>
        <v>550</v>
      </c>
      <c r="D586" s="3">
        <f t="shared" si="69"/>
        <v>550</v>
      </c>
      <c r="E586" s="3" t="s">
        <v>25</v>
      </c>
      <c r="F586" s="3" t="s">
        <v>26</v>
      </c>
      <c r="G586" s="3">
        <v>30</v>
      </c>
      <c r="H586" s="3">
        <v>30</v>
      </c>
      <c r="I586" s="3">
        <v>0.2</v>
      </c>
      <c r="J586" s="4">
        <v>0.7</v>
      </c>
      <c r="K586" s="4">
        <v>1</v>
      </c>
      <c r="L586" s="4">
        <v>5</v>
      </c>
      <c r="M586" s="3">
        <v>1</v>
      </c>
      <c r="N586" s="3">
        <v>2</v>
      </c>
      <c r="O586" s="3">
        <f>HLOOKUP(O$5,[1]非R能力!$B$8:$F$558,$D586+1,0)</f>
        <v>2674530.2363424227</v>
      </c>
      <c r="P586" s="3">
        <f>HLOOKUP(P$5,[1]非R能力!$B$8:$F$558,$D586+1,0)</f>
        <v>371147.94865448773</v>
      </c>
      <c r="Q586" s="3">
        <f>HLOOKUP(Q$5,[1]非R能力!$B$8:$F$558,$D586+1,0)</f>
        <v>180663.03073300805</v>
      </c>
      <c r="R586" s="3">
        <f>HLOOKUP(R$5,[1]非R能力!$B$8:$F$558,$D586+1,0)</f>
        <v>56616.730527455926</v>
      </c>
      <c r="S586" s="3">
        <f>HLOOKUP(S$5,[1]非R能力!$B$8:$F$558,$D586+1,0)</f>
        <v>73368.568621644255</v>
      </c>
      <c r="T586" s="3">
        <f>INDEX([1]非R能力!$H$9:$H$558,D586)</f>
        <v>74359.2083312342</v>
      </c>
      <c r="U586" s="3">
        <f>IF(INDEX([1]非R能力!$FK$9:$FK$558,D586)=0,0,10)</f>
        <v>10</v>
      </c>
      <c r="V586" s="3">
        <f>IF(INDEX([1]非R能力!$FH$9:$FH$558,D586)=0,0,5000)</f>
        <v>5000</v>
      </c>
      <c r="W586" s="3">
        <f>HLOOKUP(W$5,[2]人物技能基础!$O$3:$Q$553,$D586+1,0)</f>
        <v>3.637142857142857</v>
      </c>
      <c r="X586" s="3">
        <f>HLOOKUP(X$5,[2]人物技能基础!$O$3:$Q$553,$D586+1,0)</f>
        <v>2.0186428571428574</v>
      </c>
      <c r="Y586" s="3">
        <f>HLOOKUP(Y$5,[2]人物技能基础!$O$3:$Q$553,$D586+1,0)</f>
        <v>99.964285714285708</v>
      </c>
      <c r="Z586" s="3">
        <f t="shared" si="64"/>
        <v>11320385</v>
      </c>
      <c r="AA586" s="3">
        <f t="shared" si="65"/>
        <v>198693</v>
      </c>
      <c r="AB586" s="3">
        <f t="shared" si="66"/>
        <v>74229</v>
      </c>
      <c r="AC586" s="3">
        <f t="shared" si="67"/>
        <v>73368</v>
      </c>
      <c r="AD586" s="3">
        <f t="shared" si="68"/>
        <v>80881</v>
      </c>
    </row>
    <row r="587" spans="1:30" x14ac:dyDescent="0.15">
      <c r="A587" s="3">
        <v>582</v>
      </c>
      <c r="B587" s="3" t="str">
        <f t="shared" si="63"/>
        <v>通天塔582层boss</v>
      </c>
      <c r="C587" s="3">
        <f>INDEX([5]通天塔!$F$47:$F$1046,A587)</f>
        <v>550</v>
      </c>
      <c r="D587" s="3">
        <f t="shared" si="69"/>
        <v>550</v>
      </c>
      <c r="E587" s="3" t="s">
        <v>25</v>
      </c>
      <c r="F587" s="3" t="s">
        <v>26</v>
      </c>
      <c r="G587" s="3">
        <v>30</v>
      </c>
      <c r="H587" s="3">
        <v>30</v>
      </c>
      <c r="I587" s="3">
        <v>0.2</v>
      </c>
      <c r="J587" s="4">
        <v>0.7</v>
      </c>
      <c r="K587" s="4">
        <v>1</v>
      </c>
      <c r="L587" s="4">
        <v>5</v>
      </c>
      <c r="M587" s="3">
        <v>1</v>
      </c>
      <c r="N587" s="3">
        <v>2</v>
      </c>
      <c r="O587" s="3">
        <f>HLOOKUP(O$5,[1]非R能力!$B$8:$F$558,$D587+1,0)</f>
        <v>2674530.2363424227</v>
      </c>
      <c r="P587" s="3">
        <f>HLOOKUP(P$5,[1]非R能力!$B$8:$F$558,$D587+1,0)</f>
        <v>371147.94865448773</v>
      </c>
      <c r="Q587" s="3">
        <f>HLOOKUP(Q$5,[1]非R能力!$B$8:$F$558,$D587+1,0)</f>
        <v>180663.03073300805</v>
      </c>
      <c r="R587" s="3">
        <f>HLOOKUP(R$5,[1]非R能力!$B$8:$F$558,$D587+1,0)</f>
        <v>56616.730527455926</v>
      </c>
      <c r="S587" s="3">
        <f>HLOOKUP(S$5,[1]非R能力!$B$8:$F$558,$D587+1,0)</f>
        <v>73368.568621644255</v>
      </c>
      <c r="T587" s="3">
        <f>INDEX([1]非R能力!$H$9:$H$558,D587)</f>
        <v>74359.2083312342</v>
      </c>
      <c r="U587" s="3">
        <f>IF(INDEX([1]非R能力!$FK$9:$FK$558,D587)=0,0,10)</f>
        <v>10</v>
      </c>
      <c r="V587" s="3">
        <f>IF(INDEX([1]非R能力!$FH$9:$FH$558,D587)=0,0,5000)</f>
        <v>5000</v>
      </c>
      <c r="W587" s="3">
        <f>HLOOKUP(W$5,[2]人物技能基础!$O$3:$Q$553,$D587+1,0)</f>
        <v>3.637142857142857</v>
      </c>
      <c r="X587" s="3">
        <f>HLOOKUP(X$5,[2]人物技能基础!$O$3:$Q$553,$D587+1,0)</f>
        <v>2.0186428571428574</v>
      </c>
      <c r="Y587" s="3">
        <f>HLOOKUP(Y$5,[2]人物技能基础!$O$3:$Q$553,$D587+1,0)</f>
        <v>99.964285714285708</v>
      </c>
      <c r="Z587" s="3">
        <f t="shared" si="64"/>
        <v>11320385</v>
      </c>
      <c r="AA587" s="3">
        <f t="shared" si="65"/>
        <v>198693</v>
      </c>
      <c r="AB587" s="3">
        <f t="shared" si="66"/>
        <v>74229</v>
      </c>
      <c r="AC587" s="3">
        <f t="shared" si="67"/>
        <v>73368</v>
      </c>
      <c r="AD587" s="3">
        <f t="shared" si="68"/>
        <v>80881</v>
      </c>
    </row>
    <row r="588" spans="1:30" x14ac:dyDescent="0.15">
      <c r="A588" s="3">
        <v>583</v>
      </c>
      <c r="B588" s="3" t="str">
        <f t="shared" si="63"/>
        <v>通天塔583层boss</v>
      </c>
      <c r="C588" s="3">
        <f>INDEX([5]通天塔!$F$47:$F$1046,A588)</f>
        <v>550</v>
      </c>
      <c r="D588" s="3">
        <f t="shared" si="69"/>
        <v>550</v>
      </c>
      <c r="E588" s="3" t="s">
        <v>25</v>
      </c>
      <c r="F588" s="3" t="s">
        <v>26</v>
      </c>
      <c r="G588" s="3">
        <v>30</v>
      </c>
      <c r="H588" s="3">
        <v>30</v>
      </c>
      <c r="I588" s="3">
        <v>0.2</v>
      </c>
      <c r="J588" s="4">
        <v>0.7</v>
      </c>
      <c r="K588" s="4">
        <v>1</v>
      </c>
      <c r="L588" s="4">
        <v>5</v>
      </c>
      <c r="M588" s="3">
        <v>1</v>
      </c>
      <c r="N588" s="3">
        <v>2</v>
      </c>
      <c r="O588" s="3">
        <f>HLOOKUP(O$5,[1]非R能力!$B$8:$F$558,$D588+1,0)</f>
        <v>2674530.2363424227</v>
      </c>
      <c r="P588" s="3">
        <f>HLOOKUP(P$5,[1]非R能力!$B$8:$F$558,$D588+1,0)</f>
        <v>371147.94865448773</v>
      </c>
      <c r="Q588" s="3">
        <f>HLOOKUP(Q$5,[1]非R能力!$B$8:$F$558,$D588+1,0)</f>
        <v>180663.03073300805</v>
      </c>
      <c r="R588" s="3">
        <f>HLOOKUP(R$5,[1]非R能力!$B$8:$F$558,$D588+1,0)</f>
        <v>56616.730527455926</v>
      </c>
      <c r="S588" s="3">
        <f>HLOOKUP(S$5,[1]非R能力!$B$8:$F$558,$D588+1,0)</f>
        <v>73368.568621644255</v>
      </c>
      <c r="T588" s="3">
        <f>INDEX([1]非R能力!$H$9:$H$558,D588)</f>
        <v>74359.2083312342</v>
      </c>
      <c r="U588" s="3">
        <f>IF(INDEX([1]非R能力!$FK$9:$FK$558,D588)=0,0,10)</f>
        <v>10</v>
      </c>
      <c r="V588" s="3">
        <f>IF(INDEX([1]非R能力!$FH$9:$FH$558,D588)=0,0,5000)</f>
        <v>5000</v>
      </c>
      <c r="W588" s="3">
        <f>HLOOKUP(W$5,[2]人物技能基础!$O$3:$Q$553,$D588+1,0)</f>
        <v>3.637142857142857</v>
      </c>
      <c r="X588" s="3">
        <f>HLOOKUP(X$5,[2]人物技能基础!$O$3:$Q$553,$D588+1,0)</f>
        <v>2.0186428571428574</v>
      </c>
      <c r="Y588" s="3">
        <f>HLOOKUP(Y$5,[2]人物技能基础!$O$3:$Q$553,$D588+1,0)</f>
        <v>99.964285714285708</v>
      </c>
      <c r="Z588" s="3">
        <f t="shared" si="64"/>
        <v>11320385</v>
      </c>
      <c r="AA588" s="3">
        <f t="shared" si="65"/>
        <v>198693</v>
      </c>
      <c r="AB588" s="3">
        <f t="shared" si="66"/>
        <v>74229</v>
      </c>
      <c r="AC588" s="3">
        <f t="shared" si="67"/>
        <v>73368</v>
      </c>
      <c r="AD588" s="3">
        <f t="shared" si="68"/>
        <v>80881</v>
      </c>
    </row>
    <row r="589" spans="1:30" x14ac:dyDescent="0.15">
      <c r="A589" s="3">
        <v>584</v>
      </c>
      <c r="B589" s="3" t="str">
        <f t="shared" si="63"/>
        <v>通天塔584层boss</v>
      </c>
      <c r="C589" s="3">
        <f>INDEX([5]通天塔!$F$47:$F$1046,A589)</f>
        <v>550</v>
      </c>
      <c r="D589" s="3">
        <f t="shared" si="69"/>
        <v>550</v>
      </c>
      <c r="E589" s="3" t="s">
        <v>25</v>
      </c>
      <c r="F589" s="3" t="s">
        <v>26</v>
      </c>
      <c r="G589" s="3">
        <v>30</v>
      </c>
      <c r="H589" s="3">
        <v>30</v>
      </c>
      <c r="I589" s="3">
        <v>0.2</v>
      </c>
      <c r="J589" s="4">
        <v>0.7</v>
      </c>
      <c r="K589" s="4">
        <v>1</v>
      </c>
      <c r="L589" s="4">
        <v>5</v>
      </c>
      <c r="M589" s="3">
        <v>1</v>
      </c>
      <c r="N589" s="3">
        <v>2</v>
      </c>
      <c r="O589" s="3">
        <f>HLOOKUP(O$5,[1]非R能力!$B$8:$F$558,$D589+1,0)</f>
        <v>2674530.2363424227</v>
      </c>
      <c r="P589" s="3">
        <f>HLOOKUP(P$5,[1]非R能力!$B$8:$F$558,$D589+1,0)</f>
        <v>371147.94865448773</v>
      </c>
      <c r="Q589" s="3">
        <f>HLOOKUP(Q$5,[1]非R能力!$B$8:$F$558,$D589+1,0)</f>
        <v>180663.03073300805</v>
      </c>
      <c r="R589" s="3">
        <f>HLOOKUP(R$5,[1]非R能力!$B$8:$F$558,$D589+1,0)</f>
        <v>56616.730527455926</v>
      </c>
      <c r="S589" s="3">
        <f>HLOOKUP(S$5,[1]非R能力!$B$8:$F$558,$D589+1,0)</f>
        <v>73368.568621644255</v>
      </c>
      <c r="T589" s="3">
        <f>INDEX([1]非R能力!$H$9:$H$558,D589)</f>
        <v>74359.2083312342</v>
      </c>
      <c r="U589" s="3">
        <f>IF(INDEX([1]非R能力!$FK$9:$FK$558,D589)=0,0,10)</f>
        <v>10</v>
      </c>
      <c r="V589" s="3">
        <f>IF(INDEX([1]非R能力!$FH$9:$FH$558,D589)=0,0,5000)</f>
        <v>5000</v>
      </c>
      <c r="W589" s="3">
        <f>HLOOKUP(W$5,[2]人物技能基础!$O$3:$Q$553,$D589+1,0)</f>
        <v>3.637142857142857</v>
      </c>
      <c r="X589" s="3">
        <f>HLOOKUP(X$5,[2]人物技能基础!$O$3:$Q$553,$D589+1,0)</f>
        <v>2.0186428571428574</v>
      </c>
      <c r="Y589" s="3">
        <f>HLOOKUP(Y$5,[2]人物技能基础!$O$3:$Q$553,$D589+1,0)</f>
        <v>99.964285714285708</v>
      </c>
      <c r="Z589" s="3">
        <f t="shared" si="64"/>
        <v>11320385</v>
      </c>
      <c r="AA589" s="3">
        <f t="shared" si="65"/>
        <v>198693</v>
      </c>
      <c r="AB589" s="3">
        <f t="shared" si="66"/>
        <v>74229</v>
      </c>
      <c r="AC589" s="3">
        <f t="shared" si="67"/>
        <v>73368</v>
      </c>
      <c r="AD589" s="3">
        <f t="shared" si="68"/>
        <v>80881</v>
      </c>
    </row>
    <row r="590" spans="1:30" x14ac:dyDescent="0.15">
      <c r="A590" s="3">
        <v>585</v>
      </c>
      <c r="B590" s="3" t="str">
        <f t="shared" si="63"/>
        <v>通天塔585层boss</v>
      </c>
      <c r="C590" s="3">
        <f>INDEX([5]通天塔!$F$47:$F$1046,A590)</f>
        <v>550</v>
      </c>
      <c r="D590" s="3">
        <f t="shared" si="69"/>
        <v>550</v>
      </c>
      <c r="E590" s="3" t="s">
        <v>25</v>
      </c>
      <c r="F590" s="3" t="s">
        <v>26</v>
      </c>
      <c r="G590" s="3">
        <v>30</v>
      </c>
      <c r="H590" s="3">
        <v>30</v>
      </c>
      <c r="I590" s="3">
        <v>0.2</v>
      </c>
      <c r="J590" s="4">
        <v>0.7</v>
      </c>
      <c r="K590" s="4">
        <v>1</v>
      </c>
      <c r="L590" s="4">
        <v>5</v>
      </c>
      <c r="M590" s="3">
        <v>1</v>
      </c>
      <c r="N590" s="3">
        <v>2</v>
      </c>
      <c r="O590" s="3">
        <f>HLOOKUP(O$5,[1]非R能力!$B$8:$F$558,$D590+1,0)</f>
        <v>2674530.2363424227</v>
      </c>
      <c r="P590" s="3">
        <f>HLOOKUP(P$5,[1]非R能力!$B$8:$F$558,$D590+1,0)</f>
        <v>371147.94865448773</v>
      </c>
      <c r="Q590" s="3">
        <f>HLOOKUP(Q$5,[1]非R能力!$B$8:$F$558,$D590+1,0)</f>
        <v>180663.03073300805</v>
      </c>
      <c r="R590" s="3">
        <f>HLOOKUP(R$5,[1]非R能力!$B$8:$F$558,$D590+1,0)</f>
        <v>56616.730527455926</v>
      </c>
      <c r="S590" s="3">
        <f>HLOOKUP(S$5,[1]非R能力!$B$8:$F$558,$D590+1,0)</f>
        <v>73368.568621644255</v>
      </c>
      <c r="T590" s="3">
        <f>INDEX([1]非R能力!$H$9:$H$558,D590)</f>
        <v>74359.2083312342</v>
      </c>
      <c r="U590" s="3">
        <f>IF(INDEX([1]非R能力!$FK$9:$FK$558,D590)=0,0,10)</f>
        <v>10</v>
      </c>
      <c r="V590" s="3">
        <f>IF(INDEX([1]非R能力!$FH$9:$FH$558,D590)=0,0,5000)</f>
        <v>5000</v>
      </c>
      <c r="W590" s="3">
        <f>HLOOKUP(W$5,[2]人物技能基础!$O$3:$Q$553,$D590+1,0)</f>
        <v>3.637142857142857</v>
      </c>
      <c r="X590" s="3">
        <f>HLOOKUP(X$5,[2]人物技能基础!$O$3:$Q$553,$D590+1,0)</f>
        <v>2.0186428571428574</v>
      </c>
      <c r="Y590" s="3">
        <f>HLOOKUP(Y$5,[2]人物技能基础!$O$3:$Q$553,$D590+1,0)</f>
        <v>99.964285714285708</v>
      </c>
      <c r="Z590" s="3">
        <f t="shared" si="64"/>
        <v>11320385</v>
      </c>
      <c r="AA590" s="3">
        <f t="shared" si="65"/>
        <v>198693</v>
      </c>
      <c r="AB590" s="3">
        <f t="shared" si="66"/>
        <v>74229</v>
      </c>
      <c r="AC590" s="3">
        <f t="shared" si="67"/>
        <v>73368</v>
      </c>
      <c r="AD590" s="3">
        <f t="shared" si="68"/>
        <v>80881</v>
      </c>
    </row>
    <row r="591" spans="1:30" x14ac:dyDescent="0.15">
      <c r="A591" s="3">
        <v>586</v>
      </c>
      <c r="B591" s="3" t="str">
        <f t="shared" si="63"/>
        <v>通天塔586层boss</v>
      </c>
      <c r="C591" s="3">
        <f>INDEX([5]通天塔!$F$47:$F$1046,A591)</f>
        <v>550</v>
      </c>
      <c r="D591" s="3">
        <f t="shared" si="69"/>
        <v>550</v>
      </c>
      <c r="E591" s="3" t="s">
        <v>25</v>
      </c>
      <c r="F591" s="3" t="s">
        <v>26</v>
      </c>
      <c r="G591" s="3">
        <v>30</v>
      </c>
      <c r="H591" s="3">
        <v>30</v>
      </c>
      <c r="I591" s="3">
        <v>0.2</v>
      </c>
      <c r="J591" s="4">
        <v>0.7</v>
      </c>
      <c r="K591" s="4">
        <v>1</v>
      </c>
      <c r="L591" s="4">
        <v>5</v>
      </c>
      <c r="M591" s="3">
        <v>1</v>
      </c>
      <c r="N591" s="3">
        <v>2</v>
      </c>
      <c r="O591" s="3">
        <f>HLOOKUP(O$5,[1]非R能力!$B$8:$F$558,$D591+1,0)</f>
        <v>2674530.2363424227</v>
      </c>
      <c r="P591" s="3">
        <f>HLOOKUP(P$5,[1]非R能力!$B$8:$F$558,$D591+1,0)</f>
        <v>371147.94865448773</v>
      </c>
      <c r="Q591" s="3">
        <f>HLOOKUP(Q$5,[1]非R能力!$B$8:$F$558,$D591+1,0)</f>
        <v>180663.03073300805</v>
      </c>
      <c r="R591" s="3">
        <f>HLOOKUP(R$5,[1]非R能力!$B$8:$F$558,$D591+1,0)</f>
        <v>56616.730527455926</v>
      </c>
      <c r="S591" s="3">
        <f>HLOOKUP(S$5,[1]非R能力!$B$8:$F$558,$D591+1,0)</f>
        <v>73368.568621644255</v>
      </c>
      <c r="T591" s="3">
        <f>INDEX([1]非R能力!$H$9:$H$558,D591)</f>
        <v>74359.2083312342</v>
      </c>
      <c r="U591" s="3">
        <f>IF(INDEX([1]非R能力!$FK$9:$FK$558,D591)=0,0,10)</f>
        <v>10</v>
      </c>
      <c r="V591" s="3">
        <f>IF(INDEX([1]非R能力!$FH$9:$FH$558,D591)=0,0,5000)</f>
        <v>5000</v>
      </c>
      <c r="W591" s="3">
        <f>HLOOKUP(W$5,[2]人物技能基础!$O$3:$Q$553,$D591+1,0)</f>
        <v>3.637142857142857</v>
      </c>
      <c r="X591" s="3">
        <f>HLOOKUP(X$5,[2]人物技能基础!$O$3:$Q$553,$D591+1,0)</f>
        <v>2.0186428571428574</v>
      </c>
      <c r="Y591" s="3">
        <f>HLOOKUP(Y$5,[2]人物技能基础!$O$3:$Q$553,$D591+1,0)</f>
        <v>99.964285714285708</v>
      </c>
      <c r="Z591" s="3">
        <f t="shared" si="64"/>
        <v>11320385</v>
      </c>
      <c r="AA591" s="3">
        <f t="shared" si="65"/>
        <v>198693</v>
      </c>
      <c r="AB591" s="3">
        <f t="shared" si="66"/>
        <v>74229</v>
      </c>
      <c r="AC591" s="3">
        <f t="shared" si="67"/>
        <v>73368</v>
      </c>
      <c r="AD591" s="3">
        <f t="shared" si="68"/>
        <v>80881</v>
      </c>
    </row>
    <row r="592" spans="1:30" x14ac:dyDescent="0.15">
      <c r="A592" s="3">
        <v>587</v>
      </c>
      <c r="B592" s="3" t="str">
        <f t="shared" si="63"/>
        <v>通天塔587层boss</v>
      </c>
      <c r="C592" s="3">
        <f>INDEX([5]通天塔!$F$47:$F$1046,A592)</f>
        <v>550</v>
      </c>
      <c r="D592" s="3">
        <f t="shared" si="69"/>
        <v>550</v>
      </c>
      <c r="E592" s="3" t="s">
        <v>25</v>
      </c>
      <c r="F592" s="3" t="s">
        <v>26</v>
      </c>
      <c r="G592" s="3">
        <v>30</v>
      </c>
      <c r="H592" s="3">
        <v>30</v>
      </c>
      <c r="I592" s="3">
        <v>0.2</v>
      </c>
      <c r="J592" s="4">
        <v>0.7</v>
      </c>
      <c r="K592" s="4">
        <v>1</v>
      </c>
      <c r="L592" s="4">
        <v>5</v>
      </c>
      <c r="M592" s="3">
        <v>1</v>
      </c>
      <c r="N592" s="3">
        <v>2</v>
      </c>
      <c r="O592" s="3">
        <f>HLOOKUP(O$5,[1]非R能力!$B$8:$F$558,$D592+1,0)</f>
        <v>2674530.2363424227</v>
      </c>
      <c r="P592" s="3">
        <f>HLOOKUP(P$5,[1]非R能力!$B$8:$F$558,$D592+1,0)</f>
        <v>371147.94865448773</v>
      </c>
      <c r="Q592" s="3">
        <f>HLOOKUP(Q$5,[1]非R能力!$B$8:$F$558,$D592+1,0)</f>
        <v>180663.03073300805</v>
      </c>
      <c r="R592" s="3">
        <f>HLOOKUP(R$5,[1]非R能力!$B$8:$F$558,$D592+1,0)</f>
        <v>56616.730527455926</v>
      </c>
      <c r="S592" s="3">
        <f>HLOOKUP(S$5,[1]非R能力!$B$8:$F$558,$D592+1,0)</f>
        <v>73368.568621644255</v>
      </c>
      <c r="T592" s="3">
        <f>INDEX([1]非R能力!$H$9:$H$558,D592)</f>
        <v>74359.2083312342</v>
      </c>
      <c r="U592" s="3">
        <f>IF(INDEX([1]非R能力!$FK$9:$FK$558,D592)=0,0,10)</f>
        <v>10</v>
      </c>
      <c r="V592" s="3">
        <f>IF(INDEX([1]非R能力!$FH$9:$FH$558,D592)=0,0,5000)</f>
        <v>5000</v>
      </c>
      <c r="W592" s="3">
        <f>HLOOKUP(W$5,[2]人物技能基础!$O$3:$Q$553,$D592+1,0)</f>
        <v>3.637142857142857</v>
      </c>
      <c r="X592" s="3">
        <f>HLOOKUP(X$5,[2]人物技能基础!$O$3:$Q$553,$D592+1,0)</f>
        <v>2.0186428571428574</v>
      </c>
      <c r="Y592" s="3">
        <f>HLOOKUP(Y$5,[2]人物技能基础!$O$3:$Q$553,$D592+1,0)</f>
        <v>99.964285714285708</v>
      </c>
      <c r="Z592" s="3">
        <f t="shared" si="64"/>
        <v>11320385</v>
      </c>
      <c r="AA592" s="3">
        <f t="shared" si="65"/>
        <v>198693</v>
      </c>
      <c r="AB592" s="3">
        <f t="shared" si="66"/>
        <v>74229</v>
      </c>
      <c r="AC592" s="3">
        <f t="shared" si="67"/>
        <v>73368</v>
      </c>
      <c r="AD592" s="3">
        <f t="shared" si="68"/>
        <v>80881</v>
      </c>
    </row>
    <row r="593" spans="1:30" x14ac:dyDescent="0.15">
      <c r="A593" s="3">
        <v>588</v>
      </c>
      <c r="B593" s="3" t="str">
        <f t="shared" si="63"/>
        <v>通天塔588层boss</v>
      </c>
      <c r="C593" s="3">
        <f>INDEX([5]通天塔!$F$47:$F$1046,A593)</f>
        <v>550</v>
      </c>
      <c r="D593" s="3">
        <f t="shared" si="69"/>
        <v>550</v>
      </c>
      <c r="E593" s="3" t="s">
        <v>25</v>
      </c>
      <c r="F593" s="3" t="s">
        <v>26</v>
      </c>
      <c r="G593" s="3">
        <v>30</v>
      </c>
      <c r="H593" s="3">
        <v>30</v>
      </c>
      <c r="I593" s="3">
        <v>0.2</v>
      </c>
      <c r="J593" s="4">
        <v>0.7</v>
      </c>
      <c r="K593" s="4">
        <v>1</v>
      </c>
      <c r="L593" s="4">
        <v>5</v>
      </c>
      <c r="M593" s="3">
        <v>1</v>
      </c>
      <c r="N593" s="3">
        <v>2</v>
      </c>
      <c r="O593" s="3">
        <f>HLOOKUP(O$5,[1]非R能力!$B$8:$F$558,$D593+1,0)</f>
        <v>2674530.2363424227</v>
      </c>
      <c r="P593" s="3">
        <f>HLOOKUP(P$5,[1]非R能力!$B$8:$F$558,$D593+1,0)</f>
        <v>371147.94865448773</v>
      </c>
      <c r="Q593" s="3">
        <f>HLOOKUP(Q$5,[1]非R能力!$B$8:$F$558,$D593+1,0)</f>
        <v>180663.03073300805</v>
      </c>
      <c r="R593" s="3">
        <f>HLOOKUP(R$5,[1]非R能力!$B$8:$F$558,$D593+1,0)</f>
        <v>56616.730527455926</v>
      </c>
      <c r="S593" s="3">
        <f>HLOOKUP(S$5,[1]非R能力!$B$8:$F$558,$D593+1,0)</f>
        <v>73368.568621644255</v>
      </c>
      <c r="T593" s="3">
        <f>INDEX([1]非R能力!$H$9:$H$558,D593)</f>
        <v>74359.2083312342</v>
      </c>
      <c r="U593" s="3">
        <f>IF(INDEX([1]非R能力!$FK$9:$FK$558,D593)=0,0,10)</f>
        <v>10</v>
      </c>
      <c r="V593" s="3">
        <f>IF(INDEX([1]非R能力!$FH$9:$FH$558,D593)=0,0,5000)</f>
        <v>5000</v>
      </c>
      <c r="W593" s="3">
        <f>HLOOKUP(W$5,[2]人物技能基础!$O$3:$Q$553,$D593+1,0)</f>
        <v>3.637142857142857</v>
      </c>
      <c r="X593" s="3">
        <f>HLOOKUP(X$5,[2]人物技能基础!$O$3:$Q$553,$D593+1,0)</f>
        <v>2.0186428571428574</v>
      </c>
      <c r="Y593" s="3">
        <f>HLOOKUP(Y$5,[2]人物技能基础!$O$3:$Q$553,$D593+1,0)</f>
        <v>99.964285714285708</v>
      </c>
      <c r="Z593" s="3">
        <f t="shared" si="64"/>
        <v>11320385</v>
      </c>
      <c r="AA593" s="3">
        <f t="shared" si="65"/>
        <v>198693</v>
      </c>
      <c r="AB593" s="3">
        <f t="shared" si="66"/>
        <v>74229</v>
      </c>
      <c r="AC593" s="3">
        <f t="shared" si="67"/>
        <v>73368</v>
      </c>
      <c r="AD593" s="3">
        <f t="shared" si="68"/>
        <v>80881</v>
      </c>
    </row>
    <row r="594" spans="1:30" x14ac:dyDescent="0.15">
      <c r="A594" s="3">
        <v>589</v>
      </c>
      <c r="B594" s="3" t="str">
        <f t="shared" si="63"/>
        <v>通天塔589层boss</v>
      </c>
      <c r="C594" s="3">
        <f>INDEX([5]通天塔!$F$47:$F$1046,A594)</f>
        <v>550</v>
      </c>
      <c r="D594" s="3">
        <f t="shared" si="69"/>
        <v>550</v>
      </c>
      <c r="E594" s="3" t="s">
        <v>25</v>
      </c>
      <c r="F594" s="3" t="s">
        <v>26</v>
      </c>
      <c r="G594" s="3">
        <v>30</v>
      </c>
      <c r="H594" s="3">
        <v>30</v>
      </c>
      <c r="I594" s="3">
        <v>0.2</v>
      </c>
      <c r="J594" s="4">
        <v>0.7</v>
      </c>
      <c r="K594" s="4">
        <v>1</v>
      </c>
      <c r="L594" s="4">
        <v>5</v>
      </c>
      <c r="M594" s="3">
        <v>1</v>
      </c>
      <c r="N594" s="3">
        <v>2</v>
      </c>
      <c r="O594" s="3">
        <f>HLOOKUP(O$5,[1]非R能力!$B$8:$F$558,$D594+1,0)</f>
        <v>2674530.2363424227</v>
      </c>
      <c r="P594" s="3">
        <f>HLOOKUP(P$5,[1]非R能力!$B$8:$F$558,$D594+1,0)</f>
        <v>371147.94865448773</v>
      </c>
      <c r="Q594" s="3">
        <f>HLOOKUP(Q$5,[1]非R能力!$B$8:$F$558,$D594+1,0)</f>
        <v>180663.03073300805</v>
      </c>
      <c r="R594" s="3">
        <f>HLOOKUP(R$5,[1]非R能力!$B$8:$F$558,$D594+1,0)</f>
        <v>56616.730527455926</v>
      </c>
      <c r="S594" s="3">
        <f>HLOOKUP(S$5,[1]非R能力!$B$8:$F$558,$D594+1,0)</f>
        <v>73368.568621644255</v>
      </c>
      <c r="T594" s="3">
        <f>INDEX([1]非R能力!$H$9:$H$558,D594)</f>
        <v>74359.2083312342</v>
      </c>
      <c r="U594" s="3">
        <f>IF(INDEX([1]非R能力!$FK$9:$FK$558,D594)=0,0,10)</f>
        <v>10</v>
      </c>
      <c r="V594" s="3">
        <f>IF(INDEX([1]非R能力!$FH$9:$FH$558,D594)=0,0,5000)</f>
        <v>5000</v>
      </c>
      <c r="W594" s="3">
        <f>HLOOKUP(W$5,[2]人物技能基础!$O$3:$Q$553,$D594+1,0)</f>
        <v>3.637142857142857</v>
      </c>
      <c r="X594" s="3">
        <f>HLOOKUP(X$5,[2]人物技能基础!$O$3:$Q$553,$D594+1,0)</f>
        <v>2.0186428571428574</v>
      </c>
      <c r="Y594" s="3">
        <f>HLOOKUP(Y$5,[2]人物技能基础!$O$3:$Q$553,$D594+1,0)</f>
        <v>99.964285714285708</v>
      </c>
      <c r="Z594" s="3">
        <f t="shared" si="64"/>
        <v>11320385</v>
      </c>
      <c r="AA594" s="3">
        <f t="shared" si="65"/>
        <v>198693</v>
      </c>
      <c r="AB594" s="3">
        <f t="shared" si="66"/>
        <v>74229</v>
      </c>
      <c r="AC594" s="3">
        <f t="shared" si="67"/>
        <v>73368</v>
      </c>
      <c r="AD594" s="3">
        <f t="shared" si="68"/>
        <v>80881</v>
      </c>
    </row>
    <row r="595" spans="1:30" x14ac:dyDescent="0.15">
      <c r="A595" s="3">
        <v>590</v>
      </c>
      <c r="B595" s="3" t="str">
        <f t="shared" si="63"/>
        <v>通天塔590层boss</v>
      </c>
      <c r="C595" s="3">
        <f>INDEX([5]通天塔!$F$47:$F$1046,A595)</f>
        <v>550</v>
      </c>
      <c r="D595" s="3">
        <f t="shared" si="69"/>
        <v>550</v>
      </c>
      <c r="E595" s="3" t="s">
        <v>25</v>
      </c>
      <c r="F595" s="3" t="s">
        <v>26</v>
      </c>
      <c r="G595" s="3">
        <v>30</v>
      </c>
      <c r="H595" s="3">
        <v>30</v>
      </c>
      <c r="I595" s="3">
        <v>0.2</v>
      </c>
      <c r="J595" s="4">
        <v>0.7</v>
      </c>
      <c r="K595" s="4">
        <v>1</v>
      </c>
      <c r="L595" s="4">
        <v>5</v>
      </c>
      <c r="M595" s="3">
        <v>1</v>
      </c>
      <c r="N595" s="3">
        <v>2</v>
      </c>
      <c r="O595" s="3">
        <f>HLOOKUP(O$5,[1]非R能力!$B$8:$F$558,$D595+1,0)</f>
        <v>2674530.2363424227</v>
      </c>
      <c r="P595" s="3">
        <f>HLOOKUP(P$5,[1]非R能力!$B$8:$F$558,$D595+1,0)</f>
        <v>371147.94865448773</v>
      </c>
      <c r="Q595" s="3">
        <f>HLOOKUP(Q$5,[1]非R能力!$B$8:$F$558,$D595+1,0)</f>
        <v>180663.03073300805</v>
      </c>
      <c r="R595" s="3">
        <f>HLOOKUP(R$5,[1]非R能力!$B$8:$F$558,$D595+1,0)</f>
        <v>56616.730527455926</v>
      </c>
      <c r="S595" s="3">
        <f>HLOOKUP(S$5,[1]非R能力!$B$8:$F$558,$D595+1,0)</f>
        <v>73368.568621644255</v>
      </c>
      <c r="T595" s="3">
        <f>INDEX([1]非R能力!$H$9:$H$558,D595)</f>
        <v>74359.2083312342</v>
      </c>
      <c r="U595" s="3">
        <f>IF(INDEX([1]非R能力!$FK$9:$FK$558,D595)=0,0,10)</f>
        <v>10</v>
      </c>
      <c r="V595" s="3">
        <f>IF(INDEX([1]非R能力!$FH$9:$FH$558,D595)=0,0,5000)</f>
        <v>5000</v>
      </c>
      <c r="W595" s="3">
        <f>HLOOKUP(W$5,[2]人物技能基础!$O$3:$Q$553,$D595+1,0)</f>
        <v>3.637142857142857</v>
      </c>
      <c r="X595" s="3">
        <f>HLOOKUP(X$5,[2]人物技能基础!$O$3:$Q$553,$D595+1,0)</f>
        <v>2.0186428571428574</v>
      </c>
      <c r="Y595" s="3">
        <f>HLOOKUP(Y$5,[2]人物技能基础!$O$3:$Q$553,$D595+1,0)</f>
        <v>99.964285714285708</v>
      </c>
      <c r="Z595" s="3">
        <f t="shared" si="64"/>
        <v>11320385</v>
      </c>
      <c r="AA595" s="3">
        <f t="shared" si="65"/>
        <v>198693</v>
      </c>
      <c r="AB595" s="3">
        <f t="shared" si="66"/>
        <v>74229</v>
      </c>
      <c r="AC595" s="3">
        <f t="shared" si="67"/>
        <v>73368</v>
      </c>
      <c r="AD595" s="3">
        <f t="shared" si="68"/>
        <v>80881</v>
      </c>
    </row>
    <row r="596" spans="1:30" x14ac:dyDescent="0.15">
      <c r="A596" s="3">
        <v>591</v>
      </c>
      <c r="B596" s="3" t="str">
        <f t="shared" si="63"/>
        <v>通天塔591层boss</v>
      </c>
      <c r="C596" s="3">
        <f>INDEX([5]通天塔!$F$47:$F$1046,A596)</f>
        <v>550</v>
      </c>
      <c r="D596" s="3">
        <f t="shared" si="69"/>
        <v>550</v>
      </c>
      <c r="E596" s="3" t="s">
        <v>25</v>
      </c>
      <c r="F596" s="3" t="s">
        <v>26</v>
      </c>
      <c r="G596" s="3">
        <v>30</v>
      </c>
      <c r="H596" s="3">
        <v>30</v>
      </c>
      <c r="I596" s="3">
        <v>0.2</v>
      </c>
      <c r="J596" s="4">
        <v>0.7</v>
      </c>
      <c r="K596" s="4">
        <v>1</v>
      </c>
      <c r="L596" s="4">
        <v>5</v>
      </c>
      <c r="M596" s="3">
        <v>1</v>
      </c>
      <c r="N596" s="3">
        <v>2</v>
      </c>
      <c r="O596" s="3">
        <f>HLOOKUP(O$5,[1]非R能力!$B$8:$F$558,$D596+1,0)</f>
        <v>2674530.2363424227</v>
      </c>
      <c r="P596" s="3">
        <f>HLOOKUP(P$5,[1]非R能力!$B$8:$F$558,$D596+1,0)</f>
        <v>371147.94865448773</v>
      </c>
      <c r="Q596" s="3">
        <f>HLOOKUP(Q$5,[1]非R能力!$B$8:$F$558,$D596+1,0)</f>
        <v>180663.03073300805</v>
      </c>
      <c r="R596" s="3">
        <f>HLOOKUP(R$5,[1]非R能力!$B$8:$F$558,$D596+1,0)</f>
        <v>56616.730527455926</v>
      </c>
      <c r="S596" s="3">
        <f>HLOOKUP(S$5,[1]非R能力!$B$8:$F$558,$D596+1,0)</f>
        <v>73368.568621644255</v>
      </c>
      <c r="T596" s="3">
        <f>INDEX([1]非R能力!$H$9:$H$558,D596)</f>
        <v>74359.2083312342</v>
      </c>
      <c r="U596" s="3">
        <f>IF(INDEX([1]非R能力!$FK$9:$FK$558,D596)=0,0,10)</f>
        <v>10</v>
      </c>
      <c r="V596" s="3">
        <f>IF(INDEX([1]非R能力!$FH$9:$FH$558,D596)=0,0,5000)</f>
        <v>5000</v>
      </c>
      <c r="W596" s="3">
        <f>HLOOKUP(W$5,[2]人物技能基础!$O$3:$Q$553,$D596+1,0)</f>
        <v>3.637142857142857</v>
      </c>
      <c r="X596" s="3">
        <f>HLOOKUP(X$5,[2]人物技能基础!$O$3:$Q$553,$D596+1,0)</f>
        <v>2.0186428571428574</v>
      </c>
      <c r="Y596" s="3">
        <f>HLOOKUP(Y$5,[2]人物技能基础!$O$3:$Q$553,$D596+1,0)</f>
        <v>99.964285714285708</v>
      </c>
      <c r="Z596" s="3">
        <f t="shared" si="64"/>
        <v>11320385</v>
      </c>
      <c r="AA596" s="3">
        <f t="shared" si="65"/>
        <v>198693</v>
      </c>
      <c r="AB596" s="3">
        <f t="shared" si="66"/>
        <v>74229</v>
      </c>
      <c r="AC596" s="3">
        <f t="shared" si="67"/>
        <v>73368</v>
      </c>
      <c r="AD596" s="3">
        <f t="shared" si="68"/>
        <v>80881</v>
      </c>
    </row>
    <row r="597" spans="1:30" x14ac:dyDescent="0.15">
      <c r="A597" s="3">
        <v>592</v>
      </c>
      <c r="B597" s="3" t="str">
        <f t="shared" si="63"/>
        <v>通天塔592层boss</v>
      </c>
      <c r="C597" s="3">
        <f>INDEX([5]通天塔!$F$47:$F$1046,A597)</f>
        <v>550</v>
      </c>
      <c r="D597" s="3">
        <f t="shared" si="69"/>
        <v>550</v>
      </c>
      <c r="E597" s="3" t="s">
        <v>25</v>
      </c>
      <c r="F597" s="3" t="s">
        <v>26</v>
      </c>
      <c r="G597" s="3">
        <v>30</v>
      </c>
      <c r="H597" s="3">
        <v>30</v>
      </c>
      <c r="I597" s="3">
        <v>0.2</v>
      </c>
      <c r="J597" s="4">
        <v>0.7</v>
      </c>
      <c r="K597" s="4">
        <v>1</v>
      </c>
      <c r="L597" s="4">
        <v>5</v>
      </c>
      <c r="M597" s="3">
        <v>1</v>
      </c>
      <c r="N597" s="3">
        <v>2</v>
      </c>
      <c r="O597" s="3">
        <f>HLOOKUP(O$5,[1]非R能力!$B$8:$F$558,$D597+1,0)</f>
        <v>2674530.2363424227</v>
      </c>
      <c r="P597" s="3">
        <f>HLOOKUP(P$5,[1]非R能力!$B$8:$F$558,$D597+1,0)</f>
        <v>371147.94865448773</v>
      </c>
      <c r="Q597" s="3">
        <f>HLOOKUP(Q$5,[1]非R能力!$B$8:$F$558,$D597+1,0)</f>
        <v>180663.03073300805</v>
      </c>
      <c r="R597" s="3">
        <f>HLOOKUP(R$5,[1]非R能力!$B$8:$F$558,$D597+1,0)</f>
        <v>56616.730527455926</v>
      </c>
      <c r="S597" s="3">
        <f>HLOOKUP(S$5,[1]非R能力!$B$8:$F$558,$D597+1,0)</f>
        <v>73368.568621644255</v>
      </c>
      <c r="T597" s="3">
        <f>INDEX([1]非R能力!$H$9:$H$558,D597)</f>
        <v>74359.2083312342</v>
      </c>
      <c r="U597" s="3">
        <f>IF(INDEX([1]非R能力!$FK$9:$FK$558,D597)=0,0,10)</f>
        <v>10</v>
      </c>
      <c r="V597" s="3">
        <f>IF(INDEX([1]非R能力!$FH$9:$FH$558,D597)=0,0,5000)</f>
        <v>5000</v>
      </c>
      <c r="W597" s="3">
        <f>HLOOKUP(W$5,[2]人物技能基础!$O$3:$Q$553,$D597+1,0)</f>
        <v>3.637142857142857</v>
      </c>
      <c r="X597" s="3">
        <f>HLOOKUP(X$5,[2]人物技能基础!$O$3:$Q$553,$D597+1,0)</f>
        <v>2.0186428571428574</v>
      </c>
      <c r="Y597" s="3">
        <f>HLOOKUP(Y$5,[2]人物技能基础!$O$3:$Q$553,$D597+1,0)</f>
        <v>99.964285714285708</v>
      </c>
      <c r="Z597" s="3">
        <f t="shared" si="64"/>
        <v>11320385</v>
      </c>
      <c r="AA597" s="3">
        <f t="shared" si="65"/>
        <v>198693</v>
      </c>
      <c r="AB597" s="3">
        <f t="shared" si="66"/>
        <v>74229</v>
      </c>
      <c r="AC597" s="3">
        <f t="shared" si="67"/>
        <v>73368</v>
      </c>
      <c r="AD597" s="3">
        <f t="shared" si="68"/>
        <v>80881</v>
      </c>
    </row>
    <row r="598" spans="1:30" x14ac:dyDescent="0.15">
      <c r="A598" s="3">
        <v>593</v>
      </c>
      <c r="B598" s="3" t="str">
        <f t="shared" si="63"/>
        <v>通天塔593层boss</v>
      </c>
      <c r="C598" s="3">
        <f>INDEX([5]通天塔!$F$47:$F$1046,A598)</f>
        <v>550</v>
      </c>
      <c r="D598" s="3">
        <f t="shared" si="69"/>
        <v>550</v>
      </c>
      <c r="E598" s="3" t="s">
        <v>25</v>
      </c>
      <c r="F598" s="3" t="s">
        <v>26</v>
      </c>
      <c r="G598" s="3">
        <v>30</v>
      </c>
      <c r="H598" s="3">
        <v>30</v>
      </c>
      <c r="I598" s="3">
        <v>0.2</v>
      </c>
      <c r="J598" s="4">
        <v>0.7</v>
      </c>
      <c r="K598" s="4">
        <v>1</v>
      </c>
      <c r="L598" s="4">
        <v>5</v>
      </c>
      <c r="M598" s="3">
        <v>1</v>
      </c>
      <c r="N598" s="3">
        <v>2</v>
      </c>
      <c r="O598" s="3">
        <f>HLOOKUP(O$5,[1]非R能力!$B$8:$F$558,$D598+1,0)</f>
        <v>2674530.2363424227</v>
      </c>
      <c r="P598" s="3">
        <f>HLOOKUP(P$5,[1]非R能力!$B$8:$F$558,$D598+1,0)</f>
        <v>371147.94865448773</v>
      </c>
      <c r="Q598" s="3">
        <f>HLOOKUP(Q$5,[1]非R能力!$B$8:$F$558,$D598+1,0)</f>
        <v>180663.03073300805</v>
      </c>
      <c r="R598" s="3">
        <f>HLOOKUP(R$5,[1]非R能力!$B$8:$F$558,$D598+1,0)</f>
        <v>56616.730527455926</v>
      </c>
      <c r="S598" s="3">
        <f>HLOOKUP(S$5,[1]非R能力!$B$8:$F$558,$D598+1,0)</f>
        <v>73368.568621644255</v>
      </c>
      <c r="T598" s="3">
        <f>INDEX([1]非R能力!$H$9:$H$558,D598)</f>
        <v>74359.2083312342</v>
      </c>
      <c r="U598" s="3">
        <f>IF(INDEX([1]非R能力!$FK$9:$FK$558,D598)=0,0,10)</f>
        <v>10</v>
      </c>
      <c r="V598" s="3">
        <f>IF(INDEX([1]非R能力!$FH$9:$FH$558,D598)=0,0,5000)</f>
        <v>5000</v>
      </c>
      <c r="W598" s="3">
        <f>HLOOKUP(W$5,[2]人物技能基础!$O$3:$Q$553,$D598+1,0)</f>
        <v>3.637142857142857</v>
      </c>
      <c r="X598" s="3">
        <f>HLOOKUP(X$5,[2]人物技能基础!$O$3:$Q$553,$D598+1,0)</f>
        <v>2.0186428571428574</v>
      </c>
      <c r="Y598" s="3">
        <f>HLOOKUP(Y$5,[2]人物技能基础!$O$3:$Q$553,$D598+1,0)</f>
        <v>99.964285714285708</v>
      </c>
      <c r="Z598" s="3">
        <f t="shared" si="64"/>
        <v>11320385</v>
      </c>
      <c r="AA598" s="3">
        <f t="shared" si="65"/>
        <v>198693</v>
      </c>
      <c r="AB598" s="3">
        <f t="shared" si="66"/>
        <v>74229</v>
      </c>
      <c r="AC598" s="3">
        <f t="shared" si="67"/>
        <v>73368</v>
      </c>
      <c r="AD598" s="3">
        <f t="shared" si="68"/>
        <v>80881</v>
      </c>
    </row>
    <row r="599" spans="1:30" x14ac:dyDescent="0.15">
      <c r="A599" s="3">
        <v>594</v>
      </c>
      <c r="B599" s="3" t="str">
        <f t="shared" si="63"/>
        <v>通天塔594层boss</v>
      </c>
      <c r="C599" s="3">
        <f>INDEX([5]通天塔!$F$47:$F$1046,A599)</f>
        <v>550</v>
      </c>
      <c r="D599" s="3">
        <f t="shared" si="69"/>
        <v>550</v>
      </c>
      <c r="E599" s="3" t="s">
        <v>25</v>
      </c>
      <c r="F599" s="3" t="s">
        <v>26</v>
      </c>
      <c r="G599" s="3">
        <v>30</v>
      </c>
      <c r="H599" s="3">
        <v>30</v>
      </c>
      <c r="I599" s="3">
        <v>0.2</v>
      </c>
      <c r="J599" s="4">
        <v>0.7</v>
      </c>
      <c r="K599" s="4">
        <v>1</v>
      </c>
      <c r="L599" s="4">
        <v>5</v>
      </c>
      <c r="M599" s="3">
        <v>1</v>
      </c>
      <c r="N599" s="3">
        <v>2</v>
      </c>
      <c r="O599" s="3">
        <f>HLOOKUP(O$5,[1]非R能力!$B$8:$F$558,$D599+1,0)</f>
        <v>2674530.2363424227</v>
      </c>
      <c r="P599" s="3">
        <f>HLOOKUP(P$5,[1]非R能力!$B$8:$F$558,$D599+1,0)</f>
        <v>371147.94865448773</v>
      </c>
      <c r="Q599" s="3">
        <f>HLOOKUP(Q$5,[1]非R能力!$B$8:$F$558,$D599+1,0)</f>
        <v>180663.03073300805</v>
      </c>
      <c r="R599" s="3">
        <f>HLOOKUP(R$5,[1]非R能力!$B$8:$F$558,$D599+1,0)</f>
        <v>56616.730527455926</v>
      </c>
      <c r="S599" s="3">
        <f>HLOOKUP(S$5,[1]非R能力!$B$8:$F$558,$D599+1,0)</f>
        <v>73368.568621644255</v>
      </c>
      <c r="T599" s="3">
        <f>INDEX([1]非R能力!$H$9:$H$558,D599)</f>
        <v>74359.2083312342</v>
      </c>
      <c r="U599" s="3">
        <f>IF(INDEX([1]非R能力!$FK$9:$FK$558,D599)=0,0,10)</f>
        <v>10</v>
      </c>
      <c r="V599" s="3">
        <f>IF(INDEX([1]非R能力!$FH$9:$FH$558,D599)=0,0,5000)</f>
        <v>5000</v>
      </c>
      <c r="W599" s="3">
        <f>HLOOKUP(W$5,[2]人物技能基础!$O$3:$Q$553,$D599+1,0)</f>
        <v>3.637142857142857</v>
      </c>
      <c r="X599" s="3">
        <f>HLOOKUP(X$5,[2]人物技能基础!$O$3:$Q$553,$D599+1,0)</f>
        <v>2.0186428571428574</v>
      </c>
      <c r="Y599" s="3">
        <f>HLOOKUP(Y$5,[2]人物技能基础!$O$3:$Q$553,$D599+1,0)</f>
        <v>99.964285714285708</v>
      </c>
      <c r="Z599" s="3">
        <f t="shared" si="64"/>
        <v>11320385</v>
      </c>
      <c r="AA599" s="3">
        <f t="shared" si="65"/>
        <v>198693</v>
      </c>
      <c r="AB599" s="3">
        <f t="shared" si="66"/>
        <v>74229</v>
      </c>
      <c r="AC599" s="3">
        <f t="shared" si="67"/>
        <v>73368</v>
      </c>
      <c r="AD599" s="3">
        <f t="shared" si="68"/>
        <v>80881</v>
      </c>
    </row>
    <row r="600" spans="1:30" x14ac:dyDescent="0.15">
      <c r="A600" s="3">
        <v>595</v>
      </c>
      <c r="B600" s="3" t="str">
        <f t="shared" si="63"/>
        <v>通天塔595层boss</v>
      </c>
      <c r="C600" s="3">
        <f>INDEX([5]通天塔!$F$47:$F$1046,A600)</f>
        <v>550</v>
      </c>
      <c r="D600" s="3">
        <f t="shared" si="69"/>
        <v>550</v>
      </c>
      <c r="E600" s="3" t="s">
        <v>25</v>
      </c>
      <c r="F600" s="3" t="s">
        <v>26</v>
      </c>
      <c r="G600" s="3">
        <v>30</v>
      </c>
      <c r="H600" s="3">
        <v>30</v>
      </c>
      <c r="I600" s="3">
        <v>0.2</v>
      </c>
      <c r="J600" s="4">
        <v>0.7</v>
      </c>
      <c r="K600" s="4">
        <v>1</v>
      </c>
      <c r="L600" s="4">
        <v>5</v>
      </c>
      <c r="M600" s="3">
        <v>1</v>
      </c>
      <c r="N600" s="3">
        <v>2</v>
      </c>
      <c r="O600" s="3">
        <f>HLOOKUP(O$5,[1]非R能力!$B$8:$F$558,$D600+1,0)</f>
        <v>2674530.2363424227</v>
      </c>
      <c r="P600" s="3">
        <f>HLOOKUP(P$5,[1]非R能力!$B$8:$F$558,$D600+1,0)</f>
        <v>371147.94865448773</v>
      </c>
      <c r="Q600" s="3">
        <f>HLOOKUP(Q$5,[1]非R能力!$B$8:$F$558,$D600+1,0)</f>
        <v>180663.03073300805</v>
      </c>
      <c r="R600" s="3">
        <f>HLOOKUP(R$5,[1]非R能力!$B$8:$F$558,$D600+1,0)</f>
        <v>56616.730527455926</v>
      </c>
      <c r="S600" s="3">
        <f>HLOOKUP(S$5,[1]非R能力!$B$8:$F$558,$D600+1,0)</f>
        <v>73368.568621644255</v>
      </c>
      <c r="T600" s="3">
        <f>INDEX([1]非R能力!$H$9:$H$558,D600)</f>
        <v>74359.2083312342</v>
      </c>
      <c r="U600" s="3">
        <f>IF(INDEX([1]非R能力!$FK$9:$FK$558,D600)=0,0,10)</f>
        <v>10</v>
      </c>
      <c r="V600" s="3">
        <f>IF(INDEX([1]非R能力!$FH$9:$FH$558,D600)=0,0,5000)</f>
        <v>5000</v>
      </c>
      <c r="W600" s="3">
        <f>HLOOKUP(W$5,[2]人物技能基础!$O$3:$Q$553,$D600+1,0)</f>
        <v>3.637142857142857</v>
      </c>
      <c r="X600" s="3">
        <f>HLOOKUP(X$5,[2]人物技能基础!$O$3:$Q$553,$D600+1,0)</f>
        <v>2.0186428571428574</v>
      </c>
      <c r="Y600" s="3">
        <f>HLOOKUP(Y$5,[2]人物技能基础!$O$3:$Q$553,$D600+1,0)</f>
        <v>99.964285714285708</v>
      </c>
      <c r="Z600" s="3">
        <f t="shared" si="64"/>
        <v>11320385</v>
      </c>
      <c r="AA600" s="3">
        <f t="shared" si="65"/>
        <v>198693</v>
      </c>
      <c r="AB600" s="3">
        <f t="shared" si="66"/>
        <v>74229</v>
      </c>
      <c r="AC600" s="3">
        <f t="shared" si="67"/>
        <v>73368</v>
      </c>
      <c r="AD600" s="3">
        <f t="shared" si="68"/>
        <v>80881</v>
      </c>
    </row>
    <row r="601" spans="1:30" x14ac:dyDescent="0.15">
      <c r="A601" s="3">
        <v>596</v>
      </c>
      <c r="B601" s="3" t="str">
        <f t="shared" si="63"/>
        <v>通天塔596层boss</v>
      </c>
      <c r="C601" s="3">
        <f>INDEX([5]通天塔!$F$47:$F$1046,A601)</f>
        <v>550</v>
      </c>
      <c r="D601" s="3">
        <f t="shared" si="69"/>
        <v>550</v>
      </c>
      <c r="E601" s="3" t="s">
        <v>25</v>
      </c>
      <c r="F601" s="3" t="s">
        <v>26</v>
      </c>
      <c r="G601" s="3">
        <v>30</v>
      </c>
      <c r="H601" s="3">
        <v>30</v>
      </c>
      <c r="I601" s="3">
        <v>0.2</v>
      </c>
      <c r="J601" s="4">
        <v>0.7</v>
      </c>
      <c r="K601" s="4">
        <v>1</v>
      </c>
      <c r="L601" s="4">
        <v>5</v>
      </c>
      <c r="M601" s="3">
        <v>1</v>
      </c>
      <c r="N601" s="3">
        <v>2</v>
      </c>
      <c r="O601" s="3">
        <f>HLOOKUP(O$5,[1]非R能力!$B$8:$F$558,$D601+1,0)</f>
        <v>2674530.2363424227</v>
      </c>
      <c r="P601" s="3">
        <f>HLOOKUP(P$5,[1]非R能力!$B$8:$F$558,$D601+1,0)</f>
        <v>371147.94865448773</v>
      </c>
      <c r="Q601" s="3">
        <f>HLOOKUP(Q$5,[1]非R能力!$B$8:$F$558,$D601+1,0)</f>
        <v>180663.03073300805</v>
      </c>
      <c r="R601" s="3">
        <f>HLOOKUP(R$5,[1]非R能力!$B$8:$F$558,$D601+1,0)</f>
        <v>56616.730527455926</v>
      </c>
      <c r="S601" s="3">
        <f>HLOOKUP(S$5,[1]非R能力!$B$8:$F$558,$D601+1,0)</f>
        <v>73368.568621644255</v>
      </c>
      <c r="T601" s="3">
        <f>INDEX([1]非R能力!$H$9:$H$558,D601)</f>
        <v>74359.2083312342</v>
      </c>
      <c r="U601" s="3">
        <f>IF(INDEX([1]非R能力!$FK$9:$FK$558,D601)=0,0,10)</f>
        <v>10</v>
      </c>
      <c r="V601" s="3">
        <f>IF(INDEX([1]非R能力!$FH$9:$FH$558,D601)=0,0,5000)</f>
        <v>5000</v>
      </c>
      <c r="W601" s="3">
        <f>HLOOKUP(W$5,[2]人物技能基础!$O$3:$Q$553,$D601+1,0)</f>
        <v>3.637142857142857</v>
      </c>
      <c r="X601" s="3">
        <f>HLOOKUP(X$5,[2]人物技能基础!$O$3:$Q$553,$D601+1,0)</f>
        <v>2.0186428571428574</v>
      </c>
      <c r="Y601" s="3">
        <f>HLOOKUP(Y$5,[2]人物技能基础!$O$3:$Q$553,$D601+1,0)</f>
        <v>99.964285714285708</v>
      </c>
      <c r="Z601" s="3">
        <f t="shared" si="64"/>
        <v>11320385</v>
      </c>
      <c r="AA601" s="3">
        <f t="shared" si="65"/>
        <v>198693</v>
      </c>
      <c r="AB601" s="3">
        <f t="shared" si="66"/>
        <v>74229</v>
      </c>
      <c r="AC601" s="3">
        <f t="shared" si="67"/>
        <v>73368</v>
      </c>
      <c r="AD601" s="3">
        <f t="shared" si="68"/>
        <v>80881</v>
      </c>
    </row>
    <row r="602" spans="1:30" x14ac:dyDescent="0.15">
      <c r="A602" s="3">
        <v>597</v>
      </c>
      <c r="B602" s="3" t="str">
        <f t="shared" si="63"/>
        <v>通天塔597层boss</v>
      </c>
      <c r="C602" s="3">
        <f>INDEX([5]通天塔!$F$47:$F$1046,A602)</f>
        <v>550</v>
      </c>
      <c r="D602" s="3">
        <f t="shared" si="69"/>
        <v>550</v>
      </c>
      <c r="E602" s="3" t="s">
        <v>25</v>
      </c>
      <c r="F602" s="3" t="s">
        <v>26</v>
      </c>
      <c r="G602" s="3">
        <v>30</v>
      </c>
      <c r="H602" s="3">
        <v>30</v>
      </c>
      <c r="I602" s="3">
        <v>0.2</v>
      </c>
      <c r="J602" s="4">
        <v>0.7</v>
      </c>
      <c r="K602" s="4">
        <v>1</v>
      </c>
      <c r="L602" s="4">
        <v>5</v>
      </c>
      <c r="M602" s="3">
        <v>1</v>
      </c>
      <c r="N602" s="3">
        <v>2</v>
      </c>
      <c r="O602" s="3">
        <f>HLOOKUP(O$5,[1]非R能力!$B$8:$F$558,$D602+1,0)</f>
        <v>2674530.2363424227</v>
      </c>
      <c r="P602" s="3">
        <f>HLOOKUP(P$5,[1]非R能力!$B$8:$F$558,$D602+1,0)</f>
        <v>371147.94865448773</v>
      </c>
      <c r="Q602" s="3">
        <f>HLOOKUP(Q$5,[1]非R能力!$B$8:$F$558,$D602+1,0)</f>
        <v>180663.03073300805</v>
      </c>
      <c r="R602" s="3">
        <f>HLOOKUP(R$5,[1]非R能力!$B$8:$F$558,$D602+1,0)</f>
        <v>56616.730527455926</v>
      </c>
      <c r="S602" s="3">
        <f>HLOOKUP(S$5,[1]非R能力!$B$8:$F$558,$D602+1,0)</f>
        <v>73368.568621644255</v>
      </c>
      <c r="T602" s="3">
        <f>INDEX([1]非R能力!$H$9:$H$558,D602)</f>
        <v>74359.2083312342</v>
      </c>
      <c r="U602" s="3">
        <f>IF(INDEX([1]非R能力!$FK$9:$FK$558,D602)=0,0,10)</f>
        <v>10</v>
      </c>
      <c r="V602" s="3">
        <f>IF(INDEX([1]非R能力!$FH$9:$FH$558,D602)=0,0,5000)</f>
        <v>5000</v>
      </c>
      <c r="W602" s="3">
        <f>HLOOKUP(W$5,[2]人物技能基础!$O$3:$Q$553,$D602+1,0)</f>
        <v>3.637142857142857</v>
      </c>
      <c r="X602" s="3">
        <f>HLOOKUP(X$5,[2]人物技能基础!$O$3:$Q$553,$D602+1,0)</f>
        <v>2.0186428571428574</v>
      </c>
      <c r="Y602" s="3">
        <f>HLOOKUP(Y$5,[2]人物技能基础!$O$3:$Q$553,$D602+1,0)</f>
        <v>99.964285714285708</v>
      </c>
      <c r="Z602" s="3">
        <f t="shared" si="64"/>
        <v>11320385</v>
      </c>
      <c r="AA602" s="3">
        <f t="shared" si="65"/>
        <v>198693</v>
      </c>
      <c r="AB602" s="3">
        <f t="shared" si="66"/>
        <v>74229</v>
      </c>
      <c r="AC602" s="3">
        <f t="shared" si="67"/>
        <v>73368</v>
      </c>
      <c r="AD602" s="3">
        <f t="shared" si="68"/>
        <v>80881</v>
      </c>
    </row>
    <row r="603" spans="1:30" x14ac:dyDescent="0.15">
      <c r="A603" s="3">
        <v>598</v>
      </c>
      <c r="B603" s="3" t="str">
        <f t="shared" si="63"/>
        <v>通天塔598层boss</v>
      </c>
      <c r="C603" s="3">
        <f>INDEX([5]通天塔!$F$47:$F$1046,A603)</f>
        <v>550</v>
      </c>
      <c r="D603" s="3">
        <f t="shared" si="69"/>
        <v>550</v>
      </c>
      <c r="E603" s="3" t="s">
        <v>25</v>
      </c>
      <c r="F603" s="3" t="s">
        <v>26</v>
      </c>
      <c r="G603" s="3">
        <v>30</v>
      </c>
      <c r="H603" s="3">
        <v>30</v>
      </c>
      <c r="I603" s="3">
        <v>0.2</v>
      </c>
      <c r="J603" s="4">
        <v>0.7</v>
      </c>
      <c r="K603" s="4">
        <v>1</v>
      </c>
      <c r="L603" s="4">
        <v>5</v>
      </c>
      <c r="M603" s="3">
        <v>1</v>
      </c>
      <c r="N603" s="3">
        <v>2</v>
      </c>
      <c r="O603" s="3">
        <f>HLOOKUP(O$5,[1]非R能力!$B$8:$F$558,$D603+1,0)</f>
        <v>2674530.2363424227</v>
      </c>
      <c r="P603" s="3">
        <f>HLOOKUP(P$5,[1]非R能力!$B$8:$F$558,$D603+1,0)</f>
        <v>371147.94865448773</v>
      </c>
      <c r="Q603" s="3">
        <f>HLOOKUP(Q$5,[1]非R能力!$B$8:$F$558,$D603+1,0)</f>
        <v>180663.03073300805</v>
      </c>
      <c r="R603" s="3">
        <f>HLOOKUP(R$5,[1]非R能力!$B$8:$F$558,$D603+1,0)</f>
        <v>56616.730527455926</v>
      </c>
      <c r="S603" s="3">
        <f>HLOOKUP(S$5,[1]非R能力!$B$8:$F$558,$D603+1,0)</f>
        <v>73368.568621644255</v>
      </c>
      <c r="T603" s="3">
        <f>INDEX([1]非R能力!$H$9:$H$558,D603)</f>
        <v>74359.2083312342</v>
      </c>
      <c r="U603" s="3">
        <f>IF(INDEX([1]非R能力!$FK$9:$FK$558,D603)=0,0,10)</f>
        <v>10</v>
      </c>
      <c r="V603" s="3">
        <f>IF(INDEX([1]非R能力!$FH$9:$FH$558,D603)=0,0,5000)</f>
        <v>5000</v>
      </c>
      <c r="W603" s="3">
        <f>HLOOKUP(W$5,[2]人物技能基础!$O$3:$Q$553,$D603+1,0)</f>
        <v>3.637142857142857</v>
      </c>
      <c r="X603" s="3">
        <f>HLOOKUP(X$5,[2]人物技能基础!$O$3:$Q$553,$D603+1,0)</f>
        <v>2.0186428571428574</v>
      </c>
      <c r="Y603" s="3">
        <f>HLOOKUP(Y$5,[2]人物技能基础!$O$3:$Q$553,$D603+1,0)</f>
        <v>99.964285714285708</v>
      </c>
      <c r="Z603" s="3">
        <f t="shared" si="64"/>
        <v>11320385</v>
      </c>
      <c r="AA603" s="3">
        <f t="shared" si="65"/>
        <v>198693</v>
      </c>
      <c r="AB603" s="3">
        <f t="shared" si="66"/>
        <v>74229</v>
      </c>
      <c r="AC603" s="3">
        <f t="shared" si="67"/>
        <v>73368</v>
      </c>
      <c r="AD603" s="3">
        <f t="shared" si="68"/>
        <v>80881</v>
      </c>
    </row>
    <row r="604" spans="1:30" x14ac:dyDescent="0.15">
      <c r="A604" s="3">
        <v>599</v>
      </c>
      <c r="B604" s="3" t="str">
        <f t="shared" si="63"/>
        <v>通天塔599层boss</v>
      </c>
      <c r="C604" s="3">
        <f>INDEX([5]通天塔!$F$47:$F$1046,A604)</f>
        <v>550</v>
      </c>
      <c r="D604" s="3">
        <f t="shared" si="69"/>
        <v>550</v>
      </c>
      <c r="E604" s="3" t="s">
        <v>25</v>
      </c>
      <c r="F604" s="3" t="s">
        <v>26</v>
      </c>
      <c r="G604" s="3">
        <v>30</v>
      </c>
      <c r="H604" s="3">
        <v>30</v>
      </c>
      <c r="I604" s="3">
        <v>0.2</v>
      </c>
      <c r="J604" s="4">
        <v>0.7</v>
      </c>
      <c r="K604" s="4">
        <v>1</v>
      </c>
      <c r="L604" s="4">
        <v>5</v>
      </c>
      <c r="M604" s="3">
        <v>1</v>
      </c>
      <c r="N604" s="3">
        <v>2</v>
      </c>
      <c r="O604" s="3">
        <f>HLOOKUP(O$5,[1]非R能力!$B$8:$F$558,$D604+1,0)</f>
        <v>2674530.2363424227</v>
      </c>
      <c r="P604" s="3">
        <f>HLOOKUP(P$5,[1]非R能力!$B$8:$F$558,$D604+1,0)</f>
        <v>371147.94865448773</v>
      </c>
      <c r="Q604" s="3">
        <f>HLOOKUP(Q$5,[1]非R能力!$B$8:$F$558,$D604+1,0)</f>
        <v>180663.03073300805</v>
      </c>
      <c r="R604" s="3">
        <f>HLOOKUP(R$5,[1]非R能力!$B$8:$F$558,$D604+1,0)</f>
        <v>56616.730527455926</v>
      </c>
      <c r="S604" s="3">
        <f>HLOOKUP(S$5,[1]非R能力!$B$8:$F$558,$D604+1,0)</f>
        <v>73368.568621644255</v>
      </c>
      <c r="T604" s="3">
        <f>INDEX([1]非R能力!$H$9:$H$558,D604)</f>
        <v>74359.2083312342</v>
      </c>
      <c r="U604" s="3">
        <f>IF(INDEX([1]非R能力!$FK$9:$FK$558,D604)=0,0,10)</f>
        <v>10</v>
      </c>
      <c r="V604" s="3">
        <f>IF(INDEX([1]非R能力!$FH$9:$FH$558,D604)=0,0,5000)</f>
        <v>5000</v>
      </c>
      <c r="W604" s="3">
        <f>HLOOKUP(W$5,[2]人物技能基础!$O$3:$Q$553,$D604+1,0)</f>
        <v>3.637142857142857</v>
      </c>
      <c r="X604" s="3">
        <f>HLOOKUP(X$5,[2]人物技能基础!$O$3:$Q$553,$D604+1,0)</f>
        <v>2.0186428571428574</v>
      </c>
      <c r="Y604" s="3">
        <f>HLOOKUP(Y$5,[2]人物技能基础!$O$3:$Q$553,$D604+1,0)</f>
        <v>99.964285714285708</v>
      </c>
      <c r="Z604" s="3">
        <f t="shared" si="64"/>
        <v>11320385</v>
      </c>
      <c r="AA604" s="3">
        <f t="shared" si="65"/>
        <v>198693</v>
      </c>
      <c r="AB604" s="3">
        <f t="shared" si="66"/>
        <v>74229</v>
      </c>
      <c r="AC604" s="3">
        <f t="shared" si="67"/>
        <v>73368</v>
      </c>
      <c r="AD604" s="3">
        <f t="shared" si="68"/>
        <v>80881</v>
      </c>
    </row>
    <row r="605" spans="1:30" x14ac:dyDescent="0.15">
      <c r="A605" s="3">
        <v>600</v>
      </c>
      <c r="B605" s="3" t="str">
        <f t="shared" si="63"/>
        <v>通天塔600层boss</v>
      </c>
      <c r="C605" s="3">
        <f>INDEX([5]通天塔!$F$47:$F$1046,A605)</f>
        <v>550</v>
      </c>
      <c r="D605" s="3">
        <f t="shared" si="69"/>
        <v>550</v>
      </c>
      <c r="E605" s="3" t="s">
        <v>25</v>
      </c>
      <c r="F605" s="3" t="s">
        <v>26</v>
      </c>
      <c r="G605" s="3">
        <v>30</v>
      </c>
      <c r="H605" s="3">
        <v>30</v>
      </c>
      <c r="I605" s="3">
        <v>0.2</v>
      </c>
      <c r="J605" s="4">
        <v>0.7</v>
      </c>
      <c r="K605" s="4">
        <v>1</v>
      </c>
      <c r="L605" s="4">
        <v>5</v>
      </c>
      <c r="M605" s="3">
        <v>1</v>
      </c>
      <c r="N605" s="3">
        <v>2</v>
      </c>
      <c r="O605" s="3">
        <f>HLOOKUP(O$5,[1]非R能力!$B$8:$F$558,$D605+1,0)</f>
        <v>2674530.2363424227</v>
      </c>
      <c r="P605" s="3">
        <f>HLOOKUP(P$5,[1]非R能力!$B$8:$F$558,$D605+1,0)</f>
        <v>371147.94865448773</v>
      </c>
      <c r="Q605" s="3">
        <f>HLOOKUP(Q$5,[1]非R能力!$B$8:$F$558,$D605+1,0)</f>
        <v>180663.03073300805</v>
      </c>
      <c r="R605" s="3">
        <f>HLOOKUP(R$5,[1]非R能力!$B$8:$F$558,$D605+1,0)</f>
        <v>56616.730527455926</v>
      </c>
      <c r="S605" s="3">
        <f>HLOOKUP(S$5,[1]非R能力!$B$8:$F$558,$D605+1,0)</f>
        <v>73368.568621644255</v>
      </c>
      <c r="T605" s="3">
        <f>INDEX([1]非R能力!$H$9:$H$558,D605)</f>
        <v>74359.2083312342</v>
      </c>
      <c r="U605" s="3">
        <f>IF(INDEX([1]非R能力!$FK$9:$FK$558,D605)=0,0,10)</f>
        <v>10</v>
      </c>
      <c r="V605" s="3">
        <f>IF(INDEX([1]非R能力!$FH$9:$FH$558,D605)=0,0,5000)</f>
        <v>5000</v>
      </c>
      <c r="W605" s="3">
        <f>HLOOKUP(W$5,[2]人物技能基础!$O$3:$Q$553,$D605+1,0)</f>
        <v>3.637142857142857</v>
      </c>
      <c r="X605" s="3">
        <f>HLOOKUP(X$5,[2]人物技能基础!$O$3:$Q$553,$D605+1,0)</f>
        <v>2.0186428571428574</v>
      </c>
      <c r="Y605" s="3">
        <f>HLOOKUP(Y$5,[2]人物技能基础!$O$3:$Q$553,$D605+1,0)</f>
        <v>99.964285714285708</v>
      </c>
      <c r="Z605" s="3">
        <f t="shared" si="64"/>
        <v>11320385</v>
      </c>
      <c r="AA605" s="3">
        <f t="shared" si="65"/>
        <v>198693</v>
      </c>
      <c r="AB605" s="3">
        <f t="shared" si="66"/>
        <v>74229</v>
      </c>
      <c r="AC605" s="3">
        <f t="shared" si="67"/>
        <v>73368</v>
      </c>
      <c r="AD605" s="3">
        <f t="shared" si="68"/>
        <v>80881</v>
      </c>
    </row>
    <row r="606" spans="1:30" x14ac:dyDescent="0.15">
      <c r="A606" s="3">
        <v>601</v>
      </c>
      <c r="B606" s="3" t="str">
        <f t="shared" si="63"/>
        <v>通天塔601层boss</v>
      </c>
      <c r="C606" s="3">
        <f>INDEX([5]通天塔!$F$47:$F$1046,A606)</f>
        <v>550</v>
      </c>
      <c r="D606" s="3">
        <f t="shared" si="69"/>
        <v>550</v>
      </c>
      <c r="E606" s="3" t="s">
        <v>25</v>
      </c>
      <c r="F606" s="3" t="s">
        <v>26</v>
      </c>
      <c r="G606" s="3">
        <v>30</v>
      </c>
      <c r="H606" s="3">
        <v>30</v>
      </c>
      <c r="I606" s="3">
        <v>0.2</v>
      </c>
      <c r="J606" s="4">
        <v>0.7</v>
      </c>
      <c r="K606" s="4">
        <v>1</v>
      </c>
      <c r="L606" s="4">
        <v>5</v>
      </c>
      <c r="M606" s="3">
        <v>1</v>
      </c>
      <c r="N606" s="3">
        <v>2</v>
      </c>
      <c r="O606" s="3">
        <f>HLOOKUP(O$5,[1]非R能力!$B$8:$F$558,$D606+1,0)</f>
        <v>2674530.2363424227</v>
      </c>
      <c r="P606" s="3">
        <f>HLOOKUP(P$5,[1]非R能力!$B$8:$F$558,$D606+1,0)</f>
        <v>371147.94865448773</v>
      </c>
      <c r="Q606" s="3">
        <f>HLOOKUP(Q$5,[1]非R能力!$B$8:$F$558,$D606+1,0)</f>
        <v>180663.03073300805</v>
      </c>
      <c r="R606" s="3">
        <f>HLOOKUP(R$5,[1]非R能力!$B$8:$F$558,$D606+1,0)</f>
        <v>56616.730527455926</v>
      </c>
      <c r="S606" s="3">
        <f>HLOOKUP(S$5,[1]非R能力!$B$8:$F$558,$D606+1,0)</f>
        <v>73368.568621644255</v>
      </c>
      <c r="T606" s="3">
        <f>INDEX([1]非R能力!$H$9:$H$558,D606)</f>
        <v>74359.2083312342</v>
      </c>
      <c r="U606" s="3">
        <f>IF(INDEX([1]非R能力!$FK$9:$FK$558,D606)=0,0,10)</f>
        <v>10</v>
      </c>
      <c r="V606" s="3">
        <f>IF(INDEX([1]非R能力!$FH$9:$FH$558,D606)=0,0,5000)</f>
        <v>5000</v>
      </c>
      <c r="W606" s="3">
        <f>HLOOKUP(W$5,[2]人物技能基础!$O$3:$Q$553,$D606+1,0)</f>
        <v>3.637142857142857</v>
      </c>
      <c r="X606" s="3">
        <f>HLOOKUP(X$5,[2]人物技能基础!$O$3:$Q$553,$D606+1,0)</f>
        <v>2.0186428571428574</v>
      </c>
      <c r="Y606" s="3">
        <f>HLOOKUP(Y$5,[2]人物技能基础!$O$3:$Q$553,$D606+1,0)</f>
        <v>99.964285714285708</v>
      </c>
      <c r="Z606" s="3">
        <f t="shared" si="64"/>
        <v>11320385</v>
      </c>
      <c r="AA606" s="3">
        <f t="shared" si="65"/>
        <v>198693</v>
      </c>
      <c r="AB606" s="3">
        <f t="shared" si="66"/>
        <v>74229</v>
      </c>
      <c r="AC606" s="3">
        <f t="shared" si="67"/>
        <v>73368</v>
      </c>
      <c r="AD606" s="3">
        <f t="shared" si="68"/>
        <v>80881</v>
      </c>
    </row>
    <row r="607" spans="1:30" x14ac:dyDescent="0.15">
      <c r="A607" s="3">
        <v>602</v>
      </c>
      <c r="B607" s="3" t="str">
        <f t="shared" si="63"/>
        <v>通天塔602层boss</v>
      </c>
      <c r="C607" s="3">
        <f>INDEX([5]通天塔!$F$47:$F$1046,A607)</f>
        <v>550</v>
      </c>
      <c r="D607" s="3">
        <f t="shared" si="69"/>
        <v>550</v>
      </c>
      <c r="E607" s="3" t="s">
        <v>25</v>
      </c>
      <c r="F607" s="3" t="s">
        <v>26</v>
      </c>
      <c r="G607" s="3">
        <v>30</v>
      </c>
      <c r="H607" s="3">
        <v>30</v>
      </c>
      <c r="I607" s="3">
        <v>0.2</v>
      </c>
      <c r="J607" s="4">
        <v>0.7</v>
      </c>
      <c r="K607" s="4">
        <v>1</v>
      </c>
      <c r="L607" s="4">
        <v>5</v>
      </c>
      <c r="M607" s="3">
        <v>1</v>
      </c>
      <c r="N607" s="3">
        <v>2</v>
      </c>
      <c r="O607" s="3">
        <f>HLOOKUP(O$5,[1]非R能力!$B$8:$F$558,$D607+1,0)</f>
        <v>2674530.2363424227</v>
      </c>
      <c r="P607" s="3">
        <f>HLOOKUP(P$5,[1]非R能力!$B$8:$F$558,$D607+1,0)</f>
        <v>371147.94865448773</v>
      </c>
      <c r="Q607" s="3">
        <f>HLOOKUP(Q$5,[1]非R能力!$B$8:$F$558,$D607+1,0)</f>
        <v>180663.03073300805</v>
      </c>
      <c r="R607" s="3">
        <f>HLOOKUP(R$5,[1]非R能力!$B$8:$F$558,$D607+1,0)</f>
        <v>56616.730527455926</v>
      </c>
      <c r="S607" s="3">
        <f>HLOOKUP(S$5,[1]非R能力!$B$8:$F$558,$D607+1,0)</f>
        <v>73368.568621644255</v>
      </c>
      <c r="T607" s="3">
        <f>INDEX([1]非R能力!$H$9:$H$558,D607)</f>
        <v>74359.2083312342</v>
      </c>
      <c r="U607" s="3">
        <f>IF(INDEX([1]非R能力!$FK$9:$FK$558,D607)=0,0,10)</f>
        <v>10</v>
      </c>
      <c r="V607" s="3">
        <f>IF(INDEX([1]非R能力!$FH$9:$FH$558,D607)=0,0,5000)</f>
        <v>5000</v>
      </c>
      <c r="W607" s="3">
        <f>HLOOKUP(W$5,[2]人物技能基础!$O$3:$Q$553,$D607+1,0)</f>
        <v>3.637142857142857</v>
      </c>
      <c r="X607" s="3">
        <f>HLOOKUP(X$5,[2]人物技能基础!$O$3:$Q$553,$D607+1,0)</f>
        <v>2.0186428571428574</v>
      </c>
      <c r="Y607" s="3">
        <f>HLOOKUP(Y$5,[2]人物技能基础!$O$3:$Q$553,$D607+1,0)</f>
        <v>99.964285714285708</v>
      </c>
      <c r="Z607" s="3">
        <f t="shared" si="64"/>
        <v>11320385</v>
      </c>
      <c r="AA607" s="3">
        <f t="shared" si="65"/>
        <v>198693</v>
      </c>
      <c r="AB607" s="3">
        <f t="shared" si="66"/>
        <v>74229</v>
      </c>
      <c r="AC607" s="3">
        <f t="shared" si="67"/>
        <v>73368</v>
      </c>
      <c r="AD607" s="3">
        <f t="shared" si="68"/>
        <v>80881</v>
      </c>
    </row>
    <row r="608" spans="1:30" x14ac:dyDescent="0.15">
      <c r="A608" s="3">
        <v>603</v>
      </c>
      <c r="B608" s="3" t="str">
        <f t="shared" si="63"/>
        <v>通天塔603层boss</v>
      </c>
      <c r="C608" s="3">
        <f>INDEX([5]通天塔!$F$47:$F$1046,A608)</f>
        <v>550</v>
      </c>
      <c r="D608" s="3">
        <f t="shared" si="69"/>
        <v>550</v>
      </c>
      <c r="E608" s="3" t="s">
        <v>25</v>
      </c>
      <c r="F608" s="3" t="s">
        <v>26</v>
      </c>
      <c r="G608" s="3">
        <v>30</v>
      </c>
      <c r="H608" s="3">
        <v>30</v>
      </c>
      <c r="I608" s="3">
        <v>0.2</v>
      </c>
      <c r="J608" s="4">
        <v>0.7</v>
      </c>
      <c r="K608" s="4">
        <v>1</v>
      </c>
      <c r="L608" s="4">
        <v>5</v>
      </c>
      <c r="M608" s="3">
        <v>1</v>
      </c>
      <c r="N608" s="3">
        <v>2</v>
      </c>
      <c r="O608" s="3">
        <f>HLOOKUP(O$5,[1]非R能力!$B$8:$F$558,$D608+1,0)</f>
        <v>2674530.2363424227</v>
      </c>
      <c r="P608" s="3">
        <f>HLOOKUP(P$5,[1]非R能力!$B$8:$F$558,$D608+1,0)</f>
        <v>371147.94865448773</v>
      </c>
      <c r="Q608" s="3">
        <f>HLOOKUP(Q$5,[1]非R能力!$B$8:$F$558,$D608+1,0)</f>
        <v>180663.03073300805</v>
      </c>
      <c r="R608" s="3">
        <f>HLOOKUP(R$5,[1]非R能力!$B$8:$F$558,$D608+1,0)</f>
        <v>56616.730527455926</v>
      </c>
      <c r="S608" s="3">
        <f>HLOOKUP(S$5,[1]非R能力!$B$8:$F$558,$D608+1,0)</f>
        <v>73368.568621644255</v>
      </c>
      <c r="T608" s="3">
        <f>INDEX([1]非R能力!$H$9:$H$558,D608)</f>
        <v>74359.2083312342</v>
      </c>
      <c r="U608" s="3">
        <f>IF(INDEX([1]非R能力!$FK$9:$FK$558,D608)=0,0,10)</f>
        <v>10</v>
      </c>
      <c r="V608" s="3">
        <f>IF(INDEX([1]非R能力!$FH$9:$FH$558,D608)=0,0,5000)</f>
        <v>5000</v>
      </c>
      <c r="W608" s="3">
        <f>HLOOKUP(W$5,[2]人物技能基础!$O$3:$Q$553,$D608+1,0)</f>
        <v>3.637142857142857</v>
      </c>
      <c r="X608" s="3">
        <f>HLOOKUP(X$5,[2]人物技能基础!$O$3:$Q$553,$D608+1,0)</f>
        <v>2.0186428571428574</v>
      </c>
      <c r="Y608" s="3">
        <f>HLOOKUP(Y$5,[2]人物技能基础!$O$3:$Q$553,$D608+1,0)</f>
        <v>99.964285714285708</v>
      </c>
      <c r="Z608" s="3">
        <f t="shared" si="64"/>
        <v>11320385</v>
      </c>
      <c r="AA608" s="3">
        <f t="shared" si="65"/>
        <v>198693</v>
      </c>
      <c r="AB608" s="3">
        <f t="shared" si="66"/>
        <v>74229</v>
      </c>
      <c r="AC608" s="3">
        <f t="shared" si="67"/>
        <v>73368</v>
      </c>
      <c r="AD608" s="3">
        <f t="shared" si="68"/>
        <v>80881</v>
      </c>
    </row>
    <row r="609" spans="1:30" x14ac:dyDescent="0.15">
      <c r="A609" s="3">
        <v>604</v>
      </c>
      <c r="B609" s="3" t="str">
        <f t="shared" si="63"/>
        <v>通天塔604层boss</v>
      </c>
      <c r="C609" s="3">
        <f>INDEX([5]通天塔!$F$47:$F$1046,A609)</f>
        <v>550</v>
      </c>
      <c r="D609" s="3">
        <f t="shared" si="69"/>
        <v>550</v>
      </c>
      <c r="E609" s="3" t="s">
        <v>25</v>
      </c>
      <c r="F609" s="3" t="s">
        <v>26</v>
      </c>
      <c r="G609" s="3">
        <v>30</v>
      </c>
      <c r="H609" s="3">
        <v>30</v>
      </c>
      <c r="I609" s="3">
        <v>0.2</v>
      </c>
      <c r="J609" s="4">
        <v>0.7</v>
      </c>
      <c r="K609" s="4">
        <v>1</v>
      </c>
      <c r="L609" s="4">
        <v>5</v>
      </c>
      <c r="M609" s="3">
        <v>1</v>
      </c>
      <c r="N609" s="3">
        <v>2</v>
      </c>
      <c r="O609" s="3">
        <f>HLOOKUP(O$5,[1]非R能力!$B$8:$F$558,$D609+1,0)</f>
        <v>2674530.2363424227</v>
      </c>
      <c r="P609" s="3">
        <f>HLOOKUP(P$5,[1]非R能力!$B$8:$F$558,$D609+1,0)</f>
        <v>371147.94865448773</v>
      </c>
      <c r="Q609" s="3">
        <f>HLOOKUP(Q$5,[1]非R能力!$B$8:$F$558,$D609+1,0)</f>
        <v>180663.03073300805</v>
      </c>
      <c r="R609" s="3">
        <f>HLOOKUP(R$5,[1]非R能力!$B$8:$F$558,$D609+1,0)</f>
        <v>56616.730527455926</v>
      </c>
      <c r="S609" s="3">
        <f>HLOOKUP(S$5,[1]非R能力!$B$8:$F$558,$D609+1,0)</f>
        <v>73368.568621644255</v>
      </c>
      <c r="T609" s="3">
        <f>INDEX([1]非R能力!$H$9:$H$558,D609)</f>
        <v>74359.2083312342</v>
      </c>
      <c r="U609" s="3">
        <f>IF(INDEX([1]非R能力!$FK$9:$FK$558,D609)=0,0,10)</f>
        <v>10</v>
      </c>
      <c r="V609" s="3">
        <f>IF(INDEX([1]非R能力!$FH$9:$FH$558,D609)=0,0,5000)</f>
        <v>5000</v>
      </c>
      <c r="W609" s="3">
        <f>HLOOKUP(W$5,[2]人物技能基础!$O$3:$Q$553,$D609+1,0)</f>
        <v>3.637142857142857</v>
      </c>
      <c r="X609" s="3">
        <f>HLOOKUP(X$5,[2]人物技能基础!$O$3:$Q$553,$D609+1,0)</f>
        <v>2.0186428571428574</v>
      </c>
      <c r="Y609" s="3">
        <f>HLOOKUP(Y$5,[2]人物技能基础!$O$3:$Q$553,$D609+1,0)</f>
        <v>99.964285714285708</v>
      </c>
      <c r="Z609" s="3">
        <f t="shared" si="64"/>
        <v>11320385</v>
      </c>
      <c r="AA609" s="3">
        <f t="shared" si="65"/>
        <v>198693</v>
      </c>
      <c r="AB609" s="3">
        <f t="shared" si="66"/>
        <v>74229</v>
      </c>
      <c r="AC609" s="3">
        <f t="shared" si="67"/>
        <v>73368</v>
      </c>
      <c r="AD609" s="3">
        <f t="shared" si="68"/>
        <v>80881</v>
      </c>
    </row>
    <row r="610" spans="1:30" x14ac:dyDescent="0.15">
      <c r="A610" s="3">
        <v>605</v>
      </c>
      <c r="B610" s="3" t="str">
        <f t="shared" si="63"/>
        <v>通天塔605层boss</v>
      </c>
      <c r="C610" s="3">
        <f>INDEX([5]通天塔!$F$47:$F$1046,A610)</f>
        <v>550</v>
      </c>
      <c r="D610" s="3">
        <f t="shared" si="69"/>
        <v>550</v>
      </c>
      <c r="E610" s="3" t="s">
        <v>25</v>
      </c>
      <c r="F610" s="3" t="s">
        <v>26</v>
      </c>
      <c r="G610" s="3">
        <v>30</v>
      </c>
      <c r="H610" s="3">
        <v>30</v>
      </c>
      <c r="I610" s="3">
        <v>0.2</v>
      </c>
      <c r="J610" s="4">
        <v>0.7</v>
      </c>
      <c r="K610" s="4">
        <v>1</v>
      </c>
      <c r="L610" s="4">
        <v>5</v>
      </c>
      <c r="M610" s="3">
        <v>1</v>
      </c>
      <c r="N610" s="3">
        <v>2</v>
      </c>
      <c r="O610" s="3">
        <f>HLOOKUP(O$5,[1]非R能力!$B$8:$F$558,$D610+1,0)</f>
        <v>2674530.2363424227</v>
      </c>
      <c r="P610" s="3">
        <f>HLOOKUP(P$5,[1]非R能力!$B$8:$F$558,$D610+1,0)</f>
        <v>371147.94865448773</v>
      </c>
      <c r="Q610" s="3">
        <f>HLOOKUP(Q$5,[1]非R能力!$B$8:$F$558,$D610+1,0)</f>
        <v>180663.03073300805</v>
      </c>
      <c r="R610" s="3">
        <f>HLOOKUP(R$5,[1]非R能力!$B$8:$F$558,$D610+1,0)</f>
        <v>56616.730527455926</v>
      </c>
      <c r="S610" s="3">
        <f>HLOOKUP(S$5,[1]非R能力!$B$8:$F$558,$D610+1,0)</f>
        <v>73368.568621644255</v>
      </c>
      <c r="T610" s="3">
        <f>INDEX([1]非R能力!$H$9:$H$558,D610)</f>
        <v>74359.2083312342</v>
      </c>
      <c r="U610" s="3">
        <f>IF(INDEX([1]非R能力!$FK$9:$FK$558,D610)=0,0,10)</f>
        <v>10</v>
      </c>
      <c r="V610" s="3">
        <f>IF(INDEX([1]非R能力!$FH$9:$FH$558,D610)=0,0,5000)</f>
        <v>5000</v>
      </c>
      <c r="W610" s="3">
        <f>HLOOKUP(W$5,[2]人物技能基础!$O$3:$Q$553,$D610+1,0)</f>
        <v>3.637142857142857</v>
      </c>
      <c r="X610" s="3">
        <f>HLOOKUP(X$5,[2]人物技能基础!$O$3:$Q$553,$D610+1,0)</f>
        <v>2.0186428571428574</v>
      </c>
      <c r="Y610" s="3">
        <f>HLOOKUP(Y$5,[2]人物技能基础!$O$3:$Q$553,$D610+1,0)</f>
        <v>99.964285714285708</v>
      </c>
      <c r="Z610" s="3">
        <f t="shared" si="64"/>
        <v>11320385</v>
      </c>
      <c r="AA610" s="3">
        <f t="shared" si="65"/>
        <v>198693</v>
      </c>
      <c r="AB610" s="3">
        <f t="shared" si="66"/>
        <v>74229</v>
      </c>
      <c r="AC610" s="3">
        <f t="shared" si="67"/>
        <v>73368</v>
      </c>
      <c r="AD610" s="3">
        <f t="shared" si="68"/>
        <v>80881</v>
      </c>
    </row>
    <row r="611" spans="1:30" x14ac:dyDescent="0.15">
      <c r="A611" s="3">
        <v>606</v>
      </c>
      <c r="B611" s="3" t="str">
        <f t="shared" si="63"/>
        <v>通天塔606层boss</v>
      </c>
      <c r="C611" s="3">
        <f>INDEX([5]通天塔!$F$47:$F$1046,A611)</f>
        <v>550</v>
      </c>
      <c r="D611" s="3">
        <f t="shared" si="69"/>
        <v>550</v>
      </c>
      <c r="E611" s="3" t="s">
        <v>25</v>
      </c>
      <c r="F611" s="3" t="s">
        <v>26</v>
      </c>
      <c r="G611" s="3">
        <v>30</v>
      </c>
      <c r="H611" s="3">
        <v>30</v>
      </c>
      <c r="I611" s="3">
        <v>0.2</v>
      </c>
      <c r="J611" s="4">
        <v>0.7</v>
      </c>
      <c r="K611" s="4">
        <v>1</v>
      </c>
      <c r="L611" s="4">
        <v>5</v>
      </c>
      <c r="M611" s="3">
        <v>1</v>
      </c>
      <c r="N611" s="3">
        <v>2</v>
      </c>
      <c r="O611" s="3">
        <f>HLOOKUP(O$5,[1]非R能力!$B$8:$F$558,$D611+1,0)</f>
        <v>2674530.2363424227</v>
      </c>
      <c r="P611" s="3">
        <f>HLOOKUP(P$5,[1]非R能力!$B$8:$F$558,$D611+1,0)</f>
        <v>371147.94865448773</v>
      </c>
      <c r="Q611" s="3">
        <f>HLOOKUP(Q$5,[1]非R能力!$B$8:$F$558,$D611+1,0)</f>
        <v>180663.03073300805</v>
      </c>
      <c r="R611" s="3">
        <f>HLOOKUP(R$5,[1]非R能力!$B$8:$F$558,$D611+1,0)</f>
        <v>56616.730527455926</v>
      </c>
      <c r="S611" s="3">
        <f>HLOOKUP(S$5,[1]非R能力!$B$8:$F$558,$D611+1,0)</f>
        <v>73368.568621644255</v>
      </c>
      <c r="T611" s="3">
        <f>INDEX([1]非R能力!$H$9:$H$558,D611)</f>
        <v>74359.2083312342</v>
      </c>
      <c r="U611" s="3">
        <f>IF(INDEX([1]非R能力!$FK$9:$FK$558,D611)=0,0,10)</f>
        <v>10</v>
      </c>
      <c r="V611" s="3">
        <f>IF(INDEX([1]非R能力!$FH$9:$FH$558,D611)=0,0,5000)</f>
        <v>5000</v>
      </c>
      <c r="W611" s="3">
        <f>HLOOKUP(W$5,[2]人物技能基础!$O$3:$Q$553,$D611+1,0)</f>
        <v>3.637142857142857</v>
      </c>
      <c r="X611" s="3">
        <f>HLOOKUP(X$5,[2]人物技能基础!$O$3:$Q$553,$D611+1,0)</f>
        <v>2.0186428571428574</v>
      </c>
      <c r="Y611" s="3">
        <f>HLOOKUP(Y$5,[2]人物技能基础!$O$3:$Q$553,$D611+1,0)</f>
        <v>99.964285714285708</v>
      </c>
      <c r="Z611" s="3">
        <f t="shared" si="64"/>
        <v>11320385</v>
      </c>
      <c r="AA611" s="3">
        <f t="shared" si="65"/>
        <v>198693</v>
      </c>
      <c r="AB611" s="3">
        <f t="shared" si="66"/>
        <v>74229</v>
      </c>
      <c r="AC611" s="3">
        <f t="shared" si="67"/>
        <v>73368</v>
      </c>
      <c r="AD611" s="3">
        <f t="shared" si="68"/>
        <v>80881</v>
      </c>
    </row>
    <row r="612" spans="1:30" x14ac:dyDescent="0.15">
      <c r="A612" s="3">
        <v>607</v>
      </c>
      <c r="B612" s="3" t="str">
        <f t="shared" si="63"/>
        <v>通天塔607层boss</v>
      </c>
      <c r="C612" s="3">
        <f>INDEX([5]通天塔!$F$47:$F$1046,A612)</f>
        <v>550</v>
      </c>
      <c r="D612" s="3">
        <f t="shared" si="69"/>
        <v>550</v>
      </c>
      <c r="E612" s="3" t="s">
        <v>25</v>
      </c>
      <c r="F612" s="3" t="s">
        <v>26</v>
      </c>
      <c r="G612" s="3">
        <v>30</v>
      </c>
      <c r="H612" s="3">
        <v>30</v>
      </c>
      <c r="I612" s="3">
        <v>0.2</v>
      </c>
      <c r="J612" s="4">
        <v>0.7</v>
      </c>
      <c r="K612" s="4">
        <v>1</v>
      </c>
      <c r="L612" s="4">
        <v>5</v>
      </c>
      <c r="M612" s="3">
        <v>1</v>
      </c>
      <c r="N612" s="3">
        <v>2</v>
      </c>
      <c r="O612" s="3">
        <f>HLOOKUP(O$5,[1]非R能力!$B$8:$F$558,$D612+1,0)</f>
        <v>2674530.2363424227</v>
      </c>
      <c r="P612" s="3">
        <f>HLOOKUP(P$5,[1]非R能力!$B$8:$F$558,$D612+1,0)</f>
        <v>371147.94865448773</v>
      </c>
      <c r="Q612" s="3">
        <f>HLOOKUP(Q$5,[1]非R能力!$B$8:$F$558,$D612+1,0)</f>
        <v>180663.03073300805</v>
      </c>
      <c r="R612" s="3">
        <f>HLOOKUP(R$5,[1]非R能力!$B$8:$F$558,$D612+1,0)</f>
        <v>56616.730527455926</v>
      </c>
      <c r="S612" s="3">
        <f>HLOOKUP(S$5,[1]非R能力!$B$8:$F$558,$D612+1,0)</f>
        <v>73368.568621644255</v>
      </c>
      <c r="T612" s="3">
        <f>INDEX([1]非R能力!$H$9:$H$558,D612)</f>
        <v>74359.2083312342</v>
      </c>
      <c r="U612" s="3">
        <f>IF(INDEX([1]非R能力!$FK$9:$FK$558,D612)=0,0,10)</f>
        <v>10</v>
      </c>
      <c r="V612" s="3">
        <f>IF(INDEX([1]非R能力!$FH$9:$FH$558,D612)=0,0,5000)</f>
        <v>5000</v>
      </c>
      <c r="W612" s="3">
        <f>HLOOKUP(W$5,[2]人物技能基础!$O$3:$Q$553,$D612+1,0)</f>
        <v>3.637142857142857</v>
      </c>
      <c r="X612" s="3">
        <f>HLOOKUP(X$5,[2]人物技能基础!$O$3:$Q$553,$D612+1,0)</f>
        <v>2.0186428571428574</v>
      </c>
      <c r="Y612" s="3">
        <f>HLOOKUP(Y$5,[2]人物技能基础!$O$3:$Q$553,$D612+1,0)</f>
        <v>99.964285714285708</v>
      </c>
      <c r="Z612" s="3">
        <f t="shared" si="64"/>
        <v>11320385</v>
      </c>
      <c r="AA612" s="3">
        <f t="shared" si="65"/>
        <v>198693</v>
      </c>
      <c r="AB612" s="3">
        <f t="shared" si="66"/>
        <v>74229</v>
      </c>
      <c r="AC612" s="3">
        <f t="shared" si="67"/>
        <v>73368</v>
      </c>
      <c r="AD612" s="3">
        <f t="shared" si="68"/>
        <v>80881</v>
      </c>
    </row>
    <row r="613" spans="1:30" x14ac:dyDescent="0.15">
      <c r="A613" s="3">
        <v>608</v>
      </c>
      <c r="B613" s="3" t="str">
        <f t="shared" si="63"/>
        <v>通天塔608层boss</v>
      </c>
      <c r="C613" s="3">
        <f>INDEX([5]通天塔!$F$47:$F$1046,A613)</f>
        <v>550</v>
      </c>
      <c r="D613" s="3">
        <f t="shared" si="69"/>
        <v>550</v>
      </c>
      <c r="E613" s="3" t="s">
        <v>25</v>
      </c>
      <c r="F613" s="3" t="s">
        <v>26</v>
      </c>
      <c r="G613" s="3">
        <v>30</v>
      </c>
      <c r="H613" s="3">
        <v>30</v>
      </c>
      <c r="I613" s="3">
        <v>0.2</v>
      </c>
      <c r="J613" s="4">
        <v>0.7</v>
      </c>
      <c r="K613" s="4">
        <v>1</v>
      </c>
      <c r="L613" s="4">
        <v>5</v>
      </c>
      <c r="M613" s="3">
        <v>1</v>
      </c>
      <c r="N613" s="3">
        <v>2</v>
      </c>
      <c r="O613" s="3">
        <f>HLOOKUP(O$5,[1]非R能力!$B$8:$F$558,$D613+1,0)</f>
        <v>2674530.2363424227</v>
      </c>
      <c r="P613" s="3">
        <f>HLOOKUP(P$5,[1]非R能力!$B$8:$F$558,$D613+1,0)</f>
        <v>371147.94865448773</v>
      </c>
      <c r="Q613" s="3">
        <f>HLOOKUP(Q$5,[1]非R能力!$B$8:$F$558,$D613+1,0)</f>
        <v>180663.03073300805</v>
      </c>
      <c r="R613" s="3">
        <f>HLOOKUP(R$5,[1]非R能力!$B$8:$F$558,$D613+1,0)</f>
        <v>56616.730527455926</v>
      </c>
      <c r="S613" s="3">
        <f>HLOOKUP(S$5,[1]非R能力!$B$8:$F$558,$D613+1,0)</f>
        <v>73368.568621644255</v>
      </c>
      <c r="T613" s="3">
        <f>INDEX([1]非R能力!$H$9:$H$558,D613)</f>
        <v>74359.2083312342</v>
      </c>
      <c r="U613" s="3">
        <f>IF(INDEX([1]非R能力!$FK$9:$FK$558,D613)=0,0,10)</f>
        <v>10</v>
      </c>
      <c r="V613" s="3">
        <f>IF(INDEX([1]非R能力!$FH$9:$FH$558,D613)=0,0,5000)</f>
        <v>5000</v>
      </c>
      <c r="W613" s="3">
        <f>HLOOKUP(W$5,[2]人物技能基础!$O$3:$Q$553,$D613+1,0)</f>
        <v>3.637142857142857</v>
      </c>
      <c r="X613" s="3">
        <f>HLOOKUP(X$5,[2]人物技能基础!$O$3:$Q$553,$D613+1,0)</f>
        <v>2.0186428571428574</v>
      </c>
      <c r="Y613" s="3">
        <f>HLOOKUP(Y$5,[2]人物技能基础!$O$3:$Q$553,$D613+1,0)</f>
        <v>99.964285714285708</v>
      </c>
      <c r="Z613" s="3">
        <f t="shared" si="64"/>
        <v>11320385</v>
      </c>
      <c r="AA613" s="3">
        <f t="shared" si="65"/>
        <v>198693</v>
      </c>
      <c r="AB613" s="3">
        <f t="shared" si="66"/>
        <v>74229</v>
      </c>
      <c r="AC613" s="3">
        <f t="shared" si="67"/>
        <v>73368</v>
      </c>
      <c r="AD613" s="3">
        <f t="shared" si="68"/>
        <v>80881</v>
      </c>
    </row>
    <row r="614" spans="1:30" x14ac:dyDescent="0.15">
      <c r="A614" s="3">
        <v>609</v>
      </c>
      <c r="B614" s="3" t="str">
        <f t="shared" si="63"/>
        <v>通天塔609层boss</v>
      </c>
      <c r="C614" s="3">
        <f>INDEX([5]通天塔!$F$47:$F$1046,A614)</f>
        <v>550</v>
      </c>
      <c r="D614" s="3">
        <f t="shared" si="69"/>
        <v>550</v>
      </c>
      <c r="E614" s="3" t="s">
        <v>25</v>
      </c>
      <c r="F614" s="3" t="s">
        <v>26</v>
      </c>
      <c r="G614" s="3">
        <v>30</v>
      </c>
      <c r="H614" s="3">
        <v>30</v>
      </c>
      <c r="I614" s="3">
        <v>0.2</v>
      </c>
      <c r="J614" s="4">
        <v>0.7</v>
      </c>
      <c r="K614" s="4">
        <v>1</v>
      </c>
      <c r="L614" s="4">
        <v>5</v>
      </c>
      <c r="M614" s="3">
        <v>1</v>
      </c>
      <c r="N614" s="3">
        <v>2</v>
      </c>
      <c r="O614" s="3">
        <f>HLOOKUP(O$5,[1]非R能力!$B$8:$F$558,$D614+1,0)</f>
        <v>2674530.2363424227</v>
      </c>
      <c r="P614" s="3">
        <f>HLOOKUP(P$5,[1]非R能力!$B$8:$F$558,$D614+1,0)</f>
        <v>371147.94865448773</v>
      </c>
      <c r="Q614" s="3">
        <f>HLOOKUP(Q$5,[1]非R能力!$B$8:$F$558,$D614+1,0)</f>
        <v>180663.03073300805</v>
      </c>
      <c r="R614" s="3">
        <f>HLOOKUP(R$5,[1]非R能力!$B$8:$F$558,$D614+1,0)</f>
        <v>56616.730527455926</v>
      </c>
      <c r="S614" s="3">
        <f>HLOOKUP(S$5,[1]非R能力!$B$8:$F$558,$D614+1,0)</f>
        <v>73368.568621644255</v>
      </c>
      <c r="T614" s="3">
        <f>INDEX([1]非R能力!$H$9:$H$558,D614)</f>
        <v>74359.2083312342</v>
      </c>
      <c r="U614" s="3">
        <f>IF(INDEX([1]非R能力!$FK$9:$FK$558,D614)=0,0,10)</f>
        <v>10</v>
      </c>
      <c r="V614" s="3">
        <f>IF(INDEX([1]非R能力!$FH$9:$FH$558,D614)=0,0,5000)</f>
        <v>5000</v>
      </c>
      <c r="W614" s="3">
        <f>HLOOKUP(W$5,[2]人物技能基础!$O$3:$Q$553,$D614+1,0)</f>
        <v>3.637142857142857</v>
      </c>
      <c r="X614" s="3">
        <f>HLOOKUP(X$5,[2]人物技能基础!$O$3:$Q$553,$D614+1,0)</f>
        <v>2.0186428571428574</v>
      </c>
      <c r="Y614" s="3">
        <f>HLOOKUP(Y$5,[2]人物技能基础!$O$3:$Q$553,$D614+1,0)</f>
        <v>99.964285714285708</v>
      </c>
      <c r="Z614" s="3">
        <f t="shared" si="64"/>
        <v>11320385</v>
      </c>
      <c r="AA614" s="3">
        <f t="shared" si="65"/>
        <v>198693</v>
      </c>
      <c r="AB614" s="3">
        <f t="shared" si="66"/>
        <v>74229</v>
      </c>
      <c r="AC614" s="3">
        <f t="shared" si="67"/>
        <v>73368</v>
      </c>
      <c r="AD614" s="3">
        <f t="shared" si="68"/>
        <v>80881</v>
      </c>
    </row>
    <row r="615" spans="1:30" x14ac:dyDescent="0.15">
      <c r="A615" s="3">
        <v>610</v>
      </c>
      <c r="B615" s="3" t="str">
        <f t="shared" si="63"/>
        <v>通天塔610层boss</v>
      </c>
      <c r="C615" s="3">
        <f>INDEX([5]通天塔!$F$47:$F$1046,A615)</f>
        <v>550</v>
      </c>
      <c r="D615" s="3">
        <f t="shared" si="69"/>
        <v>550</v>
      </c>
      <c r="E615" s="3" t="s">
        <v>25</v>
      </c>
      <c r="F615" s="3" t="s">
        <v>26</v>
      </c>
      <c r="G615" s="3">
        <v>30</v>
      </c>
      <c r="H615" s="3">
        <v>30</v>
      </c>
      <c r="I615" s="3">
        <v>0.2</v>
      </c>
      <c r="J615" s="4">
        <v>0.7</v>
      </c>
      <c r="K615" s="4">
        <v>1</v>
      </c>
      <c r="L615" s="4">
        <v>5</v>
      </c>
      <c r="M615" s="3">
        <v>1</v>
      </c>
      <c r="N615" s="3">
        <v>2</v>
      </c>
      <c r="O615" s="3">
        <f>HLOOKUP(O$5,[1]非R能力!$B$8:$F$558,$D615+1,0)</f>
        <v>2674530.2363424227</v>
      </c>
      <c r="P615" s="3">
        <f>HLOOKUP(P$5,[1]非R能力!$B$8:$F$558,$D615+1,0)</f>
        <v>371147.94865448773</v>
      </c>
      <c r="Q615" s="3">
        <f>HLOOKUP(Q$5,[1]非R能力!$B$8:$F$558,$D615+1,0)</f>
        <v>180663.03073300805</v>
      </c>
      <c r="R615" s="3">
        <f>HLOOKUP(R$5,[1]非R能力!$B$8:$F$558,$D615+1,0)</f>
        <v>56616.730527455926</v>
      </c>
      <c r="S615" s="3">
        <f>HLOOKUP(S$5,[1]非R能力!$B$8:$F$558,$D615+1,0)</f>
        <v>73368.568621644255</v>
      </c>
      <c r="T615" s="3">
        <f>INDEX([1]非R能力!$H$9:$H$558,D615)</f>
        <v>74359.2083312342</v>
      </c>
      <c r="U615" s="3">
        <f>IF(INDEX([1]非R能力!$FK$9:$FK$558,D615)=0,0,10)</f>
        <v>10</v>
      </c>
      <c r="V615" s="3">
        <f>IF(INDEX([1]非R能力!$FH$9:$FH$558,D615)=0,0,5000)</f>
        <v>5000</v>
      </c>
      <c r="W615" s="3">
        <f>HLOOKUP(W$5,[2]人物技能基础!$O$3:$Q$553,$D615+1,0)</f>
        <v>3.637142857142857</v>
      </c>
      <c r="X615" s="3">
        <f>HLOOKUP(X$5,[2]人物技能基础!$O$3:$Q$553,$D615+1,0)</f>
        <v>2.0186428571428574</v>
      </c>
      <c r="Y615" s="3">
        <f>HLOOKUP(Y$5,[2]人物技能基础!$O$3:$Q$553,$D615+1,0)</f>
        <v>99.964285714285708</v>
      </c>
      <c r="Z615" s="3">
        <f t="shared" si="64"/>
        <v>11320385</v>
      </c>
      <c r="AA615" s="3">
        <f t="shared" si="65"/>
        <v>198693</v>
      </c>
      <c r="AB615" s="3">
        <f t="shared" si="66"/>
        <v>74229</v>
      </c>
      <c r="AC615" s="3">
        <f t="shared" si="67"/>
        <v>73368</v>
      </c>
      <c r="AD615" s="3">
        <f t="shared" si="68"/>
        <v>80881</v>
      </c>
    </row>
    <row r="616" spans="1:30" x14ac:dyDescent="0.15">
      <c r="A616" s="3">
        <v>611</v>
      </c>
      <c r="B616" s="3" t="str">
        <f t="shared" si="63"/>
        <v>通天塔611层boss</v>
      </c>
      <c r="C616" s="3">
        <f>INDEX([5]通天塔!$F$47:$F$1046,A616)</f>
        <v>550</v>
      </c>
      <c r="D616" s="3">
        <f t="shared" si="69"/>
        <v>550</v>
      </c>
      <c r="E616" s="3" t="s">
        <v>25</v>
      </c>
      <c r="F616" s="3" t="s">
        <v>26</v>
      </c>
      <c r="G616" s="3">
        <v>30</v>
      </c>
      <c r="H616" s="3">
        <v>30</v>
      </c>
      <c r="I616" s="3">
        <v>0.2</v>
      </c>
      <c r="J616" s="4">
        <v>0.7</v>
      </c>
      <c r="K616" s="4">
        <v>1</v>
      </c>
      <c r="L616" s="4">
        <v>5</v>
      </c>
      <c r="M616" s="3">
        <v>1</v>
      </c>
      <c r="N616" s="3">
        <v>2</v>
      </c>
      <c r="O616" s="3">
        <f>HLOOKUP(O$5,[1]非R能力!$B$8:$F$558,$D616+1,0)</f>
        <v>2674530.2363424227</v>
      </c>
      <c r="P616" s="3">
        <f>HLOOKUP(P$5,[1]非R能力!$B$8:$F$558,$D616+1,0)</f>
        <v>371147.94865448773</v>
      </c>
      <c r="Q616" s="3">
        <f>HLOOKUP(Q$5,[1]非R能力!$B$8:$F$558,$D616+1,0)</f>
        <v>180663.03073300805</v>
      </c>
      <c r="R616" s="3">
        <f>HLOOKUP(R$5,[1]非R能力!$B$8:$F$558,$D616+1,0)</f>
        <v>56616.730527455926</v>
      </c>
      <c r="S616" s="3">
        <f>HLOOKUP(S$5,[1]非R能力!$B$8:$F$558,$D616+1,0)</f>
        <v>73368.568621644255</v>
      </c>
      <c r="T616" s="3">
        <f>INDEX([1]非R能力!$H$9:$H$558,D616)</f>
        <v>74359.2083312342</v>
      </c>
      <c r="U616" s="3">
        <f>IF(INDEX([1]非R能力!$FK$9:$FK$558,D616)=0,0,10)</f>
        <v>10</v>
      </c>
      <c r="V616" s="3">
        <f>IF(INDEX([1]非R能力!$FH$9:$FH$558,D616)=0,0,5000)</f>
        <v>5000</v>
      </c>
      <c r="W616" s="3">
        <f>HLOOKUP(W$5,[2]人物技能基础!$O$3:$Q$553,$D616+1,0)</f>
        <v>3.637142857142857</v>
      </c>
      <c r="X616" s="3">
        <f>HLOOKUP(X$5,[2]人物技能基础!$O$3:$Q$553,$D616+1,0)</f>
        <v>2.0186428571428574</v>
      </c>
      <c r="Y616" s="3">
        <f>HLOOKUP(Y$5,[2]人物技能基础!$O$3:$Q$553,$D616+1,0)</f>
        <v>99.964285714285708</v>
      </c>
      <c r="Z616" s="3">
        <f t="shared" si="64"/>
        <v>11320385</v>
      </c>
      <c r="AA616" s="3">
        <f t="shared" si="65"/>
        <v>198693</v>
      </c>
      <c r="AB616" s="3">
        <f t="shared" si="66"/>
        <v>74229</v>
      </c>
      <c r="AC616" s="3">
        <f t="shared" si="67"/>
        <v>73368</v>
      </c>
      <c r="AD616" s="3">
        <f t="shared" si="68"/>
        <v>80881</v>
      </c>
    </row>
    <row r="617" spans="1:30" x14ac:dyDescent="0.15">
      <c r="A617" s="3">
        <v>612</v>
      </c>
      <c r="B617" s="3" t="str">
        <f t="shared" si="63"/>
        <v>通天塔612层boss</v>
      </c>
      <c r="C617" s="3">
        <f>INDEX([5]通天塔!$F$47:$F$1046,A617)</f>
        <v>550</v>
      </c>
      <c r="D617" s="3">
        <f t="shared" si="69"/>
        <v>550</v>
      </c>
      <c r="E617" s="3" t="s">
        <v>25</v>
      </c>
      <c r="F617" s="3" t="s">
        <v>26</v>
      </c>
      <c r="G617" s="3">
        <v>30</v>
      </c>
      <c r="H617" s="3">
        <v>30</v>
      </c>
      <c r="I617" s="3">
        <v>0.2</v>
      </c>
      <c r="J617" s="4">
        <v>0.7</v>
      </c>
      <c r="K617" s="4">
        <v>1</v>
      </c>
      <c r="L617" s="4">
        <v>5</v>
      </c>
      <c r="M617" s="3">
        <v>1</v>
      </c>
      <c r="N617" s="3">
        <v>2</v>
      </c>
      <c r="O617" s="3">
        <f>HLOOKUP(O$5,[1]非R能力!$B$8:$F$558,$D617+1,0)</f>
        <v>2674530.2363424227</v>
      </c>
      <c r="P617" s="3">
        <f>HLOOKUP(P$5,[1]非R能力!$B$8:$F$558,$D617+1,0)</f>
        <v>371147.94865448773</v>
      </c>
      <c r="Q617" s="3">
        <f>HLOOKUP(Q$5,[1]非R能力!$B$8:$F$558,$D617+1,0)</f>
        <v>180663.03073300805</v>
      </c>
      <c r="R617" s="3">
        <f>HLOOKUP(R$5,[1]非R能力!$B$8:$F$558,$D617+1,0)</f>
        <v>56616.730527455926</v>
      </c>
      <c r="S617" s="3">
        <f>HLOOKUP(S$5,[1]非R能力!$B$8:$F$558,$D617+1,0)</f>
        <v>73368.568621644255</v>
      </c>
      <c r="T617" s="3">
        <f>INDEX([1]非R能力!$H$9:$H$558,D617)</f>
        <v>74359.2083312342</v>
      </c>
      <c r="U617" s="3">
        <f>IF(INDEX([1]非R能力!$FK$9:$FK$558,D617)=0,0,10)</f>
        <v>10</v>
      </c>
      <c r="V617" s="3">
        <f>IF(INDEX([1]非R能力!$FH$9:$FH$558,D617)=0,0,5000)</f>
        <v>5000</v>
      </c>
      <c r="W617" s="3">
        <f>HLOOKUP(W$5,[2]人物技能基础!$O$3:$Q$553,$D617+1,0)</f>
        <v>3.637142857142857</v>
      </c>
      <c r="X617" s="3">
        <f>HLOOKUP(X$5,[2]人物技能基础!$O$3:$Q$553,$D617+1,0)</f>
        <v>2.0186428571428574</v>
      </c>
      <c r="Y617" s="3">
        <f>HLOOKUP(Y$5,[2]人物技能基础!$O$3:$Q$553,$D617+1,0)</f>
        <v>99.964285714285708</v>
      </c>
      <c r="Z617" s="3">
        <f t="shared" si="64"/>
        <v>11320385</v>
      </c>
      <c r="AA617" s="3">
        <f t="shared" si="65"/>
        <v>198693</v>
      </c>
      <c r="AB617" s="3">
        <f t="shared" si="66"/>
        <v>74229</v>
      </c>
      <c r="AC617" s="3">
        <f t="shared" si="67"/>
        <v>73368</v>
      </c>
      <c r="AD617" s="3">
        <f t="shared" si="68"/>
        <v>80881</v>
      </c>
    </row>
    <row r="618" spans="1:30" x14ac:dyDescent="0.15">
      <c r="A618" s="3">
        <v>613</v>
      </c>
      <c r="B618" s="3" t="str">
        <f t="shared" si="63"/>
        <v>通天塔613层boss</v>
      </c>
      <c r="C618" s="3">
        <f>INDEX([5]通天塔!$F$47:$F$1046,A618)</f>
        <v>550</v>
      </c>
      <c r="D618" s="3">
        <f t="shared" si="69"/>
        <v>550</v>
      </c>
      <c r="E618" s="3" t="s">
        <v>25</v>
      </c>
      <c r="F618" s="3" t="s">
        <v>26</v>
      </c>
      <c r="G618" s="3">
        <v>30</v>
      </c>
      <c r="H618" s="3">
        <v>30</v>
      </c>
      <c r="I618" s="3">
        <v>0.2</v>
      </c>
      <c r="J618" s="4">
        <v>0.7</v>
      </c>
      <c r="K618" s="4">
        <v>1</v>
      </c>
      <c r="L618" s="4">
        <v>5</v>
      </c>
      <c r="M618" s="3">
        <v>1</v>
      </c>
      <c r="N618" s="3">
        <v>2</v>
      </c>
      <c r="O618" s="3">
        <f>HLOOKUP(O$5,[1]非R能力!$B$8:$F$558,$D618+1,0)</f>
        <v>2674530.2363424227</v>
      </c>
      <c r="P618" s="3">
        <f>HLOOKUP(P$5,[1]非R能力!$B$8:$F$558,$D618+1,0)</f>
        <v>371147.94865448773</v>
      </c>
      <c r="Q618" s="3">
        <f>HLOOKUP(Q$5,[1]非R能力!$B$8:$F$558,$D618+1,0)</f>
        <v>180663.03073300805</v>
      </c>
      <c r="R618" s="3">
        <f>HLOOKUP(R$5,[1]非R能力!$B$8:$F$558,$D618+1,0)</f>
        <v>56616.730527455926</v>
      </c>
      <c r="S618" s="3">
        <f>HLOOKUP(S$5,[1]非R能力!$B$8:$F$558,$D618+1,0)</f>
        <v>73368.568621644255</v>
      </c>
      <c r="T618" s="3">
        <f>INDEX([1]非R能力!$H$9:$H$558,D618)</f>
        <v>74359.2083312342</v>
      </c>
      <c r="U618" s="3">
        <f>IF(INDEX([1]非R能力!$FK$9:$FK$558,D618)=0,0,10)</f>
        <v>10</v>
      </c>
      <c r="V618" s="3">
        <f>IF(INDEX([1]非R能力!$FH$9:$FH$558,D618)=0,0,5000)</f>
        <v>5000</v>
      </c>
      <c r="W618" s="3">
        <f>HLOOKUP(W$5,[2]人物技能基础!$O$3:$Q$553,$D618+1,0)</f>
        <v>3.637142857142857</v>
      </c>
      <c r="X618" s="3">
        <f>HLOOKUP(X$5,[2]人物技能基础!$O$3:$Q$553,$D618+1,0)</f>
        <v>2.0186428571428574</v>
      </c>
      <c r="Y618" s="3">
        <f>HLOOKUP(Y$5,[2]人物技能基础!$O$3:$Q$553,$D618+1,0)</f>
        <v>99.964285714285708</v>
      </c>
      <c r="Z618" s="3">
        <f t="shared" si="64"/>
        <v>11320385</v>
      </c>
      <c r="AA618" s="3">
        <f t="shared" si="65"/>
        <v>198693</v>
      </c>
      <c r="AB618" s="3">
        <f t="shared" si="66"/>
        <v>74229</v>
      </c>
      <c r="AC618" s="3">
        <f t="shared" si="67"/>
        <v>73368</v>
      </c>
      <c r="AD618" s="3">
        <f t="shared" si="68"/>
        <v>80881</v>
      </c>
    </row>
    <row r="619" spans="1:30" x14ac:dyDescent="0.15">
      <c r="A619" s="3">
        <v>614</v>
      </c>
      <c r="B619" s="3" t="str">
        <f t="shared" si="63"/>
        <v>通天塔614层boss</v>
      </c>
      <c r="C619" s="3">
        <f>INDEX([5]通天塔!$F$47:$F$1046,A619)</f>
        <v>550</v>
      </c>
      <c r="D619" s="3">
        <f t="shared" si="69"/>
        <v>550</v>
      </c>
      <c r="E619" s="3" t="s">
        <v>25</v>
      </c>
      <c r="F619" s="3" t="s">
        <v>26</v>
      </c>
      <c r="G619" s="3">
        <v>30</v>
      </c>
      <c r="H619" s="3">
        <v>30</v>
      </c>
      <c r="I619" s="3">
        <v>0.2</v>
      </c>
      <c r="J619" s="4">
        <v>0.7</v>
      </c>
      <c r="K619" s="4">
        <v>1</v>
      </c>
      <c r="L619" s="4">
        <v>5</v>
      </c>
      <c r="M619" s="3">
        <v>1</v>
      </c>
      <c r="N619" s="3">
        <v>2</v>
      </c>
      <c r="O619" s="3">
        <f>HLOOKUP(O$5,[1]非R能力!$B$8:$F$558,$D619+1,0)</f>
        <v>2674530.2363424227</v>
      </c>
      <c r="P619" s="3">
        <f>HLOOKUP(P$5,[1]非R能力!$B$8:$F$558,$D619+1,0)</f>
        <v>371147.94865448773</v>
      </c>
      <c r="Q619" s="3">
        <f>HLOOKUP(Q$5,[1]非R能力!$B$8:$F$558,$D619+1,0)</f>
        <v>180663.03073300805</v>
      </c>
      <c r="R619" s="3">
        <f>HLOOKUP(R$5,[1]非R能力!$B$8:$F$558,$D619+1,0)</f>
        <v>56616.730527455926</v>
      </c>
      <c r="S619" s="3">
        <f>HLOOKUP(S$5,[1]非R能力!$B$8:$F$558,$D619+1,0)</f>
        <v>73368.568621644255</v>
      </c>
      <c r="T619" s="3">
        <f>INDEX([1]非R能力!$H$9:$H$558,D619)</f>
        <v>74359.2083312342</v>
      </c>
      <c r="U619" s="3">
        <f>IF(INDEX([1]非R能力!$FK$9:$FK$558,D619)=0,0,10)</f>
        <v>10</v>
      </c>
      <c r="V619" s="3">
        <f>IF(INDEX([1]非R能力!$FH$9:$FH$558,D619)=0,0,5000)</f>
        <v>5000</v>
      </c>
      <c r="W619" s="3">
        <f>HLOOKUP(W$5,[2]人物技能基础!$O$3:$Q$553,$D619+1,0)</f>
        <v>3.637142857142857</v>
      </c>
      <c r="X619" s="3">
        <f>HLOOKUP(X$5,[2]人物技能基础!$O$3:$Q$553,$D619+1,0)</f>
        <v>2.0186428571428574</v>
      </c>
      <c r="Y619" s="3">
        <f>HLOOKUP(Y$5,[2]人物技能基础!$O$3:$Q$553,$D619+1,0)</f>
        <v>99.964285714285708</v>
      </c>
      <c r="Z619" s="3">
        <f t="shared" si="64"/>
        <v>11320385</v>
      </c>
      <c r="AA619" s="3">
        <f t="shared" si="65"/>
        <v>198693</v>
      </c>
      <c r="AB619" s="3">
        <f t="shared" si="66"/>
        <v>74229</v>
      </c>
      <c r="AC619" s="3">
        <f t="shared" si="67"/>
        <v>73368</v>
      </c>
      <c r="AD619" s="3">
        <f t="shared" si="68"/>
        <v>80881</v>
      </c>
    </row>
    <row r="620" spans="1:30" x14ac:dyDescent="0.15">
      <c r="A620" s="3">
        <v>615</v>
      </c>
      <c r="B620" s="3" t="str">
        <f t="shared" si="63"/>
        <v>通天塔615层boss</v>
      </c>
      <c r="C620" s="3">
        <f>INDEX([5]通天塔!$F$47:$F$1046,A620)</f>
        <v>550</v>
      </c>
      <c r="D620" s="3">
        <f t="shared" si="69"/>
        <v>550</v>
      </c>
      <c r="E620" s="3" t="s">
        <v>25</v>
      </c>
      <c r="F620" s="3" t="s">
        <v>26</v>
      </c>
      <c r="G620" s="3">
        <v>30</v>
      </c>
      <c r="H620" s="3">
        <v>30</v>
      </c>
      <c r="I620" s="3">
        <v>0.2</v>
      </c>
      <c r="J620" s="4">
        <v>0.7</v>
      </c>
      <c r="K620" s="4">
        <v>1</v>
      </c>
      <c r="L620" s="4">
        <v>5</v>
      </c>
      <c r="M620" s="3">
        <v>1</v>
      </c>
      <c r="N620" s="3">
        <v>2</v>
      </c>
      <c r="O620" s="3">
        <f>HLOOKUP(O$5,[1]非R能力!$B$8:$F$558,$D620+1,0)</f>
        <v>2674530.2363424227</v>
      </c>
      <c r="P620" s="3">
        <f>HLOOKUP(P$5,[1]非R能力!$B$8:$F$558,$D620+1,0)</f>
        <v>371147.94865448773</v>
      </c>
      <c r="Q620" s="3">
        <f>HLOOKUP(Q$5,[1]非R能力!$B$8:$F$558,$D620+1,0)</f>
        <v>180663.03073300805</v>
      </c>
      <c r="R620" s="3">
        <f>HLOOKUP(R$5,[1]非R能力!$B$8:$F$558,$D620+1,0)</f>
        <v>56616.730527455926</v>
      </c>
      <c r="S620" s="3">
        <f>HLOOKUP(S$5,[1]非R能力!$B$8:$F$558,$D620+1,0)</f>
        <v>73368.568621644255</v>
      </c>
      <c r="T620" s="3">
        <f>INDEX([1]非R能力!$H$9:$H$558,D620)</f>
        <v>74359.2083312342</v>
      </c>
      <c r="U620" s="3">
        <f>IF(INDEX([1]非R能力!$FK$9:$FK$558,D620)=0,0,10)</f>
        <v>10</v>
      </c>
      <c r="V620" s="3">
        <f>IF(INDEX([1]非R能力!$FH$9:$FH$558,D620)=0,0,5000)</f>
        <v>5000</v>
      </c>
      <c r="W620" s="3">
        <f>HLOOKUP(W$5,[2]人物技能基础!$O$3:$Q$553,$D620+1,0)</f>
        <v>3.637142857142857</v>
      </c>
      <c r="X620" s="3">
        <f>HLOOKUP(X$5,[2]人物技能基础!$O$3:$Q$553,$D620+1,0)</f>
        <v>2.0186428571428574</v>
      </c>
      <c r="Y620" s="3">
        <f>HLOOKUP(Y$5,[2]人物技能基础!$O$3:$Q$553,$D620+1,0)</f>
        <v>99.964285714285708</v>
      </c>
      <c r="Z620" s="3">
        <f t="shared" si="64"/>
        <v>11320385</v>
      </c>
      <c r="AA620" s="3">
        <f t="shared" si="65"/>
        <v>198693</v>
      </c>
      <c r="AB620" s="3">
        <f t="shared" si="66"/>
        <v>74229</v>
      </c>
      <c r="AC620" s="3">
        <f t="shared" si="67"/>
        <v>73368</v>
      </c>
      <c r="AD620" s="3">
        <f t="shared" si="68"/>
        <v>80881</v>
      </c>
    </row>
    <row r="621" spans="1:30" x14ac:dyDescent="0.15">
      <c r="A621" s="3">
        <v>616</v>
      </c>
      <c r="B621" s="3" t="str">
        <f t="shared" si="63"/>
        <v>通天塔616层boss</v>
      </c>
      <c r="C621" s="3">
        <f>INDEX([5]通天塔!$F$47:$F$1046,A621)</f>
        <v>550</v>
      </c>
      <c r="D621" s="3">
        <f t="shared" si="69"/>
        <v>550</v>
      </c>
      <c r="E621" s="3" t="s">
        <v>25</v>
      </c>
      <c r="F621" s="3" t="s">
        <v>26</v>
      </c>
      <c r="G621" s="3">
        <v>30</v>
      </c>
      <c r="H621" s="3">
        <v>30</v>
      </c>
      <c r="I621" s="3">
        <v>0.2</v>
      </c>
      <c r="J621" s="4">
        <v>0.7</v>
      </c>
      <c r="K621" s="4">
        <v>1</v>
      </c>
      <c r="L621" s="4">
        <v>5</v>
      </c>
      <c r="M621" s="3">
        <v>1</v>
      </c>
      <c r="N621" s="3">
        <v>2</v>
      </c>
      <c r="O621" s="3">
        <f>HLOOKUP(O$5,[1]非R能力!$B$8:$F$558,$D621+1,0)</f>
        <v>2674530.2363424227</v>
      </c>
      <c r="P621" s="3">
        <f>HLOOKUP(P$5,[1]非R能力!$B$8:$F$558,$D621+1,0)</f>
        <v>371147.94865448773</v>
      </c>
      <c r="Q621" s="3">
        <f>HLOOKUP(Q$5,[1]非R能力!$B$8:$F$558,$D621+1,0)</f>
        <v>180663.03073300805</v>
      </c>
      <c r="R621" s="3">
        <f>HLOOKUP(R$5,[1]非R能力!$B$8:$F$558,$D621+1,0)</f>
        <v>56616.730527455926</v>
      </c>
      <c r="S621" s="3">
        <f>HLOOKUP(S$5,[1]非R能力!$B$8:$F$558,$D621+1,0)</f>
        <v>73368.568621644255</v>
      </c>
      <c r="T621" s="3">
        <f>INDEX([1]非R能力!$H$9:$H$558,D621)</f>
        <v>74359.2083312342</v>
      </c>
      <c r="U621" s="3">
        <f>IF(INDEX([1]非R能力!$FK$9:$FK$558,D621)=0,0,10)</f>
        <v>10</v>
      </c>
      <c r="V621" s="3">
        <f>IF(INDEX([1]非R能力!$FH$9:$FH$558,D621)=0,0,5000)</f>
        <v>5000</v>
      </c>
      <c r="W621" s="3">
        <f>HLOOKUP(W$5,[2]人物技能基础!$O$3:$Q$553,$D621+1,0)</f>
        <v>3.637142857142857</v>
      </c>
      <c r="X621" s="3">
        <f>HLOOKUP(X$5,[2]人物技能基础!$O$3:$Q$553,$D621+1,0)</f>
        <v>2.0186428571428574</v>
      </c>
      <c r="Y621" s="3">
        <f>HLOOKUP(Y$5,[2]人物技能基础!$O$3:$Q$553,$D621+1,0)</f>
        <v>99.964285714285708</v>
      </c>
      <c r="Z621" s="3">
        <f t="shared" si="64"/>
        <v>11320385</v>
      </c>
      <c r="AA621" s="3">
        <f t="shared" si="65"/>
        <v>198693</v>
      </c>
      <c r="AB621" s="3">
        <f t="shared" si="66"/>
        <v>74229</v>
      </c>
      <c r="AC621" s="3">
        <f t="shared" si="67"/>
        <v>73368</v>
      </c>
      <c r="AD621" s="3">
        <f t="shared" si="68"/>
        <v>80881</v>
      </c>
    </row>
    <row r="622" spans="1:30" x14ac:dyDescent="0.15">
      <c r="A622" s="3">
        <v>617</v>
      </c>
      <c r="B622" s="3" t="str">
        <f t="shared" si="63"/>
        <v>通天塔617层boss</v>
      </c>
      <c r="C622" s="3">
        <f>INDEX([5]通天塔!$F$47:$F$1046,A622)</f>
        <v>550</v>
      </c>
      <c r="D622" s="3">
        <f t="shared" si="69"/>
        <v>550</v>
      </c>
      <c r="E622" s="3" t="s">
        <v>25</v>
      </c>
      <c r="F622" s="3" t="s">
        <v>26</v>
      </c>
      <c r="G622" s="3">
        <v>30</v>
      </c>
      <c r="H622" s="3">
        <v>30</v>
      </c>
      <c r="I622" s="3">
        <v>0.2</v>
      </c>
      <c r="J622" s="4">
        <v>0.7</v>
      </c>
      <c r="K622" s="4">
        <v>1</v>
      </c>
      <c r="L622" s="4">
        <v>5</v>
      </c>
      <c r="M622" s="3">
        <v>1</v>
      </c>
      <c r="N622" s="3">
        <v>2</v>
      </c>
      <c r="O622" s="3">
        <f>HLOOKUP(O$5,[1]非R能力!$B$8:$F$558,$D622+1,0)</f>
        <v>2674530.2363424227</v>
      </c>
      <c r="P622" s="3">
        <f>HLOOKUP(P$5,[1]非R能力!$B$8:$F$558,$D622+1,0)</f>
        <v>371147.94865448773</v>
      </c>
      <c r="Q622" s="3">
        <f>HLOOKUP(Q$5,[1]非R能力!$B$8:$F$558,$D622+1,0)</f>
        <v>180663.03073300805</v>
      </c>
      <c r="R622" s="3">
        <f>HLOOKUP(R$5,[1]非R能力!$B$8:$F$558,$D622+1,0)</f>
        <v>56616.730527455926</v>
      </c>
      <c r="S622" s="3">
        <f>HLOOKUP(S$5,[1]非R能力!$B$8:$F$558,$D622+1,0)</f>
        <v>73368.568621644255</v>
      </c>
      <c r="T622" s="3">
        <f>INDEX([1]非R能力!$H$9:$H$558,D622)</f>
        <v>74359.2083312342</v>
      </c>
      <c r="U622" s="3">
        <f>IF(INDEX([1]非R能力!$FK$9:$FK$558,D622)=0,0,10)</f>
        <v>10</v>
      </c>
      <c r="V622" s="3">
        <f>IF(INDEX([1]非R能力!$FH$9:$FH$558,D622)=0,0,5000)</f>
        <v>5000</v>
      </c>
      <c r="W622" s="3">
        <f>HLOOKUP(W$5,[2]人物技能基础!$O$3:$Q$553,$D622+1,0)</f>
        <v>3.637142857142857</v>
      </c>
      <c r="X622" s="3">
        <f>HLOOKUP(X$5,[2]人物技能基础!$O$3:$Q$553,$D622+1,0)</f>
        <v>2.0186428571428574</v>
      </c>
      <c r="Y622" s="3">
        <f>HLOOKUP(Y$5,[2]人物技能基础!$O$3:$Q$553,$D622+1,0)</f>
        <v>99.964285714285708</v>
      </c>
      <c r="Z622" s="3">
        <f t="shared" si="64"/>
        <v>11320385</v>
      </c>
      <c r="AA622" s="3">
        <f t="shared" si="65"/>
        <v>198693</v>
      </c>
      <c r="AB622" s="3">
        <f t="shared" si="66"/>
        <v>74229</v>
      </c>
      <c r="AC622" s="3">
        <f t="shared" si="67"/>
        <v>73368</v>
      </c>
      <c r="AD622" s="3">
        <f t="shared" si="68"/>
        <v>80881</v>
      </c>
    </row>
    <row r="623" spans="1:30" x14ac:dyDescent="0.15">
      <c r="A623" s="3">
        <v>618</v>
      </c>
      <c r="B623" s="3" t="str">
        <f t="shared" si="63"/>
        <v>通天塔618层boss</v>
      </c>
      <c r="C623" s="3">
        <f>INDEX([5]通天塔!$F$47:$F$1046,A623)</f>
        <v>550</v>
      </c>
      <c r="D623" s="3">
        <f t="shared" si="69"/>
        <v>550</v>
      </c>
      <c r="E623" s="3" t="s">
        <v>25</v>
      </c>
      <c r="F623" s="3" t="s">
        <v>26</v>
      </c>
      <c r="G623" s="3">
        <v>30</v>
      </c>
      <c r="H623" s="3">
        <v>30</v>
      </c>
      <c r="I623" s="3">
        <v>0.2</v>
      </c>
      <c r="J623" s="4">
        <v>0.7</v>
      </c>
      <c r="K623" s="4">
        <v>1</v>
      </c>
      <c r="L623" s="4">
        <v>5</v>
      </c>
      <c r="M623" s="3">
        <v>1</v>
      </c>
      <c r="N623" s="3">
        <v>2</v>
      </c>
      <c r="O623" s="3">
        <f>HLOOKUP(O$5,[1]非R能力!$B$8:$F$558,$D623+1,0)</f>
        <v>2674530.2363424227</v>
      </c>
      <c r="P623" s="3">
        <f>HLOOKUP(P$5,[1]非R能力!$B$8:$F$558,$D623+1,0)</f>
        <v>371147.94865448773</v>
      </c>
      <c r="Q623" s="3">
        <f>HLOOKUP(Q$5,[1]非R能力!$B$8:$F$558,$D623+1,0)</f>
        <v>180663.03073300805</v>
      </c>
      <c r="R623" s="3">
        <f>HLOOKUP(R$5,[1]非R能力!$B$8:$F$558,$D623+1,0)</f>
        <v>56616.730527455926</v>
      </c>
      <c r="S623" s="3">
        <f>HLOOKUP(S$5,[1]非R能力!$B$8:$F$558,$D623+1,0)</f>
        <v>73368.568621644255</v>
      </c>
      <c r="T623" s="3">
        <f>INDEX([1]非R能力!$H$9:$H$558,D623)</f>
        <v>74359.2083312342</v>
      </c>
      <c r="U623" s="3">
        <f>IF(INDEX([1]非R能力!$FK$9:$FK$558,D623)=0,0,10)</f>
        <v>10</v>
      </c>
      <c r="V623" s="3">
        <f>IF(INDEX([1]非R能力!$FH$9:$FH$558,D623)=0,0,5000)</f>
        <v>5000</v>
      </c>
      <c r="W623" s="3">
        <f>HLOOKUP(W$5,[2]人物技能基础!$O$3:$Q$553,$D623+1,0)</f>
        <v>3.637142857142857</v>
      </c>
      <c r="X623" s="3">
        <f>HLOOKUP(X$5,[2]人物技能基础!$O$3:$Q$553,$D623+1,0)</f>
        <v>2.0186428571428574</v>
      </c>
      <c r="Y623" s="3">
        <f>HLOOKUP(Y$5,[2]人物技能基础!$O$3:$Q$553,$D623+1,0)</f>
        <v>99.964285714285708</v>
      </c>
      <c r="Z623" s="3">
        <f t="shared" si="64"/>
        <v>11320385</v>
      </c>
      <c r="AA623" s="3">
        <f t="shared" si="65"/>
        <v>198693</v>
      </c>
      <c r="AB623" s="3">
        <f t="shared" si="66"/>
        <v>74229</v>
      </c>
      <c r="AC623" s="3">
        <f t="shared" si="67"/>
        <v>73368</v>
      </c>
      <c r="AD623" s="3">
        <f t="shared" si="68"/>
        <v>80881</v>
      </c>
    </row>
    <row r="624" spans="1:30" x14ac:dyDescent="0.15">
      <c r="A624" s="3">
        <v>619</v>
      </c>
      <c r="B624" s="3" t="str">
        <f t="shared" si="63"/>
        <v>通天塔619层boss</v>
      </c>
      <c r="C624" s="3">
        <f>INDEX([5]通天塔!$F$47:$F$1046,A624)</f>
        <v>550</v>
      </c>
      <c r="D624" s="3">
        <f t="shared" si="69"/>
        <v>550</v>
      </c>
      <c r="E624" s="3" t="s">
        <v>25</v>
      </c>
      <c r="F624" s="3" t="s">
        <v>26</v>
      </c>
      <c r="G624" s="3">
        <v>30</v>
      </c>
      <c r="H624" s="3">
        <v>30</v>
      </c>
      <c r="I624" s="3">
        <v>0.2</v>
      </c>
      <c r="J624" s="4">
        <v>0.7</v>
      </c>
      <c r="K624" s="4">
        <v>1</v>
      </c>
      <c r="L624" s="4">
        <v>5</v>
      </c>
      <c r="M624" s="3">
        <v>1</v>
      </c>
      <c r="N624" s="3">
        <v>2</v>
      </c>
      <c r="O624" s="3">
        <f>HLOOKUP(O$5,[1]非R能力!$B$8:$F$558,$D624+1,0)</f>
        <v>2674530.2363424227</v>
      </c>
      <c r="P624" s="3">
        <f>HLOOKUP(P$5,[1]非R能力!$B$8:$F$558,$D624+1,0)</f>
        <v>371147.94865448773</v>
      </c>
      <c r="Q624" s="3">
        <f>HLOOKUP(Q$5,[1]非R能力!$B$8:$F$558,$D624+1,0)</f>
        <v>180663.03073300805</v>
      </c>
      <c r="R624" s="3">
        <f>HLOOKUP(R$5,[1]非R能力!$B$8:$F$558,$D624+1,0)</f>
        <v>56616.730527455926</v>
      </c>
      <c r="S624" s="3">
        <f>HLOOKUP(S$5,[1]非R能力!$B$8:$F$558,$D624+1,0)</f>
        <v>73368.568621644255</v>
      </c>
      <c r="T624" s="3">
        <f>INDEX([1]非R能力!$H$9:$H$558,D624)</f>
        <v>74359.2083312342</v>
      </c>
      <c r="U624" s="3">
        <f>IF(INDEX([1]非R能力!$FK$9:$FK$558,D624)=0,0,10)</f>
        <v>10</v>
      </c>
      <c r="V624" s="3">
        <f>IF(INDEX([1]非R能力!$FH$9:$FH$558,D624)=0,0,5000)</f>
        <v>5000</v>
      </c>
      <c r="W624" s="3">
        <f>HLOOKUP(W$5,[2]人物技能基础!$O$3:$Q$553,$D624+1,0)</f>
        <v>3.637142857142857</v>
      </c>
      <c r="X624" s="3">
        <f>HLOOKUP(X$5,[2]人物技能基础!$O$3:$Q$553,$D624+1,0)</f>
        <v>2.0186428571428574</v>
      </c>
      <c r="Y624" s="3">
        <f>HLOOKUP(Y$5,[2]人物技能基础!$O$3:$Q$553,$D624+1,0)</f>
        <v>99.964285714285708</v>
      </c>
      <c r="Z624" s="3">
        <f t="shared" si="64"/>
        <v>11320385</v>
      </c>
      <c r="AA624" s="3">
        <f t="shared" si="65"/>
        <v>198693</v>
      </c>
      <c r="AB624" s="3">
        <f t="shared" si="66"/>
        <v>74229</v>
      </c>
      <c r="AC624" s="3">
        <f t="shared" si="67"/>
        <v>73368</v>
      </c>
      <c r="AD624" s="3">
        <f t="shared" si="68"/>
        <v>80881</v>
      </c>
    </row>
    <row r="625" spans="1:30" x14ac:dyDescent="0.15">
      <c r="A625" s="3">
        <v>620</v>
      </c>
      <c r="B625" s="3" t="str">
        <f t="shared" si="63"/>
        <v>通天塔620层boss</v>
      </c>
      <c r="C625" s="3">
        <f>INDEX([5]通天塔!$F$47:$F$1046,A625)</f>
        <v>550</v>
      </c>
      <c r="D625" s="3">
        <f t="shared" si="69"/>
        <v>550</v>
      </c>
      <c r="E625" s="3" t="s">
        <v>25</v>
      </c>
      <c r="F625" s="3" t="s">
        <v>26</v>
      </c>
      <c r="G625" s="3">
        <v>30</v>
      </c>
      <c r="H625" s="3">
        <v>30</v>
      </c>
      <c r="I625" s="3">
        <v>0.2</v>
      </c>
      <c r="J625" s="4">
        <v>0.7</v>
      </c>
      <c r="K625" s="4">
        <v>1</v>
      </c>
      <c r="L625" s="4">
        <v>5</v>
      </c>
      <c r="M625" s="3">
        <v>1</v>
      </c>
      <c r="N625" s="3">
        <v>2</v>
      </c>
      <c r="O625" s="3">
        <f>HLOOKUP(O$5,[1]非R能力!$B$8:$F$558,$D625+1,0)</f>
        <v>2674530.2363424227</v>
      </c>
      <c r="P625" s="3">
        <f>HLOOKUP(P$5,[1]非R能力!$B$8:$F$558,$D625+1,0)</f>
        <v>371147.94865448773</v>
      </c>
      <c r="Q625" s="3">
        <f>HLOOKUP(Q$5,[1]非R能力!$B$8:$F$558,$D625+1,0)</f>
        <v>180663.03073300805</v>
      </c>
      <c r="R625" s="3">
        <f>HLOOKUP(R$5,[1]非R能力!$B$8:$F$558,$D625+1,0)</f>
        <v>56616.730527455926</v>
      </c>
      <c r="S625" s="3">
        <f>HLOOKUP(S$5,[1]非R能力!$B$8:$F$558,$D625+1,0)</f>
        <v>73368.568621644255</v>
      </c>
      <c r="T625" s="3">
        <f>INDEX([1]非R能力!$H$9:$H$558,D625)</f>
        <v>74359.2083312342</v>
      </c>
      <c r="U625" s="3">
        <f>IF(INDEX([1]非R能力!$FK$9:$FK$558,D625)=0,0,10)</f>
        <v>10</v>
      </c>
      <c r="V625" s="3">
        <f>IF(INDEX([1]非R能力!$FH$9:$FH$558,D625)=0,0,5000)</f>
        <v>5000</v>
      </c>
      <c r="W625" s="3">
        <f>HLOOKUP(W$5,[2]人物技能基础!$O$3:$Q$553,$D625+1,0)</f>
        <v>3.637142857142857</v>
      </c>
      <c r="X625" s="3">
        <f>HLOOKUP(X$5,[2]人物技能基础!$O$3:$Q$553,$D625+1,0)</f>
        <v>2.0186428571428574</v>
      </c>
      <c r="Y625" s="3">
        <f>HLOOKUP(Y$5,[2]人物技能基础!$O$3:$Q$553,$D625+1,0)</f>
        <v>99.964285714285708</v>
      </c>
      <c r="Z625" s="3">
        <f t="shared" si="64"/>
        <v>11320385</v>
      </c>
      <c r="AA625" s="3">
        <f t="shared" si="65"/>
        <v>198693</v>
      </c>
      <c r="AB625" s="3">
        <f t="shared" si="66"/>
        <v>74229</v>
      </c>
      <c r="AC625" s="3">
        <f t="shared" si="67"/>
        <v>73368</v>
      </c>
      <c r="AD625" s="3">
        <f t="shared" si="68"/>
        <v>80881</v>
      </c>
    </row>
    <row r="626" spans="1:30" x14ac:dyDescent="0.15">
      <c r="A626" s="3">
        <v>621</v>
      </c>
      <c r="B626" s="3" t="str">
        <f t="shared" si="63"/>
        <v>通天塔621层boss</v>
      </c>
      <c r="C626" s="3">
        <f>INDEX([5]通天塔!$F$47:$F$1046,A626)</f>
        <v>550</v>
      </c>
      <c r="D626" s="3">
        <f t="shared" si="69"/>
        <v>550</v>
      </c>
      <c r="E626" s="3" t="s">
        <v>25</v>
      </c>
      <c r="F626" s="3" t="s">
        <v>26</v>
      </c>
      <c r="G626" s="3">
        <v>30</v>
      </c>
      <c r="H626" s="3">
        <v>30</v>
      </c>
      <c r="I626" s="3">
        <v>0.2</v>
      </c>
      <c r="J626" s="4">
        <v>0.7</v>
      </c>
      <c r="K626" s="4">
        <v>1</v>
      </c>
      <c r="L626" s="4">
        <v>5</v>
      </c>
      <c r="M626" s="3">
        <v>1</v>
      </c>
      <c r="N626" s="3">
        <v>2</v>
      </c>
      <c r="O626" s="3">
        <f>HLOOKUP(O$5,[1]非R能力!$B$8:$F$558,$D626+1,0)</f>
        <v>2674530.2363424227</v>
      </c>
      <c r="P626" s="3">
        <f>HLOOKUP(P$5,[1]非R能力!$B$8:$F$558,$D626+1,0)</f>
        <v>371147.94865448773</v>
      </c>
      <c r="Q626" s="3">
        <f>HLOOKUP(Q$5,[1]非R能力!$B$8:$F$558,$D626+1,0)</f>
        <v>180663.03073300805</v>
      </c>
      <c r="R626" s="3">
        <f>HLOOKUP(R$5,[1]非R能力!$B$8:$F$558,$D626+1,0)</f>
        <v>56616.730527455926</v>
      </c>
      <c r="S626" s="3">
        <f>HLOOKUP(S$5,[1]非R能力!$B$8:$F$558,$D626+1,0)</f>
        <v>73368.568621644255</v>
      </c>
      <c r="T626" s="3">
        <f>INDEX([1]非R能力!$H$9:$H$558,D626)</f>
        <v>74359.2083312342</v>
      </c>
      <c r="U626" s="3">
        <f>IF(INDEX([1]非R能力!$FK$9:$FK$558,D626)=0,0,10)</f>
        <v>10</v>
      </c>
      <c r="V626" s="3">
        <f>IF(INDEX([1]非R能力!$FH$9:$FH$558,D626)=0,0,5000)</f>
        <v>5000</v>
      </c>
      <c r="W626" s="3">
        <f>HLOOKUP(W$5,[2]人物技能基础!$O$3:$Q$553,$D626+1,0)</f>
        <v>3.637142857142857</v>
      </c>
      <c r="X626" s="3">
        <f>HLOOKUP(X$5,[2]人物技能基础!$O$3:$Q$553,$D626+1,0)</f>
        <v>2.0186428571428574</v>
      </c>
      <c r="Y626" s="3">
        <f>HLOOKUP(Y$5,[2]人物技能基础!$O$3:$Q$553,$D626+1,0)</f>
        <v>99.964285714285708</v>
      </c>
      <c r="Z626" s="3">
        <f t="shared" si="64"/>
        <v>11320385</v>
      </c>
      <c r="AA626" s="3">
        <f t="shared" si="65"/>
        <v>198693</v>
      </c>
      <c r="AB626" s="3">
        <f t="shared" si="66"/>
        <v>74229</v>
      </c>
      <c r="AC626" s="3">
        <f t="shared" si="67"/>
        <v>73368</v>
      </c>
      <c r="AD626" s="3">
        <f t="shared" si="68"/>
        <v>80881</v>
      </c>
    </row>
    <row r="627" spans="1:30" x14ac:dyDescent="0.15">
      <c r="A627" s="3">
        <v>622</v>
      </c>
      <c r="B627" s="3" t="str">
        <f t="shared" si="63"/>
        <v>通天塔622层boss</v>
      </c>
      <c r="C627" s="3">
        <f>INDEX([5]通天塔!$F$47:$F$1046,A627)</f>
        <v>550</v>
      </c>
      <c r="D627" s="3">
        <f t="shared" si="69"/>
        <v>550</v>
      </c>
      <c r="E627" s="3" t="s">
        <v>25</v>
      </c>
      <c r="F627" s="3" t="s">
        <v>26</v>
      </c>
      <c r="G627" s="3">
        <v>30</v>
      </c>
      <c r="H627" s="3">
        <v>30</v>
      </c>
      <c r="I627" s="3">
        <v>0.2</v>
      </c>
      <c r="J627" s="4">
        <v>0.7</v>
      </c>
      <c r="K627" s="4">
        <v>1</v>
      </c>
      <c r="L627" s="4">
        <v>5</v>
      </c>
      <c r="M627" s="3">
        <v>1</v>
      </c>
      <c r="N627" s="3">
        <v>2</v>
      </c>
      <c r="O627" s="3">
        <f>HLOOKUP(O$5,[1]非R能力!$B$8:$F$558,$D627+1,0)</f>
        <v>2674530.2363424227</v>
      </c>
      <c r="P627" s="3">
        <f>HLOOKUP(P$5,[1]非R能力!$B$8:$F$558,$D627+1,0)</f>
        <v>371147.94865448773</v>
      </c>
      <c r="Q627" s="3">
        <f>HLOOKUP(Q$5,[1]非R能力!$B$8:$F$558,$D627+1,0)</f>
        <v>180663.03073300805</v>
      </c>
      <c r="R627" s="3">
        <f>HLOOKUP(R$5,[1]非R能力!$B$8:$F$558,$D627+1,0)</f>
        <v>56616.730527455926</v>
      </c>
      <c r="S627" s="3">
        <f>HLOOKUP(S$5,[1]非R能力!$B$8:$F$558,$D627+1,0)</f>
        <v>73368.568621644255</v>
      </c>
      <c r="T627" s="3">
        <f>INDEX([1]非R能力!$H$9:$H$558,D627)</f>
        <v>74359.2083312342</v>
      </c>
      <c r="U627" s="3">
        <f>IF(INDEX([1]非R能力!$FK$9:$FK$558,D627)=0,0,10)</f>
        <v>10</v>
      </c>
      <c r="V627" s="3">
        <f>IF(INDEX([1]非R能力!$FH$9:$FH$558,D627)=0,0,5000)</f>
        <v>5000</v>
      </c>
      <c r="W627" s="3">
        <f>HLOOKUP(W$5,[2]人物技能基础!$O$3:$Q$553,$D627+1,0)</f>
        <v>3.637142857142857</v>
      </c>
      <c r="X627" s="3">
        <f>HLOOKUP(X$5,[2]人物技能基础!$O$3:$Q$553,$D627+1,0)</f>
        <v>2.0186428571428574</v>
      </c>
      <c r="Y627" s="3">
        <f>HLOOKUP(Y$5,[2]人物技能基础!$O$3:$Q$553,$D627+1,0)</f>
        <v>99.964285714285708</v>
      </c>
      <c r="Z627" s="3">
        <f t="shared" si="64"/>
        <v>11320385</v>
      </c>
      <c r="AA627" s="3">
        <f t="shared" si="65"/>
        <v>198693</v>
      </c>
      <c r="AB627" s="3">
        <f t="shared" si="66"/>
        <v>74229</v>
      </c>
      <c r="AC627" s="3">
        <f t="shared" si="67"/>
        <v>73368</v>
      </c>
      <c r="AD627" s="3">
        <f t="shared" si="68"/>
        <v>80881</v>
      </c>
    </row>
    <row r="628" spans="1:30" x14ac:dyDescent="0.15">
      <c r="A628" s="3">
        <v>623</v>
      </c>
      <c r="B628" s="3" t="str">
        <f t="shared" si="63"/>
        <v>通天塔623层boss</v>
      </c>
      <c r="C628" s="3">
        <f>INDEX([5]通天塔!$F$47:$F$1046,A628)</f>
        <v>550</v>
      </c>
      <c r="D628" s="3">
        <f t="shared" si="69"/>
        <v>550</v>
      </c>
      <c r="E628" s="3" t="s">
        <v>25</v>
      </c>
      <c r="F628" s="3" t="s">
        <v>26</v>
      </c>
      <c r="G628" s="3">
        <v>30</v>
      </c>
      <c r="H628" s="3">
        <v>30</v>
      </c>
      <c r="I628" s="3">
        <v>0.2</v>
      </c>
      <c r="J628" s="4">
        <v>0.7</v>
      </c>
      <c r="K628" s="4">
        <v>1</v>
      </c>
      <c r="L628" s="4">
        <v>5</v>
      </c>
      <c r="M628" s="3">
        <v>1</v>
      </c>
      <c r="N628" s="3">
        <v>2</v>
      </c>
      <c r="O628" s="3">
        <f>HLOOKUP(O$5,[1]非R能力!$B$8:$F$558,$D628+1,0)</f>
        <v>2674530.2363424227</v>
      </c>
      <c r="P628" s="3">
        <f>HLOOKUP(P$5,[1]非R能力!$B$8:$F$558,$D628+1,0)</f>
        <v>371147.94865448773</v>
      </c>
      <c r="Q628" s="3">
        <f>HLOOKUP(Q$5,[1]非R能力!$B$8:$F$558,$D628+1,0)</f>
        <v>180663.03073300805</v>
      </c>
      <c r="R628" s="3">
        <f>HLOOKUP(R$5,[1]非R能力!$B$8:$F$558,$D628+1,0)</f>
        <v>56616.730527455926</v>
      </c>
      <c r="S628" s="3">
        <f>HLOOKUP(S$5,[1]非R能力!$B$8:$F$558,$D628+1,0)</f>
        <v>73368.568621644255</v>
      </c>
      <c r="T628" s="3">
        <f>INDEX([1]非R能力!$H$9:$H$558,D628)</f>
        <v>74359.2083312342</v>
      </c>
      <c r="U628" s="3">
        <f>IF(INDEX([1]非R能力!$FK$9:$FK$558,D628)=0,0,10)</f>
        <v>10</v>
      </c>
      <c r="V628" s="3">
        <f>IF(INDEX([1]非R能力!$FH$9:$FH$558,D628)=0,0,5000)</f>
        <v>5000</v>
      </c>
      <c r="W628" s="3">
        <f>HLOOKUP(W$5,[2]人物技能基础!$O$3:$Q$553,$D628+1,0)</f>
        <v>3.637142857142857</v>
      </c>
      <c r="X628" s="3">
        <f>HLOOKUP(X$5,[2]人物技能基础!$O$3:$Q$553,$D628+1,0)</f>
        <v>2.0186428571428574</v>
      </c>
      <c r="Y628" s="3">
        <f>HLOOKUP(Y$5,[2]人物技能基础!$O$3:$Q$553,$D628+1,0)</f>
        <v>99.964285714285708</v>
      </c>
      <c r="Z628" s="3">
        <f t="shared" si="64"/>
        <v>11320385</v>
      </c>
      <c r="AA628" s="3">
        <f t="shared" si="65"/>
        <v>198693</v>
      </c>
      <c r="AB628" s="3">
        <f t="shared" si="66"/>
        <v>74229</v>
      </c>
      <c r="AC628" s="3">
        <f t="shared" si="67"/>
        <v>73368</v>
      </c>
      <c r="AD628" s="3">
        <f t="shared" si="68"/>
        <v>80881</v>
      </c>
    </row>
    <row r="629" spans="1:30" x14ac:dyDescent="0.15">
      <c r="A629" s="3">
        <v>624</v>
      </c>
      <c r="B629" s="3" t="str">
        <f t="shared" si="63"/>
        <v>通天塔624层boss</v>
      </c>
      <c r="C629" s="3">
        <f>INDEX([5]通天塔!$F$47:$F$1046,A629)</f>
        <v>550</v>
      </c>
      <c r="D629" s="3">
        <f t="shared" si="69"/>
        <v>550</v>
      </c>
      <c r="E629" s="3" t="s">
        <v>25</v>
      </c>
      <c r="F629" s="3" t="s">
        <v>26</v>
      </c>
      <c r="G629" s="3">
        <v>30</v>
      </c>
      <c r="H629" s="3">
        <v>30</v>
      </c>
      <c r="I629" s="3">
        <v>0.2</v>
      </c>
      <c r="J629" s="4">
        <v>0.7</v>
      </c>
      <c r="K629" s="4">
        <v>1</v>
      </c>
      <c r="L629" s="4">
        <v>5</v>
      </c>
      <c r="M629" s="3">
        <v>1</v>
      </c>
      <c r="N629" s="3">
        <v>2</v>
      </c>
      <c r="O629" s="3">
        <f>HLOOKUP(O$5,[1]非R能力!$B$8:$F$558,$D629+1,0)</f>
        <v>2674530.2363424227</v>
      </c>
      <c r="P629" s="3">
        <f>HLOOKUP(P$5,[1]非R能力!$B$8:$F$558,$D629+1,0)</f>
        <v>371147.94865448773</v>
      </c>
      <c r="Q629" s="3">
        <f>HLOOKUP(Q$5,[1]非R能力!$B$8:$F$558,$D629+1,0)</f>
        <v>180663.03073300805</v>
      </c>
      <c r="R629" s="3">
        <f>HLOOKUP(R$5,[1]非R能力!$B$8:$F$558,$D629+1,0)</f>
        <v>56616.730527455926</v>
      </c>
      <c r="S629" s="3">
        <f>HLOOKUP(S$5,[1]非R能力!$B$8:$F$558,$D629+1,0)</f>
        <v>73368.568621644255</v>
      </c>
      <c r="T629" s="3">
        <f>INDEX([1]非R能力!$H$9:$H$558,D629)</f>
        <v>74359.2083312342</v>
      </c>
      <c r="U629" s="3">
        <f>IF(INDEX([1]非R能力!$FK$9:$FK$558,D629)=0,0,10)</f>
        <v>10</v>
      </c>
      <c r="V629" s="3">
        <f>IF(INDEX([1]非R能力!$FH$9:$FH$558,D629)=0,0,5000)</f>
        <v>5000</v>
      </c>
      <c r="W629" s="3">
        <f>HLOOKUP(W$5,[2]人物技能基础!$O$3:$Q$553,$D629+1,0)</f>
        <v>3.637142857142857</v>
      </c>
      <c r="X629" s="3">
        <f>HLOOKUP(X$5,[2]人物技能基础!$O$3:$Q$553,$D629+1,0)</f>
        <v>2.0186428571428574</v>
      </c>
      <c r="Y629" s="3">
        <f>HLOOKUP(Y$5,[2]人物技能基础!$O$3:$Q$553,$D629+1,0)</f>
        <v>99.964285714285708</v>
      </c>
      <c r="Z629" s="3">
        <f t="shared" si="64"/>
        <v>11320385</v>
      </c>
      <c r="AA629" s="3">
        <f t="shared" si="65"/>
        <v>198693</v>
      </c>
      <c r="AB629" s="3">
        <f t="shared" si="66"/>
        <v>74229</v>
      </c>
      <c r="AC629" s="3">
        <f t="shared" si="67"/>
        <v>73368</v>
      </c>
      <c r="AD629" s="3">
        <f t="shared" si="68"/>
        <v>80881</v>
      </c>
    </row>
    <row r="630" spans="1:30" x14ac:dyDescent="0.15">
      <c r="A630" s="3">
        <v>625</v>
      </c>
      <c r="B630" s="3" t="str">
        <f t="shared" si="63"/>
        <v>通天塔625层boss</v>
      </c>
      <c r="C630" s="3">
        <f>INDEX([5]通天塔!$F$47:$F$1046,A630)</f>
        <v>550</v>
      </c>
      <c r="D630" s="3">
        <f t="shared" si="69"/>
        <v>550</v>
      </c>
      <c r="E630" s="3" t="s">
        <v>25</v>
      </c>
      <c r="F630" s="3" t="s">
        <v>26</v>
      </c>
      <c r="G630" s="3">
        <v>30</v>
      </c>
      <c r="H630" s="3">
        <v>30</v>
      </c>
      <c r="I630" s="3">
        <v>0.2</v>
      </c>
      <c r="J630" s="4">
        <v>0.7</v>
      </c>
      <c r="K630" s="4">
        <v>1</v>
      </c>
      <c r="L630" s="4">
        <v>5</v>
      </c>
      <c r="M630" s="3">
        <v>1</v>
      </c>
      <c r="N630" s="3">
        <v>2</v>
      </c>
      <c r="O630" s="3">
        <f>HLOOKUP(O$5,[1]非R能力!$B$8:$F$558,$D630+1,0)</f>
        <v>2674530.2363424227</v>
      </c>
      <c r="P630" s="3">
        <f>HLOOKUP(P$5,[1]非R能力!$B$8:$F$558,$D630+1,0)</f>
        <v>371147.94865448773</v>
      </c>
      <c r="Q630" s="3">
        <f>HLOOKUP(Q$5,[1]非R能力!$B$8:$F$558,$D630+1,0)</f>
        <v>180663.03073300805</v>
      </c>
      <c r="R630" s="3">
        <f>HLOOKUP(R$5,[1]非R能力!$B$8:$F$558,$D630+1,0)</f>
        <v>56616.730527455926</v>
      </c>
      <c r="S630" s="3">
        <f>HLOOKUP(S$5,[1]非R能力!$B$8:$F$558,$D630+1,0)</f>
        <v>73368.568621644255</v>
      </c>
      <c r="T630" s="3">
        <f>INDEX([1]非R能力!$H$9:$H$558,D630)</f>
        <v>74359.2083312342</v>
      </c>
      <c r="U630" s="3">
        <f>IF(INDEX([1]非R能力!$FK$9:$FK$558,D630)=0,0,10)</f>
        <v>10</v>
      </c>
      <c r="V630" s="3">
        <f>IF(INDEX([1]非R能力!$FH$9:$FH$558,D630)=0,0,5000)</f>
        <v>5000</v>
      </c>
      <c r="W630" s="3">
        <f>HLOOKUP(W$5,[2]人物技能基础!$O$3:$Q$553,$D630+1,0)</f>
        <v>3.637142857142857</v>
      </c>
      <c r="X630" s="3">
        <f>HLOOKUP(X$5,[2]人物技能基础!$O$3:$Q$553,$D630+1,0)</f>
        <v>2.0186428571428574</v>
      </c>
      <c r="Y630" s="3">
        <f>HLOOKUP(Y$5,[2]人物技能基础!$O$3:$Q$553,$D630+1,0)</f>
        <v>99.964285714285708</v>
      </c>
      <c r="Z630" s="3">
        <f t="shared" si="64"/>
        <v>11320385</v>
      </c>
      <c r="AA630" s="3">
        <f t="shared" si="65"/>
        <v>198693</v>
      </c>
      <c r="AB630" s="3">
        <f t="shared" si="66"/>
        <v>74229</v>
      </c>
      <c r="AC630" s="3">
        <f t="shared" si="67"/>
        <v>73368</v>
      </c>
      <c r="AD630" s="3">
        <f t="shared" si="68"/>
        <v>80881</v>
      </c>
    </row>
    <row r="631" spans="1:30" x14ac:dyDescent="0.15">
      <c r="A631" s="3">
        <v>626</v>
      </c>
      <c r="B631" s="3" t="str">
        <f t="shared" si="63"/>
        <v>通天塔626层boss</v>
      </c>
      <c r="C631" s="3">
        <f>INDEX([5]通天塔!$F$47:$F$1046,A631)</f>
        <v>550</v>
      </c>
      <c r="D631" s="3">
        <f t="shared" si="69"/>
        <v>550</v>
      </c>
      <c r="E631" s="3" t="s">
        <v>25</v>
      </c>
      <c r="F631" s="3" t="s">
        <v>26</v>
      </c>
      <c r="G631" s="3">
        <v>30</v>
      </c>
      <c r="H631" s="3">
        <v>30</v>
      </c>
      <c r="I631" s="3">
        <v>0.2</v>
      </c>
      <c r="J631" s="4">
        <v>0.7</v>
      </c>
      <c r="K631" s="4">
        <v>1</v>
      </c>
      <c r="L631" s="4">
        <v>5</v>
      </c>
      <c r="M631" s="3">
        <v>1</v>
      </c>
      <c r="N631" s="3">
        <v>2</v>
      </c>
      <c r="O631" s="3">
        <f>HLOOKUP(O$5,[1]非R能力!$B$8:$F$558,$D631+1,0)</f>
        <v>2674530.2363424227</v>
      </c>
      <c r="P631" s="3">
        <f>HLOOKUP(P$5,[1]非R能力!$B$8:$F$558,$D631+1,0)</f>
        <v>371147.94865448773</v>
      </c>
      <c r="Q631" s="3">
        <f>HLOOKUP(Q$5,[1]非R能力!$B$8:$F$558,$D631+1,0)</f>
        <v>180663.03073300805</v>
      </c>
      <c r="R631" s="3">
        <f>HLOOKUP(R$5,[1]非R能力!$B$8:$F$558,$D631+1,0)</f>
        <v>56616.730527455926</v>
      </c>
      <c r="S631" s="3">
        <f>HLOOKUP(S$5,[1]非R能力!$B$8:$F$558,$D631+1,0)</f>
        <v>73368.568621644255</v>
      </c>
      <c r="T631" s="3">
        <f>INDEX([1]非R能力!$H$9:$H$558,D631)</f>
        <v>74359.2083312342</v>
      </c>
      <c r="U631" s="3">
        <f>IF(INDEX([1]非R能力!$FK$9:$FK$558,D631)=0,0,10)</f>
        <v>10</v>
      </c>
      <c r="V631" s="3">
        <f>IF(INDEX([1]非R能力!$FH$9:$FH$558,D631)=0,0,5000)</f>
        <v>5000</v>
      </c>
      <c r="W631" s="3">
        <f>HLOOKUP(W$5,[2]人物技能基础!$O$3:$Q$553,$D631+1,0)</f>
        <v>3.637142857142857</v>
      </c>
      <c r="X631" s="3">
        <f>HLOOKUP(X$5,[2]人物技能基础!$O$3:$Q$553,$D631+1,0)</f>
        <v>2.0186428571428574</v>
      </c>
      <c r="Y631" s="3">
        <f>HLOOKUP(Y$5,[2]人物技能基础!$O$3:$Q$553,$D631+1,0)</f>
        <v>99.964285714285708</v>
      </c>
      <c r="Z631" s="3">
        <f t="shared" si="64"/>
        <v>11320385</v>
      </c>
      <c r="AA631" s="3">
        <f t="shared" si="65"/>
        <v>198693</v>
      </c>
      <c r="AB631" s="3">
        <f t="shared" si="66"/>
        <v>74229</v>
      </c>
      <c r="AC631" s="3">
        <f t="shared" si="67"/>
        <v>73368</v>
      </c>
      <c r="AD631" s="3">
        <f t="shared" si="68"/>
        <v>80881</v>
      </c>
    </row>
    <row r="632" spans="1:30" x14ac:dyDescent="0.15">
      <c r="A632" s="3">
        <v>627</v>
      </c>
      <c r="B632" s="3" t="str">
        <f t="shared" si="63"/>
        <v>通天塔627层boss</v>
      </c>
      <c r="C632" s="3">
        <f>INDEX([5]通天塔!$F$47:$F$1046,A632)</f>
        <v>550</v>
      </c>
      <c r="D632" s="3">
        <f t="shared" si="69"/>
        <v>550</v>
      </c>
      <c r="E632" s="3" t="s">
        <v>25</v>
      </c>
      <c r="F632" s="3" t="s">
        <v>26</v>
      </c>
      <c r="G632" s="3">
        <v>30</v>
      </c>
      <c r="H632" s="3">
        <v>30</v>
      </c>
      <c r="I632" s="3">
        <v>0.2</v>
      </c>
      <c r="J632" s="4">
        <v>0.7</v>
      </c>
      <c r="K632" s="4">
        <v>1</v>
      </c>
      <c r="L632" s="4">
        <v>5</v>
      </c>
      <c r="M632" s="3">
        <v>1</v>
      </c>
      <c r="N632" s="3">
        <v>2</v>
      </c>
      <c r="O632" s="3">
        <f>HLOOKUP(O$5,[1]非R能力!$B$8:$F$558,$D632+1,0)</f>
        <v>2674530.2363424227</v>
      </c>
      <c r="P632" s="3">
        <f>HLOOKUP(P$5,[1]非R能力!$B$8:$F$558,$D632+1,0)</f>
        <v>371147.94865448773</v>
      </c>
      <c r="Q632" s="3">
        <f>HLOOKUP(Q$5,[1]非R能力!$B$8:$F$558,$D632+1,0)</f>
        <v>180663.03073300805</v>
      </c>
      <c r="R632" s="3">
        <f>HLOOKUP(R$5,[1]非R能力!$B$8:$F$558,$D632+1,0)</f>
        <v>56616.730527455926</v>
      </c>
      <c r="S632" s="3">
        <f>HLOOKUP(S$5,[1]非R能力!$B$8:$F$558,$D632+1,0)</f>
        <v>73368.568621644255</v>
      </c>
      <c r="T632" s="3">
        <f>INDEX([1]非R能力!$H$9:$H$558,D632)</f>
        <v>74359.2083312342</v>
      </c>
      <c r="U632" s="3">
        <f>IF(INDEX([1]非R能力!$FK$9:$FK$558,D632)=0,0,10)</f>
        <v>10</v>
      </c>
      <c r="V632" s="3">
        <f>IF(INDEX([1]非R能力!$FH$9:$FH$558,D632)=0,0,5000)</f>
        <v>5000</v>
      </c>
      <c r="W632" s="3">
        <f>HLOOKUP(W$5,[2]人物技能基础!$O$3:$Q$553,$D632+1,0)</f>
        <v>3.637142857142857</v>
      </c>
      <c r="X632" s="3">
        <f>HLOOKUP(X$5,[2]人物技能基础!$O$3:$Q$553,$D632+1,0)</f>
        <v>2.0186428571428574</v>
      </c>
      <c r="Y632" s="3">
        <f>HLOOKUP(Y$5,[2]人物技能基础!$O$3:$Q$553,$D632+1,0)</f>
        <v>99.964285714285708</v>
      </c>
      <c r="Z632" s="3">
        <f t="shared" si="64"/>
        <v>11320385</v>
      </c>
      <c r="AA632" s="3">
        <f t="shared" si="65"/>
        <v>198693</v>
      </c>
      <c r="AB632" s="3">
        <f t="shared" si="66"/>
        <v>74229</v>
      </c>
      <c r="AC632" s="3">
        <f t="shared" si="67"/>
        <v>73368</v>
      </c>
      <c r="AD632" s="3">
        <f t="shared" si="68"/>
        <v>80881</v>
      </c>
    </row>
    <row r="633" spans="1:30" x14ac:dyDescent="0.15">
      <c r="A633" s="3">
        <v>628</v>
      </c>
      <c r="B633" s="3" t="str">
        <f t="shared" si="63"/>
        <v>通天塔628层boss</v>
      </c>
      <c r="C633" s="3">
        <f>INDEX([5]通天塔!$F$47:$F$1046,A633)</f>
        <v>550</v>
      </c>
      <c r="D633" s="3">
        <f t="shared" si="69"/>
        <v>550</v>
      </c>
      <c r="E633" s="3" t="s">
        <v>25</v>
      </c>
      <c r="F633" s="3" t="s">
        <v>26</v>
      </c>
      <c r="G633" s="3">
        <v>30</v>
      </c>
      <c r="H633" s="3">
        <v>30</v>
      </c>
      <c r="I633" s="3">
        <v>0.2</v>
      </c>
      <c r="J633" s="4">
        <v>0.7</v>
      </c>
      <c r="K633" s="4">
        <v>1</v>
      </c>
      <c r="L633" s="4">
        <v>5</v>
      </c>
      <c r="M633" s="3">
        <v>1</v>
      </c>
      <c r="N633" s="3">
        <v>2</v>
      </c>
      <c r="O633" s="3">
        <f>HLOOKUP(O$5,[1]非R能力!$B$8:$F$558,$D633+1,0)</f>
        <v>2674530.2363424227</v>
      </c>
      <c r="P633" s="3">
        <f>HLOOKUP(P$5,[1]非R能力!$B$8:$F$558,$D633+1,0)</f>
        <v>371147.94865448773</v>
      </c>
      <c r="Q633" s="3">
        <f>HLOOKUP(Q$5,[1]非R能力!$B$8:$F$558,$D633+1,0)</f>
        <v>180663.03073300805</v>
      </c>
      <c r="R633" s="3">
        <f>HLOOKUP(R$5,[1]非R能力!$B$8:$F$558,$D633+1,0)</f>
        <v>56616.730527455926</v>
      </c>
      <c r="S633" s="3">
        <f>HLOOKUP(S$5,[1]非R能力!$B$8:$F$558,$D633+1,0)</f>
        <v>73368.568621644255</v>
      </c>
      <c r="T633" s="3">
        <f>INDEX([1]非R能力!$H$9:$H$558,D633)</f>
        <v>74359.2083312342</v>
      </c>
      <c r="U633" s="3">
        <f>IF(INDEX([1]非R能力!$FK$9:$FK$558,D633)=0,0,10)</f>
        <v>10</v>
      </c>
      <c r="V633" s="3">
        <f>IF(INDEX([1]非R能力!$FH$9:$FH$558,D633)=0,0,5000)</f>
        <v>5000</v>
      </c>
      <c r="W633" s="3">
        <f>HLOOKUP(W$5,[2]人物技能基础!$O$3:$Q$553,$D633+1,0)</f>
        <v>3.637142857142857</v>
      </c>
      <c r="X633" s="3">
        <f>HLOOKUP(X$5,[2]人物技能基础!$O$3:$Q$553,$D633+1,0)</f>
        <v>2.0186428571428574</v>
      </c>
      <c r="Y633" s="3">
        <f>HLOOKUP(Y$5,[2]人物技能基础!$O$3:$Q$553,$D633+1,0)</f>
        <v>99.964285714285708</v>
      </c>
      <c r="Z633" s="3">
        <f t="shared" si="64"/>
        <v>11320385</v>
      </c>
      <c r="AA633" s="3">
        <f t="shared" si="65"/>
        <v>198693</v>
      </c>
      <c r="AB633" s="3">
        <f t="shared" si="66"/>
        <v>74229</v>
      </c>
      <c r="AC633" s="3">
        <f t="shared" si="67"/>
        <v>73368</v>
      </c>
      <c r="AD633" s="3">
        <f t="shared" si="68"/>
        <v>80881</v>
      </c>
    </row>
    <row r="634" spans="1:30" x14ac:dyDescent="0.15">
      <c r="A634" s="3">
        <v>629</v>
      </c>
      <c r="B634" s="3" t="str">
        <f t="shared" si="63"/>
        <v>通天塔629层boss</v>
      </c>
      <c r="C634" s="3">
        <f>INDEX([5]通天塔!$F$47:$F$1046,A634)</f>
        <v>550</v>
      </c>
      <c r="D634" s="3">
        <f t="shared" si="69"/>
        <v>550</v>
      </c>
      <c r="E634" s="3" t="s">
        <v>25</v>
      </c>
      <c r="F634" s="3" t="s">
        <v>26</v>
      </c>
      <c r="G634" s="3">
        <v>30</v>
      </c>
      <c r="H634" s="3">
        <v>30</v>
      </c>
      <c r="I634" s="3">
        <v>0.2</v>
      </c>
      <c r="J634" s="4">
        <v>0.7</v>
      </c>
      <c r="K634" s="4">
        <v>1</v>
      </c>
      <c r="L634" s="4">
        <v>5</v>
      </c>
      <c r="M634" s="3">
        <v>1</v>
      </c>
      <c r="N634" s="3">
        <v>2</v>
      </c>
      <c r="O634" s="3">
        <f>HLOOKUP(O$5,[1]非R能力!$B$8:$F$558,$D634+1,0)</f>
        <v>2674530.2363424227</v>
      </c>
      <c r="P634" s="3">
        <f>HLOOKUP(P$5,[1]非R能力!$B$8:$F$558,$D634+1,0)</f>
        <v>371147.94865448773</v>
      </c>
      <c r="Q634" s="3">
        <f>HLOOKUP(Q$5,[1]非R能力!$B$8:$F$558,$D634+1,0)</f>
        <v>180663.03073300805</v>
      </c>
      <c r="R634" s="3">
        <f>HLOOKUP(R$5,[1]非R能力!$B$8:$F$558,$D634+1,0)</f>
        <v>56616.730527455926</v>
      </c>
      <c r="S634" s="3">
        <f>HLOOKUP(S$5,[1]非R能力!$B$8:$F$558,$D634+1,0)</f>
        <v>73368.568621644255</v>
      </c>
      <c r="T634" s="3">
        <f>INDEX([1]非R能力!$H$9:$H$558,D634)</f>
        <v>74359.2083312342</v>
      </c>
      <c r="U634" s="3">
        <f>IF(INDEX([1]非R能力!$FK$9:$FK$558,D634)=0,0,10)</f>
        <v>10</v>
      </c>
      <c r="V634" s="3">
        <f>IF(INDEX([1]非R能力!$FH$9:$FH$558,D634)=0,0,5000)</f>
        <v>5000</v>
      </c>
      <c r="W634" s="3">
        <f>HLOOKUP(W$5,[2]人物技能基础!$O$3:$Q$553,$D634+1,0)</f>
        <v>3.637142857142857</v>
      </c>
      <c r="X634" s="3">
        <f>HLOOKUP(X$5,[2]人物技能基础!$O$3:$Q$553,$D634+1,0)</f>
        <v>2.0186428571428574</v>
      </c>
      <c r="Y634" s="3">
        <f>HLOOKUP(Y$5,[2]人物技能基础!$O$3:$Q$553,$D634+1,0)</f>
        <v>99.964285714285708</v>
      </c>
      <c r="Z634" s="3">
        <f t="shared" si="64"/>
        <v>11320385</v>
      </c>
      <c r="AA634" s="3">
        <f t="shared" si="65"/>
        <v>198693</v>
      </c>
      <c r="AB634" s="3">
        <f t="shared" si="66"/>
        <v>74229</v>
      </c>
      <c r="AC634" s="3">
        <f t="shared" si="67"/>
        <v>73368</v>
      </c>
      <c r="AD634" s="3">
        <f t="shared" si="68"/>
        <v>80881</v>
      </c>
    </row>
    <row r="635" spans="1:30" x14ac:dyDescent="0.15">
      <c r="A635" s="3">
        <v>630</v>
      </c>
      <c r="B635" s="3" t="str">
        <f t="shared" si="63"/>
        <v>通天塔630层boss</v>
      </c>
      <c r="C635" s="3">
        <f>INDEX([5]通天塔!$F$47:$F$1046,A635)</f>
        <v>550</v>
      </c>
      <c r="D635" s="3">
        <f t="shared" si="69"/>
        <v>550</v>
      </c>
      <c r="E635" s="3" t="s">
        <v>25</v>
      </c>
      <c r="F635" s="3" t="s">
        <v>26</v>
      </c>
      <c r="G635" s="3">
        <v>30</v>
      </c>
      <c r="H635" s="3">
        <v>30</v>
      </c>
      <c r="I635" s="3">
        <v>0.2</v>
      </c>
      <c r="J635" s="4">
        <v>0.7</v>
      </c>
      <c r="K635" s="4">
        <v>1</v>
      </c>
      <c r="L635" s="4">
        <v>5</v>
      </c>
      <c r="M635" s="3">
        <v>1</v>
      </c>
      <c r="N635" s="3">
        <v>2</v>
      </c>
      <c r="O635" s="3">
        <f>HLOOKUP(O$5,[1]非R能力!$B$8:$F$558,$D635+1,0)</f>
        <v>2674530.2363424227</v>
      </c>
      <c r="P635" s="3">
        <f>HLOOKUP(P$5,[1]非R能力!$B$8:$F$558,$D635+1,0)</f>
        <v>371147.94865448773</v>
      </c>
      <c r="Q635" s="3">
        <f>HLOOKUP(Q$5,[1]非R能力!$B$8:$F$558,$D635+1,0)</f>
        <v>180663.03073300805</v>
      </c>
      <c r="R635" s="3">
        <f>HLOOKUP(R$5,[1]非R能力!$B$8:$F$558,$D635+1,0)</f>
        <v>56616.730527455926</v>
      </c>
      <c r="S635" s="3">
        <f>HLOOKUP(S$5,[1]非R能力!$B$8:$F$558,$D635+1,0)</f>
        <v>73368.568621644255</v>
      </c>
      <c r="T635" s="3">
        <f>INDEX([1]非R能力!$H$9:$H$558,D635)</f>
        <v>74359.2083312342</v>
      </c>
      <c r="U635" s="3">
        <f>IF(INDEX([1]非R能力!$FK$9:$FK$558,D635)=0,0,10)</f>
        <v>10</v>
      </c>
      <c r="V635" s="3">
        <f>IF(INDEX([1]非R能力!$FH$9:$FH$558,D635)=0,0,5000)</f>
        <v>5000</v>
      </c>
      <c r="W635" s="3">
        <f>HLOOKUP(W$5,[2]人物技能基础!$O$3:$Q$553,$D635+1,0)</f>
        <v>3.637142857142857</v>
      </c>
      <c r="X635" s="3">
        <f>HLOOKUP(X$5,[2]人物技能基础!$O$3:$Q$553,$D635+1,0)</f>
        <v>2.0186428571428574</v>
      </c>
      <c r="Y635" s="3">
        <f>HLOOKUP(Y$5,[2]人物技能基础!$O$3:$Q$553,$D635+1,0)</f>
        <v>99.964285714285708</v>
      </c>
      <c r="Z635" s="3">
        <f t="shared" si="64"/>
        <v>11320385</v>
      </c>
      <c r="AA635" s="3">
        <f t="shared" si="65"/>
        <v>198693</v>
      </c>
      <c r="AB635" s="3">
        <f t="shared" si="66"/>
        <v>74229</v>
      </c>
      <c r="AC635" s="3">
        <f t="shared" si="67"/>
        <v>73368</v>
      </c>
      <c r="AD635" s="3">
        <f t="shared" si="68"/>
        <v>80881</v>
      </c>
    </row>
    <row r="636" spans="1:30" x14ac:dyDescent="0.15">
      <c r="A636" s="3">
        <v>631</v>
      </c>
      <c r="B636" s="3" t="str">
        <f t="shared" si="63"/>
        <v>通天塔631层boss</v>
      </c>
      <c r="C636" s="3">
        <f>INDEX([5]通天塔!$F$47:$F$1046,A636)</f>
        <v>550</v>
      </c>
      <c r="D636" s="3">
        <f t="shared" si="69"/>
        <v>550</v>
      </c>
      <c r="E636" s="3" t="s">
        <v>25</v>
      </c>
      <c r="F636" s="3" t="s">
        <v>26</v>
      </c>
      <c r="G636" s="3">
        <v>30</v>
      </c>
      <c r="H636" s="3">
        <v>30</v>
      </c>
      <c r="I636" s="3">
        <v>0.2</v>
      </c>
      <c r="J636" s="4">
        <v>0.7</v>
      </c>
      <c r="K636" s="4">
        <v>1</v>
      </c>
      <c r="L636" s="4">
        <v>5</v>
      </c>
      <c r="M636" s="3">
        <v>1</v>
      </c>
      <c r="N636" s="3">
        <v>2</v>
      </c>
      <c r="O636" s="3">
        <f>HLOOKUP(O$5,[1]非R能力!$B$8:$F$558,$D636+1,0)</f>
        <v>2674530.2363424227</v>
      </c>
      <c r="P636" s="3">
        <f>HLOOKUP(P$5,[1]非R能力!$B$8:$F$558,$D636+1,0)</f>
        <v>371147.94865448773</v>
      </c>
      <c r="Q636" s="3">
        <f>HLOOKUP(Q$5,[1]非R能力!$B$8:$F$558,$D636+1,0)</f>
        <v>180663.03073300805</v>
      </c>
      <c r="R636" s="3">
        <f>HLOOKUP(R$5,[1]非R能力!$B$8:$F$558,$D636+1,0)</f>
        <v>56616.730527455926</v>
      </c>
      <c r="S636" s="3">
        <f>HLOOKUP(S$5,[1]非R能力!$B$8:$F$558,$D636+1,0)</f>
        <v>73368.568621644255</v>
      </c>
      <c r="T636" s="3">
        <f>INDEX([1]非R能力!$H$9:$H$558,D636)</f>
        <v>74359.2083312342</v>
      </c>
      <c r="U636" s="3">
        <f>IF(INDEX([1]非R能力!$FK$9:$FK$558,D636)=0,0,10)</f>
        <v>10</v>
      </c>
      <c r="V636" s="3">
        <f>IF(INDEX([1]非R能力!$FH$9:$FH$558,D636)=0,0,5000)</f>
        <v>5000</v>
      </c>
      <c r="W636" s="3">
        <f>HLOOKUP(W$5,[2]人物技能基础!$O$3:$Q$553,$D636+1,0)</f>
        <v>3.637142857142857</v>
      </c>
      <c r="X636" s="3">
        <f>HLOOKUP(X$5,[2]人物技能基础!$O$3:$Q$553,$D636+1,0)</f>
        <v>2.0186428571428574</v>
      </c>
      <c r="Y636" s="3">
        <f>HLOOKUP(Y$5,[2]人物技能基础!$O$3:$Q$553,$D636+1,0)</f>
        <v>99.964285714285708</v>
      </c>
      <c r="Z636" s="3">
        <f t="shared" si="64"/>
        <v>11320385</v>
      </c>
      <c r="AA636" s="3">
        <f t="shared" si="65"/>
        <v>198693</v>
      </c>
      <c r="AB636" s="3">
        <f t="shared" si="66"/>
        <v>74229</v>
      </c>
      <c r="AC636" s="3">
        <f t="shared" si="67"/>
        <v>73368</v>
      </c>
      <c r="AD636" s="3">
        <f t="shared" si="68"/>
        <v>80881</v>
      </c>
    </row>
    <row r="637" spans="1:30" x14ac:dyDescent="0.15">
      <c r="A637" s="3">
        <v>632</v>
      </c>
      <c r="B637" s="3" t="str">
        <f t="shared" si="63"/>
        <v>通天塔632层boss</v>
      </c>
      <c r="C637" s="3">
        <f>INDEX([5]通天塔!$F$47:$F$1046,A637)</f>
        <v>550</v>
      </c>
      <c r="D637" s="3">
        <f t="shared" si="69"/>
        <v>550</v>
      </c>
      <c r="E637" s="3" t="s">
        <v>25</v>
      </c>
      <c r="F637" s="3" t="s">
        <v>26</v>
      </c>
      <c r="G637" s="3">
        <v>30</v>
      </c>
      <c r="H637" s="3">
        <v>30</v>
      </c>
      <c r="I637" s="3">
        <v>0.2</v>
      </c>
      <c r="J637" s="4">
        <v>0.7</v>
      </c>
      <c r="K637" s="4">
        <v>1</v>
      </c>
      <c r="L637" s="4">
        <v>5</v>
      </c>
      <c r="M637" s="3">
        <v>1</v>
      </c>
      <c r="N637" s="3">
        <v>2</v>
      </c>
      <c r="O637" s="3">
        <f>HLOOKUP(O$5,[1]非R能力!$B$8:$F$558,$D637+1,0)</f>
        <v>2674530.2363424227</v>
      </c>
      <c r="P637" s="3">
        <f>HLOOKUP(P$5,[1]非R能力!$B$8:$F$558,$D637+1,0)</f>
        <v>371147.94865448773</v>
      </c>
      <c r="Q637" s="3">
        <f>HLOOKUP(Q$5,[1]非R能力!$B$8:$F$558,$D637+1,0)</f>
        <v>180663.03073300805</v>
      </c>
      <c r="R637" s="3">
        <f>HLOOKUP(R$5,[1]非R能力!$B$8:$F$558,$D637+1,0)</f>
        <v>56616.730527455926</v>
      </c>
      <c r="S637" s="3">
        <f>HLOOKUP(S$5,[1]非R能力!$B$8:$F$558,$D637+1,0)</f>
        <v>73368.568621644255</v>
      </c>
      <c r="T637" s="3">
        <f>INDEX([1]非R能力!$H$9:$H$558,D637)</f>
        <v>74359.2083312342</v>
      </c>
      <c r="U637" s="3">
        <f>IF(INDEX([1]非R能力!$FK$9:$FK$558,D637)=0,0,10)</f>
        <v>10</v>
      </c>
      <c r="V637" s="3">
        <f>IF(INDEX([1]非R能力!$FH$9:$FH$558,D637)=0,0,5000)</f>
        <v>5000</v>
      </c>
      <c r="W637" s="3">
        <f>HLOOKUP(W$5,[2]人物技能基础!$O$3:$Q$553,$D637+1,0)</f>
        <v>3.637142857142857</v>
      </c>
      <c r="X637" s="3">
        <f>HLOOKUP(X$5,[2]人物技能基础!$O$3:$Q$553,$D637+1,0)</f>
        <v>2.0186428571428574</v>
      </c>
      <c r="Y637" s="3">
        <f>HLOOKUP(Y$5,[2]人物技能基础!$O$3:$Q$553,$D637+1,0)</f>
        <v>99.964285714285708</v>
      </c>
      <c r="Z637" s="3">
        <f t="shared" si="64"/>
        <v>11320385</v>
      </c>
      <c r="AA637" s="3">
        <f t="shared" si="65"/>
        <v>198693</v>
      </c>
      <c r="AB637" s="3">
        <f t="shared" si="66"/>
        <v>74229</v>
      </c>
      <c r="AC637" s="3">
        <f t="shared" si="67"/>
        <v>73368</v>
      </c>
      <c r="AD637" s="3">
        <f t="shared" si="68"/>
        <v>80881</v>
      </c>
    </row>
    <row r="638" spans="1:30" x14ac:dyDescent="0.15">
      <c r="A638" s="3">
        <v>633</v>
      </c>
      <c r="B638" s="3" t="str">
        <f t="shared" si="63"/>
        <v>通天塔633层boss</v>
      </c>
      <c r="C638" s="3">
        <f>INDEX([5]通天塔!$F$47:$F$1046,A638)</f>
        <v>550</v>
      </c>
      <c r="D638" s="3">
        <f t="shared" si="69"/>
        <v>550</v>
      </c>
      <c r="E638" s="3" t="s">
        <v>25</v>
      </c>
      <c r="F638" s="3" t="s">
        <v>26</v>
      </c>
      <c r="G638" s="3">
        <v>30</v>
      </c>
      <c r="H638" s="3">
        <v>30</v>
      </c>
      <c r="I638" s="3">
        <v>0.2</v>
      </c>
      <c r="J638" s="4">
        <v>0.7</v>
      </c>
      <c r="K638" s="4">
        <v>1</v>
      </c>
      <c r="L638" s="4">
        <v>5</v>
      </c>
      <c r="M638" s="3">
        <v>1</v>
      </c>
      <c r="N638" s="3">
        <v>2</v>
      </c>
      <c r="O638" s="3">
        <f>HLOOKUP(O$5,[1]非R能力!$B$8:$F$558,$D638+1,0)</f>
        <v>2674530.2363424227</v>
      </c>
      <c r="P638" s="3">
        <f>HLOOKUP(P$5,[1]非R能力!$B$8:$F$558,$D638+1,0)</f>
        <v>371147.94865448773</v>
      </c>
      <c r="Q638" s="3">
        <f>HLOOKUP(Q$5,[1]非R能力!$B$8:$F$558,$D638+1,0)</f>
        <v>180663.03073300805</v>
      </c>
      <c r="R638" s="3">
        <f>HLOOKUP(R$5,[1]非R能力!$B$8:$F$558,$D638+1,0)</f>
        <v>56616.730527455926</v>
      </c>
      <c r="S638" s="3">
        <f>HLOOKUP(S$5,[1]非R能力!$B$8:$F$558,$D638+1,0)</f>
        <v>73368.568621644255</v>
      </c>
      <c r="T638" s="3">
        <f>INDEX([1]非R能力!$H$9:$H$558,D638)</f>
        <v>74359.2083312342</v>
      </c>
      <c r="U638" s="3">
        <f>IF(INDEX([1]非R能力!$FK$9:$FK$558,D638)=0,0,10)</f>
        <v>10</v>
      </c>
      <c r="V638" s="3">
        <f>IF(INDEX([1]非R能力!$FH$9:$FH$558,D638)=0,0,5000)</f>
        <v>5000</v>
      </c>
      <c r="W638" s="3">
        <f>HLOOKUP(W$5,[2]人物技能基础!$O$3:$Q$553,$D638+1,0)</f>
        <v>3.637142857142857</v>
      </c>
      <c r="X638" s="3">
        <f>HLOOKUP(X$5,[2]人物技能基础!$O$3:$Q$553,$D638+1,0)</f>
        <v>2.0186428571428574</v>
      </c>
      <c r="Y638" s="3">
        <f>HLOOKUP(Y$5,[2]人物技能基础!$O$3:$Q$553,$D638+1,0)</f>
        <v>99.964285714285708</v>
      </c>
      <c r="Z638" s="3">
        <f t="shared" si="64"/>
        <v>11320385</v>
      </c>
      <c r="AA638" s="3">
        <f t="shared" si="65"/>
        <v>198693</v>
      </c>
      <c r="AB638" s="3">
        <f t="shared" si="66"/>
        <v>74229</v>
      </c>
      <c r="AC638" s="3">
        <f t="shared" si="67"/>
        <v>73368</v>
      </c>
      <c r="AD638" s="3">
        <f t="shared" si="68"/>
        <v>80881</v>
      </c>
    </row>
    <row r="639" spans="1:30" x14ac:dyDescent="0.15">
      <c r="A639" s="3">
        <v>634</v>
      </c>
      <c r="B639" s="3" t="str">
        <f t="shared" si="63"/>
        <v>通天塔634层boss</v>
      </c>
      <c r="C639" s="3">
        <f>INDEX([5]通天塔!$F$47:$F$1046,A639)</f>
        <v>550</v>
      </c>
      <c r="D639" s="3">
        <f t="shared" si="69"/>
        <v>550</v>
      </c>
      <c r="E639" s="3" t="s">
        <v>25</v>
      </c>
      <c r="F639" s="3" t="s">
        <v>26</v>
      </c>
      <c r="G639" s="3">
        <v>30</v>
      </c>
      <c r="H639" s="3">
        <v>30</v>
      </c>
      <c r="I639" s="3">
        <v>0.2</v>
      </c>
      <c r="J639" s="4">
        <v>0.7</v>
      </c>
      <c r="K639" s="4">
        <v>1</v>
      </c>
      <c r="L639" s="4">
        <v>5</v>
      </c>
      <c r="M639" s="3">
        <v>1</v>
      </c>
      <c r="N639" s="3">
        <v>2</v>
      </c>
      <c r="O639" s="3">
        <f>HLOOKUP(O$5,[1]非R能力!$B$8:$F$558,$D639+1,0)</f>
        <v>2674530.2363424227</v>
      </c>
      <c r="P639" s="3">
        <f>HLOOKUP(P$5,[1]非R能力!$B$8:$F$558,$D639+1,0)</f>
        <v>371147.94865448773</v>
      </c>
      <c r="Q639" s="3">
        <f>HLOOKUP(Q$5,[1]非R能力!$B$8:$F$558,$D639+1,0)</f>
        <v>180663.03073300805</v>
      </c>
      <c r="R639" s="3">
        <f>HLOOKUP(R$5,[1]非R能力!$B$8:$F$558,$D639+1,0)</f>
        <v>56616.730527455926</v>
      </c>
      <c r="S639" s="3">
        <f>HLOOKUP(S$5,[1]非R能力!$B$8:$F$558,$D639+1,0)</f>
        <v>73368.568621644255</v>
      </c>
      <c r="T639" s="3">
        <f>INDEX([1]非R能力!$H$9:$H$558,D639)</f>
        <v>74359.2083312342</v>
      </c>
      <c r="U639" s="3">
        <f>IF(INDEX([1]非R能力!$FK$9:$FK$558,D639)=0,0,10)</f>
        <v>10</v>
      </c>
      <c r="V639" s="3">
        <f>IF(INDEX([1]非R能力!$FH$9:$FH$558,D639)=0,0,5000)</f>
        <v>5000</v>
      </c>
      <c r="W639" s="3">
        <f>HLOOKUP(W$5,[2]人物技能基础!$O$3:$Q$553,$D639+1,0)</f>
        <v>3.637142857142857</v>
      </c>
      <c r="X639" s="3">
        <f>HLOOKUP(X$5,[2]人物技能基础!$O$3:$Q$553,$D639+1,0)</f>
        <v>2.0186428571428574</v>
      </c>
      <c r="Y639" s="3">
        <f>HLOOKUP(Y$5,[2]人物技能基础!$O$3:$Q$553,$D639+1,0)</f>
        <v>99.964285714285708</v>
      </c>
      <c r="Z639" s="3">
        <f t="shared" si="64"/>
        <v>11320385</v>
      </c>
      <c r="AA639" s="3">
        <f t="shared" si="65"/>
        <v>198693</v>
      </c>
      <c r="AB639" s="3">
        <f t="shared" si="66"/>
        <v>74229</v>
      </c>
      <c r="AC639" s="3">
        <f t="shared" si="67"/>
        <v>73368</v>
      </c>
      <c r="AD639" s="3">
        <f t="shared" si="68"/>
        <v>80881</v>
      </c>
    </row>
    <row r="640" spans="1:30" x14ac:dyDescent="0.15">
      <c r="A640" s="3">
        <v>635</v>
      </c>
      <c r="B640" s="3" t="str">
        <f t="shared" si="63"/>
        <v>通天塔635层boss</v>
      </c>
      <c r="C640" s="3">
        <f>INDEX([5]通天塔!$F$47:$F$1046,A640)</f>
        <v>550</v>
      </c>
      <c r="D640" s="3">
        <f t="shared" si="69"/>
        <v>550</v>
      </c>
      <c r="E640" s="3" t="s">
        <v>25</v>
      </c>
      <c r="F640" s="3" t="s">
        <v>26</v>
      </c>
      <c r="G640" s="3">
        <v>30</v>
      </c>
      <c r="H640" s="3">
        <v>30</v>
      </c>
      <c r="I640" s="3">
        <v>0.2</v>
      </c>
      <c r="J640" s="4">
        <v>0.7</v>
      </c>
      <c r="K640" s="4">
        <v>1</v>
      </c>
      <c r="L640" s="4">
        <v>5</v>
      </c>
      <c r="M640" s="3">
        <v>1</v>
      </c>
      <c r="N640" s="3">
        <v>2</v>
      </c>
      <c r="O640" s="3">
        <f>HLOOKUP(O$5,[1]非R能力!$B$8:$F$558,$D640+1,0)</f>
        <v>2674530.2363424227</v>
      </c>
      <c r="P640" s="3">
        <f>HLOOKUP(P$5,[1]非R能力!$B$8:$F$558,$D640+1,0)</f>
        <v>371147.94865448773</v>
      </c>
      <c r="Q640" s="3">
        <f>HLOOKUP(Q$5,[1]非R能力!$B$8:$F$558,$D640+1,0)</f>
        <v>180663.03073300805</v>
      </c>
      <c r="R640" s="3">
        <f>HLOOKUP(R$5,[1]非R能力!$B$8:$F$558,$D640+1,0)</f>
        <v>56616.730527455926</v>
      </c>
      <c r="S640" s="3">
        <f>HLOOKUP(S$5,[1]非R能力!$B$8:$F$558,$D640+1,0)</f>
        <v>73368.568621644255</v>
      </c>
      <c r="T640" s="3">
        <f>INDEX([1]非R能力!$H$9:$H$558,D640)</f>
        <v>74359.2083312342</v>
      </c>
      <c r="U640" s="3">
        <f>IF(INDEX([1]非R能力!$FK$9:$FK$558,D640)=0,0,10)</f>
        <v>10</v>
      </c>
      <c r="V640" s="3">
        <f>IF(INDEX([1]非R能力!$FH$9:$FH$558,D640)=0,0,5000)</f>
        <v>5000</v>
      </c>
      <c r="W640" s="3">
        <f>HLOOKUP(W$5,[2]人物技能基础!$O$3:$Q$553,$D640+1,0)</f>
        <v>3.637142857142857</v>
      </c>
      <c r="X640" s="3">
        <f>HLOOKUP(X$5,[2]人物技能基础!$O$3:$Q$553,$D640+1,0)</f>
        <v>2.0186428571428574</v>
      </c>
      <c r="Y640" s="3">
        <f>HLOOKUP(Y$5,[2]人物技能基础!$O$3:$Q$553,$D640+1,0)</f>
        <v>99.964285714285708</v>
      </c>
      <c r="Z640" s="3">
        <f t="shared" si="64"/>
        <v>11320385</v>
      </c>
      <c r="AA640" s="3">
        <f t="shared" si="65"/>
        <v>198693</v>
      </c>
      <c r="AB640" s="3">
        <f t="shared" si="66"/>
        <v>74229</v>
      </c>
      <c r="AC640" s="3">
        <f t="shared" si="67"/>
        <v>73368</v>
      </c>
      <c r="AD640" s="3">
        <f t="shared" si="68"/>
        <v>80881</v>
      </c>
    </row>
    <row r="641" spans="1:30" x14ac:dyDescent="0.15">
      <c r="A641" s="3">
        <v>636</v>
      </c>
      <c r="B641" s="3" t="str">
        <f t="shared" si="63"/>
        <v>通天塔636层boss</v>
      </c>
      <c r="C641" s="3">
        <f>INDEX([5]通天塔!$F$47:$F$1046,A641)</f>
        <v>550</v>
      </c>
      <c r="D641" s="3">
        <f t="shared" si="69"/>
        <v>550</v>
      </c>
      <c r="E641" s="3" t="s">
        <v>25</v>
      </c>
      <c r="F641" s="3" t="s">
        <v>26</v>
      </c>
      <c r="G641" s="3">
        <v>30</v>
      </c>
      <c r="H641" s="3">
        <v>30</v>
      </c>
      <c r="I641" s="3">
        <v>0.2</v>
      </c>
      <c r="J641" s="4">
        <v>0.7</v>
      </c>
      <c r="K641" s="4">
        <v>1</v>
      </c>
      <c r="L641" s="4">
        <v>5</v>
      </c>
      <c r="M641" s="3">
        <v>1</v>
      </c>
      <c r="N641" s="3">
        <v>2</v>
      </c>
      <c r="O641" s="3">
        <f>HLOOKUP(O$5,[1]非R能力!$B$8:$F$558,$D641+1,0)</f>
        <v>2674530.2363424227</v>
      </c>
      <c r="P641" s="3">
        <f>HLOOKUP(P$5,[1]非R能力!$B$8:$F$558,$D641+1,0)</f>
        <v>371147.94865448773</v>
      </c>
      <c r="Q641" s="3">
        <f>HLOOKUP(Q$5,[1]非R能力!$B$8:$F$558,$D641+1,0)</f>
        <v>180663.03073300805</v>
      </c>
      <c r="R641" s="3">
        <f>HLOOKUP(R$5,[1]非R能力!$B$8:$F$558,$D641+1,0)</f>
        <v>56616.730527455926</v>
      </c>
      <c r="S641" s="3">
        <f>HLOOKUP(S$5,[1]非R能力!$B$8:$F$558,$D641+1,0)</f>
        <v>73368.568621644255</v>
      </c>
      <c r="T641" s="3">
        <f>INDEX([1]非R能力!$H$9:$H$558,D641)</f>
        <v>74359.2083312342</v>
      </c>
      <c r="U641" s="3">
        <f>IF(INDEX([1]非R能力!$FK$9:$FK$558,D641)=0,0,10)</f>
        <v>10</v>
      </c>
      <c r="V641" s="3">
        <f>IF(INDEX([1]非R能力!$FH$9:$FH$558,D641)=0,0,5000)</f>
        <v>5000</v>
      </c>
      <c r="W641" s="3">
        <f>HLOOKUP(W$5,[2]人物技能基础!$O$3:$Q$553,$D641+1,0)</f>
        <v>3.637142857142857</v>
      </c>
      <c r="X641" s="3">
        <f>HLOOKUP(X$5,[2]人物技能基础!$O$3:$Q$553,$D641+1,0)</f>
        <v>2.0186428571428574</v>
      </c>
      <c r="Y641" s="3">
        <f>HLOOKUP(Y$5,[2]人物技能基础!$O$3:$Q$553,$D641+1,0)</f>
        <v>99.964285714285708</v>
      </c>
      <c r="Z641" s="3">
        <f t="shared" si="64"/>
        <v>11320385</v>
      </c>
      <c r="AA641" s="3">
        <f t="shared" si="65"/>
        <v>198693</v>
      </c>
      <c r="AB641" s="3">
        <f t="shared" si="66"/>
        <v>74229</v>
      </c>
      <c r="AC641" s="3">
        <f t="shared" si="67"/>
        <v>73368</v>
      </c>
      <c r="AD641" s="3">
        <f t="shared" si="68"/>
        <v>80881</v>
      </c>
    </row>
    <row r="642" spans="1:30" x14ac:dyDescent="0.15">
      <c r="A642" s="3">
        <v>637</v>
      </c>
      <c r="B642" s="3" t="str">
        <f t="shared" si="63"/>
        <v>通天塔637层boss</v>
      </c>
      <c r="C642" s="3">
        <f>INDEX([5]通天塔!$F$47:$F$1046,A642)</f>
        <v>550</v>
      </c>
      <c r="D642" s="3">
        <f t="shared" si="69"/>
        <v>550</v>
      </c>
      <c r="E642" s="3" t="s">
        <v>25</v>
      </c>
      <c r="F642" s="3" t="s">
        <v>26</v>
      </c>
      <c r="G642" s="3">
        <v>30</v>
      </c>
      <c r="H642" s="3">
        <v>30</v>
      </c>
      <c r="I642" s="3">
        <v>0.2</v>
      </c>
      <c r="J642" s="4">
        <v>0.7</v>
      </c>
      <c r="K642" s="4">
        <v>1</v>
      </c>
      <c r="L642" s="4">
        <v>5</v>
      </c>
      <c r="M642" s="3">
        <v>1</v>
      </c>
      <c r="N642" s="3">
        <v>2</v>
      </c>
      <c r="O642" s="3">
        <f>HLOOKUP(O$5,[1]非R能力!$B$8:$F$558,$D642+1,0)</f>
        <v>2674530.2363424227</v>
      </c>
      <c r="P642" s="3">
        <f>HLOOKUP(P$5,[1]非R能力!$B$8:$F$558,$D642+1,0)</f>
        <v>371147.94865448773</v>
      </c>
      <c r="Q642" s="3">
        <f>HLOOKUP(Q$5,[1]非R能力!$B$8:$F$558,$D642+1,0)</f>
        <v>180663.03073300805</v>
      </c>
      <c r="R642" s="3">
        <f>HLOOKUP(R$5,[1]非R能力!$B$8:$F$558,$D642+1,0)</f>
        <v>56616.730527455926</v>
      </c>
      <c r="S642" s="3">
        <f>HLOOKUP(S$5,[1]非R能力!$B$8:$F$558,$D642+1,0)</f>
        <v>73368.568621644255</v>
      </c>
      <c r="T642" s="3">
        <f>INDEX([1]非R能力!$H$9:$H$558,D642)</f>
        <v>74359.2083312342</v>
      </c>
      <c r="U642" s="3">
        <f>IF(INDEX([1]非R能力!$FK$9:$FK$558,D642)=0,0,10)</f>
        <v>10</v>
      </c>
      <c r="V642" s="3">
        <f>IF(INDEX([1]非R能力!$FH$9:$FH$558,D642)=0,0,5000)</f>
        <v>5000</v>
      </c>
      <c r="W642" s="3">
        <f>HLOOKUP(W$5,[2]人物技能基础!$O$3:$Q$553,$D642+1,0)</f>
        <v>3.637142857142857</v>
      </c>
      <c r="X642" s="3">
        <f>HLOOKUP(X$5,[2]人物技能基础!$O$3:$Q$553,$D642+1,0)</f>
        <v>2.0186428571428574</v>
      </c>
      <c r="Y642" s="3">
        <f>HLOOKUP(Y$5,[2]人物技能基础!$O$3:$Q$553,$D642+1,0)</f>
        <v>99.964285714285708</v>
      </c>
      <c r="Z642" s="3">
        <f t="shared" si="64"/>
        <v>11320385</v>
      </c>
      <c r="AA642" s="3">
        <f t="shared" si="65"/>
        <v>198693</v>
      </c>
      <c r="AB642" s="3">
        <f t="shared" si="66"/>
        <v>74229</v>
      </c>
      <c r="AC642" s="3">
        <f t="shared" si="67"/>
        <v>73368</v>
      </c>
      <c r="AD642" s="3">
        <f t="shared" si="68"/>
        <v>80881</v>
      </c>
    </row>
    <row r="643" spans="1:30" x14ac:dyDescent="0.15">
      <c r="A643" s="3">
        <v>638</v>
      </c>
      <c r="B643" s="3" t="str">
        <f t="shared" si="63"/>
        <v>通天塔638层boss</v>
      </c>
      <c r="C643" s="3">
        <f>INDEX([5]通天塔!$F$47:$F$1046,A643)</f>
        <v>550</v>
      </c>
      <c r="D643" s="3">
        <f t="shared" si="69"/>
        <v>550</v>
      </c>
      <c r="E643" s="3" t="s">
        <v>25</v>
      </c>
      <c r="F643" s="3" t="s">
        <v>26</v>
      </c>
      <c r="G643" s="3">
        <v>30</v>
      </c>
      <c r="H643" s="3">
        <v>30</v>
      </c>
      <c r="I643" s="3">
        <v>0.2</v>
      </c>
      <c r="J643" s="4">
        <v>0.7</v>
      </c>
      <c r="K643" s="4">
        <v>1</v>
      </c>
      <c r="L643" s="4">
        <v>5</v>
      </c>
      <c r="M643" s="3">
        <v>1</v>
      </c>
      <c r="N643" s="3">
        <v>2</v>
      </c>
      <c r="O643" s="3">
        <f>HLOOKUP(O$5,[1]非R能力!$B$8:$F$558,$D643+1,0)</f>
        <v>2674530.2363424227</v>
      </c>
      <c r="P643" s="3">
        <f>HLOOKUP(P$5,[1]非R能力!$B$8:$F$558,$D643+1,0)</f>
        <v>371147.94865448773</v>
      </c>
      <c r="Q643" s="3">
        <f>HLOOKUP(Q$5,[1]非R能力!$B$8:$F$558,$D643+1,0)</f>
        <v>180663.03073300805</v>
      </c>
      <c r="R643" s="3">
        <f>HLOOKUP(R$5,[1]非R能力!$B$8:$F$558,$D643+1,0)</f>
        <v>56616.730527455926</v>
      </c>
      <c r="S643" s="3">
        <f>HLOOKUP(S$5,[1]非R能力!$B$8:$F$558,$D643+1,0)</f>
        <v>73368.568621644255</v>
      </c>
      <c r="T643" s="3">
        <f>INDEX([1]非R能力!$H$9:$H$558,D643)</f>
        <v>74359.2083312342</v>
      </c>
      <c r="U643" s="3">
        <f>IF(INDEX([1]非R能力!$FK$9:$FK$558,D643)=0,0,10)</f>
        <v>10</v>
      </c>
      <c r="V643" s="3">
        <f>IF(INDEX([1]非R能力!$FH$9:$FH$558,D643)=0,0,5000)</f>
        <v>5000</v>
      </c>
      <c r="W643" s="3">
        <f>HLOOKUP(W$5,[2]人物技能基础!$O$3:$Q$553,$D643+1,0)</f>
        <v>3.637142857142857</v>
      </c>
      <c r="X643" s="3">
        <f>HLOOKUP(X$5,[2]人物技能基础!$O$3:$Q$553,$D643+1,0)</f>
        <v>2.0186428571428574</v>
      </c>
      <c r="Y643" s="3">
        <f>HLOOKUP(Y$5,[2]人物技能基础!$O$3:$Q$553,$D643+1,0)</f>
        <v>99.964285714285708</v>
      </c>
      <c r="Z643" s="3">
        <f t="shared" si="64"/>
        <v>11320385</v>
      </c>
      <c r="AA643" s="3">
        <f t="shared" si="65"/>
        <v>198693</v>
      </c>
      <c r="AB643" s="3">
        <f t="shared" si="66"/>
        <v>74229</v>
      </c>
      <c r="AC643" s="3">
        <f t="shared" si="67"/>
        <v>73368</v>
      </c>
      <c r="AD643" s="3">
        <f t="shared" si="68"/>
        <v>80881</v>
      </c>
    </row>
    <row r="644" spans="1:30" x14ac:dyDescent="0.15">
      <c r="A644" s="3">
        <v>639</v>
      </c>
      <c r="B644" s="3" t="str">
        <f t="shared" si="63"/>
        <v>通天塔639层boss</v>
      </c>
      <c r="C644" s="3">
        <f>INDEX([5]通天塔!$F$47:$F$1046,A644)</f>
        <v>550</v>
      </c>
      <c r="D644" s="3">
        <f t="shared" si="69"/>
        <v>550</v>
      </c>
      <c r="E644" s="3" t="s">
        <v>25</v>
      </c>
      <c r="F644" s="3" t="s">
        <v>26</v>
      </c>
      <c r="G644" s="3">
        <v>30</v>
      </c>
      <c r="H644" s="3">
        <v>30</v>
      </c>
      <c r="I644" s="3">
        <v>0.2</v>
      </c>
      <c r="J644" s="4">
        <v>0.7</v>
      </c>
      <c r="K644" s="4">
        <v>1</v>
      </c>
      <c r="L644" s="4">
        <v>5</v>
      </c>
      <c r="M644" s="3">
        <v>1</v>
      </c>
      <c r="N644" s="3">
        <v>2</v>
      </c>
      <c r="O644" s="3">
        <f>HLOOKUP(O$5,[1]非R能力!$B$8:$F$558,$D644+1,0)</f>
        <v>2674530.2363424227</v>
      </c>
      <c r="P644" s="3">
        <f>HLOOKUP(P$5,[1]非R能力!$B$8:$F$558,$D644+1,0)</f>
        <v>371147.94865448773</v>
      </c>
      <c r="Q644" s="3">
        <f>HLOOKUP(Q$5,[1]非R能力!$B$8:$F$558,$D644+1,0)</f>
        <v>180663.03073300805</v>
      </c>
      <c r="R644" s="3">
        <f>HLOOKUP(R$5,[1]非R能力!$B$8:$F$558,$D644+1,0)</f>
        <v>56616.730527455926</v>
      </c>
      <c r="S644" s="3">
        <f>HLOOKUP(S$5,[1]非R能力!$B$8:$F$558,$D644+1,0)</f>
        <v>73368.568621644255</v>
      </c>
      <c r="T644" s="3">
        <f>INDEX([1]非R能力!$H$9:$H$558,D644)</f>
        <v>74359.2083312342</v>
      </c>
      <c r="U644" s="3">
        <f>IF(INDEX([1]非R能力!$FK$9:$FK$558,D644)=0,0,10)</f>
        <v>10</v>
      </c>
      <c r="V644" s="3">
        <f>IF(INDEX([1]非R能力!$FH$9:$FH$558,D644)=0,0,5000)</f>
        <v>5000</v>
      </c>
      <c r="W644" s="3">
        <f>HLOOKUP(W$5,[2]人物技能基础!$O$3:$Q$553,$D644+1,0)</f>
        <v>3.637142857142857</v>
      </c>
      <c r="X644" s="3">
        <f>HLOOKUP(X$5,[2]人物技能基础!$O$3:$Q$553,$D644+1,0)</f>
        <v>2.0186428571428574</v>
      </c>
      <c r="Y644" s="3">
        <f>HLOOKUP(Y$5,[2]人物技能基础!$O$3:$Q$553,$D644+1,0)</f>
        <v>99.964285714285708</v>
      </c>
      <c r="Z644" s="3">
        <f t="shared" si="64"/>
        <v>11320385</v>
      </c>
      <c r="AA644" s="3">
        <f t="shared" si="65"/>
        <v>198693</v>
      </c>
      <c r="AB644" s="3">
        <f t="shared" si="66"/>
        <v>74229</v>
      </c>
      <c r="AC644" s="3">
        <f t="shared" si="67"/>
        <v>73368</v>
      </c>
      <c r="AD644" s="3">
        <f t="shared" si="68"/>
        <v>80881</v>
      </c>
    </row>
    <row r="645" spans="1:30" x14ac:dyDescent="0.15">
      <c r="A645" s="3">
        <v>640</v>
      </c>
      <c r="B645" s="3" t="str">
        <f t="shared" si="63"/>
        <v>通天塔640层boss</v>
      </c>
      <c r="C645" s="3">
        <f>INDEX([5]通天塔!$F$47:$F$1046,A645)</f>
        <v>550</v>
      </c>
      <c r="D645" s="3">
        <f t="shared" si="69"/>
        <v>550</v>
      </c>
      <c r="E645" s="3" t="s">
        <v>25</v>
      </c>
      <c r="F645" s="3" t="s">
        <v>26</v>
      </c>
      <c r="G645" s="3">
        <v>30</v>
      </c>
      <c r="H645" s="3">
        <v>30</v>
      </c>
      <c r="I645" s="3">
        <v>0.2</v>
      </c>
      <c r="J645" s="4">
        <v>0.7</v>
      </c>
      <c r="K645" s="4">
        <v>1</v>
      </c>
      <c r="L645" s="4">
        <v>5</v>
      </c>
      <c r="M645" s="3">
        <v>1</v>
      </c>
      <c r="N645" s="3">
        <v>2</v>
      </c>
      <c r="O645" s="3">
        <f>HLOOKUP(O$5,[1]非R能力!$B$8:$F$558,$D645+1,0)</f>
        <v>2674530.2363424227</v>
      </c>
      <c r="P645" s="3">
        <f>HLOOKUP(P$5,[1]非R能力!$B$8:$F$558,$D645+1,0)</f>
        <v>371147.94865448773</v>
      </c>
      <c r="Q645" s="3">
        <f>HLOOKUP(Q$5,[1]非R能力!$B$8:$F$558,$D645+1,0)</f>
        <v>180663.03073300805</v>
      </c>
      <c r="R645" s="3">
        <f>HLOOKUP(R$5,[1]非R能力!$B$8:$F$558,$D645+1,0)</f>
        <v>56616.730527455926</v>
      </c>
      <c r="S645" s="3">
        <f>HLOOKUP(S$5,[1]非R能力!$B$8:$F$558,$D645+1,0)</f>
        <v>73368.568621644255</v>
      </c>
      <c r="T645" s="3">
        <f>INDEX([1]非R能力!$H$9:$H$558,D645)</f>
        <v>74359.2083312342</v>
      </c>
      <c r="U645" s="3">
        <f>IF(INDEX([1]非R能力!$FK$9:$FK$558,D645)=0,0,10)</f>
        <v>10</v>
      </c>
      <c r="V645" s="3">
        <f>IF(INDEX([1]非R能力!$FH$9:$FH$558,D645)=0,0,5000)</f>
        <v>5000</v>
      </c>
      <c r="W645" s="3">
        <f>HLOOKUP(W$5,[2]人物技能基础!$O$3:$Q$553,$D645+1,0)</f>
        <v>3.637142857142857</v>
      </c>
      <c r="X645" s="3">
        <f>HLOOKUP(X$5,[2]人物技能基础!$O$3:$Q$553,$D645+1,0)</f>
        <v>2.0186428571428574</v>
      </c>
      <c r="Y645" s="3">
        <f>HLOOKUP(Y$5,[2]人物技能基础!$O$3:$Q$553,$D645+1,0)</f>
        <v>99.964285714285708</v>
      </c>
      <c r="Z645" s="3">
        <f t="shared" si="64"/>
        <v>11320385</v>
      </c>
      <c r="AA645" s="3">
        <f t="shared" si="65"/>
        <v>198693</v>
      </c>
      <c r="AB645" s="3">
        <f t="shared" si="66"/>
        <v>74229</v>
      </c>
      <c r="AC645" s="3">
        <f t="shared" si="67"/>
        <v>73368</v>
      </c>
      <c r="AD645" s="3">
        <f t="shared" si="68"/>
        <v>80881</v>
      </c>
    </row>
    <row r="646" spans="1:30" x14ac:dyDescent="0.15">
      <c r="A646" s="3">
        <v>641</v>
      </c>
      <c r="B646" s="3" t="str">
        <f t="shared" si="63"/>
        <v>通天塔641层boss</v>
      </c>
      <c r="C646" s="3">
        <f>INDEX([5]通天塔!$F$47:$F$1046,A646)</f>
        <v>550</v>
      </c>
      <c r="D646" s="3">
        <f t="shared" si="69"/>
        <v>550</v>
      </c>
      <c r="E646" s="3" t="s">
        <v>25</v>
      </c>
      <c r="F646" s="3" t="s">
        <v>26</v>
      </c>
      <c r="G646" s="3">
        <v>30</v>
      </c>
      <c r="H646" s="3">
        <v>30</v>
      </c>
      <c r="I646" s="3">
        <v>0.2</v>
      </c>
      <c r="J646" s="4">
        <v>0.7</v>
      </c>
      <c r="K646" s="4">
        <v>1</v>
      </c>
      <c r="L646" s="4">
        <v>5</v>
      </c>
      <c r="M646" s="3">
        <v>1</v>
      </c>
      <c r="N646" s="3">
        <v>2</v>
      </c>
      <c r="O646" s="3">
        <f>HLOOKUP(O$5,[1]非R能力!$B$8:$F$558,$D646+1,0)</f>
        <v>2674530.2363424227</v>
      </c>
      <c r="P646" s="3">
        <f>HLOOKUP(P$5,[1]非R能力!$B$8:$F$558,$D646+1,0)</f>
        <v>371147.94865448773</v>
      </c>
      <c r="Q646" s="3">
        <f>HLOOKUP(Q$5,[1]非R能力!$B$8:$F$558,$D646+1,0)</f>
        <v>180663.03073300805</v>
      </c>
      <c r="R646" s="3">
        <f>HLOOKUP(R$5,[1]非R能力!$B$8:$F$558,$D646+1,0)</f>
        <v>56616.730527455926</v>
      </c>
      <c r="S646" s="3">
        <f>HLOOKUP(S$5,[1]非R能力!$B$8:$F$558,$D646+1,0)</f>
        <v>73368.568621644255</v>
      </c>
      <c r="T646" s="3">
        <f>INDEX([1]非R能力!$H$9:$H$558,D646)</f>
        <v>74359.2083312342</v>
      </c>
      <c r="U646" s="3">
        <f>IF(INDEX([1]非R能力!$FK$9:$FK$558,D646)=0,0,10)</f>
        <v>10</v>
      </c>
      <c r="V646" s="3">
        <f>IF(INDEX([1]非R能力!$FH$9:$FH$558,D646)=0,0,5000)</f>
        <v>5000</v>
      </c>
      <c r="W646" s="3">
        <f>HLOOKUP(W$5,[2]人物技能基础!$O$3:$Q$553,$D646+1,0)</f>
        <v>3.637142857142857</v>
      </c>
      <c r="X646" s="3">
        <f>HLOOKUP(X$5,[2]人物技能基础!$O$3:$Q$553,$D646+1,0)</f>
        <v>2.0186428571428574</v>
      </c>
      <c r="Y646" s="3">
        <f>HLOOKUP(Y$5,[2]人物技能基础!$O$3:$Q$553,$D646+1,0)</f>
        <v>99.964285714285708</v>
      </c>
      <c r="Z646" s="3">
        <f t="shared" si="64"/>
        <v>11320385</v>
      </c>
      <c r="AA646" s="3">
        <f t="shared" si="65"/>
        <v>198693</v>
      </c>
      <c r="AB646" s="3">
        <f t="shared" si="66"/>
        <v>74229</v>
      </c>
      <c r="AC646" s="3">
        <f t="shared" si="67"/>
        <v>73368</v>
      </c>
      <c r="AD646" s="3">
        <f t="shared" si="68"/>
        <v>80881</v>
      </c>
    </row>
    <row r="647" spans="1:30" x14ac:dyDescent="0.15">
      <c r="A647" s="3">
        <v>642</v>
      </c>
      <c r="B647" s="3" t="str">
        <f t="shared" ref="B647:B710" si="70">"通天塔"&amp;A647&amp;"层boss"</f>
        <v>通天塔642层boss</v>
      </c>
      <c r="C647" s="3">
        <f>INDEX([5]通天塔!$F$47:$F$1046,A647)</f>
        <v>550</v>
      </c>
      <c r="D647" s="3">
        <f t="shared" si="69"/>
        <v>550</v>
      </c>
      <c r="E647" s="3" t="s">
        <v>25</v>
      </c>
      <c r="F647" s="3" t="s">
        <v>26</v>
      </c>
      <c r="G647" s="3">
        <v>30</v>
      </c>
      <c r="H647" s="3">
        <v>30</v>
      </c>
      <c r="I647" s="3">
        <v>0.2</v>
      </c>
      <c r="J647" s="4">
        <v>0.7</v>
      </c>
      <c r="K647" s="4">
        <v>1</v>
      </c>
      <c r="L647" s="4">
        <v>5</v>
      </c>
      <c r="M647" s="3">
        <v>1</v>
      </c>
      <c r="N647" s="3">
        <v>2</v>
      </c>
      <c r="O647" s="3">
        <f>HLOOKUP(O$5,[1]非R能力!$B$8:$F$558,$D647+1,0)</f>
        <v>2674530.2363424227</v>
      </c>
      <c r="P647" s="3">
        <f>HLOOKUP(P$5,[1]非R能力!$B$8:$F$558,$D647+1,0)</f>
        <v>371147.94865448773</v>
      </c>
      <c r="Q647" s="3">
        <f>HLOOKUP(Q$5,[1]非R能力!$B$8:$F$558,$D647+1,0)</f>
        <v>180663.03073300805</v>
      </c>
      <c r="R647" s="3">
        <f>HLOOKUP(R$5,[1]非R能力!$B$8:$F$558,$D647+1,0)</f>
        <v>56616.730527455926</v>
      </c>
      <c r="S647" s="3">
        <f>HLOOKUP(S$5,[1]非R能力!$B$8:$F$558,$D647+1,0)</f>
        <v>73368.568621644255</v>
      </c>
      <c r="T647" s="3">
        <f>INDEX([1]非R能力!$H$9:$H$558,D647)</f>
        <v>74359.2083312342</v>
      </c>
      <c r="U647" s="3">
        <f>IF(INDEX([1]非R能力!$FK$9:$FK$558,D647)=0,0,10)</f>
        <v>10</v>
      </c>
      <c r="V647" s="3">
        <f>IF(INDEX([1]非R能力!$FH$9:$FH$558,D647)=0,0,5000)</f>
        <v>5000</v>
      </c>
      <c r="W647" s="3">
        <f>HLOOKUP(W$5,[2]人物技能基础!$O$3:$Q$553,$D647+1,0)</f>
        <v>3.637142857142857</v>
      </c>
      <c r="X647" s="3">
        <f>HLOOKUP(X$5,[2]人物技能基础!$O$3:$Q$553,$D647+1,0)</f>
        <v>2.0186428571428574</v>
      </c>
      <c r="Y647" s="3">
        <f>HLOOKUP(Y$5,[2]人物技能基础!$O$3:$Q$553,$D647+1,0)</f>
        <v>99.964285714285708</v>
      </c>
      <c r="Z647" s="3">
        <f t="shared" ref="Z647:Z710" si="71">INT(((P647-AB647)*X647+(Y647+T647))*G647*J647*$D$2)</f>
        <v>11320385</v>
      </c>
      <c r="AA647" s="3">
        <f t="shared" ref="AA647:AA710" si="72">IF(H647=0,IF(U647=0,INT(Q647/5),IF(V647=0,INT(Q647/5),INT((V647/U647)/(1/N647*M647)/L647+Q647))),INT((IF(U647=0,0,V647/U647/(1/N647*M647))+O647/H647)/L647+Q647))</f>
        <v>198693</v>
      </c>
      <c r="AB647" s="3">
        <f t="shared" ref="AB647:AB710" si="73">INT(P647*I647)</f>
        <v>74229</v>
      </c>
      <c r="AC647" s="3">
        <f t="shared" ref="AC647:AC710" si="74">INT(K647*S647)</f>
        <v>73368</v>
      </c>
      <c r="AD647" s="3">
        <f t="shared" ref="AD647:AD710" si="75">INT(R647/J647)</f>
        <v>80881</v>
      </c>
    </row>
    <row r="648" spans="1:30" x14ac:dyDescent="0.15">
      <c r="A648" s="3">
        <v>643</v>
      </c>
      <c r="B648" s="3" t="str">
        <f t="shared" si="70"/>
        <v>通天塔643层boss</v>
      </c>
      <c r="C648" s="3">
        <f>INDEX([5]通天塔!$F$47:$F$1046,A648)</f>
        <v>550</v>
      </c>
      <c r="D648" s="3">
        <f t="shared" si="69"/>
        <v>550</v>
      </c>
      <c r="E648" s="3" t="s">
        <v>25</v>
      </c>
      <c r="F648" s="3" t="s">
        <v>26</v>
      </c>
      <c r="G648" s="3">
        <v>30</v>
      </c>
      <c r="H648" s="3">
        <v>30</v>
      </c>
      <c r="I648" s="3">
        <v>0.2</v>
      </c>
      <c r="J648" s="4">
        <v>0.7</v>
      </c>
      <c r="K648" s="4">
        <v>1</v>
      </c>
      <c r="L648" s="4">
        <v>5</v>
      </c>
      <c r="M648" s="3">
        <v>1</v>
      </c>
      <c r="N648" s="3">
        <v>2</v>
      </c>
      <c r="O648" s="3">
        <f>HLOOKUP(O$5,[1]非R能力!$B$8:$F$558,$D648+1,0)</f>
        <v>2674530.2363424227</v>
      </c>
      <c r="P648" s="3">
        <f>HLOOKUP(P$5,[1]非R能力!$B$8:$F$558,$D648+1,0)</f>
        <v>371147.94865448773</v>
      </c>
      <c r="Q648" s="3">
        <f>HLOOKUP(Q$5,[1]非R能力!$B$8:$F$558,$D648+1,0)</f>
        <v>180663.03073300805</v>
      </c>
      <c r="R648" s="3">
        <f>HLOOKUP(R$5,[1]非R能力!$B$8:$F$558,$D648+1,0)</f>
        <v>56616.730527455926</v>
      </c>
      <c r="S648" s="3">
        <f>HLOOKUP(S$5,[1]非R能力!$B$8:$F$558,$D648+1,0)</f>
        <v>73368.568621644255</v>
      </c>
      <c r="T648" s="3">
        <f>INDEX([1]非R能力!$H$9:$H$558,D648)</f>
        <v>74359.2083312342</v>
      </c>
      <c r="U648" s="3">
        <f>IF(INDEX([1]非R能力!$FK$9:$FK$558,D648)=0,0,10)</f>
        <v>10</v>
      </c>
      <c r="V648" s="3">
        <f>IF(INDEX([1]非R能力!$FH$9:$FH$558,D648)=0,0,5000)</f>
        <v>5000</v>
      </c>
      <c r="W648" s="3">
        <f>HLOOKUP(W$5,[2]人物技能基础!$O$3:$Q$553,$D648+1,0)</f>
        <v>3.637142857142857</v>
      </c>
      <c r="X648" s="3">
        <f>HLOOKUP(X$5,[2]人物技能基础!$O$3:$Q$553,$D648+1,0)</f>
        <v>2.0186428571428574</v>
      </c>
      <c r="Y648" s="3">
        <f>HLOOKUP(Y$5,[2]人物技能基础!$O$3:$Q$553,$D648+1,0)</f>
        <v>99.964285714285708</v>
      </c>
      <c r="Z648" s="3">
        <f t="shared" si="71"/>
        <v>11320385</v>
      </c>
      <c r="AA648" s="3">
        <f t="shared" si="72"/>
        <v>198693</v>
      </c>
      <c r="AB648" s="3">
        <f t="shared" si="73"/>
        <v>74229</v>
      </c>
      <c r="AC648" s="3">
        <f t="shared" si="74"/>
        <v>73368</v>
      </c>
      <c r="AD648" s="3">
        <f t="shared" si="75"/>
        <v>80881</v>
      </c>
    </row>
    <row r="649" spans="1:30" x14ac:dyDescent="0.15">
      <c r="A649" s="3">
        <v>644</v>
      </c>
      <c r="B649" s="3" t="str">
        <f t="shared" si="70"/>
        <v>通天塔644层boss</v>
      </c>
      <c r="C649" s="3">
        <f>INDEX([5]通天塔!$F$47:$F$1046,A649)</f>
        <v>550</v>
      </c>
      <c r="D649" s="3">
        <f t="shared" ref="D649:D712" si="76">C649</f>
        <v>550</v>
      </c>
      <c r="E649" s="3" t="s">
        <v>25</v>
      </c>
      <c r="F649" s="3" t="s">
        <v>26</v>
      </c>
      <c r="G649" s="3">
        <v>30</v>
      </c>
      <c r="H649" s="3">
        <v>30</v>
      </c>
      <c r="I649" s="3">
        <v>0.2</v>
      </c>
      <c r="J649" s="4">
        <v>0.7</v>
      </c>
      <c r="K649" s="4">
        <v>1</v>
      </c>
      <c r="L649" s="4">
        <v>5</v>
      </c>
      <c r="M649" s="3">
        <v>1</v>
      </c>
      <c r="N649" s="3">
        <v>2</v>
      </c>
      <c r="O649" s="3">
        <f>HLOOKUP(O$5,[1]非R能力!$B$8:$F$558,$D649+1,0)</f>
        <v>2674530.2363424227</v>
      </c>
      <c r="P649" s="3">
        <f>HLOOKUP(P$5,[1]非R能力!$B$8:$F$558,$D649+1,0)</f>
        <v>371147.94865448773</v>
      </c>
      <c r="Q649" s="3">
        <f>HLOOKUP(Q$5,[1]非R能力!$B$8:$F$558,$D649+1,0)</f>
        <v>180663.03073300805</v>
      </c>
      <c r="R649" s="3">
        <f>HLOOKUP(R$5,[1]非R能力!$B$8:$F$558,$D649+1,0)</f>
        <v>56616.730527455926</v>
      </c>
      <c r="S649" s="3">
        <f>HLOOKUP(S$5,[1]非R能力!$B$8:$F$558,$D649+1,0)</f>
        <v>73368.568621644255</v>
      </c>
      <c r="T649" s="3">
        <f>INDEX([1]非R能力!$H$9:$H$558,D649)</f>
        <v>74359.2083312342</v>
      </c>
      <c r="U649" s="3">
        <f>IF(INDEX([1]非R能力!$FK$9:$FK$558,D649)=0,0,10)</f>
        <v>10</v>
      </c>
      <c r="V649" s="3">
        <f>IF(INDEX([1]非R能力!$FH$9:$FH$558,D649)=0,0,5000)</f>
        <v>5000</v>
      </c>
      <c r="W649" s="3">
        <f>HLOOKUP(W$5,[2]人物技能基础!$O$3:$Q$553,$D649+1,0)</f>
        <v>3.637142857142857</v>
      </c>
      <c r="X649" s="3">
        <f>HLOOKUP(X$5,[2]人物技能基础!$O$3:$Q$553,$D649+1,0)</f>
        <v>2.0186428571428574</v>
      </c>
      <c r="Y649" s="3">
        <f>HLOOKUP(Y$5,[2]人物技能基础!$O$3:$Q$553,$D649+1,0)</f>
        <v>99.964285714285708</v>
      </c>
      <c r="Z649" s="3">
        <f t="shared" si="71"/>
        <v>11320385</v>
      </c>
      <c r="AA649" s="3">
        <f t="shared" si="72"/>
        <v>198693</v>
      </c>
      <c r="AB649" s="3">
        <f t="shared" si="73"/>
        <v>74229</v>
      </c>
      <c r="AC649" s="3">
        <f t="shared" si="74"/>
        <v>73368</v>
      </c>
      <c r="AD649" s="3">
        <f t="shared" si="75"/>
        <v>80881</v>
      </c>
    </row>
    <row r="650" spans="1:30" x14ac:dyDescent="0.15">
      <c r="A650" s="3">
        <v>645</v>
      </c>
      <c r="B650" s="3" t="str">
        <f t="shared" si="70"/>
        <v>通天塔645层boss</v>
      </c>
      <c r="C650" s="3">
        <f>INDEX([5]通天塔!$F$47:$F$1046,A650)</f>
        <v>550</v>
      </c>
      <c r="D650" s="3">
        <f t="shared" si="76"/>
        <v>550</v>
      </c>
      <c r="E650" s="3" t="s">
        <v>25</v>
      </c>
      <c r="F650" s="3" t="s">
        <v>26</v>
      </c>
      <c r="G650" s="3">
        <v>30</v>
      </c>
      <c r="H650" s="3">
        <v>30</v>
      </c>
      <c r="I650" s="3">
        <v>0.2</v>
      </c>
      <c r="J650" s="4">
        <v>0.7</v>
      </c>
      <c r="K650" s="4">
        <v>1</v>
      </c>
      <c r="L650" s="4">
        <v>5</v>
      </c>
      <c r="M650" s="3">
        <v>1</v>
      </c>
      <c r="N650" s="3">
        <v>2</v>
      </c>
      <c r="O650" s="3">
        <f>HLOOKUP(O$5,[1]非R能力!$B$8:$F$558,$D650+1,0)</f>
        <v>2674530.2363424227</v>
      </c>
      <c r="P650" s="3">
        <f>HLOOKUP(P$5,[1]非R能力!$B$8:$F$558,$D650+1,0)</f>
        <v>371147.94865448773</v>
      </c>
      <c r="Q650" s="3">
        <f>HLOOKUP(Q$5,[1]非R能力!$B$8:$F$558,$D650+1,0)</f>
        <v>180663.03073300805</v>
      </c>
      <c r="R650" s="3">
        <f>HLOOKUP(R$5,[1]非R能力!$B$8:$F$558,$D650+1,0)</f>
        <v>56616.730527455926</v>
      </c>
      <c r="S650" s="3">
        <f>HLOOKUP(S$5,[1]非R能力!$B$8:$F$558,$D650+1,0)</f>
        <v>73368.568621644255</v>
      </c>
      <c r="T650" s="3">
        <f>INDEX([1]非R能力!$H$9:$H$558,D650)</f>
        <v>74359.2083312342</v>
      </c>
      <c r="U650" s="3">
        <f>IF(INDEX([1]非R能力!$FK$9:$FK$558,D650)=0,0,10)</f>
        <v>10</v>
      </c>
      <c r="V650" s="3">
        <f>IF(INDEX([1]非R能力!$FH$9:$FH$558,D650)=0,0,5000)</f>
        <v>5000</v>
      </c>
      <c r="W650" s="3">
        <f>HLOOKUP(W$5,[2]人物技能基础!$O$3:$Q$553,$D650+1,0)</f>
        <v>3.637142857142857</v>
      </c>
      <c r="X650" s="3">
        <f>HLOOKUP(X$5,[2]人物技能基础!$O$3:$Q$553,$D650+1,0)</f>
        <v>2.0186428571428574</v>
      </c>
      <c r="Y650" s="3">
        <f>HLOOKUP(Y$5,[2]人物技能基础!$O$3:$Q$553,$D650+1,0)</f>
        <v>99.964285714285708</v>
      </c>
      <c r="Z650" s="3">
        <f t="shared" si="71"/>
        <v>11320385</v>
      </c>
      <c r="AA650" s="3">
        <f t="shared" si="72"/>
        <v>198693</v>
      </c>
      <c r="AB650" s="3">
        <f t="shared" si="73"/>
        <v>74229</v>
      </c>
      <c r="AC650" s="3">
        <f t="shared" si="74"/>
        <v>73368</v>
      </c>
      <c r="AD650" s="3">
        <f t="shared" si="75"/>
        <v>80881</v>
      </c>
    </row>
    <row r="651" spans="1:30" x14ac:dyDescent="0.15">
      <c r="A651" s="3">
        <v>646</v>
      </c>
      <c r="B651" s="3" t="str">
        <f t="shared" si="70"/>
        <v>通天塔646层boss</v>
      </c>
      <c r="C651" s="3">
        <f>INDEX([5]通天塔!$F$47:$F$1046,A651)</f>
        <v>550</v>
      </c>
      <c r="D651" s="3">
        <f t="shared" si="76"/>
        <v>550</v>
      </c>
      <c r="E651" s="3" t="s">
        <v>25</v>
      </c>
      <c r="F651" s="3" t="s">
        <v>26</v>
      </c>
      <c r="G651" s="3">
        <v>30</v>
      </c>
      <c r="H651" s="3">
        <v>30</v>
      </c>
      <c r="I651" s="3">
        <v>0.2</v>
      </c>
      <c r="J651" s="4">
        <v>0.7</v>
      </c>
      <c r="K651" s="4">
        <v>1</v>
      </c>
      <c r="L651" s="4">
        <v>5</v>
      </c>
      <c r="M651" s="3">
        <v>1</v>
      </c>
      <c r="N651" s="3">
        <v>2</v>
      </c>
      <c r="O651" s="3">
        <f>HLOOKUP(O$5,[1]非R能力!$B$8:$F$558,$D651+1,0)</f>
        <v>2674530.2363424227</v>
      </c>
      <c r="P651" s="3">
        <f>HLOOKUP(P$5,[1]非R能力!$B$8:$F$558,$D651+1,0)</f>
        <v>371147.94865448773</v>
      </c>
      <c r="Q651" s="3">
        <f>HLOOKUP(Q$5,[1]非R能力!$B$8:$F$558,$D651+1,0)</f>
        <v>180663.03073300805</v>
      </c>
      <c r="R651" s="3">
        <f>HLOOKUP(R$5,[1]非R能力!$B$8:$F$558,$D651+1,0)</f>
        <v>56616.730527455926</v>
      </c>
      <c r="S651" s="3">
        <f>HLOOKUP(S$5,[1]非R能力!$B$8:$F$558,$D651+1,0)</f>
        <v>73368.568621644255</v>
      </c>
      <c r="T651" s="3">
        <f>INDEX([1]非R能力!$H$9:$H$558,D651)</f>
        <v>74359.2083312342</v>
      </c>
      <c r="U651" s="3">
        <f>IF(INDEX([1]非R能力!$FK$9:$FK$558,D651)=0,0,10)</f>
        <v>10</v>
      </c>
      <c r="V651" s="3">
        <f>IF(INDEX([1]非R能力!$FH$9:$FH$558,D651)=0,0,5000)</f>
        <v>5000</v>
      </c>
      <c r="W651" s="3">
        <f>HLOOKUP(W$5,[2]人物技能基础!$O$3:$Q$553,$D651+1,0)</f>
        <v>3.637142857142857</v>
      </c>
      <c r="X651" s="3">
        <f>HLOOKUP(X$5,[2]人物技能基础!$O$3:$Q$553,$D651+1,0)</f>
        <v>2.0186428571428574</v>
      </c>
      <c r="Y651" s="3">
        <f>HLOOKUP(Y$5,[2]人物技能基础!$O$3:$Q$553,$D651+1,0)</f>
        <v>99.964285714285708</v>
      </c>
      <c r="Z651" s="3">
        <f t="shared" si="71"/>
        <v>11320385</v>
      </c>
      <c r="AA651" s="3">
        <f t="shared" si="72"/>
        <v>198693</v>
      </c>
      <c r="AB651" s="3">
        <f t="shared" si="73"/>
        <v>74229</v>
      </c>
      <c r="AC651" s="3">
        <f t="shared" si="74"/>
        <v>73368</v>
      </c>
      <c r="AD651" s="3">
        <f t="shared" si="75"/>
        <v>80881</v>
      </c>
    </row>
    <row r="652" spans="1:30" x14ac:dyDescent="0.15">
      <c r="A652" s="3">
        <v>647</v>
      </c>
      <c r="B652" s="3" t="str">
        <f t="shared" si="70"/>
        <v>通天塔647层boss</v>
      </c>
      <c r="C652" s="3">
        <f>INDEX([5]通天塔!$F$47:$F$1046,A652)</f>
        <v>550</v>
      </c>
      <c r="D652" s="3">
        <f t="shared" si="76"/>
        <v>550</v>
      </c>
      <c r="E652" s="3" t="s">
        <v>25</v>
      </c>
      <c r="F652" s="3" t="s">
        <v>26</v>
      </c>
      <c r="G652" s="3">
        <v>30</v>
      </c>
      <c r="H652" s="3">
        <v>30</v>
      </c>
      <c r="I652" s="3">
        <v>0.2</v>
      </c>
      <c r="J652" s="4">
        <v>0.7</v>
      </c>
      <c r="K652" s="4">
        <v>1</v>
      </c>
      <c r="L652" s="4">
        <v>5</v>
      </c>
      <c r="M652" s="3">
        <v>1</v>
      </c>
      <c r="N652" s="3">
        <v>2</v>
      </c>
      <c r="O652" s="3">
        <f>HLOOKUP(O$5,[1]非R能力!$B$8:$F$558,$D652+1,0)</f>
        <v>2674530.2363424227</v>
      </c>
      <c r="P652" s="3">
        <f>HLOOKUP(P$5,[1]非R能力!$B$8:$F$558,$D652+1,0)</f>
        <v>371147.94865448773</v>
      </c>
      <c r="Q652" s="3">
        <f>HLOOKUP(Q$5,[1]非R能力!$B$8:$F$558,$D652+1,0)</f>
        <v>180663.03073300805</v>
      </c>
      <c r="R652" s="3">
        <f>HLOOKUP(R$5,[1]非R能力!$B$8:$F$558,$D652+1,0)</f>
        <v>56616.730527455926</v>
      </c>
      <c r="S652" s="3">
        <f>HLOOKUP(S$5,[1]非R能力!$B$8:$F$558,$D652+1,0)</f>
        <v>73368.568621644255</v>
      </c>
      <c r="T652" s="3">
        <f>INDEX([1]非R能力!$H$9:$H$558,D652)</f>
        <v>74359.2083312342</v>
      </c>
      <c r="U652" s="3">
        <f>IF(INDEX([1]非R能力!$FK$9:$FK$558,D652)=0,0,10)</f>
        <v>10</v>
      </c>
      <c r="V652" s="3">
        <f>IF(INDEX([1]非R能力!$FH$9:$FH$558,D652)=0,0,5000)</f>
        <v>5000</v>
      </c>
      <c r="W652" s="3">
        <f>HLOOKUP(W$5,[2]人物技能基础!$O$3:$Q$553,$D652+1,0)</f>
        <v>3.637142857142857</v>
      </c>
      <c r="X652" s="3">
        <f>HLOOKUP(X$5,[2]人物技能基础!$O$3:$Q$553,$D652+1,0)</f>
        <v>2.0186428571428574</v>
      </c>
      <c r="Y652" s="3">
        <f>HLOOKUP(Y$5,[2]人物技能基础!$O$3:$Q$553,$D652+1,0)</f>
        <v>99.964285714285708</v>
      </c>
      <c r="Z652" s="3">
        <f t="shared" si="71"/>
        <v>11320385</v>
      </c>
      <c r="AA652" s="3">
        <f t="shared" si="72"/>
        <v>198693</v>
      </c>
      <c r="AB652" s="3">
        <f t="shared" si="73"/>
        <v>74229</v>
      </c>
      <c r="AC652" s="3">
        <f t="shared" si="74"/>
        <v>73368</v>
      </c>
      <c r="AD652" s="3">
        <f t="shared" si="75"/>
        <v>80881</v>
      </c>
    </row>
    <row r="653" spans="1:30" x14ac:dyDescent="0.15">
      <c r="A653" s="3">
        <v>648</v>
      </c>
      <c r="B653" s="3" t="str">
        <f t="shared" si="70"/>
        <v>通天塔648层boss</v>
      </c>
      <c r="C653" s="3">
        <f>INDEX([5]通天塔!$F$47:$F$1046,A653)</f>
        <v>550</v>
      </c>
      <c r="D653" s="3">
        <f t="shared" si="76"/>
        <v>550</v>
      </c>
      <c r="E653" s="3" t="s">
        <v>25</v>
      </c>
      <c r="F653" s="3" t="s">
        <v>26</v>
      </c>
      <c r="G653" s="3">
        <v>30</v>
      </c>
      <c r="H653" s="3">
        <v>30</v>
      </c>
      <c r="I653" s="3">
        <v>0.2</v>
      </c>
      <c r="J653" s="4">
        <v>0.7</v>
      </c>
      <c r="K653" s="4">
        <v>1</v>
      </c>
      <c r="L653" s="4">
        <v>5</v>
      </c>
      <c r="M653" s="3">
        <v>1</v>
      </c>
      <c r="N653" s="3">
        <v>2</v>
      </c>
      <c r="O653" s="3">
        <f>HLOOKUP(O$5,[1]非R能力!$B$8:$F$558,$D653+1,0)</f>
        <v>2674530.2363424227</v>
      </c>
      <c r="P653" s="3">
        <f>HLOOKUP(P$5,[1]非R能力!$B$8:$F$558,$D653+1,0)</f>
        <v>371147.94865448773</v>
      </c>
      <c r="Q653" s="3">
        <f>HLOOKUP(Q$5,[1]非R能力!$B$8:$F$558,$D653+1,0)</f>
        <v>180663.03073300805</v>
      </c>
      <c r="R653" s="3">
        <f>HLOOKUP(R$5,[1]非R能力!$B$8:$F$558,$D653+1,0)</f>
        <v>56616.730527455926</v>
      </c>
      <c r="S653" s="3">
        <f>HLOOKUP(S$5,[1]非R能力!$B$8:$F$558,$D653+1,0)</f>
        <v>73368.568621644255</v>
      </c>
      <c r="T653" s="3">
        <f>INDEX([1]非R能力!$H$9:$H$558,D653)</f>
        <v>74359.2083312342</v>
      </c>
      <c r="U653" s="3">
        <f>IF(INDEX([1]非R能力!$FK$9:$FK$558,D653)=0,0,10)</f>
        <v>10</v>
      </c>
      <c r="V653" s="3">
        <f>IF(INDEX([1]非R能力!$FH$9:$FH$558,D653)=0,0,5000)</f>
        <v>5000</v>
      </c>
      <c r="W653" s="3">
        <f>HLOOKUP(W$5,[2]人物技能基础!$O$3:$Q$553,$D653+1,0)</f>
        <v>3.637142857142857</v>
      </c>
      <c r="X653" s="3">
        <f>HLOOKUP(X$5,[2]人物技能基础!$O$3:$Q$553,$D653+1,0)</f>
        <v>2.0186428571428574</v>
      </c>
      <c r="Y653" s="3">
        <f>HLOOKUP(Y$5,[2]人物技能基础!$O$3:$Q$553,$D653+1,0)</f>
        <v>99.964285714285708</v>
      </c>
      <c r="Z653" s="3">
        <f t="shared" si="71"/>
        <v>11320385</v>
      </c>
      <c r="AA653" s="3">
        <f t="shared" si="72"/>
        <v>198693</v>
      </c>
      <c r="AB653" s="3">
        <f t="shared" si="73"/>
        <v>74229</v>
      </c>
      <c r="AC653" s="3">
        <f t="shared" si="74"/>
        <v>73368</v>
      </c>
      <c r="AD653" s="3">
        <f t="shared" si="75"/>
        <v>80881</v>
      </c>
    </row>
    <row r="654" spans="1:30" x14ac:dyDescent="0.15">
      <c r="A654" s="3">
        <v>649</v>
      </c>
      <c r="B654" s="3" t="str">
        <f t="shared" si="70"/>
        <v>通天塔649层boss</v>
      </c>
      <c r="C654" s="3">
        <f>INDEX([5]通天塔!$F$47:$F$1046,A654)</f>
        <v>550</v>
      </c>
      <c r="D654" s="3">
        <f t="shared" si="76"/>
        <v>550</v>
      </c>
      <c r="E654" s="3" t="s">
        <v>25</v>
      </c>
      <c r="F654" s="3" t="s">
        <v>26</v>
      </c>
      <c r="G654" s="3">
        <v>30</v>
      </c>
      <c r="H654" s="3">
        <v>30</v>
      </c>
      <c r="I654" s="3">
        <v>0.2</v>
      </c>
      <c r="J654" s="4">
        <v>0.7</v>
      </c>
      <c r="K654" s="4">
        <v>1</v>
      </c>
      <c r="L654" s="4">
        <v>5</v>
      </c>
      <c r="M654" s="3">
        <v>1</v>
      </c>
      <c r="N654" s="3">
        <v>2</v>
      </c>
      <c r="O654" s="3">
        <f>HLOOKUP(O$5,[1]非R能力!$B$8:$F$558,$D654+1,0)</f>
        <v>2674530.2363424227</v>
      </c>
      <c r="P654" s="3">
        <f>HLOOKUP(P$5,[1]非R能力!$B$8:$F$558,$D654+1,0)</f>
        <v>371147.94865448773</v>
      </c>
      <c r="Q654" s="3">
        <f>HLOOKUP(Q$5,[1]非R能力!$B$8:$F$558,$D654+1,0)</f>
        <v>180663.03073300805</v>
      </c>
      <c r="R654" s="3">
        <f>HLOOKUP(R$5,[1]非R能力!$B$8:$F$558,$D654+1,0)</f>
        <v>56616.730527455926</v>
      </c>
      <c r="S654" s="3">
        <f>HLOOKUP(S$5,[1]非R能力!$B$8:$F$558,$D654+1,0)</f>
        <v>73368.568621644255</v>
      </c>
      <c r="T654" s="3">
        <f>INDEX([1]非R能力!$H$9:$H$558,D654)</f>
        <v>74359.2083312342</v>
      </c>
      <c r="U654" s="3">
        <f>IF(INDEX([1]非R能力!$FK$9:$FK$558,D654)=0,0,10)</f>
        <v>10</v>
      </c>
      <c r="V654" s="3">
        <f>IF(INDEX([1]非R能力!$FH$9:$FH$558,D654)=0,0,5000)</f>
        <v>5000</v>
      </c>
      <c r="W654" s="3">
        <f>HLOOKUP(W$5,[2]人物技能基础!$O$3:$Q$553,$D654+1,0)</f>
        <v>3.637142857142857</v>
      </c>
      <c r="X654" s="3">
        <f>HLOOKUP(X$5,[2]人物技能基础!$O$3:$Q$553,$D654+1,0)</f>
        <v>2.0186428571428574</v>
      </c>
      <c r="Y654" s="3">
        <f>HLOOKUP(Y$5,[2]人物技能基础!$O$3:$Q$553,$D654+1,0)</f>
        <v>99.964285714285708</v>
      </c>
      <c r="Z654" s="3">
        <f t="shared" si="71"/>
        <v>11320385</v>
      </c>
      <c r="AA654" s="3">
        <f t="shared" si="72"/>
        <v>198693</v>
      </c>
      <c r="AB654" s="3">
        <f t="shared" si="73"/>
        <v>74229</v>
      </c>
      <c r="AC654" s="3">
        <f t="shared" si="74"/>
        <v>73368</v>
      </c>
      <c r="AD654" s="3">
        <f t="shared" si="75"/>
        <v>80881</v>
      </c>
    </row>
    <row r="655" spans="1:30" x14ac:dyDescent="0.15">
      <c r="A655" s="3">
        <v>650</v>
      </c>
      <c r="B655" s="3" t="str">
        <f t="shared" si="70"/>
        <v>通天塔650层boss</v>
      </c>
      <c r="C655" s="3">
        <f>INDEX([5]通天塔!$F$47:$F$1046,A655)</f>
        <v>550</v>
      </c>
      <c r="D655" s="3">
        <f t="shared" si="76"/>
        <v>550</v>
      </c>
      <c r="E655" s="3" t="s">
        <v>25</v>
      </c>
      <c r="F655" s="3" t="s">
        <v>26</v>
      </c>
      <c r="G655" s="3">
        <v>30</v>
      </c>
      <c r="H655" s="3">
        <v>30</v>
      </c>
      <c r="I655" s="3">
        <v>0.2</v>
      </c>
      <c r="J655" s="4">
        <v>0.7</v>
      </c>
      <c r="K655" s="4">
        <v>1</v>
      </c>
      <c r="L655" s="4">
        <v>5</v>
      </c>
      <c r="M655" s="3">
        <v>1</v>
      </c>
      <c r="N655" s="3">
        <v>2</v>
      </c>
      <c r="O655" s="3">
        <f>HLOOKUP(O$5,[1]非R能力!$B$8:$F$558,$D655+1,0)</f>
        <v>2674530.2363424227</v>
      </c>
      <c r="P655" s="3">
        <f>HLOOKUP(P$5,[1]非R能力!$B$8:$F$558,$D655+1,0)</f>
        <v>371147.94865448773</v>
      </c>
      <c r="Q655" s="3">
        <f>HLOOKUP(Q$5,[1]非R能力!$B$8:$F$558,$D655+1,0)</f>
        <v>180663.03073300805</v>
      </c>
      <c r="R655" s="3">
        <f>HLOOKUP(R$5,[1]非R能力!$B$8:$F$558,$D655+1,0)</f>
        <v>56616.730527455926</v>
      </c>
      <c r="S655" s="3">
        <f>HLOOKUP(S$5,[1]非R能力!$B$8:$F$558,$D655+1,0)</f>
        <v>73368.568621644255</v>
      </c>
      <c r="T655" s="3">
        <f>INDEX([1]非R能力!$H$9:$H$558,D655)</f>
        <v>74359.2083312342</v>
      </c>
      <c r="U655" s="3">
        <f>IF(INDEX([1]非R能力!$FK$9:$FK$558,D655)=0,0,10)</f>
        <v>10</v>
      </c>
      <c r="V655" s="3">
        <f>IF(INDEX([1]非R能力!$FH$9:$FH$558,D655)=0,0,5000)</f>
        <v>5000</v>
      </c>
      <c r="W655" s="3">
        <f>HLOOKUP(W$5,[2]人物技能基础!$O$3:$Q$553,$D655+1,0)</f>
        <v>3.637142857142857</v>
      </c>
      <c r="X655" s="3">
        <f>HLOOKUP(X$5,[2]人物技能基础!$O$3:$Q$553,$D655+1,0)</f>
        <v>2.0186428571428574</v>
      </c>
      <c r="Y655" s="3">
        <f>HLOOKUP(Y$5,[2]人物技能基础!$O$3:$Q$553,$D655+1,0)</f>
        <v>99.964285714285708</v>
      </c>
      <c r="Z655" s="3">
        <f t="shared" si="71"/>
        <v>11320385</v>
      </c>
      <c r="AA655" s="3">
        <f t="shared" si="72"/>
        <v>198693</v>
      </c>
      <c r="AB655" s="3">
        <f t="shared" si="73"/>
        <v>74229</v>
      </c>
      <c r="AC655" s="3">
        <f t="shared" si="74"/>
        <v>73368</v>
      </c>
      <c r="AD655" s="3">
        <f t="shared" si="75"/>
        <v>80881</v>
      </c>
    </row>
    <row r="656" spans="1:30" x14ac:dyDescent="0.15">
      <c r="A656" s="3">
        <v>651</v>
      </c>
      <c r="B656" s="3" t="str">
        <f t="shared" si="70"/>
        <v>通天塔651层boss</v>
      </c>
      <c r="C656" s="3">
        <f>INDEX([5]通天塔!$F$47:$F$1046,A656)</f>
        <v>550</v>
      </c>
      <c r="D656" s="3">
        <f t="shared" si="76"/>
        <v>550</v>
      </c>
      <c r="E656" s="3" t="s">
        <v>25</v>
      </c>
      <c r="F656" s="3" t="s">
        <v>26</v>
      </c>
      <c r="G656" s="3">
        <v>30</v>
      </c>
      <c r="H656" s="3">
        <v>30</v>
      </c>
      <c r="I656" s="3">
        <v>0.2</v>
      </c>
      <c r="J656" s="4">
        <v>0.7</v>
      </c>
      <c r="K656" s="4">
        <v>1</v>
      </c>
      <c r="L656" s="4">
        <v>5</v>
      </c>
      <c r="M656" s="3">
        <v>1</v>
      </c>
      <c r="N656" s="3">
        <v>2</v>
      </c>
      <c r="O656" s="3">
        <f>HLOOKUP(O$5,[1]非R能力!$B$8:$F$558,$D656+1,0)</f>
        <v>2674530.2363424227</v>
      </c>
      <c r="P656" s="3">
        <f>HLOOKUP(P$5,[1]非R能力!$B$8:$F$558,$D656+1,0)</f>
        <v>371147.94865448773</v>
      </c>
      <c r="Q656" s="3">
        <f>HLOOKUP(Q$5,[1]非R能力!$B$8:$F$558,$D656+1,0)</f>
        <v>180663.03073300805</v>
      </c>
      <c r="R656" s="3">
        <f>HLOOKUP(R$5,[1]非R能力!$B$8:$F$558,$D656+1,0)</f>
        <v>56616.730527455926</v>
      </c>
      <c r="S656" s="3">
        <f>HLOOKUP(S$5,[1]非R能力!$B$8:$F$558,$D656+1,0)</f>
        <v>73368.568621644255</v>
      </c>
      <c r="T656" s="3">
        <f>INDEX([1]非R能力!$H$9:$H$558,D656)</f>
        <v>74359.2083312342</v>
      </c>
      <c r="U656" s="3">
        <f>IF(INDEX([1]非R能力!$FK$9:$FK$558,D656)=0,0,10)</f>
        <v>10</v>
      </c>
      <c r="V656" s="3">
        <f>IF(INDEX([1]非R能力!$FH$9:$FH$558,D656)=0,0,5000)</f>
        <v>5000</v>
      </c>
      <c r="W656" s="3">
        <f>HLOOKUP(W$5,[2]人物技能基础!$O$3:$Q$553,$D656+1,0)</f>
        <v>3.637142857142857</v>
      </c>
      <c r="X656" s="3">
        <f>HLOOKUP(X$5,[2]人物技能基础!$O$3:$Q$553,$D656+1,0)</f>
        <v>2.0186428571428574</v>
      </c>
      <c r="Y656" s="3">
        <f>HLOOKUP(Y$5,[2]人物技能基础!$O$3:$Q$553,$D656+1,0)</f>
        <v>99.964285714285708</v>
      </c>
      <c r="Z656" s="3">
        <f t="shared" si="71"/>
        <v>11320385</v>
      </c>
      <c r="AA656" s="3">
        <f t="shared" si="72"/>
        <v>198693</v>
      </c>
      <c r="AB656" s="3">
        <f t="shared" si="73"/>
        <v>74229</v>
      </c>
      <c r="AC656" s="3">
        <f t="shared" si="74"/>
        <v>73368</v>
      </c>
      <c r="AD656" s="3">
        <f t="shared" si="75"/>
        <v>80881</v>
      </c>
    </row>
    <row r="657" spans="1:30" x14ac:dyDescent="0.15">
      <c r="A657" s="3">
        <v>652</v>
      </c>
      <c r="B657" s="3" t="str">
        <f t="shared" si="70"/>
        <v>通天塔652层boss</v>
      </c>
      <c r="C657" s="3">
        <f>INDEX([5]通天塔!$F$47:$F$1046,A657)</f>
        <v>550</v>
      </c>
      <c r="D657" s="3">
        <f t="shared" si="76"/>
        <v>550</v>
      </c>
      <c r="E657" s="3" t="s">
        <v>25</v>
      </c>
      <c r="F657" s="3" t="s">
        <v>26</v>
      </c>
      <c r="G657" s="3">
        <v>30</v>
      </c>
      <c r="H657" s="3">
        <v>30</v>
      </c>
      <c r="I657" s="3">
        <v>0.2</v>
      </c>
      <c r="J657" s="4">
        <v>0.7</v>
      </c>
      <c r="K657" s="4">
        <v>1</v>
      </c>
      <c r="L657" s="4">
        <v>5</v>
      </c>
      <c r="M657" s="3">
        <v>1</v>
      </c>
      <c r="N657" s="3">
        <v>2</v>
      </c>
      <c r="O657" s="3">
        <f>HLOOKUP(O$5,[1]非R能力!$B$8:$F$558,$D657+1,0)</f>
        <v>2674530.2363424227</v>
      </c>
      <c r="P657" s="3">
        <f>HLOOKUP(P$5,[1]非R能力!$B$8:$F$558,$D657+1,0)</f>
        <v>371147.94865448773</v>
      </c>
      <c r="Q657" s="3">
        <f>HLOOKUP(Q$5,[1]非R能力!$B$8:$F$558,$D657+1,0)</f>
        <v>180663.03073300805</v>
      </c>
      <c r="R657" s="3">
        <f>HLOOKUP(R$5,[1]非R能力!$B$8:$F$558,$D657+1,0)</f>
        <v>56616.730527455926</v>
      </c>
      <c r="S657" s="3">
        <f>HLOOKUP(S$5,[1]非R能力!$B$8:$F$558,$D657+1,0)</f>
        <v>73368.568621644255</v>
      </c>
      <c r="T657" s="3">
        <f>INDEX([1]非R能力!$H$9:$H$558,D657)</f>
        <v>74359.2083312342</v>
      </c>
      <c r="U657" s="3">
        <f>IF(INDEX([1]非R能力!$FK$9:$FK$558,D657)=0,0,10)</f>
        <v>10</v>
      </c>
      <c r="V657" s="3">
        <f>IF(INDEX([1]非R能力!$FH$9:$FH$558,D657)=0,0,5000)</f>
        <v>5000</v>
      </c>
      <c r="W657" s="3">
        <f>HLOOKUP(W$5,[2]人物技能基础!$O$3:$Q$553,$D657+1,0)</f>
        <v>3.637142857142857</v>
      </c>
      <c r="X657" s="3">
        <f>HLOOKUP(X$5,[2]人物技能基础!$O$3:$Q$553,$D657+1,0)</f>
        <v>2.0186428571428574</v>
      </c>
      <c r="Y657" s="3">
        <f>HLOOKUP(Y$5,[2]人物技能基础!$O$3:$Q$553,$D657+1,0)</f>
        <v>99.964285714285708</v>
      </c>
      <c r="Z657" s="3">
        <f t="shared" si="71"/>
        <v>11320385</v>
      </c>
      <c r="AA657" s="3">
        <f t="shared" si="72"/>
        <v>198693</v>
      </c>
      <c r="AB657" s="3">
        <f t="shared" si="73"/>
        <v>74229</v>
      </c>
      <c r="AC657" s="3">
        <f t="shared" si="74"/>
        <v>73368</v>
      </c>
      <c r="AD657" s="3">
        <f t="shared" si="75"/>
        <v>80881</v>
      </c>
    </row>
    <row r="658" spans="1:30" x14ac:dyDescent="0.15">
      <c r="A658" s="3">
        <v>653</v>
      </c>
      <c r="B658" s="3" t="str">
        <f t="shared" si="70"/>
        <v>通天塔653层boss</v>
      </c>
      <c r="C658" s="3">
        <f>INDEX([5]通天塔!$F$47:$F$1046,A658)</f>
        <v>550</v>
      </c>
      <c r="D658" s="3">
        <f t="shared" si="76"/>
        <v>550</v>
      </c>
      <c r="E658" s="3" t="s">
        <v>25</v>
      </c>
      <c r="F658" s="3" t="s">
        <v>26</v>
      </c>
      <c r="G658" s="3">
        <v>30</v>
      </c>
      <c r="H658" s="3">
        <v>30</v>
      </c>
      <c r="I658" s="3">
        <v>0.2</v>
      </c>
      <c r="J658" s="4">
        <v>0.7</v>
      </c>
      <c r="K658" s="4">
        <v>1</v>
      </c>
      <c r="L658" s="4">
        <v>5</v>
      </c>
      <c r="M658" s="3">
        <v>1</v>
      </c>
      <c r="N658" s="3">
        <v>2</v>
      </c>
      <c r="O658" s="3">
        <f>HLOOKUP(O$5,[1]非R能力!$B$8:$F$558,$D658+1,0)</f>
        <v>2674530.2363424227</v>
      </c>
      <c r="P658" s="3">
        <f>HLOOKUP(P$5,[1]非R能力!$B$8:$F$558,$D658+1,0)</f>
        <v>371147.94865448773</v>
      </c>
      <c r="Q658" s="3">
        <f>HLOOKUP(Q$5,[1]非R能力!$B$8:$F$558,$D658+1,0)</f>
        <v>180663.03073300805</v>
      </c>
      <c r="R658" s="3">
        <f>HLOOKUP(R$5,[1]非R能力!$B$8:$F$558,$D658+1,0)</f>
        <v>56616.730527455926</v>
      </c>
      <c r="S658" s="3">
        <f>HLOOKUP(S$5,[1]非R能力!$B$8:$F$558,$D658+1,0)</f>
        <v>73368.568621644255</v>
      </c>
      <c r="T658" s="3">
        <f>INDEX([1]非R能力!$H$9:$H$558,D658)</f>
        <v>74359.2083312342</v>
      </c>
      <c r="U658" s="3">
        <f>IF(INDEX([1]非R能力!$FK$9:$FK$558,D658)=0,0,10)</f>
        <v>10</v>
      </c>
      <c r="V658" s="3">
        <f>IF(INDEX([1]非R能力!$FH$9:$FH$558,D658)=0,0,5000)</f>
        <v>5000</v>
      </c>
      <c r="W658" s="3">
        <f>HLOOKUP(W$5,[2]人物技能基础!$O$3:$Q$553,$D658+1,0)</f>
        <v>3.637142857142857</v>
      </c>
      <c r="X658" s="3">
        <f>HLOOKUP(X$5,[2]人物技能基础!$O$3:$Q$553,$D658+1,0)</f>
        <v>2.0186428571428574</v>
      </c>
      <c r="Y658" s="3">
        <f>HLOOKUP(Y$5,[2]人物技能基础!$O$3:$Q$553,$D658+1,0)</f>
        <v>99.964285714285708</v>
      </c>
      <c r="Z658" s="3">
        <f t="shared" si="71"/>
        <v>11320385</v>
      </c>
      <c r="AA658" s="3">
        <f t="shared" si="72"/>
        <v>198693</v>
      </c>
      <c r="AB658" s="3">
        <f t="shared" si="73"/>
        <v>74229</v>
      </c>
      <c r="AC658" s="3">
        <f t="shared" si="74"/>
        <v>73368</v>
      </c>
      <c r="AD658" s="3">
        <f t="shared" si="75"/>
        <v>80881</v>
      </c>
    </row>
    <row r="659" spans="1:30" x14ac:dyDescent="0.15">
      <c r="A659" s="3">
        <v>654</v>
      </c>
      <c r="B659" s="3" t="str">
        <f t="shared" si="70"/>
        <v>通天塔654层boss</v>
      </c>
      <c r="C659" s="3">
        <f>INDEX([5]通天塔!$F$47:$F$1046,A659)</f>
        <v>550</v>
      </c>
      <c r="D659" s="3">
        <f t="shared" si="76"/>
        <v>550</v>
      </c>
      <c r="E659" s="3" t="s">
        <v>25</v>
      </c>
      <c r="F659" s="3" t="s">
        <v>26</v>
      </c>
      <c r="G659" s="3">
        <v>30</v>
      </c>
      <c r="H659" s="3">
        <v>30</v>
      </c>
      <c r="I659" s="3">
        <v>0.2</v>
      </c>
      <c r="J659" s="4">
        <v>0.7</v>
      </c>
      <c r="K659" s="4">
        <v>1</v>
      </c>
      <c r="L659" s="4">
        <v>5</v>
      </c>
      <c r="M659" s="3">
        <v>1</v>
      </c>
      <c r="N659" s="3">
        <v>2</v>
      </c>
      <c r="O659" s="3">
        <f>HLOOKUP(O$5,[1]非R能力!$B$8:$F$558,$D659+1,0)</f>
        <v>2674530.2363424227</v>
      </c>
      <c r="P659" s="3">
        <f>HLOOKUP(P$5,[1]非R能力!$B$8:$F$558,$D659+1,0)</f>
        <v>371147.94865448773</v>
      </c>
      <c r="Q659" s="3">
        <f>HLOOKUP(Q$5,[1]非R能力!$B$8:$F$558,$D659+1,0)</f>
        <v>180663.03073300805</v>
      </c>
      <c r="R659" s="3">
        <f>HLOOKUP(R$5,[1]非R能力!$B$8:$F$558,$D659+1,0)</f>
        <v>56616.730527455926</v>
      </c>
      <c r="S659" s="3">
        <f>HLOOKUP(S$5,[1]非R能力!$B$8:$F$558,$D659+1,0)</f>
        <v>73368.568621644255</v>
      </c>
      <c r="T659" s="3">
        <f>INDEX([1]非R能力!$H$9:$H$558,D659)</f>
        <v>74359.2083312342</v>
      </c>
      <c r="U659" s="3">
        <f>IF(INDEX([1]非R能力!$FK$9:$FK$558,D659)=0,0,10)</f>
        <v>10</v>
      </c>
      <c r="V659" s="3">
        <f>IF(INDEX([1]非R能力!$FH$9:$FH$558,D659)=0,0,5000)</f>
        <v>5000</v>
      </c>
      <c r="W659" s="3">
        <f>HLOOKUP(W$5,[2]人物技能基础!$O$3:$Q$553,$D659+1,0)</f>
        <v>3.637142857142857</v>
      </c>
      <c r="X659" s="3">
        <f>HLOOKUP(X$5,[2]人物技能基础!$O$3:$Q$553,$D659+1,0)</f>
        <v>2.0186428571428574</v>
      </c>
      <c r="Y659" s="3">
        <f>HLOOKUP(Y$5,[2]人物技能基础!$O$3:$Q$553,$D659+1,0)</f>
        <v>99.964285714285708</v>
      </c>
      <c r="Z659" s="3">
        <f t="shared" si="71"/>
        <v>11320385</v>
      </c>
      <c r="AA659" s="3">
        <f t="shared" si="72"/>
        <v>198693</v>
      </c>
      <c r="AB659" s="3">
        <f t="shared" si="73"/>
        <v>74229</v>
      </c>
      <c r="AC659" s="3">
        <f t="shared" si="74"/>
        <v>73368</v>
      </c>
      <c r="AD659" s="3">
        <f t="shared" si="75"/>
        <v>80881</v>
      </c>
    </row>
    <row r="660" spans="1:30" x14ac:dyDescent="0.15">
      <c r="A660" s="3">
        <v>655</v>
      </c>
      <c r="B660" s="3" t="str">
        <f t="shared" si="70"/>
        <v>通天塔655层boss</v>
      </c>
      <c r="C660" s="3">
        <f>INDEX([5]通天塔!$F$47:$F$1046,A660)</f>
        <v>550</v>
      </c>
      <c r="D660" s="3">
        <f t="shared" si="76"/>
        <v>550</v>
      </c>
      <c r="E660" s="3" t="s">
        <v>25</v>
      </c>
      <c r="F660" s="3" t="s">
        <v>26</v>
      </c>
      <c r="G660" s="3">
        <v>30</v>
      </c>
      <c r="H660" s="3">
        <v>30</v>
      </c>
      <c r="I660" s="3">
        <v>0.2</v>
      </c>
      <c r="J660" s="4">
        <v>0.7</v>
      </c>
      <c r="K660" s="4">
        <v>1</v>
      </c>
      <c r="L660" s="4">
        <v>5</v>
      </c>
      <c r="M660" s="3">
        <v>1</v>
      </c>
      <c r="N660" s="3">
        <v>2</v>
      </c>
      <c r="O660" s="3">
        <f>HLOOKUP(O$5,[1]非R能力!$B$8:$F$558,$D660+1,0)</f>
        <v>2674530.2363424227</v>
      </c>
      <c r="P660" s="3">
        <f>HLOOKUP(P$5,[1]非R能力!$B$8:$F$558,$D660+1,0)</f>
        <v>371147.94865448773</v>
      </c>
      <c r="Q660" s="3">
        <f>HLOOKUP(Q$5,[1]非R能力!$B$8:$F$558,$D660+1,0)</f>
        <v>180663.03073300805</v>
      </c>
      <c r="R660" s="3">
        <f>HLOOKUP(R$5,[1]非R能力!$B$8:$F$558,$D660+1,0)</f>
        <v>56616.730527455926</v>
      </c>
      <c r="S660" s="3">
        <f>HLOOKUP(S$5,[1]非R能力!$B$8:$F$558,$D660+1,0)</f>
        <v>73368.568621644255</v>
      </c>
      <c r="T660" s="3">
        <f>INDEX([1]非R能力!$H$9:$H$558,D660)</f>
        <v>74359.2083312342</v>
      </c>
      <c r="U660" s="3">
        <f>IF(INDEX([1]非R能力!$FK$9:$FK$558,D660)=0,0,10)</f>
        <v>10</v>
      </c>
      <c r="V660" s="3">
        <f>IF(INDEX([1]非R能力!$FH$9:$FH$558,D660)=0,0,5000)</f>
        <v>5000</v>
      </c>
      <c r="W660" s="3">
        <f>HLOOKUP(W$5,[2]人物技能基础!$O$3:$Q$553,$D660+1,0)</f>
        <v>3.637142857142857</v>
      </c>
      <c r="X660" s="3">
        <f>HLOOKUP(X$5,[2]人物技能基础!$O$3:$Q$553,$D660+1,0)</f>
        <v>2.0186428571428574</v>
      </c>
      <c r="Y660" s="3">
        <f>HLOOKUP(Y$5,[2]人物技能基础!$O$3:$Q$553,$D660+1,0)</f>
        <v>99.964285714285708</v>
      </c>
      <c r="Z660" s="3">
        <f t="shared" si="71"/>
        <v>11320385</v>
      </c>
      <c r="AA660" s="3">
        <f t="shared" si="72"/>
        <v>198693</v>
      </c>
      <c r="AB660" s="3">
        <f t="shared" si="73"/>
        <v>74229</v>
      </c>
      <c r="AC660" s="3">
        <f t="shared" si="74"/>
        <v>73368</v>
      </c>
      <c r="AD660" s="3">
        <f t="shared" si="75"/>
        <v>80881</v>
      </c>
    </row>
    <row r="661" spans="1:30" x14ac:dyDescent="0.15">
      <c r="A661" s="3">
        <v>656</v>
      </c>
      <c r="B661" s="3" t="str">
        <f t="shared" si="70"/>
        <v>通天塔656层boss</v>
      </c>
      <c r="C661" s="3">
        <f>INDEX([5]通天塔!$F$47:$F$1046,A661)</f>
        <v>550</v>
      </c>
      <c r="D661" s="3">
        <f t="shared" si="76"/>
        <v>550</v>
      </c>
      <c r="E661" s="3" t="s">
        <v>25</v>
      </c>
      <c r="F661" s="3" t="s">
        <v>26</v>
      </c>
      <c r="G661" s="3">
        <v>30</v>
      </c>
      <c r="H661" s="3">
        <v>30</v>
      </c>
      <c r="I661" s="3">
        <v>0.2</v>
      </c>
      <c r="J661" s="4">
        <v>0.7</v>
      </c>
      <c r="K661" s="4">
        <v>1</v>
      </c>
      <c r="L661" s="4">
        <v>5</v>
      </c>
      <c r="M661" s="3">
        <v>1</v>
      </c>
      <c r="N661" s="3">
        <v>2</v>
      </c>
      <c r="O661" s="3">
        <f>HLOOKUP(O$5,[1]非R能力!$B$8:$F$558,$D661+1,0)</f>
        <v>2674530.2363424227</v>
      </c>
      <c r="P661" s="3">
        <f>HLOOKUP(P$5,[1]非R能力!$B$8:$F$558,$D661+1,0)</f>
        <v>371147.94865448773</v>
      </c>
      <c r="Q661" s="3">
        <f>HLOOKUP(Q$5,[1]非R能力!$B$8:$F$558,$D661+1,0)</f>
        <v>180663.03073300805</v>
      </c>
      <c r="R661" s="3">
        <f>HLOOKUP(R$5,[1]非R能力!$B$8:$F$558,$D661+1,0)</f>
        <v>56616.730527455926</v>
      </c>
      <c r="S661" s="3">
        <f>HLOOKUP(S$5,[1]非R能力!$B$8:$F$558,$D661+1,0)</f>
        <v>73368.568621644255</v>
      </c>
      <c r="T661" s="3">
        <f>INDEX([1]非R能力!$H$9:$H$558,D661)</f>
        <v>74359.2083312342</v>
      </c>
      <c r="U661" s="3">
        <f>IF(INDEX([1]非R能力!$FK$9:$FK$558,D661)=0,0,10)</f>
        <v>10</v>
      </c>
      <c r="V661" s="3">
        <f>IF(INDEX([1]非R能力!$FH$9:$FH$558,D661)=0,0,5000)</f>
        <v>5000</v>
      </c>
      <c r="W661" s="3">
        <f>HLOOKUP(W$5,[2]人物技能基础!$O$3:$Q$553,$D661+1,0)</f>
        <v>3.637142857142857</v>
      </c>
      <c r="X661" s="3">
        <f>HLOOKUP(X$5,[2]人物技能基础!$O$3:$Q$553,$D661+1,0)</f>
        <v>2.0186428571428574</v>
      </c>
      <c r="Y661" s="3">
        <f>HLOOKUP(Y$5,[2]人物技能基础!$O$3:$Q$553,$D661+1,0)</f>
        <v>99.964285714285708</v>
      </c>
      <c r="Z661" s="3">
        <f t="shared" si="71"/>
        <v>11320385</v>
      </c>
      <c r="AA661" s="3">
        <f t="shared" si="72"/>
        <v>198693</v>
      </c>
      <c r="AB661" s="3">
        <f t="shared" si="73"/>
        <v>74229</v>
      </c>
      <c r="AC661" s="3">
        <f t="shared" si="74"/>
        <v>73368</v>
      </c>
      <c r="AD661" s="3">
        <f t="shared" si="75"/>
        <v>80881</v>
      </c>
    </row>
    <row r="662" spans="1:30" x14ac:dyDescent="0.15">
      <c r="A662" s="3">
        <v>657</v>
      </c>
      <c r="B662" s="3" t="str">
        <f t="shared" si="70"/>
        <v>通天塔657层boss</v>
      </c>
      <c r="C662" s="3">
        <f>INDEX([5]通天塔!$F$47:$F$1046,A662)</f>
        <v>550</v>
      </c>
      <c r="D662" s="3">
        <f t="shared" si="76"/>
        <v>550</v>
      </c>
      <c r="E662" s="3" t="s">
        <v>25</v>
      </c>
      <c r="F662" s="3" t="s">
        <v>26</v>
      </c>
      <c r="G662" s="3">
        <v>30</v>
      </c>
      <c r="H662" s="3">
        <v>30</v>
      </c>
      <c r="I662" s="3">
        <v>0.2</v>
      </c>
      <c r="J662" s="4">
        <v>0.7</v>
      </c>
      <c r="K662" s="4">
        <v>1</v>
      </c>
      <c r="L662" s="4">
        <v>5</v>
      </c>
      <c r="M662" s="3">
        <v>1</v>
      </c>
      <c r="N662" s="3">
        <v>2</v>
      </c>
      <c r="O662" s="3">
        <f>HLOOKUP(O$5,[1]非R能力!$B$8:$F$558,$D662+1,0)</f>
        <v>2674530.2363424227</v>
      </c>
      <c r="P662" s="3">
        <f>HLOOKUP(P$5,[1]非R能力!$B$8:$F$558,$D662+1,0)</f>
        <v>371147.94865448773</v>
      </c>
      <c r="Q662" s="3">
        <f>HLOOKUP(Q$5,[1]非R能力!$B$8:$F$558,$D662+1,0)</f>
        <v>180663.03073300805</v>
      </c>
      <c r="R662" s="3">
        <f>HLOOKUP(R$5,[1]非R能力!$B$8:$F$558,$D662+1,0)</f>
        <v>56616.730527455926</v>
      </c>
      <c r="S662" s="3">
        <f>HLOOKUP(S$5,[1]非R能力!$B$8:$F$558,$D662+1,0)</f>
        <v>73368.568621644255</v>
      </c>
      <c r="T662" s="3">
        <f>INDEX([1]非R能力!$H$9:$H$558,D662)</f>
        <v>74359.2083312342</v>
      </c>
      <c r="U662" s="3">
        <f>IF(INDEX([1]非R能力!$FK$9:$FK$558,D662)=0,0,10)</f>
        <v>10</v>
      </c>
      <c r="V662" s="3">
        <f>IF(INDEX([1]非R能力!$FH$9:$FH$558,D662)=0,0,5000)</f>
        <v>5000</v>
      </c>
      <c r="W662" s="3">
        <f>HLOOKUP(W$5,[2]人物技能基础!$O$3:$Q$553,$D662+1,0)</f>
        <v>3.637142857142857</v>
      </c>
      <c r="X662" s="3">
        <f>HLOOKUP(X$5,[2]人物技能基础!$O$3:$Q$553,$D662+1,0)</f>
        <v>2.0186428571428574</v>
      </c>
      <c r="Y662" s="3">
        <f>HLOOKUP(Y$5,[2]人物技能基础!$O$3:$Q$553,$D662+1,0)</f>
        <v>99.964285714285708</v>
      </c>
      <c r="Z662" s="3">
        <f t="shared" si="71"/>
        <v>11320385</v>
      </c>
      <c r="AA662" s="3">
        <f t="shared" si="72"/>
        <v>198693</v>
      </c>
      <c r="AB662" s="3">
        <f t="shared" si="73"/>
        <v>74229</v>
      </c>
      <c r="AC662" s="3">
        <f t="shared" si="74"/>
        <v>73368</v>
      </c>
      <c r="AD662" s="3">
        <f t="shared" si="75"/>
        <v>80881</v>
      </c>
    </row>
    <row r="663" spans="1:30" x14ac:dyDescent="0.15">
      <c r="A663" s="3">
        <v>658</v>
      </c>
      <c r="B663" s="3" t="str">
        <f t="shared" si="70"/>
        <v>通天塔658层boss</v>
      </c>
      <c r="C663" s="3">
        <f>INDEX([5]通天塔!$F$47:$F$1046,A663)</f>
        <v>550</v>
      </c>
      <c r="D663" s="3">
        <f t="shared" si="76"/>
        <v>550</v>
      </c>
      <c r="E663" s="3" t="s">
        <v>25</v>
      </c>
      <c r="F663" s="3" t="s">
        <v>26</v>
      </c>
      <c r="G663" s="3">
        <v>30</v>
      </c>
      <c r="H663" s="3">
        <v>30</v>
      </c>
      <c r="I663" s="3">
        <v>0.2</v>
      </c>
      <c r="J663" s="4">
        <v>0.7</v>
      </c>
      <c r="K663" s="4">
        <v>1</v>
      </c>
      <c r="L663" s="4">
        <v>5</v>
      </c>
      <c r="M663" s="3">
        <v>1</v>
      </c>
      <c r="N663" s="3">
        <v>2</v>
      </c>
      <c r="O663" s="3">
        <f>HLOOKUP(O$5,[1]非R能力!$B$8:$F$558,$D663+1,0)</f>
        <v>2674530.2363424227</v>
      </c>
      <c r="P663" s="3">
        <f>HLOOKUP(P$5,[1]非R能力!$B$8:$F$558,$D663+1,0)</f>
        <v>371147.94865448773</v>
      </c>
      <c r="Q663" s="3">
        <f>HLOOKUP(Q$5,[1]非R能力!$B$8:$F$558,$D663+1,0)</f>
        <v>180663.03073300805</v>
      </c>
      <c r="R663" s="3">
        <f>HLOOKUP(R$5,[1]非R能力!$B$8:$F$558,$D663+1,0)</f>
        <v>56616.730527455926</v>
      </c>
      <c r="S663" s="3">
        <f>HLOOKUP(S$5,[1]非R能力!$B$8:$F$558,$D663+1,0)</f>
        <v>73368.568621644255</v>
      </c>
      <c r="T663" s="3">
        <f>INDEX([1]非R能力!$H$9:$H$558,D663)</f>
        <v>74359.2083312342</v>
      </c>
      <c r="U663" s="3">
        <f>IF(INDEX([1]非R能力!$FK$9:$FK$558,D663)=0,0,10)</f>
        <v>10</v>
      </c>
      <c r="V663" s="3">
        <f>IF(INDEX([1]非R能力!$FH$9:$FH$558,D663)=0,0,5000)</f>
        <v>5000</v>
      </c>
      <c r="W663" s="3">
        <f>HLOOKUP(W$5,[2]人物技能基础!$O$3:$Q$553,$D663+1,0)</f>
        <v>3.637142857142857</v>
      </c>
      <c r="X663" s="3">
        <f>HLOOKUP(X$5,[2]人物技能基础!$O$3:$Q$553,$D663+1,0)</f>
        <v>2.0186428571428574</v>
      </c>
      <c r="Y663" s="3">
        <f>HLOOKUP(Y$5,[2]人物技能基础!$O$3:$Q$553,$D663+1,0)</f>
        <v>99.964285714285708</v>
      </c>
      <c r="Z663" s="3">
        <f t="shared" si="71"/>
        <v>11320385</v>
      </c>
      <c r="AA663" s="3">
        <f t="shared" si="72"/>
        <v>198693</v>
      </c>
      <c r="AB663" s="3">
        <f t="shared" si="73"/>
        <v>74229</v>
      </c>
      <c r="AC663" s="3">
        <f t="shared" si="74"/>
        <v>73368</v>
      </c>
      <c r="AD663" s="3">
        <f t="shared" si="75"/>
        <v>80881</v>
      </c>
    </row>
    <row r="664" spans="1:30" x14ac:dyDescent="0.15">
      <c r="A664" s="3">
        <v>659</v>
      </c>
      <c r="B664" s="3" t="str">
        <f t="shared" si="70"/>
        <v>通天塔659层boss</v>
      </c>
      <c r="C664" s="3">
        <f>INDEX([5]通天塔!$F$47:$F$1046,A664)</f>
        <v>550</v>
      </c>
      <c r="D664" s="3">
        <f t="shared" si="76"/>
        <v>550</v>
      </c>
      <c r="E664" s="3" t="s">
        <v>25</v>
      </c>
      <c r="F664" s="3" t="s">
        <v>26</v>
      </c>
      <c r="G664" s="3">
        <v>30</v>
      </c>
      <c r="H664" s="3">
        <v>30</v>
      </c>
      <c r="I664" s="3">
        <v>0.2</v>
      </c>
      <c r="J664" s="4">
        <v>0.7</v>
      </c>
      <c r="K664" s="4">
        <v>1</v>
      </c>
      <c r="L664" s="4">
        <v>5</v>
      </c>
      <c r="M664" s="3">
        <v>1</v>
      </c>
      <c r="N664" s="3">
        <v>2</v>
      </c>
      <c r="O664" s="3">
        <f>HLOOKUP(O$5,[1]非R能力!$B$8:$F$558,$D664+1,0)</f>
        <v>2674530.2363424227</v>
      </c>
      <c r="P664" s="3">
        <f>HLOOKUP(P$5,[1]非R能力!$B$8:$F$558,$D664+1,0)</f>
        <v>371147.94865448773</v>
      </c>
      <c r="Q664" s="3">
        <f>HLOOKUP(Q$5,[1]非R能力!$B$8:$F$558,$D664+1,0)</f>
        <v>180663.03073300805</v>
      </c>
      <c r="R664" s="3">
        <f>HLOOKUP(R$5,[1]非R能力!$B$8:$F$558,$D664+1,0)</f>
        <v>56616.730527455926</v>
      </c>
      <c r="S664" s="3">
        <f>HLOOKUP(S$5,[1]非R能力!$B$8:$F$558,$D664+1,0)</f>
        <v>73368.568621644255</v>
      </c>
      <c r="T664" s="3">
        <f>INDEX([1]非R能力!$H$9:$H$558,D664)</f>
        <v>74359.2083312342</v>
      </c>
      <c r="U664" s="3">
        <f>IF(INDEX([1]非R能力!$FK$9:$FK$558,D664)=0,0,10)</f>
        <v>10</v>
      </c>
      <c r="V664" s="3">
        <f>IF(INDEX([1]非R能力!$FH$9:$FH$558,D664)=0,0,5000)</f>
        <v>5000</v>
      </c>
      <c r="W664" s="3">
        <f>HLOOKUP(W$5,[2]人物技能基础!$O$3:$Q$553,$D664+1,0)</f>
        <v>3.637142857142857</v>
      </c>
      <c r="X664" s="3">
        <f>HLOOKUP(X$5,[2]人物技能基础!$O$3:$Q$553,$D664+1,0)</f>
        <v>2.0186428571428574</v>
      </c>
      <c r="Y664" s="3">
        <f>HLOOKUP(Y$5,[2]人物技能基础!$O$3:$Q$553,$D664+1,0)</f>
        <v>99.964285714285708</v>
      </c>
      <c r="Z664" s="3">
        <f t="shared" si="71"/>
        <v>11320385</v>
      </c>
      <c r="AA664" s="3">
        <f t="shared" si="72"/>
        <v>198693</v>
      </c>
      <c r="AB664" s="3">
        <f t="shared" si="73"/>
        <v>74229</v>
      </c>
      <c r="AC664" s="3">
        <f t="shared" si="74"/>
        <v>73368</v>
      </c>
      <c r="AD664" s="3">
        <f t="shared" si="75"/>
        <v>80881</v>
      </c>
    </row>
    <row r="665" spans="1:30" x14ac:dyDescent="0.15">
      <c r="A665" s="3">
        <v>660</v>
      </c>
      <c r="B665" s="3" t="str">
        <f t="shared" si="70"/>
        <v>通天塔660层boss</v>
      </c>
      <c r="C665" s="3">
        <f>INDEX([5]通天塔!$F$47:$F$1046,A665)</f>
        <v>550</v>
      </c>
      <c r="D665" s="3">
        <f t="shared" si="76"/>
        <v>550</v>
      </c>
      <c r="E665" s="3" t="s">
        <v>25</v>
      </c>
      <c r="F665" s="3" t="s">
        <v>26</v>
      </c>
      <c r="G665" s="3">
        <v>30</v>
      </c>
      <c r="H665" s="3">
        <v>30</v>
      </c>
      <c r="I665" s="3">
        <v>0.2</v>
      </c>
      <c r="J665" s="4">
        <v>0.7</v>
      </c>
      <c r="K665" s="4">
        <v>1</v>
      </c>
      <c r="L665" s="4">
        <v>5</v>
      </c>
      <c r="M665" s="3">
        <v>1</v>
      </c>
      <c r="N665" s="3">
        <v>2</v>
      </c>
      <c r="O665" s="3">
        <f>HLOOKUP(O$5,[1]非R能力!$B$8:$F$558,$D665+1,0)</f>
        <v>2674530.2363424227</v>
      </c>
      <c r="P665" s="3">
        <f>HLOOKUP(P$5,[1]非R能力!$B$8:$F$558,$D665+1,0)</f>
        <v>371147.94865448773</v>
      </c>
      <c r="Q665" s="3">
        <f>HLOOKUP(Q$5,[1]非R能力!$B$8:$F$558,$D665+1,0)</f>
        <v>180663.03073300805</v>
      </c>
      <c r="R665" s="3">
        <f>HLOOKUP(R$5,[1]非R能力!$B$8:$F$558,$D665+1,0)</f>
        <v>56616.730527455926</v>
      </c>
      <c r="S665" s="3">
        <f>HLOOKUP(S$5,[1]非R能力!$B$8:$F$558,$D665+1,0)</f>
        <v>73368.568621644255</v>
      </c>
      <c r="T665" s="3">
        <f>INDEX([1]非R能力!$H$9:$H$558,D665)</f>
        <v>74359.2083312342</v>
      </c>
      <c r="U665" s="3">
        <f>IF(INDEX([1]非R能力!$FK$9:$FK$558,D665)=0,0,10)</f>
        <v>10</v>
      </c>
      <c r="V665" s="3">
        <f>IF(INDEX([1]非R能力!$FH$9:$FH$558,D665)=0,0,5000)</f>
        <v>5000</v>
      </c>
      <c r="W665" s="3">
        <f>HLOOKUP(W$5,[2]人物技能基础!$O$3:$Q$553,$D665+1,0)</f>
        <v>3.637142857142857</v>
      </c>
      <c r="X665" s="3">
        <f>HLOOKUP(X$5,[2]人物技能基础!$O$3:$Q$553,$D665+1,0)</f>
        <v>2.0186428571428574</v>
      </c>
      <c r="Y665" s="3">
        <f>HLOOKUP(Y$5,[2]人物技能基础!$O$3:$Q$553,$D665+1,0)</f>
        <v>99.964285714285708</v>
      </c>
      <c r="Z665" s="3">
        <f t="shared" si="71"/>
        <v>11320385</v>
      </c>
      <c r="AA665" s="3">
        <f t="shared" si="72"/>
        <v>198693</v>
      </c>
      <c r="AB665" s="3">
        <f t="shared" si="73"/>
        <v>74229</v>
      </c>
      <c r="AC665" s="3">
        <f t="shared" si="74"/>
        <v>73368</v>
      </c>
      <c r="AD665" s="3">
        <f t="shared" si="75"/>
        <v>80881</v>
      </c>
    </row>
    <row r="666" spans="1:30" x14ac:dyDescent="0.15">
      <c r="A666" s="3">
        <v>661</v>
      </c>
      <c r="B666" s="3" t="str">
        <f t="shared" si="70"/>
        <v>通天塔661层boss</v>
      </c>
      <c r="C666" s="3">
        <f>INDEX([5]通天塔!$F$47:$F$1046,A666)</f>
        <v>550</v>
      </c>
      <c r="D666" s="3">
        <f t="shared" si="76"/>
        <v>550</v>
      </c>
      <c r="E666" s="3" t="s">
        <v>25</v>
      </c>
      <c r="F666" s="3" t="s">
        <v>26</v>
      </c>
      <c r="G666" s="3">
        <v>30</v>
      </c>
      <c r="H666" s="3">
        <v>30</v>
      </c>
      <c r="I666" s="3">
        <v>0.2</v>
      </c>
      <c r="J666" s="4">
        <v>0.7</v>
      </c>
      <c r="K666" s="4">
        <v>1</v>
      </c>
      <c r="L666" s="4">
        <v>5</v>
      </c>
      <c r="M666" s="3">
        <v>1</v>
      </c>
      <c r="N666" s="3">
        <v>2</v>
      </c>
      <c r="O666" s="3">
        <f>HLOOKUP(O$5,[1]非R能力!$B$8:$F$558,$D666+1,0)</f>
        <v>2674530.2363424227</v>
      </c>
      <c r="P666" s="3">
        <f>HLOOKUP(P$5,[1]非R能力!$B$8:$F$558,$D666+1,0)</f>
        <v>371147.94865448773</v>
      </c>
      <c r="Q666" s="3">
        <f>HLOOKUP(Q$5,[1]非R能力!$B$8:$F$558,$D666+1,0)</f>
        <v>180663.03073300805</v>
      </c>
      <c r="R666" s="3">
        <f>HLOOKUP(R$5,[1]非R能力!$B$8:$F$558,$D666+1,0)</f>
        <v>56616.730527455926</v>
      </c>
      <c r="S666" s="3">
        <f>HLOOKUP(S$5,[1]非R能力!$B$8:$F$558,$D666+1,0)</f>
        <v>73368.568621644255</v>
      </c>
      <c r="T666" s="3">
        <f>INDEX([1]非R能力!$H$9:$H$558,D666)</f>
        <v>74359.2083312342</v>
      </c>
      <c r="U666" s="3">
        <f>IF(INDEX([1]非R能力!$FK$9:$FK$558,D666)=0,0,10)</f>
        <v>10</v>
      </c>
      <c r="V666" s="3">
        <f>IF(INDEX([1]非R能力!$FH$9:$FH$558,D666)=0,0,5000)</f>
        <v>5000</v>
      </c>
      <c r="W666" s="3">
        <f>HLOOKUP(W$5,[2]人物技能基础!$O$3:$Q$553,$D666+1,0)</f>
        <v>3.637142857142857</v>
      </c>
      <c r="X666" s="3">
        <f>HLOOKUP(X$5,[2]人物技能基础!$O$3:$Q$553,$D666+1,0)</f>
        <v>2.0186428571428574</v>
      </c>
      <c r="Y666" s="3">
        <f>HLOOKUP(Y$5,[2]人物技能基础!$O$3:$Q$553,$D666+1,0)</f>
        <v>99.964285714285708</v>
      </c>
      <c r="Z666" s="3">
        <f t="shared" si="71"/>
        <v>11320385</v>
      </c>
      <c r="AA666" s="3">
        <f t="shared" si="72"/>
        <v>198693</v>
      </c>
      <c r="AB666" s="3">
        <f t="shared" si="73"/>
        <v>74229</v>
      </c>
      <c r="AC666" s="3">
        <f t="shared" si="74"/>
        <v>73368</v>
      </c>
      <c r="AD666" s="3">
        <f t="shared" si="75"/>
        <v>80881</v>
      </c>
    </row>
    <row r="667" spans="1:30" x14ac:dyDescent="0.15">
      <c r="A667" s="3">
        <v>662</v>
      </c>
      <c r="B667" s="3" t="str">
        <f t="shared" si="70"/>
        <v>通天塔662层boss</v>
      </c>
      <c r="C667" s="3">
        <f>INDEX([5]通天塔!$F$47:$F$1046,A667)</f>
        <v>550</v>
      </c>
      <c r="D667" s="3">
        <f t="shared" si="76"/>
        <v>550</v>
      </c>
      <c r="E667" s="3" t="s">
        <v>25</v>
      </c>
      <c r="F667" s="3" t="s">
        <v>26</v>
      </c>
      <c r="G667" s="3">
        <v>30</v>
      </c>
      <c r="H667" s="3">
        <v>30</v>
      </c>
      <c r="I667" s="3">
        <v>0.2</v>
      </c>
      <c r="J667" s="4">
        <v>0.7</v>
      </c>
      <c r="K667" s="4">
        <v>1</v>
      </c>
      <c r="L667" s="4">
        <v>5</v>
      </c>
      <c r="M667" s="3">
        <v>1</v>
      </c>
      <c r="N667" s="3">
        <v>2</v>
      </c>
      <c r="O667" s="3">
        <f>HLOOKUP(O$5,[1]非R能力!$B$8:$F$558,$D667+1,0)</f>
        <v>2674530.2363424227</v>
      </c>
      <c r="P667" s="3">
        <f>HLOOKUP(P$5,[1]非R能力!$B$8:$F$558,$D667+1,0)</f>
        <v>371147.94865448773</v>
      </c>
      <c r="Q667" s="3">
        <f>HLOOKUP(Q$5,[1]非R能力!$B$8:$F$558,$D667+1,0)</f>
        <v>180663.03073300805</v>
      </c>
      <c r="R667" s="3">
        <f>HLOOKUP(R$5,[1]非R能力!$B$8:$F$558,$D667+1,0)</f>
        <v>56616.730527455926</v>
      </c>
      <c r="S667" s="3">
        <f>HLOOKUP(S$5,[1]非R能力!$B$8:$F$558,$D667+1,0)</f>
        <v>73368.568621644255</v>
      </c>
      <c r="T667" s="3">
        <f>INDEX([1]非R能力!$H$9:$H$558,D667)</f>
        <v>74359.2083312342</v>
      </c>
      <c r="U667" s="3">
        <f>IF(INDEX([1]非R能力!$FK$9:$FK$558,D667)=0,0,10)</f>
        <v>10</v>
      </c>
      <c r="V667" s="3">
        <f>IF(INDEX([1]非R能力!$FH$9:$FH$558,D667)=0,0,5000)</f>
        <v>5000</v>
      </c>
      <c r="W667" s="3">
        <f>HLOOKUP(W$5,[2]人物技能基础!$O$3:$Q$553,$D667+1,0)</f>
        <v>3.637142857142857</v>
      </c>
      <c r="X667" s="3">
        <f>HLOOKUP(X$5,[2]人物技能基础!$O$3:$Q$553,$D667+1,0)</f>
        <v>2.0186428571428574</v>
      </c>
      <c r="Y667" s="3">
        <f>HLOOKUP(Y$5,[2]人物技能基础!$O$3:$Q$553,$D667+1,0)</f>
        <v>99.964285714285708</v>
      </c>
      <c r="Z667" s="3">
        <f t="shared" si="71"/>
        <v>11320385</v>
      </c>
      <c r="AA667" s="3">
        <f t="shared" si="72"/>
        <v>198693</v>
      </c>
      <c r="AB667" s="3">
        <f t="shared" si="73"/>
        <v>74229</v>
      </c>
      <c r="AC667" s="3">
        <f t="shared" si="74"/>
        <v>73368</v>
      </c>
      <c r="AD667" s="3">
        <f t="shared" si="75"/>
        <v>80881</v>
      </c>
    </row>
    <row r="668" spans="1:30" x14ac:dyDescent="0.15">
      <c r="A668" s="3">
        <v>663</v>
      </c>
      <c r="B668" s="3" t="str">
        <f t="shared" si="70"/>
        <v>通天塔663层boss</v>
      </c>
      <c r="C668" s="3">
        <f>INDEX([5]通天塔!$F$47:$F$1046,A668)</f>
        <v>550</v>
      </c>
      <c r="D668" s="3">
        <f t="shared" si="76"/>
        <v>550</v>
      </c>
      <c r="E668" s="3" t="s">
        <v>25</v>
      </c>
      <c r="F668" s="3" t="s">
        <v>26</v>
      </c>
      <c r="G668" s="3">
        <v>30</v>
      </c>
      <c r="H668" s="3">
        <v>30</v>
      </c>
      <c r="I668" s="3">
        <v>0.2</v>
      </c>
      <c r="J668" s="4">
        <v>0.7</v>
      </c>
      <c r="K668" s="4">
        <v>1</v>
      </c>
      <c r="L668" s="4">
        <v>5</v>
      </c>
      <c r="M668" s="3">
        <v>1</v>
      </c>
      <c r="N668" s="3">
        <v>2</v>
      </c>
      <c r="O668" s="3">
        <f>HLOOKUP(O$5,[1]非R能力!$B$8:$F$558,$D668+1,0)</f>
        <v>2674530.2363424227</v>
      </c>
      <c r="P668" s="3">
        <f>HLOOKUP(P$5,[1]非R能力!$B$8:$F$558,$D668+1,0)</f>
        <v>371147.94865448773</v>
      </c>
      <c r="Q668" s="3">
        <f>HLOOKUP(Q$5,[1]非R能力!$B$8:$F$558,$D668+1,0)</f>
        <v>180663.03073300805</v>
      </c>
      <c r="R668" s="3">
        <f>HLOOKUP(R$5,[1]非R能力!$B$8:$F$558,$D668+1,0)</f>
        <v>56616.730527455926</v>
      </c>
      <c r="S668" s="3">
        <f>HLOOKUP(S$5,[1]非R能力!$B$8:$F$558,$D668+1,0)</f>
        <v>73368.568621644255</v>
      </c>
      <c r="T668" s="3">
        <f>INDEX([1]非R能力!$H$9:$H$558,D668)</f>
        <v>74359.2083312342</v>
      </c>
      <c r="U668" s="3">
        <f>IF(INDEX([1]非R能力!$FK$9:$FK$558,D668)=0,0,10)</f>
        <v>10</v>
      </c>
      <c r="V668" s="3">
        <f>IF(INDEX([1]非R能力!$FH$9:$FH$558,D668)=0,0,5000)</f>
        <v>5000</v>
      </c>
      <c r="W668" s="3">
        <f>HLOOKUP(W$5,[2]人物技能基础!$O$3:$Q$553,$D668+1,0)</f>
        <v>3.637142857142857</v>
      </c>
      <c r="X668" s="3">
        <f>HLOOKUP(X$5,[2]人物技能基础!$O$3:$Q$553,$D668+1,0)</f>
        <v>2.0186428571428574</v>
      </c>
      <c r="Y668" s="3">
        <f>HLOOKUP(Y$5,[2]人物技能基础!$O$3:$Q$553,$D668+1,0)</f>
        <v>99.964285714285708</v>
      </c>
      <c r="Z668" s="3">
        <f t="shared" si="71"/>
        <v>11320385</v>
      </c>
      <c r="AA668" s="3">
        <f t="shared" si="72"/>
        <v>198693</v>
      </c>
      <c r="AB668" s="3">
        <f t="shared" si="73"/>
        <v>74229</v>
      </c>
      <c r="AC668" s="3">
        <f t="shared" si="74"/>
        <v>73368</v>
      </c>
      <c r="AD668" s="3">
        <f t="shared" si="75"/>
        <v>80881</v>
      </c>
    </row>
    <row r="669" spans="1:30" x14ac:dyDescent="0.15">
      <c r="A669" s="3">
        <v>664</v>
      </c>
      <c r="B669" s="3" t="str">
        <f t="shared" si="70"/>
        <v>通天塔664层boss</v>
      </c>
      <c r="C669" s="3">
        <f>INDEX([5]通天塔!$F$47:$F$1046,A669)</f>
        <v>550</v>
      </c>
      <c r="D669" s="3">
        <f t="shared" si="76"/>
        <v>550</v>
      </c>
      <c r="E669" s="3" t="s">
        <v>25</v>
      </c>
      <c r="F669" s="3" t="s">
        <v>26</v>
      </c>
      <c r="G669" s="3">
        <v>30</v>
      </c>
      <c r="H669" s="3">
        <v>30</v>
      </c>
      <c r="I669" s="3">
        <v>0.2</v>
      </c>
      <c r="J669" s="4">
        <v>0.7</v>
      </c>
      <c r="K669" s="4">
        <v>1</v>
      </c>
      <c r="L669" s="4">
        <v>5</v>
      </c>
      <c r="M669" s="3">
        <v>1</v>
      </c>
      <c r="N669" s="3">
        <v>2</v>
      </c>
      <c r="O669" s="3">
        <f>HLOOKUP(O$5,[1]非R能力!$B$8:$F$558,$D669+1,0)</f>
        <v>2674530.2363424227</v>
      </c>
      <c r="P669" s="3">
        <f>HLOOKUP(P$5,[1]非R能力!$B$8:$F$558,$D669+1,0)</f>
        <v>371147.94865448773</v>
      </c>
      <c r="Q669" s="3">
        <f>HLOOKUP(Q$5,[1]非R能力!$B$8:$F$558,$D669+1,0)</f>
        <v>180663.03073300805</v>
      </c>
      <c r="R669" s="3">
        <f>HLOOKUP(R$5,[1]非R能力!$B$8:$F$558,$D669+1,0)</f>
        <v>56616.730527455926</v>
      </c>
      <c r="S669" s="3">
        <f>HLOOKUP(S$5,[1]非R能力!$B$8:$F$558,$D669+1,0)</f>
        <v>73368.568621644255</v>
      </c>
      <c r="T669" s="3">
        <f>INDEX([1]非R能力!$H$9:$H$558,D669)</f>
        <v>74359.2083312342</v>
      </c>
      <c r="U669" s="3">
        <f>IF(INDEX([1]非R能力!$FK$9:$FK$558,D669)=0,0,10)</f>
        <v>10</v>
      </c>
      <c r="V669" s="3">
        <f>IF(INDEX([1]非R能力!$FH$9:$FH$558,D669)=0,0,5000)</f>
        <v>5000</v>
      </c>
      <c r="W669" s="3">
        <f>HLOOKUP(W$5,[2]人物技能基础!$O$3:$Q$553,$D669+1,0)</f>
        <v>3.637142857142857</v>
      </c>
      <c r="X669" s="3">
        <f>HLOOKUP(X$5,[2]人物技能基础!$O$3:$Q$553,$D669+1,0)</f>
        <v>2.0186428571428574</v>
      </c>
      <c r="Y669" s="3">
        <f>HLOOKUP(Y$5,[2]人物技能基础!$O$3:$Q$553,$D669+1,0)</f>
        <v>99.964285714285708</v>
      </c>
      <c r="Z669" s="3">
        <f t="shared" si="71"/>
        <v>11320385</v>
      </c>
      <c r="AA669" s="3">
        <f t="shared" si="72"/>
        <v>198693</v>
      </c>
      <c r="AB669" s="3">
        <f t="shared" si="73"/>
        <v>74229</v>
      </c>
      <c r="AC669" s="3">
        <f t="shared" si="74"/>
        <v>73368</v>
      </c>
      <c r="AD669" s="3">
        <f t="shared" si="75"/>
        <v>80881</v>
      </c>
    </row>
    <row r="670" spans="1:30" x14ac:dyDescent="0.15">
      <c r="A670" s="3">
        <v>665</v>
      </c>
      <c r="B670" s="3" t="str">
        <f t="shared" si="70"/>
        <v>通天塔665层boss</v>
      </c>
      <c r="C670" s="3">
        <f>INDEX([5]通天塔!$F$47:$F$1046,A670)</f>
        <v>550</v>
      </c>
      <c r="D670" s="3">
        <f t="shared" si="76"/>
        <v>550</v>
      </c>
      <c r="E670" s="3" t="s">
        <v>25</v>
      </c>
      <c r="F670" s="3" t="s">
        <v>26</v>
      </c>
      <c r="G670" s="3">
        <v>30</v>
      </c>
      <c r="H670" s="3">
        <v>30</v>
      </c>
      <c r="I670" s="3">
        <v>0.2</v>
      </c>
      <c r="J670" s="4">
        <v>0.7</v>
      </c>
      <c r="K670" s="4">
        <v>1</v>
      </c>
      <c r="L670" s="4">
        <v>5</v>
      </c>
      <c r="M670" s="3">
        <v>1</v>
      </c>
      <c r="N670" s="3">
        <v>2</v>
      </c>
      <c r="O670" s="3">
        <f>HLOOKUP(O$5,[1]非R能力!$B$8:$F$558,$D670+1,0)</f>
        <v>2674530.2363424227</v>
      </c>
      <c r="P670" s="3">
        <f>HLOOKUP(P$5,[1]非R能力!$B$8:$F$558,$D670+1,0)</f>
        <v>371147.94865448773</v>
      </c>
      <c r="Q670" s="3">
        <f>HLOOKUP(Q$5,[1]非R能力!$B$8:$F$558,$D670+1,0)</f>
        <v>180663.03073300805</v>
      </c>
      <c r="R670" s="3">
        <f>HLOOKUP(R$5,[1]非R能力!$B$8:$F$558,$D670+1,0)</f>
        <v>56616.730527455926</v>
      </c>
      <c r="S670" s="3">
        <f>HLOOKUP(S$5,[1]非R能力!$B$8:$F$558,$D670+1,0)</f>
        <v>73368.568621644255</v>
      </c>
      <c r="T670" s="3">
        <f>INDEX([1]非R能力!$H$9:$H$558,D670)</f>
        <v>74359.2083312342</v>
      </c>
      <c r="U670" s="3">
        <f>IF(INDEX([1]非R能力!$FK$9:$FK$558,D670)=0,0,10)</f>
        <v>10</v>
      </c>
      <c r="V670" s="3">
        <f>IF(INDEX([1]非R能力!$FH$9:$FH$558,D670)=0,0,5000)</f>
        <v>5000</v>
      </c>
      <c r="W670" s="3">
        <f>HLOOKUP(W$5,[2]人物技能基础!$O$3:$Q$553,$D670+1,0)</f>
        <v>3.637142857142857</v>
      </c>
      <c r="X670" s="3">
        <f>HLOOKUP(X$5,[2]人物技能基础!$O$3:$Q$553,$D670+1,0)</f>
        <v>2.0186428571428574</v>
      </c>
      <c r="Y670" s="3">
        <f>HLOOKUP(Y$5,[2]人物技能基础!$O$3:$Q$553,$D670+1,0)</f>
        <v>99.964285714285708</v>
      </c>
      <c r="Z670" s="3">
        <f t="shared" si="71"/>
        <v>11320385</v>
      </c>
      <c r="AA670" s="3">
        <f t="shared" si="72"/>
        <v>198693</v>
      </c>
      <c r="AB670" s="3">
        <f t="shared" si="73"/>
        <v>74229</v>
      </c>
      <c r="AC670" s="3">
        <f t="shared" si="74"/>
        <v>73368</v>
      </c>
      <c r="AD670" s="3">
        <f t="shared" si="75"/>
        <v>80881</v>
      </c>
    </row>
    <row r="671" spans="1:30" x14ac:dyDescent="0.15">
      <c r="A671" s="3">
        <v>666</v>
      </c>
      <c r="B671" s="3" t="str">
        <f t="shared" si="70"/>
        <v>通天塔666层boss</v>
      </c>
      <c r="C671" s="3">
        <f>INDEX([5]通天塔!$F$47:$F$1046,A671)</f>
        <v>550</v>
      </c>
      <c r="D671" s="3">
        <f t="shared" si="76"/>
        <v>550</v>
      </c>
      <c r="E671" s="3" t="s">
        <v>25</v>
      </c>
      <c r="F671" s="3" t="s">
        <v>26</v>
      </c>
      <c r="G671" s="3">
        <v>30</v>
      </c>
      <c r="H671" s="3">
        <v>30</v>
      </c>
      <c r="I671" s="3">
        <v>0.2</v>
      </c>
      <c r="J671" s="4">
        <v>0.7</v>
      </c>
      <c r="K671" s="4">
        <v>1</v>
      </c>
      <c r="L671" s="4">
        <v>5</v>
      </c>
      <c r="M671" s="3">
        <v>1</v>
      </c>
      <c r="N671" s="3">
        <v>2</v>
      </c>
      <c r="O671" s="3">
        <f>HLOOKUP(O$5,[1]非R能力!$B$8:$F$558,$D671+1,0)</f>
        <v>2674530.2363424227</v>
      </c>
      <c r="P671" s="3">
        <f>HLOOKUP(P$5,[1]非R能力!$B$8:$F$558,$D671+1,0)</f>
        <v>371147.94865448773</v>
      </c>
      <c r="Q671" s="3">
        <f>HLOOKUP(Q$5,[1]非R能力!$B$8:$F$558,$D671+1,0)</f>
        <v>180663.03073300805</v>
      </c>
      <c r="R671" s="3">
        <f>HLOOKUP(R$5,[1]非R能力!$B$8:$F$558,$D671+1,0)</f>
        <v>56616.730527455926</v>
      </c>
      <c r="S671" s="3">
        <f>HLOOKUP(S$5,[1]非R能力!$B$8:$F$558,$D671+1,0)</f>
        <v>73368.568621644255</v>
      </c>
      <c r="T671" s="3">
        <f>INDEX([1]非R能力!$H$9:$H$558,D671)</f>
        <v>74359.2083312342</v>
      </c>
      <c r="U671" s="3">
        <f>IF(INDEX([1]非R能力!$FK$9:$FK$558,D671)=0,0,10)</f>
        <v>10</v>
      </c>
      <c r="V671" s="3">
        <f>IF(INDEX([1]非R能力!$FH$9:$FH$558,D671)=0,0,5000)</f>
        <v>5000</v>
      </c>
      <c r="W671" s="3">
        <f>HLOOKUP(W$5,[2]人物技能基础!$O$3:$Q$553,$D671+1,0)</f>
        <v>3.637142857142857</v>
      </c>
      <c r="X671" s="3">
        <f>HLOOKUP(X$5,[2]人物技能基础!$O$3:$Q$553,$D671+1,0)</f>
        <v>2.0186428571428574</v>
      </c>
      <c r="Y671" s="3">
        <f>HLOOKUP(Y$5,[2]人物技能基础!$O$3:$Q$553,$D671+1,0)</f>
        <v>99.964285714285708</v>
      </c>
      <c r="Z671" s="3">
        <f t="shared" si="71"/>
        <v>11320385</v>
      </c>
      <c r="AA671" s="3">
        <f t="shared" si="72"/>
        <v>198693</v>
      </c>
      <c r="AB671" s="3">
        <f t="shared" si="73"/>
        <v>74229</v>
      </c>
      <c r="AC671" s="3">
        <f t="shared" si="74"/>
        <v>73368</v>
      </c>
      <c r="AD671" s="3">
        <f t="shared" si="75"/>
        <v>80881</v>
      </c>
    </row>
    <row r="672" spans="1:30" x14ac:dyDescent="0.15">
      <c r="A672" s="3">
        <v>667</v>
      </c>
      <c r="B672" s="3" t="str">
        <f t="shared" si="70"/>
        <v>通天塔667层boss</v>
      </c>
      <c r="C672" s="3">
        <f>INDEX([5]通天塔!$F$47:$F$1046,A672)</f>
        <v>550</v>
      </c>
      <c r="D672" s="3">
        <f t="shared" si="76"/>
        <v>550</v>
      </c>
      <c r="E672" s="3" t="s">
        <v>25</v>
      </c>
      <c r="F672" s="3" t="s">
        <v>26</v>
      </c>
      <c r="G672" s="3">
        <v>30</v>
      </c>
      <c r="H672" s="3">
        <v>30</v>
      </c>
      <c r="I672" s="3">
        <v>0.2</v>
      </c>
      <c r="J672" s="4">
        <v>0.7</v>
      </c>
      <c r="K672" s="4">
        <v>1</v>
      </c>
      <c r="L672" s="4">
        <v>5</v>
      </c>
      <c r="M672" s="3">
        <v>1</v>
      </c>
      <c r="N672" s="3">
        <v>2</v>
      </c>
      <c r="O672" s="3">
        <f>HLOOKUP(O$5,[1]非R能力!$B$8:$F$558,$D672+1,0)</f>
        <v>2674530.2363424227</v>
      </c>
      <c r="P672" s="3">
        <f>HLOOKUP(P$5,[1]非R能力!$B$8:$F$558,$D672+1,0)</f>
        <v>371147.94865448773</v>
      </c>
      <c r="Q672" s="3">
        <f>HLOOKUP(Q$5,[1]非R能力!$B$8:$F$558,$D672+1,0)</f>
        <v>180663.03073300805</v>
      </c>
      <c r="R672" s="3">
        <f>HLOOKUP(R$5,[1]非R能力!$B$8:$F$558,$D672+1,0)</f>
        <v>56616.730527455926</v>
      </c>
      <c r="S672" s="3">
        <f>HLOOKUP(S$5,[1]非R能力!$B$8:$F$558,$D672+1,0)</f>
        <v>73368.568621644255</v>
      </c>
      <c r="T672" s="3">
        <f>INDEX([1]非R能力!$H$9:$H$558,D672)</f>
        <v>74359.2083312342</v>
      </c>
      <c r="U672" s="3">
        <f>IF(INDEX([1]非R能力!$FK$9:$FK$558,D672)=0,0,10)</f>
        <v>10</v>
      </c>
      <c r="V672" s="3">
        <f>IF(INDEX([1]非R能力!$FH$9:$FH$558,D672)=0,0,5000)</f>
        <v>5000</v>
      </c>
      <c r="W672" s="3">
        <f>HLOOKUP(W$5,[2]人物技能基础!$O$3:$Q$553,$D672+1,0)</f>
        <v>3.637142857142857</v>
      </c>
      <c r="X672" s="3">
        <f>HLOOKUP(X$5,[2]人物技能基础!$O$3:$Q$553,$D672+1,0)</f>
        <v>2.0186428571428574</v>
      </c>
      <c r="Y672" s="3">
        <f>HLOOKUP(Y$5,[2]人物技能基础!$O$3:$Q$553,$D672+1,0)</f>
        <v>99.964285714285708</v>
      </c>
      <c r="Z672" s="3">
        <f t="shared" si="71"/>
        <v>11320385</v>
      </c>
      <c r="AA672" s="3">
        <f t="shared" si="72"/>
        <v>198693</v>
      </c>
      <c r="AB672" s="3">
        <f t="shared" si="73"/>
        <v>74229</v>
      </c>
      <c r="AC672" s="3">
        <f t="shared" si="74"/>
        <v>73368</v>
      </c>
      <c r="AD672" s="3">
        <f t="shared" si="75"/>
        <v>80881</v>
      </c>
    </row>
    <row r="673" spans="1:30" x14ac:dyDescent="0.15">
      <c r="A673" s="3">
        <v>668</v>
      </c>
      <c r="B673" s="3" t="str">
        <f t="shared" si="70"/>
        <v>通天塔668层boss</v>
      </c>
      <c r="C673" s="3">
        <f>INDEX([5]通天塔!$F$47:$F$1046,A673)</f>
        <v>550</v>
      </c>
      <c r="D673" s="3">
        <f t="shared" si="76"/>
        <v>550</v>
      </c>
      <c r="E673" s="3" t="s">
        <v>25</v>
      </c>
      <c r="F673" s="3" t="s">
        <v>26</v>
      </c>
      <c r="G673" s="3">
        <v>30</v>
      </c>
      <c r="H673" s="3">
        <v>30</v>
      </c>
      <c r="I673" s="3">
        <v>0.2</v>
      </c>
      <c r="J673" s="4">
        <v>0.7</v>
      </c>
      <c r="K673" s="4">
        <v>1</v>
      </c>
      <c r="L673" s="4">
        <v>5</v>
      </c>
      <c r="M673" s="3">
        <v>1</v>
      </c>
      <c r="N673" s="3">
        <v>2</v>
      </c>
      <c r="O673" s="3">
        <f>HLOOKUP(O$5,[1]非R能力!$B$8:$F$558,$D673+1,0)</f>
        <v>2674530.2363424227</v>
      </c>
      <c r="P673" s="3">
        <f>HLOOKUP(P$5,[1]非R能力!$B$8:$F$558,$D673+1,0)</f>
        <v>371147.94865448773</v>
      </c>
      <c r="Q673" s="3">
        <f>HLOOKUP(Q$5,[1]非R能力!$B$8:$F$558,$D673+1,0)</f>
        <v>180663.03073300805</v>
      </c>
      <c r="R673" s="3">
        <f>HLOOKUP(R$5,[1]非R能力!$B$8:$F$558,$D673+1,0)</f>
        <v>56616.730527455926</v>
      </c>
      <c r="S673" s="3">
        <f>HLOOKUP(S$5,[1]非R能力!$B$8:$F$558,$D673+1,0)</f>
        <v>73368.568621644255</v>
      </c>
      <c r="T673" s="3">
        <f>INDEX([1]非R能力!$H$9:$H$558,D673)</f>
        <v>74359.2083312342</v>
      </c>
      <c r="U673" s="3">
        <f>IF(INDEX([1]非R能力!$FK$9:$FK$558,D673)=0,0,10)</f>
        <v>10</v>
      </c>
      <c r="V673" s="3">
        <f>IF(INDEX([1]非R能力!$FH$9:$FH$558,D673)=0,0,5000)</f>
        <v>5000</v>
      </c>
      <c r="W673" s="3">
        <f>HLOOKUP(W$5,[2]人物技能基础!$O$3:$Q$553,$D673+1,0)</f>
        <v>3.637142857142857</v>
      </c>
      <c r="X673" s="3">
        <f>HLOOKUP(X$5,[2]人物技能基础!$O$3:$Q$553,$D673+1,0)</f>
        <v>2.0186428571428574</v>
      </c>
      <c r="Y673" s="3">
        <f>HLOOKUP(Y$5,[2]人物技能基础!$O$3:$Q$553,$D673+1,0)</f>
        <v>99.964285714285708</v>
      </c>
      <c r="Z673" s="3">
        <f t="shared" si="71"/>
        <v>11320385</v>
      </c>
      <c r="AA673" s="3">
        <f t="shared" si="72"/>
        <v>198693</v>
      </c>
      <c r="AB673" s="3">
        <f t="shared" si="73"/>
        <v>74229</v>
      </c>
      <c r="AC673" s="3">
        <f t="shared" si="74"/>
        <v>73368</v>
      </c>
      <c r="AD673" s="3">
        <f t="shared" si="75"/>
        <v>80881</v>
      </c>
    </row>
    <row r="674" spans="1:30" x14ac:dyDescent="0.15">
      <c r="A674" s="3">
        <v>669</v>
      </c>
      <c r="B674" s="3" t="str">
        <f t="shared" si="70"/>
        <v>通天塔669层boss</v>
      </c>
      <c r="C674" s="3">
        <f>INDEX([5]通天塔!$F$47:$F$1046,A674)</f>
        <v>550</v>
      </c>
      <c r="D674" s="3">
        <f t="shared" si="76"/>
        <v>550</v>
      </c>
      <c r="E674" s="3" t="s">
        <v>25</v>
      </c>
      <c r="F674" s="3" t="s">
        <v>26</v>
      </c>
      <c r="G674" s="3">
        <v>30</v>
      </c>
      <c r="H674" s="3">
        <v>30</v>
      </c>
      <c r="I674" s="3">
        <v>0.2</v>
      </c>
      <c r="J674" s="4">
        <v>0.7</v>
      </c>
      <c r="K674" s="4">
        <v>1</v>
      </c>
      <c r="L674" s="4">
        <v>5</v>
      </c>
      <c r="M674" s="3">
        <v>1</v>
      </c>
      <c r="N674" s="3">
        <v>2</v>
      </c>
      <c r="O674" s="3">
        <f>HLOOKUP(O$5,[1]非R能力!$B$8:$F$558,$D674+1,0)</f>
        <v>2674530.2363424227</v>
      </c>
      <c r="P674" s="3">
        <f>HLOOKUP(P$5,[1]非R能力!$B$8:$F$558,$D674+1,0)</f>
        <v>371147.94865448773</v>
      </c>
      <c r="Q674" s="3">
        <f>HLOOKUP(Q$5,[1]非R能力!$B$8:$F$558,$D674+1,0)</f>
        <v>180663.03073300805</v>
      </c>
      <c r="R674" s="3">
        <f>HLOOKUP(R$5,[1]非R能力!$B$8:$F$558,$D674+1,0)</f>
        <v>56616.730527455926</v>
      </c>
      <c r="S674" s="3">
        <f>HLOOKUP(S$5,[1]非R能力!$B$8:$F$558,$D674+1,0)</f>
        <v>73368.568621644255</v>
      </c>
      <c r="T674" s="3">
        <f>INDEX([1]非R能力!$H$9:$H$558,D674)</f>
        <v>74359.2083312342</v>
      </c>
      <c r="U674" s="3">
        <f>IF(INDEX([1]非R能力!$FK$9:$FK$558,D674)=0,0,10)</f>
        <v>10</v>
      </c>
      <c r="V674" s="3">
        <f>IF(INDEX([1]非R能力!$FH$9:$FH$558,D674)=0,0,5000)</f>
        <v>5000</v>
      </c>
      <c r="W674" s="3">
        <f>HLOOKUP(W$5,[2]人物技能基础!$O$3:$Q$553,$D674+1,0)</f>
        <v>3.637142857142857</v>
      </c>
      <c r="X674" s="3">
        <f>HLOOKUP(X$5,[2]人物技能基础!$O$3:$Q$553,$D674+1,0)</f>
        <v>2.0186428571428574</v>
      </c>
      <c r="Y674" s="3">
        <f>HLOOKUP(Y$5,[2]人物技能基础!$O$3:$Q$553,$D674+1,0)</f>
        <v>99.964285714285708</v>
      </c>
      <c r="Z674" s="3">
        <f t="shared" si="71"/>
        <v>11320385</v>
      </c>
      <c r="AA674" s="3">
        <f t="shared" si="72"/>
        <v>198693</v>
      </c>
      <c r="AB674" s="3">
        <f t="shared" si="73"/>
        <v>74229</v>
      </c>
      <c r="AC674" s="3">
        <f t="shared" si="74"/>
        <v>73368</v>
      </c>
      <c r="AD674" s="3">
        <f t="shared" si="75"/>
        <v>80881</v>
      </c>
    </row>
    <row r="675" spans="1:30" x14ac:dyDescent="0.15">
      <c r="A675" s="3">
        <v>670</v>
      </c>
      <c r="B675" s="3" t="str">
        <f t="shared" si="70"/>
        <v>通天塔670层boss</v>
      </c>
      <c r="C675" s="3">
        <f>INDEX([5]通天塔!$F$47:$F$1046,A675)</f>
        <v>550</v>
      </c>
      <c r="D675" s="3">
        <f t="shared" si="76"/>
        <v>550</v>
      </c>
      <c r="E675" s="3" t="s">
        <v>25</v>
      </c>
      <c r="F675" s="3" t="s">
        <v>26</v>
      </c>
      <c r="G675" s="3">
        <v>30</v>
      </c>
      <c r="H675" s="3">
        <v>30</v>
      </c>
      <c r="I675" s="3">
        <v>0.2</v>
      </c>
      <c r="J675" s="4">
        <v>0.7</v>
      </c>
      <c r="K675" s="4">
        <v>1</v>
      </c>
      <c r="L675" s="4">
        <v>5</v>
      </c>
      <c r="M675" s="3">
        <v>1</v>
      </c>
      <c r="N675" s="3">
        <v>2</v>
      </c>
      <c r="O675" s="3">
        <f>HLOOKUP(O$5,[1]非R能力!$B$8:$F$558,$D675+1,0)</f>
        <v>2674530.2363424227</v>
      </c>
      <c r="P675" s="3">
        <f>HLOOKUP(P$5,[1]非R能力!$B$8:$F$558,$D675+1,0)</f>
        <v>371147.94865448773</v>
      </c>
      <c r="Q675" s="3">
        <f>HLOOKUP(Q$5,[1]非R能力!$B$8:$F$558,$D675+1,0)</f>
        <v>180663.03073300805</v>
      </c>
      <c r="R675" s="3">
        <f>HLOOKUP(R$5,[1]非R能力!$B$8:$F$558,$D675+1,0)</f>
        <v>56616.730527455926</v>
      </c>
      <c r="S675" s="3">
        <f>HLOOKUP(S$5,[1]非R能力!$B$8:$F$558,$D675+1,0)</f>
        <v>73368.568621644255</v>
      </c>
      <c r="T675" s="3">
        <f>INDEX([1]非R能力!$H$9:$H$558,D675)</f>
        <v>74359.2083312342</v>
      </c>
      <c r="U675" s="3">
        <f>IF(INDEX([1]非R能力!$FK$9:$FK$558,D675)=0,0,10)</f>
        <v>10</v>
      </c>
      <c r="V675" s="3">
        <f>IF(INDEX([1]非R能力!$FH$9:$FH$558,D675)=0,0,5000)</f>
        <v>5000</v>
      </c>
      <c r="W675" s="3">
        <f>HLOOKUP(W$5,[2]人物技能基础!$O$3:$Q$553,$D675+1,0)</f>
        <v>3.637142857142857</v>
      </c>
      <c r="X675" s="3">
        <f>HLOOKUP(X$5,[2]人物技能基础!$O$3:$Q$553,$D675+1,0)</f>
        <v>2.0186428571428574</v>
      </c>
      <c r="Y675" s="3">
        <f>HLOOKUP(Y$5,[2]人物技能基础!$O$3:$Q$553,$D675+1,0)</f>
        <v>99.964285714285708</v>
      </c>
      <c r="Z675" s="3">
        <f t="shared" si="71"/>
        <v>11320385</v>
      </c>
      <c r="AA675" s="3">
        <f t="shared" si="72"/>
        <v>198693</v>
      </c>
      <c r="AB675" s="3">
        <f t="shared" si="73"/>
        <v>74229</v>
      </c>
      <c r="AC675" s="3">
        <f t="shared" si="74"/>
        <v>73368</v>
      </c>
      <c r="AD675" s="3">
        <f t="shared" si="75"/>
        <v>80881</v>
      </c>
    </row>
    <row r="676" spans="1:30" x14ac:dyDescent="0.15">
      <c r="A676" s="3">
        <v>671</v>
      </c>
      <c r="B676" s="3" t="str">
        <f t="shared" si="70"/>
        <v>通天塔671层boss</v>
      </c>
      <c r="C676" s="3">
        <f>INDEX([5]通天塔!$F$47:$F$1046,A676)</f>
        <v>550</v>
      </c>
      <c r="D676" s="3">
        <f t="shared" si="76"/>
        <v>550</v>
      </c>
      <c r="E676" s="3" t="s">
        <v>25</v>
      </c>
      <c r="F676" s="3" t="s">
        <v>26</v>
      </c>
      <c r="G676" s="3">
        <v>30</v>
      </c>
      <c r="H676" s="3">
        <v>30</v>
      </c>
      <c r="I676" s="3">
        <v>0.2</v>
      </c>
      <c r="J676" s="4">
        <v>0.7</v>
      </c>
      <c r="K676" s="4">
        <v>1</v>
      </c>
      <c r="L676" s="4">
        <v>5</v>
      </c>
      <c r="M676" s="3">
        <v>1</v>
      </c>
      <c r="N676" s="3">
        <v>2</v>
      </c>
      <c r="O676" s="3">
        <f>HLOOKUP(O$5,[1]非R能力!$B$8:$F$558,$D676+1,0)</f>
        <v>2674530.2363424227</v>
      </c>
      <c r="P676" s="3">
        <f>HLOOKUP(P$5,[1]非R能力!$B$8:$F$558,$D676+1,0)</f>
        <v>371147.94865448773</v>
      </c>
      <c r="Q676" s="3">
        <f>HLOOKUP(Q$5,[1]非R能力!$B$8:$F$558,$D676+1,0)</f>
        <v>180663.03073300805</v>
      </c>
      <c r="R676" s="3">
        <f>HLOOKUP(R$5,[1]非R能力!$B$8:$F$558,$D676+1,0)</f>
        <v>56616.730527455926</v>
      </c>
      <c r="S676" s="3">
        <f>HLOOKUP(S$5,[1]非R能力!$B$8:$F$558,$D676+1,0)</f>
        <v>73368.568621644255</v>
      </c>
      <c r="T676" s="3">
        <f>INDEX([1]非R能力!$H$9:$H$558,D676)</f>
        <v>74359.2083312342</v>
      </c>
      <c r="U676" s="3">
        <f>IF(INDEX([1]非R能力!$FK$9:$FK$558,D676)=0,0,10)</f>
        <v>10</v>
      </c>
      <c r="V676" s="3">
        <f>IF(INDEX([1]非R能力!$FH$9:$FH$558,D676)=0,0,5000)</f>
        <v>5000</v>
      </c>
      <c r="W676" s="3">
        <f>HLOOKUP(W$5,[2]人物技能基础!$O$3:$Q$553,$D676+1,0)</f>
        <v>3.637142857142857</v>
      </c>
      <c r="X676" s="3">
        <f>HLOOKUP(X$5,[2]人物技能基础!$O$3:$Q$553,$D676+1,0)</f>
        <v>2.0186428571428574</v>
      </c>
      <c r="Y676" s="3">
        <f>HLOOKUP(Y$5,[2]人物技能基础!$O$3:$Q$553,$D676+1,0)</f>
        <v>99.964285714285708</v>
      </c>
      <c r="Z676" s="3">
        <f t="shared" si="71"/>
        <v>11320385</v>
      </c>
      <c r="AA676" s="3">
        <f t="shared" si="72"/>
        <v>198693</v>
      </c>
      <c r="AB676" s="3">
        <f t="shared" si="73"/>
        <v>74229</v>
      </c>
      <c r="AC676" s="3">
        <f t="shared" si="74"/>
        <v>73368</v>
      </c>
      <c r="AD676" s="3">
        <f t="shared" si="75"/>
        <v>80881</v>
      </c>
    </row>
    <row r="677" spans="1:30" x14ac:dyDescent="0.15">
      <c r="A677" s="3">
        <v>672</v>
      </c>
      <c r="B677" s="3" t="str">
        <f t="shared" si="70"/>
        <v>通天塔672层boss</v>
      </c>
      <c r="C677" s="3">
        <f>INDEX([5]通天塔!$F$47:$F$1046,A677)</f>
        <v>550</v>
      </c>
      <c r="D677" s="3">
        <f t="shared" si="76"/>
        <v>550</v>
      </c>
      <c r="E677" s="3" t="s">
        <v>25</v>
      </c>
      <c r="F677" s="3" t="s">
        <v>26</v>
      </c>
      <c r="G677" s="3">
        <v>30</v>
      </c>
      <c r="H677" s="3">
        <v>30</v>
      </c>
      <c r="I677" s="3">
        <v>0.2</v>
      </c>
      <c r="J677" s="4">
        <v>0.7</v>
      </c>
      <c r="K677" s="4">
        <v>1</v>
      </c>
      <c r="L677" s="4">
        <v>5</v>
      </c>
      <c r="M677" s="3">
        <v>1</v>
      </c>
      <c r="N677" s="3">
        <v>2</v>
      </c>
      <c r="O677" s="3">
        <f>HLOOKUP(O$5,[1]非R能力!$B$8:$F$558,$D677+1,0)</f>
        <v>2674530.2363424227</v>
      </c>
      <c r="P677" s="3">
        <f>HLOOKUP(P$5,[1]非R能力!$B$8:$F$558,$D677+1,0)</f>
        <v>371147.94865448773</v>
      </c>
      <c r="Q677" s="3">
        <f>HLOOKUP(Q$5,[1]非R能力!$B$8:$F$558,$D677+1,0)</f>
        <v>180663.03073300805</v>
      </c>
      <c r="R677" s="3">
        <f>HLOOKUP(R$5,[1]非R能力!$B$8:$F$558,$D677+1,0)</f>
        <v>56616.730527455926</v>
      </c>
      <c r="S677" s="3">
        <f>HLOOKUP(S$5,[1]非R能力!$B$8:$F$558,$D677+1,0)</f>
        <v>73368.568621644255</v>
      </c>
      <c r="T677" s="3">
        <f>INDEX([1]非R能力!$H$9:$H$558,D677)</f>
        <v>74359.2083312342</v>
      </c>
      <c r="U677" s="3">
        <f>IF(INDEX([1]非R能力!$FK$9:$FK$558,D677)=0,0,10)</f>
        <v>10</v>
      </c>
      <c r="V677" s="3">
        <f>IF(INDEX([1]非R能力!$FH$9:$FH$558,D677)=0,0,5000)</f>
        <v>5000</v>
      </c>
      <c r="W677" s="3">
        <f>HLOOKUP(W$5,[2]人物技能基础!$O$3:$Q$553,$D677+1,0)</f>
        <v>3.637142857142857</v>
      </c>
      <c r="X677" s="3">
        <f>HLOOKUP(X$5,[2]人物技能基础!$O$3:$Q$553,$D677+1,0)</f>
        <v>2.0186428571428574</v>
      </c>
      <c r="Y677" s="3">
        <f>HLOOKUP(Y$5,[2]人物技能基础!$O$3:$Q$553,$D677+1,0)</f>
        <v>99.964285714285708</v>
      </c>
      <c r="Z677" s="3">
        <f t="shared" si="71"/>
        <v>11320385</v>
      </c>
      <c r="AA677" s="3">
        <f t="shared" si="72"/>
        <v>198693</v>
      </c>
      <c r="AB677" s="3">
        <f t="shared" si="73"/>
        <v>74229</v>
      </c>
      <c r="AC677" s="3">
        <f t="shared" si="74"/>
        <v>73368</v>
      </c>
      <c r="AD677" s="3">
        <f t="shared" si="75"/>
        <v>80881</v>
      </c>
    </row>
    <row r="678" spans="1:30" x14ac:dyDescent="0.15">
      <c r="A678" s="3">
        <v>673</v>
      </c>
      <c r="B678" s="3" t="str">
        <f t="shared" si="70"/>
        <v>通天塔673层boss</v>
      </c>
      <c r="C678" s="3">
        <f>INDEX([5]通天塔!$F$47:$F$1046,A678)</f>
        <v>550</v>
      </c>
      <c r="D678" s="3">
        <f t="shared" si="76"/>
        <v>550</v>
      </c>
      <c r="E678" s="3" t="s">
        <v>25</v>
      </c>
      <c r="F678" s="3" t="s">
        <v>26</v>
      </c>
      <c r="G678" s="3">
        <v>30</v>
      </c>
      <c r="H678" s="3">
        <v>30</v>
      </c>
      <c r="I678" s="3">
        <v>0.2</v>
      </c>
      <c r="J678" s="4">
        <v>0.7</v>
      </c>
      <c r="K678" s="4">
        <v>1</v>
      </c>
      <c r="L678" s="4">
        <v>5</v>
      </c>
      <c r="M678" s="3">
        <v>1</v>
      </c>
      <c r="N678" s="3">
        <v>2</v>
      </c>
      <c r="O678" s="3">
        <f>HLOOKUP(O$5,[1]非R能力!$B$8:$F$558,$D678+1,0)</f>
        <v>2674530.2363424227</v>
      </c>
      <c r="P678" s="3">
        <f>HLOOKUP(P$5,[1]非R能力!$B$8:$F$558,$D678+1,0)</f>
        <v>371147.94865448773</v>
      </c>
      <c r="Q678" s="3">
        <f>HLOOKUP(Q$5,[1]非R能力!$B$8:$F$558,$D678+1,0)</f>
        <v>180663.03073300805</v>
      </c>
      <c r="R678" s="3">
        <f>HLOOKUP(R$5,[1]非R能力!$B$8:$F$558,$D678+1,0)</f>
        <v>56616.730527455926</v>
      </c>
      <c r="S678" s="3">
        <f>HLOOKUP(S$5,[1]非R能力!$B$8:$F$558,$D678+1,0)</f>
        <v>73368.568621644255</v>
      </c>
      <c r="T678" s="3">
        <f>INDEX([1]非R能力!$H$9:$H$558,D678)</f>
        <v>74359.2083312342</v>
      </c>
      <c r="U678" s="3">
        <f>IF(INDEX([1]非R能力!$FK$9:$FK$558,D678)=0,0,10)</f>
        <v>10</v>
      </c>
      <c r="V678" s="3">
        <f>IF(INDEX([1]非R能力!$FH$9:$FH$558,D678)=0,0,5000)</f>
        <v>5000</v>
      </c>
      <c r="W678" s="3">
        <f>HLOOKUP(W$5,[2]人物技能基础!$O$3:$Q$553,$D678+1,0)</f>
        <v>3.637142857142857</v>
      </c>
      <c r="X678" s="3">
        <f>HLOOKUP(X$5,[2]人物技能基础!$O$3:$Q$553,$D678+1,0)</f>
        <v>2.0186428571428574</v>
      </c>
      <c r="Y678" s="3">
        <f>HLOOKUP(Y$5,[2]人物技能基础!$O$3:$Q$553,$D678+1,0)</f>
        <v>99.964285714285708</v>
      </c>
      <c r="Z678" s="3">
        <f t="shared" si="71"/>
        <v>11320385</v>
      </c>
      <c r="AA678" s="3">
        <f t="shared" si="72"/>
        <v>198693</v>
      </c>
      <c r="AB678" s="3">
        <f t="shared" si="73"/>
        <v>74229</v>
      </c>
      <c r="AC678" s="3">
        <f t="shared" si="74"/>
        <v>73368</v>
      </c>
      <c r="AD678" s="3">
        <f t="shared" si="75"/>
        <v>80881</v>
      </c>
    </row>
    <row r="679" spans="1:30" x14ac:dyDescent="0.15">
      <c r="A679" s="3">
        <v>674</v>
      </c>
      <c r="B679" s="3" t="str">
        <f t="shared" si="70"/>
        <v>通天塔674层boss</v>
      </c>
      <c r="C679" s="3">
        <f>INDEX([5]通天塔!$F$47:$F$1046,A679)</f>
        <v>550</v>
      </c>
      <c r="D679" s="3">
        <f t="shared" si="76"/>
        <v>550</v>
      </c>
      <c r="E679" s="3" t="s">
        <v>25</v>
      </c>
      <c r="F679" s="3" t="s">
        <v>26</v>
      </c>
      <c r="G679" s="3">
        <v>30</v>
      </c>
      <c r="H679" s="3">
        <v>30</v>
      </c>
      <c r="I679" s="3">
        <v>0.2</v>
      </c>
      <c r="J679" s="4">
        <v>0.7</v>
      </c>
      <c r="K679" s="4">
        <v>1</v>
      </c>
      <c r="L679" s="4">
        <v>5</v>
      </c>
      <c r="M679" s="3">
        <v>1</v>
      </c>
      <c r="N679" s="3">
        <v>2</v>
      </c>
      <c r="O679" s="3">
        <f>HLOOKUP(O$5,[1]非R能力!$B$8:$F$558,$D679+1,0)</f>
        <v>2674530.2363424227</v>
      </c>
      <c r="P679" s="3">
        <f>HLOOKUP(P$5,[1]非R能力!$B$8:$F$558,$D679+1,0)</f>
        <v>371147.94865448773</v>
      </c>
      <c r="Q679" s="3">
        <f>HLOOKUP(Q$5,[1]非R能力!$B$8:$F$558,$D679+1,0)</f>
        <v>180663.03073300805</v>
      </c>
      <c r="R679" s="3">
        <f>HLOOKUP(R$5,[1]非R能力!$B$8:$F$558,$D679+1,0)</f>
        <v>56616.730527455926</v>
      </c>
      <c r="S679" s="3">
        <f>HLOOKUP(S$5,[1]非R能力!$B$8:$F$558,$D679+1,0)</f>
        <v>73368.568621644255</v>
      </c>
      <c r="T679" s="3">
        <f>INDEX([1]非R能力!$H$9:$H$558,D679)</f>
        <v>74359.2083312342</v>
      </c>
      <c r="U679" s="3">
        <f>IF(INDEX([1]非R能力!$FK$9:$FK$558,D679)=0,0,10)</f>
        <v>10</v>
      </c>
      <c r="V679" s="3">
        <f>IF(INDEX([1]非R能力!$FH$9:$FH$558,D679)=0,0,5000)</f>
        <v>5000</v>
      </c>
      <c r="W679" s="3">
        <f>HLOOKUP(W$5,[2]人物技能基础!$O$3:$Q$553,$D679+1,0)</f>
        <v>3.637142857142857</v>
      </c>
      <c r="X679" s="3">
        <f>HLOOKUP(X$5,[2]人物技能基础!$O$3:$Q$553,$D679+1,0)</f>
        <v>2.0186428571428574</v>
      </c>
      <c r="Y679" s="3">
        <f>HLOOKUP(Y$5,[2]人物技能基础!$O$3:$Q$553,$D679+1,0)</f>
        <v>99.964285714285708</v>
      </c>
      <c r="Z679" s="3">
        <f t="shared" si="71"/>
        <v>11320385</v>
      </c>
      <c r="AA679" s="3">
        <f t="shared" si="72"/>
        <v>198693</v>
      </c>
      <c r="AB679" s="3">
        <f t="shared" si="73"/>
        <v>74229</v>
      </c>
      <c r="AC679" s="3">
        <f t="shared" si="74"/>
        <v>73368</v>
      </c>
      <c r="AD679" s="3">
        <f t="shared" si="75"/>
        <v>80881</v>
      </c>
    </row>
    <row r="680" spans="1:30" x14ac:dyDescent="0.15">
      <c r="A680" s="3">
        <v>675</v>
      </c>
      <c r="B680" s="3" t="str">
        <f t="shared" si="70"/>
        <v>通天塔675层boss</v>
      </c>
      <c r="C680" s="3">
        <f>INDEX([5]通天塔!$F$47:$F$1046,A680)</f>
        <v>550</v>
      </c>
      <c r="D680" s="3">
        <f t="shared" si="76"/>
        <v>550</v>
      </c>
      <c r="E680" s="3" t="s">
        <v>25</v>
      </c>
      <c r="F680" s="3" t="s">
        <v>26</v>
      </c>
      <c r="G680" s="3">
        <v>30</v>
      </c>
      <c r="H680" s="3">
        <v>30</v>
      </c>
      <c r="I680" s="3">
        <v>0.2</v>
      </c>
      <c r="J680" s="4">
        <v>0.7</v>
      </c>
      <c r="K680" s="4">
        <v>1</v>
      </c>
      <c r="L680" s="4">
        <v>5</v>
      </c>
      <c r="M680" s="3">
        <v>1</v>
      </c>
      <c r="N680" s="3">
        <v>2</v>
      </c>
      <c r="O680" s="3">
        <f>HLOOKUP(O$5,[1]非R能力!$B$8:$F$558,$D680+1,0)</f>
        <v>2674530.2363424227</v>
      </c>
      <c r="P680" s="3">
        <f>HLOOKUP(P$5,[1]非R能力!$B$8:$F$558,$D680+1,0)</f>
        <v>371147.94865448773</v>
      </c>
      <c r="Q680" s="3">
        <f>HLOOKUP(Q$5,[1]非R能力!$B$8:$F$558,$D680+1,0)</f>
        <v>180663.03073300805</v>
      </c>
      <c r="R680" s="3">
        <f>HLOOKUP(R$5,[1]非R能力!$B$8:$F$558,$D680+1,0)</f>
        <v>56616.730527455926</v>
      </c>
      <c r="S680" s="3">
        <f>HLOOKUP(S$5,[1]非R能力!$B$8:$F$558,$D680+1,0)</f>
        <v>73368.568621644255</v>
      </c>
      <c r="T680" s="3">
        <f>INDEX([1]非R能力!$H$9:$H$558,D680)</f>
        <v>74359.2083312342</v>
      </c>
      <c r="U680" s="3">
        <f>IF(INDEX([1]非R能力!$FK$9:$FK$558,D680)=0,0,10)</f>
        <v>10</v>
      </c>
      <c r="V680" s="3">
        <f>IF(INDEX([1]非R能力!$FH$9:$FH$558,D680)=0,0,5000)</f>
        <v>5000</v>
      </c>
      <c r="W680" s="3">
        <f>HLOOKUP(W$5,[2]人物技能基础!$O$3:$Q$553,$D680+1,0)</f>
        <v>3.637142857142857</v>
      </c>
      <c r="X680" s="3">
        <f>HLOOKUP(X$5,[2]人物技能基础!$O$3:$Q$553,$D680+1,0)</f>
        <v>2.0186428571428574</v>
      </c>
      <c r="Y680" s="3">
        <f>HLOOKUP(Y$5,[2]人物技能基础!$O$3:$Q$553,$D680+1,0)</f>
        <v>99.964285714285708</v>
      </c>
      <c r="Z680" s="3">
        <f t="shared" si="71"/>
        <v>11320385</v>
      </c>
      <c r="AA680" s="3">
        <f t="shared" si="72"/>
        <v>198693</v>
      </c>
      <c r="AB680" s="3">
        <f t="shared" si="73"/>
        <v>74229</v>
      </c>
      <c r="AC680" s="3">
        <f t="shared" si="74"/>
        <v>73368</v>
      </c>
      <c r="AD680" s="3">
        <f t="shared" si="75"/>
        <v>80881</v>
      </c>
    </row>
    <row r="681" spans="1:30" x14ac:dyDescent="0.15">
      <c r="A681" s="3">
        <v>676</v>
      </c>
      <c r="B681" s="3" t="str">
        <f t="shared" si="70"/>
        <v>通天塔676层boss</v>
      </c>
      <c r="C681" s="3">
        <f>INDEX([5]通天塔!$F$47:$F$1046,A681)</f>
        <v>550</v>
      </c>
      <c r="D681" s="3">
        <f t="shared" si="76"/>
        <v>550</v>
      </c>
      <c r="E681" s="3" t="s">
        <v>25</v>
      </c>
      <c r="F681" s="3" t="s">
        <v>26</v>
      </c>
      <c r="G681" s="3">
        <v>30</v>
      </c>
      <c r="H681" s="3">
        <v>30</v>
      </c>
      <c r="I681" s="3">
        <v>0.2</v>
      </c>
      <c r="J681" s="4">
        <v>0.7</v>
      </c>
      <c r="K681" s="4">
        <v>1</v>
      </c>
      <c r="L681" s="4">
        <v>5</v>
      </c>
      <c r="M681" s="3">
        <v>1</v>
      </c>
      <c r="N681" s="3">
        <v>2</v>
      </c>
      <c r="O681" s="3">
        <f>HLOOKUP(O$5,[1]非R能力!$B$8:$F$558,$D681+1,0)</f>
        <v>2674530.2363424227</v>
      </c>
      <c r="P681" s="3">
        <f>HLOOKUP(P$5,[1]非R能力!$B$8:$F$558,$D681+1,0)</f>
        <v>371147.94865448773</v>
      </c>
      <c r="Q681" s="3">
        <f>HLOOKUP(Q$5,[1]非R能力!$B$8:$F$558,$D681+1,0)</f>
        <v>180663.03073300805</v>
      </c>
      <c r="R681" s="3">
        <f>HLOOKUP(R$5,[1]非R能力!$B$8:$F$558,$D681+1,0)</f>
        <v>56616.730527455926</v>
      </c>
      <c r="S681" s="3">
        <f>HLOOKUP(S$5,[1]非R能力!$B$8:$F$558,$D681+1,0)</f>
        <v>73368.568621644255</v>
      </c>
      <c r="T681" s="3">
        <f>INDEX([1]非R能力!$H$9:$H$558,D681)</f>
        <v>74359.2083312342</v>
      </c>
      <c r="U681" s="3">
        <f>IF(INDEX([1]非R能力!$FK$9:$FK$558,D681)=0,0,10)</f>
        <v>10</v>
      </c>
      <c r="V681" s="3">
        <f>IF(INDEX([1]非R能力!$FH$9:$FH$558,D681)=0,0,5000)</f>
        <v>5000</v>
      </c>
      <c r="W681" s="3">
        <f>HLOOKUP(W$5,[2]人物技能基础!$O$3:$Q$553,$D681+1,0)</f>
        <v>3.637142857142857</v>
      </c>
      <c r="X681" s="3">
        <f>HLOOKUP(X$5,[2]人物技能基础!$O$3:$Q$553,$D681+1,0)</f>
        <v>2.0186428571428574</v>
      </c>
      <c r="Y681" s="3">
        <f>HLOOKUP(Y$5,[2]人物技能基础!$O$3:$Q$553,$D681+1,0)</f>
        <v>99.964285714285708</v>
      </c>
      <c r="Z681" s="3">
        <f t="shared" si="71"/>
        <v>11320385</v>
      </c>
      <c r="AA681" s="3">
        <f t="shared" si="72"/>
        <v>198693</v>
      </c>
      <c r="AB681" s="3">
        <f t="shared" si="73"/>
        <v>74229</v>
      </c>
      <c r="AC681" s="3">
        <f t="shared" si="74"/>
        <v>73368</v>
      </c>
      <c r="AD681" s="3">
        <f t="shared" si="75"/>
        <v>80881</v>
      </c>
    </row>
    <row r="682" spans="1:30" x14ac:dyDescent="0.15">
      <c r="A682" s="3">
        <v>677</v>
      </c>
      <c r="B682" s="3" t="str">
        <f t="shared" si="70"/>
        <v>通天塔677层boss</v>
      </c>
      <c r="C682" s="3">
        <f>INDEX([5]通天塔!$F$47:$F$1046,A682)</f>
        <v>550</v>
      </c>
      <c r="D682" s="3">
        <f t="shared" si="76"/>
        <v>550</v>
      </c>
      <c r="E682" s="3" t="s">
        <v>25</v>
      </c>
      <c r="F682" s="3" t="s">
        <v>26</v>
      </c>
      <c r="G682" s="3">
        <v>30</v>
      </c>
      <c r="H682" s="3">
        <v>30</v>
      </c>
      <c r="I682" s="3">
        <v>0.2</v>
      </c>
      <c r="J682" s="4">
        <v>0.7</v>
      </c>
      <c r="K682" s="4">
        <v>1</v>
      </c>
      <c r="L682" s="4">
        <v>5</v>
      </c>
      <c r="M682" s="3">
        <v>1</v>
      </c>
      <c r="N682" s="3">
        <v>2</v>
      </c>
      <c r="O682" s="3">
        <f>HLOOKUP(O$5,[1]非R能力!$B$8:$F$558,$D682+1,0)</f>
        <v>2674530.2363424227</v>
      </c>
      <c r="P682" s="3">
        <f>HLOOKUP(P$5,[1]非R能力!$B$8:$F$558,$D682+1,0)</f>
        <v>371147.94865448773</v>
      </c>
      <c r="Q682" s="3">
        <f>HLOOKUP(Q$5,[1]非R能力!$B$8:$F$558,$D682+1,0)</f>
        <v>180663.03073300805</v>
      </c>
      <c r="R682" s="3">
        <f>HLOOKUP(R$5,[1]非R能力!$B$8:$F$558,$D682+1,0)</f>
        <v>56616.730527455926</v>
      </c>
      <c r="S682" s="3">
        <f>HLOOKUP(S$5,[1]非R能力!$B$8:$F$558,$D682+1,0)</f>
        <v>73368.568621644255</v>
      </c>
      <c r="T682" s="3">
        <f>INDEX([1]非R能力!$H$9:$H$558,D682)</f>
        <v>74359.2083312342</v>
      </c>
      <c r="U682" s="3">
        <f>IF(INDEX([1]非R能力!$FK$9:$FK$558,D682)=0,0,10)</f>
        <v>10</v>
      </c>
      <c r="V682" s="3">
        <f>IF(INDEX([1]非R能力!$FH$9:$FH$558,D682)=0,0,5000)</f>
        <v>5000</v>
      </c>
      <c r="W682" s="3">
        <f>HLOOKUP(W$5,[2]人物技能基础!$O$3:$Q$553,$D682+1,0)</f>
        <v>3.637142857142857</v>
      </c>
      <c r="X682" s="3">
        <f>HLOOKUP(X$5,[2]人物技能基础!$O$3:$Q$553,$D682+1,0)</f>
        <v>2.0186428571428574</v>
      </c>
      <c r="Y682" s="3">
        <f>HLOOKUP(Y$5,[2]人物技能基础!$O$3:$Q$553,$D682+1,0)</f>
        <v>99.964285714285708</v>
      </c>
      <c r="Z682" s="3">
        <f t="shared" si="71"/>
        <v>11320385</v>
      </c>
      <c r="AA682" s="3">
        <f t="shared" si="72"/>
        <v>198693</v>
      </c>
      <c r="AB682" s="3">
        <f t="shared" si="73"/>
        <v>74229</v>
      </c>
      <c r="AC682" s="3">
        <f t="shared" si="74"/>
        <v>73368</v>
      </c>
      <c r="AD682" s="3">
        <f t="shared" si="75"/>
        <v>80881</v>
      </c>
    </row>
    <row r="683" spans="1:30" x14ac:dyDescent="0.15">
      <c r="A683" s="3">
        <v>678</v>
      </c>
      <c r="B683" s="3" t="str">
        <f t="shared" si="70"/>
        <v>通天塔678层boss</v>
      </c>
      <c r="C683" s="3">
        <f>INDEX([5]通天塔!$F$47:$F$1046,A683)</f>
        <v>550</v>
      </c>
      <c r="D683" s="3">
        <f t="shared" si="76"/>
        <v>550</v>
      </c>
      <c r="E683" s="3" t="s">
        <v>25</v>
      </c>
      <c r="F683" s="3" t="s">
        <v>26</v>
      </c>
      <c r="G683" s="3">
        <v>30</v>
      </c>
      <c r="H683" s="3">
        <v>30</v>
      </c>
      <c r="I683" s="3">
        <v>0.2</v>
      </c>
      <c r="J683" s="4">
        <v>0.7</v>
      </c>
      <c r="K683" s="4">
        <v>1</v>
      </c>
      <c r="L683" s="4">
        <v>5</v>
      </c>
      <c r="M683" s="3">
        <v>1</v>
      </c>
      <c r="N683" s="3">
        <v>2</v>
      </c>
      <c r="O683" s="3">
        <f>HLOOKUP(O$5,[1]非R能力!$B$8:$F$558,$D683+1,0)</f>
        <v>2674530.2363424227</v>
      </c>
      <c r="P683" s="3">
        <f>HLOOKUP(P$5,[1]非R能力!$B$8:$F$558,$D683+1,0)</f>
        <v>371147.94865448773</v>
      </c>
      <c r="Q683" s="3">
        <f>HLOOKUP(Q$5,[1]非R能力!$B$8:$F$558,$D683+1,0)</f>
        <v>180663.03073300805</v>
      </c>
      <c r="R683" s="3">
        <f>HLOOKUP(R$5,[1]非R能力!$B$8:$F$558,$D683+1,0)</f>
        <v>56616.730527455926</v>
      </c>
      <c r="S683" s="3">
        <f>HLOOKUP(S$5,[1]非R能力!$B$8:$F$558,$D683+1,0)</f>
        <v>73368.568621644255</v>
      </c>
      <c r="T683" s="3">
        <f>INDEX([1]非R能力!$H$9:$H$558,D683)</f>
        <v>74359.2083312342</v>
      </c>
      <c r="U683" s="3">
        <f>IF(INDEX([1]非R能力!$FK$9:$FK$558,D683)=0,0,10)</f>
        <v>10</v>
      </c>
      <c r="V683" s="3">
        <f>IF(INDEX([1]非R能力!$FH$9:$FH$558,D683)=0,0,5000)</f>
        <v>5000</v>
      </c>
      <c r="W683" s="3">
        <f>HLOOKUP(W$5,[2]人物技能基础!$O$3:$Q$553,$D683+1,0)</f>
        <v>3.637142857142857</v>
      </c>
      <c r="X683" s="3">
        <f>HLOOKUP(X$5,[2]人物技能基础!$O$3:$Q$553,$D683+1,0)</f>
        <v>2.0186428571428574</v>
      </c>
      <c r="Y683" s="3">
        <f>HLOOKUP(Y$5,[2]人物技能基础!$O$3:$Q$553,$D683+1,0)</f>
        <v>99.964285714285708</v>
      </c>
      <c r="Z683" s="3">
        <f t="shared" si="71"/>
        <v>11320385</v>
      </c>
      <c r="AA683" s="3">
        <f t="shared" si="72"/>
        <v>198693</v>
      </c>
      <c r="AB683" s="3">
        <f t="shared" si="73"/>
        <v>74229</v>
      </c>
      <c r="AC683" s="3">
        <f t="shared" si="74"/>
        <v>73368</v>
      </c>
      <c r="AD683" s="3">
        <f t="shared" si="75"/>
        <v>80881</v>
      </c>
    </row>
    <row r="684" spans="1:30" x14ac:dyDescent="0.15">
      <c r="A684" s="3">
        <v>679</v>
      </c>
      <c r="B684" s="3" t="str">
        <f t="shared" si="70"/>
        <v>通天塔679层boss</v>
      </c>
      <c r="C684" s="3">
        <f>INDEX([5]通天塔!$F$47:$F$1046,A684)</f>
        <v>550</v>
      </c>
      <c r="D684" s="3">
        <f t="shared" si="76"/>
        <v>550</v>
      </c>
      <c r="E684" s="3" t="s">
        <v>25</v>
      </c>
      <c r="F684" s="3" t="s">
        <v>26</v>
      </c>
      <c r="G684" s="3">
        <v>30</v>
      </c>
      <c r="H684" s="3">
        <v>30</v>
      </c>
      <c r="I684" s="3">
        <v>0.2</v>
      </c>
      <c r="J684" s="4">
        <v>0.7</v>
      </c>
      <c r="K684" s="4">
        <v>1</v>
      </c>
      <c r="L684" s="4">
        <v>5</v>
      </c>
      <c r="M684" s="3">
        <v>1</v>
      </c>
      <c r="N684" s="3">
        <v>2</v>
      </c>
      <c r="O684" s="3">
        <f>HLOOKUP(O$5,[1]非R能力!$B$8:$F$558,$D684+1,0)</f>
        <v>2674530.2363424227</v>
      </c>
      <c r="P684" s="3">
        <f>HLOOKUP(P$5,[1]非R能力!$B$8:$F$558,$D684+1,0)</f>
        <v>371147.94865448773</v>
      </c>
      <c r="Q684" s="3">
        <f>HLOOKUP(Q$5,[1]非R能力!$B$8:$F$558,$D684+1,0)</f>
        <v>180663.03073300805</v>
      </c>
      <c r="R684" s="3">
        <f>HLOOKUP(R$5,[1]非R能力!$B$8:$F$558,$D684+1,0)</f>
        <v>56616.730527455926</v>
      </c>
      <c r="S684" s="3">
        <f>HLOOKUP(S$5,[1]非R能力!$B$8:$F$558,$D684+1,0)</f>
        <v>73368.568621644255</v>
      </c>
      <c r="T684" s="3">
        <f>INDEX([1]非R能力!$H$9:$H$558,D684)</f>
        <v>74359.2083312342</v>
      </c>
      <c r="U684" s="3">
        <f>IF(INDEX([1]非R能力!$FK$9:$FK$558,D684)=0,0,10)</f>
        <v>10</v>
      </c>
      <c r="V684" s="3">
        <f>IF(INDEX([1]非R能力!$FH$9:$FH$558,D684)=0,0,5000)</f>
        <v>5000</v>
      </c>
      <c r="W684" s="3">
        <f>HLOOKUP(W$5,[2]人物技能基础!$O$3:$Q$553,$D684+1,0)</f>
        <v>3.637142857142857</v>
      </c>
      <c r="X684" s="3">
        <f>HLOOKUP(X$5,[2]人物技能基础!$O$3:$Q$553,$D684+1,0)</f>
        <v>2.0186428571428574</v>
      </c>
      <c r="Y684" s="3">
        <f>HLOOKUP(Y$5,[2]人物技能基础!$O$3:$Q$553,$D684+1,0)</f>
        <v>99.964285714285708</v>
      </c>
      <c r="Z684" s="3">
        <f t="shared" si="71"/>
        <v>11320385</v>
      </c>
      <c r="AA684" s="3">
        <f t="shared" si="72"/>
        <v>198693</v>
      </c>
      <c r="AB684" s="3">
        <f t="shared" si="73"/>
        <v>74229</v>
      </c>
      <c r="AC684" s="3">
        <f t="shared" si="74"/>
        <v>73368</v>
      </c>
      <c r="AD684" s="3">
        <f t="shared" si="75"/>
        <v>80881</v>
      </c>
    </row>
    <row r="685" spans="1:30" x14ac:dyDescent="0.15">
      <c r="A685" s="3">
        <v>680</v>
      </c>
      <c r="B685" s="3" t="str">
        <f t="shared" si="70"/>
        <v>通天塔680层boss</v>
      </c>
      <c r="C685" s="3">
        <f>INDEX([5]通天塔!$F$47:$F$1046,A685)</f>
        <v>550</v>
      </c>
      <c r="D685" s="3">
        <f t="shared" si="76"/>
        <v>550</v>
      </c>
      <c r="E685" s="3" t="s">
        <v>25</v>
      </c>
      <c r="F685" s="3" t="s">
        <v>26</v>
      </c>
      <c r="G685" s="3">
        <v>30</v>
      </c>
      <c r="H685" s="3">
        <v>30</v>
      </c>
      <c r="I685" s="3">
        <v>0.2</v>
      </c>
      <c r="J685" s="4">
        <v>0.7</v>
      </c>
      <c r="K685" s="4">
        <v>1</v>
      </c>
      <c r="L685" s="4">
        <v>5</v>
      </c>
      <c r="M685" s="3">
        <v>1</v>
      </c>
      <c r="N685" s="3">
        <v>2</v>
      </c>
      <c r="O685" s="3">
        <f>HLOOKUP(O$5,[1]非R能力!$B$8:$F$558,$D685+1,0)</f>
        <v>2674530.2363424227</v>
      </c>
      <c r="P685" s="3">
        <f>HLOOKUP(P$5,[1]非R能力!$B$8:$F$558,$D685+1,0)</f>
        <v>371147.94865448773</v>
      </c>
      <c r="Q685" s="3">
        <f>HLOOKUP(Q$5,[1]非R能力!$B$8:$F$558,$D685+1,0)</f>
        <v>180663.03073300805</v>
      </c>
      <c r="R685" s="3">
        <f>HLOOKUP(R$5,[1]非R能力!$B$8:$F$558,$D685+1,0)</f>
        <v>56616.730527455926</v>
      </c>
      <c r="S685" s="3">
        <f>HLOOKUP(S$5,[1]非R能力!$B$8:$F$558,$D685+1,0)</f>
        <v>73368.568621644255</v>
      </c>
      <c r="T685" s="3">
        <f>INDEX([1]非R能力!$H$9:$H$558,D685)</f>
        <v>74359.2083312342</v>
      </c>
      <c r="U685" s="3">
        <f>IF(INDEX([1]非R能力!$FK$9:$FK$558,D685)=0,0,10)</f>
        <v>10</v>
      </c>
      <c r="V685" s="3">
        <f>IF(INDEX([1]非R能力!$FH$9:$FH$558,D685)=0,0,5000)</f>
        <v>5000</v>
      </c>
      <c r="W685" s="3">
        <f>HLOOKUP(W$5,[2]人物技能基础!$O$3:$Q$553,$D685+1,0)</f>
        <v>3.637142857142857</v>
      </c>
      <c r="X685" s="3">
        <f>HLOOKUP(X$5,[2]人物技能基础!$O$3:$Q$553,$D685+1,0)</f>
        <v>2.0186428571428574</v>
      </c>
      <c r="Y685" s="3">
        <f>HLOOKUP(Y$5,[2]人物技能基础!$O$3:$Q$553,$D685+1,0)</f>
        <v>99.964285714285708</v>
      </c>
      <c r="Z685" s="3">
        <f t="shared" si="71"/>
        <v>11320385</v>
      </c>
      <c r="AA685" s="3">
        <f t="shared" si="72"/>
        <v>198693</v>
      </c>
      <c r="AB685" s="3">
        <f t="shared" si="73"/>
        <v>74229</v>
      </c>
      <c r="AC685" s="3">
        <f t="shared" si="74"/>
        <v>73368</v>
      </c>
      <c r="AD685" s="3">
        <f t="shared" si="75"/>
        <v>80881</v>
      </c>
    </row>
    <row r="686" spans="1:30" x14ac:dyDescent="0.15">
      <c r="A686" s="3">
        <v>681</v>
      </c>
      <c r="B686" s="3" t="str">
        <f t="shared" si="70"/>
        <v>通天塔681层boss</v>
      </c>
      <c r="C686" s="3">
        <f>INDEX([5]通天塔!$F$47:$F$1046,A686)</f>
        <v>550</v>
      </c>
      <c r="D686" s="3">
        <f t="shared" si="76"/>
        <v>550</v>
      </c>
      <c r="E686" s="3" t="s">
        <v>25</v>
      </c>
      <c r="F686" s="3" t="s">
        <v>26</v>
      </c>
      <c r="G686" s="3">
        <v>30</v>
      </c>
      <c r="H686" s="3">
        <v>30</v>
      </c>
      <c r="I686" s="3">
        <v>0.2</v>
      </c>
      <c r="J686" s="4">
        <v>0.7</v>
      </c>
      <c r="K686" s="4">
        <v>1</v>
      </c>
      <c r="L686" s="4">
        <v>5</v>
      </c>
      <c r="M686" s="3">
        <v>1</v>
      </c>
      <c r="N686" s="3">
        <v>2</v>
      </c>
      <c r="O686" s="3">
        <f>HLOOKUP(O$5,[1]非R能力!$B$8:$F$558,$D686+1,0)</f>
        <v>2674530.2363424227</v>
      </c>
      <c r="P686" s="3">
        <f>HLOOKUP(P$5,[1]非R能力!$B$8:$F$558,$D686+1,0)</f>
        <v>371147.94865448773</v>
      </c>
      <c r="Q686" s="3">
        <f>HLOOKUP(Q$5,[1]非R能力!$B$8:$F$558,$D686+1,0)</f>
        <v>180663.03073300805</v>
      </c>
      <c r="R686" s="3">
        <f>HLOOKUP(R$5,[1]非R能力!$B$8:$F$558,$D686+1,0)</f>
        <v>56616.730527455926</v>
      </c>
      <c r="S686" s="3">
        <f>HLOOKUP(S$5,[1]非R能力!$B$8:$F$558,$D686+1,0)</f>
        <v>73368.568621644255</v>
      </c>
      <c r="T686" s="3">
        <f>INDEX([1]非R能力!$H$9:$H$558,D686)</f>
        <v>74359.2083312342</v>
      </c>
      <c r="U686" s="3">
        <f>IF(INDEX([1]非R能力!$FK$9:$FK$558,D686)=0,0,10)</f>
        <v>10</v>
      </c>
      <c r="V686" s="3">
        <f>IF(INDEX([1]非R能力!$FH$9:$FH$558,D686)=0,0,5000)</f>
        <v>5000</v>
      </c>
      <c r="W686" s="3">
        <f>HLOOKUP(W$5,[2]人物技能基础!$O$3:$Q$553,$D686+1,0)</f>
        <v>3.637142857142857</v>
      </c>
      <c r="X686" s="3">
        <f>HLOOKUP(X$5,[2]人物技能基础!$O$3:$Q$553,$D686+1,0)</f>
        <v>2.0186428571428574</v>
      </c>
      <c r="Y686" s="3">
        <f>HLOOKUP(Y$5,[2]人物技能基础!$O$3:$Q$553,$D686+1,0)</f>
        <v>99.964285714285708</v>
      </c>
      <c r="Z686" s="3">
        <f t="shared" si="71"/>
        <v>11320385</v>
      </c>
      <c r="AA686" s="3">
        <f t="shared" si="72"/>
        <v>198693</v>
      </c>
      <c r="AB686" s="3">
        <f t="shared" si="73"/>
        <v>74229</v>
      </c>
      <c r="AC686" s="3">
        <f t="shared" si="74"/>
        <v>73368</v>
      </c>
      <c r="AD686" s="3">
        <f t="shared" si="75"/>
        <v>80881</v>
      </c>
    </row>
    <row r="687" spans="1:30" x14ac:dyDescent="0.15">
      <c r="A687" s="3">
        <v>682</v>
      </c>
      <c r="B687" s="3" t="str">
        <f t="shared" si="70"/>
        <v>通天塔682层boss</v>
      </c>
      <c r="C687" s="3">
        <f>INDEX([5]通天塔!$F$47:$F$1046,A687)</f>
        <v>550</v>
      </c>
      <c r="D687" s="3">
        <f t="shared" si="76"/>
        <v>550</v>
      </c>
      <c r="E687" s="3" t="s">
        <v>25</v>
      </c>
      <c r="F687" s="3" t="s">
        <v>26</v>
      </c>
      <c r="G687" s="3">
        <v>30</v>
      </c>
      <c r="H687" s="3">
        <v>30</v>
      </c>
      <c r="I687" s="3">
        <v>0.2</v>
      </c>
      <c r="J687" s="4">
        <v>0.7</v>
      </c>
      <c r="K687" s="4">
        <v>1</v>
      </c>
      <c r="L687" s="4">
        <v>5</v>
      </c>
      <c r="M687" s="3">
        <v>1</v>
      </c>
      <c r="N687" s="3">
        <v>2</v>
      </c>
      <c r="O687" s="3">
        <f>HLOOKUP(O$5,[1]非R能力!$B$8:$F$558,$D687+1,0)</f>
        <v>2674530.2363424227</v>
      </c>
      <c r="P687" s="3">
        <f>HLOOKUP(P$5,[1]非R能力!$B$8:$F$558,$D687+1,0)</f>
        <v>371147.94865448773</v>
      </c>
      <c r="Q687" s="3">
        <f>HLOOKUP(Q$5,[1]非R能力!$B$8:$F$558,$D687+1,0)</f>
        <v>180663.03073300805</v>
      </c>
      <c r="R687" s="3">
        <f>HLOOKUP(R$5,[1]非R能力!$B$8:$F$558,$D687+1,0)</f>
        <v>56616.730527455926</v>
      </c>
      <c r="S687" s="3">
        <f>HLOOKUP(S$5,[1]非R能力!$B$8:$F$558,$D687+1,0)</f>
        <v>73368.568621644255</v>
      </c>
      <c r="T687" s="3">
        <f>INDEX([1]非R能力!$H$9:$H$558,D687)</f>
        <v>74359.2083312342</v>
      </c>
      <c r="U687" s="3">
        <f>IF(INDEX([1]非R能力!$FK$9:$FK$558,D687)=0,0,10)</f>
        <v>10</v>
      </c>
      <c r="V687" s="3">
        <f>IF(INDEX([1]非R能力!$FH$9:$FH$558,D687)=0,0,5000)</f>
        <v>5000</v>
      </c>
      <c r="W687" s="3">
        <f>HLOOKUP(W$5,[2]人物技能基础!$O$3:$Q$553,$D687+1,0)</f>
        <v>3.637142857142857</v>
      </c>
      <c r="X687" s="3">
        <f>HLOOKUP(X$5,[2]人物技能基础!$O$3:$Q$553,$D687+1,0)</f>
        <v>2.0186428571428574</v>
      </c>
      <c r="Y687" s="3">
        <f>HLOOKUP(Y$5,[2]人物技能基础!$O$3:$Q$553,$D687+1,0)</f>
        <v>99.964285714285708</v>
      </c>
      <c r="Z687" s="3">
        <f t="shared" si="71"/>
        <v>11320385</v>
      </c>
      <c r="AA687" s="3">
        <f t="shared" si="72"/>
        <v>198693</v>
      </c>
      <c r="AB687" s="3">
        <f t="shared" si="73"/>
        <v>74229</v>
      </c>
      <c r="AC687" s="3">
        <f t="shared" si="74"/>
        <v>73368</v>
      </c>
      <c r="AD687" s="3">
        <f t="shared" si="75"/>
        <v>80881</v>
      </c>
    </row>
    <row r="688" spans="1:30" x14ac:dyDescent="0.15">
      <c r="A688" s="3">
        <v>683</v>
      </c>
      <c r="B688" s="3" t="str">
        <f t="shared" si="70"/>
        <v>通天塔683层boss</v>
      </c>
      <c r="C688" s="3">
        <f>INDEX([5]通天塔!$F$47:$F$1046,A688)</f>
        <v>550</v>
      </c>
      <c r="D688" s="3">
        <f t="shared" si="76"/>
        <v>550</v>
      </c>
      <c r="E688" s="3" t="s">
        <v>25</v>
      </c>
      <c r="F688" s="3" t="s">
        <v>26</v>
      </c>
      <c r="G688" s="3">
        <v>30</v>
      </c>
      <c r="H688" s="3">
        <v>30</v>
      </c>
      <c r="I688" s="3">
        <v>0.2</v>
      </c>
      <c r="J688" s="4">
        <v>0.7</v>
      </c>
      <c r="K688" s="4">
        <v>1</v>
      </c>
      <c r="L688" s="4">
        <v>5</v>
      </c>
      <c r="M688" s="3">
        <v>1</v>
      </c>
      <c r="N688" s="3">
        <v>2</v>
      </c>
      <c r="O688" s="3">
        <f>HLOOKUP(O$5,[1]非R能力!$B$8:$F$558,$D688+1,0)</f>
        <v>2674530.2363424227</v>
      </c>
      <c r="P688" s="3">
        <f>HLOOKUP(P$5,[1]非R能力!$B$8:$F$558,$D688+1,0)</f>
        <v>371147.94865448773</v>
      </c>
      <c r="Q688" s="3">
        <f>HLOOKUP(Q$5,[1]非R能力!$B$8:$F$558,$D688+1,0)</f>
        <v>180663.03073300805</v>
      </c>
      <c r="R688" s="3">
        <f>HLOOKUP(R$5,[1]非R能力!$B$8:$F$558,$D688+1,0)</f>
        <v>56616.730527455926</v>
      </c>
      <c r="S688" s="3">
        <f>HLOOKUP(S$5,[1]非R能力!$B$8:$F$558,$D688+1,0)</f>
        <v>73368.568621644255</v>
      </c>
      <c r="T688" s="3">
        <f>INDEX([1]非R能力!$H$9:$H$558,D688)</f>
        <v>74359.2083312342</v>
      </c>
      <c r="U688" s="3">
        <f>IF(INDEX([1]非R能力!$FK$9:$FK$558,D688)=0,0,10)</f>
        <v>10</v>
      </c>
      <c r="V688" s="3">
        <f>IF(INDEX([1]非R能力!$FH$9:$FH$558,D688)=0,0,5000)</f>
        <v>5000</v>
      </c>
      <c r="W688" s="3">
        <f>HLOOKUP(W$5,[2]人物技能基础!$O$3:$Q$553,$D688+1,0)</f>
        <v>3.637142857142857</v>
      </c>
      <c r="X688" s="3">
        <f>HLOOKUP(X$5,[2]人物技能基础!$O$3:$Q$553,$D688+1,0)</f>
        <v>2.0186428571428574</v>
      </c>
      <c r="Y688" s="3">
        <f>HLOOKUP(Y$5,[2]人物技能基础!$O$3:$Q$553,$D688+1,0)</f>
        <v>99.964285714285708</v>
      </c>
      <c r="Z688" s="3">
        <f t="shared" si="71"/>
        <v>11320385</v>
      </c>
      <c r="AA688" s="3">
        <f t="shared" si="72"/>
        <v>198693</v>
      </c>
      <c r="AB688" s="3">
        <f t="shared" si="73"/>
        <v>74229</v>
      </c>
      <c r="AC688" s="3">
        <f t="shared" si="74"/>
        <v>73368</v>
      </c>
      <c r="AD688" s="3">
        <f t="shared" si="75"/>
        <v>80881</v>
      </c>
    </row>
    <row r="689" spans="1:30" x14ac:dyDescent="0.15">
      <c r="A689" s="3">
        <v>684</v>
      </c>
      <c r="B689" s="3" t="str">
        <f t="shared" si="70"/>
        <v>通天塔684层boss</v>
      </c>
      <c r="C689" s="3">
        <f>INDEX([5]通天塔!$F$47:$F$1046,A689)</f>
        <v>550</v>
      </c>
      <c r="D689" s="3">
        <f t="shared" si="76"/>
        <v>550</v>
      </c>
      <c r="E689" s="3" t="s">
        <v>25</v>
      </c>
      <c r="F689" s="3" t="s">
        <v>26</v>
      </c>
      <c r="G689" s="3">
        <v>30</v>
      </c>
      <c r="H689" s="3">
        <v>30</v>
      </c>
      <c r="I689" s="3">
        <v>0.2</v>
      </c>
      <c r="J689" s="4">
        <v>0.7</v>
      </c>
      <c r="K689" s="4">
        <v>1</v>
      </c>
      <c r="L689" s="4">
        <v>5</v>
      </c>
      <c r="M689" s="3">
        <v>1</v>
      </c>
      <c r="N689" s="3">
        <v>2</v>
      </c>
      <c r="O689" s="3">
        <f>HLOOKUP(O$5,[1]非R能力!$B$8:$F$558,$D689+1,0)</f>
        <v>2674530.2363424227</v>
      </c>
      <c r="P689" s="3">
        <f>HLOOKUP(P$5,[1]非R能力!$B$8:$F$558,$D689+1,0)</f>
        <v>371147.94865448773</v>
      </c>
      <c r="Q689" s="3">
        <f>HLOOKUP(Q$5,[1]非R能力!$B$8:$F$558,$D689+1,0)</f>
        <v>180663.03073300805</v>
      </c>
      <c r="R689" s="3">
        <f>HLOOKUP(R$5,[1]非R能力!$B$8:$F$558,$D689+1,0)</f>
        <v>56616.730527455926</v>
      </c>
      <c r="S689" s="3">
        <f>HLOOKUP(S$5,[1]非R能力!$B$8:$F$558,$D689+1,0)</f>
        <v>73368.568621644255</v>
      </c>
      <c r="T689" s="3">
        <f>INDEX([1]非R能力!$H$9:$H$558,D689)</f>
        <v>74359.2083312342</v>
      </c>
      <c r="U689" s="3">
        <f>IF(INDEX([1]非R能力!$FK$9:$FK$558,D689)=0,0,10)</f>
        <v>10</v>
      </c>
      <c r="V689" s="3">
        <f>IF(INDEX([1]非R能力!$FH$9:$FH$558,D689)=0,0,5000)</f>
        <v>5000</v>
      </c>
      <c r="W689" s="3">
        <f>HLOOKUP(W$5,[2]人物技能基础!$O$3:$Q$553,$D689+1,0)</f>
        <v>3.637142857142857</v>
      </c>
      <c r="X689" s="3">
        <f>HLOOKUP(X$5,[2]人物技能基础!$O$3:$Q$553,$D689+1,0)</f>
        <v>2.0186428571428574</v>
      </c>
      <c r="Y689" s="3">
        <f>HLOOKUP(Y$5,[2]人物技能基础!$O$3:$Q$553,$D689+1,0)</f>
        <v>99.964285714285708</v>
      </c>
      <c r="Z689" s="3">
        <f t="shared" si="71"/>
        <v>11320385</v>
      </c>
      <c r="AA689" s="3">
        <f t="shared" si="72"/>
        <v>198693</v>
      </c>
      <c r="AB689" s="3">
        <f t="shared" si="73"/>
        <v>74229</v>
      </c>
      <c r="AC689" s="3">
        <f t="shared" si="74"/>
        <v>73368</v>
      </c>
      <c r="AD689" s="3">
        <f t="shared" si="75"/>
        <v>80881</v>
      </c>
    </row>
    <row r="690" spans="1:30" x14ac:dyDescent="0.15">
      <c r="A690" s="3">
        <v>685</v>
      </c>
      <c r="B690" s="3" t="str">
        <f t="shared" si="70"/>
        <v>通天塔685层boss</v>
      </c>
      <c r="C690" s="3">
        <f>INDEX([5]通天塔!$F$47:$F$1046,A690)</f>
        <v>550</v>
      </c>
      <c r="D690" s="3">
        <f t="shared" si="76"/>
        <v>550</v>
      </c>
      <c r="E690" s="3" t="s">
        <v>25</v>
      </c>
      <c r="F690" s="3" t="s">
        <v>26</v>
      </c>
      <c r="G690" s="3">
        <v>30</v>
      </c>
      <c r="H690" s="3">
        <v>30</v>
      </c>
      <c r="I690" s="3">
        <v>0.2</v>
      </c>
      <c r="J690" s="4">
        <v>0.7</v>
      </c>
      <c r="K690" s="4">
        <v>1</v>
      </c>
      <c r="L690" s="4">
        <v>5</v>
      </c>
      <c r="M690" s="3">
        <v>1</v>
      </c>
      <c r="N690" s="3">
        <v>2</v>
      </c>
      <c r="O690" s="3">
        <f>HLOOKUP(O$5,[1]非R能力!$B$8:$F$558,$D690+1,0)</f>
        <v>2674530.2363424227</v>
      </c>
      <c r="P690" s="3">
        <f>HLOOKUP(P$5,[1]非R能力!$B$8:$F$558,$D690+1,0)</f>
        <v>371147.94865448773</v>
      </c>
      <c r="Q690" s="3">
        <f>HLOOKUP(Q$5,[1]非R能力!$B$8:$F$558,$D690+1,0)</f>
        <v>180663.03073300805</v>
      </c>
      <c r="R690" s="3">
        <f>HLOOKUP(R$5,[1]非R能力!$B$8:$F$558,$D690+1,0)</f>
        <v>56616.730527455926</v>
      </c>
      <c r="S690" s="3">
        <f>HLOOKUP(S$5,[1]非R能力!$B$8:$F$558,$D690+1,0)</f>
        <v>73368.568621644255</v>
      </c>
      <c r="T690" s="3">
        <f>INDEX([1]非R能力!$H$9:$H$558,D690)</f>
        <v>74359.2083312342</v>
      </c>
      <c r="U690" s="3">
        <f>IF(INDEX([1]非R能力!$FK$9:$FK$558,D690)=0,0,10)</f>
        <v>10</v>
      </c>
      <c r="V690" s="3">
        <f>IF(INDEX([1]非R能力!$FH$9:$FH$558,D690)=0,0,5000)</f>
        <v>5000</v>
      </c>
      <c r="W690" s="3">
        <f>HLOOKUP(W$5,[2]人物技能基础!$O$3:$Q$553,$D690+1,0)</f>
        <v>3.637142857142857</v>
      </c>
      <c r="X690" s="3">
        <f>HLOOKUP(X$5,[2]人物技能基础!$O$3:$Q$553,$D690+1,0)</f>
        <v>2.0186428571428574</v>
      </c>
      <c r="Y690" s="3">
        <f>HLOOKUP(Y$5,[2]人物技能基础!$O$3:$Q$553,$D690+1,0)</f>
        <v>99.964285714285708</v>
      </c>
      <c r="Z690" s="3">
        <f t="shared" si="71"/>
        <v>11320385</v>
      </c>
      <c r="AA690" s="3">
        <f t="shared" si="72"/>
        <v>198693</v>
      </c>
      <c r="AB690" s="3">
        <f t="shared" si="73"/>
        <v>74229</v>
      </c>
      <c r="AC690" s="3">
        <f t="shared" si="74"/>
        <v>73368</v>
      </c>
      <c r="AD690" s="3">
        <f t="shared" si="75"/>
        <v>80881</v>
      </c>
    </row>
    <row r="691" spans="1:30" x14ac:dyDescent="0.15">
      <c r="A691" s="3">
        <v>686</v>
      </c>
      <c r="B691" s="3" t="str">
        <f t="shared" si="70"/>
        <v>通天塔686层boss</v>
      </c>
      <c r="C691" s="3">
        <f>INDEX([5]通天塔!$F$47:$F$1046,A691)</f>
        <v>550</v>
      </c>
      <c r="D691" s="3">
        <f t="shared" si="76"/>
        <v>550</v>
      </c>
      <c r="E691" s="3" t="s">
        <v>25</v>
      </c>
      <c r="F691" s="3" t="s">
        <v>26</v>
      </c>
      <c r="G691" s="3">
        <v>30</v>
      </c>
      <c r="H691" s="3">
        <v>30</v>
      </c>
      <c r="I691" s="3">
        <v>0.2</v>
      </c>
      <c r="J691" s="4">
        <v>0.7</v>
      </c>
      <c r="K691" s="4">
        <v>1</v>
      </c>
      <c r="L691" s="4">
        <v>5</v>
      </c>
      <c r="M691" s="3">
        <v>1</v>
      </c>
      <c r="N691" s="3">
        <v>2</v>
      </c>
      <c r="O691" s="3">
        <f>HLOOKUP(O$5,[1]非R能力!$B$8:$F$558,$D691+1,0)</f>
        <v>2674530.2363424227</v>
      </c>
      <c r="P691" s="3">
        <f>HLOOKUP(P$5,[1]非R能力!$B$8:$F$558,$D691+1,0)</f>
        <v>371147.94865448773</v>
      </c>
      <c r="Q691" s="3">
        <f>HLOOKUP(Q$5,[1]非R能力!$B$8:$F$558,$D691+1,0)</f>
        <v>180663.03073300805</v>
      </c>
      <c r="R691" s="3">
        <f>HLOOKUP(R$5,[1]非R能力!$B$8:$F$558,$D691+1,0)</f>
        <v>56616.730527455926</v>
      </c>
      <c r="S691" s="3">
        <f>HLOOKUP(S$5,[1]非R能力!$B$8:$F$558,$D691+1,0)</f>
        <v>73368.568621644255</v>
      </c>
      <c r="T691" s="3">
        <f>INDEX([1]非R能力!$H$9:$H$558,D691)</f>
        <v>74359.2083312342</v>
      </c>
      <c r="U691" s="3">
        <f>IF(INDEX([1]非R能力!$FK$9:$FK$558,D691)=0,0,10)</f>
        <v>10</v>
      </c>
      <c r="V691" s="3">
        <f>IF(INDEX([1]非R能力!$FH$9:$FH$558,D691)=0,0,5000)</f>
        <v>5000</v>
      </c>
      <c r="W691" s="3">
        <f>HLOOKUP(W$5,[2]人物技能基础!$O$3:$Q$553,$D691+1,0)</f>
        <v>3.637142857142857</v>
      </c>
      <c r="X691" s="3">
        <f>HLOOKUP(X$5,[2]人物技能基础!$O$3:$Q$553,$D691+1,0)</f>
        <v>2.0186428571428574</v>
      </c>
      <c r="Y691" s="3">
        <f>HLOOKUP(Y$5,[2]人物技能基础!$O$3:$Q$553,$D691+1,0)</f>
        <v>99.964285714285708</v>
      </c>
      <c r="Z691" s="3">
        <f t="shared" si="71"/>
        <v>11320385</v>
      </c>
      <c r="AA691" s="3">
        <f t="shared" si="72"/>
        <v>198693</v>
      </c>
      <c r="AB691" s="3">
        <f t="shared" si="73"/>
        <v>74229</v>
      </c>
      <c r="AC691" s="3">
        <f t="shared" si="74"/>
        <v>73368</v>
      </c>
      <c r="AD691" s="3">
        <f t="shared" si="75"/>
        <v>80881</v>
      </c>
    </row>
    <row r="692" spans="1:30" x14ac:dyDescent="0.15">
      <c r="A692" s="3">
        <v>687</v>
      </c>
      <c r="B692" s="3" t="str">
        <f t="shared" si="70"/>
        <v>通天塔687层boss</v>
      </c>
      <c r="C692" s="3">
        <f>INDEX([5]通天塔!$F$47:$F$1046,A692)</f>
        <v>550</v>
      </c>
      <c r="D692" s="3">
        <f t="shared" si="76"/>
        <v>550</v>
      </c>
      <c r="E692" s="3" t="s">
        <v>25</v>
      </c>
      <c r="F692" s="3" t="s">
        <v>26</v>
      </c>
      <c r="G692" s="3">
        <v>30</v>
      </c>
      <c r="H692" s="3">
        <v>30</v>
      </c>
      <c r="I692" s="3">
        <v>0.2</v>
      </c>
      <c r="J692" s="4">
        <v>0.7</v>
      </c>
      <c r="K692" s="4">
        <v>1</v>
      </c>
      <c r="L692" s="4">
        <v>5</v>
      </c>
      <c r="M692" s="3">
        <v>1</v>
      </c>
      <c r="N692" s="3">
        <v>2</v>
      </c>
      <c r="O692" s="3">
        <f>HLOOKUP(O$5,[1]非R能力!$B$8:$F$558,$D692+1,0)</f>
        <v>2674530.2363424227</v>
      </c>
      <c r="P692" s="3">
        <f>HLOOKUP(P$5,[1]非R能力!$B$8:$F$558,$D692+1,0)</f>
        <v>371147.94865448773</v>
      </c>
      <c r="Q692" s="3">
        <f>HLOOKUP(Q$5,[1]非R能力!$B$8:$F$558,$D692+1,0)</f>
        <v>180663.03073300805</v>
      </c>
      <c r="R692" s="3">
        <f>HLOOKUP(R$5,[1]非R能力!$B$8:$F$558,$D692+1,0)</f>
        <v>56616.730527455926</v>
      </c>
      <c r="S692" s="3">
        <f>HLOOKUP(S$5,[1]非R能力!$B$8:$F$558,$D692+1,0)</f>
        <v>73368.568621644255</v>
      </c>
      <c r="T692" s="3">
        <f>INDEX([1]非R能力!$H$9:$H$558,D692)</f>
        <v>74359.2083312342</v>
      </c>
      <c r="U692" s="3">
        <f>IF(INDEX([1]非R能力!$FK$9:$FK$558,D692)=0,0,10)</f>
        <v>10</v>
      </c>
      <c r="V692" s="3">
        <f>IF(INDEX([1]非R能力!$FH$9:$FH$558,D692)=0,0,5000)</f>
        <v>5000</v>
      </c>
      <c r="W692" s="3">
        <f>HLOOKUP(W$5,[2]人物技能基础!$O$3:$Q$553,$D692+1,0)</f>
        <v>3.637142857142857</v>
      </c>
      <c r="X692" s="3">
        <f>HLOOKUP(X$5,[2]人物技能基础!$O$3:$Q$553,$D692+1,0)</f>
        <v>2.0186428571428574</v>
      </c>
      <c r="Y692" s="3">
        <f>HLOOKUP(Y$5,[2]人物技能基础!$O$3:$Q$553,$D692+1,0)</f>
        <v>99.964285714285708</v>
      </c>
      <c r="Z692" s="3">
        <f t="shared" si="71"/>
        <v>11320385</v>
      </c>
      <c r="AA692" s="3">
        <f t="shared" si="72"/>
        <v>198693</v>
      </c>
      <c r="AB692" s="3">
        <f t="shared" si="73"/>
        <v>74229</v>
      </c>
      <c r="AC692" s="3">
        <f t="shared" si="74"/>
        <v>73368</v>
      </c>
      <c r="AD692" s="3">
        <f t="shared" si="75"/>
        <v>80881</v>
      </c>
    </row>
    <row r="693" spans="1:30" x14ac:dyDescent="0.15">
      <c r="A693" s="3">
        <v>688</v>
      </c>
      <c r="B693" s="3" t="str">
        <f t="shared" si="70"/>
        <v>通天塔688层boss</v>
      </c>
      <c r="C693" s="3">
        <f>INDEX([5]通天塔!$F$47:$F$1046,A693)</f>
        <v>550</v>
      </c>
      <c r="D693" s="3">
        <f t="shared" si="76"/>
        <v>550</v>
      </c>
      <c r="E693" s="3" t="s">
        <v>25</v>
      </c>
      <c r="F693" s="3" t="s">
        <v>26</v>
      </c>
      <c r="G693" s="3">
        <v>30</v>
      </c>
      <c r="H693" s="3">
        <v>30</v>
      </c>
      <c r="I693" s="3">
        <v>0.2</v>
      </c>
      <c r="J693" s="4">
        <v>0.7</v>
      </c>
      <c r="K693" s="4">
        <v>1</v>
      </c>
      <c r="L693" s="4">
        <v>5</v>
      </c>
      <c r="M693" s="3">
        <v>1</v>
      </c>
      <c r="N693" s="3">
        <v>2</v>
      </c>
      <c r="O693" s="3">
        <f>HLOOKUP(O$5,[1]非R能力!$B$8:$F$558,$D693+1,0)</f>
        <v>2674530.2363424227</v>
      </c>
      <c r="P693" s="3">
        <f>HLOOKUP(P$5,[1]非R能力!$B$8:$F$558,$D693+1,0)</f>
        <v>371147.94865448773</v>
      </c>
      <c r="Q693" s="3">
        <f>HLOOKUP(Q$5,[1]非R能力!$B$8:$F$558,$D693+1,0)</f>
        <v>180663.03073300805</v>
      </c>
      <c r="R693" s="3">
        <f>HLOOKUP(R$5,[1]非R能力!$B$8:$F$558,$D693+1,0)</f>
        <v>56616.730527455926</v>
      </c>
      <c r="S693" s="3">
        <f>HLOOKUP(S$5,[1]非R能力!$B$8:$F$558,$D693+1,0)</f>
        <v>73368.568621644255</v>
      </c>
      <c r="T693" s="3">
        <f>INDEX([1]非R能力!$H$9:$H$558,D693)</f>
        <v>74359.2083312342</v>
      </c>
      <c r="U693" s="3">
        <f>IF(INDEX([1]非R能力!$FK$9:$FK$558,D693)=0,0,10)</f>
        <v>10</v>
      </c>
      <c r="V693" s="3">
        <f>IF(INDEX([1]非R能力!$FH$9:$FH$558,D693)=0,0,5000)</f>
        <v>5000</v>
      </c>
      <c r="W693" s="3">
        <f>HLOOKUP(W$5,[2]人物技能基础!$O$3:$Q$553,$D693+1,0)</f>
        <v>3.637142857142857</v>
      </c>
      <c r="X693" s="3">
        <f>HLOOKUP(X$5,[2]人物技能基础!$O$3:$Q$553,$D693+1,0)</f>
        <v>2.0186428571428574</v>
      </c>
      <c r="Y693" s="3">
        <f>HLOOKUP(Y$5,[2]人物技能基础!$O$3:$Q$553,$D693+1,0)</f>
        <v>99.964285714285708</v>
      </c>
      <c r="Z693" s="3">
        <f t="shared" si="71"/>
        <v>11320385</v>
      </c>
      <c r="AA693" s="3">
        <f t="shared" si="72"/>
        <v>198693</v>
      </c>
      <c r="AB693" s="3">
        <f t="shared" si="73"/>
        <v>74229</v>
      </c>
      <c r="AC693" s="3">
        <f t="shared" si="74"/>
        <v>73368</v>
      </c>
      <c r="AD693" s="3">
        <f t="shared" si="75"/>
        <v>80881</v>
      </c>
    </row>
    <row r="694" spans="1:30" x14ac:dyDescent="0.15">
      <c r="A694" s="3">
        <v>689</v>
      </c>
      <c r="B694" s="3" t="str">
        <f t="shared" si="70"/>
        <v>通天塔689层boss</v>
      </c>
      <c r="C694" s="3">
        <f>INDEX([5]通天塔!$F$47:$F$1046,A694)</f>
        <v>550</v>
      </c>
      <c r="D694" s="3">
        <f t="shared" si="76"/>
        <v>550</v>
      </c>
      <c r="E694" s="3" t="s">
        <v>25</v>
      </c>
      <c r="F694" s="3" t="s">
        <v>26</v>
      </c>
      <c r="G694" s="3">
        <v>30</v>
      </c>
      <c r="H694" s="3">
        <v>30</v>
      </c>
      <c r="I694" s="3">
        <v>0.2</v>
      </c>
      <c r="J694" s="4">
        <v>0.7</v>
      </c>
      <c r="K694" s="4">
        <v>1</v>
      </c>
      <c r="L694" s="4">
        <v>5</v>
      </c>
      <c r="M694" s="3">
        <v>1</v>
      </c>
      <c r="N694" s="3">
        <v>2</v>
      </c>
      <c r="O694" s="3">
        <f>HLOOKUP(O$5,[1]非R能力!$B$8:$F$558,$D694+1,0)</f>
        <v>2674530.2363424227</v>
      </c>
      <c r="P694" s="3">
        <f>HLOOKUP(P$5,[1]非R能力!$B$8:$F$558,$D694+1,0)</f>
        <v>371147.94865448773</v>
      </c>
      <c r="Q694" s="3">
        <f>HLOOKUP(Q$5,[1]非R能力!$B$8:$F$558,$D694+1,0)</f>
        <v>180663.03073300805</v>
      </c>
      <c r="R694" s="3">
        <f>HLOOKUP(R$5,[1]非R能力!$B$8:$F$558,$D694+1,0)</f>
        <v>56616.730527455926</v>
      </c>
      <c r="S694" s="3">
        <f>HLOOKUP(S$5,[1]非R能力!$B$8:$F$558,$D694+1,0)</f>
        <v>73368.568621644255</v>
      </c>
      <c r="T694" s="3">
        <f>INDEX([1]非R能力!$H$9:$H$558,D694)</f>
        <v>74359.2083312342</v>
      </c>
      <c r="U694" s="3">
        <f>IF(INDEX([1]非R能力!$FK$9:$FK$558,D694)=0,0,10)</f>
        <v>10</v>
      </c>
      <c r="V694" s="3">
        <f>IF(INDEX([1]非R能力!$FH$9:$FH$558,D694)=0,0,5000)</f>
        <v>5000</v>
      </c>
      <c r="W694" s="3">
        <f>HLOOKUP(W$5,[2]人物技能基础!$O$3:$Q$553,$D694+1,0)</f>
        <v>3.637142857142857</v>
      </c>
      <c r="X694" s="3">
        <f>HLOOKUP(X$5,[2]人物技能基础!$O$3:$Q$553,$D694+1,0)</f>
        <v>2.0186428571428574</v>
      </c>
      <c r="Y694" s="3">
        <f>HLOOKUP(Y$5,[2]人物技能基础!$O$3:$Q$553,$D694+1,0)</f>
        <v>99.964285714285708</v>
      </c>
      <c r="Z694" s="3">
        <f t="shared" si="71"/>
        <v>11320385</v>
      </c>
      <c r="AA694" s="3">
        <f t="shared" si="72"/>
        <v>198693</v>
      </c>
      <c r="AB694" s="3">
        <f t="shared" si="73"/>
        <v>74229</v>
      </c>
      <c r="AC694" s="3">
        <f t="shared" si="74"/>
        <v>73368</v>
      </c>
      <c r="AD694" s="3">
        <f t="shared" si="75"/>
        <v>80881</v>
      </c>
    </row>
    <row r="695" spans="1:30" x14ac:dyDescent="0.15">
      <c r="A695" s="3">
        <v>690</v>
      </c>
      <c r="B695" s="3" t="str">
        <f t="shared" si="70"/>
        <v>通天塔690层boss</v>
      </c>
      <c r="C695" s="3">
        <f>INDEX([5]通天塔!$F$47:$F$1046,A695)</f>
        <v>550</v>
      </c>
      <c r="D695" s="3">
        <f t="shared" si="76"/>
        <v>550</v>
      </c>
      <c r="E695" s="3" t="s">
        <v>25</v>
      </c>
      <c r="F695" s="3" t="s">
        <v>26</v>
      </c>
      <c r="G695" s="3">
        <v>30</v>
      </c>
      <c r="H695" s="3">
        <v>30</v>
      </c>
      <c r="I695" s="3">
        <v>0.2</v>
      </c>
      <c r="J695" s="4">
        <v>0.7</v>
      </c>
      <c r="K695" s="4">
        <v>1</v>
      </c>
      <c r="L695" s="4">
        <v>5</v>
      </c>
      <c r="M695" s="3">
        <v>1</v>
      </c>
      <c r="N695" s="3">
        <v>2</v>
      </c>
      <c r="O695" s="3">
        <f>HLOOKUP(O$5,[1]非R能力!$B$8:$F$558,$D695+1,0)</f>
        <v>2674530.2363424227</v>
      </c>
      <c r="P695" s="3">
        <f>HLOOKUP(P$5,[1]非R能力!$B$8:$F$558,$D695+1,0)</f>
        <v>371147.94865448773</v>
      </c>
      <c r="Q695" s="3">
        <f>HLOOKUP(Q$5,[1]非R能力!$B$8:$F$558,$D695+1,0)</f>
        <v>180663.03073300805</v>
      </c>
      <c r="R695" s="3">
        <f>HLOOKUP(R$5,[1]非R能力!$B$8:$F$558,$D695+1,0)</f>
        <v>56616.730527455926</v>
      </c>
      <c r="S695" s="3">
        <f>HLOOKUP(S$5,[1]非R能力!$B$8:$F$558,$D695+1,0)</f>
        <v>73368.568621644255</v>
      </c>
      <c r="T695" s="3">
        <f>INDEX([1]非R能力!$H$9:$H$558,D695)</f>
        <v>74359.2083312342</v>
      </c>
      <c r="U695" s="3">
        <f>IF(INDEX([1]非R能力!$FK$9:$FK$558,D695)=0,0,10)</f>
        <v>10</v>
      </c>
      <c r="V695" s="3">
        <f>IF(INDEX([1]非R能力!$FH$9:$FH$558,D695)=0,0,5000)</f>
        <v>5000</v>
      </c>
      <c r="W695" s="3">
        <f>HLOOKUP(W$5,[2]人物技能基础!$O$3:$Q$553,$D695+1,0)</f>
        <v>3.637142857142857</v>
      </c>
      <c r="X695" s="3">
        <f>HLOOKUP(X$5,[2]人物技能基础!$O$3:$Q$553,$D695+1,0)</f>
        <v>2.0186428571428574</v>
      </c>
      <c r="Y695" s="3">
        <f>HLOOKUP(Y$5,[2]人物技能基础!$O$3:$Q$553,$D695+1,0)</f>
        <v>99.964285714285708</v>
      </c>
      <c r="Z695" s="3">
        <f t="shared" si="71"/>
        <v>11320385</v>
      </c>
      <c r="AA695" s="3">
        <f t="shared" si="72"/>
        <v>198693</v>
      </c>
      <c r="AB695" s="3">
        <f t="shared" si="73"/>
        <v>74229</v>
      </c>
      <c r="AC695" s="3">
        <f t="shared" si="74"/>
        <v>73368</v>
      </c>
      <c r="AD695" s="3">
        <f t="shared" si="75"/>
        <v>80881</v>
      </c>
    </row>
    <row r="696" spans="1:30" x14ac:dyDescent="0.15">
      <c r="A696" s="3">
        <v>691</v>
      </c>
      <c r="B696" s="3" t="str">
        <f t="shared" si="70"/>
        <v>通天塔691层boss</v>
      </c>
      <c r="C696" s="3">
        <f>INDEX([5]通天塔!$F$47:$F$1046,A696)</f>
        <v>550</v>
      </c>
      <c r="D696" s="3">
        <f t="shared" si="76"/>
        <v>550</v>
      </c>
      <c r="E696" s="3" t="s">
        <v>25</v>
      </c>
      <c r="F696" s="3" t="s">
        <v>26</v>
      </c>
      <c r="G696" s="3">
        <v>30</v>
      </c>
      <c r="H696" s="3">
        <v>30</v>
      </c>
      <c r="I696" s="3">
        <v>0.2</v>
      </c>
      <c r="J696" s="4">
        <v>0.7</v>
      </c>
      <c r="K696" s="4">
        <v>1</v>
      </c>
      <c r="L696" s="4">
        <v>5</v>
      </c>
      <c r="M696" s="3">
        <v>1</v>
      </c>
      <c r="N696" s="3">
        <v>2</v>
      </c>
      <c r="O696" s="3">
        <f>HLOOKUP(O$5,[1]非R能力!$B$8:$F$558,$D696+1,0)</f>
        <v>2674530.2363424227</v>
      </c>
      <c r="P696" s="3">
        <f>HLOOKUP(P$5,[1]非R能力!$B$8:$F$558,$D696+1,0)</f>
        <v>371147.94865448773</v>
      </c>
      <c r="Q696" s="3">
        <f>HLOOKUP(Q$5,[1]非R能力!$B$8:$F$558,$D696+1,0)</f>
        <v>180663.03073300805</v>
      </c>
      <c r="R696" s="3">
        <f>HLOOKUP(R$5,[1]非R能力!$B$8:$F$558,$D696+1,0)</f>
        <v>56616.730527455926</v>
      </c>
      <c r="S696" s="3">
        <f>HLOOKUP(S$5,[1]非R能力!$B$8:$F$558,$D696+1,0)</f>
        <v>73368.568621644255</v>
      </c>
      <c r="T696" s="3">
        <f>INDEX([1]非R能力!$H$9:$H$558,D696)</f>
        <v>74359.2083312342</v>
      </c>
      <c r="U696" s="3">
        <f>IF(INDEX([1]非R能力!$FK$9:$FK$558,D696)=0,0,10)</f>
        <v>10</v>
      </c>
      <c r="V696" s="3">
        <f>IF(INDEX([1]非R能力!$FH$9:$FH$558,D696)=0,0,5000)</f>
        <v>5000</v>
      </c>
      <c r="W696" s="3">
        <f>HLOOKUP(W$5,[2]人物技能基础!$O$3:$Q$553,$D696+1,0)</f>
        <v>3.637142857142857</v>
      </c>
      <c r="X696" s="3">
        <f>HLOOKUP(X$5,[2]人物技能基础!$O$3:$Q$553,$D696+1,0)</f>
        <v>2.0186428571428574</v>
      </c>
      <c r="Y696" s="3">
        <f>HLOOKUP(Y$5,[2]人物技能基础!$O$3:$Q$553,$D696+1,0)</f>
        <v>99.964285714285708</v>
      </c>
      <c r="Z696" s="3">
        <f t="shared" si="71"/>
        <v>11320385</v>
      </c>
      <c r="AA696" s="3">
        <f t="shared" si="72"/>
        <v>198693</v>
      </c>
      <c r="AB696" s="3">
        <f t="shared" si="73"/>
        <v>74229</v>
      </c>
      <c r="AC696" s="3">
        <f t="shared" si="74"/>
        <v>73368</v>
      </c>
      <c r="AD696" s="3">
        <f t="shared" si="75"/>
        <v>80881</v>
      </c>
    </row>
    <row r="697" spans="1:30" x14ac:dyDescent="0.15">
      <c r="A697" s="3">
        <v>692</v>
      </c>
      <c r="B697" s="3" t="str">
        <f t="shared" si="70"/>
        <v>通天塔692层boss</v>
      </c>
      <c r="C697" s="3">
        <f>INDEX([5]通天塔!$F$47:$F$1046,A697)</f>
        <v>550</v>
      </c>
      <c r="D697" s="3">
        <f t="shared" si="76"/>
        <v>550</v>
      </c>
      <c r="E697" s="3" t="s">
        <v>25</v>
      </c>
      <c r="F697" s="3" t="s">
        <v>26</v>
      </c>
      <c r="G697" s="3">
        <v>30</v>
      </c>
      <c r="H697" s="3">
        <v>30</v>
      </c>
      <c r="I697" s="3">
        <v>0.2</v>
      </c>
      <c r="J697" s="4">
        <v>0.7</v>
      </c>
      <c r="K697" s="4">
        <v>1</v>
      </c>
      <c r="L697" s="4">
        <v>5</v>
      </c>
      <c r="M697" s="3">
        <v>1</v>
      </c>
      <c r="N697" s="3">
        <v>2</v>
      </c>
      <c r="O697" s="3">
        <f>HLOOKUP(O$5,[1]非R能力!$B$8:$F$558,$D697+1,0)</f>
        <v>2674530.2363424227</v>
      </c>
      <c r="P697" s="3">
        <f>HLOOKUP(P$5,[1]非R能力!$B$8:$F$558,$D697+1,0)</f>
        <v>371147.94865448773</v>
      </c>
      <c r="Q697" s="3">
        <f>HLOOKUP(Q$5,[1]非R能力!$B$8:$F$558,$D697+1,0)</f>
        <v>180663.03073300805</v>
      </c>
      <c r="R697" s="3">
        <f>HLOOKUP(R$5,[1]非R能力!$B$8:$F$558,$D697+1,0)</f>
        <v>56616.730527455926</v>
      </c>
      <c r="S697" s="3">
        <f>HLOOKUP(S$5,[1]非R能力!$B$8:$F$558,$D697+1,0)</f>
        <v>73368.568621644255</v>
      </c>
      <c r="T697" s="3">
        <f>INDEX([1]非R能力!$H$9:$H$558,D697)</f>
        <v>74359.2083312342</v>
      </c>
      <c r="U697" s="3">
        <f>IF(INDEX([1]非R能力!$FK$9:$FK$558,D697)=0,0,10)</f>
        <v>10</v>
      </c>
      <c r="V697" s="3">
        <f>IF(INDEX([1]非R能力!$FH$9:$FH$558,D697)=0,0,5000)</f>
        <v>5000</v>
      </c>
      <c r="W697" s="3">
        <f>HLOOKUP(W$5,[2]人物技能基础!$O$3:$Q$553,$D697+1,0)</f>
        <v>3.637142857142857</v>
      </c>
      <c r="X697" s="3">
        <f>HLOOKUP(X$5,[2]人物技能基础!$O$3:$Q$553,$D697+1,0)</f>
        <v>2.0186428571428574</v>
      </c>
      <c r="Y697" s="3">
        <f>HLOOKUP(Y$5,[2]人物技能基础!$O$3:$Q$553,$D697+1,0)</f>
        <v>99.964285714285708</v>
      </c>
      <c r="Z697" s="3">
        <f t="shared" si="71"/>
        <v>11320385</v>
      </c>
      <c r="AA697" s="3">
        <f t="shared" si="72"/>
        <v>198693</v>
      </c>
      <c r="AB697" s="3">
        <f t="shared" si="73"/>
        <v>74229</v>
      </c>
      <c r="AC697" s="3">
        <f t="shared" si="74"/>
        <v>73368</v>
      </c>
      <c r="AD697" s="3">
        <f t="shared" si="75"/>
        <v>80881</v>
      </c>
    </row>
    <row r="698" spans="1:30" x14ac:dyDescent="0.15">
      <c r="A698" s="3">
        <v>693</v>
      </c>
      <c r="B698" s="3" t="str">
        <f t="shared" si="70"/>
        <v>通天塔693层boss</v>
      </c>
      <c r="C698" s="3">
        <f>INDEX([5]通天塔!$F$47:$F$1046,A698)</f>
        <v>550</v>
      </c>
      <c r="D698" s="3">
        <f t="shared" si="76"/>
        <v>550</v>
      </c>
      <c r="E698" s="3" t="s">
        <v>25</v>
      </c>
      <c r="F698" s="3" t="s">
        <v>26</v>
      </c>
      <c r="G698" s="3">
        <v>30</v>
      </c>
      <c r="H698" s="3">
        <v>30</v>
      </c>
      <c r="I698" s="3">
        <v>0.2</v>
      </c>
      <c r="J698" s="4">
        <v>0.7</v>
      </c>
      <c r="K698" s="4">
        <v>1</v>
      </c>
      <c r="L698" s="4">
        <v>5</v>
      </c>
      <c r="M698" s="3">
        <v>1</v>
      </c>
      <c r="N698" s="3">
        <v>2</v>
      </c>
      <c r="O698" s="3">
        <f>HLOOKUP(O$5,[1]非R能力!$B$8:$F$558,$D698+1,0)</f>
        <v>2674530.2363424227</v>
      </c>
      <c r="P698" s="3">
        <f>HLOOKUP(P$5,[1]非R能力!$B$8:$F$558,$D698+1,0)</f>
        <v>371147.94865448773</v>
      </c>
      <c r="Q698" s="3">
        <f>HLOOKUP(Q$5,[1]非R能力!$B$8:$F$558,$D698+1,0)</f>
        <v>180663.03073300805</v>
      </c>
      <c r="R698" s="3">
        <f>HLOOKUP(R$5,[1]非R能力!$B$8:$F$558,$D698+1,0)</f>
        <v>56616.730527455926</v>
      </c>
      <c r="S698" s="3">
        <f>HLOOKUP(S$5,[1]非R能力!$B$8:$F$558,$D698+1,0)</f>
        <v>73368.568621644255</v>
      </c>
      <c r="T698" s="3">
        <f>INDEX([1]非R能力!$H$9:$H$558,D698)</f>
        <v>74359.2083312342</v>
      </c>
      <c r="U698" s="3">
        <f>IF(INDEX([1]非R能力!$FK$9:$FK$558,D698)=0,0,10)</f>
        <v>10</v>
      </c>
      <c r="V698" s="3">
        <f>IF(INDEX([1]非R能力!$FH$9:$FH$558,D698)=0,0,5000)</f>
        <v>5000</v>
      </c>
      <c r="W698" s="3">
        <f>HLOOKUP(W$5,[2]人物技能基础!$O$3:$Q$553,$D698+1,0)</f>
        <v>3.637142857142857</v>
      </c>
      <c r="X698" s="3">
        <f>HLOOKUP(X$5,[2]人物技能基础!$O$3:$Q$553,$D698+1,0)</f>
        <v>2.0186428571428574</v>
      </c>
      <c r="Y698" s="3">
        <f>HLOOKUP(Y$5,[2]人物技能基础!$O$3:$Q$553,$D698+1,0)</f>
        <v>99.964285714285708</v>
      </c>
      <c r="Z698" s="3">
        <f t="shared" si="71"/>
        <v>11320385</v>
      </c>
      <c r="AA698" s="3">
        <f t="shared" si="72"/>
        <v>198693</v>
      </c>
      <c r="AB698" s="3">
        <f t="shared" si="73"/>
        <v>74229</v>
      </c>
      <c r="AC698" s="3">
        <f t="shared" si="74"/>
        <v>73368</v>
      </c>
      <c r="AD698" s="3">
        <f t="shared" si="75"/>
        <v>80881</v>
      </c>
    </row>
    <row r="699" spans="1:30" x14ac:dyDescent="0.15">
      <c r="A699" s="3">
        <v>694</v>
      </c>
      <c r="B699" s="3" t="str">
        <f t="shared" si="70"/>
        <v>通天塔694层boss</v>
      </c>
      <c r="C699" s="3">
        <f>INDEX([5]通天塔!$F$47:$F$1046,A699)</f>
        <v>550</v>
      </c>
      <c r="D699" s="3">
        <f t="shared" si="76"/>
        <v>550</v>
      </c>
      <c r="E699" s="3" t="s">
        <v>25</v>
      </c>
      <c r="F699" s="3" t="s">
        <v>26</v>
      </c>
      <c r="G699" s="3">
        <v>30</v>
      </c>
      <c r="H699" s="3">
        <v>30</v>
      </c>
      <c r="I699" s="3">
        <v>0.2</v>
      </c>
      <c r="J699" s="4">
        <v>0.7</v>
      </c>
      <c r="K699" s="4">
        <v>1</v>
      </c>
      <c r="L699" s="4">
        <v>5</v>
      </c>
      <c r="M699" s="3">
        <v>1</v>
      </c>
      <c r="N699" s="3">
        <v>2</v>
      </c>
      <c r="O699" s="3">
        <f>HLOOKUP(O$5,[1]非R能力!$B$8:$F$558,$D699+1,0)</f>
        <v>2674530.2363424227</v>
      </c>
      <c r="P699" s="3">
        <f>HLOOKUP(P$5,[1]非R能力!$B$8:$F$558,$D699+1,0)</f>
        <v>371147.94865448773</v>
      </c>
      <c r="Q699" s="3">
        <f>HLOOKUP(Q$5,[1]非R能力!$B$8:$F$558,$D699+1,0)</f>
        <v>180663.03073300805</v>
      </c>
      <c r="R699" s="3">
        <f>HLOOKUP(R$5,[1]非R能力!$B$8:$F$558,$D699+1,0)</f>
        <v>56616.730527455926</v>
      </c>
      <c r="S699" s="3">
        <f>HLOOKUP(S$5,[1]非R能力!$B$8:$F$558,$D699+1,0)</f>
        <v>73368.568621644255</v>
      </c>
      <c r="T699" s="3">
        <f>INDEX([1]非R能力!$H$9:$H$558,D699)</f>
        <v>74359.2083312342</v>
      </c>
      <c r="U699" s="3">
        <f>IF(INDEX([1]非R能力!$FK$9:$FK$558,D699)=0,0,10)</f>
        <v>10</v>
      </c>
      <c r="V699" s="3">
        <f>IF(INDEX([1]非R能力!$FH$9:$FH$558,D699)=0,0,5000)</f>
        <v>5000</v>
      </c>
      <c r="W699" s="3">
        <f>HLOOKUP(W$5,[2]人物技能基础!$O$3:$Q$553,$D699+1,0)</f>
        <v>3.637142857142857</v>
      </c>
      <c r="X699" s="3">
        <f>HLOOKUP(X$5,[2]人物技能基础!$O$3:$Q$553,$D699+1,0)</f>
        <v>2.0186428571428574</v>
      </c>
      <c r="Y699" s="3">
        <f>HLOOKUP(Y$5,[2]人物技能基础!$O$3:$Q$553,$D699+1,0)</f>
        <v>99.964285714285708</v>
      </c>
      <c r="Z699" s="3">
        <f t="shared" si="71"/>
        <v>11320385</v>
      </c>
      <c r="AA699" s="3">
        <f t="shared" si="72"/>
        <v>198693</v>
      </c>
      <c r="AB699" s="3">
        <f t="shared" si="73"/>
        <v>74229</v>
      </c>
      <c r="AC699" s="3">
        <f t="shared" si="74"/>
        <v>73368</v>
      </c>
      <c r="AD699" s="3">
        <f t="shared" si="75"/>
        <v>80881</v>
      </c>
    </row>
    <row r="700" spans="1:30" x14ac:dyDescent="0.15">
      <c r="A700" s="3">
        <v>695</v>
      </c>
      <c r="B700" s="3" t="str">
        <f t="shared" si="70"/>
        <v>通天塔695层boss</v>
      </c>
      <c r="C700" s="3">
        <f>INDEX([5]通天塔!$F$47:$F$1046,A700)</f>
        <v>550</v>
      </c>
      <c r="D700" s="3">
        <f t="shared" si="76"/>
        <v>550</v>
      </c>
      <c r="E700" s="3" t="s">
        <v>25</v>
      </c>
      <c r="F700" s="3" t="s">
        <v>26</v>
      </c>
      <c r="G700" s="3">
        <v>30</v>
      </c>
      <c r="H700" s="3">
        <v>30</v>
      </c>
      <c r="I700" s="3">
        <v>0.2</v>
      </c>
      <c r="J700" s="4">
        <v>0.7</v>
      </c>
      <c r="K700" s="4">
        <v>1</v>
      </c>
      <c r="L700" s="4">
        <v>5</v>
      </c>
      <c r="M700" s="3">
        <v>1</v>
      </c>
      <c r="N700" s="3">
        <v>2</v>
      </c>
      <c r="O700" s="3">
        <f>HLOOKUP(O$5,[1]非R能力!$B$8:$F$558,$D700+1,0)</f>
        <v>2674530.2363424227</v>
      </c>
      <c r="P700" s="3">
        <f>HLOOKUP(P$5,[1]非R能力!$B$8:$F$558,$D700+1,0)</f>
        <v>371147.94865448773</v>
      </c>
      <c r="Q700" s="3">
        <f>HLOOKUP(Q$5,[1]非R能力!$B$8:$F$558,$D700+1,0)</f>
        <v>180663.03073300805</v>
      </c>
      <c r="R700" s="3">
        <f>HLOOKUP(R$5,[1]非R能力!$B$8:$F$558,$D700+1,0)</f>
        <v>56616.730527455926</v>
      </c>
      <c r="S700" s="3">
        <f>HLOOKUP(S$5,[1]非R能力!$B$8:$F$558,$D700+1,0)</f>
        <v>73368.568621644255</v>
      </c>
      <c r="T700" s="3">
        <f>INDEX([1]非R能力!$H$9:$H$558,D700)</f>
        <v>74359.2083312342</v>
      </c>
      <c r="U700" s="3">
        <f>IF(INDEX([1]非R能力!$FK$9:$FK$558,D700)=0,0,10)</f>
        <v>10</v>
      </c>
      <c r="V700" s="3">
        <f>IF(INDEX([1]非R能力!$FH$9:$FH$558,D700)=0,0,5000)</f>
        <v>5000</v>
      </c>
      <c r="W700" s="3">
        <f>HLOOKUP(W$5,[2]人物技能基础!$O$3:$Q$553,$D700+1,0)</f>
        <v>3.637142857142857</v>
      </c>
      <c r="X700" s="3">
        <f>HLOOKUP(X$5,[2]人物技能基础!$O$3:$Q$553,$D700+1,0)</f>
        <v>2.0186428571428574</v>
      </c>
      <c r="Y700" s="3">
        <f>HLOOKUP(Y$5,[2]人物技能基础!$O$3:$Q$553,$D700+1,0)</f>
        <v>99.964285714285708</v>
      </c>
      <c r="Z700" s="3">
        <f t="shared" si="71"/>
        <v>11320385</v>
      </c>
      <c r="AA700" s="3">
        <f t="shared" si="72"/>
        <v>198693</v>
      </c>
      <c r="AB700" s="3">
        <f t="shared" si="73"/>
        <v>74229</v>
      </c>
      <c r="AC700" s="3">
        <f t="shared" si="74"/>
        <v>73368</v>
      </c>
      <c r="AD700" s="3">
        <f t="shared" si="75"/>
        <v>80881</v>
      </c>
    </row>
    <row r="701" spans="1:30" x14ac:dyDescent="0.15">
      <c r="A701" s="3">
        <v>696</v>
      </c>
      <c r="B701" s="3" t="str">
        <f t="shared" si="70"/>
        <v>通天塔696层boss</v>
      </c>
      <c r="C701" s="3">
        <f>INDEX([5]通天塔!$F$47:$F$1046,A701)</f>
        <v>550</v>
      </c>
      <c r="D701" s="3">
        <f t="shared" si="76"/>
        <v>550</v>
      </c>
      <c r="E701" s="3" t="s">
        <v>25</v>
      </c>
      <c r="F701" s="3" t="s">
        <v>26</v>
      </c>
      <c r="G701" s="3">
        <v>30</v>
      </c>
      <c r="H701" s="3">
        <v>30</v>
      </c>
      <c r="I701" s="3">
        <v>0.2</v>
      </c>
      <c r="J701" s="4">
        <v>0.7</v>
      </c>
      <c r="K701" s="4">
        <v>1</v>
      </c>
      <c r="L701" s="4">
        <v>5</v>
      </c>
      <c r="M701" s="3">
        <v>1</v>
      </c>
      <c r="N701" s="3">
        <v>2</v>
      </c>
      <c r="O701" s="3">
        <f>HLOOKUP(O$5,[1]非R能力!$B$8:$F$558,$D701+1,0)</f>
        <v>2674530.2363424227</v>
      </c>
      <c r="P701" s="3">
        <f>HLOOKUP(P$5,[1]非R能力!$B$8:$F$558,$D701+1,0)</f>
        <v>371147.94865448773</v>
      </c>
      <c r="Q701" s="3">
        <f>HLOOKUP(Q$5,[1]非R能力!$B$8:$F$558,$D701+1,0)</f>
        <v>180663.03073300805</v>
      </c>
      <c r="R701" s="3">
        <f>HLOOKUP(R$5,[1]非R能力!$B$8:$F$558,$D701+1,0)</f>
        <v>56616.730527455926</v>
      </c>
      <c r="S701" s="3">
        <f>HLOOKUP(S$5,[1]非R能力!$B$8:$F$558,$D701+1,0)</f>
        <v>73368.568621644255</v>
      </c>
      <c r="T701" s="3">
        <f>INDEX([1]非R能力!$H$9:$H$558,D701)</f>
        <v>74359.2083312342</v>
      </c>
      <c r="U701" s="3">
        <f>IF(INDEX([1]非R能力!$FK$9:$FK$558,D701)=0,0,10)</f>
        <v>10</v>
      </c>
      <c r="V701" s="3">
        <f>IF(INDEX([1]非R能力!$FH$9:$FH$558,D701)=0,0,5000)</f>
        <v>5000</v>
      </c>
      <c r="W701" s="3">
        <f>HLOOKUP(W$5,[2]人物技能基础!$O$3:$Q$553,$D701+1,0)</f>
        <v>3.637142857142857</v>
      </c>
      <c r="X701" s="3">
        <f>HLOOKUP(X$5,[2]人物技能基础!$O$3:$Q$553,$D701+1,0)</f>
        <v>2.0186428571428574</v>
      </c>
      <c r="Y701" s="3">
        <f>HLOOKUP(Y$5,[2]人物技能基础!$O$3:$Q$553,$D701+1,0)</f>
        <v>99.964285714285708</v>
      </c>
      <c r="Z701" s="3">
        <f t="shared" si="71"/>
        <v>11320385</v>
      </c>
      <c r="AA701" s="3">
        <f t="shared" si="72"/>
        <v>198693</v>
      </c>
      <c r="AB701" s="3">
        <f t="shared" si="73"/>
        <v>74229</v>
      </c>
      <c r="AC701" s="3">
        <f t="shared" si="74"/>
        <v>73368</v>
      </c>
      <c r="AD701" s="3">
        <f t="shared" si="75"/>
        <v>80881</v>
      </c>
    </row>
    <row r="702" spans="1:30" x14ac:dyDescent="0.15">
      <c r="A702" s="3">
        <v>697</v>
      </c>
      <c r="B702" s="3" t="str">
        <f t="shared" si="70"/>
        <v>通天塔697层boss</v>
      </c>
      <c r="C702" s="3">
        <f>INDEX([5]通天塔!$F$47:$F$1046,A702)</f>
        <v>550</v>
      </c>
      <c r="D702" s="3">
        <f t="shared" si="76"/>
        <v>550</v>
      </c>
      <c r="E702" s="3" t="s">
        <v>25</v>
      </c>
      <c r="F702" s="3" t="s">
        <v>26</v>
      </c>
      <c r="G702" s="3">
        <v>30</v>
      </c>
      <c r="H702" s="3">
        <v>30</v>
      </c>
      <c r="I702" s="3">
        <v>0.2</v>
      </c>
      <c r="J702" s="4">
        <v>0.7</v>
      </c>
      <c r="K702" s="4">
        <v>1</v>
      </c>
      <c r="L702" s="4">
        <v>5</v>
      </c>
      <c r="M702" s="3">
        <v>1</v>
      </c>
      <c r="N702" s="3">
        <v>2</v>
      </c>
      <c r="O702" s="3">
        <f>HLOOKUP(O$5,[1]非R能力!$B$8:$F$558,$D702+1,0)</f>
        <v>2674530.2363424227</v>
      </c>
      <c r="P702" s="3">
        <f>HLOOKUP(P$5,[1]非R能力!$B$8:$F$558,$D702+1,0)</f>
        <v>371147.94865448773</v>
      </c>
      <c r="Q702" s="3">
        <f>HLOOKUP(Q$5,[1]非R能力!$B$8:$F$558,$D702+1,0)</f>
        <v>180663.03073300805</v>
      </c>
      <c r="R702" s="3">
        <f>HLOOKUP(R$5,[1]非R能力!$B$8:$F$558,$D702+1,0)</f>
        <v>56616.730527455926</v>
      </c>
      <c r="S702" s="3">
        <f>HLOOKUP(S$5,[1]非R能力!$B$8:$F$558,$D702+1,0)</f>
        <v>73368.568621644255</v>
      </c>
      <c r="T702" s="3">
        <f>INDEX([1]非R能力!$H$9:$H$558,D702)</f>
        <v>74359.2083312342</v>
      </c>
      <c r="U702" s="3">
        <f>IF(INDEX([1]非R能力!$FK$9:$FK$558,D702)=0,0,10)</f>
        <v>10</v>
      </c>
      <c r="V702" s="3">
        <f>IF(INDEX([1]非R能力!$FH$9:$FH$558,D702)=0,0,5000)</f>
        <v>5000</v>
      </c>
      <c r="W702" s="3">
        <f>HLOOKUP(W$5,[2]人物技能基础!$O$3:$Q$553,$D702+1,0)</f>
        <v>3.637142857142857</v>
      </c>
      <c r="X702" s="3">
        <f>HLOOKUP(X$5,[2]人物技能基础!$O$3:$Q$553,$D702+1,0)</f>
        <v>2.0186428571428574</v>
      </c>
      <c r="Y702" s="3">
        <f>HLOOKUP(Y$5,[2]人物技能基础!$O$3:$Q$553,$D702+1,0)</f>
        <v>99.964285714285708</v>
      </c>
      <c r="Z702" s="3">
        <f t="shared" si="71"/>
        <v>11320385</v>
      </c>
      <c r="AA702" s="3">
        <f t="shared" si="72"/>
        <v>198693</v>
      </c>
      <c r="AB702" s="3">
        <f t="shared" si="73"/>
        <v>74229</v>
      </c>
      <c r="AC702" s="3">
        <f t="shared" si="74"/>
        <v>73368</v>
      </c>
      <c r="AD702" s="3">
        <f t="shared" si="75"/>
        <v>80881</v>
      </c>
    </row>
    <row r="703" spans="1:30" x14ac:dyDescent="0.15">
      <c r="A703" s="3">
        <v>698</v>
      </c>
      <c r="B703" s="3" t="str">
        <f t="shared" si="70"/>
        <v>通天塔698层boss</v>
      </c>
      <c r="C703" s="3">
        <f>INDEX([5]通天塔!$F$47:$F$1046,A703)</f>
        <v>550</v>
      </c>
      <c r="D703" s="3">
        <f t="shared" si="76"/>
        <v>550</v>
      </c>
      <c r="E703" s="3" t="s">
        <v>25</v>
      </c>
      <c r="F703" s="3" t="s">
        <v>26</v>
      </c>
      <c r="G703" s="3">
        <v>30</v>
      </c>
      <c r="H703" s="3">
        <v>30</v>
      </c>
      <c r="I703" s="3">
        <v>0.2</v>
      </c>
      <c r="J703" s="4">
        <v>0.7</v>
      </c>
      <c r="K703" s="4">
        <v>1</v>
      </c>
      <c r="L703" s="4">
        <v>5</v>
      </c>
      <c r="M703" s="3">
        <v>1</v>
      </c>
      <c r="N703" s="3">
        <v>2</v>
      </c>
      <c r="O703" s="3">
        <f>HLOOKUP(O$5,[1]非R能力!$B$8:$F$558,$D703+1,0)</f>
        <v>2674530.2363424227</v>
      </c>
      <c r="P703" s="3">
        <f>HLOOKUP(P$5,[1]非R能力!$B$8:$F$558,$D703+1,0)</f>
        <v>371147.94865448773</v>
      </c>
      <c r="Q703" s="3">
        <f>HLOOKUP(Q$5,[1]非R能力!$B$8:$F$558,$D703+1,0)</f>
        <v>180663.03073300805</v>
      </c>
      <c r="R703" s="3">
        <f>HLOOKUP(R$5,[1]非R能力!$B$8:$F$558,$D703+1,0)</f>
        <v>56616.730527455926</v>
      </c>
      <c r="S703" s="3">
        <f>HLOOKUP(S$5,[1]非R能力!$B$8:$F$558,$D703+1,0)</f>
        <v>73368.568621644255</v>
      </c>
      <c r="T703" s="3">
        <f>INDEX([1]非R能力!$H$9:$H$558,D703)</f>
        <v>74359.2083312342</v>
      </c>
      <c r="U703" s="3">
        <f>IF(INDEX([1]非R能力!$FK$9:$FK$558,D703)=0,0,10)</f>
        <v>10</v>
      </c>
      <c r="V703" s="3">
        <f>IF(INDEX([1]非R能力!$FH$9:$FH$558,D703)=0,0,5000)</f>
        <v>5000</v>
      </c>
      <c r="W703" s="3">
        <f>HLOOKUP(W$5,[2]人物技能基础!$O$3:$Q$553,$D703+1,0)</f>
        <v>3.637142857142857</v>
      </c>
      <c r="X703" s="3">
        <f>HLOOKUP(X$5,[2]人物技能基础!$O$3:$Q$553,$D703+1,0)</f>
        <v>2.0186428571428574</v>
      </c>
      <c r="Y703" s="3">
        <f>HLOOKUP(Y$5,[2]人物技能基础!$O$3:$Q$553,$D703+1,0)</f>
        <v>99.964285714285708</v>
      </c>
      <c r="Z703" s="3">
        <f t="shared" si="71"/>
        <v>11320385</v>
      </c>
      <c r="AA703" s="3">
        <f t="shared" si="72"/>
        <v>198693</v>
      </c>
      <c r="AB703" s="3">
        <f t="shared" si="73"/>
        <v>74229</v>
      </c>
      <c r="AC703" s="3">
        <f t="shared" si="74"/>
        <v>73368</v>
      </c>
      <c r="AD703" s="3">
        <f t="shared" si="75"/>
        <v>80881</v>
      </c>
    </row>
    <row r="704" spans="1:30" x14ac:dyDescent="0.15">
      <c r="A704" s="3">
        <v>699</v>
      </c>
      <c r="B704" s="3" t="str">
        <f t="shared" si="70"/>
        <v>通天塔699层boss</v>
      </c>
      <c r="C704" s="3">
        <f>INDEX([5]通天塔!$F$47:$F$1046,A704)</f>
        <v>550</v>
      </c>
      <c r="D704" s="3">
        <f t="shared" si="76"/>
        <v>550</v>
      </c>
      <c r="E704" s="3" t="s">
        <v>25</v>
      </c>
      <c r="F704" s="3" t="s">
        <v>26</v>
      </c>
      <c r="G704" s="3">
        <v>30</v>
      </c>
      <c r="H704" s="3">
        <v>30</v>
      </c>
      <c r="I704" s="3">
        <v>0.2</v>
      </c>
      <c r="J704" s="4">
        <v>0.7</v>
      </c>
      <c r="K704" s="4">
        <v>1</v>
      </c>
      <c r="L704" s="4">
        <v>5</v>
      </c>
      <c r="M704" s="3">
        <v>1</v>
      </c>
      <c r="N704" s="3">
        <v>2</v>
      </c>
      <c r="O704" s="3">
        <f>HLOOKUP(O$5,[1]非R能力!$B$8:$F$558,$D704+1,0)</f>
        <v>2674530.2363424227</v>
      </c>
      <c r="P704" s="3">
        <f>HLOOKUP(P$5,[1]非R能力!$B$8:$F$558,$D704+1,0)</f>
        <v>371147.94865448773</v>
      </c>
      <c r="Q704" s="3">
        <f>HLOOKUP(Q$5,[1]非R能力!$B$8:$F$558,$D704+1,0)</f>
        <v>180663.03073300805</v>
      </c>
      <c r="R704" s="3">
        <f>HLOOKUP(R$5,[1]非R能力!$B$8:$F$558,$D704+1,0)</f>
        <v>56616.730527455926</v>
      </c>
      <c r="S704" s="3">
        <f>HLOOKUP(S$5,[1]非R能力!$B$8:$F$558,$D704+1,0)</f>
        <v>73368.568621644255</v>
      </c>
      <c r="T704" s="3">
        <f>INDEX([1]非R能力!$H$9:$H$558,D704)</f>
        <v>74359.2083312342</v>
      </c>
      <c r="U704" s="3">
        <f>IF(INDEX([1]非R能力!$FK$9:$FK$558,D704)=0,0,10)</f>
        <v>10</v>
      </c>
      <c r="V704" s="3">
        <f>IF(INDEX([1]非R能力!$FH$9:$FH$558,D704)=0,0,5000)</f>
        <v>5000</v>
      </c>
      <c r="W704" s="3">
        <f>HLOOKUP(W$5,[2]人物技能基础!$O$3:$Q$553,$D704+1,0)</f>
        <v>3.637142857142857</v>
      </c>
      <c r="X704" s="3">
        <f>HLOOKUP(X$5,[2]人物技能基础!$O$3:$Q$553,$D704+1,0)</f>
        <v>2.0186428571428574</v>
      </c>
      <c r="Y704" s="3">
        <f>HLOOKUP(Y$5,[2]人物技能基础!$O$3:$Q$553,$D704+1,0)</f>
        <v>99.964285714285708</v>
      </c>
      <c r="Z704" s="3">
        <f t="shared" si="71"/>
        <v>11320385</v>
      </c>
      <c r="AA704" s="3">
        <f t="shared" si="72"/>
        <v>198693</v>
      </c>
      <c r="AB704" s="3">
        <f t="shared" si="73"/>
        <v>74229</v>
      </c>
      <c r="AC704" s="3">
        <f t="shared" si="74"/>
        <v>73368</v>
      </c>
      <c r="AD704" s="3">
        <f t="shared" si="75"/>
        <v>80881</v>
      </c>
    </row>
    <row r="705" spans="1:30" x14ac:dyDescent="0.15">
      <c r="A705" s="3">
        <v>700</v>
      </c>
      <c r="B705" s="3" t="str">
        <f t="shared" si="70"/>
        <v>通天塔700层boss</v>
      </c>
      <c r="C705" s="3">
        <f>INDEX([5]通天塔!$F$47:$F$1046,A705)</f>
        <v>550</v>
      </c>
      <c r="D705" s="3">
        <f t="shared" si="76"/>
        <v>550</v>
      </c>
      <c r="E705" s="3" t="s">
        <v>25</v>
      </c>
      <c r="F705" s="3" t="s">
        <v>26</v>
      </c>
      <c r="G705" s="3">
        <v>30</v>
      </c>
      <c r="H705" s="3">
        <v>30</v>
      </c>
      <c r="I705" s="3">
        <v>0.2</v>
      </c>
      <c r="J705" s="4">
        <v>0.7</v>
      </c>
      <c r="K705" s="4">
        <v>1</v>
      </c>
      <c r="L705" s="4">
        <v>5</v>
      </c>
      <c r="M705" s="3">
        <v>1</v>
      </c>
      <c r="N705" s="3">
        <v>2</v>
      </c>
      <c r="O705" s="3">
        <f>HLOOKUP(O$5,[1]非R能力!$B$8:$F$558,$D705+1,0)</f>
        <v>2674530.2363424227</v>
      </c>
      <c r="P705" s="3">
        <f>HLOOKUP(P$5,[1]非R能力!$B$8:$F$558,$D705+1,0)</f>
        <v>371147.94865448773</v>
      </c>
      <c r="Q705" s="3">
        <f>HLOOKUP(Q$5,[1]非R能力!$B$8:$F$558,$D705+1,0)</f>
        <v>180663.03073300805</v>
      </c>
      <c r="R705" s="3">
        <f>HLOOKUP(R$5,[1]非R能力!$B$8:$F$558,$D705+1,0)</f>
        <v>56616.730527455926</v>
      </c>
      <c r="S705" s="3">
        <f>HLOOKUP(S$5,[1]非R能力!$B$8:$F$558,$D705+1,0)</f>
        <v>73368.568621644255</v>
      </c>
      <c r="T705" s="3">
        <f>INDEX([1]非R能力!$H$9:$H$558,D705)</f>
        <v>74359.2083312342</v>
      </c>
      <c r="U705" s="3">
        <f>IF(INDEX([1]非R能力!$FK$9:$FK$558,D705)=0,0,10)</f>
        <v>10</v>
      </c>
      <c r="V705" s="3">
        <f>IF(INDEX([1]非R能力!$FH$9:$FH$558,D705)=0,0,5000)</f>
        <v>5000</v>
      </c>
      <c r="W705" s="3">
        <f>HLOOKUP(W$5,[2]人物技能基础!$O$3:$Q$553,$D705+1,0)</f>
        <v>3.637142857142857</v>
      </c>
      <c r="X705" s="3">
        <f>HLOOKUP(X$5,[2]人物技能基础!$O$3:$Q$553,$D705+1,0)</f>
        <v>2.0186428571428574</v>
      </c>
      <c r="Y705" s="3">
        <f>HLOOKUP(Y$5,[2]人物技能基础!$O$3:$Q$553,$D705+1,0)</f>
        <v>99.964285714285708</v>
      </c>
      <c r="Z705" s="3">
        <f t="shared" si="71"/>
        <v>11320385</v>
      </c>
      <c r="AA705" s="3">
        <f t="shared" si="72"/>
        <v>198693</v>
      </c>
      <c r="AB705" s="3">
        <f t="shared" si="73"/>
        <v>74229</v>
      </c>
      <c r="AC705" s="3">
        <f t="shared" si="74"/>
        <v>73368</v>
      </c>
      <c r="AD705" s="3">
        <f t="shared" si="75"/>
        <v>80881</v>
      </c>
    </row>
    <row r="706" spans="1:30" x14ac:dyDescent="0.15">
      <c r="A706" s="3">
        <v>701</v>
      </c>
      <c r="B706" s="3" t="str">
        <f t="shared" si="70"/>
        <v>通天塔701层boss</v>
      </c>
      <c r="C706" s="3">
        <f>INDEX([5]通天塔!$F$47:$F$1046,A706)</f>
        <v>550</v>
      </c>
      <c r="D706" s="3">
        <f t="shared" si="76"/>
        <v>550</v>
      </c>
      <c r="E706" s="3" t="s">
        <v>25</v>
      </c>
      <c r="F706" s="3" t="s">
        <v>26</v>
      </c>
      <c r="G706" s="3">
        <v>30</v>
      </c>
      <c r="H706" s="3">
        <v>30</v>
      </c>
      <c r="I706" s="3">
        <v>0.2</v>
      </c>
      <c r="J706" s="4">
        <v>0.7</v>
      </c>
      <c r="K706" s="4">
        <v>1</v>
      </c>
      <c r="L706" s="4">
        <v>5</v>
      </c>
      <c r="M706" s="3">
        <v>1</v>
      </c>
      <c r="N706" s="3">
        <v>2</v>
      </c>
      <c r="O706" s="3">
        <f>HLOOKUP(O$5,[1]非R能力!$B$8:$F$558,$D706+1,0)</f>
        <v>2674530.2363424227</v>
      </c>
      <c r="P706" s="3">
        <f>HLOOKUP(P$5,[1]非R能力!$B$8:$F$558,$D706+1,0)</f>
        <v>371147.94865448773</v>
      </c>
      <c r="Q706" s="3">
        <f>HLOOKUP(Q$5,[1]非R能力!$B$8:$F$558,$D706+1,0)</f>
        <v>180663.03073300805</v>
      </c>
      <c r="R706" s="3">
        <f>HLOOKUP(R$5,[1]非R能力!$B$8:$F$558,$D706+1,0)</f>
        <v>56616.730527455926</v>
      </c>
      <c r="S706" s="3">
        <f>HLOOKUP(S$5,[1]非R能力!$B$8:$F$558,$D706+1,0)</f>
        <v>73368.568621644255</v>
      </c>
      <c r="T706" s="3">
        <f>INDEX([1]非R能力!$H$9:$H$558,D706)</f>
        <v>74359.2083312342</v>
      </c>
      <c r="U706" s="3">
        <f>IF(INDEX([1]非R能力!$FK$9:$FK$558,D706)=0,0,10)</f>
        <v>10</v>
      </c>
      <c r="V706" s="3">
        <f>IF(INDEX([1]非R能力!$FH$9:$FH$558,D706)=0,0,5000)</f>
        <v>5000</v>
      </c>
      <c r="W706" s="3">
        <f>HLOOKUP(W$5,[2]人物技能基础!$O$3:$Q$553,$D706+1,0)</f>
        <v>3.637142857142857</v>
      </c>
      <c r="X706" s="3">
        <f>HLOOKUP(X$5,[2]人物技能基础!$O$3:$Q$553,$D706+1,0)</f>
        <v>2.0186428571428574</v>
      </c>
      <c r="Y706" s="3">
        <f>HLOOKUP(Y$5,[2]人物技能基础!$O$3:$Q$553,$D706+1,0)</f>
        <v>99.964285714285708</v>
      </c>
      <c r="Z706" s="3">
        <f t="shared" si="71"/>
        <v>11320385</v>
      </c>
      <c r="AA706" s="3">
        <f t="shared" si="72"/>
        <v>198693</v>
      </c>
      <c r="AB706" s="3">
        <f t="shared" si="73"/>
        <v>74229</v>
      </c>
      <c r="AC706" s="3">
        <f t="shared" si="74"/>
        <v>73368</v>
      </c>
      <c r="AD706" s="3">
        <f t="shared" si="75"/>
        <v>80881</v>
      </c>
    </row>
    <row r="707" spans="1:30" x14ac:dyDescent="0.15">
      <c r="A707" s="3">
        <v>702</v>
      </c>
      <c r="B707" s="3" t="str">
        <f t="shared" si="70"/>
        <v>通天塔702层boss</v>
      </c>
      <c r="C707" s="3">
        <f>INDEX([5]通天塔!$F$47:$F$1046,A707)</f>
        <v>550</v>
      </c>
      <c r="D707" s="3">
        <f t="shared" si="76"/>
        <v>550</v>
      </c>
      <c r="E707" s="3" t="s">
        <v>25</v>
      </c>
      <c r="F707" s="3" t="s">
        <v>26</v>
      </c>
      <c r="G707" s="3">
        <v>30</v>
      </c>
      <c r="H707" s="3">
        <v>30</v>
      </c>
      <c r="I707" s="3">
        <v>0.2</v>
      </c>
      <c r="J707" s="4">
        <v>0.7</v>
      </c>
      <c r="K707" s="4">
        <v>1</v>
      </c>
      <c r="L707" s="4">
        <v>5</v>
      </c>
      <c r="M707" s="3">
        <v>1</v>
      </c>
      <c r="N707" s="3">
        <v>2</v>
      </c>
      <c r="O707" s="3">
        <f>HLOOKUP(O$5,[1]非R能力!$B$8:$F$558,$D707+1,0)</f>
        <v>2674530.2363424227</v>
      </c>
      <c r="P707" s="3">
        <f>HLOOKUP(P$5,[1]非R能力!$B$8:$F$558,$D707+1,0)</f>
        <v>371147.94865448773</v>
      </c>
      <c r="Q707" s="3">
        <f>HLOOKUP(Q$5,[1]非R能力!$B$8:$F$558,$D707+1,0)</f>
        <v>180663.03073300805</v>
      </c>
      <c r="R707" s="3">
        <f>HLOOKUP(R$5,[1]非R能力!$B$8:$F$558,$D707+1,0)</f>
        <v>56616.730527455926</v>
      </c>
      <c r="S707" s="3">
        <f>HLOOKUP(S$5,[1]非R能力!$B$8:$F$558,$D707+1,0)</f>
        <v>73368.568621644255</v>
      </c>
      <c r="T707" s="3">
        <f>INDEX([1]非R能力!$H$9:$H$558,D707)</f>
        <v>74359.2083312342</v>
      </c>
      <c r="U707" s="3">
        <f>IF(INDEX([1]非R能力!$FK$9:$FK$558,D707)=0,0,10)</f>
        <v>10</v>
      </c>
      <c r="V707" s="3">
        <f>IF(INDEX([1]非R能力!$FH$9:$FH$558,D707)=0,0,5000)</f>
        <v>5000</v>
      </c>
      <c r="W707" s="3">
        <f>HLOOKUP(W$5,[2]人物技能基础!$O$3:$Q$553,$D707+1,0)</f>
        <v>3.637142857142857</v>
      </c>
      <c r="X707" s="3">
        <f>HLOOKUP(X$5,[2]人物技能基础!$O$3:$Q$553,$D707+1,0)</f>
        <v>2.0186428571428574</v>
      </c>
      <c r="Y707" s="3">
        <f>HLOOKUP(Y$5,[2]人物技能基础!$O$3:$Q$553,$D707+1,0)</f>
        <v>99.964285714285708</v>
      </c>
      <c r="Z707" s="3">
        <f t="shared" si="71"/>
        <v>11320385</v>
      </c>
      <c r="AA707" s="3">
        <f t="shared" si="72"/>
        <v>198693</v>
      </c>
      <c r="AB707" s="3">
        <f t="shared" si="73"/>
        <v>74229</v>
      </c>
      <c r="AC707" s="3">
        <f t="shared" si="74"/>
        <v>73368</v>
      </c>
      <c r="AD707" s="3">
        <f t="shared" si="75"/>
        <v>80881</v>
      </c>
    </row>
    <row r="708" spans="1:30" x14ac:dyDescent="0.15">
      <c r="A708" s="3">
        <v>703</v>
      </c>
      <c r="B708" s="3" t="str">
        <f t="shared" si="70"/>
        <v>通天塔703层boss</v>
      </c>
      <c r="C708" s="3">
        <f>INDEX([5]通天塔!$F$47:$F$1046,A708)</f>
        <v>550</v>
      </c>
      <c r="D708" s="3">
        <f t="shared" si="76"/>
        <v>550</v>
      </c>
      <c r="E708" s="3" t="s">
        <v>25</v>
      </c>
      <c r="F708" s="3" t="s">
        <v>26</v>
      </c>
      <c r="G708" s="3">
        <v>30</v>
      </c>
      <c r="H708" s="3">
        <v>30</v>
      </c>
      <c r="I708" s="3">
        <v>0.2</v>
      </c>
      <c r="J708" s="4">
        <v>0.7</v>
      </c>
      <c r="K708" s="4">
        <v>1</v>
      </c>
      <c r="L708" s="4">
        <v>5</v>
      </c>
      <c r="M708" s="3">
        <v>1</v>
      </c>
      <c r="N708" s="3">
        <v>2</v>
      </c>
      <c r="O708" s="3">
        <f>HLOOKUP(O$5,[1]非R能力!$B$8:$F$558,$D708+1,0)</f>
        <v>2674530.2363424227</v>
      </c>
      <c r="P708" s="3">
        <f>HLOOKUP(P$5,[1]非R能力!$B$8:$F$558,$D708+1,0)</f>
        <v>371147.94865448773</v>
      </c>
      <c r="Q708" s="3">
        <f>HLOOKUP(Q$5,[1]非R能力!$B$8:$F$558,$D708+1,0)</f>
        <v>180663.03073300805</v>
      </c>
      <c r="R708" s="3">
        <f>HLOOKUP(R$5,[1]非R能力!$B$8:$F$558,$D708+1,0)</f>
        <v>56616.730527455926</v>
      </c>
      <c r="S708" s="3">
        <f>HLOOKUP(S$5,[1]非R能力!$B$8:$F$558,$D708+1,0)</f>
        <v>73368.568621644255</v>
      </c>
      <c r="T708" s="3">
        <f>INDEX([1]非R能力!$H$9:$H$558,D708)</f>
        <v>74359.2083312342</v>
      </c>
      <c r="U708" s="3">
        <f>IF(INDEX([1]非R能力!$FK$9:$FK$558,D708)=0,0,10)</f>
        <v>10</v>
      </c>
      <c r="V708" s="3">
        <f>IF(INDEX([1]非R能力!$FH$9:$FH$558,D708)=0,0,5000)</f>
        <v>5000</v>
      </c>
      <c r="W708" s="3">
        <f>HLOOKUP(W$5,[2]人物技能基础!$O$3:$Q$553,$D708+1,0)</f>
        <v>3.637142857142857</v>
      </c>
      <c r="X708" s="3">
        <f>HLOOKUP(X$5,[2]人物技能基础!$O$3:$Q$553,$D708+1,0)</f>
        <v>2.0186428571428574</v>
      </c>
      <c r="Y708" s="3">
        <f>HLOOKUP(Y$5,[2]人物技能基础!$O$3:$Q$553,$D708+1,0)</f>
        <v>99.964285714285708</v>
      </c>
      <c r="Z708" s="3">
        <f t="shared" si="71"/>
        <v>11320385</v>
      </c>
      <c r="AA708" s="3">
        <f t="shared" si="72"/>
        <v>198693</v>
      </c>
      <c r="AB708" s="3">
        <f t="shared" si="73"/>
        <v>74229</v>
      </c>
      <c r="AC708" s="3">
        <f t="shared" si="74"/>
        <v>73368</v>
      </c>
      <c r="AD708" s="3">
        <f t="shared" si="75"/>
        <v>80881</v>
      </c>
    </row>
    <row r="709" spans="1:30" x14ac:dyDescent="0.15">
      <c r="A709" s="3">
        <v>704</v>
      </c>
      <c r="B709" s="3" t="str">
        <f t="shared" si="70"/>
        <v>通天塔704层boss</v>
      </c>
      <c r="C709" s="3">
        <f>INDEX([5]通天塔!$F$47:$F$1046,A709)</f>
        <v>550</v>
      </c>
      <c r="D709" s="3">
        <f t="shared" si="76"/>
        <v>550</v>
      </c>
      <c r="E709" s="3" t="s">
        <v>25</v>
      </c>
      <c r="F709" s="3" t="s">
        <v>26</v>
      </c>
      <c r="G709" s="3">
        <v>30</v>
      </c>
      <c r="H709" s="3">
        <v>30</v>
      </c>
      <c r="I709" s="3">
        <v>0.2</v>
      </c>
      <c r="J709" s="4">
        <v>0.7</v>
      </c>
      <c r="K709" s="4">
        <v>1</v>
      </c>
      <c r="L709" s="4">
        <v>5</v>
      </c>
      <c r="M709" s="3">
        <v>1</v>
      </c>
      <c r="N709" s="3">
        <v>2</v>
      </c>
      <c r="O709" s="3">
        <f>HLOOKUP(O$5,[1]非R能力!$B$8:$F$558,$D709+1,0)</f>
        <v>2674530.2363424227</v>
      </c>
      <c r="P709" s="3">
        <f>HLOOKUP(P$5,[1]非R能力!$B$8:$F$558,$D709+1,0)</f>
        <v>371147.94865448773</v>
      </c>
      <c r="Q709" s="3">
        <f>HLOOKUP(Q$5,[1]非R能力!$B$8:$F$558,$D709+1,0)</f>
        <v>180663.03073300805</v>
      </c>
      <c r="R709" s="3">
        <f>HLOOKUP(R$5,[1]非R能力!$B$8:$F$558,$D709+1,0)</f>
        <v>56616.730527455926</v>
      </c>
      <c r="S709" s="3">
        <f>HLOOKUP(S$5,[1]非R能力!$B$8:$F$558,$D709+1,0)</f>
        <v>73368.568621644255</v>
      </c>
      <c r="T709" s="3">
        <f>INDEX([1]非R能力!$H$9:$H$558,D709)</f>
        <v>74359.2083312342</v>
      </c>
      <c r="U709" s="3">
        <f>IF(INDEX([1]非R能力!$FK$9:$FK$558,D709)=0,0,10)</f>
        <v>10</v>
      </c>
      <c r="V709" s="3">
        <f>IF(INDEX([1]非R能力!$FH$9:$FH$558,D709)=0,0,5000)</f>
        <v>5000</v>
      </c>
      <c r="W709" s="3">
        <f>HLOOKUP(W$5,[2]人物技能基础!$O$3:$Q$553,$D709+1,0)</f>
        <v>3.637142857142857</v>
      </c>
      <c r="X709" s="3">
        <f>HLOOKUP(X$5,[2]人物技能基础!$O$3:$Q$553,$D709+1,0)</f>
        <v>2.0186428571428574</v>
      </c>
      <c r="Y709" s="3">
        <f>HLOOKUP(Y$5,[2]人物技能基础!$O$3:$Q$553,$D709+1,0)</f>
        <v>99.964285714285708</v>
      </c>
      <c r="Z709" s="3">
        <f t="shared" si="71"/>
        <v>11320385</v>
      </c>
      <c r="AA709" s="3">
        <f t="shared" si="72"/>
        <v>198693</v>
      </c>
      <c r="AB709" s="3">
        <f t="shared" si="73"/>
        <v>74229</v>
      </c>
      <c r="AC709" s="3">
        <f t="shared" si="74"/>
        <v>73368</v>
      </c>
      <c r="AD709" s="3">
        <f t="shared" si="75"/>
        <v>80881</v>
      </c>
    </row>
    <row r="710" spans="1:30" x14ac:dyDescent="0.15">
      <c r="A710" s="3">
        <v>705</v>
      </c>
      <c r="B710" s="3" t="str">
        <f t="shared" si="70"/>
        <v>通天塔705层boss</v>
      </c>
      <c r="C710" s="3">
        <f>INDEX([5]通天塔!$F$47:$F$1046,A710)</f>
        <v>550</v>
      </c>
      <c r="D710" s="3">
        <f t="shared" si="76"/>
        <v>550</v>
      </c>
      <c r="E710" s="3" t="s">
        <v>25</v>
      </c>
      <c r="F710" s="3" t="s">
        <v>26</v>
      </c>
      <c r="G710" s="3">
        <v>30</v>
      </c>
      <c r="H710" s="3">
        <v>30</v>
      </c>
      <c r="I710" s="3">
        <v>0.2</v>
      </c>
      <c r="J710" s="4">
        <v>0.7</v>
      </c>
      <c r="K710" s="4">
        <v>1</v>
      </c>
      <c r="L710" s="4">
        <v>5</v>
      </c>
      <c r="M710" s="3">
        <v>1</v>
      </c>
      <c r="N710" s="3">
        <v>2</v>
      </c>
      <c r="O710" s="3">
        <f>HLOOKUP(O$5,[1]非R能力!$B$8:$F$558,$D710+1,0)</f>
        <v>2674530.2363424227</v>
      </c>
      <c r="P710" s="3">
        <f>HLOOKUP(P$5,[1]非R能力!$B$8:$F$558,$D710+1,0)</f>
        <v>371147.94865448773</v>
      </c>
      <c r="Q710" s="3">
        <f>HLOOKUP(Q$5,[1]非R能力!$B$8:$F$558,$D710+1,0)</f>
        <v>180663.03073300805</v>
      </c>
      <c r="R710" s="3">
        <f>HLOOKUP(R$5,[1]非R能力!$B$8:$F$558,$D710+1,0)</f>
        <v>56616.730527455926</v>
      </c>
      <c r="S710" s="3">
        <f>HLOOKUP(S$5,[1]非R能力!$B$8:$F$558,$D710+1,0)</f>
        <v>73368.568621644255</v>
      </c>
      <c r="T710" s="3">
        <f>INDEX([1]非R能力!$H$9:$H$558,D710)</f>
        <v>74359.2083312342</v>
      </c>
      <c r="U710" s="3">
        <f>IF(INDEX([1]非R能力!$FK$9:$FK$558,D710)=0,0,10)</f>
        <v>10</v>
      </c>
      <c r="V710" s="3">
        <f>IF(INDEX([1]非R能力!$FH$9:$FH$558,D710)=0,0,5000)</f>
        <v>5000</v>
      </c>
      <c r="W710" s="3">
        <f>HLOOKUP(W$5,[2]人物技能基础!$O$3:$Q$553,$D710+1,0)</f>
        <v>3.637142857142857</v>
      </c>
      <c r="X710" s="3">
        <f>HLOOKUP(X$5,[2]人物技能基础!$O$3:$Q$553,$D710+1,0)</f>
        <v>2.0186428571428574</v>
      </c>
      <c r="Y710" s="3">
        <f>HLOOKUP(Y$5,[2]人物技能基础!$O$3:$Q$553,$D710+1,0)</f>
        <v>99.964285714285708</v>
      </c>
      <c r="Z710" s="3">
        <f t="shared" si="71"/>
        <v>11320385</v>
      </c>
      <c r="AA710" s="3">
        <f t="shared" si="72"/>
        <v>198693</v>
      </c>
      <c r="AB710" s="3">
        <f t="shared" si="73"/>
        <v>74229</v>
      </c>
      <c r="AC710" s="3">
        <f t="shared" si="74"/>
        <v>73368</v>
      </c>
      <c r="AD710" s="3">
        <f t="shared" si="75"/>
        <v>80881</v>
      </c>
    </row>
    <row r="711" spans="1:30" x14ac:dyDescent="0.15">
      <c r="A711" s="3">
        <v>706</v>
      </c>
      <c r="B711" s="3" t="str">
        <f t="shared" ref="B711:B774" si="77">"通天塔"&amp;A711&amp;"层boss"</f>
        <v>通天塔706层boss</v>
      </c>
      <c r="C711" s="3">
        <f>INDEX([5]通天塔!$F$47:$F$1046,A711)</f>
        <v>550</v>
      </c>
      <c r="D711" s="3">
        <f t="shared" si="76"/>
        <v>550</v>
      </c>
      <c r="E711" s="3" t="s">
        <v>25</v>
      </c>
      <c r="F711" s="3" t="s">
        <v>26</v>
      </c>
      <c r="G711" s="3">
        <v>30</v>
      </c>
      <c r="H711" s="3">
        <v>30</v>
      </c>
      <c r="I711" s="3">
        <v>0.2</v>
      </c>
      <c r="J711" s="4">
        <v>0.7</v>
      </c>
      <c r="K711" s="4">
        <v>1</v>
      </c>
      <c r="L711" s="4">
        <v>5</v>
      </c>
      <c r="M711" s="3">
        <v>1</v>
      </c>
      <c r="N711" s="3">
        <v>2</v>
      </c>
      <c r="O711" s="3">
        <f>HLOOKUP(O$5,[1]非R能力!$B$8:$F$558,$D711+1,0)</f>
        <v>2674530.2363424227</v>
      </c>
      <c r="P711" s="3">
        <f>HLOOKUP(P$5,[1]非R能力!$B$8:$F$558,$D711+1,0)</f>
        <v>371147.94865448773</v>
      </c>
      <c r="Q711" s="3">
        <f>HLOOKUP(Q$5,[1]非R能力!$B$8:$F$558,$D711+1,0)</f>
        <v>180663.03073300805</v>
      </c>
      <c r="R711" s="3">
        <f>HLOOKUP(R$5,[1]非R能力!$B$8:$F$558,$D711+1,0)</f>
        <v>56616.730527455926</v>
      </c>
      <c r="S711" s="3">
        <f>HLOOKUP(S$5,[1]非R能力!$B$8:$F$558,$D711+1,0)</f>
        <v>73368.568621644255</v>
      </c>
      <c r="T711" s="3">
        <f>INDEX([1]非R能力!$H$9:$H$558,D711)</f>
        <v>74359.2083312342</v>
      </c>
      <c r="U711" s="3">
        <f>IF(INDEX([1]非R能力!$FK$9:$FK$558,D711)=0,0,10)</f>
        <v>10</v>
      </c>
      <c r="V711" s="3">
        <f>IF(INDEX([1]非R能力!$FH$9:$FH$558,D711)=0,0,5000)</f>
        <v>5000</v>
      </c>
      <c r="W711" s="3">
        <f>HLOOKUP(W$5,[2]人物技能基础!$O$3:$Q$553,$D711+1,0)</f>
        <v>3.637142857142857</v>
      </c>
      <c r="X711" s="3">
        <f>HLOOKUP(X$5,[2]人物技能基础!$O$3:$Q$553,$D711+1,0)</f>
        <v>2.0186428571428574</v>
      </c>
      <c r="Y711" s="3">
        <f>HLOOKUP(Y$5,[2]人物技能基础!$O$3:$Q$553,$D711+1,0)</f>
        <v>99.964285714285708</v>
      </c>
      <c r="Z711" s="3">
        <f t="shared" ref="Z711:Z774" si="78">INT(((P711-AB711)*X711+(Y711+T711))*G711*J711*$D$2)</f>
        <v>11320385</v>
      </c>
      <c r="AA711" s="3">
        <f t="shared" ref="AA711:AA774" si="79">IF(H711=0,IF(U711=0,INT(Q711/5),IF(V711=0,INT(Q711/5),INT((V711/U711)/(1/N711*M711)/L711+Q711))),INT((IF(U711=0,0,V711/U711/(1/N711*M711))+O711/H711)/L711+Q711))</f>
        <v>198693</v>
      </c>
      <c r="AB711" s="3">
        <f t="shared" ref="AB711:AB774" si="80">INT(P711*I711)</f>
        <v>74229</v>
      </c>
      <c r="AC711" s="3">
        <f t="shared" ref="AC711:AC774" si="81">INT(K711*S711)</f>
        <v>73368</v>
      </c>
      <c r="AD711" s="3">
        <f t="shared" ref="AD711:AD774" si="82">INT(R711/J711)</f>
        <v>80881</v>
      </c>
    </row>
    <row r="712" spans="1:30" x14ac:dyDescent="0.15">
      <c r="A712" s="3">
        <v>707</v>
      </c>
      <c r="B712" s="3" t="str">
        <f t="shared" si="77"/>
        <v>通天塔707层boss</v>
      </c>
      <c r="C712" s="3">
        <f>INDEX([5]通天塔!$F$47:$F$1046,A712)</f>
        <v>550</v>
      </c>
      <c r="D712" s="3">
        <f t="shared" si="76"/>
        <v>550</v>
      </c>
      <c r="E712" s="3" t="s">
        <v>25</v>
      </c>
      <c r="F712" s="3" t="s">
        <v>26</v>
      </c>
      <c r="G712" s="3">
        <v>30</v>
      </c>
      <c r="H712" s="3">
        <v>30</v>
      </c>
      <c r="I712" s="3">
        <v>0.2</v>
      </c>
      <c r="J712" s="4">
        <v>0.7</v>
      </c>
      <c r="K712" s="4">
        <v>1</v>
      </c>
      <c r="L712" s="4">
        <v>5</v>
      </c>
      <c r="M712" s="3">
        <v>1</v>
      </c>
      <c r="N712" s="3">
        <v>2</v>
      </c>
      <c r="O712" s="3">
        <f>HLOOKUP(O$5,[1]非R能力!$B$8:$F$558,$D712+1,0)</f>
        <v>2674530.2363424227</v>
      </c>
      <c r="P712" s="3">
        <f>HLOOKUP(P$5,[1]非R能力!$B$8:$F$558,$D712+1,0)</f>
        <v>371147.94865448773</v>
      </c>
      <c r="Q712" s="3">
        <f>HLOOKUP(Q$5,[1]非R能力!$B$8:$F$558,$D712+1,0)</f>
        <v>180663.03073300805</v>
      </c>
      <c r="R712" s="3">
        <f>HLOOKUP(R$5,[1]非R能力!$B$8:$F$558,$D712+1,0)</f>
        <v>56616.730527455926</v>
      </c>
      <c r="S712" s="3">
        <f>HLOOKUP(S$5,[1]非R能力!$B$8:$F$558,$D712+1,0)</f>
        <v>73368.568621644255</v>
      </c>
      <c r="T712" s="3">
        <f>INDEX([1]非R能力!$H$9:$H$558,D712)</f>
        <v>74359.2083312342</v>
      </c>
      <c r="U712" s="3">
        <f>IF(INDEX([1]非R能力!$FK$9:$FK$558,D712)=0,0,10)</f>
        <v>10</v>
      </c>
      <c r="V712" s="3">
        <f>IF(INDEX([1]非R能力!$FH$9:$FH$558,D712)=0,0,5000)</f>
        <v>5000</v>
      </c>
      <c r="W712" s="3">
        <f>HLOOKUP(W$5,[2]人物技能基础!$O$3:$Q$553,$D712+1,0)</f>
        <v>3.637142857142857</v>
      </c>
      <c r="X712" s="3">
        <f>HLOOKUP(X$5,[2]人物技能基础!$O$3:$Q$553,$D712+1,0)</f>
        <v>2.0186428571428574</v>
      </c>
      <c r="Y712" s="3">
        <f>HLOOKUP(Y$5,[2]人物技能基础!$O$3:$Q$553,$D712+1,0)</f>
        <v>99.964285714285708</v>
      </c>
      <c r="Z712" s="3">
        <f t="shared" si="78"/>
        <v>11320385</v>
      </c>
      <c r="AA712" s="3">
        <f t="shared" si="79"/>
        <v>198693</v>
      </c>
      <c r="AB712" s="3">
        <f t="shared" si="80"/>
        <v>74229</v>
      </c>
      <c r="AC712" s="3">
        <f t="shared" si="81"/>
        <v>73368</v>
      </c>
      <c r="AD712" s="3">
        <f t="shared" si="82"/>
        <v>80881</v>
      </c>
    </row>
    <row r="713" spans="1:30" x14ac:dyDescent="0.15">
      <c r="A713" s="3">
        <v>708</v>
      </c>
      <c r="B713" s="3" t="str">
        <f t="shared" si="77"/>
        <v>通天塔708层boss</v>
      </c>
      <c r="C713" s="3">
        <f>INDEX([5]通天塔!$F$47:$F$1046,A713)</f>
        <v>550</v>
      </c>
      <c r="D713" s="3">
        <f t="shared" ref="D713:D776" si="83">C713</f>
        <v>550</v>
      </c>
      <c r="E713" s="3" t="s">
        <v>25</v>
      </c>
      <c r="F713" s="3" t="s">
        <v>26</v>
      </c>
      <c r="G713" s="3">
        <v>30</v>
      </c>
      <c r="H713" s="3">
        <v>30</v>
      </c>
      <c r="I713" s="3">
        <v>0.2</v>
      </c>
      <c r="J713" s="4">
        <v>0.7</v>
      </c>
      <c r="K713" s="4">
        <v>1</v>
      </c>
      <c r="L713" s="4">
        <v>5</v>
      </c>
      <c r="M713" s="3">
        <v>1</v>
      </c>
      <c r="N713" s="3">
        <v>2</v>
      </c>
      <c r="O713" s="3">
        <f>HLOOKUP(O$5,[1]非R能力!$B$8:$F$558,$D713+1,0)</f>
        <v>2674530.2363424227</v>
      </c>
      <c r="P713" s="3">
        <f>HLOOKUP(P$5,[1]非R能力!$B$8:$F$558,$D713+1,0)</f>
        <v>371147.94865448773</v>
      </c>
      <c r="Q713" s="3">
        <f>HLOOKUP(Q$5,[1]非R能力!$B$8:$F$558,$D713+1,0)</f>
        <v>180663.03073300805</v>
      </c>
      <c r="R713" s="3">
        <f>HLOOKUP(R$5,[1]非R能力!$B$8:$F$558,$D713+1,0)</f>
        <v>56616.730527455926</v>
      </c>
      <c r="S713" s="3">
        <f>HLOOKUP(S$5,[1]非R能力!$B$8:$F$558,$D713+1,0)</f>
        <v>73368.568621644255</v>
      </c>
      <c r="T713" s="3">
        <f>INDEX([1]非R能力!$H$9:$H$558,D713)</f>
        <v>74359.2083312342</v>
      </c>
      <c r="U713" s="3">
        <f>IF(INDEX([1]非R能力!$FK$9:$FK$558,D713)=0,0,10)</f>
        <v>10</v>
      </c>
      <c r="V713" s="3">
        <f>IF(INDEX([1]非R能力!$FH$9:$FH$558,D713)=0,0,5000)</f>
        <v>5000</v>
      </c>
      <c r="W713" s="3">
        <f>HLOOKUP(W$5,[2]人物技能基础!$O$3:$Q$553,$D713+1,0)</f>
        <v>3.637142857142857</v>
      </c>
      <c r="X713" s="3">
        <f>HLOOKUP(X$5,[2]人物技能基础!$O$3:$Q$553,$D713+1,0)</f>
        <v>2.0186428571428574</v>
      </c>
      <c r="Y713" s="3">
        <f>HLOOKUP(Y$5,[2]人物技能基础!$O$3:$Q$553,$D713+1,0)</f>
        <v>99.964285714285708</v>
      </c>
      <c r="Z713" s="3">
        <f t="shared" si="78"/>
        <v>11320385</v>
      </c>
      <c r="AA713" s="3">
        <f t="shared" si="79"/>
        <v>198693</v>
      </c>
      <c r="AB713" s="3">
        <f t="shared" si="80"/>
        <v>74229</v>
      </c>
      <c r="AC713" s="3">
        <f t="shared" si="81"/>
        <v>73368</v>
      </c>
      <c r="AD713" s="3">
        <f t="shared" si="82"/>
        <v>80881</v>
      </c>
    </row>
    <row r="714" spans="1:30" x14ac:dyDescent="0.15">
      <c r="A714" s="3">
        <v>709</v>
      </c>
      <c r="B714" s="3" t="str">
        <f t="shared" si="77"/>
        <v>通天塔709层boss</v>
      </c>
      <c r="C714" s="3">
        <f>INDEX([5]通天塔!$F$47:$F$1046,A714)</f>
        <v>550</v>
      </c>
      <c r="D714" s="3">
        <f t="shared" si="83"/>
        <v>550</v>
      </c>
      <c r="E714" s="3" t="s">
        <v>25</v>
      </c>
      <c r="F714" s="3" t="s">
        <v>26</v>
      </c>
      <c r="G714" s="3">
        <v>30</v>
      </c>
      <c r="H714" s="3">
        <v>30</v>
      </c>
      <c r="I714" s="3">
        <v>0.2</v>
      </c>
      <c r="J714" s="4">
        <v>0.7</v>
      </c>
      <c r="K714" s="4">
        <v>1</v>
      </c>
      <c r="L714" s="4">
        <v>5</v>
      </c>
      <c r="M714" s="3">
        <v>1</v>
      </c>
      <c r="N714" s="3">
        <v>2</v>
      </c>
      <c r="O714" s="3">
        <f>HLOOKUP(O$5,[1]非R能力!$B$8:$F$558,$D714+1,0)</f>
        <v>2674530.2363424227</v>
      </c>
      <c r="P714" s="3">
        <f>HLOOKUP(P$5,[1]非R能力!$B$8:$F$558,$D714+1,0)</f>
        <v>371147.94865448773</v>
      </c>
      <c r="Q714" s="3">
        <f>HLOOKUP(Q$5,[1]非R能力!$B$8:$F$558,$D714+1,0)</f>
        <v>180663.03073300805</v>
      </c>
      <c r="R714" s="3">
        <f>HLOOKUP(R$5,[1]非R能力!$B$8:$F$558,$D714+1,0)</f>
        <v>56616.730527455926</v>
      </c>
      <c r="S714" s="3">
        <f>HLOOKUP(S$5,[1]非R能力!$B$8:$F$558,$D714+1,0)</f>
        <v>73368.568621644255</v>
      </c>
      <c r="T714" s="3">
        <f>INDEX([1]非R能力!$H$9:$H$558,D714)</f>
        <v>74359.2083312342</v>
      </c>
      <c r="U714" s="3">
        <f>IF(INDEX([1]非R能力!$FK$9:$FK$558,D714)=0,0,10)</f>
        <v>10</v>
      </c>
      <c r="V714" s="3">
        <f>IF(INDEX([1]非R能力!$FH$9:$FH$558,D714)=0,0,5000)</f>
        <v>5000</v>
      </c>
      <c r="W714" s="3">
        <f>HLOOKUP(W$5,[2]人物技能基础!$O$3:$Q$553,$D714+1,0)</f>
        <v>3.637142857142857</v>
      </c>
      <c r="X714" s="3">
        <f>HLOOKUP(X$5,[2]人物技能基础!$O$3:$Q$553,$D714+1,0)</f>
        <v>2.0186428571428574</v>
      </c>
      <c r="Y714" s="3">
        <f>HLOOKUP(Y$5,[2]人物技能基础!$O$3:$Q$553,$D714+1,0)</f>
        <v>99.964285714285708</v>
      </c>
      <c r="Z714" s="3">
        <f t="shared" si="78"/>
        <v>11320385</v>
      </c>
      <c r="AA714" s="3">
        <f t="shared" si="79"/>
        <v>198693</v>
      </c>
      <c r="AB714" s="3">
        <f t="shared" si="80"/>
        <v>74229</v>
      </c>
      <c r="AC714" s="3">
        <f t="shared" si="81"/>
        <v>73368</v>
      </c>
      <c r="AD714" s="3">
        <f t="shared" si="82"/>
        <v>80881</v>
      </c>
    </row>
    <row r="715" spans="1:30" x14ac:dyDescent="0.15">
      <c r="A715" s="3">
        <v>710</v>
      </c>
      <c r="B715" s="3" t="str">
        <f t="shared" si="77"/>
        <v>通天塔710层boss</v>
      </c>
      <c r="C715" s="3">
        <f>INDEX([5]通天塔!$F$47:$F$1046,A715)</f>
        <v>550</v>
      </c>
      <c r="D715" s="3">
        <f t="shared" si="83"/>
        <v>550</v>
      </c>
      <c r="E715" s="3" t="s">
        <v>25</v>
      </c>
      <c r="F715" s="3" t="s">
        <v>26</v>
      </c>
      <c r="G715" s="3">
        <v>30</v>
      </c>
      <c r="H715" s="3">
        <v>30</v>
      </c>
      <c r="I715" s="3">
        <v>0.2</v>
      </c>
      <c r="J715" s="4">
        <v>0.7</v>
      </c>
      <c r="K715" s="4">
        <v>1</v>
      </c>
      <c r="L715" s="4">
        <v>5</v>
      </c>
      <c r="M715" s="3">
        <v>1</v>
      </c>
      <c r="N715" s="3">
        <v>2</v>
      </c>
      <c r="O715" s="3">
        <f>HLOOKUP(O$5,[1]非R能力!$B$8:$F$558,$D715+1,0)</f>
        <v>2674530.2363424227</v>
      </c>
      <c r="P715" s="3">
        <f>HLOOKUP(P$5,[1]非R能力!$B$8:$F$558,$D715+1,0)</f>
        <v>371147.94865448773</v>
      </c>
      <c r="Q715" s="3">
        <f>HLOOKUP(Q$5,[1]非R能力!$B$8:$F$558,$D715+1,0)</f>
        <v>180663.03073300805</v>
      </c>
      <c r="R715" s="3">
        <f>HLOOKUP(R$5,[1]非R能力!$B$8:$F$558,$D715+1,0)</f>
        <v>56616.730527455926</v>
      </c>
      <c r="S715" s="3">
        <f>HLOOKUP(S$5,[1]非R能力!$B$8:$F$558,$D715+1,0)</f>
        <v>73368.568621644255</v>
      </c>
      <c r="T715" s="3">
        <f>INDEX([1]非R能力!$H$9:$H$558,D715)</f>
        <v>74359.2083312342</v>
      </c>
      <c r="U715" s="3">
        <f>IF(INDEX([1]非R能力!$FK$9:$FK$558,D715)=0,0,10)</f>
        <v>10</v>
      </c>
      <c r="V715" s="3">
        <f>IF(INDEX([1]非R能力!$FH$9:$FH$558,D715)=0,0,5000)</f>
        <v>5000</v>
      </c>
      <c r="W715" s="3">
        <f>HLOOKUP(W$5,[2]人物技能基础!$O$3:$Q$553,$D715+1,0)</f>
        <v>3.637142857142857</v>
      </c>
      <c r="X715" s="3">
        <f>HLOOKUP(X$5,[2]人物技能基础!$O$3:$Q$553,$D715+1,0)</f>
        <v>2.0186428571428574</v>
      </c>
      <c r="Y715" s="3">
        <f>HLOOKUP(Y$5,[2]人物技能基础!$O$3:$Q$553,$D715+1,0)</f>
        <v>99.964285714285708</v>
      </c>
      <c r="Z715" s="3">
        <f t="shared" si="78"/>
        <v>11320385</v>
      </c>
      <c r="AA715" s="3">
        <f t="shared" si="79"/>
        <v>198693</v>
      </c>
      <c r="AB715" s="3">
        <f t="shared" si="80"/>
        <v>74229</v>
      </c>
      <c r="AC715" s="3">
        <f t="shared" si="81"/>
        <v>73368</v>
      </c>
      <c r="AD715" s="3">
        <f t="shared" si="82"/>
        <v>80881</v>
      </c>
    </row>
    <row r="716" spans="1:30" x14ac:dyDescent="0.15">
      <c r="A716" s="3">
        <v>711</v>
      </c>
      <c r="B716" s="3" t="str">
        <f t="shared" si="77"/>
        <v>通天塔711层boss</v>
      </c>
      <c r="C716" s="3">
        <f>INDEX([5]通天塔!$F$47:$F$1046,A716)</f>
        <v>550</v>
      </c>
      <c r="D716" s="3">
        <f t="shared" si="83"/>
        <v>550</v>
      </c>
      <c r="E716" s="3" t="s">
        <v>25</v>
      </c>
      <c r="F716" s="3" t="s">
        <v>26</v>
      </c>
      <c r="G716" s="3">
        <v>30</v>
      </c>
      <c r="H716" s="3">
        <v>30</v>
      </c>
      <c r="I716" s="3">
        <v>0.2</v>
      </c>
      <c r="J716" s="4">
        <v>0.7</v>
      </c>
      <c r="K716" s="4">
        <v>1</v>
      </c>
      <c r="L716" s="4">
        <v>5</v>
      </c>
      <c r="M716" s="3">
        <v>1</v>
      </c>
      <c r="N716" s="3">
        <v>2</v>
      </c>
      <c r="O716" s="3">
        <f>HLOOKUP(O$5,[1]非R能力!$B$8:$F$558,$D716+1,0)</f>
        <v>2674530.2363424227</v>
      </c>
      <c r="P716" s="3">
        <f>HLOOKUP(P$5,[1]非R能力!$B$8:$F$558,$D716+1,0)</f>
        <v>371147.94865448773</v>
      </c>
      <c r="Q716" s="3">
        <f>HLOOKUP(Q$5,[1]非R能力!$B$8:$F$558,$D716+1,0)</f>
        <v>180663.03073300805</v>
      </c>
      <c r="R716" s="3">
        <f>HLOOKUP(R$5,[1]非R能力!$B$8:$F$558,$D716+1,0)</f>
        <v>56616.730527455926</v>
      </c>
      <c r="S716" s="3">
        <f>HLOOKUP(S$5,[1]非R能力!$B$8:$F$558,$D716+1,0)</f>
        <v>73368.568621644255</v>
      </c>
      <c r="T716" s="3">
        <f>INDEX([1]非R能力!$H$9:$H$558,D716)</f>
        <v>74359.2083312342</v>
      </c>
      <c r="U716" s="3">
        <f>IF(INDEX([1]非R能力!$FK$9:$FK$558,D716)=0,0,10)</f>
        <v>10</v>
      </c>
      <c r="V716" s="3">
        <f>IF(INDEX([1]非R能力!$FH$9:$FH$558,D716)=0,0,5000)</f>
        <v>5000</v>
      </c>
      <c r="W716" s="3">
        <f>HLOOKUP(W$5,[2]人物技能基础!$O$3:$Q$553,$D716+1,0)</f>
        <v>3.637142857142857</v>
      </c>
      <c r="X716" s="3">
        <f>HLOOKUP(X$5,[2]人物技能基础!$O$3:$Q$553,$D716+1,0)</f>
        <v>2.0186428571428574</v>
      </c>
      <c r="Y716" s="3">
        <f>HLOOKUP(Y$5,[2]人物技能基础!$O$3:$Q$553,$D716+1,0)</f>
        <v>99.964285714285708</v>
      </c>
      <c r="Z716" s="3">
        <f t="shared" si="78"/>
        <v>11320385</v>
      </c>
      <c r="AA716" s="3">
        <f t="shared" si="79"/>
        <v>198693</v>
      </c>
      <c r="AB716" s="3">
        <f t="shared" si="80"/>
        <v>74229</v>
      </c>
      <c r="AC716" s="3">
        <f t="shared" si="81"/>
        <v>73368</v>
      </c>
      <c r="AD716" s="3">
        <f t="shared" si="82"/>
        <v>80881</v>
      </c>
    </row>
    <row r="717" spans="1:30" x14ac:dyDescent="0.15">
      <c r="A717" s="3">
        <v>712</v>
      </c>
      <c r="B717" s="3" t="str">
        <f t="shared" si="77"/>
        <v>通天塔712层boss</v>
      </c>
      <c r="C717" s="3">
        <f>INDEX([5]通天塔!$F$47:$F$1046,A717)</f>
        <v>550</v>
      </c>
      <c r="D717" s="3">
        <f t="shared" si="83"/>
        <v>550</v>
      </c>
      <c r="E717" s="3" t="s">
        <v>25</v>
      </c>
      <c r="F717" s="3" t="s">
        <v>26</v>
      </c>
      <c r="G717" s="3">
        <v>30</v>
      </c>
      <c r="H717" s="3">
        <v>30</v>
      </c>
      <c r="I717" s="3">
        <v>0.2</v>
      </c>
      <c r="J717" s="4">
        <v>0.7</v>
      </c>
      <c r="K717" s="4">
        <v>1</v>
      </c>
      <c r="L717" s="4">
        <v>5</v>
      </c>
      <c r="M717" s="3">
        <v>1</v>
      </c>
      <c r="N717" s="3">
        <v>2</v>
      </c>
      <c r="O717" s="3">
        <f>HLOOKUP(O$5,[1]非R能力!$B$8:$F$558,$D717+1,0)</f>
        <v>2674530.2363424227</v>
      </c>
      <c r="P717" s="3">
        <f>HLOOKUP(P$5,[1]非R能力!$B$8:$F$558,$D717+1,0)</f>
        <v>371147.94865448773</v>
      </c>
      <c r="Q717" s="3">
        <f>HLOOKUP(Q$5,[1]非R能力!$B$8:$F$558,$D717+1,0)</f>
        <v>180663.03073300805</v>
      </c>
      <c r="R717" s="3">
        <f>HLOOKUP(R$5,[1]非R能力!$B$8:$F$558,$D717+1,0)</f>
        <v>56616.730527455926</v>
      </c>
      <c r="S717" s="3">
        <f>HLOOKUP(S$5,[1]非R能力!$B$8:$F$558,$D717+1,0)</f>
        <v>73368.568621644255</v>
      </c>
      <c r="T717" s="3">
        <f>INDEX([1]非R能力!$H$9:$H$558,D717)</f>
        <v>74359.2083312342</v>
      </c>
      <c r="U717" s="3">
        <f>IF(INDEX([1]非R能力!$FK$9:$FK$558,D717)=0,0,10)</f>
        <v>10</v>
      </c>
      <c r="V717" s="3">
        <f>IF(INDEX([1]非R能力!$FH$9:$FH$558,D717)=0,0,5000)</f>
        <v>5000</v>
      </c>
      <c r="W717" s="3">
        <f>HLOOKUP(W$5,[2]人物技能基础!$O$3:$Q$553,$D717+1,0)</f>
        <v>3.637142857142857</v>
      </c>
      <c r="X717" s="3">
        <f>HLOOKUP(X$5,[2]人物技能基础!$O$3:$Q$553,$D717+1,0)</f>
        <v>2.0186428571428574</v>
      </c>
      <c r="Y717" s="3">
        <f>HLOOKUP(Y$5,[2]人物技能基础!$O$3:$Q$553,$D717+1,0)</f>
        <v>99.964285714285708</v>
      </c>
      <c r="Z717" s="3">
        <f t="shared" si="78"/>
        <v>11320385</v>
      </c>
      <c r="AA717" s="3">
        <f t="shared" si="79"/>
        <v>198693</v>
      </c>
      <c r="AB717" s="3">
        <f t="shared" si="80"/>
        <v>74229</v>
      </c>
      <c r="AC717" s="3">
        <f t="shared" si="81"/>
        <v>73368</v>
      </c>
      <c r="AD717" s="3">
        <f t="shared" si="82"/>
        <v>80881</v>
      </c>
    </row>
    <row r="718" spans="1:30" x14ac:dyDescent="0.15">
      <c r="A718" s="3">
        <v>713</v>
      </c>
      <c r="B718" s="3" t="str">
        <f t="shared" si="77"/>
        <v>通天塔713层boss</v>
      </c>
      <c r="C718" s="3">
        <f>INDEX([5]通天塔!$F$47:$F$1046,A718)</f>
        <v>550</v>
      </c>
      <c r="D718" s="3">
        <f t="shared" si="83"/>
        <v>550</v>
      </c>
      <c r="E718" s="3" t="s">
        <v>25</v>
      </c>
      <c r="F718" s="3" t="s">
        <v>26</v>
      </c>
      <c r="G718" s="3">
        <v>30</v>
      </c>
      <c r="H718" s="3">
        <v>30</v>
      </c>
      <c r="I718" s="3">
        <v>0.2</v>
      </c>
      <c r="J718" s="4">
        <v>0.7</v>
      </c>
      <c r="K718" s="4">
        <v>1</v>
      </c>
      <c r="L718" s="4">
        <v>5</v>
      </c>
      <c r="M718" s="3">
        <v>1</v>
      </c>
      <c r="N718" s="3">
        <v>2</v>
      </c>
      <c r="O718" s="3">
        <f>HLOOKUP(O$5,[1]非R能力!$B$8:$F$558,$D718+1,0)</f>
        <v>2674530.2363424227</v>
      </c>
      <c r="P718" s="3">
        <f>HLOOKUP(P$5,[1]非R能力!$B$8:$F$558,$D718+1,0)</f>
        <v>371147.94865448773</v>
      </c>
      <c r="Q718" s="3">
        <f>HLOOKUP(Q$5,[1]非R能力!$B$8:$F$558,$D718+1,0)</f>
        <v>180663.03073300805</v>
      </c>
      <c r="R718" s="3">
        <f>HLOOKUP(R$5,[1]非R能力!$B$8:$F$558,$D718+1,0)</f>
        <v>56616.730527455926</v>
      </c>
      <c r="S718" s="3">
        <f>HLOOKUP(S$5,[1]非R能力!$B$8:$F$558,$D718+1,0)</f>
        <v>73368.568621644255</v>
      </c>
      <c r="T718" s="3">
        <f>INDEX([1]非R能力!$H$9:$H$558,D718)</f>
        <v>74359.2083312342</v>
      </c>
      <c r="U718" s="3">
        <f>IF(INDEX([1]非R能力!$FK$9:$FK$558,D718)=0,0,10)</f>
        <v>10</v>
      </c>
      <c r="V718" s="3">
        <f>IF(INDEX([1]非R能力!$FH$9:$FH$558,D718)=0,0,5000)</f>
        <v>5000</v>
      </c>
      <c r="W718" s="3">
        <f>HLOOKUP(W$5,[2]人物技能基础!$O$3:$Q$553,$D718+1,0)</f>
        <v>3.637142857142857</v>
      </c>
      <c r="X718" s="3">
        <f>HLOOKUP(X$5,[2]人物技能基础!$O$3:$Q$553,$D718+1,0)</f>
        <v>2.0186428571428574</v>
      </c>
      <c r="Y718" s="3">
        <f>HLOOKUP(Y$5,[2]人物技能基础!$O$3:$Q$553,$D718+1,0)</f>
        <v>99.964285714285708</v>
      </c>
      <c r="Z718" s="3">
        <f t="shared" si="78"/>
        <v>11320385</v>
      </c>
      <c r="AA718" s="3">
        <f t="shared" si="79"/>
        <v>198693</v>
      </c>
      <c r="AB718" s="3">
        <f t="shared" si="80"/>
        <v>74229</v>
      </c>
      <c r="AC718" s="3">
        <f t="shared" si="81"/>
        <v>73368</v>
      </c>
      <c r="AD718" s="3">
        <f t="shared" si="82"/>
        <v>80881</v>
      </c>
    </row>
    <row r="719" spans="1:30" x14ac:dyDescent="0.15">
      <c r="A719" s="3">
        <v>714</v>
      </c>
      <c r="B719" s="3" t="str">
        <f t="shared" si="77"/>
        <v>通天塔714层boss</v>
      </c>
      <c r="C719" s="3">
        <f>INDEX([5]通天塔!$F$47:$F$1046,A719)</f>
        <v>550</v>
      </c>
      <c r="D719" s="3">
        <f t="shared" si="83"/>
        <v>550</v>
      </c>
      <c r="E719" s="3" t="s">
        <v>25</v>
      </c>
      <c r="F719" s="3" t="s">
        <v>26</v>
      </c>
      <c r="G719" s="3">
        <v>30</v>
      </c>
      <c r="H719" s="3">
        <v>30</v>
      </c>
      <c r="I719" s="3">
        <v>0.2</v>
      </c>
      <c r="J719" s="4">
        <v>0.7</v>
      </c>
      <c r="K719" s="4">
        <v>1</v>
      </c>
      <c r="L719" s="4">
        <v>5</v>
      </c>
      <c r="M719" s="3">
        <v>1</v>
      </c>
      <c r="N719" s="3">
        <v>2</v>
      </c>
      <c r="O719" s="3">
        <f>HLOOKUP(O$5,[1]非R能力!$B$8:$F$558,$D719+1,0)</f>
        <v>2674530.2363424227</v>
      </c>
      <c r="P719" s="3">
        <f>HLOOKUP(P$5,[1]非R能力!$B$8:$F$558,$D719+1,0)</f>
        <v>371147.94865448773</v>
      </c>
      <c r="Q719" s="3">
        <f>HLOOKUP(Q$5,[1]非R能力!$B$8:$F$558,$D719+1,0)</f>
        <v>180663.03073300805</v>
      </c>
      <c r="R719" s="3">
        <f>HLOOKUP(R$5,[1]非R能力!$B$8:$F$558,$D719+1,0)</f>
        <v>56616.730527455926</v>
      </c>
      <c r="S719" s="3">
        <f>HLOOKUP(S$5,[1]非R能力!$B$8:$F$558,$D719+1,0)</f>
        <v>73368.568621644255</v>
      </c>
      <c r="T719" s="3">
        <f>INDEX([1]非R能力!$H$9:$H$558,D719)</f>
        <v>74359.2083312342</v>
      </c>
      <c r="U719" s="3">
        <f>IF(INDEX([1]非R能力!$FK$9:$FK$558,D719)=0,0,10)</f>
        <v>10</v>
      </c>
      <c r="V719" s="3">
        <f>IF(INDEX([1]非R能力!$FH$9:$FH$558,D719)=0,0,5000)</f>
        <v>5000</v>
      </c>
      <c r="W719" s="3">
        <f>HLOOKUP(W$5,[2]人物技能基础!$O$3:$Q$553,$D719+1,0)</f>
        <v>3.637142857142857</v>
      </c>
      <c r="X719" s="3">
        <f>HLOOKUP(X$5,[2]人物技能基础!$O$3:$Q$553,$D719+1,0)</f>
        <v>2.0186428571428574</v>
      </c>
      <c r="Y719" s="3">
        <f>HLOOKUP(Y$5,[2]人物技能基础!$O$3:$Q$553,$D719+1,0)</f>
        <v>99.964285714285708</v>
      </c>
      <c r="Z719" s="3">
        <f t="shared" si="78"/>
        <v>11320385</v>
      </c>
      <c r="AA719" s="3">
        <f t="shared" si="79"/>
        <v>198693</v>
      </c>
      <c r="AB719" s="3">
        <f t="shared" si="80"/>
        <v>74229</v>
      </c>
      <c r="AC719" s="3">
        <f t="shared" si="81"/>
        <v>73368</v>
      </c>
      <c r="AD719" s="3">
        <f t="shared" si="82"/>
        <v>80881</v>
      </c>
    </row>
    <row r="720" spans="1:30" x14ac:dyDescent="0.15">
      <c r="A720" s="3">
        <v>715</v>
      </c>
      <c r="B720" s="3" t="str">
        <f t="shared" si="77"/>
        <v>通天塔715层boss</v>
      </c>
      <c r="C720" s="3">
        <f>INDEX([5]通天塔!$F$47:$F$1046,A720)</f>
        <v>550</v>
      </c>
      <c r="D720" s="3">
        <f t="shared" si="83"/>
        <v>550</v>
      </c>
      <c r="E720" s="3" t="s">
        <v>25</v>
      </c>
      <c r="F720" s="3" t="s">
        <v>26</v>
      </c>
      <c r="G720" s="3">
        <v>30</v>
      </c>
      <c r="H720" s="3">
        <v>30</v>
      </c>
      <c r="I720" s="3">
        <v>0.2</v>
      </c>
      <c r="J720" s="4">
        <v>0.7</v>
      </c>
      <c r="K720" s="4">
        <v>1</v>
      </c>
      <c r="L720" s="4">
        <v>5</v>
      </c>
      <c r="M720" s="3">
        <v>1</v>
      </c>
      <c r="N720" s="3">
        <v>2</v>
      </c>
      <c r="O720" s="3">
        <f>HLOOKUP(O$5,[1]非R能力!$B$8:$F$558,$D720+1,0)</f>
        <v>2674530.2363424227</v>
      </c>
      <c r="P720" s="3">
        <f>HLOOKUP(P$5,[1]非R能力!$B$8:$F$558,$D720+1,0)</f>
        <v>371147.94865448773</v>
      </c>
      <c r="Q720" s="3">
        <f>HLOOKUP(Q$5,[1]非R能力!$B$8:$F$558,$D720+1,0)</f>
        <v>180663.03073300805</v>
      </c>
      <c r="R720" s="3">
        <f>HLOOKUP(R$5,[1]非R能力!$B$8:$F$558,$D720+1,0)</f>
        <v>56616.730527455926</v>
      </c>
      <c r="S720" s="3">
        <f>HLOOKUP(S$5,[1]非R能力!$B$8:$F$558,$D720+1,0)</f>
        <v>73368.568621644255</v>
      </c>
      <c r="T720" s="3">
        <f>INDEX([1]非R能力!$H$9:$H$558,D720)</f>
        <v>74359.2083312342</v>
      </c>
      <c r="U720" s="3">
        <f>IF(INDEX([1]非R能力!$FK$9:$FK$558,D720)=0,0,10)</f>
        <v>10</v>
      </c>
      <c r="V720" s="3">
        <f>IF(INDEX([1]非R能力!$FH$9:$FH$558,D720)=0,0,5000)</f>
        <v>5000</v>
      </c>
      <c r="W720" s="3">
        <f>HLOOKUP(W$5,[2]人物技能基础!$O$3:$Q$553,$D720+1,0)</f>
        <v>3.637142857142857</v>
      </c>
      <c r="X720" s="3">
        <f>HLOOKUP(X$5,[2]人物技能基础!$O$3:$Q$553,$D720+1,0)</f>
        <v>2.0186428571428574</v>
      </c>
      <c r="Y720" s="3">
        <f>HLOOKUP(Y$5,[2]人物技能基础!$O$3:$Q$553,$D720+1,0)</f>
        <v>99.964285714285708</v>
      </c>
      <c r="Z720" s="3">
        <f t="shared" si="78"/>
        <v>11320385</v>
      </c>
      <c r="AA720" s="3">
        <f t="shared" si="79"/>
        <v>198693</v>
      </c>
      <c r="AB720" s="3">
        <f t="shared" si="80"/>
        <v>74229</v>
      </c>
      <c r="AC720" s="3">
        <f t="shared" si="81"/>
        <v>73368</v>
      </c>
      <c r="AD720" s="3">
        <f t="shared" si="82"/>
        <v>80881</v>
      </c>
    </row>
    <row r="721" spans="1:30" x14ac:dyDescent="0.15">
      <c r="A721" s="3">
        <v>716</v>
      </c>
      <c r="B721" s="3" t="str">
        <f t="shared" si="77"/>
        <v>通天塔716层boss</v>
      </c>
      <c r="C721" s="3">
        <f>INDEX([5]通天塔!$F$47:$F$1046,A721)</f>
        <v>550</v>
      </c>
      <c r="D721" s="3">
        <f t="shared" si="83"/>
        <v>550</v>
      </c>
      <c r="E721" s="3" t="s">
        <v>25</v>
      </c>
      <c r="F721" s="3" t="s">
        <v>26</v>
      </c>
      <c r="G721" s="3">
        <v>30</v>
      </c>
      <c r="H721" s="3">
        <v>30</v>
      </c>
      <c r="I721" s="3">
        <v>0.2</v>
      </c>
      <c r="J721" s="4">
        <v>0.7</v>
      </c>
      <c r="K721" s="4">
        <v>1</v>
      </c>
      <c r="L721" s="4">
        <v>5</v>
      </c>
      <c r="M721" s="3">
        <v>1</v>
      </c>
      <c r="N721" s="3">
        <v>2</v>
      </c>
      <c r="O721" s="3">
        <f>HLOOKUP(O$5,[1]非R能力!$B$8:$F$558,$D721+1,0)</f>
        <v>2674530.2363424227</v>
      </c>
      <c r="P721" s="3">
        <f>HLOOKUP(P$5,[1]非R能力!$B$8:$F$558,$D721+1,0)</f>
        <v>371147.94865448773</v>
      </c>
      <c r="Q721" s="3">
        <f>HLOOKUP(Q$5,[1]非R能力!$B$8:$F$558,$D721+1,0)</f>
        <v>180663.03073300805</v>
      </c>
      <c r="R721" s="3">
        <f>HLOOKUP(R$5,[1]非R能力!$B$8:$F$558,$D721+1,0)</f>
        <v>56616.730527455926</v>
      </c>
      <c r="S721" s="3">
        <f>HLOOKUP(S$5,[1]非R能力!$B$8:$F$558,$D721+1,0)</f>
        <v>73368.568621644255</v>
      </c>
      <c r="T721" s="3">
        <f>INDEX([1]非R能力!$H$9:$H$558,D721)</f>
        <v>74359.2083312342</v>
      </c>
      <c r="U721" s="3">
        <f>IF(INDEX([1]非R能力!$FK$9:$FK$558,D721)=0,0,10)</f>
        <v>10</v>
      </c>
      <c r="V721" s="3">
        <f>IF(INDEX([1]非R能力!$FH$9:$FH$558,D721)=0,0,5000)</f>
        <v>5000</v>
      </c>
      <c r="W721" s="3">
        <f>HLOOKUP(W$5,[2]人物技能基础!$O$3:$Q$553,$D721+1,0)</f>
        <v>3.637142857142857</v>
      </c>
      <c r="X721" s="3">
        <f>HLOOKUP(X$5,[2]人物技能基础!$O$3:$Q$553,$D721+1,0)</f>
        <v>2.0186428571428574</v>
      </c>
      <c r="Y721" s="3">
        <f>HLOOKUP(Y$5,[2]人物技能基础!$O$3:$Q$553,$D721+1,0)</f>
        <v>99.964285714285708</v>
      </c>
      <c r="Z721" s="3">
        <f t="shared" si="78"/>
        <v>11320385</v>
      </c>
      <c r="AA721" s="3">
        <f t="shared" si="79"/>
        <v>198693</v>
      </c>
      <c r="AB721" s="3">
        <f t="shared" si="80"/>
        <v>74229</v>
      </c>
      <c r="AC721" s="3">
        <f t="shared" si="81"/>
        <v>73368</v>
      </c>
      <c r="AD721" s="3">
        <f t="shared" si="82"/>
        <v>80881</v>
      </c>
    </row>
    <row r="722" spans="1:30" x14ac:dyDescent="0.15">
      <c r="A722" s="3">
        <v>717</v>
      </c>
      <c r="B722" s="3" t="str">
        <f t="shared" si="77"/>
        <v>通天塔717层boss</v>
      </c>
      <c r="C722" s="3">
        <f>INDEX([5]通天塔!$F$47:$F$1046,A722)</f>
        <v>550</v>
      </c>
      <c r="D722" s="3">
        <f t="shared" si="83"/>
        <v>550</v>
      </c>
      <c r="E722" s="3" t="s">
        <v>25</v>
      </c>
      <c r="F722" s="3" t="s">
        <v>26</v>
      </c>
      <c r="G722" s="3">
        <v>30</v>
      </c>
      <c r="H722" s="3">
        <v>30</v>
      </c>
      <c r="I722" s="3">
        <v>0.2</v>
      </c>
      <c r="J722" s="4">
        <v>0.7</v>
      </c>
      <c r="K722" s="4">
        <v>1</v>
      </c>
      <c r="L722" s="4">
        <v>5</v>
      </c>
      <c r="M722" s="3">
        <v>1</v>
      </c>
      <c r="N722" s="3">
        <v>2</v>
      </c>
      <c r="O722" s="3">
        <f>HLOOKUP(O$5,[1]非R能力!$B$8:$F$558,$D722+1,0)</f>
        <v>2674530.2363424227</v>
      </c>
      <c r="P722" s="3">
        <f>HLOOKUP(P$5,[1]非R能力!$B$8:$F$558,$D722+1,0)</f>
        <v>371147.94865448773</v>
      </c>
      <c r="Q722" s="3">
        <f>HLOOKUP(Q$5,[1]非R能力!$B$8:$F$558,$D722+1,0)</f>
        <v>180663.03073300805</v>
      </c>
      <c r="R722" s="3">
        <f>HLOOKUP(R$5,[1]非R能力!$B$8:$F$558,$D722+1,0)</f>
        <v>56616.730527455926</v>
      </c>
      <c r="S722" s="3">
        <f>HLOOKUP(S$5,[1]非R能力!$B$8:$F$558,$D722+1,0)</f>
        <v>73368.568621644255</v>
      </c>
      <c r="T722" s="3">
        <f>INDEX([1]非R能力!$H$9:$H$558,D722)</f>
        <v>74359.2083312342</v>
      </c>
      <c r="U722" s="3">
        <f>IF(INDEX([1]非R能力!$FK$9:$FK$558,D722)=0,0,10)</f>
        <v>10</v>
      </c>
      <c r="V722" s="3">
        <f>IF(INDEX([1]非R能力!$FH$9:$FH$558,D722)=0,0,5000)</f>
        <v>5000</v>
      </c>
      <c r="W722" s="3">
        <f>HLOOKUP(W$5,[2]人物技能基础!$O$3:$Q$553,$D722+1,0)</f>
        <v>3.637142857142857</v>
      </c>
      <c r="X722" s="3">
        <f>HLOOKUP(X$5,[2]人物技能基础!$O$3:$Q$553,$D722+1,0)</f>
        <v>2.0186428571428574</v>
      </c>
      <c r="Y722" s="3">
        <f>HLOOKUP(Y$5,[2]人物技能基础!$O$3:$Q$553,$D722+1,0)</f>
        <v>99.964285714285708</v>
      </c>
      <c r="Z722" s="3">
        <f t="shared" si="78"/>
        <v>11320385</v>
      </c>
      <c r="AA722" s="3">
        <f t="shared" si="79"/>
        <v>198693</v>
      </c>
      <c r="AB722" s="3">
        <f t="shared" si="80"/>
        <v>74229</v>
      </c>
      <c r="AC722" s="3">
        <f t="shared" si="81"/>
        <v>73368</v>
      </c>
      <c r="AD722" s="3">
        <f t="shared" si="82"/>
        <v>80881</v>
      </c>
    </row>
    <row r="723" spans="1:30" x14ac:dyDescent="0.15">
      <c r="A723" s="3">
        <v>718</v>
      </c>
      <c r="B723" s="3" t="str">
        <f t="shared" si="77"/>
        <v>通天塔718层boss</v>
      </c>
      <c r="C723" s="3">
        <f>INDEX([5]通天塔!$F$47:$F$1046,A723)</f>
        <v>550</v>
      </c>
      <c r="D723" s="3">
        <f t="shared" si="83"/>
        <v>550</v>
      </c>
      <c r="E723" s="3" t="s">
        <v>25</v>
      </c>
      <c r="F723" s="3" t="s">
        <v>26</v>
      </c>
      <c r="G723" s="3">
        <v>30</v>
      </c>
      <c r="H723" s="3">
        <v>30</v>
      </c>
      <c r="I723" s="3">
        <v>0.2</v>
      </c>
      <c r="J723" s="4">
        <v>0.7</v>
      </c>
      <c r="K723" s="4">
        <v>1</v>
      </c>
      <c r="L723" s="4">
        <v>5</v>
      </c>
      <c r="M723" s="3">
        <v>1</v>
      </c>
      <c r="N723" s="3">
        <v>2</v>
      </c>
      <c r="O723" s="3">
        <f>HLOOKUP(O$5,[1]非R能力!$B$8:$F$558,$D723+1,0)</f>
        <v>2674530.2363424227</v>
      </c>
      <c r="P723" s="3">
        <f>HLOOKUP(P$5,[1]非R能力!$B$8:$F$558,$D723+1,0)</f>
        <v>371147.94865448773</v>
      </c>
      <c r="Q723" s="3">
        <f>HLOOKUP(Q$5,[1]非R能力!$B$8:$F$558,$D723+1,0)</f>
        <v>180663.03073300805</v>
      </c>
      <c r="R723" s="3">
        <f>HLOOKUP(R$5,[1]非R能力!$B$8:$F$558,$D723+1,0)</f>
        <v>56616.730527455926</v>
      </c>
      <c r="S723" s="3">
        <f>HLOOKUP(S$5,[1]非R能力!$B$8:$F$558,$D723+1,0)</f>
        <v>73368.568621644255</v>
      </c>
      <c r="T723" s="3">
        <f>INDEX([1]非R能力!$H$9:$H$558,D723)</f>
        <v>74359.2083312342</v>
      </c>
      <c r="U723" s="3">
        <f>IF(INDEX([1]非R能力!$FK$9:$FK$558,D723)=0,0,10)</f>
        <v>10</v>
      </c>
      <c r="V723" s="3">
        <f>IF(INDEX([1]非R能力!$FH$9:$FH$558,D723)=0,0,5000)</f>
        <v>5000</v>
      </c>
      <c r="W723" s="3">
        <f>HLOOKUP(W$5,[2]人物技能基础!$O$3:$Q$553,$D723+1,0)</f>
        <v>3.637142857142857</v>
      </c>
      <c r="X723" s="3">
        <f>HLOOKUP(X$5,[2]人物技能基础!$O$3:$Q$553,$D723+1,0)</f>
        <v>2.0186428571428574</v>
      </c>
      <c r="Y723" s="3">
        <f>HLOOKUP(Y$5,[2]人物技能基础!$O$3:$Q$553,$D723+1,0)</f>
        <v>99.964285714285708</v>
      </c>
      <c r="Z723" s="3">
        <f t="shared" si="78"/>
        <v>11320385</v>
      </c>
      <c r="AA723" s="3">
        <f t="shared" si="79"/>
        <v>198693</v>
      </c>
      <c r="AB723" s="3">
        <f t="shared" si="80"/>
        <v>74229</v>
      </c>
      <c r="AC723" s="3">
        <f t="shared" si="81"/>
        <v>73368</v>
      </c>
      <c r="AD723" s="3">
        <f t="shared" si="82"/>
        <v>80881</v>
      </c>
    </row>
    <row r="724" spans="1:30" x14ac:dyDescent="0.15">
      <c r="A724" s="3">
        <v>719</v>
      </c>
      <c r="B724" s="3" t="str">
        <f t="shared" si="77"/>
        <v>通天塔719层boss</v>
      </c>
      <c r="C724" s="3">
        <f>INDEX([5]通天塔!$F$47:$F$1046,A724)</f>
        <v>550</v>
      </c>
      <c r="D724" s="3">
        <f t="shared" si="83"/>
        <v>550</v>
      </c>
      <c r="E724" s="3" t="s">
        <v>25</v>
      </c>
      <c r="F724" s="3" t="s">
        <v>26</v>
      </c>
      <c r="G724" s="3">
        <v>30</v>
      </c>
      <c r="H724" s="3">
        <v>30</v>
      </c>
      <c r="I724" s="3">
        <v>0.2</v>
      </c>
      <c r="J724" s="4">
        <v>0.7</v>
      </c>
      <c r="K724" s="4">
        <v>1</v>
      </c>
      <c r="L724" s="4">
        <v>5</v>
      </c>
      <c r="M724" s="3">
        <v>1</v>
      </c>
      <c r="N724" s="3">
        <v>2</v>
      </c>
      <c r="O724" s="3">
        <f>HLOOKUP(O$5,[1]非R能力!$B$8:$F$558,$D724+1,0)</f>
        <v>2674530.2363424227</v>
      </c>
      <c r="P724" s="3">
        <f>HLOOKUP(P$5,[1]非R能力!$B$8:$F$558,$D724+1,0)</f>
        <v>371147.94865448773</v>
      </c>
      <c r="Q724" s="3">
        <f>HLOOKUP(Q$5,[1]非R能力!$B$8:$F$558,$D724+1,0)</f>
        <v>180663.03073300805</v>
      </c>
      <c r="R724" s="3">
        <f>HLOOKUP(R$5,[1]非R能力!$B$8:$F$558,$D724+1,0)</f>
        <v>56616.730527455926</v>
      </c>
      <c r="S724" s="3">
        <f>HLOOKUP(S$5,[1]非R能力!$B$8:$F$558,$D724+1,0)</f>
        <v>73368.568621644255</v>
      </c>
      <c r="T724" s="3">
        <f>INDEX([1]非R能力!$H$9:$H$558,D724)</f>
        <v>74359.2083312342</v>
      </c>
      <c r="U724" s="3">
        <f>IF(INDEX([1]非R能力!$FK$9:$FK$558,D724)=0,0,10)</f>
        <v>10</v>
      </c>
      <c r="V724" s="3">
        <f>IF(INDEX([1]非R能力!$FH$9:$FH$558,D724)=0,0,5000)</f>
        <v>5000</v>
      </c>
      <c r="W724" s="3">
        <f>HLOOKUP(W$5,[2]人物技能基础!$O$3:$Q$553,$D724+1,0)</f>
        <v>3.637142857142857</v>
      </c>
      <c r="X724" s="3">
        <f>HLOOKUP(X$5,[2]人物技能基础!$O$3:$Q$553,$D724+1,0)</f>
        <v>2.0186428571428574</v>
      </c>
      <c r="Y724" s="3">
        <f>HLOOKUP(Y$5,[2]人物技能基础!$O$3:$Q$553,$D724+1,0)</f>
        <v>99.964285714285708</v>
      </c>
      <c r="Z724" s="3">
        <f t="shared" si="78"/>
        <v>11320385</v>
      </c>
      <c r="AA724" s="3">
        <f t="shared" si="79"/>
        <v>198693</v>
      </c>
      <c r="AB724" s="3">
        <f t="shared" si="80"/>
        <v>74229</v>
      </c>
      <c r="AC724" s="3">
        <f t="shared" si="81"/>
        <v>73368</v>
      </c>
      <c r="AD724" s="3">
        <f t="shared" si="82"/>
        <v>80881</v>
      </c>
    </row>
    <row r="725" spans="1:30" x14ac:dyDescent="0.15">
      <c r="A725" s="3">
        <v>720</v>
      </c>
      <c r="B725" s="3" t="str">
        <f t="shared" si="77"/>
        <v>通天塔720层boss</v>
      </c>
      <c r="C725" s="3">
        <f>INDEX([5]通天塔!$F$47:$F$1046,A725)</f>
        <v>550</v>
      </c>
      <c r="D725" s="3">
        <f t="shared" si="83"/>
        <v>550</v>
      </c>
      <c r="E725" s="3" t="s">
        <v>25</v>
      </c>
      <c r="F725" s="3" t="s">
        <v>26</v>
      </c>
      <c r="G725" s="3">
        <v>30</v>
      </c>
      <c r="H725" s="3">
        <v>30</v>
      </c>
      <c r="I725" s="3">
        <v>0.2</v>
      </c>
      <c r="J725" s="4">
        <v>0.7</v>
      </c>
      <c r="K725" s="4">
        <v>1</v>
      </c>
      <c r="L725" s="4">
        <v>5</v>
      </c>
      <c r="M725" s="3">
        <v>1</v>
      </c>
      <c r="N725" s="3">
        <v>2</v>
      </c>
      <c r="O725" s="3">
        <f>HLOOKUP(O$5,[1]非R能力!$B$8:$F$558,$D725+1,0)</f>
        <v>2674530.2363424227</v>
      </c>
      <c r="P725" s="3">
        <f>HLOOKUP(P$5,[1]非R能力!$B$8:$F$558,$D725+1,0)</f>
        <v>371147.94865448773</v>
      </c>
      <c r="Q725" s="3">
        <f>HLOOKUP(Q$5,[1]非R能力!$B$8:$F$558,$D725+1,0)</f>
        <v>180663.03073300805</v>
      </c>
      <c r="R725" s="3">
        <f>HLOOKUP(R$5,[1]非R能力!$B$8:$F$558,$D725+1,0)</f>
        <v>56616.730527455926</v>
      </c>
      <c r="S725" s="3">
        <f>HLOOKUP(S$5,[1]非R能力!$B$8:$F$558,$D725+1,0)</f>
        <v>73368.568621644255</v>
      </c>
      <c r="T725" s="3">
        <f>INDEX([1]非R能力!$H$9:$H$558,D725)</f>
        <v>74359.2083312342</v>
      </c>
      <c r="U725" s="3">
        <f>IF(INDEX([1]非R能力!$FK$9:$FK$558,D725)=0,0,10)</f>
        <v>10</v>
      </c>
      <c r="V725" s="3">
        <f>IF(INDEX([1]非R能力!$FH$9:$FH$558,D725)=0,0,5000)</f>
        <v>5000</v>
      </c>
      <c r="W725" s="3">
        <f>HLOOKUP(W$5,[2]人物技能基础!$O$3:$Q$553,$D725+1,0)</f>
        <v>3.637142857142857</v>
      </c>
      <c r="X725" s="3">
        <f>HLOOKUP(X$5,[2]人物技能基础!$O$3:$Q$553,$D725+1,0)</f>
        <v>2.0186428571428574</v>
      </c>
      <c r="Y725" s="3">
        <f>HLOOKUP(Y$5,[2]人物技能基础!$O$3:$Q$553,$D725+1,0)</f>
        <v>99.964285714285708</v>
      </c>
      <c r="Z725" s="3">
        <f t="shared" si="78"/>
        <v>11320385</v>
      </c>
      <c r="AA725" s="3">
        <f t="shared" si="79"/>
        <v>198693</v>
      </c>
      <c r="AB725" s="3">
        <f t="shared" si="80"/>
        <v>74229</v>
      </c>
      <c r="AC725" s="3">
        <f t="shared" si="81"/>
        <v>73368</v>
      </c>
      <c r="AD725" s="3">
        <f t="shared" si="82"/>
        <v>80881</v>
      </c>
    </row>
    <row r="726" spans="1:30" x14ac:dyDescent="0.15">
      <c r="A726" s="3">
        <v>721</v>
      </c>
      <c r="B726" s="3" t="str">
        <f t="shared" si="77"/>
        <v>通天塔721层boss</v>
      </c>
      <c r="C726" s="3">
        <f>INDEX([5]通天塔!$F$47:$F$1046,A726)</f>
        <v>550</v>
      </c>
      <c r="D726" s="3">
        <f t="shared" si="83"/>
        <v>550</v>
      </c>
      <c r="E726" s="3" t="s">
        <v>25</v>
      </c>
      <c r="F726" s="3" t="s">
        <v>26</v>
      </c>
      <c r="G726" s="3">
        <v>30</v>
      </c>
      <c r="H726" s="3">
        <v>30</v>
      </c>
      <c r="I726" s="3">
        <v>0.2</v>
      </c>
      <c r="J726" s="4">
        <v>0.7</v>
      </c>
      <c r="K726" s="4">
        <v>1</v>
      </c>
      <c r="L726" s="4">
        <v>5</v>
      </c>
      <c r="M726" s="3">
        <v>1</v>
      </c>
      <c r="N726" s="3">
        <v>2</v>
      </c>
      <c r="O726" s="3">
        <f>HLOOKUP(O$5,[1]非R能力!$B$8:$F$558,$D726+1,0)</f>
        <v>2674530.2363424227</v>
      </c>
      <c r="P726" s="3">
        <f>HLOOKUP(P$5,[1]非R能力!$B$8:$F$558,$D726+1,0)</f>
        <v>371147.94865448773</v>
      </c>
      <c r="Q726" s="3">
        <f>HLOOKUP(Q$5,[1]非R能力!$B$8:$F$558,$D726+1,0)</f>
        <v>180663.03073300805</v>
      </c>
      <c r="R726" s="3">
        <f>HLOOKUP(R$5,[1]非R能力!$B$8:$F$558,$D726+1,0)</f>
        <v>56616.730527455926</v>
      </c>
      <c r="S726" s="3">
        <f>HLOOKUP(S$5,[1]非R能力!$B$8:$F$558,$D726+1,0)</f>
        <v>73368.568621644255</v>
      </c>
      <c r="T726" s="3">
        <f>INDEX([1]非R能力!$H$9:$H$558,D726)</f>
        <v>74359.2083312342</v>
      </c>
      <c r="U726" s="3">
        <f>IF(INDEX([1]非R能力!$FK$9:$FK$558,D726)=0,0,10)</f>
        <v>10</v>
      </c>
      <c r="V726" s="3">
        <f>IF(INDEX([1]非R能力!$FH$9:$FH$558,D726)=0,0,5000)</f>
        <v>5000</v>
      </c>
      <c r="W726" s="3">
        <f>HLOOKUP(W$5,[2]人物技能基础!$O$3:$Q$553,$D726+1,0)</f>
        <v>3.637142857142857</v>
      </c>
      <c r="X726" s="3">
        <f>HLOOKUP(X$5,[2]人物技能基础!$O$3:$Q$553,$D726+1,0)</f>
        <v>2.0186428571428574</v>
      </c>
      <c r="Y726" s="3">
        <f>HLOOKUP(Y$5,[2]人物技能基础!$O$3:$Q$553,$D726+1,0)</f>
        <v>99.964285714285708</v>
      </c>
      <c r="Z726" s="3">
        <f t="shared" si="78"/>
        <v>11320385</v>
      </c>
      <c r="AA726" s="3">
        <f t="shared" si="79"/>
        <v>198693</v>
      </c>
      <c r="AB726" s="3">
        <f t="shared" si="80"/>
        <v>74229</v>
      </c>
      <c r="AC726" s="3">
        <f t="shared" si="81"/>
        <v>73368</v>
      </c>
      <c r="AD726" s="3">
        <f t="shared" si="82"/>
        <v>80881</v>
      </c>
    </row>
    <row r="727" spans="1:30" x14ac:dyDescent="0.15">
      <c r="A727" s="3">
        <v>722</v>
      </c>
      <c r="B727" s="3" t="str">
        <f t="shared" si="77"/>
        <v>通天塔722层boss</v>
      </c>
      <c r="C727" s="3">
        <f>INDEX([5]通天塔!$F$47:$F$1046,A727)</f>
        <v>550</v>
      </c>
      <c r="D727" s="3">
        <f t="shared" si="83"/>
        <v>550</v>
      </c>
      <c r="E727" s="3" t="s">
        <v>25</v>
      </c>
      <c r="F727" s="3" t="s">
        <v>26</v>
      </c>
      <c r="G727" s="3">
        <v>30</v>
      </c>
      <c r="H727" s="3">
        <v>30</v>
      </c>
      <c r="I727" s="3">
        <v>0.2</v>
      </c>
      <c r="J727" s="4">
        <v>0.7</v>
      </c>
      <c r="K727" s="4">
        <v>1</v>
      </c>
      <c r="L727" s="4">
        <v>5</v>
      </c>
      <c r="M727" s="3">
        <v>1</v>
      </c>
      <c r="N727" s="3">
        <v>2</v>
      </c>
      <c r="O727" s="3">
        <f>HLOOKUP(O$5,[1]非R能力!$B$8:$F$558,$D727+1,0)</f>
        <v>2674530.2363424227</v>
      </c>
      <c r="P727" s="3">
        <f>HLOOKUP(P$5,[1]非R能力!$B$8:$F$558,$D727+1,0)</f>
        <v>371147.94865448773</v>
      </c>
      <c r="Q727" s="3">
        <f>HLOOKUP(Q$5,[1]非R能力!$B$8:$F$558,$D727+1,0)</f>
        <v>180663.03073300805</v>
      </c>
      <c r="R727" s="3">
        <f>HLOOKUP(R$5,[1]非R能力!$B$8:$F$558,$D727+1,0)</f>
        <v>56616.730527455926</v>
      </c>
      <c r="S727" s="3">
        <f>HLOOKUP(S$5,[1]非R能力!$B$8:$F$558,$D727+1,0)</f>
        <v>73368.568621644255</v>
      </c>
      <c r="T727" s="3">
        <f>INDEX([1]非R能力!$H$9:$H$558,D727)</f>
        <v>74359.2083312342</v>
      </c>
      <c r="U727" s="3">
        <f>IF(INDEX([1]非R能力!$FK$9:$FK$558,D727)=0,0,10)</f>
        <v>10</v>
      </c>
      <c r="V727" s="3">
        <f>IF(INDEX([1]非R能力!$FH$9:$FH$558,D727)=0,0,5000)</f>
        <v>5000</v>
      </c>
      <c r="W727" s="3">
        <f>HLOOKUP(W$5,[2]人物技能基础!$O$3:$Q$553,$D727+1,0)</f>
        <v>3.637142857142857</v>
      </c>
      <c r="X727" s="3">
        <f>HLOOKUP(X$5,[2]人物技能基础!$O$3:$Q$553,$D727+1,0)</f>
        <v>2.0186428571428574</v>
      </c>
      <c r="Y727" s="3">
        <f>HLOOKUP(Y$5,[2]人物技能基础!$O$3:$Q$553,$D727+1,0)</f>
        <v>99.964285714285708</v>
      </c>
      <c r="Z727" s="3">
        <f t="shared" si="78"/>
        <v>11320385</v>
      </c>
      <c r="AA727" s="3">
        <f t="shared" si="79"/>
        <v>198693</v>
      </c>
      <c r="AB727" s="3">
        <f t="shared" si="80"/>
        <v>74229</v>
      </c>
      <c r="AC727" s="3">
        <f t="shared" si="81"/>
        <v>73368</v>
      </c>
      <c r="AD727" s="3">
        <f t="shared" si="82"/>
        <v>80881</v>
      </c>
    </row>
    <row r="728" spans="1:30" x14ac:dyDescent="0.15">
      <c r="A728" s="3">
        <v>723</v>
      </c>
      <c r="B728" s="3" t="str">
        <f t="shared" si="77"/>
        <v>通天塔723层boss</v>
      </c>
      <c r="C728" s="3">
        <f>INDEX([5]通天塔!$F$47:$F$1046,A728)</f>
        <v>550</v>
      </c>
      <c r="D728" s="3">
        <f t="shared" si="83"/>
        <v>550</v>
      </c>
      <c r="E728" s="3" t="s">
        <v>25</v>
      </c>
      <c r="F728" s="3" t="s">
        <v>26</v>
      </c>
      <c r="G728" s="3">
        <v>30</v>
      </c>
      <c r="H728" s="3">
        <v>30</v>
      </c>
      <c r="I728" s="3">
        <v>0.2</v>
      </c>
      <c r="J728" s="4">
        <v>0.7</v>
      </c>
      <c r="K728" s="4">
        <v>1</v>
      </c>
      <c r="L728" s="4">
        <v>5</v>
      </c>
      <c r="M728" s="3">
        <v>1</v>
      </c>
      <c r="N728" s="3">
        <v>2</v>
      </c>
      <c r="O728" s="3">
        <f>HLOOKUP(O$5,[1]非R能力!$B$8:$F$558,$D728+1,0)</f>
        <v>2674530.2363424227</v>
      </c>
      <c r="P728" s="3">
        <f>HLOOKUP(P$5,[1]非R能力!$B$8:$F$558,$D728+1,0)</f>
        <v>371147.94865448773</v>
      </c>
      <c r="Q728" s="3">
        <f>HLOOKUP(Q$5,[1]非R能力!$B$8:$F$558,$D728+1,0)</f>
        <v>180663.03073300805</v>
      </c>
      <c r="R728" s="3">
        <f>HLOOKUP(R$5,[1]非R能力!$B$8:$F$558,$D728+1,0)</f>
        <v>56616.730527455926</v>
      </c>
      <c r="S728" s="3">
        <f>HLOOKUP(S$5,[1]非R能力!$B$8:$F$558,$D728+1,0)</f>
        <v>73368.568621644255</v>
      </c>
      <c r="T728" s="3">
        <f>INDEX([1]非R能力!$H$9:$H$558,D728)</f>
        <v>74359.2083312342</v>
      </c>
      <c r="U728" s="3">
        <f>IF(INDEX([1]非R能力!$FK$9:$FK$558,D728)=0,0,10)</f>
        <v>10</v>
      </c>
      <c r="V728" s="3">
        <f>IF(INDEX([1]非R能力!$FH$9:$FH$558,D728)=0,0,5000)</f>
        <v>5000</v>
      </c>
      <c r="W728" s="3">
        <f>HLOOKUP(W$5,[2]人物技能基础!$O$3:$Q$553,$D728+1,0)</f>
        <v>3.637142857142857</v>
      </c>
      <c r="X728" s="3">
        <f>HLOOKUP(X$5,[2]人物技能基础!$O$3:$Q$553,$D728+1,0)</f>
        <v>2.0186428571428574</v>
      </c>
      <c r="Y728" s="3">
        <f>HLOOKUP(Y$5,[2]人物技能基础!$O$3:$Q$553,$D728+1,0)</f>
        <v>99.964285714285708</v>
      </c>
      <c r="Z728" s="3">
        <f t="shared" si="78"/>
        <v>11320385</v>
      </c>
      <c r="AA728" s="3">
        <f t="shared" si="79"/>
        <v>198693</v>
      </c>
      <c r="AB728" s="3">
        <f t="shared" si="80"/>
        <v>74229</v>
      </c>
      <c r="AC728" s="3">
        <f t="shared" si="81"/>
        <v>73368</v>
      </c>
      <c r="AD728" s="3">
        <f t="shared" si="82"/>
        <v>80881</v>
      </c>
    </row>
    <row r="729" spans="1:30" x14ac:dyDescent="0.15">
      <c r="A729" s="3">
        <v>724</v>
      </c>
      <c r="B729" s="3" t="str">
        <f t="shared" si="77"/>
        <v>通天塔724层boss</v>
      </c>
      <c r="C729" s="3">
        <f>INDEX([5]通天塔!$F$47:$F$1046,A729)</f>
        <v>550</v>
      </c>
      <c r="D729" s="3">
        <f t="shared" si="83"/>
        <v>550</v>
      </c>
      <c r="E729" s="3" t="s">
        <v>25</v>
      </c>
      <c r="F729" s="3" t="s">
        <v>26</v>
      </c>
      <c r="G729" s="3">
        <v>30</v>
      </c>
      <c r="H729" s="3">
        <v>30</v>
      </c>
      <c r="I729" s="3">
        <v>0.2</v>
      </c>
      <c r="J729" s="4">
        <v>0.7</v>
      </c>
      <c r="K729" s="4">
        <v>1</v>
      </c>
      <c r="L729" s="4">
        <v>5</v>
      </c>
      <c r="M729" s="3">
        <v>1</v>
      </c>
      <c r="N729" s="3">
        <v>2</v>
      </c>
      <c r="O729" s="3">
        <f>HLOOKUP(O$5,[1]非R能力!$B$8:$F$558,$D729+1,0)</f>
        <v>2674530.2363424227</v>
      </c>
      <c r="P729" s="3">
        <f>HLOOKUP(P$5,[1]非R能力!$B$8:$F$558,$D729+1,0)</f>
        <v>371147.94865448773</v>
      </c>
      <c r="Q729" s="3">
        <f>HLOOKUP(Q$5,[1]非R能力!$B$8:$F$558,$D729+1,0)</f>
        <v>180663.03073300805</v>
      </c>
      <c r="R729" s="3">
        <f>HLOOKUP(R$5,[1]非R能力!$B$8:$F$558,$D729+1,0)</f>
        <v>56616.730527455926</v>
      </c>
      <c r="S729" s="3">
        <f>HLOOKUP(S$5,[1]非R能力!$B$8:$F$558,$D729+1,0)</f>
        <v>73368.568621644255</v>
      </c>
      <c r="T729" s="3">
        <f>INDEX([1]非R能力!$H$9:$H$558,D729)</f>
        <v>74359.2083312342</v>
      </c>
      <c r="U729" s="3">
        <f>IF(INDEX([1]非R能力!$FK$9:$FK$558,D729)=0,0,10)</f>
        <v>10</v>
      </c>
      <c r="V729" s="3">
        <f>IF(INDEX([1]非R能力!$FH$9:$FH$558,D729)=0,0,5000)</f>
        <v>5000</v>
      </c>
      <c r="W729" s="3">
        <f>HLOOKUP(W$5,[2]人物技能基础!$O$3:$Q$553,$D729+1,0)</f>
        <v>3.637142857142857</v>
      </c>
      <c r="X729" s="3">
        <f>HLOOKUP(X$5,[2]人物技能基础!$O$3:$Q$553,$D729+1,0)</f>
        <v>2.0186428571428574</v>
      </c>
      <c r="Y729" s="3">
        <f>HLOOKUP(Y$5,[2]人物技能基础!$O$3:$Q$553,$D729+1,0)</f>
        <v>99.964285714285708</v>
      </c>
      <c r="Z729" s="3">
        <f t="shared" si="78"/>
        <v>11320385</v>
      </c>
      <c r="AA729" s="3">
        <f t="shared" si="79"/>
        <v>198693</v>
      </c>
      <c r="AB729" s="3">
        <f t="shared" si="80"/>
        <v>74229</v>
      </c>
      <c r="AC729" s="3">
        <f t="shared" si="81"/>
        <v>73368</v>
      </c>
      <c r="AD729" s="3">
        <f t="shared" si="82"/>
        <v>80881</v>
      </c>
    </row>
    <row r="730" spans="1:30" x14ac:dyDescent="0.15">
      <c r="A730" s="3">
        <v>725</v>
      </c>
      <c r="B730" s="3" t="str">
        <f t="shared" si="77"/>
        <v>通天塔725层boss</v>
      </c>
      <c r="C730" s="3">
        <f>INDEX([5]通天塔!$F$47:$F$1046,A730)</f>
        <v>550</v>
      </c>
      <c r="D730" s="3">
        <f t="shared" si="83"/>
        <v>550</v>
      </c>
      <c r="E730" s="3" t="s">
        <v>25</v>
      </c>
      <c r="F730" s="3" t="s">
        <v>26</v>
      </c>
      <c r="G730" s="3">
        <v>30</v>
      </c>
      <c r="H730" s="3">
        <v>30</v>
      </c>
      <c r="I730" s="3">
        <v>0.2</v>
      </c>
      <c r="J730" s="4">
        <v>0.7</v>
      </c>
      <c r="K730" s="4">
        <v>1</v>
      </c>
      <c r="L730" s="4">
        <v>5</v>
      </c>
      <c r="M730" s="3">
        <v>1</v>
      </c>
      <c r="N730" s="3">
        <v>2</v>
      </c>
      <c r="O730" s="3">
        <f>HLOOKUP(O$5,[1]非R能力!$B$8:$F$558,$D730+1,0)</f>
        <v>2674530.2363424227</v>
      </c>
      <c r="P730" s="3">
        <f>HLOOKUP(P$5,[1]非R能力!$B$8:$F$558,$D730+1,0)</f>
        <v>371147.94865448773</v>
      </c>
      <c r="Q730" s="3">
        <f>HLOOKUP(Q$5,[1]非R能力!$B$8:$F$558,$D730+1,0)</f>
        <v>180663.03073300805</v>
      </c>
      <c r="R730" s="3">
        <f>HLOOKUP(R$5,[1]非R能力!$B$8:$F$558,$D730+1,0)</f>
        <v>56616.730527455926</v>
      </c>
      <c r="S730" s="3">
        <f>HLOOKUP(S$5,[1]非R能力!$B$8:$F$558,$D730+1,0)</f>
        <v>73368.568621644255</v>
      </c>
      <c r="T730" s="3">
        <f>INDEX([1]非R能力!$H$9:$H$558,D730)</f>
        <v>74359.2083312342</v>
      </c>
      <c r="U730" s="3">
        <f>IF(INDEX([1]非R能力!$FK$9:$FK$558,D730)=0,0,10)</f>
        <v>10</v>
      </c>
      <c r="V730" s="3">
        <f>IF(INDEX([1]非R能力!$FH$9:$FH$558,D730)=0,0,5000)</f>
        <v>5000</v>
      </c>
      <c r="W730" s="3">
        <f>HLOOKUP(W$5,[2]人物技能基础!$O$3:$Q$553,$D730+1,0)</f>
        <v>3.637142857142857</v>
      </c>
      <c r="X730" s="3">
        <f>HLOOKUP(X$5,[2]人物技能基础!$O$3:$Q$553,$D730+1,0)</f>
        <v>2.0186428571428574</v>
      </c>
      <c r="Y730" s="3">
        <f>HLOOKUP(Y$5,[2]人物技能基础!$O$3:$Q$553,$D730+1,0)</f>
        <v>99.964285714285708</v>
      </c>
      <c r="Z730" s="3">
        <f t="shared" si="78"/>
        <v>11320385</v>
      </c>
      <c r="AA730" s="3">
        <f t="shared" si="79"/>
        <v>198693</v>
      </c>
      <c r="AB730" s="3">
        <f t="shared" si="80"/>
        <v>74229</v>
      </c>
      <c r="AC730" s="3">
        <f t="shared" si="81"/>
        <v>73368</v>
      </c>
      <c r="AD730" s="3">
        <f t="shared" si="82"/>
        <v>80881</v>
      </c>
    </row>
    <row r="731" spans="1:30" x14ac:dyDescent="0.15">
      <c r="A731" s="3">
        <v>726</v>
      </c>
      <c r="B731" s="3" t="str">
        <f t="shared" si="77"/>
        <v>通天塔726层boss</v>
      </c>
      <c r="C731" s="3">
        <f>INDEX([5]通天塔!$F$47:$F$1046,A731)</f>
        <v>550</v>
      </c>
      <c r="D731" s="3">
        <f t="shared" si="83"/>
        <v>550</v>
      </c>
      <c r="E731" s="3" t="s">
        <v>25</v>
      </c>
      <c r="F731" s="3" t="s">
        <v>26</v>
      </c>
      <c r="G731" s="3">
        <v>30</v>
      </c>
      <c r="H731" s="3">
        <v>30</v>
      </c>
      <c r="I731" s="3">
        <v>0.2</v>
      </c>
      <c r="J731" s="4">
        <v>0.7</v>
      </c>
      <c r="K731" s="4">
        <v>1</v>
      </c>
      <c r="L731" s="4">
        <v>5</v>
      </c>
      <c r="M731" s="3">
        <v>1</v>
      </c>
      <c r="N731" s="3">
        <v>2</v>
      </c>
      <c r="O731" s="3">
        <f>HLOOKUP(O$5,[1]非R能力!$B$8:$F$558,$D731+1,0)</f>
        <v>2674530.2363424227</v>
      </c>
      <c r="P731" s="3">
        <f>HLOOKUP(P$5,[1]非R能力!$B$8:$F$558,$D731+1,0)</f>
        <v>371147.94865448773</v>
      </c>
      <c r="Q731" s="3">
        <f>HLOOKUP(Q$5,[1]非R能力!$B$8:$F$558,$D731+1,0)</f>
        <v>180663.03073300805</v>
      </c>
      <c r="R731" s="3">
        <f>HLOOKUP(R$5,[1]非R能力!$B$8:$F$558,$D731+1,0)</f>
        <v>56616.730527455926</v>
      </c>
      <c r="S731" s="3">
        <f>HLOOKUP(S$5,[1]非R能力!$B$8:$F$558,$D731+1,0)</f>
        <v>73368.568621644255</v>
      </c>
      <c r="T731" s="3">
        <f>INDEX([1]非R能力!$H$9:$H$558,D731)</f>
        <v>74359.2083312342</v>
      </c>
      <c r="U731" s="3">
        <f>IF(INDEX([1]非R能力!$FK$9:$FK$558,D731)=0,0,10)</f>
        <v>10</v>
      </c>
      <c r="V731" s="3">
        <f>IF(INDEX([1]非R能力!$FH$9:$FH$558,D731)=0,0,5000)</f>
        <v>5000</v>
      </c>
      <c r="W731" s="3">
        <f>HLOOKUP(W$5,[2]人物技能基础!$O$3:$Q$553,$D731+1,0)</f>
        <v>3.637142857142857</v>
      </c>
      <c r="X731" s="3">
        <f>HLOOKUP(X$5,[2]人物技能基础!$O$3:$Q$553,$D731+1,0)</f>
        <v>2.0186428571428574</v>
      </c>
      <c r="Y731" s="3">
        <f>HLOOKUP(Y$5,[2]人物技能基础!$O$3:$Q$553,$D731+1,0)</f>
        <v>99.964285714285708</v>
      </c>
      <c r="Z731" s="3">
        <f t="shared" si="78"/>
        <v>11320385</v>
      </c>
      <c r="AA731" s="3">
        <f t="shared" si="79"/>
        <v>198693</v>
      </c>
      <c r="AB731" s="3">
        <f t="shared" si="80"/>
        <v>74229</v>
      </c>
      <c r="AC731" s="3">
        <f t="shared" si="81"/>
        <v>73368</v>
      </c>
      <c r="AD731" s="3">
        <f t="shared" si="82"/>
        <v>80881</v>
      </c>
    </row>
    <row r="732" spans="1:30" x14ac:dyDescent="0.15">
      <c r="A732" s="3">
        <v>727</v>
      </c>
      <c r="B732" s="3" t="str">
        <f t="shared" si="77"/>
        <v>通天塔727层boss</v>
      </c>
      <c r="C732" s="3">
        <f>INDEX([5]通天塔!$F$47:$F$1046,A732)</f>
        <v>550</v>
      </c>
      <c r="D732" s="3">
        <f t="shared" si="83"/>
        <v>550</v>
      </c>
      <c r="E732" s="3" t="s">
        <v>25</v>
      </c>
      <c r="F732" s="3" t="s">
        <v>26</v>
      </c>
      <c r="G732" s="3">
        <v>30</v>
      </c>
      <c r="H732" s="3">
        <v>30</v>
      </c>
      <c r="I732" s="3">
        <v>0.2</v>
      </c>
      <c r="J732" s="4">
        <v>0.7</v>
      </c>
      <c r="K732" s="4">
        <v>1</v>
      </c>
      <c r="L732" s="4">
        <v>5</v>
      </c>
      <c r="M732" s="3">
        <v>1</v>
      </c>
      <c r="N732" s="3">
        <v>2</v>
      </c>
      <c r="O732" s="3">
        <f>HLOOKUP(O$5,[1]非R能力!$B$8:$F$558,$D732+1,0)</f>
        <v>2674530.2363424227</v>
      </c>
      <c r="P732" s="3">
        <f>HLOOKUP(P$5,[1]非R能力!$B$8:$F$558,$D732+1,0)</f>
        <v>371147.94865448773</v>
      </c>
      <c r="Q732" s="3">
        <f>HLOOKUP(Q$5,[1]非R能力!$B$8:$F$558,$D732+1,0)</f>
        <v>180663.03073300805</v>
      </c>
      <c r="R732" s="3">
        <f>HLOOKUP(R$5,[1]非R能力!$B$8:$F$558,$D732+1,0)</f>
        <v>56616.730527455926</v>
      </c>
      <c r="S732" s="3">
        <f>HLOOKUP(S$5,[1]非R能力!$B$8:$F$558,$D732+1,0)</f>
        <v>73368.568621644255</v>
      </c>
      <c r="T732" s="3">
        <f>INDEX([1]非R能力!$H$9:$H$558,D732)</f>
        <v>74359.2083312342</v>
      </c>
      <c r="U732" s="3">
        <f>IF(INDEX([1]非R能力!$FK$9:$FK$558,D732)=0,0,10)</f>
        <v>10</v>
      </c>
      <c r="V732" s="3">
        <f>IF(INDEX([1]非R能力!$FH$9:$FH$558,D732)=0,0,5000)</f>
        <v>5000</v>
      </c>
      <c r="W732" s="3">
        <f>HLOOKUP(W$5,[2]人物技能基础!$O$3:$Q$553,$D732+1,0)</f>
        <v>3.637142857142857</v>
      </c>
      <c r="X732" s="3">
        <f>HLOOKUP(X$5,[2]人物技能基础!$O$3:$Q$553,$D732+1,0)</f>
        <v>2.0186428571428574</v>
      </c>
      <c r="Y732" s="3">
        <f>HLOOKUP(Y$5,[2]人物技能基础!$O$3:$Q$553,$D732+1,0)</f>
        <v>99.964285714285708</v>
      </c>
      <c r="Z732" s="3">
        <f t="shared" si="78"/>
        <v>11320385</v>
      </c>
      <c r="AA732" s="3">
        <f t="shared" si="79"/>
        <v>198693</v>
      </c>
      <c r="AB732" s="3">
        <f t="shared" si="80"/>
        <v>74229</v>
      </c>
      <c r="AC732" s="3">
        <f t="shared" si="81"/>
        <v>73368</v>
      </c>
      <c r="AD732" s="3">
        <f t="shared" si="82"/>
        <v>80881</v>
      </c>
    </row>
    <row r="733" spans="1:30" x14ac:dyDescent="0.15">
      <c r="A733" s="3">
        <v>728</v>
      </c>
      <c r="B733" s="3" t="str">
        <f t="shared" si="77"/>
        <v>通天塔728层boss</v>
      </c>
      <c r="C733" s="3">
        <f>INDEX([5]通天塔!$F$47:$F$1046,A733)</f>
        <v>550</v>
      </c>
      <c r="D733" s="3">
        <f t="shared" si="83"/>
        <v>550</v>
      </c>
      <c r="E733" s="3" t="s">
        <v>25</v>
      </c>
      <c r="F733" s="3" t="s">
        <v>26</v>
      </c>
      <c r="G733" s="3">
        <v>30</v>
      </c>
      <c r="H733" s="3">
        <v>30</v>
      </c>
      <c r="I733" s="3">
        <v>0.2</v>
      </c>
      <c r="J733" s="4">
        <v>0.7</v>
      </c>
      <c r="K733" s="4">
        <v>1</v>
      </c>
      <c r="L733" s="4">
        <v>5</v>
      </c>
      <c r="M733" s="3">
        <v>1</v>
      </c>
      <c r="N733" s="3">
        <v>2</v>
      </c>
      <c r="O733" s="3">
        <f>HLOOKUP(O$5,[1]非R能力!$B$8:$F$558,$D733+1,0)</f>
        <v>2674530.2363424227</v>
      </c>
      <c r="P733" s="3">
        <f>HLOOKUP(P$5,[1]非R能力!$B$8:$F$558,$D733+1,0)</f>
        <v>371147.94865448773</v>
      </c>
      <c r="Q733" s="3">
        <f>HLOOKUP(Q$5,[1]非R能力!$B$8:$F$558,$D733+1,0)</f>
        <v>180663.03073300805</v>
      </c>
      <c r="R733" s="3">
        <f>HLOOKUP(R$5,[1]非R能力!$B$8:$F$558,$D733+1,0)</f>
        <v>56616.730527455926</v>
      </c>
      <c r="S733" s="3">
        <f>HLOOKUP(S$5,[1]非R能力!$B$8:$F$558,$D733+1,0)</f>
        <v>73368.568621644255</v>
      </c>
      <c r="T733" s="3">
        <f>INDEX([1]非R能力!$H$9:$H$558,D733)</f>
        <v>74359.2083312342</v>
      </c>
      <c r="U733" s="3">
        <f>IF(INDEX([1]非R能力!$FK$9:$FK$558,D733)=0,0,10)</f>
        <v>10</v>
      </c>
      <c r="V733" s="3">
        <f>IF(INDEX([1]非R能力!$FH$9:$FH$558,D733)=0,0,5000)</f>
        <v>5000</v>
      </c>
      <c r="W733" s="3">
        <f>HLOOKUP(W$5,[2]人物技能基础!$O$3:$Q$553,$D733+1,0)</f>
        <v>3.637142857142857</v>
      </c>
      <c r="X733" s="3">
        <f>HLOOKUP(X$5,[2]人物技能基础!$O$3:$Q$553,$D733+1,0)</f>
        <v>2.0186428571428574</v>
      </c>
      <c r="Y733" s="3">
        <f>HLOOKUP(Y$5,[2]人物技能基础!$O$3:$Q$553,$D733+1,0)</f>
        <v>99.964285714285708</v>
      </c>
      <c r="Z733" s="3">
        <f t="shared" si="78"/>
        <v>11320385</v>
      </c>
      <c r="AA733" s="3">
        <f t="shared" si="79"/>
        <v>198693</v>
      </c>
      <c r="AB733" s="3">
        <f t="shared" si="80"/>
        <v>74229</v>
      </c>
      <c r="AC733" s="3">
        <f t="shared" si="81"/>
        <v>73368</v>
      </c>
      <c r="AD733" s="3">
        <f t="shared" si="82"/>
        <v>80881</v>
      </c>
    </row>
    <row r="734" spans="1:30" x14ac:dyDescent="0.15">
      <c r="A734" s="3">
        <v>729</v>
      </c>
      <c r="B734" s="3" t="str">
        <f t="shared" si="77"/>
        <v>通天塔729层boss</v>
      </c>
      <c r="C734" s="3">
        <f>INDEX([5]通天塔!$F$47:$F$1046,A734)</f>
        <v>550</v>
      </c>
      <c r="D734" s="3">
        <f t="shared" si="83"/>
        <v>550</v>
      </c>
      <c r="E734" s="3" t="s">
        <v>25</v>
      </c>
      <c r="F734" s="3" t="s">
        <v>26</v>
      </c>
      <c r="G734" s="3">
        <v>30</v>
      </c>
      <c r="H734" s="3">
        <v>30</v>
      </c>
      <c r="I734" s="3">
        <v>0.2</v>
      </c>
      <c r="J734" s="4">
        <v>0.7</v>
      </c>
      <c r="K734" s="4">
        <v>1</v>
      </c>
      <c r="L734" s="4">
        <v>5</v>
      </c>
      <c r="M734" s="3">
        <v>1</v>
      </c>
      <c r="N734" s="3">
        <v>2</v>
      </c>
      <c r="O734" s="3">
        <f>HLOOKUP(O$5,[1]非R能力!$B$8:$F$558,$D734+1,0)</f>
        <v>2674530.2363424227</v>
      </c>
      <c r="P734" s="3">
        <f>HLOOKUP(P$5,[1]非R能力!$B$8:$F$558,$D734+1,0)</f>
        <v>371147.94865448773</v>
      </c>
      <c r="Q734" s="3">
        <f>HLOOKUP(Q$5,[1]非R能力!$B$8:$F$558,$D734+1,0)</f>
        <v>180663.03073300805</v>
      </c>
      <c r="R734" s="3">
        <f>HLOOKUP(R$5,[1]非R能力!$B$8:$F$558,$D734+1,0)</f>
        <v>56616.730527455926</v>
      </c>
      <c r="S734" s="3">
        <f>HLOOKUP(S$5,[1]非R能力!$B$8:$F$558,$D734+1,0)</f>
        <v>73368.568621644255</v>
      </c>
      <c r="T734" s="3">
        <f>INDEX([1]非R能力!$H$9:$H$558,D734)</f>
        <v>74359.2083312342</v>
      </c>
      <c r="U734" s="3">
        <f>IF(INDEX([1]非R能力!$FK$9:$FK$558,D734)=0,0,10)</f>
        <v>10</v>
      </c>
      <c r="V734" s="3">
        <f>IF(INDEX([1]非R能力!$FH$9:$FH$558,D734)=0,0,5000)</f>
        <v>5000</v>
      </c>
      <c r="W734" s="3">
        <f>HLOOKUP(W$5,[2]人物技能基础!$O$3:$Q$553,$D734+1,0)</f>
        <v>3.637142857142857</v>
      </c>
      <c r="X734" s="3">
        <f>HLOOKUP(X$5,[2]人物技能基础!$O$3:$Q$553,$D734+1,0)</f>
        <v>2.0186428571428574</v>
      </c>
      <c r="Y734" s="3">
        <f>HLOOKUP(Y$5,[2]人物技能基础!$O$3:$Q$553,$D734+1,0)</f>
        <v>99.964285714285708</v>
      </c>
      <c r="Z734" s="3">
        <f t="shared" si="78"/>
        <v>11320385</v>
      </c>
      <c r="AA734" s="3">
        <f t="shared" si="79"/>
        <v>198693</v>
      </c>
      <c r="AB734" s="3">
        <f t="shared" si="80"/>
        <v>74229</v>
      </c>
      <c r="AC734" s="3">
        <f t="shared" si="81"/>
        <v>73368</v>
      </c>
      <c r="AD734" s="3">
        <f t="shared" si="82"/>
        <v>80881</v>
      </c>
    </row>
    <row r="735" spans="1:30" x14ac:dyDescent="0.15">
      <c r="A735" s="3">
        <v>730</v>
      </c>
      <c r="B735" s="3" t="str">
        <f t="shared" si="77"/>
        <v>通天塔730层boss</v>
      </c>
      <c r="C735" s="3">
        <f>INDEX([5]通天塔!$F$47:$F$1046,A735)</f>
        <v>550</v>
      </c>
      <c r="D735" s="3">
        <f t="shared" si="83"/>
        <v>550</v>
      </c>
      <c r="E735" s="3" t="s">
        <v>25</v>
      </c>
      <c r="F735" s="3" t="s">
        <v>26</v>
      </c>
      <c r="G735" s="3">
        <v>30</v>
      </c>
      <c r="H735" s="3">
        <v>30</v>
      </c>
      <c r="I735" s="3">
        <v>0.2</v>
      </c>
      <c r="J735" s="4">
        <v>0.7</v>
      </c>
      <c r="K735" s="4">
        <v>1</v>
      </c>
      <c r="L735" s="4">
        <v>5</v>
      </c>
      <c r="M735" s="3">
        <v>1</v>
      </c>
      <c r="N735" s="3">
        <v>2</v>
      </c>
      <c r="O735" s="3">
        <f>HLOOKUP(O$5,[1]非R能力!$B$8:$F$558,$D735+1,0)</f>
        <v>2674530.2363424227</v>
      </c>
      <c r="P735" s="3">
        <f>HLOOKUP(P$5,[1]非R能力!$B$8:$F$558,$D735+1,0)</f>
        <v>371147.94865448773</v>
      </c>
      <c r="Q735" s="3">
        <f>HLOOKUP(Q$5,[1]非R能力!$B$8:$F$558,$D735+1,0)</f>
        <v>180663.03073300805</v>
      </c>
      <c r="R735" s="3">
        <f>HLOOKUP(R$5,[1]非R能力!$B$8:$F$558,$D735+1,0)</f>
        <v>56616.730527455926</v>
      </c>
      <c r="S735" s="3">
        <f>HLOOKUP(S$5,[1]非R能力!$B$8:$F$558,$D735+1,0)</f>
        <v>73368.568621644255</v>
      </c>
      <c r="T735" s="3">
        <f>INDEX([1]非R能力!$H$9:$H$558,D735)</f>
        <v>74359.2083312342</v>
      </c>
      <c r="U735" s="3">
        <f>IF(INDEX([1]非R能力!$FK$9:$FK$558,D735)=0,0,10)</f>
        <v>10</v>
      </c>
      <c r="V735" s="3">
        <f>IF(INDEX([1]非R能力!$FH$9:$FH$558,D735)=0,0,5000)</f>
        <v>5000</v>
      </c>
      <c r="W735" s="3">
        <f>HLOOKUP(W$5,[2]人物技能基础!$O$3:$Q$553,$D735+1,0)</f>
        <v>3.637142857142857</v>
      </c>
      <c r="X735" s="3">
        <f>HLOOKUP(X$5,[2]人物技能基础!$O$3:$Q$553,$D735+1,0)</f>
        <v>2.0186428571428574</v>
      </c>
      <c r="Y735" s="3">
        <f>HLOOKUP(Y$5,[2]人物技能基础!$O$3:$Q$553,$D735+1,0)</f>
        <v>99.964285714285708</v>
      </c>
      <c r="Z735" s="3">
        <f t="shared" si="78"/>
        <v>11320385</v>
      </c>
      <c r="AA735" s="3">
        <f t="shared" si="79"/>
        <v>198693</v>
      </c>
      <c r="AB735" s="3">
        <f t="shared" si="80"/>
        <v>74229</v>
      </c>
      <c r="AC735" s="3">
        <f t="shared" si="81"/>
        <v>73368</v>
      </c>
      <c r="AD735" s="3">
        <f t="shared" si="82"/>
        <v>80881</v>
      </c>
    </row>
    <row r="736" spans="1:30" x14ac:dyDescent="0.15">
      <c r="A736" s="3">
        <v>731</v>
      </c>
      <c r="B736" s="3" t="str">
        <f t="shared" si="77"/>
        <v>通天塔731层boss</v>
      </c>
      <c r="C736" s="3">
        <f>INDEX([5]通天塔!$F$47:$F$1046,A736)</f>
        <v>550</v>
      </c>
      <c r="D736" s="3">
        <f t="shared" si="83"/>
        <v>550</v>
      </c>
      <c r="E736" s="3" t="s">
        <v>25</v>
      </c>
      <c r="F736" s="3" t="s">
        <v>26</v>
      </c>
      <c r="G736" s="3">
        <v>30</v>
      </c>
      <c r="H736" s="3">
        <v>30</v>
      </c>
      <c r="I736" s="3">
        <v>0.2</v>
      </c>
      <c r="J736" s="4">
        <v>0.7</v>
      </c>
      <c r="K736" s="4">
        <v>1</v>
      </c>
      <c r="L736" s="4">
        <v>5</v>
      </c>
      <c r="M736" s="3">
        <v>1</v>
      </c>
      <c r="N736" s="3">
        <v>2</v>
      </c>
      <c r="O736" s="3">
        <f>HLOOKUP(O$5,[1]非R能力!$B$8:$F$558,$D736+1,0)</f>
        <v>2674530.2363424227</v>
      </c>
      <c r="P736" s="3">
        <f>HLOOKUP(P$5,[1]非R能力!$B$8:$F$558,$D736+1,0)</f>
        <v>371147.94865448773</v>
      </c>
      <c r="Q736" s="3">
        <f>HLOOKUP(Q$5,[1]非R能力!$B$8:$F$558,$D736+1,0)</f>
        <v>180663.03073300805</v>
      </c>
      <c r="R736" s="3">
        <f>HLOOKUP(R$5,[1]非R能力!$B$8:$F$558,$D736+1,0)</f>
        <v>56616.730527455926</v>
      </c>
      <c r="S736" s="3">
        <f>HLOOKUP(S$5,[1]非R能力!$B$8:$F$558,$D736+1,0)</f>
        <v>73368.568621644255</v>
      </c>
      <c r="T736" s="3">
        <f>INDEX([1]非R能力!$H$9:$H$558,D736)</f>
        <v>74359.2083312342</v>
      </c>
      <c r="U736" s="3">
        <f>IF(INDEX([1]非R能力!$FK$9:$FK$558,D736)=0,0,10)</f>
        <v>10</v>
      </c>
      <c r="V736" s="3">
        <f>IF(INDEX([1]非R能力!$FH$9:$FH$558,D736)=0,0,5000)</f>
        <v>5000</v>
      </c>
      <c r="W736" s="3">
        <f>HLOOKUP(W$5,[2]人物技能基础!$O$3:$Q$553,$D736+1,0)</f>
        <v>3.637142857142857</v>
      </c>
      <c r="X736" s="3">
        <f>HLOOKUP(X$5,[2]人物技能基础!$O$3:$Q$553,$D736+1,0)</f>
        <v>2.0186428571428574</v>
      </c>
      <c r="Y736" s="3">
        <f>HLOOKUP(Y$5,[2]人物技能基础!$O$3:$Q$553,$D736+1,0)</f>
        <v>99.964285714285708</v>
      </c>
      <c r="Z736" s="3">
        <f t="shared" si="78"/>
        <v>11320385</v>
      </c>
      <c r="AA736" s="3">
        <f t="shared" si="79"/>
        <v>198693</v>
      </c>
      <c r="AB736" s="3">
        <f t="shared" si="80"/>
        <v>74229</v>
      </c>
      <c r="AC736" s="3">
        <f t="shared" si="81"/>
        <v>73368</v>
      </c>
      <c r="AD736" s="3">
        <f t="shared" si="82"/>
        <v>80881</v>
      </c>
    </row>
    <row r="737" spans="1:30" x14ac:dyDescent="0.15">
      <c r="A737" s="3">
        <v>732</v>
      </c>
      <c r="B737" s="3" t="str">
        <f t="shared" si="77"/>
        <v>通天塔732层boss</v>
      </c>
      <c r="C737" s="3">
        <f>INDEX([5]通天塔!$F$47:$F$1046,A737)</f>
        <v>550</v>
      </c>
      <c r="D737" s="3">
        <f t="shared" si="83"/>
        <v>550</v>
      </c>
      <c r="E737" s="3" t="s">
        <v>25</v>
      </c>
      <c r="F737" s="3" t="s">
        <v>26</v>
      </c>
      <c r="G737" s="3">
        <v>30</v>
      </c>
      <c r="H737" s="3">
        <v>30</v>
      </c>
      <c r="I737" s="3">
        <v>0.2</v>
      </c>
      <c r="J737" s="4">
        <v>0.7</v>
      </c>
      <c r="K737" s="4">
        <v>1</v>
      </c>
      <c r="L737" s="4">
        <v>5</v>
      </c>
      <c r="M737" s="3">
        <v>1</v>
      </c>
      <c r="N737" s="3">
        <v>2</v>
      </c>
      <c r="O737" s="3">
        <f>HLOOKUP(O$5,[1]非R能力!$B$8:$F$558,$D737+1,0)</f>
        <v>2674530.2363424227</v>
      </c>
      <c r="P737" s="3">
        <f>HLOOKUP(P$5,[1]非R能力!$B$8:$F$558,$D737+1,0)</f>
        <v>371147.94865448773</v>
      </c>
      <c r="Q737" s="3">
        <f>HLOOKUP(Q$5,[1]非R能力!$B$8:$F$558,$D737+1,0)</f>
        <v>180663.03073300805</v>
      </c>
      <c r="R737" s="3">
        <f>HLOOKUP(R$5,[1]非R能力!$B$8:$F$558,$D737+1,0)</f>
        <v>56616.730527455926</v>
      </c>
      <c r="S737" s="3">
        <f>HLOOKUP(S$5,[1]非R能力!$B$8:$F$558,$D737+1,0)</f>
        <v>73368.568621644255</v>
      </c>
      <c r="T737" s="3">
        <f>INDEX([1]非R能力!$H$9:$H$558,D737)</f>
        <v>74359.2083312342</v>
      </c>
      <c r="U737" s="3">
        <f>IF(INDEX([1]非R能力!$FK$9:$FK$558,D737)=0,0,10)</f>
        <v>10</v>
      </c>
      <c r="V737" s="3">
        <f>IF(INDEX([1]非R能力!$FH$9:$FH$558,D737)=0,0,5000)</f>
        <v>5000</v>
      </c>
      <c r="W737" s="3">
        <f>HLOOKUP(W$5,[2]人物技能基础!$O$3:$Q$553,$D737+1,0)</f>
        <v>3.637142857142857</v>
      </c>
      <c r="X737" s="3">
        <f>HLOOKUP(X$5,[2]人物技能基础!$O$3:$Q$553,$D737+1,0)</f>
        <v>2.0186428571428574</v>
      </c>
      <c r="Y737" s="3">
        <f>HLOOKUP(Y$5,[2]人物技能基础!$O$3:$Q$553,$D737+1,0)</f>
        <v>99.964285714285708</v>
      </c>
      <c r="Z737" s="3">
        <f t="shared" si="78"/>
        <v>11320385</v>
      </c>
      <c r="AA737" s="3">
        <f t="shared" si="79"/>
        <v>198693</v>
      </c>
      <c r="AB737" s="3">
        <f t="shared" si="80"/>
        <v>74229</v>
      </c>
      <c r="AC737" s="3">
        <f t="shared" si="81"/>
        <v>73368</v>
      </c>
      <c r="AD737" s="3">
        <f t="shared" si="82"/>
        <v>80881</v>
      </c>
    </row>
    <row r="738" spans="1:30" x14ac:dyDescent="0.15">
      <c r="A738" s="3">
        <v>733</v>
      </c>
      <c r="B738" s="3" t="str">
        <f t="shared" si="77"/>
        <v>通天塔733层boss</v>
      </c>
      <c r="C738" s="3">
        <f>INDEX([5]通天塔!$F$47:$F$1046,A738)</f>
        <v>550</v>
      </c>
      <c r="D738" s="3">
        <f t="shared" si="83"/>
        <v>550</v>
      </c>
      <c r="E738" s="3" t="s">
        <v>25</v>
      </c>
      <c r="F738" s="3" t="s">
        <v>26</v>
      </c>
      <c r="G738" s="3">
        <v>30</v>
      </c>
      <c r="H738" s="3">
        <v>30</v>
      </c>
      <c r="I738" s="3">
        <v>0.2</v>
      </c>
      <c r="J738" s="4">
        <v>0.7</v>
      </c>
      <c r="K738" s="4">
        <v>1</v>
      </c>
      <c r="L738" s="4">
        <v>5</v>
      </c>
      <c r="M738" s="3">
        <v>1</v>
      </c>
      <c r="N738" s="3">
        <v>2</v>
      </c>
      <c r="O738" s="3">
        <f>HLOOKUP(O$5,[1]非R能力!$B$8:$F$558,$D738+1,0)</f>
        <v>2674530.2363424227</v>
      </c>
      <c r="P738" s="3">
        <f>HLOOKUP(P$5,[1]非R能力!$B$8:$F$558,$D738+1,0)</f>
        <v>371147.94865448773</v>
      </c>
      <c r="Q738" s="3">
        <f>HLOOKUP(Q$5,[1]非R能力!$B$8:$F$558,$D738+1,0)</f>
        <v>180663.03073300805</v>
      </c>
      <c r="R738" s="3">
        <f>HLOOKUP(R$5,[1]非R能力!$B$8:$F$558,$D738+1,0)</f>
        <v>56616.730527455926</v>
      </c>
      <c r="S738" s="3">
        <f>HLOOKUP(S$5,[1]非R能力!$B$8:$F$558,$D738+1,0)</f>
        <v>73368.568621644255</v>
      </c>
      <c r="T738" s="3">
        <f>INDEX([1]非R能力!$H$9:$H$558,D738)</f>
        <v>74359.2083312342</v>
      </c>
      <c r="U738" s="3">
        <f>IF(INDEX([1]非R能力!$FK$9:$FK$558,D738)=0,0,10)</f>
        <v>10</v>
      </c>
      <c r="V738" s="3">
        <f>IF(INDEX([1]非R能力!$FH$9:$FH$558,D738)=0,0,5000)</f>
        <v>5000</v>
      </c>
      <c r="W738" s="3">
        <f>HLOOKUP(W$5,[2]人物技能基础!$O$3:$Q$553,$D738+1,0)</f>
        <v>3.637142857142857</v>
      </c>
      <c r="X738" s="3">
        <f>HLOOKUP(X$5,[2]人物技能基础!$O$3:$Q$553,$D738+1,0)</f>
        <v>2.0186428571428574</v>
      </c>
      <c r="Y738" s="3">
        <f>HLOOKUP(Y$5,[2]人物技能基础!$O$3:$Q$553,$D738+1,0)</f>
        <v>99.964285714285708</v>
      </c>
      <c r="Z738" s="3">
        <f t="shared" si="78"/>
        <v>11320385</v>
      </c>
      <c r="AA738" s="3">
        <f t="shared" si="79"/>
        <v>198693</v>
      </c>
      <c r="AB738" s="3">
        <f t="shared" si="80"/>
        <v>74229</v>
      </c>
      <c r="AC738" s="3">
        <f t="shared" si="81"/>
        <v>73368</v>
      </c>
      <c r="AD738" s="3">
        <f t="shared" si="82"/>
        <v>80881</v>
      </c>
    </row>
    <row r="739" spans="1:30" x14ac:dyDescent="0.15">
      <c r="A739" s="3">
        <v>734</v>
      </c>
      <c r="B739" s="3" t="str">
        <f t="shared" si="77"/>
        <v>通天塔734层boss</v>
      </c>
      <c r="C739" s="3">
        <f>INDEX([5]通天塔!$F$47:$F$1046,A739)</f>
        <v>550</v>
      </c>
      <c r="D739" s="3">
        <f t="shared" si="83"/>
        <v>550</v>
      </c>
      <c r="E739" s="3" t="s">
        <v>25</v>
      </c>
      <c r="F739" s="3" t="s">
        <v>26</v>
      </c>
      <c r="G739" s="3">
        <v>30</v>
      </c>
      <c r="H739" s="3">
        <v>30</v>
      </c>
      <c r="I739" s="3">
        <v>0.2</v>
      </c>
      <c r="J739" s="4">
        <v>0.7</v>
      </c>
      <c r="K739" s="4">
        <v>1</v>
      </c>
      <c r="L739" s="4">
        <v>5</v>
      </c>
      <c r="M739" s="3">
        <v>1</v>
      </c>
      <c r="N739" s="3">
        <v>2</v>
      </c>
      <c r="O739" s="3">
        <f>HLOOKUP(O$5,[1]非R能力!$B$8:$F$558,$D739+1,0)</f>
        <v>2674530.2363424227</v>
      </c>
      <c r="P739" s="3">
        <f>HLOOKUP(P$5,[1]非R能力!$B$8:$F$558,$D739+1,0)</f>
        <v>371147.94865448773</v>
      </c>
      <c r="Q739" s="3">
        <f>HLOOKUP(Q$5,[1]非R能力!$B$8:$F$558,$D739+1,0)</f>
        <v>180663.03073300805</v>
      </c>
      <c r="R739" s="3">
        <f>HLOOKUP(R$5,[1]非R能力!$B$8:$F$558,$D739+1,0)</f>
        <v>56616.730527455926</v>
      </c>
      <c r="S739" s="3">
        <f>HLOOKUP(S$5,[1]非R能力!$B$8:$F$558,$D739+1,0)</f>
        <v>73368.568621644255</v>
      </c>
      <c r="T739" s="3">
        <f>INDEX([1]非R能力!$H$9:$H$558,D739)</f>
        <v>74359.2083312342</v>
      </c>
      <c r="U739" s="3">
        <f>IF(INDEX([1]非R能力!$FK$9:$FK$558,D739)=0,0,10)</f>
        <v>10</v>
      </c>
      <c r="V739" s="3">
        <f>IF(INDEX([1]非R能力!$FH$9:$FH$558,D739)=0,0,5000)</f>
        <v>5000</v>
      </c>
      <c r="W739" s="3">
        <f>HLOOKUP(W$5,[2]人物技能基础!$O$3:$Q$553,$D739+1,0)</f>
        <v>3.637142857142857</v>
      </c>
      <c r="X739" s="3">
        <f>HLOOKUP(X$5,[2]人物技能基础!$O$3:$Q$553,$D739+1,0)</f>
        <v>2.0186428571428574</v>
      </c>
      <c r="Y739" s="3">
        <f>HLOOKUP(Y$5,[2]人物技能基础!$O$3:$Q$553,$D739+1,0)</f>
        <v>99.964285714285708</v>
      </c>
      <c r="Z739" s="3">
        <f t="shared" si="78"/>
        <v>11320385</v>
      </c>
      <c r="AA739" s="3">
        <f t="shared" si="79"/>
        <v>198693</v>
      </c>
      <c r="AB739" s="3">
        <f t="shared" si="80"/>
        <v>74229</v>
      </c>
      <c r="AC739" s="3">
        <f t="shared" si="81"/>
        <v>73368</v>
      </c>
      <c r="AD739" s="3">
        <f t="shared" si="82"/>
        <v>80881</v>
      </c>
    </row>
    <row r="740" spans="1:30" x14ac:dyDescent="0.15">
      <c r="A740" s="3">
        <v>735</v>
      </c>
      <c r="B740" s="3" t="str">
        <f t="shared" si="77"/>
        <v>通天塔735层boss</v>
      </c>
      <c r="C740" s="3">
        <f>INDEX([5]通天塔!$F$47:$F$1046,A740)</f>
        <v>550</v>
      </c>
      <c r="D740" s="3">
        <f t="shared" si="83"/>
        <v>550</v>
      </c>
      <c r="E740" s="3" t="s">
        <v>25</v>
      </c>
      <c r="F740" s="3" t="s">
        <v>26</v>
      </c>
      <c r="G740" s="3">
        <v>30</v>
      </c>
      <c r="H740" s="3">
        <v>30</v>
      </c>
      <c r="I740" s="3">
        <v>0.2</v>
      </c>
      <c r="J740" s="4">
        <v>0.7</v>
      </c>
      <c r="K740" s="4">
        <v>1</v>
      </c>
      <c r="L740" s="4">
        <v>5</v>
      </c>
      <c r="M740" s="3">
        <v>1</v>
      </c>
      <c r="N740" s="3">
        <v>2</v>
      </c>
      <c r="O740" s="3">
        <f>HLOOKUP(O$5,[1]非R能力!$B$8:$F$558,$D740+1,0)</f>
        <v>2674530.2363424227</v>
      </c>
      <c r="P740" s="3">
        <f>HLOOKUP(P$5,[1]非R能力!$B$8:$F$558,$D740+1,0)</f>
        <v>371147.94865448773</v>
      </c>
      <c r="Q740" s="3">
        <f>HLOOKUP(Q$5,[1]非R能力!$B$8:$F$558,$D740+1,0)</f>
        <v>180663.03073300805</v>
      </c>
      <c r="R740" s="3">
        <f>HLOOKUP(R$5,[1]非R能力!$B$8:$F$558,$D740+1,0)</f>
        <v>56616.730527455926</v>
      </c>
      <c r="S740" s="3">
        <f>HLOOKUP(S$5,[1]非R能力!$B$8:$F$558,$D740+1,0)</f>
        <v>73368.568621644255</v>
      </c>
      <c r="T740" s="3">
        <f>INDEX([1]非R能力!$H$9:$H$558,D740)</f>
        <v>74359.2083312342</v>
      </c>
      <c r="U740" s="3">
        <f>IF(INDEX([1]非R能力!$FK$9:$FK$558,D740)=0,0,10)</f>
        <v>10</v>
      </c>
      <c r="V740" s="3">
        <f>IF(INDEX([1]非R能力!$FH$9:$FH$558,D740)=0,0,5000)</f>
        <v>5000</v>
      </c>
      <c r="W740" s="3">
        <f>HLOOKUP(W$5,[2]人物技能基础!$O$3:$Q$553,$D740+1,0)</f>
        <v>3.637142857142857</v>
      </c>
      <c r="X740" s="3">
        <f>HLOOKUP(X$5,[2]人物技能基础!$O$3:$Q$553,$D740+1,0)</f>
        <v>2.0186428571428574</v>
      </c>
      <c r="Y740" s="3">
        <f>HLOOKUP(Y$5,[2]人物技能基础!$O$3:$Q$553,$D740+1,0)</f>
        <v>99.964285714285708</v>
      </c>
      <c r="Z740" s="3">
        <f t="shared" si="78"/>
        <v>11320385</v>
      </c>
      <c r="AA740" s="3">
        <f t="shared" si="79"/>
        <v>198693</v>
      </c>
      <c r="AB740" s="3">
        <f t="shared" si="80"/>
        <v>74229</v>
      </c>
      <c r="AC740" s="3">
        <f t="shared" si="81"/>
        <v>73368</v>
      </c>
      <c r="AD740" s="3">
        <f t="shared" si="82"/>
        <v>80881</v>
      </c>
    </row>
    <row r="741" spans="1:30" x14ac:dyDescent="0.15">
      <c r="A741" s="3">
        <v>736</v>
      </c>
      <c r="B741" s="3" t="str">
        <f t="shared" si="77"/>
        <v>通天塔736层boss</v>
      </c>
      <c r="C741" s="3">
        <f>INDEX([5]通天塔!$F$47:$F$1046,A741)</f>
        <v>550</v>
      </c>
      <c r="D741" s="3">
        <f t="shared" si="83"/>
        <v>550</v>
      </c>
      <c r="E741" s="3" t="s">
        <v>25</v>
      </c>
      <c r="F741" s="3" t="s">
        <v>26</v>
      </c>
      <c r="G741" s="3">
        <v>30</v>
      </c>
      <c r="H741" s="3">
        <v>30</v>
      </c>
      <c r="I741" s="3">
        <v>0.2</v>
      </c>
      <c r="J741" s="4">
        <v>0.7</v>
      </c>
      <c r="K741" s="4">
        <v>1</v>
      </c>
      <c r="L741" s="4">
        <v>5</v>
      </c>
      <c r="M741" s="3">
        <v>1</v>
      </c>
      <c r="N741" s="3">
        <v>2</v>
      </c>
      <c r="O741" s="3">
        <f>HLOOKUP(O$5,[1]非R能力!$B$8:$F$558,$D741+1,0)</f>
        <v>2674530.2363424227</v>
      </c>
      <c r="P741" s="3">
        <f>HLOOKUP(P$5,[1]非R能力!$B$8:$F$558,$D741+1,0)</f>
        <v>371147.94865448773</v>
      </c>
      <c r="Q741" s="3">
        <f>HLOOKUP(Q$5,[1]非R能力!$B$8:$F$558,$D741+1,0)</f>
        <v>180663.03073300805</v>
      </c>
      <c r="R741" s="3">
        <f>HLOOKUP(R$5,[1]非R能力!$B$8:$F$558,$D741+1,0)</f>
        <v>56616.730527455926</v>
      </c>
      <c r="S741" s="3">
        <f>HLOOKUP(S$5,[1]非R能力!$B$8:$F$558,$D741+1,0)</f>
        <v>73368.568621644255</v>
      </c>
      <c r="T741" s="3">
        <f>INDEX([1]非R能力!$H$9:$H$558,D741)</f>
        <v>74359.2083312342</v>
      </c>
      <c r="U741" s="3">
        <f>IF(INDEX([1]非R能力!$FK$9:$FK$558,D741)=0,0,10)</f>
        <v>10</v>
      </c>
      <c r="V741" s="3">
        <f>IF(INDEX([1]非R能力!$FH$9:$FH$558,D741)=0,0,5000)</f>
        <v>5000</v>
      </c>
      <c r="W741" s="3">
        <f>HLOOKUP(W$5,[2]人物技能基础!$O$3:$Q$553,$D741+1,0)</f>
        <v>3.637142857142857</v>
      </c>
      <c r="X741" s="3">
        <f>HLOOKUP(X$5,[2]人物技能基础!$O$3:$Q$553,$D741+1,0)</f>
        <v>2.0186428571428574</v>
      </c>
      <c r="Y741" s="3">
        <f>HLOOKUP(Y$5,[2]人物技能基础!$O$3:$Q$553,$D741+1,0)</f>
        <v>99.964285714285708</v>
      </c>
      <c r="Z741" s="3">
        <f t="shared" si="78"/>
        <v>11320385</v>
      </c>
      <c r="AA741" s="3">
        <f t="shared" si="79"/>
        <v>198693</v>
      </c>
      <c r="AB741" s="3">
        <f t="shared" si="80"/>
        <v>74229</v>
      </c>
      <c r="AC741" s="3">
        <f t="shared" si="81"/>
        <v>73368</v>
      </c>
      <c r="AD741" s="3">
        <f t="shared" si="82"/>
        <v>80881</v>
      </c>
    </row>
    <row r="742" spans="1:30" x14ac:dyDescent="0.15">
      <c r="A742" s="3">
        <v>737</v>
      </c>
      <c r="B742" s="3" t="str">
        <f t="shared" si="77"/>
        <v>通天塔737层boss</v>
      </c>
      <c r="C742" s="3">
        <f>INDEX([5]通天塔!$F$47:$F$1046,A742)</f>
        <v>550</v>
      </c>
      <c r="D742" s="3">
        <f t="shared" si="83"/>
        <v>550</v>
      </c>
      <c r="E742" s="3" t="s">
        <v>25</v>
      </c>
      <c r="F742" s="3" t="s">
        <v>26</v>
      </c>
      <c r="G742" s="3">
        <v>30</v>
      </c>
      <c r="H742" s="3">
        <v>30</v>
      </c>
      <c r="I742" s="3">
        <v>0.2</v>
      </c>
      <c r="J742" s="4">
        <v>0.7</v>
      </c>
      <c r="K742" s="4">
        <v>1</v>
      </c>
      <c r="L742" s="4">
        <v>5</v>
      </c>
      <c r="M742" s="3">
        <v>1</v>
      </c>
      <c r="N742" s="3">
        <v>2</v>
      </c>
      <c r="O742" s="3">
        <f>HLOOKUP(O$5,[1]非R能力!$B$8:$F$558,$D742+1,0)</f>
        <v>2674530.2363424227</v>
      </c>
      <c r="P742" s="3">
        <f>HLOOKUP(P$5,[1]非R能力!$B$8:$F$558,$D742+1,0)</f>
        <v>371147.94865448773</v>
      </c>
      <c r="Q742" s="3">
        <f>HLOOKUP(Q$5,[1]非R能力!$B$8:$F$558,$D742+1,0)</f>
        <v>180663.03073300805</v>
      </c>
      <c r="R742" s="3">
        <f>HLOOKUP(R$5,[1]非R能力!$B$8:$F$558,$D742+1,0)</f>
        <v>56616.730527455926</v>
      </c>
      <c r="S742" s="3">
        <f>HLOOKUP(S$5,[1]非R能力!$B$8:$F$558,$D742+1,0)</f>
        <v>73368.568621644255</v>
      </c>
      <c r="T742" s="3">
        <f>INDEX([1]非R能力!$H$9:$H$558,D742)</f>
        <v>74359.2083312342</v>
      </c>
      <c r="U742" s="3">
        <f>IF(INDEX([1]非R能力!$FK$9:$FK$558,D742)=0,0,10)</f>
        <v>10</v>
      </c>
      <c r="V742" s="3">
        <f>IF(INDEX([1]非R能力!$FH$9:$FH$558,D742)=0,0,5000)</f>
        <v>5000</v>
      </c>
      <c r="W742" s="3">
        <f>HLOOKUP(W$5,[2]人物技能基础!$O$3:$Q$553,$D742+1,0)</f>
        <v>3.637142857142857</v>
      </c>
      <c r="X742" s="3">
        <f>HLOOKUP(X$5,[2]人物技能基础!$O$3:$Q$553,$D742+1,0)</f>
        <v>2.0186428571428574</v>
      </c>
      <c r="Y742" s="3">
        <f>HLOOKUP(Y$5,[2]人物技能基础!$O$3:$Q$553,$D742+1,0)</f>
        <v>99.964285714285708</v>
      </c>
      <c r="Z742" s="3">
        <f t="shared" si="78"/>
        <v>11320385</v>
      </c>
      <c r="AA742" s="3">
        <f t="shared" si="79"/>
        <v>198693</v>
      </c>
      <c r="AB742" s="3">
        <f t="shared" si="80"/>
        <v>74229</v>
      </c>
      <c r="AC742" s="3">
        <f t="shared" si="81"/>
        <v>73368</v>
      </c>
      <c r="AD742" s="3">
        <f t="shared" si="82"/>
        <v>80881</v>
      </c>
    </row>
    <row r="743" spans="1:30" x14ac:dyDescent="0.15">
      <c r="A743" s="3">
        <v>738</v>
      </c>
      <c r="B743" s="3" t="str">
        <f t="shared" si="77"/>
        <v>通天塔738层boss</v>
      </c>
      <c r="C743" s="3">
        <f>INDEX([5]通天塔!$F$47:$F$1046,A743)</f>
        <v>550</v>
      </c>
      <c r="D743" s="3">
        <f t="shared" si="83"/>
        <v>550</v>
      </c>
      <c r="E743" s="3" t="s">
        <v>25</v>
      </c>
      <c r="F743" s="3" t="s">
        <v>26</v>
      </c>
      <c r="G743" s="3">
        <v>30</v>
      </c>
      <c r="H743" s="3">
        <v>30</v>
      </c>
      <c r="I743" s="3">
        <v>0.2</v>
      </c>
      <c r="J743" s="4">
        <v>0.7</v>
      </c>
      <c r="K743" s="4">
        <v>1</v>
      </c>
      <c r="L743" s="4">
        <v>5</v>
      </c>
      <c r="M743" s="3">
        <v>1</v>
      </c>
      <c r="N743" s="3">
        <v>2</v>
      </c>
      <c r="O743" s="3">
        <f>HLOOKUP(O$5,[1]非R能力!$B$8:$F$558,$D743+1,0)</f>
        <v>2674530.2363424227</v>
      </c>
      <c r="P743" s="3">
        <f>HLOOKUP(P$5,[1]非R能力!$B$8:$F$558,$D743+1,0)</f>
        <v>371147.94865448773</v>
      </c>
      <c r="Q743" s="3">
        <f>HLOOKUP(Q$5,[1]非R能力!$B$8:$F$558,$D743+1,0)</f>
        <v>180663.03073300805</v>
      </c>
      <c r="R743" s="3">
        <f>HLOOKUP(R$5,[1]非R能力!$B$8:$F$558,$D743+1,0)</f>
        <v>56616.730527455926</v>
      </c>
      <c r="S743" s="3">
        <f>HLOOKUP(S$5,[1]非R能力!$B$8:$F$558,$D743+1,0)</f>
        <v>73368.568621644255</v>
      </c>
      <c r="T743" s="3">
        <f>INDEX([1]非R能力!$H$9:$H$558,D743)</f>
        <v>74359.2083312342</v>
      </c>
      <c r="U743" s="3">
        <f>IF(INDEX([1]非R能力!$FK$9:$FK$558,D743)=0,0,10)</f>
        <v>10</v>
      </c>
      <c r="V743" s="3">
        <f>IF(INDEX([1]非R能力!$FH$9:$FH$558,D743)=0,0,5000)</f>
        <v>5000</v>
      </c>
      <c r="W743" s="3">
        <f>HLOOKUP(W$5,[2]人物技能基础!$O$3:$Q$553,$D743+1,0)</f>
        <v>3.637142857142857</v>
      </c>
      <c r="X743" s="3">
        <f>HLOOKUP(X$5,[2]人物技能基础!$O$3:$Q$553,$D743+1,0)</f>
        <v>2.0186428571428574</v>
      </c>
      <c r="Y743" s="3">
        <f>HLOOKUP(Y$5,[2]人物技能基础!$O$3:$Q$553,$D743+1,0)</f>
        <v>99.964285714285708</v>
      </c>
      <c r="Z743" s="3">
        <f t="shared" si="78"/>
        <v>11320385</v>
      </c>
      <c r="AA743" s="3">
        <f t="shared" si="79"/>
        <v>198693</v>
      </c>
      <c r="AB743" s="3">
        <f t="shared" si="80"/>
        <v>74229</v>
      </c>
      <c r="AC743" s="3">
        <f t="shared" si="81"/>
        <v>73368</v>
      </c>
      <c r="AD743" s="3">
        <f t="shared" si="82"/>
        <v>80881</v>
      </c>
    </row>
    <row r="744" spans="1:30" x14ac:dyDescent="0.15">
      <c r="A744" s="3">
        <v>739</v>
      </c>
      <c r="B744" s="3" t="str">
        <f t="shared" si="77"/>
        <v>通天塔739层boss</v>
      </c>
      <c r="C744" s="3">
        <f>INDEX([5]通天塔!$F$47:$F$1046,A744)</f>
        <v>550</v>
      </c>
      <c r="D744" s="3">
        <f t="shared" si="83"/>
        <v>550</v>
      </c>
      <c r="E744" s="3" t="s">
        <v>25</v>
      </c>
      <c r="F744" s="3" t="s">
        <v>26</v>
      </c>
      <c r="G744" s="3">
        <v>30</v>
      </c>
      <c r="H744" s="3">
        <v>30</v>
      </c>
      <c r="I744" s="3">
        <v>0.2</v>
      </c>
      <c r="J744" s="4">
        <v>0.7</v>
      </c>
      <c r="K744" s="4">
        <v>1</v>
      </c>
      <c r="L744" s="4">
        <v>5</v>
      </c>
      <c r="M744" s="3">
        <v>1</v>
      </c>
      <c r="N744" s="3">
        <v>2</v>
      </c>
      <c r="O744" s="3">
        <f>HLOOKUP(O$5,[1]非R能力!$B$8:$F$558,$D744+1,0)</f>
        <v>2674530.2363424227</v>
      </c>
      <c r="P744" s="3">
        <f>HLOOKUP(P$5,[1]非R能力!$B$8:$F$558,$D744+1,0)</f>
        <v>371147.94865448773</v>
      </c>
      <c r="Q744" s="3">
        <f>HLOOKUP(Q$5,[1]非R能力!$B$8:$F$558,$D744+1,0)</f>
        <v>180663.03073300805</v>
      </c>
      <c r="R744" s="3">
        <f>HLOOKUP(R$5,[1]非R能力!$B$8:$F$558,$D744+1,0)</f>
        <v>56616.730527455926</v>
      </c>
      <c r="S744" s="3">
        <f>HLOOKUP(S$5,[1]非R能力!$B$8:$F$558,$D744+1,0)</f>
        <v>73368.568621644255</v>
      </c>
      <c r="T744" s="3">
        <f>INDEX([1]非R能力!$H$9:$H$558,D744)</f>
        <v>74359.2083312342</v>
      </c>
      <c r="U744" s="3">
        <f>IF(INDEX([1]非R能力!$FK$9:$FK$558,D744)=0,0,10)</f>
        <v>10</v>
      </c>
      <c r="V744" s="3">
        <f>IF(INDEX([1]非R能力!$FH$9:$FH$558,D744)=0,0,5000)</f>
        <v>5000</v>
      </c>
      <c r="W744" s="3">
        <f>HLOOKUP(W$5,[2]人物技能基础!$O$3:$Q$553,$D744+1,0)</f>
        <v>3.637142857142857</v>
      </c>
      <c r="X744" s="3">
        <f>HLOOKUP(X$5,[2]人物技能基础!$O$3:$Q$553,$D744+1,0)</f>
        <v>2.0186428571428574</v>
      </c>
      <c r="Y744" s="3">
        <f>HLOOKUP(Y$5,[2]人物技能基础!$O$3:$Q$553,$D744+1,0)</f>
        <v>99.964285714285708</v>
      </c>
      <c r="Z744" s="3">
        <f t="shared" si="78"/>
        <v>11320385</v>
      </c>
      <c r="AA744" s="3">
        <f t="shared" si="79"/>
        <v>198693</v>
      </c>
      <c r="AB744" s="3">
        <f t="shared" si="80"/>
        <v>74229</v>
      </c>
      <c r="AC744" s="3">
        <f t="shared" si="81"/>
        <v>73368</v>
      </c>
      <c r="AD744" s="3">
        <f t="shared" si="82"/>
        <v>80881</v>
      </c>
    </row>
    <row r="745" spans="1:30" x14ac:dyDescent="0.15">
      <c r="A745" s="3">
        <v>740</v>
      </c>
      <c r="B745" s="3" t="str">
        <f t="shared" si="77"/>
        <v>通天塔740层boss</v>
      </c>
      <c r="C745" s="3">
        <f>INDEX([5]通天塔!$F$47:$F$1046,A745)</f>
        <v>550</v>
      </c>
      <c r="D745" s="3">
        <f t="shared" si="83"/>
        <v>550</v>
      </c>
      <c r="E745" s="3" t="s">
        <v>25</v>
      </c>
      <c r="F745" s="3" t="s">
        <v>26</v>
      </c>
      <c r="G745" s="3">
        <v>30</v>
      </c>
      <c r="H745" s="3">
        <v>30</v>
      </c>
      <c r="I745" s="3">
        <v>0.2</v>
      </c>
      <c r="J745" s="4">
        <v>0.7</v>
      </c>
      <c r="K745" s="4">
        <v>1</v>
      </c>
      <c r="L745" s="4">
        <v>5</v>
      </c>
      <c r="M745" s="3">
        <v>1</v>
      </c>
      <c r="N745" s="3">
        <v>2</v>
      </c>
      <c r="O745" s="3">
        <f>HLOOKUP(O$5,[1]非R能力!$B$8:$F$558,$D745+1,0)</f>
        <v>2674530.2363424227</v>
      </c>
      <c r="P745" s="3">
        <f>HLOOKUP(P$5,[1]非R能力!$B$8:$F$558,$D745+1,0)</f>
        <v>371147.94865448773</v>
      </c>
      <c r="Q745" s="3">
        <f>HLOOKUP(Q$5,[1]非R能力!$B$8:$F$558,$D745+1,0)</f>
        <v>180663.03073300805</v>
      </c>
      <c r="R745" s="3">
        <f>HLOOKUP(R$5,[1]非R能力!$B$8:$F$558,$D745+1,0)</f>
        <v>56616.730527455926</v>
      </c>
      <c r="S745" s="3">
        <f>HLOOKUP(S$5,[1]非R能力!$B$8:$F$558,$D745+1,0)</f>
        <v>73368.568621644255</v>
      </c>
      <c r="T745" s="3">
        <f>INDEX([1]非R能力!$H$9:$H$558,D745)</f>
        <v>74359.2083312342</v>
      </c>
      <c r="U745" s="3">
        <f>IF(INDEX([1]非R能力!$FK$9:$FK$558,D745)=0,0,10)</f>
        <v>10</v>
      </c>
      <c r="V745" s="3">
        <f>IF(INDEX([1]非R能力!$FH$9:$FH$558,D745)=0,0,5000)</f>
        <v>5000</v>
      </c>
      <c r="W745" s="3">
        <f>HLOOKUP(W$5,[2]人物技能基础!$O$3:$Q$553,$D745+1,0)</f>
        <v>3.637142857142857</v>
      </c>
      <c r="X745" s="3">
        <f>HLOOKUP(X$5,[2]人物技能基础!$O$3:$Q$553,$D745+1,0)</f>
        <v>2.0186428571428574</v>
      </c>
      <c r="Y745" s="3">
        <f>HLOOKUP(Y$5,[2]人物技能基础!$O$3:$Q$553,$D745+1,0)</f>
        <v>99.964285714285708</v>
      </c>
      <c r="Z745" s="3">
        <f t="shared" si="78"/>
        <v>11320385</v>
      </c>
      <c r="AA745" s="3">
        <f t="shared" si="79"/>
        <v>198693</v>
      </c>
      <c r="AB745" s="3">
        <f t="shared" si="80"/>
        <v>74229</v>
      </c>
      <c r="AC745" s="3">
        <f t="shared" si="81"/>
        <v>73368</v>
      </c>
      <c r="AD745" s="3">
        <f t="shared" si="82"/>
        <v>80881</v>
      </c>
    </row>
    <row r="746" spans="1:30" x14ac:dyDescent="0.15">
      <c r="A746" s="3">
        <v>741</v>
      </c>
      <c r="B746" s="3" t="str">
        <f t="shared" si="77"/>
        <v>通天塔741层boss</v>
      </c>
      <c r="C746" s="3">
        <f>INDEX([5]通天塔!$F$47:$F$1046,A746)</f>
        <v>550</v>
      </c>
      <c r="D746" s="3">
        <f t="shared" si="83"/>
        <v>550</v>
      </c>
      <c r="E746" s="3" t="s">
        <v>25</v>
      </c>
      <c r="F746" s="3" t="s">
        <v>26</v>
      </c>
      <c r="G746" s="3">
        <v>30</v>
      </c>
      <c r="H746" s="3">
        <v>30</v>
      </c>
      <c r="I746" s="3">
        <v>0.2</v>
      </c>
      <c r="J746" s="4">
        <v>0.7</v>
      </c>
      <c r="K746" s="4">
        <v>1</v>
      </c>
      <c r="L746" s="4">
        <v>5</v>
      </c>
      <c r="M746" s="3">
        <v>1</v>
      </c>
      <c r="N746" s="3">
        <v>2</v>
      </c>
      <c r="O746" s="3">
        <f>HLOOKUP(O$5,[1]非R能力!$B$8:$F$558,$D746+1,0)</f>
        <v>2674530.2363424227</v>
      </c>
      <c r="P746" s="3">
        <f>HLOOKUP(P$5,[1]非R能力!$B$8:$F$558,$D746+1,0)</f>
        <v>371147.94865448773</v>
      </c>
      <c r="Q746" s="3">
        <f>HLOOKUP(Q$5,[1]非R能力!$B$8:$F$558,$D746+1,0)</f>
        <v>180663.03073300805</v>
      </c>
      <c r="R746" s="3">
        <f>HLOOKUP(R$5,[1]非R能力!$B$8:$F$558,$D746+1,0)</f>
        <v>56616.730527455926</v>
      </c>
      <c r="S746" s="3">
        <f>HLOOKUP(S$5,[1]非R能力!$B$8:$F$558,$D746+1,0)</f>
        <v>73368.568621644255</v>
      </c>
      <c r="T746" s="3">
        <f>INDEX([1]非R能力!$H$9:$H$558,D746)</f>
        <v>74359.2083312342</v>
      </c>
      <c r="U746" s="3">
        <f>IF(INDEX([1]非R能力!$FK$9:$FK$558,D746)=0,0,10)</f>
        <v>10</v>
      </c>
      <c r="V746" s="3">
        <f>IF(INDEX([1]非R能力!$FH$9:$FH$558,D746)=0,0,5000)</f>
        <v>5000</v>
      </c>
      <c r="W746" s="3">
        <f>HLOOKUP(W$5,[2]人物技能基础!$O$3:$Q$553,$D746+1,0)</f>
        <v>3.637142857142857</v>
      </c>
      <c r="X746" s="3">
        <f>HLOOKUP(X$5,[2]人物技能基础!$O$3:$Q$553,$D746+1,0)</f>
        <v>2.0186428571428574</v>
      </c>
      <c r="Y746" s="3">
        <f>HLOOKUP(Y$5,[2]人物技能基础!$O$3:$Q$553,$D746+1,0)</f>
        <v>99.964285714285708</v>
      </c>
      <c r="Z746" s="3">
        <f t="shared" si="78"/>
        <v>11320385</v>
      </c>
      <c r="AA746" s="3">
        <f t="shared" si="79"/>
        <v>198693</v>
      </c>
      <c r="AB746" s="3">
        <f t="shared" si="80"/>
        <v>74229</v>
      </c>
      <c r="AC746" s="3">
        <f t="shared" si="81"/>
        <v>73368</v>
      </c>
      <c r="AD746" s="3">
        <f t="shared" si="82"/>
        <v>80881</v>
      </c>
    </row>
    <row r="747" spans="1:30" x14ac:dyDescent="0.15">
      <c r="A747" s="3">
        <v>742</v>
      </c>
      <c r="B747" s="3" t="str">
        <f t="shared" si="77"/>
        <v>通天塔742层boss</v>
      </c>
      <c r="C747" s="3">
        <f>INDEX([5]通天塔!$F$47:$F$1046,A747)</f>
        <v>550</v>
      </c>
      <c r="D747" s="3">
        <f t="shared" si="83"/>
        <v>550</v>
      </c>
      <c r="E747" s="3" t="s">
        <v>25</v>
      </c>
      <c r="F747" s="3" t="s">
        <v>26</v>
      </c>
      <c r="G747" s="3">
        <v>30</v>
      </c>
      <c r="H747" s="3">
        <v>30</v>
      </c>
      <c r="I747" s="3">
        <v>0.2</v>
      </c>
      <c r="J747" s="4">
        <v>0.7</v>
      </c>
      <c r="K747" s="4">
        <v>1</v>
      </c>
      <c r="L747" s="4">
        <v>5</v>
      </c>
      <c r="M747" s="3">
        <v>1</v>
      </c>
      <c r="N747" s="3">
        <v>2</v>
      </c>
      <c r="O747" s="3">
        <f>HLOOKUP(O$5,[1]非R能力!$B$8:$F$558,$D747+1,0)</f>
        <v>2674530.2363424227</v>
      </c>
      <c r="P747" s="3">
        <f>HLOOKUP(P$5,[1]非R能力!$B$8:$F$558,$D747+1,0)</f>
        <v>371147.94865448773</v>
      </c>
      <c r="Q747" s="3">
        <f>HLOOKUP(Q$5,[1]非R能力!$B$8:$F$558,$D747+1,0)</f>
        <v>180663.03073300805</v>
      </c>
      <c r="R747" s="3">
        <f>HLOOKUP(R$5,[1]非R能力!$B$8:$F$558,$D747+1,0)</f>
        <v>56616.730527455926</v>
      </c>
      <c r="S747" s="3">
        <f>HLOOKUP(S$5,[1]非R能力!$B$8:$F$558,$D747+1,0)</f>
        <v>73368.568621644255</v>
      </c>
      <c r="T747" s="3">
        <f>INDEX([1]非R能力!$H$9:$H$558,D747)</f>
        <v>74359.2083312342</v>
      </c>
      <c r="U747" s="3">
        <f>IF(INDEX([1]非R能力!$FK$9:$FK$558,D747)=0,0,10)</f>
        <v>10</v>
      </c>
      <c r="V747" s="3">
        <f>IF(INDEX([1]非R能力!$FH$9:$FH$558,D747)=0,0,5000)</f>
        <v>5000</v>
      </c>
      <c r="W747" s="3">
        <f>HLOOKUP(W$5,[2]人物技能基础!$O$3:$Q$553,$D747+1,0)</f>
        <v>3.637142857142857</v>
      </c>
      <c r="X747" s="3">
        <f>HLOOKUP(X$5,[2]人物技能基础!$O$3:$Q$553,$D747+1,0)</f>
        <v>2.0186428571428574</v>
      </c>
      <c r="Y747" s="3">
        <f>HLOOKUP(Y$5,[2]人物技能基础!$O$3:$Q$553,$D747+1,0)</f>
        <v>99.964285714285708</v>
      </c>
      <c r="Z747" s="3">
        <f t="shared" si="78"/>
        <v>11320385</v>
      </c>
      <c r="AA747" s="3">
        <f t="shared" si="79"/>
        <v>198693</v>
      </c>
      <c r="AB747" s="3">
        <f t="shared" si="80"/>
        <v>74229</v>
      </c>
      <c r="AC747" s="3">
        <f t="shared" si="81"/>
        <v>73368</v>
      </c>
      <c r="AD747" s="3">
        <f t="shared" si="82"/>
        <v>80881</v>
      </c>
    </row>
    <row r="748" spans="1:30" x14ac:dyDescent="0.15">
      <c r="A748" s="3">
        <v>743</v>
      </c>
      <c r="B748" s="3" t="str">
        <f t="shared" si="77"/>
        <v>通天塔743层boss</v>
      </c>
      <c r="C748" s="3">
        <f>INDEX([5]通天塔!$F$47:$F$1046,A748)</f>
        <v>550</v>
      </c>
      <c r="D748" s="3">
        <f t="shared" si="83"/>
        <v>550</v>
      </c>
      <c r="E748" s="3" t="s">
        <v>25</v>
      </c>
      <c r="F748" s="3" t="s">
        <v>26</v>
      </c>
      <c r="G748" s="3">
        <v>30</v>
      </c>
      <c r="H748" s="3">
        <v>30</v>
      </c>
      <c r="I748" s="3">
        <v>0.2</v>
      </c>
      <c r="J748" s="4">
        <v>0.7</v>
      </c>
      <c r="K748" s="4">
        <v>1</v>
      </c>
      <c r="L748" s="4">
        <v>5</v>
      </c>
      <c r="M748" s="3">
        <v>1</v>
      </c>
      <c r="N748" s="3">
        <v>2</v>
      </c>
      <c r="O748" s="3">
        <f>HLOOKUP(O$5,[1]非R能力!$B$8:$F$558,$D748+1,0)</f>
        <v>2674530.2363424227</v>
      </c>
      <c r="P748" s="3">
        <f>HLOOKUP(P$5,[1]非R能力!$B$8:$F$558,$D748+1,0)</f>
        <v>371147.94865448773</v>
      </c>
      <c r="Q748" s="3">
        <f>HLOOKUP(Q$5,[1]非R能力!$B$8:$F$558,$D748+1,0)</f>
        <v>180663.03073300805</v>
      </c>
      <c r="R748" s="3">
        <f>HLOOKUP(R$5,[1]非R能力!$B$8:$F$558,$D748+1,0)</f>
        <v>56616.730527455926</v>
      </c>
      <c r="S748" s="3">
        <f>HLOOKUP(S$5,[1]非R能力!$B$8:$F$558,$D748+1,0)</f>
        <v>73368.568621644255</v>
      </c>
      <c r="T748" s="3">
        <f>INDEX([1]非R能力!$H$9:$H$558,D748)</f>
        <v>74359.2083312342</v>
      </c>
      <c r="U748" s="3">
        <f>IF(INDEX([1]非R能力!$FK$9:$FK$558,D748)=0,0,10)</f>
        <v>10</v>
      </c>
      <c r="V748" s="3">
        <f>IF(INDEX([1]非R能力!$FH$9:$FH$558,D748)=0,0,5000)</f>
        <v>5000</v>
      </c>
      <c r="W748" s="3">
        <f>HLOOKUP(W$5,[2]人物技能基础!$O$3:$Q$553,$D748+1,0)</f>
        <v>3.637142857142857</v>
      </c>
      <c r="X748" s="3">
        <f>HLOOKUP(X$5,[2]人物技能基础!$O$3:$Q$553,$D748+1,0)</f>
        <v>2.0186428571428574</v>
      </c>
      <c r="Y748" s="3">
        <f>HLOOKUP(Y$5,[2]人物技能基础!$O$3:$Q$553,$D748+1,0)</f>
        <v>99.964285714285708</v>
      </c>
      <c r="Z748" s="3">
        <f t="shared" si="78"/>
        <v>11320385</v>
      </c>
      <c r="AA748" s="3">
        <f t="shared" si="79"/>
        <v>198693</v>
      </c>
      <c r="AB748" s="3">
        <f t="shared" si="80"/>
        <v>74229</v>
      </c>
      <c r="AC748" s="3">
        <f t="shared" si="81"/>
        <v>73368</v>
      </c>
      <c r="AD748" s="3">
        <f t="shared" si="82"/>
        <v>80881</v>
      </c>
    </row>
    <row r="749" spans="1:30" x14ac:dyDescent="0.15">
      <c r="A749" s="3">
        <v>744</v>
      </c>
      <c r="B749" s="3" t="str">
        <f t="shared" si="77"/>
        <v>通天塔744层boss</v>
      </c>
      <c r="C749" s="3">
        <f>INDEX([5]通天塔!$F$47:$F$1046,A749)</f>
        <v>550</v>
      </c>
      <c r="D749" s="3">
        <f t="shared" si="83"/>
        <v>550</v>
      </c>
      <c r="E749" s="3" t="s">
        <v>25</v>
      </c>
      <c r="F749" s="3" t="s">
        <v>26</v>
      </c>
      <c r="G749" s="3">
        <v>30</v>
      </c>
      <c r="H749" s="3">
        <v>30</v>
      </c>
      <c r="I749" s="3">
        <v>0.2</v>
      </c>
      <c r="J749" s="4">
        <v>0.7</v>
      </c>
      <c r="K749" s="4">
        <v>1</v>
      </c>
      <c r="L749" s="4">
        <v>5</v>
      </c>
      <c r="M749" s="3">
        <v>1</v>
      </c>
      <c r="N749" s="3">
        <v>2</v>
      </c>
      <c r="O749" s="3">
        <f>HLOOKUP(O$5,[1]非R能力!$B$8:$F$558,$D749+1,0)</f>
        <v>2674530.2363424227</v>
      </c>
      <c r="P749" s="3">
        <f>HLOOKUP(P$5,[1]非R能力!$B$8:$F$558,$D749+1,0)</f>
        <v>371147.94865448773</v>
      </c>
      <c r="Q749" s="3">
        <f>HLOOKUP(Q$5,[1]非R能力!$B$8:$F$558,$D749+1,0)</f>
        <v>180663.03073300805</v>
      </c>
      <c r="R749" s="3">
        <f>HLOOKUP(R$5,[1]非R能力!$B$8:$F$558,$D749+1,0)</f>
        <v>56616.730527455926</v>
      </c>
      <c r="S749" s="3">
        <f>HLOOKUP(S$5,[1]非R能力!$B$8:$F$558,$D749+1,0)</f>
        <v>73368.568621644255</v>
      </c>
      <c r="T749" s="3">
        <f>INDEX([1]非R能力!$H$9:$H$558,D749)</f>
        <v>74359.2083312342</v>
      </c>
      <c r="U749" s="3">
        <f>IF(INDEX([1]非R能力!$FK$9:$FK$558,D749)=0,0,10)</f>
        <v>10</v>
      </c>
      <c r="V749" s="3">
        <f>IF(INDEX([1]非R能力!$FH$9:$FH$558,D749)=0,0,5000)</f>
        <v>5000</v>
      </c>
      <c r="W749" s="3">
        <f>HLOOKUP(W$5,[2]人物技能基础!$O$3:$Q$553,$D749+1,0)</f>
        <v>3.637142857142857</v>
      </c>
      <c r="X749" s="3">
        <f>HLOOKUP(X$5,[2]人物技能基础!$O$3:$Q$553,$D749+1,0)</f>
        <v>2.0186428571428574</v>
      </c>
      <c r="Y749" s="3">
        <f>HLOOKUP(Y$5,[2]人物技能基础!$O$3:$Q$553,$D749+1,0)</f>
        <v>99.964285714285708</v>
      </c>
      <c r="Z749" s="3">
        <f t="shared" si="78"/>
        <v>11320385</v>
      </c>
      <c r="AA749" s="3">
        <f t="shared" si="79"/>
        <v>198693</v>
      </c>
      <c r="AB749" s="3">
        <f t="shared" si="80"/>
        <v>74229</v>
      </c>
      <c r="AC749" s="3">
        <f t="shared" si="81"/>
        <v>73368</v>
      </c>
      <c r="AD749" s="3">
        <f t="shared" si="82"/>
        <v>80881</v>
      </c>
    </row>
    <row r="750" spans="1:30" x14ac:dyDescent="0.15">
      <c r="A750" s="3">
        <v>745</v>
      </c>
      <c r="B750" s="3" t="str">
        <f t="shared" si="77"/>
        <v>通天塔745层boss</v>
      </c>
      <c r="C750" s="3">
        <f>INDEX([5]通天塔!$F$47:$F$1046,A750)</f>
        <v>550</v>
      </c>
      <c r="D750" s="3">
        <f t="shared" si="83"/>
        <v>550</v>
      </c>
      <c r="E750" s="3" t="s">
        <v>25</v>
      </c>
      <c r="F750" s="3" t="s">
        <v>26</v>
      </c>
      <c r="G750" s="3">
        <v>30</v>
      </c>
      <c r="H750" s="3">
        <v>30</v>
      </c>
      <c r="I750" s="3">
        <v>0.2</v>
      </c>
      <c r="J750" s="4">
        <v>0.7</v>
      </c>
      <c r="K750" s="4">
        <v>1</v>
      </c>
      <c r="L750" s="4">
        <v>5</v>
      </c>
      <c r="M750" s="3">
        <v>1</v>
      </c>
      <c r="N750" s="3">
        <v>2</v>
      </c>
      <c r="O750" s="3">
        <f>HLOOKUP(O$5,[1]非R能力!$B$8:$F$558,$D750+1,0)</f>
        <v>2674530.2363424227</v>
      </c>
      <c r="P750" s="3">
        <f>HLOOKUP(P$5,[1]非R能力!$B$8:$F$558,$D750+1,0)</f>
        <v>371147.94865448773</v>
      </c>
      <c r="Q750" s="3">
        <f>HLOOKUP(Q$5,[1]非R能力!$B$8:$F$558,$D750+1,0)</f>
        <v>180663.03073300805</v>
      </c>
      <c r="R750" s="3">
        <f>HLOOKUP(R$5,[1]非R能力!$B$8:$F$558,$D750+1,0)</f>
        <v>56616.730527455926</v>
      </c>
      <c r="S750" s="3">
        <f>HLOOKUP(S$5,[1]非R能力!$B$8:$F$558,$D750+1,0)</f>
        <v>73368.568621644255</v>
      </c>
      <c r="T750" s="3">
        <f>INDEX([1]非R能力!$H$9:$H$558,D750)</f>
        <v>74359.2083312342</v>
      </c>
      <c r="U750" s="3">
        <f>IF(INDEX([1]非R能力!$FK$9:$FK$558,D750)=0,0,10)</f>
        <v>10</v>
      </c>
      <c r="V750" s="3">
        <f>IF(INDEX([1]非R能力!$FH$9:$FH$558,D750)=0,0,5000)</f>
        <v>5000</v>
      </c>
      <c r="W750" s="3">
        <f>HLOOKUP(W$5,[2]人物技能基础!$O$3:$Q$553,$D750+1,0)</f>
        <v>3.637142857142857</v>
      </c>
      <c r="X750" s="3">
        <f>HLOOKUP(X$5,[2]人物技能基础!$O$3:$Q$553,$D750+1,0)</f>
        <v>2.0186428571428574</v>
      </c>
      <c r="Y750" s="3">
        <f>HLOOKUP(Y$5,[2]人物技能基础!$O$3:$Q$553,$D750+1,0)</f>
        <v>99.964285714285708</v>
      </c>
      <c r="Z750" s="3">
        <f t="shared" si="78"/>
        <v>11320385</v>
      </c>
      <c r="AA750" s="3">
        <f t="shared" si="79"/>
        <v>198693</v>
      </c>
      <c r="AB750" s="3">
        <f t="shared" si="80"/>
        <v>74229</v>
      </c>
      <c r="AC750" s="3">
        <f t="shared" si="81"/>
        <v>73368</v>
      </c>
      <c r="AD750" s="3">
        <f t="shared" si="82"/>
        <v>80881</v>
      </c>
    </row>
    <row r="751" spans="1:30" x14ac:dyDescent="0.15">
      <c r="A751" s="3">
        <v>746</v>
      </c>
      <c r="B751" s="3" t="str">
        <f t="shared" si="77"/>
        <v>通天塔746层boss</v>
      </c>
      <c r="C751" s="3">
        <f>INDEX([5]通天塔!$F$47:$F$1046,A751)</f>
        <v>550</v>
      </c>
      <c r="D751" s="3">
        <f t="shared" si="83"/>
        <v>550</v>
      </c>
      <c r="E751" s="3" t="s">
        <v>25</v>
      </c>
      <c r="F751" s="3" t="s">
        <v>26</v>
      </c>
      <c r="G751" s="3">
        <v>30</v>
      </c>
      <c r="H751" s="3">
        <v>30</v>
      </c>
      <c r="I751" s="3">
        <v>0.2</v>
      </c>
      <c r="J751" s="4">
        <v>0.7</v>
      </c>
      <c r="K751" s="4">
        <v>1</v>
      </c>
      <c r="L751" s="4">
        <v>5</v>
      </c>
      <c r="M751" s="3">
        <v>1</v>
      </c>
      <c r="N751" s="3">
        <v>2</v>
      </c>
      <c r="O751" s="3">
        <f>HLOOKUP(O$5,[1]非R能力!$B$8:$F$558,$D751+1,0)</f>
        <v>2674530.2363424227</v>
      </c>
      <c r="P751" s="3">
        <f>HLOOKUP(P$5,[1]非R能力!$B$8:$F$558,$D751+1,0)</f>
        <v>371147.94865448773</v>
      </c>
      <c r="Q751" s="3">
        <f>HLOOKUP(Q$5,[1]非R能力!$B$8:$F$558,$D751+1,0)</f>
        <v>180663.03073300805</v>
      </c>
      <c r="R751" s="3">
        <f>HLOOKUP(R$5,[1]非R能力!$B$8:$F$558,$D751+1,0)</f>
        <v>56616.730527455926</v>
      </c>
      <c r="S751" s="3">
        <f>HLOOKUP(S$5,[1]非R能力!$B$8:$F$558,$D751+1,0)</f>
        <v>73368.568621644255</v>
      </c>
      <c r="T751" s="3">
        <f>INDEX([1]非R能力!$H$9:$H$558,D751)</f>
        <v>74359.2083312342</v>
      </c>
      <c r="U751" s="3">
        <f>IF(INDEX([1]非R能力!$FK$9:$FK$558,D751)=0,0,10)</f>
        <v>10</v>
      </c>
      <c r="V751" s="3">
        <f>IF(INDEX([1]非R能力!$FH$9:$FH$558,D751)=0,0,5000)</f>
        <v>5000</v>
      </c>
      <c r="W751" s="3">
        <f>HLOOKUP(W$5,[2]人物技能基础!$O$3:$Q$553,$D751+1,0)</f>
        <v>3.637142857142857</v>
      </c>
      <c r="X751" s="3">
        <f>HLOOKUP(X$5,[2]人物技能基础!$O$3:$Q$553,$D751+1,0)</f>
        <v>2.0186428571428574</v>
      </c>
      <c r="Y751" s="3">
        <f>HLOOKUP(Y$5,[2]人物技能基础!$O$3:$Q$553,$D751+1,0)</f>
        <v>99.964285714285708</v>
      </c>
      <c r="Z751" s="3">
        <f t="shared" si="78"/>
        <v>11320385</v>
      </c>
      <c r="AA751" s="3">
        <f t="shared" si="79"/>
        <v>198693</v>
      </c>
      <c r="AB751" s="3">
        <f t="shared" si="80"/>
        <v>74229</v>
      </c>
      <c r="AC751" s="3">
        <f t="shared" si="81"/>
        <v>73368</v>
      </c>
      <c r="AD751" s="3">
        <f t="shared" si="82"/>
        <v>80881</v>
      </c>
    </row>
    <row r="752" spans="1:30" x14ac:dyDescent="0.15">
      <c r="A752" s="3">
        <v>747</v>
      </c>
      <c r="B752" s="3" t="str">
        <f t="shared" si="77"/>
        <v>通天塔747层boss</v>
      </c>
      <c r="C752" s="3">
        <f>INDEX([5]通天塔!$F$47:$F$1046,A752)</f>
        <v>550</v>
      </c>
      <c r="D752" s="3">
        <f t="shared" si="83"/>
        <v>550</v>
      </c>
      <c r="E752" s="3" t="s">
        <v>25</v>
      </c>
      <c r="F752" s="3" t="s">
        <v>26</v>
      </c>
      <c r="G752" s="3">
        <v>30</v>
      </c>
      <c r="H752" s="3">
        <v>30</v>
      </c>
      <c r="I752" s="3">
        <v>0.2</v>
      </c>
      <c r="J752" s="4">
        <v>0.7</v>
      </c>
      <c r="K752" s="4">
        <v>1</v>
      </c>
      <c r="L752" s="4">
        <v>5</v>
      </c>
      <c r="M752" s="3">
        <v>1</v>
      </c>
      <c r="N752" s="3">
        <v>2</v>
      </c>
      <c r="O752" s="3">
        <f>HLOOKUP(O$5,[1]非R能力!$B$8:$F$558,$D752+1,0)</f>
        <v>2674530.2363424227</v>
      </c>
      <c r="P752" s="3">
        <f>HLOOKUP(P$5,[1]非R能力!$B$8:$F$558,$D752+1,0)</f>
        <v>371147.94865448773</v>
      </c>
      <c r="Q752" s="3">
        <f>HLOOKUP(Q$5,[1]非R能力!$B$8:$F$558,$D752+1,0)</f>
        <v>180663.03073300805</v>
      </c>
      <c r="R752" s="3">
        <f>HLOOKUP(R$5,[1]非R能力!$B$8:$F$558,$D752+1,0)</f>
        <v>56616.730527455926</v>
      </c>
      <c r="S752" s="3">
        <f>HLOOKUP(S$5,[1]非R能力!$B$8:$F$558,$D752+1,0)</f>
        <v>73368.568621644255</v>
      </c>
      <c r="T752" s="3">
        <f>INDEX([1]非R能力!$H$9:$H$558,D752)</f>
        <v>74359.2083312342</v>
      </c>
      <c r="U752" s="3">
        <f>IF(INDEX([1]非R能力!$FK$9:$FK$558,D752)=0,0,10)</f>
        <v>10</v>
      </c>
      <c r="V752" s="3">
        <f>IF(INDEX([1]非R能力!$FH$9:$FH$558,D752)=0,0,5000)</f>
        <v>5000</v>
      </c>
      <c r="W752" s="3">
        <f>HLOOKUP(W$5,[2]人物技能基础!$O$3:$Q$553,$D752+1,0)</f>
        <v>3.637142857142857</v>
      </c>
      <c r="X752" s="3">
        <f>HLOOKUP(X$5,[2]人物技能基础!$O$3:$Q$553,$D752+1,0)</f>
        <v>2.0186428571428574</v>
      </c>
      <c r="Y752" s="3">
        <f>HLOOKUP(Y$5,[2]人物技能基础!$O$3:$Q$553,$D752+1,0)</f>
        <v>99.964285714285708</v>
      </c>
      <c r="Z752" s="3">
        <f t="shared" si="78"/>
        <v>11320385</v>
      </c>
      <c r="AA752" s="3">
        <f t="shared" si="79"/>
        <v>198693</v>
      </c>
      <c r="AB752" s="3">
        <f t="shared" si="80"/>
        <v>74229</v>
      </c>
      <c r="AC752" s="3">
        <f t="shared" si="81"/>
        <v>73368</v>
      </c>
      <c r="AD752" s="3">
        <f t="shared" si="82"/>
        <v>80881</v>
      </c>
    </row>
    <row r="753" spans="1:30" x14ac:dyDescent="0.15">
      <c r="A753" s="3">
        <v>748</v>
      </c>
      <c r="B753" s="3" t="str">
        <f t="shared" si="77"/>
        <v>通天塔748层boss</v>
      </c>
      <c r="C753" s="3">
        <f>INDEX([5]通天塔!$F$47:$F$1046,A753)</f>
        <v>550</v>
      </c>
      <c r="D753" s="3">
        <f t="shared" si="83"/>
        <v>550</v>
      </c>
      <c r="E753" s="3" t="s">
        <v>25</v>
      </c>
      <c r="F753" s="3" t="s">
        <v>26</v>
      </c>
      <c r="G753" s="3">
        <v>30</v>
      </c>
      <c r="H753" s="3">
        <v>30</v>
      </c>
      <c r="I753" s="3">
        <v>0.2</v>
      </c>
      <c r="J753" s="4">
        <v>0.7</v>
      </c>
      <c r="K753" s="4">
        <v>1</v>
      </c>
      <c r="L753" s="4">
        <v>5</v>
      </c>
      <c r="M753" s="3">
        <v>1</v>
      </c>
      <c r="N753" s="3">
        <v>2</v>
      </c>
      <c r="O753" s="3">
        <f>HLOOKUP(O$5,[1]非R能力!$B$8:$F$558,$D753+1,0)</f>
        <v>2674530.2363424227</v>
      </c>
      <c r="P753" s="3">
        <f>HLOOKUP(P$5,[1]非R能力!$B$8:$F$558,$D753+1,0)</f>
        <v>371147.94865448773</v>
      </c>
      <c r="Q753" s="3">
        <f>HLOOKUP(Q$5,[1]非R能力!$B$8:$F$558,$D753+1,0)</f>
        <v>180663.03073300805</v>
      </c>
      <c r="R753" s="3">
        <f>HLOOKUP(R$5,[1]非R能力!$B$8:$F$558,$D753+1,0)</f>
        <v>56616.730527455926</v>
      </c>
      <c r="S753" s="3">
        <f>HLOOKUP(S$5,[1]非R能力!$B$8:$F$558,$D753+1,0)</f>
        <v>73368.568621644255</v>
      </c>
      <c r="T753" s="3">
        <f>INDEX([1]非R能力!$H$9:$H$558,D753)</f>
        <v>74359.2083312342</v>
      </c>
      <c r="U753" s="3">
        <f>IF(INDEX([1]非R能力!$FK$9:$FK$558,D753)=0,0,10)</f>
        <v>10</v>
      </c>
      <c r="V753" s="3">
        <f>IF(INDEX([1]非R能力!$FH$9:$FH$558,D753)=0,0,5000)</f>
        <v>5000</v>
      </c>
      <c r="W753" s="3">
        <f>HLOOKUP(W$5,[2]人物技能基础!$O$3:$Q$553,$D753+1,0)</f>
        <v>3.637142857142857</v>
      </c>
      <c r="X753" s="3">
        <f>HLOOKUP(X$5,[2]人物技能基础!$O$3:$Q$553,$D753+1,0)</f>
        <v>2.0186428571428574</v>
      </c>
      <c r="Y753" s="3">
        <f>HLOOKUP(Y$5,[2]人物技能基础!$O$3:$Q$553,$D753+1,0)</f>
        <v>99.964285714285708</v>
      </c>
      <c r="Z753" s="3">
        <f t="shared" si="78"/>
        <v>11320385</v>
      </c>
      <c r="AA753" s="3">
        <f t="shared" si="79"/>
        <v>198693</v>
      </c>
      <c r="AB753" s="3">
        <f t="shared" si="80"/>
        <v>74229</v>
      </c>
      <c r="AC753" s="3">
        <f t="shared" si="81"/>
        <v>73368</v>
      </c>
      <c r="AD753" s="3">
        <f t="shared" si="82"/>
        <v>80881</v>
      </c>
    </row>
    <row r="754" spans="1:30" x14ac:dyDescent="0.15">
      <c r="A754" s="3">
        <v>749</v>
      </c>
      <c r="B754" s="3" t="str">
        <f t="shared" si="77"/>
        <v>通天塔749层boss</v>
      </c>
      <c r="C754" s="3">
        <f>INDEX([5]通天塔!$F$47:$F$1046,A754)</f>
        <v>550</v>
      </c>
      <c r="D754" s="3">
        <f t="shared" si="83"/>
        <v>550</v>
      </c>
      <c r="E754" s="3" t="s">
        <v>25</v>
      </c>
      <c r="F754" s="3" t="s">
        <v>26</v>
      </c>
      <c r="G754" s="3">
        <v>30</v>
      </c>
      <c r="H754" s="3">
        <v>30</v>
      </c>
      <c r="I754" s="3">
        <v>0.2</v>
      </c>
      <c r="J754" s="4">
        <v>0.7</v>
      </c>
      <c r="K754" s="4">
        <v>1</v>
      </c>
      <c r="L754" s="4">
        <v>5</v>
      </c>
      <c r="M754" s="3">
        <v>1</v>
      </c>
      <c r="N754" s="3">
        <v>2</v>
      </c>
      <c r="O754" s="3">
        <f>HLOOKUP(O$5,[1]非R能力!$B$8:$F$558,$D754+1,0)</f>
        <v>2674530.2363424227</v>
      </c>
      <c r="P754" s="3">
        <f>HLOOKUP(P$5,[1]非R能力!$B$8:$F$558,$D754+1,0)</f>
        <v>371147.94865448773</v>
      </c>
      <c r="Q754" s="3">
        <f>HLOOKUP(Q$5,[1]非R能力!$B$8:$F$558,$D754+1,0)</f>
        <v>180663.03073300805</v>
      </c>
      <c r="R754" s="3">
        <f>HLOOKUP(R$5,[1]非R能力!$B$8:$F$558,$D754+1,0)</f>
        <v>56616.730527455926</v>
      </c>
      <c r="S754" s="3">
        <f>HLOOKUP(S$5,[1]非R能力!$B$8:$F$558,$D754+1,0)</f>
        <v>73368.568621644255</v>
      </c>
      <c r="T754" s="3">
        <f>INDEX([1]非R能力!$H$9:$H$558,D754)</f>
        <v>74359.2083312342</v>
      </c>
      <c r="U754" s="3">
        <f>IF(INDEX([1]非R能力!$FK$9:$FK$558,D754)=0,0,10)</f>
        <v>10</v>
      </c>
      <c r="V754" s="3">
        <f>IF(INDEX([1]非R能力!$FH$9:$FH$558,D754)=0,0,5000)</f>
        <v>5000</v>
      </c>
      <c r="W754" s="3">
        <f>HLOOKUP(W$5,[2]人物技能基础!$O$3:$Q$553,$D754+1,0)</f>
        <v>3.637142857142857</v>
      </c>
      <c r="X754" s="3">
        <f>HLOOKUP(X$5,[2]人物技能基础!$O$3:$Q$553,$D754+1,0)</f>
        <v>2.0186428571428574</v>
      </c>
      <c r="Y754" s="3">
        <f>HLOOKUP(Y$5,[2]人物技能基础!$O$3:$Q$553,$D754+1,0)</f>
        <v>99.964285714285708</v>
      </c>
      <c r="Z754" s="3">
        <f t="shared" si="78"/>
        <v>11320385</v>
      </c>
      <c r="AA754" s="3">
        <f t="shared" si="79"/>
        <v>198693</v>
      </c>
      <c r="AB754" s="3">
        <f t="shared" si="80"/>
        <v>74229</v>
      </c>
      <c r="AC754" s="3">
        <f t="shared" si="81"/>
        <v>73368</v>
      </c>
      <c r="AD754" s="3">
        <f t="shared" si="82"/>
        <v>80881</v>
      </c>
    </row>
    <row r="755" spans="1:30" x14ac:dyDescent="0.15">
      <c r="A755" s="3">
        <v>750</v>
      </c>
      <c r="B755" s="3" t="str">
        <f t="shared" si="77"/>
        <v>通天塔750层boss</v>
      </c>
      <c r="C755" s="3">
        <f>INDEX([5]通天塔!$F$47:$F$1046,A755)</f>
        <v>550</v>
      </c>
      <c r="D755" s="3">
        <f t="shared" si="83"/>
        <v>550</v>
      </c>
      <c r="E755" s="3" t="s">
        <v>25</v>
      </c>
      <c r="F755" s="3" t="s">
        <v>26</v>
      </c>
      <c r="G755" s="3">
        <v>30</v>
      </c>
      <c r="H755" s="3">
        <v>30</v>
      </c>
      <c r="I755" s="3">
        <v>0.2</v>
      </c>
      <c r="J755" s="4">
        <v>0.7</v>
      </c>
      <c r="K755" s="4">
        <v>1</v>
      </c>
      <c r="L755" s="4">
        <v>5</v>
      </c>
      <c r="M755" s="3">
        <v>1</v>
      </c>
      <c r="N755" s="3">
        <v>2</v>
      </c>
      <c r="O755" s="3">
        <f>HLOOKUP(O$5,[1]非R能力!$B$8:$F$558,$D755+1,0)</f>
        <v>2674530.2363424227</v>
      </c>
      <c r="P755" s="3">
        <f>HLOOKUP(P$5,[1]非R能力!$B$8:$F$558,$D755+1,0)</f>
        <v>371147.94865448773</v>
      </c>
      <c r="Q755" s="3">
        <f>HLOOKUP(Q$5,[1]非R能力!$B$8:$F$558,$D755+1,0)</f>
        <v>180663.03073300805</v>
      </c>
      <c r="R755" s="3">
        <f>HLOOKUP(R$5,[1]非R能力!$B$8:$F$558,$D755+1,0)</f>
        <v>56616.730527455926</v>
      </c>
      <c r="S755" s="3">
        <f>HLOOKUP(S$5,[1]非R能力!$B$8:$F$558,$D755+1,0)</f>
        <v>73368.568621644255</v>
      </c>
      <c r="T755" s="3">
        <f>INDEX([1]非R能力!$H$9:$H$558,D755)</f>
        <v>74359.2083312342</v>
      </c>
      <c r="U755" s="3">
        <f>IF(INDEX([1]非R能力!$FK$9:$FK$558,D755)=0,0,10)</f>
        <v>10</v>
      </c>
      <c r="V755" s="3">
        <f>IF(INDEX([1]非R能力!$FH$9:$FH$558,D755)=0,0,5000)</f>
        <v>5000</v>
      </c>
      <c r="W755" s="3">
        <f>HLOOKUP(W$5,[2]人物技能基础!$O$3:$Q$553,$D755+1,0)</f>
        <v>3.637142857142857</v>
      </c>
      <c r="X755" s="3">
        <f>HLOOKUP(X$5,[2]人物技能基础!$O$3:$Q$553,$D755+1,0)</f>
        <v>2.0186428571428574</v>
      </c>
      <c r="Y755" s="3">
        <f>HLOOKUP(Y$5,[2]人物技能基础!$O$3:$Q$553,$D755+1,0)</f>
        <v>99.964285714285708</v>
      </c>
      <c r="Z755" s="3">
        <f t="shared" si="78"/>
        <v>11320385</v>
      </c>
      <c r="AA755" s="3">
        <f t="shared" si="79"/>
        <v>198693</v>
      </c>
      <c r="AB755" s="3">
        <f t="shared" si="80"/>
        <v>74229</v>
      </c>
      <c r="AC755" s="3">
        <f t="shared" si="81"/>
        <v>73368</v>
      </c>
      <c r="AD755" s="3">
        <f t="shared" si="82"/>
        <v>80881</v>
      </c>
    </row>
    <row r="756" spans="1:30" x14ac:dyDescent="0.15">
      <c r="A756" s="3">
        <v>751</v>
      </c>
      <c r="B756" s="3" t="str">
        <f t="shared" si="77"/>
        <v>通天塔751层boss</v>
      </c>
      <c r="C756" s="3">
        <f>INDEX([5]通天塔!$F$47:$F$1046,A756)</f>
        <v>550</v>
      </c>
      <c r="D756" s="3">
        <f t="shared" si="83"/>
        <v>550</v>
      </c>
      <c r="E756" s="3" t="s">
        <v>25</v>
      </c>
      <c r="F756" s="3" t="s">
        <v>26</v>
      </c>
      <c r="G756" s="3">
        <v>30</v>
      </c>
      <c r="H756" s="3">
        <v>30</v>
      </c>
      <c r="I756" s="3">
        <v>0.2</v>
      </c>
      <c r="J756" s="4">
        <v>0.7</v>
      </c>
      <c r="K756" s="4">
        <v>1</v>
      </c>
      <c r="L756" s="4">
        <v>5</v>
      </c>
      <c r="M756" s="3">
        <v>1</v>
      </c>
      <c r="N756" s="3">
        <v>2</v>
      </c>
      <c r="O756" s="3">
        <f>HLOOKUP(O$5,[1]非R能力!$B$8:$F$558,$D756+1,0)</f>
        <v>2674530.2363424227</v>
      </c>
      <c r="P756" s="3">
        <f>HLOOKUP(P$5,[1]非R能力!$B$8:$F$558,$D756+1,0)</f>
        <v>371147.94865448773</v>
      </c>
      <c r="Q756" s="3">
        <f>HLOOKUP(Q$5,[1]非R能力!$B$8:$F$558,$D756+1,0)</f>
        <v>180663.03073300805</v>
      </c>
      <c r="R756" s="3">
        <f>HLOOKUP(R$5,[1]非R能力!$B$8:$F$558,$D756+1,0)</f>
        <v>56616.730527455926</v>
      </c>
      <c r="S756" s="3">
        <f>HLOOKUP(S$5,[1]非R能力!$B$8:$F$558,$D756+1,0)</f>
        <v>73368.568621644255</v>
      </c>
      <c r="T756" s="3">
        <f>INDEX([1]非R能力!$H$9:$H$558,D756)</f>
        <v>74359.2083312342</v>
      </c>
      <c r="U756" s="3">
        <f>IF(INDEX([1]非R能力!$FK$9:$FK$558,D756)=0,0,10)</f>
        <v>10</v>
      </c>
      <c r="V756" s="3">
        <f>IF(INDEX([1]非R能力!$FH$9:$FH$558,D756)=0,0,5000)</f>
        <v>5000</v>
      </c>
      <c r="W756" s="3">
        <f>HLOOKUP(W$5,[2]人物技能基础!$O$3:$Q$553,$D756+1,0)</f>
        <v>3.637142857142857</v>
      </c>
      <c r="X756" s="3">
        <f>HLOOKUP(X$5,[2]人物技能基础!$O$3:$Q$553,$D756+1,0)</f>
        <v>2.0186428571428574</v>
      </c>
      <c r="Y756" s="3">
        <f>HLOOKUP(Y$5,[2]人物技能基础!$O$3:$Q$553,$D756+1,0)</f>
        <v>99.964285714285708</v>
      </c>
      <c r="Z756" s="3">
        <f t="shared" si="78"/>
        <v>11320385</v>
      </c>
      <c r="AA756" s="3">
        <f t="shared" si="79"/>
        <v>198693</v>
      </c>
      <c r="AB756" s="3">
        <f t="shared" si="80"/>
        <v>74229</v>
      </c>
      <c r="AC756" s="3">
        <f t="shared" si="81"/>
        <v>73368</v>
      </c>
      <c r="AD756" s="3">
        <f t="shared" si="82"/>
        <v>80881</v>
      </c>
    </row>
    <row r="757" spans="1:30" x14ac:dyDescent="0.15">
      <c r="A757" s="3">
        <v>752</v>
      </c>
      <c r="B757" s="3" t="str">
        <f t="shared" si="77"/>
        <v>通天塔752层boss</v>
      </c>
      <c r="C757" s="3">
        <f>INDEX([5]通天塔!$F$47:$F$1046,A757)</f>
        <v>550</v>
      </c>
      <c r="D757" s="3">
        <f t="shared" si="83"/>
        <v>550</v>
      </c>
      <c r="E757" s="3" t="s">
        <v>25</v>
      </c>
      <c r="F757" s="3" t="s">
        <v>26</v>
      </c>
      <c r="G757" s="3">
        <v>30</v>
      </c>
      <c r="H757" s="3">
        <v>30</v>
      </c>
      <c r="I757" s="3">
        <v>0.2</v>
      </c>
      <c r="J757" s="4">
        <v>0.7</v>
      </c>
      <c r="K757" s="4">
        <v>1</v>
      </c>
      <c r="L757" s="4">
        <v>5</v>
      </c>
      <c r="M757" s="3">
        <v>1</v>
      </c>
      <c r="N757" s="3">
        <v>2</v>
      </c>
      <c r="O757" s="3">
        <f>HLOOKUP(O$5,[1]非R能力!$B$8:$F$558,$D757+1,0)</f>
        <v>2674530.2363424227</v>
      </c>
      <c r="P757" s="3">
        <f>HLOOKUP(P$5,[1]非R能力!$B$8:$F$558,$D757+1,0)</f>
        <v>371147.94865448773</v>
      </c>
      <c r="Q757" s="3">
        <f>HLOOKUP(Q$5,[1]非R能力!$B$8:$F$558,$D757+1,0)</f>
        <v>180663.03073300805</v>
      </c>
      <c r="R757" s="3">
        <f>HLOOKUP(R$5,[1]非R能力!$B$8:$F$558,$D757+1,0)</f>
        <v>56616.730527455926</v>
      </c>
      <c r="S757" s="3">
        <f>HLOOKUP(S$5,[1]非R能力!$B$8:$F$558,$D757+1,0)</f>
        <v>73368.568621644255</v>
      </c>
      <c r="T757" s="3">
        <f>INDEX([1]非R能力!$H$9:$H$558,D757)</f>
        <v>74359.2083312342</v>
      </c>
      <c r="U757" s="3">
        <f>IF(INDEX([1]非R能力!$FK$9:$FK$558,D757)=0,0,10)</f>
        <v>10</v>
      </c>
      <c r="V757" s="3">
        <f>IF(INDEX([1]非R能力!$FH$9:$FH$558,D757)=0,0,5000)</f>
        <v>5000</v>
      </c>
      <c r="W757" s="3">
        <f>HLOOKUP(W$5,[2]人物技能基础!$O$3:$Q$553,$D757+1,0)</f>
        <v>3.637142857142857</v>
      </c>
      <c r="X757" s="3">
        <f>HLOOKUP(X$5,[2]人物技能基础!$O$3:$Q$553,$D757+1,0)</f>
        <v>2.0186428571428574</v>
      </c>
      <c r="Y757" s="3">
        <f>HLOOKUP(Y$5,[2]人物技能基础!$O$3:$Q$553,$D757+1,0)</f>
        <v>99.964285714285708</v>
      </c>
      <c r="Z757" s="3">
        <f t="shared" si="78"/>
        <v>11320385</v>
      </c>
      <c r="AA757" s="3">
        <f t="shared" si="79"/>
        <v>198693</v>
      </c>
      <c r="AB757" s="3">
        <f t="shared" si="80"/>
        <v>74229</v>
      </c>
      <c r="AC757" s="3">
        <f t="shared" si="81"/>
        <v>73368</v>
      </c>
      <c r="AD757" s="3">
        <f t="shared" si="82"/>
        <v>80881</v>
      </c>
    </row>
    <row r="758" spans="1:30" x14ac:dyDescent="0.15">
      <c r="A758" s="3">
        <v>753</v>
      </c>
      <c r="B758" s="3" t="str">
        <f t="shared" si="77"/>
        <v>通天塔753层boss</v>
      </c>
      <c r="C758" s="3">
        <f>INDEX([5]通天塔!$F$47:$F$1046,A758)</f>
        <v>550</v>
      </c>
      <c r="D758" s="3">
        <f t="shared" si="83"/>
        <v>550</v>
      </c>
      <c r="E758" s="3" t="s">
        <v>25</v>
      </c>
      <c r="F758" s="3" t="s">
        <v>26</v>
      </c>
      <c r="G758" s="3">
        <v>30</v>
      </c>
      <c r="H758" s="3">
        <v>30</v>
      </c>
      <c r="I758" s="3">
        <v>0.2</v>
      </c>
      <c r="J758" s="4">
        <v>0.7</v>
      </c>
      <c r="K758" s="4">
        <v>1</v>
      </c>
      <c r="L758" s="4">
        <v>5</v>
      </c>
      <c r="M758" s="3">
        <v>1</v>
      </c>
      <c r="N758" s="3">
        <v>2</v>
      </c>
      <c r="O758" s="3">
        <f>HLOOKUP(O$5,[1]非R能力!$B$8:$F$558,$D758+1,0)</f>
        <v>2674530.2363424227</v>
      </c>
      <c r="P758" s="3">
        <f>HLOOKUP(P$5,[1]非R能力!$B$8:$F$558,$D758+1,0)</f>
        <v>371147.94865448773</v>
      </c>
      <c r="Q758" s="3">
        <f>HLOOKUP(Q$5,[1]非R能力!$B$8:$F$558,$D758+1,0)</f>
        <v>180663.03073300805</v>
      </c>
      <c r="R758" s="3">
        <f>HLOOKUP(R$5,[1]非R能力!$B$8:$F$558,$D758+1,0)</f>
        <v>56616.730527455926</v>
      </c>
      <c r="S758" s="3">
        <f>HLOOKUP(S$5,[1]非R能力!$B$8:$F$558,$D758+1,0)</f>
        <v>73368.568621644255</v>
      </c>
      <c r="T758" s="3">
        <f>INDEX([1]非R能力!$H$9:$H$558,D758)</f>
        <v>74359.2083312342</v>
      </c>
      <c r="U758" s="3">
        <f>IF(INDEX([1]非R能力!$FK$9:$FK$558,D758)=0,0,10)</f>
        <v>10</v>
      </c>
      <c r="V758" s="3">
        <f>IF(INDEX([1]非R能力!$FH$9:$FH$558,D758)=0,0,5000)</f>
        <v>5000</v>
      </c>
      <c r="W758" s="3">
        <f>HLOOKUP(W$5,[2]人物技能基础!$O$3:$Q$553,$D758+1,0)</f>
        <v>3.637142857142857</v>
      </c>
      <c r="X758" s="3">
        <f>HLOOKUP(X$5,[2]人物技能基础!$O$3:$Q$553,$D758+1,0)</f>
        <v>2.0186428571428574</v>
      </c>
      <c r="Y758" s="3">
        <f>HLOOKUP(Y$5,[2]人物技能基础!$O$3:$Q$553,$D758+1,0)</f>
        <v>99.964285714285708</v>
      </c>
      <c r="Z758" s="3">
        <f t="shared" si="78"/>
        <v>11320385</v>
      </c>
      <c r="AA758" s="3">
        <f t="shared" si="79"/>
        <v>198693</v>
      </c>
      <c r="AB758" s="3">
        <f t="shared" si="80"/>
        <v>74229</v>
      </c>
      <c r="AC758" s="3">
        <f t="shared" si="81"/>
        <v>73368</v>
      </c>
      <c r="AD758" s="3">
        <f t="shared" si="82"/>
        <v>80881</v>
      </c>
    </row>
    <row r="759" spans="1:30" x14ac:dyDescent="0.15">
      <c r="A759" s="3">
        <v>754</v>
      </c>
      <c r="B759" s="3" t="str">
        <f t="shared" si="77"/>
        <v>通天塔754层boss</v>
      </c>
      <c r="C759" s="3">
        <f>INDEX([5]通天塔!$F$47:$F$1046,A759)</f>
        <v>550</v>
      </c>
      <c r="D759" s="3">
        <f t="shared" si="83"/>
        <v>550</v>
      </c>
      <c r="E759" s="3" t="s">
        <v>25</v>
      </c>
      <c r="F759" s="3" t="s">
        <v>26</v>
      </c>
      <c r="G759" s="3">
        <v>30</v>
      </c>
      <c r="H759" s="3">
        <v>30</v>
      </c>
      <c r="I759" s="3">
        <v>0.2</v>
      </c>
      <c r="J759" s="4">
        <v>0.7</v>
      </c>
      <c r="K759" s="4">
        <v>1</v>
      </c>
      <c r="L759" s="4">
        <v>5</v>
      </c>
      <c r="M759" s="3">
        <v>1</v>
      </c>
      <c r="N759" s="3">
        <v>2</v>
      </c>
      <c r="O759" s="3">
        <f>HLOOKUP(O$5,[1]非R能力!$B$8:$F$558,$D759+1,0)</f>
        <v>2674530.2363424227</v>
      </c>
      <c r="P759" s="3">
        <f>HLOOKUP(P$5,[1]非R能力!$B$8:$F$558,$D759+1,0)</f>
        <v>371147.94865448773</v>
      </c>
      <c r="Q759" s="3">
        <f>HLOOKUP(Q$5,[1]非R能力!$B$8:$F$558,$D759+1,0)</f>
        <v>180663.03073300805</v>
      </c>
      <c r="R759" s="3">
        <f>HLOOKUP(R$5,[1]非R能力!$B$8:$F$558,$D759+1,0)</f>
        <v>56616.730527455926</v>
      </c>
      <c r="S759" s="3">
        <f>HLOOKUP(S$5,[1]非R能力!$B$8:$F$558,$D759+1,0)</f>
        <v>73368.568621644255</v>
      </c>
      <c r="T759" s="3">
        <f>INDEX([1]非R能力!$H$9:$H$558,D759)</f>
        <v>74359.2083312342</v>
      </c>
      <c r="U759" s="3">
        <f>IF(INDEX([1]非R能力!$FK$9:$FK$558,D759)=0,0,10)</f>
        <v>10</v>
      </c>
      <c r="V759" s="3">
        <f>IF(INDEX([1]非R能力!$FH$9:$FH$558,D759)=0,0,5000)</f>
        <v>5000</v>
      </c>
      <c r="W759" s="3">
        <f>HLOOKUP(W$5,[2]人物技能基础!$O$3:$Q$553,$D759+1,0)</f>
        <v>3.637142857142857</v>
      </c>
      <c r="X759" s="3">
        <f>HLOOKUP(X$5,[2]人物技能基础!$O$3:$Q$553,$D759+1,0)</f>
        <v>2.0186428571428574</v>
      </c>
      <c r="Y759" s="3">
        <f>HLOOKUP(Y$5,[2]人物技能基础!$O$3:$Q$553,$D759+1,0)</f>
        <v>99.964285714285708</v>
      </c>
      <c r="Z759" s="3">
        <f t="shared" si="78"/>
        <v>11320385</v>
      </c>
      <c r="AA759" s="3">
        <f t="shared" si="79"/>
        <v>198693</v>
      </c>
      <c r="AB759" s="3">
        <f t="shared" si="80"/>
        <v>74229</v>
      </c>
      <c r="AC759" s="3">
        <f t="shared" si="81"/>
        <v>73368</v>
      </c>
      <c r="AD759" s="3">
        <f t="shared" si="82"/>
        <v>80881</v>
      </c>
    </row>
    <row r="760" spans="1:30" x14ac:dyDescent="0.15">
      <c r="A760" s="3">
        <v>755</v>
      </c>
      <c r="B760" s="3" t="str">
        <f t="shared" si="77"/>
        <v>通天塔755层boss</v>
      </c>
      <c r="C760" s="3">
        <f>INDEX([5]通天塔!$F$47:$F$1046,A760)</f>
        <v>550</v>
      </c>
      <c r="D760" s="3">
        <f t="shared" si="83"/>
        <v>550</v>
      </c>
      <c r="E760" s="3" t="s">
        <v>25</v>
      </c>
      <c r="F760" s="3" t="s">
        <v>26</v>
      </c>
      <c r="G760" s="3">
        <v>30</v>
      </c>
      <c r="H760" s="3">
        <v>30</v>
      </c>
      <c r="I760" s="3">
        <v>0.2</v>
      </c>
      <c r="J760" s="4">
        <v>0.7</v>
      </c>
      <c r="K760" s="4">
        <v>1</v>
      </c>
      <c r="L760" s="4">
        <v>5</v>
      </c>
      <c r="M760" s="3">
        <v>1</v>
      </c>
      <c r="N760" s="3">
        <v>2</v>
      </c>
      <c r="O760" s="3">
        <f>HLOOKUP(O$5,[1]非R能力!$B$8:$F$558,$D760+1,0)</f>
        <v>2674530.2363424227</v>
      </c>
      <c r="P760" s="3">
        <f>HLOOKUP(P$5,[1]非R能力!$B$8:$F$558,$D760+1,0)</f>
        <v>371147.94865448773</v>
      </c>
      <c r="Q760" s="3">
        <f>HLOOKUP(Q$5,[1]非R能力!$B$8:$F$558,$D760+1,0)</f>
        <v>180663.03073300805</v>
      </c>
      <c r="R760" s="3">
        <f>HLOOKUP(R$5,[1]非R能力!$B$8:$F$558,$D760+1,0)</f>
        <v>56616.730527455926</v>
      </c>
      <c r="S760" s="3">
        <f>HLOOKUP(S$5,[1]非R能力!$B$8:$F$558,$D760+1,0)</f>
        <v>73368.568621644255</v>
      </c>
      <c r="T760" s="3">
        <f>INDEX([1]非R能力!$H$9:$H$558,D760)</f>
        <v>74359.2083312342</v>
      </c>
      <c r="U760" s="3">
        <f>IF(INDEX([1]非R能力!$FK$9:$FK$558,D760)=0,0,10)</f>
        <v>10</v>
      </c>
      <c r="V760" s="3">
        <f>IF(INDEX([1]非R能力!$FH$9:$FH$558,D760)=0,0,5000)</f>
        <v>5000</v>
      </c>
      <c r="W760" s="3">
        <f>HLOOKUP(W$5,[2]人物技能基础!$O$3:$Q$553,$D760+1,0)</f>
        <v>3.637142857142857</v>
      </c>
      <c r="X760" s="3">
        <f>HLOOKUP(X$5,[2]人物技能基础!$O$3:$Q$553,$D760+1,0)</f>
        <v>2.0186428571428574</v>
      </c>
      <c r="Y760" s="3">
        <f>HLOOKUP(Y$5,[2]人物技能基础!$O$3:$Q$553,$D760+1,0)</f>
        <v>99.964285714285708</v>
      </c>
      <c r="Z760" s="3">
        <f t="shared" si="78"/>
        <v>11320385</v>
      </c>
      <c r="AA760" s="3">
        <f t="shared" si="79"/>
        <v>198693</v>
      </c>
      <c r="AB760" s="3">
        <f t="shared" si="80"/>
        <v>74229</v>
      </c>
      <c r="AC760" s="3">
        <f t="shared" si="81"/>
        <v>73368</v>
      </c>
      <c r="AD760" s="3">
        <f t="shared" si="82"/>
        <v>80881</v>
      </c>
    </row>
    <row r="761" spans="1:30" x14ac:dyDescent="0.15">
      <c r="A761" s="3">
        <v>756</v>
      </c>
      <c r="B761" s="3" t="str">
        <f t="shared" si="77"/>
        <v>通天塔756层boss</v>
      </c>
      <c r="C761" s="3">
        <f>INDEX([5]通天塔!$F$47:$F$1046,A761)</f>
        <v>550</v>
      </c>
      <c r="D761" s="3">
        <f t="shared" si="83"/>
        <v>550</v>
      </c>
      <c r="E761" s="3" t="s">
        <v>25</v>
      </c>
      <c r="F761" s="3" t="s">
        <v>26</v>
      </c>
      <c r="G761" s="3">
        <v>30</v>
      </c>
      <c r="H761" s="3">
        <v>30</v>
      </c>
      <c r="I761" s="3">
        <v>0.2</v>
      </c>
      <c r="J761" s="4">
        <v>0.7</v>
      </c>
      <c r="K761" s="4">
        <v>1</v>
      </c>
      <c r="L761" s="4">
        <v>5</v>
      </c>
      <c r="M761" s="3">
        <v>1</v>
      </c>
      <c r="N761" s="3">
        <v>2</v>
      </c>
      <c r="O761" s="3">
        <f>HLOOKUP(O$5,[1]非R能力!$B$8:$F$558,$D761+1,0)</f>
        <v>2674530.2363424227</v>
      </c>
      <c r="P761" s="3">
        <f>HLOOKUP(P$5,[1]非R能力!$B$8:$F$558,$D761+1,0)</f>
        <v>371147.94865448773</v>
      </c>
      <c r="Q761" s="3">
        <f>HLOOKUP(Q$5,[1]非R能力!$B$8:$F$558,$D761+1,0)</f>
        <v>180663.03073300805</v>
      </c>
      <c r="R761" s="3">
        <f>HLOOKUP(R$5,[1]非R能力!$B$8:$F$558,$D761+1,0)</f>
        <v>56616.730527455926</v>
      </c>
      <c r="S761" s="3">
        <f>HLOOKUP(S$5,[1]非R能力!$B$8:$F$558,$D761+1,0)</f>
        <v>73368.568621644255</v>
      </c>
      <c r="T761" s="3">
        <f>INDEX([1]非R能力!$H$9:$H$558,D761)</f>
        <v>74359.2083312342</v>
      </c>
      <c r="U761" s="3">
        <f>IF(INDEX([1]非R能力!$FK$9:$FK$558,D761)=0,0,10)</f>
        <v>10</v>
      </c>
      <c r="V761" s="3">
        <f>IF(INDEX([1]非R能力!$FH$9:$FH$558,D761)=0,0,5000)</f>
        <v>5000</v>
      </c>
      <c r="W761" s="3">
        <f>HLOOKUP(W$5,[2]人物技能基础!$O$3:$Q$553,$D761+1,0)</f>
        <v>3.637142857142857</v>
      </c>
      <c r="X761" s="3">
        <f>HLOOKUP(X$5,[2]人物技能基础!$O$3:$Q$553,$D761+1,0)</f>
        <v>2.0186428571428574</v>
      </c>
      <c r="Y761" s="3">
        <f>HLOOKUP(Y$5,[2]人物技能基础!$O$3:$Q$553,$D761+1,0)</f>
        <v>99.964285714285708</v>
      </c>
      <c r="Z761" s="3">
        <f t="shared" si="78"/>
        <v>11320385</v>
      </c>
      <c r="AA761" s="3">
        <f t="shared" si="79"/>
        <v>198693</v>
      </c>
      <c r="AB761" s="3">
        <f t="shared" si="80"/>
        <v>74229</v>
      </c>
      <c r="AC761" s="3">
        <f t="shared" si="81"/>
        <v>73368</v>
      </c>
      <c r="AD761" s="3">
        <f t="shared" si="82"/>
        <v>80881</v>
      </c>
    </row>
    <row r="762" spans="1:30" x14ac:dyDescent="0.15">
      <c r="A762" s="3">
        <v>757</v>
      </c>
      <c r="B762" s="3" t="str">
        <f t="shared" si="77"/>
        <v>通天塔757层boss</v>
      </c>
      <c r="C762" s="3">
        <f>INDEX([5]通天塔!$F$47:$F$1046,A762)</f>
        <v>550</v>
      </c>
      <c r="D762" s="3">
        <f t="shared" si="83"/>
        <v>550</v>
      </c>
      <c r="E762" s="3" t="s">
        <v>25</v>
      </c>
      <c r="F762" s="3" t="s">
        <v>26</v>
      </c>
      <c r="G762" s="3">
        <v>30</v>
      </c>
      <c r="H762" s="3">
        <v>30</v>
      </c>
      <c r="I762" s="3">
        <v>0.2</v>
      </c>
      <c r="J762" s="4">
        <v>0.7</v>
      </c>
      <c r="K762" s="4">
        <v>1</v>
      </c>
      <c r="L762" s="4">
        <v>5</v>
      </c>
      <c r="M762" s="3">
        <v>1</v>
      </c>
      <c r="N762" s="3">
        <v>2</v>
      </c>
      <c r="O762" s="3">
        <f>HLOOKUP(O$5,[1]非R能力!$B$8:$F$558,$D762+1,0)</f>
        <v>2674530.2363424227</v>
      </c>
      <c r="P762" s="3">
        <f>HLOOKUP(P$5,[1]非R能力!$B$8:$F$558,$D762+1,0)</f>
        <v>371147.94865448773</v>
      </c>
      <c r="Q762" s="3">
        <f>HLOOKUP(Q$5,[1]非R能力!$B$8:$F$558,$D762+1,0)</f>
        <v>180663.03073300805</v>
      </c>
      <c r="R762" s="3">
        <f>HLOOKUP(R$5,[1]非R能力!$B$8:$F$558,$D762+1,0)</f>
        <v>56616.730527455926</v>
      </c>
      <c r="S762" s="3">
        <f>HLOOKUP(S$5,[1]非R能力!$B$8:$F$558,$D762+1,0)</f>
        <v>73368.568621644255</v>
      </c>
      <c r="T762" s="3">
        <f>INDEX([1]非R能力!$H$9:$H$558,D762)</f>
        <v>74359.2083312342</v>
      </c>
      <c r="U762" s="3">
        <f>IF(INDEX([1]非R能力!$FK$9:$FK$558,D762)=0,0,10)</f>
        <v>10</v>
      </c>
      <c r="V762" s="3">
        <f>IF(INDEX([1]非R能力!$FH$9:$FH$558,D762)=0,0,5000)</f>
        <v>5000</v>
      </c>
      <c r="W762" s="3">
        <f>HLOOKUP(W$5,[2]人物技能基础!$O$3:$Q$553,$D762+1,0)</f>
        <v>3.637142857142857</v>
      </c>
      <c r="X762" s="3">
        <f>HLOOKUP(X$5,[2]人物技能基础!$O$3:$Q$553,$D762+1,0)</f>
        <v>2.0186428571428574</v>
      </c>
      <c r="Y762" s="3">
        <f>HLOOKUP(Y$5,[2]人物技能基础!$O$3:$Q$553,$D762+1,0)</f>
        <v>99.964285714285708</v>
      </c>
      <c r="Z762" s="3">
        <f t="shared" si="78"/>
        <v>11320385</v>
      </c>
      <c r="AA762" s="3">
        <f t="shared" si="79"/>
        <v>198693</v>
      </c>
      <c r="AB762" s="3">
        <f t="shared" si="80"/>
        <v>74229</v>
      </c>
      <c r="AC762" s="3">
        <f t="shared" si="81"/>
        <v>73368</v>
      </c>
      <c r="AD762" s="3">
        <f t="shared" si="82"/>
        <v>80881</v>
      </c>
    </row>
    <row r="763" spans="1:30" x14ac:dyDescent="0.15">
      <c r="A763" s="3">
        <v>758</v>
      </c>
      <c r="B763" s="3" t="str">
        <f t="shared" si="77"/>
        <v>通天塔758层boss</v>
      </c>
      <c r="C763" s="3">
        <f>INDEX([5]通天塔!$F$47:$F$1046,A763)</f>
        <v>550</v>
      </c>
      <c r="D763" s="3">
        <f t="shared" si="83"/>
        <v>550</v>
      </c>
      <c r="E763" s="3" t="s">
        <v>25</v>
      </c>
      <c r="F763" s="3" t="s">
        <v>26</v>
      </c>
      <c r="G763" s="3">
        <v>30</v>
      </c>
      <c r="H763" s="3">
        <v>30</v>
      </c>
      <c r="I763" s="3">
        <v>0.2</v>
      </c>
      <c r="J763" s="4">
        <v>0.7</v>
      </c>
      <c r="K763" s="4">
        <v>1</v>
      </c>
      <c r="L763" s="4">
        <v>5</v>
      </c>
      <c r="M763" s="3">
        <v>1</v>
      </c>
      <c r="N763" s="3">
        <v>2</v>
      </c>
      <c r="O763" s="3">
        <f>HLOOKUP(O$5,[1]非R能力!$B$8:$F$558,$D763+1,0)</f>
        <v>2674530.2363424227</v>
      </c>
      <c r="P763" s="3">
        <f>HLOOKUP(P$5,[1]非R能力!$B$8:$F$558,$D763+1,0)</f>
        <v>371147.94865448773</v>
      </c>
      <c r="Q763" s="3">
        <f>HLOOKUP(Q$5,[1]非R能力!$B$8:$F$558,$D763+1,0)</f>
        <v>180663.03073300805</v>
      </c>
      <c r="R763" s="3">
        <f>HLOOKUP(R$5,[1]非R能力!$B$8:$F$558,$D763+1,0)</f>
        <v>56616.730527455926</v>
      </c>
      <c r="S763" s="3">
        <f>HLOOKUP(S$5,[1]非R能力!$B$8:$F$558,$D763+1,0)</f>
        <v>73368.568621644255</v>
      </c>
      <c r="T763" s="3">
        <f>INDEX([1]非R能力!$H$9:$H$558,D763)</f>
        <v>74359.2083312342</v>
      </c>
      <c r="U763" s="3">
        <f>IF(INDEX([1]非R能力!$FK$9:$FK$558,D763)=0,0,10)</f>
        <v>10</v>
      </c>
      <c r="V763" s="3">
        <f>IF(INDEX([1]非R能力!$FH$9:$FH$558,D763)=0,0,5000)</f>
        <v>5000</v>
      </c>
      <c r="W763" s="3">
        <f>HLOOKUP(W$5,[2]人物技能基础!$O$3:$Q$553,$D763+1,0)</f>
        <v>3.637142857142857</v>
      </c>
      <c r="X763" s="3">
        <f>HLOOKUP(X$5,[2]人物技能基础!$O$3:$Q$553,$D763+1,0)</f>
        <v>2.0186428571428574</v>
      </c>
      <c r="Y763" s="3">
        <f>HLOOKUP(Y$5,[2]人物技能基础!$O$3:$Q$553,$D763+1,0)</f>
        <v>99.964285714285708</v>
      </c>
      <c r="Z763" s="3">
        <f t="shared" si="78"/>
        <v>11320385</v>
      </c>
      <c r="AA763" s="3">
        <f t="shared" si="79"/>
        <v>198693</v>
      </c>
      <c r="AB763" s="3">
        <f t="shared" si="80"/>
        <v>74229</v>
      </c>
      <c r="AC763" s="3">
        <f t="shared" si="81"/>
        <v>73368</v>
      </c>
      <c r="AD763" s="3">
        <f t="shared" si="82"/>
        <v>80881</v>
      </c>
    </row>
    <row r="764" spans="1:30" x14ac:dyDescent="0.15">
      <c r="A764" s="3">
        <v>759</v>
      </c>
      <c r="B764" s="3" t="str">
        <f t="shared" si="77"/>
        <v>通天塔759层boss</v>
      </c>
      <c r="C764" s="3">
        <f>INDEX([5]通天塔!$F$47:$F$1046,A764)</f>
        <v>550</v>
      </c>
      <c r="D764" s="3">
        <f t="shared" si="83"/>
        <v>550</v>
      </c>
      <c r="E764" s="3" t="s">
        <v>25</v>
      </c>
      <c r="F764" s="3" t="s">
        <v>26</v>
      </c>
      <c r="G764" s="3">
        <v>30</v>
      </c>
      <c r="H764" s="3">
        <v>30</v>
      </c>
      <c r="I764" s="3">
        <v>0.2</v>
      </c>
      <c r="J764" s="4">
        <v>0.7</v>
      </c>
      <c r="K764" s="4">
        <v>1</v>
      </c>
      <c r="L764" s="4">
        <v>5</v>
      </c>
      <c r="M764" s="3">
        <v>1</v>
      </c>
      <c r="N764" s="3">
        <v>2</v>
      </c>
      <c r="O764" s="3">
        <f>HLOOKUP(O$5,[1]非R能力!$B$8:$F$558,$D764+1,0)</f>
        <v>2674530.2363424227</v>
      </c>
      <c r="P764" s="3">
        <f>HLOOKUP(P$5,[1]非R能力!$B$8:$F$558,$D764+1,0)</f>
        <v>371147.94865448773</v>
      </c>
      <c r="Q764" s="3">
        <f>HLOOKUP(Q$5,[1]非R能力!$B$8:$F$558,$D764+1,0)</f>
        <v>180663.03073300805</v>
      </c>
      <c r="R764" s="3">
        <f>HLOOKUP(R$5,[1]非R能力!$B$8:$F$558,$D764+1,0)</f>
        <v>56616.730527455926</v>
      </c>
      <c r="S764" s="3">
        <f>HLOOKUP(S$5,[1]非R能力!$B$8:$F$558,$D764+1,0)</f>
        <v>73368.568621644255</v>
      </c>
      <c r="T764" s="3">
        <f>INDEX([1]非R能力!$H$9:$H$558,D764)</f>
        <v>74359.2083312342</v>
      </c>
      <c r="U764" s="3">
        <f>IF(INDEX([1]非R能力!$FK$9:$FK$558,D764)=0,0,10)</f>
        <v>10</v>
      </c>
      <c r="V764" s="3">
        <f>IF(INDEX([1]非R能力!$FH$9:$FH$558,D764)=0,0,5000)</f>
        <v>5000</v>
      </c>
      <c r="W764" s="3">
        <f>HLOOKUP(W$5,[2]人物技能基础!$O$3:$Q$553,$D764+1,0)</f>
        <v>3.637142857142857</v>
      </c>
      <c r="X764" s="3">
        <f>HLOOKUP(X$5,[2]人物技能基础!$O$3:$Q$553,$D764+1,0)</f>
        <v>2.0186428571428574</v>
      </c>
      <c r="Y764" s="3">
        <f>HLOOKUP(Y$5,[2]人物技能基础!$O$3:$Q$553,$D764+1,0)</f>
        <v>99.964285714285708</v>
      </c>
      <c r="Z764" s="3">
        <f t="shared" si="78"/>
        <v>11320385</v>
      </c>
      <c r="AA764" s="3">
        <f t="shared" si="79"/>
        <v>198693</v>
      </c>
      <c r="AB764" s="3">
        <f t="shared" si="80"/>
        <v>74229</v>
      </c>
      <c r="AC764" s="3">
        <f t="shared" si="81"/>
        <v>73368</v>
      </c>
      <c r="AD764" s="3">
        <f t="shared" si="82"/>
        <v>80881</v>
      </c>
    </row>
    <row r="765" spans="1:30" x14ac:dyDescent="0.15">
      <c r="A765" s="3">
        <v>760</v>
      </c>
      <c r="B765" s="3" t="str">
        <f t="shared" si="77"/>
        <v>通天塔760层boss</v>
      </c>
      <c r="C765" s="3">
        <f>INDEX([5]通天塔!$F$47:$F$1046,A765)</f>
        <v>550</v>
      </c>
      <c r="D765" s="3">
        <f t="shared" si="83"/>
        <v>550</v>
      </c>
      <c r="E765" s="3" t="s">
        <v>25</v>
      </c>
      <c r="F765" s="3" t="s">
        <v>26</v>
      </c>
      <c r="G765" s="3">
        <v>30</v>
      </c>
      <c r="H765" s="3">
        <v>30</v>
      </c>
      <c r="I765" s="3">
        <v>0.2</v>
      </c>
      <c r="J765" s="4">
        <v>0.7</v>
      </c>
      <c r="K765" s="4">
        <v>1</v>
      </c>
      <c r="L765" s="4">
        <v>5</v>
      </c>
      <c r="M765" s="3">
        <v>1</v>
      </c>
      <c r="N765" s="3">
        <v>2</v>
      </c>
      <c r="O765" s="3">
        <f>HLOOKUP(O$5,[1]非R能力!$B$8:$F$558,$D765+1,0)</f>
        <v>2674530.2363424227</v>
      </c>
      <c r="P765" s="3">
        <f>HLOOKUP(P$5,[1]非R能力!$B$8:$F$558,$D765+1,0)</f>
        <v>371147.94865448773</v>
      </c>
      <c r="Q765" s="3">
        <f>HLOOKUP(Q$5,[1]非R能力!$B$8:$F$558,$D765+1,0)</f>
        <v>180663.03073300805</v>
      </c>
      <c r="R765" s="3">
        <f>HLOOKUP(R$5,[1]非R能力!$B$8:$F$558,$D765+1,0)</f>
        <v>56616.730527455926</v>
      </c>
      <c r="S765" s="3">
        <f>HLOOKUP(S$5,[1]非R能力!$B$8:$F$558,$D765+1,0)</f>
        <v>73368.568621644255</v>
      </c>
      <c r="T765" s="3">
        <f>INDEX([1]非R能力!$H$9:$H$558,D765)</f>
        <v>74359.2083312342</v>
      </c>
      <c r="U765" s="3">
        <f>IF(INDEX([1]非R能力!$FK$9:$FK$558,D765)=0,0,10)</f>
        <v>10</v>
      </c>
      <c r="V765" s="3">
        <f>IF(INDEX([1]非R能力!$FH$9:$FH$558,D765)=0,0,5000)</f>
        <v>5000</v>
      </c>
      <c r="W765" s="3">
        <f>HLOOKUP(W$5,[2]人物技能基础!$O$3:$Q$553,$D765+1,0)</f>
        <v>3.637142857142857</v>
      </c>
      <c r="X765" s="3">
        <f>HLOOKUP(X$5,[2]人物技能基础!$O$3:$Q$553,$D765+1,0)</f>
        <v>2.0186428571428574</v>
      </c>
      <c r="Y765" s="3">
        <f>HLOOKUP(Y$5,[2]人物技能基础!$O$3:$Q$553,$D765+1,0)</f>
        <v>99.964285714285708</v>
      </c>
      <c r="Z765" s="3">
        <f t="shared" si="78"/>
        <v>11320385</v>
      </c>
      <c r="AA765" s="3">
        <f t="shared" si="79"/>
        <v>198693</v>
      </c>
      <c r="AB765" s="3">
        <f t="shared" si="80"/>
        <v>74229</v>
      </c>
      <c r="AC765" s="3">
        <f t="shared" si="81"/>
        <v>73368</v>
      </c>
      <c r="AD765" s="3">
        <f t="shared" si="82"/>
        <v>80881</v>
      </c>
    </row>
    <row r="766" spans="1:30" x14ac:dyDescent="0.15">
      <c r="A766" s="3">
        <v>761</v>
      </c>
      <c r="B766" s="3" t="str">
        <f t="shared" si="77"/>
        <v>通天塔761层boss</v>
      </c>
      <c r="C766" s="3">
        <f>INDEX([5]通天塔!$F$47:$F$1046,A766)</f>
        <v>550</v>
      </c>
      <c r="D766" s="3">
        <f t="shared" si="83"/>
        <v>550</v>
      </c>
      <c r="E766" s="3" t="s">
        <v>25</v>
      </c>
      <c r="F766" s="3" t="s">
        <v>26</v>
      </c>
      <c r="G766" s="3">
        <v>30</v>
      </c>
      <c r="H766" s="3">
        <v>30</v>
      </c>
      <c r="I766" s="3">
        <v>0.2</v>
      </c>
      <c r="J766" s="4">
        <v>0.7</v>
      </c>
      <c r="K766" s="4">
        <v>1</v>
      </c>
      <c r="L766" s="4">
        <v>5</v>
      </c>
      <c r="M766" s="3">
        <v>1</v>
      </c>
      <c r="N766" s="3">
        <v>2</v>
      </c>
      <c r="O766" s="3">
        <f>HLOOKUP(O$5,[1]非R能力!$B$8:$F$558,$D766+1,0)</f>
        <v>2674530.2363424227</v>
      </c>
      <c r="P766" s="3">
        <f>HLOOKUP(P$5,[1]非R能力!$B$8:$F$558,$D766+1,0)</f>
        <v>371147.94865448773</v>
      </c>
      <c r="Q766" s="3">
        <f>HLOOKUP(Q$5,[1]非R能力!$B$8:$F$558,$D766+1,0)</f>
        <v>180663.03073300805</v>
      </c>
      <c r="R766" s="3">
        <f>HLOOKUP(R$5,[1]非R能力!$B$8:$F$558,$D766+1,0)</f>
        <v>56616.730527455926</v>
      </c>
      <c r="S766" s="3">
        <f>HLOOKUP(S$5,[1]非R能力!$B$8:$F$558,$D766+1,0)</f>
        <v>73368.568621644255</v>
      </c>
      <c r="T766" s="3">
        <f>INDEX([1]非R能力!$H$9:$H$558,D766)</f>
        <v>74359.2083312342</v>
      </c>
      <c r="U766" s="3">
        <f>IF(INDEX([1]非R能力!$FK$9:$FK$558,D766)=0,0,10)</f>
        <v>10</v>
      </c>
      <c r="V766" s="3">
        <f>IF(INDEX([1]非R能力!$FH$9:$FH$558,D766)=0,0,5000)</f>
        <v>5000</v>
      </c>
      <c r="W766" s="3">
        <f>HLOOKUP(W$5,[2]人物技能基础!$O$3:$Q$553,$D766+1,0)</f>
        <v>3.637142857142857</v>
      </c>
      <c r="X766" s="3">
        <f>HLOOKUP(X$5,[2]人物技能基础!$O$3:$Q$553,$D766+1,0)</f>
        <v>2.0186428571428574</v>
      </c>
      <c r="Y766" s="3">
        <f>HLOOKUP(Y$5,[2]人物技能基础!$O$3:$Q$553,$D766+1,0)</f>
        <v>99.964285714285708</v>
      </c>
      <c r="Z766" s="3">
        <f t="shared" si="78"/>
        <v>11320385</v>
      </c>
      <c r="AA766" s="3">
        <f t="shared" si="79"/>
        <v>198693</v>
      </c>
      <c r="AB766" s="3">
        <f t="shared" si="80"/>
        <v>74229</v>
      </c>
      <c r="AC766" s="3">
        <f t="shared" si="81"/>
        <v>73368</v>
      </c>
      <c r="AD766" s="3">
        <f t="shared" si="82"/>
        <v>80881</v>
      </c>
    </row>
    <row r="767" spans="1:30" x14ac:dyDescent="0.15">
      <c r="A767" s="3">
        <v>762</v>
      </c>
      <c r="B767" s="3" t="str">
        <f t="shared" si="77"/>
        <v>通天塔762层boss</v>
      </c>
      <c r="C767" s="3">
        <f>INDEX([5]通天塔!$F$47:$F$1046,A767)</f>
        <v>550</v>
      </c>
      <c r="D767" s="3">
        <f t="shared" si="83"/>
        <v>550</v>
      </c>
      <c r="E767" s="3" t="s">
        <v>25</v>
      </c>
      <c r="F767" s="3" t="s">
        <v>26</v>
      </c>
      <c r="G767" s="3">
        <v>30</v>
      </c>
      <c r="H767" s="3">
        <v>30</v>
      </c>
      <c r="I767" s="3">
        <v>0.2</v>
      </c>
      <c r="J767" s="4">
        <v>0.7</v>
      </c>
      <c r="K767" s="4">
        <v>1</v>
      </c>
      <c r="L767" s="4">
        <v>5</v>
      </c>
      <c r="M767" s="3">
        <v>1</v>
      </c>
      <c r="N767" s="3">
        <v>2</v>
      </c>
      <c r="O767" s="3">
        <f>HLOOKUP(O$5,[1]非R能力!$B$8:$F$558,$D767+1,0)</f>
        <v>2674530.2363424227</v>
      </c>
      <c r="P767" s="3">
        <f>HLOOKUP(P$5,[1]非R能力!$B$8:$F$558,$D767+1,0)</f>
        <v>371147.94865448773</v>
      </c>
      <c r="Q767" s="3">
        <f>HLOOKUP(Q$5,[1]非R能力!$B$8:$F$558,$D767+1,0)</f>
        <v>180663.03073300805</v>
      </c>
      <c r="R767" s="3">
        <f>HLOOKUP(R$5,[1]非R能力!$B$8:$F$558,$D767+1,0)</f>
        <v>56616.730527455926</v>
      </c>
      <c r="S767" s="3">
        <f>HLOOKUP(S$5,[1]非R能力!$B$8:$F$558,$D767+1,0)</f>
        <v>73368.568621644255</v>
      </c>
      <c r="T767" s="3">
        <f>INDEX([1]非R能力!$H$9:$H$558,D767)</f>
        <v>74359.2083312342</v>
      </c>
      <c r="U767" s="3">
        <f>IF(INDEX([1]非R能力!$FK$9:$FK$558,D767)=0,0,10)</f>
        <v>10</v>
      </c>
      <c r="V767" s="3">
        <f>IF(INDEX([1]非R能力!$FH$9:$FH$558,D767)=0,0,5000)</f>
        <v>5000</v>
      </c>
      <c r="W767" s="3">
        <f>HLOOKUP(W$5,[2]人物技能基础!$O$3:$Q$553,$D767+1,0)</f>
        <v>3.637142857142857</v>
      </c>
      <c r="X767" s="3">
        <f>HLOOKUP(X$5,[2]人物技能基础!$O$3:$Q$553,$D767+1,0)</f>
        <v>2.0186428571428574</v>
      </c>
      <c r="Y767" s="3">
        <f>HLOOKUP(Y$5,[2]人物技能基础!$O$3:$Q$553,$D767+1,0)</f>
        <v>99.964285714285708</v>
      </c>
      <c r="Z767" s="3">
        <f t="shared" si="78"/>
        <v>11320385</v>
      </c>
      <c r="AA767" s="3">
        <f t="shared" si="79"/>
        <v>198693</v>
      </c>
      <c r="AB767" s="3">
        <f t="shared" si="80"/>
        <v>74229</v>
      </c>
      <c r="AC767" s="3">
        <f t="shared" si="81"/>
        <v>73368</v>
      </c>
      <c r="AD767" s="3">
        <f t="shared" si="82"/>
        <v>80881</v>
      </c>
    </row>
    <row r="768" spans="1:30" x14ac:dyDescent="0.15">
      <c r="A768" s="3">
        <v>763</v>
      </c>
      <c r="B768" s="3" t="str">
        <f t="shared" si="77"/>
        <v>通天塔763层boss</v>
      </c>
      <c r="C768" s="3">
        <f>INDEX([5]通天塔!$F$47:$F$1046,A768)</f>
        <v>550</v>
      </c>
      <c r="D768" s="3">
        <f t="shared" si="83"/>
        <v>550</v>
      </c>
      <c r="E768" s="3" t="s">
        <v>25</v>
      </c>
      <c r="F768" s="3" t="s">
        <v>26</v>
      </c>
      <c r="G768" s="3">
        <v>30</v>
      </c>
      <c r="H768" s="3">
        <v>30</v>
      </c>
      <c r="I768" s="3">
        <v>0.2</v>
      </c>
      <c r="J768" s="4">
        <v>0.7</v>
      </c>
      <c r="K768" s="4">
        <v>1</v>
      </c>
      <c r="L768" s="4">
        <v>5</v>
      </c>
      <c r="M768" s="3">
        <v>1</v>
      </c>
      <c r="N768" s="3">
        <v>2</v>
      </c>
      <c r="O768" s="3">
        <f>HLOOKUP(O$5,[1]非R能力!$B$8:$F$558,$D768+1,0)</f>
        <v>2674530.2363424227</v>
      </c>
      <c r="P768" s="3">
        <f>HLOOKUP(P$5,[1]非R能力!$B$8:$F$558,$D768+1,0)</f>
        <v>371147.94865448773</v>
      </c>
      <c r="Q768" s="3">
        <f>HLOOKUP(Q$5,[1]非R能力!$B$8:$F$558,$D768+1,0)</f>
        <v>180663.03073300805</v>
      </c>
      <c r="R768" s="3">
        <f>HLOOKUP(R$5,[1]非R能力!$B$8:$F$558,$D768+1,0)</f>
        <v>56616.730527455926</v>
      </c>
      <c r="S768" s="3">
        <f>HLOOKUP(S$5,[1]非R能力!$B$8:$F$558,$D768+1,0)</f>
        <v>73368.568621644255</v>
      </c>
      <c r="T768" s="3">
        <f>INDEX([1]非R能力!$H$9:$H$558,D768)</f>
        <v>74359.2083312342</v>
      </c>
      <c r="U768" s="3">
        <f>IF(INDEX([1]非R能力!$FK$9:$FK$558,D768)=0,0,10)</f>
        <v>10</v>
      </c>
      <c r="V768" s="3">
        <f>IF(INDEX([1]非R能力!$FH$9:$FH$558,D768)=0,0,5000)</f>
        <v>5000</v>
      </c>
      <c r="W768" s="3">
        <f>HLOOKUP(W$5,[2]人物技能基础!$O$3:$Q$553,$D768+1,0)</f>
        <v>3.637142857142857</v>
      </c>
      <c r="X768" s="3">
        <f>HLOOKUP(X$5,[2]人物技能基础!$O$3:$Q$553,$D768+1,0)</f>
        <v>2.0186428571428574</v>
      </c>
      <c r="Y768" s="3">
        <f>HLOOKUP(Y$5,[2]人物技能基础!$O$3:$Q$553,$D768+1,0)</f>
        <v>99.964285714285708</v>
      </c>
      <c r="Z768" s="3">
        <f t="shared" si="78"/>
        <v>11320385</v>
      </c>
      <c r="AA768" s="3">
        <f t="shared" si="79"/>
        <v>198693</v>
      </c>
      <c r="AB768" s="3">
        <f t="shared" si="80"/>
        <v>74229</v>
      </c>
      <c r="AC768" s="3">
        <f t="shared" si="81"/>
        <v>73368</v>
      </c>
      <c r="AD768" s="3">
        <f t="shared" si="82"/>
        <v>80881</v>
      </c>
    </row>
    <row r="769" spans="1:30" x14ac:dyDescent="0.15">
      <c r="A769" s="3">
        <v>764</v>
      </c>
      <c r="B769" s="3" t="str">
        <f t="shared" si="77"/>
        <v>通天塔764层boss</v>
      </c>
      <c r="C769" s="3">
        <f>INDEX([5]通天塔!$F$47:$F$1046,A769)</f>
        <v>550</v>
      </c>
      <c r="D769" s="3">
        <f t="shared" si="83"/>
        <v>550</v>
      </c>
      <c r="E769" s="3" t="s">
        <v>25</v>
      </c>
      <c r="F769" s="3" t="s">
        <v>26</v>
      </c>
      <c r="G769" s="3">
        <v>30</v>
      </c>
      <c r="H769" s="3">
        <v>30</v>
      </c>
      <c r="I769" s="3">
        <v>0.2</v>
      </c>
      <c r="J769" s="4">
        <v>0.7</v>
      </c>
      <c r="K769" s="4">
        <v>1</v>
      </c>
      <c r="L769" s="4">
        <v>5</v>
      </c>
      <c r="M769" s="3">
        <v>1</v>
      </c>
      <c r="N769" s="3">
        <v>2</v>
      </c>
      <c r="O769" s="3">
        <f>HLOOKUP(O$5,[1]非R能力!$B$8:$F$558,$D769+1,0)</f>
        <v>2674530.2363424227</v>
      </c>
      <c r="P769" s="3">
        <f>HLOOKUP(P$5,[1]非R能力!$B$8:$F$558,$D769+1,0)</f>
        <v>371147.94865448773</v>
      </c>
      <c r="Q769" s="3">
        <f>HLOOKUP(Q$5,[1]非R能力!$B$8:$F$558,$D769+1,0)</f>
        <v>180663.03073300805</v>
      </c>
      <c r="R769" s="3">
        <f>HLOOKUP(R$5,[1]非R能力!$B$8:$F$558,$D769+1,0)</f>
        <v>56616.730527455926</v>
      </c>
      <c r="S769" s="3">
        <f>HLOOKUP(S$5,[1]非R能力!$B$8:$F$558,$D769+1,0)</f>
        <v>73368.568621644255</v>
      </c>
      <c r="T769" s="3">
        <f>INDEX([1]非R能力!$H$9:$H$558,D769)</f>
        <v>74359.2083312342</v>
      </c>
      <c r="U769" s="3">
        <f>IF(INDEX([1]非R能力!$FK$9:$FK$558,D769)=0,0,10)</f>
        <v>10</v>
      </c>
      <c r="V769" s="3">
        <f>IF(INDEX([1]非R能力!$FH$9:$FH$558,D769)=0,0,5000)</f>
        <v>5000</v>
      </c>
      <c r="W769" s="3">
        <f>HLOOKUP(W$5,[2]人物技能基础!$O$3:$Q$553,$D769+1,0)</f>
        <v>3.637142857142857</v>
      </c>
      <c r="X769" s="3">
        <f>HLOOKUP(X$5,[2]人物技能基础!$O$3:$Q$553,$D769+1,0)</f>
        <v>2.0186428571428574</v>
      </c>
      <c r="Y769" s="3">
        <f>HLOOKUP(Y$5,[2]人物技能基础!$O$3:$Q$553,$D769+1,0)</f>
        <v>99.964285714285708</v>
      </c>
      <c r="Z769" s="3">
        <f t="shared" si="78"/>
        <v>11320385</v>
      </c>
      <c r="AA769" s="3">
        <f t="shared" si="79"/>
        <v>198693</v>
      </c>
      <c r="AB769" s="3">
        <f t="shared" si="80"/>
        <v>74229</v>
      </c>
      <c r="AC769" s="3">
        <f t="shared" si="81"/>
        <v>73368</v>
      </c>
      <c r="AD769" s="3">
        <f t="shared" si="82"/>
        <v>80881</v>
      </c>
    </row>
    <row r="770" spans="1:30" x14ac:dyDescent="0.15">
      <c r="A770" s="3">
        <v>765</v>
      </c>
      <c r="B770" s="3" t="str">
        <f t="shared" si="77"/>
        <v>通天塔765层boss</v>
      </c>
      <c r="C770" s="3">
        <f>INDEX([5]通天塔!$F$47:$F$1046,A770)</f>
        <v>550</v>
      </c>
      <c r="D770" s="3">
        <f t="shared" si="83"/>
        <v>550</v>
      </c>
      <c r="E770" s="3" t="s">
        <v>25</v>
      </c>
      <c r="F770" s="3" t="s">
        <v>26</v>
      </c>
      <c r="G770" s="3">
        <v>30</v>
      </c>
      <c r="H770" s="3">
        <v>30</v>
      </c>
      <c r="I770" s="3">
        <v>0.2</v>
      </c>
      <c r="J770" s="4">
        <v>0.7</v>
      </c>
      <c r="K770" s="4">
        <v>1</v>
      </c>
      <c r="L770" s="4">
        <v>5</v>
      </c>
      <c r="M770" s="3">
        <v>1</v>
      </c>
      <c r="N770" s="3">
        <v>2</v>
      </c>
      <c r="O770" s="3">
        <f>HLOOKUP(O$5,[1]非R能力!$B$8:$F$558,$D770+1,0)</f>
        <v>2674530.2363424227</v>
      </c>
      <c r="P770" s="3">
        <f>HLOOKUP(P$5,[1]非R能力!$B$8:$F$558,$D770+1,0)</f>
        <v>371147.94865448773</v>
      </c>
      <c r="Q770" s="3">
        <f>HLOOKUP(Q$5,[1]非R能力!$B$8:$F$558,$D770+1,0)</f>
        <v>180663.03073300805</v>
      </c>
      <c r="R770" s="3">
        <f>HLOOKUP(R$5,[1]非R能力!$B$8:$F$558,$D770+1,0)</f>
        <v>56616.730527455926</v>
      </c>
      <c r="S770" s="3">
        <f>HLOOKUP(S$5,[1]非R能力!$B$8:$F$558,$D770+1,0)</f>
        <v>73368.568621644255</v>
      </c>
      <c r="T770" s="3">
        <f>INDEX([1]非R能力!$H$9:$H$558,D770)</f>
        <v>74359.2083312342</v>
      </c>
      <c r="U770" s="3">
        <f>IF(INDEX([1]非R能力!$FK$9:$FK$558,D770)=0,0,10)</f>
        <v>10</v>
      </c>
      <c r="V770" s="3">
        <f>IF(INDEX([1]非R能力!$FH$9:$FH$558,D770)=0,0,5000)</f>
        <v>5000</v>
      </c>
      <c r="W770" s="3">
        <f>HLOOKUP(W$5,[2]人物技能基础!$O$3:$Q$553,$D770+1,0)</f>
        <v>3.637142857142857</v>
      </c>
      <c r="X770" s="3">
        <f>HLOOKUP(X$5,[2]人物技能基础!$O$3:$Q$553,$D770+1,0)</f>
        <v>2.0186428571428574</v>
      </c>
      <c r="Y770" s="3">
        <f>HLOOKUP(Y$5,[2]人物技能基础!$O$3:$Q$553,$D770+1,0)</f>
        <v>99.964285714285708</v>
      </c>
      <c r="Z770" s="3">
        <f t="shared" si="78"/>
        <v>11320385</v>
      </c>
      <c r="AA770" s="3">
        <f t="shared" si="79"/>
        <v>198693</v>
      </c>
      <c r="AB770" s="3">
        <f t="shared" si="80"/>
        <v>74229</v>
      </c>
      <c r="AC770" s="3">
        <f t="shared" si="81"/>
        <v>73368</v>
      </c>
      <c r="AD770" s="3">
        <f t="shared" si="82"/>
        <v>80881</v>
      </c>
    </row>
    <row r="771" spans="1:30" x14ac:dyDescent="0.15">
      <c r="A771" s="3">
        <v>766</v>
      </c>
      <c r="B771" s="3" t="str">
        <f t="shared" si="77"/>
        <v>通天塔766层boss</v>
      </c>
      <c r="C771" s="3">
        <f>INDEX([5]通天塔!$F$47:$F$1046,A771)</f>
        <v>550</v>
      </c>
      <c r="D771" s="3">
        <f t="shared" si="83"/>
        <v>550</v>
      </c>
      <c r="E771" s="3" t="s">
        <v>25</v>
      </c>
      <c r="F771" s="3" t="s">
        <v>26</v>
      </c>
      <c r="G771" s="3">
        <v>30</v>
      </c>
      <c r="H771" s="3">
        <v>30</v>
      </c>
      <c r="I771" s="3">
        <v>0.2</v>
      </c>
      <c r="J771" s="4">
        <v>0.7</v>
      </c>
      <c r="K771" s="4">
        <v>1</v>
      </c>
      <c r="L771" s="4">
        <v>5</v>
      </c>
      <c r="M771" s="3">
        <v>1</v>
      </c>
      <c r="N771" s="3">
        <v>2</v>
      </c>
      <c r="O771" s="3">
        <f>HLOOKUP(O$5,[1]非R能力!$B$8:$F$558,$D771+1,0)</f>
        <v>2674530.2363424227</v>
      </c>
      <c r="P771" s="3">
        <f>HLOOKUP(P$5,[1]非R能力!$B$8:$F$558,$D771+1,0)</f>
        <v>371147.94865448773</v>
      </c>
      <c r="Q771" s="3">
        <f>HLOOKUP(Q$5,[1]非R能力!$B$8:$F$558,$D771+1,0)</f>
        <v>180663.03073300805</v>
      </c>
      <c r="R771" s="3">
        <f>HLOOKUP(R$5,[1]非R能力!$B$8:$F$558,$D771+1,0)</f>
        <v>56616.730527455926</v>
      </c>
      <c r="S771" s="3">
        <f>HLOOKUP(S$5,[1]非R能力!$B$8:$F$558,$D771+1,0)</f>
        <v>73368.568621644255</v>
      </c>
      <c r="T771" s="3">
        <f>INDEX([1]非R能力!$H$9:$H$558,D771)</f>
        <v>74359.2083312342</v>
      </c>
      <c r="U771" s="3">
        <f>IF(INDEX([1]非R能力!$FK$9:$FK$558,D771)=0,0,10)</f>
        <v>10</v>
      </c>
      <c r="V771" s="3">
        <f>IF(INDEX([1]非R能力!$FH$9:$FH$558,D771)=0,0,5000)</f>
        <v>5000</v>
      </c>
      <c r="W771" s="3">
        <f>HLOOKUP(W$5,[2]人物技能基础!$O$3:$Q$553,$D771+1,0)</f>
        <v>3.637142857142857</v>
      </c>
      <c r="X771" s="3">
        <f>HLOOKUP(X$5,[2]人物技能基础!$O$3:$Q$553,$D771+1,0)</f>
        <v>2.0186428571428574</v>
      </c>
      <c r="Y771" s="3">
        <f>HLOOKUP(Y$5,[2]人物技能基础!$O$3:$Q$553,$D771+1,0)</f>
        <v>99.964285714285708</v>
      </c>
      <c r="Z771" s="3">
        <f t="shared" si="78"/>
        <v>11320385</v>
      </c>
      <c r="AA771" s="3">
        <f t="shared" si="79"/>
        <v>198693</v>
      </c>
      <c r="AB771" s="3">
        <f t="shared" si="80"/>
        <v>74229</v>
      </c>
      <c r="AC771" s="3">
        <f t="shared" si="81"/>
        <v>73368</v>
      </c>
      <c r="AD771" s="3">
        <f t="shared" si="82"/>
        <v>80881</v>
      </c>
    </row>
    <row r="772" spans="1:30" x14ac:dyDescent="0.15">
      <c r="A772" s="3">
        <v>767</v>
      </c>
      <c r="B772" s="3" t="str">
        <f t="shared" si="77"/>
        <v>通天塔767层boss</v>
      </c>
      <c r="C772" s="3">
        <f>INDEX([5]通天塔!$F$47:$F$1046,A772)</f>
        <v>550</v>
      </c>
      <c r="D772" s="3">
        <f t="shared" si="83"/>
        <v>550</v>
      </c>
      <c r="E772" s="3" t="s">
        <v>25</v>
      </c>
      <c r="F772" s="3" t="s">
        <v>26</v>
      </c>
      <c r="G772" s="3">
        <v>30</v>
      </c>
      <c r="H772" s="3">
        <v>30</v>
      </c>
      <c r="I772" s="3">
        <v>0.2</v>
      </c>
      <c r="J772" s="4">
        <v>0.7</v>
      </c>
      <c r="K772" s="4">
        <v>1</v>
      </c>
      <c r="L772" s="4">
        <v>5</v>
      </c>
      <c r="M772" s="3">
        <v>1</v>
      </c>
      <c r="N772" s="3">
        <v>2</v>
      </c>
      <c r="O772" s="3">
        <f>HLOOKUP(O$5,[1]非R能力!$B$8:$F$558,$D772+1,0)</f>
        <v>2674530.2363424227</v>
      </c>
      <c r="P772" s="3">
        <f>HLOOKUP(P$5,[1]非R能力!$B$8:$F$558,$D772+1,0)</f>
        <v>371147.94865448773</v>
      </c>
      <c r="Q772" s="3">
        <f>HLOOKUP(Q$5,[1]非R能力!$B$8:$F$558,$D772+1,0)</f>
        <v>180663.03073300805</v>
      </c>
      <c r="R772" s="3">
        <f>HLOOKUP(R$5,[1]非R能力!$B$8:$F$558,$D772+1,0)</f>
        <v>56616.730527455926</v>
      </c>
      <c r="S772" s="3">
        <f>HLOOKUP(S$5,[1]非R能力!$B$8:$F$558,$D772+1,0)</f>
        <v>73368.568621644255</v>
      </c>
      <c r="T772" s="3">
        <f>INDEX([1]非R能力!$H$9:$H$558,D772)</f>
        <v>74359.2083312342</v>
      </c>
      <c r="U772" s="3">
        <f>IF(INDEX([1]非R能力!$FK$9:$FK$558,D772)=0,0,10)</f>
        <v>10</v>
      </c>
      <c r="V772" s="3">
        <f>IF(INDEX([1]非R能力!$FH$9:$FH$558,D772)=0,0,5000)</f>
        <v>5000</v>
      </c>
      <c r="W772" s="3">
        <f>HLOOKUP(W$5,[2]人物技能基础!$O$3:$Q$553,$D772+1,0)</f>
        <v>3.637142857142857</v>
      </c>
      <c r="X772" s="3">
        <f>HLOOKUP(X$5,[2]人物技能基础!$O$3:$Q$553,$D772+1,0)</f>
        <v>2.0186428571428574</v>
      </c>
      <c r="Y772" s="3">
        <f>HLOOKUP(Y$5,[2]人物技能基础!$O$3:$Q$553,$D772+1,0)</f>
        <v>99.964285714285708</v>
      </c>
      <c r="Z772" s="3">
        <f t="shared" si="78"/>
        <v>11320385</v>
      </c>
      <c r="AA772" s="3">
        <f t="shared" si="79"/>
        <v>198693</v>
      </c>
      <c r="AB772" s="3">
        <f t="shared" si="80"/>
        <v>74229</v>
      </c>
      <c r="AC772" s="3">
        <f t="shared" si="81"/>
        <v>73368</v>
      </c>
      <c r="AD772" s="3">
        <f t="shared" si="82"/>
        <v>80881</v>
      </c>
    </row>
    <row r="773" spans="1:30" x14ac:dyDescent="0.15">
      <c r="A773" s="3">
        <v>768</v>
      </c>
      <c r="B773" s="3" t="str">
        <f t="shared" si="77"/>
        <v>通天塔768层boss</v>
      </c>
      <c r="C773" s="3">
        <f>INDEX([5]通天塔!$F$47:$F$1046,A773)</f>
        <v>550</v>
      </c>
      <c r="D773" s="3">
        <f t="shared" si="83"/>
        <v>550</v>
      </c>
      <c r="E773" s="3" t="s">
        <v>25</v>
      </c>
      <c r="F773" s="3" t="s">
        <v>26</v>
      </c>
      <c r="G773" s="3">
        <v>30</v>
      </c>
      <c r="H773" s="3">
        <v>30</v>
      </c>
      <c r="I773" s="3">
        <v>0.2</v>
      </c>
      <c r="J773" s="4">
        <v>0.7</v>
      </c>
      <c r="K773" s="4">
        <v>1</v>
      </c>
      <c r="L773" s="4">
        <v>5</v>
      </c>
      <c r="M773" s="3">
        <v>1</v>
      </c>
      <c r="N773" s="3">
        <v>2</v>
      </c>
      <c r="O773" s="3">
        <f>HLOOKUP(O$5,[1]非R能力!$B$8:$F$558,$D773+1,0)</f>
        <v>2674530.2363424227</v>
      </c>
      <c r="P773" s="3">
        <f>HLOOKUP(P$5,[1]非R能力!$B$8:$F$558,$D773+1,0)</f>
        <v>371147.94865448773</v>
      </c>
      <c r="Q773" s="3">
        <f>HLOOKUP(Q$5,[1]非R能力!$B$8:$F$558,$D773+1,0)</f>
        <v>180663.03073300805</v>
      </c>
      <c r="R773" s="3">
        <f>HLOOKUP(R$5,[1]非R能力!$B$8:$F$558,$D773+1,0)</f>
        <v>56616.730527455926</v>
      </c>
      <c r="S773" s="3">
        <f>HLOOKUP(S$5,[1]非R能力!$B$8:$F$558,$D773+1,0)</f>
        <v>73368.568621644255</v>
      </c>
      <c r="T773" s="3">
        <f>INDEX([1]非R能力!$H$9:$H$558,D773)</f>
        <v>74359.2083312342</v>
      </c>
      <c r="U773" s="3">
        <f>IF(INDEX([1]非R能力!$FK$9:$FK$558,D773)=0,0,10)</f>
        <v>10</v>
      </c>
      <c r="V773" s="3">
        <f>IF(INDEX([1]非R能力!$FH$9:$FH$558,D773)=0,0,5000)</f>
        <v>5000</v>
      </c>
      <c r="W773" s="3">
        <f>HLOOKUP(W$5,[2]人物技能基础!$O$3:$Q$553,$D773+1,0)</f>
        <v>3.637142857142857</v>
      </c>
      <c r="X773" s="3">
        <f>HLOOKUP(X$5,[2]人物技能基础!$O$3:$Q$553,$D773+1,0)</f>
        <v>2.0186428571428574</v>
      </c>
      <c r="Y773" s="3">
        <f>HLOOKUP(Y$5,[2]人物技能基础!$O$3:$Q$553,$D773+1,0)</f>
        <v>99.964285714285708</v>
      </c>
      <c r="Z773" s="3">
        <f t="shared" si="78"/>
        <v>11320385</v>
      </c>
      <c r="AA773" s="3">
        <f t="shared" si="79"/>
        <v>198693</v>
      </c>
      <c r="AB773" s="3">
        <f t="shared" si="80"/>
        <v>74229</v>
      </c>
      <c r="AC773" s="3">
        <f t="shared" si="81"/>
        <v>73368</v>
      </c>
      <c r="AD773" s="3">
        <f t="shared" si="82"/>
        <v>80881</v>
      </c>
    </row>
    <row r="774" spans="1:30" x14ac:dyDescent="0.15">
      <c r="A774" s="3">
        <v>769</v>
      </c>
      <c r="B774" s="3" t="str">
        <f t="shared" si="77"/>
        <v>通天塔769层boss</v>
      </c>
      <c r="C774" s="3">
        <f>INDEX([5]通天塔!$F$47:$F$1046,A774)</f>
        <v>550</v>
      </c>
      <c r="D774" s="3">
        <f t="shared" si="83"/>
        <v>550</v>
      </c>
      <c r="E774" s="3" t="s">
        <v>25</v>
      </c>
      <c r="F774" s="3" t="s">
        <v>26</v>
      </c>
      <c r="G774" s="3">
        <v>30</v>
      </c>
      <c r="H774" s="3">
        <v>30</v>
      </c>
      <c r="I774" s="3">
        <v>0.2</v>
      </c>
      <c r="J774" s="4">
        <v>0.7</v>
      </c>
      <c r="K774" s="4">
        <v>1</v>
      </c>
      <c r="L774" s="4">
        <v>5</v>
      </c>
      <c r="M774" s="3">
        <v>1</v>
      </c>
      <c r="N774" s="3">
        <v>2</v>
      </c>
      <c r="O774" s="3">
        <f>HLOOKUP(O$5,[1]非R能力!$B$8:$F$558,$D774+1,0)</f>
        <v>2674530.2363424227</v>
      </c>
      <c r="P774" s="3">
        <f>HLOOKUP(P$5,[1]非R能力!$B$8:$F$558,$D774+1,0)</f>
        <v>371147.94865448773</v>
      </c>
      <c r="Q774" s="3">
        <f>HLOOKUP(Q$5,[1]非R能力!$B$8:$F$558,$D774+1,0)</f>
        <v>180663.03073300805</v>
      </c>
      <c r="R774" s="3">
        <f>HLOOKUP(R$5,[1]非R能力!$B$8:$F$558,$D774+1,0)</f>
        <v>56616.730527455926</v>
      </c>
      <c r="S774" s="3">
        <f>HLOOKUP(S$5,[1]非R能力!$B$8:$F$558,$D774+1,0)</f>
        <v>73368.568621644255</v>
      </c>
      <c r="T774" s="3">
        <f>INDEX([1]非R能力!$H$9:$H$558,D774)</f>
        <v>74359.2083312342</v>
      </c>
      <c r="U774" s="3">
        <f>IF(INDEX([1]非R能力!$FK$9:$FK$558,D774)=0,0,10)</f>
        <v>10</v>
      </c>
      <c r="V774" s="3">
        <f>IF(INDEX([1]非R能力!$FH$9:$FH$558,D774)=0,0,5000)</f>
        <v>5000</v>
      </c>
      <c r="W774" s="3">
        <f>HLOOKUP(W$5,[2]人物技能基础!$O$3:$Q$553,$D774+1,0)</f>
        <v>3.637142857142857</v>
      </c>
      <c r="X774" s="3">
        <f>HLOOKUP(X$5,[2]人物技能基础!$O$3:$Q$553,$D774+1,0)</f>
        <v>2.0186428571428574</v>
      </c>
      <c r="Y774" s="3">
        <f>HLOOKUP(Y$5,[2]人物技能基础!$O$3:$Q$553,$D774+1,0)</f>
        <v>99.964285714285708</v>
      </c>
      <c r="Z774" s="3">
        <f t="shared" si="78"/>
        <v>11320385</v>
      </c>
      <c r="AA774" s="3">
        <f t="shared" si="79"/>
        <v>198693</v>
      </c>
      <c r="AB774" s="3">
        <f t="shared" si="80"/>
        <v>74229</v>
      </c>
      <c r="AC774" s="3">
        <f t="shared" si="81"/>
        <v>73368</v>
      </c>
      <c r="AD774" s="3">
        <f t="shared" si="82"/>
        <v>80881</v>
      </c>
    </row>
    <row r="775" spans="1:30" x14ac:dyDescent="0.15">
      <c r="A775" s="3">
        <v>770</v>
      </c>
      <c r="B775" s="3" t="str">
        <f t="shared" ref="B775:B838" si="84">"通天塔"&amp;A775&amp;"层boss"</f>
        <v>通天塔770层boss</v>
      </c>
      <c r="C775" s="3">
        <f>INDEX([5]通天塔!$F$47:$F$1046,A775)</f>
        <v>550</v>
      </c>
      <c r="D775" s="3">
        <f t="shared" si="83"/>
        <v>550</v>
      </c>
      <c r="E775" s="3" t="s">
        <v>25</v>
      </c>
      <c r="F775" s="3" t="s">
        <v>26</v>
      </c>
      <c r="G775" s="3">
        <v>30</v>
      </c>
      <c r="H775" s="3">
        <v>30</v>
      </c>
      <c r="I775" s="3">
        <v>0.2</v>
      </c>
      <c r="J775" s="4">
        <v>0.7</v>
      </c>
      <c r="K775" s="4">
        <v>1</v>
      </c>
      <c r="L775" s="4">
        <v>5</v>
      </c>
      <c r="M775" s="3">
        <v>1</v>
      </c>
      <c r="N775" s="3">
        <v>2</v>
      </c>
      <c r="O775" s="3">
        <f>HLOOKUP(O$5,[1]非R能力!$B$8:$F$558,$D775+1,0)</f>
        <v>2674530.2363424227</v>
      </c>
      <c r="P775" s="3">
        <f>HLOOKUP(P$5,[1]非R能力!$B$8:$F$558,$D775+1,0)</f>
        <v>371147.94865448773</v>
      </c>
      <c r="Q775" s="3">
        <f>HLOOKUP(Q$5,[1]非R能力!$B$8:$F$558,$D775+1,0)</f>
        <v>180663.03073300805</v>
      </c>
      <c r="R775" s="3">
        <f>HLOOKUP(R$5,[1]非R能力!$B$8:$F$558,$D775+1,0)</f>
        <v>56616.730527455926</v>
      </c>
      <c r="S775" s="3">
        <f>HLOOKUP(S$5,[1]非R能力!$B$8:$F$558,$D775+1,0)</f>
        <v>73368.568621644255</v>
      </c>
      <c r="T775" s="3">
        <f>INDEX([1]非R能力!$H$9:$H$558,D775)</f>
        <v>74359.2083312342</v>
      </c>
      <c r="U775" s="3">
        <f>IF(INDEX([1]非R能力!$FK$9:$FK$558,D775)=0,0,10)</f>
        <v>10</v>
      </c>
      <c r="V775" s="3">
        <f>IF(INDEX([1]非R能力!$FH$9:$FH$558,D775)=0,0,5000)</f>
        <v>5000</v>
      </c>
      <c r="W775" s="3">
        <f>HLOOKUP(W$5,[2]人物技能基础!$O$3:$Q$553,$D775+1,0)</f>
        <v>3.637142857142857</v>
      </c>
      <c r="X775" s="3">
        <f>HLOOKUP(X$5,[2]人物技能基础!$O$3:$Q$553,$D775+1,0)</f>
        <v>2.0186428571428574</v>
      </c>
      <c r="Y775" s="3">
        <f>HLOOKUP(Y$5,[2]人物技能基础!$O$3:$Q$553,$D775+1,0)</f>
        <v>99.964285714285708</v>
      </c>
      <c r="Z775" s="3">
        <f t="shared" ref="Z775:Z838" si="85">INT(((P775-AB775)*X775+(Y775+T775))*G775*J775*$D$2)</f>
        <v>11320385</v>
      </c>
      <c r="AA775" s="3">
        <f t="shared" ref="AA775:AA838" si="86">IF(H775=0,IF(U775=0,INT(Q775/5),IF(V775=0,INT(Q775/5),INT((V775/U775)/(1/N775*M775)/L775+Q775))),INT((IF(U775=0,0,V775/U775/(1/N775*M775))+O775/H775)/L775+Q775))</f>
        <v>198693</v>
      </c>
      <c r="AB775" s="3">
        <f t="shared" ref="AB775:AB838" si="87">INT(P775*I775)</f>
        <v>74229</v>
      </c>
      <c r="AC775" s="3">
        <f t="shared" ref="AC775:AC838" si="88">INT(K775*S775)</f>
        <v>73368</v>
      </c>
      <c r="AD775" s="3">
        <f t="shared" ref="AD775:AD838" si="89">INT(R775/J775)</f>
        <v>80881</v>
      </c>
    </row>
    <row r="776" spans="1:30" x14ac:dyDescent="0.15">
      <c r="A776" s="3">
        <v>771</v>
      </c>
      <c r="B776" s="3" t="str">
        <f t="shared" si="84"/>
        <v>通天塔771层boss</v>
      </c>
      <c r="C776" s="3">
        <f>INDEX([5]通天塔!$F$47:$F$1046,A776)</f>
        <v>550</v>
      </c>
      <c r="D776" s="3">
        <f t="shared" si="83"/>
        <v>550</v>
      </c>
      <c r="E776" s="3" t="s">
        <v>25</v>
      </c>
      <c r="F776" s="3" t="s">
        <v>26</v>
      </c>
      <c r="G776" s="3">
        <v>30</v>
      </c>
      <c r="H776" s="3">
        <v>30</v>
      </c>
      <c r="I776" s="3">
        <v>0.2</v>
      </c>
      <c r="J776" s="4">
        <v>0.7</v>
      </c>
      <c r="K776" s="4">
        <v>1</v>
      </c>
      <c r="L776" s="4">
        <v>5</v>
      </c>
      <c r="M776" s="3">
        <v>1</v>
      </c>
      <c r="N776" s="3">
        <v>2</v>
      </c>
      <c r="O776" s="3">
        <f>HLOOKUP(O$5,[1]非R能力!$B$8:$F$558,$D776+1,0)</f>
        <v>2674530.2363424227</v>
      </c>
      <c r="P776" s="3">
        <f>HLOOKUP(P$5,[1]非R能力!$B$8:$F$558,$D776+1,0)</f>
        <v>371147.94865448773</v>
      </c>
      <c r="Q776" s="3">
        <f>HLOOKUP(Q$5,[1]非R能力!$B$8:$F$558,$D776+1,0)</f>
        <v>180663.03073300805</v>
      </c>
      <c r="R776" s="3">
        <f>HLOOKUP(R$5,[1]非R能力!$B$8:$F$558,$D776+1,0)</f>
        <v>56616.730527455926</v>
      </c>
      <c r="S776" s="3">
        <f>HLOOKUP(S$5,[1]非R能力!$B$8:$F$558,$D776+1,0)</f>
        <v>73368.568621644255</v>
      </c>
      <c r="T776" s="3">
        <f>INDEX([1]非R能力!$H$9:$H$558,D776)</f>
        <v>74359.2083312342</v>
      </c>
      <c r="U776" s="3">
        <f>IF(INDEX([1]非R能力!$FK$9:$FK$558,D776)=0,0,10)</f>
        <v>10</v>
      </c>
      <c r="V776" s="3">
        <f>IF(INDEX([1]非R能力!$FH$9:$FH$558,D776)=0,0,5000)</f>
        <v>5000</v>
      </c>
      <c r="W776" s="3">
        <f>HLOOKUP(W$5,[2]人物技能基础!$O$3:$Q$553,$D776+1,0)</f>
        <v>3.637142857142857</v>
      </c>
      <c r="X776" s="3">
        <f>HLOOKUP(X$5,[2]人物技能基础!$O$3:$Q$553,$D776+1,0)</f>
        <v>2.0186428571428574</v>
      </c>
      <c r="Y776" s="3">
        <f>HLOOKUP(Y$5,[2]人物技能基础!$O$3:$Q$553,$D776+1,0)</f>
        <v>99.964285714285708</v>
      </c>
      <c r="Z776" s="3">
        <f t="shared" si="85"/>
        <v>11320385</v>
      </c>
      <c r="AA776" s="3">
        <f t="shared" si="86"/>
        <v>198693</v>
      </c>
      <c r="AB776" s="3">
        <f t="shared" si="87"/>
        <v>74229</v>
      </c>
      <c r="AC776" s="3">
        <f t="shared" si="88"/>
        <v>73368</v>
      </c>
      <c r="AD776" s="3">
        <f t="shared" si="89"/>
        <v>80881</v>
      </c>
    </row>
    <row r="777" spans="1:30" x14ac:dyDescent="0.15">
      <c r="A777" s="3">
        <v>772</v>
      </c>
      <c r="B777" s="3" t="str">
        <f t="shared" si="84"/>
        <v>通天塔772层boss</v>
      </c>
      <c r="C777" s="3">
        <f>INDEX([5]通天塔!$F$47:$F$1046,A777)</f>
        <v>550</v>
      </c>
      <c r="D777" s="3">
        <f t="shared" ref="D777:D840" si="90">C777</f>
        <v>550</v>
      </c>
      <c r="E777" s="3" t="s">
        <v>25</v>
      </c>
      <c r="F777" s="3" t="s">
        <v>26</v>
      </c>
      <c r="G777" s="3">
        <v>30</v>
      </c>
      <c r="H777" s="3">
        <v>30</v>
      </c>
      <c r="I777" s="3">
        <v>0.2</v>
      </c>
      <c r="J777" s="4">
        <v>0.7</v>
      </c>
      <c r="K777" s="4">
        <v>1</v>
      </c>
      <c r="L777" s="4">
        <v>5</v>
      </c>
      <c r="M777" s="3">
        <v>1</v>
      </c>
      <c r="N777" s="3">
        <v>2</v>
      </c>
      <c r="O777" s="3">
        <f>HLOOKUP(O$5,[1]非R能力!$B$8:$F$558,$D777+1,0)</f>
        <v>2674530.2363424227</v>
      </c>
      <c r="P777" s="3">
        <f>HLOOKUP(P$5,[1]非R能力!$B$8:$F$558,$D777+1,0)</f>
        <v>371147.94865448773</v>
      </c>
      <c r="Q777" s="3">
        <f>HLOOKUP(Q$5,[1]非R能力!$B$8:$F$558,$D777+1,0)</f>
        <v>180663.03073300805</v>
      </c>
      <c r="R777" s="3">
        <f>HLOOKUP(R$5,[1]非R能力!$B$8:$F$558,$D777+1,0)</f>
        <v>56616.730527455926</v>
      </c>
      <c r="S777" s="3">
        <f>HLOOKUP(S$5,[1]非R能力!$B$8:$F$558,$D777+1,0)</f>
        <v>73368.568621644255</v>
      </c>
      <c r="T777" s="3">
        <f>INDEX([1]非R能力!$H$9:$H$558,D777)</f>
        <v>74359.2083312342</v>
      </c>
      <c r="U777" s="3">
        <f>IF(INDEX([1]非R能力!$FK$9:$FK$558,D777)=0,0,10)</f>
        <v>10</v>
      </c>
      <c r="V777" s="3">
        <f>IF(INDEX([1]非R能力!$FH$9:$FH$558,D777)=0,0,5000)</f>
        <v>5000</v>
      </c>
      <c r="W777" s="3">
        <f>HLOOKUP(W$5,[2]人物技能基础!$O$3:$Q$553,$D777+1,0)</f>
        <v>3.637142857142857</v>
      </c>
      <c r="X777" s="3">
        <f>HLOOKUP(X$5,[2]人物技能基础!$O$3:$Q$553,$D777+1,0)</f>
        <v>2.0186428571428574</v>
      </c>
      <c r="Y777" s="3">
        <f>HLOOKUP(Y$5,[2]人物技能基础!$O$3:$Q$553,$D777+1,0)</f>
        <v>99.964285714285708</v>
      </c>
      <c r="Z777" s="3">
        <f t="shared" si="85"/>
        <v>11320385</v>
      </c>
      <c r="AA777" s="3">
        <f t="shared" si="86"/>
        <v>198693</v>
      </c>
      <c r="AB777" s="3">
        <f t="shared" si="87"/>
        <v>74229</v>
      </c>
      <c r="AC777" s="3">
        <f t="shared" si="88"/>
        <v>73368</v>
      </c>
      <c r="AD777" s="3">
        <f t="shared" si="89"/>
        <v>80881</v>
      </c>
    </row>
    <row r="778" spans="1:30" x14ac:dyDescent="0.15">
      <c r="A778" s="3">
        <v>773</v>
      </c>
      <c r="B778" s="3" t="str">
        <f t="shared" si="84"/>
        <v>通天塔773层boss</v>
      </c>
      <c r="C778" s="3">
        <f>INDEX([5]通天塔!$F$47:$F$1046,A778)</f>
        <v>550</v>
      </c>
      <c r="D778" s="3">
        <f t="shared" si="90"/>
        <v>550</v>
      </c>
      <c r="E778" s="3" t="s">
        <v>25</v>
      </c>
      <c r="F778" s="3" t="s">
        <v>26</v>
      </c>
      <c r="G778" s="3">
        <v>30</v>
      </c>
      <c r="H778" s="3">
        <v>30</v>
      </c>
      <c r="I778" s="3">
        <v>0.2</v>
      </c>
      <c r="J778" s="4">
        <v>0.7</v>
      </c>
      <c r="K778" s="4">
        <v>1</v>
      </c>
      <c r="L778" s="4">
        <v>5</v>
      </c>
      <c r="M778" s="3">
        <v>1</v>
      </c>
      <c r="N778" s="3">
        <v>2</v>
      </c>
      <c r="O778" s="3">
        <f>HLOOKUP(O$5,[1]非R能力!$B$8:$F$558,$D778+1,0)</f>
        <v>2674530.2363424227</v>
      </c>
      <c r="P778" s="3">
        <f>HLOOKUP(P$5,[1]非R能力!$B$8:$F$558,$D778+1,0)</f>
        <v>371147.94865448773</v>
      </c>
      <c r="Q778" s="3">
        <f>HLOOKUP(Q$5,[1]非R能力!$B$8:$F$558,$D778+1,0)</f>
        <v>180663.03073300805</v>
      </c>
      <c r="R778" s="3">
        <f>HLOOKUP(R$5,[1]非R能力!$B$8:$F$558,$D778+1,0)</f>
        <v>56616.730527455926</v>
      </c>
      <c r="S778" s="3">
        <f>HLOOKUP(S$5,[1]非R能力!$B$8:$F$558,$D778+1,0)</f>
        <v>73368.568621644255</v>
      </c>
      <c r="T778" s="3">
        <f>INDEX([1]非R能力!$H$9:$H$558,D778)</f>
        <v>74359.2083312342</v>
      </c>
      <c r="U778" s="3">
        <f>IF(INDEX([1]非R能力!$FK$9:$FK$558,D778)=0,0,10)</f>
        <v>10</v>
      </c>
      <c r="V778" s="3">
        <f>IF(INDEX([1]非R能力!$FH$9:$FH$558,D778)=0,0,5000)</f>
        <v>5000</v>
      </c>
      <c r="W778" s="3">
        <f>HLOOKUP(W$5,[2]人物技能基础!$O$3:$Q$553,$D778+1,0)</f>
        <v>3.637142857142857</v>
      </c>
      <c r="X778" s="3">
        <f>HLOOKUP(X$5,[2]人物技能基础!$O$3:$Q$553,$D778+1,0)</f>
        <v>2.0186428571428574</v>
      </c>
      <c r="Y778" s="3">
        <f>HLOOKUP(Y$5,[2]人物技能基础!$O$3:$Q$553,$D778+1,0)</f>
        <v>99.964285714285708</v>
      </c>
      <c r="Z778" s="3">
        <f t="shared" si="85"/>
        <v>11320385</v>
      </c>
      <c r="AA778" s="3">
        <f t="shared" si="86"/>
        <v>198693</v>
      </c>
      <c r="AB778" s="3">
        <f t="shared" si="87"/>
        <v>74229</v>
      </c>
      <c r="AC778" s="3">
        <f t="shared" si="88"/>
        <v>73368</v>
      </c>
      <c r="AD778" s="3">
        <f t="shared" si="89"/>
        <v>80881</v>
      </c>
    </row>
    <row r="779" spans="1:30" x14ac:dyDescent="0.15">
      <c r="A779" s="3">
        <v>774</v>
      </c>
      <c r="B779" s="3" t="str">
        <f t="shared" si="84"/>
        <v>通天塔774层boss</v>
      </c>
      <c r="C779" s="3">
        <f>INDEX([5]通天塔!$F$47:$F$1046,A779)</f>
        <v>550</v>
      </c>
      <c r="D779" s="3">
        <f t="shared" si="90"/>
        <v>550</v>
      </c>
      <c r="E779" s="3" t="s">
        <v>25</v>
      </c>
      <c r="F779" s="3" t="s">
        <v>26</v>
      </c>
      <c r="G779" s="3">
        <v>30</v>
      </c>
      <c r="H779" s="3">
        <v>30</v>
      </c>
      <c r="I779" s="3">
        <v>0.2</v>
      </c>
      <c r="J779" s="4">
        <v>0.7</v>
      </c>
      <c r="K779" s="4">
        <v>1</v>
      </c>
      <c r="L779" s="4">
        <v>5</v>
      </c>
      <c r="M779" s="3">
        <v>1</v>
      </c>
      <c r="N779" s="3">
        <v>2</v>
      </c>
      <c r="O779" s="3">
        <f>HLOOKUP(O$5,[1]非R能力!$B$8:$F$558,$D779+1,0)</f>
        <v>2674530.2363424227</v>
      </c>
      <c r="P779" s="3">
        <f>HLOOKUP(P$5,[1]非R能力!$B$8:$F$558,$D779+1,0)</f>
        <v>371147.94865448773</v>
      </c>
      <c r="Q779" s="3">
        <f>HLOOKUP(Q$5,[1]非R能力!$B$8:$F$558,$D779+1,0)</f>
        <v>180663.03073300805</v>
      </c>
      <c r="R779" s="3">
        <f>HLOOKUP(R$5,[1]非R能力!$B$8:$F$558,$D779+1,0)</f>
        <v>56616.730527455926</v>
      </c>
      <c r="S779" s="3">
        <f>HLOOKUP(S$5,[1]非R能力!$B$8:$F$558,$D779+1,0)</f>
        <v>73368.568621644255</v>
      </c>
      <c r="T779" s="3">
        <f>INDEX([1]非R能力!$H$9:$H$558,D779)</f>
        <v>74359.2083312342</v>
      </c>
      <c r="U779" s="3">
        <f>IF(INDEX([1]非R能力!$FK$9:$FK$558,D779)=0,0,10)</f>
        <v>10</v>
      </c>
      <c r="V779" s="3">
        <f>IF(INDEX([1]非R能力!$FH$9:$FH$558,D779)=0,0,5000)</f>
        <v>5000</v>
      </c>
      <c r="W779" s="3">
        <f>HLOOKUP(W$5,[2]人物技能基础!$O$3:$Q$553,$D779+1,0)</f>
        <v>3.637142857142857</v>
      </c>
      <c r="X779" s="3">
        <f>HLOOKUP(X$5,[2]人物技能基础!$O$3:$Q$553,$D779+1,0)</f>
        <v>2.0186428571428574</v>
      </c>
      <c r="Y779" s="3">
        <f>HLOOKUP(Y$5,[2]人物技能基础!$O$3:$Q$553,$D779+1,0)</f>
        <v>99.964285714285708</v>
      </c>
      <c r="Z779" s="3">
        <f t="shared" si="85"/>
        <v>11320385</v>
      </c>
      <c r="AA779" s="3">
        <f t="shared" si="86"/>
        <v>198693</v>
      </c>
      <c r="AB779" s="3">
        <f t="shared" si="87"/>
        <v>74229</v>
      </c>
      <c r="AC779" s="3">
        <f t="shared" si="88"/>
        <v>73368</v>
      </c>
      <c r="AD779" s="3">
        <f t="shared" si="89"/>
        <v>80881</v>
      </c>
    </row>
    <row r="780" spans="1:30" x14ac:dyDescent="0.15">
      <c r="A780" s="3">
        <v>775</v>
      </c>
      <c r="B780" s="3" t="str">
        <f t="shared" si="84"/>
        <v>通天塔775层boss</v>
      </c>
      <c r="C780" s="3">
        <f>INDEX([5]通天塔!$F$47:$F$1046,A780)</f>
        <v>550</v>
      </c>
      <c r="D780" s="3">
        <f t="shared" si="90"/>
        <v>550</v>
      </c>
      <c r="E780" s="3" t="s">
        <v>25</v>
      </c>
      <c r="F780" s="3" t="s">
        <v>26</v>
      </c>
      <c r="G780" s="3">
        <v>30</v>
      </c>
      <c r="H780" s="3">
        <v>30</v>
      </c>
      <c r="I780" s="3">
        <v>0.2</v>
      </c>
      <c r="J780" s="4">
        <v>0.7</v>
      </c>
      <c r="K780" s="4">
        <v>1</v>
      </c>
      <c r="L780" s="4">
        <v>5</v>
      </c>
      <c r="M780" s="3">
        <v>1</v>
      </c>
      <c r="N780" s="3">
        <v>2</v>
      </c>
      <c r="O780" s="3">
        <f>HLOOKUP(O$5,[1]非R能力!$B$8:$F$558,$D780+1,0)</f>
        <v>2674530.2363424227</v>
      </c>
      <c r="P780" s="3">
        <f>HLOOKUP(P$5,[1]非R能力!$B$8:$F$558,$D780+1,0)</f>
        <v>371147.94865448773</v>
      </c>
      <c r="Q780" s="3">
        <f>HLOOKUP(Q$5,[1]非R能力!$B$8:$F$558,$D780+1,0)</f>
        <v>180663.03073300805</v>
      </c>
      <c r="R780" s="3">
        <f>HLOOKUP(R$5,[1]非R能力!$B$8:$F$558,$D780+1,0)</f>
        <v>56616.730527455926</v>
      </c>
      <c r="S780" s="3">
        <f>HLOOKUP(S$5,[1]非R能力!$B$8:$F$558,$D780+1,0)</f>
        <v>73368.568621644255</v>
      </c>
      <c r="T780" s="3">
        <f>INDEX([1]非R能力!$H$9:$H$558,D780)</f>
        <v>74359.2083312342</v>
      </c>
      <c r="U780" s="3">
        <f>IF(INDEX([1]非R能力!$FK$9:$FK$558,D780)=0,0,10)</f>
        <v>10</v>
      </c>
      <c r="V780" s="3">
        <f>IF(INDEX([1]非R能力!$FH$9:$FH$558,D780)=0,0,5000)</f>
        <v>5000</v>
      </c>
      <c r="W780" s="3">
        <f>HLOOKUP(W$5,[2]人物技能基础!$O$3:$Q$553,$D780+1,0)</f>
        <v>3.637142857142857</v>
      </c>
      <c r="X780" s="3">
        <f>HLOOKUP(X$5,[2]人物技能基础!$O$3:$Q$553,$D780+1,0)</f>
        <v>2.0186428571428574</v>
      </c>
      <c r="Y780" s="3">
        <f>HLOOKUP(Y$5,[2]人物技能基础!$O$3:$Q$553,$D780+1,0)</f>
        <v>99.964285714285708</v>
      </c>
      <c r="Z780" s="3">
        <f t="shared" si="85"/>
        <v>11320385</v>
      </c>
      <c r="AA780" s="3">
        <f t="shared" si="86"/>
        <v>198693</v>
      </c>
      <c r="AB780" s="3">
        <f t="shared" si="87"/>
        <v>74229</v>
      </c>
      <c r="AC780" s="3">
        <f t="shared" si="88"/>
        <v>73368</v>
      </c>
      <c r="AD780" s="3">
        <f t="shared" si="89"/>
        <v>80881</v>
      </c>
    </row>
    <row r="781" spans="1:30" x14ac:dyDescent="0.15">
      <c r="A781" s="3">
        <v>776</v>
      </c>
      <c r="B781" s="3" t="str">
        <f t="shared" si="84"/>
        <v>通天塔776层boss</v>
      </c>
      <c r="C781" s="3">
        <f>INDEX([5]通天塔!$F$47:$F$1046,A781)</f>
        <v>550</v>
      </c>
      <c r="D781" s="3">
        <f t="shared" si="90"/>
        <v>550</v>
      </c>
      <c r="E781" s="3" t="s">
        <v>25</v>
      </c>
      <c r="F781" s="3" t="s">
        <v>26</v>
      </c>
      <c r="G781" s="3">
        <v>30</v>
      </c>
      <c r="H781" s="3">
        <v>30</v>
      </c>
      <c r="I781" s="3">
        <v>0.2</v>
      </c>
      <c r="J781" s="4">
        <v>0.7</v>
      </c>
      <c r="K781" s="4">
        <v>1</v>
      </c>
      <c r="L781" s="4">
        <v>5</v>
      </c>
      <c r="M781" s="3">
        <v>1</v>
      </c>
      <c r="N781" s="3">
        <v>2</v>
      </c>
      <c r="O781" s="3">
        <f>HLOOKUP(O$5,[1]非R能力!$B$8:$F$558,$D781+1,0)</f>
        <v>2674530.2363424227</v>
      </c>
      <c r="P781" s="3">
        <f>HLOOKUP(P$5,[1]非R能力!$B$8:$F$558,$D781+1,0)</f>
        <v>371147.94865448773</v>
      </c>
      <c r="Q781" s="3">
        <f>HLOOKUP(Q$5,[1]非R能力!$B$8:$F$558,$D781+1,0)</f>
        <v>180663.03073300805</v>
      </c>
      <c r="R781" s="3">
        <f>HLOOKUP(R$5,[1]非R能力!$B$8:$F$558,$D781+1,0)</f>
        <v>56616.730527455926</v>
      </c>
      <c r="S781" s="3">
        <f>HLOOKUP(S$5,[1]非R能力!$B$8:$F$558,$D781+1,0)</f>
        <v>73368.568621644255</v>
      </c>
      <c r="T781" s="3">
        <f>INDEX([1]非R能力!$H$9:$H$558,D781)</f>
        <v>74359.2083312342</v>
      </c>
      <c r="U781" s="3">
        <f>IF(INDEX([1]非R能力!$FK$9:$FK$558,D781)=0,0,10)</f>
        <v>10</v>
      </c>
      <c r="V781" s="3">
        <f>IF(INDEX([1]非R能力!$FH$9:$FH$558,D781)=0,0,5000)</f>
        <v>5000</v>
      </c>
      <c r="W781" s="3">
        <f>HLOOKUP(W$5,[2]人物技能基础!$O$3:$Q$553,$D781+1,0)</f>
        <v>3.637142857142857</v>
      </c>
      <c r="X781" s="3">
        <f>HLOOKUP(X$5,[2]人物技能基础!$O$3:$Q$553,$D781+1,0)</f>
        <v>2.0186428571428574</v>
      </c>
      <c r="Y781" s="3">
        <f>HLOOKUP(Y$5,[2]人物技能基础!$O$3:$Q$553,$D781+1,0)</f>
        <v>99.964285714285708</v>
      </c>
      <c r="Z781" s="3">
        <f t="shared" si="85"/>
        <v>11320385</v>
      </c>
      <c r="AA781" s="3">
        <f t="shared" si="86"/>
        <v>198693</v>
      </c>
      <c r="AB781" s="3">
        <f t="shared" si="87"/>
        <v>74229</v>
      </c>
      <c r="AC781" s="3">
        <f t="shared" si="88"/>
        <v>73368</v>
      </c>
      <c r="AD781" s="3">
        <f t="shared" si="89"/>
        <v>80881</v>
      </c>
    </row>
    <row r="782" spans="1:30" x14ac:dyDescent="0.15">
      <c r="A782" s="3">
        <v>777</v>
      </c>
      <c r="B782" s="3" t="str">
        <f t="shared" si="84"/>
        <v>通天塔777层boss</v>
      </c>
      <c r="C782" s="3">
        <f>INDEX([5]通天塔!$F$47:$F$1046,A782)</f>
        <v>550</v>
      </c>
      <c r="D782" s="3">
        <f t="shared" si="90"/>
        <v>550</v>
      </c>
      <c r="E782" s="3" t="s">
        <v>25</v>
      </c>
      <c r="F782" s="3" t="s">
        <v>26</v>
      </c>
      <c r="G782" s="3">
        <v>30</v>
      </c>
      <c r="H782" s="3">
        <v>30</v>
      </c>
      <c r="I782" s="3">
        <v>0.2</v>
      </c>
      <c r="J782" s="4">
        <v>0.7</v>
      </c>
      <c r="K782" s="4">
        <v>1</v>
      </c>
      <c r="L782" s="4">
        <v>5</v>
      </c>
      <c r="M782" s="3">
        <v>1</v>
      </c>
      <c r="N782" s="3">
        <v>2</v>
      </c>
      <c r="O782" s="3">
        <f>HLOOKUP(O$5,[1]非R能力!$B$8:$F$558,$D782+1,0)</f>
        <v>2674530.2363424227</v>
      </c>
      <c r="P782" s="3">
        <f>HLOOKUP(P$5,[1]非R能力!$B$8:$F$558,$D782+1,0)</f>
        <v>371147.94865448773</v>
      </c>
      <c r="Q782" s="3">
        <f>HLOOKUP(Q$5,[1]非R能力!$B$8:$F$558,$D782+1,0)</f>
        <v>180663.03073300805</v>
      </c>
      <c r="R782" s="3">
        <f>HLOOKUP(R$5,[1]非R能力!$B$8:$F$558,$D782+1,0)</f>
        <v>56616.730527455926</v>
      </c>
      <c r="S782" s="3">
        <f>HLOOKUP(S$5,[1]非R能力!$B$8:$F$558,$D782+1,0)</f>
        <v>73368.568621644255</v>
      </c>
      <c r="T782" s="3">
        <f>INDEX([1]非R能力!$H$9:$H$558,D782)</f>
        <v>74359.2083312342</v>
      </c>
      <c r="U782" s="3">
        <f>IF(INDEX([1]非R能力!$FK$9:$FK$558,D782)=0,0,10)</f>
        <v>10</v>
      </c>
      <c r="V782" s="3">
        <f>IF(INDEX([1]非R能力!$FH$9:$FH$558,D782)=0,0,5000)</f>
        <v>5000</v>
      </c>
      <c r="W782" s="3">
        <f>HLOOKUP(W$5,[2]人物技能基础!$O$3:$Q$553,$D782+1,0)</f>
        <v>3.637142857142857</v>
      </c>
      <c r="X782" s="3">
        <f>HLOOKUP(X$5,[2]人物技能基础!$O$3:$Q$553,$D782+1,0)</f>
        <v>2.0186428571428574</v>
      </c>
      <c r="Y782" s="3">
        <f>HLOOKUP(Y$5,[2]人物技能基础!$O$3:$Q$553,$D782+1,0)</f>
        <v>99.964285714285708</v>
      </c>
      <c r="Z782" s="3">
        <f t="shared" si="85"/>
        <v>11320385</v>
      </c>
      <c r="AA782" s="3">
        <f t="shared" si="86"/>
        <v>198693</v>
      </c>
      <c r="AB782" s="3">
        <f t="shared" si="87"/>
        <v>74229</v>
      </c>
      <c r="AC782" s="3">
        <f t="shared" si="88"/>
        <v>73368</v>
      </c>
      <c r="AD782" s="3">
        <f t="shared" si="89"/>
        <v>80881</v>
      </c>
    </row>
    <row r="783" spans="1:30" x14ac:dyDescent="0.15">
      <c r="A783" s="3">
        <v>778</v>
      </c>
      <c r="B783" s="3" t="str">
        <f t="shared" si="84"/>
        <v>通天塔778层boss</v>
      </c>
      <c r="C783" s="3">
        <f>INDEX([5]通天塔!$F$47:$F$1046,A783)</f>
        <v>550</v>
      </c>
      <c r="D783" s="3">
        <f t="shared" si="90"/>
        <v>550</v>
      </c>
      <c r="E783" s="3" t="s">
        <v>25</v>
      </c>
      <c r="F783" s="3" t="s">
        <v>26</v>
      </c>
      <c r="G783" s="3">
        <v>30</v>
      </c>
      <c r="H783" s="3">
        <v>30</v>
      </c>
      <c r="I783" s="3">
        <v>0.2</v>
      </c>
      <c r="J783" s="4">
        <v>0.7</v>
      </c>
      <c r="K783" s="4">
        <v>1</v>
      </c>
      <c r="L783" s="4">
        <v>5</v>
      </c>
      <c r="M783" s="3">
        <v>1</v>
      </c>
      <c r="N783" s="3">
        <v>2</v>
      </c>
      <c r="O783" s="3">
        <f>HLOOKUP(O$5,[1]非R能力!$B$8:$F$558,$D783+1,0)</f>
        <v>2674530.2363424227</v>
      </c>
      <c r="P783" s="3">
        <f>HLOOKUP(P$5,[1]非R能力!$B$8:$F$558,$D783+1,0)</f>
        <v>371147.94865448773</v>
      </c>
      <c r="Q783" s="3">
        <f>HLOOKUP(Q$5,[1]非R能力!$B$8:$F$558,$D783+1,0)</f>
        <v>180663.03073300805</v>
      </c>
      <c r="R783" s="3">
        <f>HLOOKUP(R$5,[1]非R能力!$B$8:$F$558,$D783+1,0)</f>
        <v>56616.730527455926</v>
      </c>
      <c r="S783" s="3">
        <f>HLOOKUP(S$5,[1]非R能力!$B$8:$F$558,$D783+1,0)</f>
        <v>73368.568621644255</v>
      </c>
      <c r="T783" s="3">
        <f>INDEX([1]非R能力!$H$9:$H$558,D783)</f>
        <v>74359.2083312342</v>
      </c>
      <c r="U783" s="3">
        <f>IF(INDEX([1]非R能力!$FK$9:$FK$558,D783)=0,0,10)</f>
        <v>10</v>
      </c>
      <c r="V783" s="3">
        <f>IF(INDEX([1]非R能力!$FH$9:$FH$558,D783)=0,0,5000)</f>
        <v>5000</v>
      </c>
      <c r="W783" s="3">
        <f>HLOOKUP(W$5,[2]人物技能基础!$O$3:$Q$553,$D783+1,0)</f>
        <v>3.637142857142857</v>
      </c>
      <c r="X783" s="3">
        <f>HLOOKUP(X$5,[2]人物技能基础!$O$3:$Q$553,$D783+1,0)</f>
        <v>2.0186428571428574</v>
      </c>
      <c r="Y783" s="3">
        <f>HLOOKUP(Y$5,[2]人物技能基础!$O$3:$Q$553,$D783+1,0)</f>
        <v>99.964285714285708</v>
      </c>
      <c r="Z783" s="3">
        <f t="shared" si="85"/>
        <v>11320385</v>
      </c>
      <c r="AA783" s="3">
        <f t="shared" si="86"/>
        <v>198693</v>
      </c>
      <c r="AB783" s="3">
        <f t="shared" si="87"/>
        <v>74229</v>
      </c>
      <c r="AC783" s="3">
        <f t="shared" si="88"/>
        <v>73368</v>
      </c>
      <c r="AD783" s="3">
        <f t="shared" si="89"/>
        <v>80881</v>
      </c>
    </row>
    <row r="784" spans="1:30" x14ac:dyDescent="0.15">
      <c r="A784" s="3">
        <v>779</v>
      </c>
      <c r="B784" s="3" t="str">
        <f t="shared" si="84"/>
        <v>通天塔779层boss</v>
      </c>
      <c r="C784" s="3">
        <f>INDEX([5]通天塔!$F$47:$F$1046,A784)</f>
        <v>550</v>
      </c>
      <c r="D784" s="3">
        <f t="shared" si="90"/>
        <v>550</v>
      </c>
      <c r="E784" s="3" t="s">
        <v>25</v>
      </c>
      <c r="F784" s="3" t="s">
        <v>26</v>
      </c>
      <c r="G784" s="3">
        <v>30</v>
      </c>
      <c r="H784" s="3">
        <v>30</v>
      </c>
      <c r="I784" s="3">
        <v>0.2</v>
      </c>
      <c r="J784" s="4">
        <v>0.7</v>
      </c>
      <c r="K784" s="4">
        <v>1</v>
      </c>
      <c r="L784" s="4">
        <v>5</v>
      </c>
      <c r="M784" s="3">
        <v>1</v>
      </c>
      <c r="N784" s="3">
        <v>2</v>
      </c>
      <c r="O784" s="3">
        <f>HLOOKUP(O$5,[1]非R能力!$B$8:$F$558,$D784+1,0)</f>
        <v>2674530.2363424227</v>
      </c>
      <c r="P784" s="3">
        <f>HLOOKUP(P$5,[1]非R能力!$B$8:$F$558,$D784+1,0)</f>
        <v>371147.94865448773</v>
      </c>
      <c r="Q784" s="3">
        <f>HLOOKUP(Q$5,[1]非R能力!$B$8:$F$558,$D784+1,0)</f>
        <v>180663.03073300805</v>
      </c>
      <c r="R784" s="3">
        <f>HLOOKUP(R$5,[1]非R能力!$B$8:$F$558,$D784+1,0)</f>
        <v>56616.730527455926</v>
      </c>
      <c r="S784" s="3">
        <f>HLOOKUP(S$5,[1]非R能力!$B$8:$F$558,$D784+1,0)</f>
        <v>73368.568621644255</v>
      </c>
      <c r="T784" s="3">
        <f>INDEX([1]非R能力!$H$9:$H$558,D784)</f>
        <v>74359.2083312342</v>
      </c>
      <c r="U784" s="3">
        <f>IF(INDEX([1]非R能力!$FK$9:$FK$558,D784)=0,0,10)</f>
        <v>10</v>
      </c>
      <c r="V784" s="3">
        <f>IF(INDEX([1]非R能力!$FH$9:$FH$558,D784)=0,0,5000)</f>
        <v>5000</v>
      </c>
      <c r="W784" s="3">
        <f>HLOOKUP(W$5,[2]人物技能基础!$O$3:$Q$553,$D784+1,0)</f>
        <v>3.637142857142857</v>
      </c>
      <c r="X784" s="3">
        <f>HLOOKUP(X$5,[2]人物技能基础!$O$3:$Q$553,$D784+1,0)</f>
        <v>2.0186428571428574</v>
      </c>
      <c r="Y784" s="3">
        <f>HLOOKUP(Y$5,[2]人物技能基础!$O$3:$Q$553,$D784+1,0)</f>
        <v>99.964285714285708</v>
      </c>
      <c r="Z784" s="3">
        <f t="shared" si="85"/>
        <v>11320385</v>
      </c>
      <c r="AA784" s="3">
        <f t="shared" si="86"/>
        <v>198693</v>
      </c>
      <c r="AB784" s="3">
        <f t="shared" si="87"/>
        <v>74229</v>
      </c>
      <c r="AC784" s="3">
        <f t="shared" si="88"/>
        <v>73368</v>
      </c>
      <c r="AD784" s="3">
        <f t="shared" si="89"/>
        <v>80881</v>
      </c>
    </row>
    <row r="785" spans="1:30" x14ac:dyDescent="0.15">
      <c r="A785" s="3">
        <v>780</v>
      </c>
      <c r="B785" s="3" t="str">
        <f t="shared" si="84"/>
        <v>通天塔780层boss</v>
      </c>
      <c r="C785" s="3">
        <f>INDEX([5]通天塔!$F$47:$F$1046,A785)</f>
        <v>550</v>
      </c>
      <c r="D785" s="3">
        <f t="shared" si="90"/>
        <v>550</v>
      </c>
      <c r="E785" s="3" t="s">
        <v>25</v>
      </c>
      <c r="F785" s="3" t="s">
        <v>26</v>
      </c>
      <c r="G785" s="3">
        <v>30</v>
      </c>
      <c r="H785" s="3">
        <v>30</v>
      </c>
      <c r="I785" s="3">
        <v>0.2</v>
      </c>
      <c r="J785" s="4">
        <v>0.7</v>
      </c>
      <c r="K785" s="4">
        <v>1</v>
      </c>
      <c r="L785" s="4">
        <v>5</v>
      </c>
      <c r="M785" s="3">
        <v>1</v>
      </c>
      <c r="N785" s="3">
        <v>2</v>
      </c>
      <c r="O785" s="3">
        <f>HLOOKUP(O$5,[1]非R能力!$B$8:$F$558,$D785+1,0)</f>
        <v>2674530.2363424227</v>
      </c>
      <c r="P785" s="3">
        <f>HLOOKUP(P$5,[1]非R能力!$B$8:$F$558,$D785+1,0)</f>
        <v>371147.94865448773</v>
      </c>
      <c r="Q785" s="3">
        <f>HLOOKUP(Q$5,[1]非R能力!$B$8:$F$558,$D785+1,0)</f>
        <v>180663.03073300805</v>
      </c>
      <c r="R785" s="3">
        <f>HLOOKUP(R$5,[1]非R能力!$B$8:$F$558,$D785+1,0)</f>
        <v>56616.730527455926</v>
      </c>
      <c r="S785" s="3">
        <f>HLOOKUP(S$5,[1]非R能力!$B$8:$F$558,$D785+1,0)</f>
        <v>73368.568621644255</v>
      </c>
      <c r="T785" s="3">
        <f>INDEX([1]非R能力!$H$9:$H$558,D785)</f>
        <v>74359.2083312342</v>
      </c>
      <c r="U785" s="3">
        <f>IF(INDEX([1]非R能力!$FK$9:$FK$558,D785)=0,0,10)</f>
        <v>10</v>
      </c>
      <c r="V785" s="3">
        <f>IF(INDEX([1]非R能力!$FH$9:$FH$558,D785)=0,0,5000)</f>
        <v>5000</v>
      </c>
      <c r="W785" s="3">
        <f>HLOOKUP(W$5,[2]人物技能基础!$O$3:$Q$553,$D785+1,0)</f>
        <v>3.637142857142857</v>
      </c>
      <c r="X785" s="3">
        <f>HLOOKUP(X$5,[2]人物技能基础!$O$3:$Q$553,$D785+1,0)</f>
        <v>2.0186428571428574</v>
      </c>
      <c r="Y785" s="3">
        <f>HLOOKUP(Y$5,[2]人物技能基础!$O$3:$Q$553,$D785+1,0)</f>
        <v>99.964285714285708</v>
      </c>
      <c r="Z785" s="3">
        <f t="shared" si="85"/>
        <v>11320385</v>
      </c>
      <c r="AA785" s="3">
        <f t="shared" si="86"/>
        <v>198693</v>
      </c>
      <c r="AB785" s="3">
        <f t="shared" si="87"/>
        <v>74229</v>
      </c>
      <c r="AC785" s="3">
        <f t="shared" si="88"/>
        <v>73368</v>
      </c>
      <c r="AD785" s="3">
        <f t="shared" si="89"/>
        <v>80881</v>
      </c>
    </row>
    <row r="786" spans="1:30" x14ac:dyDescent="0.15">
      <c r="A786" s="3">
        <v>781</v>
      </c>
      <c r="B786" s="3" t="str">
        <f t="shared" si="84"/>
        <v>通天塔781层boss</v>
      </c>
      <c r="C786" s="3">
        <f>INDEX([5]通天塔!$F$47:$F$1046,A786)</f>
        <v>550</v>
      </c>
      <c r="D786" s="3">
        <f t="shared" si="90"/>
        <v>550</v>
      </c>
      <c r="E786" s="3" t="s">
        <v>25</v>
      </c>
      <c r="F786" s="3" t="s">
        <v>26</v>
      </c>
      <c r="G786" s="3">
        <v>30</v>
      </c>
      <c r="H786" s="3">
        <v>30</v>
      </c>
      <c r="I786" s="3">
        <v>0.2</v>
      </c>
      <c r="J786" s="4">
        <v>0.7</v>
      </c>
      <c r="K786" s="4">
        <v>1</v>
      </c>
      <c r="L786" s="4">
        <v>5</v>
      </c>
      <c r="M786" s="3">
        <v>1</v>
      </c>
      <c r="N786" s="3">
        <v>2</v>
      </c>
      <c r="O786" s="3">
        <f>HLOOKUP(O$5,[1]非R能力!$B$8:$F$558,$D786+1,0)</f>
        <v>2674530.2363424227</v>
      </c>
      <c r="P786" s="3">
        <f>HLOOKUP(P$5,[1]非R能力!$B$8:$F$558,$D786+1,0)</f>
        <v>371147.94865448773</v>
      </c>
      <c r="Q786" s="3">
        <f>HLOOKUP(Q$5,[1]非R能力!$B$8:$F$558,$D786+1,0)</f>
        <v>180663.03073300805</v>
      </c>
      <c r="R786" s="3">
        <f>HLOOKUP(R$5,[1]非R能力!$B$8:$F$558,$D786+1,0)</f>
        <v>56616.730527455926</v>
      </c>
      <c r="S786" s="3">
        <f>HLOOKUP(S$5,[1]非R能力!$B$8:$F$558,$D786+1,0)</f>
        <v>73368.568621644255</v>
      </c>
      <c r="T786" s="3">
        <f>INDEX([1]非R能力!$H$9:$H$558,D786)</f>
        <v>74359.2083312342</v>
      </c>
      <c r="U786" s="3">
        <f>IF(INDEX([1]非R能力!$FK$9:$FK$558,D786)=0,0,10)</f>
        <v>10</v>
      </c>
      <c r="V786" s="3">
        <f>IF(INDEX([1]非R能力!$FH$9:$FH$558,D786)=0,0,5000)</f>
        <v>5000</v>
      </c>
      <c r="W786" s="3">
        <f>HLOOKUP(W$5,[2]人物技能基础!$O$3:$Q$553,$D786+1,0)</f>
        <v>3.637142857142857</v>
      </c>
      <c r="X786" s="3">
        <f>HLOOKUP(X$5,[2]人物技能基础!$O$3:$Q$553,$D786+1,0)</f>
        <v>2.0186428571428574</v>
      </c>
      <c r="Y786" s="3">
        <f>HLOOKUP(Y$5,[2]人物技能基础!$O$3:$Q$553,$D786+1,0)</f>
        <v>99.964285714285708</v>
      </c>
      <c r="Z786" s="3">
        <f t="shared" si="85"/>
        <v>11320385</v>
      </c>
      <c r="AA786" s="3">
        <f t="shared" si="86"/>
        <v>198693</v>
      </c>
      <c r="AB786" s="3">
        <f t="shared" si="87"/>
        <v>74229</v>
      </c>
      <c r="AC786" s="3">
        <f t="shared" si="88"/>
        <v>73368</v>
      </c>
      <c r="AD786" s="3">
        <f t="shared" si="89"/>
        <v>80881</v>
      </c>
    </row>
    <row r="787" spans="1:30" x14ac:dyDescent="0.15">
      <c r="A787" s="3">
        <v>782</v>
      </c>
      <c r="B787" s="3" t="str">
        <f t="shared" si="84"/>
        <v>通天塔782层boss</v>
      </c>
      <c r="C787" s="3">
        <f>INDEX([5]通天塔!$F$47:$F$1046,A787)</f>
        <v>550</v>
      </c>
      <c r="D787" s="3">
        <f t="shared" si="90"/>
        <v>550</v>
      </c>
      <c r="E787" s="3" t="s">
        <v>25</v>
      </c>
      <c r="F787" s="3" t="s">
        <v>26</v>
      </c>
      <c r="G787" s="3">
        <v>30</v>
      </c>
      <c r="H787" s="3">
        <v>30</v>
      </c>
      <c r="I787" s="3">
        <v>0.2</v>
      </c>
      <c r="J787" s="4">
        <v>0.7</v>
      </c>
      <c r="K787" s="4">
        <v>1</v>
      </c>
      <c r="L787" s="4">
        <v>5</v>
      </c>
      <c r="M787" s="3">
        <v>1</v>
      </c>
      <c r="N787" s="3">
        <v>2</v>
      </c>
      <c r="O787" s="3">
        <f>HLOOKUP(O$5,[1]非R能力!$B$8:$F$558,$D787+1,0)</f>
        <v>2674530.2363424227</v>
      </c>
      <c r="P787" s="3">
        <f>HLOOKUP(P$5,[1]非R能力!$B$8:$F$558,$D787+1,0)</f>
        <v>371147.94865448773</v>
      </c>
      <c r="Q787" s="3">
        <f>HLOOKUP(Q$5,[1]非R能力!$B$8:$F$558,$D787+1,0)</f>
        <v>180663.03073300805</v>
      </c>
      <c r="R787" s="3">
        <f>HLOOKUP(R$5,[1]非R能力!$B$8:$F$558,$D787+1,0)</f>
        <v>56616.730527455926</v>
      </c>
      <c r="S787" s="3">
        <f>HLOOKUP(S$5,[1]非R能力!$B$8:$F$558,$D787+1,0)</f>
        <v>73368.568621644255</v>
      </c>
      <c r="T787" s="3">
        <f>INDEX([1]非R能力!$H$9:$H$558,D787)</f>
        <v>74359.2083312342</v>
      </c>
      <c r="U787" s="3">
        <f>IF(INDEX([1]非R能力!$FK$9:$FK$558,D787)=0,0,10)</f>
        <v>10</v>
      </c>
      <c r="V787" s="3">
        <f>IF(INDEX([1]非R能力!$FH$9:$FH$558,D787)=0,0,5000)</f>
        <v>5000</v>
      </c>
      <c r="W787" s="3">
        <f>HLOOKUP(W$5,[2]人物技能基础!$O$3:$Q$553,$D787+1,0)</f>
        <v>3.637142857142857</v>
      </c>
      <c r="X787" s="3">
        <f>HLOOKUP(X$5,[2]人物技能基础!$O$3:$Q$553,$D787+1,0)</f>
        <v>2.0186428571428574</v>
      </c>
      <c r="Y787" s="3">
        <f>HLOOKUP(Y$5,[2]人物技能基础!$O$3:$Q$553,$D787+1,0)</f>
        <v>99.964285714285708</v>
      </c>
      <c r="Z787" s="3">
        <f t="shared" si="85"/>
        <v>11320385</v>
      </c>
      <c r="AA787" s="3">
        <f t="shared" si="86"/>
        <v>198693</v>
      </c>
      <c r="AB787" s="3">
        <f t="shared" si="87"/>
        <v>74229</v>
      </c>
      <c r="AC787" s="3">
        <f t="shared" si="88"/>
        <v>73368</v>
      </c>
      <c r="AD787" s="3">
        <f t="shared" si="89"/>
        <v>80881</v>
      </c>
    </row>
    <row r="788" spans="1:30" x14ac:dyDescent="0.15">
      <c r="A788" s="3">
        <v>783</v>
      </c>
      <c r="B788" s="3" t="str">
        <f t="shared" si="84"/>
        <v>通天塔783层boss</v>
      </c>
      <c r="C788" s="3">
        <f>INDEX([5]通天塔!$F$47:$F$1046,A788)</f>
        <v>550</v>
      </c>
      <c r="D788" s="3">
        <f t="shared" si="90"/>
        <v>550</v>
      </c>
      <c r="E788" s="3" t="s">
        <v>25</v>
      </c>
      <c r="F788" s="3" t="s">
        <v>26</v>
      </c>
      <c r="G788" s="3">
        <v>30</v>
      </c>
      <c r="H788" s="3">
        <v>30</v>
      </c>
      <c r="I788" s="3">
        <v>0.2</v>
      </c>
      <c r="J788" s="4">
        <v>0.7</v>
      </c>
      <c r="K788" s="4">
        <v>1</v>
      </c>
      <c r="L788" s="4">
        <v>5</v>
      </c>
      <c r="M788" s="3">
        <v>1</v>
      </c>
      <c r="N788" s="3">
        <v>2</v>
      </c>
      <c r="O788" s="3">
        <f>HLOOKUP(O$5,[1]非R能力!$B$8:$F$558,$D788+1,0)</f>
        <v>2674530.2363424227</v>
      </c>
      <c r="P788" s="3">
        <f>HLOOKUP(P$5,[1]非R能力!$B$8:$F$558,$D788+1,0)</f>
        <v>371147.94865448773</v>
      </c>
      <c r="Q788" s="3">
        <f>HLOOKUP(Q$5,[1]非R能力!$B$8:$F$558,$D788+1,0)</f>
        <v>180663.03073300805</v>
      </c>
      <c r="R788" s="3">
        <f>HLOOKUP(R$5,[1]非R能力!$B$8:$F$558,$D788+1,0)</f>
        <v>56616.730527455926</v>
      </c>
      <c r="S788" s="3">
        <f>HLOOKUP(S$5,[1]非R能力!$B$8:$F$558,$D788+1,0)</f>
        <v>73368.568621644255</v>
      </c>
      <c r="T788" s="3">
        <f>INDEX([1]非R能力!$H$9:$H$558,D788)</f>
        <v>74359.2083312342</v>
      </c>
      <c r="U788" s="3">
        <f>IF(INDEX([1]非R能力!$FK$9:$FK$558,D788)=0,0,10)</f>
        <v>10</v>
      </c>
      <c r="V788" s="3">
        <f>IF(INDEX([1]非R能力!$FH$9:$FH$558,D788)=0,0,5000)</f>
        <v>5000</v>
      </c>
      <c r="W788" s="3">
        <f>HLOOKUP(W$5,[2]人物技能基础!$O$3:$Q$553,$D788+1,0)</f>
        <v>3.637142857142857</v>
      </c>
      <c r="X788" s="3">
        <f>HLOOKUP(X$5,[2]人物技能基础!$O$3:$Q$553,$D788+1,0)</f>
        <v>2.0186428571428574</v>
      </c>
      <c r="Y788" s="3">
        <f>HLOOKUP(Y$5,[2]人物技能基础!$O$3:$Q$553,$D788+1,0)</f>
        <v>99.964285714285708</v>
      </c>
      <c r="Z788" s="3">
        <f t="shared" si="85"/>
        <v>11320385</v>
      </c>
      <c r="AA788" s="3">
        <f t="shared" si="86"/>
        <v>198693</v>
      </c>
      <c r="AB788" s="3">
        <f t="shared" si="87"/>
        <v>74229</v>
      </c>
      <c r="AC788" s="3">
        <f t="shared" si="88"/>
        <v>73368</v>
      </c>
      <c r="AD788" s="3">
        <f t="shared" si="89"/>
        <v>80881</v>
      </c>
    </row>
    <row r="789" spans="1:30" x14ac:dyDescent="0.15">
      <c r="A789" s="3">
        <v>784</v>
      </c>
      <c r="B789" s="3" t="str">
        <f t="shared" si="84"/>
        <v>通天塔784层boss</v>
      </c>
      <c r="C789" s="3">
        <f>INDEX([5]通天塔!$F$47:$F$1046,A789)</f>
        <v>550</v>
      </c>
      <c r="D789" s="3">
        <f t="shared" si="90"/>
        <v>550</v>
      </c>
      <c r="E789" s="3" t="s">
        <v>25</v>
      </c>
      <c r="F789" s="3" t="s">
        <v>26</v>
      </c>
      <c r="G789" s="3">
        <v>30</v>
      </c>
      <c r="H789" s="3">
        <v>30</v>
      </c>
      <c r="I789" s="3">
        <v>0.2</v>
      </c>
      <c r="J789" s="4">
        <v>0.7</v>
      </c>
      <c r="K789" s="4">
        <v>1</v>
      </c>
      <c r="L789" s="4">
        <v>5</v>
      </c>
      <c r="M789" s="3">
        <v>1</v>
      </c>
      <c r="N789" s="3">
        <v>2</v>
      </c>
      <c r="O789" s="3">
        <f>HLOOKUP(O$5,[1]非R能力!$B$8:$F$558,$D789+1,0)</f>
        <v>2674530.2363424227</v>
      </c>
      <c r="P789" s="3">
        <f>HLOOKUP(P$5,[1]非R能力!$B$8:$F$558,$D789+1,0)</f>
        <v>371147.94865448773</v>
      </c>
      <c r="Q789" s="3">
        <f>HLOOKUP(Q$5,[1]非R能力!$B$8:$F$558,$D789+1,0)</f>
        <v>180663.03073300805</v>
      </c>
      <c r="R789" s="3">
        <f>HLOOKUP(R$5,[1]非R能力!$B$8:$F$558,$D789+1,0)</f>
        <v>56616.730527455926</v>
      </c>
      <c r="S789" s="3">
        <f>HLOOKUP(S$5,[1]非R能力!$B$8:$F$558,$D789+1,0)</f>
        <v>73368.568621644255</v>
      </c>
      <c r="T789" s="3">
        <f>INDEX([1]非R能力!$H$9:$H$558,D789)</f>
        <v>74359.2083312342</v>
      </c>
      <c r="U789" s="3">
        <f>IF(INDEX([1]非R能力!$FK$9:$FK$558,D789)=0,0,10)</f>
        <v>10</v>
      </c>
      <c r="V789" s="3">
        <f>IF(INDEX([1]非R能力!$FH$9:$FH$558,D789)=0,0,5000)</f>
        <v>5000</v>
      </c>
      <c r="W789" s="3">
        <f>HLOOKUP(W$5,[2]人物技能基础!$O$3:$Q$553,$D789+1,0)</f>
        <v>3.637142857142857</v>
      </c>
      <c r="X789" s="3">
        <f>HLOOKUP(X$5,[2]人物技能基础!$O$3:$Q$553,$D789+1,0)</f>
        <v>2.0186428571428574</v>
      </c>
      <c r="Y789" s="3">
        <f>HLOOKUP(Y$5,[2]人物技能基础!$O$3:$Q$553,$D789+1,0)</f>
        <v>99.964285714285708</v>
      </c>
      <c r="Z789" s="3">
        <f t="shared" si="85"/>
        <v>11320385</v>
      </c>
      <c r="AA789" s="3">
        <f t="shared" si="86"/>
        <v>198693</v>
      </c>
      <c r="AB789" s="3">
        <f t="shared" si="87"/>
        <v>74229</v>
      </c>
      <c r="AC789" s="3">
        <f t="shared" si="88"/>
        <v>73368</v>
      </c>
      <c r="AD789" s="3">
        <f t="shared" si="89"/>
        <v>80881</v>
      </c>
    </row>
    <row r="790" spans="1:30" x14ac:dyDescent="0.15">
      <c r="A790" s="3">
        <v>785</v>
      </c>
      <c r="B790" s="3" t="str">
        <f t="shared" si="84"/>
        <v>通天塔785层boss</v>
      </c>
      <c r="C790" s="3">
        <f>INDEX([5]通天塔!$F$47:$F$1046,A790)</f>
        <v>550</v>
      </c>
      <c r="D790" s="3">
        <f t="shared" si="90"/>
        <v>550</v>
      </c>
      <c r="E790" s="3" t="s">
        <v>25</v>
      </c>
      <c r="F790" s="3" t="s">
        <v>26</v>
      </c>
      <c r="G790" s="3">
        <v>30</v>
      </c>
      <c r="H790" s="3">
        <v>30</v>
      </c>
      <c r="I790" s="3">
        <v>0.2</v>
      </c>
      <c r="J790" s="4">
        <v>0.7</v>
      </c>
      <c r="K790" s="4">
        <v>1</v>
      </c>
      <c r="L790" s="4">
        <v>5</v>
      </c>
      <c r="M790" s="3">
        <v>1</v>
      </c>
      <c r="N790" s="3">
        <v>2</v>
      </c>
      <c r="O790" s="3">
        <f>HLOOKUP(O$5,[1]非R能力!$B$8:$F$558,$D790+1,0)</f>
        <v>2674530.2363424227</v>
      </c>
      <c r="P790" s="3">
        <f>HLOOKUP(P$5,[1]非R能力!$B$8:$F$558,$D790+1,0)</f>
        <v>371147.94865448773</v>
      </c>
      <c r="Q790" s="3">
        <f>HLOOKUP(Q$5,[1]非R能力!$B$8:$F$558,$D790+1,0)</f>
        <v>180663.03073300805</v>
      </c>
      <c r="R790" s="3">
        <f>HLOOKUP(R$5,[1]非R能力!$B$8:$F$558,$D790+1,0)</f>
        <v>56616.730527455926</v>
      </c>
      <c r="S790" s="3">
        <f>HLOOKUP(S$5,[1]非R能力!$B$8:$F$558,$D790+1,0)</f>
        <v>73368.568621644255</v>
      </c>
      <c r="T790" s="3">
        <f>INDEX([1]非R能力!$H$9:$H$558,D790)</f>
        <v>74359.2083312342</v>
      </c>
      <c r="U790" s="3">
        <f>IF(INDEX([1]非R能力!$FK$9:$FK$558,D790)=0,0,10)</f>
        <v>10</v>
      </c>
      <c r="V790" s="3">
        <f>IF(INDEX([1]非R能力!$FH$9:$FH$558,D790)=0,0,5000)</f>
        <v>5000</v>
      </c>
      <c r="W790" s="3">
        <f>HLOOKUP(W$5,[2]人物技能基础!$O$3:$Q$553,$D790+1,0)</f>
        <v>3.637142857142857</v>
      </c>
      <c r="X790" s="3">
        <f>HLOOKUP(X$5,[2]人物技能基础!$O$3:$Q$553,$D790+1,0)</f>
        <v>2.0186428571428574</v>
      </c>
      <c r="Y790" s="3">
        <f>HLOOKUP(Y$5,[2]人物技能基础!$O$3:$Q$553,$D790+1,0)</f>
        <v>99.964285714285708</v>
      </c>
      <c r="Z790" s="3">
        <f t="shared" si="85"/>
        <v>11320385</v>
      </c>
      <c r="AA790" s="3">
        <f t="shared" si="86"/>
        <v>198693</v>
      </c>
      <c r="AB790" s="3">
        <f t="shared" si="87"/>
        <v>74229</v>
      </c>
      <c r="AC790" s="3">
        <f t="shared" si="88"/>
        <v>73368</v>
      </c>
      <c r="AD790" s="3">
        <f t="shared" si="89"/>
        <v>80881</v>
      </c>
    </row>
    <row r="791" spans="1:30" x14ac:dyDescent="0.15">
      <c r="A791" s="3">
        <v>786</v>
      </c>
      <c r="B791" s="3" t="str">
        <f t="shared" si="84"/>
        <v>通天塔786层boss</v>
      </c>
      <c r="C791" s="3">
        <f>INDEX([5]通天塔!$F$47:$F$1046,A791)</f>
        <v>550</v>
      </c>
      <c r="D791" s="3">
        <f t="shared" si="90"/>
        <v>550</v>
      </c>
      <c r="E791" s="3" t="s">
        <v>25</v>
      </c>
      <c r="F791" s="3" t="s">
        <v>26</v>
      </c>
      <c r="G791" s="3">
        <v>30</v>
      </c>
      <c r="H791" s="3">
        <v>30</v>
      </c>
      <c r="I791" s="3">
        <v>0.2</v>
      </c>
      <c r="J791" s="4">
        <v>0.7</v>
      </c>
      <c r="K791" s="4">
        <v>1</v>
      </c>
      <c r="L791" s="4">
        <v>5</v>
      </c>
      <c r="M791" s="3">
        <v>1</v>
      </c>
      <c r="N791" s="3">
        <v>2</v>
      </c>
      <c r="O791" s="3">
        <f>HLOOKUP(O$5,[1]非R能力!$B$8:$F$558,$D791+1,0)</f>
        <v>2674530.2363424227</v>
      </c>
      <c r="P791" s="3">
        <f>HLOOKUP(P$5,[1]非R能力!$B$8:$F$558,$D791+1,0)</f>
        <v>371147.94865448773</v>
      </c>
      <c r="Q791" s="3">
        <f>HLOOKUP(Q$5,[1]非R能力!$B$8:$F$558,$D791+1,0)</f>
        <v>180663.03073300805</v>
      </c>
      <c r="R791" s="3">
        <f>HLOOKUP(R$5,[1]非R能力!$B$8:$F$558,$D791+1,0)</f>
        <v>56616.730527455926</v>
      </c>
      <c r="S791" s="3">
        <f>HLOOKUP(S$5,[1]非R能力!$B$8:$F$558,$D791+1,0)</f>
        <v>73368.568621644255</v>
      </c>
      <c r="T791" s="3">
        <f>INDEX([1]非R能力!$H$9:$H$558,D791)</f>
        <v>74359.2083312342</v>
      </c>
      <c r="U791" s="3">
        <f>IF(INDEX([1]非R能力!$FK$9:$FK$558,D791)=0,0,10)</f>
        <v>10</v>
      </c>
      <c r="V791" s="3">
        <f>IF(INDEX([1]非R能力!$FH$9:$FH$558,D791)=0,0,5000)</f>
        <v>5000</v>
      </c>
      <c r="W791" s="3">
        <f>HLOOKUP(W$5,[2]人物技能基础!$O$3:$Q$553,$D791+1,0)</f>
        <v>3.637142857142857</v>
      </c>
      <c r="X791" s="3">
        <f>HLOOKUP(X$5,[2]人物技能基础!$O$3:$Q$553,$D791+1,0)</f>
        <v>2.0186428571428574</v>
      </c>
      <c r="Y791" s="3">
        <f>HLOOKUP(Y$5,[2]人物技能基础!$O$3:$Q$553,$D791+1,0)</f>
        <v>99.964285714285708</v>
      </c>
      <c r="Z791" s="3">
        <f t="shared" si="85"/>
        <v>11320385</v>
      </c>
      <c r="AA791" s="3">
        <f t="shared" si="86"/>
        <v>198693</v>
      </c>
      <c r="AB791" s="3">
        <f t="shared" si="87"/>
        <v>74229</v>
      </c>
      <c r="AC791" s="3">
        <f t="shared" si="88"/>
        <v>73368</v>
      </c>
      <c r="AD791" s="3">
        <f t="shared" si="89"/>
        <v>80881</v>
      </c>
    </row>
    <row r="792" spans="1:30" x14ac:dyDescent="0.15">
      <c r="A792" s="3">
        <v>787</v>
      </c>
      <c r="B792" s="3" t="str">
        <f t="shared" si="84"/>
        <v>通天塔787层boss</v>
      </c>
      <c r="C792" s="3">
        <f>INDEX([5]通天塔!$F$47:$F$1046,A792)</f>
        <v>550</v>
      </c>
      <c r="D792" s="3">
        <f t="shared" si="90"/>
        <v>550</v>
      </c>
      <c r="E792" s="3" t="s">
        <v>25</v>
      </c>
      <c r="F792" s="3" t="s">
        <v>26</v>
      </c>
      <c r="G792" s="3">
        <v>30</v>
      </c>
      <c r="H792" s="3">
        <v>30</v>
      </c>
      <c r="I792" s="3">
        <v>0.2</v>
      </c>
      <c r="J792" s="4">
        <v>0.7</v>
      </c>
      <c r="K792" s="4">
        <v>1</v>
      </c>
      <c r="L792" s="4">
        <v>5</v>
      </c>
      <c r="M792" s="3">
        <v>1</v>
      </c>
      <c r="N792" s="3">
        <v>2</v>
      </c>
      <c r="O792" s="3">
        <f>HLOOKUP(O$5,[1]非R能力!$B$8:$F$558,$D792+1,0)</f>
        <v>2674530.2363424227</v>
      </c>
      <c r="P792" s="3">
        <f>HLOOKUP(P$5,[1]非R能力!$B$8:$F$558,$D792+1,0)</f>
        <v>371147.94865448773</v>
      </c>
      <c r="Q792" s="3">
        <f>HLOOKUP(Q$5,[1]非R能力!$B$8:$F$558,$D792+1,0)</f>
        <v>180663.03073300805</v>
      </c>
      <c r="R792" s="3">
        <f>HLOOKUP(R$5,[1]非R能力!$B$8:$F$558,$D792+1,0)</f>
        <v>56616.730527455926</v>
      </c>
      <c r="S792" s="3">
        <f>HLOOKUP(S$5,[1]非R能力!$B$8:$F$558,$D792+1,0)</f>
        <v>73368.568621644255</v>
      </c>
      <c r="T792" s="3">
        <f>INDEX([1]非R能力!$H$9:$H$558,D792)</f>
        <v>74359.2083312342</v>
      </c>
      <c r="U792" s="3">
        <f>IF(INDEX([1]非R能力!$FK$9:$FK$558,D792)=0,0,10)</f>
        <v>10</v>
      </c>
      <c r="V792" s="3">
        <f>IF(INDEX([1]非R能力!$FH$9:$FH$558,D792)=0,0,5000)</f>
        <v>5000</v>
      </c>
      <c r="W792" s="3">
        <f>HLOOKUP(W$5,[2]人物技能基础!$O$3:$Q$553,$D792+1,0)</f>
        <v>3.637142857142857</v>
      </c>
      <c r="X792" s="3">
        <f>HLOOKUP(X$5,[2]人物技能基础!$O$3:$Q$553,$D792+1,0)</f>
        <v>2.0186428571428574</v>
      </c>
      <c r="Y792" s="3">
        <f>HLOOKUP(Y$5,[2]人物技能基础!$O$3:$Q$553,$D792+1,0)</f>
        <v>99.964285714285708</v>
      </c>
      <c r="Z792" s="3">
        <f t="shared" si="85"/>
        <v>11320385</v>
      </c>
      <c r="AA792" s="3">
        <f t="shared" si="86"/>
        <v>198693</v>
      </c>
      <c r="AB792" s="3">
        <f t="shared" si="87"/>
        <v>74229</v>
      </c>
      <c r="AC792" s="3">
        <f t="shared" si="88"/>
        <v>73368</v>
      </c>
      <c r="AD792" s="3">
        <f t="shared" si="89"/>
        <v>80881</v>
      </c>
    </row>
    <row r="793" spans="1:30" x14ac:dyDescent="0.15">
      <c r="A793" s="3">
        <v>788</v>
      </c>
      <c r="B793" s="3" t="str">
        <f t="shared" si="84"/>
        <v>通天塔788层boss</v>
      </c>
      <c r="C793" s="3">
        <f>INDEX([5]通天塔!$F$47:$F$1046,A793)</f>
        <v>550</v>
      </c>
      <c r="D793" s="3">
        <f t="shared" si="90"/>
        <v>550</v>
      </c>
      <c r="E793" s="3" t="s">
        <v>25</v>
      </c>
      <c r="F793" s="3" t="s">
        <v>26</v>
      </c>
      <c r="G793" s="3">
        <v>30</v>
      </c>
      <c r="H793" s="3">
        <v>30</v>
      </c>
      <c r="I793" s="3">
        <v>0.2</v>
      </c>
      <c r="J793" s="4">
        <v>0.7</v>
      </c>
      <c r="K793" s="4">
        <v>1</v>
      </c>
      <c r="L793" s="4">
        <v>5</v>
      </c>
      <c r="M793" s="3">
        <v>1</v>
      </c>
      <c r="N793" s="3">
        <v>2</v>
      </c>
      <c r="O793" s="3">
        <f>HLOOKUP(O$5,[1]非R能力!$B$8:$F$558,$D793+1,0)</f>
        <v>2674530.2363424227</v>
      </c>
      <c r="P793" s="3">
        <f>HLOOKUP(P$5,[1]非R能力!$B$8:$F$558,$D793+1,0)</f>
        <v>371147.94865448773</v>
      </c>
      <c r="Q793" s="3">
        <f>HLOOKUP(Q$5,[1]非R能力!$B$8:$F$558,$D793+1,0)</f>
        <v>180663.03073300805</v>
      </c>
      <c r="R793" s="3">
        <f>HLOOKUP(R$5,[1]非R能力!$B$8:$F$558,$D793+1,0)</f>
        <v>56616.730527455926</v>
      </c>
      <c r="S793" s="3">
        <f>HLOOKUP(S$5,[1]非R能力!$B$8:$F$558,$D793+1,0)</f>
        <v>73368.568621644255</v>
      </c>
      <c r="T793" s="3">
        <f>INDEX([1]非R能力!$H$9:$H$558,D793)</f>
        <v>74359.2083312342</v>
      </c>
      <c r="U793" s="3">
        <f>IF(INDEX([1]非R能力!$FK$9:$FK$558,D793)=0,0,10)</f>
        <v>10</v>
      </c>
      <c r="V793" s="3">
        <f>IF(INDEX([1]非R能力!$FH$9:$FH$558,D793)=0,0,5000)</f>
        <v>5000</v>
      </c>
      <c r="W793" s="3">
        <f>HLOOKUP(W$5,[2]人物技能基础!$O$3:$Q$553,$D793+1,0)</f>
        <v>3.637142857142857</v>
      </c>
      <c r="X793" s="3">
        <f>HLOOKUP(X$5,[2]人物技能基础!$O$3:$Q$553,$D793+1,0)</f>
        <v>2.0186428571428574</v>
      </c>
      <c r="Y793" s="3">
        <f>HLOOKUP(Y$5,[2]人物技能基础!$O$3:$Q$553,$D793+1,0)</f>
        <v>99.964285714285708</v>
      </c>
      <c r="Z793" s="3">
        <f t="shared" si="85"/>
        <v>11320385</v>
      </c>
      <c r="AA793" s="3">
        <f t="shared" si="86"/>
        <v>198693</v>
      </c>
      <c r="AB793" s="3">
        <f t="shared" si="87"/>
        <v>74229</v>
      </c>
      <c r="AC793" s="3">
        <f t="shared" si="88"/>
        <v>73368</v>
      </c>
      <c r="AD793" s="3">
        <f t="shared" si="89"/>
        <v>80881</v>
      </c>
    </row>
    <row r="794" spans="1:30" x14ac:dyDescent="0.15">
      <c r="A794" s="3">
        <v>789</v>
      </c>
      <c r="B794" s="3" t="str">
        <f t="shared" si="84"/>
        <v>通天塔789层boss</v>
      </c>
      <c r="C794" s="3">
        <f>INDEX([5]通天塔!$F$47:$F$1046,A794)</f>
        <v>550</v>
      </c>
      <c r="D794" s="3">
        <f t="shared" si="90"/>
        <v>550</v>
      </c>
      <c r="E794" s="3" t="s">
        <v>25</v>
      </c>
      <c r="F794" s="3" t="s">
        <v>26</v>
      </c>
      <c r="G794" s="3">
        <v>30</v>
      </c>
      <c r="H794" s="3">
        <v>30</v>
      </c>
      <c r="I794" s="3">
        <v>0.2</v>
      </c>
      <c r="J794" s="4">
        <v>0.7</v>
      </c>
      <c r="K794" s="4">
        <v>1</v>
      </c>
      <c r="L794" s="4">
        <v>5</v>
      </c>
      <c r="M794" s="3">
        <v>1</v>
      </c>
      <c r="N794" s="3">
        <v>2</v>
      </c>
      <c r="O794" s="3">
        <f>HLOOKUP(O$5,[1]非R能力!$B$8:$F$558,$D794+1,0)</f>
        <v>2674530.2363424227</v>
      </c>
      <c r="P794" s="3">
        <f>HLOOKUP(P$5,[1]非R能力!$B$8:$F$558,$D794+1,0)</f>
        <v>371147.94865448773</v>
      </c>
      <c r="Q794" s="3">
        <f>HLOOKUP(Q$5,[1]非R能力!$B$8:$F$558,$D794+1,0)</f>
        <v>180663.03073300805</v>
      </c>
      <c r="R794" s="3">
        <f>HLOOKUP(R$5,[1]非R能力!$B$8:$F$558,$D794+1,0)</f>
        <v>56616.730527455926</v>
      </c>
      <c r="S794" s="3">
        <f>HLOOKUP(S$5,[1]非R能力!$B$8:$F$558,$D794+1,0)</f>
        <v>73368.568621644255</v>
      </c>
      <c r="T794" s="3">
        <f>INDEX([1]非R能力!$H$9:$H$558,D794)</f>
        <v>74359.2083312342</v>
      </c>
      <c r="U794" s="3">
        <f>IF(INDEX([1]非R能力!$FK$9:$FK$558,D794)=0,0,10)</f>
        <v>10</v>
      </c>
      <c r="V794" s="3">
        <f>IF(INDEX([1]非R能力!$FH$9:$FH$558,D794)=0,0,5000)</f>
        <v>5000</v>
      </c>
      <c r="W794" s="3">
        <f>HLOOKUP(W$5,[2]人物技能基础!$O$3:$Q$553,$D794+1,0)</f>
        <v>3.637142857142857</v>
      </c>
      <c r="X794" s="3">
        <f>HLOOKUP(X$5,[2]人物技能基础!$O$3:$Q$553,$D794+1,0)</f>
        <v>2.0186428571428574</v>
      </c>
      <c r="Y794" s="3">
        <f>HLOOKUP(Y$5,[2]人物技能基础!$O$3:$Q$553,$D794+1,0)</f>
        <v>99.964285714285708</v>
      </c>
      <c r="Z794" s="3">
        <f t="shared" si="85"/>
        <v>11320385</v>
      </c>
      <c r="AA794" s="3">
        <f t="shared" si="86"/>
        <v>198693</v>
      </c>
      <c r="AB794" s="3">
        <f t="shared" si="87"/>
        <v>74229</v>
      </c>
      <c r="AC794" s="3">
        <f t="shared" si="88"/>
        <v>73368</v>
      </c>
      <c r="AD794" s="3">
        <f t="shared" si="89"/>
        <v>80881</v>
      </c>
    </row>
    <row r="795" spans="1:30" x14ac:dyDescent="0.15">
      <c r="A795" s="3">
        <v>790</v>
      </c>
      <c r="B795" s="3" t="str">
        <f t="shared" si="84"/>
        <v>通天塔790层boss</v>
      </c>
      <c r="C795" s="3">
        <f>INDEX([5]通天塔!$F$47:$F$1046,A795)</f>
        <v>550</v>
      </c>
      <c r="D795" s="3">
        <f t="shared" si="90"/>
        <v>550</v>
      </c>
      <c r="E795" s="3" t="s">
        <v>25</v>
      </c>
      <c r="F795" s="3" t="s">
        <v>26</v>
      </c>
      <c r="G795" s="3">
        <v>30</v>
      </c>
      <c r="H795" s="3">
        <v>30</v>
      </c>
      <c r="I795" s="3">
        <v>0.2</v>
      </c>
      <c r="J795" s="4">
        <v>0.7</v>
      </c>
      <c r="K795" s="4">
        <v>1</v>
      </c>
      <c r="L795" s="4">
        <v>5</v>
      </c>
      <c r="M795" s="3">
        <v>1</v>
      </c>
      <c r="N795" s="3">
        <v>2</v>
      </c>
      <c r="O795" s="3">
        <f>HLOOKUP(O$5,[1]非R能力!$B$8:$F$558,$D795+1,0)</f>
        <v>2674530.2363424227</v>
      </c>
      <c r="P795" s="3">
        <f>HLOOKUP(P$5,[1]非R能力!$B$8:$F$558,$D795+1,0)</f>
        <v>371147.94865448773</v>
      </c>
      <c r="Q795" s="3">
        <f>HLOOKUP(Q$5,[1]非R能力!$B$8:$F$558,$D795+1,0)</f>
        <v>180663.03073300805</v>
      </c>
      <c r="R795" s="3">
        <f>HLOOKUP(R$5,[1]非R能力!$B$8:$F$558,$D795+1,0)</f>
        <v>56616.730527455926</v>
      </c>
      <c r="S795" s="3">
        <f>HLOOKUP(S$5,[1]非R能力!$B$8:$F$558,$D795+1,0)</f>
        <v>73368.568621644255</v>
      </c>
      <c r="T795" s="3">
        <f>INDEX([1]非R能力!$H$9:$H$558,D795)</f>
        <v>74359.2083312342</v>
      </c>
      <c r="U795" s="3">
        <f>IF(INDEX([1]非R能力!$FK$9:$FK$558,D795)=0,0,10)</f>
        <v>10</v>
      </c>
      <c r="V795" s="3">
        <f>IF(INDEX([1]非R能力!$FH$9:$FH$558,D795)=0,0,5000)</f>
        <v>5000</v>
      </c>
      <c r="W795" s="3">
        <f>HLOOKUP(W$5,[2]人物技能基础!$O$3:$Q$553,$D795+1,0)</f>
        <v>3.637142857142857</v>
      </c>
      <c r="X795" s="3">
        <f>HLOOKUP(X$5,[2]人物技能基础!$O$3:$Q$553,$D795+1,0)</f>
        <v>2.0186428571428574</v>
      </c>
      <c r="Y795" s="3">
        <f>HLOOKUP(Y$5,[2]人物技能基础!$O$3:$Q$553,$D795+1,0)</f>
        <v>99.964285714285708</v>
      </c>
      <c r="Z795" s="3">
        <f t="shared" si="85"/>
        <v>11320385</v>
      </c>
      <c r="AA795" s="3">
        <f t="shared" si="86"/>
        <v>198693</v>
      </c>
      <c r="AB795" s="3">
        <f t="shared" si="87"/>
        <v>74229</v>
      </c>
      <c r="AC795" s="3">
        <f t="shared" si="88"/>
        <v>73368</v>
      </c>
      <c r="AD795" s="3">
        <f t="shared" si="89"/>
        <v>80881</v>
      </c>
    </row>
    <row r="796" spans="1:30" x14ac:dyDescent="0.15">
      <c r="A796" s="3">
        <v>791</v>
      </c>
      <c r="B796" s="3" t="str">
        <f t="shared" si="84"/>
        <v>通天塔791层boss</v>
      </c>
      <c r="C796" s="3">
        <f>INDEX([5]通天塔!$F$47:$F$1046,A796)</f>
        <v>550</v>
      </c>
      <c r="D796" s="3">
        <f t="shared" si="90"/>
        <v>550</v>
      </c>
      <c r="E796" s="3" t="s">
        <v>25</v>
      </c>
      <c r="F796" s="3" t="s">
        <v>26</v>
      </c>
      <c r="G796" s="3">
        <v>30</v>
      </c>
      <c r="H796" s="3">
        <v>30</v>
      </c>
      <c r="I796" s="3">
        <v>0.2</v>
      </c>
      <c r="J796" s="4">
        <v>0.7</v>
      </c>
      <c r="K796" s="4">
        <v>1</v>
      </c>
      <c r="L796" s="4">
        <v>5</v>
      </c>
      <c r="M796" s="3">
        <v>1</v>
      </c>
      <c r="N796" s="3">
        <v>2</v>
      </c>
      <c r="O796" s="3">
        <f>HLOOKUP(O$5,[1]非R能力!$B$8:$F$558,$D796+1,0)</f>
        <v>2674530.2363424227</v>
      </c>
      <c r="P796" s="3">
        <f>HLOOKUP(P$5,[1]非R能力!$B$8:$F$558,$D796+1,0)</f>
        <v>371147.94865448773</v>
      </c>
      <c r="Q796" s="3">
        <f>HLOOKUP(Q$5,[1]非R能力!$B$8:$F$558,$D796+1,0)</f>
        <v>180663.03073300805</v>
      </c>
      <c r="R796" s="3">
        <f>HLOOKUP(R$5,[1]非R能力!$B$8:$F$558,$D796+1,0)</f>
        <v>56616.730527455926</v>
      </c>
      <c r="S796" s="3">
        <f>HLOOKUP(S$5,[1]非R能力!$B$8:$F$558,$D796+1,0)</f>
        <v>73368.568621644255</v>
      </c>
      <c r="T796" s="3">
        <f>INDEX([1]非R能力!$H$9:$H$558,D796)</f>
        <v>74359.2083312342</v>
      </c>
      <c r="U796" s="3">
        <f>IF(INDEX([1]非R能力!$FK$9:$FK$558,D796)=0,0,10)</f>
        <v>10</v>
      </c>
      <c r="V796" s="3">
        <f>IF(INDEX([1]非R能力!$FH$9:$FH$558,D796)=0,0,5000)</f>
        <v>5000</v>
      </c>
      <c r="W796" s="3">
        <f>HLOOKUP(W$5,[2]人物技能基础!$O$3:$Q$553,$D796+1,0)</f>
        <v>3.637142857142857</v>
      </c>
      <c r="X796" s="3">
        <f>HLOOKUP(X$5,[2]人物技能基础!$O$3:$Q$553,$D796+1,0)</f>
        <v>2.0186428571428574</v>
      </c>
      <c r="Y796" s="3">
        <f>HLOOKUP(Y$5,[2]人物技能基础!$O$3:$Q$553,$D796+1,0)</f>
        <v>99.964285714285708</v>
      </c>
      <c r="Z796" s="3">
        <f t="shared" si="85"/>
        <v>11320385</v>
      </c>
      <c r="AA796" s="3">
        <f t="shared" si="86"/>
        <v>198693</v>
      </c>
      <c r="AB796" s="3">
        <f t="shared" si="87"/>
        <v>74229</v>
      </c>
      <c r="AC796" s="3">
        <f t="shared" si="88"/>
        <v>73368</v>
      </c>
      <c r="AD796" s="3">
        <f t="shared" si="89"/>
        <v>80881</v>
      </c>
    </row>
    <row r="797" spans="1:30" x14ac:dyDescent="0.15">
      <c r="A797" s="3">
        <v>792</v>
      </c>
      <c r="B797" s="3" t="str">
        <f t="shared" si="84"/>
        <v>通天塔792层boss</v>
      </c>
      <c r="C797" s="3">
        <f>INDEX([5]通天塔!$F$47:$F$1046,A797)</f>
        <v>550</v>
      </c>
      <c r="D797" s="3">
        <f t="shared" si="90"/>
        <v>550</v>
      </c>
      <c r="E797" s="3" t="s">
        <v>25</v>
      </c>
      <c r="F797" s="3" t="s">
        <v>26</v>
      </c>
      <c r="G797" s="3">
        <v>30</v>
      </c>
      <c r="H797" s="3">
        <v>30</v>
      </c>
      <c r="I797" s="3">
        <v>0.2</v>
      </c>
      <c r="J797" s="4">
        <v>0.7</v>
      </c>
      <c r="K797" s="4">
        <v>1</v>
      </c>
      <c r="L797" s="4">
        <v>5</v>
      </c>
      <c r="M797" s="3">
        <v>1</v>
      </c>
      <c r="N797" s="3">
        <v>2</v>
      </c>
      <c r="O797" s="3">
        <f>HLOOKUP(O$5,[1]非R能力!$B$8:$F$558,$D797+1,0)</f>
        <v>2674530.2363424227</v>
      </c>
      <c r="P797" s="3">
        <f>HLOOKUP(P$5,[1]非R能力!$B$8:$F$558,$D797+1,0)</f>
        <v>371147.94865448773</v>
      </c>
      <c r="Q797" s="3">
        <f>HLOOKUP(Q$5,[1]非R能力!$B$8:$F$558,$D797+1,0)</f>
        <v>180663.03073300805</v>
      </c>
      <c r="R797" s="3">
        <f>HLOOKUP(R$5,[1]非R能力!$B$8:$F$558,$D797+1,0)</f>
        <v>56616.730527455926</v>
      </c>
      <c r="S797" s="3">
        <f>HLOOKUP(S$5,[1]非R能力!$B$8:$F$558,$D797+1,0)</f>
        <v>73368.568621644255</v>
      </c>
      <c r="T797" s="3">
        <f>INDEX([1]非R能力!$H$9:$H$558,D797)</f>
        <v>74359.2083312342</v>
      </c>
      <c r="U797" s="3">
        <f>IF(INDEX([1]非R能力!$FK$9:$FK$558,D797)=0,0,10)</f>
        <v>10</v>
      </c>
      <c r="V797" s="3">
        <f>IF(INDEX([1]非R能力!$FH$9:$FH$558,D797)=0,0,5000)</f>
        <v>5000</v>
      </c>
      <c r="W797" s="3">
        <f>HLOOKUP(W$5,[2]人物技能基础!$O$3:$Q$553,$D797+1,0)</f>
        <v>3.637142857142857</v>
      </c>
      <c r="X797" s="3">
        <f>HLOOKUP(X$5,[2]人物技能基础!$O$3:$Q$553,$D797+1,0)</f>
        <v>2.0186428571428574</v>
      </c>
      <c r="Y797" s="3">
        <f>HLOOKUP(Y$5,[2]人物技能基础!$O$3:$Q$553,$D797+1,0)</f>
        <v>99.964285714285708</v>
      </c>
      <c r="Z797" s="3">
        <f t="shared" si="85"/>
        <v>11320385</v>
      </c>
      <c r="AA797" s="3">
        <f t="shared" si="86"/>
        <v>198693</v>
      </c>
      <c r="AB797" s="3">
        <f t="shared" si="87"/>
        <v>74229</v>
      </c>
      <c r="AC797" s="3">
        <f t="shared" si="88"/>
        <v>73368</v>
      </c>
      <c r="AD797" s="3">
        <f t="shared" si="89"/>
        <v>80881</v>
      </c>
    </row>
    <row r="798" spans="1:30" x14ac:dyDescent="0.15">
      <c r="A798" s="3">
        <v>793</v>
      </c>
      <c r="B798" s="3" t="str">
        <f t="shared" si="84"/>
        <v>通天塔793层boss</v>
      </c>
      <c r="C798" s="3">
        <f>INDEX([5]通天塔!$F$47:$F$1046,A798)</f>
        <v>550</v>
      </c>
      <c r="D798" s="3">
        <f t="shared" si="90"/>
        <v>550</v>
      </c>
      <c r="E798" s="3" t="s">
        <v>25</v>
      </c>
      <c r="F798" s="3" t="s">
        <v>26</v>
      </c>
      <c r="G798" s="3">
        <v>30</v>
      </c>
      <c r="H798" s="3">
        <v>30</v>
      </c>
      <c r="I798" s="3">
        <v>0.2</v>
      </c>
      <c r="J798" s="4">
        <v>0.7</v>
      </c>
      <c r="K798" s="4">
        <v>1</v>
      </c>
      <c r="L798" s="4">
        <v>5</v>
      </c>
      <c r="M798" s="3">
        <v>1</v>
      </c>
      <c r="N798" s="3">
        <v>2</v>
      </c>
      <c r="O798" s="3">
        <f>HLOOKUP(O$5,[1]非R能力!$B$8:$F$558,$D798+1,0)</f>
        <v>2674530.2363424227</v>
      </c>
      <c r="P798" s="3">
        <f>HLOOKUP(P$5,[1]非R能力!$B$8:$F$558,$D798+1,0)</f>
        <v>371147.94865448773</v>
      </c>
      <c r="Q798" s="3">
        <f>HLOOKUP(Q$5,[1]非R能力!$B$8:$F$558,$D798+1,0)</f>
        <v>180663.03073300805</v>
      </c>
      <c r="R798" s="3">
        <f>HLOOKUP(R$5,[1]非R能力!$B$8:$F$558,$D798+1,0)</f>
        <v>56616.730527455926</v>
      </c>
      <c r="S798" s="3">
        <f>HLOOKUP(S$5,[1]非R能力!$B$8:$F$558,$D798+1,0)</f>
        <v>73368.568621644255</v>
      </c>
      <c r="T798" s="3">
        <f>INDEX([1]非R能力!$H$9:$H$558,D798)</f>
        <v>74359.2083312342</v>
      </c>
      <c r="U798" s="3">
        <f>IF(INDEX([1]非R能力!$FK$9:$FK$558,D798)=0,0,10)</f>
        <v>10</v>
      </c>
      <c r="V798" s="3">
        <f>IF(INDEX([1]非R能力!$FH$9:$FH$558,D798)=0,0,5000)</f>
        <v>5000</v>
      </c>
      <c r="W798" s="3">
        <f>HLOOKUP(W$5,[2]人物技能基础!$O$3:$Q$553,$D798+1,0)</f>
        <v>3.637142857142857</v>
      </c>
      <c r="X798" s="3">
        <f>HLOOKUP(X$5,[2]人物技能基础!$O$3:$Q$553,$D798+1,0)</f>
        <v>2.0186428571428574</v>
      </c>
      <c r="Y798" s="3">
        <f>HLOOKUP(Y$5,[2]人物技能基础!$O$3:$Q$553,$D798+1,0)</f>
        <v>99.964285714285708</v>
      </c>
      <c r="Z798" s="3">
        <f t="shared" si="85"/>
        <v>11320385</v>
      </c>
      <c r="AA798" s="3">
        <f t="shared" si="86"/>
        <v>198693</v>
      </c>
      <c r="AB798" s="3">
        <f t="shared" si="87"/>
        <v>74229</v>
      </c>
      <c r="AC798" s="3">
        <f t="shared" si="88"/>
        <v>73368</v>
      </c>
      <c r="AD798" s="3">
        <f t="shared" si="89"/>
        <v>80881</v>
      </c>
    </row>
    <row r="799" spans="1:30" x14ac:dyDescent="0.15">
      <c r="A799" s="3">
        <v>794</v>
      </c>
      <c r="B799" s="3" t="str">
        <f t="shared" si="84"/>
        <v>通天塔794层boss</v>
      </c>
      <c r="C799" s="3">
        <f>INDEX([5]通天塔!$F$47:$F$1046,A799)</f>
        <v>550</v>
      </c>
      <c r="D799" s="3">
        <f t="shared" si="90"/>
        <v>550</v>
      </c>
      <c r="E799" s="3" t="s">
        <v>25</v>
      </c>
      <c r="F799" s="3" t="s">
        <v>26</v>
      </c>
      <c r="G799" s="3">
        <v>30</v>
      </c>
      <c r="H799" s="3">
        <v>30</v>
      </c>
      <c r="I799" s="3">
        <v>0.2</v>
      </c>
      <c r="J799" s="4">
        <v>0.7</v>
      </c>
      <c r="K799" s="4">
        <v>1</v>
      </c>
      <c r="L799" s="4">
        <v>5</v>
      </c>
      <c r="M799" s="3">
        <v>1</v>
      </c>
      <c r="N799" s="3">
        <v>2</v>
      </c>
      <c r="O799" s="3">
        <f>HLOOKUP(O$5,[1]非R能力!$B$8:$F$558,$D799+1,0)</f>
        <v>2674530.2363424227</v>
      </c>
      <c r="P799" s="3">
        <f>HLOOKUP(P$5,[1]非R能力!$B$8:$F$558,$D799+1,0)</f>
        <v>371147.94865448773</v>
      </c>
      <c r="Q799" s="3">
        <f>HLOOKUP(Q$5,[1]非R能力!$B$8:$F$558,$D799+1,0)</f>
        <v>180663.03073300805</v>
      </c>
      <c r="R799" s="3">
        <f>HLOOKUP(R$5,[1]非R能力!$B$8:$F$558,$D799+1,0)</f>
        <v>56616.730527455926</v>
      </c>
      <c r="S799" s="3">
        <f>HLOOKUP(S$5,[1]非R能力!$B$8:$F$558,$D799+1,0)</f>
        <v>73368.568621644255</v>
      </c>
      <c r="T799" s="3">
        <f>INDEX([1]非R能力!$H$9:$H$558,D799)</f>
        <v>74359.2083312342</v>
      </c>
      <c r="U799" s="3">
        <f>IF(INDEX([1]非R能力!$FK$9:$FK$558,D799)=0,0,10)</f>
        <v>10</v>
      </c>
      <c r="V799" s="3">
        <f>IF(INDEX([1]非R能力!$FH$9:$FH$558,D799)=0,0,5000)</f>
        <v>5000</v>
      </c>
      <c r="W799" s="3">
        <f>HLOOKUP(W$5,[2]人物技能基础!$O$3:$Q$553,$D799+1,0)</f>
        <v>3.637142857142857</v>
      </c>
      <c r="X799" s="3">
        <f>HLOOKUP(X$5,[2]人物技能基础!$O$3:$Q$553,$D799+1,0)</f>
        <v>2.0186428571428574</v>
      </c>
      <c r="Y799" s="3">
        <f>HLOOKUP(Y$5,[2]人物技能基础!$O$3:$Q$553,$D799+1,0)</f>
        <v>99.964285714285708</v>
      </c>
      <c r="Z799" s="3">
        <f t="shared" si="85"/>
        <v>11320385</v>
      </c>
      <c r="AA799" s="3">
        <f t="shared" si="86"/>
        <v>198693</v>
      </c>
      <c r="AB799" s="3">
        <f t="shared" si="87"/>
        <v>74229</v>
      </c>
      <c r="AC799" s="3">
        <f t="shared" si="88"/>
        <v>73368</v>
      </c>
      <c r="AD799" s="3">
        <f t="shared" si="89"/>
        <v>80881</v>
      </c>
    </row>
    <row r="800" spans="1:30" x14ac:dyDescent="0.15">
      <c r="A800" s="3">
        <v>795</v>
      </c>
      <c r="B800" s="3" t="str">
        <f t="shared" si="84"/>
        <v>通天塔795层boss</v>
      </c>
      <c r="C800" s="3">
        <f>INDEX([5]通天塔!$F$47:$F$1046,A800)</f>
        <v>550</v>
      </c>
      <c r="D800" s="3">
        <f t="shared" si="90"/>
        <v>550</v>
      </c>
      <c r="E800" s="3" t="s">
        <v>25</v>
      </c>
      <c r="F800" s="3" t="s">
        <v>26</v>
      </c>
      <c r="G800" s="3">
        <v>30</v>
      </c>
      <c r="H800" s="3">
        <v>30</v>
      </c>
      <c r="I800" s="3">
        <v>0.2</v>
      </c>
      <c r="J800" s="4">
        <v>0.7</v>
      </c>
      <c r="K800" s="4">
        <v>1</v>
      </c>
      <c r="L800" s="4">
        <v>5</v>
      </c>
      <c r="M800" s="3">
        <v>1</v>
      </c>
      <c r="N800" s="3">
        <v>2</v>
      </c>
      <c r="O800" s="3">
        <f>HLOOKUP(O$5,[1]非R能力!$B$8:$F$558,$D800+1,0)</f>
        <v>2674530.2363424227</v>
      </c>
      <c r="P800" s="3">
        <f>HLOOKUP(P$5,[1]非R能力!$B$8:$F$558,$D800+1,0)</f>
        <v>371147.94865448773</v>
      </c>
      <c r="Q800" s="3">
        <f>HLOOKUP(Q$5,[1]非R能力!$B$8:$F$558,$D800+1,0)</f>
        <v>180663.03073300805</v>
      </c>
      <c r="R800" s="3">
        <f>HLOOKUP(R$5,[1]非R能力!$B$8:$F$558,$D800+1,0)</f>
        <v>56616.730527455926</v>
      </c>
      <c r="S800" s="3">
        <f>HLOOKUP(S$5,[1]非R能力!$B$8:$F$558,$D800+1,0)</f>
        <v>73368.568621644255</v>
      </c>
      <c r="T800" s="3">
        <f>INDEX([1]非R能力!$H$9:$H$558,D800)</f>
        <v>74359.2083312342</v>
      </c>
      <c r="U800" s="3">
        <f>IF(INDEX([1]非R能力!$FK$9:$FK$558,D800)=0,0,10)</f>
        <v>10</v>
      </c>
      <c r="V800" s="3">
        <f>IF(INDEX([1]非R能力!$FH$9:$FH$558,D800)=0,0,5000)</f>
        <v>5000</v>
      </c>
      <c r="W800" s="3">
        <f>HLOOKUP(W$5,[2]人物技能基础!$O$3:$Q$553,$D800+1,0)</f>
        <v>3.637142857142857</v>
      </c>
      <c r="X800" s="3">
        <f>HLOOKUP(X$5,[2]人物技能基础!$O$3:$Q$553,$D800+1,0)</f>
        <v>2.0186428571428574</v>
      </c>
      <c r="Y800" s="3">
        <f>HLOOKUP(Y$5,[2]人物技能基础!$O$3:$Q$553,$D800+1,0)</f>
        <v>99.964285714285708</v>
      </c>
      <c r="Z800" s="3">
        <f t="shared" si="85"/>
        <v>11320385</v>
      </c>
      <c r="AA800" s="3">
        <f t="shared" si="86"/>
        <v>198693</v>
      </c>
      <c r="AB800" s="3">
        <f t="shared" si="87"/>
        <v>74229</v>
      </c>
      <c r="AC800" s="3">
        <f t="shared" si="88"/>
        <v>73368</v>
      </c>
      <c r="AD800" s="3">
        <f t="shared" si="89"/>
        <v>80881</v>
      </c>
    </row>
    <row r="801" spans="1:30" x14ac:dyDescent="0.15">
      <c r="A801" s="3">
        <v>796</v>
      </c>
      <c r="B801" s="3" t="str">
        <f t="shared" si="84"/>
        <v>通天塔796层boss</v>
      </c>
      <c r="C801" s="3">
        <f>INDEX([5]通天塔!$F$47:$F$1046,A801)</f>
        <v>550</v>
      </c>
      <c r="D801" s="3">
        <f t="shared" si="90"/>
        <v>550</v>
      </c>
      <c r="E801" s="3" t="s">
        <v>25</v>
      </c>
      <c r="F801" s="3" t="s">
        <v>26</v>
      </c>
      <c r="G801" s="3">
        <v>30</v>
      </c>
      <c r="H801" s="3">
        <v>30</v>
      </c>
      <c r="I801" s="3">
        <v>0.2</v>
      </c>
      <c r="J801" s="4">
        <v>0.7</v>
      </c>
      <c r="K801" s="4">
        <v>1</v>
      </c>
      <c r="L801" s="4">
        <v>5</v>
      </c>
      <c r="M801" s="3">
        <v>1</v>
      </c>
      <c r="N801" s="3">
        <v>2</v>
      </c>
      <c r="O801" s="3">
        <f>HLOOKUP(O$5,[1]非R能力!$B$8:$F$558,$D801+1,0)</f>
        <v>2674530.2363424227</v>
      </c>
      <c r="P801" s="3">
        <f>HLOOKUP(P$5,[1]非R能力!$B$8:$F$558,$D801+1,0)</f>
        <v>371147.94865448773</v>
      </c>
      <c r="Q801" s="3">
        <f>HLOOKUP(Q$5,[1]非R能力!$B$8:$F$558,$D801+1,0)</f>
        <v>180663.03073300805</v>
      </c>
      <c r="R801" s="3">
        <f>HLOOKUP(R$5,[1]非R能力!$B$8:$F$558,$D801+1,0)</f>
        <v>56616.730527455926</v>
      </c>
      <c r="S801" s="3">
        <f>HLOOKUP(S$5,[1]非R能力!$B$8:$F$558,$D801+1,0)</f>
        <v>73368.568621644255</v>
      </c>
      <c r="T801" s="3">
        <f>INDEX([1]非R能力!$H$9:$H$558,D801)</f>
        <v>74359.2083312342</v>
      </c>
      <c r="U801" s="3">
        <f>IF(INDEX([1]非R能力!$FK$9:$FK$558,D801)=0,0,10)</f>
        <v>10</v>
      </c>
      <c r="V801" s="3">
        <f>IF(INDEX([1]非R能力!$FH$9:$FH$558,D801)=0,0,5000)</f>
        <v>5000</v>
      </c>
      <c r="W801" s="3">
        <f>HLOOKUP(W$5,[2]人物技能基础!$O$3:$Q$553,$D801+1,0)</f>
        <v>3.637142857142857</v>
      </c>
      <c r="X801" s="3">
        <f>HLOOKUP(X$5,[2]人物技能基础!$O$3:$Q$553,$D801+1,0)</f>
        <v>2.0186428571428574</v>
      </c>
      <c r="Y801" s="3">
        <f>HLOOKUP(Y$5,[2]人物技能基础!$O$3:$Q$553,$D801+1,0)</f>
        <v>99.964285714285708</v>
      </c>
      <c r="Z801" s="3">
        <f t="shared" si="85"/>
        <v>11320385</v>
      </c>
      <c r="AA801" s="3">
        <f t="shared" si="86"/>
        <v>198693</v>
      </c>
      <c r="AB801" s="3">
        <f t="shared" si="87"/>
        <v>74229</v>
      </c>
      <c r="AC801" s="3">
        <f t="shared" si="88"/>
        <v>73368</v>
      </c>
      <c r="AD801" s="3">
        <f t="shared" si="89"/>
        <v>80881</v>
      </c>
    </row>
    <row r="802" spans="1:30" x14ac:dyDescent="0.15">
      <c r="A802" s="3">
        <v>797</v>
      </c>
      <c r="B802" s="3" t="str">
        <f t="shared" si="84"/>
        <v>通天塔797层boss</v>
      </c>
      <c r="C802" s="3">
        <f>INDEX([5]通天塔!$F$47:$F$1046,A802)</f>
        <v>550</v>
      </c>
      <c r="D802" s="3">
        <f t="shared" si="90"/>
        <v>550</v>
      </c>
      <c r="E802" s="3" t="s">
        <v>25</v>
      </c>
      <c r="F802" s="3" t="s">
        <v>26</v>
      </c>
      <c r="G802" s="3">
        <v>30</v>
      </c>
      <c r="H802" s="3">
        <v>30</v>
      </c>
      <c r="I802" s="3">
        <v>0.2</v>
      </c>
      <c r="J802" s="4">
        <v>0.7</v>
      </c>
      <c r="K802" s="4">
        <v>1</v>
      </c>
      <c r="L802" s="4">
        <v>5</v>
      </c>
      <c r="M802" s="3">
        <v>1</v>
      </c>
      <c r="N802" s="3">
        <v>2</v>
      </c>
      <c r="O802" s="3">
        <f>HLOOKUP(O$5,[1]非R能力!$B$8:$F$558,$D802+1,0)</f>
        <v>2674530.2363424227</v>
      </c>
      <c r="P802" s="3">
        <f>HLOOKUP(P$5,[1]非R能力!$B$8:$F$558,$D802+1,0)</f>
        <v>371147.94865448773</v>
      </c>
      <c r="Q802" s="3">
        <f>HLOOKUP(Q$5,[1]非R能力!$B$8:$F$558,$D802+1,0)</f>
        <v>180663.03073300805</v>
      </c>
      <c r="R802" s="3">
        <f>HLOOKUP(R$5,[1]非R能力!$B$8:$F$558,$D802+1,0)</f>
        <v>56616.730527455926</v>
      </c>
      <c r="S802" s="3">
        <f>HLOOKUP(S$5,[1]非R能力!$B$8:$F$558,$D802+1,0)</f>
        <v>73368.568621644255</v>
      </c>
      <c r="T802" s="3">
        <f>INDEX([1]非R能力!$H$9:$H$558,D802)</f>
        <v>74359.2083312342</v>
      </c>
      <c r="U802" s="3">
        <f>IF(INDEX([1]非R能力!$FK$9:$FK$558,D802)=0,0,10)</f>
        <v>10</v>
      </c>
      <c r="V802" s="3">
        <f>IF(INDEX([1]非R能力!$FH$9:$FH$558,D802)=0,0,5000)</f>
        <v>5000</v>
      </c>
      <c r="W802" s="3">
        <f>HLOOKUP(W$5,[2]人物技能基础!$O$3:$Q$553,$D802+1,0)</f>
        <v>3.637142857142857</v>
      </c>
      <c r="X802" s="3">
        <f>HLOOKUP(X$5,[2]人物技能基础!$O$3:$Q$553,$D802+1,0)</f>
        <v>2.0186428571428574</v>
      </c>
      <c r="Y802" s="3">
        <f>HLOOKUP(Y$5,[2]人物技能基础!$O$3:$Q$553,$D802+1,0)</f>
        <v>99.964285714285708</v>
      </c>
      <c r="Z802" s="3">
        <f t="shared" si="85"/>
        <v>11320385</v>
      </c>
      <c r="AA802" s="3">
        <f t="shared" si="86"/>
        <v>198693</v>
      </c>
      <c r="AB802" s="3">
        <f t="shared" si="87"/>
        <v>74229</v>
      </c>
      <c r="AC802" s="3">
        <f t="shared" si="88"/>
        <v>73368</v>
      </c>
      <c r="AD802" s="3">
        <f t="shared" si="89"/>
        <v>80881</v>
      </c>
    </row>
    <row r="803" spans="1:30" x14ac:dyDescent="0.15">
      <c r="A803" s="3">
        <v>798</v>
      </c>
      <c r="B803" s="3" t="str">
        <f t="shared" si="84"/>
        <v>通天塔798层boss</v>
      </c>
      <c r="C803" s="3">
        <f>INDEX([5]通天塔!$F$47:$F$1046,A803)</f>
        <v>550</v>
      </c>
      <c r="D803" s="3">
        <f t="shared" si="90"/>
        <v>550</v>
      </c>
      <c r="E803" s="3" t="s">
        <v>25</v>
      </c>
      <c r="F803" s="3" t="s">
        <v>26</v>
      </c>
      <c r="G803" s="3">
        <v>30</v>
      </c>
      <c r="H803" s="3">
        <v>30</v>
      </c>
      <c r="I803" s="3">
        <v>0.2</v>
      </c>
      <c r="J803" s="4">
        <v>0.7</v>
      </c>
      <c r="K803" s="4">
        <v>1</v>
      </c>
      <c r="L803" s="4">
        <v>5</v>
      </c>
      <c r="M803" s="3">
        <v>1</v>
      </c>
      <c r="N803" s="3">
        <v>2</v>
      </c>
      <c r="O803" s="3">
        <f>HLOOKUP(O$5,[1]非R能力!$B$8:$F$558,$D803+1,0)</f>
        <v>2674530.2363424227</v>
      </c>
      <c r="P803" s="3">
        <f>HLOOKUP(P$5,[1]非R能力!$B$8:$F$558,$D803+1,0)</f>
        <v>371147.94865448773</v>
      </c>
      <c r="Q803" s="3">
        <f>HLOOKUP(Q$5,[1]非R能力!$B$8:$F$558,$D803+1,0)</f>
        <v>180663.03073300805</v>
      </c>
      <c r="R803" s="3">
        <f>HLOOKUP(R$5,[1]非R能力!$B$8:$F$558,$D803+1,0)</f>
        <v>56616.730527455926</v>
      </c>
      <c r="S803" s="3">
        <f>HLOOKUP(S$5,[1]非R能力!$B$8:$F$558,$D803+1,0)</f>
        <v>73368.568621644255</v>
      </c>
      <c r="T803" s="3">
        <f>INDEX([1]非R能力!$H$9:$H$558,D803)</f>
        <v>74359.2083312342</v>
      </c>
      <c r="U803" s="3">
        <f>IF(INDEX([1]非R能力!$FK$9:$FK$558,D803)=0,0,10)</f>
        <v>10</v>
      </c>
      <c r="V803" s="3">
        <f>IF(INDEX([1]非R能力!$FH$9:$FH$558,D803)=0,0,5000)</f>
        <v>5000</v>
      </c>
      <c r="W803" s="3">
        <f>HLOOKUP(W$5,[2]人物技能基础!$O$3:$Q$553,$D803+1,0)</f>
        <v>3.637142857142857</v>
      </c>
      <c r="X803" s="3">
        <f>HLOOKUP(X$5,[2]人物技能基础!$O$3:$Q$553,$D803+1,0)</f>
        <v>2.0186428571428574</v>
      </c>
      <c r="Y803" s="3">
        <f>HLOOKUP(Y$5,[2]人物技能基础!$O$3:$Q$553,$D803+1,0)</f>
        <v>99.964285714285708</v>
      </c>
      <c r="Z803" s="3">
        <f t="shared" si="85"/>
        <v>11320385</v>
      </c>
      <c r="AA803" s="3">
        <f t="shared" si="86"/>
        <v>198693</v>
      </c>
      <c r="AB803" s="3">
        <f t="shared" si="87"/>
        <v>74229</v>
      </c>
      <c r="AC803" s="3">
        <f t="shared" si="88"/>
        <v>73368</v>
      </c>
      <c r="AD803" s="3">
        <f t="shared" si="89"/>
        <v>80881</v>
      </c>
    </row>
    <row r="804" spans="1:30" x14ac:dyDescent="0.15">
      <c r="A804" s="3">
        <v>799</v>
      </c>
      <c r="B804" s="3" t="str">
        <f t="shared" si="84"/>
        <v>通天塔799层boss</v>
      </c>
      <c r="C804" s="3">
        <f>INDEX([5]通天塔!$F$47:$F$1046,A804)</f>
        <v>550</v>
      </c>
      <c r="D804" s="3">
        <f t="shared" si="90"/>
        <v>550</v>
      </c>
      <c r="E804" s="3" t="s">
        <v>25</v>
      </c>
      <c r="F804" s="3" t="s">
        <v>26</v>
      </c>
      <c r="G804" s="3">
        <v>30</v>
      </c>
      <c r="H804" s="3">
        <v>30</v>
      </c>
      <c r="I804" s="3">
        <v>0.2</v>
      </c>
      <c r="J804" s="4">
        <v>0.7</v>
      </c>
      <c r="K804" s="4">
        <v>1</v>
      </c>
      <c r="L804" s="4">
        <v>5</v>
      </c>
      <c r="M804" s="3">
        <v>1</v>
      </c>
      <c r="N804" s="3">
        <v>2</v>
      </c>
      <c r="O804" s="3">
        <f>HLOOKUP(O$5,[1]非R能力!$B$8:$F$558,$D804+1,0)</f>
        <v>2674530.2363424227</v>
      </c>
      <c r="P804" s="3">
        <f>HLOOKUP(P$5,[1]非R能力!$B$8:$F$558,$D804+1,0)</f>
        <v>371147.94865448773</v>
      </c>
      <c r="Q804" s="3">
        <f>HLOOKUP(Q$5,[1]非R能力!$B$8:$F$558,$D804+1,0)</f>
        <v>180663.03073300805</v>
      </c>
      <c r="R804" s="3">
        <f>HLOOKUP(R$5,[1]非R能力!$B$8:$F$558,$D804+1,0)</f>
        <v>56616.730527455926</v>
      </c>
      <c r="S804" s="3">
        <f>HLOOKUP(S$5,[1]非R能力!$B$8:$F$558,$D804+1,0)</f>
        <v>73368.568621644255</v>
      </c>
      <c r="T804" s="3">
        <f>INDEX([1]非R能力!$H$9:$H$558,D804)</f>
        <v>74359.2083312342</v>
      </c>
      <c r="U804" s="3">
        <f>IF(INDEX([1]非R能力!$FK$9:$FK$558,D804)=0,0,10)</f>
        <v>10</v>
      </c>
      <c r="V804" s="3">
        <f>IF(INDEX([1]非R能力!$FH$9:$FH$558,D804)=0,0,5000)</f>
        <v>5000</v>
      </c>
      <c r="W804" s="3">
        <f>HLOOKUP(W$5,[2]人物技能基础!$O$3:$Q$553,$D804+1,0)</f>
        <v>3.637142857142857</v>
      </c>
      <c r="X804" s="3">
        <f>HLOOKUP(X$5,[2]人物技能基础!$O$3:$Q$553,$D804+1,0)</f>
        <v>2.0186428571428574</v>
      </c>
      <c r="Y804" s="3">
        <f>HLOOKUP(Y$5,[2]人物技能基础!$O$3:$Q$553,$D804+1,0)</f>
        <v>99.964285714285708</v>
      </c>
      <c r="Z804" s="3">
        <f t="shared" si="85"/>
        <v>11320385</v>
      </c>
      <c r="AA804" s="3">
        <f t="shared" si="86"/>
        <v>198693</v>
      </c>
      <c r="AB804" s="3">
        <f t="shared" si="87"/>
        <v>74229</v>
      </c>
      <c r="AC804" s="3">
        <f t="shared" si="88"/>
        <v>73368</v>
      </c>
      <c r="AD804" s="3">
        <f t="shared" si="89"/>
        <v>80881</v>
      </c>
    </row>
    <row r="805" spans="1:30" x14ac:dyDescent="0.15">
      <c r="A805" s="3">
        <v>800</v>
      </c>
      <c r="B805" s="3" t="str">
        <f t="shared" si="84"/>
        <v>通天塔800层boss</v>
      </c>
      <c r="C805" s="3">
        <f>INDEX([5]通天塔!$F$47:$F$1046,A805)</f>
        <v>550</v>
      </c>
      <c r="D805" s="3">
        <f t="shared" si="90"/>
        <v>550</v>
      </c>
      <c r="E805" s="3" t="s">
        <v>25</v>
      </c>
      <c r="F805" s="3" t="s">
        <v>26</v>
      </c>
      <c r="G805" s="3">
        <v>30</v>
      </c>
      <c r="H805" s="3">
        <v>30</v>
      </c>
      <c r="I805" s="3">
        <v>0.2</v>
      </c>
      <c r="J805" s="4">
        <v>0.7</v>
      </c>
      <c r="K805" s="4">
        <v>1</v>
      </c>
      <c r="L805" s="4">
        <v>5</v>
      </c>
      <c r="M805" s="3">
        <v>1</v>
      </c>
      <c r="N805" s="3">
        <v>2</v>
      </c>
      <c r="O805" s="3">
        <f>HLOOKUP(O$5,[1]非R能力!$B$8:$F$558,$D805+1,0)</f>
        <v>2674530.2363424227</v>
      </c>
      <c r="P805" s="3">
        <f>HLOOKUP(P$5,[1]非R能力!$B$8:$F$558,$D805+1,0)</f>
        <v>371147.94865448773</v>
      </c>
      <c r="Q805" s="3">
        <f>HLOOKUP(Q$5,[1]非R能力!$B$8:$F$558,$D805+1,0)</f>
        <v>180663.03073300805</v>
      </c>
      <c r="R805" s="3">
        <f>HLOOKUP(R$5,[1]非R能力!$B$8:$F$558,$D805+1,0)</f>
        <v>56616.730527455926</v>
      </c>
      <c r="S805" s="3">
        <f>HLOOKUP(S$5,[1]非R能力!$B$8:$F$558,$D805+1,0)</f>
        <v>73368.568621644255</v>
      </c>
      <c r="T805" s="3">
        <f>INDEX([1]非R能力!$H$9:$H$558,D805)</f>
        <v>74359.2083312342</v>
      </c>
      <c r="U805" s="3">
        <f>IF(INDEX([1]非R能力!$FK$9:$FK$558,D805)=0,0,10)</f>
        <v>10</v>
      </c>
      <c r="V805" s="3">
        <f>IF(INDEX([1]非R能力!$FH$9:$FH$558,D805)=0,0,5000)</f>
        <v>5000</v>
      </c>
      <c r="W805" s="3">
        <f>HLOOKUP(W$5,[2]人物技能基础!$O$3:$Q$553,$D805+1,0)</f>
        <v>3.637142857142857</v>
      </c>
      <c r="X805" s="3">
        <f>HLOOKUP(X$5,[2]人物技能基础!$O$3:$Q$553,$D805+1,0)</f>
        <v>2.0186428571428574</v>
      </c>
      <c r="Y805" s="3">
        <f>HLOOKUP(Y$5,[2]人物技能基础!$O$3:$Q$553,$D805+1,0)</f>
        <v>99.964285714285708</v>
      </c>
      <c r="Z805" s="3">
        <f t="shared" si="85"/>
        <v>11320385</v>
      </c>
      <c r="AA805" s="3">
        <f t="shared" si="86"/>
        <v>198693</v>
      </c>
      <c r="AB805" s="3">
        <f t="shared" si="87"/>
        <v>74229</v>
      </c>
      <c r="AC805" s="3">
        <f t="shared" si="88"/>
        <v>73368</v>
      </c>
      <c r="AD805" s="3">
        <f t="shared" si="89"/>
        <v>80881</v>
      </c>
    </row>
    <row r="806" spans="1:30" x14ac:dyDescent="0.15">
      <c r="A806" s="3">
        <v>801</v>
      </c>
      <c r="B806" s="3" t="str">
        <f t="shared" si="84"/>
        <v>通天塔801层boss</v>
      </c>
      <c r="C806" s="3">
        <f>INDEX([5]通天塔!$F$47:$F$1046,A806)</f>
        <v>550</v>
      </c>
      <c r="D806" s="3">
        <f t="shared" si="90"/>
        <v>550</v>
      </c>
      <c r="E806" s="3" t="s">
        <v>25</v>
      </c>
      <c r="F806" s="3" t="s">
        <v>26</v>
      </c>
      <c r="G806" s="3">
        <v>30</v>
      </c>
      <c r="H806" s="3">
        <v>30</v>
      </c>
      <c r="I806" s="3">
        <v>0.2</v>
      </c>
      <c r="J806" s="4">
        <v>0.7</v>
      </c>
      <c r="K806" s="4">
        <v>1</v>
      </c>
      <c r="L806" s="4">
        <v>5</v>
      </c>
      <c r="M806" s="3">
        <v>1</v>
      </c>
      <c r="N806" s="3">
        <v>2</v>
      </c>
      <c r="O806" s="3">
        <f>HLOOKUP(O$5,[1]非R能力!$B$8:$F$558,$D806+1,0)</f>
        <v>2674530.2363424227</v>
      </c>
      <c r="P806" s="3">
        <f>HLOOKUP(P$5,[1]非R能力!$B$8:$F$558,$D806+1,0)</f>
        <v>371147.94865448773</v>
      </c>
      <c r="Q806" s="3">
        <f>HLOOKUP(Q$5,[1]非R能力!$B$8:$F$558,$D806+1,0)</f>
        <v>180663.03073300805</v>
      </c>
      <c r="R806" s="3">
        <f>HLOOKUP(R$5,[1]非R能力!$B$8:$F$558,$D806+1,0)</f>
        <v>56616.730527455926</v>
      </c>
      <c r="S806" s="3">
        <f>HLOOKUP(S$5,[1]非R能力!$B$8:$F$558,$D806+1,0)</f>
        <v>73368.568621644255</v>
      </c>
      <c r="T806" s="3">
        <f>INDEX([1]非R能力!$H$9:$H$558,D806)</f>
        <v>74359.2083312342</v>
      </c>
      <c r="U806" s="3">
        <f>IF(INDEX([1]非R能力!$FK$9:$FK$558,D806)=0,0,10)</f>
        <v>10</v>
      </c>
      <c r="V806" s="3">
        <f>IF(INDEX([1]非R能力!$FH$9:$FH$558,D806)=0,0,5000)</f>
        <v>5000</v>
      </c>
      <c r="W806" s="3">
        <f>HLOOKUP(W$5,[2]人物技能基础!$O$3:$Q$553,$D806+1,0)</f>
        <v>3.637142857142857</v>
      </c>
      <c r="X806" s="3">
        <f>HLOOKUP(X$5,[2]人物技能基础!$O$3:$Q$553,$D806+1,0)</f>
        <v>2.0186428571428574</v>
      </c>
      <c r="Y806" s="3">
        <f>HLOOKUP(Y$5,[2]人物技能基础!$O$3:$Q$553,$D806+1,0)</f>
        <v>99.964285714285708</v>
      </c>
      <c r="Z806" s="3">
        <f t="shared" si="85"/>
        <v>11320385</v>
      </c>
      <c r="AA806" s="3">
        <f t="shared" si="86"/>
        <v>198693</v>
      </c>
      <c r="AB806" s="3">
        <f t="shared" si="87"/>
        <v>74229</v>
      </c>
      <c r="AC806" s="3">
        <f t="shared" si="88"/>
        <v>73368</v>
      </c>
      <c r="AD806" s="3">
        <f t="shared" si="89"/>
        <v>80881</v>
      </c>
    </row>
    <row r="807" spans="1:30" x14ac:dyDescent="0.15">
      <c r="A807" s="3">
        <v>802</v>
      </c>
      <c r="B807" s="3" t="str">
        <f t="shared" si="84"/>
        <v>通天塔802层boss</v>
      </c>
      <c r="C807" s="3">
        <f>INDEX([5]通天塔!$F$47:$F$1046,A807)</f>
        <v>550</v>
      </c>
      <c r="D807" s="3">
        <f t="shared" si="90"/>
        <v>550</v>
      </c>
      <c r="E807" s="3" t="s">
        <v>25</v>
      </c>
      <c r="F807" s="3" t="s">
        <v>26</v>
      </c>
      <c r="G807" s="3">
        <v>30</v>
      </c>
      <c r="H807" s="3">
        <v>30</v>
      </c>
      <c r="I807" s="3">
        <v>0.2</v>
      </c>
      <c r="J807" s="4">
        <v>0.7</v>
      </c>
      <c r="K807" s="4">
        <v>1</v>
      </c>
      <c r="L807" s="4">
        <v>5</v>
      </c>
      <c r="M807" s="3">
        <v>1</v>
      </c>
      <c r="N807" s="3">
        <v>2</v>
      </c>
      <c r="O807" s="3">
        <f>HLOOKUP(O$5,[1]非R能力!$B$8:$F$558,$D807+1,0)</f>
        <v>2674530.2363424227</v>
      </c>
      <c r="P807" s="3">
        <f>HLOOKUP(P$5,[1]非R能力!$B$8:$F$558,$D807+1,0)</f>
        <v>371147.94865448773</v>
      </c>
      <c r="Q807" s="3">
        <f>HLOOKUP(Q$5,[1]非R能力!$B$8:$F$558,$D807+1,0)</f>
        <v>180663.03073300805</v>
      </c>
      <c r="R807" s="3">
        <f>HLOOKUP(R$5,[1]非R能力!$B$8:$F$558,$D807+1,0)</f>
        <v>56616.730527455926</v>
      </c>
      <c r="S807" s="3">
        <f>HLOOKUP(S$5,[1]非R能力!$B$8:$F$558,$D807+1,0)</f>
        <v>73368.568621644255</v>
      </c>
      <c r="T807" s="3">
        <f>INDEX([1]非R能力!$H$9:$H$558,D807)</f>
        <v>74359.2083312342</v>
      </c>
      <c r="U807" s="3">
        <f>IF(INDEX([1]非R能力!$FK$9:$FK$558,D807)=0,0,10)</f>
        <v>10</v>
      </c>
      <c r="V807" s="3">
        <f>IF(INDEX([1]非R能力!$FH$9:$FH$558,D807)=0,0,5000)</f>
        <v>5000</v>
      </c>
      <c r="W807" s="3">
        <f>HLOOKUP(W$5,[2]人物技能基础!$O$3:$Q$553,$D807+1,0)</f>
        <v>3.637142857142857</v>
      </c>
      <c r="X807" s="3">
        <f>HLOOKUP(X$5,[2]人物技能基础!$O$3:$Q$553,$D807+1,0)</f>
        <v>2.0186428571428574</v>
      </c>
      <c r="Y807" s="3">
        <f>HLOOKUP(Y$5,[2]人物技能基础!$O$3:$Q$553,$D807+1,0)</f>
        <v>99.964285714285708</v>
      </c>
      <c r="Z807" s="3">
        <f t="shared" si="85"/>
        <v>11320385</v>
      </c>
      <c r="AA807" s="3">
        <f t="shared" si="86"/>
        <v>198693</v>
      </c>
      <c r="AB807" s="3">
        <f t="shared" si="87"/>
        <v>74229</v>
      </c>
      <c r="AC807" s="3">
        <f t="shared" si="88"/>
        <v>73368</v>
      </c>
      <c r="AD807" s="3">
        <f t="shared" si="89"/>
        <v>80881</v>
      </c>
    </row>
    <row r="808" spans="1:30" x14ac:dyDescent="0.15">
      <c r="A808" s="3">
        <v>803</v>
      </c>
      <c r="B808" s="3" t="str">
        <f t="shared" si="84"/>
        <v>通天塔803层boss</v>
      </c>
      <c r="C808" s="3">
        <f>INDEX([5]通天塔!$F$47:$F$1046,A808)</f>
        <v>550</v>
      </c>
      <c r="D808" s="3">
        <f t="shared" si="90"/>
        <v>550</v>
      </c>
      <c r="E808" s="3" t="s">
        <v>25</v>
      </c>
      <c r="F808" s="3" t="s">
        <v>26</v>
      </c>
      <c r="G808" s="3">
        <v>30</v>
      </c>
      <c r="H808" s="3">
        <v>30</v>
      </c>
      <c r="I808" s="3">
        <v>0.2</v>
      </c>
      <c r="J808" s="4">
        <v>0.7</v>
      </c>
      <c r="K808" s="4">
        <v>1</v>
      </c>
      <c r="L808" s="4">
        <v>5</v>
      </c>
      <c r="M808" s="3">
        <v>1</v>
      </c>
      <c r="N808" s="3">
        <v>2</v>
      </c>
      <c r="O808" s="3">
        <f>HLOOKUP(O$5,[1]非R能力!$B$8:$F$558,$D808+1,0)</f>
        <v>2674530.2363424227</v>
      </c>
      <c r="P808" s="3">
        <f>HLOOKUP(P$5,[1]非R能力!$B$8:$F$558,$D808+1,0)</f>
        <v>371147.94865448773</v>
      </c>
      <c r="Q808" s="3">
        <f>HLOOKUP(Q$5,[1]非R能力!$B$8:$F$558,$D808+1,0)</f>
        <v>180663.03073300805</v>
      </c>
      <c r="R808" s="3">
        <f>HLOOKUP(R$5,[1]非R能力!$B$8:$F$558,$D808+1,0)</f>
        <v>56616.730527455926</v>
      </c>
      <c r="S808" s="3">
        <f>HLOOKUP(S$5,[1]非R能力!$B$8:$F$558,$D808+1,0)</f>
        <v>73368.568621644255</v>
      </c>
      <c r="T808" s="3">
        <f>INDEX([1]非R能力!$H$9:$H$558,D808)</f>
        <v>74359.2083312342</v>
      </c>
      <c r="U808" s="3">
        <f>IF(INDEX([1]非R能力!$FK$9:$FK$558,D808)=0,0,10)</f>
        <v>10</v>
      </c>
      <c r="V808" s="3">
        <f>IF(INDEX([1]非R能力!$FH$9:$FH$558,D808)=0,0,5000)</f>
        <v>5000</v>
      </c>
      <c r="W808" s="3">
        <f>HLOOKUP(W$5,[2]人物技能基础!$O$3:$Q$553,$D808+1,0)</f>
        <v>3.637142857142857</v>
      </c>
      <c r="X808" s="3">
        <f>HLOOKUP(X$5,[2]人物技能基础!$O$3:$Q$553,$D808+1,0)</f>
        <v>2.0186428571428574</v>
      </c>
      <c r="Y808" s="3">
        <f>HLOOKUP(Y$5,[2]人物技能基础!$O$3:$Q$553,$D808+1,0)</f>
        <v>99.964285714285708</v>
      </c>
      <c r="Z808" s="3">
        <f t="shared" si="85"/>
        <v>11320385</v>
      </c>
      <c r="AA808" s="3">
        <f t="shared" si="86"/>
        <v>198693</v>
      </c>
      <c r="AB808" s="3">
        <f t="shared" si="87"/>
        <v>74229</v>
      </c>
      <c r="AC808" s="3">
        <f t="shared" si="88"/>
        <v>73368</v>
      </c>
      <c r="AD808" s="3">
        <f t="shared" si="89"/>
        <v>80881</v>
      </c>
    </row>
    <row r="809" spans="1:30" x14ac:dyDescent="0.15">
      <c r="A809" s="3">
        <v>804</v>
      </c>
      <c r="B809" s="3" t="str">
        <f t="shared" si="84"/>
        <v>通天塔804层boss</v>
      </c>
      <c r="C809" s="3">
        <f>INDEX([5]通天塔!$F$47:$F$1046,A809)</f>
        <v>550</v>
      </c>
      <c r="D809" s="3">
        <f t="shared" si="90"/>
        <v>550</v>
      </c>
      <c r="E809" s="3" t="s">
        <v>25</v>
      </c>
      <c r="F809" s="3" t="s">
        <v>26</v>
      </c>
      <c r="G809" s="3">
        <v>30</v>
      </c>
      <c r="H809" s="3">
        <v>30</v>
      </c>
      <c r="I809" s="3">
        <v>0.2</v>
      </c>
      <c r="J809" s="4">
        <v>0.7</v>
      </c>
      <c r="K809" s="4">
        <v>1</v>
      </c>
      <c r="L809" s="4">
        <v>5</v>
      </c>
      <c r="M809" s="3">
        <v>1</v>
      </c>
      <c r="N809" s="3">
        <v>2</v>
      </c>
      <c r="O809" s="3">
        <f>HLOOKUP(O$5,[1]非R能力!$B$8:$F$558,$D809+1,0)</f>
        <v>2674530.2363424227</v>
      </c>
      <c r="P809" s="3">
        <f>HLOOKUP(P$5,[1]非R能力!$B$8:$F$558,$D809+1,0)</f>
        <v>371147.94865448773</v>
      </c>
      <c r="Q809" s="3">
        <f>HLOOKUP(Q$5,[1]非R能力!$B$8:$F$558,$D809+1,0)</f>
        <v>180663.03073300805</v>
      </c>
      <c r="R809" s="3">
        <f>HLOOKUP(R$5,[1]非R能力!$B$8:$F$558,$D809+1,0)</f>
        <v>56616.730527455926</v>
      </c>
      <c r="S809" s="3">
        <f>HLOOKUP(S$5,[1]非R能力!$B$8:$F$558,$D809+1,0)</f>
        <v>73368.568621644255</v>
      </c>
      <c r="T809" s="3">
        <f>INDEX([1]非R能力!$H$9:$H$558,D809)</f>
        <v>74359.2083312342</v>
      </c>
      <c r="U809" s="3">
        <f>IF(INDEX([1]非R能力!$FK$9:$FK$558,D809)=0,0,10)</f>
        <v>10</v>
      </c>
      <c r="V809" s="3">
        <f>IF(INDEX([1]非R能力!$FH$9:$FH$558,D809)=0,0,5000)</f>
        <v>5000</v>
      </c>
      <c r="W809" s="3">
        <f>HLOOKUP(W$5,[2]人物技能基础!$O$3:$Q$553,$D809+1,0)</f>
        <v>3.637142857142857</v>
      </c>
      <c r="X809" s="3">
        <f>HLOOKUP(X$5,[2]人物技能基础!$O$3:$Q$553,$D809+1,0)</f>
        <v>2.0186428571428574</v>
      </c>
      <c r="Y809" s="3">
        <f>HLOOKUP(Y$5,[2]人物技能基础!$O$3:$Q$553,$D809+1,0)</f>
        <v>99.964285714285708</v>
      </c>
      <c r="Z809" s="3">
        <f t="shared" si="85"/>
        <v>11320385</v>
      </c>
      <c r="AA809" s="3">
        <f t="shared" si="86"/>
        <v>198693</v>
      </c>
      <c r="AB809" s="3">
        <f t="shared" si="87"/>
        <v>74229</v>
      </c>
      <c r="AC809" s="3">
        <f t="shared" si="88"/>
        <v>73368</v>
      </c>
      <c r="AD809" s="3">
        <f t="shared" si="89"/>
        <v>80881</v>
      </c>
    </row>
    <row r="810" spans="1:30" x14ac:dyDescent="0.15">
      <c r="A810" s="3">
        <v>805</v>
      </c>
      <c r="B810" s="3" t="str">
        <f t="shared" si="84"/>
        <v>通天塔805层boss</v>
      </c>
      <c r="C810" s="3">
        <f>INDEX([5]通天塔!$F$47:$F$1046,A810)</f>
        <v>550</v>
      </c>
      <c r="D810" s="3">
        <f t="shared" si="90"/>
        <v>550</v>
      </c>
      <c r="E810" s="3" t="s">
        <v>25</v>
      </c>
      <c r="F810" s="3" t="s">
        <v>26</v>
      </c>
      <c r="G810" s="3">
        <v>30</v>
      </c>
      <c r="H810" s="3">
        <v>30</v>
      </c>
      <c r="I810" s="3">
        <v>0.2</v>
      </c>
      <c r="J810" s="4">
        <v>0.7</v>
      </c>
      <c r="K810" s="4">
        <v>1</v>
      </c>
      <c r="L810" s="4">
        <v>5</v>
      </c>
      <c r="M810" s="3">
        <v>1</v>
      </c>
      <c r="N810" s="3">
        <v>2</v>
      </c>
      <c r="O810" s="3">
        <f>HLOOKUP(O$5,[1]非R能力!$B$8:$F$558,$D810+1,0)</f>
        <v>2674530.2363424227</v>
      </c>
      <c r="P810" s="3">
        <f>HLOOKUP(P$5,[1]非R能力!$B$8:$F$558,$D810+1,0)</f>
        <v>371147.94865448773</v>
      </c>
      <c r="Q810" s="3">
        <f>HLOOKUP(Q$5,[1]非R能力!$B$8:$F$558,$D810+1,0)</f>
        <v>180663.03073300805</v>
      </c>
      <c r="R810" s="3">
        <f>HLOOKUP(R$5,[1]非R能力!$B$8:$F$558,$D810+1,0)</f>
        <v>56616.730527455926</v>
      </c>
      <c r="S810" s="3">
        <f>HLOOKUP(S$5,[1]非R能力!$B$8:$F$558,$D810+1,0)</f>
        <v>73368.568621644255</v>
      </c>
      <c r="T810" s="3">
        <f>INDEX([1]非R能力!$H$9:$H$558,D810)</f>
        <v>74359.2083312342</v>
      </c>
      <c r="U810" s="3">
        <f>IF(INDEX([1]非R能力!$FK$9:$FK$558,D810)=0,0,10)</f>
        <v>10</v>
      </c>
      <c r="V810" s="3">
        <f>IF(INDEX([1]非R能力!$FH$9:$FH$558,D810)=0,0,5000)</f>
        <v>5000</v>
      </c>
      <c r="W810" s="3">
        <f>HLOOKUP(W$5,[2]人物技能基础!$O$3:$Q$553,$D810+1,0)</f>
        <v>3.637142857142857</v>
      </c>
      <c r="X810" s="3">
        <f>HLOOKUP(X$5,[2]人物技能基础!$O$3:$Q$553,$D810+1,0)</f>
        <v>2.0186428571428574</v>
      </c>
      <c r="Y810" s="3">
        <f>HLOOKUP(Y$5,[2]人物技能基础!$O$3:$Q$553,$D810+1,0)</f>
        <v>99.964285714285708</v>
      </c>
      <c r="Z810" s="3">
        <f t="shared" si="85"/>
        <v>11320385</v>
      </c>
      <c r="AA810" s="3">
        <f t="shared" si="86"/>
        <v>198693</v>
      </c>
      <c r="AB810" s="3">
        <f t="shared" si="87"/>
        <v>74229</v>
      </c>
      <c r="AC810" s="3">
        <f t="shared" si="88"/>
        <v>73368</v>
      </c>
      <c r="AD810" s="3">
        <f t="shared" si="89"/>
        <v>80881</v>
      </c>
    </row>
    <row r="811" spans="1:30" x14ac:dyDescent="0.15">
      <c r="A811" s="3">
        <v>806</v>
      </c>
      <c r="B811" s="3" t="str">
        <f t="shared" si="84"/>
        <v>通天塔806层boss</v>
      </c>
      <c r="C811" s="3">
        <f>INDEX([5]通天塔!$F$47:$F$1046,A811)</f>
        <v>550</v>
      </c>
      <c r="D811" s="3">
        <f t="shared" si="90"/>
        <v>550</v>
      </c>
      <c r="E811" s="3" t="s">
        <v>25</v>
      </c>
      <c r="F811" s="3" t="s">
        <v>26</v>
      </c>
      <c r="G811" s="3">
        <v>30</v>
      </c>
      <c r="H811" s="3">
        <v>30</v>
      </c>
      <c r="I811" s="3">
        <v>0.2</v>
      </c>
      <c r="J811" s="4">
        <v>0.7</v>
      </c>
      <c r="K811" s="4">
        <v>1</v>
      </c>
      <c r="L811" s="4">
        <v>5</v>
      </c>
      <c r="M811" s="3">
        <v>1</v>
      </c>
      <c r="N811" s="3">
        <v>2</v>
      </c>
      <c r="O811" s="3">
        <f>HLOOKUP(O$5,[1]非R能力!$B$8:$F$558,$D811+1,0)</f>
        <v>2674530.2363424227</v>
      </c>
      <c r="P811" s="3">
        <f>HLOOKUP(P$5,[1]非R能力!$B$8:$F$558,$D811+1,0)</f>
        <v>371147.94865448773</v>
      </c>
      <c r="Q811" s="3">
        <f>HLOOKUP(Q$5,[1]非R能力!$B$8:$F$558,$D811+1,0)</f>
        <v>180663.03073300805</v>
      </c>
      <c r="R811" s="3">
        <f>HLOOKUP(R$5,[1]非R能力!$B$8:$F$558,$D811+1,0)</f>
        <v>56616.730527455926</v>
      </c>
      <c r="S811" s="3">
        <f>HLOOKUP(S$5,[1]非R能力!$B$8:$F$558,$D811+1,0)</f>
        <v>73368.568621644255</v>
      </c>
      <c r="T811" s="3">
        <f>INDEX([1]非R能力!$H$9:$H$558,D811)</f>
        <v>74359.2083312342</v>
      </c>
      <c r="U811" s="3">
        <f>IF(INDEX([1]非R能力!$FK$9:$FK$558,D811)=0,0,10)</f>
        <v>10</v>
      </c>
      <c r="V811" s="3">
        <f>IF(INDEX([1]非R能力!$FH$9:$FH$558,D811)=0,0,5000)</f>
        <v>5000</v>
      </c>
      <c r="W811" s="3">
        <f>HLOOKUP(W$5,[2]人物技能基础!$O$3:$Q$553,$D811+1,0)</f>
        <v>3.637142857142857</v>
      </c>
      <c r="X811" s="3">
        <f>HLOOKUP(X$5,[2]人物技能基础!$O$3:$Q$553,$D811+1,0)</f>
        <v>2.0186428571428574</v>
      </c>
      <c r="Y811" s="3">
        <f>HLOOKUP(Y$5,[2]人物技能基础!$O$3:$Q$553,$D811+1,0)</f>
        <v>99.964285714285708</v>
      </c>
      <c r="Z811" s="3">
        <f t="shared" si="85"/>
        <v>11320385</v>
      </c>
      <c r="AA811" s="3">
        <f t="shared" si="86"/>
        <v>198693</v>
      </c>
      <c r="AB811" s="3">
        <f t="shared" si="87"/>
        <v>74229</v>
      </c>
      <c r="AC811" s="3">
        <f t="shared" si="88"/>
        <v>73368</v>
      </c>
      <c r="AD811" s="3">
        <f t="shared" si="89"/>
        <v>80881</v>
      </c>
    </row>
    <row r="812" spans="1:30" x14ac:dyDescent="0.15">
      <c r="A812" s="3">
        <v>807</v>
      </c>
      <c r="B812" s="3" t="str">
        <f t="shared" si="84"/>
        <v>通天塔807层boss</v>
      </c>
      <c r="C812" s="3">
        <f>INDEX([5]通天塔!$F$47:$F$1046,A812)</f>
        <v>550</v>
      </c>
      <c r="D812" s="3">
        <f t="shared" si="90"/>
        <v>550</v>
      </c>
      <c r="E812" s="3" t="s">
        <v>25</v>
      </c>
      <c r="F812" s="3" t="s">
        <v>26</v>
      </c>
      <c r="G812" s="3">
        <v>30</v>
      </c>
      <c r="H812" s="3">
        <v>30</v>
      </c>
      <c r="I812" s="3">
        <v>0.2</v>
      </c>
      <c r="J812" s="4">
        <v>0.7</v>
      </c>
      <c r="K812" s="4">
        <v>1</v>
      </c>
      <c r="L812" s="4">
        <v>5</v>
      </c>
      <c r="M812" s="3">
        <v>1</v>
      </c>
      <c r="N812" s="3">
        <v>2</v>
      </c>
      <c r="O812" s="3">
        <f>HLOOKUP(O$5,[1]非R能力!$B$8:$F$558,$D812+1,0)</f>
        <v>2674530.2363424227</v>
      </c>
      <c r="P812" s="3">
        <f>HLOOKUP(P$5,[1]非R能力!$B$8:$F$558,$D812+1,0)</f>
        <v>371147.94865448773</v>
      </c>
      <c r="Q812" s="3">
        <f>HLOOKUP(Q$5,[1]非R能力!$B$8:$F$558,$D812+1,0)</f>
        <v>180663.03073300805</v>
      </c>
      <c r="R812" s="3">
        <f>HLOOKUP(R$5,[1]非R能力!$B$8:$F$558,$D812+1,0)</f>
        <v>56616.730527455926</v>
      </c>
      <c r="S812" s="3">
        <f>HLOOKUP(S$5,[1]非R能力!$B$8:$F$558,$D812+1,0)</f>
        <v>73368.568621644255</v>
      </c>
      <c r="T812" s="3">
        <f>INDEX([1]非R能力!$H$9:$H$558,D812)</f>
        <v>74359.2083312342</v>
      </c>
      <c r="U812" s="3">
        <f>IF(INDEX([1]非R能力!$FK$9:$FK$558,D812)=0,0,10)</f>
        <v>10</v>
      </c>
      <c r="V812" s="3">
        <f>IF(INDEX([1]非R能力!$FH$9:$FH$558,D812)=0,0,5000)</f>
        <v>5000</v>
      </c>
      <c r="W812" s="3">
        <f>HLOOKUP(W$5,[2]人物技能基础!$O$3:$Q$553,$D812+1,0)</f>
        <v>3.637142857142857</v>
      </c>
      <c r="X812" s="3">
        <f>HLOOKUP(X$5,[2]人物技能基础!$O$3:$Q$553,$D812+1,0)</f>
        <v>2.0186428571428574</v>
      </c>
      <c r="Y812" s="3">
        <f>HLOOKUP(Y$5,[2]人物技能基础!$O$3:$Q$553,$D812+1,0)</f>
        <v>99.964285714285708</v>
      </c>
      <c r="Z812" s="3">
        <f t="shared" si="85"/>
        <v>11320385</v>
      </c>
      <c r="AA812" s="3">
        <f t="shared" si="86"/>
        <v>198693</v>
      </c>
      <c r="AB812" s="3">
        <f t="shared" si="87"/>
        <v>74229</v>
      </c>
      <c r="AC812" s="3">
        <f t="shared" si="88"/>
        <v>73368</v>
      </c>
      <c r="AD812" s="3">
        <f t="shared" si="89"/>
        <v>80881</v>
      </c>
    </row>
    <row r="813" spans="1:30" x14ac:dyDescent="0.15">
      <c r="A813" s="3">
        <v>808</v>
      </c>
      <c r="B813" s="3" t="str">
        <f t="shared" si="84"/>
        <v>通天塔808层boss</v>
      </c>
      <c r="C813" s="3">
        <f>INDEX([5]通天塔!$F$47:$F$1046,A813)</f>
        <v>550</v>
      </c>
      <c r="D813" s="3">
        <f t="shared" si="90"/>
        <v>550</v>
      </c>
      <c r="E813" s="3" t="s">
        <v>25</v>
      </c>
      <c r="F813" s="3" t="s">
        <v>26</v>
      </c>
      <c r="G813" s="3">
        <v>30</v>
      </c>
      <c r="H813" s="3">
        <v>30</v>
      </c>
      <c r="I813" s="3">
        <v>0.2</v>
      </c>
      <c r="J813" s="4">
        <v>0.7</v>
      </c>
      <c r="K813" s="4">
        <v>1</v>
      </c>
      <c r="L813" s="4">
        <v>5</v>
      </c>
      <c r="M813" s="3">
        <v>1</v>
      </c>
      <c r="N813" s="3">
        <v>2</v>
      </c>
      <c r="O813" s="3">
        <f>HLOOKUP(O$5,[1]非R能力!$B$8:$F$558,$D813+1,0)</f>
        <v>2674530.2363424227</v>
      </c>
      <c r="P813" s="3">
        <f>HLOOKUP(P$5,[1]非R能力!$B$8:$F$558,$D813+1,0)</f>
        <v>371147.94865448773</v>
      </c>
      <c r="Q813" s="3">
        <f>HLOOKUP(Q$5,[1]非R能力!$B$8:$F$558,$D813+1,0)</f>
        <v>180663.03073300805</v>
      </c>
      <c r="R813" s="3">
        <f>HLOOKUP(R$5,[1]非R能力!$B$8:$F$558,$D813+1,0)</f>
        <v>56616.730527455926</v>
      </c>
      <c r="S813" s="3">
        <f>HLOOKUP(S$5,[1]非R能力!$B$8:$F$558,$D813+1,0)</f>
        <v>73368.568621644255</v>
      </c>
      <c r="T813" s="3">
        <f>INDEX([1]非R能力!$H$9:$H$558,D813)</f>
        <v>74359.2083312342</v>
      </c>
      <c r="U813" s="3">
        <f>IF(INDEX([1]非R能力!$FK$9:$FK$558,D813)=0,0,10)</f>
        <v>10</v>
      </c>
      <c r="V813" s="3">
        <f>IF(INDEX([1]非R能力!$FH$9:$FH$558,D813)=0,0,5000)</f>
        <v>5000</v>
      </c>
      <c r="W813" s="3">
        <f>HLOOKUP(W$5,[2]人物技能基础!$O$3:$Q$553,$D813+1,0)</f>
        <v>3.637142857142857</v>
      </c>
      <c r="X813" s="3">
        <f>HLOOKUP(X$5,[2]人物技能基础!$O$3:$Q$553,$D813+1,0)</f>
        <v>2.0186428571428574</v>
      </c>
      <c r="Y813" s="3">
        <f>HLOOKUP(Y$5,[2]人物技能基础!$O$3:$Q$553,$D813+1,0)</f>
        <v>99.964285714285708</v>
      </c>
      <c r="Z813" s="3">
        <f t="shared" si="85"/>
        <v>11320385</v>
      </c>
      <c r="AA813" s="3">
        <f t="shared" si="86"/>
        <v>198693</v>
      </c>
      <c r="AB813" s="3">
        <f t="shared" si="87"/>
        <v>74229</v>
      </c>
      <c r="AC813" s="3">
        <f t="shared" si="88"/>
        <v>73368</v>
      </c>
      <c r="AD813" s="3">
        <f t="shared" si="89"/>
        <v>80881</v>
      </c>
    </row>
    <row r="814" spans="1:30" x14ac:dyDescent="0.15">
      <c r="A814" s="3">
        <v>809</v>
      </c>
      <c r="B814" s="3" t="str">
        <f t="shared" si="84"/>
        <v>通天塔809层boss</v>
      </c>
      <c r="C814" s="3">
        <f>INDEX([5]通天塔!$F$47:$F$1046,A814)</f>
        <v>550</v>
      </c>
      <c r="D814" s="3">
        <f t="shared" si="90"/>
        <v>550</v>
      </c>
      <c r="E814" s="3" t="s">
        <v>25</v>
      </c>
      <c r="F814" s="3" t="s">
        <v>26</v>
      </c>
      <c r="G814" s="3">
        <v>30</v>
      </c>
      <c r="H814" s="3">
        <v>30</v>
      </c>
      <c r="I814" s="3">
        <v>0.2</v>
      </c>
      <c r="J814" s="4">
        <v>0.7</v>
      </c>
      <c r="K814" s="4">
        <v>1</v>
      </c>
      <c r="L814" s="4">
        <v>5</v>
      </c>
      <c r="M814" s="3">
        <v>1</v>
      </c>
      <c r="N814" s="3">
        <v>2</v>
      </c>
      <c r="O814" s="3">
        <f>HLOOKUP(O$5,[1]非R能力!$B$8:$F$558,$D814+1,0)</f>
        <v>2674530.2363424227</v>
      </c>
      <c r="P814" s="3">
        <f>HLOOKUP(P$5,[1]非R能力!$B$8:$F$558,$D814+1,0)</f>
        <v>371147.94865448773</v>
      </c>
      <c r="Q814" s="3">
        <f>HLOOKUP(Q$5,[1]非R能力!$B$8:$F$558,$D814+1,0)</f>
        <v>180663.03073300805</v>
      </c>
      <c r="R814" s="3">
        <f>HLOOKUP(R$5,[1]非R能力!$B$8:$F$558,$D814+1,0)</f>
        <v>56616.730527455926</v>
      </c>
      <c r="S814" s="3">
        <f>HLOOKUP(S$5,[1]非R能力!$B$8:$F$558,$D814+1,0)</f>
        <v>73368.568621644255</v>
      </c>
      <c r="T814" s="3">
        <f>INDEX([1]非R能力!$H$9:$H$558,D814)</f>
        <v>74359.2083312342</v>
      </c>
      <c r="U814" s="3">
        <f>IF(INDEX([1]非R能力!$FK$9:$FK$558,D814)=0,0,10)</f>
        <v>10</v>
      </c>
      <c r="V814" s="3">
        <f>IF(INDEX([1]非R能力!$FH$9:$FH$558,D814)=0,0,5000)</f>
        <v>5000</v>
      </c>
      <c r="W814" s="3">
        <f>HLOOKUP(W$5,[2]人物技能基础!$O$3:$Q$553,$D814+1,0)</f>
        <v>3.637142857142857</v>
      </c>
      <c r="X814" s="3">
        <f>HLOOKUP(X$5,[2]人物技能基础!$O$3:$Q$553,$D814+1,0)</f>
        <v>2.0186428571428574</v>
      </c>
      <c r="Y814" s="3">
        <f>HLOOKUP(Y$5,[2]人物技能基础!$O$3:$Q$553,$D814+1,0)</f>
        <v>99.964285714285708</v>
      </c>
      <c r="Z814" s="3">
        <f t="shared" si="85"/>
        <v>11320385</v>
      </c>
      <c r="AA814" s="3">
        <f t="shared" si="86"/>
        <v>198693</v>
      </c>
      <c r="AB814" s="3">
        <f t="shared" si="87"/>
        <v>74229</v>
      </c>
      <c r="AC814" s="3">
        <f t="shared" si="88"/>
        <v>73368</v>
      </c>
      <c r="AD814" s="3">
        <f t="shared" si="89"/>
        <v>80881</v>
      </c>
    </row>
    <row r="815" spans="1:30" x14ac:dyDescent="0.15">
      <c r="A815" s="3">
        <v>810</v>
      </c>
      <c r="B815" s="3" t="str">
        <f t="shared" si="84"/>
        <v>通天塔810层boss</v>
      </c>
      <c r="C815" s="3">
        <f>INDEX([5]通天塔!$F$47:$F$1046,A815)</f>
        <v>550</v>
      </c>
      <c r="D815" s="3">
        <f t="shared" si="90"/>
        <v>550</v>
      </c>
      <c r="E815" s="3" t="s">
        <v>25</v>
      </c>
      <c r="F815" s="3" t="s">
        <v>26</v>
      </c>
      <c r="G815" s="3">
        <v>30</v>
      </c>
      <c r="H815" s="3">
        <v>30</v>
      </c>
      <c r="I815" s="3">
        <v>0.2</v>
      </c>
      <c r="J815" s="4">
        <v>0.7</v>
      </c>
      <c r="K815" s="4">
        <v>1</v>
      </c>
      <c r="L815" s="4">
        <v>5</v>
      </c>
      <c r="M815" s="3">
        <v>1</v>
      </c>
      <c r="N815" s="3">
        <v>2</v>
      </c>
      <c r="O815" s="3">
        <f>HLOOKUP(O$5,[1]非R能力!$B$8:$F$558,$D815+1,0)</f>
        <v>2674530.2363424227</v>
      </c>
      <c r="P815" s="3">
        <f>HLOOKUP(P$5,[1]非R能力!$B$8:$F$558,$D815+1,0)</f>
        <v>371147.94865448773</v>
      </c>
      <c r="Q815" s="3">
        <f>HLOOKUP(Q$5,[1]非R能力!$B$8:$F$558,$D815+1,0)</f>
        <v>180663.03073300805</v>
      </c>
      <c r="R815" s="3">
        <f>HLOOKUP(R$5,[1]非R能力!$B$8:$F$558,$D815+1,0)</f>
        <v>56616.730527455926</v>
      </c>
      <c r="S815" s="3">
        <f>HLOOKUP(S$5,[1]非R能力!$B$8:$F$558,$D815+1,0)</f>
        <v>73368.568621644255</v>
      </c>
      <c r="T815" s="3">
        <f>INDEX([1]非R能力!$H$9:$H$558,D815)</f>
        <v>74359.2083312342</v>
      </c>
      <c r="U815" s="3">
        <f>IF(INDEX([1]非R能力!$FK$9:$FK$558,D815)=0,0,10)</f>
        <v>10</v>
      </c>
      <c r="V815" s="3">
        <f>IF(INDEX([1]非R能力!$FH$9:$FH$558,D815)=0,0,5000)</f>
        <v>5000</v>
      </c>
      <c r="W815" s="3">
        <f>HLOOKUP(W$5,[2]人物技能基础!$O$3:$Q$553,$D815+1,0)</f>
        <v>3.637142857142857</v>
      </c>
      <c r="X815" s="3">
        <f>HLOOKUP(X$5,[2]人物技能基础!$O$3:$Q$553,$D815+1,0)</f>
        <v>2.0186428571428574</v>
      </c>
      <c r="Y815" s="3">
        <f>HLOOKUP(Y$5,[2]人物技能基础!$O$3:$Q$553,$D815+1,0)</f>
        <v>99.964285714285708</v>
      </c>
      <c r="Z815" s="3">
        <f t="shared" si="85"/>
        <v>11320385</v>
      </c>
      <c r="AA815" s="3">
        <f t="shared" si="86"/>
        <v>198693</v>
      </c>
      <c r="AB815" s="3">
        <f t="shared" si="87"/>
        <v>74229</v>
      </c>
      <c r="AC815" s="3">
        <f t="shared" si="88"/>
        <v>73368</v>
      </c>
      <c r="AD815" s="3">
        <f t="shared" si="89"/>
        <v>80881</v>
      </c>
    </row>
    <row r="816" spans="1:30" x14ac:dyDescent="0.15">
      <c r="A816" s="3">
        <v>811</v>
      </c>
      <c r="B816" s="3" t="str">
        <f t="shared" si="84"/>
        <v>通天塔811层boss</v>
      </c>
      <c r="C816" s="3">
        <f>INDEX([5]通天塔!$F$47:$F$1046,A816)</f>
        <v>550</v>
      </c>
      <c r="D816" s="3">
        <f t="shared" si="90"/>
        <v>550</v>
      </c>
      <c r="E816" s="3" t="s">
        <v>25</v>
      </c>
      <c r="F816" s="3" t="s">
        <v>26</v>
      </c>
      <c r="G816" s="3">
        <v>30</v>
      </c>
      <c r="H816" s="3">
        <v>30</v>
      </c>
      <c r="I816" s="3">
        <v>0.2</v>
      </c>
      <c r="J816" s="4">
        <v>0.7</v>
      </c>
      <c r="K816" s="4">
        <v>1</v>
      </c>
      <c r="L816" s="4">
        <v>5</v>
      </c>
      <c r="M816" s="3">
        <v>1</v>
      </c>
      <c r="N816" s="3">
        <v>2</v>
      </c>
      <c r="O816" s="3">
        <f>HLOOKUP(O$5,[1]非R能力!$B$8:$F$558,$D816+1,0)</f>
        <v>2674530.2363424227</v>
      </c>
      <c r="P816" s="3">
        <f>HLOOKUP(P$5,[1]非R能力!$B$8:$F$558,$D816+1,0)</f>
        <v>371147.94865448773</v>
      </c>
      <c r="Q816" s="3">
        <f>HLOOKUP(Q$5,[1]非R能力!$B$8:$F$558,$D816+1,0)</f>
        <v>180663.03073300805</v>
      </c>
      <c r="R816" s="3">
        <f>HLOOKUP(R$5,[1]非R能力!$B$8:$F$558,$D816+1,0)</f>
        <v>56616.730527455926</v>
      </c>
      <c r="S816" s="3">
        <f>HLOOKUP(S$5,[1]非R能力!$B$8:$F$558,$D816+1,0)</f>
        <v>73368.568621644255</v>
      </c>
      <c r="T816" s="3">
        <f>INDEX([1]非R能力!$H$9:$H$558,D816)</f>
        <v>74359.2083312342</v>
      </c>
      <c r="U816" s="3">
        <f>IF(INDEX([1]非R能力!$FK$9:$FK$558,D816)=0,0,10)</f>
        <v>10</v>
      </c>
      <c r="V816" s="3">
        <f>IF(INDEX([1]非R能力!$FH$9:$FH$558,D816)=0,0,5000)</f>
        <v>5000</v>
      </c>
      <c r="W816" s="3">
        <f>HLOOKUP(W$5,[2]人物技能基础!$O$3:$Q$553,$D816+1,0)</f>
        <v>3.637142857142857</v>
      </c>
      <c r="X816" s="3">
        <f>HLOOKUP(X$5,[2]人物技能基础!$O$3:$Q$553,$D816+1,0)</f>
        <v>2.0186428571428574</v>
      </c>
      <c r="Y816" s="3">
        <f>HLOOKUP(Y$5,[2]人物技能基础!$O$3:$Q$553,$D816+1,0)</f>
        <v>99.964285714285708</v>
      </c>
      <c r="Z816" s="3">
        <f t="shared" si="85"/>
        <v>11320385</v>
      </c>
      <c r="AA816" s="3">
        <f t="shared" si="86"/>
        <v>198693</v>
      </c>
      <c r="AB816" s="3">
        <f t="shared" si="87"/>
        <v>74229</v>
      </c>
      <c r="AC816" s="3">
        <f t="shared" si="88"/>
        <v>73368</v>
      </c>
      <c r="AD816" s="3">
        <f t="shared" si="89"/>
        <v>80881</v>
      </c>
    </row>
    <row r="817" spans="1:30" x14ac:dyDescent="0.15">
      <c r="A817" s="3">
        <v>812</v>
      </c>
      <c r="B817" s="3" t="str">
        <f t="shared" si="84"/>
        <v>通天塔812层boss</v>
      </c>
      <c r="C817" s="3">
        <f>INDEX([5]通天塔!$F$47:$F$1046,A817)</f>
        <v>550</v>
      </c>
      <c r="D817" s="3">
        <f t="shared" si="90"/>
        <v>550</v>
      </c>
      <c r="E817" s="3" t="s">
        <v>25</v>
      </c>
      <c r="F817" s="3" t="s">
        <v>26</v>
      </c>
      <c r="G817" s="3">
        <v>30</v>
      </c>
      <c r="H817" s="3">
        <v>30</v>
      </c>
      <c r="I817" s="3">
        <v>0.2</v>
      </c>
      <c r="J817" s="4">
        <v>0.7</v>
      </c>
      <c r="K817" s="4">
        <v>1</v>
      </c>
      <c r="L817" s="4">
        <v>5</v>
      </c>
      <c r="M817" s="3">
        <v>1</v>
      </c>
      <c r="N817" s="3">
        <v>2</v>
      </c>
      <c r="O817" s="3">
        <f>HLOOKUP(O$5,[1]非R能力!$B$8:$F$558,$D817+1,0)</f>
        <v>2674530.2363424227</v>
      </c>
      <c r="P817" s="3">
        <f>HLOOKUP(P$5,[1]非R能力!$B$8:$F$558,$D817+1,0)</f>
        <v>371147.94865448773</v>
      </c>
      <c r="Q817" s="3">
        <f>HLOOKUP(Q$5,[1]非R能力!$B$8:$F$558,$D817+1,0)</f>
        <v>180663.03073300805</v>
      </c>
      <c r="R817" s="3">
        <f>HLOOKUP(R$5,[1]非R能力!$B$8:$F$558,$D817+1,0)</f>
        <v>56616.730527455926</v>
      </c>
      <c r="S817" s="3">
        <f>HLOOKUP(S$5,[1]非R能力!$B$8:$F$558,$D817+1,0)</f>
        <v>73368.568621644255</v>
      </c>
      <c r="T817" s="3">
        <f>INDEX([1]非R能力!$H$9:$H$558,D817)</f>
        <v>74359.2083312342</v>
      </c>
      <c r="U817" s="3">
        <f>IF(INDEX([1]非R能力!$FK$9:$FK$558,D817)=0,0,10)</f>
        <v>10</v>
      </c>
      <c r="V817" s="3">
        <f>IF(INDEX([1]非R能力!$FH$9:$FH$558,D817)=0,0,5000)</f>
        <v>5000</v>
      </c>
      <c r="W817" s="3">
        <f>HLOOKUP(W$5,[2]人物技能基础!$O$3:$Q$553,$D817+1,0)</f>
        <v>3.637142857142857</v>
      </c>
      <c r="X817" s="3">
        <f>HLOOKUP(X$5,[2]人物技能基础!$O$3:$Q$553,$D817+1,0)</f>
        <v>2.0186428571428574</v>
      </c>
      <c r="Y817" s="3">
        <f>HLOOKUP(Y$5,[2]人物技能基础!$O$3:$Q$553,$D817+1,0)</f>
        <v>99.964285714285708</v>
      </c>
      <c r="Z817" s="3">
        <f t="shared" si="85"/>
        <v>11320385</v>
      </c>
      <c r="AA817" s="3">
        <f t="shared" si="86"/>
        <v>198693</v>
      </c>
      <c r="AB817" s="3">
        <f t="shared" si="87"/>
        <v>74229</v>
      </c>
      <c r="AC817" s="3">
        <f t="shared" si="88"/>
        <v>73368</v>
      </c>
      <c r="AD817" s="3">
        <f t="shared" si="89"/>
        <v>80881</v>
      </c>
    </row>
    <row r="818" spans="1:30" x14ac:dyDescent="0.15">
      <c r="A818" s="3">
        <v>813</v>
      </c>
      <c r="B818" s="3" t="str">
        <f t="shared" si="84"/>
        <v>通天塔813层boss</v>
      </c>
      <c r="C818" s="3">
        <f>INDEX([5]通天塔!$F$47:$F$1046,A818)</f>
        <v>550</v>
      </c>
      <c r="D818" s="3">
        <f t="shared" si="90"/>
        <v>550</v>
      </c>
      <c r="E818" s="3" t="s">
        <v>25</v>
      </c>
      <c r="F818" s="3" t="s">
        <v>26</v>
      </c>
      <c r="G818" s="3">
        <v>30</v>
      </c>
      <c r="H818" s="3">
        <v>30</v>
      </c>
      <c r="I818" s="3">
        <v>0.2</v>
      </c>
      <c r="J818" s="4">
        <v>0.7</v>
      </c>
      <c r="K818" s="4">
        <v>1</v>
      </c>
      <c r="L818" s="4">
        <v>5</v>
      </c>
      <c r="M818" s="3">
        <v>1</v>
      </c>
      <c r="N818" s="3">
        <v>2</v>
      </c>
      <c r="O818" s="3">
        <f>HLOOKUP(O$5,[1]非R能力!$B$8:$F$558,$D818+1,0)</f>
        <v>2674530.2363424227</v>
      </c>
      <c r="P818" s="3">
        <f>HLOOKUP(P$5,[1]非R能力!$B$8:$F$558,$D818+1,0)</f>
        <v>371147.94865448773</v>
      </c>
      <c r="Q818" s="3">
        <f>HLOOKUP(Q$5,[1]非R能力!$B$8:$F$558,$D818+1,0)</f>
        <v>180663.03073300805</v>
      </c>
      <c r="R818" s="3">
        <f>HLOOKUP(R$5,[1]非R能力!$B$8:$F$558,$D818+1,0)</f>
        <v>56616.730527455926</v>
      </c>
      <c r="S818" s="3">
        <f>HLOOKUP(S$5,[1]非R能力!$B$8:$F$558,$D818+1,0)</f>
        <v>73368.568621644255</v>
      </c>
      <c r="T818" s="3">
        <f>INDEX([1]非R能力!$H$9:$H$558,D818)</f>
        <v>74359.2083312342</v>
      </c>
      <c r="U818" s="3">
        <f>IF(INDEX([1]非R能力!$FK$9:$FK$558,D818)=0,0,10)</f>
        <v>10</v>
      </c>
      <c r="V818" s="3">
        <f>IF(INDEX([1]非R能力!$FH$9:$FH$558,D818)=0,0,5000)</f>
        <v>5000</v>
      </c>
      <c r="W818" s="3">
        <f>HLOOKUP(W$5,[2]人物技能基础!$O$3:$Q$553,$D818+1,0)</f>
        <v>3.637142857142857</v>
      </c>
      <c r="X818" s="3">
        <f>HLOOKUP(X$5,[2]人物技能基础!$O$3:$Q$553,$D818+1,0)</f>
        <v>2.0186428571428574</v>
      </c>
      <c r="Y818" s="3">
        <f>HLOOKUP(Y$5,[2]人物技能基础!$O$3:$Q$553,$D818+1,0)</f>
        <v>99.964285714285708</v>
      </c>
      <c r="Z818" s="3">
        <f t="shared" si="85"/>
        <v>11320385</v>
      </c>
      <c r="AA818" s="3">
        <f t="shared" si="86"/>
        <v>198693</v>
      </c>
      <c r="AB818" s="3">
        <f t="shared" si="87"/>
        <v>74229</v>
      </c>
      <c r="AC818" s="3">
        <f t="shared" si="88"/>
        <v>73368</v>
      </c>
      <c r="AD818" s="3">
        <f t="shared" si="89"/>
        <v>80881</v>
      </c>
    </row>
    <row r="819" spans="1:30" x14ac:dyDescent="0.15">
      <c r="A819" s="3">
        <v>814</v>
      </c>
      <c r="B819" s="3" t="str">
        <f t="shared" si="84"/>
        <v>通天塔814层boss</v>
      </c>
      <c r="C819" s="3">
        <f>INDEX([5]通天塔!$F$47:$F$1046,A819)</f>
        <v>550</v>
      </c>
      <c r="D819" s="3">
        <f t="shared" si="90"/>
        <v>550</v>
      </c>
      <c r="E819" s="3" t="s">
        <v>25</v>
      </c>
      <c r="F819" s="3" t="s">
        <v>26</v>
      </c>
      <c r="G819" s="3">
        <v>30</v>
      </c>
      <c r="H819" s="3">
        <v>30</v>
      </c>
      <c r="I819" s="3">
        <v>0.2</v>
      </c>
      <c r="J819" s="4">
        <v>0.7</v>
      </c>
      <c r="K819" s="4">
        <v>1</v>
      </c>
      <c r="L819" s="4">
        <v>5</v>
      </c>
      <c r="M819" s="3">
        <v>1</v>
      </c>
      <c r="N819" s="3">
        <v>2</v>
      </c>
      <c r="O819" s="3">
        <f>HLOOKUP(O$5,[1]非R能力!$B$8:$F$558,$D819+1,0)</f>
        <v>2674530.2363424227</v>
      </c>
      <c r="P819" s="3">
        <f>HLOOKUP(P$5,[1]非R能力!$B$8:$F$558,$D819+1,0)</f>
        <v>371147.94865448773</v>
      </c>
      <c r="Q819" s="3">
        <f>HLOOKUP(Q$5,[1]非R能力!$B$8:$F$558,$D819+1,0)</f>
        <v>180663.03073300805</v>
      </c>
      <c r="R819" s="3">
        <f>HLOOKUP(R$5,[1]非R能力!$B$8:$F$558,$D819+1,0)</f>
        <v>56616.730527455926</v>
      </c>
      <c r="S819" s="3">
        <f>HLOOKUP(S$5,[1]非R能力!$B$8:$F$558,$D819+1,0)</f>
        <v>73368.568621644255</v>
      </c>
      <c r="T819" s="3">
        <f>INDEX([1]非R能力!$H$9:$H$558,D819)</f>
        <v>74359.2083312342</v>
      </c>
      <c r="U819" s="3">
        <f>IF(INDEX([1]非R能力!$FK$9:$FK$558,D819)=0,0,10)</f>
        <v>10</v>
      </c>
      <c r="V819" s="3">
        <f>IF(INDEX([1]非R能力!$FH$9:$FH$558,D819)=0,0,5000)</f>
        <v>5000</v>
      </c>
      <c r="W819" s="3">
        <f>HLOOKUP(W$5,[2]人物技能基础!$O$3:$Q$553,$D819+1,0)</f>
        <v>3.637142857142857</v>
      </c>
      <c r="X819" s="3">
        <f>HLOOKUP(X$5,[2]人物技能基础!$O$3:$Q$553,$D819+1,0)</f>
        <v>2.0186428571428574</v>
      </c>
      <c r="Y819" s="3">
        <f>HLOOKUP(Y$5,[2]人物技能基础!$O$3:$Q$553,$D819+1,0)</f>
        <v>99.964285714285708</v>
      </c>
      <c r="Z819" s="3">
        <f t="shared" si="85"/>
        <v>11320385</v>
      </c>
      <c r="AA819" s="3">
        <f t="shared" si="86"/>
        <v>198693</v>
      </c>
      <c r="AB819" s="3">
        <f t="shared" si="87"/>
        <v>74229</v>
      </c>
      <c r="AC819" s="3">
        <f t="shared" si="88"/>
        <v>73368</v>
      </c>
      <c r="AD819" s="3">
        <f t="shared" si="89"/>
        <v>80881</v>
      </c>
    </row>
    <row r="820" spans="1:30" x14ac:dyDescent="0.15">
      <c r="A820" s="3">
        <v>815</v>
      </c>
      <c r="B820" s="3" t="str">
        <f t="shared" si="84"/>
        <v>通天塔815层boss</v>
      </c>
      <c r="C820" s="3">
        <f>INDEX([5]通天塔!$F$47:$F$1046,A820)</f>
        <v>550</v>
      </c>
      <c r="D820" s="3">
        <f t="shared" si="90"/>
        <v>550</v>
      </c>
      <c r="E820" s="3" t="s">
        <v>25</v>
      </c>
      <c r="F820" s="3" t="s">
        <v>26</v>
      </c>
      <c r="G820" s="3">
        <v>30</v>
      </c>
      <c r="H820" s="3">
        <v>30</v>
      </c>
      <c r="I820" s="3">
        <v>0.2</v>
      </c>
      <c r="J820" s="4">
        <v>0.7</v>
      </c>
      <c r="K820" s="4">
        <v>1</v>
      </c>
      <c r="L820" s="4">
        <v>5</v>
      </c>
      <c r="M820" s="3">
        <v>1</v>
      </c>
      <c r="N820" s="3">
        <v>2</v>
      </c>
      <c r="O820" s="3">
        <f>HLOOKUP(O$5,[1]非R能力!$B$8:$F$558,$D820+1,0)</f>
        <v>2674530.2363424227</v>
      </c>
      <c r="P820" s="3">
        <f>HLOOKUP(P$5,[1]非R能力!$B$8:$F$558,$D820+1,0)</f>
        <v>371147.94865448773</v>
      </c>
      <c r="Q820" s="3">
        <f>HLOOKUP(Q$5,[1]非R能力!$B$8:$F$558,$D820+1,0)</f>
        <v>180663.03073300805</v>
      </c>
      <c r="R820" s="3">
        <f>HLOOKUP(R$5,[1]非R能力!$B$8:$F$558,$D820+1,0)</f>
        <v>56616.730527455926</v>
      </c>
      <c r="S820" s="3">
        <f>HLOOKUP(S$5,[1]非R能力!$B$8:$F$558,$D820+1,0)</f>
        <v>73368.568621644255</v>
      </c>
      <c r="T820" s="3">
        <f>INDEX([1]非R能力!$H$9:$H$558,D820)</f>
        <v>74359.2083312342</v>
      </c>
      <c r="U820" s="3">
        <f>IF(INDEX([1]非R能力!$FK$9:$FK$558,D820)=0,0,10)</f>
        <v>10</v>
      </c>
      <c r="V820" s="3">
        <f>IF(INDEX([1]非R能力!$FH$9:$FH$558,D820)=0,0,5000)</f>
        <v>5000</v>
      </c>
      <c r="W820" s="3">
        <f>HLOOKUP(W$5,[2]人物技能基础!$O$3:$Q$553,$D820+1,0)</f>
        <v>3.637142857142857</v>
      </c>
      <c r="X820" s="3">
        <f>HLOOKUP(X$5,[2]人物技能基础!$O$3:$Q$553,$D820+1,0)</f>
        <v>2.0186428571428574</v>
      </c>
      <c r="Y820" s="3">
        <f>HLOOKUP(Y$5,[2]人物技能基础!$O$3:$Q$553,$D820+1,0)</f>
        <v>99.964285714285708</v>
      </c>
      <c r="Z820" s="3">
        <f t="shared" si="85"/>
        <v>11320385</v>
      </c>
      <c r="AA820" s="3">
        <f t="shared" si="86"/>
        <v>198693</v>
      </c>
      <c r="AB820" s="3">
        <f t="shared" si="87"/>
        <v>74229</v>
      </c>
      <c r="AC820" s="3">
        <f t="shared" si="88"/>
        <v>73368</v>
      </c>
      <c r="AD820" s="3">
        <f t="shared" si="89"/>
        <v>80881</v>
      </c>
    </row>
    <row r="821" spans="1:30" x14ac:dyDescent="0.15">
      <c r="A821" s="3">
        <v>816</v>
      </c>
      <c r="B821" s="3" t="str">
        <f t="shared" si="84"/>
        <v>通天塔816层boss</v>
      </c>
      <c r="C821" s="3">
        <f>INDEX([5]通天塔!$F$47:$F$1046,A821)</f>
        <v>550</v>
      </c>
      <c r="D821" s="3">
        <f t="shared" si="90"/>
        <v>550</v>
      </c>
      <c r="E821" s="3" t="s">
        <v>25</v>
      </c>
      <c r="F821" s="3" t="s">
        <v>26</v>
      </c>
      <c r="G821" s="3">
        <v>30</v>
      </c>
      <c r="H821" s="3">
        <v>30</v>
      </c>
      <c r="I821" s="3">
        <v>0.2</v>
      </c>
      <c r="J821" s="4">
        <v>0.7</v>
      </c>
      <c r="K821" s="4">
        <v>1</v>
      </c>
      <c r="L821" s="4">
        <v>5</v>
      </c>
      <c r="M821" s="3">
        <v>1</v>
      </c>
      <c r="N821" s="3">
        <v>2</v>
      </c>
      <c r="O821" s="3">
        <f>HLOOKUP(O$5,[1]非R能力!$B$8:$F$558,$D821+1,0)</f>
        <v>2674530.2363424227</v>
      </c>
      <c r="P821" s="3">
        <f>HLOOKUP(P$5,[1]非R能力!$B$8:$F$558,$D821+1,0)</f>
        <v>371147.94865448773</v>
      </c>
      <c r="Q821" s="3">
        <f>HLOOKUP(Q$5,[1]非R能力!$B$8:$F$558,$D821+1,0)</f>
        <v>180663.03073300805</v>
      </c>
      <c r="R821" s="3">
        <f>HLOOKUP(R$5,[1]非R能力!$B$8:$F$558,$D821+1,0)</f>
        <v>56616.730527455926</v>
      </c>
      <c r="S821" s="3">
        <f>HLOOKUP(S$5,[1]非R能力!$B$8:$F$558,$D821+1,0)</f>
        <v>73368.568621644255</v>
      </c>
      <c r="T821" s="3">
        <f>INDEX([1]非R能力!$H$9:$H$558,D821)</f>
        <v>74359.2083312342</v>
      </c>
      <c r="U821" s="3">
        <f>IF(INDEX([1]非R能力!$FK$9:$FK$558,D821)=0,0,10)</f>
        <v>10</v>
      </c>
      <c r="V821" s="3">
        <f>IF(INDEX([1]非R能力!$FH$9:$FH$558,D821)=0,0,5000)</f>
        <v>5000</v>
      </c>
      <c r="W821" s="3">
        <f>HLOOKUP(W$5,[2]人物技能基础!$O$3:$Q$553,$D821+1,0)</f>
        <v>3.637142857142857</v>
      </c>
      <c r="X821" s="3">
        <f>HLOOKUP(X$5,[2]人物技能基础!$O$3:$Q$553,$D821+1,0)</f>
        <v>2.0186428571428574</v>
      </c>
      <c r="Y821" s="3">
        <f>HLOOKUP(Y$5,[2]人物技能基础!$O$3:$Q$553,$D821+1,0)</f>
        <v>99.964285714285708</v>
      </c>
      <c r="Z821" s="3">
        <f t="shared" si="85"/>
        <v>11320385</v>
      </c>
      <c r="AA821" s="3">
        <f t="shared" si="86"/>
        <v>198693</v>
      </c>
      <c r="AB821" s="3">
        <f t="shared" si="87"/>
        <v>74229</v>
      </c>
      <c r="AC821" s="3">
        <f t="shared" si="88"/>
        <v>73368</v>
      </c>
      <c r="AD821" s="3">
        <f t="shared" si="89"/>
        <v>80881</v>
      </c>
    </row>
    <row r="822" spans="1:30" x14ac:dyDescent="0.15">
      <c r="A822" s="3">
        <v>817</v>
      </c>
      <c r="B822" s="3" t="str">
        <f t="shared" si="84"/>
        <v>通天塔817层boss</v>
      </c>
      <c r="C822" s="3">
        <f>INDEX([5]通天塔!$F$47:$F$1046,A822)</f>
        <v>550</v>
      </c>
      <c r="D822" s="3">
        <f t="shared" si="90"/>
        <v>550</v>
      </c>
      <c r="E822" s="3" t="s">
        <v>25</v>
      </c>
      <c r="F822" s="3" t="s">
        <v>26</v>
      </c>
      <c r="G822" s="3">
        <v>30</v>
      </c>
      <c r="H822" s="3">
        <v>30</v>
      </c>
      <c r="I822" s="3">
        <v>0.2</v>
      </c>
      <c r="J822" s="4">
        <v>0.7</v>
      </c>
      <c r="K822" s="4">
        <v>1</v>
      </c>
      <c r="L822" s="4">
        <v>5</v>
      </c>
      <c r="M822" s="3">
        <v>1</v>
      </c>
      <c r="N822" s="3">
        <v>2</v>
      </c>
      <c r="O822" s="3">
        <f>HLOOKUP(O$5,[1]非R能力!$B$8:$F$558,$D822+1,0)</f>
        <v>2674530.2363424227</v>
      </c>
      <c r="P822" s="3">
        <f>HLOOKUP(P$5,[1]非R能力!$B$8:$F$558,$D822+1,0)</f>
        <v>371147.94865448773</v>
      </c>
      <c r="Q822" s="3">
        <f>HLOOKUP(Q$5,[1]非R能力!$B$8:$F$558,$D822+1,0)</f>
        <v>180663.03073300805</v>
      </c>
      <c r="R822" s="3">
        <f>HLOOKUP(R$5,[1]非R能力!$B$8:$F$558,$D822+1,0)</f>
        <v>56616.730527455926</v>
      </c>
      <c r="S822" s="3">
        <f>HLOOKUP(S$5,[1]非R能力!$B$8:$F$558,$D822+1,0)</f>
        <v>73368.568621644255</v>
      </c>
      <c r="T822" s="3">
        <f>INDEX([1]非R能力!$H$9:$H$558,D822)</f>
        <v>74359.2083312342</v>
      </c>
      <c r="U822" s="3">
        <f>IF(INDEX([1]非R能力!$FK$9:$FK$558,D822)=0,0,10)</f>
        <v>10</v>
      </c>
      <c r="V822" s="3">
        <f>IF(INDEX([1]非R能力!$FH$9:$FH$558,D822)=0,0,5000)</f>
        <v>5000</v>
      </c>
      <c r="W822" s="3">
        <f>HLOOKUP(W$5,[2]人物技能基础!$O$3:$Q$553,$D822+1,0)</f>
        <v>3.637142857142857</v>
      </c>
      <c r="X822" s="3">
        <f>HLOOKUP(X$5,[2]人物技能基础!$O$3:$Q$553,$D822+1,0)</f>
        <v>2.0186428571428574</v>
      </c>
      <c r="Y822" s="3">
        <f>HLOOKUP(Y$5,[2]人物技能基础!$O$3:$Q$553,$D822+1,0)</f>
        <v>99.964285714285708</v>
      </c>
      <c r="Z822" s="3">
        <f t="shared" si="85"/>
        <v>11320385</v>
      </c>
      <c r="AA822" s="3">
        <f t="shared" si="86"/>
        <v>198693</v>
      </c>
      <c r="AB822" s="3">
        <f t="shared" si="87"/>
        <v>74229</v>
      </c>
      <c r="AC822" s="3">
        <f t="shared" si="88"/>
        <v>73368</v>
      </c>
      <c r="AD822" s="3">
        <f t="shared" si="89"/>
        <v>80881</v>
      </c>
    </row>
    <row r="823" spans="1:30" x14ac:dyDescent="0.15">
      <c r="A823" s="3">
        <v>818</v>
      </c>
      <c r="B823" s="3" t="str">
        <f t="shared" si="84"/>
        <v>通天塔818层boss</v>
      </c>
      <c r="C823" s="3">
        <f>INDEX([5]通天塔!$F$47:$F$1046,A823)</f>
        <v>550</v>
      </c>
      <c r="D823" s="3">
        <f t="shared" si="90"/>
        <v>550</v>
      </c>
      <c r="E823" s="3" t="s">
        <v>25</v>
      </c>
      <c r="F823" s="3" t="s">
        <v>26</v>
      </c>
      <c r="G823" s="3">
        <v>30</v>
      </c>
      <c r="H823" s="3">
        <v>30</v>
      </c>
      <c r="I823" s="3">
        <v>0.2</v>
      </c>
      <c r="J823" s="4">
        <v>0.7</v>
      </c>
      <c r="K823" s="4">
        <v>1</v>
      </c>
      <c r="L823" s="4">
        <v>5</v>
      </c>
      <c r="M823" s="3">
        <v>1</v>
      </c>
      <c r="N823" s="3">
        <v>2</v>
      </c>
      <c r="O823" s="3">
        <f>HLOOKUP(O$5,[1]非R能力!$B$8:$F$558,$D823+1,0)</f>
        <v>2674530.2363424227</v>
      </c>
      <c r="P823" s="3">
        <f>HLOOKUP(P$5,[1]非R能力!$B$8:$F$558,$D823+1,0)</f>
        <v>371147.94865448773</v>
      </c>
      <c r="Q823" s="3">
        <f>HLOOKUP(Q$5,[1]非R能力!$B$8:$F$558,$D823+1,0)</f>
        <v>180663.03073300805</v>
      </c>
      <c r="R823" s="3">
        <f>HLOOKUP(R$5,[1]非R能力!$B$8:$F$558,$D823+1,0)</f>
        <v>56616.730527455926</v>
      </c>
      <c r="S823" s="3">
        <f>HLOOKUP(S$5,[1]非R能力!$B$8:$F$558,$D823+1,0)</f>
        <v>73368.568621644255</v>
      </c>
      <c r="T823" s="3">
        <f>INDEX([1]非R能力!$H$9:$H$558,D823)</f>
        <v>74359.2083312342</v>
      </c>
      <c r="U823" s="3">
        <f>IF(INDEX([1]非R能力!$FK$9:$FK$558,D823)=0,0,10)</f>
        <v>10</v>
      </c>
      <c r="V823" s="3">
        <f>IF(INDEX([1]非R能力!$FH$9:$FH$558,D823)=0,0,5000)</f>
        <v>5000</v>
      </c>
      <c r="W823" s="3">
        <f>HLOOKUP(W$5,[2]人物技能基础!$O$3:$Q$553,$D823+1,0)</f>
        <v>3.637142857142857</v>
      </c>
      <c r="X823" s="3">
        <f>HLOOKUP(X$5,[2]人物技能基础!$O$3:$Q$553,$D823+1,0)</f>
        <v>2.0186428571428574</v>
      </c>
      <c r="Y823" s="3">
        <f>HLOOKUP(Y$5,[2]人物技能基础!$O$3:$Q$553,$D823+1,0)</f>
        <v>99.964285714285708</v>
      </c>
      <c r="Z823" s="3">
        <f t="shared" si="85"/>
        <v>11320385</v>
      </c>
      <c r="AA823" s="3">
        <f t="shared" si="86"/>
        <v>198693</v>
      </c>
      <c r="AB823" s="3">
        <f t="shared" si="87"/>
        <v>74229</v>
      </c>
      <c r="AC823" s="3">
        <f t="shared" si="88"/>
        <v>73368</v>
      </c>
      <c r="AD823" s="3">
        <f t="shared" si="89"/>
        <v>80881</v>
      </c>
    </row>
    <row r="824" spans="1:30" x14ac:dyDescent="0.15">
      <c r="A824" s="3">
        <v>819</v>
      </c>
      <c r="B824" s="3" t="str">
        <f t="shared" si="84"/>
        <v>通天塔819层boss</v>
      </c>
      <c r="C824" s="3">
        <f>INDEX([5]通天塔!$F$47:$F$1046,A824)</f>
        <v>550</v>
      </c>
      <c r="D824" s="3">
        <f t="shared" si="90"/>
        <v>550</v>
      </c>
      <c r="E824" s="3" t="s">
        <v>25</v>
      </c>
      <c r="F824" s="3" t="s">
        <v>26</v>
      </c>
      <c r="G824" s="3">
        <v>30</v>
      </c>
      <c r="H824" s="3">
        <v>30</v>
      </c>
      <c r="I824" s="3">
        <v>0.2</v>
      </c>
      <c r="J824" s="4">
        <v>0.7</v>
      </c>
      <c r="K824" s="4">
        <v>1</v>
      </c>
      <c r="L824" s="4">
        <v>5</v>
      </c>
      <c r="M824" s="3">
        <v>1</v>
      </c>
      <c r="N824" s="3">
        <v>2</v>
      </c>
      <c r="O824" s="3">
        <f>HLOOKUP(O$5,[1]非R能力!$B$8:$F$558,$D824+1,0)</f>
        <v>2674530.2363424227</v>
      </c>
      <c r="P824" s="3">
        <f>HLOOKUP(P$5,[1]非R能力!$B$8:$F$558,$D824+1,0)</f>
        <v>371147.94865448773</v>
      </c>
      <c r="Q824" s="3">
        <f>HLOOKUP(Q$5,[1]非R能力!$B$8:$F$558,$D824+1,0)</f>
        <v>180663.03073300805</v>
      </c>
      <c r="R824" s="3">
        <f>HLOOKUP(R$5,[1]非R能力!$B$8:$F$558,$D824+1,0)</f>
        <v>56616.730527455926</v>
      </c>
      <c r="S824" s="3">
        <f>HLOOKUP(S$5,[1]非R能力!$B$8:$F$558,$D824+1,0)</f>
        <v>73368.568621644255</v>
      </c>
      <c r="T824" s="3">
        <f>INDEX([1]非R能力!$H$9:$H$558,D824)</f>
        <v>74359.2083312342</v>
      </c>
      <c r="U824" s="3">
        <f>IF(INDEX([1]非R能力!$FK$9:$FK$558,D824)=0,0,10)</f>
        <v>10</v>
      </c>
      <c r="V824" s="3">
        <f>IF(INDEX([1]非R能力!$FH$9:$FH$558,D824)=0,0,5000)</f>
        <v>5000</v>
      </c>
      <c r="W824" s="3">
        <f>HLOOKUP(W$5,[2]人物技能基础!$O$3:$Q$553,$D824+1,0)</f>
        <v>3.637142857142857</v>
      </c>
      <c r="X824" s="3">
        <f>HLOOKUP(X$5,[2]人物技能基础!$O$3:$Q$553,$D824+1,0)</f>
        <v>2.0186428571428574</v>
      </c>
      <c r="Y824" s="3">
        <f>HLOOKUP(Y$5,[2]人物技能基础!$O$3:$Q$553,$D824+1,0)</f>
        <v>99.964285714285708</v>
      </c>
      <c r="Z824" s="3">
        <f t="shared" si="85"/>
        <v>11320385</v>
      </c>
      <c r="AA824" s="3">
        <f t="shared" si="86"/>
        <v>198693</v>
      </c>
      <c r="AB824" s="3">
        <f t="shared" si="87"/>
        <v>74229</v>
      </c>
      <c r="AC824" s="3">
        <f t="shared" si="88"/>
        <v>73368</v>
      </c>
      <c r="AD824" s="3">
        <f t="shared" si="89"/>
        <v>80881</v>
      </c>
    </row>
    <row r="825" spans="1:30" x14ac:dyDescent="0.15">
      <c r="A825" s="3">
        <v>820</v>
      </c>
      <c r="B825" s="3" t="str">
        <f t="shared" si="84"/>
        <v>通天塔820层boss</v>
      </c>
      <c r="C825" s="3">
        <f>INDEX([5]通天塔!$F$47:$F$1046,A825)</f>
        <v>550</v>
      </c>
      <c r="D825" s="3">
        <f t="shared" si="90"/>
        <v>550</v>
      </c>
      <c r="E825" s="3" t="s">
        <v>25</v>
      </c>
      <c r="F825" s="3" t="s">
        <v>26</v>
      </c>
      <c r="G825" s="3">
        <v>30</v>
      </c>
      <c r="H825" s="3">
        <v>30</v>
      </c>
      <c r="I825" s="3">
        <v>0.2</v>
      </c>
      <c r="J825" s="4">
        <v>0.7</v>
      </c>
      <c r="K825" s="4">
        <v>1</v>
      </c>
      <c r="L825" s="4">
        <v>5</v>
      </c>
      <c r="M825" s="3">
        <v>1</v>
      </c>
      <c r="N825" s="3">
        <v>2</v>
      </c>
      <c r="O825" s="3">
        <f>HLOOKUP(O$5,[1]非R能力!$B$8:$F$558,$D825+1,0)</f>
        <v>2674530.2363424227</v>
      </c>
      <c r="P825" s="3">
        <f>HLOOKUP(P$5,[1]非R能力!$B$8:$F$558,$D825+1,0)</f>
        <v>371147.94865448773</v>
      </c>
      <c r="Q825" s="3">
        <f>HLOOKUP(Q$5,[1]非R能力!$B$8:$F$558,$D825+1,0)</f>
        <v>180663.03073300805</v>
      </c>
      <c r="R825" s="3">
        <f>HLOOKUP(R$5,[1]非R能力!$B$8:$F$558,$D825+1,0)</f>
        <v>56616.730527455926</v>
      </c>
      <c r="S825" s="3">
        <f>HLOOKUP(S$5,[1]非R能力!$B$8:$F$558,$D825+1,0)</f>
        <v>73368.568621644255</v>
      </c>
      <c r="T825" s="3">
        <f>INDEX([1]非R能力!$H$9:$H$558,D825)</f>
        <v>74359.2083312342</v>
      </c>
      <c r="U825" s="3">
        <f>IF(INDEX([1]非R能力!$FK$9:$FK$558,D825)=0,0,10)</f>
        <v>10</v>
      </c>
      <c r="V825" s="3">
        <f>IF(INDEX([1]非R能力!$FH$9:$FH$558,D825)=0,0,5000)</f>
        <v>5000</v>
      </c>
      <c r="W825" s="3">
        <f>HLOOKUP(W$5,[2]人物技能基础!$O$3:$Q$553,$D825+1,0)</f>
        <v>3.637142857142857</v>
      </c>
      <c r="X825" s="3">
        <f>HLOOKUP(X$5,[2]人物技能基础!$O$3:$Q$553,$D825+1,0)</f>
        <v>2.0186428571428574</v>
      </c>
      <c r="Y825" s="3">
        <f>HLOOKUP(Y$5,[2]人物技能基础!$O$3:$Q$553,$D825+1,0)</f>
        <v>99.964285714285708</v>
      </c>
      <c r="Z825" s="3">
        <f t="shared" si="85"/>
        <v>11320385</v>
      </c>
      <c r="AA825" s="3">
        <f t="shared" si="86"/>
        <v>198693</v>
      </c>
      <c r="AB825" s="3">
        <f t="shared" si="87"/>
        <v>74229</v>
      </c>
      <c r="AC825" s="3">
        <f t="shared" si="88"/>
        <v>73368</v>
      </c>
      <c r="AD825" s="3">
        <f t="shared" si="89"/>
        <v>80881</v>
      </c>
    </row>
    <row r="826" spans="1:30" x14ac:dyDescent="0.15">
      <c r="A826" s="3">
        <v>821</v>
      </c>
      <c r="B826" s="3" t="str">
        <f t="shared" si="84"/>
        <v>通天塔821层boss</v>
      </c>
      <c r="C826" s="3">
        <f>INDEX([5]通天塔!$F$47:$F$1046,A826)</f>
        <v>550</v>
      </c>
      <c r="D826" s="3">
        <f t="shared" si="90"/>
        <v>550</v>
      </c>
      <c r="E826" s="3" t="s">
        <v>25</v>
      </c>
      <c r="F826" s="3" t="s">
        <v>26</v>
      </c>
      <c r="G826" s="3">
        <v>30</v>
      </c>
      <c r="H826" s="3">
        <v>30</v>
      </c>
      <c r="I826" s="3">
        <v>0.2</v>
      </c>
      <c r="J826" s="4">
        <v>0.7</v>
      </c>
      <c r="K826" s="4">
        <v>1</v>
      </c>
      <c r="L826" s="4">
        <v>5</v>
      </c>
      <c r="M826" s="3">
        <v>1</v>
      </c>
      <c r="N826" s="3">
        <v>2</v>
      </c>
      <c r="O826" s="3">
        <f>HLOOKUP(O$5,[1]非R能力!$B$8:$F$558,$D826+1,0)</f>
        <v>2674530.2363424227</v>
      </c>
      <c r="P826" s="3">
        <f>HLOOKUP(P$5,[1]非R能力!$B$8:$F$558,$D826+1,0)</f>
        <v>371147.94865448773</v>
      </c>
      <c r="Q826" s="3">
        <f>HLOOKUP(Q$5,[1]非R能力!$B$8:$F$558,$D826+1,0)</f>
        <v>180663.03073300805</v>
      </c>
      <c r="R826" s="3">
        <f>HLOOKUP(R$5,[1]非R能力!$B$8:$F$558,$D826+1,0)</f>
        <v>56616.730527455926</v>
      </c>
      <c r="S826" s="3">
        <f>HLOOKUP(S$5,[1]非R能力!$B$8:$F$558,$D826+1,0)</f>
        <v>73368.568621644255</v>
      </c>
      <c r="T826" s="3">
        <f>INDEX([1]非R能力!$H$9:$H$558,D826)</f>
        <v>74359.2083312342</v>
      </c>
      <c r="U826" s="3">
        <f>IF(INDEX([1]非R能力!$FK$9:$FK$558,D826)=0,0,10)</f>
        <v>10</v>
      </c>
      <c r="V826" s="3">
        <f>IF(INDEX([1]非R能力!$FH$9:$FH$558,D826)=0,0,5000)</f>
        <v>5000</v>
      </c>
      <c r="W826" s="3">
        <f>HLOOKUP(W$5,[2]人物技能基础!$O$3:$Q$553,$D826+1,0)</f>
        <v>3.637142857142857</v>
      </c>
      <c r="X826" s="3">
        <f>HLOOKUP(X$5,[2]人物技能基础!$O$3:$Q$553,$D826+1,0)</f>
        <v>2.0186428571428574</v>
      </c>
      <c r="Y826" s="3">
        <f>HLOOKUP(Y$5,[2]人物技能基础!$O$3:$Q$553,$D826+1,0)</f>
        <v>99.964285714285708</v>
      </c>
      <c r="Z826" s="3">
        <f t="shared" si="85"/>
        <v>11320385</v>
      </c>
      <c r="AA826" s="3">
        <f t="shared" si="86"/>
        <v>198693</v>
      </c>
      <c r="AB826" s="3">
        <f t="shared" si="87"/>
        <v>74229</v>
      </c>
      <c r="AC826" s="3">
        <f t="shared" si="88"/>
        <v>73368</v>
      </c>
      <c r="AD826" s="3">
        <f t="shared" si="89"/>
        <v>80881</v>
      </c>
    </row>
    <row r="827" spans="1:30" x14ac:dyDescent="0.15">
      <c r="A827" s="3">
        <v>822</v>
      </c>
      <c r="B827" s="3" t="str">
        <f t="shared" si="84"/>
        <v>通天塔822层boss</v>
      </c>
      <c r="C827" s="3">
        <f>INDEX([5]通天塔!$F$47:$F$1046,A827)</f>
        <v>550</v>
      </c>
      <c r="D827" s="3">
        <f t="shared" si="90"/>
        <v>550</v>
      </c>
      <c r="E827" s="3" t="s">
        <v>25</v>
      </c>
      <c r="F827" s="3" t="s">
        <v>26</v>
      </c>
      <c r="G827" s="3">
        <v>30</v>
      </c>
      <c r="H827" s="3">
        <v>30</v>
      </c>
      <c r="I827" s="3">
        <v>0.2</v>
      </c>
      <c r="J827" s="4">
        <v>0.7</v>
      </c>
      <c r="K827" s="4">
        <v>1</v>
      </c>
      <c r="L827" s="4">
        <v>5</v>
      </c>
      <c r="M827" s="3">
        <v>1</v>
      </c>
      <c r="N827" s="3">
        <v>2</v>
      </c>
      <c r="O827" s="3">
        <f>HLOOKUP(O$5,[1]非R能力!$B$8:$F$558,$D827+1,0)</f>
        <v>2674530.2363424227</v>
      </c>
      <c r="P827" s="3">
        <f>HLOOKUP(P$5,[1]非R能力!$B$8:$F$558,$D827+1,0)</f>
        <v>371147.94865448773</v>
      </c>
      <c r="Q827" s="3">
        <f>HLOOKUP(Q$5,[1]非R能力!$B$8:$F$558,$D827+1,0)</f>
        <v>180663.03073300805</v>
      </c>
      <c r="R827" s="3">
        <f>HLOOKUP(R$5,[1]非R能力!$B$8:$F$558,$D827+1,0)</f>
        <v>56616.730527455926</v>
      </c>
      <c r="S827" s="3">
        <f>HLOOKUP(S$5,[1]非R能力!$B$8:$F$558,$D827+1,0)</f>
        <v>73368.568621644255</v>
      </c>
      <c r="T827" s="3">
        <f>INDEX([1]非R能力!$H$9:$H$558,D827)</f>
        <v>74359.2083312342</v>
      </c>
      <c r="U827" s="3">
        <f>IF(INDEX([1]非R能力!$FK$9:$FK$558,D827)=0,0,10)</f>
        <v>10</v>
      </c>
      <c r="V827" s="3">
        <f>IF(INDEX([1]非R能力!$FH$9:$FH$558,D827)=0,0,5000)</f>
        <v>5000</v>
      </c>
      <c r="W827" s="3">
        <f>HLOOKUP(W$5,[2]人物技能基础!$O$3:$Q$553,$D827+1,0)</f>
        <v>3.637142857142857</v>
      </c>
      <c r="X827" s="3">
        <f>HLOOKUP(X$5,[2]人物技能基础!$O$3:$Q$553,$D827+1,0)</f>
        <v>2.0186428571428574</v>
      </c>
      <c r="Y827" s="3">
        <f>HLOOKUP(Y$5,[2]人物技能基础!$O$3:$Q$553,$D827+1,0)</f>
        <v>99.964285714285708</v>
      </c>
      <c r="Z827" s="3">
        <f t="shared" si="85"/>
        <v>11320385</v>
      </c>
      <c r="AA827" s="3">
        <f t="shared" si="86"/>
        <v>198693</v>
      </c>
      <c r="AB827" s="3">
        <f t="shared" si="87"/>
        <v>74229</v>
      </c>
      <c r="AC827" s="3">
        <f t="shared" si="88"/>
        <v>73368</v>
      </c>
      <c r="AD827" s="3">
        <f t="shared" si="89"/>
        <v>80881</v>
      </c>
    </row>
    <row r="828" spans="1:30" x14ac:dyDescent="0.15">
      <c r="A828" s="3">
        <v>823</v>
      </c>
      <c r="B828" s="3" t="str">
        <f t="shared" si="84"/>
        <v>通天塔823层boss</v>
      </c>
      <c r="C828" s="3">
        <f>INDEX([5]通天塔!$F$47:$F$1046,A828)</f>
        <v>550</v>
      </c>
      <c r="D828" s="3">
        <f t="shared" si="90"/>
        <v>550</v>
      </c>
      <c r="E828" s="3" t="s">
        <v>25</v>
      </c>
      <c r="F828" s="3" t="s">
        <v>26</v>
      </c>
      <c r="G828" s="3">
        <v>30</v>
      </c>
      <c r="H828" s="3">
        <v>30</v>
      </c>
      <c r="I828" s="3">
        <v>0.2</v>
      </c>
      <c r="J828" s="4">
        <v>0.7</v>
      </c>
      <c r="K828" s="4">
        <v>1</v>
      </c>
      <c r="L828" s="4">
        <v>5</v>
      </c>
      <c r="M828" s="3">
        <v>1</v>
      </c>
      <c r="N828" s="3">
        <v>2</v>
      </c>
      <c r="O828" s="3">
        <f>HLOOKUP(O$5,[1]非R能力!$B$8:$F$558,$D828+1,0)</f>
        <v>2674530.2363424227</v>
      </c>
      <c r="P828" s="3">
        <f>HLOOKUP(P$5,[1]非R能力!$B$8:$F$558,$D828+1,0)</f>
        <v>371147.94865448773</v>
      </c>
      <c r="Q828" s="3">
        <f>HLOOKUP(Q$5,[1]非R能力!$B$8:$F$558,$D828+1,0)</f>
        <v>180663.03073300805</v>
      </c>
      <c r="R828" s="3">
        <f>HLOOKUP(R$5,[1]非R能力!$B$8:$F$558,$D828+1,0)</f>
        <v>56616.730527455926</v>
      </c>
      <c r="S828" s="3">
        <f>HLOOKUP(S$5,[1]非R能力!$B$8:$F$558,$D828+1,0)</f>
        <v>73368.568621644255</v>
      </c>
      <c r="T828" s="3">
        <f>INDEX([1]非R能力!$H$9:$H$558,D828)</f>
        <v>74359.2083312342</v>
      </c>
      <c r="U828" s="3">
        <f>IF(INDEX([1]非R能力!$FK$9:$FK$558,D828)=0,0,10)</f>
        <v>10</v>
      </c>
      <c r="V828" s="3">
        <f>IF(INDEX([1]非R能力!$FH$9:$FH$558,D828)=0,0,5000)</f>
        <v>5000</v>
      </c>
      <c r="W828" s="3">
        <f>HLOOKUP(W$5,[2]人物技能基础!$O$3:$Q$553,$D828+1,0)</f>
        <v>3.637142857142857</v>
      </c>
      <c r="X828" s="3">
        <f>HLOOKUP(X$5,[2]人物技能基础!$O$3:$Q$553,$D828+1,0)</f>
        <v>2.0186428571428574</v>
      </c>
      <c r="Y828" s="3">
        <f>HLOOKUP(Y$5,[2]人物技能基础!$O$3:$Q$553,$D828+1,0)</f>
        <v>99.964285714285708</v>
      </c>
      <c r="Z828" s="3">
        <f t="shared" si="85"/>
        <v>11320385</v>
      </c>
      <c r="AA828" s="3">
        <f t="shared" si="86"/>
        <v>198693</v>
      </c>
      <c r="AB828" s="3">
        <f t="shared" si="87"/>
        <v>74229</v>
      </c>
      <c r="AC828" s="3">
        <f t="shared" si="88"/>
        <v>73368</v>
      </c>
      <c r="AD828" s="3">
        <f t="shared" si="89"/>
        <v>80881</v>
      </c>
    </row>
    <row r="829" spans="1:30" x14ac:dyDescent="0.15">
      <c r="A829" s="3">
        <v>824</v>
      </c>
      <c r="B829" s="3" t="str">
        <f t="shared" si="84"/>
        <v>通天塔824层boss</v>
      </c>
      <c r="C829" s="3">
        <f>INDEX([5]通天塔!$F$47:$F$1046,A829)</f>
        <v>550</v>
      </c>
      <c r="D829" s="3">
        <f t="shared" si="90"/>
        <v>550</v>
      </c>
      <c r="E829" s="3" t="s">
        <v>25</v>
      </c>
      <c r="F829" s="3" t="s">
        <v>26</v>
      </c>
      <c r="G829" s="3">
        <v>30</v>
      </c>
      <c r="H829" s="3">
        <v>30</v>
      </c>
      <c r="I829" s="3">
        <v>0.2</v>
      </c>
      <c r="J829" s="4">
        <v>0.7</v>
      </c>
      <c r="K829" s="4">
        <v>1</v>
      </c>
      <c r="L829" s="4">
        <v>5</v>
      </c>
      <c r="M829" s="3">
        <v>1</v>
      </c>
      <c r="N829" s="3">
        <v>2</v>
      </c>
      <c r="O829" s="3">
        <f>HLOOKUP(O$5,[1]非R能力!$B$8:$F$558,$D829+1,0)</f>
        <v>2674530.2363424227</v>
      </c>
      <c r="P829" s="3">
        <f>HLOOKUP(P$5,[1]非R能力!$B$8:$F$558,$D829+1,0)</f>
        <v>371147.94865448773</v>
      </c>
      <c r="Q829" s="3">
        <f>HLOOKUP(Q$5,[1]非R能力!$B$8:$F$558,$D829+1,0)</f>
        <v>180663.03073300805</v>
      </c>
      <c r="R829" s="3">
        <f>HLOOKUP(R$5,[1]非R能力!$B$8:$F$558,$D829+1,0)</f>
        <v>56616.730527455926</v>
      </c>
      <c r="S829" s="3">
        <f>HLOOKUP(S$5,[1]非R能力!$B$8:$F$558,$D829+1,0)</f>
        <v>73368.568621644255</v>
      </c>
      <c r="T829" s="3">
        <f>INDEX([1]非R能力!$H$9:$H$558,D829)</f>
        <v>74359.2083312342</v>
      </c>
      <c r="U829" s="3">
        <f>IF(INDEX([1]非R能力!$FK$9:$FK$558,D829)=0,0,10)</f>
        <v>10</v>
      </c>
      <c r="V829" s="3">
        <f>IF(INDEX([1]非R能力!$FH$9:$FH$558,D829)=0,0,5000)</f>
        <v>5000</v>
      </c>
      <c r="W829" s="3">
        <f>HLOOKUP(W$5,[2]人物技能基础!$O$3:$Q$553,$D829+1,0)</f>
        <v>3.637142857142857</v>
      </c>
      <c r="X829" s="3">
        <f>HLOOKUP(X$5,[2]人物技能基础!$O$3:$Q$553,$D829+1,0)</f>
        <v>2.0186428571428574</v>
      </c>
      <c r="Y829" s="3">
        <f>HLOOKUP(Y$5,[2]人物技能基础!$O$3:$Q$553,$D829+1,0)</f>
        <v>99.964285714285708</v>
      </c>
      <c r="Z829" s="3">
        <f t="shared" si="85"/>
        <v>11320385</v>
      </c>
      <c r="AA829" s="3">
        <f t="shared" si="86"/>
        <v>198693</v>
      </c>
      <c r="AB829" s="3">
        <f t="shared" si="87"/>
        <v>74229</v>
      </c>
      <c r="AC829" s="3">
        <f t="shared" si="88"/>
        <v>73368</v>
      </c>
      <c r="AD829" s="3">
        <f t="shared" si="89"/>
        <v>80881</v>
      </c>
    </row>
    <row r="830" spans="1:30" x14ac:dyDescent="0.15">
      <c r="A830" s="3">
        <v>825</v>
      </c>
      <c r="B830" s="3" t="str">
        <f t="shared" si="84"/>
        <v>通天塔825层boss</v>
      </c>
      <c r="C830" s="3">
        <f>INDEX([5]通天塔!$F$47:$F$1046,A830)</f>
        <v>550</v>
      </c>
      <c r="D830" s="3">
        <f t="shared" si="90"/>
        <v>550</v>
      </c>
      <c r="E830" s="3" t="s">
        <v>25</v>
      </c>
      <c r="F830" s="3" t="s">
        <v>26</v>
      </c>
      <c r="G830" s="3">
        <v>30</v>
      </c>
      <c r="H830" s="3">
        <v>30</v>
      </c>
      <c r="I830" s="3">
        <v>0.2</v>
      </c>
      <c r="J830" s="4">
        <v>0.7</v>
      </c>
      <c r="K830" s="4">
        <v>1</v>
      </c>
      <c r="L830" s="4">
        <v>5</v>
      </c>
      <c r="M830" s="3">
        <v>1</v>
      </c>
      <c r="N830" s="3">
        <v>2</v>
      </c>
      <c r="O830" s="3">
        <f>HLOOKUP(O$5,[1]非R能力!$B$8:$F$558,$D830+1,0)</f>
        <v>2674530.2363424227</v>
      </c>
      <c r="P830" s="3">
        <f>HLOOKUP(P$5,[1]非R能力!$B$8:$F$558,$D830+1,0)</f>
        <v>371147.94865448773</v>
      </c>
      <c r="Q830" s="3">
        <f>HLOOKUP(Q$5,[1]非R能力!$B$8:$F$558,$D830+1,0)</f>
        <v>180663.03073300805</v>
      </c>
      <c r="R830" s="3">
        <f>HLOOKUP(R$5,[1]非R能力!$B$8:$F$558,$D830+1,0)</f>
        <v>56616.730527455926</v>
      </c>
      <c r="S830" s="3">
        <f>HLOOKUP(S$5,[1]非R能力!$B$8:$F$558,$D830+1,0)</f>
        <v>73368.568621644255</v>
      </c>
      <c r="T830" s="3">
        <f>INDEX([1]非R能力!$H$9:$H$558,D830)</f>
        <v>74359.2083312342</v>
      </c>
      <c r="U830" s="3">
        <f>IF(INDEX([1]非R能力!$FK$9:$FK$558,D830)=0,0,10)</f>
        <v>10</v>
      </c>
      <c r="V830" s="3">
        <f>IF(INDEX([1]非R能力!$FH$9:$FH$558,D830)=0,0,5000)</f>
        <v>5000</v>
      </c>
      <c r="W830" s="3">
        <f>HLOOKUP(W$5,[2]人物技能基础!$O$3:$Q$553,$D830+1,0)</f>
        <v>3.637142857142857</v>
      </c>
      <c r="X830" s="3">
        <f>HLOOKUP(X$5,[2]人物技能基础!$O$3:$Q$553,$D830+1,0)</f>
        <v>2.0186428571428574</v>
      </c>
      <c r="Y830" s="3">
        <f>HLOOKUP(Y$5,[2]人物技能基础!$O$3:$Q$553,$D830+1,0)</f>
        <v>99.964285714285708</v>
      </c>
      <c r="Z830" s="3">
        <f t="shared" si="85"/>
        <v>11320385</v>
      </c>
      <c r="AA830" s="3">
        <f t="shared" si="86"/>
        <v>198693</v>
      </c>
      <c r="AB830" s="3">
        <f t="shared" si="87"/>
        <v>74229</v>
      </c>
      <c r="AC830" s="3">
        <f t="shared" si="88"/>
        <v>73368</v>
      </c>
      <c r="AD830" s="3">
        <f t="shared" si="89"/>
        <v>80881</v>
      </c>
    </row>
    <row r="831" spans="1:30" x14ac:dyDescent="0.15">
      <c r="A831" s="3">
        <v>826</v>
      </c>
      <c r="B831" s="3" t="str">
        <f t="shared" si="84"/>
        <v>通天塔826层boss</v>
      </c>
      <c r="C831" s="3">
        <f>INDEX([5]通天塔!$F$47:$F$1046,A831)</f>
        <v>550</v>
      </c>
      <c r="D831" s="3">
        <f t="shared" si="90"/>
        <v>550</v>
      </c>
      <c r="E831" s="3" t="s">
        <v>25</v>
      </c>
      <c r="F831" s="3" t="s">
        <v>26</v>
      </c>
      <c r="G831" s="3">
        <v>30</v>
      </c>
      <c r="H831" s="3">
        <v>30</v>
      </c>
      <c r="I831" s="3">
        <v>0.2</v>
      </c>
      <c r="J831" s="4">
        <v>0.7</v>
      </c>
      <c r="K831" s="4">
        <v>1</v>
      </c>
      <c r="L831" s="4">
        <v>5</v>
      </c>
      <c r="M831" s="3">
        <v>1</v>
      </c>
      <c r="N831" s="3">
        <v>2</v>
      </c>
      <c r="O831" s="3">
        <f>HLOOKUP(O$5,[1]非R能力!$B$8:$F$558,$D831+1,0)</f>
        <v>2674530.2363424227</v>
      </c>
      <c r="P831" s="3">
        <f>HLOOKUP(P$5,[1]非R能力!$B$8:$F$558,$D831+1,0)</f>
        <v>371147.94865448773</v>
      </c>
      <c r="Q831" s="3">
        <f>HLOOKUP(Q$5,[1]非R能力!$B$8:$F$558,$D831+1,0)</f>
        <v>180663.03073300805</v>
      </c>
      <c r="R831" s="3">
        <f>HLOOKUP(R$5,[1]非R能力!$B$8:$F$558,$D831+1,0)</f>
        <v>56616.730527455926</v>
      </c>
      <c r="S831" s="3">
        <f>HLOOKUP(S$5,[1]非R能力!$B$8:$F$558,$D831+1,0)</f>
        <v>73368.568621644255</v>
      </c>
      <c r="T831" s="3">
        <f>INDEX([1]非R能力!$H$9:$H$558,D831)</f>
        <v>74359.2083312342</v>
      </c>
      <c r="U831" s="3">
        <f>IF(INDEX([1]非R能力!$FK$9:$FK$558,D831)=0,0,10)</f>
        <v>10</v>
      </c>
      <c r="V831" s="3">
        <f>IF(INDEX([1]非R能力!$FH$9:$FH$558,D831)=0,0,5000)</f>
        <v>5000</v>
      </c>
      <c r="W831" s="3">
        <f>HLOOKUP(W$5,[2]人物技能基础!$O$3:$Q$553,$D831+1,0)</f>
        <v>3.637142857142857</v>
      </c>
      <c r="X831" s="3">
        <f>HLOOKUP(X$5,[2]人物技能基础!$O$3:$Q$553,$D831+1,0)</f>
        <v>2.0186428571428574</v>
      </c>
      <c r="Y831" s="3">
        <f>HLOOKUP(Y$5,[2]人物技能基础!$O$3:$Q$553,$D831+1,0)</f>
        <v>99.964285714285708</v>
      </c>
      <c r="Z831" s="3">
        <f t="shared" si="85"/>
        <v>11320385</v>
      </c>
      <c r="AA831" s="3">
        <f t="shared" si="86"/>
        <v>198693</v>
      </c>
      <c r="AB831" s="3">
        <f t="shared" si="87"/>
        <v>74229</v>
      </c>
      <c r="AC831" s="3">
        <f t="shared" si="88"/>
        <v>73368</v>
      </c>
      <c r="AD831" s="3">
        <f t="shared" si="89"/>
        <v>80881</v>
      </c>
    </row>
    <row r="832" spans="1:30" x14ac:dyDescent="0.15">
      <c r="A832" s="3">
        <v>827</v>
      </c>
      <c r="B832" s="3" t="str">
        <f t="shared" si="84"/>
        <v>通天塔827层boss</v>
      </c>
      <c r="C832" s="3">
        <f>INDEX([5]通天塔!$F$47:$F$1046,A832)</f>
        <v>550</v>
      </c>
      <c r="D832" s="3">
        <f t="shared" si="90"/>
        <v>550</v>
      </c>
      <c r="E832" s="3" t="s">
        <v>25</v>
      </c>
      <c r="F832" s="3" t="s">
        <v>26</v>
      </c>
      <c r="G832" s="3">
        <v>30</v>
      </c>
      <c r="H832" s="3">
        <v>30</v>
      </c>
      <c r="I832" s="3">
        <v>0.2</v>
      </c>
      <c r="J832" s="4">
        <v>0.7</v>
      </c>
      <c r="K832" s="4">
        <v>1</v>
      </c>
      <c r="L832" s="4">
        <v>5</v>
      </c>
      <c r="M832" s="3">
        <v>1</v>
      </c>
      <c r="N832" s="3">
        <v>2</v>
      </c>
      <c r="O832" s="3">
        <f>HLOOKUP(O$5,[1]非R能力!$B$8:$F$558,$D832+1,0)</f>
        <v>2674530.2363424227</v>
      </c>
      <c r="P832" s="3">
        <f>HLOOKUP(P$5,[1]非R能力!$B$8:$F$558,$D832+1,0)</f>
        <v>371147.94865448773</v>
      </c>
      <c r="Q832" s="3">
        <f>HLOOKUP(Q$5,[1]非R能力!$B$8:$F$558,$D832+1,0)</f>
        <v>180663.03073300805</v>
      </c>
      <c r="R832" s="3">
        <f>HLOOKUP(R$5,[1]非R能力!$B$8:$F$558,$D832+1,0)</f>
        <v>56616.730527455926</v>
      </c>
      <c r="S832" s="3">
        <f>HLOOKUP(S$5,[1]非R能力!$B$8:$F$558,$D832+1,0)</f>
        <v>73368.568621644255</v>
      </c>
      <c r="T832" s="3">
        <f>INDEX([1]非R能力!$H$9:$H$558,D832)</f>
        <v>74359.2083312342</v>
      </c>
      <c r="U832" s="3">
        <f>IF(INDEX([1]非R能力!$FK$9:$FK$558,D832)=0,0,10)</f>
        <v>10</v>
      </c>
      <c r="V832" s="3">
        <f>IF(INDEX([1]非R能力!$FH$9:$FH$558,D832)=0,0,5000)</f>
        <v>5000</v>
      </c>
      <c r="W832" s="3">
        <f>HLOOKUP(W$5,[2]人物技能基础!$O$3:$Q$553,$D832+1,0)</f>
        <v>3.637142857142857</v>
      </c>
      <c r="X832" s="3">
        <f>HLOOKUP(X$5,[2]人物技能基础!$O$3:$Q$553,$D832+1,0)</f>
        <v>2.0186428571428574</v>
      </c>
      <c r="Y832" s="3">
        <f>HLOOKUP(Y$5,[2]人物技能基础!$O$3:$Q$553,$D832+1,0)</f>
        <v>99.964285714285708</v>
      </c>
      <c r="Z832" s="3">
        <f t="shared" si="85"/>
        <v>11320385</v>
      </c>
      <c r="AA832" s="3">
        <f t="shared" si="86"/>
        <v>198693</v>
      </c>
      <c r="AB832" s="3">
        <f t="shared" si="87"/>
        <v>74229</v>
      </c>
      <c r="AC832" s="3">
        <f t="shared" si="88"/>
        <v>73368</v>
      </c>
      <c r="AD832" s="3">
        <f t="shared" si="89"/>
        <v>80881</v>
      </c>
    </row>
    <row r="833" spans="1:30" x14ac:dyDescent="0.15">
      <c r="A833" s="3">
        <v>828</v>
      </c>
      <c r="B833" s="3" t="str">
        <f t="shared" si="84"/>
        <v>通天塔828层boss</v>
      </c>
      <c r="C833" s="3">
        <f>INDEX([5]通天塔!$F$47:$F$1046,A833)</f>
        <v>550</v>
      </c>
      <c r="D833" s="3">
        <f t="shared" si="90"/>
        <v>550</v>
      </c>
      <c r="E833" s="3" t="s">
        <v>25</v>
      </c>
      <c r="F833" s="3" t="s">
        <v>26</v>
      </c>
      <c r="G833" s="3">
        <v>30</v>
      </c>
      <c r="H833" s="3">
        <v>30</v>
      </c>
      <c r="I833" s="3">
        <v>0.2</v>
      </c>
      <c r="J833" s="4">
        <v>0.7</v>
      </c>
      <c r="K833" s="4">
        <v>1</v>
      </c>
      <c r="L833" s="4">
        <v>5</v>
      </c>
      <c r="M833" s="3">
        <v>1</v>
      </c>
      <c r="N833" s="3">
        <v>2</v>
      </c>
      <c r="O833" s="3">
        <f>HLOOKUP(O$5,[1]非R能力!$B$8:$F$558,$D833+1,0)</f>
        <v>2674530.2363424227</v>
      </c>
      <c r="P833" s="3">
        <f>HLOOKUP(P$5,[1]非R能力!$B$8:$F$558,$D833+1,0)</f>
        <v>371147.94865448773</v>
      </c>
      <c r="Q833" s="3">
        <f>HLOOKUP(Q$5,[1]非R能力!$B$8:$F$558,$D833+1,0)</f>
        <v>180663.03073300805</v>
      </c>
      <c r="R833" s="3">
        <f>HLOOKUP(R$5,[1]非R能力!$B$8:$F$558,$D833+1,0)</f>
        <v>56616.730527455926</v>
      </c>
      <c r="S833" s="3">
        <f>HLOOKUP(S$5,[1]非R能力!$B$8:$F$558,$D833+1,0)</f>
        <v>73368.568621644255</v>
      </c>
      <c r="T833" s="3">
        <f>INDEX([1]非R能力!$H$9:$H$558,D833)</f>
        <v>74359.2083312342</v>
      </c>
      <c r="U833" s="3">
        <f>IF(INDEX([1]非R能力!$FK$9:$FK$558,D833)=0,0,10)</f>
        <v>10</v>
      </c>
      <c r="V833" s="3">
        <f>IF(INDEX([1]非R能力!$FH$9:$FH$558,D833)=0,0,5000)</f>
        <v>5000</v>
      </c>
      <c r="W833" s="3">
        <f>HLOOKUP(W$5,[2]人物技能基础!$O$3:$Q$553,$D833+1,0)</f>
        <v>3.637142857142857</v>
      </c>
      <c r="X833" s="3">
        <f>HLOOKUP(X$5,[2]人物技能基础!$O$3:$Q$553,$D833+1,0)</f>
        <v>2.0186428571428574</v>
      </c>
      <c r="Y833" s="3">
        <f>HLOOKUP(Y$5,[2]人物技能基础!$O$3:$Q$553,$D833+1,0)</f>
        <v>99.964285714285708</v>
      </c>
      <c r="Z833" s="3">
        <f t="shared" si="85"/>
        <v>11320385</v>
      </c>
      <c r="AA833" s="3">
        <f t="shared" si="86"/>
        <v>198693</v>
      </c>
      <c r="AB833" s="3">
        <f t="shared" si="87"/>
        <v>74229</v>
      </c>
      <c r="AC833" s="3">
        <f t="shared" si="88"/>
        <v>73368</v>
      </c>
      <c r="AD833" s="3">
        <f t="shared" si="89"/>
        <v>80881</v>
      </c>
    </row>
    <row r="834" spans="1:30" x14ac:dyDescent="0.15">
      <c r="A834" s="3">
        <v>829</v>
      </c>
      <c r="B834" s="3" t="str">
        <f t="shared" si="84"/>
        <v>通天塔829层boss</v>
      </c>
      <c r="C834" s="3">
        <f>INDEX([5]通天塔!$F$47:$F$1046,A834)</f>
        <v>550</v>
      </c>
      <c r="D834" s="3">
        <f t="shared" si="90"/>
        <v>550</v>
      </c>
      <c r="E834" s="3" t="s">
        <v>25</v>
      </c>
      <c r="F834" s="3" t="s">
        <v>26</v>
      </c>
      <c r="G834" s="3">
        <v>30</v>
      </c>
      <c r="H834" s="3">
        <v>30</v>
      </c>
      <c r="I834" s="3">
        <v>0.2</v>
      </c>
      <c r="J834" s="4">
        <v>0.7</v>
      </c>
      <c r="K834" s="4">
        <v>1</v>
      </c>
      <c r="L834" s="4">
        <v>5</v>
      </c>
      <c r="M834" s="3">
        <v>1</v>
      </c>
      <c r="N834" s="3">
        <v>2</v>
      </c>
      <c r="O834" s="3">
        <f>HLOOKUP(O$5,[1]非R能力!$B$8:$F$558,$D834+1,0)</f>
        <v>2674530.2363424227</v>
      </c>
      <c r="P834" s="3">
        <f>HLOOKUP(P$5,[1]非R能力!$B$8:$F$558,$D834+1,0)</f>
        <v>371147.94865448773</v>
      </c>
      <c r="Q834" s="3">
        <f>HLOOKUP(Q$5,[1]非R能力!$B$8:$F$558,$D834+1,0)</f>
        <v>180663.03073300805</v>
      </c>
      <c r="R834" s="3">
        <f>HLOOKUP(R$5,[1]非R能力!$B$8:$F$558,$D834+1,0)</f>
        <v>56616.730527455926</v>
      </c>
      <c r="S834" s="3">
        <f>HLOOKUP(S$5,[1]非R能力!$B$8:$F$558,$D834+1,0)</f>
        <v>73368.568621644255</v>
      </c>
      <c r="T834" s="3">
        <f>INDEX([1]非R能力!$H$9:$H$558,D834)</f>
        <v>74359.2083312342</v>
      </c>
      <c r="U834" s="3">
        <f>IF(INDEX([1]非R能力!$FK$9:$FK$558,D834)=0,0,10)</f>
        <v>10</v>
      </c>
      <c r="V834" s="3">
        <f>IF(INDEX([1]非R能力!$FH$9:$FH$558,D834)=0,0,5000)</f>
        <v>5000</v>
      </c>
      <c r="W834" s="3">
        <f>HLOOKUP(W$5,[2]人物技能基础!$O$3:$Q$553,$D834+1,0)</f>
        <v>3.637142857142857</v>
      </c>
      <c r="X834" s="3">
        <f>HLOOKUP(X$5,[2]人物技能基础!$O$3:$Q$553,$D834+1,0)</f>
        <v>2.0186428571428574</v>
      </c>
      <c r="Y834" s="3">
        <f>HLOOKUP(Y$5,[2]人物技能基础!$O$3:$Q$553,$D834+1,0)</f>
        <v>99.964285714285708</v>
      </c>
      <c r="Z834" s="3">
        <f t="shared" si="85"/>
        <v>11320385</v>
      </c>
      <c r="AA834" s="3">
        <f t="shared" si="86"/>
        <v>198693</v>
      </c>
      <c r="AB834" s="3">
        <f t="shared" si="87"/>
        <v>74229</v>
      </c>
      <c r="AC834" s="3">
        <f t="shared" si="88"/>
        <v>73368</v>
      </c>
      <c r="AD834" s="3">
        <f t="shared" si="89"/>
        <v>80881</v>
      </c>
    </row>
    <row r="835" spans="1:30" x14ac:dyDescent="0.15">
      <c r="A835" s="3">
        <v>830</v>
      </c>
      <c r="B835" s="3" t="str">
        <f t="shared" si="84"/>
        <v>通天塔830层boss</v>
      </c>
      <c r="C835" s="3">
        <f>INDEX([5]通天塔!$F$47:$F$1046,A835)</f>
        <v>550</v>
      </c>
      <c r="D835" s="3">
        <f t="shared" si="90"/>
        <v>550</v>
      </c>
      <c r="E835" s="3" t="s">
        <v>25</v>
      </c>
      <c r="F835" s="3" t="s">
        <v>26</v>
      </c>
      <c r="G835" s="3">
        <v>30</v>
      </c>
      <c r="H835" s="3">
        <v>30</v>
      </c>
      <c r="I835" s="3">
        <v>0.2</v>
      </c>
      <c r="J835" s="4">
        <v>0.7</v>
      </c>
      <c r="K835" s="4">
        <v>1</v>
      </c>
      <c r="L835" s="4">
        <v>5</v>
      </c>
      <c r="M835" s="3">
        <v>1</v>
      </c>
      <c r="N835" s="3">
        <v>2</v>
      </c>
      <c r="O835" s="3">
        <f>HLOOKUP(O$5,[1]非R能力!$B$8:$F$558,$D835+1,0)</f>
        <v>2674530.2363424227</v>
      </c>
      <c r="P835" s="3">
        <f>HLOOKUP(P$5,[1]非R能力!$B$8:$F$558,$D835+1,0)</f>
        <v>371147.94865448773</v>
      </c>
      <c r="Q835" s="3">
        <f>HLOOKUP(Q$5,[1]非R能力!$B$8:$F$558,$D835+1,0)</f>
        <v>180663.03073300805</v>
      </c>
      <c r="R835" s="3">
        <f>HLOOKUP(R$5,[1]非R能力!$B$8:$F$558,$D835+1,0)</f>
        <v>56616.730527455926</v>
      </c>
      <c r="S835" s="3">
        <f>HLOOKUP(S$5,[1]非R能力!$B$8:$F$558,$D835+1,0)</f>
        <v>73368.568621644255</v>
      </c>
      <c r="T835" s="3">
        <f>INDEX([1]非R能力!$H$9:$H$558,D835)</f>
        <v>74359.2083312342</v>
      </c>
      <c r="U835" s="3">
        <f>IF(INDEX([1]非R能力!$FK$9:$FK$558,D835)=0,0,10)</f>
        <v>10</v>
      </c>
      <c r="V835" s="3">
        <f>IF(INDEX([1]非R能力!$FH$9:$FH$558,D835)=0,0,5000)</f>
        <v>5000</v>
      </c>
      <c r="W835" s="3">
        <f>HLOOKUP(W$5,[2]人物技能基础!$O$3:$Q$553,$D835+1,0)</f>
        <v>3.637142857142857</v>
      </c>
      <c r="X835" s="3">
        <f>HLOOKUP(X$5,[2]人物技能基础!$O$3:$Q$553,$D835+1,0)</f>
        <v>2.0186428571428574</v>
      </c>
      <c r="Y835" s="3">
        <f>HLOOKUP(Y$5,[2]人物技能基础!$O$3:$Q$553,$D835+1,0)</f>
        <v>99.964285714285708</v>
      </c>
      <c r="Z835" s="3">
        <f t="shared" si="85"/>
        <v>11320385</v>
      </c>
      <c r="AA835" s="3">
        <f t="shared" si="86"/>
        <v>198693</v>
      </c>
      <c r="AB835" s="3">
        <f t="shared" si="87"/>
        <v>74229</v>
      </c>
      <c r="AC835" s="3">
        <f t="shared" si="88"/>
        <v>73368</v>
      </c>
      <c r="AD835" s="3">
        <f t="shared" si="89"/>
        <v>80881</v>
      </c>
    </row>
    <row r="836" spans="1:30" x14ac:dyDescent="0.15">
      <c r="A836" s="3">
        <v>831</v>
      </c>
      <c r="B836" s="3" t="str">
        <f t="shared" si="84"/>
        <v>通天塔831层boss</v>
      </c>
      <c r="C836" s="3">
        <f>INDEX([5]通天塔!$F$47:$F$1046,A836)</f>
        <v>550</v>
      </c>
      <c r="D836" s="3">
        <f t="shared" si="90"/>
        <v>550</v>
      </c>
      <c r="E836" s="3" t="s">
        <v>25</v>
      </c>
      <c r="F836" s="3" t="s">
        <v>26</v>
      </c>
      <c r="G836" s="3">
        <v>30</v>
      </c>
      <c r="H836" s="3">
        <v>30</v>
      </c>
      <c r="I836" s="3">
        <v>0.2</v>
      </c>
      <c r="J836" s="4">
        <v>0.7</v>
      </c>
      <c r="K836" s="4">
        <v>1</v>
      </c>
      <c r="L836" s="4">
        <v>5</v>
      </c>
      <c r="M836" s="3">
        <v>1</v>
      </c>
      <c r="N836" s="3">
        <v>2</v>
      </c>
      <c r="O836" s="3">
        <f>HLOOKUP(O$5,[1]非R能力!$B$8:$F$558,$D836+1,0)</f>
        <v>2674530.2363424227</v>
      </c>
      <c r="P836" s="3">
        <f>HLOOKUP(P$5,[1]非R能力!$B$8:$F$558,$D836+1,0)</f>
        <v>371147.94865448773</v>
      </c>
      <c r="Q836" s="3">
        <f>HLOOKUP(Q$5,[1]非R能力!$B$8:$F$558,$D836+1,0)</f>
        <v>180663.03073300805</v>
      </c>
      <c r="R836" s="3">
        <f>HLOOKUP(R$5,[1]非R能力!$B$8:$F$558,$D836+1,0)</f>
        <v>56616.730527455926</v>
      </c>
      <c r="S836" s="3">
        <f>HLOOKUP(S$5,[1]非R能力!$B$8:$F$558,$D836+1,0)</f>
        <v>73368.568621644255</v>
      </c>
      <c r="T836" s="3">
        <f>INDEX([1]非R能力!$H$9:$H$558,D836)</f>
        <v>74359.2083312342</v>
      </c>
      <c r="U836" s="3">
        <f>IF(INDEX([1]非R能力!$FK$9:$FK$558,D836)=0,0,10)</f>
        <v>10</v>
      </c>
      <c r="V836" s="3">
        <f>IF(INDEX([1]非R能力!$FH$9:$FH$558,D836)=0,0,5000)</f>
        <v>5000</v>
      </c>
      <c r="W836" s="3">
        <f>HLOOKUP(W$5,[2]人物技能基础!$O$3:$Q$553,$D836+1,0)</f>
        <v>3.637142857142857</v>
      </c>
      <c r="X836" s="3">
        <f>HLOOKUP(X$5,[2]人物技能基础!$O$3:$Q$553,$D836+1,0)</f>
        <v>2.0186428571428574</v>
      </c>
      <c r="Y836" s="3">
        <f>HLOOKUP(Y$5,[2]人物技能基础!$O$3:$Q$553,$D836+1,0)</f>
        <v>99.964285714285708</v>
      </c>
      <c r="Z836" s="3">
        <f t="shared" si="85"/>
        <v>11320385</v>
      </c>
      <c r="AA836" s="3">
        <f t="shared" si="86"/>
        <v>198693</v>
      </c>
      <c r="AB836" s="3">
        <f t="shared" si="87"/>
        <v>74229</v>
      </c>
      <c r="AC836" s="3">
        <f t="shared" si="88"/>
        <v>73368</v>
      </c>
      <c r="AD836" s="3">
        <f t="shared" si="89"/>
        <v>80881</v>
      </c>
    </row>
    <row r="837" spans="1:30" x14ac:dyDescent="0.15">
      <c r="A837" s="3">
        <v>832</v>
      </c>
      <c r="B837" s="3" t="str">
        <f t="shared" si="84"/>
        <v>通天塔832层boss</v>
      </c>
      <c r="C837" s="3">
        <f>INDEX([5]通天塔!$F$47:$F$1046,A837)</f>
        <v>550</v>
      </c>
      <c r="D837" s="3">
        <f t="shared" si="90"/>
        <v>550</v>
      </c>
      <c r="E837" s="3" t="s">
        <v>25</v>
      </c>
      <c r="F837" s="3" t="s">
        <v>26</v>
      </c>
      <c r="G837" s="3">
        <v>30</v>
      </c>
      <c r="H837" s="3">
        <v>30</v>
      </c>
      <c r="I837" s="3">
        <v>0.2</v>
      </c>
      <c r="J837" s="4">
        <v>0.7</v>
      </c>
      <c r="K837" s="4">
        <v>1</v>
      </c>
      <c r="L837" s="4">
        <v>5</v>
      </c>
      <c r="M837" s="3">
        <v>1</v>
      </c>
      <c r="N837" s="3">
        <v>2</v>
      </c>
      <c r="O837" s="3">
        <f>HLOOKUP(O$5,[1]非R能力!$B$8:$F$558,$D837+1,0)</f>
        <v>2674530.2363424227</v>
      </c>
      <c r="P837" s="3">
        <f>HLOOKUP(P$5,[1]非R能力!$B$8:$F$558,$D837+1,0)</f>
        <v>371147.94865448773</v>
      </c>
      <c r="Q837" s="3">
        <f>HLOOKUP(Q$5,[1]非R能力!$B$8:$F$558,$D837+1,0)</f>
        <v>180663.03073300805</v>
      </c>
      <c r="R837" s="3">
        <f>HLOOKUP(R$5,[1]非R能力!$B$8:$F$558,$D837+1,0)</f>
        <v>56616.730527455926</v>
      </c>
      <c r="S837" s="3">
        <f>HLOOKUP(S$5,[1]非R能力!$B$8:$F$558,$D837+1,0)</f>
        <v>73368.568621644255</v>
      </c>
      <c r="T837" s="3">
        <f>INDEX([1]非R能力!$H$9:$H$558,D837)</f>
        <v>74359.2083312342</v>
      </c>
      <c r="U837" s="3">
        <f>IF(INDEX([1]非R能力!$FK$9:$FK$558,D837)=0,0,10)</f>
        <v>10</v>
      </c>
      <c r="V837" s="3">
        <f>IF(INDEX([1]非R能力!$FH$9:$FH$558,D837)=0,0,5000)</f>
        <v>5000</v>
      </c>
      <c r="W837" s="3">
        <f>HLOOKUP(W$5,[2]人物技能基础!$O$3:$Q$553,$D837+1,0)</f>
        <v>3.637142857142857</v>
      </c>
      <c r="X837" s="3">
        <f>HLOOKUP(X$5,[2]人物技能基础!$O$3:$Q$553,$D837+1,0)</f>
        <v>2.0186428571428574</v>
      </c>
      <c r="Y837" s="3">
        <f>HLOOKUP(Y$5,[2]人物技能基础!$O$3:$Q$553,$D837+1,0)</f>
        <v>99.964285714285708</v>
      </c>
      <c r="Z837" s="3">
        <f t="shared" si="85"/>
        <v>11320385</v>
      </c>
      <c r="AA837" s="3">
        <f t="shared" si="86"/>
        <v>198693</v>
      </c>
      <c r="AB837" s="3">
        <f t="shared" si="87"/>
        <v>74229</v>
      </c>
      <c r="AC837" s="3">
        <f t="shared" si="88"/>
        <v>73368</v>
      </c>
      <c r="AD837" s="3">
        <f t="shared" si="89"/>
        <v>80881</v>
      </c>
    </row>
    <row r="838" spans="1:30" x14ac:dyDescent="0.15">
      <c r="A838" s="3">
        <v>833</v>
      </c>
      <c r="B838" s="3" t="str">
        <f t="shared" si="84"/>
        <v>通天塔833层boss</v>
      </c>
      <c r="C838" s="3">
        <f>INDEX([5]通天塔!$F$47:$F$1046,A838)</f>
        <v>550</v>
      </c>
      <c r="D838" s="3">
        <f t="shared" si="90"/>
        <v>550</v>
      </c>
      <c r="E838" s="3" t="s">
        <v>25</v>
      </c>
      <c r="F838" s="3" t="s">
        <v>26</v>
      </c>
      <c r="G838" s="3">
        <v>30</v>
      </c>
      <c r="H838" s="3">
        <v>30</v>
      </c>
      <c r="I838" s="3">
        <v>0.2</v>
      </c>
      <c r="J838" s="4">
        <v>0.7</v>
      </c>
      <c r="K838" s="4">
        <v>1</v>
      </c>
      <c r="L838" s="4">
        <v>5</v>
      </c>
      <c r="M838" s="3">
        <v>1</v>
      </c>
      <c r="N838" s="3">
        <v>2</v>
      </c>
      <c r="O838" s="3">
        <f>HLOOKUP(O$5,[1]非R能力!$B$8:$F$558,$D838+1,0)</f>
        <v>2674530.2363424227</v>
      </c>
      <c r="P838" s="3">
        <f>HLOOKUP(P$5,[1]非R能力!$B$8:$F$558,$D838+1,0)</f>
        <v>371147.94865448773</v>
      </c>
      <c r="Q838" s="3">
        <f>HLOOKUP(Q$5,[1]非R能力!$B$8:$F$558,$D838+1,0)</f>
        <v>180663.03073300805</v>
      </c>
      <c r="R838" s="3">
        <f>HLOOKUP(R$5,[1]非R能力!$B$8:$F$558,$D838+1,0)</f>
        <v>56616.730527455926</v>
      </c>
      <c r="S838" s="3">
        <f>HLOOKUP(S$5,[1]非R能力!$B$8:$F$558,$D838+1,0)</f>
        <v>73368.568621644255</v>
      </c>
      <c r="T838" s="3">
        <f>INDEX([1]非R能力!$H$9:$H$558,D838)</f>
        <v>74359.2083312342</v>
      </c>
      <c r="U838" s="3">
        <f>IF(INDEX([1]非R能力!$FK$9:$FK$558,D838)=0,0,10)</f>
        <v>10</v>
      </c>
      <c r="V838" s="3">
        <f>IF(INDEX([1]非R能力!$FH$9:$FH$558,D838)=0,0,5000)</f>
        <v>5000</v>
      </c>
      <c r="W838" s="3">
        <f>HLOOKUP(W$5,[2]人物技能基础!$O$3:$Q$553,$D838+1,0)</f>
        <v>3.637142857142857</v>
      </c>
      <c r="X838" s="3">
        <f>HLOOKUP(X$5,[2]人物技能基础!$O$3:$Q$553,$D838+1,0)</f>
        <v>2.0186428571428574</v>
      </c>
      <c r="Y838" s="3">
        <f>HLOOKUP(Y$5,[2]人物技能基础!$O$3:$Q$553,$D838+1,0)</f>
        <v>99.964285714285708</v>
      </c>
      <c r="Z838" s="3">
        <f t="shared" si="85"/>
        <v>11320385</v>
      </c>
      <c r="AA838" s="3">
        <f t="shared" si="86"/>
        <v>198693</v>
      </c>
      <c r="AB838" s="3">
        <f t="shared" si="87"/>
        <v>74229</v>
      </c>
      <c r="AC838" s="3">
        <f t="shared" si="88"/>
        <v>73368</v>
      </c>
      <c r="AD838" s="3">
        <f t="shared" si="89"/>
        <v>80881</v>
      </c>
    </row>
    <row r="839" spans="1:30" x14ac:dyDescent="0.15">
      <c r="A839" s="3">
        <v>834</v>
      </c>
      <c r="B839" s="3" t="str">
        <f t="shared" ref="B839:B902" si="91">"通天塔"&amp;A839&amp;"层boss"</f>
        <v>通天塔834层boss</v>
      </c>
      <c r="C839" s="3">
        <f>INDEX([5]通天塔!$F$47:$F$1046,A839)</f>
        <v>550</v>
      </c>
      <c r="D839" s="3">
        <f t="shared" si="90"/>
        <v>550</v>
      </c>
      <c r="E839" s="3" t="s">
        <v>25</v>
      </c>
      <c r="F839" s="3" t="s">
        <v>26</v>
      </c>
      <c r="G839" s="3">
        <v>30</v>
      </c>
      <c r="H839" s="3">
        <v>30</v>
      </c>
      <c r="I839" s="3">
        <v>0.2</v>
      </c>
      <c r="J839" s="4">
        <v>0.7</v>
      </c>
      <c r="K839" s="4">
        <v>1</v>
      </c>
      <c r="L839" s="4">
        <v>5</v>
      </c>
      <c r="M839" s="3">
        <v>1</v>
      </c>
      <c r="N839" s="3">
        <v>2</v>
      </c>
      <c r="O839" s="3">
        <f>HLOOKUP(O$5,[1]非R能力!$B$8:$F$558,$D839+1,0)</f>
        <v>2674530.2363424227</v>
      </c>
      <c r="P839" s="3">
        <f>HLOOKUP(P$5,[1]非R能力!$B$8:$F$558,$D839+1,0)</f>
        <v>371147.94865448773</v>
      </c>
      <c r="Q839" s="3">
        <f>HLOOKUP(Q$5,[1]非R能力!$B$8:$F$558,$D839+1,0)</f>
        <v>180663.03073300805</v>
      </c>
      <c r="R839" s="3">
        <f>HLOOKUP(R$5,[1]非R能力!$B$8:$F$558,$D839+1,0)</f>
        <v>56616.730527455926</v>
      </c>
      <c r="S839" s="3">
        <f>HLOOKUP(S$5,[1]非R能力!$B$8:$F$558,$D839+1,0)</f>
        <v>73368.568621644255</v>
      </c>
      <c r="T839" s="3">
        <f>INDEX([1]非R能力!$H$9:$H$558,D839)</f>
        <v>74359.2083312342</v>
      </c>
      <c r="U839" s="3">
        <f>IF(INDEX([1]非R能力!$FK$9:$FK$558,D839)=0,0,10)</f>
        <v>10</v>
      </c>
      <c r="V839" s="3">
        <f>IF(INDEX([1]非R能力!$FH$9:$FH$558,D839)=0,0,5000)</f>
        <v>5000</v>
      </c>
      <c r="W839" s="3">
        <f>HLOOKUP(W$5,[2]人物技能基础!$O$3:$Q$553,$D839+1,0)</f>
        <v>3.637142857142857</v>
      </c>
      <c r="X839" s="3">
        <f>HLOOKUP(X$5,[2]人物技能基础!$O$3:$Q$553,$D839+1,0)</f>
        <v>2.0186428571428574</v>
      </c>
      <c r="Y839" s="3">
        <f>HLOOKUP(Y$5,[2]人物技能基础!$O$3:$Q$553,$D839+1,0)</f>
        <v>99.964285714285708</v>
      </c>
      <c r="Z839" s="3">
        <f t="shared" ref="Z839:Z902" si="92">INT(((P839-AB839)*X839+(Y839+T839))*G839*J839*$D$2)</f>
        <v>11320385</v>
      </c>
      <c r="AA839" s="3">
        <f t="shared" ref="AA839:AA902" si="93">IF(H839=0,IF(U839=0,INT(Q839/5),IF(V839=0,INT(Q839/5),INT((V839/U839)/(1/N839*M839)/L839+Q839))),INT((IF(U839=0,0,V839/U839/(1/N839*M839))+O839/H839)/L839+Q839))</f>
        <v>198693</v>
      </c>
      <c r="AB839" s="3">
        <f t="shared" ref="AB839:AB902" si="94">INT(P839*I839)</f>
        <v>74229</v>
      </c>
      <c r="AC839" s="3">
        <f t="shared" ref="AC839:AC902" si="95">INT(K839*S839)</f>
        <v>73368</v>
      </c>
      <c r="AD839" s="3">
        <f t="shared" ref="AD839:AD902" si="96">INT(R839/J839)</f>
        <v>80881</v>
      </c>
    </row>
    <row r="840" spans="1:30" x14ac:dyDescent="0.15">
      <c r="A840" s="3">
        <v>835</v>
      </c>
      <c r="B840" s="3" t="str">
        <f t="shared" si="91"/>
        <v>通天塔835层boss</v>
      </c>
      <c r="C840" s="3">
        <f>INDEX([5]通天塔!$F$47:$F$1046,A840)</f>
        <v>550</v>
      </c>
      <c r="D840" s="3">
        <f t="shared" si="90"/>
        <v>550</v>
      </c>
      <c r="E840" s="3" t="s">
        <v>25</v>
      </c>
      <c r="F840" s="3" t="s">
        <v>26</v>
      </c>
      <c r="G840" s="3">
        <v>30</v>
      </c>
      <c r="H840" s="3">
        <v>30</v>
      </c>
      <c r="I840" s="3">
        <v>0.2</v>
      </c>
      <c r="J840" s="4">
        <v>0.7</v>
      </c>
      <c r="K840" s="4">
        <v>1</v>
      </c>
      <c r="L840" s="4">
        <v>5</v>
      </c>
      <c r="M840" s="3">
        <v>1</v>
      </c>
      <c r="N840" s="3">
        <v>2</v>
      </c>
      <c r="O840" s="3">
        <f>HLOOKUP(O$5,[1]非R能力!$B$8:$F$558,$D840+1,0)</f>
        <v>2674530.2363424227</v>
      </c>
      <c r="P840" s="3">
        <f>HLOOKUP(P$5,[1]非R能力!$B$8:$F$558,$D840+1,0)</f>
        <v>371147.94865448773</v>
      </c>
      <c r="Q840" s="3">
        <f>HLOOKUP(Q$5,[1]非R能力!$B$8:$F$558,$D840+1,0)</f>
        <v>180663.03073300805</v>
      </c>
      <c r="R840" s="3">
        <f>HLOOKUP(R$5,[1]非R能力!$B$8:$F$558,$D840+1,0)</f>
        <v>56616.730527455926</v>
      </c>
      <c r="S840" s="3">
        <f>HLOOKUP(S$5,[1]非R能力!$B$8:$F$558,$D840+1,0)</f>
        <v>73368.568621644255</v>
      </c>
      <c r="T840" s="3">
        <f>INDEX([1]非R能力!$H$9:$H$558,D840)</f>
        <v>74359.2083312342</v>
      </c>
      <c r="U840" s="3">
        <f>IF(INDEX([1]非R能力!$FK$9:$FK$558,D840)=0,0,10)</f>
        <v>10</v>
      </c>
      <c r="V840" s="3">
        <f>IF(INDEX([1]非R能力!$FH$9:$FH$558,D840)=0,0,5000)</f>
        <v>5000</v>
      </c>
      <c r="W840" s="3">
        <f>HLOOKUP(W$5,[2]人物技能基础!$O$3:$Q$553,$D840+1,0)</f>
        <v>3.637142857142857</v>
      </c>
      <c r="X840" s="3">
        <f>HLOOKUP(X$5,[2]人物技能基础!$O$3:$Q$553,$D840+1,0)</f>
        <v>2.0186428571428574</v>
      </c>
      <c r="Y840" s="3">
        <f>HLOOKUP(Y$5,[2]人物技能基础!$O$3:$Q$553,$D840+1,0)</f>
        <v>99.964285714285708</v>
      </c>
      <c r="Z840" s="3">
        <f t="shared" si="92"/>
        <v>11320385</v>
      </c>
      <c r="AA840" s="3">
        <f t="shared" si="93"/>
        <v>198693</v>
      </c>
      <c r="AB840" s="3">
        <f t="shared" si="94"/>
        <v>74229</v>
      </c>
      <c r="AC840" s="3">
        <f t="shared" si="95"/>
        <v>73368</v>
      </c>
      <c r="AD840" s="3">
        <f t="shared" si="96"/>
        <v>80881</v>
      </c>
    </row>
    <row r="841" spans="1:30" x14ac:dyDescent="0.15">
      <c r="A841" s="3">
        <v>836</v>
      </c>
      <c r="B841" s="3" t="str">
        <f t="shared" si="91"/>
        <v>通天塔836层boss</v>
      </c>
      <c r="C841" s="3">
        <f>INDEX([5]通天塔!$F$47:$F$1046,A841)</f>
        <v>550</v>
      </c>
      <c r="D841" s="3">
        <f t="shared" ref="D841:D904" si="97">C841</f>
        <v>550</v>
      </c>
      <c r="E841" s="3" t="s">
        <v>25</v>
      </c>
      <c r="F841" s="3" t="s">
        <v>26</v>
      </c>
      <c r="G841" s="3">
        <v>30</v>
      </c>
      <c r="H841" s="3">
        <v>30</v>
      </c>
      <c r="I841" s="3">
        <v>0.2</v>
      </c>
      <c r="J841" s="4">
        <v>0.7</v>
      </c>
      <c r="K841" s="4">
        <v>1</v>
      </c>
      <c r="L841" s="4">
        <v>5</v>
      </c>
      <c r="M841" s="3">
        <v>1</v>
      </c>
      <c r="N841" s="3">
        <v>2</v>
      </c>
      <c r="O841" s="3">
        <f>HLOOKUP(O$5,[1]非R能力!$B$8:$F$558,$D841+1,0)</f>
        <v>2674530.2363424227</v>
      </c>
      <c r="P841" s="3">
        <f>HLOOKUP(P$5,[1]非R能力!$B$8:$F$558,$D841+1,0)</f>
        <v>371147.94865448773</v>
      </c>
      <c r="Q841" s="3">
        <f>HLOOKUP(Q$5,[1]非R能力!$B$8:$F$558,$D841+1,0)</f>
        <v>180663.03073300805</v>
      </c>
      <c r="R841" s="3">
        <f>HLOOKUP(R$5,[1]非R能力!$B$8:$F$558,$D841+1,0)</f>
        <v>56616.730527455926</v>
      </c>
      <c r="S841" s="3">
        <f>HLOOKUP(S$5,[1]非R能力!$B$8:$F$558,$D841+1,0)</f>
        <v>73368.568621644255</v>
      </c>
      <c r="T841" s="3">
        <f>INDEX([1]非R能力!$H$9:$H$558,D841)</f>
        <v>74359.2083312342</v>
      </c>
      <c r="U841" s="3">
        <f>IF(INDEX([1]非R能力!$FK$9:$FK$558,D841)=0,0,10)</f>
        <v>10</v>
      </c>
      <c r="V841" s="3">
        <f>IF(INDEX([1]非R能力!$FH$9:$FH$558,D841)=0,0,5000)</f>
        <v>5000</v>
      </c>
      <c r="W841" s="3">
        <f>HLOOKUP(W$5,[2]人物技能基础!$O$3:$Q$553,$D841+1,0)</f>
        <v>3.637142857142857</v>
      </c>
      <c r="X841" s="3">
        <f>HLOOKUP(X$5,[2]人物技能基础!$O$3:$Q$553,$D841+1,0)</f>
        <v>2.0186428571428574</v>
      </c>
      <c r="Y841" s="3">
        <f>HLOOKUP(Y$5,[2]人物技能基础!$O$3:$Q$553,$D841+1,0)</f>
        <v>99.964285714285708</v>
      </c>
      <c r="Z841" s="3">
        <f t="shared" si="92"/>
        <v>11320385</v>
      </c>
      <c r="AA841" s="3">
        <f t="shared" si="93"/>
        <v>198693</v>
      </c>
      <c r="AB841" s="3">
        <f t="shared" si="94"/>
        <v>74229</v>
      </c>
      <c r="AC841" s="3">
        <f t="shared" si="95"/>
        <v>73368</v>
      </c>
      <c r="AD841" s="3">
        <f t="shared" si="96"/>
        <v>80881</v>
      </c>
    </row>
    <row r="842" spans="1:30" x14ac:dyDescent="0.15">
      <c r="A842" s="3">
        <v>837</v>
      </c>
      <c r="B842" s="3" t="str">
        <f t="shared" si="91"/>
        <v>通天塔837层boss</v>
      </c>
      <c r="C842" s="3">
        <f>INDEX([5]通天塔!$F$47:$F$1046,A842)</f>
        <v>550</v>
      </c>
      <c r="D842" s="3">
        <f t="shared" si="97"/>
        <v>550</v>
      </c>
      <c r="E842" s="3" t="s">
        <v>25</v>
      </c>
      <c r="F842" s="3" t="s">
        <v>26</v>
      </c>
      <c r="G842" s="3">
        <v>30</v>
      </c>
      <c r="H842" s="3">
        <v>30</v>
      </c>
      <c r="I842" s="3">
        <v>0.2</v>
      </c>
      <c r="J842" s="4">
        <v>0.7</v>
      </c>
      <c r="K842" s="4">
        <v>1</v>
      </c>
      <c r="L842" s="4">
        <v>5</v>
      </c>
      <c r="M842" s="3">
        <v>1</v>
      </c>
      <c r="N842" s="3">
        <v>2</v>
      </c>
      <c r="O842" s="3">
        <f>HLOOKUP(O$5,[1]非R能力!$B$8:$F$558,$D842+1,0)</f>
        <v>2674530.2363424227</v>
      </c>
      <c r="P842" s="3">
        <f>HLOOKUP(P$5,[1]非R能力!$B$8:$F$558,$D842+1,0)</f>
        <v>371147.94865448773</v>
      </c>
      <c r="Q842" s="3">
        <f>HLOOKUP(Q$5,[1]非R能力!$B$8:$F$558,$D842+1,0)</f>
        <v>180663.03073300805</v>
      </c>
      <c r="R842" s="3">
        <f>HLOOKUP(R$5,[1]非R能力!$B$8:$F$558,$D842+1,0)</f>
        <v>56616.730527455926</v>
      </c>
      <c r="S842" s="3">
        <f>HLOOKUP(S$5,[1]非R能力!$B$8:$F$558,$D842+1,0)</f>
        <v>73368.568621644255</v>
      </c>
      <c r="T842" s="3">
        <f>INDEX([1]非R能力!$H$9:$H$558,D842)</f>
        <v>74359.2083312342</v>
      </c>
      <c r="U842" s="3">
        <f>IF(INDEX([1]非R能力!$FK$9:$FK$558,D842)=0,0,10)</f>
        <v>10</v>
      </c>
      <c r="V842" s="3">
        <f>IF(INDEX([1]非R能力!$FH$9:$FH$558,D842)=0,0,5000)</f>
        <v>5000</v>
      </c>
      <c r="W842" s="3">
        <f>HLOOKUP(W$5,[2]人物技能基础!$O$3:$Q$553,$D842+1,0)</f>
        <v>3.637142857142857</v>
      </c>
      <c r="X842" s="3">
        <f>HLOOKUP(X$5,[2]人物技能基础!$O$3:$Q$553,$D842+1,0)</f>
        <v>2.0186428571428574</v>
      </c>
      <c r="Y842" s="3">
        <f>HLOOKUP(Y$5,[2]人物技能基础!$O$3:$Q$553,$D842+1,0)</f>
        <v>99.964285714285708</v>
      </c>
      <c r="Z842" s="3">
        <f t="shared" si="92"/>
        <v>11320385</v>
      </c>
      <c r="AA842" s="3">
        <f t="shared" si="93"/>
        <v>198693</v>
      </c>
      <c r="AB842" s="3">
        <f t="shared" si="94"/>
        <v>74229</v>
      </c>
      <c r="AC842" s="3">
        <f t="shared" si="95"/>
        <v>73368</v>
      </c>
      <c r="AD842" s="3">
        <f t="shared" si="96"/>
        <v>80881</v>
      </c>
    </row>
    <row r="843" spans="1:30" x14ac:dyDescent="0.15">
      <c r="A843" s="3">
        <v>838</v>
      </c>
      <c r="B843" s="3" t="str">
        <f t="shared" si="91"/>
        <v>通天塔838层boss</v>
      </c>
      <c r="C843" s="3">
        <f>INDEX([5]通天塔!$F$47:$F$1046,A843)</f>
        <v>550</v>
      </c>
      <c r="D843" s="3">
        <f t="shared" si="97"/>
        <v>550</v>
      </c>
      <c r="E843" s="3" t="s">
        <v>25</v>
      </c>
      <c r="F843" s="3" t="s">
        <v>26</v>
      </c>
      <c r="G843" s="3">
        <v>30</v>
      </c>
      <c r="H843" s="3">
        <v>30</v>
      </c>
      <c r="I843" s="3">
        <v>0.2</v>
      </c>
      <c r="J843" s="4">
        <v>0.7</v>
      </c>
      <c r="K843" s="4">
        <v>1</v>
      </c>
      <c r="L843" s="4">
        <v>5</v>
      </c>
      <c r="M843" s="3">
        <v>1</v>
      </c>
      <c r="N843" s="3">
        <v>2</v>
      </c>
      <c r="O843" s="3">
        <f>HLOOKUP(O$5,[1]非R能力!$B$8:$F$558,$D843+1,0)</f>
        <v>2674530.2363424227</v>
      </c>
      <c r="P843" s="3">
        <f>HLOOKUP(P$5,[1]非R能力!$B$8:$F$558,$D843+1,0)</f>
        <v>371147.94865448773</v>
      </c>
      <c r="Q843" s="3">
        <f>HLOOKUP(Q$5,[1]非R能力!$B$8:$F$558,$D843+1,0)</f>
        <v>180663.03073300805</v>
      </c>
      <c r="R843" s="3">
        <f>HLOOKUP(R$5,[1]非R能力!$B$8:$F$558,$D843+1,0)</f>
        <v>56616.730527455926</v>
      </c>
      <c r="S843" s="3">
        <f>HLOOKUP(S$5,[1]非R能力!$B$8:$F$558,$D843+1,0)</f>
        <v>73368.568621644255</v>
      </c>
      <c r="T843" s="3">
        <f>INDEX([1]非R能力!$H$9:$H$558,D843)</f>
        <v>74359.2083312342</v>
      </c>
      <c r="U843" s="3">
        <f>IF(INDEX([1]非R能力!$FK$9:$FK$558,D843)=0,0,10)</f>
        <v>10</v>
      </c>
      <c r="V843" s="3">
        <f>IF(INDEX([1]非R能力!$FH$9:$FH$558,D843)=0,0,5000)</f>
        <v>5000</v>
      </c>
      <c r="W843" s="3">
        <f>HLOOKUP(W$5,[2]人物技能基础!$O$3:$Q$553,$D843+1,0)</f>
        <v>3.637142857142857</v>
      </c>
      <c r="X843" s="3">
        <f>HLOOKUP(X$5,[2]人物技能基础!$O$3:$Q$553,$D843+1,0)</f>
        <v>2.0186428571428574</v>
      </c>
      <c r="Y843" s="3">
        <f>HLOOKUP(Y$5,[2]人物技能基础!$O$3:$Q$553,$D843+1,0)</f>
        <v>99.964285714285708</v>
      </c>
      <c r="Z843" s="3">
        <f t="shared" si="92"/>
        <v>11320385</v>
      </c>
      <c r="AA843" s="3">
        <f t="shared" si="93"/>
        <v>198693</v>
      </c>
      <c r="AB843" s="3">
        <f t="shared" si="94"/>
        <v>74229</v>
      </c>
      <c r="AC843" s="3">
        <f t="shared" si="95"/>
        <v>73368</v>
      </c>
      <c r="AD843" s="3">
        <f t="shared" si="96"/>
        <v>80881</v>
      </c>
    </row>
    <row r="844" spans="1:30" x14ac:dyDescent="0.15">
      <c r="A844" s="3">
        <v>839</v>
      </c>
      <c r="B844" s="3" t="str">
        <f t="shared" si="91"/>
        <v>通天塔839层boss</v>
      </c>
      <c r="C844" s="3">
        <f>INDEX([5]通天塔!$F$47:$F$1046,A844)</f>
        <v>550</v>
      </c>
      <c r="D844" s="3">
        <f t="shared" si="97"/>
        <v>550</v>
      </c>
      <c r="E844" s="3" t="s">
        <v>25</v>
      </c>
      <c r="F844" s="3" t="s">
        <v>26</v>
      </c>
      <c r="G844" s="3">
        <v>30</v>
      </c>
      <c r="H844" s="3">
        <v>30</v>
      </c>
      <c r="I844" s="3">
        <v>0.2</v>
      </c>
      <c r="J844" s="4">
        <v>0.7</v>
      </c>
      <c r="K844" s="4">
        <v>1</v>
      </c>
      <c r="L844" s="4">
        <v>5</v>
      </c>
      <c r="M844" s="3">
        <v>1</v>
      </c>
      <c r="N844" s="3">
        <v>2</v>
      </c>
      <c r="O844" s="3">
        <f>HLOOKUP(O$5,[1]非R能力!$B$8:$F$558,$D844+1,0)</f>
        <v>2674530.2363424227</v>
      </c>
      <c r="P844" s="3">
        <f>HLOOKUP(P$5,[1]非R能力!$B$8:$F$558,$D844+1,0)</f>
        <v>371147.94865448773</v>
      </c>
      <c r="Q844" s="3">
        <f>HLOOKUP(Q$5,[1]非R能力!$B$8:$F$558,$D844+1,0)</f>
        <v>180663.03073300805</v>
      </c>
      <c r="R844" s="3">
        <f>HLOOKUP(R$5,[1]非R能力!$B$8:$F$558,$D844+1,0)</f>
        <v>56616.730527455926</v>
      </c>
      <c r="S844" s="3">
        <f>HLOOKUP(S$5,[1]非R能力!$B$8:$F$558,$D844+1,0)</f>
        <v>73368.568621644255</v>
      </c>
      <c r="T844" s="3">
        <f>INDEX([1]非R能力!$H$9:$H$558,D844)</f>
        <v>74359.2083312342</v>
      </c>
      <c r="U844" s="3">
        <f>IF(INDEX([1]非R能力!$FK$9:$FK$558,D844)=0,0,10)</f>
        <v>10</v>
      </c>
      <c r="V844" s="3">
        <f>IF(INDEX([1]非R能力!$FH$9:$FH$558,D844)=0,0,5000)</f>
        <v>5000</v>
      </c>
      <c r="W844" s="3">
        <f>HLOOKUP(W$5,[2]人物技能基础!$O$3:$Q$553,$D844+1,0)</f>
        <v>3.637142857142857</v>
      </c>
      <c r="X844" s="3">
        <f>HLOOKUP(X$5,[2]人物技能基础!$O$3:$Q$553,$D844+1,0)</f>
        <v>2.0186428571428574</v>
      </c>
      <c r="Y844" s="3">
        <f>HLOOKUP(Y$5,[2]人物技能基础!$O$3:$Q$553,$D844+1,0)</f>
        <v>99.964285714285708</v>
      </c>
      <c r="Z844" s="3">
        <f t="shared" si="92"/>
        <v>11320385</v>
      </c>
      <c r="AA844" s="3">
        <f t="shared" si="93"/>
        <v>198693</v>
      </c>
      <c r="AB844" s="3">
        <f t="shared" si="94"/>
        <v>74229</v>
      </c>
      <c r="AC844" s="3">
        <f t="shared" si="95"/>
        <v>73368</v>
      </c>
      <c r="AD844" s="3">
        <f t="shared" si="96"/>
        <v>80881</v>
      </c>
    </row>
    <row r="845" spans="1:30" x14ac:dyDescent="0.15">
      <c r="A845" s="3">
        <v>840</v>
      </c>
      <c r="B845" s="3" t="str">
        <f t="shared" si="91"/>
        <v>通天塔840层boss</v>
      </c>
      <c r="C845" s="3">
        <f>INDEX([5]通天塔!$F$47:$F$1046,A845)</f>
        <v>550</v>
      </c>
      <c r="D845" s="3">
        <f t="shared" si="97"/>
        <v>550</v>
      </c>
      <c r="E845" s="3" t="s">
        <v>25</v>
      </c>
      <c r="F845" s="3" t="s">
        <v>26</v>
      </c>
      <c r="G845" s="3">
        <v>30</v>
      </c>
      <c r="H845" s="3">
        <v>30</v>
      </c>
      <c r="I845" s="3">
        <v>0.2</v>
      </c>
      <c r="J845" s="4">
        <v>0.7</v>
      </c>
      <c r="K845" s="4">
        <v>1</v>
      </c>
      <c r="L845" s="4">
        <v>5</v>
      </c>
      <c r="M845" s="3">
        <v>1</v>
      </c>
      <c r="N845" s="3">
        <v>2</v>
      </c>
      <c r="O845" s="3">
        <f>HLOOKUP(O$5,[1]非R能力!$B$8:$F$558,$D845+1,0)</f>
        <v>2674530.2363424227</v>
      </c>
      <c r="P845" s="3">
        <f>HLOOKUP(P$5,[1]非R能力!$B$8:$F$558,$D845+1,0)</f>
        <v>371147.94865448773</v>
      </c>
      <c r="Q845" s="3">
        <f>HLOOKUP(Q$5,[1]非R能力!$B$8:$F$558,$D845+1,0)</f>
        <v>180663.03073300805</v>
      </c>
      <c r="R845" s="3">
        <f>HLOOKUP(R$5,[1]非R能力!$B$8:$F$558,$D845+1,0)</f>
        <v>56616.730527455926</v>
      </c>
      <c r="S845" s="3">
        <f>HLOOKUP(S$5,[1]非R能力!$B$8:$F$558,$D845+1,0)</f>
        <v>73368.568621644255</v>
      </c>
      <c r="T845" s="3">
        <f>INDEX([1]非R能力!$H$9:$H$558,D845)</f>
        <v>74359.2083312342</v>
      </c>
      <c r="U845" s="3">
        <f>IF(INDEX([1]非R能力!$FK$9:$FK$558,D845)=0,0,10)</f>
        <v>10</v>
      </c>
      <c r="V845" s="3">
        <f>IF(INDEX([1]非R能力!$FH$9:$FH$558,D845)=0,0,5000)</f>
        <v>5000</v>
      </c>
      <c r="W845" s="3">
        <f>HLOOKUP(W$5,[2]人物技能基础!$O$3:$Q$553,$D845+1,0)</f>
        <v>3.637142857142857</v>
      </c>
      <c r="X845" s="3">
        <f>HLOOKUP(X$5,[2]人物技能基础!$O$3:$Q$553,$D845+1,0)</f>
        <v>2.0186428571428574</v>
      </c>
      <c r="Y845" s="3">
        <f>HLOOKUP(Y$5,[2]人物技能基础!$O$3:$Q$553,$D845+1,0)</f>
        <v>99.964285714285708</v>
      </c>
      <c r="Z845" s="3">
        <f t="shared" si="92"/>
        <v>11320385</v>
      </c>
      <c r="AA845" s="3">
        <f t="shared" si="93"/>
        <v>198693</v>
      </c>
      <c r="AB845" s="3">
        <f t="shared" si="94"/>
        <v>74229</v>
      </c>
      <c r="AC845" s="3">
        <f t="shared" si="95"/>
        <v>73368</v>
      </c>
      <c r="AD845" s="3">
        <f t="shared" si="96"/>
        <v>80881</v>
      </c>
    </row>
    <row r="846" spans="1:30" x14ac:dyDescent="0.15">
      <c r="A846" s="3">
        <v>841</v>
      </c>
      <c r="B846" s="3" t="str">
        <f t="shared" si="91"/>
        <v>通天塔841层boss</v>
      </c>
      <c r="C846" s="3">
        <f>INDEX([5]通天塔!$F$47:$F$1046,A846)</f>
        <v>550</v>
      </c>
      <c r="D846" s="3">
        <f t="shared" si="97"/>
        <v>550</v>
      </c>
      <c r="E846" s="3" t="s">
        <v>25</v>
      </c>
      <c r="F846" s="3" t="s">
        <v>26</v>
      </c>
      <c r="G846" s="3">
        <v>30</v>
      </c>
      <c r="H846" s="3">
        <v>30</v>
      </c>
      <c r="I846" s="3">
        <v>0.2</v>
      </c>
      <c r="J846" s="4">
        <v>0.7</v>
      </c>
      <c r="K846" s="4">
        <v>1</v>
      </c>
      <c r="L846" s="4">
        <v>5</v>
      </c>
      <c r="M846" s="3">
        <v>1</v>
      </c>
      <c r="N846" s="3">
        <v>2</v>
      </c>
      <c r="O846" s="3">
        <f>HLOOKUP(O$5,[1]非R能力!$B$8:$F$558,$D846+1,0)</f>
        <v>2674530.2363424227</v>
      </c>
      <c r="P846" s="3">
        <f>HLOOKUP(P$5,[1]非R能力!$B$8:$F$558,$D846+1,0)</f>
        <v>371147.94865448773</v>
      </c>
      <c r="Q846" s="3">
        <f>HLOOKUP(Q$5,[1]非R能力!$B$8:$F$558,$D846+1,0)</f>
        <v>180663.03073300805</v>
      </c>
      <c r="R846" s="3">
        <f>HLOOKUP(R$5,[1]非R能力!$B$8:$F$558,$D846+1,0)</f>
        <v>56616.730527455926</v>
      </c>
      <c r="S846" s="3">
        <f>HLOOKUP(S$5,[1]非R能力!$B$8:$F$558,$D846+1,0)</f>
        <v>73368.568621644255</v>
      </c>
      <c r="T846" s="3">
        <f>INDEX([1]非R能力!$H$9:$H$558,D846)</f>
        <v>74359.2083312342</v>
      </c>
      <c r="U846" s="3">
        <f>IF(INDEX([1]非R能力!$FK$9:$FK$558,D846)=0,0,10)</f>
        <v>10</v>
      </c>
      <c r="V846" s="3">
        <f>IF(INDEX([1]非R能力!$FH$9:$FH$558,D846)=0,0,5000)</f>
        <v>5000</v>
      </c>
      <c r="W846" s="3">
        <f>HLOOKUP(W$5,[2]人物技能基础!$O$3:$Q$553,$D846+1,0)</f>
        <v>3.637142857142857</v>
      </c>
      <c r="X846" s="3">
        <f>HLOOKUP(X$5,[2]人物技能基础!$O$3:$Q$553,$D846+1,0)</f>
        <v>2.0186428571428574</v>
      </c>
      <c r="Y846" s="3">
        <f>HLOOKUP(Y$5,[2]人物技能基础!$O$3:$Q$553,$D846+1,0)</f>
        <v>99.964285714285708</v>
      </c>
      <c r="Z846" s="3">
        <f t="shared" si="92"/>
        <v>11320385</v>
      </c>
      <c r="AA846" s="3">
        <f t="shared" si="93"/>
        <v>198693</v>
      </c>
      <c r="AB846" s="3">
        <f t="shared" si="94"/>
        <v>74229</v>
      </c>
      <c r="AC846" s="3">
        <f t="shared" si="95"/>
        <v>73368</v>
      </c>
      <c r="AD846" s="3">
        <f t="shared" si="96"/>
        <v>80881</v>
      </c>
    </row>
    <row r="847" spans="1:30" x14ac:dyDescent="0.15">
      <c r="A847" s="3">
        <v>842</v>
      </c>
      <c r="B847" s="3" t="str">
        <f t="shared" si="91"/>
        <v>通天塔842层boss</v>
      </c>
      <c r="C847" s="3">
        <f>INDEX([5]通天塔!$F$47:$F$1046,A847)</f>
        <v>550</v>
      </c>
      <c r="D847" s="3">
        <f t="shared" si="97"/>
        <v>550</v>
      </c>
      <c r="E847" s="3" t="s">
        <v>25</v>
      </c>
      <c r="F847" s="3" t="s">
        <v>26</v>
      </c>
      <c r="G847" s="3">
        <v>30</v>
      </c>
      <c r="H847" s="3">
        <v>30</v>
      </c>
      <c r="I847" s="3">
        <v>0.2</v>
      </c>
      <c r="J847" s="4">
        <v>0.7</v>
      </c>
      <c r="K847" s="4">
        <v>1</v>
      </c>
      <c r="L847" s="4">
        <v>5</v>
      </c>
      <c r="M847" s="3">
        <v>1</v>
      </c>
      <c r="N847" s="3">
        <v>2</v>
      </c>
      <c r="O847" s="3">
        <f>HLOOKUP(O$5,[1]非R能力!$B$8:$F$558,$D847+1,0)</f>
        <v>2674530.2363424227</v>
      </c>
      <c r="P847" s="3">
        <f>HLOOKUP(P$5,[1]非R能力!$B$8:$F$558,$D847+1,0)</f>
        <v>371147.94865448773</v>
      </c>
      <c r="Q847" s="3">
        <f>HLOOKUP(Q$5,[1]非R能力!$B$8:$F$558,$D847+1,0)</f>
        <v>180663.03073300805</v>
      </c>
      <c r="R847" s="3">
        <f>HLOOKUP(R$5,[1]非R能力!$B$8:$F$558,$D847+1,0)</f>
        <v>56616.730527455926</v>
      </c>
      <c r="S847" s="3">
        <f>HLOOKUP(S$5,[1]非R能力!$B$8:$F$558,$D847+1,0)</f>
        <v>73368.568621644255</v>
      </c>
      <c r="T847" s="3">
        <f>INDEX([1]非R能力!$H$9:$H$558,D847)</f>
        <v>74359.2083312342</v>
      </c>
      <c r="U847" s="3">
        <f>IF(INDEX([1]非R能力!$FK$9:$FK$558,D847)=0,0,10)</f>
        <v>10</v>
      </c>
      <c r="V847" s="3">
        <f>IF(INDEX([1]非R能力!$FH$9:$FH$558,D847)=0,0,5000)</f>
        <v>5000</v>
      </c>
      <c r="W847" s="3">
        <f>HLOOKUP(W$5,[2]人物技能基础!$O$3:$Q$553,$D847+1,0)</f>
        <v>3.637142857142857</v>
      </c>
      <c r="X847" s="3">
        <f>HLOOKUP(X$5,[2]人物技能基础!$O$3:$Q$553,$D847+1,0)</f>
        <v>2.0186428571428574</v>
      </c>
      <c r="Y847" s="3">
        <f>HLOOKUP(Y$5,[2]人物技能基础!$O$3:$Q$553,$D847+1,0)</f>
        <v>99.964285714285708</v>
      </c>
      <c r="Z847" s="3">
        <f t="shared" si="92"/>
        <v>11320385</v>
      </c>
      <c r="AA847" s="3">
        <f t="shared" si="93"/>
        <v>198693</v>
      </c>
      <c r="AB847" s="3">
        <f t="shared" si="94"/>
        <v>74229</v>
      </c>
      <c r="AC847" s="3">
        <f t="shared" si="95"/>
        <v>73368</v>
      </c>
      <c r="AD847" s="3">
        <f t="shared" si="96"/>
        <v>80881</v>
      </c>
    </row>
    <row r="848" spans="1:30" x14ac:dyDescent="0.15">
      <c r="A848" s="3">
        <v>843</v>
      </c>
      <c r="B848" s="3" t="str">
        <f t="shared" si="91"/>
        <v>通天塔843层boss</v>
      </c>
      <c r="C848" s="3">
        <f>INDEX([5]通天塔!$F$47:$F$1046,A848)</f>
        <v>550</v>
      </c>
      <c r="D848" s="3">
        <f t="shared" si="97"/>
        <v>550</v>
      </c>
      <c r="E848" s="3" t="s">
        <v>25</v>
      </c>
      <c r="F848" s="3" t="s">
        <v>26</v>
      </c>
      <c r="G848" s="3">
        <v>30</v>
      </c>
      <c r="H848" s="3">
        <v>30</v>
      </c>
      <c r="I848" s="3">
        <v>0.2</v>
      </c>
      <c r="J848" s="4">
        <v>0.7</v>
      </c>
      <c r="K848" s="4">
        <v>1</v>
      </c>
      <c r="L848" s="4">
        <v>5</v>
      </c>
      <c r="M848" s="3">
        <v>1</v>
      </c>
      <c r="N848" s="3">
        <v>2</v>
      </c>
      <c r="O848" s="3">
        <f>HLOOKUP(O$5,[1]非R能力!$B$8:$F$558,$D848+1,0)</f>
        <v>2674530.2363424227</v>
      </c>
      <c r="P848" s="3">
        <f>HLOOKUP(P$5,[1]非R能力!$B$8:$F$558,$D848+1,0)</f>
        <v>371147.94865448773</v>
      </c>
      <c r="Q848" s="3">
        <f>HLOOKUP(Q$5,[1]非R能力!$B$8:$F$558,$D848+1,0)</f>
        <v>180663.03073300805</v>
      </c>
      <c r="R848" s="3">
        <f>HLOOKUP(R$5,[1]非R能力!$B$8:$F$558,$D848+1,0)</f>
        <v>56616.730527455926</v>
      </c>
      <c r="S848" s="3">
        <f>HLOOKUP(S$5,[1]非R能力!$B$8:$F$558,$D848+1,0)</f>
        <v>73368.568621644255</v>
      </c>
      <c r="T848" s="3">
        <f>INDEX([1]非R能力!$H$9:$H$558,D848)</f>
        <v>74359.2083312342</v>
      </c>
      <c r="U848" s="3">
        <f>IF(INDEX([1]非R能力!$FK$9:$FK$558,D848)=0,0,10)</f>
        <v>10</v>
      </c>
      <c r="V848" s="3">
        <f>IF(INDEX([1]非R能力!$FH$9:$FH$558,D848)=0,0,5000)</f>
        <v>5000</v>
      </c>
      <c r="W848" s="3">
        <f>HLOOKUP(W$5,[2]人物技能基础!$O$3:$Q$553,$D848+1,0)</f>
        <v>3.637142857142857</v>
      </c>
      <c r="X848" s="3">
        <f>HLOOKUP(X$5,[2]人物技能基础!$O$3:$Q$553,$D848+1,0)</f>
        <v>2.0186428571428574</v>
      </c>
      <c r="Y848" s="3">
        <f>HLOOKUP(Y$5,[2]人物技能基础!$O$3:$Q$553,$D848+1,0)</f>
        <v>99.964285714285708</v>
      </c>
      <c r="Z848" s="3">
        <f t="shared" si="92"/>
        <v>11320385</v>
      </c>
      <c r="AA848" s="3">
        <f t="shared" si="93"/>
        <v>198693</v>
      </c>
      <c r="AB848" s="3">
        <f t="shared" si="94"/>
        <v>74229</v>
      </c>
      <c r="AC848" s="3">
        <f t="shared" si="95"/>
        <v>73368</v>
      </c>
      <c r="AD848" s="3">
        <f t="shared" si="96"/>
        <v>80881</v>
      </c>
    </row>
    <row r="849" spans="1:30" x14ac:dyDescent="0.15">
      <c r="A849" s="3">
        <v>844</v>
      </c>
      <c r="B849" s="3" t="str">
        <f t="shared" si="91"/>
        <v>通天塔844层boss</v>
      </c>
      <c r="C849" s="3">
        <f>INDEX([5]通天塔!$F$47:$F$1046,A849)</f>
        <v>550</v>
      </c>
      <c r="D849" s="3">
        <f t="shared" si="97"/>
        <v>550</v>
      </c>
      <c r="E849" s="3" t="s">
        <v>25</v>
      </c>
      <c r="F849" s="3" t="s">
        <v>26</v>
      </c>
      <c r="G849" s="3">
        <v>30</v>
      </c>
      <c r="H849" s="3">
        <v>30</v>
      </c>
      <c r="I849" s="3">
        <v>0.2</v>
      </c>
      <c r="J849" s="4">
        <v>0.7</v>
      </c>
      <c r="K849" s="4">
        <v>1</v>
      </c>
      <c r="L849" s="4">
        <v>5</v>
      </c>
      <c r="M849" s="3">
        <v>1</v>
      </c>
      <c r="N849" s="3">
        <v>2</v>
      </c>
      <c r="O849" s="3">
        <f>HLOOKUP(O$5,[1]非R能力!$B$8:$F$558,$D849+1,0)</f>
        <v>2674530.2363424227</v>
      </c>
      <c r="P849" s="3">
        <f>HLOOKUP(P$5,[1]非R能力!$B$8:$F$558,$D849+1,0)</f>
        <v>371147.94865448773</v>
      </c>
      <c r="Q849" s="3">
        <f>HLOOKUP(Q$5,[1]非R能力!$B$8:$F$558,$D849+1,0)</f>
        <v>180663.03073300805</v>
      </c>
      <c r="R849" s="3">
        <f>HLOOKUP(R$5,[1]非R能力!$B$8:$F$558,$D849+1,0)</f>
        <v>56616.730527455926</v>
      </c>
      <c r="S849" s="3">
        <f>HLOOKUP(S$5,[1]非R能力!$B$8:$F$558,$D849+1,0)</f>
        <v>73368.568621644255</v>
      </c>
      <c r="T849" s="3">
        <f>INDEX([1]非R能力!$H$9:$H$558,D849)</f>
        <v>74359.2083312342</v>
      </c>
      <c r="U849" s="3">
        <f>IF(INDEX([1]非R能力!$FK$9:$FK$558,D849)=0,0,10)</f>
        <v>10</v>
      </c>
      <c r="V849" s="3">
        <f>IF(INDEX([1]非R能力!$FH$9:$FH$558,D849)=0,0,5000)</f>
        <v>5000</v>
      </c>
      <c r="W849" s="3">
        <f>HLOOKUP(W$5,[2]人物技能基础!$O$3:$Q$553,$D849+1,0)</f>
        <v>3.637142857142857</v>
      </c>
      <c r="X849" s="3">
        <f>HLOOKUP(X$5,[2]人物技能基础!$O$3:$Q$553,$D849+1,0)</f>
        <v>2.0186428571428574</v>
      </c>
      <c r="Y849" s="3">
        <f>HLOOKUP(Y$5,[2]人物技能基础!$O$3:$Q$553,$D849+1,0)</f>
        <v>99.964285714285708</v>
      </c>
      <c r="Z849" s="3">
        <f t="shared" si="92"/>
        <v>11320385</v>
      </c>
      <c r="AA849" s="3">
        <f t="shared" si="93"/>
        <v>198693</v>
      </c>
      <c r="AB849" s="3">
        <f t="shared" si="94"/>
        <v>74229</v>
      </c>
      <c r="AC849" s="3">
        <f t="shared" si="95"/>
        <v>73368</v>
      </c>
      <c r="AD849" s="3">
        <f t="shared" si="96"/>
        <v>80881</v>
      </c>
    </row>
    <row r="850" spans="1:30" x14ac:dyDescent="0.15">
      <c r="A850" s="3">
        <v>845</v>
      </c>
      <c r="B850" s="3" t="str">
        <f t="shared" si="91"/>
        <v>通天塔845层boss</v>
      </c>
      <c r="C850" s="3">
        <f>INDEX([5]通天塔!$F$47:$F$1046,A850)</f>
        <v>550</v>
      </c>
      <c r="D850" s="3">
        <f t="shared" si="97"/>
        <v>550</v>
      </c>
      <c r="E850" s="3" t="s">
        <v>25</v>
      </c>
      <c r="F850" s="3" t="s">
        <v>26</v>
      </c>
      <c r="G850" s="3">
        <v>30</v>
      </c>
      <c r="H850" s="3">
        <v>30</v>
      </c>
      <c r="I850" s="3">
        <v>0.2</v>
      </c>
      <c r="J850" s="4">
        <v>0.7</v>
      </c>
      <c r="K850" s="4">
        <v>1</v>
      </c>
      <c r="L850" s="4">
        <v>5</v>
      </c>
      <c r="M850" s="3">
        <v>1</v>
      </c>
      <c r="N850" s="3">
        <v>2</v>
      </c>
      <c r="O850" s="3">
        <f>HLOOKUP(O$5,[1]非R能力!$B$8:$F$558,$D850+1,0)</f>
        <v>2674530.2363424227</v>
      </c>
      <c r="P850" s="3">
        <f>HLOOKUP(P$5,[1]非R能力!$B$8:$F$558,$D850+1,0)</f>
        <v>371147.94865448773</v>
      </c>
      <c r="Q850" s="3">
        <f>HLOOKUP(Q$5,[1]非R能力!$B$8:$F$558,$D850+1,0)</f>
        <v>180663.03073300805</v>
      </c>
      <c r="R850" s="3">
        <f>HLOOKUP(R$5,[1]非R能力!$B$8:$F$558,$D850+1,0)</f>
        <v>56616.730527455926</v>
      </c>
      <c r="S850" s="3">
        <f>HLOOKUP(S$5,[1]非R能力!$B$8:$F$558,$D850+1,0)</f>
        <v>73368.568621644255</v>
      </c>
      <c r="T850" s="3">
        <f>INDEX([1]非R能力!$H$9:$H$558,D850)</f>
        <v>74359.2083312342</v>
      </c>
      <c r="U850" s="3">
        <f>IF(INDEX([1]非R能力!$FK$9:$FK$558,D850)=0,0,10)</f>
        <v>10</v>
      </c>
      <c r="V850" s="3">
        <f>IF(INDEX([1]非R能力!$FH$9:$FH$558,D850)=0,0,5000)</f>
        <v>5000</v>
      </c>
      <c r="W850" s="3">
        <f>HLOOKUP(W$5,[2]人物技能基础!$O$3:$Q$553,$D850+1,0)</f>
        <v>3.637142857142857</v>
      </c>
      <c r="X850" s="3">
        <f>HLOOKUP(X$5,[2]人物技能基础!$O$3:$Q$553,$D850+1,0)</f>
        <v>2.0186428571428574</v>
      </c>
      <c r="Y850" s="3">
        <f>HLOOKUP(Y$5,[2]人物技能基础!$O$3:$Q$553,$D850+1,0)</f>
        <v>99.964285714285708</v>
      </c>
      <c r="Z850" s="3">
        <f t="shared" si="92"/>
        <v>11320385</v>
      </c>
      <c r="AA850" s="3">
        <f t="shared" si="93"/>
        <v>198693</v>
      </c>
      <c r="AB850" s="3">
        <f t="shared" si="94"/>
        <v>74229</v>
      </c>
      <c r="AC850" s="3">
        <f t="shared" si="95"/>
        <v>73368</v>
      </c>
      <c r="AD850" s="3">
        <f t="shared" si="96"/>
        <v>80881</v>
      </c>
    </row>
    <row r="851" spans="1:30" x14ac:dyDescent="0.15">
      <c r="A851" s="3">
        <v>846</v>
      </c>
      <c r="B851" s="3" t="str">
        <f t="shared" si="91"/>
        <v>通天塔846层boss</v>
      </c>
      <c r="C851" s="3">
        <f>INDEX([5]通天塔!$F$47:$F$1046,A851)</f>
        <v>550</v>
      </c>
      <c r="D851" s="3">
        <f t="shared" si="97"/>
        <v>550</v>
      </c>
      <c r="E851" s="3" t="s">
        <v>25</v>
      </c>
      <c r="F851" s="3" t="s">
        <v>26</v>
      </c>
      <c r="G851" s="3">
        <v>30</v>
      </c>
      <c r="H851" s="3">
        <v>30</v>
      </c>
      <c r="I851" s="3">
        <v>0.2</v>
      </c>
      <c r="J851" s="4">
        <v>0.7</v>
      </c>
      <c r="K851" s="4">
        <v>1</v>
      </c>
      <c r="L851" s="4">
        <v>5</v>
      </c>
      <c r="M851" s="3">
        <v>1</v>
      </c>
      <c r="N851" s="3">
        <v>2</v>
      </c>
      <c r="O851" s="3">
        <f>HLOOKUP(O$5,[1]非R能力!$B$8:$F$558,$D851+1,0)</f>
        <v>2674530.2363424227</v>
      </c>
      <c r="P851" s="3">
        <f>HLOOKUP(P$5,[1]非R能力!$B$8:$F$558,$D851+1,0)</f>
        <v>371147.94865448773</v>
      </c>
      <c r="Q851" s="3">
        <f>HLOOKUP(Q$5,[1]非R能力!$B$8:$F$558,$D851+1,0)</f>
        <v>180663.03073300805</v>
      </c>
      <c r="R851" s="3">
        <f>HLOOKUP(R$5,[1]非R能力!$B$8:$F$558,$D851+1,0)</f>
        <v>56616.730527455926</v>
      </c>
      <c r="S851" s="3">
        <f>HLOOKUP(S$5,[1]非R能力!$B$8:$F$558,$D851+1,0)</f>
        <v>73368.568621644255</v>
      </c>
      <c r="T851" s="3">
        <f>INDEX([1]非R能力!$H$9:$H$558,D851)</f>
        <v>74359.2083312342</v>
      </c>
      <c r="U851" s="3">
        <f>IF(INDEX([1]非R能力!$FK$9:$FK$558,D851)=0,0,10)</f>
        <v>10</v>
      </c>
      <c r="V851" s="3">
        <f>IF(INDEX([1]非R能力!$FH$9:$FH$558,D851)=0,0,5000)</f>
        <v>5000</v>
      </c>
      <c r="W851" s="3">
        <f>HLOOKUP(W$5,[2]人物技能基础!$O$3:$Q$553,$D851+1,0)</f>
        <v>3.637142857142857</v>
      </c>
      <c r="X851" s="3">
        <f>HLOOKUP(X$5,[2]人物技能基础!$O$3:$Q$553,$D851+1,0)</f>
        <v>2.0186428571428574</v>
      </c>
      <c r="Y851" s="3">
        <f>HLOOKUP(Y$5,[2]人物技能基础!$O$3:$Q$553,$D851+1,0)</f>
        <v>99.964285714285708</v>
      </c>
      <c r="Z851" s="3">
        <f t="shared" si="92"/>
        <v>11320385</v>
      </c>
      <c r="AA851" s="3">
        <f t="shared" si="93"/>
        <v>198693</v>
      </c>
      <c r="AB851" s="3">
        <f t="shared" si="94"/>
        <v>74229</v>
      </c>
      <c r="AC851" s="3">
        <f t="shared" si="95"/>
        <v>73368</v>
      </c>
      <c r="AD851" s="3">
        <f t="shared" si="96"/>
        <v>80881</v>
      </c>
    </row>
    <row r="852" spans="1:30" x14ac:dyDescent="0.15">
      <c r="A852" s="3">
        <v>847</v>
      </c>
      <c r="B852" s="3" t="str">
        <f t="shared" si="91"/>
        <v>通天塔847层boss</v>
      </c>
      <c r="C852" s="3">
        <f>INDEX([5]通天塔!$F$47:$F$1046,A852)</f>
        <v>550</v>
      </c>
      <c r="D852" s="3">
        <f t="shared" si="97"/>
        <v>550</v>
      </c>
      <c r="E852" s="3" t="s">
        <v>25</v>
      </c>
      <c r="F852" s="3" t="s">
        <v>26</v>
      </c>
      <c r="G852" s="3">
        <v>30</v>
      </c>
      <c r="H852" s="3">
        <v>30</v>
      </c>
      <c r="I852" s="3">
        <v>0.2</v>
      </c>
      <c r="J852" s="4">
        <v>0.7</v>
      </c>
      <c r="K852" s="4">
        <v>1</v>
      </c>
      <c r="L852" s="4">
        <v>5</v>
      </c>
      <c r="M852" s="3">
        <v>1</v>
      </c>
      <c r="N852" s="3">
        <v>2</v>
      </c>
      <c r="O852" s="3">
        <f>HLOOKUP(O$5,[1]非R能力!$B$8:$F$558,$D852+1,0)</f>
        <v>2674530.2363424227</v>
      </c>
      <c r="P852" s="3">
        <f>HLOOKUP(P$5,[1]非R能力!$B$8:$F$558,$D852+1,0)</f>
        <v>371147.94865448773</v>
      </c>
      <c r="Q852" s="3">
        <f>HLOOKUP(Q$5,[1]非R能力!$B$8:$F$558,$D852+1,0)</f>
        <v>180663.03073300805</v>
      </c>
      <c r="R852" s="3">
        <f>HLOOKUP(R$5,[1]非R能力!$B$8:$F$558,$D852+1,0)</f>
        <v>56616.730527455926</v>
      </c>
      <c r="S852" s="3">
        <f>HLOOKUP(S$5,[1]非R能力!$B$8:$F$558,$D852+1,0)</f>
        <v>73368.568621644255</v>
      </c>
      <c r="T852" s="3">
        <f>INDEX([1]非R能力!$H$9:$H$558,D852)</f>
        <v>74359.2083312342</v>
      </c>
      <c r="U852" s="3">
        <f>IF(INDEX([1]非R能力!$FK$9:$FK$558,D852)=0,0,10)</f>
        <v>10</v>
      </c>
      <c r="V852" s="3">
        <f>IF(INDEX([1]非R能力!$FH$9:$FH$558,D852)=0,0,5000)</f>
        <v>5000</v>
      </c>
      <c r="W852" s="3">
        <f>HLOOKUP(W$5,[2]人物技能基础!$O$3:$Q$553,$D852+1,0)</f>
        <v>3.637142857142857</v>
      </c>
      <c r="X852" s="3">
        <f>HLOOKUP(X$5,[2]人物技能基础!$O$3:$Q$553,$D852+1,0)</f>
        <v>2.0186428571428574</v>
      </c>
      <c r="Y852" s="3">
        <f>HLOOKUP(Y$5,[2]人物技能基础!$O$3:$Q$553,$D852+1,0)</f>
        <v>99.964285714285708</v>
      </c>
      <c r="Z852" s="3">
        <f t="shared" si="92"/>
        <v>11320385</v>
      </c>
      <c r="AA852" s="3">
        <f t="shared" si="93"/>
        <v>198693</v>
      </c>
      <c r="AB852" s="3">
        <f t="shared" si="94"/>
        <v>74229</v>
      </c>
      <c r="AC852" s="3">
        <f t="shared" si="95"/>
        <v>73368</v>
      </c>
      <c r="AD852" s="3">
        <f t="shared" si="96"/>
        <v>80881</v>
      </c>
    </row>
    <row r="853" spans="1:30" x14ac:dyDescent="0.15">
      <c r="A853" s="3">
        <v>848</v>
      </c>
      <c r="B853" s="3" t="str">
        <f t="shared" si="91"/>
        <v>通天塔848层boss</v>
      </c>
      <c r="C853" s="3">
        <f>INDEX([5]通天塔!$F$47:$F$1046,A853)</f>
        <v>550</v>
      </c>
      <c r="D853" s="3">
        <f t="shared" si="97"/>
        <v>550</v>
      </c>
      <c r="E853" s="3" t="s">
        <v>25</v>
      </c>
      <c r="F853" s="3" t="s">
        <v>26</v>
      </c>
      <c r="G853" s="3">
        <v>30</v>
      </c>
      <c r="H853" s="3">
        <v>30</v>
      </c>
      <c r="I853" s="3">
        <v>0.2</v>
      </c>
      <c r="J853" s="4">
        <v>0.7</v>
      </c>
      <c r="K853" s="4">
        <v>1</v>
      </c>
      <c r="L853" s="4">
        <v>5</v>
      </c>
      <c r="M853" s="3">
        <v>1</v>
      </c>
      <c r="N853" s="3">
        <v>2</v>
      </c>
      <c r="O853" s="3">
        <f>HLOOKUP(O$5,[1]非R能力!$B$8:$F$558,$D853+1,0)</f>
        <v>2674530.2363424227</v>
      </c>
      <c r="P853" s="3">
        <f>HLOOKUP(P$5,[1]非R能力!$B$8:$F$558,$D853+1,0)</f>
        <v>371147.94865448773</v>
      </c>
      <c r="Q853" s="3">
        <f>HLOOKUP(Q$5,[1]非R能力!$B$8:$F$558,$D853+1,0)</f>
        <v>180663.03073300805</v>
      </c>
      <c r="R853" s="3">
        <f>HLOOKUP(R$5,[1]非R能力!$B$8:$F$558,$D853+1,0)</f>
        <v>56616.730527455926</v>
      </c>
      <c r="S853" s="3">
        <f>HLOOKUP(S$5,[1]非R能力!$B$8:$F$558,$D853+1,0)</f>
        <v>73368.568621644255</v>
      </c>
      <c r="T853" s="3">
        <f>INDEX([1]非R能力!$H$9:$H$558,D853)</f>
        <v>74359.2083312342</v>
      </c>
      <c r="U853" s="3">
        <f>IF(INDEX([1]非R能力!$FK$9:$FK$558,D853)=0,0,10)</f>
        <v>10</v>
      </c>
      <c r="V853" s="3">
        <f>IF(INDEX([1]非R能力!$FH$9:$FH$558,D853)=0,0,5000)</f>
        <v>5000</v>
      </c>
      <c r="W853" s="3">
        <f>HLOOKUP(W$5,[2]人物技能基础!$O$3:$Q$553,$D853+1,0)</f>
        <v>3.637142857142857</v>
      </c>
      <c r="X853" s="3">
        <f>HLOOKUP(X$5,[2]人物技能基础!$O$3:$Q$553,$D853+1,0)</f>
        <v>2.0186428571428574</v>
      </c>
      <c r="Y853" s="3">
        <f>HLOOKUP(Y$5,[2]人物技能基础!$O$3:$Q$553,$D853+1,0)</f>
        <v>99.964285714285708</v>
      </c>
      <c r="Z853" s="3">
        <f t="shared" si="92"/>
        <v>11320385</v>
      </c>
      <c r="AA853" s="3">
        <f t="shared" si="93"/>
        <v>198693</v>
      </c>
      <c r="AB853" s="3">
        <f t="shared" si="94"/>
        <v>74229</v>
      </c>
      <c r="AC853" s="3">
        <f t="shared" si="95"/>
        <v>73368</v>
      </c>
      <c r="AD853" s="3">
        <f t="shared" si="96"/>
        <v>80881</v>
      </c>
    </row>
    <row r="854" spans="1:30" x14ac:dyDescent="0.15">
      <c r="A854" s="3">
        <v>849</v>
      </c>
      <c r="B854" s="3" t="str">
        <f t="shared" si="91"/>
        <v>通天塔849层boss</v>
      </c>
      <c r="C854" s="3">
        <f>INDEX([5]通天塔!$F$47:$F$1046,A854)</f>
        <v>550</v>
      </c>
      <c r="D854" s="3">
        <f t="shared" si="97"/>
        <v>550</v>
      </c>
      <c r="E854" s="3" t="s">
        <v>25</v>
      </c>
      <c r="F854" s="3" t="s">
        <v>26</v>
      </c>
      <c r="G854" s="3">
        <v>30</v>
      </c>
      <c r="H854" s="3">
        <v>30</v>
      </c>
      <c r="I854" s="3">
        <v>0.2</v>
      </c>
      <c r="J854" s="4">
        <v>0.7</v>
      </c>
      <c r="K854" s="4">
        <v>1</v>
      </c>
      <c r="L854" s="4">
        <v>5</v>
      </c>
      <c r="M854" s="3">
        <v>1</v>
      </c>
      <c r="N854" s="3">
        <v>2</v>
      </c>
      <c r="O854" s="3">
        <f>HLOOKUP(O$5,[1]非R能力!$B$8:$F$558,$D854+1,0)</f>
        <v>2674530.2363424227</v>
      </c>
      <c r="P854" s="3">
        <f>HLOOKUP(P$5,[1]非R能力!$B$8:$F$558,$D854+1,0)</f>
        <v>371147.94865448773</v>
      </c>
      <c r="Q854" s="3">
        <f>HLOOKUP(Q$5,[1]非R能力!$B$8:$F$558,$D854+1,0)</f>
        <v>180663.03073300805</v>
      </c>
      <c r="R854" s="3">
        <f>HLOOKUP(R$5,[1]非R能力!$B$8:$F$558,$D854+1,0)</f>
        <v>56616.730527455926</v>
      </c>
      <c r="S854" s="3">
        <f>HLOOKUP(S$5,[1]非R能力!$B$8:$F$558,$D854+1,0)</f>
        <v>73368.568621644255</v>
      </c>
      <c r="T854" s="3">
        <f>INDEX([1]非R能力!$H$9:$H$558,D854)</f>
        <v>74359.2083312342</v>
      </c>
      <c r="U854" s="3">
        <f>IF(INDEX([1]非R能力!$FK$9:$FK$558,D854)=0,0,10)</f>
        <v>10</v>
      </c>
      <c r="V854" s="3">
        <f>IF(INDEX([1]非R能力!$FH$9:$FH$558,D854)=0,0,5000)</f>
        <v>5000</v>
      </c>
      <c r="W854" s="3">
        <f>HLOOKUP(W$5,[2]人物技能基础!$O$3:$Q$553,$D854+1,0)</f>
        <v>3.637142857142857</v>
      </c>
      <c r="X854" s="3">
        <f>HLOOKUP(X$5,[2]人物技能基础!$O$3:$Q$553,$D854+1,0)</f>
        <v>2.0186428571428574</v>
      </c>
      <c r="Y854" s="3">
        <f>HLOOKUP(Y$5,[2]人物技能基础!$O$3:$Q$553,$D854+1,0)</f>
        <v>99.964285714285708</v>
      </c>
      <c r="Z854" s="3">
        <f t="shared" si="92"/>
        <v>11320385</v>
      </c>
      <c r="AA854" s="3">
        <f t="shared" si="93"/>
        <v>198693</v>
      </c>
      <c r="AB854" s="3">
        <f t="shared" si="94"/>
        <v>74229</v>
      </c>
      <c r="AC854" s="3">
        <f t="shared" si="95"/>
        <v>73368</v>
      </c>
      <c r="AD854" s="3">
        <f t="shared" si="96"/>
        <v>80881</v>
      </c>
    </row>
    <row r="855" spans="1:30" x14ac:dyDescent="0.15">
      <c r="A855" s="3">
        <v>850</v>
      </c>
      <c r="B855" s="3" t="str">
        <f t="shared" si="91"/>
        <v>通天塔850层boss</v>
      </c>
      <c r="C855" s="3">
        <f>INDEX([5]通天塔!$F$47:$F$1046,A855)</f>
        <v>550</v>
      </c>
      <c r="D855" s="3">
        <f t="shared" si="97"/>
        <v>550</v>
      </c>
      <c r="E855" s="3" t="s">
        <v>25</v>
      </c>
      <c r="F855" s="3" t="s">
        <v>26</v>
      </c>
      <c r="G855" s="3">
        <v>30</v>
      </c>
      <c r="H855" s="3">
        <v>30</v>
      </c>
      <c r="I855" s="3">
        <v>0.2</v>
      </c>
      <c r="J855" s="4">
        <v>0.7</v>
      </c>
      <c r="K855" s="4">
        <v>1</v>
      </c>
      <c r="L855" s="4">
        <v>5</v>
      </c>
      <c r="M855" s="3">
        <v>1</v>
      </c>
      <c r="N855" s="3">
        <v>2</v>
      </c>
      <c r="O855" s="3">
        <f>HLOOKUP(O$5,[1]非R能力!$B$8:$F$558,$D855+1,0)</f>
        <v>2674530.2363424227</v>
      </c>
      <c r="P855" s="3">
        <f>HLOOKUP(P$5,[1]非R能力!$B$8:$F$558,$D855+1,0)</f>
        <v>371147.94865448773</v>
      </c>
      <c r="Q855" s="3">
        <f>HLOOKUP(Q$5,[1]非R能力!$B$8:$F$558,$D855+1,0)</f>
        <v>180663.03073300805</v>
      </c>
      <c r="R855" s="3">
        <f>HLOOKUP(R$5,[1]非R能力!$B$8:$F$558,$D855+1,0)</f>
        <v>56616.730527455926</v>
      </c>
      <c r="S855" s="3">
        <f>HLOOKUP(S$5,[1]非R能力!$B$8:$F$558,$D855+1,0)</f>
        <v>73368.568621644255</v>
      </c>
      <c r="T855" s="3">
        <f>INDEX([1]非R能力!$H$9:$H$558,D855)</f>
        <v>74359.2083312342</v>
      </c>
      <c r="U855" s="3">
        <f>IF(INDEX([1]非R能力!$FK$9:$FK$558,D855)=0,0,10)</f>
        <v>10</v>
      </c>
      <c r="V855" s="3">
        <f>IF(INDEX([1]非R能力!$FH$9:$FH$558,D855)=0,0,5000)</f>
        <v>5000</v>
      </c>
      <c r="W855" s="3">
        <f>HLOOKUP(W$5,[2]人物技能基础!$O$3:$Q$553,$D855+1,0)</f>
        <v>3.637142857142857</v>
      </c>
      <c r="X855" s="3">
        <f>HLOOKUP(X$5,[2]人物技能基础!$O$3:$Q$553,$D855+1,0)</f>
        <v>2.0186428571428574</v>
      </c>
      <c r="Y855" s="3">
        <f>HLOOKUP(Y$5,[2]人物技能基础!$O$3:$Q$553,$D855+1,0)</f>
        <v>99.964285714285708</v>
      </c>
      <c r="Z855" s="3">
        <f t="shared" si="92"/>
        <v>11320385</v>
      </c>
      <c r="AA855" s="3">
        <f t="shared" si="93"/>
        <v>198693</v>
      </c>
      <c r="AB855" s="3">
        <f t="shared" si="94"/>
        <v>74229</v>
      </c>
      <c r="AC855" s="3">
        <f t="shared" si="95"/>
        <v>73368</v>
      </c>
      <c r="AD855" s="3">
        <f t="shared" si="96"/>
        <v>80881</v>
      </c>
    </row>
    <row r="856" spans="1:30" x14ac:dyDescent="0.15">
      <c r="A856" s="3">
        <v>851</v>
      </c>
      <c r="B856" s="3" t="str">
        <f t="shared" si="91"/>
        <v>通天塔851层boss</v>
      </c>
      <c r="C856" s="3">
        <f>INDEX([5]通天塔!$F$47:$F$1046,A856)</f>
        <v>550</v>
      </c>
      <c r="D856" s="3">
        <f t="shared" si="97"/>
        <v>550</v>
      </c>
      <c r="E856" s="3" t="s">
        <v>25</v>
      </c>
      <c r="F856" s="3" t="s">
        <v>26</v>
      </c>
      <c r="G856" s="3">
        <v>30</v>
      </c>
      <c r="H856" s="3">
        <v>30</v>
      </c>
      <c r="I856" s="3">
        <v>0.2</v>
      </c>
      <c r="J856" s="4">
        <v>0.7</v>
      </c>
      <c r="K856" s="4">
        <v>1</v>
      </c>
      <c r="L856" s="4">
        <v>5</v>
      </c>
      <c r="M856" s="3">
        <v>1</v>
      </c>
      <c r="N856" s="3">
        <v>2</v>
      </c>
      <c r="O856" s="3">
        <f>HLOOKUP(O$5,[1]非R能力!$B$8:$F$558,$D856+1,0)</f>
        <v>2674530.2363424227</v>
      </c>
      <c r="P856" s="3">
        <f>HLOOKUP(P$5,[1]非R能力!$B$8:$F$558,$D856+1,0)</f>
        <v>371147.94865448773</v>
      </c>
      <c r="Q856" s="3">
        <f>HLOOKUP(Q$5,[1]非R能力!$B$8:$F$558,$D856+1,0)</f>
        <v>180663.03073300805</v>
      </c>
      <c r="R856" s="3">
        <f>HLOOKUP(R$5,[1]非R能力!$B$8:$F$558,$D856+1,0)</f>
        <v>56616.730527455926</v>
      </c>
      <c r="S856" s="3">
        <f>HLOOKUP(S$5,[1]非R能力!$B$8:$F$558,$D856+1,0)</f>
        <v>73368.568621644255</v>
      </c>
      <c r="T856" s="3">
        <f>INDEX([1]非R能力!$H$9:$H$558,D856)</f>
        <v>74359.2083312342</v>
      </c>
      <c r="U856" s="3">
        <f>IF(INDEX([1]非R能力!$FK$9:$FK$558,D856)=0,0,10)</f>
        <v>10</v>
      </c>
      <c r="V856" s="3">
        <f>IF(INDEX([1]非R能力!$FH$9:$FH$558,D856)=0,0,5000)</f>
        <v>5000</v>
      </c>
      <c r="W856" s="3">
        <f>HLOOKUP(W$5,[2]人物技能基础!$O$3:$Q$553,$D856+1,0)</f>
        <v>3.637142857142857</v>
      </c>
      <c r="X856" s="3">
        <f>HLOOKUP(X$5,[2]人物技能基础!$O$3:$Q$553,$D856+1,0)</f>
        <v>2.0186428571428574</v>
      </c>
      <c r="Y856" s="3">
        <f>HLOOKUP(Y$5,[2]人物技能基础!$O$3:$Q$553,$D856+1,0)</f>
        <v>99.964285714285708</v>
      </c>
      <c r="Z856" s="3">
        <f t="shared" si="92"/>
        <v>11320385</v>
      </c>
      <c r="AA856" s="3">
        <f t="shared" si="93"/>
        <v>198693</v>
      </c>
      <c r="AB856" s="3">
        <f t="shared" si="94"/>
        <v>74229</v>
      </c>
      <c r="AC856" s="3">
        <f t="shared" si="95"/>
        <v>73368</v>
      </c>
      <c r="AD856" s="3">
        <f t="shared" si="96"/>
        <v>80881</v>
      </c>
    </row>
    <row r="857" spans="1:30" x14ac:dyDescent="0.15">
      <c r="A857" s="3">
        <v>852</v>
      </c>
      <c r="B857" s="3" t="str">
        <f t="shared" si="91"/>
        <v>通天塔852层boss</v>
      </c>
      <c r="C857" s="3">
        <f>INDEX([5]通天塔!$F$47:$F$1046,A857)</f>
        <v>550</v>
      </c>
      <c r="D857" s="3">
        <f t="shared" si="97"/>
        <v>550</v>
      </c>
      <c r="E857" s="3" t="s">
        <v>25</v>
      </c>
      <c r="F857" s="3" t="s">
        <v>26</v>
      </c>
      <c r="G857" s="3">
        <v>30</v>
      </c>
      <c r="H857" s="3">
        <v>30</v>
      </c>
      <c r="I857" s="3">
        <v>0.2</v>
      </c>
      <c r="J857" s="4">
        <v>0.7</v>
      </c>
      <c r="K857" s="4">
        <v>1</v>
      </c>
      <c r="L857" s="4">
        <v>5</v>
      </c>
      <c r="M857" s="3">
        <v>1</v>
      </c>
      <c r="N857" s="3">
        <v>2</v>
      </c>
      <c r="O857" s="3">
        <f>HLOOKUP(O$5,[1]非R能力!$B$8:$F$558,$D857+1,0)</f>
        <v>2674530.2363424227</v>
      </c>
      <c r="P857" s="3">
        <f>HLOOKUP(P$5,[1]非R能力!$B$8:$F$558,$D857+1,0)</f>
        <v>371147.94865448773</v>
      </c>
      <c r="Q857" s="3">
        <f>HLOOKUP(Q$5,[1]非R能力!$B$8:$F$558,$D857+1,0)</f>
        <v>180663.03073300805</v>
      </c>
      <c r="R857" s="3">
        <f>HLOOKUP(R$5,[1]非R能力!$B$8:$F$558,$D857+1,0)</f>
        <v>56616.730527455926</v>
      </c>
      <c r="S857" s="3">
        <f>HLOOKUP(S$5,[1]非R能力!$B$8:$F$558,$D857+1,0)</f>
        <v>73368.568621644255</v>
      </c>
      <c r="T857" s="3">
        <f>INDEX([1]非R能力!$H$9:$H$558,D857)</f>
        <v>74359.2083312342</v>
      </c>
      <c r="U857" s="3">
        <f>IF(INDEX([1]非R能力!$FK$9:$FK$558,D857)=0,0,10)</f>
        <v>10</v>
      </c>
      <c r="V857" s="3">
        <f>IF(INDEX([1]非R能力!$FH$9:$FH$558,D857)=0,0,5000)</f>
        <v>5000</v>
      </c>
      <c r="W857" s="3">
        <f>HLOOKUP(W$5,[2]人物技能基础!$O$3:$Q$553,$D857+1,0)</f>
        <v>3.637142857142857</v>
      </c>
      <c r="X857" s="3">
        <f>HLOOKUP(X$5,[2]人物技能基础!$O$3:$Q$553,$D857+1,0)</f>
        <v>2.0186428571428574</v>
      </c>
      <c r="Y857" s="3">
        <f>HLOOKUP(Y$5,[2]人物技能基础!$O$3:$Q$553,$D857+1,0)</f>
        <v>99.964285714285708</v>
      </c>
      <c r="Z857" s="3">
        <f t="shared" si="92"/>
        <v>11320385</v>
      </c>
      <c r="AA857" s="3">
        <f t="shared" si="93"/>
        <v>198693</v>
      </c>
      <c r="AB857" s="3">
        <f t="shared" si="94"/>
        <v>74229</v>
      </c>
      <c r="AC857" s="3">
        <f t="shared" si="95"/>
        <v>73368</v>
      </c>
      <c r="AD857" s="3">
        <f t="shared" si="96"/>
        <v>80881</v>
      </c>
    </row>
    <row r="858" spans="1:30" x14ac:dyDescent="0.15">
      <c r="A858" s="3">
        <v>853</v>
      </c>
      <c r="B858" s="3" t="str">
        <f t="shared" si="91"/>
        <v>通天塔853层boss</v>
      </c>
      <c r="C858" s="3">
        <f>INDEX([5]通天塔!$F$47:$F$1046,A858)</f>
        <v>550</v>
      </c>
      <c r="D858" s="3">
        <f t="shared" si="97"/>
        <v>550</v>
      </c>
      <c r="E858" s="3" t="s">
        <v>25</v>
      </c>
      <c r="F858" s="3" t="s">
        <v>26</v>
      </c>
      <c r="G858" s="3">
        <v>30</v>
      </c>
      <c r="H858" s="3">
        <v>30</v>
      </c>
      <c r="I858" s="3">
        <v>0.2</v>
      </c>
      <c r="J858" s="4">
        <v>0.7</v>
      </c>
      <c r="K858" s="4">
        <v>1</v>
      </c>
      <c r="L858" s="4">
        <v>5</v>
      </c>
      <c r="M858" s="3">
        <v>1</v>
      </c>
      <c r="N858" s="3">
        <v>2</v>
      </c>
      <c r="O858" s="3">
        <f>HLOOKUP(O$5,[1]非R能力!$B$8:$F$558,$D858+1,0)</f>
        <v>2674530.2363424227</v>
      </c>
      <c r="P858" s="3">
        <f>HLOOKUP(P$5,[1]非R能力!$B$8:$F$558,$D858+1,0)</f>
        <v>371147.94865448773</v>
      </c>
      <c r="Q858" s="3">
        <f>HLOOKUP(Q$5,[1]非R能力!$B$8:$F$558,$D858+1,0)</f>
        <v>180663.03073300805</v>
      </c>
      <c r="R858" s="3">
        <f>HLOOKUP(R$5,[1]非R能力!$B$8:$F$558,$D858+1,0)</f>
        <v>56616.730527455926</v>
      </c>
      <c r="S858" s="3">
        <f>HLOOKUP(S$5,[1]非R能力!$B$8:$F$558,$D858+1,0)</f>
        <v>73368.568621644255</v>
      </c>
      <c r="T858" s="3">
        <f>INDEX([1]非R能力!$H$9:$H$558,D858)</f>
        <v>74359.2083312342</v>
      </c>
      <c r="U858" s="3">
        <f>IF(INDEX([1]非R能力!$FK$9:$FK$558,D858)=0,0,10)</f>
        <v>10</v>
      </c>
      <c r="V858" s="3">
        <f>IF(INDEX([1]非R能力!$FH$9:$FH$558,D858)=0,0,5000)</f>
        <v>5000</v>
      </c>
      <c r="W858" s="3">
        <f>HLOOKUP(W$5,[2]人物技能基础!$O$3:$Q$553,$D858+1,0)</f>
        <v>3.637142857142857</v>
      </c>
      <c r="X858" s="3">
        <f>HLOOKUP(X$5,[2]人物技能基础!$O$3:$Q$553,$D858+1,0)</f>
        <v>2.0186428571428574</v>
      </c>
      <c r="Y858" s="3">
        <f>HLOOKUP(Y$5,[2]人物技能基础!$O$3:$Q$553,$D858+1,0)</f>
        <v>99.964285714285708</v>
      </c>
      <c r="Z858" s="3">
        <f t="shared" si="92"/>
        <v>11320385</v>
      </c>
      <c r="AA858" s="3">
        <f t="shared" si="93"/>
        <v>198693</v>
      </c>
      <c r="AB858" s="3">
        <f t="shared" si="94"/>
        <v>74229</v>
      </c>
      <c r="AC858" s="3">
        <f t="shared" si="95"/>
        <v>73368</v>
      </c>
      <c r="AD858" s="3">
        <f t="shared" si="96"/>
        <v>80881</v>
      </c>
    </row>
    <row r="859" spans="1:30" x14ac:dyDescent="0.15">
      <c r="A859" s="3">
        <v>854</v>
      </c>
      <c r="B859" s="3" t="str">
        <f t="shared" si="91"/>
        <v>通天塔854层boss</v>
      </c>
      <c r="C859" s="3">
        <f>INDEX([5]通天塔!$F$47:$F$1046,A859)</f>
        <v>550</v>
      </c>
      <c r="D859" s="3">
        <f t="shared" si="97"/>
        <v>550</v>
      </c>
      <c r="E859" s="3" t="s">
        <v>25</v>
      </c>
      <c r="F859" s="3" t="s">
        <v>26</v>
      </c>
      <c r="G859" s="3">
        <v>30</v>
      </c>
      <c r="H859" s="3">
        <v>30</v>
      </c>
      <c r="I859" s="3">
        <v>0.2</v>
      </c>
      <c r="J859" s="4">
        <v>0.7</v>
      </c>
      <c r="K859" s="4">
        <v>1</v>
      </c>
      <c r="L859" s="4">
        <v>5</v>
      </c>
      <c r="M859" s="3">
        <v>1</v>
      </c>
      <c r="N859" s="3">
        <v>2</v>
      </c>
      <c r="O859" s="3">
        <f>HLOOKUP(O$5,[1]非R能力!$B$8:$F$558,$D859+1,0)</f>
        <v>2674530.2363424227</v>
      </c>
      <c r="P859" s="3">
        <f>HLOOKUP(P$5,[1]非R能力!$B$8:$F$558,$D859+1,0)</f>
        <v>371147.94865448773</v>
      </c>
      <c r="Q859" s="3">
        <f>HLOOKUP(Q$5,[1]非R能力!$B$8:$F$558,$D859+1,0)</f>
        <v>180663.03073300805</v>
      </c>
      <c r="R859" s="3">
        <f>HLOOKUP(R$5,[1]非R能力!$B$8:$F$558,$D859+1,0)</f>
        <v>56616.730527455926</v>
      </c>
      <c r="S859" s="3">
        <f>HLOOKUP(S$5,[1]非R能力!$B$8:$F$558,$D859+1,0)</f>
        <v>73368.568621644255</v>
      </c>
      <c r="T859" s="3">
        <f>INDEX([1]非R能力!$H$9:$H$558,D859)</f>
        <v>74359.2083312342</v>
      </c>
      <c r="U859" s="3">
        <f>IF(INDEX([1]非R能力!$FK$9:$FK$558,D859)=0,0,10)</f>
        <v>10</v>
      </c>
      <c r="V859" s="3">
        <f>IF(INDEX([1]非R能力!$FH$9:$FH$558,D859)=0,0,5000)</f>
        <v>5000</v>
      </c>
      <c r="W859" s="3">
        <f>HLOOKUP(W$5,[2]人物技能基础!$O$3:$Q$553,$D859+1,0)</f>
        <v>3.637142857142857</v>
      </c>
      <c r="X859" s="3">
        <f>HLOOKUP(X$5,[2]人物技能基础!$O$3:$Q$553,$D859+1,0)</f>
        <v>2.0186428571428574</v>
      </c>
      <c r="Y859" s="3">
        <f>HLOOKUP(Y$5,[2]人物技能基础!$O$3:$Q$553,$D859+1,0)</f>
        <v>99.964285714285708</v>
      </c>
      <c r="Z859" s="3">
        <f t="shared" si="92"/>
        <v>11320385</v>
      </c>
      <c r="AA859" s="3">
        <f t="shared" si="93"/>
        <v>198693</v>
      </c>
      <c r="AB859" s="3">
        <f t="shared" si="94"/>
        <v>74229</v>
      </c>
      <c r="AC859" s="3">
        <f t="shared" si="95"/>
        <v>73368</v>
      </c>
      <c r="AD859" s="3">
        <f t="shared" si="96"/>
        <v>80881</v>
      </c>
    </row>
    <row r="860" spans="1:30" x14ac:dyDescent="0.15">
      <c r="A860" s="3">
        <v>855</v>
      </c>
      <c r="B860" s="3" t="str">
        <f t="shared" si="91"/>
        <v>通天塔855层boss</v>
      </c>
      <c r="C860" s="3">
        <f>INDEX([5]通天塔!$F$47:$F$1046,A860)</f>
        <v>550</v>
      </c>
      <c r="D860" s="3">
        <f t="shared" si="97"/>
        <v>550</v>
      </c>
      <c r="E860" s="3" t="s">
        <v>25</v>
      </c>
      <c r="F860" s="3" t="s">
        <v>26</v>
      </c>
      <c r="G860" s="3">
        <v>30</v>
      </c>
      <c r="H860" s="3">
        <v>30</v>
      </c>
      <c r="I860" s="3">
        <v>0.2</v>
      </c>
      <c r="J860" s="4">
        <v>0.7</v>
      </c>
      <c r="K860" s="4">
        <v>1</v>
      </c>
      <c r="L860" s="4">
        <v>5</v>
      </c>
      <c r="M860" s="3">
        <v>1</v>
      </c>
      <c r="N860" s="3">
        <v>2</v>
      </c>
      <c r="O860" s="3">
        <f>HLOOKUP(O$5,[1]非R能力!$B$8:$F$558,$D860+1,0)</f>
        <v>2674530.2363424227</v>
      </c>
      <c r="P860" s="3">
        <f>HLOOKUP(P$5,[1]非R能力!$B$8:$F$558,$D860+1,0)</f>
        <v>371147.94865448773</v>
      </c>
      <c r="Q860" s="3">
        <f>HLOOKUP(Q$5,[1]非R能力!$B$8:$F$558,$D860+1,0)</f>
        <v>180663.03073300805</v>
      </c>
      <c r="R860" s="3">
        <f>HLOOKUP(R$5,[1]非R能力!$B$8:$F$558,$D860+1,0)</f>
        <v>56616.730527455926</v>
      </c>
      <c r="S860" s="3">
        <f>HLOOKUP(S$5,[1]非R能力!$B$8:$F$558,$D860+1,0)</f>
        <v>73368.568621644255</v>
      </c>
      <c r="T860" s="3">
        <f>INDEX([1]非R能力!$H$9:$H$558,D860)</f>
        <v>74359.2083312342</v>
      </c>
      <c r="U860" s="3">
        <f>IF(INDEX([1]非R能力!$FK$9:$FK$558,D860)=0,0,10)</f>
        <v>10</v>
      </c>
      <c r="V860" s="3">
        <f>IF(INDEX([1]非R能力!$FH$9:$FH$558,D860)=0,0,5000)</f>
        <v>5000</v>
      </c>
      <c r="W860" s="3">
        <f>HLOOKUP(W$5,[2]人物技能基础!$O$3:$Q$553,$D860+1,0)</f>
        <v>3.637142857142857</v>
      </c>
      <c r="X860" s="3">
        <f>HLOOKUP(X$5,[2]人物技能基础!$O$3:$Q$553,$D860+1,0)</f>
        <v>2.0186428571428574</v>
      </c>
      <c r="Y860" s="3">
        <f>HLOOKUP(Y$5,[2]人物技能基础!$O$3:$Q$553,$D860+1,0)</f>
        <v>99.964285714285708</v>
      </c>
      <c r="Z860" s="3">
        <f t="shared" si="92"/>
        <v>11320385</v>
      </c>
      <c r="AA860" s="3">
        <f t="shared" si="93"/>
        <v>198693</v>
      </c>
      <c r="AB860" s="3">
        <f t="shared" si="94"/>
        <v>74229</v>
      </c>
      <c r="AC860" s="3">
        <f t="shared" si="95"/>
        <v>73368</v>
      </c>
      <c r="AD860" s="3">
        <f t="shared" si="96"/>
        <v>80881</v>
      </c>
    </row>
    <row r="861" spans="1:30" x14ac:dyDescent="0.15">
      <c r="A861" s="3">
        <v>856</v>
      </c>
      <c r="B861" s="3" t="str">
        <f t="shared" si="91"/>
        <v>通天塔856层boss</v>
      </c>
      <c r="C861" s="3">
        <f>INDEX([5]通天塔!$F$47:$F$1046,A861)</f>
        <v>550</v>
      </c>
      <c r="D861" s="3">
        <f t="shared" si="97"/>
        <v>550</v>
      </c>
      <c r="E861" s="3" t="s">
        <v>25</v>
      </c>
      <c r="F861" s="3" t="s">
        <v>26</v>
      </c>
      <c r="G861" s="3">
        <v>30</v>
      </c>
      <c r="H861" s="3">
        <v>30</v>
      </c>
      <c r="I861" s="3">
        <v>0.2</v>
      </c>
      <c r="J861" s="4">
        <v>0.7</v>
      </c>
      <c r="K861" s="4">
        <v>1</v>
      </c>
      <c r="L861" s="4">
        <v>5</v>
      </c>
      <c r="M861" s="3">
        <v>1</v>
      </c>
      <c r="N861" s="3">
        <v>2</v>
      </c>
      <c r="O861" s="3">
        <f>HLOOKUP(O$5,[1]非R能力!$B$8:$F$558,$D861+1,0)</f>
        <v>2674530.2363424227</v>
      </c>
      <c r="P861" s="3">
        <f>HLOOKUP(P$5,[1]非R能力!$B$8:$F$558,$D861+1,0)</f>
        <v>371147.94865448773</v>
      </c>
      <c r="Q861" s="3">
        <f>HLOOKUP(Q$5,[1]非R能力!$B$8:$F$558,$D861+1,0)</f>
        <v>180663.03073300805</v>
      </c>
      <c r="R861" s="3">
        <f>HLOOKUP(R$5,[1]非R能力!$B$8:$F$558,$D861+1,0)</f>
        <v>56616.730527455926</v>
      </c>
      <c r="S861" s="3">
        <f>HLOOKUP(S$5,[1]非R能力!$B$8:$F$558,$D861+1,0)</f>
        <v>73368.568621644255</v>
      </c>
      <c r="T861" s="3">
        <f>INDEX([1]非R能力!$H$9:$H$558,D861)</f>
        <v>74359.2083312342</v>
      </c>
      <c r="U861" s="3">
        <f>IF(INDEX([1]非R能力!$FK$9:$FK$558,D861)=0,0,10)</f>
        <v>10</v>
      </c>
      <c r="V861" s="3">
        <f>IF(INDEX([1]非R能力!$FH$9:$FH$558,D861)=0,0,5000)</f>
        <v>5000</v>
      </c>
      <c r="W861" s="3">
        <f>HLOOKUP(W$5,[2]人物技能基础!$O$3:$Q$553,$D861+1,0)</f>
        <v>3.637142857142857</v>
      </c>
      <c r="X861" s="3">
        <f>HLOOKUP(X$5,[2]人物技能基础!$O$3:$Q$553,$D861+1,0)</f>
        <v>2.0186428571428574</v>
      </c>
      <c r="Y861" s="3">
        <f>HLOOKUP(Y$5,[2]人物技能基础!$O$3:$Q$553,$D861+1,0)</f>
        <v>99.964285714285708</v>
      </c>
      <c r="Z861" s="3">
        <f t="shared" si="92"/>
        <v>11320385</v>
      </c>
      <c r="AA861" s="3">
        <f t="shared" si="93"/>
        <v>198693</v>
      </c>
      <c r="AB861" s="3">
        <f t="shared" si="94"/>
        <v>74229</v>
      </c>
      <c r="AC861" s="3">
        <f t="shared" si="95"/>
        <v>73368</v>
      </c>
      <c r="AD861" s="3">
        <f t="shared" si="96"/>
        <v>80881</v>
      </c>
    </row>
    <row r="862" spans="1:30" x14ac:dyDescent="0.15">
      <c r="A862" s="3">
        <v>857</v>
      </c>
      <c r="B862" s="3" t="str">
        <f t="shared" si="91"/>
        <v>通天塔857层boss</v>
      </c>
      <c r="C862" s="3">
        <f>INDEX([5]通天塔!$F$47:$F$1046,A862)</f>
        <v>550</v>
      </c>
      <c r="D862" s="3">
        <f t="shared" si="97"/>
        <v>550</v>
      </c>
      <c r="E862" s="3" t="s">
        <v>25</v>
      </c>
      <c r="F862" s="3" t="s">
        <v>26</v>
      </c>
      <c r="G862" s="3">
        <v>30</v>
      </c>
      <c r="H862" s="3">
        <v>30</v>
      </c>
      <c r="I862" s="3">
        <v>0.2</v>
      </c>
      <c r="J862" s="4">
        <v>0.7</v>
      </c>
      <c r="K862" s="4">
        <v>1</v>
      </c>
      <c r="L862" s="4">
        <v>5</v>
      </c>
      <c r="M862" s="3">
        <v>1</v>
      </c>
      <c r="N862" s="3">
        <v>2</v>
      </c>
      <c r="O862" s="3">
        <f>HLOOKUP(O$5,[1]非R能力!$B$8:$F$558,$D862+1,0)</f>
        <v>2674530.2363424227</v>
      </c>
      <c r="P862" s="3">
        <f>HLOOKUP(P$5,[1]非R能力!$B$8:$F$558,$D862+1,0)</f>
        <v>371147.94865448773</v>
      </c>
      <c r="Q862" s="3">
        <f>HLOOKUP(Q$5,[1]非R能力!$B$8:$F$558,$D862+1,0)</f>
        <v>180663.03073300805</v>
      </c>
      <c r="R862" s="3">
        <f>HLOOKUP(R$5,[1]非R能力!$B$8:$F$558,$D862+1,0)</f>
        <v>56616.730527455926</v>
      </c>
      <c r="S862" s="3">
        <f>HLOOKUP(S$5,[1]非R能力!$B$8:$F$558,$D862+1,0)</f>
        <v>73368.568621644255</v>
      </c>
      <c r="T862" s="3">
        <f>INDEX([1]非R能力!$H$9:$H$558,D862)</f>
        <v>74359.2083312342</v>
      </c>
      <c r="U862" s="3">
        <f>IF(INDEX([1]非R能力!$FK$9:$FK$558,D862)=0,0,10)</f>
        <v>10</v>
      </c>
      <c r="V862" s="3">
        <f>IF(INDEX([1]非R能力!$FH$9:$FH$558,D862)=0,0,5000)</f>
        <v>5000</v>
      </c>
      <c r="W862" s="3">
        <f>HLOOKUP(W$5,[2]人物技能基础!$O$3:$Q$553,$D862+1,0)</f>
        <v>3.637142857142857</v>
      </c>
      <c r="X862" s="3">
        <f>HLOOKUP(X$5,[2]人物技能基础!$O$3:$Q$553,$D862+1,0)</f>
        <v>2.0186428571428574</v>
      </c>
      <c r="Y862" s="3">
        <f>HLOOKUP(Y$5,[2]人物技能基础!$O$3:$Q$553,$D862+1,0)</f>
        <v>99.964285714285708</v>
      </c>
      <c r="Z862" s="3">
        <f t="shared" si="92"/>
        <v>11320385</v>
      </c>
      <c r="AA862" s="3">
        <f t="shared" si="93"/>
        <v>198693</v>
      </c>
      <c r="AB862" s="3">
        <f t="shared" si="94"/>
        <v>74229</v>
      </c>
      <c r="AC862" s="3">
        <f t="shared" si="95"/>
        <v>73368</v>
      </c>
      <c r="AD862" s="3">
        <f t="shared" si="96"/>
        <v>80881</v>
      </c>
    </row>
    <row r="863" spans="1:30" x14ac:dyDescent="0.15">
      <c r="A863" s="3">
        <v>858</v>
      </c>
      <c r="B863" s="3" t="str">
        <f t="shared" si="91"/>
        <v>通天塔858层boss</v>
      </c>
      <c r="C863" s="3">
        <f>INDEX([5]通天塔!$F$47:$F$1046,A863)</f>
        <v>550</v>
      </c>
      <c r="D863" s="3">
        <f t="shared" si="97"/>
        <v>550</v>
      </c>
      <c r="E863" s="3" t="s">
        <v>25</v>
      </c>
      <c r="F863" s="3" t="s">
        <v>26</v>
      </c>
      <c r="G863" s="3">
        <v>30</v>
      </c>
      <c r="H863" s="3">
        <v>30</v>
      </c>
      <c r="I863" s="3">
        <v>0.2</v>
      </c>
      <c r="J863" s="4">
        <v>0.7</v>
      </c>
      <c r="K863" s="4">
        <v>1</v>
      </c>
      <c r="L863" s="4">
        <v>5</v>
      </c>
      <c r="M863" s="3">
        <v>1</v>
      </c>
      <c r="N863" s="3">
        <v>2</v>
      </c>
      <c r="O863" s="3">
        <f>HLOOKUP(O$5,[1]非R能力!$B$8:$F$558,$D863+1,0)</f>
        <v>2674530.2363424227</v>
      </c>
      <c r="P863" s="3">
        <f>HLOOKUP(P$5,[1]非R能力!$B$8:$F$558,$D863+1,0)</f>
        <v>371147.94865448773</v>
      </c>
      <c r="Q863" s="3">
        <f>HLOOKUP(Q$5,[1]非R能力!$B$8:$F$558,$D863+1,0)</f>
        <v>180663.03073300805</v>
      </c>
      <c r="R863" s="3">
        <f>HLOOKUP(R$5,[1]非R能力!$B$8:$F$558,$D863+1,0)</f>
        <v>56616.730527455926</v>
      </c>
      <c r="S863" s="3">
        <f>HLOOKUP(S$5,[1]非R能力!$B$8:$F$558,$D863+1,0)</f>
        <v>73368.568621644255</v>
      </c>
      <c r="T863" s="3">
        <f>INDEX([1]非R能力!$H$9:$H$558,D863)</f>
        <v>74359.2083312342</v>
      </c>
      <c r="U863" s="3">
        <f>IF(INDEX([1]非R能力!$FK$9:$FK$558,D863)=0,0,10)</f>
        <v>10</v>
      </c>
      <c r="V863" s="3">
        <f>IF(INDEX([1]非R能力!$FH$9:$FH$558,D863)=0,0,5000)</f>
        <v>5000</v>
      </c>
      <c r="W863" s="3">
        <f>HLOOKUP(W$5,[2]人物技能基础!$O$3:$Q$553,$D863+1,0)</f>
        <v>3.637142857142857</v>
      </c>
      <c r="X863" s="3">
        <f>HLOOKUP(X$5,[2]人物技能基础!$O$3:$Q$553,$D863+1,0)</f>
        <v>2.0186428571428574</v>
      </c>
      <c r="Y863" s="3">
        <f>HLOOKUP(Y$5,[2]人物技能基础!$O$3:$Q$553,$D863+1,0)</f>
        <v>99.964285714285708</v>
      </c>
      <c r="Z863" s="3">
        <f t="shared" si="92"/>
        <v>11320385</v>
      </c>
      <c r="AA863" s="3">
        <f t="shared" si="93"/>
        <v>198693</v>
      </c>
      <c r="AB863" s="3">
        <f t="shared" si="94"/>
        <v>74229</v>
      </c>
      <c r="AC863" s="3">
        <f t="shared" si="95"/>
        <v>73368</v>
      </c>
      <c r="AD863" s="3">
        <f t="shared" si="96"/>
        <v>80881</v>
      </c>
    </row>
    <row r="864" spans="1:30" x14ac:dyDescent="0.15">
      <c r="A864" s="3">
        <v>859</v>
      </c>
      <c r="B864" s="3" t="str">
        <f t="shared" si="91"/>
        <v>通天塔859层boss</v>
      </c>
      <c r="C864" s="3">
        <f>INDEX([5]通天塔!$F$47:$F$1046,A864)</f>
        <v>550</v>
      </c>
      <c r="D864" s="3">
        <f t="shared" si="97"/>
        <v>550</v>
      </c>
      <c r="E864" s="3" t="s">
        <v>25</v>
      </c>
      <c r="F864" s="3" t="s">
        <v>26</v>
      </c>
      <c r="G864" s="3">
        <v>30</v>
      </c>
      <c r="H864" s="3">
        <v>30</v>
      </c>
      <c r="I864" s="3">
        <v>0.2</v>
      </c>
      <c r="J864" s="4">
        <v>0.7</v>
      </c>
      <c r="K864" s="4">
        <v>1</v>
      </c>
      <c r="L864" s="4">
        <v>5</v>
      </c>
      <c r="M864" s="3">
        <v>1</v>
      </c>
      <c r="N864" s="3">
        <v>2</v>
      </c>
      <c r="O864" s="3">
        <f>HLOOKUP(O$5,[1]非R能力!$B$8:$F$558,$D864+1,0)</f>
        <v>2674530.2363424227</v>
      </c>
      <c r="P864" s="3">
        <f>HLOOKUP(P$5,[1]非R能力!$B$8:$F$558,$D864+1,0)</f>
        <v>371147.94865448773</v>
      </c>
      <c r="Q864" s="3">
        <f>HLOOKUP(Q$5,[1]非R能力!$B$8:$F$558,$D864+1,0)</f>
        <v>180663.03073300805</v>
      </c>
      <c r="R864" s="3">
        <f>HLOOKUP(R$5,[1]非R能力!$B$8:$F$558,$D864+1,0)</f>
        <v>56616.730527455926</v>
      </c>
      <c r="S864" s="3">
        <f>HLOOKUP(S$5,[1]非R能力!$B$8:$F$558,$D864+1,0)</f>
        <v>73368.568621644255</v>
      </c>
      <c r="T864" s="3">
        <f>INDEX([1]非R能力!$H$9:$H$558,D864)</f>
        <v>74359.2083312342</v>
      </c>
      <c r="U864" s="3">
        <f>IF(INDEX([1]非R能力!$FK$9:$FK$558,D864)=0,0,10)</f>
        <v>10</v>
      </c>
      <c r="V864" s="3">
        <f>IF(INDEX([1]非R能力!$FH$9:$FH$558,D864)=0,0,5000)</f>
        <v>5000</v>
      </c>
      <c r="W864" s="3">
        <f>HLOOKUP(W$5,[2]人物技能基础!$O$3:$Q$553,$D864+1,0)</f>
        <v>3.637142857142857</v>
      </c>
      <c r="X864" s="3">
        <f>HLOOKUP(X$5,[2]人物技能基础!$O$3:$Q$553,$D864+1,0)</f>
        <v>2.0186428571428574</v>
      </c>
      <c r="Y864" s="3">
        <f>HLOOKUP(Y$5,[2]人物技能基础!$O$3:$Q$553,$D864+1,0)</f>
        <v>99.964285714285708</v>
      </c>
      <c r="Z864" s="3">
        <f t="shared" si="92"/>
        <v>11320385</v>
      </c>
      <c r="AA864" s="3">
        <f t="shared" si="93"/>
        <v>198693</v>
      </c>
      <c r="AB864" s="3">
        <f t="shared" si="94"/>
        <v>74229</v>
      </c>
      <c r="AC864" s="3">
        <f t="shared" si="95"/>
        <v>73368</v>
      </c>
      <c r="AD864" s="3">
        <f t="shared" si="96"/>
        <v>80881</v>
      </c>
    </row>
    <row r="865" spans="1:30" x14ac:dyDescent="0.15">
      <c r="A865" s="3">
        <v>860</v>
      </c>
      <c r="B865" s="3" t="str">
        <f t="shared" si="91"/>
        <v>通天塔860层boss</v>
      </c>
      <c r="C865" s="3">
        <f>INDEX([5]通天塔!$F$47:$F$1046,A865)</f>
        <v>550</v>
      </c>
      <c r="D865" s="3">
        <f t="shared" si="97"/>
        <v>550</v>
      </c>
      <c r="E865" s="3" t="s">
        <v>25</v>
      </c>
      <c r="F865" s="3" t="s">
        <v>26</v>
      </c>
      <c r="G865" s="3">
        <v>30</v>
      </c>
      <c r="H865" s="3">
        <v>30</v>
      </c>
      <c r="I865" s="3">
        <v>0.2</v>
      </c>
      <c r="J865" s="4">
        <v>0.7</v>
      </c>
      <c r="K865" s="4">
        <v>1</v>
      </c>
      <c r="L865" s="4">
        <v>5</v>
      </c>
      <c r="M865" s="3">
        <v>1</v>
      </c>
      <c r="N865" s="3">
        <v>2</v>
      </c>
      <c r="O865" s="3">
        <f>HLOOKUP(O$5,[1]非R能力!$B$8:$F$558,$D865+1,0)</f>
        <v>2674530.2363424227</v>
      </c>
      <c r="P865" s="3">
        <f>HLOOKUP(P$5,[1]非R能力!$B$8:$F$558,$D865+1,0)</f>
        <v>371147.94865448773</v>
      </c>
      <c r="Q865" s="3">
        <f>HLOOKUP(Q$5,[1]非R能力!$B$8:$F$558,$D865+1,0)</f>
        <v>180663.03073300805</v>
      </c>
      <c r="R865" s="3">
        <f>HLOOKUP(R$5,[1]非R能力!$B$8:$F$558,$D865+1,0)</f>
        <v>56616.730527455926</v>
      </c>
      <c r="S865" s="3">
        <f>HLOOKUP(S$5,[1]非R能力!$B$8:$F$558,$D865+1,0)</f>
        <v>73368.568621644255</v>
      </c>
      <c r="T865" s="3">
        <f>INDEX([1]非R能力!$H$9:$H$558,D865)</f>
        <v>74359.2083312342</v>
      </c>
      <c r="U865" s="3">
        <f>IF(INDEX([1]非R能力!$FK$9:$FK$558,D865)=0,0,10)</f>
        <v>10</v>
      </c>
      <c r="V865" s="3">
        <f>IF(INDEX([1]非R能力!$FH$9:$FH$558,D865)=0,0,5000)</f>
        <v>5000</v>
      </c>
      <c r="W865" s="3">
        <f>HLOOKUP(W$5,[2]人物技能基础!$O$3:$Q$553,$D865+1,0)</f>
        <v>3.637142857142857</v>
      </c>
      <c r="X865" s="3">
        <f>HLOOKUP(X$5,[2]人物技能基础!$O$3:$Q$553,$D865+1,0)</f>
        <v>2.0186428571428574</v>
      </c>
      <c r="Y865" s="3">
        <f>HLOOKUP(Y$5,[2]人物技能基础!$O$3:$Q$553,$D865+1,0)</f>
        <v>99.964285714285708</v>
      </c>
      <c r="Z865" s="3">
        <f t="shared" si="92"/>
        <v>11320385</v>
      </c>
      <c r="AA865" s="3">
        <f t="shared" si="93"/>
        <v>198693</v>
      </c>
      <c r="AB865" s="3">
        <f t="shared" si="94"/>
        <v>74229</v>
      </c>
      <c r="AC865" s="3">
        <f t="shared" si="95"/>
        <v>73368</v>
      </c>
      <c r="AD865" s="3">
        <f t="shared" si="96"/>
        <v>80881</v>
      </c>
    </row>
    <row r="866" spans="1:30" x14ac:dyDescent="0.15">
      <c r="A866" s="3">
        <v>861</v>
      </c>
      <c r="B866" s="3" t="str">
        <f t="shared" si="91"/>
        <v>通天塔861层boss</v>
      </c>
      <c r="C866" s="3">
        <f>INDEX([5]通天塔!$F$47:$F$1046,A866)</f>
        <v>550</v>
      </c>
      <c r="D866" s="3">
        <f t="shared" si="97"/>
        <v>550</v>
      </c>
      <c r="E866" s="3" t="s">
        <v>25</v>
      </c>
      <c r="F866" s="3" t="s">
        <v>26</v>
      </c>
      <c r="G866" s="3">
        <v>30</v>
      </c>
      <c r="H866" s="3">
        <v>30</v>
      </c>
      <c r="I866" s="3">
        <v>0.2</v>
      </c>
      <c r="J866" s="4">
        <v>0.7</v>
      </c>
      <c r="K866" s="4">
        <v>1</v>
      </c>
      <c r="L866" s="4">
        <v>5</v>
      </c>
      <c r="M866" s="3">
        <v>1</v>
      </c>
      <c r="N866" s="3">
        <v>2</v>
      </c>
      <c r="O866" s="3">
        <f>HLOOKUP(O$5,[1]非R能力!$B$8:$F$558,$D866+1,0)</f>
        <v>2674530.2363424227</v>
      </c>
      <c r="P866" s="3">
        <f>HLOOKUP(P$5,[1]非R能力!$B$8:$F$558,$D866+1,0)</f>
        <v>371147.94865448773</v>
      </c>
      <c r="Q866" s="3">
        <f>HLOOKUP(Q$5,[1]非R能力!$B$8:$F$558,$D866+1,0)</f>
        <v>180663.03073300805</v>
      </c>
      <c r="R866" s="3">
        <f>HLOOKUP(R$5,[1]非R能力!$B$8:$F$558,$D866+1,0)</f>
        <v>56616.730527455926</v>
      </c>
      <c r="S866" s="3">
        <f>HLOOKUP(S$5,[1]非R能力!$B$8:$F$558,$D866+1,0)</f>
        <v>73368.568621644255</v>
      </c>
      <c r="T866" s="3">
        <f>INDEX([1]非R能力!$H$9:$H$558,D866)</f>
        <v>74359.2083312342</v>
      </c>
      <c r="U866" s="3">
        <f>IF(INDEX([1]非R能力!$FK$9:$FK$558,D866)=0,0,10)</f>
        <v>10</v>
      </c>
      <c r="V866" s="3">
        <f>IF(INDEX([1]非R能力!$FH$9:$FH$558,D866)=0,0,5000)</f>
        <v>5000</v>
      </c>
      <c r="W866" s="3">
        <f>HLOOKUP(W$5,[2]人物技能基础!$O$3:$Q$553,$D866+1,0)</f>
        <v>3.637142857142857</v>
      </c>
      <c r="X866" s="3">
        <f>HLOOKUP(X$5,[2]人物技能基础!$O$3:$Q$553,$D866+1,0)</f>
        <v>2.0186428571428574</v>
      </c>
      <c r="Y866" s="3">
        <f>HLOOKUP(Y$5,[2]人物技能基础!$O$3:$Q$553,$D866+1,0)</f>
        <v>99.964285714285708</v>
      </c>
      <c r="Z866" s="3">
        <f t="shared" si="92"/>
        <v>11320385</v>
      </c>
      <c r="AA866" s="3">
        <f t="shared" si="93"/>
        <v>198693</v>
      </c>
      <c r="AB866" s="3">
        <f t="shared" si="94"/>
        <v>74229</v>
      </c>
      <c r="AC866" s="3">
        <f t="shared" si="95"/>
        <v>73368</v>
      </c>
      <c r="AD866" s="3">
        <f t="shared" si="96"/>
        <v>80881</v>
      </c>
    </row>
    <row r="867" spans="1:30" x14ac:dyDescent="0.15">
      <c r="A867" s="3">
        <v>862</v>
      </c>
      <c r="B867" s="3" t="str">
        <f t="shared" si="91"/>
        <v>通天塔862层boss</v>
      </c>
      <c r="C867" s="3">
        <f>INDEX([5]通天塔!$F$47:$F$1046,A867)</f>
        <v>550</v>
      </c>
      <c r="D867" s="3">
        <f t="shared" si="97"/>
        <v>550</v>
      </c>
      <c r="E867" s="3" t="s">
        <v>25</v>
      </c>
      <c r="F867" s="3" t="s">
        <v>26</v>
      </c>
      <c r="G867" s="3">
        <v>30</v>
      </c>
      <c r="H867" s="3">
        <v>30</v>
      </c>
      <c r="I867" s="3">
        <v>0.2</v>
      </c>
      <c r="J867" s="4">
        <v>0.7</v>
      </c>
      <c r="K867" s="4">
        <v>1</v>
      </c>
      <c r="L867" s="4">
        <v>5</v>
      </c>
      <c r="M867" s="3">
        <v>1</v>
      </c>
      <c r="N867" s="3">
        <v>2</v>
      </c>
      <c r="O867" s="3">
        <f>HLOOKUP(O$5,[1]非R能力!$B$8:$F$558,$D867+1,0)</f>
        <v>2674530.2363424227</v>
      </c>
      <c r="P867" s="3">
        <f>HLOOKUP(P$5,[1]非R能力!$B$8:$F$558,$D867+1,0)</f>
        <v>371147.94865448773</v>
      </c>
      <c r="Q867" s="3">
        <f>HLOOKUP(Q$5,[1]非R能力!$B$8:$F$558,$D867+1,0)</f>
        <v>180663.03073300805</v>
      </c>
      <c r="R867" s="3">
        <f>HLOOKUP(R$5,[1]非R能力!$B$8:$F$558,$D867+1,0)</f>
        <v>56616.730527455926</v>
      </c>
      <c r="S867" s="3">
        <f>HLOOKUP(S$5,[1]非R能力!$B$8:$F$558,$D867+1,0)</f>
        <v>73368.568621644255</v>
      </c>
      <c r="T867" s="3">
        <f>INDEX([1]非R能力!$H$9:$H$558,D867)</f>
        <v>74359.2083312342</v>
      </c>
      <c r="U867" s="3">
        <f>IF(INDEX([1]非R能力!$FK$9:$FK$558,D867)=0,0,10)</f>
        <v>10</v>
      </c>
      <c r="V867" s="3">
        <f>IF(INDEX([1]非R能力!$FH$9:$FH$558,D867)=0,0,5000)</f>
        <v>5000</v>
      </c>
      <c r="W867" s="3">
        <f>HLOOKUP(W$5,[2]人物技能基础!$O$3:$Q$553,$D867+1,0)</f>
        <v>3.637142857142857</v>
      </c>
      <c r="X867" s="3">
        <f>HLOOKUP(X$5,[2]人物技能基础!$O$3:$Q$553,$D867+1,0)</f>
        <v>2.0186428571428574</v>
      </c>
      <c r="Y867" s="3">
        <f>HLOOKUP(Y$5,[2]人物技能基础!$O$3:$Q$553,$D867+1,0)</f>
        <v>99.964285714285708</v>
      </c>
      <c r="Z867" s="3">
        <f t="shared" si="92"/>
        <v>11320385</v>
      </c>
      <c r="AA867" s="3">
        <f t="shared" si="93"/>
        <v>198693</v>
      </c>
      <c r="AB867" s="3">
        <f t="shared" si="94"/>
        <v>74229</v>
      </c>
      <c r="AC867" s="3">
        <f t="shared" si="95"/>
        <v>73368</v>
      </c>
      <c r="AD867" s="3">
        <f t="shared" si="96"/>
        <v>80881</v>
      </c>
    </row>
    <row r="868" spans="1:30" x14ac:dyDescent="0.15">
      <c r="A868" s="3">
        <v>863</v>
      </c>
      <c r="B868" s="3" t="str">
        <f t="shared" si="91"/>
        <v>通天塔863层boss</v>
      </c>
      <c r="C868" s="3">
        <f>INDEX([5]通天塔!$F$47:$F$1046,A868)</f>
        <v>550</v>
      </c>
      <c r="D868" s="3">
        <f t="shared" si="97"/>
        <v>550</v>
      </c>
      <c r="E868" s="3" t="s">
        <v>25</v>
      </c>
      <c r="F868" s="3" t="s">
        <v>26</v>
      </c>
      <c r="G868" s="3">
        <v>30</v>
      </c>
      <c r="H868" s="3">
        <v>30</v>
      </c>
      <c r="I868" s="3">
        <v>0.2</v>
      </c>
      <c r="J868" s="4">
        <v>0.7</v>
      </c>
      <c r="K868" s="4">
        <v>1</v>
      </c>
      <c r="L868" s="4">
        <v>5</v>
      </c>
      <c r="M868" s="3">
        <v>1</v>
      </c>
      <c r="N868" s="3">
        <v>2</v>
      </c>
      <c r="O868" s="3">
        <f>HLOOKUP(O$5,[1]非R能力!$B$8:$F$558,$D868+1,0)</f>
        <v>2674530.2363424227</v>
      </c>
      <c r="P868" s="3">
        <f>HLOOKUP(P$5,[1]非R能力!$B$8:$F$558,$D868+1,0)</f>
        <v>371147.94865448773</v>
      </c>
      <c r="Q868" s="3">
        <f>HLOOKUP(Q$5,[1]非R能力!$B$8:$F$558,$D868+1,0)</f>
        <v>180663.03073300805</v>
      </c>
      <c r="R868" s="3">
        <f>HLOOKUP(R$5,[1]非R能力!$B$8:$F$558,$D868+1,0)</f>
        <v>56616.730527455926</v>
      </c>
      <c r="S868" s="3">
        <f>HLOOKUP(S$5,[1]非R能力!$B$8:$F$558,$D868+1,0)</f>
        <v>73368.568621644255</v>
      </c>
      <c r="T868" s="3">
        <f>INDEX([1]非R能力!$H$9:$H$558,D868)</f>
        <v>74359.2083312342</v>
      </c>
      <c r="U868" s="3">
        <f>IF(INDEX([1]非R能力!$FK$9:$FK$558,D868)=0,0,10)</f>
        <v>10</v>
      </c>
      <c r="V868" s="3">
        <f>IF(INDEX([1]非R能力!$FH$9:$FH$558,D868)=0,0,5000)</f>
        <v>5000</v>
      </c>
      <c r="W868" s="3">
        <f>HLOOKUP(W$5,[2]人物技能基础!$O$3:$Q$553,$D868+1,0)</f>
        <v>3.637142857142857</v>
      </c>
      <c r="X868" s="3">
        <f>HLOOKUP(X$5,[2]人物技能基础!$O$3:$Q$553,$D868+1,0)</f>
        <v>2.0186428571428574</v>
      </c>
      <c r="Y868" s="3">
        <f>HLOOKUP(Y$5,[2]人物技能基础!$O$3:$Q$553,$D868+1,0)</f>
        <v>99.964285714285708</v>
      </c>
      <c r="Z868" s="3">
        <f t="shared" si="92"/>
        <v>11320385</v>
      </c>
      <c r="AA868" s="3">
        <f t="shared" si="93"/>
        <v>198693</v>
      </c>
      <c r="AB868" s="3">
        <f t="shared" si="94"/>
        <v>74229</v>
      </c>
      <c r="AC868" s="3">
        <f t="shared" si="95"/>
        <v>73368</v>
      </c>
      <c r="AD868" s="3">
        <f t="shared" si="96"/>
        <v>80881</v>
      </c>
    </row>
    <row r="869" spans="1:30" x14ac:dyDescent="0.15">
      <c r="A869" s="3">
        <v>864</v>
      </c>
      <c r="B869" s="3" t="str">
        <f t="shared" si="91"/>
        <v>通天塔864层boss</v>
      </c>
      <c r="C869" s="3">
        <f>INDEX([5]通天塔!$F$47:$F$1046,A869)</f>
        <v>550</v>
      </c>
      <c r="D869" s="3">
        <f t="shared" si="97"/>
        <v>550</v>
      </c>
      <c r="E869" s="3" t="s">
        <v>25</v>
      </c>
      <c r="F869" s="3" t="s">
        <v>26</v>
      </c>
      <c r="G869" s="3">
        <v>30</v>
      </c>
      <c r="H869" s="3">
        <v>30</v>
      </c>
      <c r="I869" s="3">
        <v>0.2</v>
      </c>
      <c r="J869" s="4">
        <v>0.7</v>
      </c>
      <c r="K869" s="4">
        <v>1</v>
      </c>
      <c r="L869" s="4">
        <v>5</v>
      </c>
      <c r="M869" s="3">
        <v>1</v>
      </c>
      <c r="N869" s="3">
        <v>2</v>
      </c>
      <c r="O869" s="3">
        <f>HLOOKUP(O$5,[1]非R能力!$B$8:$F$558,$D869+1,0)</f>
        <v>2674530.2363424227</v>
      </c>
      <c r="P869" s="3">
        <f>HLOOKUP(P$5,[1]非R能力!$B$8:$F$558,$D869+1,0)</f>
        <v>371147.94865448773</v>
      </c>
      <c r="Q869" s="3">
        <f>HLOOKUP(Q$5,[1]非R能力!$B$8:$F$558,$D869+1,0)</f>
        <v>180663.03073300805</v>
      </c>
      <c r="R869" s="3">
        <f>HLOOKUP(R$5,[1]非R能力!$B$8:$F$558,$D869+1,0)</f>
        <v>56616.730527455926</v>
      </c>
      <c r="S869" s="3">
        <f>HLOOKUP(S$5,[1]非R能力!$B$8:$F$558,$D869+1,0)</f>
        <v>73368.568621644255</v>
      </c>
      <c r="T869" s="3">
        <f>INDEX([1]非R能力!$H$9:$H$558,D869)</f>
        <v>74359.2083312342</v>
      </c>
      <c r="U869" s="3">
        <f>IF(INDEX([1]非R能力!$FK$9:$FK$558,D869)=0,0,10)</f>
        <v>10</v>
      </c>
      <c r="V869" s="3">
        <f>IF(INDEX([1]非R能力!$FH$9:$FH$558,D869)=0,0,5000)</f>
        <v>5000</v>
      </c>
      <c r="W869" s="3">
        <f>HLOOKUP(W$5,[2]人物技能基础!$O$3:$Q$553,$D869+1,0)</f>
        <v>3.637142857142857</v>
      </c>
      <c r="X869" s="3">
        <f>HLOOKUP(X$5,[2]人物技能基础!$O$3:$Q$553,$D869+1,0)</f>
        <v>2.0186428571428574</v>
      </c>
      <c r="Y869" s="3">
        <f>HLOOKUP(Y$5,[2]人物技能基础!$O$3:$Q$553,$D869+1,0)</f>
        <v>99.964285714285708</v>
      </c>
      <c r="Z869" s="3">
        <f t="shared" si="92"/>
        <v>11320385</v>
      </c>
      <c r="AA869" s="3">
        <f t="shared" si="93"/>
        <v>198693</v>
      </c>
      <c r="AB869" s="3">
        <f t="shared" si="94"/>
        <v>74229</v>
      </c>
      <c r="AC869" s="3">
        <f t="shared" si="95"/>
        <v>73368</v>
      </c>
      <c r="AD869" s="3">
        <f t="shared" si="96"/>
        <v>80881</v>
      </c>
    </row>
    <row r="870" spans="1:30" x14ac:dyDescent="0.15">
      <c r="A870" s="3">
        <v>865</v>
      </c>
      <c r="B870" s="3" t="str">
        <f t="shared" si="91"/>
        <v>通天塔865层boss</v>
      </c>
      <c r="C870" s="3">
        <f>INDEX([5]通天塔!$F$47:$F$1046,A870)</f>
        <v>550</v>
      </c>
      <c r="D870" s="3">
        <f t="shared" si="97"/>
        <v>550</v>
      </c>
      <c r="E870" s="3" t="s">
        <v>25</v>
      </c>
      <c r="F870" s="3" t="s">
        <v>26</v>
      </c>
      <c r="G870" s="3">
        <v>30</v>
      </c>
      <c r="H870" s="3">
        <v>30</v>
      </c>
      <c r="I870" s="3">
        <v>0.2</v>
      </c>
      <c r="J870" s="4">
        <v>0.7</v>
      </c>
      <c r="K870" s="4">
        <v>1</v>
      </c>
      <c r="L870" s="4">
        <v>5</v>
      </c>
      <c r="M870" s="3">
        <v>1</v>
      </c>
      <c r="N870" s="3">
        <v>2</v>
      </c>
      <c r="O870" s="3">
        <f>HLOOKUP(O$5,[1]非R能力!$B$8:$F$558,$D870+1,0)</f>
        <v>2674530.2363424227</v>
      </c>
      <c r="P870" s="3">
        <f>HLOOKUP(P$5,[1]非R能力!$B$8:$F$558,$D870+1,0)</f>
        <v>371147.94865448773</v>
      </c>
      <c r="Q870" s="3">
        <f>HLOOKUP(Q$5,[1]非R能力!$B$8:$F$558,$D870+1,0)</f>
        <v>180663.03073300805</v>
      </c>
      <c r="R870" s="3">
        <f>HLOOKUP(R$5,[1]非R能力!$B$8:$F$558,$D870+1,0)</f>
        <v>56616.730527455926</v>
      </c>
      <c r="S870" s="3">
        <f>HLOOKUP(S$5,[1]非R能力!$B$8:$F$558,$D870+1,0)</f>
        <v>73368.568621644255</v>
      </c>
      <c r="T870" s="3">
        <f>INDEX([1]非R能力!$H$9:$H$558,D870)</f>
        <v>74359.2083312342</v>
      </c>
      <c r="U870" s="3">
        <f>IF(INDEX([1]非R能力!$FK$9:$FK$558,D870)=0,0,10)</f>
        <v>10</v>
      </c>
      <c r="V870" s="3">
        <f>IF(INDEX([1]非R能力!$FH$9:$FH$558,D870)=0,0,5000)</f>
        <v>5000</v>
      </c>
      <c r="W870" s="3">
        <f>HLOOKUP(W$5,[2]人物技能基础!$O$3:$Q$553,$D870+1,0)</f>
        <v>3.637142857142857</v>
      </c>
      <c r="X870" s="3">
        <f>HLOOKUP(X$5,[2]人物技能基础!$O$3:$Q$553,$D870+1,0)</f>
        <v>2.0186428571428574</v>
      </c>
      <c r="Y870" s="3">
        <f>HLOOKUP(Y$5,[2]人物技能基础!$O$3:$Q$553,$D870+1,0)</f>
        <v>99.964285714285708</v>
      </c>
      <c r="Z870" s="3">
        <f t="shared" si="92"/>
        <v>11320385</v>
      </c>
      <c r="AA870" s="3">
        <f t="shared" si="93"/>
        <v>198693</v>
      </c>
      <c r="AB870" s="3">
        <f t="shared" si="94"/>
        <v>74229</v>
      </c>
      <c r="AC870" s="3">
        <f t="shared" si="95"/>
        <v>73368</v>
      </c>
      <c r="AD870" s="3">
        <f t="shared" si="96"/>
        <v>80881</v>
      </c>
    </row>
    <row r="871" spans="1:30" x14ac:dyDescent="0.15">
      <c r="A871" s="3">
        <v>866</v>
      </c>
      <c r="B871" s="3" t="str">
        <f t="shared" si="91"/>
        <v>通天塔866层boss</v>
      </c>
      <c r="C871" s="3">
        <f>INDEX([5]通天塔!$F$47:$F$1046,A871)</f>
        <v>550</v>
      </c>
      <c r="D871" s="3">
        <f t="shared" si="97"/>
        <v>550</v>
      </c>
      <c r="E871" s="3" t="s">
        <v>25</v>
      </c>
      <c r="F871" s="3" t="s">
        <v>26</v>
      </c>
      <c r="G871" s="3">
        <v>30</v>
      </c>
      <c r="H871" s="3">
        <v>30</v>
      </c>
      <c r="I871" s="3">
        <v>0.2</v>
      </c>
      <c r="J871" s="4">
        <v>0.7</v>
      </c>
      <c r="K871" s="4">
        <v>1</v>
      </c>
      <c r="L871" s="4">
        <v>5</v>
      </c>
      <c r="M871" s="3">
        <v>1</v>
      </c>
      <c r="N871" s="3">
        <v>2</v>
      </c>
      <c r="O871" s="3">
        <f>HLOOKUP(O$5,[1]非R能力!$B$8:$F$558,$D871+1,0)</f>
        <v>2674530.2363424227</v>
      </c>
      <c r="P871" s="3">
        <f>HLOOKUP(P$5,[1]非R能力!$B$8:$F$558,$D871+1,0)</f>
        <v>371147.94865448773</v>
      </c>
      <c r="Q871" s="3">
        <f>HLOOKUP(Q$5,[1]非R能力!$B$8:$F$558,$D871+1,0)</f>
        <v>180663.03073300805</v>
      </c>
      <c r="R871" s="3">
        <f>HLOOKUP(R$5,[1]非R能力!$B$8:$F$558,$D871+1,0)</f>
        <v>56616.730527455926</v>
      </c>
      <c r="S871" s="3">
        <f>HLOOKUP(S$5,[1]非R能力!$B$8:$F$558,$D871+1,0)</f>
        <v>73368.568621644255</v>
      </c>
      <c r="T871" s="3">
        <f>INDEX([1]非R能力!$H$9:$H$558,D871)</f>
        <v>74359.2083312342</v>
      </c>
      <c r="U871" s="3">
        <f>IF(INDEX([1]非R能力!$FK$9:$FK$558,D871)=0,0,10)</f>
        <v>10</v>
      </c>
      <c r="V871" s="3">
        <f>IF(INDEX([1]非R能力!$FH$9:$FH$558,D871)=0,0,5000)</f>
        <v>5000</v>
      </c>
      <c r="W871" s="3">
        <f>HLOOKUP(W$5,[2]人物技能基础!$O$3:$Q$553,$D871+1,0)</f>
        <v>3.637142857142857</v>
      </c>
      <c r="X871" s="3">
        <f>HLOOKUP(X$5,[2]人物技能基础!$O$3:$Q$553,$D871+1,0)</f>
        <v>2.0186428571428574</v>
      </c>
      <c r="Y871" s="3">
        <f>HLOOKUP(Y$5,[2]人物技能基础!$O$3:$Q$553,$D871+1,0)</f>
        <v>99.964285714285708</v>
      </c>
      <c r="Z871" s="3">
        <f t="shared" si="92"/>
        <v>11320385</v>
      </c>
      <c r="AA871" s="3">
        <f t="shared" si="93"/>
        <v>198693</v>
      </c>
      <c r="AB871" s="3">
        <f t="shared" si="94"/>
        <v>74229</v>
      </c>
      <c r="AC871" s="3">
        <f t="shared" si="95"/>
        <v>73368</v>
      </c>
      <c r="AD871" s="3">
        <f t="shared" si="96"/>
        <v>80881</v>
      </c>
    </row>
    <row r="872" spans="1:30" x14ac:dyDescent="0.15">
      <c r="A872" s="3">
        <v>867</v>
      </c>
      <c r="B872" s="3" t="str">
        <f t="shared" si="91"/>
        <v>通天塔867层boss</v>
      </c>
      <c r="C872" s="3">
        <f>INDEX([5]通天塔!$F$47:$F$1046,A872)</f>
        <v>550</v>
      </c>
      <c r="D872" s="3">
        <f t="shared" si="97"/>
        <v>550</v>
      </c>
      <c r="E872" s="3" t="s">
        <v>25</v>
      </c>
      <c r="F872" s="3" t="s">
        <v>26</v>
      </c>
      <c r="G872" s="3">
        <v>30</v>
      </c>
      <c r="H872" s="3">
        <v>30</v>
      </c>
      <c r="I872" s="3">
        <v>0.2</v>
      </c>
      <c r="J872" s="4">
        <v>0.7</v>
      </c>
      <c r="K872" s="4">
        <v>1</v>
      </c>
      <c r="L872" s="4">
        <v>5</v>
      </c>
      <c r="M872" s="3">
        <v>1</v>
      </c>
      <c r="N872" s="3">
        <v>2</v>
      </c>
      <c r="O872" s="3">
        <f>HLOOKUP(O$5,[1]非R能力!$B$8:$F$558,$D872+1,0)</f>
        <v>2674530.2363424227</v>
      </c>
      <c r="P872" s="3">
        <f>HLOOKUP(P$5,[1]非R能力!$B$8:$F$558,$D872+1,0)</f>
        <v>371147.94865448773</v>
      </c>
      <c r="Q872" s="3">
        <f>HLOOKUP(Q$5,[1]非R能力!$B$8:$F$558,$D872+1,0)</f>
        <v>180663.03073300805</v>
      </c>
      <c r="R872" s="3">
        <f>HLOOKUP(R$5,[1]非R能力!$B$8:$F$558,$D872+1,0)</f>
        <v>56616.730527455926</v>
      </c>
      <c r="S872" s="3">
        <f>HLOOKUP(S$5,[1]非R能力!$B$8:$F$558,$D872+1,0)</f>
        <v>73368.568621644255</v>
      </c>
      <c r="T872" s="3">
        <f>INDEX([1]非R能力!$H$9:$H$558,D872)</f>
        <v>74359.2083312342</v>
      </c>
      <c r="U872" s="3">
        <f>IF(INDEX([1]非R能力!$FK$9:$FK$558,D872)=0,0,10)</f>
        <v>10</v>
      </c>
      <c r="V872" s="3">
        <f>IF(INDEX([1]非R能力!$FH$9:$FH$558,D872)=0,0,5000)</f>
        <v>5000</v>
      </c>
      <c r="W872" s="3">
        <f>HLOOKUP(W$5,[2]人物技能基础!$O$3:$Q$553,$D872+1,0)</f>
        <v>3.637142857142857</v>
      </c>
      <c r="X872" s="3">
        <f>HLOOKUP(X$5,[2]人物技能基础!$O$3:$Q$553,$D872+1,0)</f>
        <v>2.0186428571428574</v>
      </c>
      <c r="Y872" s="3">
        <f>HLOOKUP(Y$5,[2]人物技能基础!$O$3:$Q$553,$D872+1,0)</f>
        <v>99.964285714285708</v>
      </c>
      <c r="Z872" s="3">
        <f t="shared" si="92"/>
        <v>11320385</v>
      </c>
      <c r="AA872" s="3">
        <f t="shared" si="93"/>
        <v>198693</v>
      </c>
      <c r="AB872" s="3">
        <f t="shared" si="94"/>
        <v>74229</v>
      </c>
      <c r="AC872" s="3">
        <f t="shared" si="95"/>
        <v>73368</v>
      </c>
      <c r="AD872" s="3">
        <f t="shared" si="96"/>
        <v>80881</v>
      </c>
    </row>
    <row r="873" spans="1:30" x14ac:dyDescent="0.15">
      <c r="A873" s="3">
        <v>868</v>
      </c>
      <c r="B873" s="3" t="str">
        <f t="shared" si="91"/>
        <v>通天塔868层boss</v>
      </c>
      <c r="C873" s="3">
        <f>INDEX([5]通天塔!$F$47:$F$1046,A873)</f>
        <v>550</v>
      </c>
      <c r="D873" s="3">
        <f t="shared" si="97"/>
        <v>550</v>
      </c>
      <c r="E873" s="3" t="s">
        <v>25</v>
      </c>
      <c r="F873" s="3" t="s">
        <v>26</v>
      </c>
      <c r="G873" s="3">
        <v>30</v>
      </c>
      <c r="H873" s="3">
        <v>30</v>
      </c>
      <c r="I873" s="3">
        <v>0.2</v>
      </c>
      <c r="J873" s="4">
        <v>0.7</v>
      </c>
      <c r="K873" s="4">
        <v>1</v>
      </c>
      <c r="L873" s="4">
        <v>5</v>
      </c>
      <c r="M873" s="3">
        <v>1</v>
      </c>
      <c r="N873" s="3">
        <v>2</v>
      </c>
      <c r="O873" s="3">
        <f>HLOOKUP(O$5,[1]非R能力!$B$8:$F$558,$D873+1,0)</f>
        <v>2674530.2363424227</v>
      </c>
      <c r="P873" s="3">
        <f>HLOOKUP(P$5,[1]非R能力!$B$8:$F$558,$D873+1,0)</f>
        <v>371147.94865448773</v>
      </c>
      <c r="Q873" s="3">
        <f>HLOOKUP(Q$5,[1]非R能力!$B$8:$F$558,$D873+1,0)</f>
        <v>180663.03073300805</v>
      </c>
      <c r="R873" s="3">
        <f>HLOOKUP(R$5,[1]非R能力!$B$8:$F$558,$D873+1,0)</f>
        <v>56616.730527455926</v>
      </c>
      <c r="S873" s="3">
        <f>HLOOKUP(S$5,[1]非R能力!$B$8:$F$558,$D873+1,0)</f>
        <v>73368.568621644255</v>
      </c>
      <c r="T873" s="3">
        <f>INDEX([1]非R能力!$H$9:$H$558,D873)</f>
        <v>74359.2083312342</v>
      </c>
      <c r="U873" s="3">
        <f>IF(INDEX([1]非R能力!$FK$9:$FK$558,D873)=0,0,10)</f>
        <v>10</v>
      </c>
      <c r="V873" s="3">
        <f>IF(INDEX([1]非R能力!$FH$9:$FH$558,D873)=0,0,5000)</f>
        <v>5000</v>
      </c>
      <c r="W873" s="3">
        <f>HLOOKUP(W$5,[2]人物技能基础!$O$3:$Q$553,$D873+1,0)</f>
        <v>3.637142857142857</v>
      </c>
      <c r="X873" s="3">
        <f>HLOOKUP(X$5,[2]人物技能基础!$O$3:$Q$553,$D873+1,0)</f>
        <v>2.0186428571428574</v>
      </c>
      <c r="Y873" s="3">
        <f>HLOOKUP(Y$5,[2]人物技能基础!$O$3:$Q$553,$D873+1,0)</f>
        <v>99.964285714285708</v>
      </c>
      <c r="Z873" s="3">
        <f t="shared" si="92"/>
        <v>11320385</v>
      </c>
      <c r="AA873" s="3">
        <f t="shared" si="93"/>
        <v>198693</v>
      </c>
      <c r="AB873" s="3">
        <f t="shared" si="94"/>
        <v>74229</v>
      </c>
      <c r="AC873" s="3">
        <f t="shared" si="95"/>
        <v>73368</v>
      </c>
      <c r="AD873" s="3">
        <f t="shared" si="96"/>
        <v>80881</v>
      </c>
    </row>
    <row r="874" spans="1:30" x14ac:dyDescent="0.15">
      <c r="A874" s="3">
        <v>869</v>
      </c>
      <c r="B874" s="3" t="str">
        <f t="shared" si="91"/>
        <v>通天塔869层boss</v>
      </c>
      <c r="C874" s="3">
        <f>INDEX([5]通天塔!$F$47:$F$1046,A874)</f>
        <v>550</v>
      </c>
      <c r="D874" s="3">
        <f t="shared" si="97"/>
        <v>550</v>
      </c>
      <c r="E874" s="3" t="s">
        <v>25</v>
      </c>
      <c r="F874" s="3" t="s">
        <v>26</v>
      </c>
      <c r="G874" s="3">
        <v>30</v>
      </c>
      <c r="H874" s="3">
        <v>30</v>
      </c>
      <c r="I874" s="3">
        <v>0.2</v>
      </c>
      <c r="J874" s="4">
        <v>0.7</v>
      </c>
      <c r="K874" s="4">
        <v>1</v>
      </c>
      <c r="L874" s="4">
        <v>5</v>
      </c>
      <c r="M874" s="3">
        <v>1</v>
      </c>
      <c r="N874" s="3">
        <v>2</v>
      </c>
      <c r="O874" s="3">
        <f>HLOOKUP(O$5,[1]非R能力!$B$8:$F$558,$D874+1,0)</f>
        <v>2674530.2363424227</v>
      </c>
      <c r="P874" s="3">
        <f>HLOOKUP(P$5,[1]非R能力!$B$8:$F$558,$D874+1,0)</f>
        <v>371147.94865448773</v>
      </c>
      <c r="Q874" s="3">
        <f>HLOOKUP(Q$5,[1]非R能力!$B$8:$F$558,$D874+1,0)</f>
        <v>180663.03073300805</v>
      </c>
      <c r="R874" s="3">
        <f>HLOOKUP(R$5,[1]非R能力!$B$8:$F$558,$D874+1,0)</f>
        <v>56616.730527455926</v>
      </c>
      <c r="S874" s="3">
        <f>HLOOKUP(S$5,[1]非R能力!$B$8:$F$558,$D874+1,0)</f>
        <v>73368.568621644255</v>
      </c>
      <c r="T874" s="3">
        <f>INDEX([1]非R能力!$H$9:$H$558,D874)</f>
        <v>74359.2083312342</v>
      </c>
      <c r="U874" s="3">
        <f>IF(INDEX([1]非R能力!$FK$9:$FK$558,D874)=0,0,10)</f>
        <v>10</v>
      </c>
      <c r="V874" s="3">
        <f>IF(INDEX([1]非R能力!$FH$9:$FH$558,D874)=0,0,5000)</f>
        <v>5000</v>
      </c>
      <c r="W874" s="3">
        <f>HLOOKUP(W$5,[2]人物技能基础!$O$3:$Q$553,$D874+1,0)</f>
        <v>3.637142857142857</v>
      </c>
      <c r="X874" s="3">
        <f>HLOOKUP(X$5,[2]人物技能基础!$O$3:$Q$553,$D874+1,0)</f>
        <v>2.0186428571428574</v>
      </c>
      <c r="Y874" s="3">
        <f>HLOOKUP(Y$5,[2]人物技能基础!$O$3:$Q$553,$D874+1,0)</f>
        <v>99.964285714285708</v>
      </c>
      <c r="Z874" s="3">
        <f t="shared" si="92"/>
        <v>11320385</v>
      </c>
      <c r="AA874" s="3">
        <f t="shared" si="93"/>
        <v>198693</v>
      </c>
      <c r="AB874" s="3">
        <f t="shared" si="94"/>
        <v>74229</v>
      </c>
      <c r="AC874" s="3">
        <f t="shared" si="95"/>
        <v>73368</v>
      </c>
      <c r="AD874" s="3">
        <f t="shared" si="96"/>
        <v>80881</v>
      </c>
    </row>
    <row r="875" spans="1:30" x14ac:dyDescent="0.15">
      <c r="A875" s="3">
        <v>870</v>
      </c>
      <c r="B875" s="3" t="str">
        <f t="shared" si="91"/>
        <v>通天塔870层boss</v>
      </c>
      <c r="C875" s="3">
        <f>INDEX([5]通天塔!$F$47:$F$1046,A875)</f>
        <v>550</v>
      </c>
      <c r="D875" s="3">
        <f t="shared" si="97"/>
        <v>550</v>
      </c>
      <c r="E875" s="3" t="s">
        <v>25</v>
      </c>
      <c r="F875" s="3" t="s">
        <v>26</v>
      </c>
      <c r="G875" s="3">
        <v>30</v>
      </c>
      <c r="H875" s="3">
        <v>30</v>
      </c>
      <c r="I875" s="3">
        <v>0.2</v>
      </c>
      <c r="J875" s="4">
        <v>0.7</v>
      </c>
      <c r="K875" s="4">
        <v>1</v>
      </c>
      <c r="L875" s="4">
        <v>5</v>
      </c>
      <c r="M875" s="3">
        <v>1</v>
      </c>
      <c r="N875" s="3">
        <v>2</v>
      </c>
      <c r="O875" s="3">
        <f>HLOOKUP(O$5,[1]非R能力!$B$8:$F$558,$D875+1,0)</f>
        <v>2674530.2363424227</v>
      </c>
      <c r="P875" s="3">
        <f>HLOOKUP(P$5,[1]非R能力!$B$8:$F$558,$D875+1,0)</f>
        <v>371147.94865448773</v>
      </c>
      <c r="Q875" s="3">
        <f>HLOOKUP(Q$5,[1]非R能力!$B$8:$F$558,$D875+1,0)</f>
        <v>180663.03073300805</v>
      </c>
      <c r="R875" s="3">
        <f>HLOOKUP(R$5,[1]非R能力!$B$8:$F$558,$D875+1,0)</f>
        <v>56616.730527455926</v>
      </c>
      <c r="S875" s="3">
        <f>HLOOKUP(S$5,[1]非R能力!$B$8:$F$558,$D875+1,0)</f>
        <v>73368.568621644255</v>
      </c>
      <c r="T875" s="3">
        <f>INDEX([1]非R能力!$H$9:$H$558,D875)</f>
        <v>74359.2083312342</v>
      </c>
      <c r="U875" s="3">
        <f>IF(INDEX([1]非R能力!$FK$9:$FK$558,D875)=0,0,10)</f>
        <v>10</v>
      </c>
      <c r="V875" s="3">
        <f>IF(INDEX([1]非R能力!$FH$9:$FH$558,D875)=0,0,5000)</f>
        <v>5000</v>
      </c>
      <c r="W875" s="3">
        <f>HLOOKUP(W$5,[2]人物技能基础!$O$3:$Q$553,$D875+1,0)</f>
        <v>3.637142857142857</v>
      </c>
      <c r="X875" s="3">
        <f>HLOOKUP(X$5,[2]人物技能基础!$O$3:$Q$553,$D875+1,0)</f>
        <v>2.0186428571428574</v>
      </c>
      <c r="Y875" s="3">
        <f>HLOOKUP(Y$5,[2]人物技能基础!$O$3:$Q$553,$D875+1,0)</f>
        <v>99.964285714285708</v>
      </c>
      <c r="Z875" s="3">
        <f t="shared" si="92"/>
        <v>11320385</v>
      </c>
      <c r="AA875" s="3">
        <f t="shared" si="93"/>
        <v>198693</v>
      </c>
      <c r="AB875" s="3">
        <f t="shared" si="94"/>
        <v>74229</v>
      </c>
      <c r="AC875" s="3">
        <f t="shared" si="95"/>
        <v>73368</v>
      </c>
      <c r="AD875" s="3">
        <f t="shared" si="96"/>
        <v>80881</v>
      </c>
    </row>
    <row r="876" spans="1:30" x14ac:dyDescent="0.15">
      <c r="A876" s="3">
        <v>871</v>
      </c>
      <c r="B876" s="3" t="str">
        <f t="shared" si="91"/>
        <v>通天塔871层boss</v>
      </c>
      <c r="C876" s="3">
        <f>INDEX([5]通天塔!$F$47:$F$1046,A876)</f>
        <v>550</v>
      </c>
      <c r="D876" s="3">
        <f t="shared" si="97"/>
        <v>550</v>
      </c>
      <c r="E876" s="3" t="s">
        <v>25</v>
      </c>
      <c r="F876" s="3" t="s">
        <v>26</v>
      </c>
      <c r="G876" s="3">
        <v>30</v>
      </c>
      <c r="H876" s="3">
        <v>30</v>
      </c>
      <c r="I876" s="3">
        <v>0.2</v>
      </c>
      <c r="J876" s="4">
        <v>0.7</v>
      </c>
      <c r="K876" s="4">
        <v>1</v>
      </c>
      <c r="L876" s="4">
        <v>5</v>
      </c>
      <c r="M876" s="3">
        <v>1</v>
      </c>
      <c r="N876" s="3">
        <v>2</v>
      </c>
      <c r="O876" s="3">
        <f>HLOOKUP(O$5,[1]非R能力!$B$8:$F$558,$D876+1,0)</f>
        <v>2674530.2363424227</v>
      </c>
      <c r="P876" s="3">
        <f>HLOOKUP(P$5,[1]非R能力!$B$8:$F$558,$D876+1,0)</f>
        <v>371147.94865448773</v>
      </c>
      <c r="Q876" s="3">
        <f>HLOOKUP(Q$5,[1]非R能力!$B$8:$F$558,$D876+1,0)</f>
        <v>180663.03073300805</v>
      </c>
      <c r="R876" s="3">
        <f>HLOOKUP(R$5,[1]非R能力!$B$8:$F$558,$D876+1,0)</f>
        <v>56616.730527455926</v>
      </c>
      <c r="S876" s="3">
        <f>HLOOKUP(S$5,[1]非R能力!$B$8:$F$558,$D876+1,0)</f>
        <v>73368.568621644255</v>
      </c>
      <c r="T876" s="3">
        <f>INDEX([1]非R能力!$H$9:$H$558,D876)</f>
        <v>74359.2083312342</v>
      </c>
      <c r="U876" s="3">
        <f>IF(INDEX([1]非R能力!$FK$9:$FK$558,D876)=0,0,10)</f>
        <v>10</v>
      </c>
      <c r="V876" s="3">
        <f>IF(INDEX([1]非R能力!$FH$9:$FH$558,D876)=0,0,5000)</f>
        <v>5000</v>
      </c>
      <c r="W876" s="3">
        <f>HLOOKUP(W$5,[2]人物技能基础!$O$3:$Q$553,$D876+1,0)</f>
        <v>3.637142857142857</v>
      </c>
      <c r="X876" s="3">
        <f>HLOOKUP(X$5,[2]人物技能基础!$O$3:$Q$553,$D876+1,0)</f>
        <v>2.0186428571428574</v>
      </c>
      <c r="Y876" s="3">
        <f>HLOOKUP(Y$5,[2]人物技能基础!$O$3:$Q$553,$D876+1,0)</f>
        <v>99.964285714285708</v>
      </c>
      <c r="Z876" s="3">
        <f t="shared" si="92"/>
        <v>11320385</v>
      </c>
      <c r="AA876" s="3">
        <f t="shared" si="93"/>
        <v>198693</v>
      </c>
      <c r="AB876" s="3">
        <f t="shared" si="94"/>
        <v>74229</v>
      </c>
      <c r="AC876" s="3">
        <f t="shared" si="95"/>
        <v>73368</v>
      </c>
      <c r="AD876" s="3">
        <f t="shared" si="96"/>
        <v>80881</v>
      </c>
    </row>
    <row r="877" spans="1:30" x14ac:dyDescent="0.15">
      <c r="A877" s="3">
        <v>872</v>
      </c>
      <c r="B877" s="3" t="str">
        <f t="shared" si="91"/>
        <v>通天塔872层boss</v>
      </c>
      <c r="C877" s="3">
        <f>INDEX([5]通天塔!$F$47:$F$1046,A877)</f>
        <v>550</v>
      </c>
      <c r="D877" s="3">
        <f t="shared" si="97"/>
        <v>550</v>
      </c>
      <c r="E877" s="3" t="s">
        <v>25</v>
      </c>
      <c r="F877" s="3" t="s">
        <v>26</v>
      </c>
      <c r="G877" s="3">
        <v>30</v>
      </c>
      <c r="H877" s="3">
        <v>30</v>
      </c>
      <c r="I877" s="3">
        <v>0.2</v>
      </c>
      <c r="J877" s="4">
        <v>0.7</v>
      </c>
      <c r="K877" s="4">
        <v>1</v>
      </c>
      <c r="L877" s="4">
        <v>5</v>
      </c>
      <c r="M877" s="3">
        <v>1</v>
      </c>
      <c r="N877" s="3">
        <v>2</v>
      </c>
      <c r="O877" s="3">
        <f>HLOOKUP(O$5,[1]非R能力!$B$8:$F$558,$D877+1,0)</f>
        <v>2674530.2363424227</v>
      </c>
      <c r="P877" s="3">
        <f>HLOOKUP(P$5,[1]非R能力!$B$8:$F$558,$D877+1,0)</f>
        <v>371147.94865448773</v>
      </c>
      <c r="Q877" s="3">
        <f>HLOOKUP(Q$5,[1]非R能力!$B$8:$F$558,$D877+1,0)</f>
        <v>180663.03073300805</v>
      </c>
      <c r="R877" s="3">
        <f>HLOOKUP(R$5,[1]非R能力!$B$8:$F$558,$D877+1,0)</f>
        <v>56616.730527455926</v>
      </c>
      <c r="S877" s="3">
        <f>HLOOKUP(S$5,[1]非R能力!$B$8:$F$558,$D877+1,0)</f>
        <v>73368.568621644255</v>
      </c>
      <c r="T877" s="3">
        <f>INDEX([1]非R能力!$H$9:$H$558,D877)</f>
        <v>74359.2083312342</v>
      </c>
      <c r="U877" s="3">
        <f>IF(INDEX([1]非R能力!$FK$9:$FK$558,D877)=0,0,10)</f>
        <v>10</v>
      </c>
      <c r="V877" s="3">
        <f>IF(INDEX([1]非R能力!$FH$9:$FH$558,D877)=0,0,5000)</f>
        <v>5000</v>
      </c>
      <c r="W877" s="3">
        <f>HLOOKUP(W$5,[2]人物技能基础!$O$3:$Q$553,$D877+1,0)</f>
        <v>3.637142857142857</v>
      </c>
      <c r="X877" s="3">
        <f>HLOOKUP(X$5,[2]人物技能基础!$O$3:$Q$553,$D877+1,0)</f>
        <v>2.0186428571428574</v>
      </c>
      <c r="Y877" s="3">
        <f>HLOOKUP(Y$5,[2]人物技能基础!$O$3:$Q$553,$D877+1,0)</f>
        <v>99.964285714285708</v>
      </c>
      <c r="Z877" s="3">
        <f t="shared" si="92"/>
        <v>11320385</v>
      </c>
      <c r="AA877" s="3">
        <f t="shared" si="93"/>
        <v>198693</v>
      </c>
      <c r="AB877" s="3">
        <f t="shared" si="94"/>
        <v>74229</v>
      </c>
      <c r="AC877" s="3">
        <f t="shared" si="95"/>
        <v>73368</v>
      </c>
      <c r="AD877" s="3">
        <f t="shared" si="96"/>
        <v>80881</v>
      </c>
    </row>
    <row r="878" spans="1:30" x14ac:dyDescent="0.15">
      <c r="A878" s="3">
        <v>873</v>
      </c>
      <c r="B878" s="3" t="str">
        <f t="shared" si="91"/>
        <v>通天塔873层boss</v>
      </c>
      <c r="C878" s="3">
        <f>INDEX([5]通天塔!$F$47:$F$1046,A878)</f>
        <v>550</v>
      </c>
      <c r="D878" s="3">
        <f t="shared" si="97"/>
        <v>550</v>
      </c>
      <c r="E878" s="3" t="s">
        <v>25</v>
      </c>
      <c r="F878" s="3" t="s">
        <v>26</v>
      </c>
      <c r="G878" s="3">
        <v>30</v>
      </c>
      <c r="H878" s="3">
        <v>30</v>
      </c>
      <c r="I878" s="3">
        <v>0.2</v>
      </c>
      <c r="J878" s="4">
        <v>0.7</v>
      </c>
      <c r="K878" s="4">
        <v>1</v>
      </c>
      <c r="L878" s="4">
        <v>5</v>
      </c>
      <c r="M878" s="3">
        <v>1</v>
      </c>
      <c r="N878" s="3">
        <v>2</v>
      </c>
      <c r="O878" s="3">
        <f>HLOOKUP(O$5,[1]非R能力!$B$8:$F$558,$D878+1,0)</f>
        <v>2674530.2363424227</v>
      </c>
      <c r="P878" s="3">
        <f>HLOOKUP(P$5,[1]非R能力!$B$8:$F$558,$D878+1,0)</f>
        <v>371147.94865448773</v>
      </c>
      <c r="Q878" s="3">
        <f>HLOOKUP(Q$5,[1]非R能力!$B$8:$F$558,$D878+1,0)</f>
        <v>180663.03073300805</v>
      </c>
      <c r="R878" s="3">
        <f>HLOOKUP(R$5,[1]非R能力!$B$8:$F$558,$D878+1,0)</f>
        <v>56616.730527455926</v>
      </c>
      <c r="S878" s="3">
        <f>HLOOKUP(S$5,[1]非R能力!$B$8:$F$558,$D878+1,0)</f>
        <v>73368.568621644255</v>
      </c>
      <c r="T878" s="3">
        <f>INDEX([1]非R能力!$H$9:$H$558,D878)</f>
        <v>74359.2083312342</v>
      </c>
      <c r="U878" s="3">
        <f>IF(INDEX([1]非R能力!$FK$9:$FK$558,D878)=0,0,10)</f>
        <v>10</v>
      </c>
      <c r="V878" s="3">
        <f>IF(INDEX([1]非R能力!$FH$9:$FH$558,D878)=0,0,5000)</f>
        <v>5000</v>
      </c>
      <c r="W878" s="3">
        <f>HLOOKUP(W$5,[2]人物技能基础!$O$3:$Q$553,$D878+1,0)</f>
        <v>3.637142857142857</v>
      </c>
      <c r="X878" s="3">
        <f>HLOOKUP(X$5,[2]人物技能基础!$O$3:$Q$553,$D878+1,0)</f>
        <v>2.0186428571428574</v>
      </c>
      <c r="Y878" s="3">
        <f>HLOOKUP(Y$5,[2]人物技能基础!$O$3:$Q$553,$D878+1,0)</f>
        <v>99.964285714285708</v>
      </c>
      <c r="Z878" s="3">
        <f t="shared" si="92"/>
        <v>11320385</v>
      </c>
      <c r="AA878" s="3">
        <f t="shared" si="93"/>
        <v>198693</v>
      </c>
      <c r="AB878" s="3">
        <f t="shared" si="94"/>
        <v>74229</v>
      </c>
      <c r="AC878" s="3">
        <f t="shared" si="95"/>
        <v>73368</v>
      </c>
      <c r="AD878" s="3">
        <f t="shared" si="96"/>
        <v>80881</v>
      </c>
    </row>
    <row r="879" spans="1:30" x14ac:dyDescent="0.15">
      <c r="A879" s="3">
        <v>874</v>
      </c>
      <c r="B879" s="3" t="str">
        <f t="shared" si="91"/>
        <v>通天塔874层boss</v>
      </c>
      <c r="C879" s="3">
        <f>INDEX([5]通天塔!$F$47:$F$1046,A879)</f>
        <v>550</v>
      </c>
      <c r="D879" s="3">
        <f t="shared" si="97"/>
        <v>550</v>
      </c>
      <c r="E879" s="3" t="s">
        <v>25</v>
      </c>
      <c r="F879" s="3" t="s">
        <v>26</v>
      </c>
      <c r="G879" s="3">
        <v>30</v>
      </c>
      <c r="H879" s="3">
        <v>30</v>
      </c>
      <c r="I879" s="3">
        <v>0.2</v>
      </c>
      <c r="J879" s="4">
        <v>0.7</v>
      </c>
      <c r="K879" s="4">
        <v>1</v>
      </c>
      <c r="L879" s="4">
        <v>5</v>
      </c>
      <c r="M879" s="3">
        <v>1</v>
      </c>
      <c r="N879" s="3">
        <v>2</v>
      </c>
      <c r="O879" s="3">
        <f>HLOOKUP(O$5,[1]非R能力!$B$8:$F$558,$D879+1,0)</f>
        <v>2674530.2363424227</v>
      </c>
      <c r="P879" s="3">
        <f>HLOOKUP(P$5,[1]非R能力!$B$8:$F$558,$D879+1,0)</f>
        <v>371147.94865448773</v>
      </c>
      <c r="Q879" s="3">
        <f>HLOOKUP(Q$5,[1]非R能力!$B$8:$F$558,$D879+1,0)</f>
        <v>180663.03073300805</v>
      </c>
      <c r="R879" s="3">
        <f>HLOOKUP(R$5,[1]非R能力!$B$8:$F$558,$D879+1,0)</f>
        <v>56616.730527455926</v>
      </c>
      <c r="S879" s="3">
        <f>HLOOKUP(S$5,[1]非R能力!$B$8:$F$558,$D879+1,0)</f>
        <v>73368.568621644255</v>
      </c>
      <c r="T879" s="3">
        <f>INDEX([1]非R能力!$H$9:$H$558,D879)</f>
        <v>74359.2083312342</v>
      </c>
      <c r="U879" s="3">
        <f>IF(INDEX([1]非R能力!$FK$9:$FK$558,D879)=0,0,10)</f>
        <v>10</v>
      </c>
      <c r="V879" s="3">
        <f>IF(INDEX([1]非R能力!$FH$9:$FH$558,D879)=0,0,5000)</f>
        <v>5000</v>
      </c>
      <c r="W879" s="3">
        <f>HLOOKUP(W$5,[2]人物技能基础!$O$3:$Q$553,$D879+1,0)</f>
        <v>3.637142857142857</v>
      </c>
      <c r="X879" s="3">
        <f>HLOOKUP(X$5,[2]人物技能基础!$O$3:$Q$553,$D879+1,0)</f>
        <v>2.0186428571428574</v>
      </c>
      <c r="Y879" s="3">
        <f>HLOOKUP(Y$5,[2]人物技能基础!$O$3:$Q$553,$D879+1,0)</f>
        <v>99.964285714285708</v>
      </c>
      <c r="Z879" s="3">
        <f t="shared" si="92"/>
        <v>11320385</v>
      </c>
      <c r="AA879" s="3">
        <f t="shared" si="93"/>
        <v>198693</v>
      </c>
      <c r="AB879" s="3">
        <f t="shared" si="94"/>
        <v>74229</v>
      </c>
      <c r="AC879" s="3">
        <f t="shared" si="95"/>
        <v>73368</v>
      </c>
      <c r="AD879" s="3">
        <f t="shared" si="96"/>
        <v>80881</v>
      </c>
    </row>
    <row r="880" spans="1:30" x14ac:dyDescent="0.15">
      <c r="A880" s="3">
        <v>875</v>
      </c>
      <c r="B880" s="3" t="str">
        <f t="shared" si="91"/>
        <v>通天塔875层boss</v>
      </c>
      <c r="C880" s="3">
        <f>INDEX([5]通天塔!$F$47:$F$1046,A880)</f>
        <v>550</v>
      </c>
      <c r="D880" s="3">
        <f t="shared" si="97"/>
        <v>550</v>
      </c>
      <c r="E880" s="3" t="s">
        <v>25</v>
      </c>
      <c r="F880" s="3" t="s">
        <v>26</v>
      </c>
      <c r="G880" s="3">
        <v>30</v>
      </c>
      <c r="H880" s="3">
        <v>30</v>
      </c>
      <c r="I880" s="3">
        <v>0.2</v>
      </c>
      <c r="J880" s="4">
        <v>0.7</v>
      </c>
      <c r="K880" s="4">
        <v>1</v>
      </c>
      <c r="L880" s="4">
        <v>5</v>
      </c>
      <c r="M880" s="3">
        <v>1</v>
      </c>
      <c r="N880" s="3">
        <v>2</v>
      </c>
      <c r="O880" s="3">
        <f>HLOOKUP(O$5,[1]非R能力!$B$8:$F$558,$D880+1,0)</f>
        <v>2674530.2363424227</v>
      </c>
      <c r="P880" s="3">
        <f>HLOOKUP(P$5,[1]非R能力!$B$8:$F$558,$D880+1,0)</f>
        <v>371147.94865448773</v>
      </c>
      <c r="Q880" s="3">
        <f>HLOOKUP(Q$5,[1]非R能力!$B$8:$F$558,$D880+1,0)</f>
        <v>180663.03073300805</v>
      </c>
      <c r="R880" s="3">
        <f>HLOOKUP(R$5,[1]非R能力!$B$8:$F$558,$D880+1,0)</f>
        <v>56616.730527455926</v>
      </c>
      <c r="S880" s="3">
        <f>HLOOKUP(S$5,[1]非R能力!$B$8:$F$558,$D880+1,0)</f>
        <v>73368.568621644255</v>
      </c>
      <c r="T880" s="3">
        <f>INDEX([1]非R能力!$H$9:$H$558,D880)</f>
        <v>74359.2083312342</v>
      </c>
      <c r="U880" s="3">
        <f>IF(INDEX([1]非R能力!$FK$9:$FK$558,D880)=0,0,10)</f>
        <v>10</v>
      </c>
      <c r="V880" s="3">
        <f>IF(INDEX([1]非R能力!$FH$9:$FH$558,D880)=0,0,5000)</f>
        <v>5000</v>
      </c>
      <c r="W880" s="3">
        <f>HLOOKUP(W$5,[2]人物技能基础!$O$3:$Q$553,$D880+1,0)</f>
        <v>3.637142857142857</v>
      </c>
      <c r="X880" s="3">
        <f>HLOOKUP(X$5,[2]人物技能基础!$O$3:$Q$553,$D880+1,0)</f>
        <v>2.0186428571428574</v>
      </c>
      <c r="Y880" s="3">
        <f>HLOOKUP(Y$5,[2]人物技能基础!$O$3:$Q$553,$D880+1,0)</f>
        <v>99.964285714285708</v>
      </c>
      <c r="Z880" s="3">
        <f t="shared" si="92"/>
        <v>11320385</v>
      </c>
      <c r="AA880" s="3">
        <f t="shared" si="93"/>
        <v>198693</v>
      </c>
      <c r="AB880" s="3">
        <f t="shared" si="94"/>
        <v>74229</v>
      </c>
      <c r="AC880" s="3">
        <f t="shared" si="95"/>
        <v>73368</v>
      </c>
      <c r="AD880" s="3">
        <f t="shared" si="96"/>
        <v>80881</v>
      </c>
    </row>
    <row r="881" spans="1:30" x14ac:dyDescent="0.15">
      <c r="A881" s="3">
        <v>876</v>
      </c>
      <c r="B881" s="3" t="str">
        <f t="shared" si="91"/>
        <v>通天塔876层boss</v>
      </c>
      <c r="C881" s="3">
        <f>INDEX([5]通天塔!$F$47:$F$1046,A881)</f>
        <v>550</v>
      </c>
      <c r="D881" s="3">
        <f t="shared" si="97"/>
        <v>550</v>
      </c>
      <c r="E881" s="3" t="s">
        <v>25</v>
      </c>
      <c r="F881" s="3" t="s">
        <v>26</v>
      </c>
      <c r="G881" s="3">
        <v>30</v>
      </c>
      <c r="H881" s="3">
        <v>30</v>
      </c>
      <c r="I881" s="3">
        <v>0.2</v>
      </c>
      <c r="J881" s="4">
        <v>0.7</v>
      </c>
      <c r="K881" s="4">
        <v>1</v>
      </c>
      <c r="L881" s="4">
        <v>5</v>
      </c>
      <c r="M881" s="3">
        <v>1</v>
      </c>
      <c r="N881" s="3">
        <v>2</v>
      </c>
      <c r="O881" s="3">
        <f>HLOOKUP(O$5,[1]非R能力!$B$8:$F$558,$D881+1,0)</f>
        <v>2674530.2363424227</v>
      </c>
      <c r="P881" s="3">
        <f>HLOOKUP(P$5,[1]非R能力!$B$8:$F$558,$D881+1,0)</f>
        <v>371147.94865448773</v>
      </c>
      <c r="Q881" s="3">
        <f>HLOOKUP(Q$5,[1]非R能力!$B$8:$F$558,$D881+1,0)</f>
        <v>180663.03073300805</v>
      </c>
      <c r="R881" s="3">
        <f>HLOOKUP(R$5,[1]非R能力!$B$8:$F$558,$D881+1,0)</f>
        <v>56616.730527455926</v>
      </c>
      <c r="S881" s="3">
        <f>HLOOKUP(S$5,[1]非R能力!$B$8:$F$558,$D881+1,0)</f>
        <v>73368.568621644255</v>
      </c>
      <c r="T881" s="3">
        <f>INDEX([1]非R能力!$H$9:$H$558,D881)</f>
        <v>74359.2083312342</v>
      </c>
      <c r="U881" s="3">
        <f>IF(INDEX([1]非R能力!$FK$9:$FK$558,D881)=0,0,10)</f>
        <v>10</v>
      </c>
      <c r="V881" s="3">
        <f>IF(INDEX([1]非R能力!$FH$9:$FH$558,D881)=0,0,5000)</f>
        <v>5000</v>
      </c>
      <c r="W881" s="3">
        <f>HLOOKUP(W$5,[2]人物技能基础!$O$3:$Q$553,$D881+1,0)</f>
        <v>3.637142857142857</v>
      </c>
      <c r="X881" s="3">
        <f>HLOOKUP(X$5,[2]人物技能基础!$O$3:$Q$553,$D881+1,0)</f>
        <v>2.0186428571428574</v>
      </c>
      <c r="Y881" s="3">
        <f>HLOOKUP(Y$5,[2]人物技能基础!$O$3:$Q$553,$D881+1,0)</f>
        <v>99.964285714285708</v>
      </c>
      <c r="Z881" s="3">
        <f t="shared" si="92"/>
        <v>11320385</v>
      </c>
      <c r="AA881" s="3">
        <f t="shared" si="93"/>
        <v>198693</v>
      </c>
      <c r="AB881" s="3">
        <f t="shared" si="94"/>
        <v>74229</v>
      </c>
      <c r="AC881" s="3">
        <f t="shared" si="95"/>
        <v>73368</v>
      </c>
      <c r="AD881" s="3">
        <f t="shared" si="96"/>
        <v>80881</v>
      </c>
    </row>
    <row r="882" spans="1:30" x14ac:dyDescent="0.15">
      <c r="A882" s="3">
        <v>877</v>
      </c>
      <c r="B882" s="3" t="str">
        <f t="shared" si="91"/>
        <v>通天塔877层boss</v>
      </c>
      <c r="C882" s="3">
        <f>INDEX([5]通天塔!$F$47:$F$1046,A882)</f>
        <v>550</v>
      </c>
      <c r="D882" s="3">
        <f t="shared" si="97"/>
        <v>550</v>
      </c>
      <c r="E882" s="3" t="s">
        <v>25</v>
      </c>
      <c r="F882" s="3" t="s">
        <v>26</v>
      </c>
      <c r="G882" s="3">
        <v>30</v>
      </c>
      <c r="H882" s="3">
        <v>30</v>
      </c>
      <c r="I882" s="3">
        <v>0.2</v>
      </c>
      <c r="J882" s="4">
        <v>0.7</v>
      </c>
      <c r="K882" s="4">
        <v>1</v>
      </c>
      <c r="L882" s="4">
        <v>5</v>
      </c>
      <c r="M882" s="3">
        <v>1</v>
      </c>
      <c r="N882" s="3">
        <v>2</v>
      </c>
      <c r="O882" s="3">
        <f>HLOOKUP(O$5,[1]非R能力!$B$8:$F$558,$D882+1,0)</f>
        <v>2674530.2363424227</v>
      </c>
      <c r="P882" s="3">
        <f>HLOOKUP(P$5,[1]非R能力!$B$8:$F$558,$D882+1,0)</f>
        <v>371147.94865448773</v>
      </c>
      <c r="Q882" s="3">
        <f>HLOOKUP(Q$5,[1]非R能力!$B$8:$F$558,$D882+1,0)</f>
        <v>180663.03073300805</v>
      </c>
      <c r="R882" s="3">
        <f>HLOOKUP(R$5,[1]非R能力!$B$8:$F$558,$D882+1,0)</f>
        <v>56616.730527455926</v>
      </c>
      <c r="S882" s="3">
        <f>HLOOKUP(S$5,[1]非R能力!$B$8:$F$558,$D882+1,0)</f>
        <v>73368.568621644255</v>
      </c>
      <c r="T882" s="3">
        <f>INDEX([1]非R能力!$H$9:$H$558,D882)</f>
        <v>74359.2083312342</v>
      </c>
      <c r="U882" s="3">
        <f>IF(INDEX([1]非R能力!$FK$9:$FK$558,D882)=0,0,10)</f>
        <v>10</v>
      </c>
      <c r="V882" s="3">
        <f>IF(INDEX([1]非R能力!$FH$9:$FH$558,D882)=0,0,5000)</f>
        <v>5000</v>
      </c>
      <c r="W882" s="3">
        <f>HLOOKUP(W$5,[2]人物技能基础!$O$3:$Q$553,$D882+1,0)</f>
        <v>3.637142857142857</v>
      </c>
      <c r="X882" s="3">
        <f>HLOOKUP(X$5,[2]人物技能基础!$O$3:$Q$553,$D882+1,0)</f>
        <v>2.0186428571428574</v>
      </c>
      <c r="Y882" s="3">
        <f>HLOOKUP(Y$5,[2]人物技能基础!$O$3:$Q$553,$D882+1,0)</f>
        <v>99.964285714285708</v>
      </c>
      <c r="Z882" s="3">
        <f t="shared" si="92"/>
        <v>11320385</v>
      </c>
      <c r="AA882" s="3">
        <f t="shared" si="93"/>
        <v>198693</v>
      </c>
      <c r="AB882" s="3">
        <f t="shared" si="94"/>
        <v>74229</v>
      </c>
      <c r="AC882" s="3">
        <f t="shared" si="95"/>
        <v>73368</v>
      </c>
      <c r="AD882" s="3">
        <f t="shared" si="96"/>
        <v>80881</v>
      </c>
    </row>
    <row r="883" spans="1:30" x14ac:dyDescent="0.15">
      <c r="A883" s="3">
        <v>878</v>
      </c>
      <c r="B883" s="3" t="str">
        <f t="shared" si="91"/>
        <v>通天塔878层boss</v>
      </c>
      <c r="C883" s="3">
        <f>INDEX([5]通天塔!$F$47:$F$1046,A883)</f>
        <v>550</v>
      </c>
      <c r="D883" s="3">
        <f t="shared" si="97"/>
        <v>550</v>
      </c>
      <c r="E883" s="3" t="s">
        <v>25</v>
      </c>
      <c r="F883" s="3" t="s">
        <v>26</v>
      </c>
      <c r="G883" s="3">
        <v>30</v>
      </c>
      <c r="H883" s="3">
        <v>30</v>
      </c>
      <c r="I883" s="3">
        <v>0.2</v>
      </c>
      <c r="J883" s="4">
        <v>0.7</v>
      </c>
      <c r="K883" s="4">
        <v>1</v>
      </c>
      <c r="L883" s="4">
        <v>5</v>
      </c>
      <c r="M883" s="3">
        <v>1</v>
      </c>
      <c r="N883" s="3">
        <v>2</v>
      </c>
      <c r="O883" s="3">
        <f>HLOOKUP(O$5,[1]非R能力!$B$8:$F$558,$D883+1,0)</f>
        <v>2674530.2363424227</v>
      </c>
      <c r="P883" s="3">
        <f>HLOOKUP(P$5,[1]非R能力!$B$8:$F$558,$D883+1,0)</f>
        <v>371147.94865448773</v>
      </c>
      <c r="Q883" s="3">
        <f>HLOOKUP(Q$5,[1]非R能力!$B$8:$F$558,$D883+1,0)</f>
        <v>180663.03073300805</v>
      </c>
      <c r="R883" s="3">
        <f>HLOOKUP(R$5,[1]非R能力!$B$8:$F$558,$D883+1,0)</f>
        <v>56616.730527455926</v>
      </c>
      <c r="S883" s="3">
        <f>HLOOKUP(S$5,[1]非R能力!$B$8:$F$558,$D883+1,0)</f>
        <v>73368.568621644255</v>
      </c>
      <c r="T883" s="3">
        <f>INDEX([1]非R能力!$H$9:$H$558,D883)</f>
        <v>74359.2083312342</v>
      </c>
      <c r="U883" s="3">
        <f>IF(INDEX([1]非R能力!$FK$9:$FK$558,D883)=0,0,10)</f>
        <v>10</v>
      </c>
      <c r="V883" s="3">
        <f>IF(INDEX([1]非R能力!$FH$9:$FH$558,D883)=0,0,5000)</f>
        <v>5000</v>
      </c>
      <c r="W883" s="3">
        <f>HLOOKUP(W$5,[2]人物技能基础!$O$3:$Q$553,$D883+1,0)</f>
        <v>3.637142857142857</v>
      </c>
      <c r="X883" s="3">
        <f>HLOOKUP(X$5,[2]人物技能基础!$O$3:$Q$553,$D883+1,0)</f>
        <v>2.0186428571428574</v>
      </c>
      <c r="Y883" s="3">
        <f>HLOOKUP(Y$5,[2]人物技能基础!$O$3:$Q$553,$D883+1,0)</f>
        <v>99.964285714285708</v>
      </c>
      <c r="Z883" s="3">
        <f t="shared" si="92"/>
        <v>11320385</v>
      </c>
      <c r="AA883" s="3">
        <f t="shared" si="93"/>
        <v>198693</v>
      </c>
      <c r="AB883" s="3">
        <f t="shared" si="94"/>
        <v>74229</v>
      </c>
      <c r="AC883" s="3">
        <f t="shared" si="95"/>
        <v>73368</v>
      </c>
      <c r="AD883" s="3">
        <f t="shared" si="96"/>
        <v>80881</v>
      </c>
    </row>
    <row r="884" spans="1:30" x14ac:dyDescent="0.15">
      <c r="A884" s="3">
        <v>879</v>
      </c>
      <c r="B884" s="3" t="str">
        <f t="shared" si="91"/>
        <v>通天塔879层boss</v>
      </c>
      <c r="C884" s="3">
        <f>INDEX([5]通天塔!$F$47:$F$1046,A884)</f>
        <v>550</v>
      </c>
      <c r="D884" s="3">
        <f t="shared" si="97"/>
        <v>550</v>
      </c>
      <c r="E884" s="3" t="s">
        <v>25</v>
      </c>
      <c r="F884" s="3" t="s">
        <v>26</v>
      </c>
      <c r="G884" s="3">
        <v>30</v>
      </c>
      <c r="H884" s="3">
        <v>30</v>
      </c>
      <c r="I884" s="3">
        <v>0.2</v>
      </c>
      <c r="J884" s="4">
        <v>0.7</v>
      </c>
      <c r="K884" s="4">
        <v>1</v>
      </c>
      <c r="L884" s="4">
        <v>5</v>
      </c>
      <c r="M884" s="3">
        <v>1</v>
      </c>
      <c r="N884" s="3">
        <v>2</v>
      </c>
      <c r="O884" s="3">
        <f>HLOOKUP(O$5,[1]非R能力!$B$8:$F$558,$D884+1,0)</f>
        <v>2674530.2363424227</v>
      </c>
      <c r="P884" s="3">
        <f>HLOOKUP(P$5,[1]非R能力!$B$8:$F$558,$D884+1,0)</f>
        <v>371147.94865448773</v>
      </c>
      <c r="Q884" s="3">
        <f>HLOOKUP(Q$5,[1]非R能力!$B$8:$F$558,$D884+1,0)</f>
        <v>180663.03073300805</v>
      </c>
      <c r="R884" s="3">
        <f>HLOOKUP(R$5,[1]非R能力!$B$8:$F$558,$D884+1,0)</f>
        <v>56616.730527455926</v>
      </c>
      <c r="S884" s="3">
        <f>HLOOKUP(S$5,[1]非R能力!$B$8:$F$558,$D884+1,0)</f>
        <v>73368.568621644255</v>
      </c>
      <c r="T884" s="3">
        <f>INDEX([1]非R能力!$H$9:$H$558,D884)</f>
        <v>74359.2083312342</v>
      </c>
      <c r="U884" s="3">
        <f>IF(INDEX([1]非R能力!$FK$9:$FK$558,D884)=0,0,10)</f>
        <v>10</v>
      </c>
      <c r="V884" s="3">
        <f>IF(INDEX([1]非R能力!$FH$9:$FH$558,D884)=0,0,5000)</f>
        <v>5000</v>
      </c>
      <c r="W884" s="3">
        <f>HLOOKUP(W$5,[2]人物技能基础!$O$3:$Q$553,$D884+1,0)</f>
        <v>3.637142857142857</v>
      </c>
      <c r="X884" s="3">
        <f>HLOOKUP(X$5,[2]人物技能基础!$O$3:$Q$553,$D884+1,0)</f>
        <v>2.0186428571428574</v>
      </c>
      <c r="Y884" s="3">
        <f>HLOOKUP(Y$5,[2]人物技能基础!$O$3:$Q$553,$D884+1,0)</f>
        <v>99.964285714285708</v>
      </c>
      <c r="Z884" s="3">
        <f t="shared" si="92"/>
        <v>11320385</v>
      </c>
      <c r="AA884" s="3">
        <f t="shared" si="93"/>
        <v>198693</v>
      </c>
      <c r="AB884" s="3">
        <f t="shared" si="94"/>
        <v>74229</v>
      </c>
      <c r="AC884" s="3">
        <f t="shared" si="95"/>
        <v>73368</v>
      </c>
      <c r="AD884" s="3">
        <f t="shared" si="96"/>
        <v>80881</v>
      </c>
    </row>
    <row r="885" spans="1:30" x14ac:dyDescent="0.15">
      <c r="A885" s="3">
        <v>880</v>
      </c>
      <c r="B885" s="3" t="str">
        <f t="shared" si="91"/>
        <v>通天塔880层boss</v>
      </c>
      <c r="C885" s="3">
        <f>INDEX([5]通天塔!$F$47:$F$1046,A885)</f>
        <v>550</v>
      </c>
      <c r="D885" s="3">
        <f t="shared" si="97"/>
        <v>550</v>
      </c>
      <c r="E885" s="3" t="s">
        <v>25</v>
      </c>
      <c r="F885" s="3" t="s">
        <v>26</v>
      </c>
      <c r="G885" s="3">
        <v>30</v>
      </c>
      <c r="H885" s="3">
        <v>30</v>
      </c>
      <c r="I885" s="3">
        <v>0.2</v>
      </c>
      <c r="J885" s="4">
        <v>0.7</v>
      </c>
      <c r="K885" s="4">
        <v>1</v>
      </c>
      <c r="L885" s="4">
        <v>5</v>
      </c>
      <c r="M885" s="3">
        <v>1</v>
      </c>
      <c r="N885" s="3">
        <v>2</v>
      </c>
      <c r="O885" s="3">
        <f>HLOOKUP(O$5,[1]非R能力!$B$8:$F$558,$D885+1,0)</f>
        <v>2674530.2363424227</v>
      </c>
      <c r="P885" s="3">
        <f>HLOOKUP(P$5,[1]非R能力!$B$8:$F$558,$D885+1,0)</f>
        <v>371147.94865448773</v>
      </c>
      <c r="Q885" s="3">
        <f>HLOOKUP(Q$5,[1]非R能力!$B$8:$F$558,$D885+1,0)</f>
        <v>180663.03073300805</v>
      </c>
      <c r="R885" s="3">
        <f>HLOOKUP(R$5,[1]非R能力!$B$8:$F$558,$D885+1,0)</f>
        <v>56616.730527455926</v>
      </c>
      <c r="S885" s="3">
        <f>HLOOKUP(S$5,[1]非R能力!$B$8:$F$558,$D885+1,0)</f>
        <v>73368.568621644255</v>
      </c>
      <c r="T885" s="3">
        <f>INDEX([1]非R能力!$H$9:$H$558,D885)</f>
        <v>74359.2083312342</v>
      </c>
      <c r="U885" s="3">
        <f>IF(INDEX([1]非R能力!$FK$9:$FK$558,D885)=0,0,10)</f>
        <v>10</v>
      </c>
      <c r="V885" s="3">
        <f>IF(INDEX([1]非R能力!$FH$9:$FH$558,D885)=0,0,5000)</f>
        <v>5000</v>
      </c>
      <c r="W885" s="3">
        <f>HLOOKUP(W$5,[2]人物技能基础!$O$3:$Q$553,$D885+1,0)</f>
        <v>3.637142857142857</v>
      </c>
      <c r="X885" s="3">
        <f>HLOOKUP(X$5,[2]人物技能基础!$O$3:$Q$553,$D885+1,0)</f>
        <v>2.0186428571428574</v>
      </c>
      <c r="Y885" s="3">
        <f>HLOOKUP(Y$5,[2]人物技能基础!$O$3:$Q$553,$D885+1,0)</f>
        <v>99.964285714285708</v>
      </c>
      <c r="Z885" s="3">
        <f t="shared" si="92"/>
        <v>11320385</v>
      </c>
      <c r="AA885" s="3">
        <f t="shared" si="93"/>
        <v>198693</v>
      </c>
      <c r="AB885" s="3">
        <f t="shared" si="94"/>
        <v>74229</v>
      </c>
      <c r="AC885" s="3">
        <f t="shared" si="95"/>
        <v>73368</v>
      </c>
      <c r="AD885" s="3">
        <f t="shared" si="96"/>
        <v>80881</v>
      </c>
    </row>
    <row r="886" spans="1:30" x14ac:dyDescent="0.15">
      <c r="A886" s="3">
        <v>881</v>
      </c>
      <c r="B886" s="3" t="str">
        <f t="shared" si="91"/>
        <v>通天塔881层boss</v>
      </c>
      <c r="C886" s="3">
        <f>INDEX([5]通天塔!$F$47:$F$1046,A886)</f>
        <v>550</v>
      </c>
      <c r="D886" s="3">
        <f t="shared" si="97"/>
        <v>550</v>
      </c>
      <c r="E886" s="3" t="s">
        <v>25</v>
      </c>
      <c r="F886" s="3" t="s">
        <v>26</v>
      </c>
      <c r="G886" s="3">
        <v>30</v>
      </c>
      <c r="H886" s="3">
        <v>30</v>
      </c>
      <c r="I886" s="3">
        <v>0.2</v>
      </c>
      <c r="J886" s="4">
        <v>0.7</v>
      </c>
      <c r="K886" s="4">
        <v>1</v>
      </c>
      <c r="L886" s="4">
        <v>5</v>
      </c>
      <c r="M886" s="3">
        <v>1</v>
      </c>
      <c r="N886" s="3">
        <v>2</v>
      </c>
      <c r="O886" s="3">
        <f>HLOOKUP(O$5,[1]非R能力!$B$8:$F$558,$D886+1,0)</f>
        <v>2674530.2363424227</v>
      </c>
      <c r="P886" s="3">
        <f>HLOOKUP(P$5,[1]非R能力!$B$8:$F$558,$D886+1,0)</f>
        <v>371147.94865448773</v>
      </c>
      <c r="Q886" s="3">
        <f>HLOOKUP(Q$5,[1]非R能力!$B$8:$F$558,$D886+1,0)</f>
        <v>180663.03073300805</v>
      </c>
      <c r="R886" s="3">
        <f>HLOOKUP(R$5,[1]非R能力!$B$8:$F$558,$D886+1,0)</f>
        <v>56616.730527455926</v>
      </c>
      <c r="S886" s="3">
        <f>HLOOKUP(S$5,[1]非R能力!$B$8:$F$558,$D886+1,0)</f>
        <v>73368.568621644255</v>
      </c>
      <c r="T886" s="3">
        <f>INDEX([1]非R能力!$H$9:$H$558,D886)</f>
        <v>74359.2083312342</v>
      </c>
      <c r="U886" s="3">
        <f>IF(INDEX([1]非R能力!$FK$9:$FK$558,D886)=0,0,10)</f>
        <v>10</v>
      </c>
      <c r="V886" s="3">
        <f>IF(INDEX([1]非R能力!$FH$9:$FH$558,D886)=0,0,5000)</f>
        <v>5000</v>
      </c>
      <c r="W886" s="3">
        <f>HLOOKUP(W$5,[2]人物技能基础!$O$3:$Q$553,$D886+1,0)</f>
        <v>3.637142857142857</v>
      </c>
      <c r="X886" s="3">
        <f>HLOOKUP(X$5,[2]人物技能基础!$O$3:$Q$553,$D886+1,0)</f>
        <v>2.0186428571428574</v>
      </c>
      <c r="Y886" s="3">
        <f>HLOOKUP(Y$5,[2]人物技能基础!$O$3:$Q$553,$D886+1,0)</f>
        <v>99.964285714285708</v>
      </c>
      <c r="Z886" s="3">
        <f t="shared" si="92"/>
        <v>11320385</v>
      </c>
      <c r="AA886" s="3">
        <f t="shared" si="93"/>
        <v>198693</v>
      </c>
      <c r="AB886" s="3">
        <f t="shared" si="94"/>
        <v>74229</v>
      </c>
      <c r="AC886" s="3">
        <f t="shared" si="95"/>
        <v>73368</v>
      </c>
      <c r="AD886" s="3">
        <f t="shared" si="96"/>
        <v>80881</v>
      </c>
    </row>
    <row r="887" spans="1:30" x14ac:dyDescent="0.15">
      <c r="A887" s="3">
        <v>882</v>
      </c>
      <c r="B887" s="3" t="str">
        <f t="shared" si="91"/>
        <v>通天塔882层boss</v>
      </c>
      <c r="C887" s="3">
        <f>INDEX([5]通天塔!$F$47:$F$1046,A887)</f>
        <v>550</v>
      </c>
      <c r="D887" s="3">
        <f t="shared" si="97"/>
        <v>550</v>
      </c>
      <c r="E887" s="3" t="s">
        <v>25</v>
      </c>
      <c r="F887" s="3" t="s">
        <v>26</v>
      </c>
      <c r="G887" s="3">
        <v>30</v>
      </c>
      <c r="H887" s="3">
        <v>30</v>
      </c>
      <c r="I887" s="3">
        <v>0.2</v>
      </c>
      <c r="J887" s="4">
        <v>0.7</v>
      </c>
      <c r="K887" s="4">
        <v>1</v>
      </c>
      <c r="L887" s="4">
        <v>5</v>
      </c>
      <c r="M887" s="3">
        <v>1</v>
      </c>
      <c r="N887" s="3">
        <v>2</v>
      </c>
      <c r="O887" s="3">
        <f>HLOOKUP(O$5,[1]非R能力!$B$8:$F$558,$D887+1,0)</f>
        <v>2674530.2363424227</v>
      </c>
      <c r="P887" s="3">
        <f>HLOOKUP(P$5,[1]非R能力!$B$8:$F$558,$D887+1,0)</f>
        <v>371147.94865448773</v>
      </c>
      <c r="Q887" s="3">
        <f>HLOOKUP(Q$5,[1]非R能力!$B$8:$F$558,$D887+1,0)</f>
        <v>180663.03073300805</v>
      </c>
      <c r="R887" s="3">
        <f>HLOOKUP(R$5,[1]非R能力!$B$8:$F$558,$D887+1,0)</f>
        <v>56616.730527455926</v>
      </c>
      <c r="S887" s="3">
        <f>HLOOKUP(S$5,[1]非R能力!$B$8:$F$558,$D887+1,0)</f>
        <v>73368.568621644255</v>
      </c>
      <c r="T887" s="3">
        <f>INDEX([1]非R能力!$H$9:$H$558,D887)</f>
        <v>74359.2083312342</v>
      </c>
      <c r="U887" s="3">
        <f>IF(INDEX([1]非R能力!$FK$9:$FK$558,D887)=0,0,10)</f>
        <v>10</v>
      </c>
      <c r="V887" s="3">
        <f>IF(INDEX([1]非R能力!$FH$9:$FH$558,D887)=0,0,5000)</f>
        <v>5000</v>
      </c>
      <c r="W887" s="3">
        <f>HLOOKUP(W$5,[2]人物技能基础!$O$3:$Q$553,$D887+1,0)</f>
        <v>3.637142857142857</v>
      </c>
      <c r="X887" s="3">
        <f>HLOOKUP(X$5,[2]人物技能基础!$O$3:$Q$553,$D887+1,0)</f>
        <v>2.0186428571428574</v>
      </c>
      <c r="Y887" s="3">
        <f>HLOOKUP(Y$5,[2]人物技能基础!$O$3:$Q$553,$D887+1,0)</f>
        <v>99.964285714285708</v>
      </c>
      <c r="Z887" s="3">
        <f t="shared" si="92"/>
        <v>11320385</v>
      </c>
      <c r="AA887" s="3">
        <f t="shared" si="93"/>
        <v>198693</v>
      </c>
      <c r="AB887" s="3">
        <f t="shared" si="94"/>
        <v>74229</v>
      </c>
      <c r="AC887" s="3">
        <f t="shared" si="95"/>
        <v>73368</v>
      </c>
      <c r="AD887" s="3">
        <f t="shared" si="96"/>
        <v>80881</v>
      </c>
    </row>
    <row r="888" spans="1:30" x14ac:dyDescent="0.15">
      <c r="A888" s="3">
        <v>883</v>
      </c>
      <c r="B888" s="3" t="str">
        <f t="shared" si="91"/>
        <v>通天塔883层boss</v>
      </c>
      <c r="C888" s="3">
        <f>INDEX([5]通天塔!$F$47:$F$1046,A888)</f>
        <v>550</v>
      </c>
      <c r="D888" s="3">
        <f t="shared" si="97"/>
        <v>550</v>
      </c>
      <c r="E888" s="3" t="s">
        <v>25</v>
      </c>
      <c r="F888" s="3" t="s">
        <v>26</v>
      </c>
      <c r="G888" s="3">
        <v>30</v>
      </c>
      <c r="H888" s="3">
        <v>30</v>
      </c>
      <c r="I888" s="3">
        <v>0.2</v>
      </c>
      <c r="J888" s="4">
        <v>0.7</v>
      </c>
      <c r="K888" s="4">
        <v>1</v>
      </c>
      <c r="L888" s="4">
        <v>5</v>
      </c>
      <c r="M888" s="3">
        <v>1</v>
      </c>
      <c r="N888" s="3">
        <v>2</v>
      </c>
      <c r="O888" s="3">
        <f>HLOOKUP(O$5,[1]非R能力!$B$8:$F$558,$D888+1,0)</f>
        <v>2674530.2363424227</v>
      </c>
      <c r="P888" s="3">
        <f>HLOOKUP(P$5,[1]非R能力!$B$8:$F$558,$D888+1,0)</f>
        <v>371147.94865448773</v>
      </c>
      <c r="Q888" s="3">
        <f>HLOOKUP(Q$5,[1]非R能力!$B$8:$F$558,$D888+1,0)</f>
        <v>180663.03073300805</v>
      </c>
      <c r="R888" s="3">
        <f>HLOOKUP(R$5,[1]非R能力!$B$8:$F$558,$D888+1,0)</f>
        <v>56616.730527455926</v>
      </c>
      <c r="S888" s="3">
        <f>HLOOKUP(S$5,[1]非R能力!$B$8:$F$558,$D888+1,0)</f>
        <v>73368.568621644255</v>
      </c>
      <c r="T888" s="3">
        <f>INDEX([1]非R能力!$H$9:$H$558,D888)</f>
        <v>74359.2083312342</v>
      </c>
      <c r="U888" s="3">
        <f>IF(INDEX([1]非R能力!$FK$9:$FK$558,D888)=0,0,10)</f>
        <v>10</v>
      </c>
      <c r="V888" s="3">
        <f>IF(INDEX([1]非R能力!$FH$9:$FH$558,D888)=0,0,5000)</f>
        <v>5000</v>
      </c>
      <c r="W888" s="3">
        <f>HLOOKUP(W$5,[2]人物技能基础!$O$3:$Q$553,$D888+1,0)</f>
        <v>3.637142857142857</v>
      </c>
      <c r="X888" s="3">
        <f>HLOOKUP(X$5,[2]人物技能基础!$O$3:$Q$553,$D888+1,0)</f>
        <v>2.0186428571428574</v>
      </c>
      <c r="Y888" s="3">
        <f>HLOOKUP(Y$5,[2]人物技能基础!$O$3:$Q$553,$D888+1,0)</f>
        <v>99.964285714285708</v>
      </c>
      <c r="Z888" s="3">
        <f t="shared" si="92"/>
        <v>11320385</v>
      </c>
      <c r="AA888" s="3">
        <f t="shared" si="93"/>
        <v>198693</v>
      </c>
      <c r="AB888" s="3">
        <f t="shared" si="94"/>
        <v>74229</v>
      </c>
      <c r="AC888" s="3">
        <f t="shared" si="95"/>
        <v>73368</v>
      </c>
      <c r="AD888" s="3">
        <f t="shared" si="96"/>
        <v>80881</v>
      </c>
    </row>
    <row r="889" spans="1:30" x14ac:dyDescent="0.15">
      <c r="A889" s="3">
        <v>884</v>
      </c>
      <c r="B889" s="3" t="str">
        <f t="shared" si="91"/>
        <v>通天塔884层boss</v>
      </c>
      <c r="C889" s="3">
        <f>INDEX([5]通天塔!$F$47:$F$1046,A889)</f>
        <v>550</v>
      </c>
      <c r="D889" s="3">
        <f t="shared" si="97"/>
        <v>550</v>
      </c>
      <c r="E889" s="3" t="s">
        <v>25</v>
      </c>
      <c r="F889" s="3" t="s">
        <v>26</v>
      </c>
      <c r="G889" s="3">
        <v>30</v>
      </c>
      <c r="H889" s="3">
        <v>30</v>
      </c>
      <c r="I889" s="3">
        <v>0.2</v>
      </c>
      <c r="J889" s="4">
        <v>0.7</v>
      </c>
      <c r="K889" s="4">
        <v>1</v>
      </c>
      <c r="L889" s="4">
        <v>5</v>
      </c>
      <c r="M889" s="3">
        <v>1</v>
      </c>
      <c r="N889" s="3">
        <v>2</v>
      </c>
      <c r="O889" s="3">
        <f>HLOOKUP(O$5,[1]非R能力!$B$8:$F$558,$D889+1,0)</f>
        <v>2674530.2363424227</v>
      </c>
      <c r="P889" s="3">
        <f>HLOOKUP(P$5,[1]非R能力!$B$8:$F$558,$D889+1,0)</f>
        <v>371147.94865448773</v>
      </c>
      <c r="Q889" s="3">
        <f>HLOOKUP(Q$5,[1]非R能力!$B$8:$F$558,$D889+1,0)</f>
        <v>180663.03073300805</v>
      </c>
      <c r="R889" s="3">
        <f>HLOOKUP(R$5,[1]非R能力!$B$8:$F$558,$D889+1,0)</f>
        <v>56616.730527455926</v>
      </c>
      <c r="S889" s="3">
        <f>HLOOKUP(S$5,[1]非R能力!$B$8:$F$558,$D889+1,0)</f>
        <v>73368.568621644255</v>
      </c>
      <c r="T889" s="3">
        <f>INDEX([1]非R能力!$H$9:$H$558,D889)</f>
        <v>74359.2083312342</v>
      </c>
      <c r="U889" s="3">
        <f>IF(INDEX([1]非R能力!$FK$9:$FK$558,D889)=0,0,10)</f>
        <v>10</v>
      </c>
      <c r="V889" s="3">
        <f>IF(INDEX([1]非R能力!$FH$9:$FH$558,D889)=0,0,5000)</f>
        <v>5000</v>
      </c>
      <c r="W889" s="3">
        <f>HLOOKUP(W$5,[2]人物技能基础!$O$3:$Q$553,$D889+1,0)</f>
        <v>3.637142857142857</v>
      </c>
      <c r="X889" s="3">
        <f>HLOOKUP(X$5,[2]人物技能基础!$O$3:$Q$553,$D889+1,0)</f>
        <v>2.0186428571428574</v>
      </c>
      <c r="Y889" s="3">
        <f>HLOOKUP(Y$5,[2]人物技能基础!$O$3:$Q$553,$D889+1,0)</f>
        <v>99.964285714285708</v>
      </c>
      <c r="Z889" s="3">
        <f t="shared" si="92"/>
        <v>11320385</v>
      </c>
      <c r="AA889" s="3">
        <f t="shared" si="93"/>
        <v>198693</v>
      </c>
      <c r="AB889" s="3">
        <f t="shared" si="94"/>
        <v>74229</v>
      </c>
      <c r="AC889" s="3">
        <f t="shared" si="95"/>
        <v>73368</v>
      </c>
      <c r="AD889" s="3">
        <f t="shared" si="96"/>
        <v>80881</v>
      </c>
    </row>
    <row r="890" spans="1:30" x14ac:dyDescent="0.15">
      <c r="A890" s="3">
        <v>885</v>
      </c>
      <c r="B890" s="3" t="str">
        <f t="shared" si="91"/>
        <v>通天塔885层boss</v>
      </c>
      <c r="C890" s="3">
        <f>INDEX([5]通天塔!$F$47:$F$1046,A890)</f>
        <v>550</v>
      </c>
      <c r="D890" s="3">
        <f t="shared" si="97"/>
        <v>550</v>
      </c>
      <c r="E890" s="3" t="s">
        <v>25</v>
      </c>
      <c r="F890" s="3" t="s">
        <v>26</v>
      </c>
      <c r="G890" s="3">
        <v>30</v>
      </c>
      <c r="H890" s="3">
        <v>30</v>
      </c>
      <c r="I890" s="3">
        <v>0.2</v>
      </c>
      <c r="J890" s="4">
        <v>0.7</v>
      </c>
      <c r="K890" s="4">
        <v>1</v>
      </c>
      <c r="L890" s="4">
        <v>5</v>
      </c>
      <c r="M890" s="3">
        <v>1</v>
      </c>
      <c r="N890" s="3">
        <v>2</v>
      </c>
      <c r="O890" s="3">
        <f>HLOOKUP(O$5,[1]非R能力!$B$8:$F$558,$D890+1,0)</f>
        <v>2674530.2363424227</v>
      </c>
      <c r="P890" s="3">
        <f>HLOOKUP(P$5,[1]非R能力!$B$8:$F$558,$D890+1,0)</f>
        <v>371147.94865448773</v>
      </c>
      <c r="Q890" s="3">
        <f>HLOOKUP(Q$5,[1]非R能力!$B$8:$F$558,$D890+1,0)</f>
        <v>180663.03073300805</v>
      </c>
      <c r="R890" s="3">
        <f>HLOOKUP(R$5,[1]非R能力!$B$8:$F$558,$D890+1,0)</f>
        <v>56616.730527455926</v>
      </c>
      <c r="S890" s="3">
        <f>HLOOKUP(S$5,[1]非R能力!$B$8:$F$558,$D890+1,0)</f>
        <v>73368.568621644255</v>
      </c>
      <c r="T890" s="3">
        <f>INDEX([1]非R能力!$H$9:$H$558,D890)</f>
        <v>74359.2083312342</v>
      </c>
      <c r="U890" s="3">
        <f>IF(INDEX([1]非R能力!$FK$9:$FK$558,D890)=0,0,10)</f>
        <v>10</v>
      </c>
      <c r="V890" s="3">
        <f>IF(INDEX([1]非R能力!$FH$9:$FH$558,D890)=0,0,5000)</f>
        <v>5000</v>
      </c>
      <c r="W890" s="3">
        <f>HLOOKUP(W$5,[2]人物技能基础!$O$3:$Q$553,$D890+1,0)</f>
        <v>3.637142857142857</v>
      </c>
      <c r="X890" s="3">
        <f>HLOOKUP(X$5,[2]人物技能基础!$O$3:$Q$553,$D890+1,0)</f>
        <v>2.0186428571428574</v>
      </c>
      <c r="Y890" s="3">
        <f>HLOOKUP(Y$5,[2]人物技能基础!$O$3:$Q$553,$D890+1,0)</f>
        <v>99.964285714285708</v>
      </c>
      <c r="Z890" s="3">
        <f t="shared" si="92"/>
        <v>11320385</v>
      </c>
      <c r="AA890" s="3">
        <f t="shared" si="93"/>
        <v>198693</v>
      </c>
      <c r="AB890" s="3">
        <f t="shared" si="94"/>
        <v>74229</v>
      </c>
      <c r="AC890" s="3">
        <f t="shared" si="95"/>
        <v>73368</v>
      </c>
      <c r="AD890" s="3">
        <f t="shared" si="96"/>
        <v>80881</v>
      </c>
    </row>
    <row r="891" spans="1:30" x14ac:dyDescent="0.15">
      <c r="A891" s="3">
        <v>886</v>
      </c>
      <c r="B891" s="3" t="str">
        <f t="shared" si="91"/>
        <v>通天塔886层boss</v>
      </c>
      <c r="C891" s="3">
        <f>INDEX([5]通天塔!$F$47:$F$1046,A891)</f>
        <v>550</v>
      </c>
      <c r="D891" s="3">
        <f t="shared" si="97"/>
        <v>550</v>
      </c>
      <c r="E891" s="3" t="s">
        <v>25</v>
      </c>
      <c r="F891" s="3" t="s">
        <v>26</v>
      </c>
      <c r="G891" s="3">
        <v>30</v>
      </c>
      <c r="H891" s="3">
        <v>30</v>
      </c>
      <c r="I891" s="3">
        <v>0.2</v>
      </c>
      <c r="J891" s="4">
        <v>0.7</v>
      </c>
      <c r="K891" s="4">
        <v>1</v>
      </c>
      <c r="L891" s="4">
        <v>5</v>
      </c>
      <c r="M891" s="3">
        <v>1</v>
      </c>
      <c r="N891" s="3">
        <v>2</v>
      </c>
      <c r="O891" s="3">
        <f>HLOOKUP(O$5,[1]非R能力!$B$8:$F$558,$D891+1,0)</f>
        <v>2674530.2363424227</v>
      </c>
      <c r="P891" s="3">
        <f>HLOOKUP(P$5,[1]非R能力!$B$8:$F$558,$D891+1,0)</f>
        <v>371147.94865448773</v>
      </c>
      <c r="Q891" s="3">
        <f>HLOOKUP(Q$5,[1]非R能力!$B$8:$F$558,$D891+1,0)</f>
        <v>180663.03073300805</v>
      </c>
      <c r="R891" s="3">
        <f>HLOOKUP(R$5,[1]非R能力!$B$8:$F$558,$D891+1,0)</f>
        <v>56616.730527455926</v>
      </c>
      <c r="S891" s="3">
        <f>HLOOKUP(S$5,[1]非R能力!$B$8:$F$558,$D891+1,0)</f>
        <v>73368.568621644255</v>
      </c>
      <c r="T891" s="3">
        <f>INDEX([1]非R能力!$H$9:$H$558,D891)</f>
        <v>74359.2083312342</v>
      </c>
      <c r="U891" s="3">
        <f>IF(INDEX([1]非R能力!$FK$9:$FK$558,D891)=0,0,10)</f>
        <v>10</v>
      </c>
      <c r="V891" s="3">
        <f>IF(INDEX([1]非R能力!$FH$9:$FH$558,D891)=0,0,5000)</f>
        <v>5000</v>
      </c>
      <c r="W891" s="3">
        <f>HLOOKUP(W$5,[2]人物技能基础!$O$3:$Q$553,$D891+1,0)</f>
        <v>3.637142857142857</v>
      </c>
      <c r="X891" s="3">
        <f>HLOOKUP(X$5,[2]人物技能基础!$O$3:$Q$553,$D891+1,0)</f>
        <v>2.0186428571428574</v>
      </c>
      <c r="Y891" s="3">
        <f>HLOOKUP(Y$5,[2]人物技能基础!$O$3:$Q$553,$D891+1,0)</f>
        <v>99.964285714285708</v>
      </c>
      <c r="Z891" s="3">
        <f t="shared" si="92"/>
        <v>11320385</v>
      </c>
      <c r="AA891" s="3">
        <f t="shared" si="93"/>
        <v>198693</v>
      </c>
      <c r="AB891" s="3">
        <f t="shared" si="94"/>
        <v>74229</v>
      </c>
      <c r="AC891" s="3">
        <f t="shared" si="95"/>
        <v>73368</v>
      </c>
      <c r="AD891" s="3">
        <f t="shared" si="96"/>
        <v>80881</v>
      </c>
    </row>
    <row r="892" spans="1:30" x14ac:dyDescent="0.15">
      <c r="A892" s="3">
        <v>887</v>
      </c>
      <c r="B892" s="3" t="str">
        <f t="shared" si="91"/>
        <v>通天塔887层boss</v>
      </c>
      <c r="C892" s="3">
        <f>INDEX([5]通天塔!$F$47:$F$1046,A892)</f>
        <v>550</v>
      </c>
      <c r="D892" s="3">
        <f t="shared" si="97"/>
        <v>550</v>
      </c>
      <c r="E892" s="3" t="s">
        <v>25</v>
      </c>
      <c r="F892" s="3" t="s">
        <v>26</v>
      </c>
      <c r="G892" s="3">
        <v>30</v>
      </c>
      <c r="H892" s="3">
        <v>30</v>
      </c>
      <c r="I892" s="3">
        <v>0.2</v>
      </c>
      <c r="J892" s="4">
        <v>0.7</v>
      </c>
      <c r="K892" s="4">
        <v>1</v>
      </c>
      <c r="L892" s="4">
        <v>5</v>
      </c>
      <c r="M892" s="3">
        <v>1</v>
      </c>
      <c r="N892" s="3">
        <v>2</v>
      </c>
      <c r="O892" s="3">
        <f>HLOOKUP(O$5,[1]非R能力!$B$8:$F$558,$D892+1,0)</f>
        <v>2674530.2363424227</v>
      </c>
      <c r="P892" s="3">
        <f>HLOOKUP(P$5,[1]非R能力!$B$8:$F$558,$D892+1,0)</f>
        <v>371147.94865448773</v>
      </c>
      <c r="Q892" s="3">
        <f>HLOOKUP(Q$5,[1]非R能力!$B$8:$F$558,$D892+1,0)</f>
        <v>180663.03073300805</v>
      </c>
      <c r="R892" s="3">
        <f>HLOOKUP(R$5,[1]非R能力!$B$8:$F$558,$D892+1,0)</f>
        <v>56616.730527455926</v>
      </c>
      <c r="S892" s="3">
        <f>HLOOKUP(S$5,[1]非R能力!$B$8:$F$558,$D892+1,0)</f>
        <v>73368.568621644255</v>
      </c>
      <c r="T892" s="3">
        <f>INDEX([1]非R能力!$H$9:$H$558,D892)</f>
        <v>74359.2083312342</v>
      </c>
      <c r="U892" s="3">
        <f>IF(INDEX([1]非R能力!$FK$9:$FK$558,D892)=0,0,10)</f>
        <v>10</v>
      </c>
      <c r="V892" s="3">
        <f>IF(INDEX([1]非R能力!$FH$9:$FH$558,D892)=0,0,5000)</f>
        <v>5000</v>
      </c>
      <c r="W892" s="3">
        <f>HLOOKUP(W$5,[2]人物技能基础!$O$3:$Q$553,$D892+1,0)</f>
        <v>3.637142857142857</v>
      </c>
      <c r="X892" s="3">
        <f>HLOOKUP(X$5,[2]人物技能基础!$O$3:$Q$553,$D892+1,0)</f>
        <v>2.0186428571428574</v>
      </c>
      <c r="Y892" s="3">
        <f>HLOOKUP(Y$5,[2]人物技能基础!$O$3:$Q$553,$D892+1,0)</f>
        <v>99.964285714285708</v>
      </c>
      <c r="Z892" s="3">
        <f t="shared" si="92"/>
        <v>11320385</v>
      </c>
      <c r="AA892" s="3">
        <f t="shared" si="93"/>
        <v>198693</v>
      </c>
      <c r="AB892" s="3">
        <f t="shared" si="94"/>
        <v>74229</v>
      </c>
      <c r="AC892" s="3">
        <f t="shared" si="95"/>
        <v>73368</v>
      </c>
      <c r="AD892" s="3">
        <f t="shared" si="96"/>
        <v>80881</v>
      </c>
    </row>
    <row r="893" spans="1:30" x14ac:dyDescent="0.15">
      <c r="A893" s="3">
        <v>888</v>
      </c>
      <c r="B893" s="3" t="str">
        <f t="shared" si="91"/>
        <v>通天塔888层boss</v>
      </c>
      <c r="C893" s="3">
        <f>INDEX([5]通天塔!$F$47:$F$1046,A893)</f>
        <v>550</v>
      </c>
      <c r="D893" s="3">
        <f t="shared" si="97"/>
        <v>550</v>
      </c>
      <c r="E893" s="3" t="s">
        <v>25</v>
      </c>
      <c r="F893" s="3" t="s">
        <v>26</v>
      </c>
      <c r="G893" s="3">
        <v>30</v>
      </c>
      <c r="H893" s="3">
        <v>30</v>
      </c>
      <c r="I893" s="3">
        <v>0.2</v>
      </c>
      <c r="J893" s="4">
        <v>0.7</v>
      </c>
      <c r="K893" s="4">
        <v>1</v>
      </c>
      <c r="L893" s="4">
        <v>5</v>
      </c>
      <c r="M893" s="3">
        <v>1</v>
      </c>
      <c r="N893" s="3">
        <v>2</v>
      </c>
      <c r="O893" s="3">
        <f>HLOOKUP(O$5,[1]非R能力!$B$8:$F$558,$D893+1,0)</f>
        <v>2674530.2363424227</v>
      </c>
      <c r="P893" s="3">
        <f>HLOOKUP(P$5,[1]非R能力!$B$8:$F$558,$D893+1,0)</f>
        <v>371147.94865448773</v>
      </c>
      <c r="Q893" s="3">
        <f>HLOOKUP(Q$5,[1]非R能力!$B$8:$F$558,$D893+1,0)</f>
        <v>180663.03073300805</v>
      </c>
      <c r="R893" s="3">
        <f>HLOOKUP(R$5,[1]非R能力!$B$8:$F$558,$D893+1,0)</f>
        <v>56616.730527455926</v>
      </c>
      <c r="S893" s="3">
        <f>HLOOKUP(S$5,[1]非R能力!$B$8:$F$558,$D893+1,0)</f>
        <v>73368.568621644255</v>
      </c>
      <c r="T893" s="3">
        <f>INDEX([1]非R能力!$H$9:$H$558,D893)</f>
        <v>74359.2083312342</v>
      </c>
      <c r="U893" s="3">
        <f>IF(INDEX([1]非R能力!$FK$9:$FK$558,D893)=0,0,10)</f>
        <v>10</v>
      </c>
      <c r="V893" s="3">
        <f>IF(INDEX([1]非R能力!$FH$9:$FH$558,D893)=0,0,5000)</f>
        <v>5000</v>
      </c>
      <c r="W893" s="3">
        <f>HLOOKUP(W$5,[2]人物技能基础!$O$3:$Q$553,$D893+1,0)</f>
        <v>3.637142857142857</v>
      </c>
      <c r="X893" s="3">
        <f>HLOOKUP(X$5,[2]人物技能基础!$O$3:$Q$553,$D893+1,0)</f>
        <v>2.0186428571428574</v>
      </c>
      <c r="Y893" s="3">
        <f>HLOOKUP(Y$5,[2]人物技能基础!$O$3:$Q$553,$D893+1,0)</f>
        <v>99.964285714285708</v>
      </c>
      <c r="Z893" s="3">
        <f t="shared" si="92"/>
        <v>11320385</v>
      </c>
      <c r="AA893" s="3">
        <f t="shared" si="93"/>
        <v>198693</v>
      </c>
      <c r="AB893" s="3">
        <f t="shared" si="94"/>
        <v>74229</v>
      </c>
      <c r="AC893" s="3">
        <f t="shared" si="95"/>
        <v>73368</v>
      </c>
      <c r="AD893" s="3">
        <f t="shared" si="96"/>
        <v>80881</v>
      </c>
    </row>
    <row r="894" spans="1:30" x14ac:dyDescent="0.15">
      <c r="A894" s="3">
        <v>889</v>
      </c>
      <c r="B894" s="3" t="str">
        <f t="shared" si="91"/>
        <v>通天塔889层boss</v>
      </c>
      <c r="C894" s="3">
        <f>INDEX([5]通天塔!$F$47:$F$1046,A894)</f>
        <v>550</v>
      </c>
      <c r="D894" s="3">
        <f t="shared" si="97"/>
        <v>550</v>
      </c>
      <c r="E894" s="3" t="s">
        <v>25</v>
      </c>
      <c r="F894" s="3" t="s">
        <v>26</v>
      </c>
      <c r="G894" s="3">
        <v>30</v>
      </c>
      <c r="H894" s="3">
        <v>30</v>
      </c>
      <c r="I894" s="3">
        <v>0.2</v>
      </c>
      <c r="J894" s="4">
        <v>0.7</v>
      </c>
      <c r="K894" s="4">
        <v>1</v>
      </c>
      <c r="L894" s="4">
        <v>5</v>
      </c>
      <c r="M894" s="3">
        <v>1</v>
      </c>
      <c r="N894" s="3">
        <v>2</v>
      </c>
      <c r="O894" s="3">
        <f>HLOOKUP(O$5,[1]非R能力!$B$8:$F$558,$D894+1,0)</f>
        <v>2674530.2363424227</v>
      </c>
      <c r="P894" s="3">
        <f>HLOOKUP(P$5,[1]非R能力!$B$8:$F$558,$D894+1,0)</f>
        <v>371147.94865448773</v>
      </c>
      <c r="Q894" s="3">
        <f>HLOOKUP(Q$5,[1]非R能力!$B$8:$F$558,$D894+1,0)</f>
        <v>180663.03073300805</v>
      </c>
      <c r="R894" s="3">
        <f>HLOOKUP(R$5,[1]非R能力!$B$8:$F$558,$D894+1,0)</f>
        <v>56616.730527455926</v>
      </c>
      <c r="S894" s="3">
        <f>HLOOKUP(S$5,[1]非R能力!$B$8:$F$558,$D894+1,0)</f>
        <v>73368.568621644255</v>
      </c>
      <c r="T894" s="3">
        <f>INDEX([1]非R能力!$H$9:$H$558,D894)</f>
        <v>74359.2083312342</v>
      </c>
      <c r="U894" s="3">
        <f>IF(INDEX([1]非R能力!$FK$9:$FK$558,D894)=0,0,10)</f>
        <v>10</v>
      </c>
      <c r="V894" s="3">
        <f>IF(INDEX([1]非R能力!$FH$9:$FH$558,D894)=0,0,5000)</f>
        <v>5000</v>
      </c>
      <c r="W894" s="3">
        <f>HLOOKUP(W$5,[2]人物技能基础!$O$3:$Q$553,$D894+1,0)</f>
        <v>3.637142857142857</v>
      </c>
      <c r="X894" s="3">
        <f>HLOOKUP(X$5,[2]人物技能基础!$O$3:$Q$553,$D894+1,0)</f>
        <v>2.0186428571428574</v>
      </c>
      <c r="Y894" s="3">
        <f>HLOOKUP(Y$5,[2]人物技能基础!$O$3:$Q$553,$D894+1,0)</f>
        <v>99.964285714285708</v>
      </c>
      <c r="Z894" s="3">
        <f t="shared" si="92"/>
        <v>11320385</v>
      </c>
      <c r="AA894" s="3">
        <f t="shared" si="93"/>
        <v>198693</v>
      </c>
      <c r="AB894" s="3">
        <f t="shared" si="94"/>
        <v>74229</v>
      </c>
      <c r="AC894" s="3">
        <f t="shared" si="95"/>
        <v>73368</v>
      </c>
      <c r="AD894" s="3">
        <f t="shared" si="96"/>
        <v>80881</v>
      </c>
    </row>
    <row r="895" spans="1:30" x14ac:dyDescent="0.15">
      <c r="A895" s="3">
        <v>890</v>
      </c>
      <c r="B895" s="3" t="str">
        <f t="shared" si="91"/>
        <v>通天塔890层boss</v>
      </c>
      <c r="C895" s="3">
        <f>INDEX([5]通天塔!$F$47:$F$1046,A895)</f>
        <v>550</v>
      </c>
      <c r="D895" s="3">
        <f t="shared" si="97"/>
        <v>550</v>
      </c>
      <c r="E895" s="3" t="s">
        <v>25</v>
      </c>
      <c r="F895" s="3" t="s">
        <v>26</v>
      </c>
      <c r="G895" s="3">
        <v>30</v>
      </c>
      <c r="H895" s="3">
        <v>30</v>
      </c>
      <c r="I895" s="3">
        <v>0.2</v>
      </c>
      <c r="J895" s="4">
        <v>0.7</v>
      </c>
      <c r="K895" s="4">
        <v>1</v>
      </c>
      <c r="L895" s="4">
        <v>5</v>
      </c>
      <c r="M895" s="3">
        <v>1</v>
      </c>
      <c r="N895" s="3">
        <v>2</v>
      </c>
      <c r="O895" s="3">
        <f>HLOOKUP(O$5,[1]非R能力!$B$8:$F$558,$D895+1,0)</f>
        <v>2674530.2363424227</v>
      </c>
      <c r="P895" s="3">
        <f>HLOOKUP(P$5,[1]非R能力!$B$8:$F$558,$D895+1,0)</f>
        <v>371147.94865448773</v>
      </c>
      <c r="Q895" s="3">
        <f>HLOOKUP(Q$5,[1]非R能力!$B$8:$F$558,$D895+1,0)</f>
        <v>180663.03073300805</v>
      </c>
      <c r="R895" s="3">
        <f>HLOOKUP(R$5,[1]非R能力!$B$8:$F$558,$D895+1,0)</f>
        <v>56616.730527455926</v>
      </c>
      <c r="S895" s="3">
        <f>HLOOKUP(S$5,[1]非R能力!$B$8:$F$558,$D895+1,0)</f>
        <v>73368.568621644255</v>
      </c>
      <c r="T895" s="3">
        <f>INDEX([1]非R能力!$H$9:$H$558,D895)</f>
        <v>74359.2083312342</v>
      </c>
      <c r="U895" s="3">
        <f>IF(INDEX([1]非R能力!$FK$9:$FK$558,D895)=0,0,10)</f>
        <v>10</v>
      </c>
      <c r="V895" s="3">
        <f>IF(INDEX([1]非R能力!$FH$9:$FH$558,D895)=0,0,5000)</f>
        <v>5000</v>
      </c>
      <c r="W895" s="3">
        <f>HLOOKUP(W$5,[2]人物技能基础!$O$3:$Q$553,$D895+1,0)</f>
        <v>3.637142857142857</v>
      </c>
      <c r="X895" s="3">
        <f>HLOOKUP(X$5,[2]人物技能基础!$O$3:$Q$553,$D895+1,0)</f>
        <v>2.0186428571428574</v>
      </c>
      <c r="Y895" s="3">
        <f>HLOOKUP(Y$5,[2]人物技能基础!$O$3:$Q$553,$D895+1,0)</f>
        <v>99.964285714285708</v>
      </c>
      <c r="Z895" s="3">
        <f t="shared" si="92"/>
        <v>11320385</v>
      </c>
      <c r="AA895" s="3">
        <f t="shared" si="93"/>
        <v>198693</v>
      </c>
      <c r="AB895" s="3">
        <f t="shared" si="94"/>
        <v>74229</v>
      </c>
      <c r="AC895" s="3">
        <f t="shared" si="95"/>
        <v>73368</v>
      </c>
      <c r="AD895" s="3">
        <f t="shared" si="96"/>
        <v>80881</v>
      </c>
    </row>
    <row r="896" spans="1:30" x14ac:dyDescent="0.15">
      <c r="A896" s="3">
        <v>891</v>
      </c>
      <c r="B896" s="3" t="str">
        <f t="shared" si="91"/>
        <v>通天塔891层boss</v>
      </c>
      <c r="C896" s="3">
        <f>INDEX([5]通天塔!$F$47:$F$1046,A896)</f>
        <v>550</v>
      </c>
      <c r="D896" s="3">
        <f t="shared" si="97"/>
        <v>550</v>
      </c>
      <c r="E896" s="3" t="s">
        <v>25</v>
      </c>
      <c r="F896" s="3" t="s">
        <v>26</v>
      </c>
      <c r="G896" s="3">
        <v>30</v>
      </c>
      <c r="H896" s="3">
        <v>30</v>
      </c>
      <c r="I896" s="3">
        <v>0.2</v>
      </c>
      <c r="J896" s="4">
        <v>0.7</v>
      </c>
      <c r="K896" s="4">
        <v>1</v>
      </c>
      <c r="L896" s="4">
        <v>5</v>
      </c>
      <c r="M896" s="3">
        <v>1</v>
      </c>
      <c r="N896" s="3">
        <v>2</v>
      </c>
      <c r="O896" s="3">
        <f>HLOOKUP(O$5,[1]非R能力!$B$8:$F$558,$D896+1,0)</f>
        <v>2674530.2363424227</v>
      </c>
      <c r="P896" s="3">
        <f>HLOOKUP(P$5,[1]非R能力!$B$8:$F$558,$D896+1,0)</f>
        <v>371147.94865448773</v>
      </c>
      <c r="Q896" s="3">
        <f>HLOOKUP(Q$5,[1]非R能力!$B$8:$F$558,$D896+1,0)</f>
        <v>180663.03073300805</v>
      </c>
      <c r="R896" s="3">
        <f>HLOOKUP(R$5,[1]非R能力!$B$8:$F$558,$D896+1,0)</f>
        <v>56616.730527455926</v>
      </c>
      <c r="S896" s="3">
        <f>HLOOKUP(S$5,[1]非R能力!$B$8:$F$558,$D896+1,0)</f>
        <v>73368.568621644255</v>
      </c>
      <c r="T896" s="3">
        <f>INDEX([1]非R能力!$H$9:$H$558,D896)</f>
        <v>74359.2083312342</v>
      </c>
      <c r="U896" s="3">
        <f>IF(INDEX([1]非R能力!$FK$9:$FK$558,D896)=0,0,10)</f>
        <v>10</v>
      </c>
      <c r="V896" s="3">
        <f>IF(INDEX([1]非R能力!$FH$9:$FH$558,D896)=0,0,5000)</f>
        <v>5000</v>
      </c>
      <c r="W896" s="3">
        <f>HLOOKUP(W$5,[2]人物技能基础!$O$3:$Q$553,$D896+1,0)</f>
        <v>3.637142857142857</v>
      </c>
      <c r="X896" s="3">
        <f>HLOOKUP(X$5,[2]人物技能基础!$O$3:$Q$553,$D896+1,0)</f>
        <v>2.0186428571428574</v>
      </c>
      <c r="Y896" s="3">
        <f>HLOOKUP(Y$5,[2]人物技能基础!$O$3:$Q$553,$D896+1,0)</f>
        <v>99.964285714285708</v>
      </c>
      <c r="Z896" s="3">
        <f t="shared" si="92"/>
        <v>11320385</v>
      </c>
      <c r="AA896" s="3">
        <f t="shared" si="93"/>
        <v>198693</v>
      </c>
      <c r="AB896" s="3">
        <f t="shared" si="94"/>
        <v>74229</v>
      </c>
      <c r="AC896" s="3">
        <f t="shared" si="95"/>
        <v>73368</v>
      </c>
      <c r="AD896" s="3">
        <f t="shared" si="96"/>
        <v>80881</v>
      </c>
    </row>
    <row r="897" spans="1:30" x14ac:dyDescent="0.15">
      <c r="A897" s="3">
        <v>892</v>
      </c>
      <c r="B897" s="3" t="str">
        <f t="shared" si="91"/>
        <v>通天塔892层boss</v>
      </c>
      <c r="C897" s="3">
        <f>INDEX([5]通天塔!$F$47:$F$1046,A897)</f>
        <v>550</v>
      </c>
      <c r="D897" s="3">
        <f t="shared" si="97"/>
        <v>550</v>
      </c>
      <c r="E897" s="3" t="s">
        <v>25</v>
      </c>
      <c r="F897" s="3" t="s">
        <v>26</v>
      </c>
      <c r="G897" s="3">
        <v>30</v>
      </c>
      <c r="H897" s="3">
        <v>30</v>
      </c>
      <c r="I897" s="3">
        <v>0.2</v>
      </c>
      <c r="J897" s="4">
        <v>0.7</v>
      </c>
      <c r="K897" s="4">
        <v>1</v>
      </c>
      <c r="L897" s="4">
        <v>5</v>
      </c>
      <c r="M897" s="3">
        <v>1</v>
      </c>
      <c r="N897" s="3">
        <v>2</v>
      </c>
      <c r="O897" s="3">
        <f>HLOOKUP(O$5,[1]非R能力!$B$8:$F$558,$D897+1,0)</f>
        <v>2674530.2363424227</v>
      </c>
      <c r="P897" s="3">
        <f>HLOOKUP(P$5,[1]非R能力!$B$8:$F$558,$D897+1,0)</f>
        <v>371147.94865448773</v>
      </c>
      <c r="Q897" s="3">
        <f>HLOOKUP(Q$5,[1]非R能力!$B$8:$F$558,$D897+1,0)</f>
        <v>180663.03073300805</v>
      </c>
      <c r="R897" s="3">
        <f>HLOOKUP(R$5,[1]非R能力!$B$8:$F$558,$D897+1,0)</f>
        <v>56616.730527455926</v>
      </c>
      <c r="S897" s="3">
        <f>HLOOKUP(S$5,[1]非R能力!$B$8:$F$558,$D897+1,0)</f>
        <v>73368.568621644255</v>
      </c>
      <c r="T897" s="3">
        <f>INDEX([1]非R能力!$H$9:$H$558,D897)</f>
        <v>74359.2083312342</v>
      </c>
      <c r="U897" s="3">
        <f>IF(INDEX([1]非R能力!$FK$9:$FK$558,D897)=0,0,10)</f>
        <v>10</v>
      </c>
      <c r="V897" s="3">
        <f>IF(INDEX([1]非R能力!$FH$9:$FH$558,D897)=0,0,5000)</f>
        <v>5000</v>
      </c>
      <c r="W897" s="3">
        <f>HLOOKUP(W$5,[2]人物技能基础!$O$3:$Q$553,$D897+1,0)</f>
        <v>3.637142857142857</v>
      </c>
      <c r="X897" s="3">
        <f>HLOOKUP(X$5,[2]人物技能基础!$O$3:$Q$553,$D897+1,0)</f>
        <v>2.0186428571428574</v>
      </c>
      <c r="Y897" s="3">
        <f>HLOOKUP(Y$5,[2]人物技能基础!$O$3:$Q$553,$D897+1,0)</f>
        <v>99.964285714285708</v>
      </c>
      <c r="Z897" s="3">
        <f t="shared" si="92"/>
        <v>11320385</v>
      </c>
      <c r="AA897" s="3">
        <f t="shared" si="93"/>
        <v>198693</v>
      </c>
      <c r="AB897" s="3">
        <f t="shared" si="94"/>
        <v>74229</v>
      </c>
      <c r="AC897" s="3">
        <f t="shared" si="95"/>
        <v>73368</v>
      </c>
      <c r="AD897" s="3">
        <f t="shared" si="96"/>
        <v>80881</v>
      </c>
    </row>
    <row r="898" spans="1:30" x14ac:dyDescent="0.15">
      <c r="A898" s="3">
        <v>893</v>
      </c>
      <c r="B898" s="3" t="str">
        <f t="shared" si="91"/>
        <v>通天塔893层boss</v>
      </c>
      <c r="C898" s="3">
        <f>INDEX([5]通天塔!$F$47:$F$1046,A898)</f>
        <v>550</v>
      </c>
      <c r="D898" s="3">
        <f t="shared" si="97"/>
        <v>550</v>
      </c>
      <c r="E898" s="3" t="s">
        <v>25</v>
      </c>
      <c r="F898" s="3" t="s">
        <v>26</v>
      </c>
      <c r="G898" s="3">
        <v>30</v>
      </c>
      <c r="H898" s="3">
        <v>30</v>
      </c>
      <c r="I898" s="3">
        <v>0.2</v>
      </c>
      <c r="J898" s="4">
        <v>0.7</v>
      </c>
      <c r="K898" s="4">
        <v>1</v>
      </c>
      <c r="L898" s="4">
        <v>5</v>
      </c>
      <c r="M898" s="3">
        <v>1</v>
      </c>
      <c r="N898" s="3">
        <v>2</v>
      </c>
      <c r="O898" s="3">
        <f>HLOOKUP(O$5,[1]非R能力!$B$8:$F$558,$D898+1,0)</f>
        <v>2674530.2363424227</v>
      </c>
      <c r="P898" s="3">
        <f>HLOOKUP(P$5,[1]非R能力!$B$8:$F$558,$D898+1,0)</f>
        <v>371147.94865448773</v>
      </c>
      <c r="Q898" s="3">
        <f>HLOOKUP(Q$5,[1]非R能力!$B$8:$F$558,$D898+1,0)</f>
        <v>180663.03073300805</v>
      </c>
      <c r="R898" s="3">
        <f>HLOOKUP(R$5,[1]非R能力!$B$8:$F$558,$D898+1,0)</f>
        <v>56616.730527455926</v>
      </c>
      <c r="S898" s="3">
        <f>HLOOKUP(S$5,[1]非R能力!$B$8:$F$558,$D898+1,0)</f>
        <v>73368.568621644255</v>
      </c>
      <c r="T898" s="3">
        <f>INDEX([1]非R能力!$H$9:$H$558,D898)</f>
        <v>74359.2083312342</v>
      </c>
      <c r="U898" s="3">
        <f>IF(INDEX([1]非R能力!$FK$9:$FK$558,D898)=0,0,10)</f>
        <v>10</v>
      </c>
      <c r="V898" s="3">
        <f>IF(INDEX([1]非R能力!$FH$9:$FH$558,D898)=0,0,5000)</f>
        <v>5000</v>
      </c>
      <c r="W898" s="3">
        <f>HLOOKUP(W$5,[2]人物技能基础!$O$3:$Q$553,$D898+1,0)</f>
        <v>3.637142857142857</v>
      </c>
      <c r="X898" s="3">
        <f>HLOOKUP(X$5,[2]人物技能基础!$O$3:$Q$553,$D898+1,0)</f>
        <v>2.0186428571428574</v>
      </c>
      <c r="Y898" s="3">
        <f>HLOOKUP(Y$5,[2]人物技能基础!$O$3:$Q$553,$D898+1,0)</f>
        <v>99.964285714285708</v>
      </c>
      <c r="Z898" s="3">
        <f t="shared" si="92"/>
        <v>11320385</v>
      </c>
      <c r="AA898" s="3">
        <f t="shared" si="93"/>
        <v>198693</v>
      </c>
      <c r="AB898" s="3">
        <f t="shared" si="94"/>
        <v>74229</v>
      </c>
      <c r="AC898" s="3">
        <f t="shared" si="95"/>
        <v>73368</v>
      </c>
      <c r="AD898" s="3">
        <f t="shared" si="96"/>
        <v>80881</v>
      </c>
    </row>
    <row r="899" spans="1:30" x14ac:dyDescent="0.15">
      <c r="A899" s="3">
        <v>894</v>
      </c>
      <c r="B899" s="3" t="str">
        <f t="shared" si="91"/>
        <v>通天塔894层boss</v>
      </c>
      <c r="C899" s="3">
        <f>INDEX([5]通天塔!$F$47:$F$1046,A899)</f>
        <v>550</v>
      </c>
      <c r="D899" s="3">
        <f t="shared" si="97"/>
        <v>550</v>
      </c>
      <c r="E899" s="3" t="s">
        <v>25</v>
      </c>
      <c r="F899" s="3" t="s">
        <v>26</v>
      </c>
      <c r="G899" s="3">
        <v>30</v>
      </c>
      <c r="H899" s="3">
        <v>30</v>
      </c>
      <c r="I899" s="3">
        <v>0.2</v>
      </c>
      <c r="J899" s="4">
        <v>0.7</v>
      </c>
      <c r="K899" s="4">
        <v>1</v>
      </c>
      <c r="L899" s="4">
        <v>5</v>
      </c>
      <c r="M899" s="3">
        <v>1</v>
      </c>
      <c r="N899" s="3">
        <v>2</v>
      </c>
      <c r="O899" s="3">
        <f>HLOOKUP(O$5,[1]非R能力!$B$8:$F$558,$D899+1,0)</f>
        <v>2674530.2363424227</v>
      </c>
      <c r="P899" s="3">
        <f>HLOOKUP(P$5,[1]非R能力!$B$8:$F$558,$D899+1,0)</f>
        <v>371147.94865448773</v>
      </c>
      <c r="Q899" s="3">
        <f>HLOOKUP(Q$5,[1]非R能力!$B$8:$F$558,$D899+1,0)</f>
        <v>180663.03073300805</v>
      </c>
      <c r="R899" s="3">
        <f>HLOOKUP(R$5,[1]非R能力!$B$8:$F$558,$D899+1,0)</f>
        <v>56616.730527455926</v>
      </c>
      <c r="S899" s="3">
        <f>HLOOKUP(S$5,[1]非R能力!$B$8:$F$558,$D899+1,0)</f>
        <v>73368.568621644255</v>
      </c>
      <c r="T899" s="3">
        <f>INDEX([1]非R能力!$H$9:$H$558,D899)</f>
        <v>74359.2083312342</v>
      </c>
      <c r="U899" s="3">
        <f>IF(INDEX([1]非R能力!$FK$9:$FK$558,D899)=0,0,10)</f>
        <v>10</v>
      </c>
      <c r="V899" s="3">
        <f>IF(INDEX([1]非R能力!$FH$9:$FH$558,D899)=0,0,5000)</f>
        <v>5000</v>
      </c>
      <c r="W899" s="3">
        <f>HLOOKUP(W$5,[2]人物技能基础!$O$3:$Q$553,$D899+1,0)</f>
        <v>3.637142857142857</v>
      </c>
      <c r="X899" s="3">
        <f>HLOOKUP(X$5,[2]人物技能基础!$O$3:$Q$553,$D899+1,0)</f>
        <v>2.0186428571428574</v>
      </c>
      <c r="Y899" s="3">
        <f>HLOOKUP(Y$5,[2]人物技能基础!$O$3:$Q$553,$D899+1,0)</f>
        <v>99.964285714285708</v>
      </c>
      <c r="Z899" s="3">
        <f t="shared" si="92"/>
        <v>11320385</v>
      </c>
      <c r="AA899" s="3">
        <f t="shared" si="93"/>
        <v>198693</v>
      </c>
      <c r="AB899" s="3">
        <f t="shared" si="94"/>
        <v>74229</v>
      </c>
      <c r="AC899" s="3">
        <f t="shared" si="95"/>
        <v>73368</v>
      </c>
      <c r="AD899" s="3">
        <f t="shared" si="96"/>
        <v>80881</v>
      </c>
    </row>
    <row r="900" spans="1:30" x14ac:dyDescent="0.15">
      <c r="A900" s="3">
        <v>895</v>
      </c>
      <c r="B900" s="3" t="str">
        <f t="shared" si="91"/>
        <v>通天塔895层boss</v>
      </c>
      <c r="C900" s="3">
        <f>INDEX([5]通天塔!$F$47:$F$1046,A900)</f>
        <v>550</v>
      </c>
      <c r="D900" s="3">
        <f t="shared" si="97"/>
        <v>550</v>
      </c>
      <c r="E900" s="3" t="s">
        <v>25</v>
      </c>
      <c r="F900" s="3" t="s">
        <v>26</v>
      </c>
      <c r="G900" s="3">
        <v>30</v>
      </c>
      <c r="H900" s="3">
        <v>30</v>
      </c>
      <c r="I900" s="3">
        <v>0.2</v>
      </c>
      <c r="J900" s="4">
        <v>0.7</v>
      </c>
      <c r="K900" s="4">
        <v>1</v>
      </c>
      <c r="L900" s="4">
        <v>5</v>
      </c>
      <c r="M900" s="3">
        <v>1</v>
      </c>
      <c r="N900" s="3">
        <v>2</v>
      </c>
      <c r="O900" s="3">
        <f>HLOOKUP(O$5,[1]非R能力!$B$8:$F$558,$D900+1,0)</f>
        <v>2674530.2363424227</v>
      </c>
      <c r="P900" s="3">
        <f>HLOOKUP(P$5,[1]非R能力!$B$8:$F$558,$D900+1,0)</f>
        <v>371147.94865448773</v>
      </c>
      <c r="Q900" s="3">
        <f>HLOOKUP(Q$5,[1]非R能力!$B$8:$F$558,$D900+1,0)</f>
        <v>180663.03073300805</v>
      </c>
      <c r="R900" s="3">
        <f>HLOOKUP(R$5,[1]非R能力!$B$8:$F$558,$D900+1,0)</f>
        <v>56616.730527455926</v>
      </c>
      <c r="S900" s="3">
        <f>HLOOKUP(S$5,[1]非R能力!$B$8:$F$558,$D900+1,0)</f>
        <v>73368.568621644255</v>
      </c>
      <c r="T900" s="3">
        <f>INDEX([1]非R能力!$H$9:$H$558,D900)</f>
        <v>74359.2083312342</v>
      </c>
      <c r="U900" s="3">
        <f>IF(INDEX([1]非R能力!$FK$9:$FK$558,D900)=0,0,10)</f>
        <v>10</v>
      </c>
      <c r="V900" s="3">
        <f>IF(INDEX([1]非R能力!$FH$9:$FH$558,D900)=0,0,5000)</f>
        <v>5000</v>
      </c>
      <c r="W900" s="3">
        <f>HLOOKUP(W$5,[2]人物技能基础!$O$3:$Q$553,$D900+1,0)</f>
        <v>3.637142857142857</v>
      </c>
      <c r="X900" s="3">
        <f>HLOOKUP(X$5,[2]人物技能基础!$O$3:$Q$553,$D900+1,0)</f>
        <v>2.0186428571428574</v>
      </c>
      <c r="Y900" s="3">
        <f>HLOOKUP(Y$5,[2]人物技能基础!$O$3:$Q$553,$D900+1,0)</f>
        <v>99.964285714285708</v>
      </c>
      <c r="Z900" s="3">
        <f t="shared" si="92"/>
        <v>11320385</v>
      </c>
      <c r="AA900" s="3">
        <f t="shared" si="93"/>
        <v>198693</v>
      </c>
      <c r="AB900" s="3">
        <f t="shared" si="94"/>
        <v>74229</v>
      </c>
      <c r="AC900" s="3">
        <f t="shared" si="95"/>
        <v>73368</v>
      </c>
      <c r="AD900" s="3">
        <f t="shared" si="96"/>
        <v>80881</v>
      </c>
    </row>
    <row r="901" spans="1:30" x14ac:dyDescent="0.15">
      <c r="A901" s="3">
        <v>896</v>
      </c>
      <c r="B901" s="3" t="str">
        <f t="shared" si="91"/>
        <v>通天塔896层boss</v>
      </c>
      <c r="C901" s="3">
        <f>INDEX([5]通天塔!$F$47:$F$1046,A901)</f>
        <v>550</v>
      </c>
      <c r="D901" s="3">
        <f t="shared" si="97"/>
        <v>550</v>
      </c>
      <c r="E901" s="3" t="s">
        <v>25</v>
      </c>
      <c r="F901" s="3" t="s">
        <v>26</v>
      </c>
      <c r="G901" s="3">
        <v>30</v>
      </c>
      <c r="H901" s="3">
        <v>30</v>
      </c>
      <c r="I901" s="3">
        <v>0.2</v>
      </c>
      <c r="J901" s="4">
        <v>0.7</v>
      </c>
      <c r="K901" s="4">
        <v>1</v>
      </c>
      <c r="L901" s="4">
        <v>5</v>
      </c>
      <c r="M901" s="3">
        <v>1</v>
      </c>
      <c r="N901" s="3">
        <v>2</v>
      </c>
      <c r="O901" s="3">
        <f>HLOOKUP(O$5,[1]非R能力!$B$8:$F$558,$D901+1,0)</f>
        <v>2674530.2363424227</v>
      </c>
      <c r="P901" s="3">
        <f>HLOOKUP(P$5,[1]非R能力!$B$8:$F$558,$D901+1,0)</f>
        <v>371147.94865448773</v>
      </c>
      <c r="Q901" s="3">
        <f>HLOOKUP(Q$5,[1]非R能力!$B$8:$F$558,$D901+1,0)</f>
        <v>180663.03073300805</v>
      </c>
      <c r="R901" s="3">
        <f>HLOOKUP(R$5,[1]非R能力!$B$8:$F$558,$D901+1,0)</f>
        <v>56616.730527455926</v>
      </c>
      <c r="S901" s="3">
        <f>HLOOKUP(S$5,[1]非R能力!$B$8:$F$558,$D901+1,0)</f>
        <v>73368.568621644255</v>
      </c>
      <c r="T901" s="3">
        <f>INDEX([1]非R能力!$H$9:$H$558,D901)</f>
        <v>74359.2083312342</v>
      </c>
      <c r="U901" s="3">
        <f>IF(INDEX([1]非R能力!$FK$9:$FK$558,D901)=0,0,10)</f>
        <v>10</v>
      </c>
      <c r="V901" s="3">
        <f>IF(INDEX([1]非R能力!$FH$9:$FH$558,D901)=0,0,5000)</f>
        <v>5000</v>
      </c>
      <c r="W901" s="3">
        <f>HLOOKUP(W$5,[2]人物技能基础!$O$3:$Q$553,$D901+1,0)</f>
        <v>3.637142857142857</v>
      </c>
      <c r="X901" s="3">
        <f>HLOOKUP(X$5,[2]人物技能基础!$O$3:$Q$553,$D901+1,0)</f>
        <v>2.0186428571428574</v>
      </c>
      <c r="Y901" s="3">
        <f>HLOOKUP(Y$5,[2]人物技能基础!$O$3:$Q$553,$D901+1,0)</f>
        <v>99.964285714285708</v>
      </c>
      <c r="Z901" s="3">
        <f t="shared" si="92"/>
        <v>11320385</v>
      </c>
      <c r="AA901" s="3">
        <f t="shared" si="93"/>
        <v>198693</v>
      </c>
      <c r="AB901" s="3">
        <f t="shared" si="94"/>
        <v>74229</v>
      </c>
      <c r="AC901" s="3">
        <f t="shared" si="95"/>
        <v>73368</v>
      </c>
      <c r="AD901" s="3">
        <f t="shared" si="96"/>
        <v>80881</v>
      </c>
    </row>
    <row r="902" spans="1:30" x14ac:dyDescent="0.15">
      <c r="A902" s="3">
        <v>897</v>
      </c>
      <c r="B902" s="3" t="str">
        <f t="shared" si="91"/>
        <v>通天塔897层boss</v>
      </c>
      <c r="C902" s="3">
        <f>INDEX([5]通天塔!$F$47:$F$1046,A902)</f>
        <v>550</v>
      </c>
      <c r="D902" s="3">
        <f t="shared" si="97"/>
        <v>550</v>
      </c>
      <c r="E902" s="3" t="s">
        <v>25</v>
      </c>
      <c r="F902" s="3" t="s">
        <v>26</v>
      </c>
      <c r="G902" s="3">
        <v>30</v>
      </c>
      <c r="H902" s="3">
        <v>30</v>
      </c>
      <c r="I902" s="3">
        <v>0.2</v>
      </c>
      <c r="J902" s="4">
        <v>0.7</v>
      </c>
      <c r="K902" s="4">
        <v>1</v>
      </c>
      <c r="L902" s="4">
        <v>5</v>
      </c>
      <c r="M902" s="3">
        <v>1</v>
      </c>
      <c r="N902" s="3">
        <v>2</v>
      </c>
      <c r="O902" s="3">
        <f>HLOOKUP(O$5,[1]非R能力!$B$8:$F$558,$D902+1,0)</f>
        <v>2674530.2363424227</v>
      </c>
      <c r="P902" s="3">
        <f>HLOOKUP(P$5,[1]非R能力!$B$8:$F$558,$D902+1,0)</f>
        <v>371147.94865448773</v>
      </c>
      <c r="Q902" s="3">
        <f>HLOOKUP(Q$5,[1]非R能力!$B$8:$F$558,$D902+1,0)</f>
        <v>180663.03073300805</v>
      </c>
      <c r="R902" s="3">
        <f>HLOOKUP(R$5,[1]非R能力!$B$8:$F$558,$D902+1,0)</f>
        <v>56616.730527455926</v>
      </c>
      <c r="S902" s="3">
        <f>HLOOKUP(S$5,[1]非R能力!$B$8:$F$558,$D902+1,0)</f>
        <v>73368.568621644255</v>
      </c>
      <c r="T902" s="3">
        <f>INDEX([1]非R能力!$H$9:$H$558,D902)</f>
        <v>74359.2083312342</v>
      </c>
      <c r="U902" s="3">
        <f>IF(INDEX([1]非R能力!$FK$9:$FK$558,D902)=0,0,10)</f>
        <v>10</v>
      </c>
      <c r="V902" s="3">
        <f>IF(INDEX([1]非R能力!$FH$9:$FH$558,D902)=0,0,5000)</f>
        <v>5000</v>
      </c>
      <c r="W902" s="3">
        <f>HLOOKUP(W$5,[2]人物技能基础!$O$3:$Q$553,$D902+1,0)</f>
        <v>3.637142857142857</v>
      </c>
      <c r="X902" s="3">
        <f>HLOOKUP(X$5,[2]人物技能基础!$O$3:$Q$553,$D902+1,0)</f>
        <v>2.0186428571428574</v>
      </c>
      <c r="Y902" s="3">
        <f>HLOOKUP(Y$5,[2]人物技能基础!$O$3:$Q$553,$D902+1,0)</f>
        <v>99.964285714285708</v>
      </c>
      <c r="Z902" s="3">
        <f t="shared" si="92"/>
        <v>11320385</v>
      </c>
      <c r="AA902" s="3">
        <f t="shared" si="93"/>
        <v>198693</v>
      </c>
      <c r="AB902" s="3">
        <f t="shared" si="94"/>
        <v>74229</v>
      </c>
      <c r="AC902" s="3">
        <f t="shared" si="95"/>
        <v>73368</v>
      </c>
      <c r="AD902" s="3">
        <f t="shared" si="96"/>
        <v>80881</v>
      </c>
    </row>
    <row r="903" spans="1:30" x14ac:dyDescent="0.15">
      <c r="A903" s="3">
        <v>898</v>
      </c>
      <c r="B903" s="3" t="str">
        <f t="shared" ref="B903:B966" si="98">"通天塔"&amp;A903&amp;"层boss"</f>
        <v>通天塔898层boss</v>
      </c>
      <c r="C903" s="3">
        <f>INDEX([5]通天塔!$F$47:$F$1046,A903)</f>
        <v>550</v>
      </c>
      <c r="D903" s="3">
        <f t="shared" si="97"/>
        <v>550</v>
      </c>
      <c r="E903" s="3" t="s">
        <v>25</v>
      </c>
      <c r="F903" s="3" t="s">
        <v>26</v>
      </c>
      <c r="G903" s="3">
        <v>30</v>
      </c>
      <c r="H903" s="3">
        <v>30</v>
      </c>
      <c r="I903" s="3">
        <v>0.2</v>
      </c>
      <c r="J903" s="4">
        <v>0.7</v>
      </c>
      <c r="K903" s="4">
        <v>1</v>
      </c>
      <c r="L903" s="4">
        <v>5</v>
      </c>
      <c r="M903" s="3">
        <v>1</v>
      </c>
      <c r="N903" s="3">
        <v>2</v>
      </c>
      <c r="O903" s="3">
        <f>HLOOKUP(O$5,[1]非R能力!$B$8:$F$558,$D903+1,0)</f>
        <v>2674530.2363424227</v>
      </c>
      <c r="P903" s="3">
        <f>HLOOKUP(P$5,[1]非R能力!$B$8:$F$558,$D903+1,0)</f>
        <v>371147.94865448773</v>
      </c>
      <c r="Q903" s="3">
        <f>HLOOKUP(Q$5,[1]非R能力!$B$8:$F$558,$D903+1,0)</f>
        <v>180663.03073300805</v>
      </c>
      <c r="R903" s="3">
        <f>HLOOKUP(R$5,[1]非R能力!$B$8:$F$558,$D903+1,0)</f>
        <v>56616.730527455926</v>
      </c>
      <c r="S903" s="3">
        <f>HLOOKUP(S$5,[1]非R能力!$B$8:$F$558,$D903+1,0)</f>
        <v>73368.568621644255</v>
      </c>
      <c r="T903" s="3">
        <f>INDEX([1]非R能力!$H$9:$H$558,D903)</f>
        <v>74359.2083312342</v>
      </c>
      <c r="U903" s="3">
        <f>IF(INDEX([1]非R能力!$FK$9:$FK$558,D903)=0,0,10)</f>
        <v>10</v>
      </c>
      <c r="V903" s="3">
        <f>IF(INDEX([1]非R能力!$FH$9:$FH$558,D903)=0,0,5000)</f>
        <v>5000</v>
      </c>
      <c r="W903" s="3">
        <f>HLOOKUP(W$5,[2]人物技能基础!$O$3:$Q$553,$D903+1,0)</f>
        <v>3.637142857142857</v>
      </c>
      <c r="X903" s="3">
        <f>HLOOKUP(X$5,[2]人物技能基础!$O$3:$Q$553,$D903+1,0)</f>
        <v>2.0186428571428574</v>
      </c>
      <c r="Y903" s="3">
        <f>HLOOKUP(Y$5,[2]人物技能基础!$O$3:$Q$553,$D903+1,0)</f>
        <v>99.964285714285708</v>
      </c>
      <c r="Z903" s="3">
        <f t="shared" ref="Z903:Z966" si="99">INT(((P903-AB903)*X903+(Y903+T903))*G903*J903*$D$2)</f>
        <v>11320385</v>
      </c>
      <c r="AA903" s="3">
        <f t="shared" ref="AA903:AA966" si="100">IF(H903=0,IF(U903=0,INT(Q903/5),IF(V903=0,INT(Q903/5),INT((V903/U903)/(1/N903*M903)/L903+Q903))),INT((IF(U903=0,0,V903/U903/(1/N903*M903))+O903/H903)/L903+Q903))</f>
        <v>198693</v>
      </c>
      <c r="AB903" s="3">
        <f t="shared" ref="AB903:AB966" si="101">INT(P903*I903)</f>
        <v>74229</v>
      </c>
      <c r="AC903" s="3">
        <f t="shared" ref="AC903:AC966" si="102">INT(K903*S903)</f>
        <v>73368</v>
      </c>
      <c r="AD903" s="3">
        <f t="shared" ref="AD903:AD966" si="103">INT(R903/J903)</f>
        <v>80881</v>
      </c>
    </row>
    <row r="904" spans="1:30" x14ac:dyDescent="0.15">
      <c r="A904" s="3">
        <v>899</v>
      </c>
      <c r="B904" s="3" t="str">
        <f t="shared" si="98"/>
        <v>通天塔899层boss</v>
      </c>
      <c r="C904" s="3">
        <f>INDEX([5]通天塔!$F$47:$F$1046,A904)</f>
        <v>550</v>
      </c>
      <c r="D904" s="3">
        <f t="shared" si="97"/>
        <v>550</v>
      </c>
      <c r="E904" s="3" t="s">
        <v>25</v>
      </c>
      <c r="F904" s="3" t="s">
        <v>26</v>
      </c>
      <c r="G904" s="3">
        <v>30</v>
      </c>
      <c r="H904" s="3">
        <v>30</v>
      </c>
      <c r="I904" s="3">
        <v>0.2</v>
      </c>
      <c r="J904" s="4">
        <v>0.7</v>
      </c>
      <c r="K904" s="4">
        <v>1</v>
      </c>
      <c r="L904" s="4">
        <v>5</v>
      </c>
      <c r="M904" s="3">
        <v>1</v>
      </c>
      <c r="N904" s="3">
        <v>2</v>
      </c>
      <c r="O904" s="3">
        <f>HLOOKUP(O$5,[1]非R能力!$B$8:$F$558,$D904+1,0)</f>
        <v>2674530.2363424227</v>
      </c>
      <c r="P904" s="3">
        <f>HLOOKUP(P$5,[1]非R能力!$B$8:$F$558,$D904+1,0)</f>
        <v>371147.94865448773</v>
      </c>
      <c r="Q904" s="3">
        <f>HLOOKUP(Q$5,[1]非R能力!$B$8:$F$558,$D904+1,0)</f>
        <v>180663.03073300805</v>
      </c>
      <c r="R904" s="3">
        <f>HLOOKUP(R$5,[1]非R能力!$B$8:$F$558,$D904+1,0)</f>
        <v>56616.730527455926</v>
      </c>
      <c r="S904" s="3">
        <f>HLOOKUP(S$5,[1]非R能力!$B$8:$F$558,$D904+1,0)</f>
        <v>73368.568621644255</v>
      </c>
      <c r="T904" s="3">
        <f>INDEX([1]非R能力!$H$9:$H$558,D904)</f>
        <v>74359.2083312342</v>
      </c>
      <c r="U904" s="3">
        <f>IF(INDEX([1]非R能力!$FK$9:$FK$558,D904)=0,0,10)</f>
        <v>10</v>
      </c>
      <c r="V904" s="3">
        <f>IF(INDEX([1]非R能力!$FH$9:$FH$558,D904)=0,0,5000)</f>
        <v>5000</v>
      </c>
      <c r="W904" s="3">
        <f>HLOOKUP(W$5,[2]人物技能基础!$O$3:$Q$553,$D904+1,0)</f>
        <v>3.637142857142857</v>
      </c>
      <c r="X904" s="3">
        <f>HLOOKUP(X$5,[2]人物技能基础!$O$3:$Q$553,$D904+1,0)</f>
        <v>2.0186428571428574</v>
      </c>
      <c r="Y904" s="3">
        <f>HLOOKUP(Y$5,[2]人物技能基础!$O$3:$Q$553,$D904+1,0)</f>
        <v>99.964285714285708</v>
      </c>
      <c r="Z904" s="3">
        <f t="shared" si="99"/>
        <v>11320385</v>
      </c>
      <c r="AA904" s="3">
        <f t="shared" si="100"/>
        <v>198693</v>
      </c>
      <c r="AB904" s="3">
        <f t="shared" si="101"/>
        <v>74229</v>
      </c>
      <c r="AC904" s="3">
        <f t="shared" si="102"/>
        <v>73368</v>
      </c>
      <c r="AD904" s="3">
        <f t="shared" si="103"/>
        <v>80881</v>
      </c>
    </row>
    <row r="905" spans="1:30" x14ac:dyDescent="0.15">
      <c r="A905" s="3">
        <v>900</v>
      </c>
      <c r="B905" s="3" t="str">
        <f t="shared" si="98"/>
        <v>通天塔900层boss</v>
      </c>
      <c r="C905" s="3">
        <f>INDEX([5]通天塔!$F$47:$F$1046,A905)</f>
        <v>550</v>
      </c>
      <c r="D905" s="3">
        <f t="shared" ref="D905:D968" si="104">C905</f>
        <v>550</v>
      </c>
      <c r="E905" s="3" t="s">
        <v>25</v>
      </c>
      <c r="F905" s="3" t="s">
        <v>26</v>
      </c>
      <c r="G905" s="3">
        <v>30</v>
      </c>
      <c r="H905" s="3">
        <v>30</v>
      </c>
      <c r="I905" s="3">
        <v>0.2</v>
      </c>
      <c r="J905" s="4">
        <v>0.7</v>
      </c>
      <c r="K905" s="4">
        <v>1</v>
      </c>
      <c r="L905" s="4">
        <v>5</v>
      </c>
      <c r="M905" s="3">
        <v>1</v>
      </c>
      <c r="N905" s="3">
        <v>2</v>
      </c>
      <c r="O905" s="3">
        <f>HLOOKUP(O$5,[1]非R能力!$B$8:$F$558,$D905+1,0)</f>
        <v>2674530.2363424227</v>
      </c>
      <c r="P905" s="3">
        <f>HLOOKUP(P$5,[1]非R能力!$B$8:$F$558,$D905+1,0)</f>
        <v>371147.94865448773</v>
      </c>
      <c r="Q905" s="3">
        <f>HLOOKUP(Q$5,[1]非R能力!$B$8:$F$558,$D905+1,0)</f>
        <v>180663.03073300805</v>
      </c>
      <c r="R905" s="3">
        <f>HLOOKUP(R$5,[1]非R能力!$B$8:$F$558,$D905+1,0)</f>
        <v>56616.730527455926</v>
      </c>
      <c r="S905" s="3">
        <f>HLOOKUP(S$5,[1]非R能力!$B$8:$F$558,$D905+1,0)</f>
        <v>73368.568621644255</v>
      </c>
      <c r="T905" s="3">
        <f>INDEX([1]非R能力!$H$9:$H$558,D905)</f>
        <v>74359.2083312342</v>
      </c>
      <c r="U905" s="3">
        <f>IF(INDEX([1]非R能力!$FK$9:$FK$558,D905)=0,0,10)</f>
        <v>10</v>
      </c>
      <c r="V905" s="3">
        <f>IF(INDEX([1]非R能力!$FH$9:$FH$558,D905)=0,0,5000)</f>
        <v>5000</v>
      </c>
      <c r="W905" s="3">
        <f>HLOOKUP(W$5,[2]人物技能基础!$O$3:$Q$553,$D905+1,0)</f>
        <v>3.637142857142857</v>
      </c>
      <c r="X905" s="3">
        <f>HLOOKUP(X$5,[2]人物技能基础!$O$3:$Q$553,$D905+1,0)</f>
        <v>2.0186428571428574</v>
      </c>
      <c r="Y905" s="3">
        <f>HLOOKUP(Y$5,[2]人物技能基础!$O$3:$Q$553,$D905+1,0)</f>
        <v>99.964285714285708</v>
      </c>
      <c r="Z905" s="3">
        <f t="shared" si="99"/>
        <v>11320385</v>
      </c>
      <c r="AA905" s="3">
        <f t="shared" si="100"/>
        <v>198693</v>
      </c>
      <c r="AB905" s="3">
        <f t="shared" si="101"/>
        <v>74229</v>
      </c>
      <c r="AC905" s="3">
        <f t="shared" si="102"/>
        <v>73368</v>
      </c>
      <c r="AD905" s="3">
        <f t="shared" si="103"/>
        <v>80881</v>
      </c>
    </row>
    <row r="906" spans="1:30" x14ac:dyDescent="0.15">
      <c r="A906" s="3">
        <v>901</v>
      </c>
      <c r="B906" s="3" t="str">
        <f t="shared" si="98"/>
        <v>通天塔901层boss</v>
      </c>
      <c r="C906" s="3">
        <f>INDEX([5]通天塔!$F$47:$F$1046,A906)</f>
        <v>550</v>
      </c>
      <c r="D906" s="3">
        <f t="shared" si="104"/>
        <v>550</v>
      </c>
      <c r="E906" s="3" t="s">
        <v>25</v>
      </c>
      <c r="F906" s="3" t="s">
        <v>26</v>
      </c>
      <c r="G906" s="3">
        <v>30</v>
      </c>
      <c r="H906" s="3">
        <v>30</v>
      </c>
      <c r="I906" s="3">
        <v>0.2</v>
      </c>
      <c r="J906" s="4">
        <v>0.7</v>
      </c>
      <c r="K906" s="4">
        <v>1</v>
      </c>
      <c r="L906" s="4">
        <v>5</v>
      </c>
      <c r="M906" s="3">
        <v>1</v>
      </c>
      <c r="N906" s="3">
        <v>2</v>
      </c>
      <c r="O906" s="3">
        <f>HLOOKUP(O$5,[1]非R能力!$B$8:$F$558,$D906+1,0)</f>
        <v>2674530.2363424227</v>
      </c>
      <c r="P906" s="3">
        <f>HLOOKUP(P$5,[1]非R能力!$B$8:$F$558,$D906+1,0)</f>
        <v>371147.94865448773</v>
      </c>
      <c r="Q906" s="3">
        <f>HLOOKUP(Q$5,[1]非R能力!$B$8:$F$558,$D906+1,0)</f>
        <v>180663.03073300805</v>
      </c>
      <c r="R906" s="3">
        <f>HLOOKUP(R$5,[1]非R能力!$B$8:$F$558,$D906+1,0)</f>
        <v>56616.730527455926</v>
      </c>
      <c r="S906" s="3">
        <f>HLOOKUP(S$5,[1]非R能力!$B$8:$F$558,$D906+1,0)</f>
        <v>73368.568621644255</v>
      </c>
      <c r="T906" s="3">
        <f>INDEX([1]非R能力!$H$9:$H$558,D906)</f>
        <v>74359.2083312342</v>
      </c>
      <c r="U906" s="3">
        <f>IF(INDEX([1]非R能力!$FK$9:$FK$558,D906)=0,0,10)</f>
        <v>10</v>
      </c>
      <c r="V906" s="3">
        <f>IF(INDEX([1]非R能力!$FH$9:$FH$558,D906)=0,0,5000)</f>
        <v>5000</v>
      </c>
      <c r="W906" s="3">
        <f>HLOOKUP(W$5,[2]人物技能基础!$O$3:$Q$553,$D906+1,0)</f>
        <v>3.637142857142857</v>
      </c>
      <c r="X906" s="3">
        <f>HLOOKUP(X$5,[2]人物技能基础!$O$3:$Q$553,$D906+1,0)</f>
        <v>2.0186428571428574</v>
      </c>
      <c r="Y906" s="3">
        <f>HLOOKUP(Y$5,[2]人物技能基础!$O$3:$Q$553,$D906+1,0)</f>
        <v>99.964285714285708</v>
      </c>
      <c r="Z906" s="3">
        <f t="shared" si="99"/>
        <v>11320385</v>
      </c>
      <c r="AA906" s="3">
        <f t="shared" si="100"/>
        <v>198693</v>
      </c>
      <c r="AB906" s="3">
        <f t="shared" si="101"/>
        <v>74229</v>
      </c>
      <c r="AC906" s="3">
        <f t="shared" si="102"/>
        <v>73368</v>
      </c>
      <c r="AD906" s="3">
        <f t="shared" si="103"/>
        <v>80881</v>
      </c>
    </row>
    <row r="907" spans="1:30" x14ac:dyDescent="0.15">
      <c r="A907" s="3">
        <v>902</v>
      </c>
      <c r="B907" s="3" t="str">
        <f t="shared" si="98"/>
        <v>通天塔902层boss</v>
      </c>
      <c r="C907" s="3">
        <f>INDEX([5]通天塔!$F$47:$F$1046,A907)</f>
        <v>550</v>
      </c>
      <c r="D907" s="3">
        <f t="shared" si="104"/>
        <v>550</v>
      </c>
      <c r="E907" s="3" t="s">
        <v>25</v>
      </c>
      <c r="F907" s="3" t="s">
        <v>26</v>
      </c>
      <c r="G907" s="3">
        <v>30</v>
      </c>
      <c r="H907" s="3">
        <v>30</v>
      </c>
      <c r="I907" s="3">
        <v>0.2</v>
      </c>
      <c r="J907" s="4">
        <v>0.7</v>
      </c>
      <c r="K907" s="4">
        <v>1</v>
      </c>
      <c r="L907" s="4">
        <v>5</v>
      </c>
      <c r="M907" s="3">
        <v>1</v>
      </c>
      <c r="N907" s="3">
        <v>2</v>
      </c>
      <c r="O907" s="3">
        <f>HLOOKUP(O$5,[1]非R能力!$B$8:$F$558,$D907+1,0)</f>
        <v>2674530.2363424227</v>
      </c>
      <c r="P907" s="3">
        <f>HLOOKUP(P$5,[1]非R能力!$B$8:$F$558,$D907+1,0)</f>
        <v>371147.94865448773</v>
      </c>
      <c r="Q907" s="3">
        <f>HLOOKUP(Q$5,[1]非R能力!$B$8:$F$558,$D907+1,0)</f>
        <v>180663.03073300805</v>
      </c>
      <c r="R907" s="3">
        <f>HLOOKUP(R$5,[1]非R能力!$B$8:$F$558,$D907+1,0)</f>
        <v>56616.730527455926</v>
      </c>
      <c r="S907" s="3">
        <f>HLOOKUP(S$5,[1]非R能力!$B$8:$F$558,$D907+1,0)</f>
        <v>73368.568621644255</v>
      </c>
      <c r="T907" s="3">
        <f>INDEX([1]非R能力!$H$9:$H$558,D907)</f>
        <v>74359.2083312342</v>
      </c>
      <c r="U907" s="3">
        <f>IF(INDEX([1]非R能力!$FK$9:$FK$558,D907)=0,0,10)</f>
        <v>10</v>
      </c>
      <c r="V907" s="3">
        <f>IF(INDEX([1]非R能力!$FH$9:$FH$558,D907)=0,0,5000)</f>
        <v>5000</v>
      </c>
      <c r="W907" s="3">
        <f>HLOOKUP(W$5,[2]人物技能基础!$O$3:$Q$553,$D907+1,0)</f>
        <v>3.637142857142857</v>
      </c>
      <c r="X907" s="3">
        <f>HLOOKUP(X$5,[2]人物技能基础!$O$3:$Q$553,$D907+1,0)</f>
        <v>2.0186428571428574</v>
      </c>
      <c r="Y907" s="3">
        <f>HLOOKUP(Y$5,[2]人物技能基础!$O$3:$Q$553,$D907+1,0)</f>
        <v>99.964285714285708</v>
      </c>
      <c r="Z907" s="3">
        <f t="shared" si="99"/>
        <v>11320385</v>
      </c>
      <c r="AA907" s="3">
        <f t="shared" si="100"/>
        <v>198693</v>
      </c>
      <c r="AB907" s="3">
        <f t="shared" si="101"/>
        <v>74229</v>
      </c>
      <c r="AC907" s="3">
        <f t="shared" si="102"/>
        <v>73368</v>
      </c>
      <c r="AD907" s="3">
        <f t="shared" si="103"/>
        <v>80881</v>
      </c>
    </row>
    <row r="908" spans="1:30" x14ac:dyDescent="0.15">
      <c r="A908" s="3">
        <v>903</v>
      </c>
      <c r="B908" s="3" t="str">
        <f t="shared" si="98"/>
        <v>通天塔903层boss</v>
      </c>
      <c r="C908" s="3">
        <f>INDEX([5]通天塔!$F$47:$F$1046,A908)</f>
        <v>550</v>
      </c>
      <c r="D908" s="3">
        <f t="shared" si="104"/>
        <v>550</v>
      </c>
      <c r="E908" s="3" t="s">
        <v>25</v>
      </c>
      <c r="F908" s="3" t="s">
        <v>26</v>
      </c>
      <c r="G908" s="3">
        <v>30</v>
      </c>
      <c r="H908" s="3">
        <v>30</v>
      </c>
      <c r="I908" s="3">
        <v>0.2</v>
      </c>
      <c r="J908" s="4">
        <v>0.7</v>
      </c>
      <c r="K908" s="4">
        <v>1</v>
      </c>
      <c r="L908" s="4">
        <v>5</v>
      </c>
      <c r="M908" s="3">
        <v>1</v>
      </c>
      <c r="N908" s="3">
        <v>2</v>
      </c>
      <c r="O908" s="3">
        <f>HLOOKUP(O$5,[1]非R能力!$B$8:$F$558,$D908+1,0)</f>
        <v>2674530.2363424227</v>
      </c>
      <c r="P908" s="3">
        <f>HLOOKUP(P$5,[1]非R能力!$B$8:$F$558,$D908+1,0)</f>
        <v>371147.94865448773</v>
      </c>
      <c r="Q908" s="3">
        <f>HLOOKUP(Q$5,[1]非R能力!$B$8:$F$558,$D908+1,0)</f>
        <v>180663.03073300805</v>
      </c>
      <c r="R908" s="3">
        <f>HLOOKUP(R$5,[1]非R能力!$B$8:$F$558,$D908+1,0)</f>
        <v>56616.730527455926</v>
      </c>
      <c r="S908" s="3">
        <f>HLOOKUP(S$5,[1]非R能力!$B$8:$F$558,$D908+1,0)</f>
        <v>73368.568621644255</v>
      </c>
      <c r="T908" s="3">
        <f>INDEX([1]非R能力!$H$9:$H$558,D908)</f>
        <v>74359.2083312342</v>
      </c>
      <c r="U908" s="3">
        <f>IF(INDEX([1]非R能力!$FK$9:$FK$558,D908)=0,0,10)</f>
        <v>10</v>
      </c>
      <c r="V908" s="3">
        <f>IF(INDEX([1]非R能力!$FH$9:$FH$558,D908)=0,0,5000)</f>
        <v>5000</v>
      </c>
      <c r="W908" s="3">
        <f>HLOOKUP(W$5,[2]人物技能基础!$O$3:$Q$553,$D908+1,0)</f>
        <v>3.637142857142857</v>
      </c>
      <c r="X908" s="3">
        <f>HLOOKUP(X$5,[2]人物技能基础!$O$3:$Q$553,$D908+1,0)</f>
        <v>2.0186428571428574</v>
      </c>
      <c r="Y908" s="3">
        <f>HLOOKUP(Y$5,[2]人物技能基础!$O$3:$Q$553,$D908+1,0)</f>
        <v>99.964285714285708</v>
      </c>
      <c r="Z908" s="3">
        <f t="shared" si="99"/>
        <v>11320385</v>
      </c>
      <c r="AA908" s="3">
        <f t="shared" si="100"/>
        <v>198693</v>
      </c>
      <c r="AB908" s="3">
        <f t="shared" si="101"/>
        <v>74229</v>
      </c>
      <c r="AC908" s="3">
        <f t="shared" si="102"/>
        <v>73368</v>
      </c>
      <c r="AD908" s="3">
        <f t="shared" si="103"/>
        <v>80881</v>
      </c>
    </row>
    <row r="909" spans="1:30" x14ac:dyDescent="0.15">
      <c r="A909" s="3">
        <v>904</v>
      </c>
      <c r="B909" s="3" t="str">
        <f t="shared" si="98"/>
        <v>通天塔904层boss</v>
      </c>
      <c r="C909" s="3">
        <f>INDEX([5]通天塔!$F$47:$F$1046,A909)</f>
        <v>550</v>
      </c>
      <c r="D909" s="3">
        <f t="shared" si="104"/>
        <v>550</v>
      </c>
      <c r="E909" s="3" t="s">
        <v>25</v>
      </c>
      <c r="F909" s="3" t="s">
        <v>26</v>
      </c>
      <c r="G909" s="3">
        <v>30</v>
      </c>
      <c r="H909" s="3">
        <v>30</v>
      </c>
      <c r="I909" s="3">
        <v>0.2</v>
      </c>
      <c r="J909" s="4">
        <v>0.7</v>
      </c>
      <c r="K909" s="4">
        <v>1</v>
      </c>
      <c r="L909" s="4">
        <v>5</v>
      </c>
      <c r="M909" s="3">
        <v>1</v>
      </c>
      <c r="N909" s="3">
        <v>2</v>
      </c>
      <c r="O909" s="3">
        <f>HLOOKUP(O$5,[1]非R能力!$B$8:$F$558,$D909+1,0)</f>
        <v>2674530.2363424227</v>
      </c>
      <c r="P909" s="3">
        <f>HLOOKUP(P$5,[1]非R能力!$B$8:$F$558,$D909+1,0)</f>
        <v>371147.94865448773</v>
      </c>
      <c r="Q909" s="3">
        <f>HLOOKUP(Q$5,[1]非R能力!$B$8:$F$558,$D909+1,0)</f>
        <v>180663.03073300805</v>
      </c>
      <c r="R909" s="3">
        <f>HLOOKUP(R$5,[1]非R能力!$B$8:$F$558,$D909+1,0)</f>
        <v>56616.730527455926</v>
      </c>
      <c r="S909" s="3">
        <f>HLOOKUP(S$5,[1]非R能力!$B$8:$F$558,$D909+1,0)</f>
        <v>73368.568621644255</v>
      </c>
      <c r="T909" s="3">
        <f>INDEX([1]非R能力!$H$9:$H$558,D909)</f>
        <v>74359.2083312342</v>
      </c>
      <c r="U909" s="3">
        <f>IF(INDEX([1]非R能力!$FK$9:$FK$558,D909)=0,0,10)</f>
        <v>10</v>
      </c>
      <c r="V909" s="3">
        <f>IF(INDEX([1]非R能力!$FH$9:$FH$558,D909)=0,0,5000)</f>
        <v>5000</v>
      </c>
      <c r="W909" s="3">
        <f>HLOOKUP(W$5,[2]人物技能基础!$O$3:$Q$553,$D909+1,0)</f>
        <v>3.637142857142857</v>
      </c>
      <c r="X909" s="3">
        <f>HLOOKUP(X$5,[2]人物技能基础!$O$3:$Q$553,$D909+1,0)</f>
        <v>2.0186428571428574</v>
      </c>
      <c r="Y909" s="3">
        <f>HLOOKUP(Y$5,[2]人物技能基础!$O$3:$Q$553,$D909+1,0)</f>
        <v>99.964285714285708</v>
      </c>
      <c r="Z909" s="3">
        <f t="shared" si="99"/>
        <v>11320385</v>
      </c>
      <c r="AA909" s="3">
        <f t="shared" si="100"/>
        <v>198693</v>
      </c>
      <c r="AB909" s="3">
        <f t="shared" si="101"/>
        <v>74229</v>
      </c>
      <c r="AC909" s="3">
        <f t="shared" si="102"/>
        <v>73368</v>
      </c>
      <c r="AD909" s="3">
        <f t="shared" si="103"/>
        <v>80881</v>
      </c>
    </row>
    <row r="910" spans="1:30" x14ac:dyDescent="0.15">
      <c r="A910" s="3">
        <v>905</v>
      </c>
      <c r="B910" s="3" t="str">
        <f t="shared" si="98"/>
        <v>通天塔905层boss</v>
      </c>
      <c r="C910" s="3">
        <f>INDEX([5]通天塔!$F$47:$F$1046,A910)</f>
        <v>550</v>
      </c>
      <c r="D910" s="3">
        <f t="shared" si="104"/>
        <v>550</v>
      </c>
      <c r="E910" s="3" t="s">
        <v>25</v>
      </c>
      <c r="F910" s="3" t="s">
        <v>26</v>
      </c>
      <c r="G910" s="3">
        <v>30</v>
      </c>
      <c r="H910" s="3">
        <v>30</v>
      </c>
      <c r="I910" s="3">
        <v>0.2</v>
      </c>
      <c r="J910" s="4">
        <v>0.7</v>
      </c>
      <c r="K910" s="4">
        <v>1</v>
      </c>
      <c r="L910" s="4">
        <v>5</v>
      </c>
      <c r="M910" s="3">
        <v>1</v>
      </c>
      <c r="N910" s="3">
        <v>2</v>
      </c>
      <c r="O910" s="3">
        <f>HLOOKUP(O$5,[1]非R能力!$B$8:$F$558,$D910+1,0)</f>
        <v>2674530.2363424227</v>
      </c>
      <c r="P910" s="3">
        <f>HLOOKUP(P$5,[1]非R能力!$B$8:$F$558,$D910+1,0)</f>
        <v>371147.94865448773</v>
      </c>
      <c r="Q910" s="3">
        <f>HLOOKUP(Q$5,[1]非R能力!$B$8:$F$558,$D910+1,0)</f>
        <v>180663.03073300805</v>
      </c>
      <c r="R910" s="3">
        <f>HLOOKUP(R$5,[1]非R能力!$B$8:$F$558,$D910+1,0)</f>
        <v>56616.730527455926</v>
      </c>
      <c r="S910" s="3">
        <f>HLOOKUP(S$5,[1]非R能力!$B$8:$F$558,$D910+1,0)</f>
        <v>73368.568621644255</v>
      </c>
      <c r="T910" s="3">
        <f>INDEX([1]非R能力!$H$9:$H$558,D910)</f>
        <v>74359.2083312342</v>
      </c>
      <c r="U910" s="3">
        <f>IF(INDEX([1]非R能力!$FK$9:$FK$558,D910)=0,0,10)</f>
        <v>10</v>
      </c>
      <c r="V910" s="3">
        <f>IF(INDEX([1]非R能力!$FH$9:$FH$558,D910)=0,0,5000)</f>
        <v>5000</v>
      </c>
      <c r="W910" s="3">
        <f>HLOOKUP(W$5,[2]人物技能基础!$O$3:$Q$553,$D910+1,0)</f>
        <v>3.637142857142857</v>
      </c>
      <c r="X910" s="3">
        <f>HLOOKUP(X$5,[2]人物技能基础!$O$3:$Q$553,$D910+1,0)</f>
        <v>2.0186428571428574</v>
      </c>
      <c r="Y910" s="3">
        <f>HLOOKUP(Y$5,[2]人物技能基础!$O$3:$Q$553,$D910+1,0)</f>
        <v>99.964285714285708</v>
      </c>
      <c r="Z910" s="3">
        <f t="shared" si="99"/>
        <v>11320385</v>
      </c>
      <c r="AA910" s="3">
        <f t="shared" si="100"/>
        <v>198693</v>
      </c>
      <c r="AB910" s="3">
        <f t="shared" si="101"/>
        <v>74229</v>
      </c>
      <c r="AC910" s="3">
        <f t="shared" si="102"/>
        <v>73368</v>
      </c>
      <c r="AD910" s="3">
        <f t="shared" si="103"/>
        <v>80881</v>
      </c>
    </row>
    <row r="911" spans="1:30" x14ac:dyDescent="0.15">
      <c r="A911" s="3">
        <v>906</v>
      </c>
      <c r="B911" s="3" t="str">
        <f t="shared" si="98"/>
        <v>通天塔906层boss</v>
      </c>
      <c r="C911" s="3">
        <f>INDEX([5]通天塔!$F$47:$F$1046,A911)</f>
        <v>550</v>
      </c>
      <c r="D911" s="3">
        <f t="shared" si="104"/>
        <v>550</v>
      </c>
      <c r="E911" s="3" t="s">
        <v>25</v>
      </c>
      <c r="F911" s="3" t="s">
        <v>26</v>
      </c>
      <c r="G911" s="3">
        <v>30</v>
      </c>
      <c r="H911" s="3">
        <v>30</v>
      </c>
      <c r="I911" s="3">
        <v>0.2</v>
      </c>
      <c r="J911" s="4">
        <v>0.7</v>
      </c>
      <c r="K911" s="4">
        <v>1</v>
      </c>
      <c r="L911" s="4">
        <v>5</v>
      </c>
      <c r="M911" s="3">
        <v>1</v>
      </c>
      <c r="N911" s="3">
        <v>2</v>
      </c>
      <c r="O911" s="3">
        <f>HLOOKUP(O$5,[1]非R能力!$B$8:$F$558,$D911+1,0)</f>
        <v>2674530.2363424227</v>
      </c>
      <c r="P911" s="3">
        <f>HLOOKUP(P$5,[1]非R能力!$B$8:$F$558,$D911+1,0)</f>
        <v>371147.94865448773</v>
      </c>
      <c r="Q911" s="3">
        <f>HLOOKUP(Q$5,[1]非R能力!$B$8:$F$558,$D911+1,0)</f>
        <v>180663.03073300805</v>
      </c>
      <c r="R911" s="3">
        <f>HLOOKUP(R$5,[1]非R能力!$B$8:$F$558,$D911+1,0)</f>
        <v>56616.730527455926</v>
      </c>
      <c r="S911" s="3">
        <f>HLOOKUP(S$5,[1]非R能力!$B$8:$F$558,$D911+1,0)</f>
        <v>73368.568621644255</v>
      </c>
      <c r="T911" s="3">
        <f>INDEX([1]非R能力!$H$9:$H$558,D911)</f>
        <v>74359.2083312342</v>
      </c>
      <c r="U911" s="3">
        <f>IF(INDEX([1]非R能力!$FK$9:$FK$558,D911)=0,0,10)</f>
        <v>10</v>
      </c>
      <c r="V911" s="3">
        <f>IF(INDEX([1]非R能力!$FH$9:$FH$558,D911)=0,0,5000)</f>
        <v>5000</v>
      </c>
      <c r="W911" s="3">
        <f>HLOOKUP(W$5,[2]人物技能基础!$O$3:$Q$553,$D911+1,0)</f>
        <v>3.637142857142857</v>
      </c>
      <c r="X911" s="3">
        <f>HLOOKUP(X$5,[2]人物技能基础!$O$3:$Q$553,$D911+1,0)</f>
        <v>2.0186428571428574</v>
      </c>
      <c r="Y911" s="3">
        <f>HLOOKUP(Y$5,[2]人物技能基础!$O$3:$Q$553,$D911+1,0)</f>
        <v>99.964285714285708</v>
      </c>
      <c r="Z911" s="3">
        <f t="shared" si="99"/>
        <v>11320385</v>
      </c>
      <c r="AA911" s="3">
        <f t="shared" si="100"/>
        <v>198693</v>
      </c>
      <c r="AB911" s="3">
        <f t="shared" si="101"/>
        <v>74229</v>
      </c>
      <c r="AC911" s="3">
        <f t="shared" si="102"/>
        <v>73368</v>
      </c>
      <c r="AD911" s="3">
        <f t="shared" si="103"/>
        <v>80881</v>
      </c>
    </row>
    <row r="912" spans="1:30" x14ac:dyDescent="0.15">
      <c r="A912" s="3">
        <v>907</v>
      </c>
      <c r="B912" s="3" t="str">
        <f t="shared" si="98"/>
        <v>通天塔907层boss</v>
      </c>
      <c r="C912" s="3">
        <f>INDEX([5]通天塔!$F$47:$F$1046,A912)</f>
        <v>550</v>
      </c>
      <c r="D912" s="3">
        <f t="shared" si="104"/>
        <v>550</v>
      </c>
      <c r="E912" s="3" t="s">
        <v>25</v>
      </c>
      <c r="F912" s="3" t="s">
        <v>26</v>
      </c>
      <c r="G912" s="3">
        <v>30</v>
      </c>
      <c r="H912" s="3">
        <v>30</v>
      </c>
      <c r="I912" s="3">
        <v>0.2</v>
      </c>
      <c r="J912" s="4">
        <v>0.7</v>
      </c>
      <c r="K912" s="4">
        <v>1</v>
      </c>
      <c r="L912" s="4">
        <v>5</v>
      </c>
      <c r="M912" s="3">
        <v>1</v>
      </c>
      <c r="N912" s="3">
        <v>2</v>
      </c>
      <c r="O912" s="3">
        <f>HLOOKUP(O$5,[1]非R能力!$B$8:$F$558,$D912+1,0)</f>
        <v>2674530.2363424227</v>
      </c>
      <c r="P912" s="3">
        <f>HLOOKUP(P$5,[1]非R能力!$B$8:$F$558,$D912+1,0)</f>
        <v>371147.94865448773</v>
      </c>
      <c r="Q912" s="3">
        <f>HLOOKUP(Q$5,[1]非R能力!$B$8:$F$558,$D912+1,0)</f>
        <v>180663.03073300805</v>
      </c>
      <c r="R912" s="3">
        <f>HLOOKUP(R$5,[1]非R能力!$B$8:$F$558,$D912+1,0)</f>
        <v>56616.730527455926</v>
      </c>
      <c r="S912" s="3">
        <f>HLOOKUP(S$5,[1]非R能力!$B$8:$F$558,$D912+1,0)</f>
        <v>73368.568621644255</v>
      </c>
      <c r="T912" s="3">
        <f>INDEX([1]非R能力!$H$9:$H$558,D912)</f>
        <v>74359.2083312342</v>
      </c>
      <c r="U912" s="3">
        <f>IF(INDEX([1]非R能力!$FK$9:$FK$558,D912)=0,0,10)</f>
        <v>10</v>
      </c>
      <c r="V912" s="3">
        <f>IF(INDEX([1]非R能力!$FH$9:$FH$558,D912)=0,0,5000)</f>
        <v>5000</v>
      </c>
      <c r="W912" s="3">
        <f>HLOOKUP(W$5,[2]人物技能基础!$O$3:$Q$553,$D912+1,0)</f>
        <v>3.637142857142857</v>
      </c>
      <c r="X912" s="3">
        <f>HLOOKUP(X$5,[2]人物技能基础!$O$3:$Q$553,$D912+1,0)</f>
        <v>2.0186428571428574</v>
      </c>
      <c r="Y912" s="3">
        <f>HLOOKUP(Y$5,[2]人物技能基础!$O$3:$Q$553,$D912+1,0)</f>
        <v>99.964285714285708</v>
      </c>
      <c r="Z912" s="3">
        <f t="shared" si="99"/>
        <v>11320385</v>
      </c>
      <c r="AA912" s="3">
        <f t="shared" si="100"/>
        <v>198693</v>
      </c>
      <c r="AB912" s="3">
        <f t="shared" si="101"/>
        <v>74229</v>
      </c>
      <c r="AC912" s="3">
        <f t="shared" si="102"/>
        <v>73368</v>
      </c>
      <c r="AD912" s="3">
        <f t="shared" si="103"/>
        <v>80881</v>
      </c>
    </row>
    <row r="913" spans="1:30" x14ac:dyDescent="0.15">
      <c r="A913" s="3">
        <v>908</v>
      </c>
      <c r="B913" s="3" t="str">
        <f t="shared" si="98"/>
        <v>通天塔908层boss</v>
      </c>
      <c r="C913" s="3">
        <f>INDEX([5]通天塔!$F$47:$F$1046,A913)</f>
        <v>550</v>
      </c>
      <c r="D913" s="3">
        <f t="shared" si="104"/>
        <v>550</v>
      </c>
      <c r="E913" s="3" t="s">
        <v>25</v>
      </c>
      <c r="F913" s="3" t="s">
        <v>26</v>
      </c>
      <c r="G913" s="3">
        <v>30</v>
      </c>
      <c r="H913" s="3">
        <v>30</v>
      </c>
      <c r="I913" s="3">
        <v>0.2</v>
      </c>
      <c r="J913" s="4">
        <v>0.7</v>
      </c>
      <c r="K913" s="4">
        <v>1</v>
      </c>
      <c r="L913" s="4">
        <v>5</v>
      </c>
      <c r="M913" s="3">
        <v>1</v>
      </c>
      <c r="N913" s="3">
        <v>2</v>
      </c>
      <c r="O913" s="3">
        <f>HLOOKUP(O$5,[1]非R能力!$B$8:$F$558,$D913+1,0)</f>
        <v>2674530.2363424227</v>
      </c>
      <c r="P913" s="3">
        <f>HLOOKUP(P$5,[1]非R能力!$B$8:$F$558,$D913+1,0)</f>
        <v>371147.94865448773</v>
      </c>
      <c r="Q913" s="3">
        <f>HLOOKUP(Q$5,[1]非R能力!$B$8:$F$558,$D913+1,0)</f>
        <v>180663.03073300805</v>
      </c>
      <c r="R913" s="3">
        <f>HLOOKUP(R$5,[1]非R能力!$B$8:$F$558,$D913+1,0)</f>
        <v>56616.730527455926</v>
      </c>
      <c r="S913" s="3">
        <f>HLOOKUP(S$5,[1]非R能力!$B$8:$F$558,$D913+1,0)</f>
        <v>73368.568621644255</v>
      </c>
      <c r="T913" s="3">
        <f>INDEX([1]非R能力!$H$9:$H$558,D913)</f>
        <v>74359.2083312342</v>
      </c>
      <c r="U913" s="3">
        <f>IF(INDEX([1]非R能力!$FK$9:$FK$558,D913)=0,0,10)</f>
        <v>10</v>
      </c>
      <c r="V913" s="3">
        <f>IF(INDEX([1]非R能力!$FH$9:$FH$558,D913)=0,0,5000)</f>
        <v>5000</v>
      </c>
      <c r="W913" s="3">
        <f>HLOOKUP(W$5,[2]人物技能基础!$O$3:$Q$553,$D913+1,0)</f>
        <v>3.637142857142857</v>
      </c>
      <c r="X913" s="3">
        <f>HLOOKUP(X$5,[2]人物技能基础!$O$3:$Q$553,$D913+1,0)</f>
        <v>2.0186428571428574</v>
      </c>
      <c r="Y913" s="3">
        <f>HLOOKUP(Y$5,[2]人物技能基础!$O$3:$Q$553,$D913+1,0)</f>
        <v>99.964285714285708</v>
      </c>
      <c r="Z913" s="3">
        <f t="shared" si="99"/>
        <v>11320385</v>
      </c>
      <c r="AA913" s="3">
        <f t="shared" si="100"/>
        <v>198693</v>
      </c>
      <c r="AB913" s="3">
        <f t="shared" si="101"/>
        <v>74229</v>
      </c>
      <c r="AC913" s="3">
        <f t="shared" si="102"/>
        <v>73368</v>
      </c>
      <c r="AD913" s="3">
        <f t="shared" si="103"/>
        <v>80881</v>
      </c>
    </row>
    <row r="914" spans="1:30" x14ac:dyDescent="0.15">
      <c r="A914" s="3">
        <v>909</v>
      </c>
      <c r="B914" s="3" t="str">
        <f t="shared" si="98"/>
        <v>通天塔909层boss</v>
      </c>
      <c r="C914" s="3">
        <f>INDEX([5]通天塔!$F$47:$F$1046,A914)</f>
        <v>550</v>
      </c>
      <c r="D914" s="3">
        <f t="shared" si="104"/>
        <v>550</v>
      </c>
      <c r="E914" s="3" t="s">
        <v>25</v>
      </c>
      <c r="F914" s="3" t="s">
        <v>26</v>
      </c>
      <c r="G914" s="3">
        <v>30</v>
      </c>
      <c r="H914" s="3">
        <v>30</v>
      </c>
      <c r="I914" s="3">
        <v>0.2</v>
      </c>
      <c r="J914" s="4">
        <v>0.7</v>
      </c>
      <c r="K914" s="4">
        <v>1</v>
      </c>
      <c r="L914" s="4">
        <v>5</v>
      </c>
      <c r="M914" s="3">
        <v>1</v>
      </c>
      <c r="N914" s="3">
        <v>2</v>
      </c>
      <c r="O914" s="3">
        <f>HLOOKUP(O$5,[1]非R能力!$B$8:$F$558,$D914+1,0)</f>
        <v>2674530.2363424227</v>
      </c>
      <c r="P914" s="3">
        <f>HLOOKUP(P$5,[1]非R能力!$B$8:$F$558,$D914+1,0)</f>
        <v>371147.94865448773</v>
      </c>
      <c r="Q914" s="3">
        <f>HLOOKUP(Q$5,[1]非R能力!$B$8:$F$558,$D914+1,0)</f>
        <v>180663.03073300805</v>
      </c>
      <c r="R914" s="3">
        <f>HLOOKUP(R$5,[1]非R能力!$B$8:$F$558,$D914+1,0)</f>
        <v>56616.730527455926</v>
      </c>
      <c r="S914" s="3">
        <f>HLOOKUP(S$5,[1]非R能力!$B$8:$F$558,$D914+1,0)</f>
        <v>73368.568621644255</v>
      </c>
      <c r="T914" s="3">
        <f>INDEX([1]非R能力!$H$9:$H$558,D914)</f>
        <v>74359.2083312342</v>
      </c>
      <c r="U914" s="3">
        <f>IF(INDEX([1]非R能力!$FK$9:$FK$558,D914)=0,0,10)</f>
        <v>10</v>
      </c>
      <c r="V914" s="3">
        <f>IF(INDEX([1]非R能力!$FH$9:$FH$558,D914)=0,0,5000)</f>
        <v>5000</v>
      </c>
      <c r="W914" s="3">
        <f>HLOOKUP(W$5,[2]人物技能基础!$O$3:$Q$553,$D914+1,0)</f>
        <v>3.637142857142857</v>
      </c>
      <c r="X914" s="3">
        <f>HLOOKUP(X$5,[2]人物技能基础!$O$3:$Q$553,$D914+1,0)</f>
        <v>2.0186428571428574</v>
      </c>
      <c r="Y914" s="3">
        <f>HLOOKUP(Y$5,[2]人物技能基础!$O$3:$Q$553,$D914+1,0)</f>
        <v>99.964285714285708</v>
      </c>
      <c r="Z914" s="3">
        <f t="shared" si="99"/>
        <v>11320385</v>
      </c>
      <c r="AA914" s="3">
        <f t="shared" si="100"/>
        <v>198693</v>
      </c>
      <c r="AB914" s="3">
        <f t="shared" si="101"/>
        <v>74229</v>
      </c>
      <c r="AC914" s="3">
        <f t="shared" si="102"/>
        <v>73368</v>
      </c>
      <c r="AD914" s="3">
        <f t="shared" si="103"/>
        <v>80881</v>
      </c>
    </row>
    <row r="915" spans="1:30" x14ac:dyDescent="0.15">
      <c r="A915" s="3">
        <v>910</v>
      </c>
      <c r="B915" s="3" t="str">
        <f t="shared" si="98"/>
        <v>通天塔910层boss</v>
      </c>
      <c r="C915" s="3">
        <f>INDEX([5]通天塔!$F$47:$F$1046,A915)</f>
        <v>550</v>
      </c>
      <c r="D915" s="3">
        <f t="shared" si="104"/>
        <v>550</v>
      </c>
      <c r="E915" s="3" t="s">
        <v>25</v>
      </c>
      <c r="F915" s="3" t="s">
        <v>26</v>
      </c>
      <c r="G915" s="3">
        <v>30</v>
      </c>
      <c r="H915" s="3">
        <v>30</v>
      </c>
      <c r="I915" s="3">
        <v>0.2</v>
      </c>
      <c r="J915" s="4">
        <v>0.7</v>
      </c>
      <c r="K915" s="4">
        <v>1</v>
      </c>
      <c r="L915" s="4">
        <v>5</v>
      </c>
      <c r="M915" s="3">
        <v>1</v>
      </c>
      <c r="N915" s="3">
        <v>2</v>
      </c>
      <c r="O915" s="3">
        <f>HLOOKUP(O$5,[1]非R能力!$B$8:$F$558,$D915+1,0)</f>
        <v>2674530.2363424227</v>
      </c>
      <c r="P915" s="3">
        <f>HLOOKUP(P$5,[1]非R能力!$B$8:$F$558,$D915+1,0)</f>
        <v>371147.94865448773</v>
      </c>
      <c r="Q915" s="3">
        <f>HLOOKUP(Q$5,[1]非R能力!$B$8:$F$558,$D915+1,0)</f>
        <v>180663.03073300805</v>
      </c>
      <c r="R915" s="3">
        <f>HLOOKUP(R$5,[1]非R能力!$B$8:$F$558,$D915+1,0)</f>
        <v>56616.730527455926</v>
      </c>
      <c r="S915" s="3">
        <f>HLOOKUP(S$5,[1]非R能力!$B$8:$F$558,$D915+1,0)</f>
        <v>73368.568621644255</v>
      </c>
      <c r="T915" s="3">
        <f>INDEX([1]非R能力!$H$9:$H$558,D915)</f>
        <v>74359.2083312342</v>
      </c>
      <c r="U915" s="3">
        <f>IF(INDEX([1]非R能力!$FK$9:$FK$558,D915)=0,0,10)</f>
        <v>10</v>
      </c>
      <c r="V915" s="3">
        <f>IF(INDEX([1]非R能力!$FH$9:$FH$558,D915)=0,0,5000)</f>
        <v>5000</v>
      </c>
      <c r="W915" s="3">
        <f>HLOOKUP(W$5,[2]人物技能基础!$O$3:$Q$553,$D915+1,0)</f>
        <v>3.637142857142857</v>
      </c>
      <c r="X915" s="3">
        <f>HLOOKUP(X$5,[2]人物技能基础!$O$3:$Q$553,$D915+1,0)</f>
        <v>2.0186428571428574</v>
      </c>
      <c r="Y915" s="3">
        <f>HLOOKUP(Y$5,[2]人物技能基础!$O$3:$Q$553,$D915+1,0)</f>
        <v>99.964285714285708</v>
      </c>
      <c r="Z915" s="3">
        <f t="shared" si="99"/>
        <v>11320385</v>
      </c>
      <c r="AA915" s="3">
        <f t="shared" si="100"/>
        <v>198693</v>
      </c>
      <c r="AB915" s="3">
        <f t="shared" si="101"/>
        <v>74229</v>
      </c>
      <c r="AC915" s="3">
        <f t="shared" si="102"/>
        <v>73368</v>
      </c>
      <c r="AD915" s="3">
        <f t="shared" si="103"/>
        <v>80881</v>
      </c>
    </row>
    <row r="916" spans="1:30" x14ac:dyDescent="0.15">
      <c r="A916" s="3">
        <v>911</v>
      </c>
      <c r="B916" s="3" t="str">
        <f t="shared" si="98"/>
        <v>通天塔911层boss</v>
      </c>
      <c r="C916" s="3">
        <f>INDEX([5]通天塔!$F$47:$F$1046,A916)</f>
        <v>550</v>
      </c>
      <c r="D916" s="3">
        <f t="shared" si="104"/>
        <v>550</v>
      </c>
      <c r="E916" s="3" t="s">
        <v>25</v>
      </c>
      <c r="F916" s="3" t="s">
        <v>26</v>
      </c>
      <c r="G916" s="3">
        <v>30</v>
      </c>
      <c r="H916" s="3">
        <v>30</v>
      </c>
      <c r="I916" s="3">
        <v>0.2</v>
      </c>
      <c r="J916" s="4">
        <v>0.7</v>
      </c>
      <c r="K916" s="4">
        <v>1</v>
      </c>
      <c r="L916" s="4">
        <v>5</v>
      </c>
      <c r="M916" s="3">
        <v>1</v>
      </c>
      <c r="N916" s="3">
        <v>2</v>
      </c>
      <c r="O916" s="3">
        <f>HLOOKUP(O$5,[1]非R能力!$B$8:$F$558,$D916+1,0)</f>
        <v>2674530.2363424227</v>
      </c>
      <c r="P916" s="3">
        <f>HLOOKUP(P$5,[1]非R能力!$B$8:$F$558,$D916+1,0)</f>
        <v>371147.94865448773</v>
      </c>
      <c r="Q916" s="3">
        <f>HLOOKUP(Q$5,[1]非R能力!$B$8:$F$558,$D916+1,0)</f>
        <v>180663.03073300805</v>
      </c>
      <c r="R916" s="3">
        <f>HLOOKUP(R$5,[1]非R能力!$B$8:$F$558,$D916+1,0)</f>
        <v>56616.730527455926</v>
      </c>
      <c r="S916" s="3">
        <f>HLOOKUP(S$5,[1]非R能力!$B$8:$F$558,$D916+1,0)</f>
        <v>73368.568621644255</v>
      </c>
      <c r="T916" s="3">
        <f>INDEX([1]非R能力!$H$9:$H$558,D916)</f>
        <v>74359.2083312342</v>
      </c>
      <c r="U916" s="3">
        <f>IF(INDEX([1]非R能力!$FK$9:$FK$558,D916)=0,0,10)</f>
        <v>10</v>
      </c>
      <c r="V916" s="3">
        <f>IF(INDEX([1]非R能力!$FH$9:$FH$558,D916)=0,0,5000)</f>
        <v>5000</v>
      </c>
      <c r="W916" s="3">
        <f>HLOOKUP(W$5,[2]人物技能基础!$O$3:$Q$553,$D916+1,0)</f>
        <v>3.637142857142857</v>
      </c>
      <c r="X916" s="3">
        <f>HLOOKUP(X$5,[2]人物技能基础!$O$3:$Q$553,$D916+1,0)</f>
        <v>2.0186428571428574</v>
      </c>
      <c r="Y916" s="3">
        <f>HLOOKUP(Y$5,[2]人物技能基础!$O$3:$Q$553,$D916+1,0)</f>
        <v>99.964285714285708</v>
      </c>
      <c r="Z916" s="3">
        <f t="shared" si="99"/>
        <v>11320385</v>
      </c>
      <c r="AA916" s="3">
        <f t="shared" si="100"/>
        <v>198693</v>
      </c>
      <c r="AB916" s="3">
        <f t="shared" si="101"/>
        <v>74229</v>
      </c>
      <c r="AC916" s="3">
        <f t="shared" si="102"/>
        <v>73368</v>
      </c>
      <c r="AD916" s="3">
        <f t="shared" si="103"/>
        <v>80881</v>
      </c>
    </row>
    <row r="917" spans="1:30" x14ac:dyDescent="0.15">
      <c r="A917" s="3">
        <v>912</v>
      </c>
      <c r="B917" s="3" t="str">
        <f t="shared" si="98"/>
        <v>通天塔912层boss</v>
      </c>
      <c r="C917" s="3">
        <f>INDEX([5]通天塔!$F$47:$F$1046,A917)</f>
        <v>550</v>
      </c>
      <c r="D917" s="3">
        <f t="shared" si="104"/>
        <v>550</v>
      </c>
      <c r="E917" s="3" t="s">
        <v>25</v>
      </c>
      <c r="F917" s="3" t="s">
        <v>26</v>
      </c>
      <c r="G917" s="3">
        <v>30</v>
      </c>
      <c r="H917" s="3">
        <v>30</v>
      </c>
      <c r="I917" s="3">
        <v>0.2</v>
      </c>
      <c r="J917" s="4">
        <v>0.7</v>
      </c>
      <c r="K917" s="4">
        <v>1</v>
      </c>
      <c r="L917" s="4">
        <v>5</v>
      </c>
      <c r="M917" s="3">
        <v>1</v>
      </c>
      <c r="N917" s="3">
        <v>2</v>
      </c>
      <c r="O917" s="3">
        <f>HLOOKUP(O$5,[1]非R能力!$B$8:$F$558,$D917+1,0)</f>
        <v>2674530.2363424227</v>
      </c>
      <c r="P917" s="3">
        <f>HLOOKUP(P$5,[1]非R能力!$B$8:$F$558,$D917+1,0)</f>
        <v>371147.94865448773</v>
      </c>
      <c r="Q917" s="3">
        <f>HLOOKUP(Q$5,[1]非R能力!$B$8:$F$558,$D917+1,0)</f>
        <v>180663.03073300805</v>
      </c>
      <c r="R917" s="3">
        <f>HLOOKUP(R$5,[1]非R能力!$B$8:$F$558,$D917+1,0)</f>
        <v>56616.730527455926</v>
      </c>
      <c r="S917" s="3">
        <f>HLOOKUP(S$5,[1]非R能力!$B$8:$F$558,$D917+1,0)</f>
        <v>73368.568621644255</v>
      </c>
      <c r="T917" s="3">
        <f>INDEX([1]非R能力!$H$9:$H$558,D917)</f>
        <v>74359.2083312342</v>
      </c>
      <c r="U917" s="3">
        <f>IF(INDEX([1]非R能力!$FK$9:$FK$558,D917)=0,0,10)</f>
        <v>10</v>
      </c>
      <c r="V917" s="3">
        <f>IF(INDEX([1]非R能力!$FH$9:$FH$558,D917)=0,0,5000)</f>
        <v>5000</v>
      </c>
      <c r="W917" s="3">
        <f>HLOOKUP(W$5,[2]人物技能基础!$O$3:$Q$553,$D917+1,0)</f>
        <v>3.637142857142857</v>
      </c>
      <c r="X917" s="3">
        <f>HLOOKUP(X$5,[2]人物技能基础!$O$3:$Q$553,$D917+1,0)</f>
        <v>2.0186428571428574</v>
      </c>
      <c r="Y917" s="3">
        <f>HLOOKUP(Y$5,[2]人物技能基础!$O$3:$Q$553,$D917+1,0)</f>
        <v>99.964285714285708</v>
      </c>
      <c r="Z917" s="3">
        <f t="shared" si="99"/>
        <v>11320385</v>
      </c>
      <c r="AA917" s="3">
        <f t="shared" si="100"/>
        <v>198693</v>
      </c>
      <c r="AB917" s="3">
        <f t="shared" si="101"/>
        <v>74229</v>
      </c>
      <c r="AC917" s="3">
        <f t="shared" si="102"/>
        <v>73368</v>
      </c>
      <c r="AD917" s="3">
        <f t="shared" si="103"/>
        <v>80881</v>
      </c>
    </row>
    <row r="918" spans="1:30" x14ac:dyDescent="0.15">
      <c r="A918" s="3">
        <v>913</v>
      </c>
      <c r="B918" s="3" t="str">
        <f t="shared" si="98"/>
        <v>通天塔913层boss</v>
      </c>
      <c r="C918" s="3">
        <f>INDEX([5]通天塔!$F$47:$F$1046,A918)</f>
        <v>550</v>
      </c>
      <c r="D918" s="3">
        <f t="shared" si="104"/>
        <v>550</v>
      </c>
      <c r="E918" s="3" t="s">
        <v>25</v>
      </c>
      <c r="F918" s="3" t="s">
        <v>26</v>
      </c>
      <c r="G918" s="3">
        <v>30</v>
      </c>
      <c r="H918" s="3">
        <v>30</v>
      </c>
      <c r="I918" s="3">
        <v>0.2</v>
      </c>
      <c r="J918" s="4">
        <v>0.7</v>
      </c>
      <c r="K918" s="4">
        <v>1</v>
      </c>
      <c r="L918" s="4">
        <v>5</v>
      </c>
      <c r="M918" s="3">
        <v>1</v>
      </c>
      <c r="N918" s="3">
        <v>2</v>
      </c>
      <c r="O918" s="3">
        <f>HLOOKUP(O$5,[1]非R能力!$B$8:$F$558,$D918+1,0)</f>
        <v>2674530.2363424227</v>
      </c>
      <c r="P918" s="3">
        <f>HLOOKUP(P$5,[1]非R能力!$B$8:$F$558,$D918+1,0)</f>
        <v>371147.94865448773</v>
      </c>
      <c r="Q918" s="3">
        <f>HLOOKUP(Q$5,[1]非R能力!$B$8:$F$558,$D918+1,0)</f>
        <v>180663.03073300805</v>
      </c>
      <c r="R918" s="3">
        <f>HLOOKUP(R$5,[1]非R能力!$B$8:$F$558,$D918+1,0)</f>
        <v>56616.730527455926</v>
      </c>
      <c r="S918" s="3">
        <f>HLOOKUP(S$5,[1]非R能力!$B$8:$F$558,$D918+1,0)</f>
        <v>73368.568621644255</v>
      </c>
      <c r="T918" s="3">
        <f>INDEX([1]非R能力!$H$9:$H$558,D918)</f>
        <v>74359.2083312342</v>
      </c>
      <c r="U918" s="3">
        <f>IF(INDEX([1]非R能力!$FK$9:$FK$558,D918)=0,0,10)</f>
        <v>10</v>
      </c>
      <c r="V918" s="3">
        <f>IF(INDEX([1]非R能力!$FH$9:$FH$558,D918)=0,0,5000)</f>
        <v>5000</v>
      </c>
      <c r="W918" s="3">
        <f>HLOOKUP(W$5,[2]人物技能基础!$O$3:$Q$553,$D918+1,0)</f>
        <v>3.637142857142857</v>
      </c>
      <c r="X918" s="3">
        <f>HLOOKUP(X$5,[2]人物技能基础!$O$3:$Q$553,$D918+1,0)</f>
        <v>2.0186428571428574</v>
      </c>
      <c r="Y918" s="3">
        <f>HLOOKUP(Y$5,[2]人物技能基础!$O$3:$Q$553,$D918+1,0)</f>
        <v>99.964285714285708</v>
      </c>
      <c r="Z918" s="3">
        <f t="shared" si="99"/>
        <v>11320385</v>
      </c>
      <c r="AA918" s="3">
        <f t="shared" si="100"/>
        <v>198693</v>
      </c>
      <c r="AB918" s="3">
        <f t="shared" si="101"/>
        <v>74229</v>
      </c>
      <c r="AC918" s="3">
        <f t="shared" si="102"/>
        <v>73368</v>
      </c>
      <c r="AD918" s="3">
        <f t="shared" si="103"/>
        <v>80881</v>
      </c>
    </row>
    <row r="919" spans="1:30" x14ac:dyDescent="0.15">
      <c r="A919" s="3">
        <v>914</v>
      </c>
      <c r="B919" s="3" t="str">
        <f t="shared" si="98"/>
        <v>通天塔914层boss</v>
      </c>
      <c r="C919" s="3">
        <f>INDEX([5]通天塔!$F$47:$F$1046,A919)</f>
        <v>550</v>
      </c>
      <c r="D919" s="3">
        <f t="shared" si="104"/>
        <v>550</v>
      </c>
      <c r="E919" s="3" t="s">
        <v>25</v>
      </c>
      <c r="F919" s="3" t="s">
        <v>26</v>
      </c>
      <c r="G919" s="3">
        <v>30</v>
      </c>
      <c r="H919" s="3">
        <v>30</v>
      </c>
      <c r="I919" s="3">
        <v>0.2</v>
      </c>
      <c r="J919" s="4">
        <v>0.7</v>
      </c>
      <c r="K919" s="4">
        <v>1</v>
      </c>
      <c r="L919" s="4">
        <v>5</v>
      </c>
      <c r="M919" s="3">
        <v>1</v>
      </c>
      <c r="N919" s="3">
        <v>2</v>
      </c>
      <c r="O919" s="3">
        <f>HLOOKUP(O$5,[1]非R能力!$B$8:$F$558,$D919+1,0)</f>
        <v>2674530.2363424227</v>
      </c>
      <c r="P919" s="3">
        <f>HLOOKUP(P$5,[1]非R能力!$B$8:$F$558,$D919+1,0)</f>
        <v>371147.94865448773</v>
      </c>
      <c r="Q919" s="3">
        <f>HLOOKUP(Q$5,[1]非R能力!$B$8:$F$558,$D919+1,0)</f>
        <v>180663.03073300805</v>
      </c>
      <c r="R919" s="3">
        <f>HLOOKUP(R$5,[1]非R能力!$B$8:$F$558,$D919+1,0)</f>
        <v>56616.730527455926</v>
      </c>
      <c r="S919" s="3">
        <f>HLOOKUP(S$5,[1]非R能力!$B$8:$F$558,$D919+1,0)</f>
        <v>73368.568621644255</v>
      </c>
      <c r="T919" s="3">
        <f>INDEX([1]非R能力!$H$9:$H$558,D919)</f>
        <v>74359.2083312342</v>
      </c>
      <c r="U919" s="3">
        <f>IF(INDEX([1]非R能力!$FK$9:$FK$558,D919)=0,0,10)</f>
        <v>10</v>
      </c>
      <c r="V919" s="3">
        <f>IF(INDEX([1]非R能力!$FH$9:$FH$558,D919)=0,0,5000)</f>
        <v>5000</v>
      </c>
      <c r="W919" s="3">
        <f>HLOOKUP(W$5,[2]人物技能基础!$O$3:$Q$553,$D919+1,0)</f>
        <v>3.637142857142857</v>
      </c>
      <c r="X919" s="3">
        <f>HLOOKUP(X$5,[2]人物技能基础!$O$3:$Q$553,$D919+1,0)</f>
        <v>2.0186428571428574</v>
      </c>
      <c r="Y919" s="3">
        <f>HLOOKUP(Y$5,[2]人物技能基础!$O$3:$Q$553,$D919+1,0)</f>
        <v>99.964285714285708</v>
      </c>
      <c r="Z919" s="3">
        <f t="shared" si="99"/>
        <v>11320385</v>
      </c>
      <c r="AA919" s="3">
        <f t="shared" si="100"/>
        <v>198693</v>
      </c>
      <c r="AB919" s="3">
        <f t="shared" si="101"/>
        <v>74229</v>
      </c>
      <c r="AC919" s="3">
        <f t="shared" si="102"/>
        <v>73368</v>
      </c>
      <c r="AD919" s="3">
        <f t="shared" si="103"/>
        <v>80881</v>
      </c>
    </row>
    <row r="920" spans="1:30" x14ac:dyDescent="0.15">
      <c r="A920" s="3">
        <v>915</v>
      </c>
      <c r="B920" s="3" t="str">
        <f t="shared" si="98"/>
        <v>通天塔915层boss</v>
      </c>
      <c r="C920" s="3">
        <f>INDEX([5]通天塔!$F$47:$F$1046,A920)</f>
        <v>550</v>
      </c>
      <c r="D920" s="3">
        <f t="shared" si="104"/>
        <v>550</v>
      </c>
      <c r="E920" s="3" t="s">
        <v>25</v>
      </c>
      <c r="F920" s="3" t="s">
        <v>26</v>
      </c>
      <c r="G920" s="3">
        <v>30</v>
      </c>
      <c r="H920" s="3">
        <v>30</v>
      </c>
      <c r="I920" s="3">
        <v>0.2</v>
      </c>
      <c r="J920" s="4">
        <v>0.7</v>
      </c>
      <c r="K920" s="4">
        <v>1</v>
      </c>
      <c r="L920" s="4">
        <v>5</v>
      </c>
      <c r="M920" s="3">
        <v>1</v>
      </c>
      <c r="N920" s="3">
        <v>2</v>
      </c>
      <c r="O920" s="3">
        <f>HLOOKUP(O$5,[1]非R能力!$B$8:$F$558,$D920+1,0)</f>
        <v>2674530.2363424227</v>
      </c>
      <c r="P920" s="3">
        <f>HLOOKUP(P$5,[1]非R能力!$B$8:$F$558,$D920+1,0)</f>
        <v>371147.94865448773</v>
      </c>
      <c r="Q920" s="3">
        <f>HLOOKUP(Q$5,[1]非R能力!$B$8:$F$558,$D920+1,0)</f>
        <v>180663.03073300805</v>
      </c>
      <c r="R920" s="3">
        <f>HLOOKUP(R$5,[1]非R能力!$B$8:$F$558,$D920+1,0)</f>
        <v>56616.730527455926</v>
      </c>
      <c r="S920" s="3">
        <f>HLOOKUP(S$5,[1]非R能力!$B$8:$F$558,$D920+1,0)</f>
        <v>73368.568621644255</v>
      </c>
      <c r="T920" s="3">
        <f>INDEX([1]非R能力!$H$9:$H$558,D920)</f>
        <v>74359.2083312342</v>
      </c>
      <c r="U920" s="3">
        <f>IF(INDEX([1]非R能力!$FK$9:$FK$558,D920)=0,0,10)</f>
        <v>10</v>
      </c>
      <c r="V920" s="3">
        <f>IF(INDEX([1]非R能力!$FH$9:$FH$558,D920)=0,0,5000)</f>
        <v>5000</v>
      </c>
      <c r="W920" s="3">
        <f>HLOOKUP(W$5,[2]人物技能基础!$O$3:$Q$553,$D920+1,0)</f>
        <v>3.637142857142857</v>
      </c>
      <c r="X920" s="3">
        <f>HLOOKUP(X$5,[2]人物技能基础!$O$3:$Q$553,$D920+1,0)</f>
        <v>2.0186428571428574</v>
      </c>
      <c r="Y920" s="3">
        <f>HLOOKUP(Y$5,[2]人物技能基础!$O$3:$Q$553,$D920+1,0)</f>
        <v>99.964285714285708</v>
      </c>
      <c r="Z920" s="3">
        <f t="shared" si="99"/>
        <v>11320385</v>
      </c>
      <c r="AA920" s="3">
        <f t="shared" si="100"/>
        <v>198693</v>
      </c>
      <c r="AB920" s="3">
        <f t="shared" si="101"/>
        <v>74229</v>
      </c>
      <c r="AC920" s="3">
        <f t="shared" si="102"/>
        <v>73368</v>
      </c>
      <c r="AD920" s="3">
        <f t="shared" si="103"/>
        <v>80881</v>
      </c>
    </row>
    <row r="921" spans="1:30" x14ac:dyDescent="0.15">
      <c r="A921" s="3">
        <v>916</v>
      </c>
      <c r="B921" s="3" t="str">
        <f t="shared" si="98"/>
        <v>通天塔916层boss</v>
      </c>
      <c r="C921" s="3">
        <f>INDEX([5]通天塔!$F$47:$F$1046,A921)</f>
        <v>550</v>
      </c>
      <c r="D921" s="3">
        <f t="shared" si="104"/>
        <v>550</v>
      </c>
      <c r="E921" s="3" t="s">
        <v>25</v>
      </c>
      <c r="F921" s="3" t="s">
        <v>26</v>
      </c>
      <c r="G921" s="3">
        <v>30</v>
      </c>
      <c r="H921" s="3">
        <v>30</v>
      </c>
      <c r="I921" s="3">
        <v>0.2</v>
      </c>
      <c r="J921" s="4">
        <v>0.7</v>
      </c>
      <c r="K921" s="4">
        <v>1</v>
      </c>
      <c r="L921" s="4">
        <v>5</v>
      </c>
      <c r="M921" s="3">
        <v>1</v>
      </c>
      <c r="N921" s="3">
        <v>2</v>
      </c>
      <c r="O921" s="3">
        <f>HLOOKUP(O$5,[1]非R能力!$B$8:$F$558,$D921+1,0)</f>
        <v>2674530.2363424227</v>
      </c>
      <c r="P921" s="3">
        <f>HLOOKUP(P$5,[1]非R能力!$B$8:$F$558,$D921+1,0)</f>
        <v>371147.94865448773</v>
      </c>
      <c r="Q921" s="3">
        <f>HLOOKUP(Q$5,[1]非R能力!$B$8:$F$558,$D921+1,0)</f>
        <v>180663.03073300805</v>
      </c>
      <c r="R921" s="3">
        <f>HLOOKUP(R$5,[1]非R能力!$B$8:$F$558,$D921+1,0)</f>
        <v>56616.730527455926</v>
      </c>
      <c r="S921" s="3">
        <f>HLOOKUP(S$5,[1]非R能力!$B$8:$F$558,$D921+1,0)</f>
        <v>73368.568621644255</v>
      </c>
      <c r="T921" s="3">
        <f>INDEX([1]非R能力!$H$9:$H$558,D921)</f>
        <v>74359.2083312342</v>
      </c>
      <c r="U921" s="3">
        <f>IF(INDEX([1]非R能力!$FK$9:$FK$558,D921)=0,0,10)</f>
        <v>10</v>
      </c>
      <c r="V921" s="3">
        <f>IF(INDEX([1]非R能力!$FH$9:$FH$558,D921)=0,0,5000)</f>
        <v>5000</v>
      </c>
      <c r="W921" s="3">
        <f>HLOOKUP(W$5,[2]人物技能基础!$O$3:$Q$553,$D921+1,0)</f>
        <v>3.637142857142857</v>
      </c>
      <c r="X921" s="3">
        <f>HLOOKUP(X$5,[2]人物技能基础!$O$3:$Q$553,$D921+1,0)</f>
        <v>2.0186428571428574</v>
      </c>
      <c r="Y921" s="3">
        <f>HLOOKUP(Y$5,[2]人物技能基础!$O$3:$Q$553,$D921+1,0)</f>
        <v>99.964285714285708</v>
      </c>
      <c r="Z921" s="3">
        <f t="shared" si="99"/>
        <v>11320385</v>
      </c>
      <c r="AA921" s="3">
        <f t="shared" si="100"/>
        <v>198693</v>
      </c>
      <c r="AB921" s="3">
        <f t="shared" si="101"/>
        <v>74229</v>
      </c>
      <c r="AC921" s="3">
        <f t="shared" si="102"/>
        <v>73368</v>
      </c>
      <c r="AD921" s="3">
        <f t="shared" si="103"/>
        <v>80881</v>
      </c>
    </row>
    <row r="922" spans="1:30" x14ac:dyDescent="0.15">
      <c r="A922" s="3">
        <v>917</v>
      </c>
      <c r="B922" s="3" t="str">
        <f t="shared" si="98"/>
        <v>通天塔917层boss</v>
      </c>
      <c r="C922" s="3">
        <f>INDEX([5]通天塔!$F$47:$F$1046,A922)</f>
        <v>550</v>
      </c>
      <c r="D922" s="3">
        <f t="shared" si="104"/>
        <v>550</v>
      </c>
      <c r="E922" s="3" t="s">
        <v>25</v>
      </c>
      <c r="F922" s="3" t="s">
        <v>26</v>
      </c>
      <c r="G922" s="3">
        <v>30</v>
      </c>
      <c r="H922" s="3">
        <v>30</v>
      </c>
      <c r="I922" s="3">
        <v>0.2</v>
      </c>
      <c r="J922" s="4">
        <v>0.7</v>
      </c>
      <c r="K922" s="4">
        <v>1</v>
      </c>
      <c r="L922" s="4">
        <v>5</v>
      </c>
      <c r="M922" s="3">
        <v>1</v>
      </c>
      <c r="N922" s="3">
        <v>2</v>
      </c>
      <c r="O922" s="3">
        <f>HLOOKUP(O$5,[1]非R能力!$B$8:$F$558,$D922+1,0)</f>
        <v>2674530.2363424227</v>
      </c>
      <c r="P922" s="3">
        <f>HLOOKUP(P$5,[1]非R能力!$B$8:$F$558,$D922+1,0)</f>
        <v>371147.94865448773</v>
      </c>
      <c r="Q922" s="3">
        <f>HLOOKUP(Q$5,[1]非R能力!$B$8:$F$558,$D922+1,0)</f>
        <v>180663.03073300805</v>
      </c>
      <c r="R922" s="3">
        <f>HLOOKUP(R$5,[1]非R能力!$B$8:$F$558,$D922+1,0)</f>
        <v>56616.730527455926</v>
      </c>
      <c r="S922" s="3">
        <f>HLOOKUP(S$5,[1]非R能力!$B$8:$F$558,$D922+1,0)</f>
        <v>73368.568621644255</v>
      </c>
      <c r="T922" s="3">
        <f>INDEX([1]非R能力!$H$9:$H$558,D922)</f>
        <v>74359.2083312342</v>
      </c>
      <c r="U922" s="3">
        <f>IF(INDEX([1]非R能力!$FK$9:$FK$558,D922)=0,0,10)</f>
        <v>10</v>
      </c>
      <c r="V922" s="3">
        <f>IF(INDEX([1]非R能力!$FH$9:$FH$558,D922)=0,0,5000)</f>
        <v>5000</v>
      </c>
      <c r="W922" s="3">
        <f>HLOOKUP(W$5,[2]人物技能基础!$O$3:$Q$553,$D922+1,0)</f>
        <v>3.637142857142857</v>
      </c>
      <c r="X922" s="3">
        <f>HLOOKUP(X$5,[2]人物技能基础!$O$3:$Q$553,$D922+1,0)</f>
        <v>2.0186428571428574</v>
      </c>
      <c r="Y922" s="3">
        <f>HLOOKUP(Y$5,[2]人物技能基础!$O$3:$Q$553,$D922+1,0)</f>
        <v>99.964285714285708</v>
      </c>
      <c r="Z922" s="3">
        <f t="shared" si="99"/>
        <v>11320385</v>
      </c>
      <c r="AA922" s="3">
        <f t="shared" si="100"/>
        <v>198693</v>
      </c>
      <c r="AB922" s="3">
        <f t="shared" si="101"/>
        <v>74229</v>
      </c>
      <c r="AC922" s="3">
        <f t="shared" si="102"/>
        <v>73368</v>
      </c>
      <c r="AD922" s="3">
        <f t="shared" si="103"/>
        <v>80881</v>
      </c>
    </row>
    <row r="923" spans="1:30" x14ac:dyDescent="0.15">
      <c r="A923" s="3">
        <v>918</v>
      </c>
      <c r="B923" s="3" t="str">
        <f t="shared" si="98"/>
        <v>通天塔918层boss</v>
      </c>
      <c r="C923" s="3">
        <f>INDEX([5]通天塔!$F$47:$F$1046,A923)</f>
        <v>550</v>
      </c>
      <c r="D923" s="3">
        <f t="shared" si="104"/>
        <v>550</v>
      </c>
      <c r="E923" s="3" t="s">
        <v>25</v>
      </c>
      <c r="F923" s="3" t="s">
        <v>26</v>
      </c>
      <c r="G923" s="3">
        <v>30</v>
      </c>
      <c r="H923" s="3">
        <v>30</v>
      </c>
      <c r="I923" s="3">
        <v>0.2</v>
      </c>
      <c r="J923" s="4">
        <v>0.7</v>
      </c>
      <c r="K923" s="4">
        <v>1</v>
      </c>
      <c r="L923" s="4">
        <v>5</v>
      </c>
      <c r="M923" s="3">
        <v>1</v>
      </c>
      <c r="N923" s="3">
        <v>2</v>
      </c>
      <c r="O923" s="3">
        <f>HLOOKUP(O$5,[1]非R能力!$B$8:$F$558,$D923+1,0)</f>
        <v>2674530.2363424227</v>
      </c>
      <c r="P923" s="3">
        <f>HLOOKUP(P$5,[1]非R能力!$B$8:$F$558,$D923+1,0)</f>
        <v>371147.94865448773</v>
      </c>
      <c r="Q923" s="3">
        <f>HLOOKUP(Q$5,[1]非R能力!$B$8:$F$558,$D923+1,0)</f>
        <v>180663.03073300805</v>
      </c>
      <c r="R923" s="3">
        <f>HLOOKUP(R$5,[1]非R能力!$B$8:$F$558,$D923+1,0)</f>
        <v>56616.730527455926</v>
      </c>
      <c r="S923" s="3">
        <f>HLOOKUP(S$5,[1]非R能力!$B$8:$F$558,$D923+1,0)</f>
        <v>73368.568621644255</v>
      </c>
      <c r="T923" s="3">
        <f>INDEX([1]非R能力!$H$9:$H$558,D923)</f>
        <v>74359.2083312342</v>
      </c>
      <c r="U923" s="3">
        <f>IF(INDEX([1]非R能力!$FK$9:$FK$558,D923)=0,0,10)</f>
        <v>10</v>
      </c>
      <c r="V923" s="3">
        <f>IF(INDEX([1]非R能力!$FH$9:$FH$558,D923)=0,0,5000)</f>
        <v>5000</v>
      </c>
      <c r="W923" s="3">
        <f>HLOOKUP(W$5,[2]人物技能基础!$O$3:$Q$553,$D923+1,0)</f>
        <v>3.637142857142857</v>
      </c>
      <c r="X923" s="3">
        <f>HLOOKUP(X$5,[2]人物技能基础!$O$3:$Q$553,$D923+1,0)</f>
        <v>2.0186428571428574</v>
      </c>
      <c r="Y923" s="3">
        <f>HLOOKUP(Y$5,[2]人物技能基础!$O$3:$Q$553,$D923+1,0)</f>
        <v>99.964285714285708</v>
      </c>
      <c r="Z923" s="3">
        <f t="shared" si="99"/>
        <v>11320385</v>
      </c>
      <c r="AA923" s="3">
        <f t="shared" si="100"/>
        <v>198693</v>
      </c>
      <c r="AB923" s="3">
        <f t="shared" si="101"/>
        <v>74229</v>
      </c>
      <c r="AC923" s="3">
        <f t="shared" si="102"/>
        <v>73368</v>
      </c>
      <c r="AD923" s="3">
        <f t="shared" si="103"/>
        <v>80881</v>
      </c>
    </row>
    <row r="924" spans="1:30" x14ac:dyDescent="0.15">
      <c r="A924" s="3">
        <v>919</v>
      </c>
      <c r="B924" s="3" t="str">
        <f t="shared" si="98"/>
        <v>通天塔919层boss</v>
      </c>
      <c r="C924" s="3">
        <f>INDEX([5]通天塔!$F$47:$F$1046,A924)</f>
        <v>550</v>
      </c>
      <c r="D924" s="3">
        <f t="shared" si="104"/>
        <v>550</v>
      </c>
      <c r="E924" s="3" t="s">
        <v>25</v>
      </c>
      <c r="F924" s="3" t="s">
        <v>26</v>
      </c>
      <c r="G924" s="3">
        <v>30</v>
      </c>
      <c r="H924" s="3">
        <v>30</v>
      </c>
      <c r="I924" s="3">
        <v>0.2</v>
      </c>
      <c r="J924" s="4">
        <v>0.7</v>
      </c>
      <c r="K924" s="4">
        <v>1</v>
      </c>
      <c r="L924" s="4">
        <v>5</v>
      </c>
      <c r="M924" s="3">
        <v>1</v>
      </c>
      <c r="N924" s="3">
        <v>2</v>
      </c>
      <c r="O924" s="3">
        <f>HLOOKUP(O$5,[1]非R能力!$B$8:$F$558,$D924+1,0)</f>
        <v>2674530.2363424227</v>
      </c>
      <c r="P924" s="3">
        <f>HLOOKUP(P$5,[1]非R能力!$B$8:$F$558,$D924+1,0)</f>
        <v>371147.94865448773</v>
      </c>
      <c r="Q924" s="3">
        <f>HLOOKUP(Q$5,[1]非R能力!$B$8:$F$558,$D924+1,0)</f>
        <v>180663.03073300805</v>
      </c>
      <c r="R924" s="3">
        <f>HLOOKUP(R$5,[1]非R能力!$B$8:$F$558,$D924+1,0)</f>
        <v>56616.730527455926</v>
      </c>
      <c r="S924" s="3">
        <f>HLOOKUP(S$5,[1]非R能力!$B$8:$F$558,$D924+1,0)</f>
        <v>73368.568621644255</v>
      </c>
      <c r="T924" s="3">
        <f>INDEX([1]非R能力!$H$9:$H$558,D924)</f>
        <v>74359.2083312342</v>
      </c>
      <c r="U924" s="3">
        <f>IF(INDEX([1]非R能力!$FK$9:$FK$558,D924)=0,0,10)</f>
        <v>10</v>
      </c>
      <c r="V924" s="3">
        <f>IF(INDEX([1]非R能力!$FH$9:$FH$558,D924)=0,0,5000)</f>
        <v>5000</v>
      </c>
      <c r="W924" s="3">
        <f>HLOOKUP(W$5,[2]人物技能基础!$O$3:$Q$553,$D924+1,0)</f>
        <v>3.637142857142857</v>
      </c>
      <c r="X924" s="3">
        <f>HLOOKUP(X$5,[2]人物技能基础!$O$3:$Q$553,$D924+1,0)</f>
        <v>2.0186428571428574</v>
      </c>
      <c r="Y924" s="3">
        <f>HLOOKUP(Y$5,[2]人物技能基础!$O$3:$Q$553,$D924+1,0)</f>
        <v>99.964285714285708</v>
      </c>
      <c r="Z924" s="3">
        <f t="shared" si="99"/>
        <v>11320385</v>
      </c>
      <c r="AA924" s="3">
        <f t="shared" si="100"/>
        <v>198693</v>
      </c>
      <c r="AB924" s="3">
        <f t="shared" si="101"/>
        <v>74229</v>
      </c>
      <c r="AC924" s="3">
        <f t="shared" si="102"/>
        <v>73368</v>
      </c>
      <c r="AD924" s="3">
        <f t="shared" si="103"/>
        <v>80881</v>
      </c>
    </row>
    <row r="925" spans="1:30" x14ac:dyDescent="0.15">
      <c r="A925" s="3">
        <v>920</v>
      </c>
      <c r="B925" s="3" t="str">
        <f t="shared" si="98"/>
        <v>通天塔920层boss</v>
      </c>
      <c r="C925" s="3">
        <f>INDEX([5]通天塔!$F$47:$F$1046,A925)</f>
        <v>550</v>
      </c>
      <c r="D925" s="3">
        <f t="shared" si="104"/>
        <v>550</v>
      </c>
      <c r="E925" s="3" t="s">
        <v>25</v>
      </c>
      <c r="F925" s="3" t="s">
        <v>26</v>
      </c>
      <c r="G925" s="3">
        <v>30</v>
      </c>
      <c r="H925" s="3">
        <v>30</v>
      </c>
      <c r="I925" s="3">
        <v>0.2</v>
      </c>
      <c r="J925" s="4">
        <v>0.7</v>
      </c>
      <c r="K925" s="4">
        <v>1</v>
      </c>
      <c r="L925" s="4">
        <v>5</v>
      </c>
      <c r="M925" s="3">
        <v>1</v>
      </c>
      <c r="N925" s="3">
        <v>2</v>
      </c>
      <c r="O925" s="3">
        <f>HLOOKUP(O$5,[1]非R能力!$B$8:$F$558,$D925+1,0)</f>
        <v>2674530.2363424227</v>
      </c>
      <c r="P925" s="3">
        <f>HLOOKUP(P$5,[1]非R能力!$B$8:$F$558,$D925+1,0)</f>
        <v>371147.94865448773</v>
      </c>
      <c r="Q925" s="3">
        <f>HLOOKUP(Q$5,[1]非R能力!$B$8:$F$558,$D925+1,0)</f>
        <v>180663.03073300805</v>
      </c>
      <c r="R925" s="3">
        <f>HLOOKUP(R$5,[1]非R能力!$B$8:$F$558,$D925+1,0)</f>
        <v>56616.730527455926</v>
      </c>
      <c r="S925" s="3">
        <f>HLOOKUP(S$5,[1]非R能力!$B$8:$F$558,$D925+1,0)</f>
        <v>73368.568621644255</v>
      </c>
      <c r="T925" s="3">
        <f>INDEX([1]非R能力!$H$9:$H$558,D925)</f>
        <v>74359.2083312342</v>
      </c>
      <c r="U925" s="3">
        <f>IF(INDEX([1]非R能力!$FK$9:$FK$558,D925)=0,0,10)</f>
        <v>10</v>
      </c>
      <c r="V925" s="3">
        <f>IF(INDEX([1]非R能力!$FH$9:$FH$558,D925)=0,0,5000)</f>
        <v>5000</v>
      </c>
      <c r="W925" s="3">
        <f>HLOOKUP(W$5,[2]人物技能基础!$O$3:$Q$553,$D925+1,0)</f>
        <v>3.637142857142857</v>
      </c>
      <c r="X925" s="3">
        <f>HLOOKUP(X$5,[2]人物技能基础!$O$3:$Q$553,$D925+1,0)</f>
        <v>2.0186428571428574</v>
      </c>
      <c r="Y925" s="3">
        <f>HLOOKUP(Y$5,[2]人物技能基础!$O$3:$Q$553,$D925+1,0)</f>
        <v>99.964285714285708</v>
      </c>
      <c r="Z925" s="3">
        <f t="shared" si="99"/>
        <v>11320385</v>
      </c>
      <c r="AA925" s="3">
        <f t="shared" si="100"/>
        <v>198693</v>
      </c>
      <c r="AB925" s="3">
        <f t="shared" si="101"/>
        <v>74229</v>
      </c>
      <c r="AC925" s="3">
        <f t="shared" si="102"/>
        <v>73368</v>
      </c>
      <c r="AD925" s="3">
        <f t="shared" si="103"/>
        <v>80881</v>
      </c>
    </row>
    <row r="926" spans="1:30" x14ac:dyDescent="0.15">
      <c r="A926" s="3">
        <v>921</v>
      </c>
      <c r="B926" s="3" t="str">
        <f t="shared" si="98"/>
        <v>通天塔921层boss</v>
      </c>
      <c r="C926" s="3">
        <f>INDEX([5]通天塔!$F$47:$F$1046,A926)</f>
        <v>550</v>
      </c>
      <c r="D926" s="3">
        <f t="shared" si="104"/>
        <v>550</v>
      </c>
      <c r="E926" s="3" t="s">
        <v>25</v>
      </c>
      <c r="F926" s="3" t="s">
        <v>26</v>
      </c>
      <c r="G926" s="3">
        <v>30</v>
      </c>
      <c r="H926" s="3">
        <v>30</v>
      </c>
      <c r="I926" s="3">
        <v>0.2</v>
      </c>
      <c r="J926" s="4">
        <v>0.7</v>
      </c>
      <c r="K926" s="4">
        <v>1</v>
      </c>
      <c r="L926" s="4">
        <v>5</v>
      </c>
      <c r="M926" s="3">
        <v>1</v>
      </c>
      <c r="N926" s="3">
        <v>2</v>
      </c>
      <c r="O926" s="3">
        <f>HLOOKUP(O$5,[1]非R能力!$B$8:$F$558,$D926+1,0)</f>
        <v>2674530.2363424227</v>
      </c>
      <c r="P926" s="3">
        <f>HLOOKUP(P$5,[1]非R能力!$B$8:$F$558,$D926+1,0)</f>
        <v>371147.94865448773</v>
      </c>
      <c r="Q926" s="3">
        <f>HLOOKUP(Q$5,[1]非R能力!$B$8:$F$558,$D926+1,0)</f>
        <v>180663.03073300805</v>
      </c>
      <c r="R926" s="3">
        <f>HLOOKUP(R$5,[1]非R能力!$B$8:$F$558,$D926+1,0)</f>
        <v>56616.730527455926</v>
      </c>
      <c r="S926" s="3">
        <f>HLOOKUP(S$5,[1]非R能力!$B$8:$F$558,$D926+1,0)</f>
        <v>73368.568621644255</v>
      </c>
      <c r="T926" s="3">
        <f>INDEX([1]非R能力!$H$9:$H$558,D926)</f>
        <v>74359.2083312342</v>
      </c>
      <c r="U926" s="3">
        <f>IF(INDEX([1]非R能力!$FK$9:$FK$558,D926)=0,0,10)</f>
        <v>10</v>
      </c>
      <c r="V926" s="3">
        <f>IF(INDEX([1]非R能力!$FH$9:$FH$558,D926)=0,0,5000)</f>
        <v>5000</v>
      </c>
      <c r="W926" s="3">
        <f>HLOOKUP(W$5,[2]人物技能基础!$O$3:$Q$553,$D926+1,0)</f>
        <v>3.637142857142857</v>
      </c>
      <c r="X926" s="3">
        <f>HLOOKUP(X$5,[2]人物技能基础!$O$3:$Q$553,$D926+1,0)</f>
        <v>2.0186428571428574</v>
      </c>
      <c r="Y926" s="3">
        <f>HLOOKUP(Y$5,[2]人物技能基础!$O$3:$Q$553,$D926+1,0)</f>
        <v>99.964285714285708</v>
      </c>
      <c r="Z926" s="3">
        <f t="shared" si="99"/>
        <v>11320385</v>
      </c>
      <c r="AA926" s="3">
        <f t="shared" si="100"/>
        <v>198693</v>
      </c>
      <c r="AB926" s="3">
        <f t="shared" si="101"/>
        <v>74229</v>
      </c>
      <c r="AC926" s="3">
        <f t="shared" si="102"/>
        <v>73368</v>
      </c>
      <c r="AD926" s="3">
        <f t="shared" si="103"/>
        <v>80881</v>
      </c>
    </row>
    <row r="927" spans="1:30" x14ac:dyDescent="0.15">
      <c r="A927" s="3">
        <v>922</v>
      </c>
      <c r="B927" s="3" t="str">
        <f t="shared" si="98"/>
        <v>通天塔922层boss</v>
      </c>
      <c r="C927" s="3">
        <f>INDEX([5]通天塔!$F$47:$F$1046,A927)</f>
        <v>550</v>
      </c>
      <c r="D927" s="3">
        <f t="shared" si="104"/>
        <v>550</v>
      </c>
      <c r="E927" s="3" t="s">
        <v>25</v>
      </c>
      <c r="F927" s="3" t="s">
        <v>26</v>
      </c>
      <c r="G927" s="3">
        <v>30</v>
      </c>
      <c r="H927" s="3">
        <v>30</v>
      </c>
      <c r="I927" s="3">
        <v>0.2</v>
      </c>
      <c r="J927" s="4">
        <v>0.7</v>
      </c>
      <c r="K927" s="4">
        <v>1</v>
      </c>
      <c r="L927" s="4">
        <v>5</v>
      </c>
      <c r="M927" s="3">
        <v>1</v>
      </c>
      <c r="N927" s="3">
        <v>2</v>
      </c>
      <c r="O927" s="3">
        <f>HLOOKUP(O$5,[1]非R能力!$B$8:$F$558,$D927+1,0)</f>
        <v>2674530.2363424227</v>
      </c>
      <c r="P927" s="3">
        <f>HLOOKUP(P$5,[1]非R能力!$B$8:$F$558,$D927+1,0)</f>
        <v>371147.94865448773</v>
      </c>
      <c r="Q927" s="3">
        <f>HLOOKUP(Q$5,[1]非R能力!$B$8:$F$558,$D927+1,0)</f>
        <v>180663.03073300805</v>
      </c>
      <c r="R927" s="3">
        <f>HLOOKUP(R$5,[1]非R能力!$B$8:$F$558,$D927+1,0)</f>
        <v>56616.730527455926</v>
      </c>
      <c r="S927" s="3">
        <f>HLOOKUP(S$5,[1]非R能力!$B$8:$F$558,$D927+1,0)</f>
        <v>73368.568621644255</v>
      </c>
      <c r="T927" s="3">
        <f>INDEX([1]非R能力!$H$9:$H$558,D927)</f>
        <v>74359.2083312342</v>
      </c>
      <c r="U927" s="3">
        <f>IF(INDEX([1]非R能力!$FK$9:$FK$558,D927)=0,0,10)</f>
        <v>10</v>
      </c>
      <c r="V927" s="3">
        <f>IF(INDEX([1]非R能力!$FH$9:$FH$558,D927)=0,0,5000)</f>
        <v>5000</v>
      </c>
      <c r="W927" s="3">
        <f>HLOOKUP(W$5,[2]人物技能基础!$O$3:$Q$553,$D927+1,0)</f>
        <v>3.637142857142857</v>
      </c>
      <c r="X927" s="3">
        <f>HLOOKUP(X$5,[2]人物技能基础!$O$3:$Q$553,$D927+1,0)</f>
        <v>2.0186428571428574</v>
      </c>
      <c r="Y927" s="3">
        <f>HLOOKUP(Y$5,[2]人物技能基础!$O$3:$Q$553,$D927+1,0)</f>
        <v>99.964285714285708</v>
      </c>
      <c r="Z927" s="3">
        <f t="shared" si="99"/>
        <v>11320385</v>
      </c>
      <c r="AA927" s="3">
        <f t="shared" si="100"/>
        <v>198693</v>
      </c>
      <c r="AB927" s="3">
        <f t="shared" si="101"/>
        <v>74229</v>
      </c>
      <c r="AC927" s="3">
        <f t="shared" si="102"/>
        <v>73368</v>
      </c>
      <c r="AD927" s="3">
        <f t="shared" si="103"/>
        <v>80881</v>
      </c>
    </row>
    <row r="928" spans="1:30" x14ac:dyDescent="0.15">
      <c r="A928" s="3">
        <v>923</v>
      </c>
      <c r="B928" s="3" t="str">
        <f t="shared" si="98"/>
        <v>通天塔923层boss</v>
      </c>
      <c r="C928" s="3">
        <f>INDEX([5]通天塔!$F$47:$F$1046,A928)</f>
        <v>550</v>
      </c>
      <c r="D928" s="3">
        <f t="shared" si="104"/>
        <v>550</v>
      </c>
      <c r="E928" s="3" t="s">
        <v>25</v>
      </c>
      <c r="F928" s="3" t="s">
        <v>26</v>
      </c>
      <c r="G928" s="3">
        <v>30</v>
      </c>
      <c r="H928" s="3">
        <v>30</v>
      </c>
      <c r="I928" s="3">
        <v>0.2</v>
      </c>
      <c r="J928" s="4">
        <v>0.7</v>
      </c>
      <c r="K928" s="4">
        <v>1</v>
      </c>
      <c r="L928" s="4">
        <v>5</v>
      </c>
      <c r="M928" s="3">
        <v>1</v>
      </c>
      <c r="N928" s="3">
        <v>2</v>
      </c>
      <c r="O928" s="3">
        <f>HLOOKUP(O$5,[1]非R能力!$B$8:$F$558,$D928+1,0)</f>
        <v>2674530.2363424227</v>
      </c>
      <c r="P928" s="3">
        <f>HLOOKUP(P$5,[1]非R能力!$B$8:$F$558,$D928+1,0)</f>
        <v>371147.94865448773</v>
      </c>
      <c r="Q928" s="3">
        <f>HLOOKUP(Q$5,[1]非R能力!$B$8:$F$558,$D928+1,0)</f>
        <v>180663.03073300805</v>
      </c>
      <c r="R928" s="3">
        <f>HLOOKUP(R$5,[1]非R能力!$B$8:$F$558,$D928+1,0)</f>
        <v>56616.730527455926</v>
      </c>
      <c r="S928" s="3">
        <f>HLOOKUP(S$5,[1]非R能力!$B$8:$F$558,$D928+1,0)</f>
        <v>73368.568621644255</v>
      </c>
      <c r="T928" s="3">
        <f>INDEX([1]非R能力!$H$9:$H$558,D928)</f>
        <v>74359.2083312342</v>
      </c>
      <c r="U928" s="3">
        <f>IF(INDEX([1]非R能力!$FK$9:$FK$558,D928)=0,0,10)</f>
        <v>10</v>
      </c>
      <c r="V928" s="3">
        <f>IF(INDEX([1]非R能力!$FH$9:$FH$558,D928)=0,0,5000)</f>
        <v>5000</v>
      </c>
      <c r="W928" s="3">
        <f>HLOOKUP(W$5,[2]人物技能基础!$O$3:$Q$553,$D928+1,0)</f>
        <v>3.637142857142857</v>
      </c>
      <c r="X928" s="3">
        <f>HLOOKUP(X$5,[2]人物技能基础!$O$3:$Q$553,$D928+1,0)</f>
        <v>2.0186428571428574</v>
      </c>
      <c r="Y928" s="3">
        <f>HLOOKUP(Y$5,[2]人物技能基础!$O$3:$Q$553,$D928+1,0)</f>
        <v>99.964285714285708</v>
      </c>
      <c r="Z928" s="3">
        <f t="shared" si="99"/>
        <v>11320385</v>
      </c>
      <c r="AA928" s="3">
        <f t="shared" si="100"/>
        <v>198693</v>
      </c>
      <c r="AB928" s="3">
        <f t="shared" si="101"/>
        <v>74229</v>
      </c>
      <c r="AC928" s="3">
        <f t="shared" si="102"/>
        <v>73368</v>
      </c>
      <c r="AD928" s="3">
        <f t="shared" si="103"/>
        <v>80881</v>
      </c>
    </row>
    <row r="929" spans="1:30" x14ac:dyDescent="0.15">
      <c r="A929" s="3">
        <v>924</v>
      </c>
      <c r="B929" s="3" t="str">
        <f t="shared" si="98"/>
        <v>通天塔924层boss</v>
      </c>
      <c r="C929" s="3">
        <f>INDEX([5]通天塔!$F$47:$F$1046,A929)</f>
        <v>550</v>
      </c>
      <c r="D929" s="3">
        <f t="shared" si="104"/>
        <v>550</v>
      </c>
      <c r="E929" s="3" t="s">
        <v>25</v>
      </c>
      <c r="F929" s="3" t="s">
        <v>26</v>
      </c>
      <c r="G929" s="3">
        <v>30</v>
      </c>
      <c r="H929" s="3">
        <v>30</v>
      </c>
      <c r="I929" s="3">
        <v>0.2</v>
      </c>
      <c r="J929" s="4">
        <v>0.7</v>
      </c>
      <c r="K929" s="4">
        <v>1</v>
      </c>
      <c r="L929" s="4">
        <v>5</v>
      </c>
      <c r="M929" s="3">
        <v>1</v>
      </c>
      <c r="N929" s="3">
        <v>2</v>
      </c>
      <c r="O929" s="3">
        <f>HLOOKUP(O$5,[1]非R能力!$B$8:$F$558,$D929+1,0)</f>
        <v>2674530.2363424227</v>
      </c>
      <c r="P929" s="3">
        <f>HLOOKUP(P$5,[1]非R能力!$B$8:$F$558,$D929+1,0)</f>
        <v>371147.94865448773</v>
      </c>
      <c r="Q929" s="3">
        <f>HLOOKUP(Q$5,[1]非R能力!$B$8:$F$558,$D929+1,0)</f>
        <v>180663.03073300805</v>
      </c>
      <c r="R929" s="3">
        <f>HLOOKUP(R$5,[1]非R能力!$B$8:$F$558,$D929+1,0)</f>
        <v>56616.730527455926</v>
      </c>
      <c r="S929" s="3">
        <f>HLOOKUP(S$5,[1]非R能力!$B$8:$F$558,$D929+1,0)</f>
        <v>73368.568621644255</v>
      </c>
      <c r="T929" s="3">
        <f>INDEX([1]非R能力!$H$9:$H$558,D929)</f>
        <v>74359.2083312342</v>
      </c>
      <c r="U929" s="3">
        <f>IF(INDEX([1]非R能力!$FK$9:$FK$558,D929)=0,0,10)</f>
        <v>10</v>
      </c>
      <c r="V929" s="3">
        <f>IF(INDEX([1]非R能力!$FH$9:$FH$558,D929)=0,0,5000)</f>
        <v>5000</v>
      </c>
      <c r="W929" s="3">
        <f>HLOOKUP(W$5,[2]人物技能基础!$O$3:$Q$553,$D929+1,0)</f>
        <v>3.637142857142857</v>
      </c>
      <c r="X929" s="3">
        <f>HLOOKUP(X$5,[2]人物技能基础!$O$3:$Q$553,$D929+1,0)</f>
        <v>2.0186428571428574</v>
      </c>
      <c r="Y929" s="3">
        <f>HLOOKUP(Y$5,[2]人物技能基础!$O$3:$Q$553,$D929+1,0)</f>
        <v>99.964285714285708</v>
      </c>
      <c r="Z929" s="3">
        <f t="shared" si="99"/>
        <v>11320385</v>
      </c>
      <c r="AA929" s="3">
        <f t="shared" si="100"/>
        <v>198693</v>
      </c>
      <c r="AB929" s="3">
        <f t="shared" si="101"/>
        <v>74229</v>
      </c>
      <c r="AC929" s="3">
        <f t="shared" si="102"/>
        <v>73368</v>
      </c>
      <c r="AD929" s="3">
        <f t="shared" si="103"/>
        <v>80881</v>
      </c>
    </row>
    <row r="930" spans="1:30" x14ac:dyDescent="0.15">
      <c r="A930" s="3">
        <v>925</v>
      </c>
      <c r="B930" s="3" t="str">
        <f t="shared" si="98"/>
        <v>通天塔925层boss</v>
      </c>
      <c r="C930" s="3">
        <f>INDEX([5]通天塔!$F$47:$F$1046,A930)</f>
        <v>550</v>
      </c>
      <c r="D930" s="3">
        <f t="shared" si="104"/>
        <v>550</v>
      </c>
      <c r="E930" s="3" t="s">
        <v>25</v>
      </c>
      <c r="F930" s="3" t="s">
        <v>26</v>
      </c>
      <c r="G930" s="3">
        <v>30</v>
      </c>
      <c r="H930" s="3">
        <v>30</v>
      </c>
      <c r="I930" s="3">
        <v>0.2</v>
      </c>
      <c r="J930" s="4">
        <v>0.7</v>
      </c>
      <c r="K930" s="4">
        <v>1</v>
      </c>
      <c r="L930" s="4">
        <v>5</v>
      </c>
      <c r="M930" s="3">
        <v>1</v>
      </c>
      <c r="N930" s="3">
        <v>2</v>
      </c>
      <c r="O930" s="3">
        <f>HLOOKUP(O$5,[1]非R能力!$B$8:$F$558,$D930+1,0)</f>
        <v>2674530.2363424227</v>
      </c>
      <c r="P930" s="3">
        <f>HLOOKUP(P$5,[1]非R能力!$B$8:$F$558,$D930+1,0)</f>
        <v>371147.94865448773</v>
      </c>
      <c r="Q930" s="3">
        <f>HLOOKUP(Q$5,[1]非R能力!$B$8:$F$558,$D930+1,0)</f>
        <v>180663.03073300805</v>
      </c>
      <c r="R930" s="3">
        <f>HLOOKUP(R$5,[1]非R能力!$B$8:$F$558,$D930+1,0)</f>
        <v>56616.730527455926</v>
      </c>
      <c r="S930" s="3">
        <f>HLOOKUP(S$5,[1]非R能力!$B$8:$F$558,$D930+1,0)</f>
        <v>73368.568621644255</v>
      </c>
      <c r="T930" s="3">
        <f>INDEX([1]非R能力!$H$9:$H$558,D930)</f>
        <v>74359.2083312342</v>
      </c>
      <c r="U930" s="3">
        <f>IF(INDEX([1]非R能力!$FK$9:$FK$558,D930)=0,0,10)</f>
        <v>10</v>
      </c>
      <c r="V930" s="3">
        <f>IF(INDEX([1]非R能力!$FH$9:$FH$558,D930)=0,0,5000)</f>
        <v>5000</v>
      </c>
      <c r="W930" s="3">
        <f>HLOOKUP(W$5,[2]人物技能基础!$O$3:$Q$553,$D930+1,0)</f>
        <v>3.637142857142857</v>
      </c>
      <c r="X930" s="3">
        <f>HLOOKUP(X$5,[2]人物技能基础!$O$3:$Q$553,$D930+1,0)</f>
        <v>2.0186428571428574</v>
      </c>
      <c r="Y930" s="3">
        <f>HLOOKUP(Y$5,[2]人物技能基础!$O$3:$Q$553,$D930+1,0)</f>
        <v>99.964285714285708</v>
      </c>
      <c r="Z930" s="3">
        <f t="shared" si="99"/>
        <v>11320385</v>
      </c>
      <c r="AA930" s="3">
        <f t="shared" si="100"/>
        <v>198693</v>
      </c>
      <c r="AB930" s="3">
        <f t="shared" si="101"/>
        <v>74229</v>
      </c>
      <c r="AC930" s="3">
        <f t="shared" si="102"/>
        <v>73368</v>
      </c>
      <c r="AD930" s="3">
        <f t="shared" si="103"/>
        <v>80881</v>
      </c>
    </row>
    <row r="931" spans="1:30" x14ac:dyDescent="0.15">
      <c r="A931" s="3">
        <v>926</v>
      </c>
      <c r="B931" s="3" t="str">
        <f t="shared" si="98"/>
        <v>通天塔926层boss</v>
      </c>
      <c r="C931" s="3">
        <f>INDEX([5]通天塔!$F$47:$F$1046,A931)</f>
        <v>550</v>
      </c>
      <c r="D931" s="3">
        <f t="shared" si="104"/>
        <v>550</v>
      </c>
      <c r="E931" s="3" t="s">
        <v>25</v>
      </c>
      <c r="F931" s="3" t="s">
        <v>26</v>
      </c>
      <c r="G931" s="3">
        <v>30</v>
      </c>
      <c r="H931" s="3">
        <v>30</v>
      </c>
      <c r="I931" s="3">
        <v>0.2</v>
      </c>
      <c r="J931" s="4">
        <v>0.7</v>
      </c>
      <c r="K931" s="4">
        <v>1</v>
      </c>
      <c r="L931" s="4">
        <v>5</v>
      </c>
      <c r="M931" s="3">
        <v>1</v>
      </c>
      <c r="N931" s="3">
        <v>2</v>
      </c>
      <c r="O931" s="3">
        <f>HLOOKUP(O$5,[1]非R能力!$B$8:$F$558,$D931+1,0)</f>
        <v>2674530.2363424227</v>
      </c>
      <c r="P931" s="3">
        <f>HLOOKUP(P$5,[1]非R能力!$B$8:$F$558,$D931+1,0)</f>
        <v>371147.94865448773</v>
      </c>
      <c r="Q931" s="3">
        <f>HLOOKUP(Q$5,[1]非R能力!$B$8:$F$558,$D931+1,0)</f>
        <v>180663.03073300805</v>
      </c>
      <c r="R931" s="3">
        <f>HLOOKUP(R$5,[1]非R能力!$B$8:$F$558,$D931+1,0)</f>
        <v>56616.730527455926</v>
      </c>
      <c r="S931" s="3">
        <f>HLOOKUP(S$5,[1]非R能力!$B$8:$F$558,$D931+1,0)</f>
        <v>73368.568621644255</v>
      </c>
      <c r="T931" s="3">
        <f>INDEX([1]非R能力!$H$9:$H$558,D931)</f>
        <v>74359.2083312342</v>
      </c>
      <c r="U931" s="3">
        <f>IF(INDEX([1]非R能力!$FK$9:$FK$558,D931)=0,0,10)</f>
        <v>10</v>
      </c>
      <c r="V931" s="3">
        <f>IF(INDEX([1]非R能力!$FH$9:$FH$558,D931)=0,0,5000)</f>
        <v>5000</v>
      </c>
      <c r="W931" s="3">
        <f>HLOOKUP(W$5,[2]人物技能基础!$O$3:$Q$553,$D931+1,0)</f>
        <v>3.637142857142857</v>
      </c>
      <c r="X931" s="3">
        <f>HLOOKUP(X$5,[2]人物技能基础!$O$3:$Q$553,$D931+1,0)</f>
        <v>2.0186428571428574</v>
      </c>
      <c r="Y931" s="3">
        <f>HLOOKUP(Y$5,[2]人物技能基础!$O$3:$Q$553,$D931+1,0)</f>
        <v>99.964285714285708</v>
      </c>
      <c r="Z931" s="3">
        <f t="shared" si="99"/>
        <v>11320385</v>
      </c>
      <c r="AA931" s="3">
        <f t="shared" si="100"/>
        <v>198693</v>
      </c>
      <c r="AB931" s="3">
        <f t="shared" si="101"/>
        <v>74229</v>
      </c>
      <c r="AC931" s="3">
        <f t="shared" si="102"/>
        <v>73368</v>
      </c>
      <c r="AD931" s="3">
        <f t="shared" si="103"/>
        <v>80881</v>
      </c>
    </row>
    <row r="932" spans="1:30" x14ac:dyDescent="0.15">
      <c r="A932" s="3">
        <v>927</v>
      </c>
      <c r="B932" s="3" t="str">
        <f t="shared" si="98"/>
        <v>通天塔927层boss</v>
      </c>
      <c r="C932" s="3">
        <f>INDEX([5]通天塔!$F$47:$F$1046,A932)</f>
        <v>550</v>
      </c>
      <c r="D932" s="3">
        <f t="shared" si="104"/>
        <v>550</v>
      </c>
      <c r="E932" s="3" t="s">
        <v>25</v>
      </c>
      <c r="F932" s="3" t="s">
        <v>26</v>
      </c>
      <c r="G932" s="3">
        <v>30</v>
      </c>
      <c r="H932" s="3">
        <v>30</v>
      </c>
      <c r="I932" s="3">
        <v>0.2</v>
      </c>
      <c r="J932" s="4">
        <v>0.7</v>
      </c>
      <c r="K932" s="4">
        <v>1</v>
      </c>
      <c r="L932" s="4">
        <v>5</v>
      </c>
      <c r="M932" s="3">
        <v>1</v>
      </c>
      <c r="N932" s="3">
        <v>2</v>
      </c>
      <c r="O932" s="3">
        <f>HLOOKUP(O$5,[1]非R能力!$B$8:$F$558,$D932+1,0)</f>
        <v>2674530.2363424227</v>
      </c>
      <c r="P932" s="3">
        <f>HLOOKUP(P$5,[1]非R能力!$B$8:$F$558,$D932+1,0)</f>
        <v>371147.94865448773</v>
      </c>
      <c r="Q932" s="3">
        <f>HLOOKUP(Q$5,[1]非R能力!$B$8:$F$558,$D932+1,0)</f>
        <v>180663.03073300805</v>
      </c>
      <c r="R932" s="3">
        <f>HLOOKUP(R$5,[1]非R能力!$B$8:$F$558,$D932+1,0)</f>
        <v>56616.730527455926</v>
      </c>
      <c r="S932" s="3">
        <f>HLOOKUP(S$5,[1]非R能力!$B$8:$F$558,$D932+1,0)</f>
        <v>73368.568621644255</v>
      </c>
      <c r="T932" s="3">
        <f>INDEX([1]非R能力!$H$9:$H$558,D932)</f>
        <v>74359.2083312342</v>
      </c>
      <c r="U932" s="3">
        <f>IF(INDEX([1]非R能力!$FK$9:$FK$558,D932)=0,0,10)</f>
        <v>10</v>
      </c>
      <c r="V932" s="3">
        <f>IF(INDEX([1]非R能力!$FH$9:$FH$558,D932)=0,0,5000)</f>
        <v>5000</v>
      </c>
      <c r="W932" s="3">
        <f>HLOOKUP(W$5,[2]人物技能基础!$O$3:$Q$553,$D932+1,0)</f>
        <v>3.637142857142857</v>
      </c>
      <c r="X932" s="3">
        <f>HLOOKUP(X$5,[2]人物技能基础!$O$3:$Q$553,$D932+1,0)</f>
        <v>2.0186428571428574</v>
      </c>
      <c r="Y932" s="3">
        <f>HLOOKUP(Y$5,[2]人物技能基础!$O$3:$Q$553,$D932+1,0)</f>
        <v>99.964285714285708</v>
      </c>
      <c r="Z932" s="3">
        <f t="shared" si="99"/>
        <v>11320385</v>
      </c>
      <c r="AA932" s="3">
        <f t="shared" si="100"/>
        <v>198693</v>
      </c>
      <c r="AB932" s="3">
        <f t="shared" si="101"/>
        <v>74229</v>
      </c>
      <c r="AC932" s="3">
        <f t="shared" si="102"/>
        <v>73368</v>
      </c>
      <c r="AD932" s="3">
        <f t="shared" si="103"/>
        <v>80881</v>
      </c>
    </row>
    <row r="933" spans="1:30" x14ac:dyDescent="0.15">
      <c r="A933" s="3">
        <v>928</v>
      </c>
      <c r="B933" s="3" t="str">
        <f t="shared" si="98"/>
        <v>通天塔928层boss</v>
      </c>
      <c r="C933" s="3">
        <f>INDEX([5]通天塔!$F$47:$F$1046,A933)</f>
        <v>550</v>
      </c>
      <c r="D933" s="3">
        <f t="shared" si="104"/>
        <v>550</v>
      </c>
      <c r="E933" s="3" t="s">
        <v>25</v>
      </c>
      <c r="F933" s="3" t="s">
        <v>26</v>
      </c>
      <c r="G933" s="3">
        <v>30</v>
      </c>
      <c r="H933" s="3">
        <v>30</v>
      </c>
      <c r="I933" s="3">
        <v>0.2</v>
      </c>
      <c r="J933" s="4">
        <v>0.7</v>
      </c>
      <c r="K933" s="4">
        <v>1</v>
      </c>
      <c r="L933" s="4">
        <v>5</v>
      </c>
      <c r="M933" s="3">
        <v>1</v>
      </c>
      <c r="N933" s="3">
        <v>2</v>
      </c>
      <c r="O933" s="3">
        <f>HLOOKUP(O$5,[1]非R能力!$B$8:$F$558,$D933+1,0)</f>
        <v>2674530.2363424227</v>
      </c>
      <c r="P933" s="3">
        <f>HLOOKUP(P$5,[1]非R能力!$B$8:$F$558,$D933+1,0)</f>
        <v>371147.94865448773</v>
      </c>
      <c r="Q933" s="3">
        <f>HLOOKUP(Q$5,[1]非R能力!$B$8:$F$558,$D933+1,0)</f>
        <v>180663.03073300805</v>
      </c>
      <c r="R933" s="3">
        <f>HLOOKUP(R$5,[1]非R能力!$B$8:$F$558,$D933+1,0)</f>
        <v>56616.730527455926</v>
      </c>
      <c r="S933" s="3">
        <f>HLOOKUP(S$5,[1]非R能力!$B$8:$F$558,$D933+1,0)</f>
        <v>73368.568621644255</v>
      </c>
      <c r="T933" s="3">
        <f>INDEX([1]非R能力!$H$9:$H$558,D933)</f>
        <v>74359.2083312342</v>
      </c>
      <c r="U933" s="3">
        <f>IF(INDEX([1]非R能力!$FK$9:$FK$558,D933)=0,0,10)</f>
        <v>10</v>
      </c>
      <c r="V933" s="3">
        <f>IF(INDEX([1]非R能力!$FH$9:$FH$558,D933)=0,0,5000)</f>
        <v>5000</v>
      </c>
      <c r="W933" s="3">
        <f>HLOOKUP(W$5,[2]人物技能基础!$O$3:$Q$553,$D933+1,0)</f>
        <v>3.637142857142857</v>
      </c>
      <c r="X933" s="3">
        <f>HLOOKUP(X$5,[2]人物技能基础!$O$3:$Q$553,$D933+1,0)</f>
        <v>2.0186428571428574</v>
      </c>
      <c r="Y933" s="3">
        <f>HLOOKUP(Y$5,[2]人物技能基础!$O$3:$Q$553,$D933+1,0)</f>
        <v>99.964285714285708</v>
      </c>
      <c r="Z933" s="3">
        <f t="shared" si="99"/>
        <v>11320385</v>
      </c>
      <c r="AA933" s="3">
        <f t="shared" si="100"/>
        <v>198693</v>
      </c>
      <c r="AB933" s="3">
        <f t="shared" si="101"/>
        <v>74229</v>
      </c>
      <c r="AC933" s="3">
        <f t="shared" si="102"/>
        <v>73368</v>
      </c>
      <c r="AD933" s="3">
        <f t="shared" si="103"/>
        <v>80881</v>
      </c>
    </row>
    <row r="934" spans="1:30" x14ac:dyDescent="0.15">
      <c r="A934" s="3">
        <v>929</v>
      </c>
      <c r="B934" s="3" t="str">
        <f t="shared" si="98"/>
        <v>通天塔929层boss</v>
      </c>
      <c r="C934" s="3">
        <f>INDEX([5]通天塔!$F$47:$F$1046,A934)</f>
        <v>550</v>
      </c>
      <c r="D934" s="3">
        <f t="shared" si="104"/>
        <v>550</v>
      </c>
      <c r="E934" s="3" t="s">
        <v>25</v>
      </c>
      <c r="F934" s="3" t="s">
        <v>26</v>
      </c>
      <c r="G934" s="3">
        <v>30</v>
      </c>
      <c r="H934" s="3">
        <v>30</v>
      </c>
      <c r="I934" s="3">
        <v>0.2</v>
      </c>
      <c r="J934" s="4">
        <v>0.7</v>
      </c>
      <c r="K934" s="4">
        <v>1</v>
      </c>
      <c r="L934" s="4">
        <v>5</v>
      </c>
      <c r="M934" s="3">
        <v>1</v>
      </c>
      <c r="N934" s="3">
        <v>2</v>
      </c>
      <c r="O934" s="3">
        <f>HLOOKUP(O$5,[1]非R能力!$B$8:$F$558,$D934+1,0)</f>
        <v>2674530.2363424227</v>
      </c>
      <c r="P934" s="3">
        <f>HLOOKUP(P$5,[1]非R能力!$B$8:$F$558,$D934+1,0)</f>
        <v>371147.94865448773</v>
      </c>
      <c r="Q934" s="3">
        <f>HLOOKUP(Q$5,[1]非R能力!$B$8:$F$558,$D934+1,0)</f>
        <v>180663.03073300805</v>
      </c>
      <c r="R934" s="3">
        <f>HLOOKUP(R$5,[1]非R能力!$B$8:$F$558,$D934+1,0)</f>
        <v>56616.730527455926</v>
      </c>
      <c r="S934" s="3">
        <f>HLOOKUP(S$5,[1]非R能力!$B$8:$F$558,$D934+1,0)</f>
        <v>73368.568621644255</v>
      </c>
      <c r="T934" s="3">
        <f>INDEX([1]非R能力!$H$9:$H$558,D934)</f>
        <v>74359.2083312342</v>
      </c>
      <c r="U934" s="3">
        <f>IF(INDEX([1]非R能力!$FK$9:$FK$558,D934)=0,0,10)</f>
        <v>10</v>
      </c>
      <c r="V934" s="3">
        <f>IF(INDEX([1]非R能力!$FH$9:$FH$558,D934)=0,0,5000)</f>
        <v>5000</v>
      </c>
      <c r="W934" s="3">
        <f>HLOOKUP(W$5,[2]人物技能基础!$O$3:$Q$553,$D934+1,0)</f>
        <v>3.637142857142857</v>
      </c>
      <c r="X934" s="3">
        <f>HLOOKUP(X$5,[2]人物技能基础!$O$3:$Q$553,$D934+1,0)</f>
        <v>2.0186428571428574</v>
      </c>
      <c r="Y934" s="3">
        <f>HLOOKUP(Y$5,[2]人物技能基础!$O$3:$Q$553,$D934+1,0)</f>
        <v>99.964285714285708</v>
      </c>
      <c r="Z934" s="3">
        <f t="shared" si="99"/>
        <v>11320385</v>
      </c>
      <c r="AA934" s="3">
        <f t="shared" si="100"/>
        <v>198693</v>
      </c>
      <c r="AB934" s="3">
        <f t="shared" si="101"/>
        <v>74229</v>
      </c>
      <c r="AC934" s="3">
        <f t="shared" si="102"/>
        <v>73368</v>
      </c>
      <c r="AD934" s="3">
        <f t="shared" si="103"/>
        <v>80881</v>
      </c>
    </row>
    <row r="935" spans="1:30" x14ac:dyDescent="0.15">
      <c r="A935" s="3">
        <v>930</v>
      </c>
      <c r="B935" s="3" t="str">
        <f t="shared" si="98"/>
        <v>通天塔930层boss</v>
      </c>
      <c r="C935" s="3">
        <f>INDEX([5]通天塔!$F$47:$F$1046,A935)</f>
        <v>550</v>
      </c>
      <c r="D935" s="3">
        <f t="shared" si="104"/>
        <v>550</v>
      </c>
      <c r="E935" s="3" t="s">
        <v>25</v>
      </c>
      <c r="F935" s="3" t="s">
        <v>26</v>
      </c>
      <c r="G935" s="3">
        <v>30</v>
      </c>
      <c r="H935" s="3">
        <v>30</v>
      </c>
      <c r="I935" s="3">
        <v>0.2</v>
      </c>
      <c r="J935" s="4">
        <v>0.7</v>
      </c>
      <c r="K935" s="4">
        <v>1</v>
      </c>
      <c r="L935" s="4">
        <v>5</v>
      </c>
      <c r="M935" s="3">
        <v>1</v>
      </c>
      <c r="N935" s="3">
        <v>2</v>
      </c>
      <c r="O935" s="3">
        <f>HLOOKUP(O$5,[1]非R能力!$B$8:$F$558,$D935+1,0)</f>
        <v>2674530.2363424227</v>
      </c>
      <c r="P935" s="3">
        <f>HLOOKUP(P$5,[1]非R能力!$B$8:$F$558,$D935+1,0)</f>
        <v>371147.94865448773</v>
      </c>
      <c r="Q935" s="3">
        <f>HLOOKUP(Q$5,[1]非R能力!$B$8:$F$558,$D935+1,0)</f>
        <v>180663.03073300805</v>
      </c>
      <c r="R935" s="3">
        <f>HLOOKUP(R$5,[1]非R能力!$B$8:$F$558,$D935+1,0)</f>
        <v>56616.730527455926</v>
      </c>
      <c r="S935" s="3">
        <f>HLOOKUP(S$5,[1]非R能力!$B$8:$F$558,$D935+1,0)</f>
        <v>73368.568621644255</v>
      </c>
      <c r="T935" s="3">
        <f>INDEX([1]非R能力!$H$9:$H$558,D935)</f>
        <v>74359.2083312342</v>
      </c>
      <c r="U935" s="3">
        <f>IF(INDEX([1]非R能力!$FK$9:$FK$558,D935)=0,0,10)</f>
        <v>10</v>
      </c>
      <c r="V935" s="3">
        <f>IF(INDEX([1]非R能力!$FH$9:$FH$558,D935)=0,0,5000)</f>
        <v>5000</v>
      </c>
      <c r="W935" s="3">
        <f>HLOOKUP(W$5,[2]人物技能基础!$O$3:$Q$553,$D935+1,0)</f>
        <v>3.637142857142857</v>
      </c>
      <c r="X935" s="3">
        <f>HLOOKUP(X$5,[2]人物技能基础!$O$3:$Q$553,$D935+1,0)</f>
        <v>2.0186428571428574</v>
      </c>
      <c r="Y935" s="3">
        <f>HLOOKUP(Y$5,[2]人物技能基础!$O$3:$Q$553,$D935+1,0)</f>
        <v>99.964285714285708</v>
      </c>
      <c r="Z935" s="3">
        <f t="shared" si="99"/>
        <v>11320385</v>
      </c>
      <c r="AA935" s="3">
        <f t="shared" si="100"/>
        <v>198693</v>
      </c>
      <c r="AB935" s="3">
        <f t="shared" si="101"/>
        <v>74229</v>
      </c>
      <c r="AC935" s="3">
        <f t="shared" si="102"/>
        <v>73368</v>
      </c>
      <c r="AD935" s="3">
        <f t="shared" si="103"/>
        <v>80881</v>
      </c>
    </row>
    <row r="936" spans="1:30" x14ac:dyDescent="0.15">
      <c r="A936" s="3">
        <v>931</v>
      </c>
      <c r="B936" s="3" t="str">
        <f t="shared" si="98"/>
        <v>通天塔931层boss</v>
      </c>
      <c r="C936" s="3">
        <f>INDEX([5]通天塔!$F$47:$F$1046,A936)</f>
        <v>550</v>
      </c>
      <c r="D936" s="3">
        <f t="shared" si="104"/>
        <v>550</v>
      </c>
      <c r="E936" s="3" t="s">
        <v>25</v>
      </c>
      <c r="F936" s="3" t="s">
        <v>26</v>
      </c>
      <c r="G936" s="3">
        <v>30</v>
      </c>
      <c r="H936" s="3">
        <v>30</v>
      </c>
      <c r="I936" s="3">
        <v>0.2</v>
      </c>
      <c r="J936" s="4">
        <v>0.7</v>
      </c>
      <c r="K936" s="4">
        <v>1</v>
      </c>
      <c r="L936" s="4">
        <v>5</v>
      </c>
      <c r="M936" s="3">
        <v>1</v>
      </c>
      <c r="N936" s="3">
        <v>2</v>
      </c>
      <c r="O936" s="3">
        <f>HLOOKUP(O$5,[1]非R能力!$B$8:$F$558,$D936+1,0)</f>
        <v>2674530.2363424227</v>
      </c>
      <c r="P936" s="3">
        <f>HLOOKUP(P$5,[1]非R能力!$B$8:$F$558,$D936+1,0)</f>
        <v>371147.94865448773</v>
      </c>
      <c r="Q936" s="3">
        <f>HLOOKUP(Q$5,[1]非R能力!$B$8:$F$558,$D936+1,0)</f>
        <v>180663.03073300805</v>
      </c>
      <c r="R936" s="3">
        <f>HLOOKUP(R$5,[1]非R能力!$B$8:$F$558,$D936+1,0)</f>
        <v>56616.730527455926</v>
      </c>
      <c r="S936" s="3">
        <f>HLOOKUP(S$5,[1]非R能力!$B$8:$F$558,$D936+1,0)</f>
        <v>73368.568621644255</v>
      </c>
      <c r="T936" s="3">
        <f>INDEX([1]非R能力!$H$9:$H$558,D936)</f>
        <v>74359.2083312342</v>
      </c>
      <c r="U936" s="3">
        <f>IF(INDEX([1]非R能力!$FK$9:$FK$558,D936)=0,0,10)</f>
        <v>10</v>
      </c>
      <c r="V936" s="3">
        <f>IF(INDEX([1]非R能力!$FH$9:$FH$558,D936)=0,0,5000)</f>
        <v>5000</v>
      </c>
      <c r="W936" s="3">
        <f>HLOOKUP(W$5,[2]人物技能基础!$O$3:$Q$553,$D936+1,0)</f>
        <v>3.637142857142857</v>
      </c>
      <c r="X936" s="3">
        <f>HLOOKUP(X$5,[2]人物技能基础!$O$3:$Q$553,$D936+1,0)</f>
        <v>2.0186428571428574</v>
      </c>
      <c r="Y936" s="3">
        <f>HLOOKUP(Y$5,[2]人物技能基础!$O$3:$Q$553,$D936+1,0)</f>
        <v>99.964285714285708</v>
      </c>
      <c r="Z936" s="3">
        <f t="shared" si="99"/>
        <v>11320385</v>
      </c>
      <c r="AA936" s="3">
        <f t="shared" si="100"/>
        <v>198693</v>
      </c>
      <c r="AB936" s="3">
        <f t="shared" si="101"/>
        <v>74229</v>
      </c>
      <c r="AC936" s="3">
        <f t="shared" si="102"/>
        <v>73368</v>
      </c>
      <c r="AD936" s="3">
        <f t="shared" si="103"/>
        <v>80881</v>
      </c>
    </row>
    <row r="937" spans="1:30" x14ac:dyDescent="0.15">
      <c r="A937" s="3">
        <v>932</v>
      </c>
      <c r="B937" s="3" t="str">
        <f t="shared" si="98"/>
        <v>通天塔932层boss</v>
      </c>
      <c r="C937" s="3">
        <f>INDEX([5]通天塔!$F$47:$F$1046,A937)</f>
        <v>550</v>
      </c>
      <c r="D937" s="3">
        <f t="shared" si="104"/>
        <v>550</v>
      </c>
      <c r="E937" s="3" t="s">
        <v>25</v>
      </c>
      <c r="F937" s="3" t="s">
        <v>26</v>
      </c>
      <c r="G937" s="3">
        <v>30</v>
      </c>
      <c r="H937" s="3">
        <v>30</v>
      </c>
      <c r="I937" s="3">
        <v>0.2</v>
      </c>
      <c r="J937" s="4">
        <v>0.7</v>
      </c>
      <c r="K937" s="4">
        <v>1</v>
      </c>
      <c r="L937" s="4">
        <v>5</v>
      </c>
      <c r="M937" s="3">
        <v>1</v>
      </c>
      <c r="N937" s="3">
        <v>2</v>
      </c>
      <c r="O937" s="3">
        <f>HLOOKUP(O$5,[1]非R能力!$B$8:$F$558,$D937+1,0)</f>
        <v>2674530.2363424227</v>
      </c>
      <c r="P937" s="3">
        <f>HLOOKUP(P$5,[1]非R能力!$B$8:$F$558,$D937+1,0)</f>
        <v>371147.94865448773</v>
      </c>
      <c r="Q937" s="3">
        <f>HLOOKUP(Q$5,[1]非R能力!$B$8:$F$558,$D937+1,0)</f>
        <v>180663.03073300805</v>
      </c>
      <c r="R937" s="3">
        <f>HLOOKUP(R$5,[1]非R能力!$B$8:$F$558,$D937+1,0)</f>
        <v>56616.730527455926</v>
      </c>
      <c r="S937" s="3">
        <f>HLOOKUP(S$5,[1]非R能力!$B$8:$F$558,$D937+1,0)</f>
        <v>73368.568621644255</v>
      </c>
      <c r="T937" s="3">
        <f>INDEX([1]非R能力!$H$9:$H$558,D937)</f>
        <v>74359.2083312342</v>
      </c>
      <c r="U937" s="3">
        <f>IF(INDEX([1]非R能力!$FK$9:$FK$558,D937)=0,0,10)</f>
        <v>10</v>
      </c>
      <c r="V937" s="3">
        <f>IF(INDEX([1]非R能力!$FH$9:$FH$558,D937)=0,0,5000)</f>
        <v>5000</v>
      </c>
      <c r="W937" s="3">
        <f>HLOOKUP(W$5,[2]人物技能基础!$O$3:$Q$553,$D937+1,0)</f>
        <v>3.637142857142857</v>
      </c>
      <c r="X937" s="3">
        <f>HLOOKUP(X$5,[2]人物技能基础!$O$3:$Q$553,$D937+1,0)</f>
        <v>2.0186428571428574</v>
      </c>
      <c r="Y937" s="3">
        <f>HLOOKUP(Y$5,[2]人物技能基础!$O$3:$Q$553,$D937+1,0)</f>
        <v>99.964285714285708</v>
      </c>
      <c r="Z937" s="3">
        <f t="shared" si="99"/>
        <v>11320385</v>
      </c>
      <c r="AA937" s="3">
        <f t="shared" si="100"/>
        <v>198693</v>
      </c>
      <c r="AB937" s="3">
        <f t="shared" si="101"/>
        <v>74229</v>
      </c>
      <c r="AC937" s="3">
        <f t="shared" si="102"/>
        <v>73368</v>
      </c>
      <c r="AD937" s="3">
        <f t="shared" si="103"/>
        <v>80881</v>
      </c>
    </row>
    <row r="938" spans="1:30" x14ac:dyDescent="0.15">
      <c r="A938" s="3">
        <v>933</v>
      </c>
      <c r="B938" s="3" t="str">
        <f t="shared" si="98"/>
        <v>通天塔933层boss</v>
      </c>
      <c r="C938" s="3">
        <f>INDEX([5]通天塔!$F$47:$F$1046,A938)</f>
        <v>550</v>
      </c>
      <c r="D938" s="3">
        <f t="shared" si="104"/>
        <v>550</v>
      </c>
      <c r="E938" s="3" t="s">
        <v>25</v>
      </c>
      <c r="F938" s="3" t="s">
        <v>26</v>
      </c>
      <c r="G938" s="3">
        <v>30</v>
      </c>
      <c r="H938" s="3">
        <v>30</v>
      </c>
      <c r="I938" s="3">
        <v>0.2</v>
      </c>
      <c r="J938" s="4">
        <v>0.7</v>
      </c>
      <c r="K938" s="4">
        <v>1</v>
      </c>
      <c r="L938" s="4">
        <v>5</v>
      </c>
      <c r="M938" s="3">
        <v>1</v>
      </c>
      <c r="N938" s="3">
        <v>2</v>
      </c>
      <c r="O938" s="3">
        <f>HLOOKUP(O$5,[1]非R能力!$B$8:$F$558,$D938+1,0)</f>
        <v>2674530.2363424227</v>
      </c>
      <c r="P938" s="3">
        <f>HLOOKUP(P$5,[1]非R能力!$B$8:$F$558,$D938+1,0)</f>
        <v>371147.94865448773</v>
      </c>
      <c r="Q938" s="3">
        <f>HLOOKUP(Q$5,[1]非R能力!$B$8:$F$558,$D938+1,0)</f>
        <v>180663.03073300805</v>
      </c>
      <c r="R938" s="3">
        <f>HLOOKUP(R$5,[1]非R能力!$B$8:$F$558,$D938+1,0)</f>
        <v>56616.730527455926</v>
      </c>
      <c r="S938" s="3">
        <f>HLOOKUP(S$5,[1]非R能力!$B$8:$F$558,$D938+1,0)</f>
        <v>73368.568621644255</v>
      </c>
      <c r="T938" s="3">
        <f>INDEX([1]非R能力!$H$9:$H$558,D938)</f>
        <v>74359.2083312342</v>
      </c>
      <c r="U938" s="3">
        <f>IF(INDEX([1]非R能力!$FK$9:$FK$558,D938)=0,0,10)</f>
        <v>10</v>
      </c>
      <c r="V938" s="3">
        <f>IF(INDEX([1]非R能力!$FH$9:$FH$558,D938)=0,0,5000)</f>
        <v>5000</v>
      </c>
      <c r="W938" s="3">
        <f>HLOOKUP(W$5,[2]人物技能基础!$O$3:$Q$553,$D938+1,0)</f>
        <v>3.637142857142857</v>
      </c>
      <c r="X938" s="3">
        <f>HLOOKUP(X$5,[2]人物技能基础!$O$3:$Q$553,$D938+1,0)</f>
        <v>2.0186428571428574</v>
      </c>
      <c r="Y938" s="3">
        <f>HLOOKUP(Y$5,[2]人物技能基础!$O$3:$Q$553,$D938+1,0)</f>
        <v>99.964285714285708</v>
      </c>
      <c r="Z938" s="3">
        <f t="shared" si="99"/>
        <v>11320385</v>
      </c>
      <c r="AA938" s="3">
        <f t="shared" si="100"/>
        <v>198693</v>
      </c>
      <c r="AB938" s="3">
        <f t="shared" si="101"/>
        <v>74229</v>
      </c>
      <c r="AC938" s="3">
        <f t="shared" si="102"/>
        <v>73368</v>
      </c>
      <c r="AD938" s="3">
        <f t="shared" si="103"/>
        <v>80881</v>
      </c>
    </row>
    <row r="939" spans="1:30" x14ac:dyDescent="0.15">
      <c r="A939" s="3">
        <v>934</v>
      </c>
      <c r="B939" s="3" t="str">
        <f t="shared" si="98"/>
        <v>通天塔934层boss</v>
      </c>
      <c r="C939" s="3">
        <f>INDEX([5]通天塔!$F$47:$F$1046,A939)</f>
        <v>550</v>
      </c>
      <c r="D939" s="3">
        <f t="shared" si="104"/>
        <v>550</v>
      </c>
      <c r="E939" s="3" t="s">
        <v>25</v>
      </c>
      <c r="F939" s="3" t="s">
        <v>26</v>
      </c>
      <c r="G939" s="3">
        <v>30</v>
      </c>
      <c r="H939" s="3">
        <v>30</v>
      </c>
      <c r="I939" s="3">
        <v>0.2</v>
      </c>
      <c r="J939" s="4">
        <v>0.7</v>
      </c>
      <c r="K939" s="4">
        <v>1</v>
      </c>
      <c r="L939" s="4">
        <v>5</v>
      </c>
      <c r="M939" s="3">
        <v>1</v>
      </c>
      <c r="N939" s="3">
        <v>2</v>
      </c>
      <c r="O939" s="3">
        <f>HLOOKUP(O$5,[1]非R能力!$B$8:$F$558,$D939+1,0)</f>
        <v>2674530.2363424227</v>
      </c>
      <c r="P939" s="3">
        <f>HLOOKUP(P$5,[1]非R能力!$B$8:$F$558,$D939+1,0)</f>
        <v>371147.94865448773</v>
      </c>
      <c r="Q939" s="3">
        <f>HLOOKUP(Q$5,[1]非R能力!$B$8:$F$558,$D939+1,0)</f>
        <v>180663.03073300805</v>
      </c>
      <c r="R939" s="3">
        <f>HLOOKUP(R$5,[1]非R能力!$B$8:$F$558,$D939+1,0)</f>
        <v>56616.730527455926</v>
      </c>
      <c r="S939" s="3">
        <f>HLOOKUP(S$5,[1]非R能力!$B$8:$F$558,$D939+1,0)</f>
        <v>73368.568621644255</v>
      </c>
      <c r="T939" s="3">
        <f>INDEX([1]非R能力!$H$9:$H$558,D939)</f>
        <v>74359.2083312342</v>
      </c>
      <c r="U939" s="3">
        <f>IF(INDEX([1]非R能力!$FK$9:$FK$558,D939)=0,0,10)</f>
        <v>10</v>
      </c>
      <c r="V939" s="3">
        <f>IF(INDEX([1]非R能力!$FH$9:$FH$558,D939)=0,0,5000)</f>
        <v>5000</v>
      </c>
      <c r="W939" s="3">
        <f>HLOOKUP(W$5,[2]人物技能基础!$O$3:$Q$553,$D939+1,0)</f>
        <v>3.637142857142857</v>
      </c>
      <c r="X939" s="3">
        <f>HLOOKUP(X$5,[2]人物技能基础!$O$3:$Q$553,$D939+1,0)</f>
        <v>2.0186428571428574</v>
      </c>
      <c r="Y939" s="3">
        <f>HLOOKUP(Y$5,[2]人物技能基础!$O$3:$Q$553,$D939+1,0)</f>
        <v>99.964285714285708</v>
      </c>
      <c r="Z939" s="3">
        <f t="shared" si="99"/>
        <v>11320385</v>
      </c>
      <c r="AA939" s="3">
        <f t="shared" si="100"/>
        <v>198693</v>
      </c>
      <c r="AB939" s="3">
        <f t="shared" si="101"/>
        <v>74229</v>
      </c>
      <c r="AC939" s="3">
        <f t="shared" si="102"/>
        <v>73368</v>
      </c>
      <c r="AD939" s="3">
        <f t="shared" si="103"/>
        <v>80881</v>
      </c>
    </row>
    <row r="940" spans="1:30" x14ac:dyDescent="0.15">
      <c r="A940" s="3">
        <v>935</v>
      </c>
      <c r="B940" s="3" t="str">
        <f t="shared" si="98"/>
        <v>通天塔935层boss</v>
      </c>
      <c r="C940" s="3">
        <f>INDEX([5]通天塔!$F$47:$F$1046,A940)</f>
        <v>550</v>
      </c>
      <c r="D940" s="3">
        <f t="shared" si="104"/>
        <v>550</v>
      </c>
      <c r="E940" s="3" t="s">
        <v>25</v>
      </c>
      <c r="F940" s="3" t="s">
        <v>26</v>
      </c>
      <c r="G940" s="3">
        <v>30</v>
      </c>
      <c r="H940" s="3">
        <v>30</v>
      </c>
      <c r="I940" s="3">
        <v>0.2</v>
      </c>
      <c r="J940" s="4">
        <v>0.7</v>
      </c>
      <c r="K940" s="4">
        <v>1</v>
      </c>
      <c r="L940" s="4">
        <v>5</v>
      </c>
      <c r="M940" s="3">
        <v>1</v>
      </c>
      <c r="N940" s="3">
        <v>2</v>
      </c>
      <c r="O940" s="3">
        <f>HLOOKUP(O$5,[1]非R能力!$B$8:$F$558,$D940+1,0)</f>
        <v>2674530.2363424227</v>
      </c>
      <c r="P940" s="3">
        <f>HLOOKUP(P$5,[1]非R能力!$B$8:$F$558,$D940+1,0)</f>
        <v>371147.94865448773</v>
      </c>
      <c r="Q940" s="3">
        <f>HLOOKUP(Q$5,[1]非R能力!$B$8:$F$558,$D940+1,0)</f>
        <v>180663.03073300805</v>
      </c>
      <c r="R940" s="3">
        <f>HLOOKUP(R$5,[1]非R能力!$B$8:$F$558,$D940+1,0)</f>
        <v>56616.730527455926</v>
      </c>
      <c r="S940" s="3">
        <f>HLOOKUP(S$5,[1]非R能力!$B$8:$F$558,$D940+1,0)</f>
        <v>73368.568621644255</v>
      </c>
      <c r="T940" s="3">
        <f>INDEX([1]非R能力!$H$9:$H$558,D940)</f>
        <v>74359.2083312342</v>
      </c>
      <c r="U940" s="3">
        <f>IF(INDEX([1]非R能力!$FK$9:$FK$558,D940)=0,0,10)</f>
        <v>10</v>
      </c>
      <c r="V940" s="3">
        <f>IF(INDEX([1]非R能力!$FH$9:$FH$558,D940)=0,0,5000)</f>
        <v>5000</v>
      </c>
      <c r="W940" s="3">
        <f>HLOOKUP(W$5,[2]人物技能基础!$O$3:$Q$553,$D940+1,0)</f>
        <v>3.637142857142857</v>
      </c>
      <c r="X940" s="3">
        <f>HLOOKUP(X$5,[2]人物技能基础!$O$3:$Q$553,$D940+1,0)</f>
        <v>2.0186428571428574</v>
      </c>
      <c r="Y940" s="3">
        <f>HLOOKUP(Y$5,[2]人物技能基础!$O$3:$Q$553,$D940+1,0)</f>
        <v>99.964285714285708</v>
      </c>
      <c r="Z940" s="3">
        <f t="shared" si="99"/>
        <v>11320385</v>
      </c>
      <c r="AA940" s="3">
        <f t="shared" si="100"/>
        <v>198693</v>
      </c>
      <c r="AB940" s="3">
        <f t="shared" si="101"/>
        <v>74229</v>
      </c>
      <c r="AC940" s="3">
        <f t="shared" si="102"/>
        <v>73368</v>
      </c>
      <c r="AD940" s="3">
        <f t="shared" si="103"/>
        <v>80881</v>
      </c>
    </row>
    <row r="941" spans="1:30" x14ac:dyDescent="0.15">
      <c r="A941" s="3">
        <v>936</v>
      </c>
      <c r="B941" s="3" t="str">
        <f t="shared" si="98"/>
        <v>通天塔936层boss</v>
      </c>
      <c r="C941" s="3">
        <f>INDEX([5]通天塔!$F$47:$F$1046,A941)</f>
        <v>550</v>
      </c>
      <c r="D941" s="3">
        <f t="shared" si="104"/>
        <v>550</v>
      </c>
      <c r="E941" s="3" t="s">
        <v>25</v>
      </c>
      <c r="F941" s="3" t="s">
        <v>26</v>
      </c>
      <c r="G941" s="3">
        <v>30</v>
      </c>
      <c r="H941" s="3">
        <v>30</v>
      </c>
      <c r="I941" s="3">
        <v>0.2</v>
      </c>
      <c r="J941" s="4">
        <v>0.7</v>
      </c>
      <c r="K941" s="4">
        <v>1</v>
      </c>
      <c r="L941" s="4">
        <v>5</v>
      </c>
      <c r="M941" s="3">
        <v>1</v>
      </c>
      <c r="N941" s="3">
        <v>2</v>
      </c>
      <c r="O941" s="3">
        <f>HLOOKUP(O$5,[1]非R能力!$B$8:$F$558,$D941+1,0)</f>
        <v>2674530.2363424227</v>
      </c>
      <c r="P941" s="3">
        <f>HLOOKUP(P$5,[1]非R能力!$B$8:$F$558,$D941+1,0)</f>
        <v>371147.94865448773</v>
      </c>
      <c r="Q941" s="3">
        <f>HLOOKUP(Q$5,[1]非R能力!$B$8:$F$558,$D941+1,0)</f>
        <v>180663.03073300805</v>
      </c>
      <c r="R941" s="3">
        <f>HLOOKUP(R$5,[1]非R能力!$B$8:$F$558,$D941+1,0)</f>
        <v>56616.730527455926</v>
      </c>
      <c r="S941" s="3">
        <f>HLOOKUP(S$5,[1]非R能力!$B$8:$F$558,$D941+1,0)</f>
        <v>73368.568621644255</v>
      </c>
      <c r="T941" s="3">
        <f>INDEX([1]非R能力!$H$9:$H$558,D941)</f>
        <v>74359.2083312342</v>
      </c>
      <c r="U941" s="3">
        <f>IF(INDEX([1]非R能力!$FK$9:$FK$558,D941)=0,0,10)</f>
        <v>10</v>
      </c>
      <c r="V941" s="3">
        <f>IF(INDEX([1]非R能力!$FH$9:$FH$558,D941)=0,0,5000)</f>
        <v>5000</v>
      </c>
      <c r="W941" s="3">
        <f>HLOOKUP(W$5,[2]人物技能基础!$O$3:$Q$553,$D941+1,0)</f>
        <v>3.637142857142857</v>
      </c>
      <c r="X941" s="3">
        <f>HLOOKUP(X$5,[2]人物技能基础!$O$3:$Q$553,$D941+1,0)</f>
        <v>2.0186428571428574</v>
      </c>
      <c r="Y941" s="3">
        <f>HLOOKUP(Y$5,[2]人物技能基础!$O$3:$Q$553,$D941+1,0)</f>
        <v>99.964285714285708</v>
      </c>
      <c r="Z941" s="3">
        <f t="shared" si="99"/>
        <v>11320385</v>
      </c>
      <c r="AA941" s="3">
        <f t="shared" si="100"/>
        <v>198693</v>
      </c>
      <c r="AB941" s="3">
        <f t="shared" si="101"/>
        <v>74229</v>
      </c>
      <c r="AC941" s="3">
        <f t="shared" si="102"/>
        <v>73368</v>
      </c>
      <c r="AD941" s="3">
        <f t="shared" si="103"/>
        <v>80881</v>
      </c>
    </row>
    <row r="942" spans="1:30" x14ac:dyDescent="0.15">
      <c r="A942" s="3">
        <v>937</v>
      </c>
      <c r="B942" s="3" t="str">
        <f t="shared" si="98"/>
        <v>通天塔937层boss</v>
      </c>
      <c r="C942" s="3">
        <f>INDEX([5]通天塔!$F$47:$F$1046,A942)</f>
        <v>550</v>
      </c>
      <c r="D942" s="3">
        <f t="shared" si="104"/>
        <v>550</v>
      </c>
      <c r="E942" s="3" t="s">
        <v>25</v>
      </c>
      <c r="F942" s="3" t="s">
        <v>26</v>
      </c>
      <c r="G942" s="3">
        <v>30</v>
      </c>
      <c r="H942" s="3">
        <v>30</v>
      </c>
      <c r="I942" s="3">
        <v>0.2</v>
      </c>
      <c r="J942" s="4">
        <v>0.7</v>
      </c>
      <c r="K942" s="4">
        <v>1</v>
      </c>
      <c r="L942" s="4">
        <v>5</v>
      </c>
      <c r="M942" s="3">
        <v>1</v>
      </c>
      <c r="N942" s="3">
        <v>2</v>
      </c>
      <c r="O942" s="3">
        <f>HLOOKUP(O$5,[1]非R能力!$B$8:$F$558,$D942+1,0)</f>
        <v>2674530.2363424227</v>
      </c>
      <c r="P942" s="3">
        <f>HLOOKUP(P$5,[1]非R能力!$B$8:$F$558,$D942+1,0)</f>
        <v>371147.94865448773</v>
      </c>
      <c r="Q942" s="3">
        <f>HLOOKUP(Q$5,[1]非R能力!$B$8:$F$558,$D942+1,0)</f>
        <v>180663.03073300805</v>
      </c>
      <c r="R942" s="3">
        <f>HLOOKUP(R$5,[1]非R能力!$B$8:$F$558,$D942+1,0)</f>
        <v>56616.730527455926</v>
      </c>
      <c r="S942" s="3">
        <f>HLOOKUP(S$5,[1]非R能力!$B$8:$F$558,$D942+1,0)</f>
        <v>73368.568621644255</v>
      </c>
      <c r="T942" s="3">
        <f>INDEX([1]非R能力!$H$9:$H$558,D942)</f>
        <v>74359.2083312342</v>
      </c>
      <c r="U942" s="3">
        <f>IF(INDEX([1]非R能力!$FK$9:$FK$558,D942)=0,0,10)</f>
        <v>10</v>
      </c>
      <c r="V942" s="3">
        <f>IF(INDEX([1]非R能力!$FH$9:$FH$558,D942)=0,0,5000)</f>
        <v>5000</v>
      </c>
      <c r="W942" s="3">
        <f>HLOOKUP(W$5,[2]人物技能基础!$O$3:$Q$553,$D942+1,0)</f>
        <v>3.637142857142857</v>
      </c>
      <c r="X942" s="3">
        <f>HLOOKUP(X$5,[2]人物技能基础!$O$3:$Q$553,$D942+1,0)</f>
        <v>2.0186428571428574</v>
      </c>
      <c r="Y942" s="3">
        <f>HLOOKUP(Y$5,[2]人物技能基础!$O$3:$Q$553,$D942+1,0)</f>
        <v>99.964285714285708</v>
      </c>
      <c r="Z942" s="3">
        <f t="shared" si="99"/>
        <v>11320385</v>
      </c>
      <c r="AA942" s="3">
        <f t="shared" si="100"/>
        <v>198693</v>
      </c>
      <c r="AB942" s="3">
        <f t="shared" si="101"/>
        <v>74229</v>
      </c>
      <c r="AC942" s="3">
        <f t="shared" si="102"/>
        <v>73368</v>
      </c>
      <c r="AD942" s="3">
        <f t="shared" si="103"/>
        <v>80881</v>
      </c>
    </row>
    <row r="943" spans="1:30" x14ac:dyDescent="0.15">
      <c r="A943" s="3">
        <v>938</v>
      </c>
      <c r="B943" s="3" t="str">
        <f t="shared" si="98"/>
        <v>通天塔938层boss</v>
      </c>
      <c r="C943" s="3">
        <f>INDEX([5]通天塔!$F$47:$F$1046,A943)</f>
        <v>550</v>
      </c>
      <c r="D943" s="3">
        <f t="shared" si="104"/>
        <v>550</v>
      </c>
      <c r="E943" s="3" t="s">
        <v>25</v>
      </c>
      <c r="F943" s="3" t="s">
        <v>26</v>
      </c>
      <c r="G943" s="3">
        <v>30</v>
      </c>
      <c r="H943" s="3">
        <v>30</v>
      </c>
      <c r="I943" s="3">
        <v>0.2</v>
      </c>
      <c r="J943" s="4">
        <v>0.7</v>
      </c>
      <c r="K943" s="4">
        <v>1</v>
      </c>
      <c r="L943" s="4">
        <v>5</v>
      </c>
      <c r="M943" s="3">
        <v>1</v>
      </c>
      <c r="N943" s="3">
        <v>2</v>
      </c>
      <c r="O943" s="3">
        <f>HLOOKUP(O$5,[1]非R能力!$B$8:$F$558,$D943+1,0)</f>
        <v>2674530.2363424227</v>
      </c>
      <c r="P943" s="3">
        <f>HLOOKUP(P$5,[1]非R能力!$B$8:$F$558,$D943+1,0)</f>
        <v>371147.94865448773</v>
      </c>
      <c r="Q943" s="3">
        <f>HLOOKUP(Q$5,[1]非R能力!$B$8:$F$558,$D943+1,0)</f>
        <v>180663.03073300805</v>
      </c>
      <c r="R943" s="3">
        <f>HLOOKUP(R$5,[1]非R能力!$B$8:$F$558,$D943+1,0)</f>
        <v>56616.730527455926</v>
      </c>
      <c r="S943" s="3">
        <f>HLOOKUP(S$5,[1]非R能力!$B$8:$F$558,$D943+1,0)</f>
        <v>73368.568621644255</v>
      </c>
      <c r="T943" s="3">
        <f>INDEX([1]非R能力!$H$9:$H$558,D943)</f>
        <v>74359.2083312342</v>
      </c>
      <c r="U943" s="3">
        <f>IF(INDEX([1]非R能力!$FK$9:$FK$558,D943)=0,0,10)</f>
        <v>10</v>
      </c>
      <c r="V943" s="3">
        <f>IF(INDEX([1]非R能力!$FH$9:$FH$558,D943)=0,0,5000)</f>
        <v>5000</v>
      </c>
      <c r="W943" s="3">
        <f>HLOOKUP(W$5,[2]人物技能基础!$O$3:$Q$553,$D943+1,0)</f>
        <v>3.637142857142857</v>
      </c>
      <c r="X943" s="3">
        <f>HLOOKUP(X$5,[2]人物技能基础!$O$3:$Q$553,$D943+1,0)</f>
        <v>2.0186428571428574</v>
      </c>
      <c r="Y943" s="3">
        <f>HLOOKUP(Y$5,[2]人物技能基础!$O$3:$Q$553,$D943+1,0)</f>
        <v>99.964285714285708</v>
      </c>
      <c r="Z943" s="3">
        <f t="shared" si="99"/>
        <v>11320385</v>
      </c>
      <c r="AA943" s="3">
        <f t="shared" si="100"/>
        <v>198693</v>
      </c>
      <c r="AB943" s="3">
        <f t="shared" si="101"/>
        <v>74229</v>
      </c>
      <c r="AC943" s="3">
        <f t="shared" si="102"/>
        <v>73368</v>
      </c>
      <c r="AD943" s="3">
        <f t="shared" si="103"/>
        <v>80881</v>
      </c>
    </row>
    <row r="944" spans="1:30" x14ac:dyDescent="0.15">
      <c r="A944" s="3">
        <v>939</v>
      </c>
      <c r="B944" s="3" t="str">
        <f t="shared" si="98"/>
        <v>通天塔939层boss</v>
      </c>
      <c r="C944" s="3">
        <f>INDEX([5]通天塔!$F$47:$F$1046,A944)</f>
        <v>550</v>
      </c>
      <c r="D944" s="3">
        <f t="shared" si="104"/>
        <v>550</v>
      </c>
      <c r="E944" s="3" t="s">
        <v>25</v>
      </c>
      <c r="F944" s="3" t="s">
        <v>26</v>
      </c>
      <c r="G944" s="3">
        <v>30</v>
      </c>
      <c r="H944" s="3">
        <v>30</v>
      </c>
      <c r="I944" s="3">
        <v>0.2</v>
      </c>
      <c r="J944" s="4">
        <v>0.7</v>
      </c>
      <c r="K944" s="4">
        <v>1</v>
      </c>
      <c r="L944" s="4">
        <v>5</v>
      </c>
      <c r="M944" s="3">
        <v>1</v>
      </c>
      <c r="N944" s="3">
        <v>2</v>
      </c>
      <c r="O944" s="3">
        <f>HLOOKUP(O$5,[1]非R能力!$B$8:$F$558,$D944+1,0)</f>
        <v>2674530.2363424227</v>
      </c>
      <c r="P944" s="3">
        <f>HLOOKUP(P$5,[1]非R能力!$B$8:$F$558,$D944+1,0)</f>
        <v>371147.94865448773</v>
      </c>
      <c r="Q944" s="3">
        <f>HLOOKUP(Q$5,[1]非R能力!$B$8:$F$558,$D944+1,0)</f>
        <v>180663.03073300805</v>
      </c>
      <c r="R944" s="3">
        <f>HLOOKUP(R$5,[1]非R能力!$B$8:$F$558,$D944+1,0)</f>
        <v>56616.730527455926</v>
      </c>
      <c r="S944" s="3">
        <f>HLOOKUP(S$5,[1]非R能力!$B$8:$F$558,$D944+1,0)</f>
        <v>73368.568621644255</v>
      </c>
      <c r="T944" s="3">
        <f>INDEX([1]非R能力!$H$9:$H$558,D944)</f>
        <v>74359.2083312342</v>
      </c>
      <c r="U944" s="3">
        <f>IF(INDEX([1]非R能力!$FK$9:$FK$558,D944)=0,0,10)</f>
        <v>10</v>
      </c>
      <c r="V944" s="3">
        <f>IF(INDEX([1]非R能力!$FH$9:$FH$558,D944)=0,0,5000)</f>
        <v>5000</v>
      </c>
      <c r="W944" s="3">
        <f>HLOOKUP(W$5,[2]人物技能基础!$O$3:$Q$553,$D944+1,0)</f>
        <v>3.637142857142857</v>
      </c>
      <c r="X944" s="3">
        <f>HLOOKUP(X$5,[2]人物技能基础!$O$3:$Q$553,$D944+1,0)</f>
        <v>2.0186428571428574</v>
      </c>
      <c r="Y944" s="3">
        <f>HLOOKUP(Y$5,[2]人物技能基础!$O$3:$Q$553,$D944+1,0)</f>
        <v>99.964285714285708</v>
      </c>
      <c r="Z944" s="3">
        <f t="shared" si="99"/>
        <v>11320385</v>
      </c>
      <c r="AA944" s="3">
        <f t="shared" si="100"/>
        <v>198693</v>
      </c>
      <c r="AB944" s="3">
        <f t="shared" si="101"/>
        <v>74229</v>
      </c>
      <c r="AC944" s="3">
        <f t="shared" si="102"/>
        <v>73368</v>
      </c>
      <c r="AD944" s="3">
        <f t="shared" si="103"/>
        <v>80881</v>
      </c>
    </row>
    <row r="945" spans="1:30" x14ac:dyDescent="0.15">
      <c r="A945" s="3">
        <v>940</v>
      </c>
      <c r="B945" s="3" t="str">
        <f t="shared" si="98"/>
        <v>通天塔940层boss</v>
      </c>
      <c r="C945" s="3">
        <f>INDEX([5]通天塔!$F$47:$F$1046,A945)</f>
        <v>550</v>
      </c>
      <c r="D945" s="3">
        <f t="shared" si="104"/>
        <v>550</v>
      </c>
      <c r="E945" s="3" t="s">
        <v>25</v>
      </c>
      <c r="F945" s="3" t="s">
        <v>26</v>
      </c>
      <c r="G945" s="3">
        <v>30</v>
      </c>
      <c r="H945" s="3">
        <v>30</v>
      </c>
      <c r="I945" s="3">
        <v>0.2</v>
      </c>
      <c r="J945" s="4">
        <v>0.7</v>
      </c>
      <c r="K945" s="4">
        <v>1</v>
      </c>
      <c r="L945" s="4">
        <v>5</v>
      </c>
      <c r="M945" s="3">
        <v>1</v>
      </c>
      <c r="N945" s="3">
        <v>2</v>
      </c>
      <c r="O945" s="3">
        <f>HLOOKUP(O$5,[1]非R能力!$B$8:$F$558,$D945+1,0)</f>
        <v>2674530.2363424227</v>
      </c>
      <c r="P945" s="3">
        <f>HLOOKUP(P$5,[1]非R能力!$B$8:$F$558,$D945+1,0)</f>
        <v>371147.94865448773</v>
      </c>
      <c r="Q945" s="3">
        <f>HLOOKUP(Q$5,[1]非R能力!$B$8:$F$558,$D945+1,0)</f>
        <v>180663.03073300805</v>
      </c>
      <c r="R945" s="3">
        <f>HLOOKUP(R$5,[1]非R能力!$B$8:$F$558,$D945+1,0)</f>
        <v>56616.730527455926</v>
      </c>
      <c r="S945" s="3">
        <f>HLOOKUP(S$5,[1]非R能力!$B$8:$F$558,$D945+1,0)</f>
        <v>73368.568621644255</v>
      </c>
      <c r="T945" s="3">
        <f>INDEX([1]非R能力!$H$9:$H$558,D945)</f>
        <v>74359.2083312342</v>
      </c>
      <c r="U945" s="3">
        <f>IF(INDEX([1]非R能力!$FK$9:$FK$558,D945)=0,0,10)</f>
        <v>10</v>
      </c>
      <c r="V945" s="3">
        <f>IF(INDEX([1]非R能力!$FH$9:$FH$558,D945)=0,0,5000)</f>
        <v>5000</v>
      </c>
      <c r="W945" s="3">
        <f>HLOOKUP(W$5,[2]人物技能基础!$O$3:$Q$553,$D945+1,0)</f>
        <v>3.637142857142857</v>
      </c>
      <c r="X945" s="3">
        <f>HLOOKUP(X$5,[2]人物技能基础!$O$3:$Q$553,$D945+1,0)</f>
        <v>2.0186428571428574</v>
      </c>
      <c r="Y945" s="3">
        <f>HLOOKUP(Y$5,[2]人物技能基础!$O$3:$Q$553,$D945+1,0)</f>
        <v>99.964285714285708</v>
      </c>
      <c r="Z945" s="3">
        <f t="shared" si="99"/>
        <v>11320385</v>
      </c>
      <c r="AA945" s="3">
        <f t="shared" si="100"/>
        <v>198693</v>
      </c>
      <c r="AB945" s="3">
        <f t="shared" si="101"/>
        <v>74229</v>
      </c>
      <c r="AC945" s="3">
        <f t="shared" si="102"/>
        <v>73368</v>
      </c>
      <c r="AD945" s="3">
        <f t="shared" si="103"/>
        <v>80881</v>
      </c>
    </row>
    <row r="946" spans="1:30" x14ac:dyDescent="0.15">
      <c r="A946" s="3">
        <v>941</v>
      </c>
      <c r="B946" s="3" t="str">
        <f t="shared" si="98"/>
        <v>通天塔941层boss</v>
      </c>
      <c r="C946" s="3">
        <f>INDEX([5]通天塔!$F$47:$F$1046,A946)</f>
        <v>550</v>
      </c>
      <c r="D946" s="3">
        <f t="shared" si="104"/>
        <v>550</v>
      </c>
      <c r="E946" s="3" t="s">
        <v>25</v>
      </c>
      <c r="F946" s="3" t="s">
        <v>26</v>
      </c>
      <c r="G946" s="3">
        <v>30</v>
      </c>
      <c r="H946" s="3">
        <v>30</v>
      </c>
      <c r="I946" s="3">
        <v>0.2</v>
      </c>
      <c r="J946" s="4">
        <v>0.7</v>
      </c>
      <c r="K946" s="4">
        <v>1</v>
      </c>
      <c r="L946" s="4">
        <v>5</v>
      </c>
      <c r="M946" s="3">
        <v>1</v>
      </c>
      <c r="N946" s="3">
        <v>2</v>
      </c>
      <c r="O946" s="3">
        <f>HLOOKUP(O$5,[1]非R能力!$B$8:$F$558,$D946+1,0)</f>
        <v>2674530.2363424227</v>
      </c>
      <c r="P946" s="3">
        <f>HLOOKUP(P$5,[1]非R能力!$B$8:$F$558,$D946+1,0)</f>
        <v>371147.94865448773</v>
      </c>
      <c r="Q946" s="3">
        <f>HLOOKUP(Q$5,[1]非R能力!$B$8:$F$558,$D946+1,0)</f>
        <v>180663.03073300805</v>
      </c>
      <c r="R946" s="3">
        <f>HLOOKUP(R$5,[1]非R能力!$B$8:$F$558,$D946+1,0)</f>
        <v>56616.730527455926</v>
      </c>
      <c r="S946" s="3">
        <f>HLOOKUP(S$5,[1]非R能力!$B$8:$F$558,$D946+1,0)</f>
        <v>73368.568621644255</v>
      </c>
      <c r="T946" s="3">
        <f>INDEX([1]非R能力!$H$9:$H$558,D946)</f>
        <v>74359.2083312342</v>
      </c>
      <c r="U946" s="3">
        <f>IF(INDEX([1]非R能力!$FK$9:$FK$558,D946)=0,0,10)</f>
        <v>10</v>
      </c>
      <c r="V946" s="3">
        <f>IF(INDEX([1]非R能力!$FH$9:$FH$558,D946)=0,0,5000)</f>
        <v>5000</v>
      </c>
      <c r="W946" s="3">
        <f>HLOOKUP(W$5,[2]人物技能基础!$O$3:$Q$553,$D946+1,0)</f>
        <v>3.637142857142857</v>
      </c>
      <c r="X946" s="3">
        <f>HLOOKUP(X$5,[2]人物技能基础!$O$3:$Q$553,$D946+1,0)</f>
        <v>2.0186428571428574</v>
      </c>
      <c r="Y946" s="3">
        <f>HLOOKUP(Y$5,[2]人物技能基础!$O$3:$Q$553,$D946+1,0)</f>
        <v>99.964285714285708</v>
      </c>
      <c r="Z946" s="3">
        <f t="shared" si="99"/>
        <v>11320385</v>
      </c>
      <c r="AA946" s="3">
        <f t="shared" si="100"/>
        <v>198693</v>
      </c>
      <c r="AB946" s="3">
        <f t="shared" si="101"/>
        <v>74229</v>
      </c>
      <c r="AC946" s="3">
        <f t="shared" si="102"/>
        <v>73368</v>
      </c>
      <c r="AD946" s="3">
        <f t="shared" si="103"/>
        <v>80881</v>
      </c>
    </row>
    <row r="947" spans="1:30" x14ac:dyDescent="0.15">
      <c r="A947" s="3">
        <v>942</v>
      </c>
      <c r="B947" s="3" t="str">
        <f t="shared" si="98"/>
        <v>通天塔942层boss</v>
      </c>
      <c r="C947" s="3">
        <f>INDEX([5]通天塔!$F$47:$F$1046,A947)</f>
        <v>550</v>
      </c>
      <c r="D947" s="3">
        <f t="shared" si="104"/>
        <v>550</v>
      </c>
      <c r="E947" s="3" t="s">
        <v>25</v>
      </c>
      <c r="F947" s="3" t="s">
        <v>26</v>
      </c>
      <c r="G947" s="3">
        <v>30</v>
      </c>
      <c r="H947" s="3">
        <v>30</v>
      </c>
      <c r="I947" s="3">
        <v>0.2</v>
      </c>
      <c r="J947" s="4">
        <v>0.7</v>
      </c>
      <c r="K947" s="4">
        <v>1</v>
      </c>
      <c r="L947" s="4">
        <v>5</v>
      </c>
      <c r="M947" s="3">
        <v>1</v>
      </c>
      <c r="N947" s="3">
        <v>2</v>
      </c>
      <c r="O947" s="3">
        <f>HLOOKUP(O$5,[1]非R能力!$B$8:$F$558,$D947+1,0)</f>
        <v>2674530.2363424227</v>
      </c>
      <c r="P947" s="3">
        <f>HLOOKUP(P$5,[1]非R能力!$B$8:$F$558,$D947+1,0)</f>
        <v>371147.94865448773</v>
      </c>
      <c r="Q947" s="3">
        <f>HLOOKUP(Q$5,[1]非R能力!$B$8:$F$558,$D947+1,0)</f>
        <v>180663.03073300805</v>
      </c>
      <c r="R947" s="3">
        <f>HLOOKUP(R$5,[1]非R能力!$B$8:$F$558,$D947+1,0)</f>
        <v>56616.730527455926</v>
      </c>
      <c r="S947" s="3">
        <f>HLOOKUP(S$5,[1]非R能力!$B$8:$F$558,$D947+1,0)</f>
        <v>73368.568621644255</v>
      </c>
      <c r="T947" s="3">
        <f>INDEX([1]非R能力!$H$9:$H$558,D947)</f>
        <v>74359.2083312342</v>
      </c>
      <c r="U947" s="3">
        <f>IF(INDEX([1]非R能力!$FK$9:$FK$558,D947)=0,0,10)</f>
        <v>10</v>
      </c>
      <c r="V947" s="3">
        <f>IF(INDEX([1]非R能力!$FH$9:$FH$558,D947)=0,0,5000)</f>
        <v>5000</v>
      </c>
      <c r="W947" s="3">
        <f>HLOOKUP(W$5,[2]人物技能基础!$O$3:$Q$553,$D947+1,0)</f>
        <v>3.637142857142857</v>
      </c>
      <c r="X947" s="3">
        <f>HLOOKUP(X$5,[2]人物技能基础!$O$3:$Q$553,$D947+1,0)</f>
        <v>2.0186428571428574</v>
      </c>
      <c r="Y947" s="3">
        <f>HLOOKUP(Y$5,[2]人物技能基础!$O$3:$Q$553,$D947+1,0)</f>
        <v>99.964285714285708</v>
      </c>
      <c r="Z947" s="3">
        <f t="shared" si="99"/>
        <v>11320385</v>
      </c>
      <c r="AA947" s="3">
        <f t="shared" si="100"/>
        <v>198693</v>
      </c>
      <c r="AB947" s="3">
        <f t="shared" si="101"/>
        <v>74229</v>
      </c>
      <c r="AC947" s="3">
        <f t="shared" si="102"/>
        <v>73368</v>
      </c>
      <c r="AD947" s="3">
        <f t="shared" si="103"/>
        <v>80881</v>
      </c>
    </row>
    <row r="948" spans="1:30" x14ac:dyDescent="0.15">
      <c r="A948" s="3">
        <v>943</v>
      </c>
      <c r="B948" s="3" t="str">
        <f t="shared" si="98"/>
        <v>通天塔943层boss</v>
      </c>
      <c r="C948" s="3">
        <f>INDEX([5]通天塔!$F$47:$F$1046,A948)</f>
        <v>550</v>
      </c>
      <c r="D948" s="3">
        <f t="shared" si="104"/>
        <v>550</v>
      </c>
      <c r="E948" s="3" t="s">
        <v>25</v>
      </c>
      <c r="F948" s="3" t="s">
        <v>26</v>
      </c>
      <c r="G948" s="3">
        <v>30</v>
      </c>
      <c r="H948" s="3">
        <v>30</v>
      </c>
      <c r="I948" s="3">
        <v>0.2</v>
      </c>
      <c r="J948" s="4">
        <v>0.7</v>
      </c>
      <c r="K948" s="4">
        <v>1</v>
      </c>
      <c r="L948" s="4">
        <v>5</v>
      </c>
      <c r="M948" s="3">
        <v>1</v>
      </c>
      <c r="N948" s="3">
        <v>2</v>
      </c>
      <c r="O948" s="3">
        <f>HLOOKUP(O$5,[1]非R能力!$B$8:$F$558,$D948+1,0)</f>
        <v>2674530.2363424227</v>
      </c>
      <c r="P948" s="3">
        <f>HLOOKUP(P$5,[1]非R能力!$B$8:$F$558,$D948+1,0)</f>
        <v>371147.94865448773</v>
      </c>
      <c r="Q948" s="3">
        <f>HLOOKUP(Q$5,[1]非R能力!$B$8:$F$558,$D948+1,0)</f>
        <v>180663.03073300805</v>
      </c>
      <c r="R948" s="3">
        <f>HLOOKUP(R$5,[1]非R能力!$B$8:$F$558,$D948+1,0)</f>
        <v>56616.730527455926</v>
      </c>
      <c r="S948" s="3">
        <f>HLOOKUP(S$5,[1]非R能力!$B$8:$F$558,$D948+1,0)</f>
        <v>73368.568621644255</v>
      </c>
      <c r="T948" s="3">
        <f>INDEX([1]非R能力!$H$9:$H$558,D948)</f>
        <v>74359.2083312342</v>
      </c>
      <c r="U948" s="3">
        <f>IF(INDEX([1]非R能力!$FK$9:$FK$558,D948)=0,0,10)</f>
        <v>10</v>
      </c>
      <c r="V948" s="3">
        <f>IF(INDEX([1]非R能力!$FH$9:$FH$558,D948)=0,0,5000)</f>
        <v>5000</v>
      </c>
      <c r="W948" s="3">
        <f>HLOOKUP(W$5,[2]人物技能基础!$O$3:$Q$553,$D948+1,0)</f>
        <v>3.637142857142857</v>
      </c>
      <c r="X948" s="3">
        <f>HLOOKUP(X$5,[2]人物技能基础!$O$3:$Q$553,$D948+1,0)</f>
        <v>2.0186428571428574</v>
      </c>
      <c r="Y948" s="3">
        <f>HLOOKUP(Y$5,[2]人物技能基础!$O$3:$Q$553,$D948+1,0)</f>
        <v>99.964285714285708</v>
      </c>
      <c r="Z948" s="3">
        <f t="shared" si="99"/>
        <v>11320385</v>
      </c>
      <c r="AA948" s="3">
        <f t="shared" si="100"/>
        <v>198693</v>
      </c>
      <c r="AB948" s="3">
        <f t="shared" si="101"/>
        <v>74229</v>
      </c>
      <c r="AC948" s="3">
        <f t="shared" si="102"/>
        <v>73368</v>
      </c>
      <c r="AD948" s="3">
        <f t="shared" si="103"/>
        <v>80881</v>
      </c>
    </row>
    <row r="949" spans="1:30" x14ac:dyDescent="0.15">
      <c r="A949" s="3">
        <v>944</v>
      </c>
      <c r="B949" s="3" t="str">
        <f t="shared" si="98"/>
        <v>通天塔944层boss</v>
      </c>
      <c r="C949" s="3">
        <f>INDEX([5]通天塔!$F$47:$F$1046,A949)</f>
        <v>550</v>
      </c>
      <c r="D949" s="3">
        <f t="shared" si="104"/>
        <v>550</v>
      </c>
      <c r="E949" s="3" t="s">
        <v>25</v>
      </c>
      <c r="F949" s="3" t="s">
        <v>26</v>
      </c>
      <c r="G949" s="3">
        <v>30</v>
      </c>
      <c r="H949" s="3">
        <v>30</v>
      </c>
      <c r="I949" s="3">
        <v>0.2</v>
      </c>
      <c r="J949" s="4">
        <v>0.7</v>
      </c>
      <c r="K949" s="4">
        <v>1</v>
      </c>
      <c r="L949" s="4">
        <v>5</v>
      </c>
      <c r="M949" s="3">
        <v>1</v>
      </c>
      <c r="N949" s="3">
        <v>2</v>
      </c>
      <c r="O949" s="3">
        <f>HLOOKUP(O$5,[1]非R能力!$B$8:$F$558,$D949+1,0)</f>
        <v>2674530.2363424227</v>
      </c>
      <c r="P949" s="3">
        <f>HLOOKUP(P$5,[1]非R能力!$B$8:$F$558,$D949+1,0)</f>
        <v>371147.94865448773</v>
      </c>
      <c r="Q949" s="3">
        <f>HLOOKUP(Q$5,[1]非R能力!$B$8:$F$558,$D949+1,0)</f>
        <v>180663.03073300805</v>
      </c>
      <c r="R949" s="3">
        <f>HLOOKUP(R$5,[1]非R能力!$B$8:$F$558,$D949+1,0)</f>
        <v>56616.730527455926</v>
      </c>
      <c r="S949" s="3">
        <f>HLOOKUP(S$5,[1]非R能力!$B$8:$F$558,$D949+1,0)</f>
        <v>73368.568621644255</v>
      </c>
      <c r="T949" s="3">
        <f>INDEX([1]非R能力!$H$9:$H$558,D949)</f>
        <v>74359.2083312342</v>
      </c>
      <c r="U949" s="3">
        <f>IF(INDEX([1]非R能力!$FK$9:$FK$558,D949)=0,0,10)</f>
        <v>10</v>
      </c>
      <c r="V949" s="3">
        <f>IF(INDEX([1]非R能力!$FH$9:$FH$558,D949)=0,0,5000)</f>
        <v>5000</v>
      </c>
      <c r="W949" s="3">
        <f>HLOOKUP(W$5,[2]人物技能基础!$O$3:$Q$553,$D949+1,0)</f>
        <v>3.637142857142857</v>
      </c>
      <c r="X949" s="3">
        <f>HLOOKUP(X$5,[2]人物技能基础!$O$3:$Q$553,$D949+1,0)</f>
        <v>2.0186428571428574</v>
      </c>
      <c r="Y949" s="3">
        <f>HLOOKUP(Y$5,[2]人物技能基础!$O$3:$Q$553,$D949+1,0)</f>
        <v>99.964285714285708</v>
      </c>
      <c r="Z949" s="3">
        <f t="shared" si="99"/>
        <v>11320385</v>
      </c>
      <c r="AA949" s="3">
        <f t="shared" si="100"/>
        <v>198693</v>
      </c>
      <c r="AB949" s="3">
        <f t="shared" si="101"/>
        <v>74229</v>
      </c>
      <c r="AC949" s="3">
        <f t="shared" si="102"/>
        <v>73368</v>
      </c>
      <c r="AD949" s="3">
        <f t="shared" si="103"/>
        <v>80881</v>
      </c>
    </row>
    <row r="950" spans="1:30" x14ac:dyDescent="0.15">
      <c r="A950" s="3">
        <v>945</v>
      </c>
      <c r="B950" s="3" t="str">
        <f t="shared" si="98"/>
        <v>通天塔945层boss</v>
      </c>
      <c r="C950" s="3">
        <f>INDEX([5]通天塔!$F$47:$F$1046,A950)</f>
        <v>550</v>
      </c>
      <c r="D950" s="3">
        <f t="shared" si="104"/>
        <v>550</v>
      </c>
      <c r="E950" s="3" t="s">
        <v>25</v>
      </c>
      <c r="F950" s="3" t="s">
        <v>26</v>
      </c>
      <c r="G950" s="3">
        <v>30</v>
      </c>
      <c r="H950" s="3">
        <v>30</v>
      </c>
      <c r="I950" s="3">
        <v>0.2</v>
      </c>
      <c r="J950" s="4">
        <v>0.7</v>
      </c>
      <c r="K950" s="4">
        <v>1</v>
      </c>
      <c r="L950" s="4">
        <v>5</v>
      </c>
      <c r="M950" s="3">
        <v>1</v>
      </c>
      <c r="N950" s="3">
        <v>2</v>
      </c>
      <c r="O950" s="3">
        <f>HLOOKUP(O$5,[1]非R能力!$B$8:$F$558,$D950+1,0)</f>
        <v>2674530.2363424227</v>
      </c>
      <c r="P950" s="3">
        <f>HLOOKUP(P$5,[1]非R能力!$B$8:$F$558,$D950+1,0)</f>
        <v>371147.94865448773</v>
      </c>
      <c r="Q950" s="3">
        <f>HLOOKUP(Q$5,[1]非R能力!$B$8:$F$558,$D950+1,0)</f>
        <v>180663.03073300805</v>
      </c>
      <c r="R950" s="3">
        <f>HLOOKUP(R$5,[1]非R能力!$B$8:$F$558,$D950+1,0)</f>
        <v>56616.730527455926</v>
      </c>
      <c r="S950" s="3">
        <f>HLOOKUP(S$5,[1]非R能力!$B$8:$F$558,$D950+1,0)</f>
        <v>73368.568621644255</v>
      </c>
      <c r="T950" s="3">
        <f>INDEX([1]非R能力!$H$9:$H$558,D950)</f>
        <v>74359.2083312342</v>
      </c>
      <c r="U950" s="3">
        <f>IF(INDEX([1]非R能力!$FK$9:$FK$558,D950)=0,0,10)</f>
        <v>10</v>
      </c>
      <c r="V950" s="3">
        <f>IF(INDEX([1]非R能力!$FH$9:$FH$558,D950)=0,0,5000)</f>
        <v>5000</v>
      </c>
      <c r="W950" s="3">
        <f>HLOOKUP(W$5,[2]人物技能基础!$O$3:$Q$553,$D950+1,0)</f>
        <v>3.637142857142857</v>
      </c>
      <c r="X950" s="3">
        <f>HLOOKUP(X$5,[2]人物技能基础!$O$3:$Q$553,$D950+1,0)</f>
        <v>2.0186428571428574</v>
      </c>
      <c r="Y950" s="3">
        <f>HLOOKUP(Y$5,[2]人物技能基础!$O$3:$Q$553,$D950+1,0)</f>
        <v>99.964285714285708</v>
      </c>
      <c r="Z950" s="3">
        <f t="shared" si="99"/>
        <v>11320385</v>
      </c>
      <c r="AA950" s="3">
        <f t="shared" si="100"/>
        <v>198693</v>
      </c>
      <c r="AB950" s="3">
        <f t="shared" si="101"/>
        <v>74229</v>
      </c>
      <c r="AC950" s="3">
        <f t="shared" si="102"/>
        <v>73368</v>
      </c>
      <c r="AD950" s="3">
        <f t="shared" si="103"/>
        <v>80881</v>
      </c>
    </row>
    <row r="951" spans="1:30" x14ac:dyDescent="0.15">
      <c r="A951" s="3">
        <v>946</v>
      </c>
      <c r="B951" s="3" t="str">
        <f t="shared" si="98"/>
        <v>通天塔946层boss</v>
      </c>
      <c r="C951" s="3">
        <f>INDEX([5]通天塔!$F$47:$F$1046,A951)</f>
        <v>550</v>
      </c>
      <c r="D951" s="3">
        <f t="shared" si="104"/>
        <v>550</v>
      </c>
      <c r="E951" s="3" t="s">
        <v>25</v>
      </c>
      <c r="F951" s="3" t="s">
        <v>26</v>
      </c>
      <c r="G951" s="3">
        <v>30</v>
      </c>
      <c r="H951" s="3">
        <v>30</v>
      </c>
      <c r="I951" s="3">
        <v>0.2</v>
      </c>
      <c r="J951" s="4">
        <v>0.7</v>
      </c>
      <c r="K951" s="4">
        <v>1</v>
      </c>
      <c r="L951" s="4">
        <v>5</v>
      </c>
      <c r="M951" s="3">
        <v>1</v>
      </c>
      <c r="N951" s="3">
        <v>2</v>
      </c>
      <c r="O951" s="3">
        <f>HLOOKUP(O$5,[1]非R能力!$B$8:$F$558,$D951+1,0)</f>
        <v>2674530.2363424227</v>
      </c>
      <c r="P951" s="3">
        <f>HLOOKUP(P$5,[1]非R能力!$B$8:$F$558,$D951+1,0)</f>
        <v>371147.94865448773</v>
      </c>
      <c r="Q951" s="3">
        <f>HLOOKUP(Q$5,[1]非R能力!$B$8:$F$558,$D951+1,0)</f>
        <v>180663.03073300805</v>
      </c>
      <c r="R951" s="3">
        <f>HLOOKUP(R$5,[1]非R能力!$B$8:$F$558,$D951+1,0)</f>
        <v>56616.730527455926</v>
      </c>
      <c r="S951" s="3">
        <f>HLOOKUP(S$5,[1]非R能力!$B$8:$F$558,$D951+1,0)</f>
        <v>73368.568621644255</v>
      </c>
      <c r="T951" s="3">
        <f>INDEX([1]非R能力!$H$9:$H$558,D951)</f>
        <v>74359.2083312342</v>
      </c>
      <c r="U951" s="3">
        <f>IF(INDEX([1]非R能力!$FK$9:$FK$558,D951)=0,0,10)</f>
        <v>10</v>
      </c>
      <c r="V951" s="3">
        <f>IF(INDEX([1]非R能力!$FH$9:$FH$558,D951)=0,0,5000)</f>
        <v>5000</v>
      </c>
      <c r="W951" s="3">
        <f>HLOOKUP(W$5,[2]人物技能基础!$O$3:$Q$553,$D951+1,0)</f>
        <v>3.637142857142857</v>
      </c>
      <c r="X951" s="3">
        <f>HLOOKUP(X$5,[2]人物技能基础!$O$3:$Q$553,$D951+1,0)</f>
        <v>2.0186428571428574</v>
      </c>
      <c r="Y951" s="3">
        <f>HLOOKUP(Y$5,[2]人物技能基础!$O$3:$Q$553,$D951+1,0)</f>
        <v>99.964285714285708</v>
      </c>
      <c r="Z951" s="3">
        <f t="shared" si="99"/>
        <v>11320385</v>
      </c>
      <c r="AA951" s="3">
        <f t="shared" si="100"/>
        <v>198693</v>
      </c>
      <c r="AB951" s="3">
        <f t="shared" si="101"/>
        <v>74229</v>
      </c>
      <c r="AC951" s="3">
        <f t="shared" si="102"/>
        <v>73368</v>
      </c>
      <c r="AD951" s="3">
        <f t="shared" si="103"/>
        <v>80881</v>
      </c>
    </row>
    <row r="952" spans="1:30" x14ac:dyDescent="0.15">
      <c r="A952" s="3">
        <v>947</v>
      </c>
      <c r="B952" s="3" t="str">
        <f t="shared" si="98"/>
        <v>通天塔947层boss</v>
      </c>
      <c r="C952" s="3">
        <f>INDEX([5]通天塔!$F$47:$F$1046,A952)</f>
        <v>550</v>
      </c>
      <c r="D952" s="3">
        <f t="shared" si="104"/>
        <v>550</v>
      </c>
      <c r="E952" s="3" t="s">
        <v>25</v>
      </c>
      <c r="F952" s="3" t="s">
        <v>26</v>
      </c>
      <c r="G952" s="3">
        <v>30</v>
      </c>
      <c r="H952" s="3">
        <v>30</v>
      </c>
      <c r="I952" s="3">
        <v>0.2</v>
      </c>
      <c r="J952" s="4">
        <v>0.7</v>
      </c>
      <c r="K952" s="4">
        <v>1</v>
      </c>
      <c r="L952" s="4">
        <v>5</v>
      </c>
      <c r="M952" s="3">
        <v>1</v>
      </c>
      <c r="N952" s="3">
        <v>2</v>
      </c>
      <c r="O952" s="3">
        <f>HLOOKUP(O$5,[1]非R能力!$B$8:$F$558,$D952+1,0)</f>
        <v>2674530.2363424227</v>
      </c>
      <c r="P952" s="3">
        <f>HLOOKUP(P$5,[1]非R能力!$B$8:$F$558,$D952+1,0)</f>
        <v>371147.94865448773</v>
      </c>
      <c r="Q952" s="3">
        <f>HLOOKUP(Q$5,[1]非R能力!$B$8:$F$558,$D952+1,0)</f>
        <v>180663.03073300805</v>
      </c>
      <c r="R952" s="3">
        <f>HLOOKUP(R$5,[1]非R能力!$B$8:$F$558,$D952+1,0)</f>
        <v>56616.730527455926</v>
      </c>
      <c r="S952" s="3">
        <f>HLOOKUP(S$5,[1]非R能力!$B$8:$F$558,$D952+1,0)</f>
        <v>73368.568621644255</v>
      </c>
      <c r="T952" s="3">
        <f>INDEX([1]非R能力!$H$9:$H$558,D952)</f>
        <v>74359.2083312342</v>
      </c>
      <c r="U952" s="3">
        <f>IF(INDEX([1]非R能力!$FK$9:$FK$558,D952)=0,0,10)</f>
        <v>10</v>
      </c>
      <c r="V952" s="3">
        <f>IF(INDEX([1]非R能力!$FH$9:$FH$558,D952)=0,0,5000)</f>
        <v>5000</v>
      </c>
      <c r="W952" s="3">
        <f>HLOOKUP(W$5,[2]人物技能基础!$O$3:$Q$553,$D952+1,0)</f>
        <v>3.637142857142857</v>
      </c>
      <c r="X952" s="3">
        <f>HLOOKUP(X$5,[2]人物技能基础!$O$3:$Q$553,$D952+1,0)</f>
        <v>2.0186428571428574</v>
      </c>
      <c r="Y952" s="3">
        <f>HLOOKUP(Y$5,[2]人物技能基础!$O$3:$Q$553,$D952+1,0)</f>
        <v>99.964285714285708</v>
      </c>
      <c r="Z952" s="3">
        <f t="shared" si="99"/>
        <v>11320385</v>
      </c>
      <c r="AA952" s="3">
        <f t="shared" si="100"/>
        <v>198693</v>
      </c>
      <c r="AB952" s="3">
        <f t="shared" si="101"/>
        <v>74229</v>
      </c>
      <c r="AC952" s="3">
        <f t="shared" si="102"/>
        <v>73368</v>
      </c>
      <c r="AD952" s="3">
        <f t="shared" si="103"/>
        <v>80881</v>
      </c>
    </row>
    <row r="953" spans="1:30" x14ac:dyDescent="0.15">
      <c r="A953" s="3">
        <v>948</v>
      </c>
      <c r="B953" s="3" t="str">
        <f t="shared" si="98"/>
        <v>通天塔948层boss</v>
      </c>
      <c r="C953" s="3">
        <f>INDEX([5]通天塔!$F$47:$F$1046,A953)</f>
        <v>550</v>
      </c>
      <c r="D953" s="3">
        <f t="shared" si="104"/>
        <v>550</v>
      </c>
      <c r="E953" s="3" t="s">
        <v>25</v>
      </c>
      <c r="F953" s="3" t="s">
        <v>26</v>
      </c>
      <c r="G953" s="3">
        <v>30</v>
      </c>
      <c r="H953" s="3">
        <v>30</v>
      </c>
      <c r="I953" s="3">
        <v>0.2</v>
      </c>
      <c r="J953" s="4">
        <v>0.7</v>
      </c>
      <c r="K953" s="4">
        <v>1</v>
      </c>
      <c r="L953" s="4">
        <v>5</v>
      </c>
      <c r="M953" s="3">
        <v>1</v>
      </c>
      <c r="N953" s="3">
        <v>2</v>
      </c>
      <c r="O953" s="3">
        <f>HLOOKUP(O$5,[1]非R能力!$B$8:$F$558,$D953+1,0)</f>
        <v>2674530.2363424227</v>
      </c>
      <c r="P953" s="3">
        <f>HLOOKUP(P$5,[1]非R能力!$B$8:$F$558,$D953+1,0)</f>
        <v>371147.94865448773</v>
      </c>
      <c r="Q953" s="3">
        <f>HLOOKUP(Q$5,[1]非R能力!$B$8:$F$558,$D953+1,0)</f>
        <v>180663.03073300805</v>
      </c>
      <c r="R953" s="3">
        <f>HLOOKUP(R$5,[1]非R能力!$B$8:$F$558,$D953+1,0)</f>
        <v>56616.730527455926</v>
      </c>
      <c r="S953" s="3">
        <f>HLOOKUP(S$5,[1]非R能力!$B$8:$F$558,$D953+1,0)</f>
        <v>73368.568621644255</v>
      </c>
      <c r="T953" s="3">
        <f>INDEX([1]非R能力!$H$9:$H$558,D953)</f>
        <v>74359.2083312342</v>
      </c>
      <c r="U953" s="3">
        <f>IF(INDEX([1]非R能力!$FK$9:$FK$558,D953)=0,0,10)</f>
        <v>10</v>
      </c>
      <c r="V953" s="3">
        <f>IF(INDEX([1]非R能力!$FH$9:$FH$558,D953)=0,0,5000)</f>
        <v>5000</v>
      </c>
      <c r="W953" s="3">
        <f>HLOOKUP(W$5,[2]人物技能基础!$O$3:$Q$553,$D953+1,0)</f>
        <v>3.637142857142857</v>
      </c>
      <c r="X953" s="3">
        <f>HLOOKUP(X$5,[2]人物技能基础!$O$3:$Q$553,$D953+1,0)</f>
        <v>2.0186428571428574</v>
      </c>
      <c r="Y953" s="3">
        <f>HLOOKUP(Y$5,[2]人物技能基础!$O$3:$Q$553,$D953+1,0)</f>
        <v>99.964285714285708</v>
      </c>
      <c r="Z953" s="3">
        <f t="shared" si="99"/>
        <v>11320385</v>
      </c>
      <c r="AA953" s="3">
        <f t="shared" si="100"/>
        <v>198693</v>
      </c>
      <c r="AB953" s="3">
        <f t="shared" si="101"/>
        <v>74229</v>
      </c>
      <c r="AC953" s="3">
        <f t="shared" si="102"/>
        <v>73368</v>
      </c>
      <c r="AD953" s="3">
        <f t="shared" si="103"/>
        <v>80881</v>
      </c>
    </row>
    <row r="954" spans="1:30" x14ac:dyDescent="0.15">
      <c r="A954" s="3">
        <v>949</v>
      </c>
      <c r="B954" s="3" t="str">
        <f t="shared" si="98"/>
        <v>通天塔949层boss</v>
      </c>
      <c r="C954" s="3">
        <f>INDEX([5]通天塔!$F$47:$F$1046,A954)</f>
        <v>550</v>
      </c>
      <c r="D954" s="3">
        <f t="shared" si="104"/>
        <v>550</v>
      </c>
      <c r="E954" s="3" t="s">
        <v>25</v>
      </c>
      <c r="F954" s="3" t="s">
        <v>26</v>
      </c>
      <c r="G954" s="3">
        <v>30</v>
      </c>
      <c r="H954" s="3">
        <v>30</v>
      </c>
      <c r="I954" s="3">
        <v>0.2</v>
      </c>
      <c r="J954" s="4">
        <v>0.7</v>
      </c>
      <c r="K954" s="4">
        <v>1</v>
      </c>
      <c r="L954" s="4">
        <v>5</v>
      </c>
      <c r="M954" s="3">
        <v>1</v>
      </c>
      <c r="N954" s="3">
        <v>2</v>
      </c>
      <c r="O954" s="3">
        <f>HLOOKUP(O$5,[1]非R能力!$B$8:$F$558,$D954+1,0)</f>
        <v>2674530.2363424227</v>
      </c>
      <c r="P954" s="3">
        <f>HLOOKUP(P$5,[1]非R能力!$B$8:$F$558,$D954+1,0)</f>
        <v>371147.94865448773</v>
      </c>
      <c r="Q954" s="3">
        <f>HLOOKUP(Q$5,[1]非R能力!$B$8:$F$558,$D954+1,0)</f>
        <v>180663.03073300805</v>
      </c>
      <c r="R954" s="3">
        <f>HLOOKUP(R$5,[1]非R能力!$B$8:$F$558,$D954+1,0)</f>
        <v>56616.730527455926</v>
      </c>
      <c r="S954" s="3">
        <f>HLOOKUP(S$5,[1]非R能力!$B$8:$F$558,$D954+1,0)</f>
        <v>73368.568621644255</v>
      </c>
      <c r="T954" s="3">
        <f>INDEX([1]非R能力!$H$9:$H$558,D954)</f>
        <v>74359.2083312342</v>
      </c>
      <c r="U954" s="3">
        <f>IF(INDEX([1]非R能力!$FK$9:$FK$558,D954)=0,0,10)</f>
        <v>10</v>
      </c>
      <c r="V954" s="3">
        <f>IF(INDEX([1]非R能力!$FH$9:$FH$558,D954)=0,0,5000)</f>
        <v>5000</v>
      </c>
      <c r="W954" s="3">
        <f>HLOOKUP(W$5,[2]人物技能基础!$O$3:$Q$553,$D954+1,0)</f>
        <v>3.637142857142857</v>
      </c>
      <c r="X954" s="3">
        <f>HLOOKUP(X$5,[2]人物技能基础!$O$3:$Q$553,$D954+1,0)</f>
        <v>2.0186428571428574</v>
      </c>
      <c r="Y954" s="3">
        <f>HLOOKUP(Y$5,[2]人物技能基础!$O$3:$Q$553,$D954+1,0)</f>
        <v>99.964285714285708</v>
      </c>
      <c r="Z954" s="3">
        <f t="shared" si="99"/>
        <v>11320385</v>
      </c>
      <c r="AA954" s="3">
        <f t="shared" si="100"/>
        <v>198693</v>
      </c>
      <c r="AB954" s="3">
        <f t="shared" si="101"/>
        <v>74229</v>
      </c>
      <c r="AC954" s="3">
        <f t="shared" si="102"/>
        <v>73368</v>
      </c>
      <c r="AD954" s="3">
        <f t="shared" si="103"/>
        <v>80881</v>
      </c>
    </row>
    <row r="955" spans="1:30" x14ac:dyDescent="0.15">
      <c r="A955" s="3">
        <v>950</v>
      </c>
      <c r="B955" s="3" t="str">
        <f t="shared" si="98"/>
        <v>通天塔950层boss</v>
      </c>
      <c r="C955" s="3">
        <f>INDEX([5]通天塔!$F$47:$F$1046,A955)</f>
        <v>550</v>
      </c>
      <c r="D955" s="3">
        <f t="shared" si="104"/>
        <v>550</v>
      </c>
      <c r="E955" s="3" t="s">
        <v>25</v>
      </c>
      <c r="F955" s="3" t="s">
        <v>26</v>
      </c>
      <c r="G955" s="3">
        <v>30</v>
      </c>
      <c r="H955" s="3">
        <v>30</v>
      </c>
      <c r="I955" s="3">
        <v>0.2</v>
      </c>
      <c r="J955" s="4">
        <v>0.7</v>
      </c>
      <c r="K955" s="4">
        <v>1</v>
      </c>
      <c r="L955" s="4">
        <v>5</v>
      </c>
      <c r="M955" s="3">
        <v>1</v>
      </c>
      <c r="N955" s="3">
        <v>2</v>
      </c>
      <c r="O955" s="3">
        <f>HLOOKUP(O$5,[1]非R能力!$B$8:$F$558,$D955+1,0)</f>
        <v>2674530.2363424227</v>
      </c>
      <c r="P955" s="3">
        <f>HLOOKUP(P$5,[1]非R能力!$B$8:$F$558,$D955+1,0)</f>
        <v>371147.94865448773</v>
      </c>
      <c r="Q955" s="3">
        <f>HLOOKUP(Q$5,[1]非R能力!$B$8:$F$558,$D955+1,0)</f>
        <v>180663.03073300805</v>
      </c>
      <c r="R955" s="3">
        <f>HLOOKUP(R$5,[1]非R能力!$B$8:$F$558,$D955+1,0)</f>
        <v>56616.730527455926</v>
      </c>
      <c r="S955" s="3">
        <f>HLOOKUP(S$5,[1]非R能力!$B$8:$F$558,$D955+1,0)</f>
        <v>73368.568621644255</v>
      </c>
      <c r="T955" s="3">
        <f>INDEX([1]非R能力!$H$9:$H$558,D955)</f>
        <v>74359.2083312342</v>
      </c>
      <c r="U955" s="3">
        <f>IF(INDEX([1]非R能力!$FK$9:$FK$558,D955)=0,0,10)</f>
        <v>10</v>
      </c>
      <c r="V955" s="3">
        <f>IF(INDEX([1]非R能力!$FH$9:$FH$558,D955)=0,0,5000)</f>
        <v>5000</v>
      </c>
      <c r="W955" s="3">
        <f>HLOOKUP(W$5,[2]人物技能基础!$O$3:$Q$553,$D955+1,0)</f>
        <v>3.637142857142857</v>
      </c>
      <c r="X955" s="3">
        <f>HLOOKUP(X$5,[2]人物技能基础!$O$3:$Q$553,$D955+1,0)</f>
        <v>2.0186428571428574</v>
      </c>
      <c r="Y955" s="3">
        <f>HLOOKUP(Y$5,[2]人物技能基础!$O$3:$Q$553,$D955+1,0)</f>
        <v>99.964285714285708</v>
      </c>
      <c r="Z955" s="3">
        <f t="shared" si="99"/>
        <v>11320385</v>
      </c>
      <c r="AA955" s="3">
        <f t="shared" si="100"/>
        <v>198693</v>
      </c>
      <c r="AB955" s="3">
        <f t="shared" si="101"/>
        <v>74229</v>
      </c>
      <c r="AC955" s="3">
        <f t="shared" si="102"/>
        <v>73368</v>
      </c>
      <c r="AD955" s="3">
        <f t="shared" si="103"/>
        <v>80881</v>
      </c>
    </row>
    <row r="956" spans="1:30" x14ac:dyDescent="0.15">
      <c r="A956" s="3">
        <v>951</v>
      </c>
      <c r="B956" s="3" t="str">
        <f t="shared" si="98"/>
        <v>通天塔951层boss</v>
      </c>
      <c r="C956" s="3">
        <f>INDEX([5]通天塔!$F$47:$F$1046,A956)</f>
        <v>550</v>
      </c>
      <c r="D956" s="3">
        <f t="shared" si="104"/>
        <v>550</v>
      </c>
      <c r="E956" s="3" t="s">
        <v>25</v>
      </c>
      <c r="F956" s="3" t="s">
        <v>26</v>
      </c>
      <c r="G956" s="3">
        <v>30</v>
      </c>
      <c r="H956" s="3">
        <v>30</v>
      </c>
      <c r="I956" s="3">
        <v>0.2</v>
      </c>
      <c r="J956" s="4">
        <v>0.7</v>
      </c>
      <c r="K956" s="4">
        <v>1</v>
      </c>
      <c r="L956" s="4">
        <v>5</v>
      </c>
      <c r="M956" s="3">
        <v>1</v>
      </c>
      <c r="N956" s="3">
        <v>2</v>
      </c>
      <c r="O956" s="3">
        <f>HLOOKUP(O$5,[1]非R能力!$B$8:$F$558,$D956+1,0)</f>
        <v>2674530.2363424227</v>
      </c>
      <c r="P956" s="3">
        <f>HLOOKUP(P$5,[1]非R能力!$B$8:$F$558,$D956+1,0)</f>
        <v>371147.94865448773</v>
      </c>
      <c r="Q956" s="3">
        <f>HLOOKUP(Q$5,[1]非R能力!$B$8:$F$558,$D956+1,0)</f>
        <v>180663.03073300805</v>
      </c>
      <c r="R956" s="3">
        <f>HLOOKUP(R$5,[1]非R能力!$B$8:$F$558,$D956+1,0)</f>
        <v>56616.730527455926</v>
      </c>
      <c r="S956" s="3">
        <f>HLOOKUP(S$5,[1]非R能力!$B$8:$F$558,$D956+1,0)</f>
        <v>73368.568621644255</v>
      </c>
      <c r="T956" s="3">
        <f>INDEX([1]非R能力!$H$9:$H$558,D956)</f>
        <v>74359.2083312342</v>
      </c>
      <c r="U956" s="3">
        <f>IF(INDEX([1]非R能力!$FK$9:$FK$558,D956)=0,0,10)</f>
        <v>10</v>
      </c>
      <c r="V956" s="3">
        <f>IF(INDEX([1]非R能力!$FH$9:$FH$558,D956)=0,0,5000)</f>
        <v>5000</v>
      </c>
      <c r="W956" s="3">
        <f>HLOOKUP(W$5,[2]人物技能基础!$O$3:$Q$553,$D956+1,0)</f>
        <v>3.637142857142857</v>
      </c>
      <c r="X956" s="3">
        <f>HLOOKUP(X$5,[2]人物技能基础!$O$3:$Q$553,$D956+1,0)</f>
        <v>2.0186428571428574</v>
      </c>
      <c r="Y956" s="3">
        <f>HLOOKUP(Y$5,[2]人物技能基础!$O$3:$Q$553,$D956+1,0)</f>
        <v>99.964285714285708</v>
      </c>
      <c r="Z956" s="3">
        <f t="shared" si="99"/>
        <v>11320385</v>
      </c>
      <c r="AA956" s="3">
        <f t="shared" si="100"/>
        <v>198693</v>
      </c>
      <c r="AB956" s="3">
        <f t="shared" si="101"/>
        <v>74229</v>
      </c>
      <c r="AC956" s="3">
        <f t="shared" si="102"/>
        <v>73368</v>
      </c>
      <c r="AD956" s="3">
        <f t="shared" si="103"/>
        <v>80881</v>
      </c>
    </row>
    <row r="957" spans="1:30" x14ac:dyDescent="0.15">
      <c r="A957" s="3">
        <v>952</v>
      </c>
      <c r="B957" s="3" t="str">
        <f t="shared" si="98"/>
        <v>通天塔952层boss</v>
      </c>
      <c r="C957" s="3">
        <f>INDEX([5]通天塔!$F$47:$F$1046,A957)</f>
        <v>550</v>
      </c>
      <c r="D957" s="3">
        <f t="shared" si="104"/>
        <v>550</v>
      </c>
      <c r="E957" s="3" t="s">
        <v>25</v>
      </c>
      <c r="F957" s="3" t="s">
        <v>26</v>
      </c>
      <c r="G957" s="3">
        <v>30</v>
      </c>
      <c r="H957" s="3">
        <v>30</v>
      </c>
      <c r="I957" s="3">
        <v>0.2</v>
      </c>
      <c r="J957" s="4">
        <v>0.7</v>
      </c>
      <c r="K957" s="4">
        <v>1</v>
      </c>
      <c r="L957" s="4">
        <v>5</v>
      </c>
      <c r="M957" s="3">
        <v>1</v>
      </c>
      <c r="N957" s="3">
        <v>2</v>
      </c>
      <c r="O957" s="3">
        <f>HLOOKUP(O$5,[1]非R能力!$B$8:$F$558,$D957+1,0)</f>
        <v>2674530.2363424227</v>
      </c>
      <c r="P957" s="3">
        <f>HLOOKUP(P$5,[1]非R能力!$B$8:$F$558,$D957+1,0)</f>
        <v>371147.94865448773</v>
      </c>
      <c r="Q957" s="3">
        <f>HLOOKUP(Q$5,[1]非R能力!$B$8:$F$558,$D957+1,0)</f>
        <v>180663.03073300805</v>
      </c>
      <c r="R957" s="3">
        <f>HLOOKUP(R$5,[1]非R能力!$B$8:$F$558,$D957+1,0)</f>
        <v>56616.730527455926</v>
      </c>
      <c r="S957" s="3">
        <f>HLOOKUP(S$5,[1]非R能力!$B$8:$F$558,$D957+1,0)</f>
        <v>73368.568621644255</v>
      </c>
      <c r="T957" s="3">
        <f>INDEX([1]非R能力!$H$9:$H$558,D957)</f>
        <v>74359.2083312342</v>
      </c>
      <c r="U957" s="3">
        <f>IF(INDEX([1]非R能力!$FK$9:$FK$558,D957)=0,0,10)</f>
        <v>10</v>
      </c>
      <c r="V957" s="3">
        <f>IF(INDEX([1]非R能力!$FH$9:$FH$558,D957)=0,0,5000)</f>
        <v>5000</v>
      </c>
      <c r="W957" s="3">
        <f>HLOOKUP(W$5,[2]人物技能基础!$O$3:$Q$553,$D957+1,0)</f>
        <v>3.637142857142857</v>
      </c>
      <c r="X957" s="3">
        <f>HLOOKUP(X$5,[2]人物技能基础!$O$3:$Q$553,$D957+1,0)</f>
        <v>2.0186428571428574</v>
      </c>
      <c r="Y957" s="3">
        <f>HLOOKUP(Y$5,[2]人物技能基础!$O$3:$Q$553,$D957+1,0)</f>
        <v>99.964285714285708</v>
      </c>
      <c r="Z957" s="3">
        <f t="shared" si="99"/>
        <v>11320385</v>
      </c>
      <c r="AA957" s="3">
        <f t="shared" si="100"/>
        <v>198693</v>
      </c>
      <c r="AB957" s="3">
        <f t="shared" si="101"/>
        <v>74229</v>
      </c>
      <c r="AC957" s="3">
        <f t="shared" si="102"/>
        <v>73368</v>
      </c>
      <c r="AD957" s="3">
        <f t="shared" si="103"/>
        <v>80881</v>
      </c>
    </row>
    <row r="958" spans="1:30" x14ac:dyDescent="0.15">
      <c r="A958" s="3">
        <v>953</v>
      </c>
      <c r="B958" s="3" t="str">
        <f t="shared" si="98"/>
        <v>通天塔953层boss</v>
      </c>
      <c r="C958" s="3">
        <f>INDEX([5]通天塔!$F$47:$F$1046,A958)</f>
        <v>550</v>
      </c>
      <c r="D958" s="3">
        <f t="shared" si="104"/>
        <v>550</v>
      </c>
      <c r="E958" s="3" t="s">
        <v>25</v>
      </c>
      <c r="F958" s="3" t="s">
        <v>26</v>
      </c>
      <c r="G958" s="3">
        <v>30</v>
      </c>
      <c r="H958" s="3">
        <v>30</v>
      </c>
      <c r="I958" s="3">
        <v>0.2</v>
      </c>
      <c r="J958" s="4">
        <v>0.7</v>
      </c>
      <c r="K958" s="4">
        <v>1</v>
      </c>
      <c r="L958" s="4">
        <v>5</v>
      </c>
      <c r="M958" s="3">
        <v>1</v>
      </c>
      <c r="N958" s="3">
        <v>2</v>
      </c>
      <c r="O958" s="3">
        <f>HLOOKUP(O$5,[1]非R能力!$B$8:$F$558,$D958+1,0)</f>
        <v>2674530.2363424227</v>
      </c>
      <c r="P958" s="3">
        <f>HLOOKUP(P$5,[1]非R能力!$B$8:$F$558,$D958+1,0)</f>
        <v>371147.94865448773</v>
      </c>
      <c r="Q958" s="3">
        <f>HLOOKUP(Q$5,[1]非R能力!$B$8:$F$558,$D958+1,0)</f>
        <v>180663.03073300805</v>
      </c>
      <c r="R958" s="3">
        <f>HLOOKUP(R$5,[1]非R能力!$B$8:$F$558,$D958+1,0)</f>
        <v>56616.730527455926</v>
      </c>
      <c r="S958" s="3">
        <f>HLOOKUP(S$5,[1]非R能力!$B$8:$F$558,$D958+1,0)</f>
        <v>73368.568621644255</v>
      </c>
      <c r="T958" s="3">
        <f>INDEX([1]非R能力!$H$9:$H$558,D958)</f>
        <v>74359.2083312342</v>
      </c>
      <c r="U958" s="3">
        <f>IF(INDEX([1]非R能力!$FK$9:$FK$558,D958)=0,0,10)</f>
        <v>10</v>
      </c>
      <c r="V958" s="3">
        <f>IF(INDEX([1]非R能力!$FH$9:$FH$558,D958)=0,0,5000)</f>
        <v>5000</v>
      </c>
      <c r="W958" s="3">
        <f>HLOOKUP(W$5,[2]人物技能基础!$O$3:$Q$553,$D958+1,0)</f>
        <v>3.637142857142857</v>
      </c>
      <c r="X958" s="3">
        <f>HLOOKUP(X$5,[2]人物技能基础!$O$3:$Q$553,$D958+1,0)</f>
        <v>2.0186428571428574</v>
      </c>
      <c r="Y958" s="3">
        <f>HLOOKUP(Y$5,[2]人物技能基础!$O$3:$Q$553,$D958+1,0)</f>
        <v>99.964285714285708</v>
      </c>
      <c r="Z958" s="3">
        <f t="shared" si="99"/>
        <v>11320385</v>
      </c>
      <c r="AA958" s="3">
        <f t="shared" si="100"/>
        <v>198693</v>
      </c>
      <c r="AB958" s="3">
        <f t="shared" si="101"/>
        <v>74229</v>
      </c>
      <c r="AC958" s="3">
        <f t="shared" si="102"/>
        <v>73368</v>
      </c>
      <c r="AD958" s="3">
        <f t="shared" si="103"/>
        <v>80881</v>
      </c>
    </row>
    <row r="959" spans="1:30" x14ac:dyDescent="0.15">
      <c r="A959" s="3">
        <v>954</v>
      </c>
      <c r="B959" s="3" t="str">
        <f t="shared" si="98"/>
        <v>通天塔954层boss</v>
      </c>
      <c r="C959" s="3">
        <f>INDEX([5]通天塔!$F$47:$F$1046,A959)</f>
        <v>550</v>
      </c>
      <c r="D959" s="3">
        <f t="shared" si="104"/>
        <v>550</v>
      </c>
      <c r="E959" s="3" t="s">
        <v>25</v>
      </c>
      <c r="F959" s="3" t="s">
        <v>26</v>
      </c>
      <c r="G959" s="3">
        <v>30</v>
      </c>
      <c r="H959" s="3">
        <v>30</v>
      </c>
      <c r="I959" s="3">
        <v>0.2</v>
      </c>
      <c r="J959" s="4">
        <v>0.7</v>
      </c>
      <c r="K959" s="4">
        <v>1</v>
      </c>
      <c r="L959" s="4">
        <v>5</v>
      </c>
      <c r="M959" s="3">
        <v>1</v>
      </c>
      <c r="N959" s="3">
        <v>2</v>
      </c>
      <c r="O959" s="3">
        <f>HLOOKUP(O$5,[1]非R能力!$B$8:$F$558,$D959+1,0)</f>
        <v>2674530.2363424227</v>
      </c>
      <c r="P959" s="3">
        <f>HLOOKUP(P$5,[1]非R能力!$B$8:$F$558,$D959+1,0)</f>
        <v>371147.94865448773</v>
      </c>
      <c r="Q959" s="3">
        <f>HLOOKUP(Q$5,[1]非R能力!$B$8:$F$558,$D959+1,0)</f>
        <v>180663.03073300805</v>
      </c>
      <c r="R959" s="3">
        <f>HLOOKUP(R$5,[1]非R能力!$B$8:$F$558,$D959+1,0)</f>
        <v>56616.730527455926</v>
      </c>
      <c r="S959" s="3">
        <f>HLOOKUP(S$5,[1]非R能力!$B$8:$F$558,$D959+1,0)</f>
        <v>73368.568621644255</v>
      </c>
      <c r="T959" s="3">
        <f>INDEX([1]非R能力!$H$9:$H$558,D959)</f>
        <v>74359.2083312342</v>
      </c>
      <c r="U959" s="3">
        <f>IF(INDEX([1]非R能力!$FK$9:$FK$558,D959)=0,0,10)</f>
        <v>10</v>
      </c>
      <c r="V959" s="3">
        <f>IF(INDEX([1]非R能力!$FH$9:$FH$558,D959)=0,0,5000)</f>
        <v>5000</v>
      </c>
      <c r="W959" s="3">
        <f>HLOOKUP(W$5,[2]人物技能基础!$O$3:$Q$553,$D959+1,0)</f>
        <v>3.637142857142857</v>
      </c>
      <c r="X959" s="3">
        <f>HLOOKUP(X$5,[2]人物技能基础!$O$3:$Q$553,$D959+1,0)</f>
        <v>2.0186428571428574</v>
      </c>
      <c r="Y959" s="3">
        <f>HLOOKUP(Y$5,[2]人物技能基础!$O$3:$Q$553,$D959+1,0)</f>
        <v>99.964285714285708</v>
      </c>
      <c r="Z959" s="3">
        <f t="shared" si="99"/>
        <v>11320385</v>
      </c>
      <c r="AA959" s="3">
        <f t="shared" si="100"/>
        <v>198693</v>
      </c>
      <c r="AB959" s="3">
        <f t="shared" si="101"/>
        <v>74229</v>
      </c>
      <c r="AC959" s="3">
        <f t="shared" si="102"/>
        <v>73368</v>
      </c>
      <c r="AD959" s="3">
        <f t="shared" si="103"/>
        <v>80881</v>
      </c>
    </row>
    <row r="960" spans="1:30" x14ac:dyDescent="0.15">
      <c r="A960" s="3">
        <v>955</v>
      </c>
      <c r="B960" s="3" t="str">
        <f t="shared" si="98"/>
        <v>通天塔955层boss</v>
      </c>
      <c r="C960" s="3">
        <f>INDEX([5]通天塔!$F$47:$F$1046,A960)</f>
        <v>550</v>
      </c>
      <c r="D960" s="3">
        <f t="shared" si="104"/>
        <v>550</v>
      </c>
      <c r="E960" s="3" t="s">
        <v>25</v>
      </c>
      <c r="F960" s="3" t="s">
        <v>26</v>
      </c>
      <c r="G960" s="3">
        <v>30</v>
      </c>
      <c r="H960" s="3">
        <v>30</v>
      </c>
      <c r="I960" s="3">
        <v>0.2</v>
      </c>
      <c r="J960" s="4">
        <v>0.7</v>
      </c>
      <c r="K960" s="4">
        <v>1</v>
      </c>
      <c r="L960" s="4">
        <v>5</v>
      </c>
      <c r="M960" s="3">
        <v>1</v>
      </c>
      <c r="N960" s="3">
        <v>2</v>
      </c>
      <c r="O960" s="3">
        <f>HLOOKUP(O$5,[1]非R能力!$B$8:$F$558,$D960+1,0)</f>
        <v>2674530.2363424227</v>
      </c>
      <c r="P960" s="3">
        <f>HLOOKUP(P$5,[1]非R能力!$B$8:$F$558,$D960+1,0)</f>
        <v>371147.94865448773</v>
      </c>
      <c r="Q960" s="3">
        <f>HLOOKUP(Q$5,[1]非R能力!$B$8:$F$558,$D960+1,0)</f>
        <v>180663.03073300805</v>
      </c>
      <c r="R960" s="3">
        <f>HLOOKUP(R$5,[1]非R能力!$B$8:$F$558,$D960+1,0)</f>
        <v>56616.730527455926</v>
      </c>
      <c r="S960" s="3">
        <f>HLOOKUP(S$5,[1]非R能力!$B$8:$F$558,$D960+1,0)</f>
        <v>73368.568621644255</v>
      </c>
      <c r="T960" s="3">
        <f>INDEX([1]非R能力!$H$9:$H$558,D960)</f>
        <v>74359.2083312342</v>
      </c>
      <c r="U960" s="3">
        <f>IF(INDEX([1]非R能力!$FK$9:$FK$558,D960)=0,0,10)</f>
        <v>10</v>
      </c>
      <c r="V960" s="3">
        <f>IF(INDEX([1]非R能力!$FH$9:$FH$558,D960)=0,0,5000)</f>
        <v>5000</v>
      </c>
      <c r="W960" s="3">
        <f>HLOOKUP(W$5,[2]人物技能基础!$O$3:$Q$553,$D960+1,0)</f>
        <v>3.637142857142857</v>
      </c>
      <c r="X960" s="3">
        <f>HLOOKUP(X$5,[2]人物技能基础!$O$3:$Q$553,$D960+1,0)</f>
        <v>2.0186428571428574</v>
      </c>
      <c r="Y960" s="3">
        <f>HLOOKUP(Y$5,[2]人物技能基础!$O$3:$Q$553,$D960+1,0)</f>
        <v>99.964285714285708</v>
      </c>
      <c r="Z960" s="3">
        <f t="shared" si="99"/>
        <v>11320385</v>
      </c>
      <c r="AA960" s="3">
        <f t="shared" si="100"/>
        <v>198693</v>
      </c>
      <c r="AB960" s="3">
        <f t="shared" si="101"/>
        <v>74229</v>
      </c>
      <c r="AC960" s="3">
        <f t="shared" si="102"/>
        <v>73368</v>
      </c>
      <c r="AD960" s="3">
        <f t="shared" si="103"/>
        <v>80881</v>
      </c>
    </row>
    <row r="961" spans="1:30" x14ac:dyDescent="0.15">
      <c r="A961" s="3">
        <v>956</v>
      </c>
      <c r="B961" s="3" t="str">
        <f t="shared" si="98"/>
        <v>通天塔956层boss</v>
      </c>
      <c r="C961" s="3">
        <f>INDEX([5]通天塔!$F$47:$F$1046,A961)</f>
        <v>550</v>
      </c>
      <c r="D961" s="3">
        <f t="shared" si="104"/>
        <v>550</v>
      </c>
      <c r="E961" s="3" t="s">
        <v>25</v>
      </c>
      <c r="F961" s="3" t="s">
        <v>26</v>
      </c>
      <c r="G961" s="3">
        <v>30</v>
      </c>
      <c r="H961" s="3">
        <v>30</v>
      </c>
      <c r="I961" s="3">
        <v>0.2</v>
      </c>
      <c r="J961" s="4">
        <v>0.7</v>
      </c>
      <c r="K961" s="4">
        <v>1</v>
      </c>
      <c r="L961" s="4">
        <v>5</v>
      </c>
      <c r="M961" s="3">
        <v>1</v>
      </c>
      <c r="N961" s="3">
        <v>2</v>
      </c>
      <c r="O961" s="3">
        <f>HLOOKUP(O$5,[1]非R能力!$B$8:$F$558,$D961+1,0)</f>
        <v>2674530.2363424227</v>
      </c>
      <c r="P961" s="3">
        <f>HLOOKUP(P$5,[1]非R能力!$B$8:$F$558,$D961+1,0)</f>
        <v>371147.94865448773</v>
      </c>
      <c r="Q961" s="3">
        <f>HLOOKUP(Q$5,[1]非R能力!$B$8:$F$558,$D961+1,0)</f>
        <v>180663.03073300805</v>
      </c>
      <c r="R961" s="3">
        <f>HLOOKUP(R$5,[1]非R能力!$B$8:$F$558,$D961+1,0)</f>
        <v>56616.730527455926</v>
      </c>
      <c r="S961" s="3">
        <f>HLOOKUP(S$5,[1]非R能力!$B$8:$F$558,$D961+1,0)</f>
        <v>73368.568621644255</v>
      </c>
      <c r="T961" s="3">
        <f>INDEX([1]非R能力!$H$9:$H$558,D961)</f>
        <v>74359.2083312342</v>
      </c>
      <c r="U961" s="3">
        <f>IF(INDEX([1]非R能力!$FK$9:$FK$558,D961)=0,0,10)</f>
        <v>10</v>
      </c>
      <c r="V961" s="3">
        <f>IF(INDEX([1]非R能力!$FH$9:$FH$558,D961)=0,0,5000)</f>
        <v>5000</v>
      </c>
      <c r="W961" s="3">
        <f>HLOOKUP(W$5,[2]人物技能基础!$O$3:$Q$553,$D961+1,0)</f>
        <v>3.637142857142857</v>
      </c>
      <c r="X961" s="3">
        <f>HLOOKUP(X$5,[2]人物技能基础!$O$3:$Q$553,$D961+1,0)</f>
        <v>2.0186428571428574</v>
      </c>
      <c r="Y961" s="3">
        <f>HLOOKUP(Y$5,[2]人物技能基础!$O$3:$Q$553,$D961+1,0)</f>
        <v>99.964285714285708</v>
      </c>
      <c r="Z961" s="3">
        <f t="shared" si="99"/>
        <v>11320385</v>
      </c>
      <c r="AA961" s="3">
        <f t="shared" si="100"/>
        <v>198693</v>
      </c>
      <c r="AB961" s="3">
        <f t="shared" si="101"/>
        <v>74229</v>
      </c>
      <c r="AC961" s="3">
        <f t="shared" si="102"/>
        <v>73368</v>
      </c>
      <c r="AD961" s="3">
        <f t="shared" si="103"/>
        <v>80881</v>
      </c>
    </row>
    <row r="962" spans="1:30" x14ac:dyDescent="0.15">
      <c r="A962" s="3">
        <v>957</v>
      </c>
      <c r="B962" s="3" t="str">
        <f t="shared" si="98"/>
        <v>通天塔957层boss</v>
      </c>
      <c r="C962" s="3">
        <f>INDEX([5]通天塔!$F$47:$F$1046,A962)</f>
        <v>550</v>
      </c>
      <c r="D962" s="3">
        <f t="shared" si="104"/>
        <v>550</v>
      </c>
      <c r="E962" s="3" t="s">
        <v>25</v>
      </c>
      <c r="F962" s="3" t="s">
        <v>26</v>
      </c>
      <c r="G962" s="3">
        <v>30</v>
      </c>
      <c r="H962" s="3">
        <v>30</v>
      </c>
      <c r="I962" s="3">
        <v>0.2</v>
      </c>
      <c r="J962" s="4">
        <v>0.7</v>
      </c>
      <c r="K962" s="4">
        <v>1</v>
      </c>
      <c r="L962" s="4">
        <v>5</v>
      </c>
      <c r="M962" s="3">
        <v>1</v>
      </c>
      <c r="N962" s="3">
        <v>2</v>
      </c>
      <c r="O962" s="3">
        <f>HLOOKUP(O$5,[1]非R能力!$B$8:$F$558,$D962+1,0)</f>
        <v>2674530.2363424227</v>
      </c>
      <c r="P962" s="3">
        <f>HLOOKUP(P$5,[1]非R能力!$B$8:$F$558,$D962+1,0)</f>
        <v>371147.94865448773</v>
      </c>
      <c r="Q962" s="3">
        <f>HLOOKUP(Q$5,[1]非R能力!$B$8:$F$558,$D962+1,0)</f>
        <v>180663.03073300805</v>
      </c>
      <c r="R962" s="3">
        <f>HLOOKUP(R$5,[1]非R能力!$B$8:$F$558,$D962+1,0)</f>
        <v>56616.730527455926</v>
      </c>
      <c r="S962" s="3">
        <f>HLOOKUP(S$5,[1]非R能力!$B$8:$F$558,$D962+1,0)</f>
        <v>73368.568621644255</v>
      </c>
      <c r="T962" s="3">
        <f>INDEX([1]非R能力!$H$9:$H$558,D962)</f>
        <v>74359.2083312342</v>
      </c>
      <c r="U962" s="3">
        <f>IF(INDEX([1]非R能力!$FK$9:$FK$558,D962)=0,0,10)</f>
        <v>10</v>
      </c>
      <c r="V962" s="3">
        <f>IF(INDEX([1]非R能力!$FH$9:$FH$558,D962)=0,0,5000)</f>
        <v>5000</v>
      </c>
      <c r="W962" s="3">
        <f>HLOOKUP(W$5,[2]人物技能基础!$O$3:$Q$553,$D962+1,0)</f>
        <v>3.637142857142857</v>
      </c>
      <c r="X962" s="3">
        <f>HLOOKUP(X$5,[2]人物技能基础!$O$3:$Q$553,$D962+1,0)</f>
        <v>2.0186428571428574</v>
      </c>
      <c r="Y962" s="3">
        <f>HLOOKUP(Y$5,[2]人物技能基础!$O$3:$Q$553,$D962+1,0)</f>
        <v>99.964285714285708</v>
      </c>
      <c r="Z962" s="3">
        <f t="shared" si="99"/>
        <v>11320385</v>
      </c>
      <c r="AA962" s="3">
        <f t="shared" si="100"/>
        <v>198693</v>
      </c>
      <c r="AB962" s="3">
        <f t="shared" si="101"/>
        <v>74229</v>
      </c>
      <c r="AC962" s="3">
        <f t="shared" si="102"/>
        <v>73368</v>
      </c>
      <c r="AD962" s="3">
        <f t="shared" si="103"/>
        <v>80881</v>
      </c>
    </row>
    <row r="963" spans="1:30" x14ac:dyDescent="0.15">
      <c r="A963" s="3">
        <v>958</v>
      </c>
      <c r="B963" s="3" t="str">
        <f t="shared" si="98"/>
        <v>通天塔958层boss</v>
      </c>
      <c r="C963" s="3">
        <f>INDEX([5]通天塔!$F$47:$F$1046,A963)</f>
        <v>550</v>
      </c>
      <c r="D963" s="3">
        <f t="shared" si="104"/>
        <v>550</v>
      </c>
      <c r="E963" s="3" t="s">
        <v>25</v>
      </c>
      <c r="F963" s="3" t="s">
        <v>26</v>
      </c>
      <c r="G963" s="3">
        <v>30</v>
      </c>
      <c r="H963" s="3">
        <v>30</v>
      </c>
      <c r="I963" s="3">
        <v>0.2</v>
      </c>
      <c r="J963" s="4">
        <v>0.7</v>
      </c>
      <c r="K963" s="4">
        <v>1</v>
      </c>
      <c r="L963" s="4">
        <v>5</v>
      </c>
      <c r="M963" s="3">
        <v>1</v>
      </c>
      <c r="N963" s="3">
        <v>2</v>
      </c>
      <c r="O963" s="3">
        <f>HLOOKUP(O$5,[1]非R能力!$B$8:$F$558,$D963+1,0)</f>
        <v>2674530.2363424227</v>
      </c>
      <c r="P963" s="3">
        <f>HLOOKUP(P$5,[1]非R能力!$B$8:$F$558,$D963+1,0)</f>
        <v>371147.94865448773</v>
      </c>
      <c r="Q963" s="3">
        <f>HLOOKUP(Q$5,[1]非R能力!$B$8:$F$558,$D963+1,0)</f>
        <v>180663.03073300805</v>
      </c>
      <c r="R963" s="3">
        <f>HLOOKUP(R$5,[1]非R能力!$B$8:$F$558,$D963+1,0)</f>
        <v>56616.730527455926</v>
      </c>
      <c r="S963" s="3">
        <f>HLOOKUP(S$5,[1]非R能力!$B$8:$F$558,$D963+1,0)</f>
        <v>73368.568621644255</v>
      </c>
      <c r="T963" s="3">
        <f>INDEX([1]非R能力!$H$9:$H$558,D963)</f>
        <v>74359.2083312342</v>
      </c>
      <c r="U963" s="3">
        <f>IF(INDEX([1]非R能力!$FK$9:$FK$558,D963)=0,0,10)</f>
        <v>10</v>
      </c>
      <c r="V963" s="3">
        <f>IF(INDEX([1]非R能力!$FH$9:$FH$558,D963)=0,0,5000)</f>
        <v>5000</v>
      </c>
      <c r="W963" s="3">
        <f>HLOOKUP(W$5,[2]人物技能基础!$O$3:$Q$553,$D963+1,0)</f>
        <v>3.637142857142857</v>
      </c>
      <c r="X963" s="3">
        <f>HLOOKUP(X$5,[2]人物技能基础!$O$3:$Q$553,$D963+1,0)</f>
        <v>2.0186428571428574</v>
      </c>
      <c r="Y963" s="3">
        <f>HLOOKUP(Y$5,[2]人物技能基础!$O$3:$Q$553,$D963+1,0)</f>
        <v>99.964285714285708</v>
      </c>
      <c r="Z963" s="3">
        <f t="shared" si="99"/>
        <v>11320385</v>
      </c>
      <c r="AA963" s="3">
        <f t="shared" si="100"/>
        <v>198693</v>
      </c>
      <c r="AB963" s="3">
        <f t="shared" si="101"/>
        <v>74229</v>
      </c>
      <c r="AC963" s="3">
        <f t="shared" si="102"/>
        <v>73368</v>
      </c>
      <c r="AD963" s="3">
        <f t="shared" si="103"/>
        <v>80881</v>
      </c>
    </row>
    <row r="964" spans="1:30" x14ac:dyDescent="0.15">
      <c r="A964" s="3">
        <v>959</v>
      </c>
      <c r="B964" s="3" t="str">
        <f t="shared" si="98"/>
        <v>通天塔959层boss</v>
      </c>
      <c r="C964" s="3">
        <f>INDEX([5]通天塔!$F$47:$F$1046,A964)</f>
        <v>550</v>
      </c>
      <c r="D964" s="3">
        <f t="shared" si="104"/>
        <v>550</v>
      </c>
      <c r="E964" s="3" t="s">
        <v>25</v>
      </c>
      <c r="F964" s="3" t="s">
        <v>26</v>
      </c>
      <c r="G964" s="3">
        <v>30</v>
      </c>
      <c r="H964" s="3">
        <v>30</v>
      </c>
      <c r="I964" s="3">
        <v>0.2</v>
      </c>
      <c r="J964" s="4">
        <v>0.7</v>
      </c>
      <c r="K964" s="4">
        <v>1</v>
      </c>
      <c r="L964" s="4">
        <v>5</v>
      </c>
      <c r="M964" s="3">
        <v>1</v>
      </c>
      <c r="N964" s="3">
        <v>2</v>
      </c>
      <c r="O964" s="3">
        <f>HLOOKUP(O$5,[1]非R能力!$B$8:$F$558,$D964+1,0)</f>
        <v>2674530.2363424227</v>
      </c>
      <c r="P964" s="3">
        <f>HLOOKUP(P$5,[1]非R能力!$B$8:$F$558,$D964+1,0)</f>
        <v>371147.94865448773</v>
      </c>
      <c r="Q964" s="3">
        <f>HLOOKUP(Q$5,[1]非R能力!$B$8:$F$558,$D964+1,0)</f>
        <v>180663.03073300805</v>
      </c>
      <c r="R964" s="3">
        <f>HLOOKUP(R$5,[1]非R能力!$B$8:$F$558,$D964+1,0)</f>
        <v>56616.730527455926</v>
      </c>
      <c r="S964" s="3">
        <f>HLOOKUP(S$5,[1]非R能力!$B$8:$F$558,$D964+1,0)</f>
        <v>73368.568621644255</v>
      </c>
      <c r="T964" s="3">
        <f>INDEX([1]非R能力!$H$9:$H$558,D964)</f>
        <v>74359.2083312342</v>
      </c>
      <c r="U964" s="3">
        <f>IF(INDEX([1]非R能力!$FK$9:$FK$558,D964)=0,0,10)</f>
        <v>10</v>
      </c>
      <c r="V964" s="3">
        <f>IF(INDEX([1]非R能力!$FH$9:$FH$558,D964)=0,0,5000)</f>
        <v>5000</v>
      </c>
      <c r="W964" s="3">
        <f>HLOOKUP(W$5,[2]人物技能基础!$O$3:$Q$553,$D964+1,0)</f>
        <v>3.637142857142857</v>
      </c>
      <c r="X964" s="3">
        <f>HLOOKUP(X$5,[2]人物技能基础!$O$3:$Q$553,$D964+1,0)</f>
        <v>2.0186428571428574</v>
      </c>
      <c r="Y964" s="3">
        <f>HLOOKUP(Y$5,[2]人物技能基础!$O$3:$Q$553,$D964+1,0)</f>
        <v>99.964285714285708</v>
      </c>
      <c r="Z964" s="3">
        <f t="shared" si="99"/>
        <v>11320385</v>
      </c>
      <c r="AA964" s="3">
        <f t="shared" si="100"/>
        <v>198693</v>
      </c>
      <c r="AB964" s="3">
        <f t="shared" si="101"/>
        <v>74229</v>
      </c>
      <c r="AC964" s="3">
        <f t="shared" si="102"/>
        <v>73368</v>
      </c>
      <c r="AD964" s="3">
        <f t="shared" si="103"/>
        <v>80881</v>
      </c>
    </row>
    <row r="965" spans="1:30" x14ac:dyDescent="0.15">
      <c r="A965" s="3">
        <v>960</v>
      </c>
      <c r="B965" s="3" t="str">
        <f t="shared" si="98"/>
        <v>通天塔960层boss</v>
      </c>
      <c r="C965" s="3">
        <f>INDEX([5]通天塔!$F$47:$F$1046,A965)</f>
        <v>550</v>
      </c>
      <c r="D965" s="3">
        <f t="shared" si="104"/>
        <v>550</v>
      </c>
      <c r="E965" s="3" t="s">
        <v>25</v>
      </c>
      <c r="F965" s="3" t="s">
        <v>26</v>
      </c>
      <c r="G965" s="3">
        <v>30</v>
      </c>
      <c r="H965" s="3">
        <v>30</v>
      </c>
      <c r="I965" s="3">
        <v>0.2</v>
      </c>
      <c r="J965" s="4">
        <v>0.7</v>
      </c>
      <c r="K965" s="4">
        <v>1</v>
      </c>
      <c r="L965" s="4">
        <v>5</v>
      </c>
      <c r="M965" s="3">
        <v>1</v>
      </c>
      <c r="N965" s="3">
        <v>2</v>
      </c>
      <c r="O965" s="3">
        <f>HLOOKUP(O$5,[1]非R能力!$B$8:$F$558,$D965+1,0)</f>
        <v>2674530.2363424227</v>
      </c>
      <c r="P965" s="3">
        <f>HLOOKUP(P$5,[1]非R能力!$B$8:$F$558,$D965+1,0)</f>
        <v>371147.94865448773</v>
      </c>
      <c r="Q965" s="3">
        <f>HLOOKUP(Q$5,[1]非R能力!$B$8:$F$558,$D965+1,0)</f>
        <v>180663.03073300805</v>
      </c>
      <c r="R965" s="3">
        <f>HLOOKUP(R$5,[1]非R能力!$B$8:$F$558,$D965+1,0)</f>
        <v>56616.730527455926</v>
      </c>
      <c r="S965" s="3">
        <f>HLOOKUP(S$5,[1]非R能力!$B$8:$F$558,$D965+1,0)</f>
        <v>73368.568621644255</v>
      </c>
      <c r="T965" s="3">
        <f>INDEX([1]非R能力!$H$9:$H$558,D965)</f>
        <v>74359.2083312342</v>
      </c>
      <c r="U965" s="3">
        <f>IF(INDEX([1]非R能力!$FK$9:$FK$558,D965)=0,0,10)</f>
        <v>10</v>
      </c>
      <c r="V965" s="3">
        <f>IF(INDEX([1]非R能力!$FH$9:$FH$558,D965)=0,0,5000)</f>
        <v>5000</v>
      </c>
      <c r="W965" s="3">
        <f>HLOOKUP(W$5,[2]人物技能基础!$O$3:$Q$553,$D965+1,0)</f>
        <v>3.637142857142857</v>
      </c>
      <c r="X965" s="3">
        <f>HLOOKUP(X$5,[2]人物技能基础!$O$3:$Q$553,$D965+1,0)</f>
        <v>2.0186428571428574</v>
      </c>
      <c r="Y965" s="3">
        <f>HLOOKUP(Y$5,[2]人物技能基础!$O$3:$Q$553,$D965+1,0)</f>
        <v>99.964285714285708</v>
      </c>
      <c r="Z965" s="3">
        <f t="shared" si="99"/>
        <v>11320385</v>
      </c>
      <c r="AA965" s="3">
        <f t="shared" si="100"/>
        <v>198693</v>
      </c>
      <c r="AB965" s="3">
        <f t="shared" si="101"/>
        <v>74229</v>
      </c>
      <c r="AC965" s="3">
        <f t="shared" si="102"/>
        <v>73368</v>
      </c>
      <c r="AD965" s="3">
        <f t="shared" si="103"/>
        <v>80881</v>
      </c>
    </row>
    <row r="966" spans="1:30" x14ac:dyDescent="0.15">
      <c r="A966" s="3">
        <v>961</v>
      </c>
      <c r="B966" s="3" t="str">
        <f t="shared" si="98"/>
        <v>通天塔961层boss</v>
      </c>
      <c r="C966" s="3">
        <f>INDEX([5]通天塔!$F$47:$F$1046,A966)</f>
        <v>550</v>
      </c>
      <c r="D966" s="3">
        <f t="shared" si="104"/>
        <v>550</v>
      </c>
      <c r="E966" s="3" t="s">
        <v>25</v>
      </c>
      <c r="F966" s="3" t="s">
        <v>26</v>
      </c>
      <c r="G966" s="3">
        <v>30</v>
      </c>
      <c r="H966" s="3">
        <v>30</v>
      </c>
      <c r="I966" s="3">
        <v>0.2</v>
      </c>
      <c r="J966" s="4">
        <v>0.7</v>
      </c>
      <c r="K966" s="4">
        <v>1</v>
      </c>
      <c r="L966" s="4">
        <v>5</v>
      </c>
      <c r="M966" s="3">
        <v>1</v>
      </c>
      <c r="N966" s="3">
        <v>2</v>
      </c>
      <c r="O966" s="3">
        <f>HLOOKUP(O$5,[1]非R能力!$B$8:$F$558,$D966+1,0)</f>
        <v>2674530.2363424227</v>
      </c>
      <c r="P966" s="3">
        <f>HLOOKUP(P$5,[1]非R能力!$B$8:$F$558,$D966+1,0)</f>
        <v>371147.94865448773</v>
      </c>
      <c r="Q966" s="3">
        <f>HLOOKUP(Q$5,[1]非R能力!$B$8:$F$558,$D966+1,0)</f>
        <v>180663.03073300805</v>
      </c>
      <c r="R966" s="3">
        <f>HLOOKUP(R$5,[1]非R能力!$B$8:$F$558,$D966+1,0)</f>
        <v>56616.730527455926</v>
      </c>
      <c r="S966" s="3">
        <f>HLOOKUP(S$5,[1]非R能力!$B$8:$F$558,$D966+1,0)</f>
        <v>73368.568621644255</v>
      </c>
      <c r="T966" s="3">
        <f>INDEX([1]非R能力!$H$9:$H$558,D966)</f>
        <v>74359.2083312342</v>
      </c>
      <c r="U966" s="3">
        <f>IF(INDEX([1]非R能力!$FK$9:$FK$558,D966)=0,0,10)</f>
        <v>10</v>
      </c>
      <c r="V966" s="3">
        <f>IF(INDEX([1]非R能力!$FH$9:$FH$558,D966)=0,0,5000)</f>
        <v>5000</v>
      </c>
      <c r="W966" s="3">
        <f>HLOOKUP(W$5,[2]人物技能基础!$O$3:$Q$553,$D966+1,0)</f>
        <v>3.637142857142857</v>
      </c>
      <c r="X966" s="3">
        <f>HLOOKUP(X$5,[2]人物技能基础!$O$3:$Q$553,$D966+1,0)</f>
        <v>2.0186428571428574</v>
      </c>
      <c r="Y966" s="3">
        <f>HLOOKUP(Y$5,[2]人物技能基础!$O$3:$Q$553,$D966+1,0)</f>
        <v>99.964285714285708</v>
      </c>
      <c r="Z966" s="3">
        <f t="shared" si="99"/>
        <v>11320385</v>
      </c>
      <c r="AA966" s="3">
        <f t="shared" si="100"/>
        <v>198693</v>
      </c>
      <c r="AB966" s="3">
        <f t="shared" si="101"/>
        <v>74229</v>
      </c>
      <c r="AC966" s="3">
        <f t="shared" si="102"/>
        <v>73368</v>
      </c>
      <c r="AD966" s="3">
        <f t="shared" si="103"/>
        <v>80881</v>
      </c>
    </row>
    <row r="967" spans="1:30" x14ac:dyDescent="0.15">
      <c r="A967" s="3">
        <v>962</v>
      </c>
      <c r="B967" s="3" t="str">
        <f t="shared" ref="B967:B1005" si="105">"通天塔"&amp;A967&amp;"层boss"</f>
        <v>通天塔962层boss</v>
      </c>
      <c r="C967" s="3">
        <f>INDEX([5]通天塔!$F$47:$F$1046,A967)</f>
        <v>550</v>
      </c>
      <c r="D967" s="3">
        <f t="shared" si="104"/>
        <v>550</v>
      </c>
      <c r="E967" s="3" t="s">
        <v>25</v>
      </c>
      <c r="F967" s="3" t="s">
        <v>26</v>
      </c>
      <c r="G967" s="3">
        <v>30</v>
      </c>
      <c r="H967" s="3">
        <v>30</v>
      </c>
      <c r="I967" s="3">
        <v>0.2</v>
      </c>
      <c r="J967" s="4">
        <v>0.7</v>
      </c>
      <c r="K967" s="4">
        <v>1</v>
      </c>
      <c r="L967" s="4">
        <v>5</v>
      </c>
      <c r="M967" s="3">
        <v>1</v>
      </c>
      <c r="N967" s="3">
        <v>2</v>
      </c>
      <c r="O967" s="3">
        <f>HLOOKUP(O$5,[1]非R能力!$B$8:$F$558,$D967+1,0)</f>
        <v>2674530.2363424227</v>
      </c>
      <c r="P967" s="3">
        <f>HLOOKUP(P$5,[1]非R能力!$B$8:$F$558,$D967+1,0)</f>
        <v>371147.94865448773</v>
      </c>
      <c r="Q967" s="3">
        <f>HLOOKUP(Q$5,[1]非R能力!$B$8:$F$558,$D967+1,0)</f>
        <v>180663.03073300805</v>
      </c>
      <c r="R967" s="3">
        <f>HLOOKUP(R$5,[1]非R能力!$B$8:$F$558,$D967+1,0)</f>
        <v>56616.730527455926</v>
      </c>
      <c r="S967" s="3">
        <f>HLOOKUP(S$5,[1]非R能力!$B$8:$F$558,$D967+1,0)</f>
        <v>73368.568621644255</v>
      </c>
      <c r="T967" s="3">
        <f>INDEX([1]非R能力!$H$9:$H$558,D967)</f>
        <v>74359.2083312342</v>
      </c>
      <c r="U967" s="3">
        <f>IF(INDEX([1]非R能力!$FK$9:$FK$558,D967)=0,0,10)</f>
        <v>10</v>
      </c>
      <c r="V967" s="3">
        <f>IF(INDEX([1]非R能力!$FH$9:$FH$558,D967)=0,0,5000)</f>
        <v>5000</v>
      </c>
      <c r="W967" s="3">
        <f>HLOOKUP(W$5,[2]人物技能基础!$O$3:$Q$553,$D967+1,0)</f>
        <v>3.637142857142857</v>
      </c>
      <c r="X967" s="3">
        <f>HLOOKUP(X$5,[2]人物技能基础!$O$3:$Q$553,$D967+1,0)</f>
        <v>2.0186428571428574</v>
      </c>
      <c r="Y967" s="3">
        <f>HLOOKUP(Y$5,[2]人物技能基础!$O$3:$Q$553,$D967+1,0)</f>
        <v>99.964285714285708</v>
      </c>
      <c r="Z967" s="3">
        <f t="shared" ref="Z967:Z1005" si="106">INT(((P967-AB967)*X967+(Y967+T967))*G967*J967*$D$2)</f>
        <v>11320385</v>
      </c>
      <c r="AA967" s="3">
        <f t="shared" ref="AA967:AA1005" si="107">IF(H967=0,IF(U967=0,INT(Q967/5),IF(V967=0,INT(Q967/5),INT((V967/U967)/(1/N967*M967)/L967+Q967))),INT((IF(U967=0,0,V967/U967/(1/N967*M967))+O967/H967)/L967+Q967))</f>
        <v>198693</v>
      </c>
      <c r="AB967" s="3">
        <f t="shared" ref="AB967:AB1005" si="108">INT(P967*I967)</f>
        <v>74229</v>
      </c>
      <c r="AC967" s="3">
        <f t="shared" ref="AC967:AC1005" si="109">INT(K967*S967)</f>
        <v>73368</v>
      </c>
      <c r="AD967" s="3">
        <f t="shared" ref="AD967:AD1005" si="110">INT(R967/J967)</f>
        <v>80881</v>
      </c>
    </row>
    <row r="968" spans="1:30" x14ac:dyDescent="0.15">
      <c r="A968" s="3">
        <v>963</v>
      </c>
      <c r="B968" s="3" t="str">
        <f t="shared" si="105"/>
        <v>通天塔963层boss</v>
      </c>
      <c r="C968" s="3">
        <f>INDEX([5]通天塔!$F$47:$F$1046,A968)</f>
        <v>550</v>
      </c>
      <c r="D968" s="3">
        <f t="shared" si="104"/>
        <v>550</v>
      </c>
      <c r="E968" s="3" t="s">
        <v>25</v>
      </c>
      <c r="F968" s="3" t="s">
        <v>26</v>
      </c>
      <c r="G968" s="3">
        <v>30</v>
      </c>
      <c r="H968" s="3">
        <v>30</v>
      </c>
      <c r="I968" s="3">
        <v>0.2</v>
      </c>
      <c r="J968" s="4">
        <v>0.7</v>
      </c>
      <c r="K968" s="4">
        <v>1</v>
      </c>
      <c r="L968" s="4">
        <v>5</v>
      </c>
      <c r="M968" s="3">
        <v>1</v>
      </c>
      <c r="N968" s="3">
        <v>2</v>
      </c>
      <c r="O968" s="3">
        <f>HLOOKUP(O$5,[1]非R能力!$B$8:$F$558,$D968+1,0)</f>
        <v>2674530.2363424227</v>
      </c>
      <c r="P968" s="3">
        <f>HLOOKUP(P$5,[1]非R能力!$B$8:$F$558,$D968+1,0)</f>
        <v>371147.94865448773</v>
      </c>
      <c r="Q968" s="3">
        <f>HLOOKUP(Q$5,[1]非R能力!$B$8:$F$558,$D968+1,0)</f>
        <v>180663.03073300805</v>
      </c>
      <c r="R968" s="3">
        <f>HLOOKUP(R$5,[1]非R能力!$B$8:$F$558,$D968+1,0)</f>
        <v>56616.730527455926</v>
      </c>
      <c r="S968" s="3">
        <f>HLOOKUP(S$5,[1]非R能力!$B$8:$F$558,$D968+1,0)</f>
        <v>73368.568621644255</v>
      </c>
      <c r="T968" s="3">
        <f>INDEX([1]非R能力!$H$9:$H$558,D968)</f>
        <v>74359.2083312342</v>
      </c>
      <c r="U968" s="3">
        <f>IF(INDEX([1]非R能力!$FK$9:$FK$558,D968)=0,0,10)</f>
        <v>10</v>
      </c>
      <c r="V968" s="3">
        <f>IF(INDEX([1]非R能力!$FH$9:$FH$558,D968)=0,0,5000)</f>
        <v>5000</v>
      </c>
      <c r="W968" s="3">
        <f>HLOOKUP(W$5,[2]人物技能基础!$O$3:$Q$553,$D968+1,0)</f>
        <v>3.637142857142857</v>
      </c>
      <c r="X968" s="3">
        <f>HLOOKUP(X$5,[2]人物技能基础!$O$3:$Q$553,$D968+1,0)</f>
        <v>2.0186428571428574</v>
      </c>
      <c r="Y968" s="3">
        <f>HLOOKUP(Y$5,[2]人物技能基础!$O$3:$Q$553,$D968+1,0)</f>
        <v>99.964285714285708</v>
      </c>
      <c r="Z968" s="3">
        <f t="shared" si="106"/>
        <v>11320385</v>
      </c>
      <c r="AA968" s="3">
        <f t="shared" si="107"/>
        <v>198693</v>
      </c>
      <c r="AB968" s="3">
        <f t="shared" si="108"/>
        <v>74229</v>
      </c>
      <c r="AC968" s="3">
        <f t="shared" si="109"/>
        <v>73368</v>
      </c>
      <c r="AD968" s="3">
        <f t="shared" si="110"/>
        <v>80881</v>
      </c>
    </row>
    <row r="969" spans="1:30" x14ac:dyDescent="0.15">
      <c r="A969" s="3">
        <v>964</v>
      </c>
      <c r="B969" s="3" t="str">
        <f t="shared" si="105"/>
        <v>通天塔964层boss</v>
      </c>
      <c r="C969" s="3">
        <f>INDEX([5]通天塔!$F$47:$F$1046,A969)</f>
        <v>550</v>
      </c>
      <c r="D969" s="3">
        <f t="shared" ref="D969:D1005" si="111">C969</f>
        <v>550</v>
      </c>
      <c r="E969" s="3" t="s">
        <v>25</v>
      </c>
      <c r="F969" s="3" t="s">
        <v>26</v>
      </c>
      <c r="G969" s="3">
        <v>30</v>
      </c>
      <c r="H969" s="3">
        <v>30</v>
      </c>
      <c r="I969" s="3">
        <v>0.2</v>
      </c>
      <c r="J969" s="4">
        <v>0.7</v>
      </c>
      <c r="K969" s="4">
        <v>1</v>
      </c>
      <c r="L969" s="4">
        <v>5</v>
      </c>
      <c r="M969" s="3">
        <v>1</v>
      </c>
      <c r="N969" s="3">
        <v>2</v>
      </c>
      <c r="O969" s="3">
        <f>HLOOKUP(O$5,[1]非R能力!$B$8:$F$558,$D969+1,0)</f>
        <v>2674530.2363424227</v>
      </c>
      <c r="P969" s="3">
        <f>HLOOKUP(P$5,[1]非R能力!$B$8:$F$558,$D969+1,0)</f>
        <v>371147.94865448773</v>
      </c>
      <c r="Q969" s="3">
        <f>HLOOKUP(Q$5,[1]非R能力!$B$8:$F$558,$D969+1,0)</f>
        <v>180663.03073300805</v>
      </c>
      <c r="R969" s="3">
        <f>HLOOKUP(R$5,[1]非R能力!$B$8:$F$558,$D969+1,0)</f>
        <v>56616.730527455926</v>
      </c>
      <c r="S969" s="3">
        <f>HLOOKUP(S$5,[1]非R能力!$B$8:$F$558,$D969+1,0)</f>
        <v>73368.568621644255</v>
      </c>
      <c r="T969" s="3">
        <f>INDEX([1]非R能力!$H$9:$H$558,D969)</f>
        <v>74359.2083312342</v>
      </c>
      <c r="U969" s="3">
        <f>IF(INDEX([1]非R能力!$FK$9:$FK$558,D969)=0,0,10)</f>
        <v>10</v>
      </c>
      <c r="V969" s="3">
        <f>IF(INDEX([1]非R能力!$FH$9:$FH$558,D969)=0,0,5000)</f>
        <v>5000</v>
      </c>
      <c r="W969" s="3">
        <f>HLOOKUP(W$5,[2]人物技能基础!$O$3:$Q$553,$D969+1,0)</f>
        <v>3.637142857142857</v>
      </c>
      <c r="X969" s="3">
        <f>HLOOKUP(X$5,[2]人物技能基础!$O$3:$Q$553,$D969+1,0)</f>
        <v>2.0186428571428574</v>
      </c>
      <c r="Y969" s="3">
        <f>HLOOKUP(Y$5,[2]人物技能基础!$O$3:$Q$553,$D969+1,0)</f>
        <v>99.964285714285708</v>
      </c>
      <c r="Z969" s="3">
        <f t="shared" si="106"/>
        <v>11320385</v>
      </c>
      <c r="AA969" s="3">
        <f t="shared" si="107"/>
        <v>198693</v>
      </c>
      <c r="AB969" s="3">
        <f t="shared" si="108"/>
        <v>74229</v>
      </c>
      <c r="AC969" s="3">
        <f t="shared" si="109"/>
        <v>73368</v>
      </c>
      <c r="AD969" s="3">
        <f t="shared" si="110"/>
        <v>80881</v>
      </c>
    </row>
    <row r="970" spans="1:30" x14ac:dyDescent="0.15">
      <c r="A970" s="3">
        <v>965</v>
      </c>
      <c r="B970" s="3" t="str">
        <f t="shared" si="105"/>
        <v>通天塔965层boss</v>
      </c>
      <c r="C970" s="3">
        <f>INDEX([5]通天塔!$F$47:$F$1046,A970)</f>
        <v>550</v>
      </c>
      <c r="D970" s="3">
        <f t="shared" si="111"/>
        <v>550</v>
      </c>
      <c r="E970" s="3" t="s">
        <v>25</v>
      </c>
      <c r="F970" s="3" t="s">
        <v>26</v>
      </c>
      <c r="G970" s="3">
        <v>30</v>
      </c>
      <c r="H970" s="3">
        <v>30</v>
      </c>
      <c r="I970" s="3">
        <v>0.2</v>
      </c>
      <c r="J970" s="4">
        <v>0.7</v>
      </c>
      <c r="K970" s="4">
        <v>1</v>
      </c>
      <c r="L970" s="4">
        <v>5</v>
      </c>
      <c r="M970" s="3">
        <v>1</v>
      </c>
      <c r="N970" s="3">
        <v>2</v>
      </c>
      <c r="O970" s="3">
        <f>HLOOKUP(O$5,[1]非R能力!$B$8:$F$558,$D970+1,0)</f>
        <v>2674530.2363424227</v>
      </c>
      <c r="P970" s="3">
        <f>HLOOKUP(P$5,[1]非R能力!$B$8:$F$558,$D970+1,0)</f>
        <v>371147.94865448773</v>
      </c>
      <c r="Q970" s="3">
        <f>HLOOKUP(Q$5,[1]非R能力!$B$8:$F$558,$D970+1,0)</f>
        <v>180663.03073300805</v>
      </c>
      <c r="R970" s="3">
        <f>HLOOKUP(R$5,[1]非R能力!$B$8:$F$558,$D970+1,0)</f>
        <v>56616.730527455926</v>
      </c>
      <c r="S970" s="3">
        <f>HLOOKUP(S$5,[1]非R能力!$B$8:$F$558,$D970+1,0)</f>
        <v>73368.568621644255</v>
      </c>
      <c r="T970" s="3">
        <f>INDEX([1]非R能力!$H$9:$H$558,D970)</f>
        <v>74359.2083312342</v>
      </c>
      <c r="U970" s="3">
        <f>IF(INDEX([1]非R能力!$FK$9:$FK$558,D970)=0,0,10)</f>
        <v>10</v>
      </c>
      <c r="V970" s="3">
        <f>IF(INDEX([1]非R能力!$FH$9:$FH$558,D970)=0,0,5000)</f>
        <v>5000</v>
      </c>
      <c r="W970" s="3">
        <f>HLOOKUP(W$5,[2]人物技能基础!$O$3:$Q$553,$D970+1,0)</f>
        <v>3.637142857142857</v>
      </c>
      <c r="X970" s="3">
        <f>HLOOKUP(X$5,[2]人物技能基础!$O$3:$Q$553,$D970+1,0)</f>
        <v>2.0186428571428574</v>
      </c>
      <c r="Y970" s="3">
        <f>HLOOKUP(Y$5,[2]人物技能基础!$O$3:$Q$553,$D970+1,0)</f>
        <v>99.964285714285708</v>
      </c>
      <c r="Z970" s="3">
        <f t="shared" si="106"/>
        <v>11320385</v>
      </c>
      <c r="AA970" s="3">
        <f t="shared" si="107"/>
        <v>198693</v>
      </c>
      <c r="AB970" s="3">
        <f t="shared" si="108"/>
        <v>74229</v>
      </c>
      <c r="AC970" s="3">
        <f t="shared" si="109"/>
        <v>73368</v>
      </c>
      <c r="AD970" s="3">
        <f t="shared" si="110"/>
        <v>80881</v>
      </c>
    </row>
    <row r="971" spans="1:30" x14ac:dyDescent="0.15">
      <c r="A971" s="3">
        <v>966</v>
      </c>
      <c r="B971" s="3" t="str">
        <f t="shared" si="105"/>
        <v>通天塔966层boss</v>
      </c>
      <c r="C971" s="3">
        <f>INDEX([5]通天塔!$F$47:$F$1046,A971)</f>
        <v>550</v>
      </c>
      <c r="D971" s="3">
        <f t="shared" si="111"/>
        <v>550</v>
      </c>
      <c r="E971" s="3" t="s">
        <v>25</v>
      </c>
      <c r="F971" s="3" t="s">
        <v>26</v>
      </c>
      <c r="G971" s="3">
        <v>30</v>
      </c>
      <c r="H971" s="3">
        <v>30</v>
      </c>
      <c r="I971" s="3">
        <v>0.2</v>
      </c>
      <c r="J971" s="4">
        <v>0.7</v>
      </c>
      <c r="K971" s="4">
        <v>1</v>
      </c>
      <c r="L971" s="4">
        <v>5</v>
      </c>
      <c r="M971" s="3">
        <v>1</v>
      </c>
      <c r="N971" s="3">
        <v>2</v>
      </c>
      <c r="O971" s="3">
        <f>HLOOKUP(O$5,[1]非R能力!$B$8:$F$558,$D971+1,0)</f>
        <v>2674530.2363424227</v>
      </c>
      <c r="P971" s="3">
        <f>HLOOKUP(P$5,[1]非R能力!$B$8:$F$558,$D971+1,0)</f>
        <v>371147.94865448773</v>
      </c>
      <c r="Q971" s="3">
        <f>HLOOKUP(Q$5,[1]非R能力!$B$8:$F$558,$D971+1,0)</f>
        <v>180663.03073300805</v>
      </c>
      <c r="R971" s="3">
        <f>HLOOKUP(R$5,[1]非R能力!$B$8:$F$558,$D971+1,0)</f>
        <v>56616.730527455926</v>
      </c>
      <c r="S971" s="3">
        <f>HLOOKUP(S$5,[1]非R能力!$B$8:$F$558,$D971+1,0)</f>
        <v>73368.568621644255</v>
      </c>
      <c r="T971" s="3">
        <f>INDEX([1]非R能力!$H$9:$H$558,D971)</f>
        <v>74359.2083312342</v>
      </c>
      <c r="U971" s="3">
        <f>IF(INDEX([1]非R能力!$FK$9:$FK$558,D971)=0,0,10)</f>
        <v>10</v>
      </c>
      <c r="V971" s="3">
        <f>IF(INDEX([1]非R能力!$FH$9:$FH$558,D971)=0,0,5000)</f>
        <v>5000</v>
      </c>
      <c r="W971" s="3">
        <f>HLOOKUP(W$5,[2]人物技能基础!$O$3:$Q$553,$D971+1,0)</f>
        <v>3.637142857142857</v>
      </c>
      <c r="X971" s="3">
        <f>HLOOKUP(X$5,[2]人物技能基础!$O$3:$Q$553,$D971+1,0)</f>
        <v>2.0186428571428574</v>
      </c>
      <c r="Y971" s="3">
        <f>HLOOKUP(Y$5,[2]人物技能基础!$O$3:$Q$553,$D971+1,0)</f>
        <v>99.964285714285708</v>
      </c>
      <c r="Z971" s="3">
        <f t="shared" si="106"/>
        <v>11320385</v>
      </c>
      <c r="AA971" s="3">
        <f t="shared" si="107"/>
        <v>198693</v>
      </c>
      <c r="AB971" s="3">
        <f t="shared" si="108"/>
        <v>74229</v>
      </c>
      <c r="AC971" s="3">
        <f t="shared" si="109"/>
        <v>73368</v>
      </c>
      <c r="AD971" s="3">
        <f t="shared" si="110"/>
        <v>80881</v>
      </c>
    </row>
    <row r="972" spans="1:30" x14ac:dyDescent="0.15">
      <c r="A972" s="3">
        <v>967</v>
      </c>
      <c r="B972" s="3" t="str">
        <f t="shared" si="105"/>
        <v>通天塔967层boss</v>
      </c>
      <c r="C972" s="3">
        <f>INDEX([5]通天塔!$F$47:$F$1046,A972)</f>
        <v>550</v>
      </c>
      <c r="D972" s="3">
        <f t="shared" si="111"/>
        <v>550</v>
      </c>
      <c r="E972" s="3" t="s">
        <v>25</v>
      </c>
      <c r="F972" s="3" t="s">
        <v>26</v>
      </c>
      <c r="G972" s="3">
        <v>30</v>
      </c>
      <c r="H972" s="3">
        <v>30</v>
      </c>
      <c r="I972" s="3">
        <v>0.2</v>
      </c>
      <c r="J972" s="4">
        <v>0.7</v>
      </c>
      <c r="K972" s="4">
        <v>1</v>
      </c>
      <c r="L972" s="4">
        <v>5</v>
      </c>
      <c r="M972" s="3">
        <v>1</v>
      </c>
      <c r="N972" s="3">
        <v>2</v>
      </c>
      <c r="O972" s="3">
        <f>HLOOKUP(O$5,[1]非R能力!$B$8:$F$558,$D972+1,0)</f>
        <v>2674530.2363424227</v>
      </c>
      <c r="P972" s="3">
        <f>HLOOKUP(P$5,[1]非R能力!$B$8:$F$558,$D972+1,0)</f>
        <v>371147.94865448773</v>
      </c>
      <c r="Q972" s="3">
        <f>HLOOKUP(Q$5,[1]非R能力!$B$8:$F$558,$D972+1,0)</f>
        <v>180663.03073300805</v>
      </c>
      <c r="R972" s="3">
        <f>HLOOKUP(R$5,[1]非R能力!$B$8:$F$558,$D972+1,0)</f>
        <v>56616.730527455926</v>
      </c>
      <c r="S972" s="3">
        <f>HLOOKUP(S$5,[1]非R能力!$B$8:$F$558,$D972+1,0)</f>
        <v>73368.568621644255</v>
      </c>
      <c r="T972" s="3">
        <f>INDEX([1]非R能力!$H$9:$H$558,D972)</f>
        <v>74359.2083312342</v>
      </c>
      <c r="U972" s="3">
        <f>IF(INDEX([1]非R能力!$FK$9:$FK$558,D972)=0,0,10)</f>
        <v>10</v>
      </c>
      <c r="V972" s="3">
        <f>IF(INDEX([1]非R能力!$FH$9:$FH$558,D972)=0,0,5000)</f>
        <v>5000</v>
      </c>
      <c r="W972" s="3">
        <f>HLOOKUP(W$5,[2]人物技能基础!$O$3:$Q$553,$D972+1,0)</f>
        <v>3.637142857142857</v>
      </c>
      <c r="X972" s="3">
        <f>HLOOKUP(X$5,[2]人物技能基础!$O$3:$Q$553,$D972+1,0)</f>
        <v>2.0186428571428574</v>
      </c>
      <c r="Y972" s="3">
        <f>HLOOKUP(Y$5,[2]人物技能基础!$O$3:$Q$553,$D972+1,0)</f>
        <v>99.964285714285708</v>
      </c>
      <c r="Z972" s="3">
        <f t="shared" si="106"/>
        <v>11320385</v>
      </c>
      <c r="AA972" s="3">
        <f t="shared" si="107"/>
        <v>198693</v>
      </c>
      <c r="AB972" s="3">
        <f t="shared" si="108"/>
        <v>74229</v>
      </c>
      <c r="AC972" s="3">
        <f t="shared" si="109"/>
        <v>73368</v>
      </c>
      <c r="AD972" s="3">
        <f t="shared" si="110"/>
        <v>80881</v>
      </c>
    </row>
    <row r="973" spans="1:30" x14ac:dyDescent="0.15">
      <c r="A973" s="3">
        <v>968</v>
      </c>
      <c r="B973" s="3" t="str">
        <f t="shared" si="105"/>
        <v>通天塔968层boss</v>
      </c>
      <c r="C973" s="3">
        <f>INDEX([5]通天塔!$F$47:$F$1046,A973)</f>
        <v>550</v>
      </c>
      <c r="D973" s="3">
        <f t="shared" si="111"/>
        <v>550</v>
      </c>
      <c r="E973" s="3" t="s">
        <v>25</v>
      </c>
      <c r="F973" s="3" t="s">
        <v>26</v>
      </c>
      <c r="G973" s="3">
        <v>30</v>
      </c>
      <c r="H973" s="3">
        <v>30</v>
      </c>
      <c r="I973" s="3">
        <v>0.2</v>
      </c>
      <c r="J973" s="4">
        <v>0.7</v>
      </c>
      <c r="K973" s="4">
        <v>1</v>
      </c>
      <c r="L973" s="4">
        <v>5</v>
      </c>
      <c r="M973" s="3">
        <v>1</v>
      </c>
      <c r="N973" s="3">
        <v>2</v>
      </c>
      <c r="O973" s="3">
        <f>HLOOKUP(O$5,[1]非R能力!$B$8:$F$558,$D973+1,0)</f>
        <v>2674530.2363424227</v>
      </c>
      <c r="P973" s="3">
        <f>HLOOKUP(P$5,[1]非R能力!$B$8:$F$558,$D973+1,0)</f>
        <v>371147.94865448773</v>
      </c>
      <c r="Q973" s="3">
        <f>HLOOKUP(Q$5,[1]非R能力!$B$8:$F$558,$D973+1,0)</f>
        <v>180663.03073300805</v>
      </c>
      <c r="R973" s="3">
        <f>HLOOKUP(R$5,[1]非R能力!$B$8:$F$558,$D973+1,0)</f>
        <v>56616.730527455926</v>
      </c>
      <c r="S973" s="3">
        <f>HLOOKUP(S$5,[1]非R能力!$B$8:$F$558,$D973+1,0)</f>
        <v>73368.568621644255</v>
      </c>
      <c r="T973" s="3">
        <f>INDEX([1]非R能力!$H$9:$H$558,D973)</f>
        <v>74359.2083312342</v>
      </c>
      <c r="U973" s="3">
        <f>IF(INDEX([1]非R能力!$FK$9:$FK$558,D973)=0,0,10)</f>
        <v>10</v>
      </c>
      <c r="V973" s="3">
        <f>IF(INDEX([1]非R能力!$FH$9:$FH$558,D973)=0,0,5000)</f>
        <v>5000</v>
      </c>
      <c r="W973" s="3">
        <f>HLOOKUP(W$5,[2]人物技能基础!$O$3:$Q$553,$D973+1,0)</f>
        <v>3.637142857142857</v>
      </c>
      <c r="X973" s="3">
        <f>HLOOKUP(X$5,[2]人物技能基础!$O$3:$Q$553,$D973+1,0)</f>
        <v>2.0186428571428574</v>
      </c>
      <c r="Y973" s="3">
        <f>HLOOKUP(Y$5,[2]人物技能基础!$O$3:$Q$553,$D973+1,0)</f>
        <v>99.964285714285708</v>
      </c>
      <c r="Z973" s="3">
        <f t="shared" si="106"/>
        <v>11320385</v>
      </c>
      <c r="AA973" s="3">
        <f t="shared" si="107"/>
        <v>198693</v>
      </c>
      <c r="AB973" s="3">
        <f t="shared" si="108"/>
        <v>74229</v>
      </c>
      <c r="AC973" s="3">
        <f t="shared" si="109"/>
        <v>73368</v>
      </c>
      <c r="AD973" s="3">
        <f t="shared" si="110"/>
        <v>80881</v>
      </c>
    </row>
    <row r="974" spans="1:30" x14ac:dyDescent="0.15">
      <c r="A974" s="3">
        <v>969</v>
      </c>
      <c r="B974" s="3" t="str">
        <f t="shared" si="105"/>
        <v>通天塔969层boss</v>
      </c>
      <c r="C974" s="3">
        <f>INDEX([5]通天塔!$F$47:$F$1046,A974)</f>
        <v>550</v>
      </c>
      <c r="D974" s="3">
        <f t="shared" si="111"/>
        <v>550</v>
      </c>
      <c r="E974" s="3" t="s">
        <v>25</v>
      </c>
      <c r="F974" s="3" t="s">
        <v>26</v>
      </c>
      <c r="G974" s="3">
        <v>30</v>
      </c>
      <c r="H974" s="3">
        <v>30</v>
      </c>
      <c r="I974" s="3">
        <v>0.2</v>
      </c>
      <c r="J974" s="4">
        <v>0.7</v>
      </c>
      <c r="K974" s="4">
        <v>1</v>
      </c>
      <c r="L974" s="4">
        <v>5</v>
      </c>
      <c r="M974" s="3">
        <v>1</v>
      </c>
      <c r="N974" s="3">
        <v>2</v>
      </c>
      <c r="O974" s="3">
        <f>HLOOKUP(O$5,[1]非R能力!$B$8:$F$558,$D974+1,0)</f>
        <v>2674530.2363424227</v>
      </c>
      <c r="P974" s="3">
        <f>HLOOKUP(P$5,[1]非R能力!$B$8:$F$558,$D974+1,0)</f>
        <v>371147.94865448773</v>
      </c>
      <c r="Q974" s="3">
        <f>HLOOKUP(Q$5,[1]非R能力!$B$8:$F$558,$D974+1,0)</f>
        <v>180663.03073300805</v>
      </c>
      <c r="R974" s="3">
        <f>HLOOKUP(R$5,[1]非R能力!$B$8:$F$558,$D974+1,0)</f>
        <v>56616.730527455926</v>
      </c>
      <c r="S974" s="3">
        <f>HLOOKUP(S$5,[1]非R能力!$B$8:$F$558,$D974+1,0)</f>
        <v>73368.568621644255</v>
      </c>
      <c r="T974" s="3">
        <f>INDEX([1]非R能力!$H$9:$H$558,D974)</f>
        <v>74359.2083312342</v>
      </c>
      <c r="U974" s="3">
        <f>IF(INDEX([1]非R能力!$FK$9:$FK$558,D974)=0,0,10)</f>
        <v>10</v>
      </c>
      <c r="V974" s="3">
        <f>IF(INDEX([1]非R能力!$FH$9:$FH$558,D974)=0,0,5000)</f>
        <v>5000</v>
      </c>
      <c r="W974" s="3">
        <f>HLOOKUP(W$5,[2]人物技能基础!$O$3:$Q$553,$D974+1,0)</f>
        <v>3.637142857142857</v>
      </c>
      <c r="X974" s="3">
        <f>HLOOKUP(X$5,[2]人物技能基础!$O$3:$Q$553,$D974+1,0)</f>
        <v>2.0186428571428574</v>
      </c>
      <c r="Y974" s="3">
        <f>HLOOKUP(Y$5,[2]人物技能基础!$O$3:$Q$553,$D974+1,0)</f>
        <v>99.964285714285708</v>
      </c>
      <c r="Z974" s="3">
        <f t="shared" si="106"/>
        <v>11320385</v>
      </c>
      <c r="AA974" s="3">
        <f t="shared" si="107"/>
        <v>198693</v>
      </c>
      <c r="AB974" s="3">
        <f t="shared" si="108"/>
        <v>74229</v>
      </c>
      <c r="AC974" s="3">
        <f t="shared" si="109"/>
        <v>73368</v>
      </c>
      <c r="AD974" s="3">
        <f t="shared" si="110"/>
        <v>80881</v>
      </c>
    </row>
    <row r="975" spans="1:30" x14ac:dyDescent="0.15">
      <c r="A975" s="3">
        <v>970</v>
      </c>
      <c r="B975" s="3" t="str">
        <f t="shared" si="105"/>
        <v>通天塔970层boss</v>
      </c>
      <c r="C975" s="3">
        <f>INDEX([5]通天塔!$F$47:$F$1046,A975)</f>
        <v>550</v>
      </c>
      <c r="D975" s="3">
        <f t="shared" si="111"/>
        <v>550</v>
      </c>
      <c r="E975" s="3" t="s">
        <v>25</v>
      </c>
      <c r="F975" s="3" t="s">
        <v>26</v>
      </c>
      <c r="G975" s="3">
        <v>30</v>
      </c>
      <c r="H975" s="3">
        <v>30</v>
      </c>
      <c r="I975" s="3">
        <v>0.2</v>
      </c>
      <c r="J975" s="4">
        <v>0.7</v>
      </c>
      <c r="K975" s="4">
        <v>1</v>
      </c>
      <c r="L975" s="4">
        <v>5</v>
      </c>
      <c r="M975" s="3">
        <v>1</v>
      </c>
      <c r="N975" s="3">
        <v>2</v>
      </c>
      <c r="O975" s="3">
        <f>HLOOKUP(O$5,[1]非R能力!$B$8:$F$558,$D975+1,0)</f>
        <v>2674530.2363424227</v>
      </c>
      <c r="P975" s="3">
        <f>HLOOKUP(P$5,[1]非R能力!$B$8:$F$558,$D975+1,0)</f>
        <v>371147.94865448773</v>
      </c>
      <c r="Q975" s="3">
        <f>HLOOKUP(Q$5,[1]非R能力!$B$8:$F$558,$D975+1,0)</f>
        <v>180663.03073300805</v>
      </c>
      <c r="R975" s="3">
        <f>HLOOKUP(R$5,[1]非R能力!$B$8:$F$558,$D975+1,0)</f>
        <v>56616.730527455926</v>
      </c>
      <c r="S975" s="3">
        <f>HLOOKUP(S$5,[1]非R能力!$B$8:$F$558,$D975+1,0)</f>
        <v>73368.568621644255</v>
      </c>
      <c r="T975" s="3">
        <f>INDEX([1]非R能力!$H$9:$H$558,D975)</f>
        <v>74359.2083312342</v>
      </c>
      <c r="U975" s="3">
        <f>IF(INDEX([1]非R能力!$FK$9:$FK$558,D975)=0,0,10)</f>
        <v>10</v>
      </c>
      <c r="V975" s="3">
        <f>IF(INDEX([1]非R能力!$FH$9:$FH$558,D975)=0,0,5000)</f>
        <v>5000</v>
      </c>
      <c r="W975" s="3">
        <f>HLOOKUP(W$5,[2]人物技能基础!$O$3:$Q$553,$D975+1,0)</f>
        <v>3.637142857142857</v>
      </c>
      <c r="X975" s="3">
        <f>HLOOKUP(X$5,[2]人物技能基础!$O$3:$Q$553,$D975+1,0)</f>
        <v>2.0186428571428574</v>
      </c>
      <c r="Y975" s="3">
        <f>HLOOKUP(Y$5,[2]人物技能基础!$O$3:$Q$553,$D975+1,0)</f>
        <v>99.964285714285708</v>
      </c>
      <c r="Z975" s="3">
        <f t="shared" si="106"/>
        <v>11320385</v>
      </c>
      <c r="AA975" s="3">
        <f t="shared" si="107"/>
        <v>198693</v>
      </c>
      <c r="AB975" s="3">
        <f t="shared" si="108"/>
        <v>74229</v>
      </c>
      <c r="AC975" s="3">
        <f t="shared" si="109"/>
        <v>73368</v>
      </c>
      <c r="AD975" s="3">
        <f t="shared" si="110"/>
        <v>80881</v>
      </c>
    </row>
    <row r="976" spans="1:30" x14ac:dyDescent="0.15">
      <c r="A976" s="3">
        <v>971</v>
      </c>
      <c r="B976" s="3" t="str">
        <f t="shared" si="105"/>
        <v>通天塔971层boss</v>
      </c>
      <c r="C976" s="3">
        <f>INDEX([5]通天塔!$F$47:$F$1046,A976)</f>
        <v>550</v>
      </c>
      <c r="D976" s="3">
        <f t="shared" si="111"/>
        <v>550</v>
      </c>
      <c r="E976" s="3" t="s">
        <v>25</v>
      </c>
      <c r="F976" s="3" t="s">
        <v>26</v>
      </c>
      <c r="G976" s="3">
        <v>30</v>
      </c>
      <c r="H976" s="3">
        <v>30</v>
      </c>
      <c r="I976" s="3">
        <v>0.2</v>
      </c>
      <c r="J976" s="4">
        <v>0.7</v>
      </c>
      <c r="K976" s="4">
        <v>1</v>
      </c>
      <c r="L976" s="4">
        <v>5</v>
      </c>
      <c r="M976" s="3">
        <v>1</v>
      </c>
      <c r="N976" s="3">
        <v>2</v>
      </c>
      <c r="O976" s="3">
        <f>HLOOKUP(O$5,[1]非R能力!$B$8:$F$558,$D976+1,0)</f>
        <v>2674530.2363424227</v>
      </c>
      <c r="P976" s="3">
        <f>HLOOKUP(P$5,[1]非R能力!$B$8:$F$558,$D976+1,0)</f>
        <v>371147.94865448773</v>
      </c>
      <c r="Q976" s="3">
        <f>HLOOKUP(Q$5,[1]非R能力!$B$8:$F$558,$D976+1,0)</f>
        <v>180663.03073300805</v>
      </c>
      <c r="R976" s="3">
        <f>HLOOKUP(R$5,[1]非R能力!$B$8:$F$558,$D976+1,0)</f>
        <v>56616.730527455926</v>
      </c>
      <c r="S976" s="3">
        <f>HLOOKUP(S$5,[1]非R能力!$B$8:$F$558,$D976+1,0)</f>
        <v>73368.568621644255</v>
      </c>
      <c r="T976" s="3">
        <f>INDEX([1]非R能力!$H$9:$H$558,D976)</f>
        <v>74359.2083312342</v>
      </c>
      <c r="U976" s="3">
        <f>IF(INDEX([1]非R能力!$FK$9:$FK$558,D976)=0,0,10)</f>
        <v>10</v>
      </c>
      <c r="V976" s="3">
        <f>IF(INDEX([1]非R能力!$FH$9:$FH$558,D976)=0,0,5000)</f>
        <v>5000</v>
      </c>
      <c r="W976" s="3">
        <f>HLOOKUP(W$5,[2]人物技能基础!$O$3:$Q$553,$D976+1,0)</f>
        <v>3.637142857142857</v>
      </c>
      <c r="X976" s="3">
        <f>HLOOKUP(X$5,[2]人物技能基础!$O$3:$Q$553,$D976+1,0)</f>
        <v>2.0186428571428574</v>
      </c>
      <c r="Y976" s="3">
        <f>HLOOKUP(Y$5,[2]人物技能基础!$O$3:$Q$553,$D976+1,0)</f>
        <v>99.964285714285708</v>
      </c>
      <c r="Z976" s="3">
        <f t="shared" si="106"/>
        <v>11320385</v>
      </c>
      <c r="AA976" s="3">
        <f t="shared" si="107"/>
        <v>198693</v>
      </c>
      <c r="AB976" s="3">
        <f t="shared" si="108"/>
        <v>74229</v>
      </c>
      <c r="AC976" s="3">
        <f t="shared" si="109"/>
        <v>73368</v>
      </c>
      <c r="AD976" s="3">
        <f t="shared" si="110"/>
        <v>80881</v>
      </c>
    </row>
    <row r="977" spans="1:30" x14ac:dyDescent="0.15">
      <c r="A977" s="3">
        <v>972</v>
      </c>
      <c r="B977" s="3" t="str">
        <f t="shared" si="105"/>
        <v>通天塔972层boss</v>
      </c>
      <c r="C977" s="3">
        <f>INDEX([5]通天塔!$F$47:$F$1046,A977)</f>
        <v>550</v>
      </c>
      <c r="D977" s="3">
        <f t="shared" si="111"/>
        <v>550</v>
      </c>
      <c r="E977" s="3" t="s">
        <v>25</v>
      </c>
      <c r="F977" s="3" t="s">
        <v>26</v>
      </c>
      <c r="G977" s="3">
        <v>30</v>
      </c>
      <c r="H977" s="3">
        <v>30</v>
      </c>
      <c r="I977" s="3">
        <v>0.2</v>
      </c>
      <c r="J977" s="4">
        <v>0.7</v>
      </c>
      <c r="K977" s="4">
        <v>1</v>
      </c>
      <c r="L977" s="4">
        <v>5</v>
      </c>
      <c r="M977" s="3">
        <v>1</v>
      </c>
      <c r="N977" s="3">
        <v>2</v>
      </c>
      <c r="O977" s="3">
        <f>HLOOKUP(O$5,[1]非R能力!$B$8:$F$558,$D977+1,0)</f>
        <v>2674530.2363424227</v>
      </c>
      <c r="P977" s="3">
        <f>HLOOKUP(P$5,[1]非R能力!$B$8:$F$558,$D977+1,0)</f>
        <v>371147.94865448773</v>
      </c>
      <c r="Q977" s="3">
        <f>HLOOKUP(Q$5,[1]非R能力!$B$8:$F$558,$D977+1,0)</f>
        <v>180663.03073300805</v>
      </c>
      <c r="R977" s="3">
        <f>HLOOKUP(R$5,[1]非R能力!$B$8:$F$558,$D977+1,0)</f>
        <v>56616.730527455926</v>
      </c>
      <c r="S977" s="3">
        <f>HLOOKUP(S$5,[1]非R能力!$B$8:$F$558,$D977+1,0)</f>
        <v>73368.568621644255</v>
      </c>
      <c r="T977" s="3">
        <f>INDEX([1]非R能力!$H$9:$H$558,D977)</f>
        <v>74359.2083312342</v>
      </c>
      <c r="U977" s="3">
        <f>IF(INDEX([1]非R能力!$FK$9:$FK$558,D977)=0,0,10)</f>
        <v>10</v>
      </c>
      <c r="V977" s="3">
        <f>IF(INDEX([1]非R能力!$FH$9:$FH$558,D977)=0,0,5000)</f>
        <v>5000</v>
      </c>
      <c r="W977" s="3">
        <f>HLOOKUP(W$5,[2]人物技能基础!$O$3:$Q$553,$D977+1,0)</f>
        <v>3.637142857142857</v>
      </c>
      <c r="X977" s="3">
        <f>HLOOKUP(X$5,[2]人物技能基础!$O$3:$Q$553,$D977+1,0)</f>
        <v>2.0186428571428574</v>
      </c>
      <c r="Y977" s="3">
        <f>HLOOKUP(Y$5,[2]人物技能基础!$O$3:$Q$553,$D977+1,0)</f>
        <v>99.964285714285708</v>
      </c>
      <c r="Z977" s="3">
        <f t="shared" si="106"/>
        <v>11320385</v>
      </c>
      <c r="AA977" s="3">
        <f t="shared" si="107"/>
        <v>198693</v>
      </c>
      <c r="AB977" s="3">
        <f t="shared" si="108"/>
        <v>74229</v>
      </c>
      <c r="AC977" s="3">
        <f t="shared" si="109"/>
        <v>73368</v>
      </c>
      <c r="AD977" s="3">
        <f t="shared" si="110"/>
        <v>80881</v>
      </c>
    </row>
    <row r="978" spans="1:30" x14ac:dyDescent="0.15">
      <c r="A978" s="3">
        <v>973</v>
      </c>
      <c r="B978" s="3" t="str">
        <f t="shared" si="105"/>
        <v>通天塔973层boss</v>
      </c>
      <c r="C978" s="3">
        <f>INDEX([5]通天塔!$F$47:$F$1046,A978)</f>
        <v>550</v>
      </c>
      <c r="D978" s="3">
        <f t="shared" si="111"/>
        <v>550</v>
      </c>
      <c r="E978" s="3" t="s">
        <v>25</v>
      </c>
      <c r="F978" s="3" t="s">
        <v>26</v>
      </c>
      <c r="G978" s="3">
        <v>30</v>
      </c>
      <c r="H978" s="3">
        <v>30</v>
      </c>
      <c r="I978" s="3">
        <v>0.2</v>
      </c>
      <c r="J978" s="4">
        <v>0.7</v>
      </c>
      <c r="K978" s="4">
        <v>1</v>
      </c>
      <c r="L978" s="4">
        <v>5</v>
      </c>
      <c r="M978" s="3">
        <v>1</v>
      </c>
      <c r="N978" s="3">
        <v>2</v>
      </c>
      <c r="O978" s="3">
        <f>HLOOKUP(O$5,[1]非R能力!$B$8:$F$558,$D978+1,0)</f>
        <v>2674530.2363424227</v>
      </c>
      <c r="P978" s="3">
        <f>HLOOKUP(P$5,[1]非R能力!$B$8:$F$558,$D978+1,0)</f>
        <v>371147.94865448773</v>
      </c>
      <c r="Q978" s="3">
        <f>HLOOKUP(Q$5,[1]非R能力!$B$8:$F$558,$D978+1,0)</f>
        <v>180663.03073300805</v>
      </c>
      <c r="R978" s="3">
        <f>HLOOKUP(R$5,[1]非R能力!$B$8:$F$558,$D978+1,0)</f>
        <v>56616.730527455926</v>
      </c>
      <c r="S978" s="3">
        <f>HLOOKUP(S$5,[1]非R能力!$B$8:$F$558,$D978+1,0)</f>
        <v>73368.568621644255</v>
      </c>
      <c r="T978" s="3">
        <f>INDEX([1]非R能力!$H$9:$H$558,D978)</f>
        <v>74359.2083312342</v>
      </c>
      <c r="U978" s="3">
        <f>IF(INDEX([1]非R能力!$FK$9:$FK$558,D978)=0,0,10)</f>
        <v>10</v>
      </c>
      <c r="V978" s="3">
        <f>IF(INDEX([1]非R能力!$FH$9:$FH$558,D978)=0,0,5000)</f>
        <v>5000</v>
      </c>
      <c r="W978" s="3">
        <f>HLOOKUP(W$5,[2]人物技能基础!$O$3:$Q$553,$D978+1,0)</f>
        <v>3.637142857142857</v>
      </c>
      <c r="X978" s="3">
        <f>HLOOKUP(X$5,[2]人物技能基础!$O$3:$Q$553,$D978+1,0)</f>
        <v>2.0186428571428574</v>
      </c>
      <c r="Y978" s="3">
        <f>HLOOKUP(Y$5,[2]人物技能基础!$O$3:$Q$553,$D978+1,0)</f>
        <v>99.964285714285708</v>
      </c>
      <c r="Z978" s="3">
        <f t="shared" si="106"/>
        <v>11320385</v>
      </c>
      <c r="AA978" s="3">
        <f t="shared" si="107"/>
        <v>198693</v>
      </c>
      <c r="AB978" s="3">
        <f t="shared" si="108"/>
        <v>74229</v>
      </c>
      <c r="AC978" s="3">
        <f t="shared" si="109"/>
        <v>73368</v>
      </c>
      <c r="AD978" s="3">
        <f t="shared" si="110"/>
        <v>80881</v>
      </c>
    </row>
    <row r="979" spans="1:30" x14ac:dyDescent="0.15">
      <c r="A979" s="3">
        <v>974</v>
      </c>
      <c r="B979" s="3" t="str">
        <f t="shared" si="105"/>
        <v>通天塔974层boss</v>
      </c>
      <c r="C979" s="3">
        <f>INDEX([5]通天塔!$F$47:$F$1046,A979)</f>
        <v>550</v>
      </c>
      <c r="D979" s="3">
        <f t="shared" si="111"/>
        <v>550</v>
      </c>
      <c r="E979" s="3" t="s">
        <v>25</v>
      </c>
      <c r="F979" s="3" t="s">
        <v>26</v>
      </c>
      <c r="G979" s="3">
        <v>30</v>
      </c>
      <c r="H979" s="3">
        <v>30</v>
      </c>
      <c r="I979" s="3">
        <v>0.2</v>
      </c>
      <c r="J979" s="4">
        <v>0.7</v>
      </c>
      <c r="K979" s="4">
        <v>1</v>
      </c>
      <c r="L979" s="4">
        <v>5</v>
      </c>
      <c r="M979" s="3">
        <v>1</v>
      </c>
      <c r="N979" s="3">
        <v>2</v>
      </c>
      <c r="O979" s="3">
        <f>HLOOKUP(O$5,[1]非R能力!$B$8:$F$558,$D979+1,0)</f>
        <v>2674530.2363424227</v>
      </c>
      <c r="P979" s="3">
        <f>HLOOKUP(P$5,[1]非R能力!$B$8:$F$558,$D979+1,0)</f>
        <v>371147.94865448773</v>
      </c>
      <c r="Q979" s="3">
        <f>HLOOKUP(Q$5,[1]非R能力!$B$8:$F$558,$D979+1,0)</f>
        <v>180663.03073300805</v>
      </c>
      <c r="R979" s="3">
        <f>HLOOKUP(R$5,[1]非R能力!$B$8:$F$558,$D979+1,0)</f>
        <v>56616.730527455926</v>
      </c>
      <c r="S979" s="3">
        <f>HLOOKUP(S$5,[1]非R能力!$B$8:$F$558,$D979+1,0)</f>
        <v>73368.568621644255</v>
      </c>
      <c r="T979" s="3">
        <f>INDEX([1]非R能力!$H$9:$H$558,D979)</f>
        <v>74359.2083312342</v>
      </c>
      <c r="U979" s="3">
        <f>IF(INDEX([1]非R能力!$FK$9:$FK$558,D979)=0,0,10)</f>
        <v>10</v>
      </c>
      <c r="V979" s="3">
        <f>IF(INDEX([1]非R能力!$FH$9:$FH$558,D979)=0,0,5000)</f>
        <v>5000</v>
      </c>
      <c r="W979" s="3">
        <f>HLOOKUP(W$5,[2]人物技能基础!$O$3:$Q$553,$D979+1,0)</f>
        <v>3.637142857142857</v>
      </c>
      <c r="X979" s="3">
        <f>HLOOKUP(X$5,[2]人物技能基础!$O$3:$Q$553,$D979+1,0)</f>
        <v>2.0186428571428574</v>
      </c>
      <c r="Y979" s="3">
        <f>HLOOKUP(Y$5,[2]人物技能基础!$O$3:$Q$553,$D979+1,0)</f>
        <v>99.964285714285708</v>
      </c>
      <c r="Z979" s="3">
        <f t="shared" si="106"/>
        <v>11320385</v>
      </c>
      <c r="AA979" s="3">
        <f t="shared" si="107"/>
        <v>198693</v>
      </c>
      <c r="AB979" s="3">
        <f t="shared" si="108"/>
        <v>74229</v>
      </c>
      <c r="AC979" s="3">
        <f t="shared" si="109"/>
        <v>73368</v>
      </c>
      <c r="AD979" s="3">
        <f t="shared" si="110"/>
        <v>80881</v>
      </c>
    </row>
    <row r="980" spans="1:30" x14ac:dyDescent="0.15">
      <c r="A980" s="3">
        <v>975</v>
      </c>
      <c r="B980" s="3" t="str">
        <f t="shared" si="105"/>
        <v>通天塔975层boss</v>
      </c>
      <c r="C980" s="3">
        <f>INDEX([5]通天塔!$F$47:$F$1046,A980)</f>
        <v>550</v>
      </c>
      <c r="D980" s="3">
        <f t="shared" si="111"/>
        <v>550</v>
      </c>
      <c r="E980" s="3" t="s">
        <v>25</v>
      </c>
      <c r="F980" s="3" t="s">
        <v>26</v>
      </c>
      <c r="G980" s="3">
        <v>30</v>
      </c>
      <c r="H980" s="3">
        <v>30</v>
      </c>
      <c r="I980" s="3">
        <v>0.2</v>
      </c>
      <c r="J980" s="4">
        <v>0.7</v>
      </c>
      <c r="K980" s="4">
        <v>1</v>
      </c>
      <c r="L980" s="4">
        <v>5</v>
      </c>
      <c r="M980" s="3">
        <v>1</v>
      </c>
      <c r="N980" s="3">
        <v>2</v>
      </c>
      <c r="O980" s="3">
        <f>HLOOKUP(O$5,[1]非R能力!$B$8:$F$558,$D980+1,0)</f>
        <v>2674530.2363424227</v>
      </c>
      <c r="P980" s="3">
        <f>HLOOKUP(P$5,[1]非R能力!$B$8:$F$558,$D980+1,0)</f>
        <v>371147.94865448773</v>
      </c>
      <c r="Q980" s="3">
        <f>HLOOKUP(Q$5,[1]非R能力!$B$8:$F$558,$D980+1,0)</f>
        <v>180663.03073300805</v>
      </c>
      <c r="R980" s="3">
        <f>HLOOKUP(R$5,[1]非R能力!$B$8:$F$558,$D980+1,0)</f>
        <v>56616.730527455926</v>
      </c>
      <c r="S980" s="3">
        <f>HLOOKUP(S$5,[1]非R能力!$B$8:$F$558,$D980+1,0)</f>
        <v>73368.568621644255</v>
      </c>
      <c r="T980" s="3">
        <f>INDEX([1]非R能力!$H$9:$H$558,D980)</f>
        <v>74359.2083312342</v>
      </c>
      <c r="U980" s="3">
        <f>IF(INDEX([1]非R能力!$FK$9:$FK$558,D980)=0,0,10)</f>
        <v>10</v>
      </c>
      <c r="V980" s="3">
        <f>IF(INDEX([1]非R能力!$FH$9:$FH$558,D980)=0,0,5000)</f>
        <v>5000</v>
      </c>
      <c r="W980" s="3">
        <f>HLOOKUP(W$5,[2]人物技能基础!$O$3:$Q$553,$D980+1,0)</f>
        <v>3.637142857142857</v>
      </c>
      <c r="X980" s="3">
        <f>HLOOKUP(X$5,[2]人物技能基础!$O$3:$Q$553,$D980+1,0)</f>
        <v>2.0186428571428574</v>
      </c>
      <c r="Y980" s="3">
        <f>HLOOKUP(Y$5,[2]人物技能基础!$O$3:$Q$553,$D980+1,0)</f>
        <v>99.964285714285708</v>
      </c>
      <c r="Z980" s="3">
        <f t="shared" si="106"/>
        <v>11320385</v>
      </c>
      <c r="AA980" s="3">
        <f t="shared" si="107"/>
        <v>198693</v>
      </c>
      <c r="AB980" s="3">
        <f t="shared" si="108"/>
        <v>74229</v>
      </c>
      <c r="AC980" s="3">
        <f t="shared" si="109"/>
        <v>73368</v>
      </c>
      <c r="AD980" s="3">
        <f t="shared" si="110"/>
        <v>80881</v>
      </c>
    </row>
    <row r="981" spans="1:30" x14ac:dyDescent="0.15">
      <c r="A981" s="3">
        <v>976</v>
      </c>
      <c r="B981" s="3" t="str">
        <f t="shared" si="105"/>
        <v>通天塔976层boss</v>
      </c>
      <c r="C981" s="3">
        <f>INDEX([5]通天塔!$F$47:$F$1046,A981)</f>
        <v>550</v>
      </c>
      <c r="D981" s="3">
        <f t="shared" si="111"/>
        <v>550</v>
      </c>
      <c r="E981" s="3" t="s">
        <v>25</v>
      </c>
      <c r="F981" s="3" t="s">
        <v>26</v>
      </c>
      <c r="G981" s="3">
        <v>30</v>
      </c>
      <c r="H981" s="3">
        <v>30</v>
      </c>
      <c r="I981" s="3">
        <v>0.2</v>
      </c>
      <c r="J981" s="4">
        <v>0.7</v>
      </c>
      <c r="K981" s="4">
        <v>1</v>
      </c>
      <c r="L981" s="4">
        <v>5</v>
      </c>
      <c r="M981" s="3">
        <v>1</v>
      </c>
      <c r="N981" s="3">
        <v>2</v>
      </c>
      <c r="O981" s="3">
        <f>HLOOKUP(O$5,[1]非R能力!$B$8:$F$558,$D981+1,0)</f>
        <v>2674530.2363424227</v>
      </c>
      <c r="P981" s="3">
        <f>HLOOKUP(P$5,[1]非R能力!$B$8:$F$558,$D981+1,0)</f>
        <v>371147.94865448773</v>
      </c>
      <c r="Q981" s="3">
        <f>HLOOKUP(Q$5,[1]非R能力!$B$8:$F$558,$D981+1,0)</f>
        <v>180663.03073300805</v>
      </c>
      <c r="R981" s="3">
        <f>HLOOKUP(R$5,[1]非R能力!$B$8:$F$558,$D981+1,0)</f>
        <v>56616.730527455926</v>
      </c>
      <c r="S981" s="3">
        <f>HLOOKUP(S$5,[1]非R能力!$B$8:$F$558,$D981+1,0)</f>
        <v>73368.568621644255</v>
      </c>
      <c r="T981" s="3">
        <f>INDEX([1]非R能力!$H$9:$H$558,D981)</f>
        <v>74359.2083312342</v>
      </c>
      <c r="U981" s="3">
        <f>IF(INDEX([1]非R能力!$FK$9:$FK$558,D981)=0,0,10)</f>
        <v>10</v>
      </c>
      <c r="V981" s="3">
        <f>IF(INDEX([1]非R能力!$FH$9:$FH$558,D981)=0,0,5000)</f>
        <v>5000</v>
      </c>
      <c r="W981" s="3">
        <f>HLOOKUP(W$5,[2]人物技能基础!$O$3:$Q$553,$D981+1,0)</f>
        <v>3.637142857142857</v>
      </c>
      <c r="X981" s="3">
        <f>HLOOKUP(X$5,[2]人物技能基础!$O$3:$Q$553,$D981+1,0)</f>
        <v>2.0186428571428574</v>
      </c>
      <c r="Y981" s="3">
        <f>HLOOKUP(Y$5,[2]人物技能基础!$O$3:$Q$553,$D981+1,0)</f>
        <v>99.964285714285708</v>
      </c>
      <c r="Z981" s="3">
        <f t="shared" si="106"/>
        <v>11320385</v>
      </c>
      <c r="AA981" s="3">
        <f t="shared" si="107"/>
        <v>198693</v>
      </c>
      <c r="AB981" s="3">
        <f t="shared" si="108"/>
        <v>74229</v>
      </c>
      <c r="AC981" s="3">
        <f t="shared" si="109"/>
        <v>73368</v>
      </c>
      <c r="AD981" s="3">
        <f t="shared" si="110"/>
        <v>80881</v>
      </c>
    </row>
    <row r="982" spans="1:30" x14ac:dyDescent="0.15">
      <c r="A982" s="3">
        <v>977</v>
      </c>
      <c r="B982" s="3" t="str">
        <f t="shared" si="105"/>
        <v>通天塔977层boss</v>
      </c>
      <c r="C982" s="3">
        <f>INDEX([5]通天塔!$F$47:$F$1046,A982)</f>
        <v>550</v>
      </c>
      <c r="D982" s="3">
        <f t="shared" si="111"/>
        <v>550</v>
      </c>
      <c r="E982" s="3" t="s">
        <v>25</v>
      </c>
      <c r="F982" s="3" t="s">
        <v>26</v>
      </c>
      <c r="G982" s="3">
        <v>30</v>
      </c>
      <c r="H982" s="3">
        <v>30</v>
      </c>
      <c r="I982" s="3">
        <v>0.2</v>
      </c>
      <c r="J982" s="4">
        <v>0.7</v>
      </c>
      <c r="K982" s="4">
        <v>1</v>
      </c>
      <c r="L982" s="4">
        <v>5</v>
      </c>
      <c r="M982" s="3">
        <v>1</v>
      </c>
      <c r="N982" s="3">
        <v>2</v>
      </c>
      <c r="O982" s="3">
        <f>HLOOKUP(O$5,[1]非R能力!$B$8:$F$558,$D982+1,0)</f>
        <v>2674530.2363424227</v>
      </c>
      <c r="P982" s="3">
        <f>HLOOKUP(P$5,[1]非R能力!$B$8:$F$558,$D982+1,0)</f>
        <v>371147.94865448773</v>
      </c>
      <c r="Q982" s="3">
        <f>HLOOKUP(Q$5,[1]非R能力!$B$8:$F$558,$D982+1,0)</f>
        <v>180663.03073300805</v>
      </c>
      <c r="R982" s="3">
        <f>HLOOKUP(R$5,[1]非R能力!$B$8:$F$558,$D982+1,0)</f>
        <v>56616.730527455926</v>
      </c>
      <c r="S982" s="3">
        <f>HLOOKUP(S$5,[1]非R能力!$B$8:$F$558,$D982+1,0)</f>
        <v>73368.568621644255</v>
      </c>
      <c r="T982" s="3">
        <f>INDEX([1]非R能力!$H$9:$H$558,D982)</f>
        <v>74359.2083312342</v>
      </c>
      <c r="U982" s="3">
        <f>IF(INDEX([1]非R能力!$FK$9:$FK$558,D982)=0,0,10)</f>
        <v>10</v>
      </c>
      <c r="V982" s="3">
        <f>IF(INDEX([1]非R能力!$FH$9:$FH$558,D982)=0,0,5000)</f>
        <v>5000</v>
      </c>
      <c r="W982" s="3">
        <f>HLOOKUP(W$5,[2]人物技能基础!$O$3:$Q$553,$D982+1,0)</f>
        <v>3.637142857142857</v>
      </c>
      <c r="X982" s="3">
        <f>HLOOKUP(X$5,[2]人物技能基础!$O$3:$Q$553,$D982+1,0)</f>
        <v>2.0186428571428574</v>
      </c>
      <c r="Y982" s="3">
        <f>HLOOKUP(Y$5,[2]人物技能基础!$O$3:$Q$553,$D982+1,0)</f>
        <v>99.964285714285708</v>
      </c>
      <c r="Z982" s="3">
        <f t="shared" si="106"/>
        <v>11320385</v>
      </c>
      <c r="AA982" s="3">
        <f t="shared" si="107"/>
        <v>198693</v>
      </c>
      <c r="AB982" s="3">
        <f t="shared" si="108"/>
        <v>74229</v>
      </c>
      <c r="AC982" s="3">
        <f t="shared" si="109"/>
        <v>73368</v>
      </c>
      <c r="AD982" s="3">
        <f t="shared" si="110"/>
        <v>80881</v>
      </c>
    </row>
    <row r="983" spans="1:30" x14ac:dyDescent="0.15">
      <c r="A983" s="3">
        <v>978</v>
      </c>
      <c r="B983" s="3" t="str">
        <f t="shared" si="105"/>
        <v>通天塔978层boss</v>
      </c>
      <c r="C983" s="3">
        <f>INDEX([5]通天塔!$F$47:$F$1046,A983)</f>
        <v>550</v>
      </c>
      <c r="D983" s="3">
        <f t="shared" si="111"/>
        <v>550</v>
      </c>
      <c r="E983" s="3" t="s">
        <v>25</v>
      </c>
      <c r="F983" s="3" t="s">
        <v>26</v>
      </c>
      <c r="G983" s="3">
        <v>30</v>
      </c>
      <c r="H983" s="3">
        <v>30</v>
      </c>
      <c r="I983" s="3">
        <v>0.2</v>
      </c>
      <c r="J983" s="4">
        <v>0.7</v>
      </c>
      <c r="K983" s="4">
        <v>1</v>
      </c>
      <c r="L983" s="4">
        <v>5</v>
      </c>
      <c r="M983" s="3">
        <v>1</v>
      </c>
      <c r="N983" s="3">
        <v>2</v>
      </c>
      <c r="O983" s="3">
        <f>HLOOKUP(O$5,[1]非R能力!$B$8:$F$558,$D983+1,0)</f>
        <v>2674530.2363424227</v>
      </c>
      <c r="P983" s="3">
        <f>HLOOKUP(P$5,[1]非R能力!$B$8:$F$558,$D983+1,0)</f>
        <v>371147.94865448773</v>
      </c>
      <c r="Q983" s="3">
        <f>HLOOKUP(Q$5,[1]非R能力!$B$8:$F$558,$D983+1,0)</f>
        <v>180663.03073300805</v>
      </c>
      <c r="R983" s="3">
        <f>HLOOKUP(R$5,[1]非R能力!$B$8:$F$558,$D983+1,0)</f>
        <v>56616.730527455926</v>
      </c>
      <c r="S983" s="3">
        <f>HLOOKUP(S$5,[1]非R能力!$B$8:$F$558,$D983+1,0)</f>
        <v>73368.568621644255</v>
      </c>
      <c r="T983" s="3">
        <f>INDEX([1]非R能力!$H$9:$H$558,D983)</f>
        <v>74359.2083312342</v>
      </c>
      <c r="U983" s="3">
        <f>IF(INDEX([1]非R能力!$FK$9:$FK$558,D983)=0,0,10)</f>
        <v>10</v>
      </c>
      <c r="V983" s="3">
        <f>IF(INDEX([1]非R能力!$FH$9:$FH$558,D983)=0,0,5000)</f>
        <v>5000</v>
      </c>
      <c r="W983" s="3">
        <f>HLOOKUP(W$5,[2]人物技能基础!$O$3:$Q$553,$D983+1,0)</f>
        <v>3.637142857142857</v>
      </c>
      <c r="X983" s="3">
        <f>HLOOKUP(X$5,[2]人物技能基础!$O$3:$Q$553,$D983+1,0)</f>
        <v>2.0186428571428574</v>
      </c>
      <c r="Y983" s="3">
        <f>HLOOKUP(Y$5,[2]人物技能基础!$O$3:$Q$553,$D983+1,0)</f>
        <v>99.964285714285708</v>
      </c>
      <c r="Z983" s="3">
        <f t="shared" si="106"/>
        <v>11320385</v>
      </c>
      <c r="AA983" s="3">
        <f t="shared" si="107"/>
        <v>198693</v>
      </c>
      <c r="AB983" s="3">
        <f t="shared" si="108"/>
        <v>74229</v>
      </c>
      <c r="AC983" s="3">
        <f t="shared" si="109"/>
        <v>73368</v>
      </c>
      <c r="AD983" s="3">
        <f t="shared" si="110"/>
        <v>80881</v>
      </c>
    </row>
    <row r="984" spans="1:30" x14ac:dyDescent="0.15">
      <c r="A984" s="3">
        <v>979</v>
      </c>
      <c r="B984" s="3" t="str">
        <f t="shared" si="105"/>
        <v>通天塔979层boss</v>
      </c>
      <c r="C984" s="3">
        <f>INDEX([5]通天塔!$F$47:$F$1046,A984)</f>
        <v>550</v>
      </c>
      <c r="D984" s="3">
        <f t="shared" si="111"/>
        <v>550</v>
      </c>
      <c r="E984" s="3" t="s">
        <v>25</v>
      </c>
      <c r="F984" s="3" t="s">
        <v>26</v>
      </c>
      <c r="G984" s="3">
        <v>30</v>
      </c>
      <c r="H984" s="3">
        <v>30</v>
      </c>
      <c r="I984" s="3">
        <v>0.2</v>
      </c>
      <c r="J984" s="4">
        <v>0.7</v>
      </c>
      <c r="K984" s="4">
        <v>1</v>
      </c>
      <c r="L984" s="4">
        <v>5</v>
      </c>
      <c r="M984" s="3">
        <v>1</v>
      </c>
      <c r="N984" s="3">
        <v>2</v>
      </c>
      <c r="O984" s="3">
        <f>HLOOKUP(O$5,[1]非R能力!$B$8:$F$558,$D984+1,0)</f>
        <v>2674530.2363424227</v>
      </c>
      <c r="P984" s="3">
        <f>HLOOKUP(P$5,[1]非R能力!$B$8:$F$558,$D984+1,0)</f>
        <v>371147.94865448773</v>
      </c>
      <c r="Q984" s="3">
        <f>HLOOKUP(Q$5,[1]非R能力!$B$8:$F$558,$D984+1,0)</f>
        <v>180663.03073300805</v>
      </c>
      <c r="R984" s="3">
        <f>HLOOKUP(R$5,[1]非R能力!$B$8:$F$558,$D984+1,0)</f>
        <v>56616.730527455926</v>
      </c>
      <c r="S984" s="3">
        <f>HLOOKUP(S$5,[1]非R能力!$B$8:$F$558,$D984+1,0)</f>
        <v>73368.568621644255</v>
      </c>
      <c r="T984" s="3">
        <f>INDEX([1]非R能力!$H$9:$H$558,D984)</f>
        <v>74359.2083312342</v>
      </c>
      <c r="U984" s="3">
        <f>IF(INDEX([1]非R能力!$FK$9:$FK$558,D984)=0,0,10)</f>
        <v>10</v>
      </c>
      <c r="V984" s="3">
        <f>IF(INDEX([1]非R能力!$FH$9:$FH$558,D984)=0,0,5000)</f>
        <v>5000</v>
      </c>
      <c r="W984" s="3">
        <f>HLOOKUP(W$5,[2]人物技能基础!$O$3:$Q$553,$D984+1,0)</f>
        <v>3.637142857142857</v>
      </c>
      <c r="X984" s="3">
        <f>HLOOKUP(X$5,[2]人物技能基础!$O$3:$Q$553,$D984+1,0)</f>
        <v>2.0186428571428574</v>
      </c>
      <c r="Y984" s="3">
        <f>HLOOKUP(Y$5,[2]人物技能基础!$O$3:$Q$553,$D984+1,0)</f>
        <v>99.964285714285708</v>
      </c>
      <c r="Z984" s="3">
        <f t="shared" si="106"/>
        <v>11320385</v>
      </c>
      <c r="AA984" s="3">
        <f t="shared" si="107"/>
        <v>198693</v>
      </c>
      <c r="AB984" s="3">
        <f t="shared" si="108"/>
        <v>74229</v>
      </c>
      <c r="AC984" s="3">
        <f t="shared" si="109"/>
        <v>73368</v>
      </c>
      <c r="AD984" s="3">
        <f t="shared" si="110"/>
        <v>80881</v>
      </c>
    </row>
    <row r="985" spans="1:30" x14ac:dyDescent="0.15">
      <c r="A985" s="3">
        <v>980</v>
      </c>
      <c r="B985" s="3" t="str">
        <f t="shared" si="105"/>
        <v>通天塔980层boss</v>
      </c>
      <c r="C985" s="3">
        <f>INDEX([5]通天塔!$F$47:$F$1046,A985)</f>
        <v>550</v>
      </c>
      <c r="D985" s="3">
        <f t="shared" si="111"/>
        <v>550</v>
      </c>
      <c r="E985" s="3" t="s">
        <v>25</v>
      </c>
      <c r="F985" s="3" t="s">
        <v>26</v>
      </c>
      <c r="G985" s="3">
        <v>30</v>
      </c>
      <c r="H985" s="3">
        <v>30</v>
      </c>
      <c r="I985" s="3">
        <v>0.2</v>
      </c>
      <c r="J985" s="4">
        <v>0.7</v>
      </c>
      <c r="K985" s="4">
        <v>1</v>
      </c>
      <c r="L985" s="4">
        <v>5</v>
      </c>
      <c r="M985" s="3">
        <v>1</v>
      </c>
      <c r="N985" s="3">
        <v>2</v>
      </c>
      <c r="O985" s="3">
        <f>HLOOKUP(O$5,[1]非R能力!$B$8:$F$558,$D985+1,0)</f>
        <v>2674530.2363424227</v>
      </c>
      <c r="P985" s="3">
        <f>HLOOKUP(P$5,[1]非R能力!$B$8:$F$558,$D985+1,0)</f>
        <v>371147.94865448773</v>
      </c>
      <c r="Q985" s="3">
        <f>HLOOKUP(Q$5,[1]非R能力!$B$8:$F$558,$D985+1,0)</f>
        <v>180663.03073300805</v>
      </c>
      <c r="R985" s="3">
        <f>HLOOKUP(R$5,[1]非R能力!$B$8:$F$558,$D985+1,0)</f>
        <v>56616.730527455926</v>
      </c>
      <c r="S985" s="3">
        <f>HLOOKUP(S$5,[1]非R能力!$B$8:$F$558,$D985+1,0)</f>
        <v>73368.568621644255</v>
      </c>
      <c r="T985" s="3">
        <f>INDEX([1]非R能力!$H$9:$H$558,D985)</f>
        <v>74359.2083312342</v>
      </c>
      <c r="U985" s="3">
        <f>IF(INDEX([1]非R能力!$FK$9:$FK$558,D985)=0,0,10)</f>
        <v>10</v>
      </c>
      <c r="V985" s="3">
        <f>IF(INDEX([1]非R能力!$FH$9:$FH$558,D985)=0,0,5000)</f>
        <v>5000</v>
      </c>
      <c r="W985" s="3">
        <f>HLOOKUP(W$5,[2]人物技能基础!$O$3:$Q$553,$D985+1,0)</f>
        <v>3.637142857142857</v>
      </c>
      <c r="X985" s="3">
        <f>HLOOKUP(X$5,[2]人物技能基础!$O$3:$Q$553,$D985+1,0)</f>
        <v>2.0186428571428574</v>
      </c>
      <c r="Y985" s="3">
        <f>HLOOKUP(Y$5,[2]人物技能基础!$O$3:$Q$553,$D985+1,0)</f>
        <v>99.964285714285708</v>
      </c>
      <c r="Z985" s="3">
        <f t="shared" si="106"/>
        <v>11320385</v>
      </c>
      <c r="AA985" s="3">
        <f t="shared" si="107"/>
        <v>198693</v>
      </c>
      <c r="AB985" s="3">
        <f t="shared" si="108"/>
        <v>74229</v>
      </c>
      <c r="AC985" s="3">
        <f t="shared" si="109"/>
        <v>73368</v>
      </c>
      <c r="AD985" s="3">
        <f t="shared" si="110"/>
        <v>80881</v>
      </c>
    </row>
    <row r="986" spans="1:30" x14ac:dyDescent="0.15">
      <c r="A986" s="3">
        <v>981</v>
      </c>
      <c r="B986" s="3" t="str">
        <f t="shared" si="105"/>
        <v>通天塔981层boss</v>
      </c>
      <c r="C986" s="3">
        <f>INDEX([5]通天塔!$F$47:$F$1046,A986)</f>
        <v>550</v>
      </c>
      <c r="D986" s="3">
        <f t="shared" si="111"/>
        <v>550</v>
      </c>
      <c r="E986" s="3" t="s">
        <v>25</v>
      </c>
      <c r="F986" s="3" t="s">
        <v>26</v>
      </c>
      <c r="G986" s="3">
        <v>30</v>
      </c>
      <c r="H986" s="3">
        <v>30</v>
      </c>
      <c r="I986" s="3">
        <v>0.2</v>
      </c>
      <c r="J986" s="4">
        <v>0.7</v>
      </c>
      <c r="K986" s="4">
        <v>1</v>
      </c>
      <c r="L986" s="4">
        <v>5</v>
      </c>
      <c r="M986" s="3">
        <v>1</v>
      </c>
      <c r="N986" s="3">
        <v>2</v>
      </c>
      <c r="O986" s="3">
        <f>HLOOKUP(O$5,[1]非R能力!$B$8:$F$558,$D986+1,0)</f>
        <v>2674530.2363424227</v>
      </c>
      <c r="P986" s="3">
        <f>HLOOKUP(P$5,[1]非R能力!$B$8:$F$558,$D986+1,0)</f>
        <v>371147.94865448773</v>
      </c>
      <c r="Q986" s="3">
        <f>HLOOKUP(Q$5,[1]非R能力!$B$8:$F$558,$D986+1,0)</f>
        <v>180663.03073300805</v>
      </c>
      <c r="R986" s="3">
        <f>HLOOKUP(R$5,[1]非R能力!$B$8:$F$558,$D986+1,0)</f>
        <v>56616.730527455926</v>
      </c>
      <c r="S986" s="3">
        <f>HLOOKUP(S$5,[1]非R能力!$B$8:$F$558,$D986+1,0)</f>
        <v>73368.568621644255</v>
      </c>
      <c r="T986" s="3">
        <f>INDEX([1]非R能力!$H$9:$H$558,D986)</f>
        <v>74359.2083312342</v>
      </c>
      <c r="U986" s="3">
        <f>IF(INDEX([1]非R能力!$FK$9:$FK$558,D986)=0,0,10)</f>
        <v>10</v>
      </c>
      <c r="V986" s="3">
        <f>IF(INDEX([1]非R能力!$FH$9:$FH$558,D986)=0,0,5000)</f>
        <v>5000</v>
      </c>
      <c r="W986" s="3">
        <f>HLOOKUP(W$5,[2]人物技能基础!$O$3:$Q$553,$D986+1,0)</f>
        <v>3.637142857142857</v>
      </c>
      <c r="X986" s="3">
        <f>HLOOKUP(X$5,[2]人物技能基础!$O$3:$Q$553,$D986+1,0)</f>
        <v>2.0186428571428574</v>
      </c>
      <c r="Y986" s="3">
        <f>HLOOKUP(Y$5,[2]人物技能基础!$O$3:$Q$553,$D986+1,0)</f>
        <v>99.964285714285708</v>
      </c>
      <c r="Z986" s="3">
        <f t="shared" si="106"/>
        <v>11320385</v>
      </c>
      <c r="AA986" s="3">
        <f t="shared" si="107"/>
        <v>198693</v>
      </c>
      <c r="AB986" s="3">
        <f t="shared" si="108"/>
        <v>74229</v>
      </c>
      <c r="AC986" s="3">
        <f t="shared" si="109"/>
        <v>73368</v>
      </c>
      <c r="AD986" s="3">
        <f t="shared" si="110"/>
        <v>80881</v>
      </c>
    </row>
    <row r="987" spans="1:30" x14ac:dyDescent="0.15">
      <c r="A987" s="3">
        <v>982</v>
      </c>
      <c r="B987" s="3" t="str">
        <f t="shared" si="105"/>
        <v>通天塔982层boss</v>
      </c>
      <c r="C987" s="3">
        <f>INDEX([5]通天塔!$F$47:$F$1046,A987)</f>
        <v>550</v>
      </c>
      <c r="D987" s="3">
        <f t="shared" si="111"/>
        <v>550</v>
      </c>
      <c r="E987" s="3" t="s">
        <v>25</v>
      </c>
      <c r="F987" s="3" t="s">
        <v>26</v>
      </c>
      <c r="G987" s="3">
        <v>30</v>
      </c>
      <c r="H987" s="3">
        <v>30</v>
      </c>
      <c r="I987" s="3">
        <v>0.2</v>
      </c>
      <c r="J987" s="4">
        <v>0.7</v>
      </c>
      <c r="K987" s="4">
        <v>1</v>
      </c>
      <c r="L987" s="4">
        <v>5</v>
      </c>
      <c r="M987" s="3">
        <v>1</v>
      </c>
      <c r="N987" s="3">
        <v>2</v>
      </c>
      <c r="O987" s="3">
        <f>HLOOKUP(O$5,[1]非R能力!$B$8:$F$558,$D987+1,0)</f>
        <v>2674530.2363424227</v>
      </c>
      <c r="P987" s="3">
        <f>HLOOKUP(P$5,[1]非R能力!$B$8:$F$558,$D987+1,0)</f>
        <v>371147.94865448773</v>
      </c>
      <c r="Q987" s="3">
        <f>HLOOKUP(Q$5,[1]非R能力!$B$8:$F$558,$D987+1,0)</f>
        <v>180663.03073300805</v>
      </c>
      <c r="R987" s="3">
        <f>HLOOKUP(R$5,[1]非R能力!$B$8:$F$558,$D987+1,0)</f>
        <v>56616.730527455926</v>
      </c>
      <c r="S987" s="3">
        <f>HLOOKUP(S$5,[1]非R能力!$B$8:$F$558,$D987+1,0)</f>
        <v>73368.568621644255</v>
      </c>
      <c r="T987" s="3">
        <f>INDEX([1]非R能力!$H$9:$H$558,D987)</f>
        <v>74359.2083312342</v>
      </c>
      <c r="U987" s="3">
        <f>IF(INDEX([1]非R能力!$FK$9:$FK$558,D987)=0,0,10)</f>
        <v>10</v>
      </c>
      <c r="V987" s="3">
        <f>IF(INDEX([1]非R能力!$FH$9:$FH$558,D987)=0,0,5000)</f>
        <v>5000</v>
      </c>
      <c r="W987" s="3">
        <f>HLOOKUP(W$5,[2]人物技能基础!$O$3:$Q$553,$D987+1,0)</f>
        <v>3.637142857142857</v>
      </c>
      <c r="X987" s="3">
        <f>HLOOKUP(X$5,[2]人物技能基础!$O$3:$Q$553,$D987+1,0)</f>
        <v>2.0186428571428574</v>
      </c>
      <c r="Y987" s="3">
        <f>HLOOKUP(Y$5,[2]人物技能基础!$O$3:$Q$553,$D987+1,0)</f>
        <v>99.964285714285708</v>
      </c>
      <c r="Z987" s="3">
        <f t="shared" si="106"/>
        <v>11320385</v>
      </c>
      <c r="AA987" s="3">
        <f t="shared" si="107"/>
        <v>198693</v>
      </c>
      <c r="AB987" s="3">
        <f t="shared" si="108"/>
        <v>74229</v>
      </c>
      <c r="AC987" s="3">
        <f t="shared" si="109"/>
        <v>73368</v>
      </c>
      <c r="AD987" s="3">
        <f t="shared" si="110"/>
        <v>80881</v>
      </c>
    </row>
    <row r="988" spans="1:30" x14ac:dyDescent="0.15">
      <c r="A988" s="3">
        <v>983</v>
      </c>
      <c r="B988" s="3" t="str">
        <f t="shared" si="105"/>
        <v>通天塔983层boss</v>
      </c>
      <c r="C988" s="3">
        <f>INDEX([5]通天塔!$F$47:$F$1046,A988)</f>
        <v>550</v>
      </c>
      <c r="D988" s="3">
        <f t="shared" si="111"/>
        <v>550</v>
      </c>
      <c r="E988" s="3" t="s">
        <v>25</v>
      </c>
      <c r="F988" s="3" t="s">
        <v>26</v>
      </c>
      <c r="G988" s="3">
        <v>30</v>
      </c>
      <c r="H988" s="3">
        <v>30</v>
      </c>
      <c r="I988" s="3">
        <v>0.2</v>
      </c>
      <c r="J988" s="4">
        <v>0.7</v>
      </c>
      <c r="K988" s="4">
        <v>1</v>
      </c>
      <c r="L988" s="4">
        <v>5</v>
      </c>
      <c r="M988" s="3">
        <v>1</v>
      </c>
      <c r="N988" s="3">
        <v>2</v>
      </c>
      <c r="O988" s="3">
        <f>HLOOKUP(O$5,[1]非R能力!$B$8:$F$558,$D988+1,0)</f>
        <v>2674530.2363424227</v>
      </c>
      <c r="P988" s="3">
        <f>HLOOKUP(P$5,[1]非R能力!$B$8:$F$558,$D988+1,0)</f>
        <v>371147.94865448773</v>
      </c>
      <c r="Q988" s="3">
        <f>HLOOKUP(Q$5,[1]非R能力!$B$8:$F$558,$D988+1,0)</f>
        <v>180663.03073300805</v>
      </c>
      <c r="R988" s="3">
        <f>HLOOKUP(R$5,[1]非R能力!$B$8:$F$558,$D988+1,0)</f>
        <v>56616.730527455926</v>
      </c>
      <c r="S988" s="3">
        <f>HLOOKUP(S$5,[1]非R能力!$B$8:$F$558,$D988+1,0)</f>
        <v>73368.568621644255</v>
      </c>
      <c r="T988" s="3">
        <f>INDEX([1]非R能力!$H$9:$H$558,D988)</f>
        <v>74359.2083312342</v>
      </c>
      <c r="U988" s="3">
        <f>IF(INDEX([1]非R能力!$FK$9:$FK$558,D988)=0,0,10)</f>
        <v>10</v>
      </c>
      <c r="V988" s="3">
        <f>IF(INDEX([1]非R能力!$FH$9:$FH$558,D988)=0,0,5000)</f>
        <v>5000</v>
      </c>
      <c r="W988" s="3">
        <f>HLOOKUP(W$5,[2]人物技能基础!$O$3:$Q$553,$D988+1,0)</f>
        <v>3.637142857142857</v>
      </c>
      <c r="X988" s="3">
        <f>HLOOKUP(X$5,[2]人物技能基础!$O$3:$Q$553,$D988+1,0)</f>
        <v>2.0186428571428574</v>
      </c>
      <c r="Y988" s="3">
        <f>HLOOKUP(Y$5,[2]人物技能基础!$O$3:$Q$553,$D988+1,0)</f>
        <v>99.964285714285708</v>
      </c>
      <c r="Z988" s="3">
        <f t="shared" si="106"/>
        <v>11320385</v>
      </c>
      <c r="AA988" s="3">
        <f t="shared" si="107"/>
        <v>198693</v>
      </c>
      <c r="AB988" s="3">
        <f t="shared" si="108"/>
        <v>74229</v>
      </c>
      <c r="AC988" s="3">
        <f t="shared" si="109"/>
        <v>73368</v>
      </c>
      <c r="AD988" s="3">
        <f t="shared" si="110"/>
        <v>80881</v>
      </c>
    </row>
    <row r="989" spans="1:30" x14ac:dyDescent="0.15">
      <c r="A989" s="3">
        <v>984</v>
      </c>
      <c r="B989" s="3" t="str">
        <f t="shared" si="105"/>
        <v>通天塔984层boss</v>
      </c>
      <c r="C989" s="3">
        <f>INDEX([5]通天塔!$F$47:$F$1046,A989)</f>
        <v>550</v>
      </c>
      <c r="D989" s="3">
        <f t="shared" si="111"/>
        <v>550</v>
      </c>
      <c r="E989" s="3" t="s">
        <v>25</v>
      </c>
      <c r="F989" s="3" t="s">
        <v>26</v>
      </c>
      <c r="G989" s="3">
        <v>30</v>
      </c>
      <c r="H989" s="3">
        <v>30</v>
      </c>
      <c r="I989" s="3">
        <v>0.2</v>
      </c>
      <c r="J989" s="4">
        <v>0.7</v>
      </c>
      <c r="K989" s="4">
        <v>1</v>
      </c>
      <c r="L989" s="4">
        <v>5</v>
      </c>
      <c r="M989" s="3">
        <v>1</v>
      </c>
      <c r="N989" s="3">
        <v>2</v>
      </c>
      <c r="O989" s="3">
        <f>HLOOKUP(O$5,[1]非R能力!$B$8:$F$558,$D989+1,0)</f>
        <v>2674530.2363424227</v>
      </c>
      <c r="P989" s="3">
        <f>HLOOKUP(P$5,[1]非R能力!$B$8:$F$558,$D989+1,0)</f>
        <v>371147.94865448773</v>
      </c>
      <c r="Q989" s="3">
        <f>HLOOKUP(Q$5,[1]非R能力!$B$8:$F$558,$D989+1,0)</f>
        <v>180663.03073300805</v>
      </c>
      <c r="R989" s="3">
        <f>HLOOKUP(R$5,[1]非R能力!$B$8:$F$558,$D989+1,0)</f>
        <v>56616.730527455926</v>
      </c>
      <c r="S989" s="3">
        <f>HLOOKUP(S$5,[1]非R能力!$B$8:$F$558,$D989+1,0)</f>
        <v>73368.568621644255</v>
      </c>
      <c r="T989" s="3">
        <f>INDEX([1]非R能力!$H$9:$H$558,D989)</f>
        <v>74359.2083312342</v>
      </c>
      <c r="U989" s="3">
        <f>IF(INDEX([1]非R能力!$FK$9:$FK$558,D989)=0,0,10)</f>
        <v>10</v>
      </c>
      <c r="V989" s="3">
        <f>IF(INDEX([1]非R能力!$FH$9:$FH$558,D989)=0,0,5000)</f>
        <v>5000</v>
      </c>
      <c r="W989" s="3">
        <f>HLOOKUP(W$5,[2]人物技能基础!$O$3:$Q$553,$D989+1,0)</f>
        <v>3.637142857142857</v>
      </c>
      <c r="X989" s="3">
        <f>HLOOKUP(X$5,[2]人物技能基础!$O$3:$Q$553,$D989+1,0)</f>
        <v>2.0186428571428574</v>
      </c>
      <c r="Y989" s="3">
        <f>HLOOKUP(Y$5,[2]人物技能基础!$O$3:$Q$553,$D989+1,0)</f>
        <v>99.964285714285708</v>
      </c>
      <c r="Z989" s="3">
        <f t="shared" si="106"/>
        <v>11320385</v>
      </c>
      <c r="AA989" s="3">
        <f t="shared" si="107"/>
        <v>198693</v>
      </c>
      <c r="AB989" s="3">
        <f t="shared" si="108"/>
        <v>74229</v>
      </c>
      <c r="AC989" s="3">
        <f t="shared" si="109"/>
        <v>73368</v>
      </c>
      <c r="AD989" s="3">
        <f t="shared" si="110"/>
        <v>80881</v>
      </c>
    </row>
    <row r="990" spans="1:30" x14ac:dyDescent="0.15">
      <c r="A990" s="3">
        <v>985</v>
      </c>
      <c r="B990" s="3" t="str">
        <f t="shared" si="105"/>
        <v>通天塔985层boss</v>
      </c>
      <c r="C990" s="3">
        <f>INDEX([5]通天塔!$F$47:$F$1046,A990)</f>
        <v>550</v>
      </c>
      <c r="D990" s="3">
        <f t="shared" si="111"/>
        <v>550</v>
      </c>
      <c r="E990" s="3" t="s">
        <v>25</v>
      </c>
      <c r="F990" s="3" t="s">
        <v>26</v>
      </c>
      <c r="G990" s="3">
        <v>30</v>
      </c>
      <c r="H990" s="3">
        <v>30</v>
      </c>
      <c r="I990" s="3">
        <v>0.2</v>
      </c>
      <c r="J990" s="4">
        <v>0.7</v>
      </c>
      <c r="K990" s="4">
        <v>1</v>
      </c>
      <c r="L990" s="4">
        <v>5</v>
      </c>
      <c r="M990" s="3">
        <v>1</v>
      </c>
      <c r="N990" s="3">
        <v>2</v>
      </c>
      <c r="O990" s="3">
        <f>HLOOKUP(O$5,[1]非R能力!$B$8:$F$558,$D990+1,0)</f>
        <v>2674530.2363424227</v>
      </c>
      <c r="P990" s="3">
        <f>HLOOKUP(P$5,[1]非R能力!$B$8:$F$558,$D990+1,0)</f>
        <v>371147.94865448773</v>
      </c>
      <c r="Q990" s="3">
        <f>HLOOKUP(Q$5,[1]非R能力!$B$8:$F$558,$D990+1,0)</f>
        <v>180663.03073300805</v>
      </c>
      <c r="R990" s="3">
        <f>HLOOKUP(R$5,[1]非R能力!$B$8:$F$558,$D990+1,0)</f>
        <v>56616.730527455926</v>
      </c>
      <c r="S990" s="3">
        <f>HLOOKUP(S$5,[1]非R能力!$B$8:$F$558,$D990+1,0)</f>
        <v>73368.568621644255</v>
      </c>
      <c r="T990" s="3">
        <f>INDEX([1]非R能力!$H$9:$H$558,D990)</f>
        <v>74359.2083312342</v>
      </c>
      <c r="U990" s="3">
        <f>IF(INDEX([1]非R能力!$FK$9:$FK$558,D990)=0,0,10)</f>
        <v>10</v>
      </c>
      <c r="V990" s="3">
        <f>IF(INDEX([1]非R能力!$FH$9:$FH$558,D990)=0,0,5000)</f>
        <v>5000</v>
      </c>
      <c r="W990" s="3">
        <f>HLOOKUP(W$5,[2]人物技能基础!$O$3:$Q$553,$D990+1,0)</f>
        <v>3.637142857142857</v>
      </c>
      <c r="X990" s="3">
        <f>HLOOKUP(X$5,[2]人物技能基础!$O$3:$Q$553,$D990+1,0)</f>
        <v>2.0186428571428574</v>
      </c>
      <c r="Y990" s="3">
        <f>HLOOKUP(Y$5,[2]人物技能基础!$O$3:$Q$553,$D990+1,0)</f>
        <v>99.964285714285708</v>
      </c>
      <c r="Z990" s="3">
        <f t="shared" si="106"/>
        <v>11320385</v>
      </c>
      <c r="AA990" s="3">
        <f t="shared" si="107"/>
        <v>198693</v>
      </c>
      <c r="AB990" s="3">
        <f t="shared" si="108"/>
        <v>74229</v>
      </c>
      <c r="AC990" s="3">
        <f t="shared" si="109"/>
        <v>73368</v>
      </c>
      <c r="AD990" s="3">
        <f t="shared" si="110"/>
        <v>80881</v>
      </c>
    </row>
    <row r="991" spans="1:30" x14ac:dyDescent="0.15">
      <c r="A991" s="3">
        <v>986</v>
      </c>
      <c r="B991" s="3" t="str">
        <f t="shared" si="105"/>
        <v>通天塔986层boss</v>
      </c>
      <c r="C991" s="3">
        <f>INDEX([5]通天塔!$F$47:$F$1046,A991)</f>
        <v>550</v>
      </c>
      <c r="D991" s="3">
        <f t="shared" si="111"/>
        <v>550</v>
      </c>
      <c r="E991" s="3" t="s">
        <v>25</v>
      </c>
      <c r="F991" s="3" t="s">
        <v>26</v>
      </c>
      <c r="G991" s="3">
        <v>30</v>
      </c>
      <c r="H991" s="3">
        <v>30</v>
      </c>
      <c r="I991" s="3">
        <v>0.2</v>
      </c>
      <c r="J991" s="4">
        <v>0.7</v>
      </c>
      <c r="K991" s="4">
        <v>1</v>
      </c>
      <c r="L991" s="4">
        <v>5</v>
      </c>
      <c r="M991" s="3">
        <v>1</v>
      </c>
      <c r="N991" s="3">
        <v>2</v>
      </c>
      <c r="O991" s="3">
        <f>HLOOKUP(O$5,[1]非R能力!$B$8:$F$558,$D991+1,0)</f>
        <v>2674530.2363424227</v>
      </c>
      <c r="P991" s="3">
        <f>HLOOKUP(P$5,[1]非R能力!$B$8:$F$558,$D991+1,0)</f>
        <v>371147.94865448773</v>
      </c>
      <c r="Q991" s="3">
        <f>HLOOKUP(Q$5,[1]非R能力!$B$8:$F$558,$D991+1,0)</f>
        <v>180663.03073300805</v>
      </c>
      <c r="R991" s="3">
        <f>HLOOKUP(R$5,[1]非R能力!$B$8:$F$558,$D991+1,0)</f>
        <v>56616.730527455926</v>
      </c>
      <c r="S991" s="3">
        <f>HLOOKUP(S$5,[1]非R能力!$B$8:$F$558,$D991+1,0)</f>
        <v>73368.568621644255</v>
      </c>
      <c r="T991" s="3">
        <f>INDEX([1]非R能力!$H$9:$H$558,D991)</f>
        <v>74359.2083312342</v>
      </c>
      <c r="U991" s="3">
        <f>IF(INDEX([1]非R能力!$FK$9:$FK$558,D991)=0,0,10)</f>
        <v>10</v>
      </c>
      <c r="V991" s="3">
        <f>IF(INDEX([1]非R能力!$FH$9:$FH$558,D991)=0,0,5000)</f>
        <v>5000</v>
      </c>
      <c r="W991" s="3">
        <f>HLOOKUP(W$5,[2]人物技能基础!$O$3:$Q$553,$D991+1,0)</f>
        <v>3.637142857142857</v>
      </c>
      <c r="X991" s="3">
        <f>HLOOKUP(X$5,[2]人物技能基础!$O$3:$Q$553,$D991+1,0)</f>
        <v>2.0186428571428574</v>
      </c>
      <c r="Y991" s="3">
        <f>HLOOKUP(Y$5,[2]人物技能基础!$O$3:$Q$553,$D991+1,0)</f>
        <v>99.964285714285708</v>
      </c>
      <c r="Z991" s="3">
        <f t="shared" si="106"/>
        <v>11320385</v>
      </c>
      <c r="AA991" s="3">
        <f t="shared" si="107"/>
        <v>198693</v>
      </c>
      <c r="AB991" s="3">
        <f t="shared" si="108"/>
        <v>74229</v>
      </c>
      <c r="AC991" s="3">
        <f t="shared" si="109"/>
        <v>73368</v>
      </c>
      <c r="AD991" s="3">
        <f t="shared" si="110"/>
        <v>80881</v>
      </c>
    </row>
    <row r="992" spans="1:30" x14ac:dyDescent="0.15">
      <c r="A992" s="3">
        <v>987</v>
      </c>
      <c r="B992" s="3" t="str">
        <f t="shared" si="105"/>
        <v>通天塔987层boss</v>
      </c>
      <c r="C992" s="3">
        <f>INDEX([5]通天塔!$F$47:$F$1046,A992)</f>
        <v>550</v>
      </c>
      <c r="D992" s="3">
        <f t="shared" si="111"/>
        <v>550</v>
      </c>
      <c r="E992" s="3" t="s">
        <v>25</v>
      </c>
      <c r="F992" s="3" t="s">
        <v>26</v>
      </c>
      <c r="G992" s="3">
        <v>30</v>
      </c>
      <c r="H992" s="3">
        <v>30</v>
      </c>
      <c r="I992" s="3">
        <v>0.2</v>
      </c>
      <c r="J992" s="4">
        <v>0.7</v>
      </c>
      <c r="K992" s="4">
        <v>1</v>
      </c>
      <c r="L992" s="4">
        <v>5</v>
      </c>
      <c r="M992" s="3">
        <v>1</v>
      </c>
      <c r="N992" s="3">
        <v>2</v>
      </c>
      <c r="O992" s="3">
        <f>HLOOKUP(O$5,[1]非R能力!$B$8:$F$558,$D992+1,0)</f>
        <v>2674530.2363424227</v>
      </c>
      <c r="P992" s="3">
        <f>HLOOKUP(P$5,[1]非R能力!$B$8:$F$558,$D992+1,0)</f>
        <v>371147.94865448773</v>
      </c>
      <c r="Q992" s="3">
        <f>HLOOKUP(Q$5,[1]非R能力!$B$8:$F$558,$D992+1,0)</f>
        <v>180663.03073300805</v>
      </c>
      <c r="R992" s="3">
        <f>HLOOKUP(R$5,[1]非R能力!$B$8:$F$558,$D992+1,0)</f>
        <v>56616.730527455926</v>
      </c>
      <c r="S992" s="3">
        <f>HLOOKUP(S$5,[1]非R能力!$B$8:$F$558,$D992+1,0)</f>
        <v>73368.568621644255</v>
      </c>
      <c r="T992" s="3">
        <f>INDEX([1]非R能力!$H$9:$H$558,D992)</f>
        <v>74359.2083312342</v>
      </c>
      <c r="U992" s="3">
        <f>IF(INDEX([1]非R能力!$FK$9:$FK$558,D992)=0,0,10)</f>
        <v>10</v>
      </c>
      <c r="V992" s="3">
        <f>IF(INDEX([1]非R能力!$FH$9:$FH$558,D992)=0,0,5000)</f>
        <v>5000</v>
      </c>
      <c r="W992" s="3">
        <f>HLOOKUP(W$5,[2]人物技能基础!$O$3:$Q$553,$D992+1,0)</f>
        <v>3.637142857142857</v>
      </c>
      <c r="X992" s="3">
        <f>HLOOKUP(X$5,[2]人物技能基础!$O$3:$Q$553,$D992+1,0)</f>
        <v>2.0186428571428574</v>
      </c>
      <c r="Y992" s="3">
        <f>HLOOKUP(Y$5,[2]人物技能基础!$O$3:$Q$553,$D992+1,0)</f>
        <v>99.964285714285708</v>
      </c>
      <c r="Z992" s="3">
        <f t="shared" si="106"/>
        <v>11320385</v>
      </c>
      <c r="AA992" s="3">
        <f t="shared" si="107"/>
        <v>198693</v>
      </c>
      <c r="AB992" s="3">
        <f t="shared" si="108"/>
        <v>74229</v>
      </c>
      <c r="AC992" s="3">
        <f t="shared" si="109"/>
        <v>73368</v>
      </c>
      <c r="AD992" s="3">
        <f t="shared" si="110"/>
        <v>80881</v>
      </c>
    </row>
    <row r="993" spans="1:30" x14ac:dyDescent="0.15">
      <c r="A993" s="3">
        <v>988</v>
      </c>
      <c r="B993" s="3" t="str">
        <f t="shared" si="105"/>
        <v>通天塔988层boss</v>
      </c>
      <c r="C993" s="3">
        <f>INDEX([5]通天塔!$F$47:$F$1046,A993)</f>
        <v>550</v>
      </c>
      <c r="D993" s="3">
        <f t="shared" si="111"/>
        <v>550</v>
      </c>
      <c r="E993" s="3" t="s">
        <v>25</v>
      </c>
      <c r="F993" s="3" t="s">
        <v>26</v>
      </c>
      <c r="G993" s="3">
        <v>30</v>
      </c>
      <c r="H993" s="3">
        <v>30</v>
      </c>
      <c r="I993" s="3">
        <v>0.2</v>
      </c>
      <c r="J993" s="4">
        <v>0.7</v>
      </c>
      <c r="K993" s="4">
        <v>1</v>
      </c>
      <c r="L993" s="4">
        <v>5</v>
      </c>
      <c r="M993" s="3">
        <v>1</v>
      </c>
      <c r="N993" s="3">
        <v>2</v>
      </c>
      <c r="O993" s="3">
        <f>HLOOKUP(O$5,[1]非R能力!$B$8:$F$558,$D993+1,0)</f>
        <v>2674530.2363424227</v>
      </c>
      <c r="P993" s="3">
        <f>HLOOKUP(P$5,[1]非R能力!$B$8:$F$558,$D993+1,0)</f>
        <v>371147.94865448773</v>
      </c>
      <c r="Q993" s="3">
        <f>HLOOKUP(Q$5,[1]非R能力!$B$8:$F$558,$D993+1,0)</f>
        <v>180663.03073300805</v>
      </c>
      <c r="R993" s="3">
        <f>HLOOKUP(R$5,[1]非R能力!$B$8:$F$558,$D993+1,0)</f>
        <v>56616.730527455926</v>
      </c>
      <c r="S993" s="3">
        <f>HLOOKUP(S$5,[1]非R能力!$B$8:$F$558,$D993+1,0)</f>
        <v>73368.568621644255</v>
      </c>
      <c r="T993" s="3">
        <f>INDEX([1]非R能力!$H$9:$H$558,D993)</f>
        <v>74359.2083312342</v>
      </c>
      <c r="U993" s="3">
        <f>IF(INDEX([1]非R能力!$FK$9:$FK$558,D993)=0,0,10)</f>
        <v>10</v>
      </c>
      <c r="V993" s="3">
        <f>IF(INDEX([1]非R能力!$FH$9:$FH$558,D993)=0,0,5000)</f>
        <v>5000</v>
      </c>
      <c r="W993" s="3">
        <f>HLOOKUP(W$5,[2]人物技能基础!$O$3:$Q$553,$D993+1,0)</f>
        <v>3.637142857142857</v>
      </c>
      <c r="X993" s="3">
        <f>HLOOKUP(X$5,[2]人物技能基础!$O$3:$Q$553,$D993+1,0)</f>
        <v>2.0186428571428574</v>
      </c>
      <c r="Y993" s="3">
        <f>HLOOKUP(Y$5,[2]人物技能基础!$O$3:$Q$553,$D993+1,0)</f>
        <v>99.964285714285708</v>
      </c>
      <c r="Z993" s="3">
        <f t="shared" si="106"/>
        <v>11320385</v>
      </c>
      <c r="AA993" s="3">
        <f t="shared" si="107"/>
        <v>198693</v>
      </c>
      <c r="AB993" s="3">
        <f t="shared" si="108"/>
        <v>74229</v>
      </c>
      <c r="AC993" s="3">
        <f t="shared" si="109"/>
        <v>73368</v>
      </c>
      <c r="AD993" s="3">
        <f t="shared" si="110"/>
        <v>80881</v>
      </c>
    </row>
    <row r="994" spans="1:30" x14ac:dyDescent="0.15">
      <c r="A994" s="3">
        <v>989</v>
      </c>
      <c r="B994" s="3" t="str">
        <f t="shared" si="105"/>
        <v>通天塔989层boss</v>
      </c>
      <c r="C994" s="3">
        <f>INDEX([5]通天塔!$F$47:$F$1046,A994)</f>
        <v>550</v>
      </c>
      <c r="D994" s="3">
        <f t="shared" si="111"/>
        <v>550</v>
      </c>
      <c r="E994" s="3" t="s">
        <v>25</v>
      </c>
      <c r="F994" s="3" t="s">
        <v>26</v>
      </c>
      <c r="G994" s="3">
        <v>30</v>
      </c>
      <c r="H994" s="3">
        <v>30</v>
      </c>
      <c r="I994" s="3">
        <v>0.2</v>
      </c>
      <c r="J994" s="4">
        <v>0.7</v>
      </c>
      <c r="K994" s="4">
        <v>1</v>
      </c>
      <c r="L994" s="4">
        <v>5</v>
      </c>
      <c r="M994" s="3">
        <v>1</v>
      </c>
      <c r="N994" s="3">
        <v>2</v>
      </c>
      <c r="O994" s="3">
        <f>HLOOKUP(O$5,[1]非R能力!$B$8:$F$558,$D994+1,0)</f>
        <v>2674530.2363424227</v>
      </c>
      <c r="P994" s="3">
        <f>HLOOKUP(P$5,[1]非R能力!$B$8:$F$558,$D994+1,0)</f>
        <v>371147.94865448773</v>
      </c>
      <c r="Q994" s="3">
        <f>HLOOKUP(Q$5,[1]非R能力!$B$8:$F$558,$D994+1,0)</f>
        <v>180663.03073300805</v>
      </c>
      <c r="R994" s="3">
        <f>HLOOKUP(R$5,[1]非R能力!$B$8:$F$558,$D994+1,0)</f>
        <v>56616.730527455926</v>
      </c>
      <c r="S994" s="3">
        <f>HLOOKUP(S$5,[1]非R能力!$B$8:$F$558,$D994+1,0)</f>
        <v>73368.568621644255</v>
      </c>
      <c r="T994" s="3">
        <f>INDEX([1]非R能力!$H$9:$H$558,D994)</f>
        <v>74359.2083312342</v>
      </c>
      <c r="U994" s="3">
        <f>IF(INDEX([1]非R能力!$FK$9:$FK$558,D994)=0,0,10)</f>
        <v>10</v>
      </c>
      <c r="V994" s="3">
        <f>IF(INDEX([1]非R能力!$FH$9:$FH$558,D994)=0,0,5000)</f>
        <v>5000</v>
      </c>
      <c r="W994" s="3">
        <f>HLOOKUP(W$5,[2]人物技能基础!$O$3:$Q$553,$D994+1,0)</f>
        <v>3.637142857142857</v>
      </c>
      <c r="X994" s="3">
        <f>HLOOKUP(X$5,[2]人物技能基础!$O$3:$Q$553,$D994+1,0)</f>
        <v>2.0186428571428574</v>
      </c>
      <c r="Y994" s="3">
        <f>HLOOKUP(Y$5,[2]人物技能基础!$O$3:$Q$553,$D994+1,0)</f>
        <v>99.964285714285708</v>
      </c>
      <c r="Z994" s="3">
        <f t="shared" si="106"/>
        <v>11320385</v>
      </c>
      <c r="AA994" s="3">
        <f t="shared" si="107"/>
        <v>198693</v>
      </c>
      <c r="AB994" s="3">
        <f t="shared" si="108"/>
        <v>74229</v>
      </c>
      <c r="AC994" s="3">
        <f t="shared" si="109"/>
        <v>73368</v>
      </c>
      <c r="AD994" s="3">
        <f t="shared" si="110"/>
        <v>80881</v>
      </c>
    </row>
    <row r="995" spans="1:30" x14ac:dyDescent="0.15">
      <c r="A995" s="3">
        <v>990</v>
      </c>
      <c r="B995" s="3" t="str">
        <f t="shared" si="105"/>
        <v>通天塔990层boss</v>
      </c>
      <c r="C995" s="3">
        <f>INDEX([5]通天塔!$F$47:$F$1046,A995)</f>
        <v>550</v>
      </c>
      <c r="D995" s="3">
        <f t="shared" si="111"/>
        <v>550</v>
      </c>
      <c r="E995" s="3" t="s">
        <v>25</v>
      </c>
      <c r="F995" s="3" t="s">
        <v>26</v>
      </c>
      <c r="G995" s="3">
        <v>30</v>
      </c>
      <c r="H995" s="3">
        <v>30</v>
      </c>
      <c r="I995" s="3">
        <v>0.2</v>
      </c>
      <c r="J995" s="4">
        <v>0.7</v>
      </c>
      <c r="K995" s="4">
        <v>1</v>
      </c>
      <c r="L995" s="4">
        <v>5</v>
      </c>
      <c r="M995" s="3">
        <v>1</v>
      </c>
      <c r="N995" s="3">
        <v>2</v>
      </c>
      <c r="O995" s="3">
        <f>HLOOKUP(O$5,[1]非R能力!$B$8:$F$558,$D995+1,0)</f>
        <v>2674530.2363424227</v>
      </c>
      <c r="P995" s="3">
        <f>HLOOKUP(P$5,[1]非R能力!$B$8:$F$558,$D995+1,0)</f>
        <v>371147.94865448773</v>
      </c>
      <c r="Q995" s="3">
        <f>HLOOKUP(Q$5,[1]非R能力!$B$8:$F$558,$D995+1,0)</f>
        <v>180663.03073300805</v>
      </c>
      <c r="R995" s="3">
        <f>HLOOKUP(R$5,[1]非R能力!$B$8:$F$558,$D995+1,0)</f>
        <v>56616.730527455926</v>
      </c>
      <c r="S995" s="3">
        <f>HLOOKUP(S$5,[1]非R能力!$B$8:$F$558,$D995+1,0)</f>
        <v>73368.568621644255</v>
      </c>
      <c r="T995" s="3">
        <f>INDEX([1]非R能力!$H$9:$H$558,D995)</f>
        <v>74359.2083312342</v>
      </c>
      <c r="U995" s="3">
        <f>IF(INDEX([1]非R能力!$FK$9:$FK$558,D995)=0,0,10)</f>
        <v>10</v>
      </c>
      <c r="V995" s="3">
        <f>IF(INDEX([1]非R能力!$FH$9:$FH$558,D995)=0,0,5000)</f>
        <v>5000</v>
      </c>
      <c r="W995" s="3">
        <f>HLOOKUP(W$5,[2]人物技能基础!$O$3:$Q$553,$D995+1,0)</f>
        <v>3.637142857142857</v>
      </c>
      <c r="X995" s="3">
        <f>HLOOKUP(X$5,[2]人物技能基础!$O$3:$Q$553,$D995+1,0)</f>
        <v>2.0186428571428574</v>
      </c>
      <c r="Y995" s="3">
        <f>HLOOKUP(Y$5,[2]人物技能基础!$O$3:$Q$553,$D995+1,0)</f>
        <v>99.964285714285708</v>
      </c>
      <c r="Z995" s="3">
        <f t="shared" si="106"/>
        <v>11320385</v>
      </c>
      <c r="AA995" s="3">
        <f t="shared" si="107"/>
        <v>198693</v>
      </c>
      <c r="AB995" s="3">
        <f t="shared" si="108"/>
        <v>74229</v>
      </c>
      <c r="AC995" s="3">
        <f t="shared" si="109"/>
        <v>73368</v>
      </c>
      <c r="AD995" s="3">
        <f t="shared" si="110"/>
        <v>80881</v>
      </c>
    </row>
    <row r="996" spans="1:30" x14ac:dyDescent="0.15">
      <c r="A996" s="3">
        <v>991</v>
      </c>
      <c r="B996" s="3" t="str">
        <f t="shared" si="105"/>
        <v>通天塔991层boss</v>
      </c>
      <c r="C996" s="3">
        <f>INDEX([5]通天塔!$F$47:$F$1046,A996)</f>
        <v>550</v>
      </c>
      <c r="D996" s="3">
        <f t="shared" si="111"/>
        <v>550</v>
      </c>
      <c r="E996" s="3" t="s">
        <v>25</v>
      </c>
      <c r="F996" s="3" t="s">
        <v>26</v>
      </c>
      <c r="G996" s="3">
        <v>30</v>
      </c>
      <c r="H996" s="3">
        <v>30</v>
      </c>
      <c r="I996" s="3">
        <v>0.2</v>
      </c>
      <c r="J996" s="4">
        <v>0.7</v>
      </c>
      <c r="K996" s="4">
        <v>1</v>
      </c>
      <c r="L996" s="4">
        <v>5</v>
      </c>
      <c r="M996" s="3">
        <v>1</v>
      </c>
      <c r="N996" s="3">
        <v>2</v>
      </c>
      <c r="O996" s="3">
        <f>HLOOKUP(O$5,[1]非R能力!$B$8:$F$558,$D996+1,0)</f>
        <v>2674530.2363424227</v>
      </c>
      <c r="P996" s="3">
        <f>HLOOKUP(P$5,[1]非R能力!$B$8:$F$558,$D996+1,0)</f>
        <v>371147.94865448773</v>
      </c>
      <c r="Q996" s="3">
        <f>HLOOKUP(Q$5,[1]非R能力!$B$8:$F$558,$D996+1,0)</f>
        <v>180663.03073300805</v>
      </c>
      <c r="R996" s="3">
        <f>HLOOKUP(R$5,[1]非R能力!$B$8:$F$558,$D996+1,0)</f>
        <v>56616.730527455926</v>
      </c>
      <c r="S996" s="3">
        <f>HLOOKUP(S$5,[1]非R能力!$B$8:$F$558,$D996+1,0)</f>
        <v>73368.568621644255</v>
      </c>
      <c r="T996" s="3">
        <f>INDEX([1]非R能力!$H$9:$H$558,D996)</f>
        <v>74359.2083312342</v>
      </c>
      <c r="U996" s="3">
        <f>IF(INDEX([1]非R能力!$FK$9:$FK$558,D996)=0,0,10)</f>
        <v>10</v>
      </c>
      <c r="V996" s="3">
        <f>IF(INDEX([1]非R能力!$FH$9:$FH$558,D996)=0,0,5000)</f>
        <v>5000</v>
      </c>
      <c r="W996" s="3">
        <f>HLOOKUP(W$5,[2]人物技能基础!$O$3:$Q$553,$D996+1,0)</f>
        <v>3.637142857142857</v>
      </c>
      <c r="X996" s="3">
        <f>HLOOKUP(X$5,[2]人物技能基础!$O$3:$Q$553,$D996+1,0)</f>
        <v>2.0186428571428574</v>
      </c>
      <c r="Y996" s="3">
        <f>HLOOKUP(Y$5,[2]人物技能基础!$O$3:$Q$553,$D996+1,0)</f>
        <v>99.964285714285708</v>
      </c>
      <c r="Z996" s="3">
        <f t="shared" si="106"/>
        <v>11320385</v>
      </c>
      <c r="AA996" s="3">
        <f t="shared" si="107"/>
        <v>198693</v>
      </c>
      <c r="AB996" s="3">
        <f t="shared" si="108"/>
        <v>74229</v>
      </c>
      <c r="AC996" s="3">
        <f t="shared" si="109"/>
        <v>73368</v>
      </c>
      <c r="AD996" s="3">
        <f t="shared" si="110"/>
        <v>80881</v>
      </c>
    </row>
    <row r="997" spans="1:30" x14ac:dyDescent="0.15">
      <c r="A997" s="3">
        <v>992</v>
      </c>
      <c r="B997" s="3" t="str">
        <f t="shared" si="105"/>
        <v>通天塔992层boss</v>
      </c>
      <c r="C997" s="3">
        <f>INDEX([5]通天塔!$F$47:$F$1046,A997)</f>
        <v>550</v>
      </c>
      <c r="D997" s="3">
        <f t="shared" si="111"/>
        <v>550</v>
      </c>
      <c r="E997" s="3" t="s">
        <v>25</v>
      </c>
      <c r="F997" s="3" t="s">
        <v>26</v>
      </c>
      <c r="G997" s="3">
        <v>30</v>
      </c>
      <c r="H997" s="3">
        <v>30</v>
      </c>
      <c r="I997" s="3">
        <v>0.2</v>
      </c>
      <c r="J997" s="4">
        <v>0.7</v>
      </c>
      <c r="K997" s="4">
        <v>1</v>
      </c>
      <c r="L997" s="4">
        <v>5</v>
      </c>
      <c r="M997" s="3">
        <v>1</v>
      </c>
      <c r="N997" s="3">
        <v>2</v>
      </c>
      <c r="O997" s="3">
        <f>HLOOKUP(O$5,[1]非R能力!$B$8:$F$558,$D997+1,0)</f>
        <v>2674530.2363424227</v>
      </c>
      <c r="P997" s="3">
        <f>HLOOKUP(P$5,[1]非R能力!$B$8:$F$558,$D997+1,0)</f>
        <v>371147.94865448773</v>
      </c>
      <c r="Q997" s="3">
        <f>HLOOKUP(Q$5,[1]非R能力!$B$8:$F$558,$D997+1,0)</f>
        <v>180663.03073300805</v>
      </c>
      <c r="R997" s="3">
        <f>HLOOKUP(R$5,[1]非R能力!$B$8:$F$558,$D997+1,0)</f>
        <v>56616.730527455926</v>
      </c>
      <c r="S997" s="3">
        <f>HLOOKUP(S$5,[1]非R能力!$B$8:$F$558,$D997+1,0)</f>
        <v>73368.568621644255</v>
      </c>
      <c r="T997" s="3">
        <f>INDEX([1]非R能力!$H$9:$H$558,D997)</f>
        <v>74359.2083312342</v>
      </c>
      <c r="U997" s="3">
        <f>IF(INDEX([1]非R能力!$FK$9:$FK$558,D997)=0,0,10)</f>
        <v>10</v>
      </c>
      <c r="V997" s="3">
        <f>IF(INDEX([1]非R能力!$FH$9:$FH$558,D997)=0,0,5000)</f>
        <v>5000</v>
      </c>
      <c r="W997" s="3">
        <f>HLOOKUP(W$5,[2]人物技能基础!$O$3:$Q$553,$D997+1,0)</f>
        <v>3.637142857142857</v>
      </c>
      <c r="X997" s="3">
        <f>HLOOKUP(X$5,[2]人物技能基础!$O$3:$Q$553,$D997+1,0)</f>
        <v>2.0186428571428574</v>
      </c>
      <c r="Y997" s="3">
        <f>HLOOKUP(Y$5,[2]人物技能基础!$O$3:$Q$553,$D997+1,0)</f>
        <v>99.964285714285708</v>
      </c>
      <c r="Z997" s="3">
        <f t="shared" si="106"/>
        <v>11320385</v>
      </c>
      <c r="AA997" s="3">
        <f t="shared" si="107"/>
        <v>198693</v>
      </c>
      <c r="AB997" s="3">
        <f t="shared" si="108"/>
        <v>74229</v>
      </c>
      <c r="AC997" s="3">
        <f t="shared" si="109"/>
        <v>73368</v>
      </c>
      <c r="AD997" s="3">
        <f t="shared" si="110"/>
        <v>80881</v>
      </c>
    </row>
    <row r="998" spans="1:30" x14ac:dyDescent="0.15">
      <c r="A998" s="3">
        <v>993</v>
      </c>
      <c r="B998" s="3" t="str">
        <f t="shared" si="105"/>
        <v>通天塔993层boss</v>
      </c>
      <c r="C998" s="3">
        <f>INDEX([5]通天塔!$F$47:$F$1046,A998)</f>
        <v>550</v>
      </c>
      <c r="D998" s="3">
        <f t="shared" si="111"/>
        <v>550</v>
      </c>
      <c r="E998" s="3" t="s">
        <v>25</v>
      </c>
      <c r="F998" s="3" t="s">
        <v>26</v>
      </c>
      <c r="G998" s="3">
        <v>30</v>
      </c>
      <c r="H998" s="3">
        <v>30</v>
      </c>
      <c r="I998" s="3">
        <v>0.2</v>
      </c>
      <c r="J998" s="4">
        <v>0.7</v>
      </c>
      <c r="K998" s="4">
        <v>1</v>
      </c>
      <c r="L998" s="4">
        <v>5</v>
      </c>
      <c r="M998" s="3">
        <v>1</v>
      </c>
      <c r="N998" s="3">
        <v>2</v>
      </c>
      <c r="O998" s="3">
        <f>HLOOKUP(O$5,[1]非R能力!$B$8:$F$558,$D998+1,0)</f>
        <v>2674530.2363424227</v>
      </c>
      <c r="P998" s="3">
        <f>HLOOKUP(P$5,[1]非R能力!$B$8:$F$558,$D998+1,0)</f>
        <v>371147.94865448773</v>
      </c>
      <c r="Q998" s="3">
        <f>HLOOKUP(Q$5,[1]非R能力!$B$8:$F$558,$D998+1,0)</f>
        <v>180663.03073300805</v>
      </c>
      <c r="R998" s="3">
        <f>HLOOKUP(R$5,[1]非R能力!$B$8:$F$558,$D998+1,0)</f>
        <v>56616.730527455926</v>
      </c>
      <c r="S998" s="3">
        <f>HLOOKUP(S$5,[1]非R能力!$B$8:$F$558,$D998+1,0)</f>
        <v>73368.568621644255</v>
      </c>
      <c r="T998" s="3">
        <f>INDEX([1]非R能力!$H$9:$H$558,D998)</f>
        <v>74359.2083312342</v>
      </c>
      <c r="U998" s="3">
        <f>IF(INDEX([1]非R能力!$FK$9:$FK$558,D998)=0,0,10)</f>
        <v>10</v>
      </c>
      <c r="V998" s="3">
        <f>IF(INDEX([1]非R能力!$FH$9:$FH$558,D998)=0,0,5000)</f>
        <v>5000</v>
      </c>
      <c r="W998" s="3">
        <f>HLOOKUP(W$5,[2]人物技能基础!$O$3:$Q$553,$D998+1,0)</f>
        <v>3.637142857142857</v>
      </c>
      <c r="X998" s="3">
        <f>HLOOKUP(X$5,[2]人物技能基础!$O$3:$Q$553,$D998+1,0)</f>
        <v>2.0186428571428574</v>
      </c>
      <c r="Y998" s="3">
        <f>HLOOKUP(Y$5,[2]人物技能基础!$O$3:$Q$553,$D998+1,0)</f>
        <v>99.964285714285708</v>
      </c>
      <c r="Z998" s="3">
        <f t="shared" si="106"/>
        <v>11320385</v>
      </c>
      <c r="AA998" s="3">
        <f t="shared" si="107"/>
        <v>198693</v>
      </c>
      <c r="AB998" s="3">
        <f t="shared" si="108"/>
        <v>74229</v>
      </c>
      <c r="AC998" s="3">
        <f t="shared" si="109"/>
        <v>73368</v>
      </c>
      <c r="AD998" s="3">
        <f t="shared" si="110"/>
        <v>80881</v>
      </c>
    </row>
    <row r="999" spans="1:30" x14ac:dyDescent="0.15">
      <c r="A999" s="3">
        <v>994</v>
      </c>
      <c r="B999" s="3" t="str">
        <f t="shared" si="105"/>
        <v>通天塔994层boss</v>
      </c>
      <c r="C999" s="3">
        <f>INDEX([5]通天塔!$F$47:$F$1046,A999)</f>
        <v>550</v>
      </c>
      <c r="D999" s="3">
        <f t="shared" si="111"/>
        <v>550</v>
      </c>
      <c r="E999" s="3" t="s">
        <v>25</v>
      </c>
      <c r="F999" s="3" t="s">
        <v>26</v>
      </c>
      <c r="G999" s="3">
        <v>30</v>
      </c>
      <c r="H999" s="3">
        <v>30</v>
      </c>
      <c r="I999" s="3">
        <v>0.2</v>
      </c>
      <c r="J999" s="4">
        <v>0.7</v>
      </c>
      <c r="K999" s="4">
        <v>1</v>
      </c>
      <c r="L999" s="4">
        <v>5</v>
      </c>
      <c r="M999" s="3">
        <v>1</v>
      </c>
      <c r="N999" s="3">
        <v>2</v>
      </c>
      <c r="O999" s="3">
        <f>HLOOKUP(O$5,[1]非R能力!$B$8:$F$558,$D999+1,0)</f>
        <v>2674530.2363424227</v>
      </c>
      <c r="P999" s="3">
        <f>HLOOKUP(P$5,[1]非R能力!$B$8:$F$558,$D999+1,0)</f>
        <v>371147.94865448773</v>
      </c>
      <c r="Q999" s="3">
        <f>HLOOKUP(Q$5,[1]非R能力!$B$8:$F$558,$D999+1,0)</f>
        <v>180663.03073300805</v>
      </c>
      <c r="R999" s="3">
        <f>HLOOKUP(R$5,[1]非R能力!$B$8:$F$558,$D999+1,0)</f>
        <v>56616.730527455926</v>
      </c>
      <c r="S999" s="3">
        <f>HLOOKUP(S$5,[1]非R能力!$B$8:$F$558,$D999+1,0)</f>
        <v>73368.568621644255</v>
      </c>
      <c r="T999" s="3">
        <f>INDEX([1]非R能力!$H$9:$H$558,D999)</f>
        <v>74359.2083312342</v>
      </c>
      <c r="U999" s="3">
        <f>IF(INDEX([1]非R能力!$FK$9:$FK$558,D999)=0,0,10)</f>
        <v>10</v>
      </c>
      <c r="V999" s="3">
        <f>IF(INDEX([1]非R能力!$FH$9:$FH$558,D999)=0,0,5000)</f>
        <v>5000</v>
      </c>
      <c r="W999" s="3">
        <f>HLOOKUP(W$5,[2]人物技能基础!$O$3:$Q$553,$D999+1,0)</f>
        <v>3.637142857142857</v>
      </c>
      <c r="X999" s="3">
        <f>HLOOKUP(X$5,[2]人物技能基础!$O$3:$Q$553,$D999+1,0)</f>
        <v>2.0186428571428574</v>
      </c>
      <c r="Y999" s="3">
        <f>HLOOKUP(Y$5,[2]人物技能基础!$O$3:$Q$553,$D999+1,0)</f>
        <v>99.964285714285708</v>
      </c>
      <c r="Z999" s="3">
        <f t="shared" si="106"/>
        <v>11320385</v>
      </c>
      <c r="AA999" s="3">
        <f t="shared" si="107"/>
        <v>198693</v>
      </c>
      <c r="AB999" s="3">
        <f t="shared" si="108"/>
        <v>74229</v>
      </c>
      <c r="AC999" s="3">
        <f t="shared" si="109"/>
        <v>73368</v>
      </c>
      <c r="AD999" s="3">
        <f t="shared" si="110"/>
        <v>80881</v>
      </c>
    </row>
    <row r="1000" spans="1:30" x14ac:dyDescent="0.15">
      <c r="A1000" s="3">
        <v>995</v>
      </c>
      <c r="B1000" s="3" t="str">
        <f t="shared" si="105"/>
        <v>通天塔995层boss</v>
      </c>
      <c r="C1000" s="3">
        <f>INDEX([5]通天塔!$F$47:$F$1046,A1000)</f>
        <v>550</v>
      </c>
      <c r="D1000" s="3">
        <f t="shared" si="111"/>
        <v>550</v>
      </c>
      <c r="E1000" s="3" t="s">
        <v>25</v>
      </c>
      <c r="F1000" s="3" t="s">
        <v>26</v>
      </c>
      <c r="G1000" s="3">
        <v>30</v>
      </c>
      <c r="H1000" s="3">
        <v>30</v>
      </c>
      <c r="I1000" s="3">
        <v>0.2</v>
      </c>
      <c r="J1000" s="4">
        <v>0.7</v>
      </c>
      <c r="K1000" s="4">
        <v>1</v>
      </c>
      <c r="L1000" s="4">
        <v>5</v>
      </c>
      <c r="M1000" s="3">
        <v>1</v>
      </c>
      <c r="N1000" s="3">
        <v>2</v>
      </c>
      <c r="O1000" s="3">
        <f>HLOOKUP(O$5,[1]非R能力!$B$8:$F$558,$D1000+1,0)</f>
        <v>2674530.2363424227</v>
      </c>
      <c r="P1000" s="3">
        <f>HLOOKUP(P$5,[1]非R能力!$B$8:$F$558,$D1000+1,0)</f>
        <v>371147.94865448773</v>
      </c>
      <c r="Q1000" s="3">
        <f>HLOOKUP(Q$5,[1]非R能力!$B$8:$F$558,$D1000+1,0)</f>
        <v>180663.03073300805</v>
      </c>
      <c r="R1000" s="3">
        <f>HLOOKUP(R$5,[1]非R能力!$B$8:$F$558,$D1000+1,0)</f>
        <v>56616.730527455926</v>
      </c>
      <c r="S1000" s="3">
        <f>HLOOKUP(S$5,[1]非R能力!$B$8:$F$558,$D1000+1,0)</f>
        <v>73368.568621644255</v>
      </c>
      <c r="T1000" s="3">
        <f>INDEX([1]非R能力!$H$9:$H$558,D1000)</f>
        <v>74359.2083312342</v>
      </c>
      <c r="U1000" s="3">
        <f>IF(INDEX([1]非R能力!$FK$9:$FK$558,D1000)=0,0,10)</f>
        <v>10</v>
      </c>
      <c r="V1000" s="3">
        <f>IF(INDEX([1]非R能力!$FH$9:$FH$558,D1000)=0,0,5000)</f>
        <v>5000</v>
      </c>
      <c r="W1000" s="3">
        <f>HLOOKUP(W$5,[2]人物技能基础!$O$3:$Q$553,$D1000+1,0)</f>
        <v>3.637142857142857</v>
      </c>
      <c r="X1000" s="3">
        <f>HLOOKUP(X$5,[2]人物技能基础!$O$3:$Q$553,$D1000+1,0)</f>
        <v>2.0186428571428574</v>
      </c>
      <c r="Y1000" s="3">
        <f>HLOOKUP(Y$5,[2]人物技能基础!$O$3:$Q$553,$D1000+1,0)</f>
        <v>99.964285714285708</v>
      </c>
      <c r="Z1000" s="3">
        <f t="shared" si="106"/>
        <v>11320385</v>
      </c>
      <c r="AA1000" s="3">
        <f t="shared" si="107"/>
        <v>198693</v>
      </c>
      <c r="AB1000" s="3">
        <f t="shared" si="108"/>
        <v>74229</v>
      </c>
      <c r="AC1000" s="3">
        <f t="shared" si="109"/>
        <v>73368</v>
      </c>
      <c r="AD1000" s="3">
        <f t="shared" si="110"/>
        <v>80881</v>
      </c>
    </row>
    <row r="1001" spans="1:30" x14ac:dyDescent="0.15">
      <c r="A1001" s="3">
        <v>996</v>
      </c>
      <c r="B1001" s="3" t="str">
        <f t="shared" si="105"/>
        <v>通天塔996层boss</v>
      </c>
      <c r="C1001" s="3">
        <f>INDEX([5]通天塔!$F$47:$F$1046,A1001)</f>
        <v>550</v>
      </c>
      <c r="D1001" s="3">
        <f t="shared" si="111"/>
        <v>550</v>
      </c>
      <c r="E1001" s="3" t="s">
        <v>25</v>
      </c>
      <c r="F1001" s="3" t="s">
        <v>26</v>
      </c>
      <c r="G1001" s="3">
        <v>30</v>
      </c>
      <c r="H1001" s="3">
        <v>30</v>
      </c>
      <c r="I1001" s="3">
        <v>0.2</v>
      </c>
      <c r="J1001" s="4">
        <v>0.7</v>
      </c>
      <c r="K1001" s="4">
        <v>1</v>
      </c>
      <c r="L1001" s="4">
        <v>5</v>
      </c>
      <c r="M1001" s="3">
        <v>1</v>
      </c>
      <c r="N1001" s="3">
        <v>2</v>
      </c>
      <c r="O1001" s="3">
        <f>HLOOKUP(O$5,[1]非R能力!$B$8:$F$558,$D1001+1,0)</f>
        <v>2674530.2363424227</v>
      </c>
      <c r="P1001" s="3">
        <f>HLOOKUP(P$5,[1]非R能力!$B$8:$F$558,$D1001+1,0)</f>
        <v>371147.94865448773</v>
      </c>
      <c r="Q1001" s="3">
        <f>HLOOKUP(Q$5,[1]非R能力!$B$8:$F$558,$D1001+1,0)</f>
        <v>180663.03073300805</v>
      </c>
      <c r="R1001" s="3">
        <f>HLOOKUP(R$5,[1]非R能力!$B$8:$F$558,$D1001+1,0)</f>
        <v>56616.730527455926</v>
      </c>
      <c r="S1001" s="3">
        <f>HLOOKUP(S$5,[1]非R能力!$B$8:$F$558,$D1001+1,0)</f>
        <v>73368.568621644255</v>
      </c>
      <c r="T1001" s="3">
        <f>INDEX([1]非R能力!$H$9:$H$558,D1001)</f>
        <v>74359.2083312342</v>
      </c>
      <c r="U1001" s="3">
        <f>IF(INDEX([1]非R能力!$FK$9:$FK$558,D1001)=0,0,10)</f>
        <v>10</v>
      </c>
      <c r="V1001" s="3">
        <f>IF(INDEX([1]非R能力!$FH$9:$FH$558,D1001)=0,0,5000)</f>
        <v>5000</v>
      </c>
      <c r="W1001" s="3">
        <f>HLOOKUP(W$5,[2]人物技能基础!$O$3:$Q$553,$D1001+1,0)</f>
        <v>3.637142857142857</v>
      </c>
      <c r="X1001" s="3">
        <f>HLOOKUP(X$5,[2]人物技能基础!$O$3:$Q$553,$D1001+1,0)</f>
        <v>2.0186428571428574</v>
      </c>
      <c r="Y1001" s="3">
        <f>HLOOKUP(Y$5,[2]人物技能基础!$O$3:$Q$553,$D1001+1,0)</f>
        <v>99.964285714285708</v>
      </c>
      <c r="Z1001" s="3">
        <f t="shared" si="106"/>
        <v>11320385</v>
      </c>
      <c r="AA1001" s="3">
        <f t="shared" si="107"/>
        <v>198693</v>
      </c>
      <c r="AB1001" s="3">
        <f t="shared" si="108"/>
        <v>74229</v>
      </c>
      <c r="AC1001" s="3">
        <f t="shared" si="109"/>
        <v>73368</v>
      </c>
      <c r="AD1001" s="3">
        <f t="shared" si="110"/>
        <v>80881</v>
      </c>
    </row>
    <row r="1002" spans="1:30" x14ac:dyDescent="0.15">
      <c r="A1002" s="3">
        <v>997</v>
      </c>
      <c r="B1002" s="3" t="str">
        <f t="shared" si="105"/>
        <v>通天塔997层boss</v>
      </c>
      <c r="C1002" s="3">
        <f>INDEX([5]通天塔!$F$47:$F$1046,A1002)</f>
        <v>550</v>
      </c>
      <c r="D1002" s="3">
        <f t="shared" si="111"/>
        <v>550</v>
      </c>
      <c r="E1002" s="3" t="s">
        <v>25</v>
      </c>
      <c r="F1002" s="3" t="s">
        <v>26</v>
      </c>
      <c r="G1002" s="3">
        <v>30</v>
      </c>
      <c r="H1002" s="3">
        <v>30</v>
      </c>
      <c r="I1002" s="3">
        <v>0.2</v>
      </c>
      <c r="J1002" s="4">
        <v>0.7</v>
      </c>
      <c r="K1002" s="4">
        <v>1</v>
      </c>
      <c r="L1002" s="4">
        <v>5</v>
      </c>
      <c r="M1002" s="3">
        <v>1</v>
      </c>
      <c r="N1002" s="3">
        <v>2</v>
      </c>
      <c r="O1002" s="3">
        <f>HLOOKUP(O$5,[1]非R能力!$B$8:$F$558,$D1002+1,0)</f>
        <v>2674530.2363424227</v>
      </c>
      <c r="P1002" s="3">
        <f>HLOOKUP(P$5,[1]非R能力!$B$8:$F$558,$D1002+1,0)</f>
        <v>371147.94865448773</v>
      </c>
      <c r="Q1002" s="3">
        <f>HLOOKUP(Q$5,[1]非R能力!$B$8:$F$558,$D1002+1,0)</f>
        <v>180663.03073300805</v>
      </c>
      <c r="R1002" s="3">
        <f>HLOOKUP(R$5,[1]非R能力!$B$8:$F$558,$D1002+1,0)</f>
        <v>56616.730527455926</v>
      </c>
      <c r="S1002" s="3">
        <f>HLOOKUP(S$5,[1]非R能力!$B$8:$F$558,$D1002+1,0)</f>
        <v>73368.568621644255</v>
      </c>
      <c r="T1002" s="3">
        <f>INDEX([1]非R能力!$H$9:$H$558,D1002)</f>
        <v>74359.2083312342</v>
      </c>
      <c r="U1002" s="3">
        <f>IF(INDEX([1]非R能力!$FK$9:$FK$558,D1002)=0,0,10)</f>
        <v>10</v>
      </c>
      <c r="V1002" s="3">
        <f>IF(INDEX([1]非R能力!$FH$9:$FH$558,D1002)=0,0,5000)</f>
        <v>5000</v>
      </c>
      <c r="W1002" s="3">
        <f>HLOOKUP(W$5,[2]人物技能基础!$O$3:$Q$553,$D1002+1,0)</f>
        <v>3.637142857142857</v>
      </c>
      <c r="X1002" s="3">
        <f>HLOOKUP(X$5,[2]人物技能基础!$O$3:$Q$553,$D1002+1,0)</f>
        <v>2.0186428571428574</v>
      </c>
      <c r="Y1002" s="3">
        <f>HLOOKUP(Y$5,[2]人物技能基础!$O$3:$Q$553,$D1002+1,0)</f>
        <v>99.964285714285708</v>
      </c>
      <c r="Z1002" s="3">
        <f t="shared" si="106"/>
        <v>11320385</v>
      </c>
      <c r="AA1002" s="3">
        <f t="shared" si="107"/>
        <v>198693</v>
      </c>
      <c r="AB1002" s="3">
        <f t="shared" si="108"/>
        <v>74229</v>
      </c>
      <c r="AC1002" s="3">
        <f t="shared" si="109"/>
        <v>73368</v>
      </c>
      <c r="AD1002" s="3">
        <f t="shared" si="110"/>
        <v>80881</v>
      </c>
    </row>
    <row r="1003" spans="1:30" x14ac:dyDescent="0.15">
      <c r="A1003" s="3">
        <v>998</v>
      </c>
      <c r="B1003" s="3" t="str">
        <f t="shared" si="105"/>
        <v>通天塔998层boss</v>
      </c>
      <c r="C1003" s="3">
        <f>INDEX([5]通天塔!$F$47:$F$1046,A1003)</f>
        <v>550</v>
      </c>
      <c r="D1003" s="3">
        <f t="shared" si="111"/>
        <v>550</v>
      </c>
      <c r="E1003" s="3" t="s">
        <v>25</v>
      </c>
      <c r="F1003" s="3" t="s">
        <v>26</v>
      </c>
      <c r="G1003" s="3">
        <v>30</v>
      </c>
      <c r="H1003" s="3">
        <v>30</v>
      </c>
      <c r="I1003" s="3">
        <v>0.2</v>
      </c>
      <c r="J1003" s="4">
        <v>0.7</v>
      </c>
      <c r="K1003" s="4">
        <v>1</v>
      </c>
      <c r="L1003" s="4">
        <v>5</v>
      </c>
      <c r="M1003" s="3">
        <v>1</v>
      </c>
      <c r="N1003" s="3">
        <v>2</v>
      </c>
      <c r="O1003" s="3">
        <f>HLOOKUP(O$5,[1]非R能力!$B$8:$F$558,$D1003+1,0)</f>
        <v>2674530.2363424227</v>
      </c>
      <c r="P1003" s="3">
        <f>HLOOKUP(P$5,[1]非R能力!$B$8:$F$558,$D1003+1,0)</f>
        <v>371147.94865448773</v>
      </c>
      <c r="Q1003" s="3">
        <f>HLOOKUP(Q$5,[1]非R能力!$B$8:$F$558,$D1003+1,0)</f>
        <v>180663.03073300805</v>
      </c>
      <c r="R1003" s="3">
        <f>HLOOKUP(R$5,[1]非R能力!$B$8:$F$558,$D1003+1,0)</f>
        <v>56616.730527455926</v>
      </c>
      <c r="S1003" s="3">
        <f>HLOOKUP(S$5,[1]非R能力!$B$8:$F$558,$D1003+1,0)</f>
        <v>73368.568621644255</v>
      </c>
      <c r="T1003" s="3">
        <f>INDEX([1]非R能力!$H$9:$H$558,D1003)</f>
        <v>74359.2083312342</v>
      </c>
      <c r="U1003" s="3">
        <f>IF(INDEX([1]非R能力!$FK$9:$FK$558,D1003)=0,0,10)</f>
        <v>10</v>
      </c>
      <c r="V1003" s="3">
        <f>IF(INDEX([1]非R能力!$FH$9:$FH$558,D1003)=0,0,5000)</f>
        <v>5000</v>
      </c>
      <c r="W1003" s="3">
        <f>HLOOKUP(W$5,[2]人物技能基础!$O$3:$Q$553,$D1003+1,0)</f>
        <v>3.637142857142857</v>
      </c>
      <c r="X1003" s="3">
        <f>HLOOKUP(X$5,[2]人物技能基础!$O$3:$Q$553,$D1003+1,0)</f>
        <v>2.0186428571428574</v>
      </c>
      <c r="Y1003" s="3">
        <f>HLOOKUP(Y$5,[2]人物技能基础!$O$3:$Q$553,$D1003+1,0)</f>
        <v>99.964285714285708</v>
      </c>
      <c r="Z1003" s="3">
        <f t="shared" si="106"/>
        <v>11320385</v>
      </c>
      <c r="AA1003" s="3">
        <f t="shared" si="107"/>
        <v>198693</v>
      </c>
      <c r="AB1003" s="3">
        <f t="shared" si="108"/>
        <v>74229</v>
      </c>
      <c r="AC1003" s="3">
        <f t="shared" si="109"/>
        <v>73368</v>
      </c>
      <c r="AD1003" s="3">
        <f t="shared" si="110"/>
        <v>80881</v>
      </c>
    </row>
    <row r="1004" spans="1:30" x14ac:dyDescent="0.15">
      <c r="A1004" s="3">
        <v>999</v>
      </c>
      <c r="B1004" s="3" t="str">
        <f t="shared" si="105"/>
        <v>通天塔999层boss</v>
      </c>
      <c r="C1004" s="3">
        <f>INDEX([5]通天塔!$F$47:$F$1046,A1004)</f>
        <v>550</v>
      </c>
      <c r="D1004" s="3">
        <f t="shared" si="111"/>
        <v>550</v>
      </c>
      <c r="E1004" s="3" t="s">
        <v>25</v>
      </c>
      <c r="F1004" s="3" t="s">
        <v>26</v>
      </c>
      <c r="G1004" s="3">
        <v>30</v>
      </c>
      <c r="H1004" s="3">
        <v>30</v>
      </c>
      <c r="I1004" s="3">
        <v>0.2</v>
      </c>
      <c r="J1004" s="4">
        <v>0.7</v>
      </c>
      <c r="K1004" s="4">
        <v>1</v>
      </c>
      <c r="L1004" s="4">
        <v>5</v>
      </c>
      <c r="M1004" s="3">
        <v>1</v>
      </c>
      <c r="N1004" s="3">
        <v>2</v>
      </c>
      <c r="O1004" s="3">
        <f>HLOOKUP(O$5,[1]非R能力!$B$8:$F$558,$D1004+1,0)</f>
        <v>2674530.2363424227</v>
      </c>
      <c r="P1004" s="3">
        <f>HLOOKUP(P$5,[1]非R能力!$B$8:$F$558,$D1004+1,0)</f>
        <v>371147.94865448773</v>
      </c>
      <c r="Q1004" s="3">
        <f>HLOOKUP(Q$5,[1]非R能力!$B$8:$F$558,$D1004+1,0)</f>
        <v>180663.03073300805</v>
      </c>
      <c r="R1004" s="3">
        <f>HLOOKUP(R$5,[1]非R能力!$B$8:$F$558,$D1004+1,0)</f>
        <v>56616.730527455926</v>
      </c>
      <c r="S1004" s="3">
        <f>HLOOKUP(S$5,[1]非R能力!$B$8:$F$558,$D1004+1,0)</f>
        <v>73368.568621644255</v>
      </c>
      <c r="T1004" s="3">
        <f>INDEX([1]非R能力!$H$9:$H$558,D1004)</f>
        <v>74359.2083312342</v>
      </c>
      <c r="U1004" s="3">
        <f>IF(INDEX([1]非R能力!$FK$9:$FK$558,D1004)=0,0,10)</f>
        <v>10</v>
      </c>
      <c r="V1004" s="3">
        <f>IF(INDEX([1]非R能力!$FH$9:$FH$558,D1004)=0,0,5000)</f>
        <v>5000</v>
      </c>
      <c r="W1004" s="3">
        <f>HLOOKUP(W$5,[2]人物技能基础!$O$3:$Q$553,$D1004+1,0)</f>
        <v>3.637142857142857</v>
      </c>
      <c r="X1004" s="3">
        <f>HLOOKUP(X$5,[2]人物技能基础!$O$3:$Q$553,$D1004+1,0)</f>
        <v>2.0186428571428574</v>
      </c>
      <c r="Y1004" s="3">
        <f>HLOOKUP(Y$5,[2]人物技能基础!$O$3:$Q$553,$D1004+1,0)</f>
        <v>99.964285714285708</v>
      </c>
      <c r="Z1004" s="3">
        <f t="shared" si="106"/>
        <v>11320385</v>
      </c>
      <c r="AA1004" s="3">
        <f t="shared" si="107"/>
        <v>198693</v>
      </c>
      <c r="AB1004" s="3">
        <f t="shared" si="108"/>
        <v>74229</v>
      </c>
      <c r="AC1004" s="3">
        <f t="shared" si="109"/>
        <v>73368</v>
      </c>
      <c r="AD1004" s="3">
        <f t="shared" si="110"/>
        <v>80881</v>
      </c>
    </row>
    <row r="1005" spans="1:30" x14ac:dyDescent="0.15">
      <c r="A1005" s="3">
        <v>1000</v>
      </c>
      <c r="B1005" s="3" t="str">
        <f t="shared" si="105"/>
        <v>通天塔1000层boss</v>
      </c>
      <c r="C1005" s="3">
        <f>INDEX([5]通天塔!$F$47:$F$1046,A1005)</f>
        <v>550</v>
      </c>
      <c r="D1005" s="3">
        <f t="shared" si="111"/>
        <v>550</v>
      </c>
      <c r="E1005" s="3" t="s">
        <v>25</v>
      </c>
      <c r="F1005" s="3" t="s">
        <v>26</v>
      </c>
      <c r="G1005" s="3">
        <v>30</v>
      </c>
      <c r="H1005" s="3">
        <v>30</v>
      </c>
      <c r="I1005" s="3">
        <v>0.2</v>
      </c>
      <c r="J1005" s="4">
        <v>0.7</v>
      </c>
      <c r="K1005" s="4">
        <v>1</v>
      </c>
      <c r="L1005" s="4">
        <v>5</v>
      </c>
      <c r="M1005" s="3">
        <v>1</v>
      </c>
      <c r="N1005" s="3">
        <v>2</v>
      </c>
      <c r="O1005" s="3">
        <f>HLOOKUP(O$5,[1]非R能力!$B$8:$F$558,$D1005+1,0)</f>
        <v>2674530.2363424227</v>
      </c>
      <c r="P1005" s="3">
        <f>HLOOKUP(P$5,[1]非R能力!$B$8:$F$558,$D1005+1,0)</f>
        <v>371147.94865448773</v>
      </c>
      <c r="Q1005" s="3">
        <f>HLOOKUP(Q$5,[1]非R能力!$B$8:$F$558,$D1005+1,0)</f>
        <v>180663.03073300805</v>
      </c>
      <c r="R1005" s="3">
        <f>HLOOKUP(R$5,[1]非R能力!$B$8:$F$558,$D1005+1,0)</f>
        <v>56616.730527455926</v>
      </c>
      <c r="S1005" s="3">
        <f>HLOOKUP(S$5,[1]非R能力!$B$8:$F$558,$D1005+1,0)</f>
        <v>73368.568621644255</v>
      </c>
      <c r="T1005" s="3">
        <f>INDEX([1]非R能力!$H$9:$H$558,D1005)</f>
        <v>74359.2083312342</v>
      </c>
      <c r="U1005" s="3">
        <f>IF(INDEX([1]非R能力!$FK$9:$FK$558,D1005)=0,0,10)</f>
        <v>10</v>
      </c>
      <c r="V1005" s="3">
        <f>IF(INDEX([1]非R能力!$FH$9:$FH$558,D1005)=0,0,5000)</f>
        <v>5000</v>
      </c>
      <c r="W1005" s="3">
        <f>HLOOKUP(W$5,[2]人物技能基础!$O$3:$Q$553,$D1005+1,0)</f>
        <v>3.637142857142857</v>
      </c>
      <c r="X1005" s="3">
        <f>HLOOKUP(X$5,[2]人物技能基础!$O$3:$Q$553,$D1005+1,0)</f>
        <v>2.0186428571428574</v>
      </c>
      <c r="Y1005" s="3">
        <f>HLOOKUP(Y$5,[2]人物技能基础!$O$3:$Q$553,$D1005+1,0)</f>
        <v>99.964285714285708</v>
      </c>
      <c r="Z1005" s="3">
        <f t="shared" si="106"/>
        <v>11320385</v>
      </c>
      <c r="AA1005" s="3">
        <f t="shared" si="107"/>
        <v>198693</v>
      </c>
      <c r="AB1005" s="3">
        <f t="shared" si="108"/>
        <v>74229</v>
      </c>
      <c r="AC1005" s="3">
        <f t="shared" si="109"/>
        <v>73368</v>
      </c>
      <c r="AD1005" s="3">
        <f t="shared" si="110"/>
        <v>80881</v>
      </c>
    </row>
  </sheetData>
  <mergeCells count="3">
    <mergeCell ref="D4:N4"/>
    <mergeCell ref="O4:Y4"/>
    <mergeCell ref="Z4:AD4"/>
  </mergeCells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9"/>
  <sheetViews>
    <sheetView workbookViewId="0">
      <pane xSplit="1" ySplit="5" topLeftCell="M6" activePane="bottomRight" state="frozen"/>
      <selection pane="topRight" activeCell="B1" sqref="B1"/>
      <selection pane="bottomLeft" activeCell="A6" sqref="A6"/>
      <selection pane="bottomRight" activeCell="AB27" sqref="AB27:AG39"/>
    </sheetView>
  </sheetViews>
  <sheetFormatPr defaultRowHeight="13.5" x14ac:dyDescent="0.15"/>
  <cols>
    <col min="1" max="1" width="13" bestFit="1" customWidth="1"/>
  </cols>
  <sheetData>
    <row r="1" spans="1:36" x14ac:dyDescent="0.15">
      <c r="D1" t="s">
        <v>34</v>
      </c>
      <c r="F1" t="s">
        <v>35</v>
      </c>
      <c r="H1" s="5"/>
    </row>
    <row r="2" spans="1:36" x14ac:dyDescent="0.15">
      <c r="D2">
        <v>0.8</v>
      </c>
      <c r="F2">
        <v>0.8</v>
      </c>
    </row>
    <row r="4" spans="1:36" x14ac:dyDescent="0.15">
      <c r="D4" s="11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28</v>
      </c>
      <c r="AA4" s="11"/>
      <c r="AB4" s="11"/>
      <c r="AC4" s="11"/>
      <c r="AD4" s="11"/>
      <c r="AE4" s="1"/>
      <c r="AF4" s="1"/>
      <c r="AG4" s="1"/>
      <c r="AH4" s="1"/>
    </row>
    <row r="5" spans="1:36" x14ac:dyDescent="0.15">
      <c r="A5" s="2" t="s">
        <v>64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36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37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</row>
    <row r="6" spans="1:36" x14ac:dyDescent="0.15">
      <c r="A6" s="3" t="s">
        <v>65</v>
      </c>
      <c r="B6" s="3" t="str">
        <f t="shared" ref="B6:B21" si="0">A6&amp;E6</f>
        <v>仙侣小怪</v>
      </c>
      <c r="C6" s="3">
        <v>70</v>
      </c>
      <c r="D6" s="3">
        <f>C6</f>
        <v>70</v>
      </c>
      <c r="E6" s="3" t="s">
        <v>24</v>
      </c>
      <c r="F6" s="3" t="s">
        <v>26</v>
      </c>
      <c r="G6" s="3">
        <v>20</v>
      </c>
      <c r="H6" s="3">
        <v>90</v>
      </c>
      <c r="I6" s="3">
        <v>0.2</v>
      </c>
      <c r="J6" s="4">
        <v>0.7</v>
      </c>
      <c r="K6" s="4">
        <v>1</v>
      </c>
      <c r="L6" s="4">
        <v>5</v>
      </c>
      <c r="M6" s="3">
        <v>4</v>
      </c>
      <c r="N6" s="3">
        <v>2</v>
      </c>
      <c r="O6" s="3">
        <f>HLOOKUP(O$5,[1]非R能力!$B$8:$F$558,$D6+1,0)</f>
        <v>12949.4760624545</v>
      </c>
      <c r="P6" s="3">
        <f>HLOOKUP(P$5,[1]非R能力!$B$8:$F$558,$D6+1,0)</f>
        <v>3264.1862291616112</v>
      </c>
      <c r="Q6" s="3">
        <f>HLOOKUP(Q$5,[1]非R能力!$B$8:$F$558,$D6+1,0)</f>
        <v>1811.8672643611101</v>
      </c>
      <c r="R6" s="3">
        <f>HLOOKUP(R$5,[1]非R能力!$B$8:$F$558,$D6+1,0)</f>
        <v>624.07383539606587</v>
      </c>
      <c r="S6" s="3">
        <f>HLOOKUP(S$5,[1]非R能力!$B$8:$F$558,$D6+1,0)</f>
        <v>910.38904548535288</v>
      </c>
      <c r="T6" s="3">
        <f>INDEX([1]非R能力!$H$9:$H$558,D6)</f>
        <v>28.459063432672632</v>
      </c>
      <c r="U6" s="3">
        <f>IF(INDEX([1]非R能力!$FK$9:$FK$558,D6)=0,0,10)</f>
        <v>0</v>
      </c>
      <c r="V6" s="3">
        <f>IF(INDEX([1]非R能力!$FH$9:$FH$558,D6)=0,0,5000)</f>
        <v>0</v>
      </c>
      <c r="W6" s="3">
        <f>HLOOKUP(W$5,[2]人物技能基础!$O$3:$Q$553,$D6+1,0)</f>
        <v>3.637142857142857</v>
      </c>
      <c r="X6" s="3">
        <f>HLOOKUP(X$5,[2]人物技能基础!$O$3:$Q$553,$D6+1,0)</f>
        <v>2.0186428571428574</v>
      </c>
      <c r="Y6" s="3">
        <f>HLOOKUP(Y$5,[2]人物技能基础!$O$3:$Q$553,$D6+1,0)</f>
        <v>99.964285714285708</v>
      </c>
      <c r="Z6" s="3">
        <f>INT(((P6-AB6)*X6+(Y6+T6))*G6*J6*$D$2)</f>
        <v>60496</v>
      </c>
      <c r="AA6" s="3">
        <f>IF(H6=0,IF(U6=0,INT(Q6/5),IF(V6=0,INT(Q6/5),INT((V6/U6)/(1/N6*M6)/L6+Q6))),INT((IF(U6=0,0,V6/U6/(1/N6*M6))+O6/H6)/L6+Q6))</f>
        <v>1840</v>
      </c>
      <c r="AB6" s="3">
        <f>INT(P6*I6)</f>
        <v>652</v>
      </c>
      <c r="AC6" s="3">
        <f>INT(K6*S6)</f>
        <v>910</v>
      </c>
      <c r="AD6" s="3">
        <f>INT(R6/J6)</f>
        <v>891</v>
      </c>
      <c r="AJ6" t="s">
        <v>39</v>
      </c>
    </row>
    <row r="7" spans="1:36" x14ac:dyDescent="0.15">
      <c r="A7" s="3" t="s">
        <v>65</v>
      </c>
      <c r="B7" s="3" t="str">
        <f t="shared" si="0"/>
        <v>仙侣boss</v>
      </c>
      <c r="C7" s="3">
        <v>70</v>
      </c>
      <c r="D7" s="3">
        <f t="shared" ref="D7:D13" si="1">C7</f>
        <v>70</v>
      </c>
      <c r="E7" s="3" t="s">
        <v>25</v>
      </c>
      <c r="F7" s="3" t="s">
        <v>26</v>
      </c>
      <c r="G7" s="3">
        <v>30</v>
      </c>
      <c r="H7" s="3">
        <v>60</v>
      </c>
      <c r="I7" s="3">
        <v>0.2</v>
      </c>
      <c r="J7" s="4">
        <v>0.7</v>
      </c>
      <c r="K7" s="4">
        <v>1</v>
      </c>
      <c r="L7" s="4">
        <v>5</v>
      </c>
      <c r="M7" s="3">
        <v>1</v>
      </c>
      <c r="N7" s="3">
        <v>2</v>
      </c>
      <c r="O7" s="3">
        <f>HLOOKUP(O$5,[1]非R能力!$B$8:$F$558,$D7+1,0)</f>
        <v>12949.4760624545</v>
      </c>
      <c r="P7" s="3">
        <f>HLOOKUP(P$5,[1]非R能力!$B$8:$F$558,$D7+1,0)</f>
        <v>3264.1862291616112</v>
      </c>
      <c r="Q7" s="3">
        <f>HLOOKUP(Q$5,[1]非R能力!$B$8:$F$558,$D7+1,0)</f>
        <v>1811.8672643611101</v>
      </c>
      <c r="R7" s="3">
        <f>HLOOKUP(R$5,[1]非R能力!$B$8:$F$558,$D7+1,0)</f>
        <v>624.07383539606587</v>
      </c>
      <c r="S7" s="3">
        <f>HLOOKUP(S$5,[1]非R能力!$B$8:$F$558,$D7+1,0)</f>
        <v>910.38904548535288</v>
      </c>
      <c r="T7" s="3">
        <f>INDEX([1]非R能力!$H$9:$H$558,D7)</f>
        <v>28.459063432672632</v>
      </c>
      <c r="U7" s="3">
        <f>IF(INDEX([1]非R能力!$FK$9:$FK$558,D7)=0,0,10)</f>
        <v>0</v>
      </c>
      <c r="V7" s="3">
        <f>IF(INDEX([1]非R能力!$FH$9:$FH$558,D7)=0,0,5000)</f>
        <v>0</v>
      </c>
      <c r="W7" s="3">
        <f>HLOOKUP(W$5,[2]人物技能基础!$O$3:$Q$553,$D7+1,0)</f>
        <v>3.637142857142857</v>
      </c>
      <c r="X7" s="3">
        <f>HLOOKUP(X$5,[2]人物技能基础!$O$3:$Q$553,$D7+1,0)</f>
        <v>2.0186428571428574</v>
      </c>
      <c r="Y7" s="3">
        <f>HLOOKUP(Y$5,[2]人物技能基础!$O$3:$Q$553,$D7+1,0)</f>
        <v>99.964285714285708</v>
      </c>
      <c r="Z7" s="3">
        <f t="shared" ref="Z7" si="2">INT(((P7-AB7)*X7+(Y7+T7))*G7*J7*$D$2)</f>
        <v>90745</v>
      </c>
      <c r="AA7" s="3">
        <f t="shared" ref="AA7:AA21" si="3">IF(H7=0,IF(U7=0,INT(Q7/5),IF(V7=0,INT(Q7/5),INT((V7/U7)/(1/N7*M7)/L7+Q7))),INT((IF(U7=0,0,V7/U7/(1/N7*M7))+O7/H7)/L7+Q7))</f>
        <v>1855</v>
      </c>
      <c r="AB7" s="3">
        <f t="shared" ref="AB7" si="4">INT(P7*I7)</f>
        <v>652</v>
      </c>
      <c r="AC7" s="3">
        <f t="shared" ref="AC7" si="5">INT(K7*S7)</f>
        <v>910</v>
      </c>
      <c r="AD7" s="3">
        <f t="shared" ref="AD7" si="6">INT(R7/J7)</f>
        <v>891</v>
      </c>
    </row>
    <row r="8" spans="1:36" x14ac:dyDescent="0.15">
      <c r="A8" s="3" t="s">
        <v>66</v>
      </c>
      <c r="B8" s="3" t="str">
        <f t="shared" si="0"/>
        <v>坐骑小怪</v>
      </c>
      <c r="C8" s="3">
        <v>65</v>
      </c>
      <c r="D8" s="3">
        <f t="shared" si="1"/>
        <v>65</v>
      </c>
      <c r="E8" s="3" t="s">
        <v>24</v>
      </c>
      <c r="F8" s="3" t="s">
        <v>26</v>
      </c>
      <c r="G8" s="3">
        <v>20</v>
      </c>
      <c r="H8" s="3">
        <v>90</v>
      </c>
      <c r="I8" s="3">
        <v>0.2</v>
      </c>
      <c r="J8" s="4">
        <v>0.7</v>
      </c>
      <c r="K8" s="4">
        <v>1</v>
      </c>
      <c r="L8" s="4">
        <v>5</v>
      </c>
      <c r="M8" s="3">
        <v>4</v>
      </c>
      <c r="N8" s="3">
        <v>2</v>
      </c>
      <c r="O8" s="3">
        <f>HLOOKUP(O$5,[1]非R能力!$B$8:$F$558,$D8+1,0)</f>
        <v>11949.175834970485</v>
      </c>
      <c r="P8" s="3">
        <f>HLOOKUP(P$5,[1]非R能力!$B$8:$F$558,$D8+1,0)</f>
        <v>2145.8370810785923</v>
      </c>
      <c r="Q8" s="3">
        <f>HLOOKUP(Q$5,[1]非R能力!$B$8:$F$558,$D8+1,0)</f>
        <v>1574.7678827098393</v>
      </c>
      <c r="R8" s="3">
        <f>HLOOKUP(R$5,[1]非R能力!$B$8:$F$558,$D8+1,0)</f>
        <v>559.07640846344691</v>
      </c>
      <c r="S8" s="3">
        <f>HLOOKUP(S$5,[1]非R能力!$B$8:$F$558,$D8+1,0)</f>
        <v>778.76854461792925</v>
      </c>
      <c r="T8" s="3">
        <f>INDEX([1]非R能力!$H$9:$H$558,D8)</f>
        <v>28.459063432672632</v>
      </c>
      <c r="U8" s="3">
        <f>IF(INDEX([1]非R能力!$FK$9:$FK$558,D8)=0,0,10)</f>
        <v>0</v>
      </c>
      <c r="V8" s="3">
        <f>IF(INDEX([1]非R能力!$FH$9:$FH$558,D8)=0,0,5000)</f>
        <v>0</v>
      </c>
      <c r="W8" s="3">
        <f>HLOOKUP(W$5,[2]人物技能基础!$O$3:$Q$553,$D8+1,0)</f>
        <v>3.637142857142857</v>
      </c>
      <c r="X8" s="3">
        <f>HLOOKUP(X$5,[2]人物技能基础!$O$3:$Q$553,$D8+1,0)</f>
        <v>2.0186428571428574</v>
      </c>
      <c r="Y8" s="3">
        <f>HLOOKUP(Y$5,[2]人物技能基础!$O$3:$Q$553,$D8+1,0)</f>
        <v>99.964285714285708</v>
      </c>
      <c r="Z8" s="3">
        <f>INT(((P8-AB8)*X8+(Y8+T8))*G8*J8*$D$2)</f>
        <v>40253</v>
      </c>
      <c r="AA8" s="3">
        <f t="shared" si="3"/>
        <v>1601</v>
      </c>
      <c r="AB8" s="3">
        <f>INT(P8*I8)</f>
        <v>429</v>
      </c>
      <c r="AC8" s="3">
        <f>INT(K8*S8)</f>
        <v>778</v>
      </c>
      <c r="AD8" s="3">
        <f>INT(R8/J8)</f>
        <v>798</v>
      </c>
    </row>
    <row r="9" spans="1:36" x14ac:dyDescent="0.15">
      <c r="A9" s="3" t="s">
        <v>66</v>
      </c>
      <c r="B9" s="3" t="str">
        <f t="shared" si="0"/>
        <v>坐骑boss</v>
      </c>
      <c r="C9" s="3">
        <v>65</v>
      </c>
      <c r="D9" s="3">
        <f t="shared" si="1"/>
        <v>65</v>
      </c>
      <c r="E9" s="3" t="s">
        <v>25</v>
      </c>
      <c r="F9" s="3" t="s">
        <v>26</v>
      </c>
      <c r="G9" s="3">
        <v>30</v>
      </c>
      <c r="H9" s="3">
        <v>60</v>
      </c>
      <c r="I9" s="3">
        <v>0.2</v>
      </c>
      <c r="J9" s="4">
        <v>0.7</v>
      </c>
      <c r="K9" s="4">
        <v>1</v>
      </c>
      <c r="L9" s="4">
        <v>5</v>
      </c>
      <c r="M9" s="3">
        <v>1</v>
      </c>
      <c r="N9" s="3">
        <v>2</v>
      </c>
      <c r="O9" s="3">
        <f>HLOOKUP(O$5,[1]非R能力!$B$8:$F$558,$D9+1,0)</f>
        <v>11949.175834970485</v>
      </c>
      <c r="P9" s="3">
        <f>HLOOKUP(P$5,[1]非R能力!$B$8:$F$558,$D9+1,0)</f>
        <v>2145.8370810785923</v>
      </c>
      <c r="Q9" s="3">
        <f>HLOOKUP(Q$5,[1]非R能力!$B$8:$F$558,$D9+1,0)</f>
        <v>1574.7678827098393</v>
      </c>
      <c r="R9" s="3">
        <f>HLOOKUP(R$5,[1]非R能力!$B$8:$F$558,$D9+1,0)</f>
        <v>559.07640846344691</v>
      </c>
      <c r="S9" s="3">
        <f>HLOOKUP(S$5,[1]非R能力!$B$8:$F$558,$D9+1,0)</f>
        <v>778.76854461792925</v>
      </c>
      <c r="T9" s="3">
        <f>INDEX([1]非R能力!$H$9:$H$558,D9)</f>
        <v>28.459063432672632</v>
      </c>
      <c r="U9" s="3">
        <f>IF(INDEX([1]非R能力!$FK$9:$FK$558,D9)=0,0,10)</f>
        <v>0</v>
      </c>
      <c r="V9" s="3">
        <f>IF(INDEX([1]非R能力!$FH$9:$FH$558,D9)=0,0,5000)</f>
        <v>0</v>
      </c>
      <c r="W9" s="3">
        <f>HLOOKUP(W$5,[2]人物技能基础!$O$3:$Q$553,$D9+1,0)</f>
        <v>3.637142857142857</v>
      </c>
      <c r="X9" s="3">
        <f>HLOOKUP(X$5,[2]人物技能基础!$O$3:$Q$553,$D9+1,0)</f>
        <v>2.0186428571428574</v>
      </c>
      <c r="Y9" s="3">
        <f>HLOOKUP(Y$5,[2]人物技能基础!$O$3:$Q$553,$D9+1,0)</f>
        <v>99.964285714285708</v>
      </c>
      <c r="Z9" s="3">
        <f t="shared" ref="Z9" si="7">INT(((P9-AB9)*X9+(Y9+T9))*G9*J9*$D$2)</f>
        <v>60380</v>
      </c>
      <c r="AA9" s="3">
        <f t="shared" si="3"/>
        <v>1614</v>
      </c>
      <c r="AB9" s="3">
        <f t="shared" ref="AB9" si="8">INT(P9*I9)</f>
        <v>429</v>
      </c>
      <c r="AC9" s="3">
        <f t="shared" ref="AC9" si="9">INT(K9*S9)</f>
        <v>778</v>
      </c>
      <c r="AD9" s="3">
        <f t="shared" ref="AD9" si="10">INT(R9/J9)</f>
        <v>798</v>
      </c>
    </row>
    <row r="10" spans="1:36" x14ac:dyDescent="0.15">
      <c r="A10" s="3" t="s">
        <v>67</v>
      </c>
      <c r="B10" s="3" t="str">
        <f t="shared" si="0"/>
        <v>羽翼小怪</v>
      </c>
      <c r="C10" s="3">
        <f>[4]功能开启节奏!$B$26</f>
        <v>275</v>
      </c>
      <c r="D10" s="3">
        <f t="shared" si="1"/>
        <v>275</v>
      </c>
      <c r="E10" s="3" t="s">
        <v>24</v>
      </c>
      <c r="F10" s="3" t="s">
        <v>26</v>
      </c>
      <c r="G10" s="3">
        <v>20</v>
      </c>
      <c r="H10" s="3">
        <v>90</v>
      </c>
      <c r="I10" s="3">
        <v>0.2</v>
      </c>
      <c r="J10" s="4">
        <v>0.7</v>
      </c>
      <c r="K10" s="4">
        <v>1</v>
      </c>
      <c r="L10" s="4">
        <v>5</v>
      </c>
      <c r="M10" s="3">
        <v>4</v>
      </c>
      <c r="N10" s="3">
        <v>2</v>
      </c>
      <c r="O10" s="3">
        <f>HLOOKUP(O$5,[1]非R能力!$B$8:$F$558,$D10+1,0)</f>
        <v>259422.15804428389</v>
      </c>
      <c r="P10" s="3">
        <f>HLOOKUP(P$5,[1]非R能力!$B$8:$F$558,$D10+1,0)</f>
        <v>48467.013951169189</v>
      </c>
      <c r="Q10" s="3">
        <f>HLOOKUP(Q$5,[1]非R能力!$B$8:$F$558,$D10+1,0)</f>
        <v>29625.34506069405</v>
      </c>
      <c r="R10" s="3">
        <f>HLOOKUP(R$5,[1]非R能力!$B$8:$F$558,$D10+1,0)</f>
        <v>7660.563498260296</v>
      </c>
      <c r="S10" s="3">
        <f>HLOOKUP(S$5,[1]非R能力!$B$8:$F$558,$D10+1,0)</f>
        <v>9915.2016503569794</v>
      </c>
      <c r="T10" s="3">
        <f>INDEX([1]非R能力!$H$9:$H$558,D10)</f>
        <v>15039.455428153817</v>
      </c>
      <c r="U10" s="3">
        <f>IF(INDEX([1]非R能力!$FK$9:$FK$558,D10)=0,0,10)</f>
        <v>10</v>
      </c>
      <c r="V10" s="3">
        <f>IF(INDEX([1]非R能力!$FH$9:$FH$558,D10)=0,0,5000)</f>
        <v>5000</v>
      </c>
      <c r="W10" s="3">
        <f>HLOOKUP(W$5,[2]人物技能基础!$O$3:$Q$553,$D10+1,0)</f>
        <v>3.637142857142857</v>
      </c>
      <c r="X10" s="3">
        <f>HLOOKUP(X$5,[2]人物技能基础!$O$3:$Q$553,$D10+1,0)</f>
        <v>2.0186428571428574</v>
      </c>
      <c r="Y10" s="3">
        <f>HLOOKUP(Y$5,[2]人物技能基础!$O$3:$Q$553,$D10+1,0)</f>
        <v>99.964285714285708</v>
      </c>
      <c r="Z10" s="3">
        <f>INT(((P10-AB10)*X10+(Y10+T10))*G10*J10*$D$2)</f>
        <v>1046195</v>
      </c>
      <c r="AA10" s="3">
        <f t="shared" si="3"/>
        <v>30251</v>
      </c>
      <c r="AB10" s="3">
        <f>INT(P10*I10)</f>
        <v>9693</v>
      </c>
      <c r="AC10" s="3">
        <f>INT(K10*S10)</f>
        <v>9915</v>
      </c>
      <c r="AD10" s="3">
        <f>INT(R10/J10)</f>
        <v>10943</v>
      </c>
    </row>
    <row r="11" spans="1:36" x14ac:dyDescent="0.15">
      <c r="A11" s="3" t="s">
        <v>67</v>
      </c>
      <c r="B11" s="3" t="str">
        <f t="shared" si="0"/>
        <v>羽翼boss</v>
      </c>
      <c r="C11" s="3">
        <f>[4]功能开启节奏!$B$26</f>
        <v>275</v>
      </c>
      <c r="D11" s="3">
        <f t="shared" si="1"/>
        <v>275</v>
      </c>
      <c r="E11" s="3" t="s">
        <v>25</v>
      </c>
      <c r="F11" s="3" t="s">
        <v>26</v>
      </c>
      <c r="G11" s="3">
        <v>30</v>
      </c>
      <c r="H11" s="3">
        <v>60</v>
      </c>
      <c r="I11" s="3">
        <v>0.2</v>
      </c>
      <c r="J11" s="4">
        <v>0.7</v>
      </c>
      <c r="K11" s="4">
        <v>1</v>
      </c>
      <c r="L11" s="4">
        <v>5</v>
      </c>
      <c r="M11" s="3">
        <v>1</v>
      </c>
      <c r="N11" s="3">
        <v>2</v>
      </c>
      <c r="O11" s="3">
        <f>HLOOKUP(O$5,[1]非R能力!$B$8:$F$558,$D11+1,0)</f>
        <v>259422.15804428389</v>
      </c>
      <c r="P11" s="3">
        <f>HLOOKUP(P$5,[1]非R能力!$B$8:$F$558,$D11+1,0)</f>
        <v>48467.013951169189</v>
      </c>
      <c r="Q11" s="3">
        <f>HLOOKUP(Q$5,[1]非R能力!$B$8:$F$558,$D11+1,0)</f>
        <v>29625.34506069405</v>
      </c>
      <c r="R11" s="3">
        <f>HLOOKUP(R$5,[1]非R能力!$B$8:$F$558,$D11+1,0)</f>
        <v>7660.563498260296</v>
      </c>
      <c r="S11" s="3">
        <f>HLOOKUP(S$5,[1]非R能力!$B$8:$F$558,$D11+1,0)</f>
        <v>9915.2016503569794</v>
      </c>
      <c r="T11" s="3">
        <f>INDEX([1]非R能力!$H$9:$H$558,D11)</f>
        <v>15039.455428153817</v>
      </c>
      <c r="U11" s="3">
        <f>IF(INDEX([1]非R能力!$FK$9:$FK$558,D11)=0,0,10)</f>
        <v>10</v>
      </c>
      <c r="V11" s="3">
        <f>IF(INDEX([1]非R能力!$FH$9:$FH$558,D11)=0,0,5000)</f>
        <v>5000</v>
      </c>
      <c r="W11" s="3">
        <f>HLOOKUP(W$5,[2]人物技能基础!$O$3:$Q$553,$D11+1,0)</f>
        <v>3.637142857142857</v>
      </c>
      <c r="X11" s="3">
        <f>HLOOKUP(X$5,[2]人物技能基础!$O$3:$Q$553,$D11+1,0)</f>
        <v>2.0186428571428574</v>
      </c>
      <c r="Y11" s="3">
        <f>HLOOKUP(Y$5,[2]人物技能基础!$O$3:$Q$553,$D11+1,0)</f>
        <v>99.964285714285708</v>
      </c>
      <c r="Z11" s="3">
        <f t="shared" ref="Z11" si="11">INT(((P11-AB11)*X11+(Y11+T11))*G11*J11*$D$2)</f>
        <v>1569293</v>
      </c>
      <c r="AA11" s="3">
        <f t="shared" si="3"/>
        <v>30690</v>
      </c>
      <c r="AB11" s="3">
        <f t="shared" ref="AB11" si="12">INT(P11*I11)</f>
        <v>9693</v>
      </c>
      <c r="AC11" s="3">
        <f t="shared" ref="AC11" si="13">INT(K11*S11)</f>
        <v>9915</v>
      </c>
      <c r="AD11" s="3">
        <f t="shared" ref="AD11" si="14">INT(R11/J11)</f>
        <v>10943</v>
      </c>
    </row>
    <row r="12" spans="1:36" x14ac:dyDescent="0.15">
      <c r="A12" s="3" t="s">
        <v>68</v>
      </c>
      <c r="B12" s="3" t="str">
        <f t="shared" si="0"/>
        <v>宠物小怪</v>
      </c>
      <c r="C12" s="3">
        <f>[4]功能开启节奏!$B$27</f>
        <v>235</v>
      </c>
      <c r="D12" s="3">
        <f t="shared" si="1"/>
        <v>235</v>
      </c>
      <c r="E12" s="3" t="s">
        <v>24</v>
      </c>
      <c r="F12" s="3" t="s">
        <v>26</v>
      </c>
      <c r="G12" s="3">
        <v>20</v>
      </c>
      <c r="H12" s="3">
        <v>90</v>
      </c>
      <c r="I12" s="3">
        <v>0.2</v>
      </c>
      <c r="J12" s="4">
        <v>0.7</v>
      </c>
      <c r="K12" s="4">
        <v>1</v>
      </c>
      <c r="L12" s="4">
        <v>5</v>
      </c>
      <c r="M12" s="3">
        <v>4</v>
      </c>
      <c r="N12" s="3">
        <v>2</v>
      </c>
      <c r="O12" s="3">
        <f>HLOOKUP(O$5,[1]非R能力!$B$8:$F$558,$D12+1,0)</f>
        <v>150016.20246225866</v>
      </c>
      <c r="P12" s="3">
        <f>HLOOKUP(P$5,[1]非R能力!$B$8:$F$558,$D12+1,0)</f>
        <v>29548.312310553752</v>
      </c>
      <c r="Q12" s="3">
        <f>HLOOKUP(Q$5,[1]非R能力!$B$8:$F$558,$D12+1,0)</f>
        <v>18745.217873741214</v>
      </c>
      <c r="R12" s="3">
        <f>HLOOKUP(R$5,[1]非R能力!$B$8:$F$558,$D12+1,0)</f>
        <v>4912.3264562449594</v>
      </c>
      <c r="S12" s="3">
        <f>HLOOKUP(S$5,[1]非R能力!$B$8:$F$558,$D12+1,0)</f>
        <v>6095.5556937656029</v>
      </c>
      <c r="T12" s="3">
        <f>INDEX([1]非R能力!$H$9:$H$558,D12)</f>
        <v>11267.299996584934</v>
      </c>
      <c r="U12" s="3">
        <f>IF(INDEX([1]非R能力!$FK$9:$FK$558,D12)=0,0,10)</f>
        <v>10</v>
      </c>
      <c r="V12" s="3">
        <f>IF(INDEX([1]非R能力!$FH$9:$FH$558,D12)=0,0,5000)</f>
        <v>5000</v>
      </c>
      <c r="W12" s="3">
        <f>HLOOKUP(W$5,[2]人物技能基础!$O$3:$Q$553,$D12+1,0)</f>
        <v>3.637142857142857</v>
      </c>
      <c r="X12" s="3">
        <f>HLOOKUP(X$5,[2]人物技能基础!$O$3:$Q$553,$D12+1,0)</f>
        <v>2.0186428571428574</v>
      </c>
      <c r="Y12" s="3">
        <f>HLOOKUP(Y$5,[2]人物技能基础!$O$3:$Q$553,$D12+1,0)</f>
        <v>99.964285714285708</v>
      </c>
      <c r="Z12" s="3">
        <f>INT(((P12-AB12)*X12+(Y12+T12))*G12*J12*$D$2)</f>
        <v>661769</v>
      </c>
      <c r="AA12" s="3">
        <f t="shared" si="3"/>
        <v>19128</v>
      </c>
      <c r="AB12" s="3">
        <f>INT(P12*I12)</f>
        <v>5909</v>
      </c>
      <c r="AC12" s="3">
        <f>INT(K12*S12)</f>
        <v>6095</v>
      </c>
      <c r="AD12" s="3">
        <f>INT(R12/J12)</f>
        <v>7017</v>
      </c>
    </row>
    <row r="13" spans="1:36" x14ac:dyDescent="0.15">
      <c r="A13" s="3" t="s">
        <v>68</v>
      </c>
      <c r="B13" s="3" t="str">
        <f t="shared" si="0"/>
        <v>宠物boss</v>
      </c>
      <c r="C13" s="3">
        <f>[4]功能开启节奏!$B$27</f>
        <v>235</v>
      </c>
      <c r="D13" s="3">
        <f t="shared" si="1"/>
        <v>235</v>
      </c>
      <c r="E13" s="3" t="s">
        <v>25</v>
      </c>
      <c r="F13" s="3" t="s">
        <v>26</v>
      </c>
      <c r="G13" s="3">
        <v>30</v>
      </c>
      <c r="H13" s="3">
        <v>60</v>
      </c>
      <c r="I13" s="3">
        <v>0.2</v>
      </c>
      <c r="J13" s="4">
        <v>0.7</v>
      </c>
      <c r="K13" s="4">
        <v>1</v>
      </c>
      <c r="L13" s="4">
        <v>5</v>
      </c>
      <c r="M13" s="3">
        <v>1</v>
      </c>
      <c r="N13" s="3">
        <v>2</v>
      </c>
      <c r="O13" s="3">
        <f>HLOOKUP(O$5,[1]非R能力!$B$8:$F$558,$D13+1,0)</f>
        <v>150016.20246225866</v>
      </c>
      <c r="P13" s="3">
        <f>HLOOKUP(P$5,[1]非R能力!$B$8:$F$558,$D13+1,0)</f>
        <v>29548.312310553752</v>
      </c>
      <c r="Q13" s="3">
        <f>HLOOKUP(Q$5,[1]非R能力!$B$8:$F$558,$D13+1,0)</f>
        <v>18745.217873741214</v>
      </c>
      <c r="R13" s="3">
        <f>HLOOKUP(R$5,[1]非R能力!$B$8:$F$558,$D13+1,0)</f>
        <v>4912.3264562449594</v>
      </c>
      <c r="S13" s="3">
        <f>HLOOKUP(S$5,[1]非R能力!$B$8:$F$558,$D13+1,0)</f>
        <v>6095.5556937656029</v>
      </c>
      <c r="T13" s="3">
        <f>INDEX([1]非R能力!$H$9:$H$558,D13)</f>
        <v>11267.299996584934</v>
      </c>
      <c r="U13" s="3">
        <f>IF(INDEX([1]非R能力!$FK$9:$FK$558,D13)=0,0,10)</f>
        <v>10</v>
      </c>
      <c r="V13" s="3">
        <f>IF(INDEX([1]非R能力!$FH$9:$FH$558,D13)=0,0,5000)</f>
        <v>5000</v>
      </c>
      <c r="W13" s="3">
        <f>HLOOKUP(W$5,[2]人物技能基础!$O$3:$Q$553,$D13+1,0)</f>
        <v>3.637142857142857</v>
      </c>
      <c r="X13" s="3">
        <f>HLOOKUP(X$5,[2]人物技能基础!$O$3:$Q$553,$D13+1,0)</f>
        <v>2.0186428571428574</v>
      </c>
      <c r="Y13" s="3">
        <f>HLOOKUP(Y$5,[2]人物技能基础!$O$3:$Q$553,$D13+1,0)</f>
        <v>99.964285714285708</v>
      </c>
      <c r="Z13" s="3">
        <f t="shared" ref="Z13" si="15">INT(((P13-AB13)*X13+(Y13+T13))*G13*J13*$D$2)</f>
        <v>992654</v>
      </c>
      <c r="AA13" s="3">
        <f t="shared" si="3"/>
        <v>19445</v>
      </c>
      <c r="AB13" s="3">
        <f t="shared" ref="AB13" si="16">INT(P13*I13)</f>
        <v>5909</v>
      </c>
      <c r="AC13" s="3">
        <f t="shared" ref="AC13" si="17">INT(K13*S13)</f>
        <v>6095</v>
      </c>
      <c r="AD13" s="3">
        <f t="shared" ref="AD13" si="18">INT(R13/J13)</f>
        <v>7017</v>
      </c>
    </row>
    <row r="14" spans="1:36" x14ac:dyDescent="0.15">
      <c r="A14" s="3" t="s">
        <v>69</v>
      </c>
      <c r="B14" s="3" t="str">
        <f t="shared" si="0"/>
        <v>强化小怪</v>
      </c>
      <c r="C14" s="3">
        <v>120</v>
      </c>
      <c r="D14" s="3">
        <f>[4]功能开启节奏!$B$20</f>
        <v>90</v>
      </c>
      <c r="E14" s="3" t="s">
        <v>24</v>
      </c>
      <c r="F14" s="3" t="s">
        <v>26</v>
      </c>
      <c r="G14" s="3">
        <v>20</v>
      </c>
      <c r="H14" s="3">
        <v>90</v>
      </c>
      <c r="I14" s="3">
        <v>0.2</v>
      </c>
      <c r="J14" s="4">
        <v>0.7</v>
      </c>
      <c r="K14" s="4">
        <v>1</v>
      </c>
      <c r="L14" s="4">
        <v>5</v>
      </c>
      <c r="M14" s="3">
        <v>4</v>
      </c>
      <c r="N14" s="3">
        <v>2</v>
      </c>
      <c r="O14" s="3">
        <f>HLOOKUP(O$5,[1]非R能力!$B$8:$F$558,$D14+1,0)</f>
        <v>27722.363665781242</v>
      </c>
      <c r="P14" s="3">
        <f>HLOOKUP(P$5,[1]非R能力!$B$8:$F$558,$D14+1,0)</f>
        <v>7070.3163049952564</v>
      </c>
      <c r="Q14" s="3">
        <f>HLOOKUP(Q$5,[1]非R能力!$B$8:$F$558,$D14+1,0)</f>
        <v>3895.3993329367477</v>
      </c>
      <c r="R14" s="3">
        <f>HLOOKUP(R$5,[1]非R能力!$B$8:$F$558,$D14+1,0)</f>
        <v>1136.7127875515805</v>
      </c>
      <c r="S14" s="3">
        <f>HLOOKUP(S$5,[1]非R能力!$B$8:$F$558,$D14+1,0)</f>
        <v>1570.5517464143993</v>
      </c>
      <c r="T14" s="3">
        <f>INDEX([1]非R能力!$H$9:$H$558,D14)</f>
        <v>85.690488495769429</v>
      </c>
      <c r="U14" s="3">
        <f>IF(INDEX([1]非R能力!$FK$9:$FK$558,D14)=0,0,10)</f>
        <v>10</v>
      </c>
      <c r="V14" s="3">
        <f>IF(INDEX([1]非R能力!$FH$9:$FH$558,D14)=0,0,5000)</f>
        <v>0</v>
      </c>
      <c r="W14" s="3">
        <f>HLOOKUP(W$5,[2]人物技能基础!$O$3:$Q$553,$D14+1,0)</f>
        <v>3.637142857142857</v>
      </c>
      <c r="X14" s="3">
        <f>HLOOKUP(X$5,[2]人物技能基础!$O$3:$Q$553,$D14+1,0)</f>
        <v>2.0186428571428574</v>
      </c>
      <c r="Y14" s="3">
        <f>HLOOKUP(Y$5,[2]人物技能基础!$O$3:$Q$553,$D14+1,0)</f>
        <v>99.964285714285708</v>
      </c>
      <c r="Z14" s="3">
        <f>INT(((P14-AB14)*X14+(Y14+T14))*G14*J14*$D$2)</f>
        <v>129961</v>
      </c>
      <c r="AA14" s="3">
        <f t="shared" si="3"/>
        <v>3957</v>
      </c>
      <c r="AB14" s="3">
        <f>INT(P14*I14)</f>
        <v>1414</v>
      </c>
      <c r="AC14" s="3">
        <f>INT(K14*S14)</f>
        <v>1570</v>
      </c>
      <c r="AD14" s="3">
        <f>INT(R14/J14)</f>
        <v>1623</v>
      </c>
    </row>
    <row r="15" spans="1:36" x14ac:dyDescent="0.15">
      <c r="A15" s="3" t="s">
        <v>69</v>
      </c>
      <c r="B15" s="3" t="str">
        <f t="shared" si="0"/>
        <v>强化boss</v>
      </c>
      <c r="C15" s="3">
        <v>120</v>
      </c>
      <c r="D15" s="3">
        <f>[4]功能开启节奏!$B$20</f>
        <v>90</v>
      </c>
      <c r="E15" s="3" t="s">
        <v>25</v>
      </c>
      <c r="F15" s="3" t="s">
        <v>26</v>
      </c>
      <c r="G15" s="3">
        <v>30</v>
      </c>
      <c r="H15" s="3">
        <v>60</v>
      </c>
      <c r="I15" s="3">
        <v>0.2</v>
      </c>
      <c r="J15" s="4">
        <v>0.7</v>
      </c>
      <c r="K15" s="4">
        <v>1</v>
      </c>
      <c r="L15" s="4">
        <v>5</v>
      </c>
      <c r="M15" s="3">
        <v>1</v>
      </c>
      <c r="N15" s="3">
        <v>2</v>
      </c>
      <c r="O15" s="3">
        <f>HLOOKUP(O$5,[1]非R能力!$B$8:$F$558,$D15+1,0)</f>
        <v>27722.363665781242</v>
      </c>
      <c r="P15" s="3">
        <f>HLOOKUP(P$5,[1]非R能力!$B$8:$F$558,$D15+1,0)</f>
        <v>7070.3163049952564</v>
      </c>
      <c r="Q15" s="3">
        <f>HLOOKUP(Q$5,[1]非R能力!$B$8:$F$558,$D15+1,0)</f>
        <v>3895.3993329367477</v>
      </c>
      <c r="R15" s="3">
        <f>HLOOKUP(R$5,[1]非R能力!$B$8:$F$558,$D15+1,0)</f>
        <v>1136.7127875515805</v>
      </c>
      <c r="S15" s="3">
        <f>HLOOKUP(S$5,[1]非R能力!$B$8:$F$558,$D15+1,0)</f>
        <v>1570.5517464143993</v>
      </c>
      <c r="T15" s="3">
        <f>INDEX([1]非R能力!$H$9:$H$558,D15)</f>
        <v>85.690488495769429</v>
      </c>
      <c r="U15" s="3">
        <f>IF(INDEX([1]非R能力!$FK$9:$FK$558,D15)=0,0,10)</f>
        <v>10</v>
      </c>
      <c r="V15" s="3">
        <f>IF(INDEX([1]非R能力!$FH$9:$FH$558,D15)=0,0,5000)</f>
        <v>0</v>
      </c>
      <c r="W15" s="3">
        <f>HLOOKUP(W$5,[2]人物技能基础!$O$3:$Q$553,$D15+1,0)</f>
        <v>3.637142857142857</v>
      </c>
      <c r="X15" s="3">
        <f>HLOOKUP(X$5,[2]人物技能基础!$O$3:$Q$553,$D15+1,0)</f>
        <v>2.0186428571428574</v>
      </c>
      <c r="Y15" s="3">
        <f>HLOOKUP(Y$5,[2]人物技能基础!$O$3:$Q$553,$D15+1,0)</f>
        <v>99.964285714285708</v>
      </c>
      <c r="Z15" s="3">
        <f t="shared" ref="Z15" si="19">INT(((P15-AB15)*X15+(Y15+T15))*G15*J15*$D$2)</f>
        <v>194942</v>
      </c>
      <c r="AA15" s="3">
        <f t="shared" si="3"/>
        <v>3987</v>
      </c>
      <c r="AB15" s="3">
        <f t="shared" ref="AB15" si="20">INT(P15*I15)</f>
        <v>1414</v>
      </c>
      <c r="AC15" s="3">
        <f t="shared" ref="AC15" si="21">INT(K15*S15)</f>
        <v>1570</v>
      </c>
      <c r="AD15" s="3">
        <f t="shared" ref="AD15" si="22">INT(R15/J15)</f>
        <v>1623</v>
      </c>
    </row>
    <row r="16" spans="1:36" x14ac:dyDescent="0.15">
      <c r="A16" s="3" t="s">
        <v>70</v>
      </c>
      <c r="B16" s="3" t="str">
        <f t="shared" si="0"/>
        <v>金币小怪</v>
      </c>
      <c r="C16" s="3">
        <v>140</v>
      </c>
      <c r="D16" s="3">
        <v>140</v>
      </c>
      <c r="E16" s="3" t="s">
        <v>24</v>
      </c>
      <c r="F16" s="3" t="s">
        <v>26</v>
      </c>
      <c r="G16" s="3">
        <v>20</v>
      </c>
      <c r="H16" s="3">
        <v>90</v>
      </c>
      <c r="I16" s="3">
        <v>0.2</v>
      </c>
      <c r="J16" s="4">
        <v>0.7</v>
      </c>
      <c r="K16" s="4">
        <v>1</v>
      </c>
      <c r="L16" s="4">
        <v>5</v>
      </c>
      <c r="M16" s="3">
        <v>4</v>
      </c>
      <c r="N16" s="3">
        <v>2</v>
      </c>
      <c r="O16" s="3">
        <f>HLOOKUP(O$5,[1]非R能力!$B$8:$F$558,$D16+1,0)</f>
        <v>62395.684386425753</v>
      </c>
      <c r="P16" s="3">
        <f>HLOOKUP(P$5,[1]非R能力!$B$8:$F$558,$D16+1,0)</f>
        <v>15745.621241370151</v>
      </c>
      <c r="Q16" s="3">
        <f>HLOOKUP(Q$5,[1]非R能力!$B$8:$F$558,$D16+1,0)</f>
        <v>8567.5020610503962</v>
      </c>
      <c r="R16" s="3">
        <f>HLOOKUP(R$5,[1]非R能力!$B$8:$F$558,$D16+1,0)</f>
        <v>2445.7348340887288</v>
      </c>
      <c r="S16" s="3">
        <f>HLOOKUP(S$5,[1]非R能力!$B$8:$F$558,$D16+1,0)</f>
        <v>3241.3551127183528</v>
      </c>
      <c r="T16" s="3">
        <f>INDEX([1]非R能力!$H$9:$H$558,D16)</f>
        <v>1261.953238173305</v>
      </c>
      <c r="U16" s="3">
        <f>IF(INDEX([1]非R能力!$FK$9:$FK$558,D16)=0,0,10)</f>
        <v>10</v>
      </c>
      <c r="V16" s="3">
        <f>IF(INDEX([1]非R能力!$FH$9:$FH$558,D16)=0,0,5000)</f>
        <v>5000</v>
      </c>
      <c r="W16" s="3">
        <f>HLOOKUP(W$5,[2]人物技能基础!$O$3:$Q$553,$D16+1,0)</f>
        <v>3.637142857142857</v>
      </c>
      <c r="X16" s="3">
        <f>HLOOKUP(X$5,[2]人物技能基础!$O$3:$Q$553,$D16+1,0)</f>
        <v>2.0186428571428574</v>
      </c>
      <c r="Y16" s="3">
        <f>HLOOKUP(Y$5,[2]人物技能基础!$O$3:$Q$553,$D16+1,0)</f>
        <v>99.964285714285708</v>
      </c>
      <c r="Z16" s="3">
        <f>INT(((P16-AB16)*X16+(Y16+T16))*G16*J16*$D$2)</f>
        <v>300047</v>
      </c>
      <c r="AA16" s="3">
        <f t="shared" si="3"/>
        <v>8756</v>
      </c>
      <c r="AB16" s="3">
        <f>INT(P16*I16)</f>
        <v>3149</v>
      </c>
      <c r="AC16" s="3">
        <f>INT(K16*S16)</f>
        <v>3241</v>
      </c>
      <c r="AD16" s="3">
        <f>INT(R16/J16)</f>
        <v>3493</v>
      </c>
    </row>
    <row r="17" spans="1:33" x14ac:dyDescent="0.15">
      <c r="A17" s="3" t="s">
        <v>70</v>
      </c>
      <c r="B17" s="3" t="str">
        <f t="shared" si="0"/>
        <v>金币boss</v>
      </c>
      <c r="C17" s="3">
        <v>140</v>
      </c>
      <c r="D17" s="3">
        <v>140</v>
      </c>
      <c r="E17" s="3" t="s">
        <v>25</v>
      </c>
      <c r="F17" s="3" t="s">
        <v>26</v>
      </c>
      <c r="G17" s="3">
        <v>30</v>
      </c>
      <c r="H17" s="3">
        <v>60</v>
      </c>
      <c r="I17" s="3">
        <v>0.2</v>
      </c>
      <c r="J17" s="4">
        <v>0.7</v>
      </c>
      <c r="K17" s="4">
        <v>1</v>
      </c>
      <c r="L17" s="4">
        <v>5</v>
      </c>
      <c r="M17" s="3">
        <v>1</v>
      </c>
      <c r="N17" s="3">
        <v>2</v>
      </c>
      <c r="O17" s="3">
        <f>HLOOKUP(O$5,[1]非R能力!$B$8:$F$558,$D17+1,0)</f>
        <v>62395.684386425753</v>
      </c>
      <c r="P17" s="3">
        <f>HLOOKUP(P$5,[1]非R能力!$B$8:$F$558,$D17+1,0)</f>
        <v>15745.621241370151</v>
      </c>
      <c r="Q17" s="3">
        <f>HLOOKUP(Q$5,[1]非R能力!$B$8:$F$558,$D17+1,0)</f>
        <v>8567.5020610503962</v>
      </c>
      <c r="R17" s="3">
        <f>HLOOKUP(R$5,[1]非R能力!$B$8:$F$558,$D17+1,0)</f>
        <v>2445.7348340887288</v>
      </c>
      <c r="S17" s="3">
        <f>HLOOKUP(S$5,[1]非R能力!$B$8:$F$558,$D17+1,0)</f>
        <v>3241.3551127183528</v>
      </c>
      <c r="T17" s="3">
        <f>INDEX([1]非R能力!$H$9:$H$558,D17)</f>
        <v>1261.953238173305</v>
      </c>
      <c r="U17" s="3">
        <f>IF(INDEX([1]非R能力!$FK$9:$FK$558,D17)=0,0,10)</f>
        <v>10</v>
      </c>
      <c r="V17" s="3">
        <f>IF(INDEX([1]非R能力!$FH$9:$FH$558,D17)=0,0,5000)</f>
        <v>5000</v>
      </c>
      <c r="W17" s="3">
        <f>HLOOKUP(W$5,[2]人物技能基础!$O$3:$Q$553,$D17+1,0)</f>
        <v>3.637142857142857</v>
      </c>
      <c r="X17" s="3">
        <f>HLOOKUP(X$5,[2]人物技能基础!$O$3:$Q$553,$D17+1,0)</f>
        <v>2.0186428571428574</v>
      </c>
      <c r="Y17" s="3">
        <f>HLOOKUP(Y$5,[2]人物技能基础!$O$3:$Q$553,$D17+1,0)</f>
        <v>99.964285714285708</v>
      </c>
      <c r="Z17" s="3">
        <f t="shared" ref="Z17" si="23">INT(((P17-AB17)*X17+(Y17+T17))*G17*J17*$D$2)</f>
        <v>450071</v>
      </c>
      <c r="AA17" s="3">
        <f t="shared" si="3"/>
        <v>8975</v>
      </c>
      <c r="AB17" s="3">
        <f t="shared" ref="AB17" si="24">INT(P17*I17)</f>
        <v>3149</v>
      </c>
      <c r="AC17" s="3">
        <f t="shared" ref="AC17" si="25">INT(K17*S17)</f>
        <v>3241</v>
      </c>
      <c r="AD17" s="3">
        <f t="shared" ref="AD17" si="26">INT(R17/J17)</f>
        <v>3493</v>
      </c>
    </row>
    <row r="18" spans="1:33" x14ac:dyDescent="0.15">
      <c r="A18" s="3" t="s">
        <v>71</v>
      </c>
      <c r="B18" s="3" t="str">
        <f t="shared" si="0"/>
        <v>附魔小怪</v>
      </c>
      <c r="C18" s="3">
        <v>400</v>
      </c>
      <c r="D18" s="3">
        <v>400</v>
      </c>
      <c r="E18" s="3" t="s">
        <v>24</v>
      </c>
      <c r="F18" s="3" t="s">
        <v>26</v>
      </c>
      <c r="G18" s="3">
        <v>20</v>
      </c>
      <c r="H18" s="3">
        <v>90</v>
      </c>
      <c r="I18" s="3">
        <v>0.2</v>
      </c>
      <c r="J18" s="4">
        <v>0.7</v>
      </c>
      <c r="K18" s="4">
        <v>1</v>
      </c>
      <c r="L18" s="4">
        <v>5</v>
      </c>
      <c r="M18" s="3">
        <v>4</v>
      </c>
      <c r="N18" s="3">
        <v>2</v>
      </c>
      <c r="O18" s="3">
        <f>HLOOKUP(O$5,[1]非R能力!$B$8:$F$558,$D18+1,0)</f>
        <v>1185370.5078887397</v>
      </c>
      <c r="P18" s="3">
        <f>HLOOKUP(P$5,[1]非R能力!$B$8:$F$558,$D18+1,0)</f>
        <v>173146.15467484019</v>
      </c>
      <c r="Q18" s="3">
        <f>HLOOKUP(Q$5,[1]非R能力!$B$8:$F$558,$D18+1,0)</f>
        <v>95408.040817615329</v>
      </c>
      <c r="R18" s="3">
        <f>HLOOKUP(R$5,[1]非R能力!$B$8:$F$558,$D18+1,0)</f>
        <v>28892.17813040617</v>
      </c>
      <c r="S18" s="3">
        <f>HLOOKUP(S$5,[1]非R能力!$B$8:$F$558,$D18+1,0)</f>
        <v>38976.283014135093</v>
      </c>
      <c r="T18" s="3">
        <f>INDEX([1]非R能力!$H$9:$H$558,D18)</f>
        <v>33215.599972242337</v>
      </c>
      <c r="U18" s="3">
        <f>IF(INDEX([1]非R能力!$FK$9:$FK$558,D18)=0,0,10)</f>
        <v>10</v>
      </c>
      <c r="V18" s="3">
        <f>IF(INDEX([1]非R能力!$FH$9:$FH$558,D18)=0,0,5000)</f>
        <v>5000</v>
      </c>
      <c r="W18" s="3">
        <f>HLOOKUP(W$5,[2]人物技能基础!$O$3:$Q$553,$D18+1,0)</f>
        <v>3.637142857142857</v>
      </c>
      <c r="X18" s="3">
        <f>HLOOKUP(X$5,[2]人物技能基础!$O$3:$Q$553,$D18+1,0)</f>
        <v>2.0186428571428574</v>
      </c>
      <c r="Y18" s="3">
        <f>HLOOKUP(Y$5,[2]人物技能基础!$O$3:$Q$553,$D18+1,0)</f>
        <v>99.964285714285708</v>
      </c>
      <c r="Z18" s="3">
        <f>INT(((P18-AB18)*X18+(Y18+T18))*G18*J18*$D$2)</f>
        <v>3504840</v>
      </c>
      <c r="AA18" s="3">
        <f t="shared" si="3"/>
        <v>98092</v>
      </c>
      <c r="AB18" s="3">
        <f>INT(P18*I18)</f>
        <v>34629</v>
      </c>
      <c r="AC18" s="3">
        <f>INT(K18*S18)</f>
        <v>38976</v>
      </c>
      <c r="AD18" s="3">
        <f>INT(R18/J18)</f>
        <v>41274</v>
      </c>
    </row>
    <row r="19" spans="1:33" x14ac:dyDescent="0.15">
      <c r="A19" s="3" t="s">
        <v>71</v>
      </c>
      <c r="B19" s="3" t="str">
        <f t="shared" si="0"/>
        <v>附魔boss</v>
      </c>
      <c r="C19" s="3">
        <v>400</v>
      </c>
      <c r="D19" s="3">
        <v>400</v>
      </c>
      <c r="E19" s="3" t="s">
        <v>25</v>
      </c>
      <c r="F19" s="3" t="s">
        <v>26</v>
      </c>
      <c r="G19" s="3">
        <v>30</v>
      </c>
      <c r="H19" s="3">
        <v>60</v>
      </c>
      <c r="I19" s="3">
        <v>0.2</v>
      </c>
      <c r="J19" s="4">
        <v>0.7</v>
      </c>
      <c r="K19" s="4">
        <v>1</v>
      </c>
      <c r="L19" s="4">
        <v>5</v>
      </c>
      <c r="M19" s="3">
        <v>1</v>
      </c>
      <c r="N19" s="3">
        <v>2</v>
      </c>
      <c r="O19" s="3">
        <f>HLOOKUP(O$5,[1]非R能力!$B$8:$F$558,$D19+1,0)</f>
        <v>1185370.5078887397</v>
      </c>
      <c r="P19" s="3">
        <f>HLOOKUP(P$5,[1]非R能力!$B$8:$F$558,$D19+1,0)</f>
        <v>173146.15467484019</v>
      </c>
      <c r="Q19" s="3">
        <f>HLOOKUP(Q$5,[1]非R能力!$B$8:$F$558,$D19+1,0)</f>
        <v>95408.040817615329</v>
      </c>
      <c r="R19" s="3">
        <f>HLOOKUP(R$5,[1]非R能力!$B$8:$F$558,$D19+1,0)</f>
        <v>28892.17813040617</v>
      </c>
      <c r="S19" s="3">
        <f>HLOOKUP(S$5,[1]非R能力!$B$8:$F$558,$D19+1,0)</f>
        <v>38976.283014135093</v>
      </c>
      <c r="T19" s="3">
        <f>INDEX([1]非R能力!$H$9:$H$558,D19)</f>
        <v>33215.599972242337</v>
      </c>
      <c r="U19" s="3">
        <f>IF(INDEX([1]非R能力!$FK$9:$FK$558,D19)=0,0,10)</f>
        <v>10</v>
      </c>
      <c r="V19" s="3">
        <f>IF(INDEX([1]非R能力!$FH$9:$FH$558,D19)=0,0,5000)</f>
        <v>5000</v>
      </c>
      <c r="W19" s="3">
        <f>HLOOKUP(W$5,[2]人物技能基础!$O$3:$Q$553,$D19+1,0)</f>
        <v>3.637142857142857</v>
      </c>
      <c r="X19" s="3">
        <f>HLOOKUP(X$5,[2]人物技能基础!$O$3:$Q$553,$D19+1,0)</f>
        <v>2.0186428571428574</v>
      </c>
      <c r="Y19" s="3">
        <f>HLOOKUP(Y$5,[2]人物技能基础!$O$3:$Q$553,$D19+1,0)</f>
        <v>99.964285714285708</v>
      </c>
      <c r="Z19" s="3">
        <f t="shared" ref="Z19" si="27">INT(((P19-AB19)*X19+(Y19+T19))*G19*J19*$D$2)</f>
        <v>5257261</v>
      </c>
      <c r="AA19" s="3">
        <f t="shared" si="3"/>
        <v>99559</v>
      </c>
      <c r="AB19" s="3">
        <f t="shared" ref="AB19" si="28">INT(P19*I19)</f>
        <v>34629</v>
      </c>
      <c r="AC19" s="3">
        <f t="shared" ref="AC19" si="29">INT(K19*S19)</f>
        <v>38976</v>
      </c>
      <c r="AD19" s="3">
        <f t="shared" ref="AD19" si="30">INT(R19/J19)</f>
        <v>41274</v>
      </c>
    </row>
    <row r="20" spans="1:33" x14ac:dyDescent="0.15">
      <c r="A20" s="3" t="s">
        <v>72</v>
      </c>
      <c r="B20" s="3" t="str">
        <f t="shared" si="0"/>
        <v>开光小怪</v>
      </c>
      <c r="C20" s="3">
        <v>450</v>
      </c>
      <c r="D20" s="3">
        <v>450</v>
      </c>
      <c r="E20" s="3" t="s">
        <v>24</v>
      </c>
      <c r="F20" s="3" t="s">
        <v>26</v>
      </c>
      <c r="G20" s="3">
        <v>20</v>
      </c>
      <c r="H20" s="3">
        <v>90</v>
      </c>
      <c r="I20" s="3">
        <v>0.2</v>
      </c>
      <c r="J20" s="4">
        <v>0.7</v>
      </c>
      <c r="K20" s="4">
        <v>1</v>
      </c>
      <c r="L20" s="4">
        <v>5</v>
      </c>
      <c r="M20" s="3">
        <v>4</v>
      </c>
      <c r="N20" s="3">
        <v>2</v>
      </c>
      <c r="O20" s="3">
        <f>HLOOKUP(O$5,[1]非R能力!$B$8:$F$558,$D20+1,0)</f>
        <v>1514166.9132028678</v>
      </c>
      <c r="P20" s="3">
        <f>HLOOKUP(P$5,[1]非R能力!$B$8:$F$558,$D20+1,0)</f>
        <v>215507.00849542601</v>
      </c>
      <c r="Q20" s="3">
        <f>HLOOKUP(Q$5,[1]非R能力!$B$8:$F$558,$D20+1,0)</f>
        <v>114372.35447097827</v>
      </c>
      <c r="R20" s="3">
        <f>HLOOKUP(R$5,[1]非R能力!$B$8:$F$558,$D20+1,0)</f>
        <v>35109.591884710106</v>
      </c>
      <c r="S20" s="3">
        <f>HLOOKUP(S$5,[1]非R能力!$B$8:$F$558,$D20+1,0)</f>
        <v>46259.040423884748</v>
      </c>
      <c r="T20" s="3">
        <f>INDEX([1]非R能力!$H$9:$H$558,D20)</f>
        <v>44097.177600000017</v>
      </c>
      <c r="U20" s="3">
        <f>IF(INDEX([1]非R能力!$FK$9:$FK$558,D20)=0,0,10)</f>
        <v>10</v>
      </c>
      <c r="V20" s="3">
        <f>IF(INDEX([1]非R能力!$FH$9:$FH$558,D20)=0,0,5000)</f>
        <v>5000</v>
      </c>
      <c r="W20" s="3">
        <f>HLOOKUP(W$5,[2]人物技能基础!$O$3:$Q$553,$D20+1,0)</f>
        <v>3.637142857142857</v>
      </c>
      <c r="X20" s="3">
        <f>HLOOKUP(X$5,[2]人物技能基础!$O$3:$Q$553,$D20+1,0)</f>
        <v>2.0186428571428574</v>
      </c>
      <c r="Y20" s="3">
        <f>HLOOKUP(Y$5,[2]人物技能基础!$O$3:$Q$553,$D20+1,0)</f>
        <v>99.964285714285708</v>
      </c>
      <c r="Z20" s="3">
        <f>INT(((P20-AB20)*X20+(Y20+T20))*G20*J20*$D$2)</f>
        <v>4392900</v>
      </c>
      <c r="AA20" s="3">
        <f t="shared" si="3"/>
        <v>117787</v>
      </c>
      <c r="AB20" s="3">
        <f>INT(P20*I20)</f>
        <v>43101</v>
      </c>
      <c r="AC20" s="3">
        <f>INT(K20*S20)</f>
        <v>46259</v>
      </c>
      <c r="AD20" s="3">
        <f>INT(R20/J20)</f>
        <v>50156</v>
      </c>
    </row>
    <row r="21" spans="1:33" x14ac:dyDescent="0.15">
      <c r="A21" s="3" t="s">
        <v>72</v>
      </c>
      <c r="B21" s="3" t="str">
        <f t="shared" si="0"/>
        <v>开光boss</v>
      </c>
      <c r="C21" s="3">
        <v>450</v>
      </c>
      <c r="D21" s="3">
        <v>450</v>
      </c>
      <c r="E21" s="3" t="s">
        <v>25</v>
      </c>
      <c r="F21" s="3" t="s">
        <v>26</v>
      </c>
      <c r="G21" s="3">
        <v>30</v>
      </c>
      <c r="H21" s="3">
        <v>60</v>
      </c>
      <c r="I21" s="3">
        <v>0.2</v>
      </c>
      <c r="J21" s="4">
        <v>0.7</v>
      </c>
      <c r="K21" s="4">
        <v>1</v>
      </c>
      <c r="L21" s="4">
        <v>5</v>
      </c>
      <c r="M21" s="3">
        <v>1</v>
      </c>
      <c r="N21" s="3">
        <v>2</v>
      </c>
      <c r="O21" s="3">
        <f>HLOOKUP(O$5,[1]非R能力!$B$8:$F$558,$D21+1,0)</f>
        <v>1514166.9132028678</v>
      </c>
      <c r="P21" s="3">
        <f>HLOOKUP(P$5,[1]非R能力!$B$8:$F$558,$D21+1,0)</f>
        <v>215507.00849542601</v>
      </c>
      <c r="Q21" s="3">
        <f>HLOOKUP(Q$5,[1]非R能力!$B$8:$F$558,$D21+1,0)</f>
        <v>114372.35447097827</v>
      </c>
      <c r="R21" s="3">
        <f>HLOOKUP(R$5,[1]非R能力!$B$8:$F$558,$D21+1,0)</f>
        <v>35109.591884710106</v>
      </c>
      <c r="S21" s="3">
        <f>HLOOKUP(S$5,[1]非R能力!$B$8:$F$558,$D21+1,0)</f>
        <v>46259.040423884748</v>
      </c>
      <c r="T21" s="3">
        <f>INDEX([1]非R能力!$H$9:$H$558,D21)</f>
        <v>44097.177600000017</v>
      </c>
      <c r="U21" s="3">
        <f>IF(INDEX([1]非R能力!$FK$9:$FK$558,D21)=0,0,10)</f>
        <v>10</v>
      </c>
      <c r="V21" s="3">
        <f>IF(INDEX([1]非R能力!$FH$9:$FH$558,D21)=0,0,5000)</f>
        <v>5000</v>
      </c>
      <c r="W21" s="3">
        <f>HLOOKUP(W$5,[2]人物技能基础!$O$3:$Q$553,$D21+1,0)</f>
        <v>3.637142857142857</v>
      </c>
      <c r="X21" s="3">
        <f>HLOOKUP(X$5,[2]人物技能基础!$O$3:$Q$553,$D21+1,0)</f>
        <v>2.0186428571428574</v>
      </c>
      <c r="Y21" s="3">
        <f>HLOOKUP(Y$5,[2]人物技能基础!$O$3:$Q$553,$D21+1,0)</f>
        <v>99.964285714285708</v>
      </c>
      <c r="Z21" s="3">
        <f t="shared" ref="Z21" si="31">INT(((P21-AB21)*X21+(Y21+T21))*G21*J21*$D$2)</f>
        <v>6589351</v>
      </c>
      <c r="AA21" s="3">
        <f t="shared" si="3"/>
        <v>119619</v>
      </c>
      <c r="AB21" s="3">
        <f t="shared" ref="AB21" si="32">INT(P21*I21)</f>
        <v>43101</v>
      </c>
      <c r="AC21" s="3">
        <f t="shared" ref="AC21" si="33">INT(K21*S21)</f>
        <v>46259</v>
      </c>
      <c r="AD21" s="3">
        <f t="shared" ref="AD21" si="34">INT(R21/J21)</f>
        <v>50156</v>
      </c>
    </row>
    <row r="27" spans="1:33" x14ac:dyDescent="0.15">
      <c r="AB27">
        <v>129871</v>
      </c>
      <c r="AC27">
        <v>3956</v>
      </c>
      <c r="AD27">
        <v>3956</v>
      </c>
      <c r="AE27">
        <v>1412</v>
      </c>
      <c r="AF27">
        <v>1570</v>
      </c>
      <c r="AG27">
        <v>1623</v>
      </c>
    </row>
    <row r="28" spans="1:33" x14ac:dyDescent="0.15">
      <c r="AB28">
        <v>129871</v>
      </c>
      <c r="AC28">
        <v>3956</v>
      </c>
      <c r="AD28">
        <v>3956</v>
      </c>
      <c r="AE28">
        <v>1412</v>
      </c>
      <c r="AF28">
        <v>1570</v>
      </c>
      <c r="AG28">
        <v>1623</v>
      </c>
    </row>
    <row r="29" spans="1:33" x14ac:dyDescent="0.15">
      <c r="AB29">
        <v>194807</v>
      </c>
      <c r="AC29">
        <v>3987</v>
      </c>
      <c r="AD29">
        <v>3987</v>
      </c>
      <c r="AE29">
        <v>1412</v>
      </c>
      <c r="AF29">
        <v>1570</v>
      </c>
      <c r="AG29">
        <v>1623</v>
      </c>
    </row>
    <row r="30" spans="1:33" x14ac:dyDescent="0.15">
      <c r="AB30">
        <v>299775</v>
      </c>
      <c r="AC30">
        <v>8754</v>
      </c>
      <c r="AD30">
        <v>8754</v>
      </c>
      <c r="AE30" s="3">
        <v>3146</v>
      </c>
      <c r="AF30" s="3">
        <v>3241</v>
      </c>
      <c r="AG30" s="3">
        <v>3493</v>
      </c>
    </row>
    <row r="31" spans="1:33" x14ac:dyDescent="0.15">
      <c r="AB31">
        <v>299775</v>
      </c>
      <c r="AC31">
        <v>8754</v>
      </c>
      <c r="AD31">
        <v>8754</v>
      </c>
      <c r="AE31" s="3">
        <v>3146</v>
      </c>
      <c r="AF31" s="3">
        <v>3241</v>
      </c>
      <c r="AG31" s="3">
        <v>3493</v>
      </c>
    </row>
    <row r="32" spans="1:33" x14ac:dyDescent="0.15">
      <c r="AB32">
        <v>299775</v>
      </c>
      <c r="AC32">
        <v>8754</v>
      </c>
      <c r="AD32">
        <v>8754</v>
      </c>
      <c r="AE32">
        <v>3146</v>
      </c>
      <c r="AF32">
        <v>3241</v>
      </c>
      <c r="AG32">
        <v>3493</v>
      </c>
    </row>
    <row r="33" spans="28:33" x14ac:dyDescent="0.15">
      <c r="AB33">
        <v>449663</v>
      </c>
      <c r="AC33">
        <v>8973</v>
      </c>
      <c r="AD33">
        <v>8973</v>
      </c>
      <c r="AE33">
        <v>3146</v>
      </c>
      <c r="AF33">
        <v>3241</v>
      </c>
      <c r="AG33">
        <v>3493</v>
      </c>
    </row>
    <row r="34" spans="28:33" x14ac:dyDescent="0.15">
      <c r="AB34">
        <v>3504840</v>
      </c>
      <c r="AC34">
        <v>98092</v>
      </c>
      <c r="AD34">
        <v>98092</v>
      </c>
      <c r="AE34">
        <v>34629</v>
      </c>
      <c r="AF34">
        <v>38976</v>
      </c>
      <c r="AG34">
        <v>41274</v>
      </c>
    </row>
    <row r="35" spans="28:33" x14ac:dyDescent="0.15">
      <c r="AB35">
        <v>3504840</v>
      </c>
      <c r="AC35">
        <v>98092</v>
      </c>
      <c r="AD35">
        <v>98092</v>
      </c>
      <c r="AE35">
        <v>34629</v>
      </c>
      <c r="AF35">
        <v>38976</v>
      </c>
      <c r="AG35">
        <v>41274</v>
      </c>
    </row>
    <row r="36" spans="28:33" x14ac:dyDescent="0.15">
      <c r="AB36">
        <v>5257261</v>
      </c>
      <c r="AC36">
        <v>99559</v>
      </c>
      <c r="AD36">
        <v>99559</v>
      </c>
      <c r="AE36">
        <v>34629</v>
      </c>
      <c r="AF36">
        <v>38976</v>
      </c>
      <c r="AG36">
        <v>41274</v>
      </c>
    </row>
    <row r="37" spans="28:33" x14ac:dyDescent="0.15">
      <c r="AB37">
        <v>4392900</v>
      </c>
      <c r="AC37">
        <v>117787</v>
      </c>
      <c r="AD37">
        <v>117787</v>
      </c>
      <c r="AE37">
        <v>43101</v>
      </c>
      <c r="AF37">
        <v>46259</v>
      </c>
      <c r="AG37">
        <v>50156</v>
      </c>
    </row>
    <row r="38" spans="28:33" x14ac:dyDescent="0.15">
      <c r="AB38">
        <v>4392900</v>
      </c>
      <c r="AC38">
        <v>117787</v>
      </c>
      <c r="AD38">
        <v>117787</v>
      </c>
      <c r="AE38">
        <v>43101</v>
      </c>
      <c r="AF38">
        <v>46259</v>
      </c>
      <c r="AG38">
        <v>50156</v>
      </c>
    </row>
    <row r="39" spans="28:33" x14ac:dyDescent="0.15">
      <c r="AB39">
        <v>6589351</v>
      </c>
      <c r="AC39">
        <v>119619</v>
      </c>
      <c r="AD39">
        <v>119619</v>
      </c>
      <c r="AE39">
        <v>43101</v>
      </c>
      <c r="AF39">
        <v>46259</v>
      </c>
      <c r="AG39">
        <v>50156</v>
      </c>
    </row>
  </sheetData>
  <mergeCells count="3">
    <mergeCell ref="D4:N4"/>
    <mergeCell ref="O4:Y4"/>
    <mergeCell ref="Z4:AD4"/>
  </mergeCells>
  <phoneticPr fontId="1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90"/>
  <sheetViews>
    <sheetView tabSelected="1" topLeftCell="I1" workbookViewId="0">
      <selection activeCell="P14" sqref="P14"/>
    </sheetView>
  </sheetViews>
  <sheetFormatPr defaultRowHeight="13.5" x14ac:dyDescent="0.15"/>
  <cols>
    <col min="2" max="2" width="16.375" bestFit="1" customWidth="1"/>
  </cols>
  <sheetData>
    <row r="1" spans="1:36" x14ac:dyDescent="0.15">
      <c r="D1" t="s">
        <v>34</v>
      </c>
      <c r="F1" t="s">
        <v>79</v>
      </c>
      <c r="H1" s="5"/>
    </row>
    <row r="2" spans="1:36" x14ac:dyDescent="0.15">
      <c r="D2">
        <v>0.8</v>
      </c>
      <c r="F2">
        <v>0.8</v>
      </c>
    </row>
    <row r="4" spans="1:36" x14ac:dyDescent="0.15">
      <c r="D4" s="11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28</v>
      </c>
      <c r="AA4" s="11"/>
      <c r="AB4" s="11"/>
      <c r="AC4" s="11"/>
      <c r="AD4" s="11"/>
      <c r="AE4" s="1"/>
      <c r="AF4" s="1"/>
      <c r="AG4" s="1"/>
      <c r="AH4" s="1"/>
    </row>
    <row r="5" spans="1:36" x14ac:dyDescent="0.15">
      <c r="A5" s="2" t="s">
        <v>73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36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37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</row>
    <row r="6" spans="1:36" x14ac:dyDescent="0.15">
      <c r="A6" s="3">
        <f>[5]经验副本!$A$19</f>
        <v>75</v>
      </c>
      <c r="B6" s="3" t="str">
        <f>A6&amp;"经验副本"&amp;E6</f>
        <v>75经验副本小怪1</v>
      </c>
      <c r="C6" s="3">
        <f>A6</f>
        <v>75</v>
      </c>
      <c r="D6" s="3">
        <f>C6</f>
        <v>75</v>
      </c>
      <c r="E6" s="3" t="s">
        <v>74</v>
      </c>
      <c r="F6" s="3" t="s">
        <v>26</v>
      </c>
      <c r="G6" s="3">
        <f>[5]经验副本!$AC$19</f>
        <v>1.4548571428571431</v>
      </c>
      <c r="H6" s="3">
        <v>999</v>
      </c>
      <c r="I6" s="3">
        <v>0.1</v>
      </c>
      <c r="J6" s="4">
        <v>0.7</v>
      </c>
      <c r="K6" s="4">
        <v>1</v>
      </c>
      <c r="L6" s="4">
        <v>5</v>
      </c>
      <c r="M6" s="3">
        <v>1</v>
      </c>
      <c r="N6" s="3">
        <v>2</v>
      </c>
      <c r="O6" s="3">
        <f>HLOOKUP(O$5,[1]非R能力!$B$8:$F$558,$D6+1,0)</f>
        <v>14327.039447833249</v>
      </c>
      <c r="P6" s="3">
        <f>HLOOKUP(P$5,[1]非R能力!$B$8:$F$558,$D6+1,0)</f>
        <v>3753.1377164259166</v>
      </c>
      <c r="Q6" s="3">
        <f>HLOOKUP(Q$5,[1]非R能力!$B$8:$F$558,$D6+1,0)</f>
        <v>2064.6859442579944</v>
      </c>
      <c r="R6" s="3">
        <f>HLOOKUP(R$5,[1]非R能力!$B$8:$F$558,$D6+1,0)</f>
        <v>689.07126232868495</v>
      </c>
      <c r="S6" s="3">
        <f>HLOOKUP(S$5,[1]非R能力!$B$8:$F$558,$D6+1,0)</f>
        <v>949.78732413055411</v>
      </c>
      <c r="T6" s="3">
        <f>INDEX([1]非R能力!$H$9:$H$558,D6)</f>
        <v>57.022274799546487</v>
      </c>
      <c r="U6" s="3">
        <f>IF(INDEX([1]非R能力!$FK$9:$FK$558,D6)=0,0,10)</f>
        <v>0</v>
      </c>
      <c r="V6" s="3">
        <f>IF(INDEX([1]非R能力!$FH$9:$FH$558,C6)=0,0,5000)</f>
        <v>0</v>
      </c>
      <c r="W6" s="3">
        <f>HLOOKUP(W$5,[2]人物技能基础!$O$3:$Q$553,$D6+1,0)</f>
        <v>3.637142857142857</v>
      </c>
      <c r="X6" s="3">
        <f>HLOOKUP(X$5,[2]人物技能基础!$O$3:$Q$553,$D6+1,0)</f>
        <v>2.0186428571428574</v>
      </c>
      <c r="Y6" s="3">
        <f>HLOOKUP(Y$5,[2]人物技能基础!$O$3:$Q$553,$D6+1,0)</f>
        <v>99.964285714285708</v>
      </c>
      <c r="Z6" s="3">
        <f>INT(((P6-AB6)*X6+(Y6+T6))*G6*J6*$D$2)</f>
        <v>5683</v>
      </c>
      <c r="AA6" s="3">
        <f>IF(H6=0,IF(U6=0,INT(Q6/5),IF(V6=0,INT(Q6/5),INT((V6/U6)/(1/N6*M6)/L6+Q6))),INT((IF(U6=0,0,V6/U6/(1/N6*M6))+O6/H6)/L6+Q6))</f>
        <v>2067</v>
      </c>
      <c r="AB6" s="3">
        <f>INT(P6*I6)</f>
        <v>375</v>
      </c>
      <c r="AC6" s="3">
        <f>INT(K6*S6)</f>
        <v>949</v>
      </c>
      <c r="AD6" s="3">
        <f>INT(R6/J6)</f>
        <v>984</v>
      </c>
      <c r="AJ6" t="s">
        <v>39</v>
      </c>
    </row>
    <row r="7" spans="1:36" x14ac:dyDescent="0.15">
      <c r="A7" s="3">
        <f>[5]经验副本!$A$19</f>
        <v>75</v>
      </c>
      <c r="B7" s="3" t="str">
        <f t="shared" ref="B7:B70" si="0">A7&amp;"经验副本"&amp;E7</f>
        <v>75经验副本小怪2</v>
      </c>
      <c r="C7" s="3">
        <f t="shared" ref="C7:C70" si="1">A7</f>
        <v>75</v>
      </c>
      <c r="D7" s="3">
        <f t="shared" ref="D7:D68" si="2">C7</f>
        <v>75</v>
      </c>
      <c r="E7" s="3" t="s">
        <v>75</v>
      </c>
      <c r="F7" s="3" t="s">
        <v>26</v>
      </c>
      <c r="G7" s="3">
        <f>[5]经验副本!$AC$20</f>
        <v>1.9398095238095241</v>
      </c>
      <c r="H7" s="3">
        <v>999</v>
      </c>
      <c r="I7" s="3">
        <v>0.1</v>
      </c>
      <c r="J7" s="4">
        <v>0.7</v>
      </c>
      <c r="K7" s="4">
        <v>1</v>
      </c>
      <c r="L7" s="4">
        <v>5</v>
      </c>
      <c r="M7" s="3">
        <v>1</v>
      </c>
      <c r="N7" s="3">
        <v>2</v>
      </c>
      <c r="O7" s="3">
        <f>HLOOKUP(O$5,[1]非R能力!$B$8:$F$558,$D7+1,0)</f>
        <v>14327.039447833249</v>
      </c>
      <c r="P7" s="3">
        <f>HLOOKUP(P$5,[1]非R能力!$B$8:$F$558,$D7+1,0)</f>
        <v>3753.1377164259166</v>
      </c>
      <c r="Q7" s="3">
        <f>HLOOKUP(Q$5,[1]非R能力!$B$8:$F$558,$D7+1,0)</f>
        <v>2064.6859442579944</v>
      </c>
      <c r="R7" s="3">
        <f>HLOOKUP(R$5,[1]非R能力!$B$8:$F$558,$D7+1,0)</f>
        <v>689.07126232868495</v>
      </c>
      <c r="S7" s="3">
        <f>HLOOKUP(S$5,[1]非R能力!$B$8:$F$558,$D7+1,0)</f>
        <v>949.78732413055411</v>
      </c>
      <c r="T7" s="3">
        <f>INDEX([1]非R能力!$H$9:$H$558,D7)</f>
        <v>57.022274799546487</v>
      </c>
      <c r="U7" s="3">
        <f>IF(INDEX([1]非R能力!$FK$9:$FK$558,D7)=0,0,10)</f>
        <v>0</v>
      </c>
      <c r="V7" s="3">
        <f>IF(INDEX([1]非R能力!$FH$9:$FH$558,C7)=0,0,5000)</f>
        <v>0</v>
      </c>
      <c r="W7" s="3">
        <f>HLOOKUP(W$5,[2]人物技能基础!$O$3:$Q$553,$D7+1,0)</f>
        <v>3.637142857142857</v>
      </c>
      <c r="X7" s="3">
        <f>HLOOKUP(X$5,[2]人物技能基础!$O$3:$Q$553,$D7+1,0)</f>
        <v>2.0186428571428574</v>
      </c>
      <c r="Y7" s="3">
        <f>HLOOKUP(Y$5,[2]人物技能基础!$O$3:$Q$553,$D7+1,0)</f>
        <v>99.964285714285708</v>
      </c>
      <c r="Z7" s="3">
        <f t="shared" ref="Z7:Z70" si="3">INT(((P7-AB7)*X7+(Y7+T7))*G7*J7*$D$2)</f>
        <v>7578</v>
      </c>
      <c r="AA7" s="3">
        <f t="shared" ref="AA7:AA70" si="4">IF(H7=0,IF(U7=0,INT(Q7/5),IF(V7=0,INT(Q7/5),INT((V7/U7)/(1/N7*M7)/L7+Q7))),INT((IF(U7=0,0,V7/U7/(1/N7*M7))+O7/H7)/L7+Q7))</f>
        <v>2067</v>
      </c>
      <c r="AB7" s="3">
        <f t="shared" ref="AB7:AB70" si="5">INT(P7*I7)</f>
        <v>375</v>
      </c>
      <c r="AC7" s="3">
        <f t="shared" ref="AC7:AC70" si="6">INT(K7*S7)</f>
        <v>949</v>
      </c>
      <c r="AD7" s="3">
        <f t="shared" ref="AD7:AD70" si="7">INT(R7/J7)</f>
        <v>984</v>
      </c>
    </row>
    <row r="8" spans="1:36" x14ac:dyDescent="0.15">
      <c r="A8" s="3">
        <f>[5]经验副本!$A$19</f>
        <v>75</v>
      </c>
      <c r="B8" s="3" t="str">
        <f t="shared" si="0"/>
        <v>75经验副本小怪3</v>
      </c>
      <c r="C8" s="3">
        <f t="shared" si="1"/>
        <v>75</v>
      </c>
      <c r="D8" s="3">
        <v>75</v>
      </c>
      <c r="E8" s="3" t="s">
        <v>76</v>
      </c>
      <c r="F8" s="3" t="s">
        <v>26</v>
      </c>
      <c r="G8" s="3">
        <f>[5]经验副本!$AC$21</f>
        <v>2.9097142857142861</v>
      </c>
      <c r="H8" s="3">
        <v>999</v>
      </c>
      <c r="I8" s="3">
        <v>0.1</v>
      </c>
      <c r="J8" s="4">
        <v>0.7</v>
      </c>
      <c r="K8" s="4">
        <v>1</v>
      </c>
      <c r="L8" s="4">
        <v>5</v>
      </c>
      <c r="M8" s="3">
        <v>1</v>
      </c>
      <c r="N8" s="3">
        <v>2</v>
      </c>
      <c r="O8" s="3">
        <f>HLOOKUP(O$5,[1]非R能力!$B$8:$F$558,$D8+1,0)</f>
        <v>14327.039447833249</v>
      </c>
      <c r="P8" s="3">
        <f>HLOOKUP(P$5,[1]非R能力!$B$8:$F$558,$D8+1,0)</f>
        <v>3753.1377164259166</v>
      </c>
      <c r="Q8" s="3">
        <f>HLOOKUP(Q$5,[1]非R能力!$B$8:$F$558,$D8+1,0)</f>
        <v>2064.6859442579944</v>
      </c>
      <c r="R8" s="3">
        <f>HLOOKUP(R$5,[1]非R能力!$B$8:$F$558,$D8+1,0)</f>
        <v>689.07126232868495</v>
      </c>
      <c r="S8" s="3">
        <f>HLOOKUP(S$5,[1]非R能力!$B$8:$F$558,$D8+1,0)</f>
        <v>949.78732413055411</v>
      </c>
      <c r="T8" s="3">
        <f>INDEX([1]非R能力!$H$9:$H$558,D8)</f>
        <v>57.022274799546487</v>
      </c>
      <c r="U8" s="3">
        <f>IF(INDEX([1]非R能力!$FK$9:$FK$558,D8)=0,0,10)</f>
        <v>0</v>
      </c>
      <c r="V8" s="3">
        <f>IF(INDEX([1]非R能力!$FH$9:$FH$558,C8)=0,0,5000)</f>
        <v>0</v>
      </c>
      <c r="W8" s="3">
        <f>HLOOKUP(W$5,[2]人物技能基础!$O$3:$Q$553,$D8+1,0)</f>
        <v>3.637142857142857</v>
      </c>
      <c r="X8" s="3">
        <f>HLOOKUP(X$5,[2]人物技能基础!$O$3:$Q$553,$D8+1,0)</f>
        <v>2.0186428571428574</v>
      </c>
      <c r="Y8" s="3">
        <f>HLOOKUP(Y$5,[2]人物技能基础!$O$3:$Q$553,$D8+1,0)</f>
        <v>99.964285714285708</v>
      </c>
      <c r="Z8" s="3">
        <f t="shared" si="3"/>
        <v>11367</v>
      </c>
      <c r="AA8" s="3">
        <f t="shared" si="4"/>
        <v>2067</v>
      </c>
      <c r="AB8" s="3">
        <f t="shared" si="5"/>
        <v>375</v>
      </c>
      <c r="AC8" s="3">
        <f t="shared" si="6"/>
        <v>949</v>
      </c>
      <c r="AD8" s="3">
        <f t="shared" si="7"/>
        <v>984</v>
      </c>
    </row>
    <row r="9" spans="1:36" x14ac:dyDescent="0.15">
      <c r="A9" s="3">
        <f>[5]经验副本!$A$19</f>
        <v>75</v>
      </c>
      <c r="B9" s="3" t="str">
        <f t="shared" si="0"/>
        <v>75经验副本小怪4</v>
      </c>
      <c r="C9" s="3">
        <f t="shared" si="1"/>
        <v>75</v>
      </c>
      <c r="D9" s="3">
        <v>85</v>
      </c>
      <c r="E9" s="3" t="s">
        <v>77</v>
      </c>
      <c r="F9" s="3" t="s">
        <v>26</v>
      </c>
      <c r="G9" s="3">
        <f>[5]经验副本!$AC$22</f>
        <v>9.6990476190476187</v>
      </c>
      <c r="H9" s="3">
        <v>999</v>
      </c>
      <c r="I9" s="3">
        <v>0.1</v>
      </c>
      <c r="J9" s="4">
        <v>0.7</v>
      </c>
      <c r="K9" s="4">
        <v>1</v>
      </c>
      <c r="L9" s="4">
        <v>5</v>
      </c>
      <c r="M9" s="3">
        <v>1</v>
      </c>
      <c r="N9" s="3">
        <v>2</v>
      </c>
      <c r="O9" s="3">
        <f>HLOOKUP(O$5,[1]非R能力!$B$8:$F$558,$D9+1,0)</f>
        <v>23084.677057291487</v>
      </c>
      <c r="P9" s="3">
        <f>HLOOKUP(P$5,[1]非R能力!$B$8:$F$558,$D9+1,0)</f>
        <v>5832.4080545003962</v>
      </c>
      <c r="Q9" s="3">
        <f>HLOOKUP(Q$5,[1]非R能力!$B$8:$F$558,$D9+1,0)</f>
        <v>3127.3317779352992</v>
      </c>
      <c r="R9" s="3">
        <f>HLOOKUP(R$5,[1]非R能力!$B$8:$F$558,$D9+1,0)</f>
        <v>960.20929288830189</v>
      </c>
      <c r="S9" s="3">
        <f>HLOOKUP(S$5,[1]非R能力!$B$8:$F$558,$D9+1,0)</f>
        <v>1345.3544864774231</v>
      </c>
      <c r="T9" s="3">
        <f>INDEX([1]非R能力!$H$9:$H$558,D9)</f>
        <v>85.690488495769429</v>
      </c>
      <c r="U9" s="3">
        <f>IF(INDEX([1]非R能力!$FK$9:$FK$558,D9)=0,0,10)</f>
        <v>10</v>
      </c>
      <c r="V9" s="3">
        <f>IF(INDEX([1]非R能力!$FH$9:$FH$558,C9)=0,0,5000)</f>
        <v>0</v>
      </c>
      <c r="W9" s="3">
        <f>HLOOKUP(W$5,[2]人物技能基础!$O$3:$Q$553,$D9+1,0)</f>
        <v>3.637142857142857</v>
      </c>
      <c r="X9" s="3">
        <f>HLOOKUP(X$5,[2]人物技能基础!$O$3:$Q$553,$D9+1,0)</f>
        <v>2.0186428571428574</v>
      </c>
      <c r="Y9" s="3">
        <f>HLOOKUP(Y$5,[2]人物技能基础!$O$3:$Q$553,$D9+1,0)</f>
        <v>99.964285714285708</v>
      </c>
      <c r="Z9" s="3">
        <f t="shared" si="3"/>
        <v>58563</v>
      </c>
      <c r="AA9" s="3">
        <f t="shared" si="4"/>
        <v>3131</v>
      </c>
      <c r="AB9" s="3">
        <f t="shared" si="5"/>
        <v>583</v>
      </c>
      <c r="AC9" s="3">
        <f t="shared" si="6"/>
        <v>1345</v>
      </c>
      <c r="AD9" s="3">
        <f t="shared" si="7"/>
        <v>1371</v>
      </c>
    </row>
    <row r="10" spans="1:36" x14ac:dyDescent="0.15">
      <c r="A10" s="3">
        <f>[5]经验副本!$A$19</f>
        <v>75</v>
      </c>
      <c r="B10" s="3" t="str">
        <f t="shared" si="0"/>
        <v>75经验副本小怪5</v>
      </c>
      <c r="C10" s="3">
        <f t="shared" si="1"/>
        <v>75</v>
      </c>
      <c r="D10" s="3">
        <v>100</v>
      </c>
      <c r="E10" s="3" t="s">
        <v>78</v>
      </c>
      <c r="F10" s="3" t="s">
        <v>26</v>
      </c>
      <c r="G10" s="3">
        <f>[5]经验副本!$AC$23</f>
        <v>10</v>
      </c>
      <c r="H10" s="3">
        <v>999</v>
      </c>
      <c r="I10" s="3">
        <v>0.1</v>
      </c>
      <c r="J10" s="4">
        <v>0.7</v>
      </c>
      <c r="K10" s="4">
        <v>1</v>
      </c>
      <c r="L10" s="4">
        <v>5</v>
      </c>
      <c r="M10" s="3">
        <v>1</v>
      </c>
      <c r="N10" s="3">
        <v>2</v>
      </c>
      <c r="O10" s="3">
        <f>HLOOKUP(O$5,[1]非R能力!$B$8:$F$558,$D10+1,0)</f>
        <v>32616.891021232877</v>
      </c>
      <c r="P10" s="3">
        <f>HLOOKUP(P$5,[1]非R能力!$B$8:$F$558,$D10+1,0)</f>
        <v>8172.6717767734481</v>
      </c>
      <c r="Q10" s="3">
        <f>HLOOKUP(Q$5,[1]非R能力!$B$8:$F$558,$D10+1,0)</f>
        <v>4502.834949220266</v>
      </c>
      <c r="R10" s="3">
        <f>HLOOKUP(R$5,[1]非R能力!$B$8:$F$558,$D10+1,0)</f>
        <v>1321.5881384266886</v>
      </c>
      <c r="S10" s="3">
        <f>HLOOKUP(S$5,[1]非R能力!$B$8:$F$558,$D10+1,0)</f>
        <v>1815.0807991849581</v>
      </c>
      <c r="T10" s="3">
        <f>INDEX([1]非R能力!$H$9:$H$558,D10)</f>
        <v>114.46456506321701</v>
      </c>
      <c r="U10" s="3">
        <f>IF(INDEX([1]非R能力!$FK$9:$FK$558,D10)=0,0,10)</f>
        <v>10</v>
      </c>
      <c r="V10" s="3">
        <f>IF(INDEX([1]非R能力!$FH$9:$FH$558,C10)=0,0,5000)</f>
        <v>0</v>
      </c>
      <c r="W10" s="3">
        <f>HLOOKUP(W$5,[2]人物技能基础!$O$3:$Q$553,$D10+1,0)</f>
        <v>3.637142857142857</v>
      </c>
      <c r="X10" s="3">
        <f>HLOOKUP(X$5,[2]人物技能基础!$O$3:$Q$553,$D10+1,0)</f>
        <v>2.0186428571428574</v>
      </c>
      <c r="Y10" s="3">
        <f>HLOOKUP(Y$5,[2]人物技能基础!$O$3:$Q$553,$D10+1,0)</f>
        <v>99.964285714285708</v>
      </c>
      <c r="Z10" s="3">
        <f t="shared" si="3"/>
        <v>84352</v>
      </c>
      <c r="AA10" s="3">
        <f t="shared" si="4"/>
        <v>4509</v>
      </c>
      <c r="AB10" s="3">
        <f t="shared" si="5"/>
        <v>817</v>
      </c>
      <c r="AC10" s="3">
        <f t="shared" si="6"/>
        <v>1815</v>
      </c>
      <c r="AD10" s="3">
        <f t="shared" si="7"/>
        <v>1887</v>
      </c>
    </row>
    <row r="11" spans="1:36" x14ac:dyDescent="0.15">
      <c r="A11" s="3">
        <f>[5]经验副本!$A$20</f>
        <v>150</v>
      </c>
      <c r="B11" s="3" t="str">
        <f t="shared" si="0"/>
        <v>150经验副本小怪1</v>
      </c>
      <c r="C11" s="3">
        <f t="shared" si="1"/>
        <v>150</v>
      </c>
      <c r="D11" s="3">
        <f t="shared" si="2"/>
        <v>150</v>
      </c>
      <c r="E11" s="3" t="s">
        <v>74</v>
      </c>
      <c r="F11" s="3" t="s">
        <v>26</v>
      </c>
      <c r="G11" s="3">
        <f>[5]经验副本!$AC$19</f>
        <v>1.4548571428571431</v>
      </c>
      <c r="H11" s="3">
        <v>999</v>
      </c>
      <c r="I11" s="3">
        <v>0.1</v>
      </c>
      <c r="J11" s="4">
        <v>0.7</v>
      </c>
      <c r="K11" s="4">
        <v>1</v>
      </c>
      <c r="L11" s="4">
        <v>5</v>
      </c>
      <c r="M11" s="3">
        <v>1</v>
      </c>
      <c r="N11" s="3">
        <v>2</v>
      </c>
      <c r="O11" s="3">
        <f>HLOOKUP(O$5,[1]非R能力!$B$8:$F$558,$D11+1,0)</f>
        <v>67988.499576821516</v>
      </c>
      <c r="P11" s="3">
        <f>HLOOKUP(P$5,[1]非R能力!$B$8:$F$558,$D11+1,0)</f>
        <v>16976.516464982211</v>
      </c>
      <c r="Q11" s="3">
        <f>HLOOKUP(Q$5,[1]非R能力!$B$8:$F$558,$D11+1,0)</f>
        <v>9393.373106521587</v>
      </c>
      <c r="R11" s="3">
        <f>HLOOKUP(R$5,[1]非R能力!$B$8:$F$558,$D11+1,0)</f>
        <v>2669.1466946892438</v>
      </c>
      <c r="S11" s="3">
        <f>HLOOKUP(S$5,[1]非R能力!$B$8:$F$558,$D11+1,0)</f>
        <v>3489.9945989547696</v>
      </c>
      <c r="T11" s="3">
        <f>INDEX([1]非R能力!$H$9:$H$558,D11)</f>
        <v>1997.1478221968011</v>
      </c>
      <c r="U11" s="3">
        <f>IF(INDEX([1]非R能力!$FK$9:$FK$558,D11)=0,0,10)</f>
        <v>10</v>
      </c>
      <c r="V11" s="3">
        <f>IF(INDEX([1]非R能力!$FH$9:$FH$558,C11)=0,0,5000)</f>
        <v>5000</v>
      </c>
      <c r="W11" s="3">
        <f>HLOOKUP(W$5,[2]人物技能基础!$O$3:$Q$553,$D11+1,0)</f>
        <v>3.637142857142857</v>
      </c>
      <c r="X11" s="3">
        <f>HLOOKUP(X$5,[2]人物技能基础!$O$3:$Q$553,$D11+1,0)</f>
        <v>2.0186428571428574</v>
      </c>
      <c r="Y11" s="3">
        <f>HLOOKUP(Y$5,[2]人物技能基础!$O$3:$Q$553,$D11+1,0)</f>
        <v>99.964285714285708</v>
      </c>
      <c r="Z11" s="3">
        <f t="shared" si="3"/>
        <v>26837</v>
      </c>
      <c r="AA11" s="3">
        <f t="shared" si="4"/>
        <v>9606</v>
      </c>
      <c r="AB11" s="3">
        <f t="shared" si="5"/>
        <v>1697</v>
      </c>
      <c r="AC11" s="3">
        <f t="shared" si="6"/>
        <v>3489</v>
      </c>
      <c r="AD11" s="3">
        <f t="shared" si="7"/>
        <v>3813</v>
      </c>
    </row>
    <row r="12" spans="1:36" x14ac:dyDescent="0.15">
      <c r="A12" s="3">
        <f>[5]经验副本!$A$20</f>
        <v>150</v>
      </c>
      <c r="B12" s="3" t="str">
        <f t="shared" si="0"/>
        <v>150经验副本小怪2</v>
      </c>
      <c r="C12" s="3">
        <f t="shared" si="1"/>
        <v>150</v>
      </c>
      <c r="D12" s="3">
        <f t="shared" si="2"/>
        <v>150</v>
      </c>
      <c r="E12" s="3" t="s">
        <v>75</v>
      </c>
      <c r="F12" s="3" t="s">
        <v>26</v>
      </c>
      <c r="G12" s="3">
        <f>[5]经验副本!$AC$20</f>
        <v>1.9398095238095241</v>
      </c>
      <c r="H12" s="3">
        <v>999</v>
      </c>
      <c r="I12" s="3">
        <v>0.1</v>
      </c>
      <c r="J12" s="4">
        <v>0.7</v>
      </c>
      <c r="K12" s="4">
        <v>1</v>
      </c>
      <c r="L12" s="4">
        <v>5</v>
      </c>
      <c r="M12" s="3">
        <v>1</v>
      </c>
      <c r="N12" s="3">
        <v>2</v>
      </c>
      <c r="O12" s="3">
        <f>HLOOKUP(O$5,[1]非R能力!$B$8:$F$558,$D12+1,0)</f>
        <v>67988.499576821516</v>
      </c>
      <c r="P12" s="3">
        <f>HLOOKUP(P$5,[1]非R能力!$B$8:$F$558,$D12+1,0)</f>
        <v>16976.516464982211</v>
      </c>
      <c r="Q12" s="3">
        <f>HLOOKUP(Q$5,[1]非R能力!$B$8:$F$558,$D12+1,0)</f>
        <v>9393.373106521587</v>
      </c>
      <c r="R12" s="3">
        <f>HLOOKUP(R$5,[1]非R能力!$B$8:$F$558,$D12+1,0)</f>
        <v>2669.1466946892438</v>
      </c>
      <c r="S12" s="3">
        <f>HLOOKUP(S$5,[1]非R能力!$B$8:$F$558,$D12+1,0)</f>
        <v>3489.9945989547696</v>
      </c>
      <c r="T12" s="3">
        <f>INDEX([1]非R能力!$H$9:$H$558,D12)</f>
        <v>1997.1478221968011</v>
      </c>
      <c r="U12" s="3">
        <f>IF(INDEX([1]非R能力!$FK$9:$FK$558,D12)=0,0,10)</f>
        <v>10</v>
      </c>
      <c r="V12" s="3">
        <f>IF(INDEX([1]非R能力!$FH$9:$FH$558,C12)=0,0,5000)</f>
        <v>5000</v>
      </c>
      <c r="W12" s="3">
        <f>HLOOKUP(W$5,[2]人物技能基础!$O$3:$Q$553,$D12+1,0)</f>
        <v>3.637142857142857</v>
      </c>
      <c r="X12" s="3">
        <f>HLOOKUP(X$5,[2]人物技能基础!$O$3:$Q$553,$D12+1,0)</f>
        <v>2.0186428571428574</v>
      </c>
      <c r="Y12" s="3">
        <f>HLOOKUP(Y$5,[2]人物技能基础!$O$3:$Q$553,$D12+1,0)</f>
        <v>99.964285714285708</v>
      </c>
      <c r="Z12" s="3">
        <f t="shared" si="3"/>
        <v>35783</v>
      </c>
      <c r="AA12" s="3">
        <f t="shared" si="4"/>
        <v>9606</v>
      </c>
      <c r="AB12" s="3">
        <f t="shared" si="5"/>
        <v>1697</v>
      </c>
      <c r="AC12" s="3">
        <f t="shared" si="6"/>
        <v>3489</v>
      </c>
      <c r="AD12" s="3">
        <f t="shared" si="7"/>
        <v>3813</v>
      </c>
    </row>
    <row r="13" spans="1:36" x14ac:dyDescent="0.15">
      <c r="A13" s="3">
        <f>[5]经验副本!$A$20</f>
        <v>150</v>
      </c>
      <c r="B13" s="3" t="str">
        <f t="shared" si="0"/>
        <v>150经验副本小怪3</v>
      </c>
      <c r="C13" s="3">
        <f t="shared" si="1"/>
        <v>150</v>
      </c>
      <c r="D13" s="3">
        <f t="shared" si="2"/>
        <v>150</v>
      </c>
      <c r="E13" s="3" t="s">
        <v>76</v>
      </c>
      <c r="F13" s="3" t="s">
        <v>26</v>
      </c>
      <c r="G13" s="3">
        <f>[5]经验副本!$AC$21</f>
        <v>2.9097142857142861</v>
      </c>
      <c r="H13" s="3">
        <v>999</v>
      </c>
      <c r="I13" s="3">
        <v>0.1</v>
      </c>
      <c r="J13" s="4">
        <v>0.7</v>
      </c>
      <c r="K13" s="4">
        <v>1</v>
      </c>
      <c r="L13" s="4">
        <v>5</v>
      </c>
      <c r="M13" s="3">
        <v>1</v>
      </c>
      <c r="N13" s="3">
        <v>2</v>
      </c>
      <c r="O13" s="3">
        <f>HLOOKUP(O$5,[1]非R能力!$B$8:$F$558,$D13+1,0)</f>
        <v>67988.499576821516</v>
      </c>
      <c r="P13" s="3">
        <f>HLOOKUP(P$5,[1]非R能力!$B$8:$F$558,$D13+1,0)</f>
        <v>16976.516464982211</v>
      </c>
      <c r="Q13" s="3">
        <f>HLOOKUP(Q$5,[1]非R能力!$B$8:$F$558,$D13+1,0)</f>
        <v>9393.373106521587</v>
      </c>
      <c r="R13" s="3">
        <f>HLOOKUP(R$5,[1]非R能力!$B$8:$F$558,$D13+1,0)</f>
        <v>2669.1466946892438</v>
      </c>
      <c r="S13" s="3">
        <f>HLOOKUP(S$5,[1]非R能力!$B$8:$F$558,$D13+1,0)</f>
        <v>3489.9945989547696</v>
      </c>
      <c r="T13" s="3">
        <f>INDEX([1]非R能力!$H$9:$H$558,D13)</f>
        <v>1997.1478221968011</v>
      </c>
      <c r="U13" s="3">
        <f>IF(INDEX([1]非R能力!$FK$9:$FK$558,D13)=0,0,10)</f>
        <v>10</v>
      </c>
      <c r="V13" s="3">
        <f>IF(INDEX([1]非R能力!$FH$9:$FH$558,C13)=0,0,5000)</f>
        <v>5000</v>
      </c>
      <c r="W13" s="3">
        <f>HLOOKUP(W$5,[2]人物技能基础!$O$3:$Q$553,$D13+1,0)</f>
        <v>3.637142857142857</v>
      </c>
      <c r="X13" s="3">
        <f>HLOOKUP(X$5,[2]人物技能基础!$O$3:$Q$553,$D13+1,0)</f>
        <v>2.0186428571428574</v>
      </c>
      <c r="Y13" s="3">
        <f>HLOOKUP(Y$5,[2]人物技能基础!$O$3:$Q$553,$D13+1,0)</f>
        <v>99.964285714285708</v>
      </c>
      <c r="Z13" s="3">
        <f t="shared" si="3"/>
        <v>53675</v>
      </c>
      <c r="AA13" s="3">
        <f t="shared" si="4"/>
        <v>9606</v>
      </c>
      <c r="AB13" s="3">
        <f t="shared" si="5"/>
        <v>1697</v>
      </c>
      <c r="AC13" s="3">
        <f t="shared" si="6"/>
        <v>3489</v>
      </c>
      <c r="AD13" s="3">
        <f t="shared" si="7"/>
        <v>3813</v>
      </c>
    </row>
    <row r="14" spans="1:36" x14ac:dyDescent="0.15">
      <c r="A14" s="3">
        <f>[5]经验副本!$A$20</f>
        <v>150</v>
      </c>
      <c r="B14" s="3" t="str">
        <f t="shared" si="0"/>
        <v>150经验副本小怪4</v>
      </c>
      <c r="C14" s="3">
        <f t="shared" si="1"/>
        <v>150</v>
      </c>
      <c r="D14" s="3">
        <v>160</v>
      </c>
      <c r="E14" s="3" t="s">
        <v>77</v>
      </c>
      <c r="F14" s="3" t="s">
        <v>26</v>
      </c>
      <c r="G14" s="3">
        <f>[5]经验副本!$AC$22</f>
        <v>9.6990476190476187</v>
      </c>
      <c r="H14" s="3">
        <v>999</v>
      </c>
      <c r="I14" s="3">
        <v>0.1</v>
      </c>
      <c r="J14" s="4">
        <v>0.7</v>
      </c>
      <c r="K14" s="4">
        <v>1</v>
      </c>
      <c r="L14" s="4">
        <v>5</v>
      </c>
      <c r="M14" s="3">
        <v>1</v>
      </c>
      <c r="N14" s="3">
        <v>2</v>
      </c>
      <c r="O14" s="3">
        <f>HLOOKUP(O$5,[1]非R能力!$B$8:$F$558,$D14+1,0)</f>
        <v>74174.821583219484</v>
      </c>
      <c r="P14" s="3">
        <f>HLOOKUP(P$5,[1]非R能力!$B$8:$F$558,$D14+1,0)</f>
        <v>18226.871220612695</v>
      </c>
      <c r="Q14" s="3">
        <f>HLOOKUP(Q$5,[1]非R能力!$B$8:$F$558,$D14+1,0)</f>
        <v>10082.833345373519</v>
      </c>
      <c r="R14" s="3">
        <f>HLOOKUP(R$5,[1]非R能力!$B$8:$F$558,$D14+1,0)</f>
        <v>2884.5168841437758</v>
      </c>
      <c r="S14" s="3">
        <f>HLOOKUP(S$5,[1]非R能力!$B$8:$F$558,$D14+1,0)</f>
        <v>3727.5390805735778</v>
      </c>
      <c r="T14" s="3">
        <f>INDEX([1]非R能力!$H$9:$H$558,D14)</f>
        <v>2806.3157153042121</v>
      </c>
      <c r="U14" s="3">
        <f>IF(INDEX([1]非R能力!$FK$9:$FK$558,D14)=0,0,10)</f>
        <v>10</v>
      </c>
      <c r="V14" s="3">
        <f>IF(INDEX([1]非R能力!$FH$9:$FH$558,C14)=0,0,5000)</f>
        <v>5000</v>
      </c>
      <c r="W14" s="3">
        <f>HLOOKUP(W$5,[2]人物技能基础!$O$3:$Q$553,$D14+1,0)</f>
        <v>3.637142857142857</v>
      </c>
      <c r="X14" s="3">
        <f>HLOOKUP(X$5,[2]人物技能基础!$O$3:$Q$553,$D14+1,0)</f>
        <v>2.0186428571428574</v>
      </c>
      <c r="Y14" s="3">
        <f>HLOOKUP(Y$5,[2]人物技能基础!$O$3:$Q$553,$D14+1,0)</f>
        <v>99.964285714285708</v>
      </c>
      <c r="Z14" s="3">
        <f t="shared" si="3"/>
        <v>195651</v>
      </c>
      <c r="AA14" s="3">
        <f t="shared" si="4"/>
        <v>10297</v>
      </c>
      <c r="AB14" s="3">
        <f t="shared" si="5"/>
        <v>1822</v>
      </c>
      <c r="AC14" s="3">
        <f t="shared" si="6"/>
        <v>3727</v>
      </c>
      <c r="AD14" s="3">
        <f t="shared" si="7"/>
        <v>4120</v>
      </c>
    </row>
    <row r="15" spans="1:36" x14ac:dyDescent="0.15">
      <c r="A15" s="3">
        <f>[5]经验副本!$A$20</f>
        <v>150</v>
      </c>
      <c r="B15" s="3" t="str">
        <f t="shared" si="0"/>
        <v>150经验副本小怪5</v>
      </c>
      <c r="C15" s="3">
        <f t="shared" si="1"/>
        <v>150</v>
      </c>
      <c r="D15" s="3">
        <v>175</v>
      </c>
      <c r="E15" s="3" t="s">
        <v>78</v>
      </c>
      <c r="F15" s="3" t="s">
        <v>26</v>
      </c>
      <c r="G15" s="3">
        <f>[5]经验副本!$AC$23</f>
        <v>10</v>
      </c>
      <c r="H15" s="3">
        <v>999</v>
      </c>
      <c r="I15" s="3">
        <v>0.1</v>
      </c>
      <c r="J15" s="4">
        <v>0.7</v>
      </c>
      <c r="K15" s="4">
        <v>1</v>
      </c>
      <c r="L15" s="4">
        <v>5</v>
      </c>
      <c r="M15" s="3">
        <v>1</v>
      </c>
      <c r="N15" s="3">
        <v>2</v>
      </c>
      <c r="O15" s="3">
        <f>HLOOKUP(O$5,[1]非R能力!$B$8:$F$558,$D15+1,0)</f>
        <v>82518.596550714195</v>
      </c>
      <c r="P15" s="3">
        <f>HLOOKUP(P$5,[1]非R能力!$B$8:$F$558,$D15+1,0)</f>
        <v>19313.859023586218</v>
      </c>
      <c r="Q15" s="3">
        <f>HLOOKUP(Q$5,[1]非R能力!$B$8:$F$558,$D15+1,0)</f>
        <v>10564.161821841652</v>
      </c>
      <c r="R15" s="3">
        <f>HLOOKUP(R$5,[1]非R能力!$B$8:$F$558,$D15+1,0)</f>
        <v>3084.7144729099359</v>
      </c>
      <c r="S15" s="3">
        <f>HLOOKUP(S$5,[1]非R能力!$B$8:$F$558,$D15+1,0)</f>
        <v>3840.0944906791879</v>
      </c>
      <c r="T15" s="3">
        <f>INDEX([1]非R能力!$H$9:$H$558,D15)</f>
        <v>4208.9308557885388</v>
      </c>
      <c r="U15" s="3">
        <f>IF(INDEX([1]非R能力!$FK$9:$FK$558,D15)=0,0,10)</f>
        <v>10</v>
      </c>
      <c r="V15" s="3">
        <f>IF(INDEX([1]非R能力!$FH$9:$FH$558,C15)=0,0,5000)</f>
        <v>5000</v>
      </c>
      <c r="W15" s="3">
        <f>HLOOKUP(W$5,[2]人物技能基础!$O$3:$Q$553,$D15+1,0)</f>
        <v>3.637142857142857</v>
      </c>
      <c r="X15" s="3">
        <f>HLOOKUP(X$5,[2]人物技能基础!$O$3:$Q$553,$D15+1,0)</f>
        <v>2.0186428571428574</v>
      </c>
      <c r="Y15" s="3">
        <f>HLOOKUP(Y$5,[2]人物技能基础!$O$3:$Q$553,$D15+1,0)</f>
        <v>99.964285714285708</v>
      </c>
      <c r="Z15" s="3">
        <f t="shared" si="3"/>
        <v>220632</v>
      </c>
      <c r="AA15" s="3">
        <f t="shared" si="4"/>
        <v>10780</v>
      </c>
      <c r="AB15" s="3">
        <f t="shared" si="5"/>
        <v>1931</v>
      </c>
      <c r="AC15" s="3">
        <f t="shared" si="6"/>
        <v>3840</v>
      </c>
      <c r="AD15" s="3">
        <f t="shared" si="7"/>
        <v>4406</v>
      </c>
    </row>
    <row r="16" spans="1:36" x14ac:dyDescent="0.15">
      <c r="A16" s="3">
        <f>[5]经验副本!$A$21</f>
        <v>200</v>
      </c>
      <c r="B16" s="3" t="str">
        <f t="shared" si="0"/>
        <v>200经验副本小怪1</v>
      </c>
      <c r="C16" s="3">
        <f t="shared" si="1"/>
        <v>200</v>
      </c>
      <c r="D16" s="3">
        <f t="shared" si="2"/>
        <v>200</v>
      </c>
      <c r="E16" s="3" t="s">
        <v>74</v>
      </c>
      <c r="F16" s="3" t="s">
        <v>26</v>
      </c>
      <c r="G16" s="3">
        <f>[5]经验副本!$AC$19</f>
        <v>1.4548571428571431</v>
      </c>
      <c r="H16" s="3">
        <v>999</v>
      </c>
      <c r="I16" s="3">
        <v>0.1</v>
      </c>
      <c r="J16" s="4">
        <v>0.7</v>
      </c>
      <c r="K16" s="4">
        <v>1</v>
      </c>
      <c r="L16" s="4">
        <v>5</v>
      </c>
      <c r="M16" s="3">
        <v>1</v>
      </c>
      <c r="N16" s="3">
        <v>2</v>
      </c>
      <c r="O16" s="3">
        <f>HLOOKUP(O$5,[1]非R能力!$B$8:$F$558,$D16+1,0)</f>
        <v>107784.87049890669</v>
      </c>
      <c r="P16" s="3">
        <f>HLOOKUP(P$5,[1]非R能力!$B$8:$F$558,$D16+1,0)</f>
        <v>22104.516605645069</v>
      </c>
      <c r="Q16" s="3">
        <f>HLOOKUP(Q$5,[1]非R能力!$B$8:$F$558,$D16+1,0)</f>
        <v>11799.062441860111</v>
      </c>
      <c r="R16" s="3">
        <f>HLOOKUP(R$5,[1]非R能力!$B$8:$F$558,$D16+1,0)</f>
        <v>3946.3154048176193</v>
      </c>
      <c r="S16" s="3">
        <f>HLOOKUP(S$5,[1]非R能力!$B$8:$F$558,$D16+1,0)</f>
        <v>4776.8845384653532</v>
      </c>
      <c r="T16" s="3">
        <f>INDEX([1]非R能力!$H$9:$H$558,D16)</f>
        <v>7164.8291421138556</v>
      </c>
      <c r="U16" s="3">
        <f>IF(INDEX([1]非R能力!$FK$9:$FK$558,D16)=0,0,10)</f>
        <v>10</v>
      </c>
      <c r="V16" s="3">
        <f>IF(INDEX([1]非R能力!$FH$9:$FH$558,C16)=0,0,5000)</f>
        <v>5000</v>
      </c>
      <c r="W16" s="3">
        <f>HLOOKUP(W$5,[2]人物技能基础!$O$3:$Q$553,$D16+1,0)</f>
        <v>3.637142857142857</v>
      </c>
      <c r="X16" s="3">
        <f>HLOOKUP(X$5,[2]人物技能基础!$O$3:$Q$553,$D16+1,0)</f>
        <v>2.0186428571428574</v>
      </c>
      <c r="Y16" s="3">
        <f>HLOOKUP(Y$5,[2]人物技能基础!$O$3:$Q$553,$D16+1,0)</f>
        <v>99.964285714285708</v>
      </c>
      <c r="Z16" s="3">
        <f t="shared" si="3"/>
        <v>38637</v>
      </c>
      <c r="AA16" s="3">
        <f t="shared" si="4"/>
        <v>12020</v>
      </c>
      <c r="AB16" s="3">
        <f t="shared" si="5"/>
        <v>2210</v>
      </c>
      <c r="AC16" s="3">
        <f t="shared" si="6"/>
        <v>4776</v>
      </c>
      <c r="AD16" s="3">
        <f t="shared" si="7"/>
        <v>5637</v>
      </c>
    </row>
    <row r="17" spans="1:30" x14ac:dyDescent="0.15">
      <c r="A17" s="3">
        <f>[5]经验副本!$A$21</f>
        <v>200</v>
      </c>
      <c r="B17" s="3" t="str">
        <f t="shared" si="0"/>
        <v>200经验副本小怪2</v>
      </c>
      <c r="C17" s="3">
        <f t="shared" si="1"/>
        <v>200</v>
      </c>
      <c r="D17" s="3">
        <f t="shared" si="2"/>
        <v>200</v>
      </c>
      <c r="E17" s="3" t="s">
        <v>75</v>
      </c>
      <c r="F17" s="3" t="s">
        <v>26</v>
      </c>
      <c r="G17" s="3">
        <f>[5]经验副本!$AC$20</f>
        <v>1.9398095238095241</v>
      </c>
      <c r="H17" s="3">
        <v>999</v>
      </c>
      <c r="I17" s="3">
        <v>0.1</v>
      </c>
      <c r="J17" s="4">
        <v>0.7</v>
      </c>
      <c r="K17" s="4">
        <v>1</v>
      </c>
      <c r="L17" s="4">
        <v>5</v>
      </c>
      <c r="M17" s="3">
        <v>1</v>
      </c>
      <c r="N17" s="3">
        <v>2</v>
      </c>
      <c r="O17" s="3">
        <f>HLOOKUP(O$5,[1]非R能力!$B$8:$F$558,$D17+1,0)</f>
        <v>107784.87049890669</v>
      </c>
      <c r="P17" s="3">
        <f>HLOOKUP(P$5,[1]非R能力!$B$8:$F$558,$D17+1,0)</f>
        <v>22104.516605645069</v>
      </c>
      <c r="Q17" s="3">
        <f>HLOOKUP(Q$5,[1]非R能力!$B$8:$F$558,$D17+1,0)</f>
        <v>11799.062441860111</v>
      </c>
      <c r="R17" s="3">
        <f>HLOOKUP(R$5,[1]非R能力!$B$8:$F$558,$D17+1,0)</f>
        <v>3946.3154048176193</v>
      </c>
      <c r="S17" s="3">
        <f>HLOOKUP(S$5,[1]非R能力!$B$8:$F$558,$D17+1,0)</f>
        <v>4776.8845384653532</v>
      </c>
      <c r="T17" s="3">
        <f>INDEX([1]非R能力!$H$9:$H$558,D17)</f>
        <v>7164.8291421138556</v>
      </c>
      <c r="U17" s="3">
        <f>IF(INDEX([1]非R能力!$FK$9:$FK$558,D17)=0,0,10)</f>
        <v>10</v>
      </c>
      <c r="V17" s="3">
        <f>IF(INDEX([1]非R能力!$FH$9:$FH$558,C17)=0,0,5000)</f>
        <v>5000</v>
      </c>
      <c r="W17" s="3">
        <f>HLOOKUP(W$5,[2]人物技能基础!$O$3:$Q$553,$D17+1,0)</f>
        <v>3.637142857142857</v>
      </c>
      <c r="X17" s="3">
        <f>HLOOKUP(X$5,[2]人物技能基础!$O$3:$Q$553,$D17+1,0)</f>
        <v>2.0186428571428574</v>
      </c>
      <c r="Y17" s="3">
        <f>HLOOKUP(Y$5,[2]人物技能基础!$O$3:$Q$553,$D17+1,0)</f>
        <v>99.964285714285708</v>
      </c>
      <c r="Z17" s="3">
        <f t="shared" si="3"/>
        <v>51517</v>
      </c>
      <c r="AA17" s="3">
        <f t="shared" si="4"/>
        <v>12020</v>
      </c>
      <c r="AB17" s="3">
        <f t="shared" si="5"/>
        <v>2210</v>
      </c>
      <c r="AC17" s="3">
        <f t="shared" si="6"/>
        <v>4776</v>
      </c>
      <c r="AD17" s="3">
        <f t="shared" si="7"/>
        <v>5637</v>
      </c>
    </row>
    <row r="18" spans="1:30" x14ac:dyDescent="0.15">
      <c r="A18" s="3">
        <f>[5]经验副本!$A$21</f>
        <v>200</v>
      </c>
      <c r="B18" s="3" t="str">
        <f t="shared" si="0"/>
        <v>200经验副本小怪3</v>
      </c>
      <c r="C18" s="3">
        <f t="shared" si="1"/>
        <v>200</v>
      </c>
      <c r="D18" s="3">
        <f t="shared" si="2"/>
        <v>200</v>
      </c>
      <c r="E18" s="3" t="s">
        <v>76</v>
      </c>
      <c r="F18" s="3" t="s">
        <v>26</v>
      </c>
      <c r="G18" s="3">
        <f>[5]经验副本!$AC$21</f>
        <v>2.9097142857142861</v>
      </c>
      <c r="H18" s="3">
        <v>999</v>
      </c>
      <c r="I18" s="3">
        <v>0.1</v>
      </c>
      <c r="J18" s="4">
        <v>0.7</v>
      </c>
      <c r="K18" s="4">
        <v>1</v>
      </c>
      <c r="L18" s="4">
        <v>5</v>
      </c>
      <c r="M18" s="3">
        <v>1</v>
      </c>
      <c r="N18" s="3">
        <v>2</v>
      </c>
      <c r="O18" s="3">
        <f>HLOOKUP(O$5,[1]非R能力!$B$8:$F$558,$D18+1,0)</f>
        <v>107784.87049890669</v>
      </c>
      <c r="P18" s="3">
        <f>HLOOKUP(P$5,[1]非R能力!$B$8:$F$558,$D18+1,0)</f>
        <v>22104.516605645069</v>
      </c>
      <c r="Q18" s="3">
        <f>HLOOKUP(Q$5,[1]非R能力!$B$8:$F$558,$D18+1,0)</f>
        <v>11799.062441860111</v>
      </c>
      <c r="R18" s="3">
        <f>HLOOKUP(R$5,[1]非R能力!$B$8:$F$558,$D18+1,0)</f>
        <v>3946.3154048176193</v>
      </c>
      <c r="S18" s="3">
        <f>HLOOKUP(S$5,[1]非R能力!$B$8:$F$558,$D18+1,0)</f>
        <v>4776.8845384653532</v>
      </c>
      <c r="T18" s="3">
        <f>INDEX([1]非R能力!$H$9:$H$558,D18)</f>
        <v>7164.8291421138556</v>
      </c>
      <c r="U18" s="3">
        <f>IF(INDEX([1]非R能力!$FK$9:$FK$558,D18)=0,0,10)</f>
        <v>10</v>
      </c>
      <c r="V18" s="3">
        <f>IF(INDEX([1]非R能力!$FH$9:$FH$558,C18)=0,0,5000)</f>
        <v>5000</v>
      </c>
      <c r="W18" s="3">
        <f>HLOOKUP(W$5,[2]人物技能基础!$O$3:$Q$553,$D18+1,0)</f>
        <v>3.637142857142857</v>
      </c>
      <c r="X18" s="3">
        <f>HLOOKUP(X$5,[2]人物技能基础!$O$3:$Q$553,$D18+1,0)</f>
        <v>2.0186428571428574</v>
      </c>
      <c r="Y18" s="3">
        <f>HLOOKUP(Y$5,[2]人物技能基础!$O$3:$Q$553,$D18+1,0)</f>
        <v>99.964285714285708</v>
      </c>
      <c r="Z18" s="3">
        <f t="shared" si="3"/>
        <v>77275</v>
      </c>
      <c r="AA18" s="3">
        <f t="shared" si="4"/>
        <v>12020</v>
      </c>
      <c r="AB18" s="3">
        <f t="shared" si="5"/>
        <v>2210</v>
      </c>
      <c r="AC18" s="3">
        <f t="shared" si="6"/>
        <v>4776</v>
      </c>
      <c r="AD18" s="3">
        <f t="shared" si="7"/>
        <v>5637</v>
      </c>
    </row>
    <row r="19" spans="1:30" x14ac:dyDescent="0.15">
      <c r="A19" s="3">
        <f>[5]经验副本!$A$21</f>
        <v>200</v>
      </c>
      <c r="B19" s="3" t="str">
        <f t="shared" si="0"/>
        <v>200经验副本小怪4</v>
      </c>
      <c r="C19" s="3">
        <f t="shared" si="1"/>
        <v>200</v>
      </c>
      <c r="D19" s="3">
        <v>210</v>
      </c>
      <c r="E19" s="3" t="s">
        <v>77</v>
      </c>
      <c r="F19" s="3" t="s">
        <v>26</v>
      </c>
      <c r="G19" s="3">
        <f>[5]经验副本!$AC$22</f>
        <v>9.6990476190476187</v>
      </c>
      <c r="H19" s="3">
        <v>999</v>
      </c>
      <c r="I19" s="3">
        <v>0.1</v>
      </c>
      <c r="J19" s="4">
        <v>0.7</v>
      </c>
      <c r="K19" s="4">
        <v>1</v>
      </c>
      <c r="L19" s="4">
        <v>5</v>
      </c>
      <c r="M19" s="3">
        <v>1</v>
      </c>
      <c r="N19" s="3">
        <v>2</v>
      </c>
      <c r="O19" s="3">
        <f>HLOOKUP(O$5,[1]非R能力!$B$8:$F$558,$D19+1,0)</f>
        <v>122151.19577126592</v>
      </c>
      <c r="P19" s="3">
        <f>HLOOKUP(P$5,[1]非R能力!$B$8:$F$558,$D19+1,0)</f>
        <v>23579.159370118119</v>
      </c>
      <c r="Q19" s="3">
        <f>HLOOKUP(Q$5,[1]非R能力!$B$8:$F$558,$D19+1,0)</f>
        <v>12455.164118047078</v>
      </c>
      <c r="R19" s="3">
        <f>HLOOKUP(R$5,[1]非R能力!$B$8:$F$558,$D19+1,0)</f>
        <v>4280.2947991093961</v>
      </c>
      <c r="S19" s="3">
        <f>HLOOKUP(S$5,[1]非R能力!$B$8:$F$558,$D19+1,0)</f>
        <v>5302.1588933394523</v>
      </c>
      <c r="T19" s="3">
        <f>INDEX([1]非R能力!$H$9:$H$558,D19)</f>
        <v>8561.8777270405026</v>
      </c>
      <c r="U19" s="3">
        <f>IF(INDEX([1]非R能力!$FK$9:$FK$558,D19)=0,0,10)</f>
        <v>10</v>
      </c>
      <c r="V19" s="3">
        <f>IF(INDEX([1]非R能力!$FH$9:$FH$558,C19)=0,0,5000)</f>
        <v>5000</v>
      </c>
      <c r="W19" s="3">
        <f>HLOOKUP(W$5,[2]人物技能基础!$O$3:$Q$553,$D19+1,0)</f>
        <v>3.637142857142857</v>
      </c>
      <c r="X19" s="3">
        <f>HLOOKUP(X$5,[2]人物技能基础!$O$3:$Q$553,$D19+1,0)</f>
        <v>2.0186428571428574</v>
      </c>
      <c r="Y19" s="3">
        <f>HLOOKUP(Y$5,[2]人物技能基础!$O$3:$Q$553,$D19+1,0)</f>
        <v>99.964285714285708</v>
      </c>
      <c r="Z19" s="3">
        <f t="shared" si="3"/>
        <v>279730</v>
      </c>
      <c r="AA19" s="3">
        <f t="shared" si="4"/>
        <v>12679</v>
      </c>
      <c r="AB19" s="3">
        <f t="shared" si="5"/>
        <v>2357</v>
      </c>
      <c r="AC19" s="3">
        <f t="shared" si="6"/>
        <v>5302</v>
      </c>
      <c r="AD19" s="3">
        <f t="shared" si="7"/>
        <v>6114</v>
      </c>
    </row>
    <row r="20" spans="1:30" x14ac:dyDescent="0.15">
      <c r="A20" s="3">
        <f>[5]经验副本!$A$21</f>
        <v>200</v>
      </c>
      <c r="B20" s="3" t="str">
        <f t="shared" si="0"/>
        <v>200经验副本小怪5</v>
      </c>
      <c r="C20" s="3">
        <f t="shared" si="1"/>
        <v>200</v>
      </c>
      <c r="D20" s="3">
        <v>225</v>
      </c>
      <c r="E20" s="3" t="s">
        <v>78</v>
      </c>
      <c r="F20" s="3" t="s">
        <v>26</v>
      </c>
      <c r="G20" s="3">
        <f>[5]经验副本!$AC$23</f>
        <v>10</v>
      </c>
      <c r="H20" s="3">
        <v>999</v>
      </c>
      <c r="I20" s="3">
        <v>0.1</v>
      </c>
      <c r="J20" s="4">
        <v>0.7</v>
      </c>
      <c r="K20" s="4">
        <v>1</v>
      </c>
      <c r="L20" s="4">
        <v>5</v>
      </c>
      <c r="M20" s="3">
        <v>1</v>
      </c>
      <c r="N20" s="3">
        <v>2</v>
      </c>
      <c r="O20" s="3">
        <f>HLOOKUP(O$5,[1]非R能力!$B$8:$F$558,$D20+1,0)</f>
        <v>140011.20779710382</v>
      </c>
      <c r="P20" s="3">
        <f>HLOOKUP(P$5,[1]非R能力!$B$8:$F$558,$D20+1,0)</f>
        <v>27470.791029131353</v>
      </c>
      <c r="Q20" s="3">
        <f>HLOOKUP(Q$5,[1]非R能力!$B$8:$F$558,$D20+1,0)</f>
        <v>17651.094722589911</v>
      </c>
      <c r="R20" s="3">
        <f>HLOOKUP(R$5,[1]非R能力!$B$8:$F$558,$D20+1,0)</f>
        <v>4701.2190206000896</v>
      </c>
      <c r="S20" s="3">
        <f>HLOOKUP(S$5,[1]非R能力!$B$8:$F$558,$D20+1,0)</f>
        <v>5734.8246417194387</v>
      </c>
      <c r="T20" s="3">
        <f>INDEX([1]非R能力!$H$9:$H$558,D20)</f>
        <v>10442.261235953829</v>
      </c>
      <c r="U20" s="3">
        <f>IF(INDEX([1]非R能力!$FK$9:$FK$558,D20)=0,0,10)</f>
        <v>10</v>
      </c>
      <c r="V20" s="3">
        <f>IF(INDEX([1]非R能力!$FH$9:$FH$558,C20)=0,0,5000)</f>
        <v>5000</v>
      </c>
      <c r="W20" s="3">
        <f>HLOOKUP(W$5,[2]人物技能基础!$O$3:$Q$553,$D20+1,0)</f>
        <v>3.637142857142857</v>
      </c>
      <c r="X20" s="3">
        <f>HLOOKUP(X$5,[2]人物技能基础!$O$3:$Q$553,$D20+1,0)</f>
        <v>2.0186428571428574</v>
      </c>
      <c r="Y20" s="3">
        <f>HLOOKUP(Y$5,[2]人物技能基础!$O$3:$Q$553,$D20+1,0)</f>
        <v>99.964285714285708</v>
      </c>
      <c r="Z20" s="3">
        <f t="shared" si="3"/>
        <v>338524</v>
      </c>
      <c r="AA20" s="3">
        <f t="shared" si="4"/>
        <v>17879</v>
      </c>
      <c r="AB20" s="3">
        <f t="shared" si="5"/>
        <v>2747</v>
      </c>
      <c r="AC20" s="3">
        <f t="shared" si="6"/>
        <v>5734</v>
      </c>
      <c r="AD20" s="3">
        <f t="shared" si="7"/>
        <v>6716</v>
      </c>
    </row>
    <row r="21" spans="1:30" x14ac:dyDescent="0.15">
      <c r="A21" s="3">
        <f>[5]经验副本!$A$22</f>
        <v>225</v>
      </c>
      <c r="B21" s="3" t="str">
        <f t="shared" si="0"/>
        <v>225经验副本小怪1</v>
      </c>
      <c r="C21" s="3">
        <f t="shared" si="1"/>
        <v>225</v>
      </c>
      <c r="D21" s="3">
        <f t="shared" si="2"/>
        <v>225</v>
      </c>
      <c r="E21" s="3" t="s">
        <v>74</v>
      </c>
      <c r="F21" s="3" t="s">
        <v>26</v>
      </c>
      <c r="G21" s="3">
        <f>[5]经验副本!$AC$19</f>
        <v>1.4548571428571431</v>
      </c>
      <c r="H21" s="3">
        <v>999</v>
      </c>
      <c r="I21" s="3">
        <v>0.1</v>
      </c>
      <c r="J21" s="4">
        <v>0.7</v>
      </c>
      <c r="K21" s="4">
        <v>1</v>
      </c>
      <c r="L21" s="4">
        <v>5</v>
      </c>
      <c r="M21" s="3">
        <v>1</v>
      </c>
      <c r="N21" s="3">
        <v>2</v>
      </c>
      <c r="O21" s="3">
        <f>HLOOKUP(O$5,[1]非R能力!$B$8:$F$558,$D21+1,0)</f>
        <v>140011.20779710382</v>
      </c>
      <c r="P21" s="3">
        <f>HLOOKUP(P$5,[1]非R能力!$B$8:$F$558,$D21+1,0)</f>
        <v>27470.791029131353</v>
      </c>
      <c r="Q21" s="3">
        <f>HLOOKUP(Q$5,[1]非R能力!$B$8:$F$558,$D21+1,0)</f>
        <v>17651.094722589911</v>
      </c>
      <c r="R21" s="3">
        <f>HLOOKUP(R$5,[1]非R能力!$B$8:$F$558,$D21+1,0)</f>
        <v>4701.2190206000896</v>
      </c>
      <c r="S21" s="3">
        <f>HLOOKUP(S$5,[1]非R能力!$B$8:$F$558,$D21+1,0)</f>
        <v>5734.8246417194387</v>
      </c>
      <c r="T21" s="3">
        <f>INDEX([1]非R能力!$H$9:$H$558,D21)</f>
        <v>10442.261235953829</v>
      </c>
      <c r="U21" s="3">
        <f>IF(INDEX([1]非R能力!$FK$9:$FK$558,D21)=0,0,10)</f>
        <v>10</v>
      </c>
      <c r="V21" s="3">
        <f>IF(INDEX([1]非R能力!$FH$9:$FH$558,C21)=0,0,5000)</f>
        <v>5000</v>
      </c>
      <c r="W21" s="3">
        <f>HLOOKUP(W$5,[2]人物技能基础!$O$3:$Q$553,$D21+1,0)</f>
        <v>3.637142857142857</v>
      </c>
      <c r="X21" s="3">
        <f>HLOOKUP(X$5,[2]人物技能基础!$O$3:$Q$553,$D21+1,0)</f>
        <v>2.0186428571428574</v>
      </c>
      <c r="Y21" s="3">
        <f>HLOOKUP(Y$5,[2]人物技能基础!$O$3:$Q$553,$D21+1,0)</f>
        <v>99.964285714285708</v>
      </c>
      <c r="Z21" s="3">
        <f t="shared" si="3"/>
        <v>49250</v>
      </c>
      <c r="AA21" s="3">
        <f t="shared" si="4"/>
        <v>17879</v>
      </c>
      <c r="AB21" s="3">
        <f t="shared" si="5"/>
        <v>2747</v>
      </c>
      <c r="AC21" s="3">
        <f t="shared" si="6"/>
        <v>5734</v>
      </c>
      <c r="AD21" s="3">
        <f t="shared" si="7"/>
        <v>6716</v>
      </c>
    </row>
    <row r="22" spans="1:30" x14ac:dyDescent="0.15">
      <c r="A22" s="3">
        <f>[5]经验副本!$A$22</f>
        <v>225</v>
      </c>
      <c r="B22" s="3" t="str">
        <f t="shared" si="0"/>
        <v>225经验副本小怪2</v>
      </c>
      <c r="C22" s="3">
        <f t="shared" si="1"/>
        <v>225</v>
      </c>
      <c r="D22" s="3">
        <f t="shared" si="2"/>
        <v>225</v>
      </c>
      <c r="E22" s="3" t="s">
        <v>75</v>
      </c>
      <c r="F22" s="3" t="s">
        <v>26</v>
      </c>
      <c r="G22" s="3">
        <f>[5]经验副本!$AC$20</f>
        <v>1.9398095238095241</v>
      </c>
      <c r="H22" s="3">
        <v>999</v>
      </c>
      <c r="I22" s="3">
        <v>0.1</v>
      </c>
      <c r="J22" s="4">
        <v>0.7</v>
      </c>
      <c r="K22" s="4">
        <v>1</v>
      </c>
      <c r="L22" s="4">
        <v>5</v>
      </c>
      <c r="M22" s="3">
        <v>1</v>
      </c>
      <c r="N22" s="3">
        <v>2</v>
      </c>
      <c r="O22" s="3">
        <f>HLOOKUP(O$5,[1]非R能力!$B$8:$F$558,$D22+1,0)</f>
        <v>140011.20779710382</v>
      </c>
      <c r="P22" s="3">
        <f>HLOOKUP(P$5,[1]非R能力!$B$8:$F$558,$D22+1,0)</f>
        <v>27470.791029131353</v>
      </c>
      <c r="Q22" s="3">
        <f>HLOOKUP(Q$5,[1]非R能力!$B$8:$F$558,$D22+1,0)</f>
        <v>17651.094722589911</v>
      </c>
      <c r="R22" s="3">
        <f>HLOOKUP(R$5,[1]非R能力!$B$8:$F$558,$D22+1,0)</f>
        <v>4701.2190206000896</v>
      </c>
      <c r="S22" s="3">
        <f>HLOOKUP(S$5,[1]非R能力!$B$8:$F$558,$D22+1,0)</f>
        <v>5734.8246417194387</v>
      </c>
      <c r="T22" s="3">
        <f>INDEX([1]非R能力!$H$9:$H$558,D22)</f>
        <v>10442.261235953829</v>
      </c>
      <c r="U22" s="3">
        <f>IF(INDEX([1]非R能力!$FK$9:$FK$558,D22)=0,0,10)</f>
        <v>10</v>
      </c>
      <c r="V22" s="3">
        <f>IF(INDEX([1]非R能力!$FH$9:$FH$558,C22)=0,0,5000)</f>
        <v>5000</v>
      </c>
      <c r="W22" s="3">
        <f>HLOOKUP(W$5,[2]人物技能基础!$O$3:$Q$553,$D22+1,0)</f>
        <v>3.637142857142857</v>
      </c>
      <c r="X22" s="3">
        <f>HLOOKUP(X$5,[2]人物技能基础!$O$3:$Q$553,$D22+1,0)</f>
        <v>2.0186428571428574</v>
      </c>
      <c r="Y22" s="3">
        <f>HLOOKUP(Y$5,[2]人物技能基础!$O$3:$Q$553,$D22+1,0)</f>
        <v>99.964285714285708</v>
      </c>
      <c r="Z22" s="3">
        <f t="shared" si="3"/>
        <v>65667</v>
      </c>
      <c r="AA22" s="3">
        <f t="shared" si="4"/>
        <v>17879</v>
      </c>
      <c r="AB22" s="3">
        <f t="shared" si="5"/>
        <v>2747</v>
      </c>
      <c r="AC22" s="3">
        <f t="shared" si="6"/>
        <v>5734</v>
      </c>
      <c r="AD22" s="3">
        <f t="shared" si="7"/>
        <v>6716</v>
      </c>
    </row>
    <row r="23" spans="1:30" x14ac:dyDescent="0.15">
      <c r="A23" s="3">
        <f>[5]经验副本!$A$22</f>
        <v>225</v>
      </c>
      <c r="B23" s="3" t="str">
        <f t="shared" si="0"/>
        <v>225经验副本小怪3</v>
      </c>
      <c r="C23" s="3">
        <f t="shared" si="1"/>
        <v>225</v>
      </c>
      <c r="D23" s="3">
        <f t="shared" si="2"/>
        <v>225</v>
      </c>
      <c r="E23" s="3" t="s">
        <v>76</v>
      </c>
      <c r="F23" s="3" t="s">
        <v>26</v>
      </c>
      <c r="G23" s="3">
        <f>[5]经验副本!$AC$21</f>
        <v>2.9097142857142861</v>
      </c>
      <c r="H23" s="3">
        <v>999</v>
      </c>
      <c r="I23" s="3">
        <v>0.1</v>
      </c>
      <c r="J23" s="4">
        <v>0.7</v>
      </c>
      <c r="K23" s="4">
        <v>1</v>
      </c>
      <c r="L23" s="4">
        <v>5</v>
      </c>
      <c r="M23" s="3">
        <v>1</v>
      </c>
      <c r="N23" s="3">
        <v>2</v>
      </c>
      <c r="O23" s="3">
        <f>HLOOKUP(O$5,[1]非R能力!$B$8:$F$558,$D23+1,0)</f>
        <v>140011.20779710382</v>
      </c>
      <c r="P23" s="3">
        <f>HLOOKUP(P$5,[1]非R能力!$B$8:$F$558,$D23+1,0)</f>
        <v>27470.791029131353</v>
      </c>
      <c r="Q23" s="3">
        <f>HLOOKUP(Q$5,[1]非R能力!$B$8:$F$558,$D23+1,0)</f>
        <v>17651.094722589911</v>
      </c>
      <c r="R23" s="3">
        <f>HLOOKUP(R$5,[1]非R能力!$B$8:$F$558,$D23+1,0)</f>
        <v>4701.2190206000896</v>
      </c>
      <c r="S23" s="3">
        <f>HLOOKUP(S$5,[1]非R能力!$B$8:$F$558,$D23+1,0)</f>
        <v>5734.8246417194387</v>
      </c>
      <c r="T23" s="3">
        <f>INDEX([1]非R能力!$H$9:$H$558,D23)</f>
        <v>10442.261235953829</v>
      </c>
      <c r="U23" s="3">
        <f>IF(INDEX([1]非R能力!$FK$9:$FK$558,D23)=0,0,10)</f>
        <v>10</v>
      </c>
      <c r="V23" s="3">
        <f>IF(INDEX([1]非R能力!$FH$9:$FH$558,C23)=0,0,5000)</f>
        <v>5000</v>
      </c>
      <c r="W23" s="3">
        <f>HLOOKUP(W$5,[2]人物技能基础!$O$3:$Q$553,$D23+1,0)</f>
        <v>3.637142857142857</v>
      </c>
      <c r="X23" s="3">
        <f>HLOOKUP(X$5,[2]人物技能基础!$O$3:$Q$553,$D23+1,0)</f>
        <v>2.0186428571428574</v>
      </c>
      <c r="Y23" s="3">
        <f>HLOOKUP(Y$5,[2]人物技能基础!$O$3:$Q$553,$D23+1,0)</f>
        <v>99.964285714285708</v>
      </c>
      <c r="Z23" s="3">
        <f t="shared" si="3"/>
        <v>98500</v>
      </c>
      <c r="AA23" s="3">
        <f t="shared" si="4"/>
        <v>17879</v>
      </c>
      <c r="AB23" s="3">
        <f t="shared" si="5"/>
        <v>2747</v>
      </c>
      <c r="AC23" s="3">
        <f t="shared" si="6"/>
        <v>5734</v>
      </c>
      <c r="AD23" s="3">
        <f t="shared" si="7"/>
        <v>6716</v>
      </c>
    </row>
    <row r="24" spans="1:30" x14ac:dyDescent="0.15">
      <c r="A24" s="3">
        <f>[5]经验副本!$A$22</f>
        <v>225</v>
      </c>
      <c r="B24" s="3" t="str">
        <f t="shared" si="0"/>
        <v>225经验副本小怪4</v>
      </c>
      <c r="C24" s="3">
        <f t="shared" si="1"/>
        <v>225</v>
      </c>
      <c r="D24" s="3">
        <v>235</v>
      </c>
      <c r="E24" s="3" t="s">
        <v>77</v>
      </c>
      <c r="F24" s="3" t="s">
        <v>26</v>
      </c>
      <c r="G24" s="3">
        <f>[5]经验副本!$AC$22</f>
        <v>9.6990476190476187</v>
      </c>
      <c r="H24" s="3">
        <v>999</v>
      </c>
      <c r="I24" s="3">
        <v>0.1</v>
      </c>
      <c r="J24" s="4">
        <v>0.7</v>
      </c>
      <c r="K24" s="4">
        <v>1</v>
      </c>
      <c r="L24" s="4">
        <v>5</v>
      </c>
      <c r="M24" s="3">
        <v>1</v>
      </c>
      <c r="N24" s="3">
        <v>2</v>
      </c>
      <c r="O24" s="3">
        <f>HLOOKUP(O$5,[1]非R能力!$B$8:$F$558,$D24+1,0)</f>
        <v>150016.20246225866</v>
      </c>
      <c r="P24" s="3">
        <f>HLOOKUP(P$5,[1]非R能力!$B$8:$F$558,$D24+1,0)</f>
        <v>29548.312310553752</v>
      </c>
      <c r="Q24" s="3">
        <f>HLOOKUP(Q$5,[1]非R能力!$B$8:$F$558,$D24+1,0)</f>
        <v>18745.217873741214</v>
      </c>
      <c r="R24" s="3">
        <f>HLOOKUP(R$5,[1]非R能力!$B$8:$F$558,$D24+1,0)</f>
        <v>4912.3264562449594</v>
      </c>
      <c r="S24" s="3">
        <f>HLOOKUP(S$5,[1]非R能力!$B$8:$F$558,$D24+1,0)</f>
        <v>6095.5556937656029</v>
      </c>
      <c r="T24" s="3">
        <f>INDEX([1]非R能力!$H$9:$H$558,D24)</f>
        <v>11267.299996584934</v>
      </c>
      <c r="U24" s="3">
        <f>IF(INDEX([1]非R能力!$FK$9:$FK$558,D24)=0,0,10)</f>
        <v>10</v>
      </c>
      <c r="V24" s="3">
        <f>IF(INDEX([1]非R能力!$FH$9:$FH$558,C24)=0,0,5000)</f>
        <v>5000</v>
      </c>
      <c r="W24" s="3">
        <f>HLOOKUP(W$5,[2]人物技能基础!$O$3:$Q$553,$D24+1,0)</f>
        <v>3.637142857142857</v>
      </c>
      <c r="X24" s="3">
        <f>HLOOKUP(X$5,[2]人物技能基础!$O$3:$Q$553,$D24+1,0)</f>
        <v>2.0186428571428574</v>
      </c>
      <c r="Y24" s="3">
        <f>HLOOKUP(Y$5,[2]人物技能基础!$O$3:$Q$553,$D24+1,0)</f>
        <v>99.964285714285708</v>
      </c>
      <c r="Z24" s="3">
        <f t="shared" si="3"/>
        <v>353326</v>
      </c>
      <c r="AA24" s="3">
        <f t="shared" si="4"/>
        <v>18975</v>
      </c>
      <c r="AB24" s="3">
        <f t="shared" si="5"/>
        <v>2954</v>
      </c>
      <c r="AC24" s="3">
        <f t="shared" si="6"/>
        <v>6095</v>
      </c>
      <c r="AD24" s="3">
        <f t="shared" si="7"/>
        <v>7017</v>
      </c>
    </row>
    <row r="25" spans="1:30" x14ac:dyDescent="0.15">
      <c r="A25" s="3">
        <f>[5]经验副本!$A$22</f>
        <v>225</v>
      </c>
      <c r="B25" s="3" t="str">
        <f t="shared" si="0"/>
        <v>225经验副本小怪5</v>
      </c>
      <c r="C25" s="3">
        <f t="shared" si="1"/>
        <v>225</v>
      </c>
      <c r="D25" s="3">
        <v>250</v>
      </c>
      <c r="E25" s="3" t="s">
        <v>78</v>
      </c>
      <c r="F25" s="3" t="s">
        <v>26</v>
      </c>
      <c r="G25" s="3">
        <f>[5]经验副本!$AC$23</f>
        <v>10</v>
      </c>
      <c r="H25" s="3">
        <v>999</v>
      </c>
      <c r="I25" s="3">
        <v>0.1</v>
      </c>
      <c r="J25" s="4">
        <v>0.7</v>
      </c>
      <c r="K25" s="4">
        <v>1</v>
      </c>
      <c r="L25" s="4">
        <v>5</v>
      </c>
      <c r="M25" s="3">
        <v>1</v>
      </c>
      <c r="N25" s="3">
        <v>2</v>
      </c>
      <c r="O25" s="3">
        <f>HLOOKUP(O$5,[1]非R能力!$B$8:$F$558,$D25+1,0)</f>
        <v>182781.48912014844</v>
      </c>
      <c r="P25" s="3">
        <f>HLOOKUP(P$5,[1]非R能力!$B$8:$F$558,$D25+1,0)</f>
        <v>34702.846004706327</v>
      </c>
      <c r="Q25" s="3">
        <f>HLOOKUP(Q$5,[1]非R能力!$B$8:$F$558,$D25+1,0)</f>
        <v>21102.148351209969</v>
      </c>
      <c r="R25" s="3">
        <f>HLOOKUP(R$5,[1]非R能力!$B$8:$F$558,$D25+1,0)</f>
        <v>5592.8641366264537</v>
      </c>
      <c r="S25" s="3">
        <f>HLOOKUP(S$5,[1]非R能力!$B$8:$F$558,$D25+1,0)</f>
        <v>6941.7828190210457</v>
      </c>
      <c r="T25" s="3">
        <f>INDEX([1]非R能力!$H$9:$H$558,D25)</f>
        <v>12589.768617553447</v>
      </c>
      <c r="U25" s="3">
        <f>IF(INDEX([1]非R能力!$FK$9:$FK$558,D25)=0,0,10)</f>
        <v>10</v>
      </c>
      <c r="V25" s="3">
        <f>IF(INDEX([1]非R能力!$FH$9:$FH$558,C25)=0,0,5000)</f>
        <v>5000</v>
      </c>
      <c r="W25" s="3">
        <f>HLOOKUP(W$5,[2]人物技能基础!$O$3:$Q$553,$D25+1,0)</f>
        <v>3.637142857142857</v>
      </c>
      <c r="X25" s="3">
        <f>HLOOKUP(X$5,[2]人物技能基础!$O$3:$Q$553,$D25+1,0)</f>
        <v>2.0186428571428574</v>
      </c>
      <c r="Y25" s="3">
        <f>HLOOKUP(Y$5,[2]人物技能基础!$O$3:$Q$553,$D25+1,0)</f>
        <v>99.964285714285708</v>
      </c>
      <c r="Z25" s="3">
        <f t="shared" si="3"/>
        <v>424131</v>
      </c>
      <c r="AA25" s="3">
        <f t="shared" si="4"/>
        <v>21338</v>
      </c>
      <c r="AB25" s="3">
        <f t="shared" si="5"/>
        <v>3470</v>
      </c>
      <c r="AC25" s="3">
        <f t="shared" si="6"/>
        <v>6941</v>
      </c>
      <c r="AD25" s="3">
        <f t="shared" si="7"/>
        <v>7989</v>
      </c>
    </row>
    <row r="26" spans="1:30" x14ac:dyDescent="0.15">
      <c r="A26" s="3">
        <f>[5]经验副本!$A$23</f>
        <v>250</v>
      </c>
      <c r="B26" s="3" t="str">
        <f t="shared" si="0"/>
        <v>250经验副本小怪1</v>
      </c>
      <c r="C26" s="3">
        <f t="shared" si="1"/>
        <v>250</v>
      </c>
      <c r="D26" s="3">
        <f t="shared" si="2"/>
        <v>250</v>
      </c>
      <c r="E26" s="3" t="s">
        <v>74</v>
      </c>
      <c r="F26" s="3" t="s">
        <v>26</v>
      </c>
      <c r="G26" s="3">
        <f>[5]经验副本!$AC$19</f>
        <v>1.4548571428571431</v>
      </c>
      <c r="H26" s="3">
        <v>999</v>
      </c>
      <c r="I26" s="3">
        <v>0.1</v>
      </c>
      <c r="J26" s="4">
        <v>0.7</v>
      </c>
      <c r="K26" s="4">
        <v>1</v>
      </c>
      <c r="L26" s="4">
        <v>5</v>
      </c>
      <c r="M26" s="3">
        <v>1</v>
      </c>
      <c r="N26" s="3">
        <v>2</v>
      </c>
      <c r="O26" s="3">
        <f>HLOOKUP(O$5,[1]非R能力!$B$8:$F$558,$D26+1,0)</f>
        <v>182781.48912014844</v>
      </c>
      <c r="P26" s="3">
        <f>HLOOKUP(P$5,[1]非R能力!$B$8:$F$558,$D26+1,0)</f>
        <v>34702.846004706327</v>
      </c>
      <c r="Q26" s="3">
        <f>HLOOKUP(Q$5,[1]非R能力!$B$8:$F$558,$D26+1,0)</f>
        <v>21102.148351209969</v>
      </c>
      <c r="R26" s="3">
        <f>HLOOKUP(R$5,[1]非R能力!$B$8:$F$558,$D26+1,0)</f>
        <v>5592.8641366264537</v>
      </c>
      <c r="S26" s="3">
        <f>HLOOKUP(S$5,[1]非R能力!$B$8:$F$558,$D26+1,0)</f>
        <v>6941.7828190210457</v>
      </c>
      <c r="T26" s="3">
        <f>INDEX([1]非R能力!$H$9:$H$558,D26)</f>
        <v>12589.768617553447</v>
      </c>
      <c r="U26" s="3">
        <f>IF(INDEX([1]非R能力!$FK$9:$FK$558,D26)=0,0,10)</f>
        <v>10</v>
      </c>
      <c r="V26" s="3">
        <f>IF(INDEX([1]非R能力!$FH$9:$FH$558,C26)=0,0,5000)</f>
        <v>5000</v>
      </c>
      <c r="W26" s="3">
        <f>HLOOKUP(W$5,[2]人物技能基础!$O$3:$Q$553,$D26+1,0)</f>
        <v>3.637142857142857</v>
      </c>
      <c r="X26" s="3">
        <f>HLOOKUP(X$5,[2]人物技能基础!$O$3:$Q$553,$D26+1,0)</f>
        <v>2.0186428571428574</v>
      </c>
      <c r="Y26" s="3">
        <f>HLOOKUP(Y$5,[2]人物技能基础!$O$3:$Q$553,$D26+1,0)</f>
        <v>99.964285714285708</v>
      </c>
      <c r="Z26" s="3">
        <f t="shared" si="3"/>
        <v>61705</v>
      </c>
      <c r="AA26" s="3">
        <f t="shared" si="4"/>
        <v>21338</v>
      </c>
      <c r="AB26" s="3">
        <f t="shared" si="5"/>
        <v>3470</v>
      </c>
      <c r="AC26" s="3">
        <f t="shared" si="6"/>
        <v>6941</v>
      </c>
      <c r="AD26" s="3">
        <f t="shared" si="7"/>
        <v>7989</v>
      </c>
    </row>
    <row r="27" spans="1:30" x14ac:dyDescent="0.15">
      <c r="A27" s="3">
        <f>[5]经验副本!$A$23</f>
        <v>250</v>
      </c>
      <c r="B27" s="3" t="str">
        <f t="shared" si="0"/>
        <v>250经验副本小怪2</v>
      </c>
      <c r="C27" s="3">
        <f t="shared" si="1"/>
        <v>250</v>
      </c>
      <c r="D27" s="3">
        <f t="shared" si="2"/>
        <v>250</v>
      </c>
      <c r="E27" s="3" t="s">
        <v>75</v>
      </c>
      <c r="F27" s="3" t="s">
        <v>26</v>
      </c>
      <c r="G27" s="3">
        <f>[5]经验副本!$AC$20</f>
        <v>1.9398095238095241</v>
      </c>
      <c r="H27" s="3">
        <v>999</v>
      </c>
      <c r="I27" s="3">
        <v>0.1</v>
      </c>
      <c r="J27" s="4">
        <v>0.7</v>
      </c>
      <c r="K27" s="4">
        <v>1</v>
      </c>
      <c r="L27" s="4">
        <v>5</v>
      </c>
      <c r="M27" s="3">
        <v>1</v>
      </c>
      <c r="N27" s="3">
        <v>2</v>
      </c>
      <c r="O27" s="3">
        <f>HLOOKUP(O$5,[1]非R能力!$B$8:$F$558,$D27+1,0)</f>
        <v>182781.48912014844</v>
      </c>
      <c r="P27" s="3">
        <f>HLOOKUP(P$5,[1]非R能力!$B$8:$F$558,$D27+1,0)</f>
        <v>34702.846004706327</v>
      </c>
      <c r="Q27" s="3">
        <f>HLOOKUP(Q$5,[1]非R能力!$B$8:$F$558,$D27+1,0)</f>
        <v>21102.148351209969</v>
      </c>
      <c r="R27" s="3">
        <f>HLOOKUP(R$5,[1]非R能力!$B$8:$F$558,$D27+1,0)</f>
        <v>5592.8641366264537</v>
      </c>
      <c r="S27" s="3">
        <f>HLOOKUP(S$5,[1]非R能力!$B$8:$F$558,$D27+1,0)</f>
        <v>6941.7828190210457</v>
      </c>
      <c r="T27" s="3">
        <f>INDEX([1]非R能力!$H$9:$H$558,D27)</f>
        <v>12589.768617553447</v>
      </c>
      <c r="U27" s="3">
        <f>IF(INDEX([1]非R能力!$FK$9:$FK$558,D27)=0,0,10)</f>
        <v>10</v>
      </c>
      <c r="V27" s="3">
        <f>IF(INDEX([1]非R能力!$FH$9:$FH$558,C27)=0,0,5000)</f>
        <v>5000</v>
      </c>
      <c r="W27" s="3">
        <f>HLOOKUP(W$5,[2]人物技能基础!$O$3:$Q$553,$D27+1,0)</f>
        <v>3.637142857142857</v>
      </c>
      <c r="X27" s="3">
        <f>HLOOKUP(X$5,[2]人物技能基础!$O$3:$Q$553,$D27+1,0)</f>
        <v>2.0186428571428574</v>
      </c>
      <c r="Y27" s="3">
        <f>HLOOKUP(Y$5,[2]人物技能基础!$O$3:$Q$553,$D27+1,0)</f>
        <v>99.964285714285708</v>
      </c>
      <c r="Z27" s="3">
        <f t="shared" si="3"/>
        <v>82273</v>
      </c>
      <c r="AA27" s="3">
        <f t="shared" si="4"/>
        <v>21338</v>
      </c>
      <c r="AB27" s="3">
        <f t="shared" si="5"/>
        <v>3470</v>
      </c>
      <c r="AC27" s="3">
        <f t="shared" si="6"/>
        <v>6941</v>
      </c>
      <c r="AD27" s="3">
        <f t="shared" si="7"/>
        <v>7989</v>
      </c>
    </row>
    <row r="28" spans="1:30" x14ac:dyDescent="0.15">
      <c r="A28" s="3">
        <f>[5]经验副本!$A$23</f>
        <v>250</v>
      </c>
      <c r="B28" s="3" t="str">
        <f t="shared" si="0"/>
        <v>250经验副本小怪3</v>
      </c>
      <c r="C28" s="3">
        <f t="shared" si="1"/>
        <v>250</v>
      </c>
      <c r="D28" s="3">
        <f t="shared" si="2"/>
        <v>250</v>
      </c>
      <c r="E28" s="3" t="s">
        <v>76</v>
      </c>
      <c r="F28" s="3" t="s">
        <v>26</v>
      </c>
      <c r="G28" s="3">
        <f>[5]经验副本!$AC$21</f>
        <v>2.9097142857142861</v>
      </c>
      <c r="H28" s="3">
        <v>999</v>
      </c>
      <c r="I28" s="3">
        <v>0.1</v>
      </c>
      <c r="J28" s="4">
        <v>0.7</v>
      </c>
      <c r="K28" s="4">
        <v>1</v>
      </c>
      <c r="L28" s="4">
        <v>5</v>
      </c>
      <c r="M28" s="3">
        <v>1</v>
      </c>
      <c r="N28" s="3">
        <v>2</v>
      </c>
      <c r="O28" s="3">
        <f>HLOOKUP(O$5,[1]非R能力!$B$8:$F$558,$D28+1,0)</f>
        <v>182781.48912014844</v>
      </c>
      <c r="P28" s="3">
        <f>HLOOKUP(P$5,[1]非R能力!$B$8:$F$558,$D28+1,0)</f>
        <v>34702.846004706327</v>
      </c>
      <c r="Q28" s="3">
        <f>HLOOKUP(Q$5,[1]非R能力!$B$8:$F$558,$D28+1,0)</f>
        <v>21102.148351209969</v>
      </c>
      <c r="R28" s="3">
        <f>HLOOKUP(R$5,[1]非R能力!$B$8:$F$558,$D28+1,0)</f>
        <v>5592.8641366264537</v>
      </c>
      <c r="S28" s="3">
        <f>HLOOKUP(S$5,[1]非R能力!$B$8:$F$558,$D28+1,0)</f>
        <v>6941.7828190210457</v>
      </c>
      <c r="T28" s="3">
        <f>INDEX([1]非R能力!$H$9:$H$558,D28)</f>
        <v>12589.768617553447</v>
      </c>
      <c r="U28" s="3">
        <f>IF(INDEX([1]非R能力!$FK$9:$FK$558,D28)=0,0,10)</f>
        <v>10</v>
      </c>
      <c r="V28" s="3">
        <f>IF(INDEX([1]非R能力!$FH$9:$FH$558,C28)=0,0,5000)</f>
        <v>5000</v>
      </c>
      <c r="W28" s="3">
        <f>HLOOKUP(W$5,[2]人物技能基础!$O$3:$Q$553,$D28+1,0)</f>
        <v>3.637142857142857</v>
      </c>
      <c r="X28" s="3">
        <f>HLOOKUP(X$5,[2]人物技能基础!$O$3:$Q$553,$D28+1,0)</f>
        <v>2.0186428571428574</v>
      </c>
      <c r="Y28" s="3">
        <f>HLOOKUP(Y$5,[2]人物技能基础!$O$3:$Q$553,$D28+1,0)</f>
        <v>99.964285714285708</v>
      </c>
      <c r="Z28" s="3">
        <f t="shared" si="3"/>
        <v>123410</v>
      </c>
      <c r="AA28" s="3">
        <f t="shared" si="4"/>
        <v>21338</v>
      </c>
      <c r="AB28" s="3">
        <f t="shared" si="5"/>
        <v>3470</v>
      </c>
      <c r="AC28" s="3">
        <f t="shared" si="6"/>
        <v>6941</v>
      </c>
      <c r="AD28" s="3">
        <f t="shared" si="7"/>
        <v>7989</v>
      </c>
    </row>
    <row r="29" spans="1:30" x14ac:dyDescent="0.15">
      <c r="A29" s="3">
        <f>[5]经验副本!$A$23</f>
        <v>250</v>
      </c>
      <c r="B29" s="3" t="str">
        <f t="shared" si="0"/>
        <v>250经验副本小怪4</v>
      </c>
      <c r="C29" s="3">
        <f t="shared" si="1"/>
        <v>250</v>
      </c>
      <c r="D29" s="3">
        <v>260</v>
      </c>
      <c r="E29" s="3" t="s">
        <v>77</v>
      </c>
      <c r="F29" s="3" t="s">
        <v>26</v>
      </c>
      <c r="G29" s="3">
        <f>[5]经验副本!$AC$22</f>
        <v>9.6990476190476187</v>
      </c>
      <c r="H29" s="3">
        <v>999</v>
      </c>
      <c r="I29" s="3">
        <v>0.1</v>
      </c>
      <c r="J29" s="4">
        <v>0.7</v>
      </c>
      <c r="K29" s="4">
        <v>1</v>
      </c>
      <c r="L29" s="4">
        <v>5</v>
      </c>
      <c r="M29" s="3">
        <v>1</v>
      </c>
      <c r="N29" s="3">
        <v>2</v>
      </c>
      <c r="O29" s="3">
        <f>HLOOKUP(O$5,[1]非R能力!$B$8:$F$558,$D29+1,0)</f>
        <v>208716.45654451579</v>
      </c>
      <c r="P29" s="3">
        <f>HLOOKUP(P$5,[1]非R能力!$B$8:$F$558,$D29+1,0)</f>
        <v>39765.699890567012</v>
      </c>
      <c r="Q29" s="3">
        <f>HLOOKUP(Q$5,[1]非R能力!$B$8:$F$558,$D29+1,0)</f>
        <v>23962.203355630812</v>
      </c>
      <c r="R29" s="3">
        <f>HLOOKUP(R$5,[1]非R能力!$B$8:$F$558,$D29+1,0)</f>
        <v>6369.6260559084421</v>
      </c>
      <c r="S29" s="3">
        <f>HLOOKUP(S$5,[1]非R能力!$B$8:$F$558,$D29+1,0)</f>
        <v>8045.7343987491049</v>
      </c>
      <c r="T29" s="3">
        <f>INDEX([1]非R能力!$H$9:$H$558,D29)</f>
        <v>13531.33802335906</v>
      </c>
      <c r="U29" s="3">
        <f>IF(INDEX([1]非R能力!$FK$9:$FK$558,D29)=0,0,10)</f>
        <v>10</v>
      </c>
      <c r="V29" s="3">
        <f>IF(INDEX([1]非R能力!$FH$9:$FH$558,C29)=0,0,5000)</f>
        <v>5000</v>
      </c>
      <c r="W29" s="3">
        <f>HLOOKUP(W$5,[2]人物技能基础!$O$3:$Q$553,$D29+1,0)</f>
        <v>3.637142857142857</v>
      </c>
      <c r="X29" s="3">
        <f>HLOOKUP(X$5,[2]人物技能基础!$O$3:$Q$553,$D29+1,0)</f>
        <v>2.0186428571428574</v>
      </c>
      <c r="Y29" s="3">
        <f>HLOOKUP(Y$5,[2]人物技能基础!$O$3:$Q$553,$D29+1,0)</f>
        <v>99.964285714285708</v>
      </c>
      <c r="Z29" s="3">
        <f t="shared" si="3"/>
        <v>466443</v>
      </c>
      <c r="AA29" s="3">
        <f t="shared" si="4"/>
        <v>24203</v>
      </c>
      <c r="AB29" s="3">
        <f t="shared" si="5"/>
        <v>3976</v>
      </c>
      <c r="AC29" s="3">
        <f t="shared" si="6"/>
        <v>8045</v>
      </c>
      <c r="AD29" s="3">
        <f t="shared" si="7"/>
        <v>9099</v>
      </c>
    </row>
    <row r="30" spans="1:30" x14ac:dyDescent="0.15">
      <c r="A30" s="3">
        <f>[5]经验副本!$A$23</f>
        <v>250</v>
      </c>
      <c r="B30" s="3" t="str">
        <f t="shared" si="0"/>
        <v>250经验副本小怪5</v>
      </c>
      <c r="C30" s="3">
        <f t="shared" si="1"/>
        <v>250</v>
      </c>
      <c r="D30" s="3">
        <v>275</v>
      </c>
      <c r="E30" s="3" t="s">
        <v>78</v>
      </c>
      <c r="F30" s="3" t="s">
        <v>26</v>
      </c>
      <c r="G30" s="3">
        <f>[5]经验副本!$AC$23</f>
        <v>10</v>
      </c>
      <c r="H30" s="3">
        <v>999</v>
      </c>
      <c r="I30" s="3">
        <v>0.1</v>
      </c>
      <c r="J30" s="4">
        <v>0.7</v>
      </c>
      <c r="K30" s="4">
        <v>1</v>
      </c>
      <c r="L30" s="4">
        <v>5</v>
      </c>
      <c r="M30" s="3">
        <v>1</v>
      </c>
      <c r="N30" s="3">
        <v>2</v>
      </c>
      <c r="O30" s="3">
        <f>HLOOKUP(O$5,[1]非R能力!$B$8:$F$558,$D30+1,0)</f>
        <v>259422.15804428389</v>
      </c>
      <c r="P30" s="3">
        <f>HLOOKUP(P$5,[1]非R能力!$B$8:$F$558,$D30+1,0)</f>
        <v>48467.013951169189</v>
      </c>
      <c r="Q30" s="3">
        <f>HLOOKUP(Q$5,[1]非R能力!$B$8:$F$558,$D30+1,0)</f>
        <v>29625.34506069405</v>
      </c>
      <c r="R30" s="3">
        <f>HLOOKUP(R$5,[1]非R能力!$B$8:$F$558,$D30+1,0)</f>
        <v>7660.563498260296</v>
      </c>
      <c r="S30" s="3">
        <f>HLOOKUP(S$5,[1]非R能力!$B$8:$F$558,$D30+1,0)</f>
        <v>9915.2016503569794</v>
      </c>
      <c r="T30" s="3">
        <f>INDEX([1]非R能力!$H$9:$H$558,D30)</f>
        <v>15039.455428153817</v>
      </c>
      <c r="U30" s="3">
        <f>IF(INDEX([1]非R能力!$FK$9:$FK$558,D30)=0,0,10)</f>
        <v>10</v>
      </c>
      <c r="V30" s="3">
        <f>IF(INDEX([1]非R能力!$FH$9:$FH$558,C30)=0,0,5000)</f>
        <v>5000</v>
      </c>
      <c r="W30" s="3">
        <f>HLOOKUP(W$5,[2]人物技能基础!$O$3:$Q$553,$D30+1,0)</f>
        <v>3.637142857142857</v>
      </c>
      <c r="X30" s="3">
        <f>HLOOKUP(X$5,[2]人物技能基础!$O$3:$Q$553,$D30+1,0)</f>
        <v>2.0186428571428574</v>
      </c>
      <c r="Y30" s="3">
        <f>HLOOKUP(Y$5,[2]人物技能基础!$O$3:$Q$553,$D30+1,0)</f>
        <v>99.964285714285708</v>
      </c>
      <c r="Z30" s="3">
        <f t="shared" si="3"/>
        <v>577890</v>
      </c>
      <c r="AA30" s="3">
        <f t="shared" si="4"/>
        <v>29877</v>
      </c>
      <c r="AB30" s="3">
        <f t="shared" si="5"/>
        <v>4846</v>
      </c>
      <c r="AC30" s="3">
        <f t="shared" si="6"/>
        <v>9915</v>
      </c>
      <c r="AD30" s="3">
        <f t="shared" si="7"/>
        <v>10943</v>
      </c>
    </row>
    <row r="31" spans="1:30" x14ac:dyDescent="0.15">
      <c r="A31" s="3">
        <f>[5]经验副本!$A$24</f>
        <v>275</v>
      </c>
      <c r="B31" s="3" t="str">
        <f t="shared" si="0"/>
        <v>275经验副本小怪1</v>
      </c>
      <c r="C31" s="3">
        <f t="shared" si="1"/>
        <v>275</v>
      </c>
      <c r="D31" s="3">
        <f t="shared" si="2"/>
        <v>275</v>
      </c>
      <c r="E31" s="3" t="s">
        <v>74</v>
      </c>
      <c r="F31" s="3" t="s">
        <v>26</v>
      </c>
      <c r="G31" s="3">
        <f>[5]经验副本!$AC$19</f>
        <v>1.4548571428571431</v>
      </c>
      <c r="H31" s="3">
        <v>999</v>
      </c>
      <c r="I31" s="3">
        <v>0.1</v>
      </c>
      <c r="J31" s="4">
        <v>0.7</v>
      </c>
      <c r="K31" s="4">
        <v>1</v>
      </c>
      <c r="L31" s="4">
        <v>5</v>
      </c>
      <c r="M31" s="3">
        <v>1</v>
      </c>
      <c r="N31" s="3">
        <v>2</v>
      </c>
      <c r="O31" s="3">
        <f>HLOOKUP(O$5,[1]非R能力!$B$8:$F$558,$D31+1,0)</f>
        <v>259422.15804428389</v>
      </c>
      <c r="P31" s="3">
        <f>HLOOKUP(P$5,[1]非R能力!$B$8:$F$558,$D31+1,0)</f>
        <v>48467.013951169189</v>
      </c>
      <c r="Q31" s="3">
        <f>HLOOKUP(Q$5,[1]非R能力!$B$8:$F$558,$D31+1,0)</f>
        <v>29625.34506069405</v>
      </c>
      <c r="R31" s="3">
        <f>HLOOKUP(R$5,[1]非R能力!$B$8:$F$558,$D31+1,0)</f>
        <v>7660.563498260296</v>
      </c>
      <c r="S31" s="3">
        <f>HLOOKUP(S$5,[1]非R能力!$B$8:$F$558,$D31+1,0)</f>
        <v>9915.2016503569794</v>
      </c>
      <c r="T31" s="3">
        <f>INDEX([1]非R能力!$H$9:$H$558,D31)</f>
        <v>15039.455428153817</v>
      </c>
      <c r="U31" s="3">
        <f>IF(INDEX([1]非R能力!$FK$9:$FK$558,D31)=0,0,10)</f>
        <v>10</v>
      </c>
      <c r="V31" s="3">
        <f>IF(INDEX([1]非R能力!$FH$9:$FH$558,C31)=0,0,5000)</f>
        <v>5000</v>
      </c>
      <c r="W31" s="3">
        <f>HLOOKUP(W$5,[2]人物技能基础!$O$3:$Q$553,$D31+1,0)</f>
        <v>3.637142857142857</v>
      </c>
      <c r="X31" s="3">
        <f>HLOOKUP(X$5,[2]人物技能基础!$O$3:$Q$553,$D31+1,0)</f>
        <v>2.0186428571428574</v>
      </c>
      <c r="Y31" s="3">
        <f>HLOOKUP(Y$5,[2]人物技能基础!$O$3:$Q$553,$D31+1,0)</f>
        <v>99.964285714285708</v>
      </c>
      <c r="Z31" s="3">
        <f t="shared" si="3"/>
        <v>84074</v>
      </c>
      <c r="AA31" s="3">
        <f t="shared" si="4"/>
        <v>29877</v>
      </c>
      <c r="AB31" s="3">
        <f t="shared" si="5"/>
        <v>4846</v>
      </c>
      <c r="AC31" s="3">
        <f t="shared" si="6"/>
        <v>9915</v>
      </c>
      <c r="AD31" s="3">
        <f t="shared" si="7"/>
        <v>10943</v>
      </c>
    </row>
    <row r="32" spans="1:30" x14ac:dyDescent="0.15">
      <c r="A32" s="3">
        <f>[5]经验副本!$A$24</f>
        <v>275</v>
      </c>
      <c r="B32" s="3" t="str">
        <f t="shared" si="0"/>
        <v>275经验副本小怪2</v>
      </c>
      <c r="C32" s="3">
        <f t="shared" si="1"/>
        <v>275</v>
      </c>
      <c r="D32" s="3">
        <f t="shared" si="2"/>
        <v>275</v>
      </c>
      <c r="E32" s="3" t="s">
        <v>75</v>
      </c>
      <c r="F32" s="3" t="s">
        <v>26</v>
      </c>
      <c r="G32" s="3">
        <f>[5]经验副本!$AC$20</f>
        <v>1.9398095238095241</v>
      </c>
      <c r="H32" s="3">
        <v>999</v>
      </c>
      <c r="I32" s="3">
        <v>0.1</v>
      </c>
      <c r="J32" s="4">
        <v>0.7</v>
      </c>
      <c r="K32" s="4">
        <v>1</v>
      </c>
      <c r="L32" s="4">
        <v>5</v>
      </c>
      <c r="M32" s="3">
        <v>1</v>
      </c>
      <c r="N32" s="3">
        <v>2</v>
      </c>
      <c r="O32" s="3">
        <f>HLOOKUP(O$5,[1]非R能力!$B$8:$F$558,$D32+1,0)</f>
        <v>259422.15804428389</v>
      </c>
      <c r="P32" s="3">
        <f>HLOOKUP(P$5,[1]非R能力!$B$8:$F$558,$D32+1,0)</f>
        <v>48467.013951169189</v>
      </c>
      <c r="Q32" s="3">
        <f>HLOOKUP(Q$5,[1]非R能力!$B$8:$F$558,$D32+1,0)</f>
        <v>29625.34506069405</v>
      </c>
      <c r="R32" s="3">
        <f>HLOOKUP(R$5,[1]非R能力!$B$8:$F$558,$D32+1,0)</f>
        <v>7660.563498260296</v>
      </c>
      <c r="S32" s="3">
        <f>HLOOKUP(S$5,[1]非R能力!$B$8:$F$558,$D32+1,0)</f>
        <v>9915.2016503569794</v>
      </c>
      <c r="T32" s="3">
        <f>INDEX([1]非R能力!$H$9:$H$558,D32)</f>
        <v>15039.455428153817</v>
      </c>
      <c r="U32" s="3">
        <f>IF(INDEX([1]非R能力!$FK$9:$FK$558,D32)=0,0,10)</f>
        <v>10</v>
      </c>
      <c r="V32" s="3">
        <f>IF(INDEX([1]非R能力!$FH$9:$FH$558,C32)=0,0,5000)</f>
        <v>5000</v>
      </c>
      <c r="W32" s="3">
        <f>HLOOKUP(W$5,[2]人物技能基础!$O$3:$Q$553,$D32+1,0)</f>
        <v>3.637142857142857</v>
      </c>
      <c r="X32" s="3">
        <f>HLOOKUP(X$5,[2]人物技能基础!$O$3:$Q$553,$D32+1,0)</f>
        <v>2.0186428571428574</v>
      </c>
      <c r="Y32" s="3">
        <f>HLOOKUP(Y$5,[2]人物技能基础!$O$3:$Q$553,$D32+1,0)</f>
        <v>99.964285714285708</v>
      </c>
      <c r="Z32" s="3">
        <f t="shared" si="3"/>
        <v>112099</v>
      </c>
      <c r="AA32" s="3">
        <f t="shared" si="4"/>
        <v>29877</v>
      </c>
      <c r="AB32" s="3">
        <f t="shared" si="5"/>
        <v>4846</v>
      </c>
      <c r="AC32" s="3">
        <f t="shared" si="6"/>
        <v>9915</v>
      </c>
      <c r="AD32" s="3">
        <f t="shared" si="7"/>
        <v>10943</v>
      </c>
    </row>
    <row r="33" spans="1:30" x14ac:dyDescent="0.15">
      <c r="A33" s="3">
        <f>[5]经验副本!$A$24</f>
        <v>275</v>
      </c>
      <c r="B33" s="3" t="str">
        <f t="shared" si="0"/>
        <v>275经验副本小怪3</v>
      </c>
      <c r="C33" s="3">
        <f t="shared" si="1"/>
        <v>275</v>
      </c>
      <c r="D33" s="3">
        <f t="shared" si="2"/>
        <v>275</v>
      </c>
      <c r="E33" s="3" t="s">
        <v>76</v>
      </c>
      <c r="F33" s="3" t="s">
        <v>26</v>
      </c>
      <c r="G33" s="3">
        <f>[5]经验副本!$AC$21</f>
        <v>2.9097142857142861</v>
      </c>
      <c r="H33" s="3">
        <v>999</v>
      </c>
      <c r="I33" s="3">
        <v>0.1</v>
      </c>
      <c r="J33" s="4">
        <v>0.7</v>
      </c>
      <c r="K33" s="4">
        <v>1</v>
      </c>
      <c r="L33" s="4">
        <v>5</v>
      </c>
      <c r="M33" s="3">
        <v>1</v>
      </c>
      <c r="N33" s="3">
        <v>2</v>
      </c>
      <c r="O33" s="3">
        <f>HLOOKUP(O$5,[1]非R能力!$B$8:$F$558,$D33+1,0)</f>
        <v>259422.15804428389</v>
      </c>
      <c r="P33" s="3">
        <f>HLOOKUP(P$5,[1]非R能力!$B$8:$F$558,$D33+1,0)</f>
        <v>48467.013951169189</v>
      </c>
      <c r="Q33" s="3">
        <f>HLOOKUP(Q$5,[1]非R能力!$B$8:$F$558,$D33+1,0)</f>
        <v>29625.34506069405</v>
      </c>
      <c r="R33" s="3">
        <f>HLOOKUP(R$5,[1]非R能力!$B$8:$F$558,$D33+1,0)</f>
        <v>7660.563498260296</v>
      </c>
      <c r="S33" s="3">
        <f>HLOOKUP(S$5,[1]非R能力!$B$8:$F$558,$D33+1,0)</f>
        <v>9915.2016503569794</v>
      </c>
      <c r="T33" s="3">
        <f>INDEX([1]非R能力!$H$9:$H$558,D33)</f>
        <v>15039.455428153817</v>
      </c>
      <c r="U33" s="3">
        <f>IF(INDEX([1]非R能力!$FK$9:$FK$558,D33)=0,0,10)</f>
        <v>10</v>
      </c>
      <c r="V33" s="3">
        <f>IF(INDEX([1]非R能力!$FH$9:$FH$558,C33)=0,0,5000)</f>
        <v>5000</v>
      </c>
      <c r="W33" s="3">
        <f>HLOOKUP(W$5,[2]人物技能基础!$O$3:$Q$553,$D33+1,0)</f>
        <v>3.637142857142857</v>
      </c>
      <c r="X33" s="3">
        <f>HLOOKUP(X$5,[2]人物技能基础!$O$3:$Q$553,$D33+1,0)</f>
        <v>2.0186428571428574</v>
      </c>
      <c r="Y33" s="3">
        <f>HLOOKUP(Y$5,[2]人物技能基础!$O$3:$Q$553,$D33+1,0)</f>
        <v>99.964285714285708</v>
      </c>
      <c r="Z33" s="3">
        <f t="shared" si="3"/>
        <v>168149</v>
      </c>
      <c r="AA33" s="3">
        <f t="shared" si="4"/>
        <v>29877</v>
      </c>
      <c r="AB33" s="3">
        <f t="shared" si="5"/>
        <v>4846</v>
      </c>
      <c r="AC33" s="3">
        <f t="shared" si="6"/>
        <v>9915</v>
      </c>
      <c r="AD33" s="3">
        <f t="shared" si="7"/>
        <v>10943</v>
      </c>
    </row>
    <row r="34" spans="1:30" x14ac:dyDescent="0.15">
      <c r="A34" s="3">
        <f>[5]经验副本!$A$24</f>
        <v>275</v>
      </c>
      <c r="B34" s="3" t="str">
        <f t="shared" si="0"/>
        <v>275经验副本小怪4</v>
      </c>
      <c r="C34" s="3">
        <f t="shared" si="1"/>
        <v>275</v>
      </c>
      <c r="D34" s="3">
        <v>285</v>
      </c>
      <c r="E34" s="3" t="s">
        <v>77</v>
      </c>
      <c r="F34" s="3" t="s">
        <v>26</v>
      </c>
      <c r="G34" s="3">
        <f>[5]经验副本!$AC$22</f>
        <v>9.6990476190476187</v>
      </c>
      <c r="H34" s="3">
        <v>999</v>
      </c>
      <c r="I34" s="3">
        <v>0.1</v>
      </c>
      <c r="J34" s="4">
        <v>0.7</v>
      </c>
      <c r="K34" s="4">
        <v>1</v>
      </c>
      <c r="L34" s="4">
        <v>5</v>
      </c>
      <c r="M34" s="3">
        <v>1</v>
      </c>
      <c r="N34" s="3">
        <v>2</v>
      </c>
      <c r="O34" s="3">
        <f>HLOOKUP(O$5,[1]非R能力!$B$8:$F$558,$D34+1,0)</f>
        <v>298102.35757101967</v>
      </c>
      <c r="P34" s="3">
        <f>HLOOKUP(P$5,[1]非R能力!$B$8:$F$558,$D34+1,0)</f>
        <v>53527.288108369401</v>
      </c>
      <c r="Q34" s="3">
        <f>HLOOKUP(Q$5,[1]非R能力!$B$8:$F$558,$D34+1,0)</f>
        <v>32645.703983007719</v>
      </c>
      <c r="R34" s="3">
        <f>HLOOKUP(R$5,[1]非R能力!$B$8:$F$558,$D34+1,0)</f>
        <v>21172.576516261761</v>
      </c>
      <c r="S34" s="3">
        <f>HLOOKUP(S$5,[1]非R能力!$B$8:$F$558,$D34+1,0)</f>
        <v>10880.364631557793</v>
      </c>
      <c r="T34" s="3">
        <f>INDEX([1]非R能力!$H$9:$H$558,D34)</f>
        <v>16112.250000000004</v>
      </c>
      <c r="U34" s="3">
        <f>IF(INDEX([1]非R能力!$FK$9:$FK$558,D34)=0,0,10)</f>
        <v>10</v>
      </c>
      <c r="V34" s="3">
        <f>IF(INDEX([1]非R能力!$FH$9:$FH$558,C34)=0,0,5000)</f>
        <v>5000</v>
      </c>
      <c r="W34" s="3">
        <f>HLOOKUP(W$5,[2]人物技能基础!$O$3:$Q$553,$D34+1,0)</f>
        <v>3.637142857142857</v>
      </c>
      <c r="X34" s="3">
        <f>HLOOKUP(X$5,[2]人物技能基础!$O$3:$Q$553,$D34+1,0)</f>
        <v>2.0186428571428574</v>
      </c>
      <c r="Y34" s="3">
        <f>HLOOKUP(Y$5,[2]人物技能基础!$O$3:$Q$553,$D34+1,0)</f>
        <v>99.964285714285708</v>
      </c>
      <c r="Z34" s="3">
        <f t="shared" si="3"/>
        <v>616259</v>
      </c>
      <c r="AA34" s="3">
        <f t="shared" si="4"/>
        <v>32905</v>
      </c>
      <c r="AB34" s="3">
        <f t="shared" si="5"/>
        <v>5352</v>
      </c>
      <c r="AC34" s="3">
        <f t="shared" si="6"/>
        <v>10880</v>
      </c>
      <c r="AD34" s="3">
        <f t="shared" si="7"/>
        <v>30246</v>
      </c>
    </row>
    <row r="35" spans="1:30" x14ac:dyDescent="0.15">
      <c r="A35" s="3">
        <f>[5]经验副本!$A$24</f>
        <v>275</v>
      </c>
      <c r="B35" s="3" t="str">
        <f t="shared" si="0"/>
        <v>275经验副本小怪5</v>
      </c>
      <c r="C35" s="3">
        <f t="shared" si="1"/>
        <v>275</v>
      </c>
      <c r="D35" s="3">
        <v>300</v>
      </c>
      <c r="E35" s="3" t="s">
        <v>78</v>
      </c>
      <c r="F35" s="3" t="s">
        <v>26</v>
      </c>
      <c r="G35" s="3">
        <f>[5]经验副本!$AC$23</f>
        <v>10</v>
      </c>
      <c r="H35" s="3">
        <v>999</v>
      </c>
      <c r="I35" s="3">
        <v>0.1</v>
      </c>
      <c r="J35" s="4">
        <v>0.7</v>
      </c>
      <c r="K35" s="4">
        <v>1</v>
      </c>
      <c r="L35" s="4">
        <v>5</v>
      </c>
      <c r="M35" s="3">
        <v>1</v>
      </c>
      <c r="N35" s="3">
        <v>2</v>
      </c>
      <c r="O35" s="3">
        <f>HLOOKUP(O$5,[1]非R能力!$B$8:$F$558,$D35+1,0)</f>
        <v>409002.31838159374</v>
      </c>
      <c r="P35" s="3">
        <f>HLOOKUP(P$5,[1]非R能力!$B$8:$F$558,$D35+1,0)</f>
        <v>70358.046457391116</v>
      </c>
      <c r="Q35" s="3">
        <f>HLOOKUP(Q$5,[1]非R能力!$B$8:$F$558,$D35+1,0)</f>
        <v>42521.249132691257</v>
      </c>
      <c r="R35" s="3">
        <f>HLOOKUP(R$5,[1]非R能力!$B$8:$F$558,$D35+1,0)</f>
        <v>56463.898858489709</v>
      </c>
      <c r="S35" s="3">
        <f>HLOOKUP(S$5,[1]非R能力!$B$8:$F$558,$D35+1,0)</f>
        <v>15445.657241890343</v>
      </c>
      <c r="T35" s="3">
        <f>INDEX([1]非R能力!$H$9:$H$558,D35)</f>
        <v>17828.778289570386</v>
      </c>
      <c r="U35" s="3">
        <f>IF(INDEX([1]非R能力!$FK$9:$FK$558,D35)=0,0,10)</f>
        <v>10</v>
      </c>
      <c r="V35" s="3">
        <f>IF(INDEX([1]非R能力!$FH$9:$FH$558,C35)=0,0,5000)</f>
        <v>5000</v>
      </c>
      <c r="W35" s="3">
        <f>HLOOKUP(W$5,[2]人物技能基础!$O$3:$Q$553,$D35+1,0)</f>
        <v>3.637142857142857</v>
      </c>
      <c r="X35" s="3">
        <f>HLOOKUP(X$5,[2]人物技能基础!$O$3:$Q$553,$D35+1,0)</f>
        <v>2.0186428571428574</v>
      </c>
      <c r="Y35" s="3">
        <f>HLOOKUP(Y$5,[2]人物技能基础!$O$3:$Q$553,$D35+1,0)</f>
        <v>99.964285714285708</v>
      </c>
      <c r="Z35" s="3">
        <f t="shared" si="3"/>
        <v>816230</v>
      </c>
      <c r="AA35" s="3">
        <f t="shared" si="4"/>
        <v>42803</v>
      </c>
      <c r="AB35" s="3">
        <f t="shared" si="5"/>
        <v>7035</v>
      </c>
      <c r="AC35" s="3">
        <f t="shared" si="6"/>
        <v>15445</v>
      </c>
      <c r="AD35" s="3">
        <f t="shared" si="7"/>
        <v>80662</v>
      </c>
    </row>
    <row r="36" spans="1:30" x14ac:dyDescent="0.15">
      <c r="A36" s="3">
        <f>[5]经验副本!$A$25</f>
        <v>300</v>
      </c>
      <c r="B36" s="3" t="str">
        <f t="shared" si="0"/>
        <v>300经验副本小怪1</v>
      </c>
      <c r="C36" s="3">
        <f t="shared" si="1"/>
        <v>300</v>
      </c>
      <c r="D36" s="3">
        <f t="shared" si="2"/>
        <v>300</v>
      </c>
      <c r="E36" s="3" t="s">
        <v>74</v>
      </c>
      <c r="F36" s="3" t="s">
        <v>26</v>
      </c>
      <c r="G36" s="3">
        <f>[5]经验副本!$AC$19</f>
        <v>1.4548571428571431</v>
      </c>
      <c r="H36" s="3">
        <v>999</v>
      </c>
      <c r="I36" s="3">
        <v>0.1</v>
      </c>
      <c r="J36" s="4">
        <v>0.7</v>
      </c>
      <c r="K36" s="4">
        <v>1</v>
      </c>
      <c r="L36" s="4">
        <v>5</v>
      </c>
      <c r="M36" s="3">
        <v>1</v>
      </c>
      <c r="N36" s="3">
        <v>2</v>
      </c>
      <c r="O36" s="3">
        <f>HLOOKUP(O$5,[1]非R能力!$B$8:$F$558,$D36+1,0)</f>
        <v>409002.31838159374</v>
      </c>
      <c r="P36" s="3">
        <f>HLOOKUP(P$5,[1]非R能力!$B$8:$F$558,$D36+1,0)</f>
        <v>70358.046457391116</v>
      </c>
      <c r="Q36" s="3">
        <f>HLOOKUP(Q$5,[1]非R能力!$B$8:$F$558,$D36+1,0)</f>
        <v>42521.249132691257</v>
      </c>
      <c r="R36" s="3">
        <f>HLOOKUP(R$5,[1]非R能力!$B$8:$F$558,$D36+1,0)</f>
        <v>56463.898858489709</v>
      </c>
      <c r="S36" s="3">
        <f>HLOOKUP(S$5,[1]非R能力!$B$8:$F$558,$D36+1,0)</f>
        <v>15445.657241890343</v>
      </c>
      <c r="T36" s="3">
        <f>INDEX([1]非R能力!$H$9:$H$558,D36)</f>
        <v>17828.778289570386</v>
      </c>
      <c r="U36" s="3">
        <f>IF(INDEX([1]非R能力!$FK$9:$FK$558,D36)=0,0,10)</f>
        <v>10</v>
      </c>
      <c r="V36" s="3">
        <f>IF(INDEX([1]非R能力!$FH$9:$FH$558,C36)=0,0,5000)</f>
        <v>5000</v>
      </c>
      <c r="W36" s="3">
        <f>HLOOKUP(W$5,[2]人物技能基础!$O$3:$Q$553,$D36+1,0)</f>
        <v>3.637142857142857</v>
      </c>
      <c r="X36" s="3">
        <f>HLOOKUP(X$5,[2]人物技能基础!$O$3:$Q$553,$D36+1,0)</f>
        <v>2.0186428571428574</v>
      </c>
      <c r="Y36" s="3">
        <f>HLOOKUP(Y$5,[2]人物技能基础!$O$3:$Q$553,$D36+1,0)</f>
        <v>99.964285714285708</v>
      </c>
      <c r="Z36" s="3">
        <f t="shared" si="3"/>
        <v>118749</v>
      </c>
      <c r="AA36" s="3">
        <f t="shared" si="4"/>
        <v>42803</v>
      </c>
      <c r="AB36" s="3">
        <f t="shared" si="5"/>
        <v>7035</v>
      </c>
      <c r="AC36" s="3">
        <f t="shared" si="6"/>
        <v>15445</v>
      </c>
      <c r="AD36" s="3">
        <f t="shared" si="7"/>
        <v>80662</v>
      </c>
    </row>
    <row r="37" spans="1:30" x14ac:dyDescent="0.15">
      <c r="A37" s="3">
        <f>[5]经验副本!$A$25</f>
        <v>300</v>
      </c>
      <c r="B37" s="3" t="str">
        <f t="shared" si="0"/>
        <v>300经验副本小怪2</v>
      </c>
      <c r="C37" s="3">
        <f t="shared" si="1"/>
        <v>300</v>
      </c>
      <c r="D37" s="3">
        <f t="shared" si="2"/>
        <v>300</v>
      </c>
      <c r="E37" s="3" t="s">
        <v>75</v>
      </c>
      <c r="F37" s="3" t="s">
        <v>26</v>
      </c>
      <c r="G37" s="3">
        <f>[5]经验副本!$AC$20</f>
        <v>1.9398095238095241</v>
      </c>
      <c r="H37" s="3">
        <v>999</v>
      </c>
      <c r="I37" s="3">
        <v>0.1</v>
      </c>
      <c r="J37" s="4">
        <v>0.7</v>
      </c>
      <c r="K37" s="4">
        <v>1</v>
      </c>
      <c r="L37" s="4">
        <v>5</v>
      </c>
      <c r="M37" s="3">
        <v>1</v>
      </c>
      <c r="N37" s="3">
        <v>2</v>
      </c>
      <c r="O37" s="3">
        <f>HLOOKUP(O$5,[1]非R能力!$B$8:$F$558,$D37+1,0)</f>
        <v>409002.31838159374</v>
      </c>
      <c r="P37" s="3">
        <f>HLOOKUP(P$5,[1]非R能力!$B$8:$F$558,$D37+1,0)</f>
        <v>70358.046457391116</v>
      </c>
      <c r="Q37" s="3">
        <f>HLOOKUP(Q$5,[1]非R能力!$B$8:$F$558,$D37+1,0)</f>
        <v>42521.249132691257</v>
      </c>
      <c r="R37" s="3">
        <f>HLOOKUP(R$5,[1]非R能力!$B$8:$F$558,$D37+1,0)</f>
        <v>56463.898858489709</v>
      </c>
      <c r="S37" s="3">
        <f>HLOOKUP(S$5,[1]非R能力!$B$8:$F$558,$D37+1,0)</f>
        <v>15445.657241890343</v>
      </c>
      <c r="T37" s="3">
        <f>INDEX([1]非R能力!$H$9:$H$558,D37)</f>
        <v>17828.778289570386</v>
      </c>
      <c r="U37" s="3">
        <f>IF(INDEX([1]非R能力!$FK$9:$FK$558,D37)=0,0,10)</f>
        <v>10</v>
      </c>
      <c r="V37" s="3">
        <f>IF(INDEX([1]非R能力!$FH$9:$FH$558,C37)=0,0,5000)</f>
        <v>5000</v>
      </c>
      <c r="W37" s="3">
        <f>HLOOKUP(W$5,[2]人物技能基础!$O$3:$Q$553,$D37+1,0)</f>
        <v>3.637142857142857</v>
      </c>
      <c r="X37" s="3">
        <f>HLOOKUP(X$5,[2]人物技能基础!$O$3:$Q$553,$D37+1,0)</f>
        <v>2.0186428571428574</v>
      </c>
      <c r="Y37" s="3">
        <f>HLOOKUP(Y$5,[2]人物技能基础!$O$3:$Q$553,$D37+1,0)</f>
        <v>99.964285714285708</v>
      </c>
      <c r="Z37" s="3">
        <f t="shared" si="3"/>
        <v>158333</v>
      </c>
      <c r="AA37" s="3">
        <f t="shared" si="4"/>
        <v>42803</v>
      </c>
      <c r="AB37" s="3">
        <f t="shared" si="5"/>
        <v>7035</v>
      </c>
      <c r="AC37" s="3">
        <f t="shared" si="6"/>
        <v>15445</v>
      </c>
      <c r="AD37" s="3">
        <f t="shared" si="7"/>
        <v>80662</v>
      </c>
    </row>
    <row r="38" spans="1:30" x14ac:dyDescent="0.15">
      <c r="A38" s="3">
        <f>[5]经验副本!$A$25</f>
        <v>300</v>
      </c>
      <c r="B38" s="3" t="str">
        <f t="shared" si="0"/>
        <v>300经验副本小怪3</v>
      </c>
      <c r="C38" s="3">
        <f t="shared" si="1"/>
        <v>300</v>
      </c>
      <c r="D38" s="3">
        <f t="shared" si="2"/>
        <v>300</v>
      </c>
      <c r="E38" s="3" t="s">
        <v>76</v>
      </c>
      <c r="F38" s="3" t="s">
        <v>26</v>
      </c>
      <c r="G38" s="3">
        <f>[5]经验副本!$AC$21</f>
        <v>2.9097142857142861</v>
      </c>
      <c r="H38" s="3">
        <v>999</v>
      </c>
      <c r="I38" s="3">
        <v>0.1</v>
      </c>
      <c r="J38" s="4">
        <v>0.7</v>
      </c>
      <c r="K38" s="4">
        <v>1</v>
      </c>
      <c r="L38" s="4">
        <v>5</v>
      </c>
      <c r="M38" s="3">
        <v>1</v>
      </c>
      <c r="N38" s="3">
        <v>2</v>
      </c>
      <c r="O38" s="3">
        <f>HLOOKUP(O$5,[1]非R能力!$B$8:$F$558,$D38+1,0)</f>
        <v>409002.31838159374</v>
      </c>
      <c r="P38" s="3">
        <f>HLOOKUP(P$5,[1]非R能力!$B$8:$F$558,$D38+1,0)</f>
        <v>70358.046457391116</v>
      </c>
      <c r="Q38" s="3">
        <f>HLOOKUP(Q$5,[1]非R能力!$B$8:$F$558,$D38+1,0)</f>
        <v>42521.249132691257</v>
      </c>
      <c r="R38" s="3">
        <f>HLOOKUP(R$5,[1]非R能力!$B$8:$F$558,$D38+1,0)</f>
        <v>56463.898858489709</v>
      </c>
      <c r="S38" s="3">
        <f>HLOOKUP(S$5,[1]非R能力!$B$8:$F$558,$D38+1,0)</f>
        <v>15445.657241890343</v>
      </c>
      <c r="T38" s="3">
        <f>INDEX([1]非R能力!$H$9:$H$558,D38)</f>
        <v>17828.778289570386</v>
      </c>
      <c r="U38" s="3">
        <f>IF(INDEX([1]非R能力!$FK$9:$FK$558,D38)=0,0,10)</f>
        <v>10</v>
      </c>
      <c r="V38" s="3">
        <f>IF(INDEX([1]非R能力!$FH$9:$FH$558,C38)=0,0,5000)</f>
        <v>5000</v>
      </c>
      <c r="W38" s="3">
        <f>HLOOKUP(W$5,[2]人物技能基础!$O$3:$Q$553,$D38+1,0)</f>
        <v>3.637142857142857</v>
      </c>
      <c r="X38" s="3">
        <f>HLOOKUP(X$5,[2]人物技能基础!$O$3:$Q$553,$D38+1,0)</f>
        <v>2.0186428571428574</v>
      </c>
      <c r="Y38" s="3">
        <f>HLOOKUP(Y$5,[2]人物技能基础!$O$3:$Q$553,$D38+1,0)</f>
        <v>99.964285714285708</v>
      </c>
      <c r="Z38" s="3">
        <f t="shared" si="3"/>
        <v>237499</v>
      </c>
      <c r="AA38" s="3">
        <f t="shared" si="4"/>
        <v>42803</v>
      </c>
      <c r="AB38" s="3">
        <f t="shared" si="5"/>
        <v>7035</v>
      </c>
      <c r="AC38" s="3">
        <f t="shared" si="6"/>
        <v>15445</v>
      </c>
      <c r="AD38" s="3">
        <f t="shared" si="7"/>
        <v>80662</v>
      </c>
    </row>
    <row r="39" spans="1:30" x14ac:dyDescent="0.15">
      <c r="A39" s="3">
        <f>[5]经验副本!$A$25</f>
        <v>300</v>
      </c>
      <c r="B39" s="3" t="str">
        <f t="shared" si="0"/>
        <v>300经验副本小怪4</v>
      </c>
      <c r="C39" s="3">
        <f t="shared" si="1"/>
        <v>300</v>
      </c>
      <c r="D39" s="3">
        <v>310</v>
      </c>
      <c r="E39" s="3" t="s">
        <v>77</v>
      </c>
      <c r="F39" s="3" t="s">
        <v>26</v>
      </c>
      <c r="G39" s="3">
        <f>[5]经验副本!$AC$22</f>
        <v>9.6990476190476187</v>
      </c>
      <c r="H39" s="3">
        <v>999</v>
      </c>
      <c r="I39" s="3">
        <v>0.1</v>
      </c>
      <c r="J39" s="4">
        <v>0.7</v>
      </c>
      <c r="K39" s="4">
        <v>1</v>
      </c>
      <c r="L39" s="4">
        <v>5</v>
      </c>
      <c r="M39" s="3">
        <v>1</v>
      </c>
      <c r="N39" s="3">
        <v>2</v>
      </c>
      <c r="O39" s="3">
        <f>HLOOKUP(O$5,[1]非R能力!$B$8:$F$558,$D39+1,0)</f>
        <v>465164.21237088874</v>
      </c>
      <c r="P39" s="3">
        <f>HLOOKUP(P$5,[1]非R能力!$B$8:$F$558,$D39+1,0)</f>
        <v>77559.717265097119</v>
      </c>
      <c r="Q39" s="3">
        <f>HLOOKUP(Q$5,[1]非R能力!$B$8:$F$558,$D39+1,0)</f>
        <v>47321.35995639224</v>
      </c>
      <c r="R39" s="3">
        <f>HLOOKUP(R$5,[1]非R能力!$B$8:$F$558,$D39+1,0)</f>
        <v>64359.709637489825</v>
      </c>
      <c r="S39" s="3">
        <f>HLOOKUP(S$5,[1]非R能力!$B$8:$F$558,$D39+1,0)</f>
        <v>16563.253418236563</v>
      </c>
      <c r="T39" s="3">
        <f>INDEX([1]非R能力!$H$9:$H$558,D39)</f>
        <v>19048.452974523596</v>
      </c>
      <c r="U39" s="3">
        <f>IF(INDEX([1]非R能力!$FK$9:$FK$558,D39)=0,0,10)</f>
        <v>10</v>
      </c>
      <c r="V39" s="3">
        <f>IF(INDEX([1]非R能力!$FH$9:$FH$558,C39)=0,0,5000)</f>
        <v>5000</v>
      </c>
      <c r="W39" s="3">
        <f>HLOOKUP(W$5,[2]人物技能基础!$O$3:$Q$553,$D39+1,0)</f>
        <v>3.637142857142857</v>
      </c>
      <c r="X39" s="3">
        <f>HLOOKUP(X$5,[2]人物技能基础!$O$3:$Q$553,$D39+1,0)</f>
        <v>2.0186428571428574</v>
      </c>
      <c r="Y39" s="3">
        <f>HLOOKUP(Y$5,[2]人物技能基础!$O$3:$Q$553,$D39+1,0)</f>
        <v>99.964285714285708</v>
      </c>
      <c r="Z39" s="3">
        <f t="shared" si="3"/>
        <v>869356</v>
      </c>
      <c r="AA39" s="3">
        <f t="shared" si="4"/>
        <v>47614</v>
      </c>
      <c r="AB39" s="3">
        <f t="shared" si="5"/>
        <v>7755</v>
      </c>
      <c r="AC39" s="3">
        <f t="shared" si="6"/>
        <v>16563</v>
      </c>
      <c r="AD39" s="3">
        <f t="shared" si="7"/>
        <v>91942</v>
      </c>
    </row>
    <row r="40" spans="1:30" x14ac:dyDescent="0.15">
      <c r="A40" s="3">
        <f>[5]经验副本!$A$25</f>
        <v>300</v>
      </c>
      <c r="B40" s="3" t="str">
        <f t="shared" si="0"/>
        <v>300经验副本小怪5</v>
      </c>
      <c r="C40" s="3">
        <f t="shared" si="1"/>
        <v>300</v>
      </c>
      <c r="D40" s="3">
        <v>325</v>
      </c>
      <c r="E40" s="3" t="s">
        <v>78</v>
      </c>
      <c r="F40" s="3" t="s">
        <v>26</v>
      </c>
      <c r="G40" s="3">
        <f>[5]经验副本!$AC$23</f>
        <v>10</v>
      </c>
      <c r="H40" s="3">
        <v>999</v>
      </c>
      <c r="I40" s="3">
        <v>0.1</v>
      </c>
      <c r="J40" s="4">
        <v>0.7</v>
      </c>
      <c r="K40" s="4">
        <v>1</v>
      </c>
      <c r="L40" s="4">
        <v>5</v>
      </c>
      <c r="M40" s="3">
        <v>1</v>
      </c>
      <c r="N40" s="3">
        <v>2</v>
      </c>
      <c r="O40" s="3">
        <f>HLOOKUP(O$5,[1]非R能力!$B$8:$F$558,$D40+1,0)</f>
        <v>623773.64449385752</v>
      </c>
      <c r="P40" s="3">
        <f>HLOOKUP(P$5,[1]非R能力!$B$8:$F$558,$D40+1,0)</f>
        <v>97671.388917952921</v>
      </c>
      <c r="Q40" s="3">
        <f>HLOOKUP(Q$5,[1]非R能力!$B$8:$F$558,$D40+1,0)</f>
        <v>56956.21542369877</v>
      </c>
      <c r="R40" s="3">
        <f>HLOOKUP(R$5,[1]非R能力!$B$8:$F$558,$D40+1,0)</f>
        <v>61820.457070596145</v>
      </c>
      <c r="S40" s="3">
        <f>HLOOKUP(S$5,[1]非R能力!$B$8:$F$558,$D40+1,0)</f>
        <v>21333.564636601419</v>
      </c>
      <c r="T40" s="3">
        <f>INDEX([1]非R能力!$H$9:$H$558,D40)</f>
        <v>20997.594889119599</v>
      </c>
      <c r="U40" s="3">
        <f>IF(INDEX([1]非R能力!$FK$9:$FK$558,D40)=0,0,10)</f>
        <v>10</v>
      </c>
      <c r="V40" s="3">
        <f>IF(INDEX([1]非R能力!$FH$9:$FH$558,C40)=0,0,5000)</f>
        <v>5000</v>
      </c>
      <c r="W40" s="3">
        <f>HLOOKUP(W$5,[2]人物技能基础!$O$3:$Q$553,$D40+1,0)</f>
        <v>3.637142857142857</v>
      </c>
      <c r="X40" s="3">
        <f>HLOOKUP(X$5,[2]人物技能基础!$O$3:$Q$553,$D40+1,0)</f>
        <v>2.0186428571428574</v>
      </c>
      <c r="Y40" s="3">
        <f>HLOOKUP(Y$5,[2]人物技能基础!$O$3:$Q$553,$D40+1,0)</f>
        <v>99.964285714285708</v>
      </c>
      <c r="Z40" s="3">
        <f t="shared" si="3"/>
        <v>1111852</v>
      </c>
      <c r="AA40" s="3">
        <f t="shared" si="4"/>
        <v>57281</v>
      </c>
      <c r="AB40" s="3">
        <f t="shared" si="5"/>
        <v>9767</v>
      </c>
      <c r="AC40" s="3">
        <f t="shared" si="6"/>
        <v>21333</v>
      </c>
      <c r="AD40" s="3">
        <f t="shared" si="7"/>
        <v>88314</v>
      </c>
    </row>
    <row r="41" spans="1:30" x14ac:dyDescent="0.15">
      <c r="A41" s="3">
        <f>[5]经验副本!$A$26</f>
        <v>325</v>
      </c>
      <c r="B41" s="3" t="str">
        <f t="shared" si="0"/>
        <v>325经验副本小怪1</v>
      </c>
      <c r="C41" s="3">
        <f t="shared" si="1"/>
        <v>325</v>
      </c>
      <c r="D41" s="3">
        <f t="shared" si="2"/>
        <v>325</v>
      </c>
      <c r="E41" s="3" t="s">
        <v>74</v>
      </c>
      <c r="F41" s="3" t="s">
        <v>26</v>
      </c>
      <c r="G41" s="3">
        <f>[5]经验副本!$AC$19</f>
        <v>1.4548571428571431</v>
      </c>
      <c r="H41" s="3">
        <v>999</v>
      </c>
      <c r="I41" s="3">
        <v>0.1</v>
      </c>
      <c r="J41" s="4">
        <v>0.7</v>
      </c>
      <c r="K41" s="4">
        <v>1</v>
      </c>
      <c r="L41" s="4">
        <v>5</v>
      </c>
      <c r="M41" s="3">
        <v>1</v>
      </c>
      <c r="N41" s="3">
        <v>2</v>
      </c>
      <c r="O41" s="3">
        <f>HLOOKUP(O$5,[1]非R能力!$B$8:$F$558,$D41+1,0)</f>
        <v>623773.64449385752</v>
      </c>
      <c r="P41" s="3">
        <f>HLOOKUP(P$5,[1]非R能力!$B$8:$F$558,$D41+1,0)</f>
        <v>97671.388917952921</v>
      </c>
      <c r="Q41" s="3">
        <f>HLOOKUP(Q$5,[1]非R能力!$B$8:$F$558,$D41+1,0)</f>
        <v>56956.21542369877</v>
      </c>
      <c r="R41" s="3">
        <f>HLOOKUP(R$5,[1]非R能力!$B$8:$F$558,$D41+1,0)</f>
        <v>61820.457070596145</v>
      </c>
      <c r="S41" s="3">
        <f>HLOOKUP(S$5,[1]非R能力!$B$8:$F$558,$D41+1,0)</f>
        <v>21333.564636601419</v>
      </c>
      <c r="T41" s="3">
        <f>INDEX([1]非R能力!$H$9:$H$558,D41)</f>
        <v>20997.594889119599</v>
      </c>
      <c r="U41" s="3">
        <f>IF(INDEX([1]非R能力!$FK$9:$FK$558,D41)=0,0,10)</f>
        <v>10</v>
      </c>
      <c r="V41" s="3">
        <f>IF(INDEX([1]非R能力!$FH$9:$FH$558,C41)=0,0,5000)</f>
        <v>5000</v>
      </c>
      <c r="W41" s="3">
        <f>HLOOKUP(W$5,[2]人物技能基础!$O$3:$Q$553,$D41+1,0)</f>
        <v>3.637142857142857</v>
      </c>
      <c r="X41" s="3">
        <f>HLOOKUP(X$5,[2]人物技能基础!$O$3:$Q$553,$D41+1,0)</f>
        <v>2.0186428571428574</v>
      </c>
      <c r="Y41" s="3">
        <f>HLOOKUP(Y$5,[2]人物技能基础!$O$3:$Q$553,$D41+1,0)</f>
        <v>99.964285714285708</v>
      </c>
      <c r="Z41" s="3">
        <f t="shared" si="3"/>
        <v>161758</v>
      </c>
      <c r="AA41" s="3">
        <f t="shared" si="4"/>
        <v>57281</v>
      </c>
      <c r="AB41" s="3">
        <f t="shared" si="5"/>
        <v>9767</v>
      </c>
      <c r="AC41" s="3">
        <f t="shared" si="6"/>
        <v>21333</v>
      </c>
      <c r="AD41" s="3">
        <f t="shared" si="7"/>
        <v>88314</v>
      </c>
    </row>
    <row r="42" spans="1:30" x14ac:dyDescent="0.15">
      <c r="A42" s="3">
        <f>[5]经验副本!$A$26</f>
        <v>325</v>
      </c>
      <c r="B42" s="3" t="str">
        <f t="shared" si="0"/>
        <v>325经验副本小怪2</v>
      </c>
      <c r="C42" s="3">
        <f t="shared" si="1"/>
        <v>325</v>
      </c>
      <c r="D42" s="3">
        <f t="shared" si="2"/>
        <v>325</v>
      </c>
      <c r="E42" s="3" t="s">
        <v>75</v>
      </c>
      <c r="F42" s="3" t="s">
        <v>26</v>
      </c>
      <c r="G42" s="3">
        <f>[5]经验副本!$AC$20</f>
        <v>1.9398095238095241</v>
      </c>
      <c r="H42" s="3">
        <v>999</v>
      </c>
      <c r="I42" s="3">
        <v>0.1</v>
      </c>
      <c r="J42" s="4">
        <v>0.7</v>
      </c>
      <c r="K42" s="4">
        <v>1</v>
      </c>
      <c r="L42" s="4">
        <v>5</v>
      </c>
      <c r="M42" s="3">
        <v>1</v>
      </c>
      <c r="N42" s="3">
        <v>2</v>
      </c>
      <c r="O42" s="3">
        <f>HLOOKUP(O$5,[1]非R能力!$B$8:$F$558,$D42+1,0)</f>
        <v>623773.64449385752</v>
      </c>
      <c r="P42" s="3">
        <f>HLOOKUP(P$5,[1]非R能力!$B$8:$F$558,$D42+1,0)</f>
        <v>97671.388917952921</v>
      </c>
      <c r="Q42" s="3">
        <f>HLOOKUP(Q$5,[1]非R能力!$B$8:$F$558,$D42+1,0)</f>
        <v>56956.21542369877</v>
      </c>
      <c r="R42" s="3">
        <f>HLOOKUP(R$5,[1]非R能力!$B$8:$F$558,$D42+1,0)</f>
        <v>61820.457070596145</v>
      </c>
      <c r="S42" s="3">
        <f>HLOOKUP(S$5,[1]非R能力!$B$8:$F$558,$D42+1,0)</f>
        <v>21333.564636601419</v>
      </c>
      <c r="T42" s="3">
        <f>INDEX([1]非R能力!$H$9:$H$558,D42)</f>
        <v>20997.594889119599</v>
      </c>
      <c r="U42" s="3">
        <f>IF(INDEX([1]非R能力!$FK$9:$FK$558,D42)=0,0,10)</f>
        <v>10</v>
      </c>
      <c r="V42" s="3">
        <f>IF(INDEX([1]非R能力!$FH$9:$FH$558,C42)=0,0,5000)</f>
        <v>5000</v>
      </c>
      <c r="W42" s="3">
        <f>HLOOKUP(W$5,[2]人物技能基础!$O$3:$Q$553,$D42+1,0)</f>
        <v>3.637142857142857</v>
      </c>
      <c r="X42" s="3">
        <f>HLOOKUP(X$5,[2]人物技能基础!$O$3:$Q$553,$D42+1,0)</f>
        <v>2.0186428571428574</v>
      </c>
      <c r="Y42" s="3">
        <f>HLOOKUP(Y$5,[2]人物技能基础!$O$3:$Q$553,$D42+1,0)</f>
        <v>99.964285714285708</v>
      </c>
      <c r="Z42" s="3">
        <f t="shared" si="3"/>
        <v>215678</v>
      </c>
      <c r="AA42" s="3">
        <f t="shared" si="4"/>
        <v>57281</v>
      </c>
      <c r="AB42" s="3">
        <f t="shared" si="5"/>
        <v>9767</v>
      </c>
      <c r="AC42" s="3">
        <f t="shared" si="6"/>
        <v>21333</v>
      </c>
      <c r="AD42" s="3">
        <f t="shared" si="7"/>
        <v>88314</v>
      </c>
    </row>
    <row r="43" spans="1:30" x14ac:dyDescent="0.15">
      <c r="A43" s="3">
        <f>[5]经验副本!$A$26</f>
        <v>325</v>
      </c>
      <c r="B43" s="3" t="str">
        <f t="shared" si="0"/>
        <v>325经验副本小怪3</v>
      </c>
      <c r="C43" s="3">
        <f t="shared" si="1"/>
        <v>325</v>
      </c>
      <c r="D43" s="3">
        <f t="shared" si="2"/>
        <v>325</v>
      </c>
      <c r="E43" s="3" t="s">
        <v>76</v>
      </c>
      <c r="F43" s="3" t="s">
        <v>26</v>
      </c>
      <c r="G43" s="3">
        <f>[5]经验副本!$AC$21</f>
        <v>2.9097142857142861</v>
      </c>
      <c r="H43" s="3">
        <v>999</v>
      </c>
      <c r="I43" s="3">
        <v>0.1</v>
      </c>
      <c r="J43" s="4">
        <v>0.7</v>
      </c>
      <c r="K43" s="4">
        <v>1</v>
      </c>
      <c r="L43" s="4">
        <v>5</v>
      </c>
      <c r="M43" s="3">
        <v>1</v>
      </c>
      <c r="N43" s="3">
        <v>2</v>
      </c>
      <c r="O43" s="3">
        <f>HLOOKUP(O$5,[1]非R能力!$B$8:$F$558,$D43+1,0)</f>
        <v>623773.64449385752</v>
      </c>
      <c r="P43" s="3">
        <f>HLOOKUP(P$5,[1]非R能力!$B$8:$F$558,$D43+1,0)</f>
        <v>97671.388917952921</v>
      </c>
      <c r="Q43" s="3">
        <f>HLOOKUP(Q$5,[1]非R能力!$B$8:$F$558,$D43+1,0)</f>
        <v>56956.21542369877</v>
      </c>
      <c r="R43" s="3">
        <f>HLOOKUP(R$5,[1]非R能力!$B$8:$F$558,$D43+1,0)</f>
        <v>61820.457070596145</v>
      </c>
      <c r="S43" s="3">
        <f>HLOOKUP(S$5,[1]非R能力!$B$8:$F$558,$D43+1,0)</f>
        <v>21333.564636601419</v>
      </c>
      <c r="T43" s="3">
        <f>INDEX([1]非R能力!$H$9:$H$558,D43)</f>
        <v>20997.594889119599</v>
      </c>
      <c r="U43" s="3">
        <f>IF(INDEX([1]非R能力!$FK$9:$FK$558,D43)=0,0,10)</f>
        <v>10</v>
      </c>
      <c r="V43" s="3">
        <f>IF(INDEX([1]非R能力!$FH$9:$FH$558,C43)=0,0,5000)</f>
        <v>5000</v>
      </c>
      <c r="W43" s="3">
        <f>HLOOKUP(W$5,[2]人物技能基础!$O$3:$Q$553,$D43+1,0)</f>
        <v>3.637142857142857</v>
      </c>
      <c r="X43" s="3">
        <f>HLOOKUP(X$5,[2]人物技能基础!$O$3:$Q$553,$D43+1,0)</f>
        <v>2.0186428571428574</v>
      </c>
      <c r="Y43" s="3">
        <f>HLOOKUP(Y$5,[2]人物技能基础!$O$3:$Q$553,$D43+1,0)</f>
        <v>99.964285714285708</v>
      </c>
      <c r="Z43" s="3">
        <f t="shared" si="3"/>
        <v>323517</v>
      </c>
      <c r="AA43" s="3">
        <f t="shared" si="4"/>
        <v>57281</v>
      </c>
      <c r="AB43" s="3">
        <f t="shared" si="5"/>
        <v>9767</v>
      </c>
      <c r="AC43" s="3">
        <f t="shared" si="6"/>
        <v>21333</v>
      </c>
      <c r="AD43" s="3">
        <f t="shared" si="7"/>
        <v>88314</v>
      </c>
    </row>
    <row r="44" spans="1:30" x14ac:dyDescent="0.15">
      <c r="A44" s="3">
        <f>[5]经验副本!$A$26</f>
        <v>325</v>
      </c>
      <c r="B44" s="3" t="str">
        <f t="shared" si="0"/>
        <v>325经验副本小怪4</v>
      </c>
      <c r="C44" s="3">
        <f t="shared" si="1"/>
        <v>325</v>
      </c>
      <c r="D44" s="3">
        <v>335</v>
      </c>
      <c r="E44" s="3" t="s">
        <v>77</v>
      </c>
      <c r="F44" s="3" t="s">
        <v>26</v>
      </c>
      <c r="G44" s="3">
        <f>[5]经验副本!$AC$22</f>
        <v>9.6990476190476187</v>
      </c>
      <c r="H44" s="3">
        <v>999</v>
      </c>
      <c r="I44" s="3">
        <v>0.1</v>
      </c>
      <c r="J44" s="4">
        <v>0.7</v>
      </c>
      <c r="K44" s="4">
        <v>1</v>
      </c>
      <c r="L44" s="4">
        <v>5</v>
      </c>
      <c r="M44" s="3">
        <v>1</v>
      </c>
      <c r="N44" s="3">
        <v>2</v>
      </c>
      <c r="O44" s="3">
        <f>HLOOKUP(O$5,[1]非R能力!$B$8:$F$558,$D44+1,0)</f>
        <v>699411.53995854128</v>
      </c>
      <c r="P44" s="3">
        <f>HLOOKUP(P$5,[1]非R能力!$B$8:$F$558,$D44+1,0)</f>
        <v>108272.79694549185</v>
      </c>
      <c r="Q44" s="3">
        <f>HLOOKUP(Q$5,[1]非R能力!$B$8:$F$558,$D44+1,0)</f>
        <v>63302.97917787081</v>
      </c>
      <c r="R44" s="3">
        <f>HLOOKUP(R$5,[1]非R能力!$B$8:$F$558,$D44+1,0)</f>
        <v>18578.420930782937</v>
      </c>
      <c r="S44" s="3">
        <f>HLOOKUP(S$5,[1]非R能力!$B$8:$F$558,$D44+1,0)</f>
        <v>22999.94585417031</v>
      </c>
      <c r="T44" s="3">
        <f>INDEX([1]非R能力!$H$9:$H$558,D44)</f>
        <v>22380.765060446694</v>
      </c>
      <c r="U44" s="3">
        <f>IF(INDEX([1]非R能力!$FK$9:$FK$558,D44)=0,0,10)</f>
        <v>10</v>
      </c>
      <c r="V44" s="3">
        <f>IF(INDEX([1]非R能力!$FH$9:$FH$558,C44)=0,0,5000)</f>
        <v>5000</v>
      </c>
      <c r="W44" s="3">
        <f>HLOOKUP(W$5,[2]人物技能基础!$O$3:$Q$553,$D44+1,0)</f>
        <v>3.637142857142857</v>
      </c>
      <c r="X44" s="3">
        <f>HLOOKUP(X$5,[2]人物技能基础!$O$3:$Q$553,$D44+1,0)</f>
        <v>2.0186428571428574</v>
      </c>
      <c r="Y44" s="3">
        <f>HLOOKUP(Y$5,[2]人物技能基础!$O$3:$Q$553,$D44+1,0)</f>
        <v>99.964285714285708</v>
      </c>
      <c r="Z44" s="3">
        <f t="shared" si="3"/>
        <v>1190517</v>
      </c>
      <c r="AA44" s="3">
        <f t="shared" si="4"/>
        <v>63643</v>
      </c>
      <c r="AB44" s="3">
        <f t="shared" si="5"/>
        <v>10827</v>
      </c>
      <c r="AC44" s="3">
        <f t="shared" si="6"/>
        <v>22999</v>
      </c>
      <c r="AD44" s="3">
        <f t="shared" si="7"/>
        <v>26540</v>
      </c>
    </row>
    <row r="45" spans="1:30" x14ac:dyDescent="0.15">
      <c r="A45" s="3">
        <f>[5]经验副本!$A$26</f>
        <v>325</v>
      </c>
      <c r="B45" s="3" t="str">
        <f t="shared" si="0"/>
        <v>325经验副本小怪5</v>
      </c>
      <c r="C45" s="3">
        <f t="shared" si="1"/>
        <v>325</v>
      </c>
      <c r="D45" s="3">
        <v>350</v>
      </c>
      <c r="E45" s="3" t="s">
        <v>78</v>
      </c>
      <c r="F45" s="3" t="s">
        <v>26</v>
      </c>
      <c r="G45" s="3">
        <f>[5]经验副本!$AC$23</f>
        <v>10</v>
      </c>
      <c r="H45" s="3">
        <v>999</v>
      </c>
      <c r="I45" s="3">
        <v>0.1</v>
      </c>
      <c r="J45" s="4">
        <v>0.7</v>
      </c>
      <c r="K45" s="4">
        <v>1</v>
      </c>
      <c r="L45" s="4">
        <v>5</v>
      </c>
      <c r="M45" s="3">
        <v>1</v>
      </c>
      <c r="N45" s="3">
        <v>2</v>
      </c>
      <c r="O45" s="3">
        <f>HLOOKUP(O$5,[1]非R能力!$B$8:$F$558,$D45+1,0)</f>
        <v>810712.73628715333</v>
      </c>
      <c r="P45" s="3">
        <f>HLOOKUP(P$5,[1]非R能力!$B$8:$F$558,$D45+1,0)</f>
        <v>121774.473466935</v>
      </c>
      <c r="Q45" s="3">
        <f>HLOOKUP(Q$5,[1]非R能力!$B$8:$F$558,$D45+1,0)</f>
        <v>68368.937759883585</v>
      </c>
      <c r="R45" s="3">
        <f>HLOOKUP(R$5,[1]非R能力!$B$8:$F$558,$D45+1,0)</f>
        <v>19987.249570323514</v>
      </c>
      <c r="S45" s="3">
        <f>HLOOKUP(S$5,[1]非R能力!$B$8:$F$558,$D45+1,0)</f>
        <v>26649.599816493806</v>
      </c>
      <c r="T45" s="3">
        <f>INDEX([1]非R能力!$H$9:$H$558,D45)</f>
        <v>24588.163979618876</v>
      </c>
      <c r="U45" s="3">
        <f>IF(INDEX([1]非R能力!$FK$9:$FK$558,D45)=0,0,10)</f>
        <v>10</v>
      </c>
      <c r="V45" s="3">
        <f>IF(INDEX([1]非R能力!$FH$9:$FH$558,C45)=0,0,5000)</f>
        <v>5000</v>
      </c>
      <c r="W45" s="3">
        <f>HLOOKUP(W$5,[2]人物技能基础!$O$3:$Q$553,$D45+1,0)</f>
        <v>3.637142857142857</v>
      </c>
      <c r="X45" s="3">
        <f>HLOOKUP(X$5,[2]人物技能基础!$O$3:$Q$553,$D45+1,0)</f>
        <v>2.0186428571428574</v>
      </c>
      <c r="Y45" s="3">
        <f>HLOOKUP(Y$5,[2]人物技能基础!$O$3:$Q$553,$D45+1,0)</f>
        <v>99.964285714285708</v>
      </c>
      <c r="Z45" s="3">
        <f t="shared" si="3"/>
        <v>1377187</v>
      </c>
      <c r="AA45" s="3">
        <f t="shared" si="4"/>
        <v>68731</v>
      </c>
      <c r="AB45" s="3">
        <f t="shared" si="5"/>
        <v>12177</v>
      </c>
      <c r="AC45" s="3">
        <f t="shared" si="6"/>
        <v>26649</v>
      </c>
      <c r="AD45" s="3">
        <f t="shared" si="7"/>
        <v>28553</v>
      </c>
    </row>
    <row r="46" spans="1:30" x14ac:dyDescent="0.15">
      <c r="A46" s="3">
        <f>[5]经验副本!$A$27</f>
        <v>350</v>
      </c>
      <c r="B46" s="3" t="str">
        <f t="shared" si="0"/>
        <v>350经验副本小怪1</v>
      </c>
      <c r="C46" s="3">
        <f t="shared" si="1"/>
        <v>350</v>
      </c>
      <c r="D46" s="3">
        <f t="shared" si="2"/>
        <v>350</v>
      </c>
      <c r="E46" s="3" t="s">
        <v>74</v>
      </c>
      <c r="F46" s="3" t="s">
        <v>26</v>
      </c>
      <c r="G46" s="3">
        <f>[5]经验副本!$AC$19</f>
        <v>1.4548571428571431</v>
      </c>
      <c r="H46" s="3">
        <v>999</v>
      </c>
      <c r="I46" s="3">
        <v>0.1</v>
      </c>
      <c r="J46" s="4">
        <v>0.7</v>
      </c>
      <c r="K46" s="4">
        <v>1</v>
      </c>
      <c r="L46" s="4">
        <v>5</v>
      </c>
      <c r="M46" s="3">
        <v>1</v>
      </c>
      <c r="N46" s="3">
        <v>2</v>
      </c>
      <c r="O46" s="3">
        <f>HLOOKUP(O$5,[1]非R能力!$B$8:$F$558,$D46+1,0)</f>
        <v>810712.73628715333</v>
      </c>
      <c r="P46" s="3">
        <f>HLOOKUP(P$5,[1]非R能力!$B$8:$F$558,$D46+1,0)</f>
        <v>121774.473466935</v>
      </c>
      <c r="Q46" s="3">
        <f>HLOOKUP(Q$5,[1]非R能力!$B$8:$F$558,$D46+1,0)</f>
        <v>68368.937759883585</v>
      </c>
      <c r="R46" s="3">
        <f>HLOOKUP(R$5,[1]非R能力!$B$8:$F$558,$D46+1,0)</f>
        <v>19987.249570323514</v>
      </c>
      <c r="S46" s="3">
        <f>HLOOKUP(S$5,[1]非R能力!$B$8:$F$558,$D46+1,0)</f>
        <v>26649.599816493806</v>
      </c>
      <c r="T46" s="3">
        <f>INDEX([1]非R能力!$H$9:$H$558,D46)</f>
        <v>24588.163979618876</v>
      </c>
      <c r="U46" s="3">
        <f>IF(INDEX([1]非R能力!$FK$9:$FK$558,D46)=0,0,10)</f>
        <v>10</v>
      </c>
      <c r="V46" s="3">
        <f>IF(INDEX([1]非R能力!$FH$9:$FH$558,C46)=0,0,5000)</f>
        <v>5000</v>
      </c>
      <c r="W46" s="3">
        <f>HLOOKUP(W$5,[2]人物技能基础!$O$3:$Q$553,$D46+1,0)</f>
        <v>3.637142857142857</v>
      </c>
      <c r="X46" s="3">
        <f>HLOOKUP(X$5,[2]人物技能基础!$O$3:$Q$553,$D46+1,0)</f>
        <v>2.0186428571428574</v>
      </c>
      <c r="Y46" s="3">
        <f>HLOOKUP(Y$5,[2]人物技能基础!$O$3:$Q$553,$D46+1,0)</f>
        <v>99.964285714285708</v>
      </c>
      <c r="Z46" s="3">
        <f t="shared" si="3"/>
        <v>200361</v>
      </c>
      <c r="AA46" s="3">
        <f t="shared" si="4"/>
        <v>68731</v>
      </c>
      <c r="AB46" s="3">
        <f t="shared" si="5"/>
        <v>12177</v>
      </c>
      <c r="AC46" s="3">
        <f t="shared" si="6"/>
        <v>26649</v>
      </c>
      <c r="AD46" s="3">
        <f t="shared" si="7"/>
        <v>28553</v>
      </c>
    </row>
    <row r="47" spans="1:30" x14ac:dyDescent="0.15">
      <c r="A47" s="3">
        <f>[5]经验副本!$A$27</f>
        <v>350</v>
      </c>
      <c r="B47" s="3" t="str">
        <f t="shared" si="0"/>
        <v>350经验副本小怪2</v>
      </c>
      <c r="C47" s="3">
        <f t="shared" si="1"/>
        <v>350</v>
      </c>
      <c r="D47" s="3">
        <f t="shared" si="2"/>
        <v>350</v>
      </c>
      <c r="E47" s="3" t="s">
        <v>75</v>
      </c>
      <c r="F47" s="3" t="s">
        <v>26</v>
      </c>
      <c r="G47" s="3">
        <f>[5]经验副本!$AC$20</f>
        <v>1.9398095238095241</v>
      </c>
      <c r="H47" s="3">
        <v>999</v>
      </c>
      <c r="I47" s="3">
        <v>0.1</v>
      </c>
      <c r="J47" s="4">
        <v>0.7</v>
      </c>
      <c r="K47" s="4">
        <v>1</v>
      </c>
      <c r="L47" s="4">
        <v>5</v>
      </c>
      <c r="M47" s="3">
        <v>1</v>
      </c>
      <c r="N47" s="3">
        <v>2</v>
      </c>
      <c r="O47" s="3">
        <f>HLOOKUP(O$5,[1]非R能力!$B$8:$F$558,$D47+1,0)</f>
        <v>810712.73628715333</v>
      </c>
      <c r="P47" s="3">
        <f>HLOOKUP(P$5,[1]非R能力!$B$8:$F$558,$D47+1,0)</f>
        <v>121774.473466935</v>
      </c>
      <c r="Q47" s="3">
        <f>HLOOKUP(Q$5,[1]非R能力!$B$8:$F$558,$D47+1,0)</f>
        <v>68368.937759883585</v>
      </c>
      <c r="R47" s="3">
        <f>HLOOKUP(R$5,[1]非R能力!$B$8:$F$558,$D47+1,0)</f>
        <v>19987.249570323514</v>
      </c>
      <c r="S47" s="3">
        <f>HLOOKUP(S$5,[1]非R能力!$B$8:$F$558,$D47+1,0)</f>
        <v>26649.599816493806</v>
      </c>
      <c r="T47" s="3">
        <f>INDEX([1]非R能力!$H$9:$H$558,D47)</f>
        <v>24588.163979618876</v>
      </c>
      <c r="U47" s="3">
        <f>IF(INDEX([1]非R能力!$FK$9:$FK$558,D47)=0,0,10)</f>
        <v>10</v>
      </c>
      <c r="V47" s="3">
        <f>IF(INDEX([1]非R能力!$FH$9:$FH$558,C47)=0,0,5000)</f>
        <v>5000</v>
      </c>
      <c r="W47" s="3">
        <f>HLOOKUP(W$5,[2]人物技能基础!$O$3:$Q$553,$D47+1,0)</f>
        <v>3.637142857142857</v>
      </c>
      <c r="X47" s="3">
        <f>HLOOKUP(X$5,[2]人物技能基础!$O$3:$Q$553,$D47+1,0)</f>
        <v>2.0186428571428574</v>
      </c>
      <c r="Y47" s="3">
        <f>HLOOKUP(Y$5,[2]人物技能基础!$O$3:$Q$553,$D47+1,0)</f>
        <v>99.964285714285708</v>
      </c>
      <c r="Z47" s="3">
        <f t="shared" si="3"/>
        <v>267148</v>
      </c>
      <c r="AA47" s="3">
        <f t="shared" si="4"/>
        <v>68731</v>
      </c>
      <c r="AB47" s="3">
        <f t="shared" si="5"/>
        <v>12177</v>
      </c>
      <c r="AC47" s="3">
        <f t="shared" si="6"/>
        <v>26649</v>
      </c>
      <c r="AD47" s="3">
        <f t="shared" si="7"/>
        <v>28553</v>
      </c>
    </row>
    <row r="48" spans="1:30" x14ac:dyDescent="0.15">
      <c r="A48" s="3">
        <f>[5]经验副本!$A$27</f>
        <v>350</v>
      </c>
      <c r="B48" s="3" t="str">
        <f t="shared" si="0"/>
        <v>350经验副本小怪3</v>
      </c>
      <c r="C48" s="3">
        <f t="shared" si="1"/>
        <v>350</v>
      </c>
      <c r="D48" s="3">
        <f t="shared" si="2"/>
        <v>350</v>
      </c>
      <c r="E48" s="3" t="s">
        <v>76</v>
      </c>
      <c r="F48" s="3" t="s">
        <v>26</v>
      </c>
      <c r="G48" s="3">
        <f>[5]经验副本!$AC$21</f>
        <v>2.9097142857142861</v>
      </c>
      <c r="H48" s="3">
        <v>999</v>
      </c>
      <c r="I48" s="3">
        <v>0.1</v>
      </c>
      <c r="J48" s="4">
        <v>0.7</v>
      </c>
      <c r="K48" s="4">
        <v>1</v>
      </c>
      <c r="L48" s="4">
        <v>5</v>
      </c>
      <c r="M48" s="3">
        <v>1</v>
      </c>
      <c r="N48" s="3">
        <v>2</v>
      </c>
      <c r="O48" s="3">
        <f>HLOOKUP(O$5,[1]非R能力!$B$8:$F$558,$D48+1,0)</f>
        <v>810712.73628715333</v>
      </c>
      <c r="P48" s="3">
        <f>HLOOKUP(P$5,[1]非R能力!$B$8:$F$558,$D48+1,0)</f>
        <v>121774.473466935</v>
      </c>
      <c r="Q48" s="3">
        <f>HLOOKUP(Q$5,[1]非R能力!$B$8:$F$558,$D48+1,0)</f>
        <v>68368.937759883585</v>
      </c>
      <c r="R48" s="3">
        <f>HLOOKUP(R$5,[1]非R能力!$B$8:$F$558,$D48+1,0)</f>
        <v>19987.249570323514</v>
      </c>
      <c r="S48" s="3">
        <f>HLOOKUP(S$5,[1]非R能力!$B$8:$F$558,$D48+1,0)</f>
        <v>26649.599816493806</v>
      </c>
      <c r="T48" s="3">
        <f>INDEX([1]非R能力!$H$9:$H$558,D48)</f>
        <v>24588.163979618876</v>
      </c>
      <c r="U48" s="3">
        <f>IF(INDEX([1]非R能力!$FK$9:$FK$558,D48)=0,0,10)</f>
        <v>10</v>
      </c>
      <c r="V48" s="3">
        <f>IF(INDEX([1]非R能力!$FH$9:$FH$558,C48)=0,0,5000)</f>
        <v>5000</v>
      </c>
      <c r="W48" s="3">
        <f>HLOOKUP(W$5,[2]人物技能基础!$O$3:$Q$553,$D48+1,0)</f>
        <v>3.637142857142857</v>
      </c>
      <c r="X48" s="3">
        <f>HLOOKUP(X$5,[2]人物技能基础!$O$3:$Q$553,$D48+1,0)</f>
        <v>2.0186428571428574</v>
      </c>
      <c r="Y48" s="3">
        <f>HLOOKUP(Y$5,[2]人物技能基础!$O$3:$Q$553,$D48+1,0)</f>
        <v>99.964285714285708</v>
      </c>
      <c r="Z48" s="3">
        <f t="shared" si="3"/>
        <v>400722</v>
      </c>
      <c r="AA48" s="3">
        <f t="shared" si="4"/>
        <v>68731</v>
      </c>
      <c r="AB48" s="3">
        <f t="shared" si="5"/>
        <v>12177</v>
      </c>
      <c r="AC48" s="3">
        <f t="shared" si="6"/>
        <v>26649</v>
      </c>
      <c r="AD48" s="3">
        <f t="shared" si="7"/>
        <v>28553</v>
      </c>
    </row>
    <row r="49" spans="1:30" x14ac:dyDescent="0.15">
      <c r="A49" s="3">
        <f>[5]经验副本!$A$27</f>
        <v>350</v>
      </c>
      <c r="B49" s="3" t="str">
        <f t="shared" si="0"/>
        <v>350经验副本小怪4</v>
      </c>
      <c r="C49" s="3">
        <f t="shared" si="1"/>
        <v>350</v>
      </c>
      <c r="D49" s="3">
        <v>360</v>
      </c>
      <c r="E49" s="3" t="s">
        <v>77</v>
      </c>
      <c r="F49" s="3" t="s">
        <v>26</v>
      </c>
      <c r="G49" s="3">
        <f>[5]经验副本!$AC$22</f>
        <v>9.6990476190476187</v>
      </c>
      <c r="H49" s="3">
        <v>999</v>
      </c>
      <c r="I49" s="3">
        <v>0.1</v>
      </c>
      <c r="J49" s="4">
        <v>0.7</v>
      </c>
      <c r="K49" s="4">
        <v>1</v>
      </c>
      <c r="L49" s="4">
        <v>5</v>
      </c>
      <c r="M49" s="3">
        <v>1</v>
      </c>
      <c r="N49" s="3">
        <v>2</v>
      </c>
      <c r="O49" s="3">
        <f>HLOOKUP(O$5,[1]非R能力!$B$8:$F$558,$D49+1,0)</f>
        <v>907979.82544906973</v>
      </c>
      <c r="P49" s="3">
        <f>HLOOKUP(P$5,[1]非R能力!$B$8:$F$558,$D49+1,0)</f>
        <v>135053.21729552685</v>
      </c>
      <c r="Q49" s="3">
        <f>HLOOKUP(Q$5,[1]非R能力!$B$8:$F$558,$D49+1,0)</f>
        <v>76137.118068390482</v>
      </c>
      <c r="R49" s="3">
        <f>HLOOKUP(R$5,[1]非R能力!$B$8:$F$558,$D49+1,0)</f>
        <v>22920.153443080537</v>
      </c>
      <c r="S49" s="3">
        <f>HLOOKUP(S$5,[1]非R能力!$B$8:$F$558,$D49+1,0)</f>
        <v>29126.360104929714</v>
      </c>
      <c r="T49" s="3">
        <f>INDEX([1]非R能力!$H$9:$H$558,D49)</f>
        <v>26152.405436787107</v>
      </c>
      <c r="U49" s="3">
        <f>IF(INDEX([1]非R能力!$FK$9:$FK$558,D49)=0,0,10)</f>
        <v>10</v>
      </c>
      <c r="V49" s="3">
        <f>IF(INDEX([1]非R能力!$FH$9:$FH$558,C49)=0,0,5000)</f>
        <v>5000</v>
      </c>
      <c r="W49" s="3">
        <f>HLOOKUP(W$5,[2]人物技能基础!$O$3:$Q$553,$D49+1,0)</f>
        <v>3.637142857142857</v>
      </c>
      <c r="X49" s="3">
        <f>HLOOKUP(X$5,[2]人物技能基础!$O$3:$Q$553,$D49+1,0)</f>
        <v>2.0186428571428574</v>
      </c>
      <c r="Y49" s="3">
        <f>HLOOKUP(Y$5,[2]人物技能基础!$O$3:$Q$553,$D49+1,0)</f>
        <v>99.964285714285708</v>
      </c>
      <c r="Z49" s="3">
        <f t="shared" si="3"/>
        <v>1475266</v>
      </c>
      <c r="AA49" s="3">
        <f t="shared" si="4"/>
        <v>76518</v>
      </c>
      <c r="AB49" s="3">
        <f t="shared" si="5"/>
        <v>13505</v>
      </c>
      <c r="AC49" s="3">
        <f t="shared" si="6"/>
        <v>29126</v>
      </c>
      <c r="AD49" s="3">
        <f t="shared" si="7"/>
        <v>32743</v>
      </c>
    </row>
    <row r="50" spans="1:30" x14ac:dyDescent="0.15">
      <c r="A50" s="3">
        <f>[5]经验副本!$A$27</f>
        <v>350</v>
      </c>
      <c r="B50" s="3" t="str">
        <f t="shared" si="0"/>
        <v>350经验副本小怪5</v>
      </c>
      <c r="C50" s="3">
        <f t="shared" si="1"/>
        <v>350</v>
      </c>
      <c r="D50" s="3">
        <v>375</v>
      </c>
      <c r="E50" s="3" t="s">
        <v>78</v>
      </c>
      <c r="F50" s="3" t="s">
        <v>26</v>
      </c>
      <c r="G50" s="3">
        <f>[5]经验副本!$AC$23</f>
        <v>10</v>
      </c>
      <c r="H50" s="3">
        <v>999</v>
      </c>
      <c r="I50" s="3">
        <v>0.1</v>
      </c>
      <c r="J50" s="4">
        <v>0.7</v>
      </c>
      <c r="K50" s="4">
        <v>1</v>
      </c>
      <c r="L50" s="4">
        <v>5</v>
      </c>
      <c r="M50" s="3">
        <v>1</v>
      </c>
      <c r="N50" s="3">
        <v>2</v>
      </c>
      <c r="O50" s="3">
        <f>HLOOKUP(O$5,[1]非R能力!$B$8:$F$558,$D50+1,0)</f>
        <v>1049754.8182038306</v>
      </c>
      <c r="P50" s="3">
        <f>HLOOKUP(P$5,[1]非R能力!$B$8:$F$558,$D50+1,0)</f>
        <v>155689.92316735871</v>
      </c>
      <c r="Q50" s="3">
        <f>HLOOKUP(Q$5,[1]非R能力!$B$8:$F$558,$D50+1,0)</f>
        <v>87574.969809798</v>
      </c>
      <c r="R50" s="3">
        <f>HLOOKUP(R$5,[1]非R能力!$B$8:$F$558,$D50+1,0)</f>
        <v>26286.010389843537</v>
      </c>
      <c r="S50" s="3">
        <f>HLOOKUP(S$5,[1]非R能力!$B$8:$F$558,$D50+1,0)</f>
        <v>35920.7358458003</v>
      </c>
      <c r="T50" s="3">
        <f>INDEX([1]非R能力!$H$9:$H$558,D50)</f>
        <v>28645.145379386657</v>
      </c>
      <c r="U50" s="3">
        <f>IF(INDEX([1]非R能力!$FK$9:$FK$558,D50)=0,0,10)</f>
        <v>10</v>
      </c>
      <c r="V50" s="3">
        <f>IF(INDEX([1]非R能力!$FH$9:$FH$558,C50)=0,0,5000)</f>
        <v>5000</v>
      </c>
      <c r="W50" s="3">
        <f>HLOOKUP(W$5,[2]人物技能基础!$O$3:$Q$553,$D50+1,0)</f>
        <v>3.637142857142857</v>
      </c>
      <c r="X50" s="3">
        <f>HLOOKUP(X$5,[2]人物技能基础!$O$3:$Q$553,$D50+1,0)</f>
        <v>2.0186428571428574</v>
      </c>
      <c r="Y50" s="3">
        <f>HLOOKUP(Y$5,[2]人物技能基础!$O$3:$Q$553,$D50+1,0)</f>
        <v>99.964285714285708</v>
      </c>
      <c r="Z50" s="3">
        <f t="shared" si="3"/>
        <v>1744966</v>
      </c>
      <c r="AA50" s="3">
        <f t="shared" si="4"/>
        <v>87985</v>
      </c>
      <c r="AB50" s="3">
        <f t="shared" si="5"/>
        <v>15568</v>
      </c>
      <c r="AC50" s="3">
        <f t="shared" si="6"/>
        <v>35920</v>
      </c>
      <c r="AD50" s="3">
        <f t="shared" si="7"/>
        <v>37551</v>
      </c>
    </row>
    <row r="51" spans="1:30" x14ac:dyDescent="0.15">
      <c r="A51" s="3">
        <f>[5]经验副本!$A$28</f>
        <v>375</v>
      </c>
      <c r="B51" s="3" t="str">
        <f t="shared" si="0"/>
        <v>375经验副本小怪1</v>
      </c>
      <c r="C51" s="3">
        <f t="shared" si="1"/>
        <v>375</v>
      </c>
      <c r="D51" s="3">
        <f t="shared" si="2"/>
        <v>375</v>
      </c>
      <c r="E51" s="3" t="s">
        <v>74</v>
      </c>
      <c r="F51" s="3" t="s">
        <v>26</v>
      </c>
      <c r="G51" s="3">
        <f>[5]经验副本!$AC$19</f>
        <v>1.4548571428571431</v>
      </c>
      <c r="H51" s="3">
        <v>999</v>
      </c>
      <c r="I51" s="3">
        <v>0.1</v>
      </c>
      <c r="J51" s="4">
        <v>0.7</v>
      </c>
      <c r="K51" s="4">
        <v>1</v>
      </c>
      <c r="L51" s="4">
        <v>5</v>
      </c>
      <c r="M51" s="3">
        <v>1</v>
      </c>
      <c r="N51" s="3">
        <v>2</v>
      </c>
      <c r="O51" s="3">
        <f>HLOOKUP(O$5,[1]非R能力!$B$8:$F$558,$D51+1,0)</f>
        <v>1049754.8182038306</v>
      </c>
      <c r="P51" s="3">
        <f>HLOOKUP(P$5,[1]非R能力!$B$8:$F$558,$D51+1,0)</f>
        <v>155689.92316735871</v>
      </c>
      <c r="Q51" s="3">
        <f>HLOOKUP(Q$5,[1]非R能力!$B$8:$F$558,$D51+1,0)</f>
        <v>87574.969809798</v>
      </c>
      <c r="R51" s="3">
        <f>HLOOKUP(R$5,[1]非R能力!$B$8:$F$558,$D51+1,0)</f>
        <v>26286.010389843537</v>
      </c>
      <c r="S51" s="3">
        <f>HLOOKUP(S$5,[1]非R能力!$B$8:$F$558,$D51+1,0)</f>
        <v>35920.7358458003</v>
      </c>
      <c r="T51" s="3">
        <f>INDEX([1]非R能力!$H$9:$H$558,D51)</f>
        <v>28645.145379386657</v>
      </c>
      <c r="U51" s="3">
        <f>IF(INDEX([1]非R能力!$FK$9:$FK$558,D51)=0,0,10)</f>
        <v>10</v>
      </c>
      <c r="V51" s="3">
        <f>IF(INDEX([1]非R能力!$FH$9:$FH$558,C51)=0,0,5000)</f>
        <v>5000</v>
      </c>
      <c r="W51" s="3">
        <f>HLOOKUP(W$5,[2]人物技能基础!$O$3:$Q$553,$D51+1,0)</f>
        <v>3.637142857142857</v>
      </c>
      <c r="X51" s="3">
        <f>HLOOKUP(X$5,[2]人物技能基础!$O$3:$Q$553,$D51+1,0)</f>
        <v>2.0186428571428574</v>
      </c>
      <c r="Y51" s="3">
        <f>HLOOKUP(Y$5,[2]人物技能基础!$O$3:$Q$553,$D51+1,0)</f>
        <v>99.964285714285708</v>
      </c>
      <c r="Z51" s="3">
        <f t="shared" si="3"/>
        <v>253867</v>
      </c>
      <c r="AA51" s="3">
        <f t="shared" si="4"/>
        <v>87985</v>
      </c>
      <c r="AB51" s="3">
        <f t="shared" si="5"/>
        <v>15568</v>
      </c>
      <c r="AC51" s="3">
        <f t="shared" si="6"/>
        <v>35920</v>
      </c>
      <c r="AD51" s="3">
        <f t="shared" si="7"/>
        <v>37551</v>
      </c>
    </row>
    <row r="52" spans="1:30" x14ac:dyDescent="0.15">
      <c r="A52" s="3">
        <f>[5]经验副本!$A$28</f>
        <v>375</v>
      </c>
      <c r="B52" s="3" t="str">
        <f t="shared" si="0"/>
        <v>375经验副本小怪2</v>
      </c>
      <c r="C52" s="3">
        <f t="shared" si="1"/>
        <v>375</v>
      </c>
      <c r="D52" s="3">
        <f t="shared" si="2"/>
        <v>375</v>
      </c>
      <c r="E52" s="3" t="s">
        <v>75</v>
      </c>
      <c r="F52" s="3" t="s">
        <v>26</v>
      </c>
      <c r="G52" s="3">
        <f>[5]经验副本!$AC$20</f>
        <v>1.9398095238095241</v>
      </c>
      <c r="H52" s="3">
        <v>999</v>
      </c>
      <c r="I52" s="3">
        <v>0.1</v>
      </c>
      <c r="J52" s="4">
        <v>0.7</v>
      </c>
      <c r="K52" s="4">
        <v>1</v>
      </c>
      <c r="L52" s="4">
        <v>5</v>
      </c>
      <c r="M52" s="3">
        <v>1</v>
      </c>
      <c r="N52" s="3">
        <v>2</v>
      </c>
      <c r="O52" s="3">
        <f>HLOOKUP(O$5,[1]非R能力!$B$8:$F$558,$D52+1,0)</f>
        <v>1049754.8182038306</v>
      </c>
      <c r="P52" s="3">
        <f>HLOOKUP(P$5,[1]非R能力!$B$8:$F$558,$D52+1,0)</f>
        <v>155689.92316735871</v>
      </c>
      <c r="Q52" s="3">
        <f>HLOOKUP(Q$5,[1]非R能力!$B$8:$F$558,$D52+1,0)</f>
        <v>87574.969809798</v>
      </c>
      <c r="R52" s="3">
        <f>HLOOKUP(R$5,[1]非R能力!$B$8:$F$558,$D52+1,0)</f>
        <v>26286.010389843537</v>
      </c>
      <c r="S52" s="3">
        <f>HLOOKUP(S$5,[1]非R能力!$B$8:$F$558,$D52+1,0)</f>
        <v>35920.7358458003</v>
      </c>
      <c r="T52" s="3">
        <f>INDEX([1]非R能力!$H$9:$H$558,D52)</f>
        <v>28645.145379386657</v>
      </c>
      <c r="U52" s="3">
        <f>IF(INDEX([1]非R能力!$FK$9:$FK$558,D52)=0,0,10)</f>
        <v>10</v>
      </c>
      <c r="V52" s="3">
        <f>IF(INDEX([1]非R能力!$FH$9:$FH$558,C52)=0,0,5000)</f>
        <v>5000</v>
      </c>
      <c r="W52" s="3">
        <f>HLOOKUP(W$5,[2]人物技能基础!$O$3:$Q$553,$D52+1,0)</f>
        <v>3.637142857142857</v>
      </c>
      <c r="X52" s="3">
        <f>HLOOKUP(X$5,[2]人物技能基础!$O$3:$Q$553,$D52+1,0)</f>
        <v>2.0186428571428574</v>
      </c>
      <c r="Y52" s="3">
        <f>HLOOKUP(Y$5,[2]人物技能基础!$O$3:$Q$553,$D52+1,0)</f>
        <v>99.964285714285708</v>
      </c>
      <c r="Z52" s="3">
        <f t="shared" si="3"/>
        <v>338490</v>
      </c>
      <c r="AA52" s="3">
        <f t="shared" si="4"/>
        <v>87985</v>
      </c>
      <c r="AB52" s="3">
        <f t="shared" si="5"/>
        <v>15568</v>
      </c>
      <c r="AC52" s="3">
        <f t="shared" si="6"/>
        <v>35920</v>
      </c>
      <c r="AD52" s="3">
        <f t="shared" si="7"/>
        <v>37551</v>
      </c>
    </row>
    <row r="53" spans="1:30" x14ac:dyDescent="0.15">
      <c r="A53" s="3">
        <f>[5]经验副本!$A$28</f>
        <v>375</v>
      </c>
      <c r="B53" s="3" t="str">
        <f t="shared" si="0"/>
        <v>375经验副本小怪3</v>
      </c>
      <c r="C53" s="3">
        <f t="shared" si="1"/>
        <v>375</v>
      </c>
      <c r="D53" s="3">
        <f t="shared" si="2"/>
        <v>375</v>
      </c>
      <c r="E53" s="3" t="s">
        <v>76</v>
      </c>
      <c r="F53" s="3" t="s">
        <v>26</v>
      </c>
      <c r="G53" s="3">
        <f>[5]经验副本!$AC$21</f>
        <v>2.9097142857142861</v>
      </c>
      <c r="H53" s="3">
        <v>999</v>
      </c>
      <c r="I53" s="3">
        <v>0.1</v>
      </c>
      <c r="J53" s="4">
        <v>0.7</v>
      </c>
      <c r="K53" s="4">
        <v>1</v>
      </c>
      <c r="L53" s="4">
        <v>5</v>
      </c>
      <c r="M53" s="3">
        <v>1</v>
      </c>
      <c r="N53" s="3">
        <v>2</v>
      </c>
      <c r="O53" s="3">
        <f>HLOOKUP(O$5,[1]非R能力!$B$8:$F$558,$D53+1,0)</f>
        <v>1049754.8182038306</v>
      </c>
      <c r="P53" s="3">
        <f>HLOOKUP(P$5,[1]非R能力!$B$8:$F$558,$D53+1,0)</f>
        <v>155689.92316735871</v>
      </c>
      <c r="Q53" s="3">
        <f>HLOOKUP(Q$5,[1]非R能力!$B$8:$F$558,$D53+1,0)</f>
        <v>87574.969809798</v>
      </c>
      <c r="R53" s="3">
        <f>HLOOKUP(R$5,[1]非R能力!$B$8:$F$558,$D53+1,0)</f>
        <v>26286.010389843537</v>
      </c>
      <c r="S53" s="3">
        <f>HLOOKUP(S$5,[1]非R能力!$B$8:$F$558,$D53+1,0)</f>
        <v>35920.7358458003</v>
      </c>
      <c r="T53" s="3">
        <f>INDEX([1]非R能力!$H$9:$H$558,D53)</f>
        <v>28645.145379386657</v>
      </c>
      <c r="U53" s="3">
        <f>IF(INDEX([1]非R能力!$FK$9:$FK$558,D53)=0,0,10)</f>
        <v>10</v>
      </c>
      <c r="V53" s="3">
        <f>IF(INDEX([1]非R能力!$FH$9:$FH$558,C53)=0,0,5000)</f>
        <v>5000</v>
      </c>
      <c r="W53" s="3">
        <f>HLOOKUP(W$5,[2]人物技能基础!$O$3:$Q$553,$D53+1,0)</f>
        <v>3.637142857142857</v>
      </c>
      <c r="X53" s="3">
        <f>HLOOKUP(X$5,[2]人物技能基础!$O$3:$Q$553,$D53+1,0)</f>
        <v>2.0186428571428574</v>
      </c>
      <c r="Y53" s="3">
        <f>HLOOKUP(Y$5,[2]人物技能基础!$O$3:$Q$553,$D53+1,0)</f>
        <v>99.964285714285708</v>
      </c>
      <c r="Z53" s="3">
        <f t="shared" si="3"/>
        <v>507735</v>
      </c>
      <c r="AA53" s="3">
        <f t="shared" si="4"/>
        <v>87985</v>
      </c>
      <c r="AB53" s="3">
        <f t="shared" si="5"/>
        <v>15568</v>
      </c>
      <c r="AC53" s="3">
        <f t="shared" si="6"/>
        <v>35920</v>
      </c>
      <c r="AD53" s="3">
        <f t="shared" si="7"/>
        <v>37551</v>
      </c>
    </row>
    <row r="54" spans="1:30" x14ac:dyDescent="0.15">
      <c r="A54" s="3">
        <f>[5]经验副本!$A$28</f>
        <v>375</v>
      </c>
      <c r="B54" s="3" t="str">
        <f t="shared" si="0"/>
        <v>375经验副本小怪4</v>
      </c>
      <c r="C54" s="3">
        <f t="shared" si="1"/>
        <v>375</v>
      </c>
      <c r="D54" s="3">
        <v>385</v>
      </c>
      <c r="E54" s="3" t="s">
        <v>77</v>
      </c>
      <c r="F54" s="3" t="s">
        <v>26</v>
      </c>
      <c r="G54" s="3">
        <f>[5]经验副本!$AC$22</f>
        <v>9.6990476190476187</v>
      </c>
      <c r="H54" s="3">
        <v>999</v>
      </c>
      <c r="I54" s="3">
        <v>0.1</v>
      </c>
      <c r="J54" s="4">
        <v>0.7</v>
      </c>
      <c r="K54" s="4">
        <v>1</v>
      </c>
      <c r="L54" s="4">
        <v>5</v>
      </c>
      <c r="M54" s="3">
        <v>1</v>
      </c>
      <c r="N54" s="3">
        <v>2</v>
      </c>
      <c r="O54" s="3">
        <f>HLOOKUP(O$5,[1]非R能力!$B$8:$F$558,$D54+1,0)</f>
        <v>1110273.6747983841</v>
      </c>
      <c r="P54" s="3">
        <f>HLOOKUP(P$5,[1]非R能力!$B$8:$F$558,$D54+1,0)</f>
        <v>164258.83335014514</v>
      </c>
      <c r="Q54" s="3">
        <f>HLOOKUP(Q$5,[1]非R能力!$B$8:$F$558,$D54+1,0)</f>
        <v>91800.4055219234</v>
      </c>
      <c r="R54" s="3">
        <f>HLOOKUP(R$5,[1]非R能力!$B$8:$F$558,$D54+1,0)</f>
        <v>27575.878510521983</v>
      </c>
      <c r="S54" s="3">
        <f>HLOOKUP(S$5,[1]非R能力!$B$8:$F$558,$D54+1,0)</f>
        <v>37568.399065902413</v>
      </c>
      <c r="T54" s="3">
        <f>INDEX([1]非R能力!$H$9:$H$558,D54)</f>
        <v>30408.994348063654</v>
      </c>
      <c r="U54" s="3">
        <f>IF(INDEX([1]非R能力!$FK$9:$FK$558,D54)=0,0,10)</f>
        <v>10</v>
      </c>
      <c r="V54" s="3">
        <f>IF(INDEX([1]非R能力!$FH$9:$FH$558,C54)=0,0,5000)</f>
        <v>5000</v>
      </c>
      <c r="W54" s="3">
        <f>HLOOKUP(W$5,[2]人物技能基础!$O$3:$Q$553,$D54+1,0)</f>
        <v>3.637142857142857</v>
      </c>
      <c r="X54" s="3">
        <f>HLOOKUP(X$5,[2]人物技能基础!$O$3:$Q$553,$D54+1,0)</f>
        <v>2.0186428571428574</v>
      </c>
      <c r="Y54" s="3">
        <f>HLOOKUP(Y$5,[2]人物技能基础!$O$3:$Q$553,$D54+1,0)</f>
        <v>99.964285714285708</v>
      </c>
      <c r="Z54" s="3">
        <f t="shared" si="3"/>
        <v>1786586</v>
      </c>
      <c r="AA54" s="3">
        <f t="shared" si="4"/>
        <v>92222</v>
      </c>
      <c r="AB54" s="3">
        <f t="shared" si="5"/>
        <v>16425</v>
      </c>
      <c r="AC54" s="3">
        <f t="shared" si="6"/>
        <v>37568</v>
      </c>
      <c r="AD54" s="3">
        <f t="shared" si="7"/>
        <v>39394</v>
      </c>
    </row>
    <row r="55" spans="1:30" x14ac:dyDescent="0.15">
      <c r="A55" s="3">
        <f>[5]经验副本!$A$28</f>
        <v>375</v>
      </c>
      <c r="B55" s="3" t="str">
        <f t="shared" si="0"/>
        <v>375经验副本小怪5</v>
      </c>
      <c r="C55" s="3">
        <f t="shared" si="1"/>
        <v>375</v>
      </c>
      <c r="D55" s="3">
        <v>400</v>
      </c>
      <c r="E55" s="3" t="s">
        <v>78</v>
      </c>
      <c r="F55" s="3" t="s">
        <v>26</v>
      </c>
      <c r="G55" s="3">
        <f>[5]经验副本!$AC$23</f>
        <v>10</v>
      </c>
      <c r="H55" s="3">
        <v>999</v>
      </c>
      <c r="I55" s="3">
        <v>0.1</v>
      </c>
      <c r="J55" s="4">
        <v>0.7</v>
      </c>
      <c r="K55" s="4">
        <v>1</v>
      </c>
      <c r="L55" s="4">
        <v>5</v>
      </c>
      <c r="M55" s="3">
        <v>1</v>
      </c>
      <c r="N55" s="3">
        <v>2</v>
      </c>
      <c r="O55" s="3">
        <f>HLOOKUP(O$5,[1]非R能力!$B$8:$F$558,$D55+1,0)</f>
        <v>1185370.5078887397</v>
      </c>
      <c r="P55" s="3">
        <f>HLOOKUP(P$5,[1]非R能力!$B$8:$F$558,$D55+1,0)</f>
        <v>173146.15467484019</v>
      </c>
      <c r="Q55" s="3">
        <f>HLOOKUP(Q$5,[1]非R能力!$B$8:$F$558,$D55+1,0)</f>
        <v>95408.040817615329</v>
      </c>
      <c r="R55" s="3">
        <f>HLOOKUP(R$5,[1]非R能力!$B$8:$F$558,$D55+1,0)</f>
        <v>28892.17813040617</v>
      </c>
      <c r="S55" s="3">
        <f>HLOOKUP(S$5,[1]非R能力!$B$8:$F$558,$D55+1,0)</f>
        <v>38976.283014135093</v>
      </c>
      <c r="T55" s="3">
        <f>INDEX([1]非R能力!$H$9:$H$558,D55)</f>
        <v>33215.599972242337</v>
      </c>
      <c r="U55" s="3">
        <f>IF(INDEX([1]非R能力!$FK$9:$FK$558,D55)=0,0,10)</f>
        <v>10</v>
      </c>
      <c r="V55" s="3">
        <f>IF(INDEX([1]非R能力!$FH$9:$FH$558,C55)=0,0,5000)</f>
        <v>5000</v>
      </c>
      <c r="W55" s="3">
        <f>HLOOKUP(W$5,[2]人物技能基础!$O$3:$Q$553,$D55+1,0)</f>
        <v>3.637142857142857</v>
      </c>
      <c r="X55" s="3">
        <f>HLOOKUP(X$5,[2]人物技能基础!$O$3:$Q$553,$D55+1,0)</f>
        <v>2.0186428571428574</v>
      </c>
      <c r="Y55" s="3">
        <f>HLOOKUP(Y$5,[2]人物技能基础!$O$3:$Q$553,$D55+1,0)</f>
        <v>99.964285714285708</v>
      </c>
      <c r="Z55" s="3">
        <f t="shared" si="3"/>
        <v>1948156</v>
      </c>
      <c r="AA55" s="3">
        <f t="shared" si="4"/>
        <v>95845</v>
      </c>
      <c r="AB55" s="3">
        <f t="shared" si="5"/>
        <v>17314</v>
      </c>
      <c r="AC55" s="3">
        <f t="shared" si="6"/>
        <v>38976</v>
      </c>
      <c r="AD55" s="3">
        <f t="shared" si="7"/>
        <v>41274</v>
      </c>
    </row>
    <row r="56" spans="1:30" x14ac:dyDescent="0.15">
      <c r="A56" s="3">
        <f>[5]经验副本!$A$29</f>
        <v>400</v>
      </c>
      <c r="B56" s="3" t="str">
        <f t="shared" si="0"/>
        <v>400经验副本小怪1</v>
      </c>
      <c r="C56" s="3">
        <f t="shared" si="1"/>
        <v>400</v>
      </c>
      <c r="D56" s="3">
        <f t="shared" si="2"/>
        <v>400</v>
      </c>
      <c r="E56" s="3" t="s">
        <v>74</v>
      </c>
      <c r="F56" s="3" t="s">
        <v>26</v>
      </c>
      <c r="G56" s="3">
        <f>[5]经验副本!$AC$19</f>
        <v>1.4548571428571431</v>
      </c>
      <c r="H56" s="3">
        <v>999</v>
      </c>
      <c r="I56" s="3">
        <v>0.1</v>
      </c>
      <c r="J56" s="4">
        <v>0.7</v>
      </c>
      <c r="K56" s="4">
        <v>1</v>
      </c>
      <c r="L56" s="4">
        <v>5</v>
      </c>
      <c r="M56" s="3">
        <v>1</v>
      </c>
      <c r="N56" s="3">
        <v>2</v>
      </c>
      <c r="O56" s="3">
        <f>HLOOKUP(O$5,[1]非R能力!$B$8:$F$558,$D56+1,0)</f>
        <v>1185370.5078887397</v>
      </c>
      <c r="P56" s="3">
        <f>HLOOKUP(P$5,[1]非R能力!$B$8:$F$558,$D56+1,0)</f>
        <v>173146.15467484019</v>
      </c>
      <c r="Q56" s="3">
        <f>HLOOKUP(Q$5,[1]非R能力!$B$8:$F$558,$D56+1,0)</f>
        <v>95408.040817615329</v>
      </c>
      <c r="R56" s="3">
        <f>HLOOKUP(R$5,[1]非R能力!$B$8:$F$558,$D56+1,0)</f>
        <v>28892.17813040617</v>
      </c>
      <c r="S56" s="3">
        <f>HLOOKUP(S$5,[1]非R能力!$B$8:$F$558,$D56+1,0)</f>
        <v>38976.283014135093</v>
      </c>
      <c r="T56" s="3">
        <f>INDEX([1]非R能力!$H$9:$H$558,D56)</f>
        <v>33215.599972242337</v>
      </c>
      <c r="U56" s="3">
        <f>IF(INDEX([1]非R能力!$FK$9:$FK$558,D56)=0,0,10)</f>
        <v>10</v>
      </c>
      <c r="V56" s="3">
        <f>IF(INDEX([1]非R能力!$FH$9:$FH$558,C56)=0,0,5000)</f>
        <v>5000</v>
      </c>
      <c r="W56" s="3">
        <f>HLOOKUP(W$5,[2]人物技能基础!$O$3:$Q$553,$D56+1,0)</f>
        <v>3.637142857142857</v>
      </c>
      <c r="X56" s="3">
        <f>HLOOKUP(X$5,[2]人物技能基础!$O$3:$Q$553,$D56+1,0)</f>
        <v>2.0186428571428574</v>
      </c>
      <c r="Y56" s="3">
        <f>HLOOKUP(Y$5,[2]人物技能基础!$O$3:$Q$553,$D56+1,0)</f>
        <v>99.964285714285708</v>
      </c>
      <c r="Z56" s="3">
        <f t="shared" si="3"/>
        <v>283428</v>
      </c>
      <c r="AA56" s="3">
        <f t="shared" si="4"/>
        <v>95845</v>
      </c>
      <c r="AB56" s="3">
        <f t="shared" si="5"/>
        <v>17314</v>
      </c>
      <c r="AC56" s="3">
        <f t="shared" si="6"/>
        <v>38976</v>
      </c>
      <c r="AD56" s="3">
        <f t="shared" si="7"/>
        <v>41274</v>
      </c>
    </row>
    <row r="57" spans="1:30" x14ac:dyDescent="0.15">
      <c r="A57" s="3">
        <f>[5]经验副本!$A$29</f>
        <v>400</v>
      </c>
      <c r="B57" s="3" t="str">
        <f t="shared" si="0"/>
        <v>400经验副本小怪2</v>
      </c>
      <c r="C57" s="3">
        <f t="shared" si="1"/>
        <v>400</v>
      </c>
      <c r="D57" s="3">
        <f t="shared" si="2"/>
        <v>400</v>
      </c>
      <c r="E57" s="3" t="s">
        <v>75</v>
      </c>
      <c r="F57" s="3" t="s">
        <v>26</v>
      </c>
      <c r="G57" s="3">
        <f>[5]经验副本!$AC$20</f>
        <v>1.9398095238095241</v>
      </c>
      <c r="H57" s="3">
        <v>999</v>
      </c>
      <c r="I57" s="3">
        <v>0.1</v>
      </c>
      <c r="J57" s="4">
        <v>0.7</v>
      </c>
      <c r="K57" s="4">
        <v>1</v>
      </c>
      <c r="L57" s="4">
        <v>5</v>
      </c>
      <c r="M57" s="3">
        <v>1</v>
      </c>
      <c r="N57" s="3">
        <v>2</v>
      </c>
      <c r="O57" s="3">
        <f>HLOOKUP(O$5,[1]非R能力!$B$8:$F$558,$D57+1,0)</f>
        <v>1185370.5078887397</v>
      </c>
      <c r="P57" s="3">
        <f>HLOOKUP(P$5,[1]非R能力!$B$8:$F$558,$D57+1,0)</f>
        <v>173146.15467484019</v>
      </c>
      <c r="Q57" s="3">
        <f>HLOOKUP(Q$5,[1]非R能力!$B$8:$F$558,$D57+1,0)</f>
        <v>95408.040817615329</v>
      </c>
      <c r="R57" s="3">
        <f>HLOOKUP(R$5,[1]非R能力!$B$8:$F$558,$D57+1,0)</f>
        <v>28892.17813040617</v>
      </c>
      <c r="S57" s="3">
        <f>HLOOKUP(S$5,[1]非R能力!$B$8:$F$558,$D57+1,0)</f>
        <v>38976.283014135093</v>
      </c>
      <c r="T57" s="3">
        <f>INDEX([1]非R能力!$H$9:$H$558,D57)</f>
        <v>33215.599972242337</v>
      </c>
      <c r="U57" s="3">
        <f>IF(INDEX([1]非R能力!$FK$9:$FK$558,D57)=0,0,10)</f>
        <v>10</v>
      </c>
      <c r="V57" s="3">
        <f>IF(INDEX([1]非R能力!$FH$9:$FH$558,C57)=0,0,5000)</f>
        <v>5000</v>
      </c>
      <c r="W57" s="3">
        <f>HLOOKUP(W$5,[2]人物技能基础!$O$3:$Q$553,$D57+1,0)</f>
        <v>3.637142857142857</v>
      </c>
      <c r="X57" s="3">
        <f>HLOOKUP(X$5,[2]人物技能基础!$O$3:$Q$553,$D57+1,0)</f>
        <v>2.0186428571428574</v>
      </c>
      <c r="Y57" s="3">
        <f>HLOOKUP(Y$5,[2]人物技能基础!$O$3:$Q$553,$D57+1,0)</f>
        <v>99.964285714285708</v>
      </c>
      <c r="Z57" s="3">
        <f t="shared" si="3"/>
        <v>377905</v>
      </c>
      <c r="AA57" s="3">
        <f t="shared" si="4"/>
        <v>95845</v>
      </c>
      <c r="AB57" s="3">
        <f t="shared" si="5"/>
        <v>17314</v>
      </c>
      <c r="AC57" s="3">
        <f t="shared" si="6"/>
        <v>38976</v>
      </c>
      <c r="AD57" s="3">
        <f t="shared" si="7"/>
        <v>41274</v>
      </c>
    </row>
    <row r="58" spans="1:30" x14ac:dyDescent="0.15">
      <c r="A58" s="3">
        <f>[5]经验副本!$A$29</f>
        <v>400</v>
      </c>
      <c r="B58" s="3" t="str">
        <f t="shared" si="0"/>
        <v>400经验副本小怪3</v>
      </c>
      <c r="C58" s="3">
        <f t="shared" si="1"/>
        <v>400</v>
      </c>
      <c r="D58" s="3">
        <f t="shared" si="2"/>
        <v>400</v>
      </c>
      <c r="E58" s="3" t="s">
        <v>76</v>
      </c>
      <c r="F58" s="3" t="s">
        <v>26</v>
      </c>
      <c r="G58" s="3">
        <f>[5]经验副本!$AC$21</f>
        <v>2.9097142857142861</v>
      </c>
      <c r="H58" s="3">
        <v>999</v>
      </c>
      <c r="I58" s="3">
        <v>0.1</v>
      </c>
      <c r="J58" s="4">
        <v>0.7</v>
      </c>
      <c r="K58" s="4">
        <v>1</v>
      </c>
      <c r="L58" s="4">
        <v>5</v>
      </c>
      <c r="M58" s="3">
        <v>1</v>
      </c>
      <c r="N58" s="3">
        <v>2</v>
      </c>
      <c r="O58" s="3">
        <f>HLOOKUP(O$5,[1]非R能力!$B$8:$F$558,$D58+1,0)</f>
        <v>1185370.5078887397</v>
      </c>
      <c r="P58" s="3">
        <f>HLOOKUP(P$5,[1]非R能力!$B$8:$F$558,$D58+1,0)</f>
        <v>173146.15467484019</v>
      </c>
      <c r="Q58" s="3">
        <f>HLOOKUP(Q$5,[1]非R能力!$B$8:$F$558,$D58+1,0)</f>
        <v>95408.040817615329</v>
      </c>
      <c r="R58" s="3">
        <f>HLOOKUP(R$5,[1]非R能力!$B$8:$F$558,$D58+1,0)</f>
        <v>28892.17813040617</v>
      </c>
      <c r="S58" s="3">
        <f>HLOOKUP(S$5,[1]非R能力!$B$8:$F$558,$D58+1,0)</f>
        <v>38976.283014135093</v>
      </c>
      <c r="T58" s="3">
        <f>INDEX([1]非R能力!$H$9:$H$558,D58)</f>
        <v>33215.599972242337</v>
      </c>
      <c r="U58" s="3">
        <f>IF(INDEX([1]非R能力!$FK$9:$FK$558,D58)=0,0,10)</f>
        <v>10</v>
      </c>
      <c r="V58" s="3">
        <f>IF(INDEX([1]非R能力!$FH$9:$FH$558,C58)=0,0,5000)</f>
        <v>5000</v>
      </c>
      <c r="W58" s="3">
        <f>HLOOKUP(W$5,[2]人物技能基础!$O$3:$Q$553,$D58+1,0)</f>
        <v>3.637142857142857</v>
      </c>
      <c r="X58" s="3">
        <f>HLOOKUP(X$5,[2]人物技能基础!$O$3:$Q$553,$D58+1,0)</f>
        <v>2.0186428571428574</v>
      </c>
      <c r="Y58" s="3">
        <f>HLOOKUP(Y$5,[2]人物技能基础!$O$3:$Q$553,$D58+1,0)</f>
        <v>99.964285714285708</v>
      </c>
      <c r="Z58" s="3">
        <f t="shared" si="3"/>
        <v>566857</v>
      </c>
      <c r="AA58" s="3">
        <f t="shared" si="4"/>
        <v>95845</v>
      </c>
      <c r="AB58" s="3">
        <f t="shared" si="5"/>
        <v>17314</v>
      </c>
      <c r="AC58" s="3">
        <f t="shared" si="6"/>
        <v>38976</v>
      </c>
      <c r="AD58" s="3">
        <f t="shared" si="7"/>
        <v>41274</v>
      </c>
    </row>
    <row r="59" spans="1:30" x14ac:dyDescent="0.15">
      <c r="A59" s="3">
        <f>[5]经验副本!$A$29</f>
        <v>400</v>
      </c>
      <c r="B59" s="3" t="str">
        <f t="shared" si="0"/>
        <v>400经验副本小怪4</v>
      </c>
      <c r="C59" s="3">
        <f t="shared" si="1"/>
        <v>400</v>
      </c>
      <c r="D59" s="3">
        <v>410</v>
      </c>
      <c r="E59" s="3" t="s">
        <v>77</v>
      </c>
      <c r="F59" s="3" t="s">
        <v>26</v>
      </c>
      <c r="G59" s="3">
        <f>[5]经验副本!$AC$22</f>
        <v>9.6990476190476187</v>
      </c>
      <c r="H59" s="3">
        <v>999</v>
      </c>
      <c r="I59" s="3">
        <v>0.1</v>
      </c>
      <c r="J59" s="4">
        <v>0.7</v>
      </c>
      <c r="K59" s="4">
        <v>1</v>
      </c>
      <c r="L59" s="4">
        <v>5</v>
      </c>
      <c r="M59" s="3">
        <v>1</v>
      </c>
      <c r="N59" s="3">
        <v>2</v>
      </c>
      <c r="O59" s="3">
        <f>HLOOKUP(O$5,[1]非R能力!$B$8:$F$558,$D59+1,0)</f>
        <v>1239993.650245843</v>
      </c>
      <c r="P59" s="3">
        <f>HLOOKUP(P$5,[1]非R能力!$B$8:$F$558,$D59+1,0)</f>
        <v>179990.17150054296</v>
      </c>
      <c r="Q59" s="3">
        <f>HLOOKUP(Q$5,[1]非R能力!$B$8:$F$558,$D59+1,0)</f>
        <v>98378.559749867563</v>
      </c>
      <c r="R59" s="3">
        <f>HLOOKUP(R$5,[1]非R能力!$B$8:$F$558,$D59+1,0)</f>
        <v>29951.653589682148</v>
      </c>
      <c r="S59" s="3">
        <f>HLOOKUP(S$5,[1]非R能力!$B$8:$F$558,$D59+1,0)</f>
        <v>39962.007181694047</v>
      </c>
      <c r="T59" s="3">
        <f>INDEX([1]非R能力!$H$9:$H$558,D59)</f>
        <v>35198.553104296159</v>
      </c>
      <c r="U59" s="3">
        <f>IF(INDEX([1]非R能力!$FK$9:$FK$558,D59)=0,0,10)</f>
        <v>10</v>
      </c>
      <c r="V59" s="3">
        <f>IF(INDEX([1]非R能力!$FH$9:$FH$558,C59)=0,0,5000)</f>
        <v>5000</v>
      </c>
      <c r="W59" s="3">
        <f>HLOOKUP(W$5,[2]人物技能基础!$O$3:$Q$553,$D59+1,0)</f>
        <v>3.637142857142857</v>
      </c>
      <c r="X59" s="3">
        <f>HLOOKUP(X$5,[2]人物技能基础!$O$3:$Q$553,$D59+1,0)</f>
        <v>2.0186428571428574</v>
      </c>
      <c r="Y59" s="3">
        <f>HLOOKUP(Y$5,[2]人物技能基础!$O$3:$Q$553,$D59+1,0)</f>
        <v>99.964285714285708</v>
      </c>
      <c r="Z59" s="3">
        <f t="shared" si="3"/>
        <v>1967824</v>
      </c>
      <c r="AA59" s="3">
        <f t="shared" si="4"/>
        <v>98826</v>
      </c>
      <c r="AB59" s="3">
        <f t="shared" si="5"/>
        <v>17999</v>
      </c>
      <c r="AC59" s="3">
        <f t="shared" si="6"/>
        <v>39962</v>
      </c>
      <c r="AD59" s="3">
        <f t="shared" si="7"/>
        <v>42788</v>
      </c>
    </row>
    <row r="60" spans="1:30" x14ac:dyDescent="0.15">
      <c r="A60" s="3">
        <f>[5]经验副本!$A$29</f>
        <v>400</v>
      </c>
      <c r="B60" s="3" t="str">
        <f t="shared" si="0"/>
        <v>400经验副本小怪5</v>
      </c>
      <c r="C60" s="3">
        <f t="shared" si="1"/>
        <v>400</v>
      </c>
      <c r="D60" s="3">
        <v>425</v>
      </c>
      <c r="E60" s="3" t="s">
        <v>78</v>
      </c>
      <c r="F60" s="3" t="s">
        <v>26</v>
      </c>
      <c r="G60" s="3">
        <f>[5]经验副本!$AC$23</f>
        <v>10</v>
      </c>
      <c r="H60" s="3">
        <v>999</v>
      </c>
      <c r="I60" s="3">
        <v>0.1</v>
      </c>
      <c r="J60" s="4">
        <v>0.7</v>
      </c>
      <c r="K60" s="4">
        <v>1</v>
      </c>
      <c r="L60" s="4">
        <v>5</v>
      </c>
      <c r="M60" s="3">
        <v>1</v>
      </c>
      <c r="N60" s="3">
        <v>2</v>
      </c>
      <c r="O60" s="3">
        <f>HLOOKUP(O$5,[1]非R能力!$B$8:$F$558,$D60+1,0)</f>
        <v>1365402.9906247586</v>
      </c>
      <c r="P60" s="3">
        <f>HLOOKUP(P$5,[1]非R能力!$B$8:$F$558,$D60+1,0)</f>
        <v>198123.16729166647</v>
      </c>
      <c r="Q60" s="3">
        <f>HLOOKUP(Q$5,[1]非R能力!$B$8:$F$558,$D60+1,0)</f>
        <v>107166.06672806125</v>
      </c>
      <c r="R60" s="3">
        <f>HLOOKUP(R$5,[1]非R能力!$B$8:$F$558,$D60+1,0)</f>
        <v>32793.564822678709</v>
      </c>
      <c r="S60" s="3">
        <f>HLOOKUP(S$5,[1]非R能力!$B$8:$F$558,$D60+1,0)</f>
        <v>43450.681052091502</v>
      </c>
      <c r="T60" s="3">
        <f>INDEX([1]非R能力!$H$9:$H$558,D60)</f>
        <v>38348.989707506313</v>
      </c>
      <c r="U60" s="3">
        <f>IF(INDEX([1]非R能力!$FK$9:$FK$558,D60)=0,0,10)</f>
        <v>10</v>
      </c>
      <c r="V60" s="3">
        <f>IF(INDEX([1]非R能力!$FH$9:$FH$558,C60)=0,0,5000)</f>
        <v>5000</v>
      </c>
      <c r="W60" s="3">
        <f>HLOOKUP(W$5,[2]人物技能基础!$O$3:$Q$553,$D60+1,0)</f>
        <v>3.637142857142857</v>
      </c>
      <c r="X60" s="3">
        <f>HLOOKUP(X$5,[2]人物技能基础!$O$3:$Q$553,$D60+1,0)</f>
        <v>2.0186428571428574</v>
      </c>
      <c r="Y60" s="3">
        <f>HLOOKUP(Y$5,[2]人物技能基础!$O$3:$Q$553,$D60+1,0)</f>
        <v>99.964285714285708</v>
      </c>
      <c r="Z60" s="3">
        <f t="shared" si="3"/>
        <v>2231014</v>
      </c>
      <c r="AA60" s="3">
        <f t="shared" si="4"/>
        <v>107639</v>
      </c>
      <c r="AB60" s="3">
        <f t="shared" si="5"/>
        <v>19812</v>
      </c>
      <c r="AC60" s="3">
        <f t="shared" si="6"/>
        <v>43450</v>
      </c>
      <c r="AD60" s="3">
        <f t="shared" si="7"/>
        <v>46847</v>
      </c>
    </row>
    <row r="61" spans="1:30" x14ac:dyDescent="0.15">
      <c r="A61" s="3">
        <f>[5]经验副本!$A$30</f>
        <v>425</v>
      </c>
      <c r="B61" s="3" t="str">
        <f t="shared" si="0"/>
        <v>425经验副本小怪1</v>
      </c>
      <c r="C61" s="3">
        <f t="shared" si="1"/>
        <v>425</v>
      </c>
      <c r="D61" s="3">
        <f t="shared" si="2"/>
        <v>425</v>
      </c>
      <c r="E61" s="3" t="s">
        <v>74</v>
      </c>
      <c r="F61" s="3" t="s">
        <v>26</v>
      </c>
      <c r="G61" s="3">
        <f>[5]经验副本!$AC$19</f>
        <v>1.4548571428571431</v>
      </c>
      <c r="H61" s="3">
        <v>999</v>
      </c>
      <c r="I61" s="3">
        <v>0.1</v>
      </c>
      <c r="J61" s="4">
        <v>0.7</v>
      </c>
      <c r="K61" s="4">
        <v>1</v>
      </c>
      <c r="L61" s="4">
        <v>5</v>
      </c>
      <c r="M61" s="3">
        <v>1</v>
      </c>
      <c r="N61" s="3">
        <v>2</v>
      </c>
      <c r="O61" s="3">
        <f>HLOOKUP(O$5,[1]非R能力!$B$8:$F$558,$D61+1,0)</f>
        <v>1365402.9906247586</v>
      </c>
      <c r="P61" s="3">
        <f>HLOOKUP(P$5,[1]非R能力!$B$8:$F$558,$D61+1,0)</f>
        <v>198123.16729166647</v>
      </c>
      <c r="Q61" s="3">
        <f>HLOOKUP(Q$5,[1]非R能力!$B$8:$F$558,$D61+1,0)</f>
        <v>107166.06672806125</v>
      </c>
      <c r="R61" s="3">
        <f>HLOOKUP(R$5,[1]非R能力!$B$8:$F$558,$D61+1,0)</f>
        <v>32793.564822678709</v>
      </c>
      <c r="S61" s="3">
        <f>HLOOKUP(S$5,[1]非R能力!$B$8:$F$558,$D61+1,0)</f>
        <v>43450.681052091502</v>
      </c>
      <c r="T61" s="3">
        <f>INDEX([1]非R能力!$H$9:$H$558,D61)</f>
        <v>38348.989707506313</v>
      </c>
      <c r="U61" s="3">
        <f>IF(INDEX([1]非R能力!$FK$9:$FK$558,D61)=0,0,10)</f>
        <v>10</v>
      </c>
      <c r="V61" s="3">
        <f>IF(INDEX([1]非R能力!$FH$9:$FH$558,C61)=0,0,5000)</f>
        <v>5000</v>
      </c>
      <c r="W61" s="3">
        <f>HLOOKUP(W$5,[2]人物技能基础!$O$3:$Q$553,$D61+1,0)</f>
        <v>3.637142857142857</v>
      </c>
      <c r="X61" s="3">
        <f>HLOOKUP(X$5,[2]人物技能基础!$O$3:$Q$553,$D61+1,0)</f>
        <v>2.0186428571428574</v>
      </c>
      <c r="Y61" s="3">
        <f>HLOOKUP(Y$5,[2]人物技能基础!$O$3:$Q$553,$D61+1,0)</f>
        <v>99.964285714285708</v>
      </c>
      <c r="Z61" s="3">
        <f t="shared" si="3"/>
        <v>324580</v>
      </c>
      <c r="AA61" s="3">
        <f t="shared" si="4"/>
        <v>107639</v>
      </c>
      <c r="AB61" s="3">
        <f t="shared" si="5"/>
        <v>19812</v>
      </c>
      <c r="AC61" s="3">
        <f t="shared" si="6"/>
        <v>43450</v>
      </c>
      <c r="AD61" s="3">
        <f t="shared" si="7"/>
        <v>46847</v>
      </c>
    </row>
    <row r="62" spans="1:30" x14ac:dyDescent="0.15">
      <c r="A62" s="3">
        <f>[5]经验副本!$A$30</f>
        <v>425</v>
      </c>
      <c r="B62" s="3" t="str">
        <f t="shared" si="0"/>
        <v>425经验副本小怪2</v>
      </c>
      <c r="C62" s="3">
        <f t="shared" si="1"/>
        <v>425</v>
      </c>
      <c r="D62" s="3">
        <f t="shared" si="2"/>
        <v>425</v>
      </c>
      <c r="E62" s="3" t="s">
        <v>75</v>
      </c>
      <c r="F62" s="3" t="s">
        <v>26</v>
      </c>
      <c r="G62" s="3">
        <f>[5]经验副本!$AC$20</f>
        <v>1.9398095238095241</v>
      </c>
      <c r="H62" s="3">
        <v>999</v>
      </c>
      <c r="I62" s="3">
        <v>0.1</v>
      </c>
      <c r="J62" s="4">
        <v>0.7</v>
      </c>
      <c r="K62" s="4">
        <v>1</v>
      </c>
      <c r="L62" s="4">
        <v>5</v>
      </c>
      <c r="M62" s="3">
        <v>1</v>
      </c>
      <c r="N62" s="3">
        <v>2</v>
      </c>
      <c r="O62" s="3">
        <f>HLOOKUP(O$5,[1]非R能力!$B$8:$F$558,$D62+1,0)</f>
        <v>1365402.9906247586</v>
      </c>
      <c r="P62" s="3">
        <f>HLOOKUP(P$5,[1]非R能力!$B$8:$F$558,$D62+1,0)</f>
        <v>198123.16729166647</v>
      </c>
      <c r="Q62" s="3">
        <f>HLOOKUP(Q$5,[1]非R能力!$B$8:$F$558,$D62+1,0)</f>
        <v>107166.06672806125</v>
      </c>
      <c r="R62" s="3">
        <f>HLOOKUP(R$5,[1]非R能力!$B$8:$F$558,$D62+1,0)</f>
        <v>32793.564822678709</v>
      </c>
      <c r="S62" s="3">
        <f>HLOOKUP(S$5,[1]非R能力!$B$8:$F$558,$D62+1,0)</f>
        <v>43450.681052091502</v>
      </c>
      <c r="T62" s="3">
        <f>INDEX([1]非R能力!$H$9:$H$558,D62)</f>
        <v>38348.989707506313</v>
      </c>
      <c r="U62" s="3">
        <f>IF(INDEX([1]非R能力!$FK$9:$FK$558,D62)=0,0,10)</f>
        <v>10</v>
      </c>
      <c r="V62" s="3">
        <f>IF(INDEX([1]非R能力!$FH$9:$FH$558,C62)=0,0,5000)</f>
        <v>5000</v>
      </c>
      <c r="W62" s="3">
        <f>HLOOKUP(W$5,[2]人物技能基础!$O$3:$Q$553,$D62+1,0)</f>
        <v>3.637142857142857</v>
      </c>
      <c r="X62" s="3">
        <f>HLOOKUP(X$5,[2]人物技能基础!$O$3:$Q$553,$D62+1,0)</f>
        <v>2.0186428571428574</v>
      </c>
      <c r="Y62" s="3">
        <f>HLOOKUP(Y$5,[2]人物技能基础!$O$3:$Q$553,$D62+1,0)</f>
        <v>99.964285714285708</v>
      </c>
      <c r="Z62" s="3">
        <f t="shared" si="3"/>
        <v>432774</v>
      </c>
      <c r="AA62" s="3">
        <f t="shared" si="4"/>
        <v>107639</v>
      </c>
      <c r="AB62" s="3">
        <f t="shared" si="5"/>
        <v>19812</v>
      </c>
      <c r="AC62" s="3">
        <f t="shared" si="6"/>
        <v>43450</v>
      </c>
      <c r="AD62" s="3">
        <f t="shared" si="7"/>
        <v>46847</v>
      </c>
    </row>
    <row r="63" spans="1:30" x14ac:dyDescent="0.15">
      <c r="A63" s="3">
        <f>[5]经验副本!$A$30</f>
        <v>425</v>
      </c>
      <c r="B63" s="3" t="str">
        <f t="shared" si="0"/>
        <v>425经验副本小怪3</v>
      </c>
      <c r="C63" s="3">
        <f t="shared" si="1"/>
        <v>425</v>
      </c>
      <c r="D63" s="3">
        <f t="shared" si="2"/>
        <v>425</v>
      </c>
      <c r="E63" s="3" t="s">
        <v>76</v>
      </c>
      <c r="F63" s="3" t="s">
        <v>26</v>
      </c>
      <c r="G63" s="3">
        <f>[5]经验副本!$AC$21</f>
        <v>2.9097142857142861</v>
      </c>
      <c r="H63" s="3">
        <v>999</v>
      </c>
      <c r="I63" s="3">
        <v>0.1</v>
      </c>
      <c r="J63" s="4">
        <v>0.7</v>
      </c>
      <c r="K63" s="4">
        <v>1</v>
      </c>
      <c r="L63" s="4">
        <v>5</v>
      </c>
      <c r="M63" s="3">
        <v>1</v>
      </c>
      <c r="N63" s="3">
        <v>2</v>
      </c>
      <c r="O63" s="3">
        <f>HLOOKUP(O$5,[1]非R能力!$B$8:$F$558,$D63+1,0)</f>
        <v>1365402.9906247586</v>
      </c>
      <c r="P63" s="3">
        <f>HLOOKUP(P$5,[1]非R能力!$B$8:$F$558,$D63+1,0)</f>
        <v>198123.16729166647</v>
      </c>
      <c r="Q63" s="3">
        <f>HLOOKUP(Q$5,[1]非R能力!$B$8:$F$558,$D63+1,0)</f>
        <v>107166.06672806125</v>
      </c>
      <c r="R63" s="3">
        <f>HLOOKUP(R$5,[1]非R能力!$B$8:$F$558,$D63+1,0)</f>
        <v>32793.564822678709</v>
      </c>
      <c r="S63" s="3">
        <f>HLOOKUP(S$5,[1]非R能力!$B$8:$F$558,$D63+1,0)</f>
        <v>43450.681052091502</v>
      </c>
      <c r="T63" s="3">
        <f>INDEX([1]非R能力!$H$9:$H$558,D63)</f>
        <v>38348.989707506313</v>
      </c>
      <c r="U63" s="3">
        <f>IF(INDEX([1]非R能力!$FK$9:$FK$558,D63)=0,0,10)</f>
        <v>10</v>
      </c>
      <c r="V63" s="3">
        <f>IF(INDEX([1]非R能力!$FH$9:$FH$558,C63)=0,0,5000)</f>
        <v>5000</v>
      </c>
      <c r="W63" s="3">
        <f>HLOOKUP(W$5,[2]人物技能基础!$O$3:$Q$553,$D63+1,0)</f>
        <v>3.637142857142857</v>
      </c>
      <c r="X63" s="3">
        <f>HLOOKUP(X$5,[2]人物技能基础!$O$3:$Q$553,$D63+1,0)</f>
        <v>2.0186428571428574</v>
      </c>
      <c r="Y63" s="3">
        <f>HLOOKUP(Y$5,[2]人物技能基础!$O$3:$Q$553,$D63+1,0)</f>
        <v>99.964285714285708</v>
      </c>
      <c r="Z63" s="3">
        <f t="shared" si="3"/>
        <v>649161</v>
      </c>
      <c r="AA63" s="3">
        <f t="shared" si="4"/>
        <v>107639</v>
      </c>
      <c r="AB63" s="3">
        <f t="shared" si="5"/>
        <v>19812</v>
      </c>
      <c r="AC63" s="3">
        <f t="shared" si="6"/>
        <v>43450</v>
      </c>
      <c r="AD63" s="3">
        <f t="shared" si="7"/>
        <v>46847</v>
      </c>
    </row>
    <row r="64" spans="1:30" x14ac:dyDescent="0.15">
      <c r="A64" s="3">
        <f>[5]经验副本!$A$30</f>
        <v>425</v>
      </c>
      <c r="B64" s="3" t="str">
        <f t="shared" si="0"/>
        <v>425经验副本小怪4</v>
      </c>
      <c r="C64" s="3">
        <f t="shared" si="1"/>
        <v>425</v>
      </c>
      <c r="D64" s="3">
        <v>435</v>
      </c>
      <c r="E64" s="3" t="s">
        <v>77</v>
      </c>
      <c r="F64" s="3" t="s">
        <v>26</v>
      </c>
      <c r="G64" s="3">
        <f>[5]经验副本!$AC$22</f>
        <v>9.6990476190476187</v>
      </c>
      <c r="H64" s="3">
        <v>999</v>
      </c>
      <c r="I64" s="3">
        <v>0.1</v>
      </c>
      <c r="J64" s="4">
        <v>0.7</v>
      </c>
      <c r="K64" s="4">
        <v>1</v>
      </c>
      <c r="L64" s="4">
        <v>5</v>
      </c>
      <c r="M64" s="3">
        <v>1</v>
      </c>
      <c r="N64" s="3">
        <v>2</v>
      </c>
      <c r="O64" s="3">
        <f>HLOOKUP(O$5,[1]非R能力!$B$8:$F$558,$D64+1,0)</f>
        <v>1428850.5258857119</v>
      </c>
      <c r="P64" s="3">
        <f>HLOOKUP(P$5,[1]非R能力!$B$8:$F$558,$D64+1,0)</f>
        <v>205719.37830117741</v>
      </c>
      <c r="Q64" s="3">
        <f>HLOOKUP(Q$5,[1]非R能力!$B$8:$F$558,$D64+1,0)</f>
        <v>110586.36628901232</v>
      </c>
      <c r="R64" s="3">
        <f>HLOOKUP(R$5,[1]非R能力!$B$8:$F$558,$D64+1,0)</f>
        <v>33852.716277205371</v>
      </c>
      <c r="S64" s="3">
        <f>HLOOKUP(S$5,[1]非R能力!$B$8:$F$558,$D64+1,0)</f>
        <v>44729.765412198503</v>
      </c>
      <c r="T64" s="3">
        <f>INDEX([1]非R能力!$H$9:$H$558,D64)</f>
        <v>40571.504081005398</v>
      </c>
      <c r="U64" s="3">
        <f>IF(INDEX([1]非R能力!$FK$9:$FK$558,D64)=0,0,10)</f>
        <v>10</v>
      </c>
      <c r="V64" s="3">
        <f>IF(INDEX([1]非R能力!$FH$9:$FH$558,C64)=0,0,5000)</f>
        <v>5000</v>
      </c>
      <c r="W64" s="3">
        <f>HLOOKUP(W$5,[2]人物技能基础!$O$3:$Q$553,$D64+1,0)</f>
        <v>3.637142857142857</v>
      </c>
      <c r="X64" s="3">
        <f>HLOOKUP(X$5,[2]人物技能基础!$O$3:$Q$553,$D64+1,0)</f>
        <v>2.0186428571428574</v>
      </c>
      <c r="Y64" s="3">
        <f>HLOOKUP(Y$5,[2]人物技能基础!$O$3:$Q$553,$D64+1,0)</f>
        <v>99.964285714285708</v>
      </c>
      <c r="Z64" s="3">
        <f t="shared" si="3"/>
        <v>2250907</v>
      </c>
      <c r="AA64" s="3">
        <f t="shared" si="4"/>
        <v>111072</v>
      </c>
      <c r="AB64" s="3">
        <f t="shared" si="5"/>
        <v>20571</v>
      </c>
      <c r="AC64" s="3">
        <f t="shared" si="6"/>
        <v>44729</v>
      </c>
      <c r="AD64" s="3">
        <f t="shared" si="7"/>
        <v>48361</v>
      </c>
    </row>
    <row r="65" spans="1:30" x14ac:dyDescent="0.15">
      <c r="A65" s="3">
        <f>[5]经验副本!$A$30</f>
        <v>425</v>
      </c>
      <c r="B65" s="3" t="str">
        <f t="shared" si="0"/>
        <v>425经验副本小怪5</v>
      </c>
      <c r="C65" s="3">
        <f t="shared" si="1"/>
        <v>425</v>
      </c>
      <c r="D65" s="3">
        <v>450</v>
      </c>
      <c r="E65" s="3" t="s">
        <v>78</v>
      </c>
      <c r="F65" s="3" t="s">
        <v>26</v>
      </c>
      <c r="G65" s="3">
        <f>[5]经验副本!$AC$23</f>
        <v>10</v>
      </c>
      <c r="H65" s="3">
        <v>999</v>
      </c>
      <c r="I65" s="3">
        <v>0.1</v>
      </c>
      <c r="J65" s="4">
        <v>0.7</v>
      </c>
      <c r="K65" s="4">
        <v>1</v>
      </c>
      <c r="L65" s="4">
        <v>5</v>
      </c>
      <c r="M65" s="3">
        <v>1</v>
      </c>
      <c r="N65" s="3">
        <v>2</v>
      </c>
      <c r="O65" s="3">
        <f>HLOOKUP(O$5,[1]非R能力!$B$8:$F$558,$D65+1,0)</f>
        <v>1514166.9132028678</v>
      </c>
      <c r="P65" s="3">
        <f>HLOOKUP(P$5,[1]非R能力!$B$8:$F$558,$D65+1,0)</f>
        <v>215507.00849542601</v>
      </c>
      <c r="Q65" s="3">
        <f>HLOOKUP(Q$5,[1]非R能力!$B$8:$F$558,$D65+1,0)</f>
        <v>114372.35447097827</v>
      </c>
      <c r="R65" s="3">
        <f>HLOOKUP(R$5,[1]非R能力!$B$8:$F$558,$D65+1,0)</f>
        <v>35109.591884710106</v>
      </c>
      <c r="S65" s="3">
        <f>HLOOKUP(S$5,[1]非R能力!$B$8:$F$558,$D65+1,0)</f>
        <v>46259.040423884748</v>
      </c>
      <c r="T65" s="3">
        <f>INDEX([1]非R能力!$H$9:$H$558,D65)</f>
        <v>44097.177600000017</v>
      </c>
      <c r="U65" s="3">
        <f>IF(INDEX([1]非R能力!$FK$9:$FK$558,D65)=0,0,10)</f>
        <v>10</v>
      </c>
      <c r="V65" s="3">
        <f>IF(INDEX([1]非R能力!$FH$9:$FH$558,C65)=0,0,5000)</f>
        <v>5000</v>
      </c>
      <c r="W65" s="3">
        <f>HLOOKUP(W$5,[2]人物技能基础!$O$3:$Q$553,$D65+1,0)</f>
        <v>3.637142857142857</v>
      </c>
      <c r="X65" s="3">
        <f>HLOOKUP(X$5,[2]人物技能基础!$O$3:$Q$553,$D65+1,0)</f>
        <v>2.0186428571428574</v>
      </c>
      <c r="Y65" s="3">
        <f>HLOOKUP(Y$5,[2]人物技能基础!$O$3:$Q$553,$D65+1,0)</f>
        <v>99.964285714285708</v>
      </c>
      <c r="Z65" s="3">
        <f t="shared" si="3"/>
        <v>2440071</v>
      </c>
      <c r="AA65" s="3">
        <f t="shared" si="4"/>
        <v>114875</v>
      </c>
      <c r="AB65" s="3">
        <f t="shared" si="5"/>
        <v>21550</v>
      </c>
      <c r="AC65" s="3">
        <f t="shared" si="6"/>
        <v>46259</v>
      </c>
      <c r="AD65" s="3">
        <f t="shared" si="7"/>
        <v>50156</v>
      </c>
    </row>
    <row r="66" spans="1:30" x14ac:dyDescent="0.15">
      <c r="A66" s="3">
        <f>[5]经验副本!$A$31</f>
        <v>450</v>
      </c>
      <c r="B66" s="3" t="str">
        <f t="shared" si="0"/>
        <v>450经验副本小怪1</v>
      </c>
      <c r="C66" s="3">
        <f t="shared" si="1"/>
        <v>450</v>
      </c>
      <c r="D66" s="3">
        <f t="shared" si="2"/>
        <v>450</v>
      </c>
      <c r="E66" s="3" t="s">
        <v>74</v>
      </c>
      <c r="F66" s="3" t="s">
        <v>26</v>
      </c>
      <c r="G66" s="3">
        <f>[5]经验副本!$AC$19</f>
        <v>1.4548571428571431</v>
      </c>
      <c r="H66" s="3">
        <v>999</v>
      </c>
      <c r="I66" s="3">
        <v>0.1</v>
      </c>
      <c r="J66" s="4">
        <v>0.7</v>
      </c>
      <c r="K66" s="4">
        <v>1</v>
      </c>
      <c r="L66" s="4">
        <v>5</v>
      </c>
      <c r="M66" s="3">
        <v>1</v>
      </c>
      <c r="N66" s="3">
        <v>2</v>
      </c>
      <c r="O66" s="3">
        <f>HLOOKUP(O$5,[1]非R能力!$B$8:$F$558,$D66+1,0)</f>
        <v>1514166.9132028678</v>
      </c>
      <c r="P66" s="3">
        <f>HLOOKUP(P$5,[1]非R能力!$B$8:$F$558,$D66+1,0)</f>
        <v>215507.00849542601</v>
      </c>
      <c r="Q66" s="3">
        <f>HLOOKUP(Q$5,[1]非R能力!$B$8:$F$558,$D66+1,0)</f>
        <v>114372.35447097827</v>
      </c>
      <c r="R66" s="3">
        <f>HLOOKUP(R$5,[1]非R能力!$B$8:$F$558,$D66+1,0)</f>
        <v>35109.591884710106</v>
      </c>
      <c r="S66" s="3">
        <f>HLOOKUP(S$5,[1]非R能力!$B$8:$F$558,$D66+1,0)</f>
        <v>46259.040423884748</v>
      </c>
      <c r="T66" s="3">
        <f>INDEX([1]非R能力!$H$9:$H$558,D66)</f>
        <v>44097.177600000017</v>
      </c>
      <c r="U66" s="3">
        <f>IF(INDEX([1]非R能力!$FK$9:$FK$558,D66)=0,0,10)</f>
        <v>10</v>
      </c>
      <c r="V66" s="3">
        <f>IF(INDEX([1]非R能力!$FH$9:$FH$558,C66)=0,0,5000)</f>
        <v>5000</v>
      </c>
      <c r="W66" s="3">
        <f>HLOOKUP(W$5,[2]人物技能基础!$O$3:$Q$553,$D66+1,0)</f>
        <v>3.637142857142857</v>
      </c>
      <c r="X66" s="3">
        <f>HLOOKUP(X$5,[2]人物技能基础!$O$3:$Q$553,$D66+1,0)</f>
        <v>2.0186428571428574</v>
      </c>
      <c r="Y66" s="3">
        <f>HLOOKUP(Y$5,[2]人物技能基础!$O$3:$Q$553,$D66+1,0)</f>
        <v>99.964285714285708</v>
      </c>
      <c r="Z66" s="3">
        <f t="shared" si="3"/>
        <v>354995</v>
      </c>
      <c r="AA66" s="3">
        <f t="shared" si="4"/>
        <v>114875</v>
      </c>
      <c r="AB66" s="3">
        <f t="shared" si="5"/>
        <v>21550</v>
      </c>
      <c r="AC66" s="3">
        <f t="shared" si="6"/>
        <v>46259</v>
      </c>
      <c r="AD66" s="3">
        <f t="shared" si="7"/>
        <v>50156</v>
      </c>
    </row>
    <row r="67" spans="1:30" x14ac:dyDescent="0.15">
      <c r="A67" s="3">
        <f>[5]经验副本!$A$31</f>
        <v>450</v>
      </c>
      <c r="B67" s="3" t="str">
        <f t="shared" si="0"/>
        <v>450经验副本小怪2</v>
      </c>
      <c r="C67" s="3">
        <f t="shared" si="1"/>
        <v>450</v>
      </c>
      <c r="D67" s="3">
        <f t="shared" si="2"/>
        <v>450</v>
      </c>
      <c r="E67" s="3" t="s">
        <v>75</v>
      </c>
      <c r="F67" s="3" t="s">
        <v>26</v>
      </c>
      <c r="G67" s="3">
        <f>[5]经验副本!$AC$20</f>
        <v>1.9398095238095241</v>
      </c>
      <c r="H67" s="3">
        <v>999</v>
      </c>
      <c r="I67" s="3">
        <v>0.1</v>
      </c>
      <c r="J67" s="4">
        <v>0.7</v>
      </c>
      <c r="K67" s="4">
        <v>1</v>
      </c>
      <c r="L67" s="4">
        <v>5</v>
      </c>
      <c r="M67" s="3">
        <v>1</v>
      </c>
      <c r="N67" s="3">
        <v>2</v>
      </c>
      <c r="O67" s="3">
        <f>HLOOKUP(O$5,[1]非R能力!$B$8:$F$558,$D67+1,0)</f>
        <v>1514166.9132028678</v>
      </c>
      <c r="P67" s="3">
        <f>HLOOKUP(P$5,[1]非R能力!$B$8:$F$558,$D67+1,0)</f>
        <v>215507.00849542601</v>
      </c>
      <c r="Q67" s="3">
        <f>HLOOKUP(Q$5,[1]非R能力!$B$8:$F$558,$D67+1,0)</f>
        <v>114372.35447097827</v>
      </c>
      <c r="R67" s="3">
        <f>HLOOKUP(R$5,[1]非R能力!$B$8:$F$558,$D67+1,0)</f>
        <v>35109.591884710106</v>
      </c>
      <c r="S67" s="3">
        <f>HLOOKUP(S$5,[1]非R能力!$B$8:$F$558,$D67+1,0)</f>
        <v>46259.040423884748</v>
      </c>
      <c r="T67" s="3">
        <f>INDEX([1]非R能力!$H$9:$H$558,D67)</f>
        <v>44097.177600000017</v>
      </c>
      <c r="U67" s="3">
        <f>IF(INDEX([1]非R能力!$FK$9:$FK$558,D67)=0,0,10)</f>
        <v>10</v>
      </c>
      <c r="V67" s="3">
        <f>IF(INDEX([1]非R能力!$FH$9:$FH$558,C67)=0,0,5000)</f>
        <v>5000</v>
      </c>
      <c r="W67" s="3">
        <f>HLOOKUP(W$5,[2]人物技能基础!$O$3:$Q$553,$D67+1,0)</f>
        <v>3.637142857142857</v>
      </c>
      <c r="X67" s="3">
        <f>HLOOKUP(X$5,[2]人物技能基础!$O$3:$Q$553,$D67+1,0)</f>
        <v>2.0186428571428574</v>
      </c>
      <c r="Y67" s="3">
        <f>HLOOKUP(Y$5,[2]人物技能基础!$O$3:$Q$553,$D67+1,0)</f>
        <v>99.964285714285708</v>
      </c>
      <c r="Z67" s="3">
        <f t="shared" si="3"/>
        <v>473327</v>
      </c>
      <c r="AA67" s="3">
        <f t="shared" si="4"/>
        <v>114875</v>
      </c>
      <c r="AB67" s="3">
        <f t="shared" si="5"/>
        <v>21550</v>
      </c>
      <c r="AC67" s="3">
        <f t="shared" si="6"/>
        <v>46259</v>
      </c>
      <c r="AD67" s="3">
        <f t="shared" si="7"/>
        <v>50156</v>
      </c>
    </row>
    <row r="68" spans="1:30" x14ac:dyDescent="0.15">
      <c r="A68" s="3">
        <f>[5]经验副本!$A$31</f>
        <v>450</v>
      </c>
      <c r="B68" s="3" t="str">
        <f t="shared" si="0"/>
        <v>450经验副本小怪3</v>
      </c>
      <c r="C68" s="3">
        <f t="shared" si="1"/>
        <v>450</v>
      </c>
      <c r="D68" s="3">
        <f t="shared" si="2"/>
        <v>450</v>
      </c>
      <c r="E68" s="3" t="s">
        <v>76</v>
      </c>
      <c r="F68" s="3" t="s">
        <v>26</v>
      </c>
      <c r="G68" s="3">
        <f>[5]经验副本!$AC$21</f>
        <v>2.9097142857142861</v>
      </c>
      <c r="H68" s="3">
        <v>999</v>
      </c>
      <c r="I68" s="3">
        <v>0.1</v>
      </c>
      <c r="J68" s="4">
        <v>0.7</v>
      </c>
      <c r="K68" s="4">
        <v>1</v>
      </c>
      <c r="L68" s="4">
        <v>5</v>
      </c>
      <c r="M68" s="3">
        <v>1</v>
      </c>
      <c r="N68" s="3">
        <v>2</v>
      </c>
      <c r="O68" s="3">
        <f>HLOOKUP(O$5,[1]非R能力!$B$8:$F$558,$D68+1,0)</f>
        <v>1514166.9132028678</v>
      </c>
      <c r="P68" s="3">
        <f>HLOOKUP(P$5,[1]非R能力!$B$8:$F$558,$D68+1,0)</f>
        <v>215507.00849542601</v>
      </c>
      <c r="Q68" s="3">
        <f>HLOOKUP(Q$5,[1]非R能力!$B$8:$F$558,$D68+1,0)</f>
        <v>114372.35447097827</v>
      </c>
      <c r="R68" s="3">
        <f>HLOOKUP(R$5,[1]非R能力!$B$8:$F$558,$D68+1,0)</f>
        <v>35109.591884710106</v>
      </c>
      <c r="S68" s="3">
        <f>HLOOKUP(S$5,[1]非R能力!$B$8:$F$558,$D68+1,0)</f>
        <v>46259.040423884748</v>
      </c>
      <c r="T68" s="3">
        <f>INDEX([1]非R能力!$H$9:$H$558,D68)</f>
        <v>44097.177600000017</v>
      </c>
      <c r="U68" s="3">
        <f>IF(INDEX([1]非R能力!$FK$9:$FK$558,D68)=0,0,10)</f>
        <v>10</v>
      </c>
      <c r="V68" s="3">
        <f>IF(INDEX([1]非R能力!$FH$9:$FH$558,C68)=0,0,5000)</f>
        <v>5000</v>
      </c>
      <c r="W68" s="3">
        <f>HLOOKUP(W$5,[2]人物技能基础!$O$3:$Q$553,$D68+1,0)</f>
        <v>3.637142857142857</v>
      </c>
      <c r="X68" s="3">
        <f>HLOOKUP(X$5,[2]人物技能基础!$O$3:$Q$553,$D68+1,0)</f>
        <v>2.0186428571428574</v>
      </c>
      <c r="Y68" s="3">
        <f>HLOOKUP(Y$5,[2]人物技能基础!$O$3:$Q$553,$D68+1,0)</f>
        <v>99.964285714285708</v>
      </c>
      <c r="Z68" s="3">
        <f t="shared" si="3"/>
        <v>709991</v>
      </c>
      <c r="AA68" s="3">
        <f t="shared" si="4"/>
        <v>114875</v>
      </c>
      <c r="AB68" s="3">
        <f t="shared" si="5"/>
        <v>21550</v>
      </c>
      <c r="AC68" s="3">
        <f t="shared" si="6"/>
        <v>46259</v>
      </c>
      <c r="AD68" s="3">
        <f t="shared" si="7"/>
        <v>50156</v>
      </c>
    </row>
    <row r="69" spans="1:30" x14ac:dyDescent="0.15">
      <c r="A69" s="3">
        <f>[5]经验副本!$A$31</f>
        <v>450</v>
      </c>
      <c r="B69" s="3" t="str">
        <f t="shared" si="0"/>
        <v>450经验副本小怪4</v>
      </c>
      <c r="C69" s="3">
        <f t="shared" si="1"/>
        <v>450</v>
      </c>
      <c r="D69" s="3">
        <v>460</v>
      </c>
      <c r="E69" s="3" t="s">
        <v>77</v>
      </c>
      <c r="F69" s="3" t="s">
        <v>26</v>
      </c>
      <c r="G69" s="3">
        <f>[5]经验副本!$AC$22</f>
        <v>9.6990476190476187</v>
      </c>
      <c r="H69" s="3">
        <v>999</v>
      </c>
      <c r="I69" s="3">
        <v>0.1</v>
      </c>
      <c r="J69" s="4">
        <v>0.7</v>
      </c>
      <c r="K69" s="4">
        <v>1</v>
      </c>
      <c r="L69" s="4">
        <v>5</v>
      </c>
      <c r="M69" s="3">
        <v>1</v>
      </c>
      <c r="N69" s="3">
        <v>2</v>
      </c>
      <c r="O69" s="3">
        <f>HLOOKUP(O$5,[1]非R能力!$B$8:$F$558,$D69+1,0)</f>
        <v>1578099.1399075557</v>
      </c>
      <c r="P69" s="3">
        <f>HLOOKUP(P$5,[1]非R能力!$B$8:$F$558,$D69+1,0)</f>
        <v>223985.7928136093</v>
      </c>
      <c r="Q69" s="3">
        <f>HLOOKUP(Q$5,[1]非R能力!$B$8:$F$558,$D69+1,0)</f>
        <v>117841.10694604245</v>
      </c>
      <c r="R69" s="3">
        <f>HLOOKUP(R$5,[1]非R能力!$B$8:$F$558,$D69+1,0)</f>
        <v>36228.830404881621</v>
      </c>
      <c r="S69" s="3">
        <f>HLOOKUP(S$5,[1]非R能力!$B$8:$F$558,$D69+1,0)</f>
        <v>47825.976631984246</v>
      </c>
      <c r="T69" s="3">
        <f>INDEX([1]非R能力!$H$9:$H$558,D69)</f>
        <v>46580.67071921318</v>
      </c>
      <c r="U69" s="3">
        <f>IF(INDEX([1]非R能力!$FK$9:$FK$558,D69)=0,0,10)</f>
        <v>10</v>
      </c>
      <c r="V69" s="3">
        <f>IF(INDEX([1]非R能力!$FH$9:$FH$558,C69)=0,0,5000)</f>
        <v>5000</v>
      </c>
      <c r="W69" s="3">
        <f>HLOOKUP(W$5,[2]人物技能基础!$O$3:$Q$553,$D69+1,0)</f>
        <v>3.637142857142857</v>
      </c>
      <c r="X69" s="3">
        <f>HLOOKUP(X$5,[2]人物技能基础!$O$3:$Q$553,$D69+1,0)</f>
        <v>2.0186428571428574</v>
      </c>
      <c r="Y69" s="3">
        <f>HLOOKUP(Y$5,[2]人物技能基础!$O$3:$Q$553,$D69+1,0)</f>
        <v>99.964285714285708</v>
      </c>
      <c r="Z69" s="3">
        <f t="shared" si="3"/>
        <v>2463791</v>
      </c>
      <c r="AA69" s="3">
        <f t="shared" si="4"/>
        <v>118357</v>
      </c>
      <c r="AB69" s="3">
        <f t="shared" si="5"/>
        <v>22398</v>
      </c>
      <c r="AC69" s="3">
        <f t="shared" si="6"/>
        <v>47825</v>
      </c>
      <c r="AD69" s="3">
        <f t="shared" si="7"/>
        <v>51755</v>
      </c>
    </row>
    <row r="70" spans="1:30" x14ac:dyDescent="0.15">
      <c r="A70" s="3">
        <f>[5]经验副本!$A$31</f>
        <v>450</v>
      </c>
      <c r="B70" s="3" t="str">
        <f t="shared" si="0"/>
        <v>450经验副本小怪5</v>
      </c>
      <c r="C70" s="3">
        <f t="shared" si="1"/>
        <v>450</v>
      </c>
      <c r="D70" s="3">
        <v>475</v>
      </c>
      <c r="E70" s="3" t="s">
        <v>78</v>
      </c>
      <c r="F70" s="3" t="s">
        <v>26</v>
      </c>
      <c r="G70" s="3">
        <f>[5]经验副本!$AC$23</f>
        <v>10</v>
      </c>
      <c r="H70" s="3">
        <v>999</v>
      </c>
      <c r="I70" s="3">
        <v>0.1</v>
      </c>
      <c r="J70" s="4">
        <v>0.7</v>
      </c>
      <c r="K70" s="4">
        <v>1</v>
      </c>
      <c r="L70" s="4">
        <v>5</v>
      </c>
      <c r="M70" s="3">
        <v>1</v>
      </c>
      <c r="N70" s="3">
        <v>2</v>
      </c>
      <c r="O70" s="3">
        <f>HLOOKUP(O$5,[1]非R能力!$B$8:$F$558,$D70+1,0)</f>
        <v>1802644.0960839309</v>
      </c>
      <c r="P70" s="3">
        <f>HLOOKUP(P$5,[1]非R能力!$B$8:$F$558,$D70+1,0)</f>
        <v>255768.43138502885</v>
      </c>
      <c r="Q70" s="3">
        <f>HLOOKUP(Q$5,[1]非R能力!$B$8:$F$558,$D70+1,0)</f>
        <v>132839.03914195727</v>
      </c>
      <c r="R70" s="3">
        <f>HLOOKUP(R$5,[1]非R能力!$B$8:$F$558,$D70+1,0)</f>
        <v>41019.430149125044</v>
      </c>
      <c r="S70" s="3">
        <f>HLOOKUP(S$5,[1]非R能力!$B$8:$F$558,$D70+1,0)</f>
        <v>53989.178338272759</v>
      </c>
      <c r="T70" s="3">
        <f>INDEX([1]非R能力!$H$9:$H$558,D70)</f>
        <v>50514.427730045754</v>
      </c>
      <c r="U70" s="3">
        <f>IF(INDEX([1]非R能力!$FK$9:$FK$558,D70)=0,0,10)</f>
        <v>10</v>
      </c>
      <c r="V70" s="3">
        <f>IF(INDEX([1]非R能力!$FH$9:$FH$558,C70)=0,0,5000)</f>
        <v>5000</v>
      </c>
      <c r="W70" s="3">
        <f>HLOOKUP(W$5,[2]人物技能基础!$O$3:$Q$553,$D70+1,0)</f>
        <v>3.637142857142857</v>
      </c>
      <c r="X70" s="3">
        <f>HLOOKUP(X$5,[2]人物技能基础!$O$3:$Q$553,$D70+1,0)</f>
        <v>2.0186428571428574</v>
      </c>
      <c r="Y70" s="3">
        <f>HLOOKUP(Y$5,[2]人物技能基础!$O$3:$Q$553,$D70+1,0)</f>
        <v>99.964285714285708</v>
      </c>
      <c r="Z70" s="3">
        <f t="shared" si="3"/>
        <v>2885627</v>
      </c>
      <c r="AA70" s="3">
        <f t="shared" si="4"/>
        <v>133399</v>
      </c>
      <c r="AB70" s="3">
        <f t="shared" si="5"/>
        <v>25576</v>
      </c>
      <c r="AC70" s="3">
        <f t="shared" si="6"/>
        <v>53989</v>
      </c>
      <c r="AD70" s="3">
        <f t="shared" si="7"/>
        <v>58599</v>
      </c>
    </row>
    <row r="71" spans="1:30" x14ac:dyDescent="0.15">
      <c r="A71" s="3">
        <f>[5]经验副本!$A$32</f>
        <v>475</v>
      </c>
      <c r="B71" s="3" t="str">
        <f t="shared" ref="B71:B90" si="8">A71&amp;"经验副本"&amp;E71</f>
        <v>475经验副本小怪1</v>
      </c>
      <c r="C71" s="3">
        <f t="shared" ref="C71:C90" si="9">A71</f>
        <v>475</v>
      </c>
      <c r="D71" s="3">
        <f t="shared" ref="D71:D90" si="10">C71</f>
        <v>475</v>
      </c>
      <c r="E71" s="3" t="s">
        <v>74</v>
      </c>
      <c r="F71" s="3" t="s">
        <v>26</v>
      </c>
      <c r="G71" s="3">
        <f>[5]经验副本!$AC$19</f>
        <v>1.4548571428571431</v>
      </c>
      <c r="H71" s="3">
        <v>999</v>
      </c>
      <c r="I71" s="3">
        <v>0.1</v>
      </c>
      <c r="J71" s="4">
        <v>0.7</v>
      </c>
      <c r="K71" s="4">
        <v>1</v>
      </c>
      <c r="L71" s="4">
        <v>5</v>
      </c>
      <c r="M71" s="3">
        <v>1</v>
      </c>
      <c r="N71" s="3">
        <v>2</v>
      </c>
      <c r="O71" s="3">
        <f>HLOOKUP(O$5,[1]非R能力!$B$8:$F$558,$D71+1,0)</f>
        <v>1802644.0960839309</v>
      </c>
      <c r="P71" s="3">
        <f>HLOOKUP(P$5,[1]非R能力!$B$8:$F$558,$D71+1,0)</f>
        <v>255768.43138502885</v>
      </c>
      <c r="Q71" s="3">
        <f>HLOOKUP(Q$5,[1]非R能力!$B$8:$F$558,$D71+1,0)</f>
        <v>132839.03914195727</v>
      </c>
      <c r="R71" s="3">
        <f>HLOOKUP(R$5,[1]非R能力!$B$8:$F$558,$D71+1,0)</f>
        <v>41019.430149125044</v>
      </c>
      <c r="S71" s="3">
        <f>HLOOKUP(S$5,[1]非R能力!$B$8:$F$558,$D71+1,0)</f>
        <v>53989.178338272759</v>
      </c>
      <c r="T71" s="3">
        <f>INDEX([1]非R能力!$H$9:$H$558,D71)</f>
        <v>50514.427730045754</v>
      </c>
      <c r="U71" s="3">
        <f>IF(INDEX([1]非R能力!$FK$9:$FK$558,D71)=0,0,10)</f>
        <v>10</v>
      </c>
      <c r="V71" s="3">
        <f>IF(INDEX([1]非R能力!$FH$9:$FH$558,C71)=0,0,5000)</f>
        <v>5000</v>
      </c>
      <c r="W71" s="3">
        <f>HLOOKUP(W$5,[2]人物技能基础!$O$3:$Q$553,$D71+1,0)</f>
        <v>3.637142857142857</v>
      </c>
      <c r="X71" s="3">
        <f>HLOOKUP(X$5,[2]人物技能基础!$O$3:$Q$553,$D71+1,0)</f>
        <v>2.0186428571428574</v>
      </c>
      <c r="Y71" s="3">
        <f>HLOOKUP(Y$5,[2]人物技能基础!$O$3:$Q$553,$D71+1,0)</f>
        <v>99.964285714285708</v>
      </c>
      <c r="Z71" s="3">
        <f t="shared" ref="Z71:Z90" si="11">INT(((P71-AB71)*X71+(Y71+T71))*G71*J71*$D$2)</f>
        <v>419817</v>
      </c>
      <c r="AA71" s="3">
        <f t="shared" ref="AA71:AA90" si="12">IF(H71=0,IF(U71=0,INT(Q71/5),IF(V71=0,INT(Q71/5),INT((V71/U71)/(1/N71*M71)/L71+Q71))),INT((IF(U71=0,0,V71/U71/(1/N71*M71))+O71/H71)/L71+Q71))</f>
        <v>133399</v>
      </c>
      <c r="AB71" s="3">
        <f t="shared" ref="AB71:AB90" si="13">INT(P71*I71)</f>
        <v>25576</v>
      </c>
      <c r="AC71" s="3">
        <f t="shared" ref="AC71:AC90" si="14">INT(K71*S71)</f>
        <v>53989</v>
      </c>
      <c r="AD71" s="3">
        <f t="shared" ref="AD71:AD90" si="15">INT(R71/J71)</f>
        <v>58599</v>
      </c>
    </row>
    <row r="72" spans="1:30" x14ac:dyDescent="0.15">
      <c r="A72" s="3">
        <f>[5]经验副本!$A$32</f>
        <v>475</v>
      </c>
      <c r="B72" s="3" t="str">
        <f t="shared" si="8"/>
        <v>475经验副本小怪2</v>
      </c>
      <c r="C72" s="3">
        <f t="shared" si="9"/>
        <v>475</v>
      </c>
      <c r="D72" s="3">
        <f t="shared" si="10"/>
        <v>475</v>
      </c>
      <c r="E72" s="3" t="s">
        <v>75</v>
      </c>
      <c r="F72" s="3" t="s">
        <v>26</v>
      </c>
      <c r="G72" s="3">
        <f>[5]经验副本!$AC$20</f>
        <v>1.9398095238095241</v>
      </c>
      <c r="H72" s="3">
        <v>999</v>
      </c>
      <c r="I72" s="3">
        <v>0.1</v>
      </c>
      <c r="J72" s="4">
        <v>0.7</v>
      </c>
      <c r="K72" s="4">
        <v>1</v>
      </c>
      <c r="L72" s="4">
        <v>5</v>
      </c>
      <c r="M72" s="3">
        <v>1</v>
      </c>
      <c r="N72" s="3">
        <v>2</v>
      </c>
      <c r="O72" s="3">
        <f>HLOOKUP(O$5,[1]非R能力!$B$8:$F$558,$D72+1,0)</f>
        <v>1802644.0960839309</v>
      </c>
      <c r="P72" s="3">
        <f>HLOOKUP(P$5,[1]非R能力!$B$8:$F$558,$D72+1,0)</f>
        <v>255768.43138502885</v>
      </c>
      <c r="Q72" s="3">
        <f>HLOOKUP(Q$5,[1]非R能力!$B$8:$F$558,$D72+1,0)</f>
        <v>132839.03914195727</v>
      </c>
      <c r="R72" s="3">
        <f>HLOOKUP(R$5,[1]非R能力!$B$8:$F$558,$D72+1,0)</f>
        <v>41019.430149125044</v>
      </c>
      <c r="S72" s="3">
        <f>HLOOKUP(S$5,[1]非R能力!$B$8:$F$558,$D72+1,0)</f>
        <v>53989.178338272759</v>
      </c>
      <c r="T72" s="3">
        <f>INDEX([1]非R能力!$H$9:$H$558,D72)</f>
        <v>50514.427730045754</v>
      </c>
      <c r="U72" s="3">
        <f>IF(INDEX([1]非R能力!$FK$9:$FK$558,D72)=0,0,10)</f>
        <v>10</v>
      </c>
      <c r="V72" s="3">
        <f>IF(INDEX([1]非R能力!$FH$9:$FH$558,C72)=0,0,5000)</f>
        <v>5000</v>
      </c>
      <c r="W72" s="3">
        <f>HLOOKUP(W$5,[2]人物技能基础!$O$3:$Q$553,$D72+1,0)</f>
        <v>3.637142857142857</v>
      </c>
      <c r="X72" s="3">
        <f>HLOOKUP(X$5,[2]人物技能基础!$O$3:$Q$553,$D72+1,0)</f>
        <v>2.0186428571428574</v>
      </c>
      <c r="Y72" s="3">
        <f>HLOOKUP(Y$5,[2]人物技能基础!$O$3:$Q$553,$D72+1,0)</f>
        <v>99.964285714285708</v>
      </c>
      <c r="Z72" s="3">
        <f t="shared" si="11"/>
        <v>559756</v>
      </c>
      <c r="AA72" s="3">
        <f t="shared" si="12"/>
        <v>133399</v>
      </c>
      <c r="AB72" s="3">
        <f t="shared" si="13"/>
        <v>25576</v>
      </c>
      <c r="AC72" s="3">
        <f t="shared" si="14"/>
        <v>53989</v>
      </c>
      <c r="AD72" s="3">
        <f t="shared" si="15"/>
        <v>58599</v>
      </c>
    </row>
    <row r="73" spans="1:30" x14ac:dyDescent="0.15">
      <c r="A73" s="3">
        <f>[5]经验副本!$A$32</f>
        <v>475</v>
      </c>
      <c r="B73" s="3" t="str">
        <f t="shared" si="8"/>
        <v>475经验副本小怪3</v>
      </c>
      <c r="C73" s="3">
        <f t="shared" si="9"/>
        <v>475</v>
      </c>
      <c r="D73" s="3">
        <f t="shared" si="10"/>
        <v>475</v>
      </c>
      <c r="E73" s="3" t="s">
        <v>76</v>
      </c>
      <c r="F73" s="3" t="s">
        <v>26</v>
      </c>
      <c r="G73" s="3">
        <f>[5]经验副本!$AC$21</f>
        <v>2.9097142857142861</v>
      </c>
      <c r="H73" s="3">
        <v>999</v>
      </c>
      <c r="I73" s="3">
        <v>0.1</v>
      </c>
      <c r="J73" s="4">
        <v>0.7</v>
      </c>
      <c r="K73" s="4">
        <v>1</v>
      </c>
      <c r="L73" s="4">
        <v>5</v>
      </c>
      <c r="M73" s="3">
        <v>1</v>
      </c>
      <c r="N73" s="3">
        <v>2</v>
      </c>
      <c r="O73" s="3">
        <f>HLOOKUP(O$5,[1]非R能力!$B$8:$F$558,$D73+1,0)</f>
        <v>1802644.0960839309</v>
      </c>
      <c r="P73" s="3">
        <f>HLOOKUP(P$5,[1]非R能力!$B$8:$F$558,$D73+1,0)</f>
        <v>255768.43138502885</v>
      </c>
      <c r="Q73" s="3">
        <f>HLOOKUP(Q$5,[1]非R能力!$B$8:$F$558,$D73+1,0)</f>
        <v>132839.03914195727</v>
      </c>
      <c r="R73" s="3">
        <f>HLOOKUP(R$5,[1]非R能力!$B$8:$F$558,$D73+1,0)</f>
        <v>41019.430149125044</v>
      </c>
      <c r="S73" s="3">
        <f>HLOOKUP(S$5,[1]非R能力!$B$8:$F$558,$D73+1,0)</f>
        <v>53989.178338272759</v>
      </c>
      <c r="T73" s="3">
        <f>INDEX([1]非R能力!$H$9:$H$558,D73)</f>
        <v>50514.427730045754</v>
      </c>
      <c r="U73" s="3">
        <f>IF(INDEX([1]非R能力!$FK$9:$FK$558,D73)=0,0,10)</f>
        <v>10</v>
      </c>
      <c r="V73" s="3">
        <f>IF(INDEX([1]非R能力!$FH$9:$FH$558,C73)=0,0,5000)</f>
        <v>5000</v>
      </c>
      <c r="W73" s="3">
        <f>HLOOKUP(W$5,[2]人物技能基础!$O$3:$Q$553,$D73+1,0)</f>
        <v>3.637142857142857</v>
      </c>
      <c r="X73" s="3">
        <f>HLOOKUP(X$5,[2]人物技能基础!$O$3:$Q$553,$D73+1,0)</f>
        <v>2.0186428571428574</v>
      </c>
      <c r="Y73" s="3">
        <f>HLOOKUP(Y$5,[2]人物技能基础!$O$3:$Q$553,$D73+1,0)</f>
        <v>99.964285714285708</v>
      </c>
      <c r="Z73" s="3">
        <f t="shared" si="11"/>
        <v>839635</v>
      </c>
      <c r="AA73" s="3">
        <f t="shared" si="12"/>
        <v>133399</v>
      </c>
      <c r="AB73" s="3">
        <f t="shared" si="13"/>
        <v>25576</v>
      </c>
      <c r="AC73" s="3">
        <f t="shared" si="14"/>
        <v>53989</v>
      </c>
      <c r="AD73" s="3">
        <f t="shared" si="15"/>
        <v>58599</v>
      </c>
    </row>
    <row r="74" spans="1:30" x14ac:dyDescent="0.15">
      <c r="A74" s="3">
        <f>[5]经验副本!$A$32</f>
        <v>475</v>
      </c>
      <c r="B74" s="3" t="str">
        <f t="shared" si="8"/>
        <v>475经验副本小怪4</v>
      </c>
      <c r="C74" s="3">
        <f t="shared" si="9"/>
        <v>475</v>
      </c>
      <c r="D74" s="3">
        <v>485</v>
      </c>
      <c r="E74" s="3" t="s">
        <v>77</v>
      </c>
      <c r="F74" s="3" t="s">
        <v>26</v>
      </c>
      <c r="G74" s="3">
        <f>[5]经验副本!$AC$22</f>
        <v>9.6990476190476187</v>
      </c>
      <c r="H74" s="3">
        <v>999</v>
      </c>
      <c r="I74" s="3">
        <v>0.1</v>
      </c>
      <c r="J74" s="4">
        <v>0.7</v>
      </c>
      <c r="K74" s="4">
        <v>1</v>
      </c>
      <c r="L74" s="4">
        <v>5</v>
      </c>
      <c r="M74" s="3">
        <v>1</v>
      </c>
      <c r="N74" s="3">
        <v>2</v>
      </c>
      <c r="O74" s="3">
        <f>HLOOKUP(O$5,[1]非R能力!$B$8:$F$558,$D74+1,0)</f>
        <v>1928013.8233476346</v>
      </c>
      <c r="P74" s="3">
        <f>HLOOKUP(P$5,[1]非R能力!$B$8:$F$558,$D74+1,0)</f>
        <v>273784.18969817989</v>
      </c>
      <c r="Q74" s="3">
        <f>HLOOKUP(Q$5,[1]非R能力!$B$8:$F$558,$D74+1,0)</f>
        <v>140966.00255687223</v>
      </c>
      <c r="R74" s="3">
        <f>HLOOKUP(R$5,[1]非R能力!$B$8:$F$558,$D74+1,0)</f>
        <v>43603.761079683238</v>
      </c>
      <c r="S74" s="3">
        <f>HLOOKUP(S$5,[1]非R能力!$B$8:$F$558,$D74+1,0)</f>
        <v>57213.320881305357</v>
      </c>
      <c r="T74" s="3">
        <f>INDEX([1]非R能力!$H$9:$H$558,D74)</f>
        <v>53281.27752544226</v>
      </c>
      <c r="U74" s="3">
        <f>IF(INDEX([1]非R能力!$FK$9:$FK$558,D74)=0,0,10)</f>
        <v>10</v>
      </c>
      <c r="V74" s="3">
        <f>IF(INDEX([1]非R能力!$FH$9:$FH$558,C74)=0,0,5000)</f>
        <v>5000</v>
      </c>
      <c r="W74" s="3">
        <f>HLOOKUP(W$5,[2]人物技能基础!$O$3:$Q$553,$D74+1,0)</f>
        <v>3.637142857142857</v>
      </c>
      <c r="X74" s="3">
        <f>HLOOKUP(X$5,[2]人物技能基础!$O$3:$Q$553,$D74+1,0)</f>
        <v>2.0186428571428574</v>
      </c>
      <c r="Y74" s="3">
        <f>HLOOKUP(Y$5,[2]人物技能基础!$O$3:$Q$553,$D74+1,0)</f>
        <v>99.964285714285708</v>
      </c>
      <c r="Z74" s="3">
        <f t="shared" si="11"/>
        <v>2991583</v>
      </c>
      <c r="AA74" s="3">
        <f t="shared" si="12"/>
        <v>141551</v>
      </c>
      <c r="AB74" s="3">
        <f t="shared" si="13"/>
        <v>27378</v>
      </c>
      <c r="AC74" s="3">
        <f t="shared" si="14"/>
        <v>57213</v>
      </c>
      <c r="AD74" s="3">
        <f t="shared" si="15"/>
        <v>62291</v>
      </c>
    </row>
    <row r="75" spans="1:30" x14ac:dyDescent="0.15">
      <c r="A75" s="3">
        <f>[5]经验副本!$A$32</f>
        <v>475</v>
      </c>
      <c r="B75" s="3" t="str">
        <f t="shared" si="8"/>
        <v>475经验副本小怪5</v>
      </c>
      <c r="C75" s="3">
        <f t="shared" si="9"/>
        <v>475</v>
      </c>
      <c r="D75" s="3">
        <v>500</v>
      </c>
      <c r="E75" s="3" t="s">
        <v>78</v>
      </c>
      <c r="F75" s="3" t="s">
        <v>26</v>
      </c>
      <c r="G75" s="3">
        <f>[5]经验副本!$AC$23</f>
        <v>10</v>
      </c>
      <c r="H75" s="3">
        <v>999</v>
      </c>
      <c r="I75" s="3">
        <v>0.1</v>
      </c>
      <c r="J75" s="4">
        <v>0.7</v>
      </c>
      <c r="K75" s="4">
        <v>1</v>
      </c>
      <c r="L75" s="4">
        <v>5</v>
      </c>
      <c r="M75" s="3">
        <v>1</v>
      </c>
      <c r="N75" s="3">
        <v>2</v>
      </c>
      <c r="O75" s="3">
        <f>HLOOKUP(O$5,[1]非R能力!$B$8:$F$558,$D75+1,0)</f>
        <v>2109926.4108076114</v>
      </c>
      <c r="P75" s="3">
        <f>HLOOKUP(P$5,[1]非R能力!$B$8:$F$558,$D75+1,0)</f>
        <v>296223.78893849906</v>
      </c>
      <c r="Q75" s="3">
        <f>HLOOKUP(Q$5,[1]非R能力!$B$8:$F$558,$D75+1,0)</f>
        <v>150358.28069146789</v>
      </c>
      <c r="R75" s="3">
        <f>HLOOKUP(R$5,[1]非R能力!$B$8:$F$558,$D75+1,0)</f>
        <v>46568.833017056495</v>
      </c>
      <c r="S75" s="3">
        <f>HLOOKUP(S$5,[1]非R能力!$B$8:$F$558,$D75+1,0)</f>
        <v>60878.524491388744</v>
      </c>
      <c r="T75" s="3">
        <f>INDEX([1]非R能力!$H$9:$H$558,D75)</f>
        <v>57657.405243466972</v>
      </c>
      <c r="U75" s="3">
        <f>IF(INDEX([1]非R能力!$FK$9:$FK$558,D75)=0,0,10)</f>
        <v>10</v>
      </c>
      <c r="V75" s="3">
        <f>IF(INDEX([1]非R能力!$FH$9:$FH$558,C75)=0,0,5000)</f>
        <v>5000</v>
      </c>
      <c r="W75" s="3">
        <f>HLOOKUP(W$5,[2]人物技能基础!$O$3:$Q$553,$D75+1,0)</f>
        <v>3.637142857142857</v>
      </c>
      <c r="X75" s="3">
        <f>HLOOKUP(X$5,[2]人物技能基础!$O$3:$Q$553,$D75+1,0)</f>
        <v>2.0186428571428574</v>
      </c>
      <c r="Y75" s="3">
        <f>HLOOKUP(Y$5,[2]人物技能基础!$O$3:$Q$553,$D75+1,0)</f>
        <v>99.964285714285708</v>
      </c>
      <c r="Z75" s="3">
        <f t="shared" si="11"/>
        <v>3337214</v>
      </c>
      <c r="AA75" s="3">
        <f t="shared" si="12"/>
        <v>150980</v>
      </c>
      <c r="AB75" s="3">
        <f t="shared" si="13"/>
        <v>29622</v>
      </c>
      <c r="AC75" s="3">
        <f t="shared" si="14"/>
        <v>60878</v>
      </c>
      <c r="AD75" s="3">
        <f t="shared" si="15"/>
        <v>66526</v>
      </c>
    </row>
    <row r="76" spans="1:30" x14ac:dyDescent="0.15">
      <c r="A76" s="3">
        <f>[5]经验副本!$A$33</f>
        <v>500</v>
      </c>
      <c r="B76" s="3" t="str">
        <f t="shared" si="8"/>
        <v>500经验副本小怪1</v>
      </c>
      <c r="C76" s="3">
        <f t="shared" si="9"/>
        <v>500</v>
      </c>
      <c r="D76" s="3">
        <f t="shared" si="10"/>
        <v>500</v>
      </c>
      <c r="E76" s="3" t="s">
        <v>74</v>
      </c>
      <c r="F76" s="3" t="s">
        <v>26</v>
      </c>
      <c r="G76" s="3">
        <f>[5]经验副本!$AC$19</f>
        <v>1.4548571428571431</v>
      </c>
      <c r="H76" s="3">
        <v>999</v>
      </c>
      <c r="I76" s="3">
        <v>0.1</v>
      </c>
      <c r="J76" s="4">
        <v>0.7</v>
      </c>
      <c r="K76" s="4">
        <v>1</v>
      </c>
      <c r="L76" s="4">
        <v>5</v>
      </c>
      <c r="M76" s="3">
        <v>1</v>
      </c>
      <c r="N76" s="3">
        <v>2</v>
      </c>
      <c r="O76" s="3">
        <f>HLOOKUP(O$5,[1]非R能力!$B$8:$F$558,$D76+1,0)</f>
        <v>2109926.4108076114</v>
      </c>
      <c r="P76" s="3">
        <f>HLOOKUP(P$5,[1]非R能力!$B$8:$F$558,$D76+1,0)</f>
        <v>296223.78893849906</v>
      </c>
      <c r="Q76" s="3">
        <f>HLOOKUP(Q$5,[1]非R能力!$B$8:$F$558,$D76+1,0)</f>
        <v>150358.28069146789</v>
      </c>
      <c r="R76" s="3">
        <f>HLOOKUP(R$5,[1]非R能力!$B$8:$F$558,$D76+1,0)</f>
        <v>46568.833017056495</v>
      </c>
      <c r="S76" s="3">
        <f>HLOOKUP(S$5,[1]非R能力!$B$8:$F$558,$D76+1,0)</f>
        <v>60878.524491388744</v>
      </c>
      <c r="T76" s="3">
        <f>INDEX([1]非R能力!$H$9:$H$558,D76)</f>
        <v>57657.405243466972</v>
      </c>
      <c r="U76" s="3">
        <f>IF(INDEX([1]非R能力!$FK$9:$FK$558,D76)=0,0,10)</f>
        <v>10</v>
      </c>
      <c r="V76" s="3">
        <f>IF(INDEX([1]非R能力!$FH$9:$FH$558,C76)=0,0,5000)</f>
        <v>5000</v>
      </c>
      <c r="W76" s="3">
        <f>HLOOKUP(W$5,[2]人物技能基础!$O$3:$Q$553,$D76+1,0)</f>
        <v>3.637142857142857</v>
      </c>
      <c r="X76" s="3">
        <f>HLOOKUP(X$5,[2]人物技能基础!$O$3:$Q$553,$D76+1,0)</f>
        <v>2.0186428571428574</v>
      </c>
      <c r="Y76" s="3">
        <f>HLOOKUP(Y$5,[2]人物技能基础!$O$3:$Q$553,$D76+1,0)</f>
        <v>99.964285714285708</v>
      </c>
      <c r="Z76" s="3">
        <f t="shared" si="11"/>
        <v>485517</v>
      </c>
      <c r="AA76" s="3">
        <f t="shared" si="12"/>
        <v>150980</v>
      </c>
      <c r="AB76" s="3">
        <f t="shared" si="13"/>
        <v>29622</v>
      </c>
      <c r="AC76" s="3">
        <f t="shared" si="14"/>
        <v>60878</v>
      </c>
      <c r="AD76" s="3">
        <f t="shared" si="15"/>
        <v>66526</v>
      </c>
    </row>
    <row r="77" spans="1:30" x14ac:dyDescent="0.15">
      <c r="A77" s="3">
        <f>[5]经验副本!$A$33</f>
        <v>500</v>
      </c>
      <c r="B77" s="3" t="str">
        <f t="shared" si="8"/>
        <v>500经验副本小怪2</v>
      </c>
      <c r="C77" s="3">
        <f t="shared" si="9"/>
        <v>500</v>
      </c>
      <c r="D77" s="3">
        <f t="shared" si="10"/>
        <v>500</v>
      </c>
      <c r="E77" s="3" t="s">
        <v>75</v>
      </c>
      <c r="F77" s="3" t="s">
        <v>26</v>
      </c>
      <c r="G77" s="3">
        <f>[5]经验副本!$AC$20</f>
        <v>1.9398095238095241</v>
      </c>
      <c r="H77" s="3">
        <v>999</v>
      </c>
      <c r="I77" s="3">
        <v>0.1</v>
      </c>
      <c r="J77" s="4">
        <v>0.7</v>
      </c>
      <c r="K77" s="4">
        <v>1</v>
      </c>
      <c r="L77" s="4">
        <v>5</v>
      </c>
      <c r="M77" s="3">
        <v>1</v>
      </c>
      <c r="N77" s="3">
        <v>2</v>
      </c>
      <c r="O77" s="3">
        <f>HLOOKUP(O$5,[1]非R能力!$B$8:$F$558,$D77+1,0)</f>
        <v>2109926.4108076114</v>
      </c>
      <c r="P77" s="3">
        <f>HLOOKUP(P$5,[1]非R能力!$B$8:$F$558,$D77+1,0)</f>
        <v>296223.78893849906</v>
      </c>
      <c r="Q77" s="3">
        <f>HLOOKUP(Q$5,[1]非R能力!$B$8:$F$558,$D77+1,0)</f>
        <v>150358.28069146789</v>
      </c>
      <c r="R77" s="3">
        <f>HLOOKUP(R$5,[1]非R能力!$B$8:$F$558,$D77+1,0)</f>
        <v>46568.833017056495</v>
      </c>
      <c r="S77" s="3">
        <f>HLOOKUP(S$5,[1]非R能力!$B$8:$F$558,$D77+1,0)</f>
        <v>60878.524491388744</v>
      </c>
      <c r="T77" s="3">
        <f>INDEX([1]非R能力!$H$9:$H$558,D77)</f>
        <v>57657.405243466972</v>
      </c>
      <c r="U77" s="3">
        <f>IF(INDEX([1]非R能力!$FK$9:$FK$558,D77)=0,0,10)</f>
        <v>10</v>
      </c>
      <c r="V77" s="3">
        <f>IF(INDEX([1]非R能力!$FH$9:$FH$558,C77)=0,0,5000)</f>
        <v>5000</v>
      </c>
      <c r="W77" s="3">
        <f>HLOOKUP(W$5,[2]人物技能基础!$O$3:$Q$553,$D77+1,0)</f>
        <v>3.637142857142857</v>
      </c>
      <c r="X77" s="3">
        <f>HLOOKUP(X$5,[2]人物技能基础!$O$3:$Q$553,$D77+1,0)</f>
        <v>2.0186428571428574</v>
      </c>
      <c r="Y77" s="3">
        <f>HLOOKUP(Y$5,[2]人物技能基础!$O$3:$Q$553,$D77+1,0)</f>
        <v>99.964285714285708</v>
      </c>
      <c r="Z77" s="3">
        <f t="shared" si="11"/>
        <v>647356</v>
      </c>
      <c r="AA77" s="3">
        <f t="shared" si="12"/>
        <v>150980</v>
      </c>
      <c r="AB77" s="3">
        <f t="shared" si="13"/>
        <v>29622</v>
      </c>
      <c r="AC77" s="3">
        <f t="shared" si="14"/>
        <v>60878</v>
      </c>
      <c r="AD77" s="3">
        <f t="shared" si="15"/>
        <v>66526</v>
      </c>
    </row>
    <row r="78" spans="1:30" x14ac:dyDescent="0.15">
      <c r="A78" s="3">
        <f>[5]经验副本!$A$33</f>
        <v>500</v>
      </c>
      <c r="B78" s="3" t="str">
        <f t="shared" si="8"/>
        <v>500经验副本小怪3</v>
      </c>
      <c r="C78" s="3">
        <f t="shared" si="9"/>
        <v>500</v>
      </c>
      <c r="D78" s="3">
        <f t="shared" si="10"/>
        <v>500</v>
      </c>
      <c r="E78" s="3" t="s">
        <v>76</v>
      </c>
      <c r="F78" s="3" t="s">
        <v>26</v>
      </c>
      <c r="G78" s="3">
        <f>[5]经验副本!$AC$21</f>
        <v>2.9097142857142861</v>
      </c>
      <c r="H78" s="3">
        <v>999</v>
      </c>
      <c r="I78" s="3">
        <v>0.1</v>
      </c>
      <c r="J78" s="4">
        <v>0.7</v>
      </c>
      <c r="K78" s="4">
        <v>1</v>
      </c>
      <c r="L78" s="4">
        <v>5</v>
      </c>
      <c r="M78" s="3">
        <v>1</v>
      </c>
      <c r="N78" s="3">
        <v>2</v>
      </c>
      <c r="O78" s="3">
        <f>HLOOKUP(O$5,[1]非R能力!$B$8:$F$558,$D78+1,0)</f>
        <v>2109926.4108076114</v>
      </c>
      <c r="P78" s="3">
        <f>HLOOKUP(P$5,[1]非R能力!$B$8:$F$558,$D78+1,0)</f>
        <v>296223.78893849906</v>
      </c>
      <c r="Q78" s="3">
        <f>HLOOKUP(Q$5,[1]非R能力!$B$8:$F$558,$D78+1,0)</f>
        <v>150358.28069146789</v>
      </c>
      <c r="R78" s="3">
        <f>HLOOKUP(R$5,[1]非R能力!$B$8:$F$558,$D78+1,0)</f>
        <v>46568.833017056495</v>
      </c>
      <c r="S78" s="3">
        <f>HLOOKUP(S$5,[1]非R能力!$B$8:$F$558,$D78+1,0)</f>
        <v>60878.524491388744</v>
      </c>
      <c r="T78" s="3">
        <f>INDEX([1]非R能力!$H$9:$H$558,D78)</f>
        <v>57657.405243466972</v>
      </c>
      <c r="U78" s="3">
        <f>IF(INDEX([1]非R能力!$FK$9:$FK$558,D78)=0,0,10)</f>
        <v>10</v>
      </c>
      <c r="V78" s="3">
        <f>IF(INDEX([1]非R能力!$FH$9:$FH$558,C78)=0,0,5000)</f>
        <v>5000</v>
      </c>
      <c r="W78" s="3">
        <f>HLOOKUP(W$5,[2]人物技能基础!$O$3:$Q$553,$D78+1,0)</f>
        <v>3.637142857142857</v>
      </c>
      <c r="X78" s="3">
        <f>HLOOKUP(X$5,[2]人物技能基础!$O$3:$Q$553,$D78+1,0)</f>
        <v>2.0186428571428574</v>
      </c>
      <c r="Y78" s="3">
        <f>HLOOKUP(Y$5,[2]人物技能基础!$O$3:$Q$553,$D78+1,0)</f>
        <v>99.964285714285708</v>
      </c>
      <c r="Z78" s="3">
        <f t="shared" si="11"/>
        <v>971034</v>
      </c>
      <c r="AA78" s="3">
        <f t="shared" si="12"/>
        <v>150980</v>
      </c>
      <c r="AB78" s="3">
        <f t="shared" si="13"/>
        <v>29622</v>
      </c>
      <c r="AC78" s="3">
        <f t="shared" si="14"/>
        <v>60878</v>
      </c>
      <c r="AD78" s="3">
        <f t="shared" si="15"/>
        <v>66526</v>
      </c>
    </row>
    <row r="79" spans="1:30" x14ac:dyDescent="0.15">
      <c r="A79" s="3">
        <f>[5]经验副本!$A$33</f>
        <v>500</v>
      </c>
      <c r="B79" s="3" t="str">
        <f t="shared" si="8"/>
        <v>500经验副本小怪4</v>
      </c>
      <c r="C79" s="3">
        <f t="shared" si="9"/>
        <v>500</v>
      </c>
      <c r="D79" s="3">
        <v>510</v>
      </c>
      <c r="E79" s="3" t="s">
        <v>77</v>
      </c>
      <c r="F79" s="3" t="s">
        <v>26</v>
      </c>
      <c r="G79" s="3">
        <f>[5]经验副本!$AC$22</f>
        <v>9.6990476190476187</v>
      </c>
      <c r="H79" s="3">
        <v>999</v>
      </c>
      <c r="I79" s="3">
        <v>0.1</v>
      </c>
      <c r="J79" s="4">
        <v>0.7</v>
      </c>
      <c r="K79" s="4">
        <v>1</v>
      </c>
      <c r="L79" s="4">
        <v>5</v>
      </c>
      <c r="M79" s="3">
        <v>1</v>
      </c>
      <c r="N79" s="3">
        <v>2</v>
      </c>
      <c r="O79" s="3">
        <f>HLOOKUP(O$5,[1]非R能力!$B$8:$F$558,$D79+1,0)</f>
        <v>2246528.3914570278</v>
      </c>
      <c r="P79" s="3">
        <f>HLOOKUP(P$5,[1]非R能力!$B$8:$F$558,$D79+1,0)</f>
        <v>316226.46999093745</v>
      </c>
      <c r="Q79" s="3">
        <f>HLOOKUP(Q$5,[1]非R能力!$B$8:$F$558,$D79+1,0)</f>
        <v>159336.7750959181</v>
      </c>
      <c r="R79" s="3">
        <f>HLOOKUP(R$5,[1]非R能力!$B$8:$F$558,$D79+1,0)</f>
        <v>49441.617188120465</v>
      </c>
      <c r="S79" s="3">
        <f>HLOOKUP(S$5,[1]非R能力!$B$8:$F$558,$D79+1,0)</f>
        <v>64723.019973809685</v>
      </c>
      <c r="T79" s="3">
        <f>INDEX([1]非R能力!$H$9:$H$558,D79)</f>
        <v>60730.950071716405</v>
      </c>
      <c r="U79" s="3">
        <f>IF(INDEX([1]非R能力!$FK$9:$FK$558,D79)=0,0,10)</f>
        <v>10</v>
      </c>
      <c r="V79" s="3">
        <f>IF(INDEX([1]非R能力!$FH$9:$FH$558,C79)=0,0,5000)</f>
        <v>5000</v>
      </c>
      <c r="W79" s="3">
        <f>HLOOKUP(W$5,[2]人物技能基础!$O$3:$Q$553,$D79+1,0)</f>
        <v>3.637142857142857</v>
      </c>
      <c r="X79" s="3">
        <f>HLOOKUP(X$5,[2]人物技能基础!$O$3:$Q$553,$D79+1,0)</f>
        <v>2.0186428571428574</v>
      </c>
      <c r="Y79" s="3">
        <f>HLOOKUP(Y$5,[2]人物技能基础!$O$3:$Q$553,$D79+1,0)</f>
        <v>99.964285714285708</v>
      </c>
      <c r="Z79" s="3">
        <f t="shared" si="11"/>
        <v>3450858</v>
      </c>
      <c r="AA79" s="3">
        <f t="shared" si="12"/>
        <v>159986</v>
      </c>
      <c r="AB79" s="3">
        <f t="shared" si="13"/>
        <v>31622</v>
      </c>
      <c r="AC79" s="3">
        <f t="shared" si="14"/>
        <v>64723</v>
      </c>
      <c r="AD79" s="3">
        <f t="shared" si="15"/>
        <v>70630</v>
      </c>
    </row>
    <row r="80" spans="1:30" x14ac:dyDescent="0.15">
      <c r="A80" s="3">
        <f>[5]经验副本!$A$33</f>
        <v>500</v>
      </c>
      <c r="B80" s="3" t="str">
        <f t="shared" si="8"/>
        <v>500经验副本小怪5</v>
      </c>
      <c r="C80" s="3">
        <f t="shared" si="9"/>
        <v>500</v>
      </c>
      <c r="D80" s="3">
        <v>525</v>
      </c>
      <c r="E80" s="3" t="s">
        <v>78</v>
      </c>
      <c r="F80" s="3" t="s">
        <v>26</v>
      </c>
      <c r="G80" s="3">
        <f>[5]经验副本!$AC$23</f>
        <v>10</v>
      </c>
      <c r="H80" s="3">
        <v>999</v>
      </c>
      <c r="I80" s="3">
        <v>0.1</v>
      </c>
      <c r="J80" s="4">
        <v>0.7</v>
      </c>
      <c r="K80" s="4">
        <v>1</v>
      </c>
      <c r="L80" s="4">
        <v>5</v>
      </c>
      <c r="M80" s="3">
        <v>1</v>
      </c>
      <c r="N80" s="3">
        <v>2</v>
      </c>
      <c r="O80" s="3">
        <f>HLOOKUP(O$5,[1]非R能力!$B$8:$F$558,$D80+1,0)</f>
        <v>2438594.0195380435</v>
      </c>
      <c r="P80" s="3">
        <f>HLOOKUP(P$5,[1]非R能力!$B$8:$F$558,$D80+1,0)</f>
        <v>342683.81022203964</v>
      </c>
      <c r="Q80" s="3">
        <f>HLOOKUP(Q$5,[1]非R能力!$B$8:$F$558,$D80+1,0)</f>
        <v>170564.36323361672</v>
      </c>
      <c r="R80" s="3">
        <f>HLOOKUP(R$5,[1]非R能力!$B$8:$F$558,$D80+1,0)</f>
        <v>53112.069517529271</v>
      </c>
      <c r="S80" s="3">
        <f>HLOOKUP(S$5,[1]非R能力!$B$8:$F$558,$D80+1,0)</f>
        <v>69252.855498045858</v>
      </c>
      <c r="T80" s="3">
        <f>INDEX([1]非R能力!$H$9:$H$558,D80)</f>
        <v>65585.176351588016</v>
      </c>
      <c r="U80" s="3">
        <f>IF(INDEX([1]非R能力!$FK$9:$FK$558,D80)=0,0,10)</f>
        <v>10</v>
      </c>
      <c r="V80" s="3">
        <f>IF(INDEX([1]非R能力!$FH$9:$FH$558,C80)=0,0,5000)</f>
        <v>5000</v>
      </c>
      <c r="W80" s="3">
        <f>HLOOKUP(W$5,[2]人物技能基础!$O$3:$Q$553,$D80+1,0)</f>
        <v>3.637142857142857</v>
      </c>
      <c r="X80" s="3">
        <f>HLOOKUP(X$5,[2]人物技能基础!$O$3:$Q$553,$D80+1,0)</f>
        <v>2.0186428571428574</v>
      </c>
      <c r="Y80" s="3">
        <f>HLOOKUP(Y$5,[2]人物技能基础!$O$3:$Q$553,$D80+1,0)</f>
        <v>99.964285714285708</v>
      </c>
      <c r="Z80" s="3">
        <f t="shared" si="11"/>
        <v>3854292</v>
      </c>
      <c r="AA80" s="3">
        <f t="shared" si="12"/>
        <v>171252</v>
      </c>
      <c r="AB80" s="3">
        <f t="shared" si="13"/>
        <v>34268</v>
      </c>
      <c r="AC80" s="3">
        <f t="shared" si="14"/>
        <v>69252</v>
      </c>
      <c r="AD80" s="3">
        <f t="shared" si="15"/>
        <v>75874</v>
      </c>
    </row>
    <row r="81" spans="1:30" x14ac:dyDescent="0.15">
      <c r="A81" s="3">
        <f>[5]经验副本!$A$34</f>
        <v>525</v>
      </c>
      <c r="B81" s="3" t="str">
        <f t="shared" si="8"/>
        <v>525经验副本小怪1</v>
      </c>
      <c r="C81" s="3">
        <f t="shared" si="9"/>
        <v>525</v>
      </c>
      <c r="D81" s="3">
        <f t="shared" si="10"/>
        <v>525</v>
      </c>
      <c r="E81" s="3" t="s">
        <v>74</v>
      </c>
      <c r="F81" s="3" t="s">
        <v>26</v>
      </c>
      <c r="G81" s="3">
        <f>[5]经验副本!$AC$19</f>
        <v>1.4548571428571431</v>
      </c>
      <c r="H81" s="3">
        <v>999</v>
      </c>
      <c r="I81" s="3">
        <v>0.1</v>
      </c>
      <c r="J81" s="4">
        <v>0.7</v>
      </c>
      <c r="K81" s="4">
        <v>1</v>
      </c>
      <c r="L81" s="4">
        <v>5</v>
      </c>
      <c r="M81" s="3">
        <v>1</v>
      </c>
      <c r="N81" s="3">
        <v>2</v>
      </c>
      <c r="O81" s="3">
        <f>HLOOKUP(O$5,[1]非R能力!$B$8:$F$558,$D81+1,0)</f>
        <v>2438594.0195380435</v>
      </c>
      <c r="P81" s="3">
        <f>HLOOKUP(P$5,[1]非R能力!$B$8:$F$558,$D81+1,0)</f>
        <v>342683.81022203964</v>
      </c>
      <c r="Q81" s="3">
        <f>HLOOKUP(Q$5,[1]非R能力!$B$8:$F$558,$D81+1,0)</f>
        <v>170564.36323361672</v>
      </c>
      <c r="R81" s="3">
        <f>HLOOKUP(R$5,[1]非R能力!$B$8:$F$558,$D81+1,0)</f>
        <v>53112.069517529271</v>
      </c>
      <c r="S81" s="3">
        <f>HLOOKUP(S$5,[1]非R能力!$B$8:$F$558,$D81+1,0)</f>
        <v>69252.855498045858</v>
      </c>
      <c r="T81" s="3">
        <f>INDEX([1]非R能力!$H$9:$H$558,D81)</f>
        <v>65585.176351588016</v>
      </c>
      <c r="U81" s="3">
        <f>IF(INDEX([1]非R能力!$FK$9:$FK$558,D81)=0,0,10)</f>
        <v>10</v>
      </c>
      <c r="V81" s="3">
        <f>IF(INDEX([1]非R能力!$FH$9:$FH$558,C81)=0,0,5000)</f>
        <v>5000</v>
      </c>
      <c r="W81" s="3">
        <f>HLOOKUP(W$5,[2]人物技能基础!$O$3:$Q$553,$D81+1,0)</f>
        <v>3.637142857142857</v>
      </c>
      <c r="X81" s="3">
        <f>HLOOKUP(X$5,[2]人物技能基础!$O$3:$Q$553,$D81+1,0)</f>
        <v>2.0186428571428574</v>
      </c>
      <c r="Y81" s="3">
        <f>HLOOKUP(Y$5,[2]人物技能基础!$O$3:$Q$553,$D81+1,0)</f>
        <v>99.964285714285708</v>
      </c>
      <c r="Z81" s="3">
        <f t="shared" si="11"/>
        <v>560744</v>
      </c>
      <c r="AA81" s="3">
        <f t="shared" si="12"/>
        <v>171252</v>
      </c>
      <c r="AB81" s="3">
        <f t="shared" si="13"/>
        <v>34268</v>
      </c>
      <c r="AC81" s="3">
        <f t="shared" si="14"/>
        <v>69252</v>
      </c>
      <c r="AD81" s="3">
        <f t="shared" si="15"/>
        <v>75874</v>
      </c>
    </row>
    <row r="82" spans="1:30" x14ac:dyDescent="0.15">
      <c r="A82" s="3">
        <f>[5]经验副本!$A$34</f>
        <v>525</v>
      </c>
      <c r="B82" s="3" t="str">
        <f t="shared" si="8"/>
        <v>525经验副本小怪2</v>
      </c>
      <c r="C82" s="3">
        <f t="shared" si="9"/>
        <v>525</v>
      </c>
      <c r="D82" s="3">
        <f t="shared" si="10"/>
        <v>525</v>
      </c>
      <c r="E82" s="3" t="s">
        <v>75</v>
      </c>
      <c r="F82" s="3" t="s">
        <v>26</v>
      </c>
      <c r="G82" s="3">
        <f>[5]经验副本!$AC$20</f>
        <v>1.9398095238095241</v>
      </c>
      <c r="H82" s="3">
        <v>999</v>
      </c>
      <c r="I82" s="3">
        <v>0.1</v>
      </c>
      <c r="J82" s="4">
        <v>0.7</v>
      </c>
      <c r="K82" s="4">
        <v>1</v>
      </c>
      <c r="L82" s="4">
        <v>5</v>
      </c>
      <c r="M82" s="3">
        <v>1</v>
      </c>
      <c r="N82" s="3">
        <v>2</v>
      </c>
      <c r="O82" s="3">
        <f>HLOOKUP(O$5,[1]非R能力!$B$8:$F$558,$D82+1,0)</f>
        <v>2438594.0195380435</v>
      </c>
      <c r="P82" s="3">
        <f>HLOOKUP(P$5,[1]非R能力!$B$8:$F$558,$D82+1,0)</f>
        <v>342683.81022203964</v>
      </c>
      <c r="Q82" s="3">
        <f>HLOOKUP(Q$5,[1]非R能力!$B$8:$F$558,$D82+1,0)</f>
        <v>170564.36323361672</v>
      </c>
      <c r="R82" s="3">
        <f>HLOOKUP(R$5,[1]非R能力!$B$8:$F$558,$D82+1,0)</f>
        <v>53112.069517529271</v>
      </c>
      <c r="S82" s="3">
        <f>HLOOKUP(S$5,[1]非R能力!$B$8:$F$558,$D82+1,0)</f>
        <v>69252.855498045858</v>
      </c>
      <c r="T82" s="3">
        <f>INDEX([1]非R能力!$H$9:$H$558,D82)</f>
        <v>65585.176351588016</v>
      </c>
      <c r="U82" s="3">
        <f>IF(INDEX([1]非R能力!$FK$9:$FK$558,D82)=0,0,10)</f>
        <v>10</v>
      </c>
      <c r="V82" s="3">
        <f>IF(INDEX([1]非R能力!$FH$9:$FH$558,C82)=0,0,5000)</f>
        <v>5000</v>
      </c>
      <c r="W82" s="3">
        <f>HLOOKUP(W$5,[2]人物技能基础!$O$3:$Q$553,$D82+1,0)</f>
        <v>3.637142857142857</v>
      </c>
      <c r="X82" s="3">
        <f>HLOOKUP(X$5,[2]人物技能基础!$O$3:$Q$553,$D82+1,0)</f>
        <v>2.0186428571428574</v>
      </c>
      <c r="Y82" s="3">
        <f>HLOOKUP(Y$5,[2]人物技能基础!$O$3:$Q$553,$D82+1,0)</f>
        <v>99.964285714285708</v>
      </c>
      <c r="Z82" s="3">
        <f t="shared" si="11"/>
        <v>747659</v>
      </c>
      <c r="AA82" s="3">
        <f t="shared" si="12"/>
        <v>171252</v>
      </c>
      <c r="AB82" s="3">
        <f t="shared" si="13"/>
        <v>34268</v>
      </c>
      <c r="AC82" s="3">
        <f t="shared" si="14"/>
        <v>69252</v>
      </c>
      <c r="AD82" s="3">
        <f t="shared" si="15"/>
        <v>75874</v>
      </c>
    </row>
    <row r="83" spans="1:30" x14ac:dyDescent="0.15">
      <c r="A83" s="3">
        <f>[5]经验副本!$A$34</f>
        <v>525</v>
      </c>
      <c r="B83" s="3" t="str">
        <f t="shared" si="8"/>
        <v>525经验副本小怪3</v>
      </c>
      <c r="C83" s="3">
        <f t="shared" si="9"/>
        <v>525</v>
      </c>
      <c r="D83" s="3">
        <f t="shared" si="10"/>
        <v>525</v>
      </c>
      <c r="E83" s="3" t="s">
        <v>76</v>
      </c>
      <c r="F83" s="3" t="s">
        <v>26</v>
      </c>
      <c r="G83" s="3">
        <f>[5]经验副本!$AC$21</f>
        <v>2.9097142857142861</v>
      </c>
      <c r="H83" s="3">
        <v>999</v>
      </c>
      <c r="I83" s="3">
        <v>0.1</v>
      </c>
      <c r="J83" s="4">
        <v>0.7</v>
      </c>
      <c r="K83" s="4">
        <v>1</v>
      </c>
      <c r="L83" s="4">
        <v>5</v>
      </c>
      <c r="M83" s="3">
        <v>1</v>
      </c>
      <c r="N83" s="3">
        <v>2</v>
      </c>
      <c r="O83" s="3">
        <f>HLOOKUP(O$5,[1]非R能力!$B$8:$F$558,$D83+1,0)</f>
        <v>2438594.0195380435</v>
      </c>
      <c r="P83" s="3">
        <f>HLOOKUP(P$5,[1]非R能力!$B$8:$F$558,$D83+1,0)</f>
        <v>342683.81022203964</v>
      </c>
      <c r="Q83" s="3">
        <f>HLOOKUP(Q$5,[1]非R能力!$B$8:$F$558,$D83+1,0)</f>
        <v>170564.36323361672</v>
      </c>
      <c r="R83" s="3">
        <f>HLOOKUP(R$5,[1]非R能力!$B$8:$F$558,$D83+1,0)</f>
        <v>53112.069517529271</v>
      </c>
      <c r="S83" s="3">
        <f>HLOOKUP(S$5,[1]非R能力!$B$8:$F$558,$D83+1,0)</f>
        <v>69252.855498045858</v>
      </c>
      <c r="T83" s="3">
        <f>INDEX([1]非R能力!$H$9:$H$558,D83)</f>
        <v>65585.176351588016</v>
      </c>
      <c r="U83" s="3">
        <f>IF(INDEX([1]非R能力!$FK$9:$FK$558,D83)=0,0,10)</f>
        <v>10</v>
      </c>
      <c r="V83" s="3">
        <f>IF(INDEX([1]非R能力!$FH$9:$FH$558,C83)=0,0,5000)</f>
        <v>5000</v>
      </c>
      <c r="W83" s="3">
        <f>HLOOKUP(W$5,[2]人物技能基础!$O$3:$Q$553,$D83+1,0)</f>
        <v>3.637142857142857</v>
      </c>
      <c r="X83" s="3">
        <f>HLOOKUP(X$5,[2]人物技能基础!$O$3:$Q$553,$D83+1,0)</f>
        <v>2.0186428571428574</v>
      </c>
      <c r="Y83" s="3">
        <f>HLOOKUP(Y$5,[2]人物技能基础!$O$3:$Q$553,$D83+1,0)</f>
        <v>99.964285714285708</v>
      </c>
      <c r="Z83" s="3">
        <f t="shared" si="11"/>
        <v>1121488</v>
      </c>
      <c r="AA83" s="3">
        <f t="shared" si="12"/>
        <v>171252</v>
      </c>
      <c r="AB83" s="3">
        <f t="shared" si="13"/>
        <v>34268</v>
      </c>
      <c r="AC83" s="3">
        <f t="shared" si="14"/>
        <v>69252</v>
      </c>
      <c r="AD83" s="3">
        <f t="shared" si="15"/>
        <v>75874</v>
      </c>
    </row>
    <row r="84" spans="1:30" x14ac:dyDescent="0.15">
      <c r="A84" s="3">
        <f>[5]经验副本!$A$34</f>
        <v>525</v>
      </c>
      <c r="B84" s="3" t="str">
        <f t="shared" si="8"/>
        <v>525经验副本小怪4</v>
      </c>
      <c r="C84" s="3">
        <f t="shared" si="9"/>
        <v>525</v>
      </c>
      <c r="D84" s="3">
        <v>535</v>
      </c>
      <c r="E84" s="3" t="s">
        <v>77</v>
      </c>
      <c r="F84" s="3" t="s">
        <v>26</v>
      </c>
      <c r="G84" s="3">
        <f>[5]经验副本!$AC$22</f>
        <v>9.6990476190476187</v>
      </c>
      <c r="H84" s="3">
        <v>999</v>
      </c>
      <c r="I84" s="3">
        <v>0.1</v>
      </c>
      <c r="J84" s="4">
        <v>0.7</v>
      </c>
      <c r="K84" s="4">
        <v>1</v>
      </c>
      <c r="L84" s="4">
        <v>5</v>
      </c>
      <c r="M84" s="3">
        <v>1</v>
      </c>
      <c r="N84" s="3">
        <v>2</v>
      </c>
      <c r="O84" s="3">
        <f>HLOOKUP(O$5,[1]非R能力!$B$8:$F$558,$D84+1,0)</f>
        <v>2537113.626533404</v>
      </c>
      <c r="P84" s="3">
        <f>HLOOKUP(P$5,[1]非R能力!$B$8:$F$558,$D84+1,0)</f>
        <v>355704.52089592739</v>
      </c>
      <c r="Q84" s="3">
        <f>HLOOKUP(Q$5,[1]非R能力!$B$8:$F$558,$D84+1,0)</f>
        <v>175234.27094893935</v>
      </c>
      <c r="R84" s="3">
        <f>HLOOKUP(R$5,[1]非R能力!$B$8:$F$558,$D84+1,0)</f>
        <v>54733.727392870751</v>
      </c>
      <c r="S84" s="3">
        <f>HLOOKUP(S$5,[1]非R能力!$B$8:$F$558,$D84+1,0)</f>
        <v>71183.501728705145</v>
      </c>
      <c r="T84" s="3">
        <f>INDEX([1]非R能力!$H$9:$H$558,D84)</f>
        <v>68989.714995560425</v>
      </c>
      <c r="U84" s="3">
        <f>IF(INDEX([1]非R能力!$FK$9:$FK$558,D84)=0,0,10)</f>
        <v>10</v>
      </c>
      <c r="V84" s="3">
        <f>IF(INDEX([1]非R能力!$FH$9:$FH$558,C84)=0,0,5000)</f>
        <v>5000</v>
      </c>
      <c r="W84" s="3">
        <f>HLOOKUP(W$5,[2]人物技能基础!$O$3:$Q$553,$D84+1,0)</f>
        <v>3.637142857142857</v>
      </c>
      <c r="X84" s="3">
        <f>HLOOKUP(X$5,[2]人物技能基础!$O$3:$Q$553,$D84+1,0)</f>
        <v>2.0186428571428574</v>
      </c>
      <c r="Y84" s="3">
        <f>HLOOKUP(Y$5,[2]人物技能基础!$O$3:$Q$553,$D84+1,0)</f>
        <v>99.964285714285708</v>
      </c>
      <c r="Z84" s="3">
        <f t="shared" si="11"/>
        <v>3885274</v>
      </c>
      <c r="AA84" s="3">
        <f t="shared" si="12"/>
        <v>175942</v>
      </c>
      <c r="AB84" s="3">
        <f t="shared" si="13"/>
        <v>35570</v>
      </c>
      <c r="AC84" s="3">
        <f t="shared" si="14"/>
        <v>71183</v>
      </c>
      <c r="AD84" s="3">
        <f t="shared" si="15"/>
        <v>78191</v>
      </c>
    </row>
    <row r="85" spans="1:30" x14ac:dyDescent="0.15">
      <c r="A85" s="3">
        <f>[5]经验副本!$A$34</f>
        <v>525</v>
      </c>
      <c r="B85" s="3" t="str">
        <f t="shared" si="8"/>
        <v>525经验副本小怪5</v>
      </c>
      <c r="C85" s="3">
        <f t="shared" si="9"/>
        <v>525</v>
      </c>
      <c r="D85" s="3">
        <v>550</v>
      </c>
      <c r="E85" s="3" t="s">
        <v>78</v>
      </c>
      <c r="F85" s="3" t="s">
        <v>26</v>
      </c>
      <c r="G85" s="3">
        <f>[5]经验副本!$AC$23</f>
        <v>10</v>
      </c>
      <c r="H85" s="3">
        <v>999</v>
      </c>
      <c r="I85" s="3">
        <v>0.1</v>
      </c>
      <c r="J85" s="4">
        <v>0.7</v>
      </c>
      <c r="K85" s="4">
        <v>1</v>
      </c>
      <c r="L85" s="4">
        <v>5</v>
      </c>
      <c r="M85" s="3">
        <v>1</v>
      </c>
      <c r="N85" s="3">
        <v>2</v>
      </c>
      <c r="O85" s="3">
        <f>HLOOKUP(O$5,[1]非R能力!$B$8:$F$558,$D85+1,0)</f>
        <v>2674530.2363424227</v>
      </c>
      <c r="P85" s="3">
        <f>HLOOKUP(P$5,[1]非R能力!$B$8:$F$558,$D85+1,0)</f>
        <v>371147.94865448773</v>
      </c>
      <c r="Q85" s="3">
        <f>HLOOKUP(Q$5,[1]非R能力!$B$8:$F$558,$D85+1,0)</f>
        <v>180663.03073300805</v>
      </c>
      <c r="R85" s="3">
        <f>HLOOKUP(R$5,[1]非R能力!$B$8:$F$558,$D85+1,0)</f>
        <v>56616.730527455926</v>
      </c>
      <c r="S85" s="3">
        <f>HLOOKUP(S$5,[1]非R能力!$B$8:$F$558,$D85+1,0)</f>
        <v>73368.568621644255</v>
      </c>
      <c r="T85" s="3">
        <f>INDEX([1]非R能力!$H$9:$H$558,D85)</f>
        <v>74359.2083312342</v>
      </c>
      <c r="U85" s="3">
        <f>IF(INDEX([1]非R能力!$FK$9:$FK$558,D85)=0,0,10)</f>
        <v>10</v>
      </c>
      <c r="V85" s="3">
        <f>IF(INDEX([1]非R能力!$FH$9:$FH$558,C85)=0,0,5000)</f>
        <v>5000</v>
      </c>
      <c r="W85" s="3">
        <f>HLOOKUP(W$5,[2]人物技能基础!$O$3:$Q$553,$D85+1,0)</f>
        <v>3.637142857142857</v>
      </c>
      <c r="X85" s="3">
        <f>HLOOKUP(X$5,[2]人物技能基础!$O$3:$Q$553,$D85+1,0)</f>
        <v>2.0186428571428574</v>
      </c>
      <c r="Y85" s="3">
        <f>HLOOKUP(Y$5,[2]人物技能基础!$O$3:$Q$553,$D85+1,0)</f>
        <v>99.964285714285708</v>
      </c>
      <c r="Z85" s="3">
        <f t="shared" si="11"/>
        <v>4193024</v>
      </c>
      <c r="AA85" s="3">
        <f t="shared" si="12"/>
        <v>181398</v>
      </c>
      <c r="AB85" s="3">
        <f t="shared" si="13"/>
        <v>37114</v>
      </c>
      <c r="AC85" s="3">
        <f t="shared" si="14"/>
        <v>73368</v>
      </c>
      <c r="AD85" s="3">
        <f t="shared" si="15"/>
        <v>80881</v>
      </c>
    </row>
    <row r="86" spans="1:30" x14ac:dyDescent="0.15">
      <c r="A86" s="3">
        <f>[5]经验副本!$A$35</f>
        <v>550</v>
      </c>
      <c r="B86" s="3" t="str">
        <f t="shared" si="8"/>
        <v>550经验副本小怪1</v>
      </c>
      <c r="C86" s="3">
        <f t="shared" si="9"/>
        <v>550</v>
      </c>
      <c r="D86" s="3">
        <f t="shared" si="10"/>
        <v>550</v>
      </c>
      <c r="E86" s="3" t="s">
        <v>74</v>
      </c>
      <c r="F86" s="3" t="s">
        <v>26</v>
      </c>
      <c r="G86" s="3">
        <f>[5]经验副本!$AC$19</f>
        <v>1.4548571428571431</v>
      </c>
      <c r="H86" s="3">
        <v>999</v>
      </c>
      <c r="I86" s="3">
        <v>0.1</v>
      </c>
      <c r="J86" s="4">
        <v>0.7</v>
      </c>
      <c r="K86" s="4">
        <v>1</v>
      </c>
      <c r="L86" s="4">
        <v>5</v>
      </c>
      <c r="M86" s="3">
        <v>1</v>
      </c>
      <c r="N86" s="3">
        <v>2</v>
      </c>
      <c r="O86" s="3">
        <f>HLOOKUP(O$5,[1]非R能力!$B$8:$F$558,$D86+1,0)</f>
        <v>2674530.2363424227</v>
      </c>
      <c r="P86" s="3">
        <f>HLOOKUP(P$5,[1]非R能力!$B$8:$F$558,$D86+1,0)</f>
        <v>371147.94865448773</v>
      </c>
      <c r="Q86" s="3">
        <f>HLOOKUP(Q$5,[1]非R能力!$B$8:$F$558,$D86+1,0)</f>
        <v>180663.03073300805</v>
      </c>
      <c r="R86" s="3">
        <f>HLOOKUP(R$5,[1]非R能力!$B$8:$F$558,$D86+1,0)</f>
        <v>56616.730527455926</v>
      </c>
      <c r="S86" s="3">
        <f>HLOOKUP(S$5,[1]非R能力!$B$8:$F$558,$D86+1,0)</f>
        <v>73368.568621644255</v>
      </c>
      <c r="T86" s="3">
        <f>INDEX([1]非R能力!$H$9:$H$558,D86)</f>
        <v>74359.2083312342</v>
      </c>
      <c r="U86" s="3">
        <f>IF(INDEX([1]非R能力!$FK$9:$FK$558,D86)=0,0,10)</f>
        <v>10</v>
      </c>
      <c r="V86" s="3">
        <f>IF(INDEX([1]非R能力!$FH$9:$FH$558,C86)=0,0,5000)</f>
        <v>5000</v>
      </c>
      <c r="W86" s="3">
        <f>HLOOKUP(W$5,[2]人物技能基础!$O$3:$Q$553,$D86+1,0)</f>
        <v>3.637142857142857</v>
      </c>
      <c r="X86" s="3">
        <f>HLOOKUP(X$5,[2]人物技能基础!$O$3:$Q$553,$D86+1,0)</f>
        <v>2.0186428571428574</v>
      </c>
      <c r="Y86" s="3">
        <f>HLOOKUP(Y$5,[2]人物技能基础!$O$3:$Q$553,$D86+1,0)</f>
        <v>99.964285714285708</v>
      </c>
      <c r="Z86" s="3">
        <f t="shared" si="11"/>
        <v>610025</v>
      </c>
      <c r="AA86" s="3">
        <f t="shared" si="12"/>
        <v>181398</v>
      </c>
      <c r="AB86" s="3">
        <f t="shared" si="13"/>
        <v>37114</v>
      </c>
      <c r="AC86" s="3">
        <f t="shared" si="14"/>
        <v>73368</v>
      </c>
      <c r="AD86" s="3">
        <f t="shared" si="15"/>
        <v>80881</v>
      </c>
    </row>
    <row r="87" spans="1:30" x14ac:dyDescent="0.15">
      <c r="A87" s="3">
        <f>[5]经验副本!$A$35</f>
        <v>550</v>
      </c>
      <c r="B87" s="3" t="str">
        <f t="shared" si="8"/>
        <v>550经验副本小怪2</v>
      </c>
      <c r="C87" s="3">
        <f t="shared" si="9"/>
        <v>550</v>
      </c>
      <c r="D87" s="3">
        <f t="shared" si="10"/>
        <v>550</v>
      </c>
      <c r="E87" s="3" t="s">
        <v>75</v>
      </c>
      <c r="F87" s="3" t="s">
        <v>26</v>
      </c>
      <c r="G87" s="3">
        <f>[5]经验副本!$AC$20</f>
        <v>1.9398095238095241</v>
      </c>
      <c r="H87" s="3">
        <v>999</v>
      </c>
      <c r="I87" s="3">
        <v>0.1</v>
      </c>
      <c r="J87" s="4">
        <v>0.7</v>
      </c>
      <c r="K87" s="4">
        <v>1</v>
      </c>
      <c r="L87" s="4">
        <v>5</v>
      </c>
      <c r="M87" s="3">
        <v>1</v>
      </c>
      <c r="N87" s="3">
        <v>2</v>
      </c>
      <c r="O87" s="3">
        <f>HLOOKUP(O$5,[1]非R能力!$B$8:$F$558,$D87+1,0)</f>
        <v>2674530.2363424227</v>
      </c>
      <c r="P87" s="3">
        <f>HLOOKUP(P$5,[1]非R能力!$B$8:$F$558,$D87+1,0)</f>
        <v>371147.94865448773</v>
      </c>
      <c r="Q87" s="3">
        <f>HLOOKUP(Q$5,[1]非R能力!$B$8:$F$558,$D87+1,0)</f>
        <v>180663.03073300805</v>
      </c>
      <c r="R87" s="3">
        <f>HLOOKUP(R$5,[1]非R能力!$B$8:$F$558,$D87+1,0)</f>
        <v>56616.730527455926</v>
      </c>
      <c r="S87" s="3">
        <f>HLOOKUP(S$5,[1]非R能力!$B$8:$F$558,$D87+1,0)</f>
        <v>73368.568621644255</v>
      </c>
      <c r="T87" s="3">
        <f>INDEX([1]非R能力!$H$9:$H$558,D87)</f>
        <v>74359.2083312342</v>
      </c>
      <c r="U87" s="3">
        <f>IF(INDEX([1]非R能力!$FK$9:$FK$558,D87)=0,0,10)</f>
        <v>10</v>
      </c>
      <c r="V87" s="3">
        <f>IF(INDEX([1]非R能力!$FH$9:$FH$558,C87)=0,0,5000)</f>
        <v>5000</v>
      </c>
      <c r="W87" s="3">
        <f>HLOOKUP(W$5,[2]人物技能基础!$O$3:$Q$553,$D87+1,0)</f>
        <v>3.637142857142857</v>
      </c>
      <c r="X87" s="3">
        <f>HLOOKUP(X$5,[2]人物技能基础!$O$3:$Q$553,$D87+1,0)</f>
        <v>2.0186428571428574</v>
      </c>
      <c r="Y87" s="3">
        <f>HLOOKUP(Y$5,[2]人物技能基础!$O$3:$Q$553,$D87+1,0)</f>
        <v>99.964285714285708</v>
      </c>
      <c r="Z87" s="3">
        <f t="shared" si="11"/>
        <v>813366</v>
      </c>
      <c r="AA87" s="3">
        <f t="shared" si="12"/>
        <v>181398</v>
      </c>
      <c r="AB87" s="3">
        <f t="shared" si="13"/>
        <v>37114</v>
      </c>
      <c r="AC87" s="3">
        <f t="shared" si="14"/>
        <v>73368</v>
      </c>
      <c r="AD87" s="3">
        <f t="shared" si="15"/>
        <v>80881</v>
      </c>
    </row>
    <row r="88" spans="1:30" x14ac:dyDescent="0.15">
      <c r="A88" s="3">
        <f>[5]经验副本!$A$35</f>
        <v>550</v>
      </c>
      <c r="B88" s="3" t="str">
        <f t="shared" si="8"/>
        <v>550经验副本小怪3</v>
      </c>
      <c r="C88" s="3">
        <f t="shared" si="9"/>
        <v>550</v>
      </c>
      <c r="D88" s="3">
        <f t="shared" si="10"/>
        <v>550</v>
      </c>
      <c r="E88" s="3" t="s">
        <v>76</v>
      </c>
      <c r="F88" s="3" t="s">
        <v>26</v>
      </c>
      <c r="G88" s="3">
        <f>[5]经验副本!$AC$21</f>
        <v>2.9097142857142861</v>
      </c>
      <c r="H88" s="3">
        <v>999</v>
      </c>
      <c r="I88" s="3">
        <v>0.1</v>
      </c>
      <c r="J88" s="4">
        <v>0.7</v>
      </c>
      <c r="K88" s="4">
        <v>1</v>
      </c>
      <c r="L88" s="4">
        <v>5</v>
      </c>
      <c r="M88" s="3">
        <v>1</v>
      </c>
      <c r="N88" s="3">
        <v>2</v>
      </c>
      <c r="O88" s="3">
        <f>HLOOKUP(O$5,[1]非R能力!$B$8:$F$558,$D88+1,0)</f>
        <v>2674530.2363424227</v>
      </c>
      <c r="P88" s="3">
        <f>HLOOKUP(P$5,[1]非R能力!$B$8:$F$558,$D88+1,0)</f>
        <v>371147.94865448773</v>
      </c>
      <c r="Q88" s="3">
        <f>HLOOKUP(Q$5,[1]非R能力!$B$8:$F$558,$D88+1,0)</f>
        <v>180663.03073300805</v>
      </c>
      <c r="R88" s="3">
        <f>HLOOKUP(R$5,[1]非R能力!$B$8:$F$558,$D88+1,0)</f>
        <v>56616.730527455926</v>
      </c>
      <c r="S88" s="3">
        <f>HLOOKUP(S$5,[1]非R能力!$B$8:$F$558,$D88+1,0)</f>
        <v>73368.568621644255</v>
      </c>
      <c r="T88" s="3">
        <f>INDEX([1]非R能力!$H$9:$H$558,D88)</f>
        <v>74359.2083312342</v>
      </c>
      <c r="U88" s="3">
        <f>IF(INDEX([1]非R能力!$FK$9:$FK$558,D88)=0,0,10)</f>
        <v>10</v>
      </c>
      <c r="V88" s="3">
        <f>IF(INDEX([1]非R能力!$FH$9:$FH$558,C88)=0,0,5000)</f>
        <v>5000</v>
      </c>
      <c r="W88" s="3">
        <f>HLOOKUP(W$5,[2]人物技能基础!$O$3:$Q$553,$D88+1,0)</f>
        <v>3.637142857142857</v>
      </c>
      <c r="X88" s="3">
        <f>HLOOKUP(X$5,[2]人物技能基础!$O$3:$Q$553,$D88+1,0)</f>
        <v>2.0186428571428574</v>
      </c>
      <c r="Y88" s="3">
        <f>HLOOKUP(Y$5,[2]人物技能基础!$O$3:$Q$553,$D88+1,0)</f>
        <v>99.964285714285708</v>
      </c>
      <c r="Z88" s="3">
        <f t="shared" si="11"/>
        <v>1220050</v>
      </c>
      <c r="AA88" s="3">
        <f t="shared" si="12"/>
        <v>181398</v>
      </c>
      <c r="AB88" s="3">
        <f t="shared" si="13"/>
        <v>37114</v>
      </c>
      <c r="AC88" s="3">
        <f t="shared" si="14"/>
        <v>73368</v>
      </c>
      <c r="AD88" s="3">
        <f t="shared" si="15"/>
        <v>80881</v>
      </c>
    </row>
    <row r="89" spans="1:30" x14ac:dyDescent="0.15">
      <c r="A89" s="3">
        <f>[5]经验副本!$A$35</f>
        <v>550</v>
      </c>
      <c r="B89" s="3" t="str">
        <f t="shared" si="8"/>
        <v>550经验副本小怪4</v>
      </c>
      <c r="C89" s="3">
        <f t="shared" si="9"/>
        <v>550</v>
      </c>
      <c r="D89" s="3">
        <f t="shared" si="10"/>
        <v>550</v>
      </c>
      <c r="E89" s="3" t="s">
        <v>77</v>
      </c>
      <c r="F89" s="3" t="s">
        <v>26</v>
      </c>
      <c r="G89" s="3">
        <f>[5]经验副本!$AC$22</f>
        <v>9.6990476190476187</v>
      </c>
      <c r="H89" s="3">
        <v>999</v>
      </c>
      <c r="I89" s="3">
        <v>0.1</v>
      </c>
      <c r="J89" s="4">
        <v>0.7</v>
      </c>
      <c r="K89" s="4">
        <v>1</v>
      </c>
      <c r="L89" s="4">
        <v>5</v>
      </c>
      <c r="M89" s="3">
        <v>1</v>
      </c>
      <c r="N89" s="3">
        <v>2</v>
      </c>
      <c r="O89" s="3">
        <f>HLOOKUP(O$5,[1]非R能力!$B$8:$F$558,$D89+1,0)</f>
        <v>2674530.2363424227</v>
      </c>
      <c r="P89" s="3">
        <f>HLOOKUP(P$5,[1]非R能力!$B$8:$F$558,$D89+1,0)</f>
        <v>371147.94865448773</v>
      </c>
      <c r="Q89" s="3">
        <f>HLOOKUP(Q$5,[1]非R能力!$B$8:$F$558,$D89+1,0)</f>
        <v>180663.03073300805</v>
      </c>
      <c r="R89" s="3">
        <f>HLOOKUP(R$5,[1]非R能力!$B$8:$F$558,$D89+1,0)</f>
        <v>56616.730527455926</v>
      </c>
      <c r="S89" s="3">
        <f>HLOOKUP(S$5,[1]非R能力!$B$8:$F$558,$D89+1,0)</f>
        <v>73368.568621644255</v>
      </c>
      <c r="T89" s="3">
        <f>INDEX([1]非R能力!$H$9:$H$558,D89)</f>
        <v>74359.2083312342</v>
      </c>
      <c r="U89" s="3">
        <f>IF(INDEX([1]非R能力!$FK$9:$FK$558,D89)=0,0,10)</f>
        <v>10</v>
      </c>
      <c r="V89" s="3">
        <f>IF(INDEX([1]非R能力!$FH$9:$FH$558,C89)=0,0,5000)</f>
        <v>5000</v>
      </c>
      <c r="W89" s="3">
        <f>HLOOKUP(W$5,[2]人物技能基础!$O$3:$Q$553,$D89+1,0)</f>
        <v>3.637142857142857</v>
      </c>
      <c r="X89" s="3">
        <f>HLOOKUP(X$5,[2]人物技能基础!$O$3:$Q$553,$D89+1,0)</f>
        <v>2.0186428571428574</v>
      </c>
      <c r="Y89" s="3">
        <f>HLOOKUP(Y$5,[2]人物技能基础!$O$3:$Q$553,$D89+1,0)</f>
        <v>99.964285714285708</v>
      </c>
      <c r="Z89" s="3">
        <f t="shared" si="11"/>
        <v>4066834</v>
      </c>
      <c r="AA89" s="3">
        <f t="shared" si="12"/>
        <v>181398</v>
      </c>
      <c r="AB89" s="3">
        <f t="shared" si="13"/>
        <v>37114</v>
      </c>
      <c r="AC89" s="3">
        <f t="shared" si="14"/>
        <v>73368</v>
      </c>
      <c r="AD89" s="3">
        <f t="shared" si="15"/>
        <v>80881</v>
      </c>
    </row>
    <row r="90" spans="1:30" x14ac:dyDescent="0.15">
      <c r="A90" s="3">
        <f>[5]经验副本!$A$35</f>
        <v>550</v>
      </c>
      <c r="B90" s="3" t="str">
        <f t="shared" si="8"/>
        <v>550经验副本小怪5</v>
      </c>
      <c r="C90" s="3">
        <f t="shared" si="9"/>
        <v>550</v>
      </c>
      <c r="D90" s="3">
        <f t="shared" si="10"/>
        <v>550</v>
      </c>
      <c r="E90" s="3" t="s">
        <v>78</v>
      </c>
      <c r="F90" s="3" t="s">
        <v>26</v>
      </c>
      <c r="G90" s="3">
        <f>[5]经验副本!$AC$23</f>
        <v>10</v>
      </c>
      <c r="H90" s="3">
        <v>999</v>
      </c>
      <c r="I90" s="3">
        <v>0.1</v>
      </c>
      <c r="J90" s="4">
        <v>0.7</v>
      </c>
      <c r="K90" s="4">
        <v>1</v>
      </c>
      <c r="L90" s="4">
        <v>5</v>
      </c>
      <c r="M90" s="3">
        <v>1</v>
      </c>
      <c r="N90" s="3">
        <v>2</v>
      </c>
      <c r="O90" s="3">
        <f>HLOOKUP(O$5,[1]非R能力!$B$8:$F$558,$D90+1,0)</f>
        <v>2674530.2363424227</v>
      </c>
      <c r="P90" s="3">
        <f>HLOOKUP(P$5,[1]非R能力!$B$8:$F$558,$D90+1,0)</f>
        <v>371147.94865448773</v>
      </c>
      <c r="Q90" s="3">
        <f>HLOOKUP(Q$5,[1]非R能力!$B$8:$F$558,$D90+1,0)</f>
        <v>180663.03073300805</v>
      </c>
      <c r="R90" s="3">
        <f>HLOOKUP(R$5,[1]非R能力!$B$8:$F$558,$D90+1,0)</f>
        <v>56616.730527455926</v>
      </c>
      <c r="S90" s="3">
        <f>HLOOKUP(S$5,[1]非R能力!$B$8:$F$558,$D90+1,0)</f>
        <v>73368.568621644255</v>
      </c>
      <c r="T90" s="3">
        <f>INDEX([1]非R能力!$H$9:$H$558,D90)</f>
        <v>74359.2083312342</v>
      </c>
      <c r="U90" s="3">
        <f>IF(INDEX([1]非R能力!$FK$9:$FK$558,D90)=0,0,10)</f>
        <v>10</v>
      </c>
      <c r="V90" s="3">
        <f>IF(INDEX([1]非R能力!$FH$9:$FH$558,C90)=0,0,5000)</f>
        <v>5000</v>
      </c>
      <c r="W90" s="3">
        <f>HLOOKUP(W$5,[2]人物技能基础!$O$3:$Q$553,$D90+1,0)</f>
        <v>3.637142857142857</v>
      </c>
      <c r="X90" s="3">
        <f>HLOOKUP(X$5,[2]人物技能基础!$O$3:$Q$553,$D90+1,0)</f>
        <v>2.0186428571428574</v>
      </c>
      <c r="Y90" s="3">
        <f>HLOOKUP(Y$5,[2]人物技能基础!$O$3:$Q$553,$D90+1,0)</f>
        <v>99.964285714285708</v>
      </c>
      <c r="Z90" s="3">
        <f t="shared" si="11"/>
        <v>4193024</v>
      </c>
      <c r="AA90" s="3">
        <f t="shared" si="12"/>
        <v>181398</v>
      </c>
      <c r="AB90" s="3">
        <f t="shared" si="13"/>
        <v>37114</v>
      </c>
      <c r="AC90" s="3">
        <f t="shared" si="14"/>
        <v>73368</v>
      </c>
      <c r="AD90" s="3">
        <f t="shared" si="15"/>
        <v>80881</v>
      </c>
    </row>
  </sheetData>
  <mergeCells count="3">
    <mergeCell ref="D4:N4"/>
    <mergeCell ref="O4:Y4"/>
    <mergeCell ref="Z4:AD4"/>
  </mergeCells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357"/>
  <sheetViews>
    <sheetView workbookViewId="0">
      <selection activeCell="L14" sqref="L14"/>
    </sheetView>
  </sheetViews>
  <sheetFormatPr defaultRowHeight="13.5" x14ac:dyDescent="0.15"/>
  <cols>
    <col min="2" max="2" width="23" bestFit="1" customWidth="1"/>
  </cols>
  <sheetData>
    <row r="1" spans="1:42" x14ac:dyDescent="0.15">
      <c r="D1" t="s">
        <v>34</v>
      </c>
      <c r="F1" t="s">
        <v>35</v>
      </c>
      <c r="AP1" s="10"/>
    </row>
    <row r="2" spans="1:42" x14ac:dyDescent="0.15">
      <c r="D2">
        <v>0.8</v>
      </c>
      <c r="F2">
        <v>0.8</v>
      </c>
      <c r="I2" t="s">
        <v>94</v>
      </c>
      <c r="AP2" s="10"/>
    </row>
    <row r="3" spans="1:42" x14ac:dyDescent="0.15">
      <c r="AP3" s="10"/>
    </row>
    <row r="4" spans="1:42" x14ac:dyDescent="0.15">
      <c r="D4" s="11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28</v>
      </c>
      <c r="AA4" s="11"/>
      <c r="AB4" s="11"/>
      <c r="AC4" s="11"/>
      <c r="AD4" s="11"/>
      <c r="AE4" s="1"/>
      <c r="AF4" s="1"/>
      <c r="AG4" s="1"/>
      <c r="AH4" s="1"/>
      <c r="AI4" s="1"/>
      <c r="AP4" s="10"/>
    </row>
    <row r="5" spans="1:42" x14ac:dyDescent="0.15">
      <c r="A5" s="2" t="s">
        <v>92</v>
      </c>
      <c r="B5" s="2" t="s">
        <v>0</v>
      </c>
      <c r="C5" s="2" t="s">
        <v>1</v>
      </c>
      <c r="D5" s="2" t="s">
        <v>2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36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37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F5" t="s">
        <v>44</v>
      </c>
      <c r="AP5" s="10"/>
    </row>
    <row r="6" spans="1:42" x14ac:dyDescent="0.15">
      <c r="A6" s="3">
        <f>[5]守护神剑副本!A122</f>
        <v>1</v>
      </c>
      <c r="B6" s="3" t="str">
        <f>C6&amp;"级守护神剑"&amp;A6&amp;"波"&amp;E6</f>
        <v>75级守护神剑1波小怪</v>
      </c>
      <c r="C6" s="3">
        <f>[5]守护神剑副本!B122</f>
        <v>75</v>
      </c>
      <c r="D6" s="3">
        <f>[5]守护神剑副本!C122</f>
        <v>70</v>
      </c>
      <c r="E6" s="3" t="s">
        <v>24</v>
      </c>
      <c r="F6" s="3" t="s">
        <v>26</v>
      </c>
      <c r="G6" s="3">
        <f>[5]守护神剑副本!$A$12*W6/M6/0.6</f>
        <v>2.2732142857142859</v>
      </c>
      <c r="H6" s="3">
        <f>IF(E6="小怪",120,G6)</f>
        <v>120</v>
      </c>
      <c r="I6" s="3">
        <v>0</v>
      </c>
      <c r="J6" s="4">
        <f>IF(E6="小怪",100%,70%)</f>
        <v>1</v>
      </c>
      <c r="K6" s="4">
        <v>1</v>
      </c>
      <c r="L6" s="4">
        <f>IF(E6="小怪",200%,500%)</f>
        <v>2</v>
      </c>
      <c r="M6" s="3">
        <f>VLOOKUP(A6,[5]守护神剑副本!$A$22:$C$42,3,0)</f>
        <v>20</v>
      </c>
      <c r="N6" s="3">
        <v>2</v>
      </c>
      <c r="O6" s="3">
        <f>HLOOKUP(O$5,[1]非R能力!$B$8:$F$558,$C6+1,0)</f>
        <v>14327.039447833249</v>
      </c>
      <c r="P6" s="3">
        <f>HLOOKUP(P$5,[1]非R能力!$B$8:$F$558,$C6+1,0)</f>
        <v>3753.1377164259166</v>
      </c>
      <c r="Q6" s="3">
        <f>HLOOKUP(Q$5,[1]非R能力!$B$8:$F$558,$C6+1,0)</f>
        <v>2064.6859442579944</v>
      </c>
      <c r="R6" s="3">
        <f>HLOOKUP(R$5,[1]非R能力!$B$8:$F$558,$C6+1,0)</f>
        <v>689.07126232868495</v>
      </c>
      <c r="S6" s="3">
        <f>HLOOKUP(S$5,[1]非R能力!$B$8:$F$558,$C6+1,0)</f>
        <v>949.78732413055411</v>
      </c>
      <c r="T6" s="3">
        <f>INDEX([1]非R能力!$H$9:$H$558,D6)</f>
        <v>28.459063432672632</v>
      </c>
      <c r="U6" s="3">
        <f>IF(INDEX([1]非R能力!$FK$9:$FK$558,C6)=0,0,10)</f>
        <v>0</v>
      </c>
      <c r="V6" s="3">
        <f>IF(INDEX([1]非R能力!$FH$9:$FH$558,C6)=0,0,5000)</f>
        <v>0</v>
      </c>
      <c r="W6" s="3">
        <f>HLOOKUP(W$5,[2]人物技能基础!$O$3:$Q$553,$C6+1,0)</f>
        <v>3.637142857142857</v>
      </c>
      <c r="X6" s="3">
        <f>HLOOKUP(X$5,[2]人物技能基础!$O$3:$Q$553,$C6+1,0)</f>
        <v>2.0186428571428574</v>
      </c>
      <c r="Y6" s="3">
        <f>HLOOKUP(Y$5,[2]人物技能基础!$O$3:$Q$553,$C6+1,0)</f>
        <v>99.964285714285708</v>
      </c>
      <c r="Z6" s="3">
        <f>INT(((P6-AB6)*X6+(Y6+T6))*G6*J6*$D$2)</f>
        <v>14011</v>
      </c>
      <c r="AA6" s="3">
        <f>IF(H6=0,IF(U6=0,INT(Q6/5),IF(V6=0,INT(Q6/5),INT((V6/U6)/(1/N6*M6)/L6+Q6))),INT((IF(U6=0,0,V6/U6/(1/N6*M6))+O6/H6)/L6+Q6))</f>
        <v>2124</v>
      </c>
      <c r="AB6" s="3">
        <f>INT(P6*I6)</f>
        <v>0</v>
      </c>
      <c r="AC6" s="3">
        <f>INT(K6*S6)</f>
        <v>949</v>
      </c>
      <c r="AD6" s="3">
        <f>INT(R6/J6)</f>
        <v>689</v>
      </c>
      <c r="AF6" t="s">
        <v>29</v>
      </c>
      <c r="AG6" t="s">
        <v>39</v>
      </c>
      <c r="AP6" s="10"/>
    </row>
    <row r="7" spans="1:42" x14ac:dyDescent="0.15">
      <c r="A7" s="3">
        <f>[5]守护神剑副本!A123</f>
        <v>2</v>
      </c>
      <c r="B7" s="3" t="str">
        <f t="shared" ref="B7:B70" si="0">C7&amp;"级守护神剑"&amp;A7&amp;"波"&amp;E7</f>
        <v>75级守护神剑2波小怪</v>
      </c>
      <c r="C7" s="3">
        <f>[5]守护神剑副本!B123</f>
        <v>75</v>
      </c>
      <c r="D7" s="3">
        <f>[5]守护神剑副本!C123</f>
        <v>70</v>
      </c>
      <c r="E7" s="3" t="s">
        <v>24</v>
      </c>
      <c r="F7" s="3" t="s">
        <v>26</v>
      </c>
      <c r="G7" s="3">
        <f>[5]守护神剑副本!$A$12*W7/M7/0.6</f>
        <v>2.2732142857142859</v>
      </c>
      <c r="H7" s="3">
        <f t="shared" ref="H7:H70" si="1">IF(E7="小怪",120,G7)</f>
        <v>120</v>
      </c>
      <c r="I7" s="3">
        <v>0</v>
      </c>
      <c r="J7" s="4">
        <f t="shared" ref="J7:J70" si="2">IF(E7="小怪",100%,70%)</f>
        <v>1</v>
      </c>
      <c r="K7" s="4">
        <v>1</v>
      </c>
      <c r="L7" s="4">
        <f t="shared" ref="L7:L70" si="3">IF(E7="小怪",200%,500%)</f>
        <v>2</v>
      </c>
      <c r="M7" s="3">
        <f>VLOOKUP(A7,[5]守护神剑副本!$A$22:$C$42,3,0)</f>
        <v>20</v>
      </c>
      <c r="N7" s="3">
        <v>2</v>
      </c>
      <c r="O7" s="3">
        <f>HLOOKUP(O$5,[1]非R能力!$B$8:$F$558,$C7+1,0)</f>
        <v>14327.039447833249</v>
      </c>
      <c r="P7" s="3">
        <f>HLOOKUP(P$5,[1]非R能力!$B$8:$F$558,$C7+1,0)</f>
        <v>3753.1377164259166</v>
      </c>
      <c r="Q7" s="3">
        <f>HLOOKUP(Q$5,[1]非R能力!$B$8:$F$558,$C7+1,0)</f>
        <v>2064.6859442579944</v>
      </c>
      <c r="R7" s="3">
        <f>HLOOKUP(R$5,[1]非R能力!$B$8:$F$558,$C7+1,0)</f>
        <v>689.07126232868495</v>
      </c>
      <c r="S7" s="3">
        <f>HLOOKUP(S$5,[1]非R能力!$B$8:$F$558,$C7+1,0)</f>
        <v>949.78732413055411</v>
      </c>
      <c r="T7" s="3">
        <f>INDEX([1]非R能力!$H$9:$H$558,D7)</f>
        <v>28.459063432672632</v>
      </c>
      <c r="U7" s="3">
        <f>IF(INDEX([1]非R能力!$FK$9:$FK$558,C7)=0,0,10)</f>
        <v>0</v>
      </c>
      <c r="V7" s="3">
        <f>IF(INDEX([1]非R能力!$FH$9:$FH$558,C7)=0,0,5000)</f>
        <v>0</v>
      </c>
      <c r="W7" s="3">
        <f>HLOOKUP(W$5,[2]人物技能基础!$O$3:$Q$553,$C7+1,0)</f>
        <v>3.637142857142857</v>
      </c>
      <c r="X7" s="3">
        <f>HLOOKUP(X$5,[2]人物技能基础!$O$3:$Q$553,$C7+1,0)</f>
        <v>2.0186428571428574</v>
      </c>
      <c r="Y7" s="3">
        <f>HLOOKUP(Y$5,[2]人物技能基础!$O$3:$Q$553,$C7+1,0)</f>
        <v>99.964285714285708</v>
      </c>
      <c r="Z7" s="3">
        <f t="shared" ref="Z7:Z70" si="4">INT(((P7-AB7)*X7+(Y7+T7))*G7*J7*$D$2)</f>
        <v>14011</v>
      </c>
      <c r="AA7" s="3">
        <f t="shared" ref="AA7:AA70" si="5">IF(H7=0,IF(U7=0,INT(Q7/5),IF(V7=0,INT(Q7/5),INT((V7/U7)/(1/N7*M7)/L7+Q7))),INT((IF(U7=0,0,V7/U7/(1/N7*M7))+O7/H7)/L7+Q7))</f>
        <v>2124</v>
      </c>
      <c r="AB7" s="3">
        <f t="shared" ref="AB7:AB70" si="6">INT(P7*I7)</f>
        <v>0</v>
      </c>
      <c r="AC7" s="3">
        <f t="shared" ref="AC7:AC70" si="7">INT(K7*S7)</f>
        <v>949</v>
      </c>
      <c r="AD7" s="3">
        <f t="shared" ref="AD7:AD70" si="8">INT(R7/J7)</f>
        <v>689</v>
      </c>
    </row>
    <row r="8" spans="1:42" x14ac:dyDescent="0.15">
      <c r="A8" s="3">
        <f>[5]守护神剑副本!A124</f>
        <v>3</v>
      </c>
      <c r="B8" s="3" t="str">
        <f t="shared" si="0"/>
        <v>75级守护神剑3波小怪</v>
      </c>
      <c r="C8" s="3">
        <f>[5]守护神剑副本!B124</f>
        <v>75</v>
      </c>
      <c r="D8" s="3">
        <f>[5]守护神剑副本!C124</f>
        <v>70</v>
      </c>
      <c r="E8" s="3" t="s">
        <v>24</v>
      </c>
      <c r="F8" s="3" t="s">
        <v>26</v>
      </c>
      <c r="G8" s="3">
        <f>[5]守护神剑副本!$A$12*W8/M8/0.6</f>
        <v>2.5257936507936507</v>
      </c>
      <c r="H8" s="3">
        <f t="shared" si="1"/>
        <v>120</v>
      </c>
      <c r="I8" s="3">
        <v>0</v>
      </c>
      <c r="J8" s="4">
        <f t="shared" si="2"/>
        <v>1</v>
      </c>
      <c r="K8" s="4">
        <v>1</v>
      </c>
      <c r="L8" s="4">
        <f t="shared" si="3"/>
        <v>2</v>
      </c>
      <c r="M8" s="3">
        <f>VLOOKUP(A8,[5]守护神剑副本!$A$22:$C$42,3,0)</f>
        <v>18</v>
      </c>
      <c r="N8" s="3">
        <v>2</v>
      </c>
      <c r="O8" s="3">
        <f>HLOOKUP(O$5,[1]非R能力!$B$8:$F$558,$C8+1,0)</f>
        <v>14327.039447833249</v>
      </c>
      <c r="P8" s="3">
        <f>HLOOKUP(P$5,[1]非R能力!$B$8:$F$558,$C8+1,0)</f>
        <v>3753.1377164259166</v>
      </c>
      <c r="Q8" s="3">
        <f>HLOOKUP(Q$5,[1]非R能力!$B$8:$F$558,$C8+1,0)</f>
        <v>2064.6859442579944</v>
      </c>
      <c r="R8" s="3">
        <f>HLOOKUP(R$5,[1]非R能力!$B$8:$F$558,$C8+1,0)</f>
        <v>689.07126232868495</v>
      </c>
      <c r="S8" s="3">
        <f>HLOOKUP(S$5,[1]非R能力!$B$8:$F$558,$C8+1,0)</f>
        <v>949.78732413055411</v>
      </c>
      <c r="T8" s="3">
        <f>INDEX([1]非R能力!$H$9:$H$558,D8)</f>
        <v>28.459063432672632</v>
      </c>
      <c r="U8" s="3">
        <f>IF(INDEX([1]非R能力!$FK$9:$FK$558,C8)=0,0,10)</f>
        <v>0</v>
      </c>
      <c r="V8" s="3">
        <f>IF(INDEX([1]非R能力!$FH$9:$FH$558,C8)=0,0,5000)</f>
        <v>0</v>
      </c>
      <c r="W8" s="3">
        <f>HLOOKUP(W$5,[2]人物技能基础!$O$3:$Q$553,$C8+1,0)</f>
        <v>3.637142857142857</v>
      </c>
      <c r="X8" s="3">
        <f>HLOOKUP(X$5,[2]人物技能基础!$O$3:$Q$553,$C8+1,0)</f>
        <v>2.0186428571428574</v>
      </c>
      <c r="Y8" s="3">
        <f>HLOOKUP(Y$5,[2]人物技能基础!$O$3:$Q$553,$C8+1,0)</f>
        <v>99.964285714285708</v>
      </c>
      <c r="Z8" s="3">
        <f t="shared" si="4"/>
        <v>15568</v>
      </c>
      <c r="AA8" s="3">
        <f t="shared" si="5"/>
        <v>2124</v>
      </c>
      <c r="AB8" s="3">
        <f t="shared" si="6"/>
        <v>0</v>
      </c>
      <c r="AC8" s="3">
        <f t="shared" si="7"/>
        <v>949</v>
      </c>
      <c r="AD8" s="3">
        <f t="shared" si="8"/>
        <v>689</v>
      </c>
    </row>
    <row r="9" spans="1:42" x14ac:dyDescent="0.15">
      <c r="A9" s="3">
        <f>[5]守护神剑副本!A125</f>
        <v>4</v>
      </c>
      <c r="B9" s="3" t="str">
        <f t="shared" si="0"/>
        <v>75级守护神剑4波小怪</v>
      </c>
      <c r="C9" s="3">
        <f>[5]守护神剑副本!B125</f>
        <v>75</v>
      </c>
      <c r="D9" s="3">
        <f>[5]守护神剑副本!C125</f>
        <v>70</v>
      </c>
      <c r="E9" s="3" t="s">
        <v>24</v>
      </c>
      <c r="F9" s="3" t="s">
        <v>26</v>
      </c>
      <c r="G9" s="3">
        <f>[5]守护神剑副本!$A$12*W9/M9/0.6</f>
        <v>2.5257936507936507</v>
      </c>
      <c r="H9" s="3">
        <f t="shared" si="1"/>
        <v>120</v>
      </c>
      <c r="I9" s="3">
        <v>0</v>
      </c>
      <c r="J9" s="4">
        <f t="shared" si="2"/>
        <v>1</v>
      </c>
      <c r="K9" s="4">
        <v>1</v>
      </c>
      <c r="L9" s="4">
        <f t="shared" si="3"/>
        <v>2</v>
      </c>
      <c r="M9" s="3">
        <f>VLOOKUP(A9,[5]守护神剑副本!$A$22:$C$42,3,0)</f>
        <v>18</v>
      </c>
      <c r="N9" s="3">
        <v>2</v>
      </c>
      <c r="O9" s="3">
        <f>HLOOKUP(O$5,[1]非R能力!$B$8:$F$558,$C9+1,0)</f>
        <v>14327.039447833249</v>
      </c>
      <c r="P9" s="3">
        <f>HLOOKUP(P$5,[1]非R能力!$B$8:$F$558,$C9+1,0)</f>
        <v>3753.1377164259166</v>
      </c>
      <c r="Q9" s="3">
        <f>HLOOKUP(Q$5,[1]非R能力!$B$8:$F$558,$C9+1,0)</f>
        <v>2064.6859442579944</v>
      </c>
      <c r="R9" s="3">
        <f>HLOOKUP(R$5,[1]非R能力!$B$8:$F$558,$C9+1,0)</f>
        <v>689.07126232868495</v>
      </c>
      <c r="S9" s="3">
        <f>HLOOKUP(S$5,[1]非R能力!$B$8:$F$558,$C9+1,0)</f>
        <v>949.78732413055411</v>
      </c>
      <c r="T9" s="3">
        <f>INDEX([1]非R能力!$H$9:$H$558,D9)</f>
        <v>28.459063432672632</v>
      </c>
      <c r="U9" s="3">
        <f>IF(INDEX([1]非R能力!$FK$9:$FK$558,C9)=0,0,10)</f>
        <v>0</v>
      </c>
      <c r="V9" s="3">
        <f>IF(INDEX([1]非R能力!$FH$9:$FH$558,C9)=0,0,5000)</f>
        <v>0</v>
      </c>
      <c r="W9" s="3">
        <f>HLOOKUP(W$5,[2]人物技能基础!$O$3:$Q$553,$C9+1,0)</f>
        <v>3.637142857142857</v>
      </c>
      <c r="X9" s="3">
        <f>HLOOKUP(X$5,[2]人物技能基础!$O$3:$Q$553,$C9+1,0)</f>
        <v>2.0186428571428574</v>
      </c>
      <c r="Y9" s="3">
        <f>HLOOKUP(Y$5,[2]人物技能基础!$O$3:$Q$553,$C9+1,0)</f>
        <v>99.964285714285708</v>
      </c>
      <c r="Z9" s="3">
        <f t="shared" si="4"/>
        <v>15568</v>
      </c>
      <c r="AA9" s="3">
        <f t="shared" si="5"/>
        <v>2124</v>
      </c>
      <c r="AB9" s="3">
        <f t="shared" si="6"/>
        <v>0</v>
      </c>
      <c r="AC9" s="3">
        <f t="shared" si="7"/>
        <v>949</v>
      </c>
      <c r="AD9" s="3">
        <f t="shared" si="8"/>
        <v>689</v>
      </c>
    </row>
    <row r="10" spans="1:42" x14ac:dyDescent="0.15">
      <c r="A10" s="3">
        <f>[5]守护神剑副本!A126</f>
        <v>5</v>
      </c>
      <c r="B10" s="3" t="str">
        <f t="shared" si="0"/>
        <v>75级守护神剑5波boss</v>
      </c>
      <c r="C10" s="3">
        <f>[5]守护神剑副本!B126</f>
        <v>75</v>
      </c>
      <c r="D10" s="3">
        <f>[5]守护神剑副本!C126</f>
        <v>70</v>
      </c>
      <c r="E10" s="3" t="s">
        <v>93</v>
      </c>
      <c r="F10" s="3" t="s">
        <v>26</v>
      </c>
      <c r="G10" s="3">
        <f>[5]守护神剑副本!$A$12*W10/M10/0.6</f>
        <v>45.464285714285715</v>
      </c>
      <c r="H10" s="3">
        <f t="shared" si="1"/>
        <v>45.464285714285715</v>
      </c>
      <c r="I10" s="3">
        <v>0</v>
      </c>
      <c r="J10" s="4">
        <f t="shared" si="2"/>
        <v>0.7</v>
      </c>
      <c r="K10" s="4">
        <v>1</v>
      </c>
      <c r="L10" s="4">
        <f t="shared" si="3"/>
        <v>5</v>
      </c>
      <c r="M10" s="3">
        <f>VLOOKUP(A10,[5]守护神剑副本!$A$22:$C$42,3,0)</f>
        <v>1</v>
      </c>
      <c r="N10" s="3">
        <v>2</v>
      </c>
      <c r="O10" s="3">
        <f>HLOOKUP(O$5,[1]非R能力!$B$8:$F$558,$C10+1,0)</f>
        <v>14327.039447833249</v>
      </c>
      <c r="P10" s="3">
        <f>HLOOKUP(P$5,[1]非R能力!$B$8:$F$558,$C10+1,0)</f>
        <v>3753.1377164259166</v>
      </c>
      <c r="Q10" s="3">
        <f>HLOOKUP(Q$5,[1]非R能力!$B$8:$F$558,$C10+1,0)</f>
        <v>2064.6859442579944</v>
      </c>
      <c r="R10" s="3">
        <f>HLOOKUP(R$5,[1]非R能力!$B$8:$F$558,$C10+1,0)</f>
        <v>689.07126232868495</v>
      </c>
      <c r="S10" s="3">
        <f>HLOOKUP(S$5,[1]非R能力!$B$8:$F$558,$C10+1,0)</f>
        <v>949.78732413055411</v>
      </c>
      <c r="T10" s="3">
        <f>INDEX([1]非R能力!$H$9:$H$558,D10)</f>
        <v>28.459063432672632</v>
      </c>
      <c r="U10" s="3">
        <f>IF(INDEX([1]非R能力!$FK$9:$FK$558,C10)=0,0,10)</f>
        <v>0</v>
      </c>
      <c r="V10" s="3">
        <f>IF(INDEX([1]非R能力!$FH$9:$FH$558,C10)=0,0,5000)</f>
        <v>0</v>
      </c>
      <c r="W10" s="3">
        <f>HLOOKUP(W$5,[2]人物技能基础!$O$3:$Q$553,$C10+1,0)</f>
        <v>3.637142857142857</v>
      </c>
      <c r="X10" s="3">
        <f>HLOOKUP(X$5,[2]人物技能基础!$O$3:$Q$553,$C10+1,0)</f>
        <v>2.0186428571428574</v>
      </c>
      <c r="Y10" s="3">
        <f>HLOOKUP(Y$5,[2]人物技能基础!$O$3:$Q$553,$C10+1,0)</f>
        <v>99.964285714285708</v>
      </c>
      <c r="Z10" s="3">
        <f t="shared" si="4"/>
        <v>196160</v>
      </c>
      <c r="AA10" s="3">
        <f t="shared" si="5"/>
        <v>2127</v>
      </c>
      <c r="AB10" s="3">
        <f t="shared" si="6"/>
        <v>0</v>
      </c>
      <c r="AC10" s="3">
        <f t="shared" si="7"/>
        <v>949</v>
      </c>
      <c r="AD10" s="3">
        <f t="shared" si="8"/>
        <v>984</v>
      </c>
    </row>
    <row r="11" spans="1:42" x14ac:dyDescent="0.15">
      <c r="A11" s="3">
        <f>[5]守护神剑副本!A127</f>
        <v>6</v>
      </c>
      <c r="B11" s="3" t="str">
        <f t="shared" si="0"/>
        <v>75级守护神剑6波小怪</v>
      </c>
      <c r="C11" s="3">
        <f>[5]守护神剑副本!B127</f>
        <v>75</v>
      </c>
      <c r="D11" s="3">
        <f>[5]守护神剑副本!C127</f>
        <v>70</v>
      </c>
      <c r="E11" s="3" t="s">
        <v>24</v>
      </c>
      <c r="F11" s="3" t="s">
        <v>26</v>
      </c>
      <c r="G11" s="3">
        <f>[5]守护神剑副本!$A$12*W11/M11/0.6</f>
        <v>2.8415178571428572</v>
      </c>
      <c r="H11" s="3">
        <f t="shared" si="1"/>
        <v>120</v>
      </c>
      <c r="I11" s="3">
        <v>0</v>
      </c>
      <c r="J11" s="4">
        <f t="shared" si="2"/>
        <v>1</v>
      </c>
      <c r="K11" s="4">
        <v>1</v>
      </c>
      <c r="L11" s="4">
        <f t="shared" si="3"/>
        <v>2</v>
      </c>
      <c r="M11" s="3">
        <f>VLOOKUP(A11,[5]守护神剑副本!$A$22:$C$42,3,0)</f>
        <v>16</v>
      </c>
      <c r="N11" s="3">
        <v>2</v>
      </c>
      <c r="O11" s="3">
        <f>HLOOKUP(O$5,[1]非R能力!$B$8:$F$558,$C11+1,0)</f>
        <v>14327.039447833249</v>
      </c>
      <c r="P11" s="3">
        <f>HLOOKUP(P$5,[1]非R能力!$B$8:$F$558,$C11+1,0)</f>
        <v>3753.1377164259166</v>
      </c>
      <c r="Q11" s="3">
        <f>HLOOKUP(Q$5,[1]非R能力!$B$8:$F$558,$C11+1,0)</f>
        <v>2064.6859442579944</v>
      </c>
      <c r="R11" s="3">
        <f>HLOOKUP(R$5,[1]非R能力!$B$8:$F$558,$C11+1,0)</f>
        <v>689.07126232868495</v>
      </c>
      <c r="S11" s="3">
        <f>HLOOKUP(S$5,[1]非R能力!$B$8:$F$558,$C11+1,0)</f>
        <v>949.78732413055411</v>
      </c>
      <c r="T11" s="3">
        <f>INDEX([1]非R能力!$H$9:$H$558,D11)</f>
        <v>28.459063432672632</v>
      </c>
      <c r="U11" s="3">
        <f>IF(INDEX([1]非R能力!$FK$9:$FK$558,C11)=0,0,10)</f>
        <v>0</v>
      </c>
      <c r="V11" s="3">
        <f>IF(INDEX([1]非R能力!$FH$9:$FH$558,C11)=0,0,5000)</f>
        <v>0</v>
      </c>
      <c r="W11" s="3">
        <f>HLOOKUP(W$5,[2]人物技能基础!$O$3:$Q$553,$C11+1,0)</f>
        <v>3.637142857142857</v>
      </c>
      <c r="X11" s="3">
        <f>HLOOKUP(X$5,[2]人物技能基础!$O$3:$Q$553,$C11+1,0)</f>
        <v>2.0186428571428574</v>
      </c>
      <c r="Y11" s="3">
        <f>HLOOKUP(Y$5,[2]人物技能基础!$O$3:$Q$553,$C11+1,0)</f>
        <v>99.964285714285708</v>
      </c>
      <c r="Z11" s="3">
        <f t="shared" si="4"/>
        <v>17514</v>
      </c>
      <c r="AA11" s="3">
        <f t="shared" si="5"/>
        <v>2124</v>
      </c>
      <c r="AB11" s="3">
        <f t="shared" si="6"/>
        <v>0</v>
      </c>
      <c r="AC11" s="3">
        <f t="shared" si="7"/>
        <v>949</v>
      </c>
      <c r="AD11" s="3">
        <f t="shared" si="8"/>
        <v>689</v>
      </c>
    </row>
    <row r="12" spans="1:42" x14ac:dyDescent="0.15">
      <c r="A12" s="3">
        <f>[5]守护神剑副本!A128</f>
        <v>7</v>
      </c>
      <c r="B12" s="3" t="str">
        <f t="shared" si="0"/>
        <v>75级守护神剑7波小怪</v>
      </c>
      <c r="C12" s="3">
        <f>[5]守护神剑副本!B128</f>
        <v>75</v>
      </c>
      <c r="D12" s="3">
        <f>[5]守护神剑副本!C128</f>
        <v>70</v>
      </c>
      <c r="E12" s="3" t="s">
        <v>24</v>
      </c>
      <c r="F12" s="3" t="s">
        <v>26</v>
      </c>
      <c r="G12" s="3">
        <f>[5]守护神剑副本!$A$12*W12/M12/0.6</f>
        <v>3.2474489795918369</v>
      </c>
      <c r="H12" s="3">
        <f t="shared" si="1"/>
        <v>120</v>
      </c>
      <c r="I12" s="3">
        <v>0</v>
      </c>
      <c r="J12" s="4">
        <f t="shared" si="2"/>
        <v>1</v>
      </c>
      <c r="K12" s="4">
        <v>1</v>
      </c>
      <c r="L12" s="4">
        <f t="shared" si="3"/>
        <v>2</v>
      </c>
      <c r="M12" s="3">
        <f>VLOOKUP(A12,[5]守护神剑副本!$A$22:$C$42,3,0)</f>
        <v>14</v>
      </c>
      <c r="N12" s="3">
        <v>2</v>
      </c>
      <c r="O12" s="3">
        <f>HLOOKUP(O$5,[1]非R能力!$B$8:$F$558,$C12+1,0)</f>
        <v>14327.039447833249</v>
      </c>
      <c r="P12" s="3">
        <f>HLOOKUP(P$5,[1]非R能力!$B$8:$F$558,$C12+1,0)</f>
        <v>3753.1377164259166</v>
      </c>
      <c r="Q12" s="3">
        <f>HLOOKUP(Q$5,[1]非R能力!$B$8:$F$558,$C12+1,0)</f>
        <v>2064.6859442579944</v>
      </c>
      <c r="R12" s="3">
        <f>HLOOKUP(R$5,[1]非R能力!$B$8:$F$558,$C12+1,0)</f>
        <v>689.07126232868495</v>
      </c>
      <c r="S12" s="3">
        <f>HLOOKUP(S$5,[1]非R能力!$B$8:$F$558,$C12+1,0)</f>
        <v>949.78732413055411</v>
      </c>
      <c r="T12" s="3">
        <f>INDEX([1]非R能力!$H$9:$H$558,D12)</f>
        <v>28.459063432672632</v>
      </c>
      <c r="U12" s="3">
        <f>IF(INDEX([1]非R能力!$FK$9:$FK$558,C12)=0,0,10)</f>
        <v>0</v>
      </c>
      <c r="V12" s="3">
        <f>IF(INDEX([1]非R能力!$FH$9:$FH$558,C12)=0,0,5000)</f>
        <v>0</v>
      </c>
      <c r="W12" s="3">
        <f>HLOOKUP(W$5,[2]人物技能基础!$O$3:$Q$553,$C12+1,0)</f>
        <v>3.637142857142857</v>
      </c>
      <c r="X12" s="3">
        <f>HLOOKUP(X$5,[2]人物技能基础!$O$3:$Q$553,$C12+1,0)</f>
        <v>2.0186428571428574</v>
      </c>
      <c r="Y12" s="3">
        <f>HLOOKUP(Y$5,[2]人物技能基础!$O$3:$Q$553,$C12+1,0)</f>
        <v>99.964285714285708</v>
      </c>
      <c r="Z12" s="3">
        <f t="shared" si="4"/>
        <v>20016</v>
      </c>
      <c r="AA12" s="3">
        <f t="shared" si="5"/>
        <v>2124</v>
      </c>
      <c r="AB12" s="3">
        <f t="shared" si="6"/>
        <v>0</v>
      </c>
      <c r="AC12" s="3">
        <f t="shared" si="7"/>
        <v>949</v>
      </c>
      <c r="AD12" s="3">
        <f t="shared" si="8"/>
        <v>689</v>
      </c>
    </row>
    <row r="13" spans="1:42" x14ac:dyDescent="0.15">
      <c r="A13" s="3">
        <f>[5]守护神剑副本!A129</f>
        <v>8</v>
      </c>
      <c r="B13" s="3" t="str">
        <f t="shared" si="0"/>
        <v>75级守护神剑8波小怪</v>
      </c>
      <c r="C13" s="3">
        <f>[5]守护神剑副本!B129</f>
        <v>75</v>
      </c>
      <c r="D13" s="3">
        <f>[5]守护神剑副本!C129</f>
        <v>70</v>
      </c>
      <c r="E13" s="3" t="s">
        <v>24</v>
      </c>
      <c r="F13" s="3" t="s">
        <v>26</v>
      </c>
      <c r="G13" s="3">
        <f>[5]守护神剑副本!$A$12*W13/M13/0.6</f>
        <v>3.2474489795918369</v>
      </c>
      <c r="H13" s="3">
        <f t="shared" si="1"/>
        <v>120</v>
      </c>
      <c r="I13" s="3">
        <v>0</v>
      </c>
      <c r="J13" s="4">
        <f t="shared" si="2"/>
        <v>1</v>
      </c>
      <c r="K13" s="4">
        <v>1</v>
      </c>
      <c r="L13" s="4">
        <f t="shared" si="3"/>
        <v>2</v>
      </c>
      <c r="M13" s="3">
        <f>VLOOKUP(A13,[5]守护神剑副本!$A$22:$C$42,3,0)</f>
        <v>14</v>
      </c>
      <c r="N13" s="3">
        <v>2</v>
      </c>
      <c r="O13" s="3">
        <f>HLOOKUP(O$5,[1]非R能力!$B$8:$F$558,$C13+1,0)</f>
        <v>14327.039447833249</v>
      </c>
      <c r="P13" s="3">
        <f>HLOOKUP(P$5,[1]非R能力!$B$8:$F$558,$C13+1,0)</f>
        <v>3753.1377164259166</v>
      </c>
      <c r="Q13" s="3">
        <f>HLOOKUP(Q$5,[1]非R能力!$B$8:$F$558,$C13+1,0)</f>
        <v>2064.6859442579944</v>
      </c>
      <c r="R13" s="3">
        <f>HLOOKUP(R$5,[1]非R能力!$B$8:$F$558,$C13+1,0)</f>
        <v>689.07126232868495</v>
      </c>
      <c r="S13" s="3">
        <f>HLOOKUP(S$5,[1]非R能力!$B$8:$F$558,$C13+1,0)</f>
        <v>949.78732413055411</v>
      </c>
      <c r="T13" s="3">
        <f>INDEX([1]非R能力!$H$9:$H$558,D13)</f>
        <v>28.459063432672632</v>
      </c>
      <c r="U13" s="3">
        <f>IF(INDEX([1]非R能力!$FK$9:$FK$558,C13)=0,0,10)</f>
        <v>0</v>
      </c>
      <c r="V13" s="3">
        <f>IF(INDEX([1]非R能力!$FH$9:$FH$558,C13)=0,0,5000)</f>
        <v>0</v>
      </c>
      <c r="W13" s="3">
        <f>HLOOKUP(W$5,[2]人物技能基础!$O$3:$Q$553,$C13+1,0)</f>
        <v>3.637142857142857</v>
      </c>
      <c r="X13" s="3">
        <f>HLOOKUP(X$5,[2]人物技能基础!$O$3:$Q$553,$C13+1,0)</f>
        <v>2.0186428571428574</v>
      </c>
      <c r="Y13" s="3">
        <f>HLOOKUP(Y$5,[2]人物技能基础!$O$3:$Q$553,$C13+1,0)</f>
        <v>99.964285714285708</v>
      </c>
      <c r="Z13" s="3">
        <f t="shared" si="4"/>
        <v>20016</v>
      </c>
      <c r="AA13" s="3">
        <f t="shared" si="5"/>
        <v>2124</v>
      </c>
      <c r="AB13" s="3">
        <f t="shared" si="6"/>
        <v>0</v>
      </c>
      <c r="AC13" s="3">
        <f t="shared" si="7"/>
        <v>949</v>
      </c>
      <c r="AD13" s="3">
        <f t="shared" si="8"/>
        <v>689</v>
      </c>
    </row>
    <row r="14" spans="1:42" x14ac:dyDescent="0.15">
      <c r="A14" s="3">
        <f>[5]守护神剑副本!A130</f>
        <v>9</v>
      </c>
      <c r="B14" s="3" t="str">
        <f t="shared" si="0"/>
        <v>75级守护神剑9波小怪</v>
      </c>
      <c r="C14" s="3">
        <f>[5]守护神剑副本!B130</f>
        <v>75</v>
      </c>
      <c r="D14" s="3">
        <f>[5]守护神剑副本!C130</f>
        <v>70</v>
      </c>
      <c r="E14" s="3" t="s">
        <v>24</v>
      </c>
      <c r="F14" s="3" t="s">
        <v>26</v>
      </c>
      <c r="G14" s="3">
        <f>[5]守护神剑副本!$A$12*W14/M14/0.6</f>
        <v>3.7886904761904767</v>
      </c>
      <c r="H14" s="3">
        <f t="shared" si="1"/>
        <v>120</v>
      </c>
      <c r="I14" s="3">
        <v>0</v>
      </c>
      <c r="J14" s="4">
        <f t="shared" si="2"/>
        <v>1</v>
      </c>
      <c r="K14" s="4">
        <v>1</v>
      </c>
      <c r="L14" s="4">
        <f t="shared" si="3"/>
        <v>2</v>
      </c>
      <c r="M14" s="3">
        <f>VLOOKUP(A14,[5]守护神剑副本!$A$22:$C$42,3,0)</f>
        <v>12</v>
      </c>
      <c r="N14" s="3">
        <v>2</v>
      </c>
      <c r="O14" s="3">
        <f>HLOOKUP(O$5,[1]非R能力!$B$8:$F$558,$C14+1,0)</f>
        <v>14327.039447833249</v>
      </c>
      <c r="P14" s="3">
        <f>HLOOKUP(P$5,[1]非R能力!$B$8:$F$558,$C14+1,0)</f>
        <v>3753.1377164259166</v>
      </c>
      <c r="Q14" s="3">
        <f>HLOOKUP(Q$5,[1]非R能力!$B$8:$F$558,$C14+1,0)</f>
        <v>2064.6859442579944</v>
      </c>
      <c r="R14" s="3">
        <f>HLOOKUP(R$5,[1]非R能力!$B$8:$F$558,$C14+1,0)</f>
        <v>689.07126232868495</v>
      </c>
      <c r="S14" s="3">
        <f>HLOOKUP(S$5,[1]非R能力!$B$8:$F$558,$C14+1,0)</f>
        <v>949.78732413055411</v>
      </c>
      <c r="T14" s="3">
        <f>INDEX([1]非R能力!$H$9:$H$558,D14)</f>
        <v>28.459063432672632</v>
      </c>
      <c r="U14" s="3">
        <f>IF(INDEX([1]非R能力!$FK$9:$FK$558,C14)=0,0,10)</f>
        <v>0</v>
      </c>
      <c r="V14" s="3">
        <f>IF(INDEX([1]非R能力!$FH$9:$FH$558,C14)=0,0,5000)</f>
        <v>0</v>
      </c>
      <c r="W14" s="3">
        <f>HLOOKUP(W$5,[2]人物技能基础!$O$3:$Q$553,$C14+1,0)</f>
        <v>3.637142857142857</v>
      </c>
      <c r="X14" s="3">
        <f>HLOOKUP(X$5,[2]人物技能基础!$O$3:$Q$553,$C14+1,0)</f>
        <v>2.0186428571428574</v>
      </c>
      <c r="Y14" s="3">
        <f>HLOOKUP(Y$5,[2]人物技能基础!$O$3:$Q$553,$C14+1,0)</f>
        <v>99.964285714285708</v>
      </c>
      <c r="Z14" s="3">
        <f t="shared" si="4"/>
        <v>23352</v>
      </c>
      <c r="AA14" s="3">
        <f t="shared" si="5"/>
        <v>2124</v>
      </c>
      <c r="AB14" s="3">
        <f t="shared" si="6"/>
        <v>0</v>
      </c>
      <c r="AC14" s="3">
        <f t="shared" si="7"/>
        <v>949</v>
      </c>
      <c r="AD14" s="3">
        <f t="shared" si="8"/>
        <v>689</v>
      </c>
    </row>
    <row r="15" spans="1:42" x14ac:dyDescent="0.15">
      <c r="A15" s="3">
        <f>[5]守护神剑副本!A131</f>
        <v>10</v>
      </c>
      <c r="B15" s="3" t="str">
        <f t="shared" si="0"/>
        <v>75级守护神剑10波boss</v>
      </c>
      <c r="C15" s="3">
        <f>[5]守护神剑副本!B131</f>
        <v>75</v>
      </c>
      <c r="D15" s="3">
        <f>[5]守护神剑副本!C131</f>
        <v>75</v>
      </c>
      <c r="E15" s="3" t="s">
        <v>93</v>
      </c>
      <c r="F15" s="3" t="s">
        <v>26</v>
      </c>
      <c r="G15" s="3">
        <f>[5]守护神剑副本!$A$12*W15/M15/0.6</f>
        <v>45.464285714285715</v>
      </c>
      <c r="H15" s="3">
        <f t="shared" si="1"/>
        <v>45.464285714285715</v>
      </c>
      <c r="I15" s="3">
        <v>0</v>
      </c>
      <c r="J15" s="4">
        <f t="shared" si="2"/>
        <v>0.7</v>
      </c>
      <c r="K15" s="4">
        <v>1</v>
      </c>
      <c r="L15" s="4">
        <f t="shared" si="3"/>
        <v>5</v>
      </c>
      <c r="M15" s="3">
        <f>VLOOKUP(A15,[5]守护神剑副本!$A$22:$C$42,3,0)</f>
        <v>1</v>
      </c>
      <c r="N15" s="3">
        <v>2</v>
      </c>
      <c r="O15" s="3">
        <f>HLOOKUP(O$5,[1]非R能力!$B$8:$F$558,$C15+1,0)</f>
        <v>14327.039447833249</v>
      </c>
      <c r="P15" s="3">
        <f>HLOOKUP(P$5,[1]非R能力!$B$8:$F$558,$C15+1,0)</f>
        <v>3753.1377164259166</v>
      </c>
      <c r="Q15" s="3">
        <f>HLOOKUP(Q$5,[1]非R能力!$B$8:$F$558,$C15+1,0)</f>
        <v>2064.6859442579944</v>
      </c>
      <c r="R15" s="3">
        <f>HLOOKUP(R$5,[1]非R能力!$B$8:$F$558,$C15+1,0)</f>
        <v>689.07126232868495</v>
      </c>
      <c r="S15" s="3">
        <f>HLOOKUP(S$5,[1]非R能力!$B$8:$F$558,$C15+1,0)</f>
        <v>949.78732413055411</v>
      </c>
      <c r="T15" s="3">
        <f>INDEX([1]非R能力!$H$9:$H$558,D15)</f>
        <v>57.022274799546487</v>
      </c>
      <c r="U15" s="3">
        <f>IF(INDEX([1]非R能力!$FK$9:$FK$558,C15)=0,0,10)</f>
        <v>0</v>
      </c>
      <c r="V15" s="3">
        <f>IF(INDEX([1]非R能力!$FH$9:$FH$558,C15)=0,0,5000)</f>
        <v>0</v>
      </c>
      <c r="W15" s="3">
        <f>HLOOKUP(W$5,[2]人物技能基础!$O$3:$Q$553,$C15+1,0)</f>
        <v>3.637142857142857</v>
      </c>
      <c r="X15" s="3">
        <f>HLOOKUP(X$5,[2]人物技能基础!$O$3:$Q$553,$C15+1,0)</f>
        <v>2.0186428571428574</v>
      </c>
      <c r="Y15" s="3">
        <f>HLOOKUP(Y$5,[2]人物技能基础!$O$3:$Q$553,$C15+1,0)</f>
        <v>99.964285714285708</v>
      </c>
      <c r="Z15" s="3">
        <f t="shared" si="4"/>
        <v>196888</v>
      </c>
      <c r="AA15" s="3">
        <f t="shared" si="5"/>
        <v>2127</v>
      </c>
      <c r="AB15" s="3">
        <f t="shared" si="6"/>
        <v>0</v>
      </c>
      <c r="AC15" s="3">
        <f t="shared" si="7"/>
        <v>949</v>
      </c>
      <c r="AD15" s="3">
        <f t="shared" si="8"/>
        <v>984</v>
      </c>
    </row>
    <row r="16" spans="1:42" x14ac:dyDescent="0.15">
      <c r="A16" s="3">
        <f>[5]守护神剑副本!A132</f>
        <v>11</v>
      </c>
      <c r="B16" s="3" t="str">
        <f t="shared" si="0"/>
        <v>75级守护神剑11波小怪</v>
      </c>
      <c r="C16" s="3">
        <f>[5]守护神剑副本!B132</f>
        <v>75</v>
      </c>
      <c r="D16" s="3">
        <f>[5]守护神剑副本!C132</f>
        <v>75</v>
      </c>
      <c r="E16" s="3" t="s">
        <v>24</v>
      </c>
      <c r="F16" s="3" t="s">
        <v>26</v>
      </c>
      <c r="G16" s="3">
        <f>[5]守护神剑副本!$A$12*W16/M16/0.6</f>
        <v>4.5464285714285717</v>
      </c>
      <c r="H16" s="3">
        <f t="shared" si="1"/>
        <v>120</v>
      </c>
      <c r="I16" s="3">
        <v>0</v>
      </c>
      <c r="J16" s="4">
        <f t="shared" si="2"/>
        <v>1</v>
      </c>
      <c r="K16" s="4">
        <v>1</v>
      </c>
      <c r="L16" s="4">
        <f t="shared" si="3"/>
        <v>2</v>
      </c>
      <c r="M16" s="3">
        <f>VLOOKUP(A16,[5]守护神剑副本!$A$22:$C$42,3,0)</f>
        <v>10</v>
      </c>
      <c r="N16" s="3">
        <v>2</v>
      </c>
      <c r="O16" s="3">
        <f>HLOOKUP(O$5,[1]非R能力!$B$8:$F$558,$C16+1,0)</f>
        <v>14327.039447833249</v>
      </c>
      <c r="P16" s="3">
        <f>HLOOKUP(P$5,[1]非R能力!$B$8:$F$558,$C16+1,0)</f>
        <v>3753.1377164259166</v>
      </c>
      <c r="Q16" s="3">
        <f>HLOOKUP(Q$5,[1]非R能力!$B$8:$F$558,$C16+1,0)</f>
        <v>2064.6859442579944</v>
      </c>
      <c r="R16" s="3">
        <f>HLOOKUP(R$5,[1]非R能力!$B$8:$F$558,$C16+1,0)</f>
        <v>689.07126232868495</v>
      </c>
      <c r="S16" s="3">
        <f>HLOOKUP(S$5,[1]非R能力!$B$8:$F$558,$C16+1,0)</f>
        <v>949.78732413055411</v>
      </c>
      <c r="T16" s="3">
        <f>INDEX([1]非R能力!$H$9:$H$558,D16)</f>
        <v>57.022274799546487</v>
      </c>
      <c r="U16" s="3">
        <f>IF(INDEX([1]非R能力!$FK$9:$FK$558,C16)=0,0,10)</f>
        <v>0</v>
      </c>
      <c r="V16" s="3">
        <f>IF(INDEX([1]非R能力!$FH$9:$FH$558,C16)=0,0,5000)</f>
        <v>0</v>
      </c>
      <c r="W16" s="3">
        <f>HLOOKUP(W$5,[2]人物技能基础!$O$3:$Q$553,$C16+1,0)</f>
        <v>3.637142857142857</v>
      </c>
      <c r="X16" s="3">
        <f>HLOOKUP(X$5,[2]人物技能基础!$O$3:$Q$553,$C16+1,0)</f>
        <v>2.0186428571428574</v>
      </c>
      <c r="Y16" s="3">
        <f>HLOOKUP(Y$5,[2]人物技能基础!$O$3:$Q$553,$C16+1,0)</f>
        <v>99.964285714285708</v>
      </c>
      <c r="Z16" s="3">
        <f t="shared" si="4"/>
        <v>28126</v>
      </c>
      <c r="AA16" s="3">
        <f t="shared" si="5"/>
        <v>2124</v>
      </c>
      <c r="AB16" s="3">
        <f t="shared" si="6"/>
        <v>0</v>
      </c>
      <c r="AC16" s="3">
        <f t="shared" si="7"/>
        <v>949</v>
      </c>
      <c r="AD16" s="3">
        <f t="shared" si="8"/>
        <v>689</v>
      </c>
    </row>
    <row r="17" spans="1:30" x14ac:dyDescent="0.15">
      <c r="A17" s="3">
        <f>[5]守护神剑副本!A133</f>
        <v>12</v>
      </c>
      <c r="B17" s="3" t="str">
        <f t="shared" si="0"/>
        <v>75级守护神剑12波小怪</v>
      </c>
      <c r="C17" s="3">
        <f>[5]守护神剑副本!B133</f>
        <v>75</v>
      </c>
      <c r="D17" s="3">
        <f>[5]守护神剑副本!C133</f>
        <v>75</v>
      </c>
      <c r="E17" s="3" t="s">
        <v>24</v>
      </c>
      <c r="F17" s="3" t="s">
        <v>26</v>
      </c>
      <c r="G17" s="3">
        <f>[5]守护神剑副本!$A$12*W17/M17/0.6</f>
        <v>4.5464285714285717</v>
      </c>
      <c r="H17" s="3">
        <f t="shared" si="1"/>
        <v>120</v>
      </c>
      <c r="I17" s="3">
        <v>0</v>
      </c>
      <c r="J17" s="4">
        <f t="shared" si="2"/>
        <v>1</v>
      </c>
      <c r="K17" s="4">
        <v>1</v>
      </c>
      <c r="L17" s="4">
        <f t="shared" si="3"/>
        <v>2</v>
      </c>
      <c r="M17" s="3">
        <f>VLOOKUP(A17,[5]守护神剑副本!$A$22:$C$42,3,0)</f>
        <v>10</v>
      </c>
      <c r="N17" s="3">
        <v>2</v>
      </c>
      <c r="O17" s="3">
        <f>HLOOKUP(O$5,[1]非R能力!$B$8:$F$558,$C17+1,0)</f>
        <v>14327.039447833249</v>
      </c>
      <c r="P17" s="3">
        <f>HLOOKUP(P$5,[1]非R能力!$B$8:$F$558,$C17+1,0)</f>
        <v>3753.1377164259166</v>
      </c>
      <c r="Q17" s="3">
        <f>HLOOKUP(Q$5,[1]非R能力!$B$8:$F$558,$C17+1,0)</f>
        <v>2064.6859442579944</v>
      </c>
      <c r="R17" s="3">
        <f>HLOOKUP(R$5,[1]非R能力!$B$8:$F$558,$C17+1,0)</f>
        <v>689.07126232868495</v>
      </c>
      <c r="S17" s="3">
        <f>HLOOKUP(S$5,[1]非R能力!$B$8:$F$558,$C17+1,0)</f>
        <v>949.78732413055411</v>
      </c>
      <c r="T17" s="3">
        <f>INDEX([1]非R能力!$H$9:$H$558,D17)</f>
        <v>57.022274799546487</v>
      </c>
      <c r="U17" s="3">
        <f>IF(INDEX([1]非R能力!$FK$9:$FK$558,C17)=0,0,10)</f>
        <v>0</v>
      </c>
      <c r="V17" s="3">
        <f>IF(INDEX([1]非R能力!$FH$9:$FH$558,C17)=0,0,5000)</f>
        <v>0</v>
      </c>
      <c r="W17" s="3">
        <f>HLOOKUP(W$5,[2]人物技能基础!$O$3:$Q$553,$C17+1,0)</f>
        <v>3.637142857142857</v>
      </c>
      <c r="X17" s="3">
        <f>HLOOKUP(X$5,[2]人物技能基础!$O$3:$Q$553,$C17+1,0)</f>
        <v>2.0186428571428574</v>
      </c>
      <c r="Y17" s="3">
        <f>HLOOKUP(Y$5,[2]人物技能基础!$O$3:$Q$553,$C17+1,0)</f>
        <v>99.964285714285708</v>
      </c>
      <c r="Z17" s="3">
        <f t="shared" si="4"/>
        <v>28126</v>
      </c>
      <c r="AA17" s="3">
        <f t="shared" si="5"/>
        <v>2124</v>
      </c>
      <c r="AB17" s="3">
        <f t="shared" si="6"/>
        <v>0</v>
      </c>
      <c r="AC17" s="3">
        <f t="shared" si="7"/>
        <v>949</v>
      </c>
      <c r="AD17" s="3">
        <f t="shared" si="8"/>
        <v>689</v>
      </c>
    </row>
    <row r="18" spans="1:30" x14ac:dyDescent="0.15">
      <c r="A18" s="3">
        <f>[5]守护神剑副本!A134</f>
        <v>13</v>
      </c>
      <c r="B18" s="3" t="str">
        <f t="shared" si="0"/>
        <v>75级守护神剑13波小怪</v>
      </c>
      <c r="C18" s="3">
        <f>[5]守护神剑副本!B134</f>
        <v>75</v>
      </c>
      <c r="D18" s="3">
        <f>[5]守护神剑副本!C134</f>
        <v>85</v>
      </c>
      <c r="E18" s="3" t="s">
        <v>24</v>
      </c>
      <c r="F18" s="3" t="s">
        <v>26</v>
      </c>
      <c r="G18" s="3">
        <f>[5]守护神剑副本!$A$12*W18/M18/0.6</f>
        <v>4.5464285714285717</v>
      </c>
      <c r="H18" s="3">
        <f t="shared" si="1"/>
        <v>120</v>
      </c>
      <c r="I18" s="3">
        <v>0</v>
      </c>
      <c r="J18" s="4">
        <f t="shared" si="2"/>
        <v>1</v>
      </c>
      <c r="K18" s="4">
        <v>1</v>
      </c>
      <c r="L18" s="4">
        <f t="shared" si="3"/>
        <v>2</v>
      </c>
      <c r="M18" s="3">
        <f>VLOOKUP(A18,[5]守护神剑副本!$A$22:$C$42,3,0)</f>
        <v>10</v>
      </c>
      <c r="N18" s="3">
        <v>2</v>
      </c>
      <c r="O18" s="3">
        <f>HLOOKUP(O$5,[1]非R能力!$B$8:$F$558,$C18+1,0)</f>
        <v>14327.039447833249</v>
      </c>
      <c r="P18" s="3">
        <f>HLOOKUP(P$5,[1]非R能力!$B$8:$F$558,$C18+1,0)</f>
        <v>3753.1377164259166</v>
      </c>
      <c r="Q18" s="3">
        <f>HLOOKUP(Q$5,[1]非R能力!$B$8:$F$558,$C18+1,0)</f>
        <v>2064.6859442579944</v>
      </c>
      <c r="R18" s="3">
        <f>HLOOKUP(R$5,[1]非R能力!$B$8:$F$558,$C18+1,0)</f>
        <v>689.07126232868495</v>
      </c>
      <c r="S18" s="3">
        <f>HLOOKUP(S$5,[1]非R能力!$B$8:$F$558,$C18+1,0)</f>
        <v>949.78732413055411</v>
      </c>
      <c r="T18" s="3">
        <f>INDEX([1]非R能力!$H$9:$H$558,D18)</f>
        <v>85.690488495769429</v>
      </c>
      <c r="U18" s="3">
        <f>IF(INDEX([1]非R能力!$FK$9:$FK$558,C18)=0,0,10)</f>
        <v>0</v>
      </c>
      <c r="V18" s="3">
        <f>IF(INDEX([1]非R能力!$FH$9:$FH$558,C18)=0,0,5000)</f>
        <v>0</v>
      </c>
      <c r="W18" s="3">
        <f>HLOOKUP(W$5,[2]人物技能基础!$O$3:$Q$553,$C18+1,0)</f>
        <v>3.637142857142857</v>
      </c>
      <c r="X18" s="3">
        <f>HLOOKUP(X$5,[2]人物技能基础!$O$3:$Q$553,$C18+1,0)</f>
        <v>2.0186428571428574</v>
      </c>
      <c r="Y18" s="3">
        <f>HLOOKUP(Y$5,[2]人物技能基础!$O$3:$Q$553,$C18+1,0)</f>
        <v>99.964285714285708</v>
      </c>
      <c r="Z18" s="3">
        <f t="shared" si="4"/>
        <v>28231</v>
      </c>
      <c r="AA18" s="3">
        <f t="shared" si="5"/>
        <v>2124</v>
      </c>
      <c r="AB18" s="3">
        <f t="shared" si="6"/>
        <v>0</v>
      </c>
      <c r="AC18" s="3">
        <f t="shared" si="7"/>
        <v>949</v>
      </c>
      <c r="AD18" s="3">
        <f t="shared" si="8"/>
        <v>689</v>
      </c>
    </row>
    <row r="19" spans="1:30" x14ac:dyDescent="0.15">
      <c r="A19" s="3">
        <f>[5]守护神剑副本!A135</f>
        <v>14</v>
      </c>
      <c r="B19" s="3" t="str">
        <f t="shared" si="0"/>
        <v>75级守护神剑14波小怪</v>
      </c>
      <c r="C19" s="3">
        <f>[5]守护神剑副本!B135</f>
        <v>75</v>
      </c>
      <c r="D19" s="3">
        <f>[5]守护神剑副本!C135</f>
        <v>85</v>
      </c>
      <c r="E19" s="3" t="s">
        <v>24</v>
      </c>
      <c r="F19" s="3" t="s">
        <v>26</v>
      </c>
      <c r="G19" s="3">
        <f>[5]守护神剑副本!$A$12*W19/M19/0.6</f>
        <v>22.732142857142858</v>
      </c>
      <c r="H19" s="3">
        <f t="shared" si="1"/>
        <v>120</v>
      </c>
      <c r="I19" s="3">
        <v>0</v>
      </c>
      <c r="J19" s="4">
        <f t="shared" si="2"/>
        <v>1</v>
      </c>
      <c r="K19" s="4">
        <v>1</v>
      </c>
      <c r="L19" s="4">
        <f t="shared" si="3"/>
        <v>2</v>
      </c>
      <c r="M19" s="3">
        <f>VLOOKUP(A19,[5]守护神剑副本!$A$22:$C$42,3,0)</f>
        <v>2</v>
      </c>
      <c r="N19" s="3">
        <v>2</v>
      </c>
      <c r="O19" s="3">
        <f>HLOOKUP(O$5,[1]非R能力!$B$8:$F$558,$C19+1,0)</f>
        <v>14327.039447833249</v>
      </c>
      <c r="P19" s="3">
        <f>HLOOKUP(P$5,[1]非R能力!$B$8:$F$558,$C19+1,0)</f>
        <v>3753.1377164259166</v>
      </c>
      <c r="Q19" s="3">
        <f>HLOOKUP(Q$5,[1]非R能力!$B$8:$F$558,$C19+1,0)</f>
        <v>2064.6859442579944</v>
      </c>
      <c r="R19" s="3">
        <f>HLOOKUP(R$5,[1]非R能力!$B$8:$F$558,$C19+1,0)</f>
        <v>689.07126232868495</v>
      </c>
      <c r="S19" s="3">
        <f>HLOOKUP(S$5,[1]非R能力!$B$8:$F$558,$C19+1,0)</f>
        <v>949.78732413055411</v>
      </c>
      <c r="T19" s="3">
        <f>INDEX([1]非R能力!$H$9:$H$558,D19)</f>
        <v>85.690488495769429</v>
      </c>
      <c r="U19" s="3">
        <f>IF(INDEX([1]非R能力!$FK$9:$FK$558,C19)=0,0,10)</f>
        <v>0</v>
      </c>
      <c r="V19" s="3">
        <f>IF(INDEX([1]非R能力!$FH$9:$FH$558,C19)=0,0,5000)</f>
        <v>0</v>
      </c>
      <c r="W19" s="3">
        <f>HLOOKUP(W$5,[2]人物技能基础!$O$3:$Q$553,$C19+1,0)</f>
        <v>3.637142857142857</v>
      </c>
      <c r="X19" s="3">
        <f>HLOOKUP(X$5,[2]人物技能基础!$O$3:$Q$553,$C19+1,0)</f>
        <v>2.0186428571428574</v>
      </c>
      <c r="Y19" s="3">
        <f>HLOOKUP(Y$5,[2]人物技能基础!$O$3:$Q$553,$C19+1,0)</f>
        <v>99.964285714285708</v>
      </c>
      <c r="Z19" s="3">
        <f t="shared" si="4"/>
        <v>141155</v>
      </c>
      <c r="AA19" s="3">
        <f t="shared" si="5"/>
        <v>2124</v>
      </c>
      <c r="AB19" s="3">
        <f t="shared" si="6"/>
        <v>0</v>
      </c>
      <c r="AC19" s="3">
        <f t="shared" si="7"/>
        <v>949</v>
      </c>
      <c r="AD19" s="3">
        <f t="shared" si="8"/>
        <v>689</v>
      </c>
    </row>
    <row r="20" spans="1:30" x14ac:dyDescent="0.15">
      <c r="A20" s="3">
        <f>[5]守护神剑副本!A136</f>
        <v>15</v>
      </c>
      <c r="B20" s="3" t="str">
        <f t="shared" si="0"/>
        <v>75级守护神剑15波boss</v>
      </c>
      <c r="C20" s="3">
        <f>[5]守护神剑副本!B136</f>
        <v>75</v>
      </c>
      <c r="D20" s="3">
        <f>[5]守护神剑副本!C136</f>
        <v>85</v>
      </c>
      <c r="E20" s="3" t="s">
        <v>93</v>
      </c>
      <c r="F20" s="3" t="s">
        <v>26</v>
      </c>
      <c r="G20" s="3">
        <f>[5]守护神剑副本!$A$12*W20/M20/0.6</f>
        <v>45.464285714285715</v>
      </c>
      <c r="H20" s="3">
        <f t="shared" si="1"/>
        <v>45.464285714285715</v>
      </c>
      <c r="I20" s="3">
        <v>0</v>
      </c>
      <c r="J20" s="4">
        <f t="shared" si="2"/>
        <v>0.7</v>
      </c>
      <c r="K20" s="4">
        <v>1</v>
      </c>
      <c r="L20" s="4">
        <f t="shared" si="3"/>
        <v>5</v>
      </c>
      <c r="M20" s="3">
        <f>VLOOKUP(A20,[5]守护神剑副本!$A$22:$C$42,3,0)</f>
        <v>1</v>
      </c>
      <c r="N20" s="3">
        <v>2</v>
      </c>
      <c r="O20" s="3">
        <f>HLOOKUP(O$5,[1]非R能力!$B$8:$F$558,$C20+1,0)</f>
        <v>14327.039447833249</v>
      </c>
      <c r="P20" s="3">
        <f>HLOOKUP(P$5,[1]非R能力!$B$8:$F$558,$C20+1,0)</f>
        <v>3753.1377164259166</v>
      </c>
      <c r="Q20" s="3">
        <f>HLOOKUP(Q$5,[1]非R能力!$B$8:$F$558,$C20+1,0)</f>
        <v>2064.6859442579944</v>
      </c>
      <c r="R20" s="3">
        <f>HLOOKUP(R$5,[1]非R能力!$B$8:$F$558,$C20+1,0)</f>
        <v>689.07126232868495</v>
      </c>
      <c r="S20" s="3">
        <f>HLOOKUP(S$5,[1]非R能力!$B$8:$F$558,$C20+1,0)</f>
        <v>949.78732413055411</v>
      </c>
      <c r="T20" s="3">
        <f>INDEX([1]非R能力!$H$9:$H$558,D20)</f>
        <v>85.690488495769429</v>
      </c>
      <c r="U20" s="3">
        <f>IF(INDEX([1]非R能力!$FK$9:$FK$558,C20)=0,0,10)</f>
        <v>0</v>
      </c>
      <c r="V20" s="3">
        <f>IF(INDEX([1]非R能力!$FH$9:$FH$558,C20)=0,0,5000)</f>
        <v>0</v>
      </c>
      <c r="W20" s="3">
        <f>HLOOKUP(W$5,[2]人物技能基础!$O$3:$Q$553,$C20+1,0)</f>
        <v>3.637142857142857</v>
      </c>
      <c r="X20" s="3">
        <f>HLOOKUP(X$5,[2]人物技能基础!$O$3:$Q$553,$C20+1,0)</f>
        <v>2.0186428571428574</v>
      </c>
      <c r="Y20" s="3">
        <f>HLOOKUP(Y$5,[2]人物技能基础!$O$3:$Q$553,$C20+1,0)</f>
        <v>99.964285714285708</v>
      </c>
      <c r="Z20" s="3">
        <f t="shared" si="4"/>
        <v>197617</v>
      </c>
      <c r="AA20" s="3">
        <f t="shared" si="5"/>
        <v>2127</v>
      </c>
      <c r="AB20" s="3">
        <f t="shared" si="6"/>
        <v>0</v>
      </c>
      <c r="AC20" s="3">
        <f t="shared" si="7"/>
        <v>949</v>
      </c>
      <c r="AD20" s="3">
        <f t="shared" si="8"/>
        <v>984</v>
      </c>
    </row>
    <row r="21" spans="1:30" x14ac:dyDescent="0.15">
      <c r="A21" s="3">
        <f>[5]守护神剑副本!A137</f>
        <v>16</v>
      </c>
      <c r="B21" s="3" t="str">
        <f t="shared" si="0"/>
        <v>75级守护神剑16波小怪</v>
      </c>
      <c r="C21" s="3">
        <f>[5]守护神剑副本!B137</f>
        <v>75</v>
      </c>
      <c r="D21" s="3">
        <f>[5]守护神剑副本!C137</f>
        <v>95</v>
      </c>
      <c r="E21" s="3" t="s">
        <v>24</v>
      </c>
      <c r="F21" s="3" t="s">
        <v>26</v>
      </c>
      <c r="G21" s="3">
        <f>[5]守护神剑副本!$A$12*W21/M21/0.6</f>
        <v>22.732142857142858</v>
      </c>
      <c r="H21" s="3">
        <f t="shared" si="1"/>
        <v>120</v>
      </c>
      <c r="I21" s="3">
        <v>0</v>
      </c>
      <c r="J21" s="4">
        <f t="shared" si="2"/>
        <v>1</v>
      </c>
      <c r="K21" s="4">
        <v>1</v>
      </c>
      <c r="L21" s="4">
        <f t="shared" si="3"/>
        <v>2</v>
      </c>
      <c r="M21" s="3">
        <f>VLOOKUP(A21,[5]守护神剑副本!$A$22:$C$42,3,0)</f>
        <v>2</v>
      </c>
      <c r="N21" s="3">
        <v>2</v>
      </c>
      <c r="O21" s="3">
        <f>HLOOKUP(O$5,[1]非R能力!$B$8:$F$558,$C21+1,0)</f>
        <v>14327.039447833249</v>
      </c>
      <c r="P21" s="3">
        <f>HLOOKUP(P$5,[1]非R能力!$B$8:$F$558,$C21+1,0)</f>
        <v>3753.1377164259166</v>
      </c>
      <c r="Q21" s="3">
        <f>HLOOKUP(Q$5,[1]非R能力!$B$8:$F$558,$C21+1,0)</f>
        <v>2064.6859442579944</v>
      </c>
      <c r="R21" s="3">
        <f>HLOOKUP(R$5,[1]非R能力!$B$8:$F$558,$C21+1,0)</f>
        <v>689.07126232868495</v>
      </c>
      <c r="S21" s="3">
        <f>HLOOKUP(S$5,[1]非R能力!$B$8:$F$558,$C21+1,0)</f>
        <v>949.78732413055411</v>
      </c>
      <c r="T21" s="3">
        <f>INDEX([1]非R能力!$H$9:$H$558,D21)</f>
        <v>114.46456506321701</v>
      </c>
      <c r="U21" s="3">
        <f>IF(INDEX([1]非R能力!$FK$9:$FK$558,C21)=0,0,10)</f>
        <v>0</v>
      </c>
      <c r="V21" s="3">
        <f>IF(INDEX([1]非R能力!$FH$9:$FH$558,C21)=0,0,5000)</f>
        <v>0</v>
      </c>
      <c r="W21" s="3">
        <f>HLOOKUP(W$5,[2]人物技能基础!$O$3:$Q$553,$C21+1,0)</f>
        <v>3.637142857142857</v>
      </c>
      <c r="X21" s="3">
        <f>HLOOKUP(X$5,[2]人物技能基础!$O$3:$Q$553,$C21+1,0)</f>
        <v>2.0186428571428574</v>
      </c>
      <c r="Y21" s="3">
        <f>HLOOKUP(Y$5,[2]人物技能基础!$O$3:$Q$553,$C21+1,0)</f>
        <v>99.964285714285708</v>
      </c>
      <c r="Z21" s="3">
        <f t="shared" si="4"/>
        <v>141678</v>
      </c>
      <c r="AA21" s="3">
        <f t="shared" si="5"/>
        <v>2124</v>
      </c>
      <c r="AB21" s="3">
        <f t="shared" si="6"/>
        <v>0</v>
      </c>
      <c r="AC21" s="3">
        <f t="shared" si="7"/>
        <v>949</v>
      </c>
      <c r="AD21" s="3">
        <f t="shared" si="8"/>
        <v>689</v>
      </c>
    </row>
    <row r="22" spans="1:30" x14ac:dyDescent="0.15">
      <c r="A22" s="3">
        <f>[5]守护神剑副本!A138</f>
        <v>17</v>
      </c>
      <c r="B22" s="3" t="str">
        <f t="shared" si="0"/>
        <v>75级守护神剑17波小怪</v>
      </c>
      <c r="C22" s="3">
        <f>[5]守护神剑副本!B138</f>
        <v>75</v>
      </c>
      <c r="D22" s="3">
        <f>[5]守护神剑副本!C138</f>
        <v>95</v>
      </c>
      <c r="E22" s="3" t="s">
        <v>24</v>
      </c>
      <c r="F22" s="3" t="s">
        <v>26</v>
      </c>
      <c r="G22" s="3">
        <f>[5]守护神剑副本!$A$12*W22/M22/0.6</f>
        <v>22.732142857142858</v>
      </c>
      <c r="H22" s="3">
        <f t="shared" si="1"/>
        <v>120</v>
      </c>
      <c r="I22" s="3">
        <v>0</v>
      </c>
      <c r="J22" s="4">
        <f t="shared" si="2"/>
        <v>1</v>
      </c>
      <c r="K22" s="4">
        <v>1</v>
      </c>
      <c r="L22" s="4">
        <f t="shared" si="3"/>
        <v>2</v>
      </c>
      <c r="M22" s="3">
        <f>VLOOKUP(A22,[5]守护神剑副本!$A$22:$C$42,3,0)</f>
        <v>2</v>
      </c>
      <c r="N22" s="3">
        <v>2</v>
      </c>
      <c r="O22" s="3">
        <f>HLOOKUP(O$5,[1]非R能力!$B$8:$F$558,$C22+1,0)</f>
        <v>14327.039447833249</v>
      </c>
      <c r="P22" s="3">
        <f>HLOOKUP(P$5,[1]非R能力!$B$8:$F$558,$C22+1,0)</f>
        <v>3753.1377164259166</v>
      </c>
      <c r="Q22" s="3">
        <f>HLOOKUP(Q$5,[1]非R能力!$B$8:$F$558,$C22+1,0)</f>
        <v>2064.6859442579944</v>
      </c>
      <c r="R22" s="3">
        <f>HLOOKUP(R$5,[1]非R能力!$B$8:$F$558,$C22+1,0)</f>
        <v>689.07126232868495</v>
      </c>
      <c r="S22" s="3">
        <f>HLOOKUP(S$5,[1]非R能力!$B$8:$F$558,$C22+1,0)</f>
        <v>949.78732413055411</v>
      </c>
      <c r="T22" s="3">
        <f>INDEX([1]非R能力!$H$9:$H$558,D22)</f>
        <v>114.46456506321701</v>
      </c>
      <c r="U22" s="3">
        <f>IF(INDEX([1]非R能力!$FK$9:$FK$558,C22)=0,0,10)</f>
        <v>0</v>
      </c>
      <c r="V22" s="3">
        <f>IF(INDEX([1]非R能力!$FH$9:$FH$558,C22)=0,0,5000)</f>
        <v>0</v>
      </c>
      <c r="W22" s="3">
        <f>HLOOKUP(W$5,[2]人物技能基础!$O$3:$Q$553,$C22+1,0)</f>
        <v>3.637142857142857</v>
      </c>
      <c r="X22" s="3">
        <f>HLOOKUP(X$5,[2]人物技能基础!$O$3:$Q$553,$C22+1,0)</f>
        <v>2.0186428571428574</v>
      </c>
      <c r="Y22" s="3">
        <f>HLOOKUP(Y$5,[2]人物技能基础!$O$3:$Q$553,$C22+1,0)</f>
        <v>99.964285714285708</v>
      </c>
      <c r="Z22" s="3">
        <f t="shared" si="4"/>
        <v>141678</v>
      </c>
      <c r="AA22" s="3">
        <f t="shared" si="5"/>
        <v>2124</v>
      </c>
      <c r="AB22" s="3">
        <f t="shared" si="6"/>
        <v>0</v>
      </c>
      <c r="AC22" s="3">
        <f t="shared" si="7"/>
        <v>949</v>
      </c>
      <c r="AD22" s="3">
        <f t="shared" si="8"/>
        <v>689</v>
      </c>
    </row>
    <row r="23" spans="1:30" x14ac:dyDescent="0.15">
      <c r="A23" s="3">
        <f>[5]守护神剑副本!A139</f>
        <v>18</v>
      </c>
      <c r="B23" s="3" t="str">
        <f t="shared" si="0"/>
        <v>75级守护神剑18波小怪</v>
      </c>
      <c r="C23" s="3">
        <f>[5]守护神剑副本!B139</f>
        <v>75</v>
      </c>
      <c r="D23" s="3">
        <f>[5]守护神剑副本!C139</f>
        <v>95</v>
      </c>
      <c r="E23" s="3" t="s">
        <v>24</v>
      </c>
      <c r="F23" s="3" t="s">
        <v>26</v>
      </c>
      <c r="G23" s="3">
        <f>[5]守护神剑副本!$A$12*W23/M23/0.6</f>
        <v>22.732142857142858</v>
      </c>
      <c r="H23" s="3">
        <f t="shared" si="1"/>
        <v>120</v>
      </c>
      <c r="I23" s="3">
        <v>0</v>
      </c>
      <c r="J23" s="4">
        <f t="shared" si="2"/>
        <v>1</v>
      </c>
      <c r="K23" s="4">
        <v>1</v>
      </c>
      <c r="L23" s="4">
        <f t="shared" si="3"/>
        <v>2</v>
      </c>
      <c r="M23" s="3">
        <f>VLOOKUP(A23,[5]守护神剑副本!$A$22:$C$42,3,0)</f>
        <v>2</v>
      </c>
      <c r="N23" s="3">
        <v>2</v>
      </c>
      <c r="O23" s="3">
        <f>HLOOKUP(O$5,[1]非R能力!$B$8:$F$558,$C23+1,0)</f>
        <v>14327.039447833249</v>
      </c>
      <c r="P23" s="3">
        <f>HLOOKUP(P$5,[1]非R能力!$B$8:$F$558,$C23+1,0)</f>
        <v>3753.1377164259166</v>
      </c>
      <c r="Q23" s="3">
        <f>HLOOKUP(Q$5,[1]非R能力!$B$8:$F$558,$C23+1,0)</f>
        <v>2064.6859442579944</v>
      </c>
      <c r="R23" s="3">
        <f>HLOOKUP(R$5,[1]非R能力!$B$8:$F$558,$C23+1,0)</f>
        <v>689.07126232868495</v>
      </c>
      <c r="S23" s="3">
        <f>HLOOKUP(S$5,[1]非R能力!$B$8:$F$558,$C23+1,0)</f>
        <v>949.78732413055411</v>
      </c>
      <c r="T23" s="3">
        <f>INDEX([1]非R能力!$H$9:$H$558,D23)</f>
        <v>114.46456506321701</v>
      </c>
      <c r="U23" s="3">
        <f>IF(INDEX([1]非R能力!$FK$9:$FK$558,C23)=0,0,10)</f>
        <v>0</v>
      </c>
      <c r="V23" s="3">
        <f>IF(INDEX([1]非R能力!$FH$9:$FH$558,C23)=0,0,5000)</f>
        <v>0</v>
      </c>
      <c r="W23" s="3">
        <f>HLOOKUP(W$5,[2]人物技能基础!$O$3:$Q$553,$C23+1,0)</f>
        <v>3.637142857142857</v>
      </c>
      <c r="X23" s="3">
        <f>HLOOKUP(X$5,[2]人物技能基础!$O$3:$Q$553,$C23+1,0)</f>
        <v>2.0186428571428574</v>
      </c>
      <c r="Y23" s="3">
        <f>HLOOKUP(Y$5,[2]人物技能基础!$O$3:$Q$553,$C23+1,0)</f>
        <v>99.964285714285708</v>
      </c>
      <c r="Z23" s="3">
        <f t="shared" si="4"/>
        <v>141678</v>
      </c>
      <c r="AA23" s="3">
        <f t="shared" si="5"/>
        <v>2124</v>
      </c>
      <c r="AB23" s="3">
        <f t="shared" si="6"/>
        <v>0</v>
      </c>
      <c r="AC23" s="3">
        <f t="shared" si="7"/>
        <v>949</v>
      </c>
      <c r="AD23" s="3">
        <f t="shared" si="8"/>
        <v>689</v>
      </c>
    </row>
    <row r="24" spans="1:30" x14ac:dyDescent="0.15">
      <c r="A24" s="3">
        <f>[5]守护神剑副本!A140</f>
        <v>19</v>
      </c>
      <c r="B24" s="3" t="str">
        <f t="shared" si="0"/>
        <v>75级守护神剑19波小怪</v>
      </c>
      <c r="C24" s="3">
        <f>[5]守护神剑副本!B140</f>
        <v>75</v>
      </c>
      <c r="D24" s="3">
        <f>[5]守护神剑副本!C140</f>
        <v>95</v>
      </c>
      <c r="E24" s="3" t="s">
        <v>24</v>
      </c>
      <c r="F24" s="3" t="s">
        <v>26</v>
      </c>
      <c r="G24" s="3">
        <f>[5]守护神剑副本!$A$12*W24/M24/0.6</f>
        <v>22.732142857142858</v>
      </c>
      <c r="H24" s="3">
        <f t="shared" si="1"/>
        <v>120</v>
      </c>
      <c r="I24" s="3">
        <v>0</v>
      </c>
      <c r="J24" s="4">
        <f t="shared" si="2"/>
        <v>1</v>
      </c>
      <c r="K24" s="4">
        <v>1</v>
      </c>
      <c r="L24" s="4">
        <f t="shared" si="3"/>
        <v>2</v>
      </c>
      <c r="M24" s="3">
        <f>VLOOKUP(A24,[5]守护神剑副本!$A$22:$C$42,3,0)</f>
        <v>2</v>
      </c>
      <c r="N24" s="3">
        <v>2</v>
      </c>
      <c r="O24" s="3">
        <f>HLOOKUP(O$5,[1]非R能力!$B$8:$F$558,$C24+1,0)</f>
        <v>14327.039447833249</v>
      </c>
      <c r="P24" s="3">
        <f>HLOOKUP(P$5,[1]非R能力!$B$8:$F$558,$C24+1,0)</f>
        <v>3753.1377164259166</v>
      </c>
      <c r="Q24" s="3">
        <f>HLOOKUP(Q$5,[1]非R能力!$B$8:$F$558,$C24+1,0)</f>
        <v>2064.6859442579944</v>
      </c>
      <c r="R24" s="3">
        <f>HLOOKUP(R$5,[1]非R能力!$B$8:$F$558,$C24+1,0)</f>
        <v>689.07126232868495</v>
      </c>
      <c r="S24" s="3">
        <f>HLOOKUP(S$5,[1]非R能力!$B$8:$F$558,$C24+1,0)</f>
        <v>949.78732413055411</v>
      </c>
      <c r="T24" s="3">
        <f>INDEX([1]非R能力!$H$9:$H$558,D24)</f>
        <v>114.46456506321701</v>
      </c>
      <c r="U24" s="3">
        <f>IF(INDEX([1]非R能力!$FK$9:$FK$558,C24)=0,0,10)</f>
        <v>0</v>
      </c>
      <c r="V24" s="3">
        <f>IF(INDEX([1]非R能力!$FH$9:$FH$558,C24)=0,0,5000)</f>
        <v>0</v>
      </c>
      <c r="W24" s="3">
        <f>HLOOKUP(W$5,[2]人物技能基础!$O$3:$Q$553,$C24+1,0)</f>
        <v>3.637142857142857</v>
      </c>
      <c r="X24" s="3">
        <f>HLOOKUP(X$5,[2]人物技能基础!$O$3:$Q$553,$C24+1,0)</f>
        <v>2.0186428571428574</v>
      </c>
      <c r="Y24" s="3">
        <f>HLOOKUP(Y$5,[2]人物技能基础!$O$3:$Q$553,$C24+1,0)</f>
        <v>99.964285714285708</v>
      </c>
      <c r="Z24" s="3">
        <f t="shared" si="4"/>
        <v>141678</v>
      </c>
      <c r="AA24" s="3">
        <f t="shared" si="5"/>
        <v>2124</v>
      </c>
      <c r="AB24" s="3">
        <f t="shared" si="6"/>
        <v>0</v>
      </c>
      <c r="AC24" s="3">
        <f t="shared" si="7"/>
        <v>949</v>
      </c>
      <c r="AD24" s="3">
        <f t="shared" si="8"/>
        <v>689</v>
      </c>
    </row>
    <row r="25" spans="1:30" x14ac:dyDescent="0.15">
      <c r="A25" s="3">
        <f>[5]守护神剑副本!A141</f>
        <v>20</v>
      </c>
      <c r="B25" s="3" t="str">
        <f t="shared" si="0"/>
        <v>75级守护神剑20波boss</v>
      </c>
      <c r="C25" s="3">
        <f>[5]守护神剑副本!B141</f>
        <v>75</v>
      </c>
      <c r="D25" s="3">
        <f>[5]守护神剑副本!C141</f>
        <v>100</v>
      </c>
      <c r="E25" s="3" t="s">
        <v>93</v>
      </c>
      <c r="F25" s="3" t="s">
        <v>26</v>
      </c>
      <c r="G25" s="3">
        <f>[5]守护神剑副本!$A$12*W25/M25/0.6</f>
        <v>45.464285714285715</v>
      </c>
      <c r="H25" s="3">
        <f t="shared" si="1"/>
        <v>45.464285714285715</v>
      </c>
      <c r="I25" s="3">
        <v>0</v>
      </c>
      <c r="J25" s="4">
        <f t="shared" si="2"/>
        <v>0.7</v>
      </c>
      <c r="K25" s="4">
        <v>1</v>
      </c>
      <c r="L25" s="4">
        <f t="shared" si="3"/>
        <v>5</v>
      </c>
      <c r="M25" s="3">
        <f>VLOOKUP(A25,[5]守护神剑副本!$A$22:$C$42,3,0)</f>
        <v>1</v>
      </c>
      <c r="N25" s="3">
        <v>2</v>
      </c>
      <c r="O25" s="3">
        <f>HLOOKUP(O$5,[1]非R能力!$B$8:$F$558,$C25+1,0)</f>
        <v>14327.039447833249</v>
      </c>
      <c r="P25" s="3">
        <f>HLOOKUP(P$5,[1]非R能力!$B$8:$F$558,$C25+1,0)</f>
        <v>3753.1377164259166</v>
      </c>
      <c r="Q25" s="3">
        <f>HLOOKUP(Q$5,[1]非R能力!$B$8:$F$558,$C25+1,0)</f>
        <v>2064.6859442579944</v>
      </c>
      <c r="R25" s="3">
        <f>HLOOKUP(R$5,[1]非R能力!$B$8:$F$558,$C25+1,0)</f>
        <v>689.07126232868495</v>
      </c>
      <c r="S25" s="3">
        <f>HLOOKUP(S$5,[1]非R能力!$B$8:$F$558,$C25+1,0)</f>
        <v>949.78732413055411</v>
      </c>
      <c r="T25" s="3">
        <f>INDEX([1]非R能力!$H$9:$H$558,D25)</f>
        <v>114.46456506321701</v>
      </c>
      <c r="U25" s="3">
        <f>IF(INDEX([1]非R能力!$FK$9:$FK$558,C25)=0,0,10)</f>
        <v>0</v>
      </c>
      <c r="V25" s="3">
        <f>IF(INDEX([1]非R能力!$FH$9:$FH$558,C25)=0,0,5000)</f>
        <v>0</v>
      </c>
      <c r="W25" s="3">
        <f>HLOOKUP(W$5,[2]人物技能基础!$O$3:$Q$553,$C25+1,0)</f>
        <v>3.637142857142857</v>
      </c>
      <c r="X25" s="3">
        <f>HLOOKUP(X$5,[2]人物技能基础!$O$3:$Q$553,$C25+1,0)</f>
        <v>2.0186428571428574</v>
      </c>
      <c r="Y25" s="3">
        <f>HLOOKUP(Y$5,[2]人物技能基础!$O$3:$Q$553,$C25+1,0)</f>
        <v>99.964285714285708</v>
      </c>
      <c r="Z25" s="3">
        <f t="shared" si="4"/>
        <v>198350</v>
      </c>
      <c r="AA25" s="3">
        <f t="shared" si="5"/>
        <v>2127</v>
      </c>
      <c r="AB25" s="3">
        <f t="shared" si="6"/>
        <v>0</v>
      </c>
      <c r="AC25" s="3">
        <f t="shared" si="7"/>
        <v>949</v>
      </c>
      <c r="AD25" s="3">
        <f t="shared" si="8"/>
        <v>984</v>
      </c>
    </row>
    <row r="26" spans="1:30" x14ac:dyDescent="0.15">
      <c r="A26" s="3">
        <f>[5]守护神剑副本!A142</f>
        <v>1</v>
      </c>
      <c r="B26" s="3" t="str">
        <f t="shared" si="0"/>
        <v>150级守护神剑1波小怪</v>
      </c>
      <c r="C26" s="3">
        <f>[5]守护神剑副本!B142</f>
        <v>150</v>
      </c>
      <c r="D26" s="3">
        <f>[5]守护神剑副本!C142</f>
        <v>145</v>
      </c>
      <c r="E26" s="3" t="s">
        <v>24</v>
      </c>
      <c r="F26" s="3" t="s">
        <v>26</v>
      </c>
      <c r="G26" s="3">
        <f>[5]守护神剑副本!$A$12*W26/M26/0.6</f>
        <v>2.2732142857142859</v>
      </c>
      <c r="H26" s="3">
        <f t="shared" si="1"/>
        <v>120</v>
      </c>
      <c r="I26" s="3">
        <v>0</v>
      </c>
      <c r="J26" s="4">
        <f t="shared" si="2"/>
        <v>1</v>
      </c>
      <c r="K26" s="4">
        <v>1</v>
      </c>
      <c r="L26" s="4">
        <f t="shared" si="3"/>
        <v>2</v>
      </c>
      <c r="M26" s="3">
        <f>VLOOKUP(A26,[5]守护神剑副本!$A$22:$C$42,3,0)</f>
        <v>20</v>
      </c>
      <c r="N26" s="3">
        <v>2</v>
      </c>
      <c r="O26" s="3">
        <f>HLOOKUP(O$5,[1]非R能力!$B$8:$F$558,$C26+1,0)</f>
        <v>67988.499576821516</v>
      </c>
      <c r="P26" s="3">
        <f>HLOOKUP(P$5,[1]非R能力!$B$8:$F$558,$C26+1,0)</f>
        <v>16976.516464982211</v>
      </c>
      <c r="Q26" s="3">
        <f>HLOOKUP(Q$5,[1]非R能力!$B$8:$F$558,$C26+1,0)</f>
        <v>9393.373106521587</v>
      </c>
      <c r="R26" s="3">
        <f>HLOOKUP(R$5,[1]非R能力!$B$8:$F$558,$C26+1,0)</f>
        <v>2669.1466946892438</v>
      </c>
      <c r="S26" s="3">
        <f>HLOOKUP(S$5,[1]非R能力!$B$8:$F$558,$C26+1,0)</f>
        <v>3489.9945989547696</v>
      </c>
      <c r="T26" s="3">
        <f>INDEX([1]非R能力!$H$9:$H$558,D26)</f>
        <v>1603.5296973751629</v>
      </c>
      <c r="U26" s="3">
        <f>IF(INDEX([1]非R能力!$FK$9:$FK$558,C26)=0,0,10)</f>
        <v>10</v>
      </c>
      <c r="V26" s="3">
        <f>IF(INDEX([1]非R能力!$FH$9:$FH$558,C26)=0,0,5000)</f>
        <v>5000</v>
      </c>
      <c r="W26" s="3">
        <f>HLOOKUP(W$5,[2]人物技能基础!$O$3:$Q$553,$C26+1,0)</f>
        <v>3.637142857142857</v>
      </c>
      <c r="X26" s="3">
        <f>HLOOKUP(X$5,[2]人物技能基础!$O$3:$Q$553,$C26+1,0)</f>
        <v>2.0186428571428574</v>
      </c>
      <c r="Y26" s="3">
        <f>HLOOKUP(Y$5,[2]人物技能基础!$O$3:$Q$553,$C26+1,0)</f>
        <v>99.964285714285708</v>
      </c>
      <c r="Z26" s="3">
        <f t="shared" si="4"/>
        <v>65419</v>
      </c>
      <c r="AA26" s="3">
        <f t="shared" si="5"/>
        <v>9701</v>
      </c>
      <c r="AB26" s="3">
        <f t="shared" si="6"/>
        <v>0</v>
      </c>
      <c r="AC26" s="3">
        <f t="shared" si="7"/>
        <v>3489</v>
      </c>
      <c r="AD26" s="3">
        <f t="shared" si="8"/>
        <v>2669</v>
      </c>
    </row>
    <row r="27" spans="1:30" x14ac:dyDescent="0.15">
      <c r="A27" s="3">
        <f>[5]守护神剑副本!A143</f>
        <v>2</v>
      </c>
      <c r="B27" s="3" t="str">
        <f t="shared" si="0"/>
        <v>150级守护神剑2波小怪</v>
      </c>
      <c r="C27" s="3">
        <f>[5]守护神剑副本!B143</f>
        <v>150</v>
      </c>
      <c r="D27" s="3">
        <f>[5]守护神剑副本!C143</f>
        <v>145</v>
      </c>
      <c r="E27" s="3" t="s">
        <v>24</v>
      </c>
      <c r="F27" s="3" t="s">
        <v>26</v>
      </c>
      <c r="G27" s="3">
        <f>[5]守护神剑副本!$A$12*W27/M27/0.6</f>
        <v>2.2732142857142859</v>
      </c>
      <c r="H27" s="3">
        <f t="shared" si="1"/>
        <v>120</v>
      </c>
      <c r="I27" s="3">
        <v>0</v>
      </c>
      <c r="J27" s="4">
        <f t="shared" si="2"/>
        <v>1</v>
      </c>
      <c r="K27" s="4">
        <v>1</v>
      </c>
      <c r="L27" s="4">
        <f t="shared" si="3"/>
        <v>2</v>
      </c>
      <c r="M27" s="3">
        <f>VLOOKUP(A27,[5]守护神剑副本!$A$22:$C$42,3,0)</f>
        <v>20</v>
      </c>
      <c r="N27" s="3">
        <v>2</v>
      </c>
      <c r="O27" s="3">
        <f>HLOOKUP(O$5,[1]非R能力!$B$8:$F$558,$C27+1,0)</f>
        <v>67988.499576821516</v>
      </c>
      <c r="P27" s="3">
        <f>HLOOKUP(P$5,[1]非R能力!$B$8:$F$558,$C27+1,0)</f>
        <v>16976.516464982211</v>
      </c>
      <c r="Q27" s="3">
        <f>HLOOKUP(Q$5,[1]非R能力!$B$8:$F$558,$C27+1,0)</f>
        <v>9393.373106521587</v>
      </c>
      <c r="R27" s="3">
        <f>HLOOKUP(R$5,[1]非R能力!$B$8:$F$558,$C27+1,0)</f>
        <v>2669.1466946892438</v>
      </c>
      <c r="S27" s="3">
        <f>HLOOKUP(S$5,[1]非R能力!$B$8:$F$558,$C27+1,0)</f>
        <v>3489.9945989547696</v>
      </c>
      <c r="T27" s="3">
        <f>INDEX([1]非R能力!$H$9:$H$558,D27)</f>
        <v>1603.5296973751629</v>
      </c>
      <c r="U27" s="3">
        <f>IF(INDEX([1]非R能力!$FK$9:$FK$558,C27)=0,0,10)</f>
        <v>10</v>
      </c>
      <c r="V27" s="3">
        <f>IF(INDEX([1]非R能力!$FH$9:$FH$558,C27)=0,0,5000)</f>
        <v>5000</v>
      </c>
      <c r="W27" s="3">
        <f>HLOOKUP(W$5,[2]人物技能基础!$O$3:$Q$553,$C27+1,0)</f>
        <v>3.637142857142857</v>
      </c>
      <c r="X27" s="3">
        <f>HLOOKUP(X$5,[2]人物技能基础!$O$3:$Q$553,$C27+1,0)</f>
        <v>2.0186428571428574</v>
      </c>
      <c r="Y27" s="3">
        <f>HLOOKUP(Y$5,[2]人物技能基础!$O$3:$Q$553,$C27+1,0)</f>
        <v>99.964285714285708</v>
      </c>
      <c r="Z27" s="3">
        <f t="shared" si="4"/>
        <v>65419</v>
      </c>
      <c r="AA27" s="3">
        <f t="shared" si="5"/>
        <v>9701</v>
      </c>
      <c r="AB27" s="3">
        <f t="shared" si="6"/>
        <v>0</v>
      </c>
      <c r="AC27" s="3">
        <f t="shared" si="7"/>
        <v>3489</v>
      </c>
      <c r="AD27" s="3">
        <f t="shared" si="8"/>
        <v>2669</v>
      </c>
    </row>
    <row r="28" spans="1:30" x14ac:dyDescent="0.15">
      <c r="A28" s="3">
        <f>[5]守护神剑副本!A144</f>
        <v>3</v>
      </c>
      <c r="B28" s="3" t="str">
        <f t="shared" si="0"/>
        <v>150级守护神剑3波小怪</v>
      </c>
      <c r="C28" s="3">
        <f>[5]守护神剑副本!B144</f>
        <v>150</v>
      </c>
      <c r="D28" s="3">
        <f>[5]守护神剑副本!C144</f>
        <v>145</v>
      </c>
      <c r="E28" s="3" t="s">
        <v>24</v>
      </c>
      <c r="F28" s="3" t="s">
        <v>26</v>
      </c>
      <c r="G28" s="3">
        <f>[5]守护神剑副本!$A$12*W28/M28/0.6</f>
        <v>2.5257936507936507</v>
      </c>
      <c r="H28" s="3">
        <f t="shared" si="1"/>
        <v>120</v>
      </c>
      <c r="I28" s="3">
        <v>0</v>
      </c>
      <c r="J28" s="4">
        <f t="shared" si="2"/>
        <v>1</v>
      </c>
      <c r="K28" s="4">
        <v>1</v>
      </c>
      <c r="L28" s="4">
        <f t="shared" si="3"/>
        <v>2</v>
      </c>
      <c r="M28" s="3">
        <f>VLOOKUP(A28,[5]守护神剑副本!$A$22:$C$42,3,0)</f>
        <v>18</v>
      </c>
      <c r="N28" s="3">
        <v>2</v>
      </c>
      <c r="O28" s="3">
        <f>HLOOKUP(O$5,[1]非R能力!$B$8:$F$558,$C28+1,0)</f>
        <v>67988.499576821516</v>
      </c>
      <c r="P28" s="3">
        <f>HLOOKUP(P$5,[1]非R能力!$B$8:$F$558,$C28+1,0)</f>
        <v>16976.516464982211</v>
      </c>
      <c r="Q28" s="3">
        <f>HLOOKUP(Q$5,[1]非R能力!$B$8:$F$558,$C28+1,0)</f>
        <v>9393.373106521587</v>
      </c>
      <c r="R28" s="3">
        <f>HLOOKUP(R$5,[1]非R能力!$B$8:$F$558,$C28+1,0)</f>
        <v>2669.1466946892438</v>
      </c>
      <c r="S28" s="3">
        <f>HLOOKUP(S$5,[1]非R能力!$B$8:$F$558,$C28+1,0)</f>
        <v>3489.9945989547696</v>
      </c>
      <c r="T28" s="3">
        <f>INDEX([1]非R能力!$H$9:$H$558,D28)</f>
        <v>1603.5296973751629</v>
      </c>
      <c r="U28" s="3">
        <f>IF(INDEX([1]非R能力!$FK$9:$FK$558,C28)=0,0,10)</f>
        <v>10</v>
      </c>
      <c r="V28" s="3">
        <f>IF(INDEX([1]非R能力!$FH$9:$FH$558,C28)=0,0,5000)</f>
        <v>5000</v>
      </c>
      <c r="W28" s="3">
        <f>HLOOKUP(W$5,[2]人物技能基础!$O$3:$Q$553,$C28+1,0)</f>
        <v>3.637142857142857</v>
      </c>
      <c r="X28" s="3">
        <f>HLOOKUP(X$5,[2]人物技能基础!$O$3:$Q$553,$C28+1,0)</f>
        <v>2.0186428571428574</v>
      </c>
      <c r="Y28" s="3">
        <f>HLOOKUP(Y$5,[2]人物技能基础!$O$3:$Q$553,$C28+1,0)</f>
        <v>99.964285714285708</v>
      </c>
      <c r="Z28" s="3">
        <f t="shared" si="4"/>
        <v>72688</v>
      </c>
      <c r="AA28" s="3">
        <f t="shared" si="5"/>
        <v>9704</v>
      </c>
      <c r="AB28" s="3">
        <f t="shared" si="6"/>
        <v>0</v>
      </c>
      <c r="AC28" s="3">
        <f t="shared" si="7"/>
        <v>3489</v>
      </c>
      <c r="AD28" s="3">
        <f t="shared" si="8"/>
        <v>2669</v>
      </c>
    </row>
    <row r="29" spans="1:30" x14ac:dyDescent="0.15">
      <c r="A29" s="3">
        <f>[5]守护神剑副本!A145</f>
        <v>4</v>
      </c>
      <c r="B29" s="3" t="str">
        <f t="shared" si="0"/>
        <v>150级守护神剑4波小怪</v>
      </c>
      <c r="C29" s="3">
        <f>[5]守护神剑副本!B145</f>
        <v>150</v>
      </c>
      <c r="D29" s="3">
        <f>[5]守护神剑副本!C145</f>
        <v>145</v>
      </c>
      <c r="E29" s="3" t="s">
        <v>24</v>
      </c>
      <c r="F29" s="3" t="s">
        <v>26</v>
      </c>
      <c r="G29" s="3">
        <f>[5]守护神剑副本!$A$12*W29/M29/0.6</f>
        <v>2.5257936507936507</v>
      </c>
      <c r="H29" s="3">
        <f t="shared" si="1"/>
        <v>120</v>
      </c>
      <c r="I29" s="3">
        <v>0</v>
      </c>
      <c r="J29" s="4">
        <f t="shared" si="2"/>
        <v>1</v>
      </c>
      <c r="K29" s="4">
        <v>1</v>
      </c>
      <c r="L29" s="4">
        <f t="shared" si="3"/>
        <v>2</v>
      </c>
      <c r="M29" s="3">
        <f>VLOOKUP(A29,[5]守护神剑副本!$A$22:$C$42,3,0)</f>
        <v>18</v>
      </c>
      <c r="N29" s="3">
        <v>2</v>
      </c>
      <c r="O29" s="3">
        <f>HLOOKUP(O$5,[1]非R能力!$B$8:$F$558,$C29+1,0)</f>
        <v>67988.499576821516</v>
      </c>
      <c r="P29" s="3">
        <f>HLOOKUP(P$5,[1]非R能力!$B$8:$F$558,$C29+1,0)</f>
        <v>16976.516464982211</v>
      </c>
      <c r="Q29" s="3">
        <f>HLOOKUP(Q$5,[1]非R能力!$B$8:$F$558,$C29+1,0)</f>
        <v>9393.373106521587</v>
      </c>
      <c r="R29" s="3">
        <f>HLOOKUP(R$5,[1]非R能力!$B$8:$F$558,$C29+1,0)</f>
        <v>2669.1466946892438</v>
      </c>
      <c r="S29" s="3">
        <f>HLOOKUP(S$5,[1]非R能力!$B$8:$F$558,$C29+1,0)</f>
        <v>3489.9945989547696</v>
      </c>
      <c r="T29" s="3">
        <f>INDEX([1]非R能力!$H$9:$H$558,D29)</f>
        <v>1603.5296973751629</v>
      </c>
      <c r="U29" s="3">
        <f>IF(INDEX([1]非R能力!$FK$9:$FK$558,C29)=0,0,10)</f>
        <v>10</v>
      </c>
      <c r="V29" s="3">
        <f>IF(INDEX([1]非R能力!$FH$9:$FH$558,C29)=0,0,5000)</f>
        <v>5000</v>
      </c>
      <c r="W29" s="3">
        <f>HLOOKUP(W$5,[2]人物技能基础!$O$3:$Q$553,$C29+1,0)</f>
        <v>3.637142857142857</v>
      </c>
      <c r="X29" s="3">
        <f>HLOOKUP(X$5,[2]人物技能基础!$O$3:$Q$553,$C29+1,0)</f>
        <v>2.0186428571428574</v>
      </c>
      <c r="Y29" s="3">
        <f>HLOOKUP(Y$5,[2]人物技能基础!$O$3:$Q$553,$C29+1,0)</f>
        <v>99.964285714285708</v>
      </c>
      <c r="Z29" s="3">
        <f t="shared" si="4"/>
        <v>72688</v>
      </c>
      <c r="AA29" s="3">
        <f t="shared" si="5"/>
        <v>9704</v>
      </c>
      <c r="AB29" s="3">
        <f t="shared" si="6"/>
        <v>0</v>
      </c>
      <c r="AC29" s="3">
        <f t="shared" si="7"/>
        <v>3489</v>
      </c>
      <c r="AD29" s="3">
        <f t="shared" si="8"/>
        <v>2669</v>
      </c>
    </row>
    <row r="30" spans="1:30" x14ac:dyDescent="0.15">
      <c r="A30" s="3">
        <f>[5]守护神剑副本!A146</f>
        <v>5</v>
      </c>
      <c r="B30" s="3" t="str">
        <f t="shared" si="0"/>
        <v>150级守护神剑5波boss</v>
      </c>
      <c r="C30" s="3">
        <f>[5]守护神剑副本!B146</f>
        <v>150</v>
      </c>
      <c r="D30" s="3">
        <f>[5]守护神剑副本!C146</f>
        <v>145</v>
      </c>
      <c r="E30" s="3" t="s">
        <v>93</v>
      </c>
      <c r="F30" s="3" t="s">
        <v>26</v>
      </c>
      <c r="G30" s="3">
        <f>[5]守护神剑副本!$A$12*W30/M30/0.6</f>
        <v>45.464285714285715</v>
      </c>
      <c r="H30" s="3">
        <f t="shared" si="1"/>
        <v>45.464285714285715</v>
      </c>
      <c r="I30" s="3">
        <v>0</v>
      </c>
      <c r="J30" s="4">
        <f t="shared" si="2"/>
        <v>0.7</v>
      </c>
      <c r="K30" s="4">
        <v>1</v>
      </c>
      <c r="L30" s="4">
        <f t="shared" si="3"/>
        <v>5</v>
      </c>
      <c r="M30" s="3">
        <f>VLOOKUP(A30,[5]守护神剑副本!$A$22:$C$42,3,0)</f>
        <v>1</v>
      </c>
      <c r="N30" s="3">
        <v>2</v>
      </c>
      <c r="O30" s="3">
        <f>HLOOKUP(O$5,[1]非R能力!$B$8:$F$558,$C30+1,0)</f>
        <v>67988.499576821516</v>
      </c>
      <c r="P30" s="3">
        <f>HLOOKUP(P$5,[1]非R能力!$B$8:$F$558,$C30+1,0)</f>
        <v>16976.516464982211</v>
      </c>
      <c r="Q30" s="3">
        <f>HLOOKUP(Q$5,[1]非R能力!$B$8:$F$558,$C30+1,0)</f>
        <v>9393.373106521587</v>
      </c>
      <c r="R30" s="3">
        <f>HLOOKUP(R$5,[1]非R能力!$B$8:$F$558,$C30+1,0)</f>
        <v>2669.1466946892438</v>
      </c>
      <c r="S30" s="3">
        <f>HLOOKUP(S$5,[1]非R能力!$B$8:$F$558,$C30+1,0)</f>
        <v>3489.9945989547696</v>
      </c>
      <c r="T30" s="3">
        <f>INDEX([1]非R能力!$H$9:$H$558,D30)</f>
        <v>1603.5296973751629</v>
      </c>
      <c r="U30" s="3">
        <f>IF(INDEX([1]非R能力!$FK$9:$FK$558,C30)=0,0,10)</f>
        <v>10</v>
      </c>
      <c r="V30" s="3">
        <f>IF(INDEX([1]非R能力!$FH$9:$FH$558,C30)=0,0,5000)</f>
        <v>5000</v>
      </c>
      <c r="W30" s="3">
        <f>HLOOKUP(W$5,[2]人物技能基础!$O$3:$Q$553,$C30+1,0)</f>
        <v>3.637142857142857</v>
      </c>
      <c r="X30" s="3">
        <f>HLOOKUP(X$5,[2]人物技能基础!$O$3:$Q$553,$C30+1,0)</f>
        <v>2.0186428571428574</v>
      </c>
      <c r="Y30" s="3">
        <f>HLOOKUP(Y$5,[2]人物技能基础!$O$3:$Q$553,$C30+1,0)</f>
        <v>99.964285714285708</v>
      </c>
      <c r="Z30" s="3">
        <f t="shared" si="4"/>
        <v>915873</v>
      </c>
      <c r="AA30" s="3">
        <f t="shared" si="5"/>
        <v>9892</v>
      </c>
      <c r="AB30" s="3">
        <f t="shared" si="6"/>
        <v>0</v>
      </c>
      <c r="AC30" s="3">
        <f t="shared" si="7"/>
        <v>3489</v>
      </c>
      <c r="AD30" s="3">
        <f t="shared" si="8"/>
        <v>3813</v>
      </c>
    </row>
    <row r="31" spans="1:30" x14ac:dyDescent="0.15">
      <c r="A31" s="3">
        <f>[5]守护神剑副本!A147</f>
        <v>6</v>
      </c>
      <c r="B31" s="3" t="str">
        <f t="shared" si="0"/>
        <v>150级守护神剑6波小怪</v>
      </c>
      <c r="C31" s="3">
        <f>[5]守护神剑副本!B147</f>
        <v>150</v>
      </c>
      <c r="D31" s="3">
        <f>[5]守护神剑副本!C147</f>
        <v>145</v>
      </c>
      <c r="E31" s="3" t="s">
        <v>24</v>
      </c>
      <c r="F31" s="3" t="s">
        <v>26</v>
      </c>
      <c r="G31" s="3">
        <f>[5]守护神剑副本!$A$12*W31/M31/0.6</f>
        <v>2.8415178571428572</v>
      </c>
      <c r="H31" s="3">
        <f t="shared" si="1"/>
        <v>120</v>
      </c>
      <c r="I31" s="3">
        <v>0</v>
      </c>
      <c r="J31" s="4">
        <f t="shared" si="2"/>
        <v>1</v>
      </c>
      <c r="K31" s="4">
        <v>1</v>
      </c>
      <c r="L31" s="4">
        <f t="shared" si="3"/>
        <v>2</v>
      </c>
      <c r="M31" s="3">
        <f>VLOOKUP(A31,[5]守护神剑副本!$A$22:$C$42,3,0)</f>
        <v>16</v>
      </c>
      <c r="N31" s="3">
        <v>2</v>
      </c>
      <c r="O31" s="3">
        <f>HLOOKUP(O$5,[1]非R能力!$B$8:$F$558,$C31+1,0)</f>
        <v>67988.499576821516</v>
      </c>
      <c r="P31" s="3">
        <f>HLOOKUP(P$5,[1]非R能力!$B$8:$F$558,$C31+1,0)</f>
        <v>16976.516464982211</v>
      </c>
      <c r="Q31" s="3">
        <f>HLOOKUP(Q$5,[1]非R能力!$B$8:$F$558,$C31+1,0)</f>
        <v>9393.373106521587</v>
      </c>
      <c r="R31" s="3">
        <f>HLOOKUP(R$5,[1]非R能力!$B$8:$F$558,$C31+1,0)</f>
        <v>2669.1466946892438</v>
      </c>
      <c r="S31" s="3">
        <f>HLOOKUP(S$5,[1]非R能力!$B$8:$F$558,$C31+1,0)</f>
        <v>3489.9945989547696</v>
      </c>
      <c r="T31" s="3">
        <f>INDEX([1]非R能力!$H$9:$H$558,D31)</f>
        <v>1603.5296973751629</v>
      </c>
      <c r="U31" s="3">
        <f>IF(INDEX([1]非R能力!$FK$9:$FK$558,C31)=0,0,10)</f>
        <v>10</v>
      </c>
      <c r="V31" s="3">
        <f>IF(INDEX([1]非R能力!$FH$9:$FH$558,C31)=0,0,5000)</f>
        <v>5000</v>
      </c>
      <c r="W31" s="3">
        <f>HLOOKUP(W$5,[2]人物技能基础!$O$3:$Q$553,$C31+1,0)</f>
        <v>3.637142857142857</v>
      </c>
      <c r="X31" s="3">
        <f>HLOOKUP(X$5,[2]人物技能基础!$O$3:$Q$553,$C31+1,0)</f>
        <v>2.0186428571428574</v>
      </c>
      <c r="Y31" s="3">
        <f>HLOOKUP(Y$5,[2]人物技能基础!$O$3:$Q$553,$C31+1,0)</f>
        <v>99.964285714285708</v>
      </c>
      <c r="Z31" s="3">
        <f t="shared" si="4"/>
        <v>81774</v>
      </c>
      <c r="AA31" s="3">
        <f t="shared" si="5"/>
        <v>9707</v>
      </c>
      <c r="AB31" s="3">
        <f t="shared" si="6"/>
        <v>0</v>
      </c>
      <c r="AC31" s="3">
        <f t="shared" si="7"/>
        <v>3489</v>
      </c>
      <c r="AD31" s="3">
        <f t="shared" si="8"/>
        <v>2669</v>
      </c>
    </row>
    <row r="32" spans="1:30" x14ac:dyDescent="0.15">
      <c r="A32" s="3">
        <f>[5]守护神剑副本!A148</f>
        <v>7</v>
      </c>
      <c r="B32" s="3" t="str">
        <f t="shared" si="0"/>
        <v>150级守护神剑7波小怪</v>
      </c>
      <c r="C32" s="3">
        <f>[5]守护神剑副本!B148</f>
        <v>150</v>
      </c>
      <c r="D32" s="3">
        <f>[5]守护神剑副本!C148</f>
        <v>145</v>
      </c>
      <c r="E32" s="3" t="s">
        <v>24</v>
      </c>
      <c r="F32" s="3" t="s">
        <v>26</v>
      </c>
      <c r="G32" s="3">
        <f>[5]守护神剑副本!$A$12*W32/M32/0.6</f>
        <v>3.2474489795918369</v>
      </c>
      <c r="H32" s="3">
        <f t="shared" si="1"/>
        <v>120</v>
      </c>
      <c r="I32" s="3">
        <v>0</v>
      </c>
      <c r="J32" s="4">
        <f t="shared" si="2"/>
        <v>1</v>
      </c>
      <c r="K32" s="4">
        <v>1</v>
      </c>
      <c r="L32" s="4">
        <f t="shared" si="3"/>
        <v>2</v>
      </c>
      <c r="M32" s="3">
        <f>VLOOKUP(A32,[5]守护神剑副本!$A$22:$C$42,3,0)</f>
        <v>14</v>
      </c>
      <c r="N32" s="3">
        <v>2</v>
      </c>
      <c r="O32" s="3">
        <f>HLOOKUP(O$5,[1]非R能力!$B$8:$F$558,$C32+1,0)</f>
        <v>67988.499576821516</v>
      </c>
      <c r="P32" s="3">
        <f>HLOOKUP(P$5,[1]非R能力!$B$8:$F$558,$C32+1,0)</f>
        <v>16976.516464982211</v>
      </c>
      <c r="Q32" s="3">
        <f>HLOOKUP(Q$5,[1]非R能力!$B$8:$F$558,$C32+1,0)</f>
        <v>9393.373106521587</v>
      </c>
      <c r="R32" s="3">
        <f>HLOOKUP(R$5,[1]非R能力!$B$8:$F$558,$C32+1,0)</f>
        <v>2669.1466946892438</v>
      </c>
      <c r="S32" s="3">
        <f>HLOOKUP(S$5,[1]非R能力!$B$8:$F$558,$C32+1,0)</f>
        <v>3489.9945989547696</v>
      </c>
      <c r="T32" s="3">
        <f>INDEX([1]非R能力!$H$9:$H$558,D32)</f>
        <v>1603.5296973751629</v>
      </c>
      <c r="U32" s="3">
        <f>IF(INDEX([1]非R能力!$FK$9:$FK$558,C32)=0,0,10)</f>
        <v>10</v>
      </c>
      <c r="V32" s="3">
        <f>IF(INDEX([1]非R能力!$FH$9:$FH$558,C32)=0,0,5000)</f>
        <v>5000</v>
      </c>
      <c r="W32" s="3">
        <f>HLOOKUP(W$5,[2]人物技能基础!$O$3:$Q$553,$C32+1,0)</f>
        <v>3.637142857142857</v>
      </c>
      <c r="X32" s="3">
        <f>HLOOKUP(X$5,[2]人物技能基础!$O$3:$Q$553,$C32+1,0)</f>
        <v>2.0186428571428574</v>
      </c>
      <c r="Y32" s="3">
        <f>HLOOKUP(Y$5,[2]人物技能基础!$O$3:$Q$553,$C32+1,0)</f>
        <v>99.964285714285708</v>
      </c>
      <c r="Z32" s="3">
        <f t="shared" si="4"/>
        <v>93456</v>
      </c>
      <c r="AA32" s="3">
        <f t="shared" si="5"/>
        <v>9712</v>
      </c>
      <c r="AB32" s="3">
        <f t="shared" si="6"/>
        <v>0</v>
      </c>
      <c r="AC32" s="3">
        <f t="shared" si="7"/>
        <v>3489</v>
      </c>
      <c r="AD32" s="3">
        <f t="shared" si="8"/>
        <v>2669</v>
      </c>
    </row>
    <row r="33" spans="1:30" x14ac:dyDescent="0.15">
      <c r="A33" s="3">
        <f>[5]守护神剑副本!A149</f>
        <v>8</v>
      </c>
      <c r="B33" s="3" t="str">
        <f t="shared" si="0"/>
        <v>150级守护神剑8波小怪</v>
      </c>
      <c r="C33" s="3">
        <f>[5]守护神剑副本!B149</f>
        <v>150</v>
      </c>
      <c r="D33" s="3">
        <f>[5]守护神剑副本!C149</f>
        <v>145</v>
      </c>
      <c r="E33" s="3" t="s">
        <v>24</v>
      </c>
      <c r="F33" s="3" t="s">
        <v>26</v>
      </c>
      <c r="G33" s="3">
        <f>[5]守护神剑副本!$A$12*W33/M33/0.6</f>
        <v>3.2474489795918369</v>
      </c>
      <c r="H33" s="3">
        <f t="shared" si="1"/>
        <v>120</v>
      </c>
      <c r="I33" s="3">
        <v>0</v>
      </c>
      <c r="J33" s="4">
        <f t="shared" si="2"/>
        <v>1</v>
      </c>
      <c r="K33" s="4">
        <v>1</v>
      </c>
      <c r="L33" s="4">
        <f t="shared" si="3"/>
        <v>2</v>
      </c>
      <c r="M33" s="3">
        <f>VLOOKUP(A33,[5]守护神剑副本!$A$22:$C$42,3,0)</f>
        <v>14</v>
      </c>
      <c r="N33" s="3">
        <v>2</v>
      </c>
      <c r="O33" s="3">
        <f>HLOOKUP(O$5,[1]非R能力!$B$8:$F$558,$C33+1,0)</f>
        <v>67988.499576821516</v>
      </c>
      <c r="P33" s="3">
        <f>HLOOKUP(P$5,[1]非R能力!$B$8:$F$558,$C33+1,0)</f>
        <v>16976.516464982211</v>
      </c>
      <c r="Q33" s="3">
        <f>HLOOKUP(Q$5,[1]非R能力!$B$8:$F$558,$C33+1,0)</f>
        <v>9393.373106521587</v>
      </c>
      <c r="R33" s="3">
        <f>HLOOKUP(R$5,[1]非R能力!$B$8:$F$558,$C33+1,0)</f>
        <v>2669.1466946892438</v>
      </c>
      <c r="S33" s="3">
        <f>HLOOKUP(S$5,[1]非R能力!$B$8:$F$558,$C33+1,0)</f>
        <v>3489.9945989547696</v>
      </c>
      <c r="T33" s="3">
        <f>INDEX([1]非R能力!$H$9:$H$558,D33)</f>
        <v>1603.5296973751629</v>
      </c>
      <c r="U33" s="3">
        <f>IF(INDEX([1]非R能力!$FK$9:$FK$558,C33)=0,0,10)</f>
        <v>10</v>
      </c>
      <c r="V33" s="3">
        <f>IF(INDEX([1]非R能力!$FH$9:$FH$558,C33)=0,0,5000)</f>
        <v>5000</v>
      </c>
      <c r="W33" s="3">
        <f>HLOOKUP(W$5,[2]人物技能基础!$O$3:$Q$553,$C33+1,0)</f>
        <v>3.637142857142857</v>
      </c>
      <c r="X33" s="3">
        <f>HLOOKUP(X$5,[2]人物技能基础!$O$3:$Q$553,$C33+1,0)</f>
        <v>2.0186428571428574</v>
      </c>
      <c r="Y33" s="3">
        <f>HLOOKUP(Y$5,[2]人物技能基础!$O$3:$Q$553,$C33+1,0)</f>
        <v>99.964285714285708</v>
      </c>
      <c r="Z33" s="3">
        <f t="shared" si="4"/>
        <v>93456</v>
      </c>
      <c r="AA33" s="3">
        <f t="shared" si="5"/>
        <v>9712</v>
      </c>
      <c r="AB33" s="3">
        <f t="shared" si="6"/>
        <v>0</v>
      </c>
      <c r="AC33" s="3">
        <f t="shared" si="7"/>
        <v>3489</v>
      </c>
      <c r="AD33" s="3">
        <f t="shared" si="8"/>
        <v>2669</v>
      </c>
    </row>
    <row r="34" spans="1:30" x14ac:dyDescent="0.15">
      <c r="A34" s="3">
        <f>[5]守护神剑副本!A150</f>
        <v>9</v>
      </c>
      <c r="B34" s="3" t="str">
        <f t="shared" si="0"/>
        <v>150级守护神剑9波小怪</v>
      </c>
      <c r="C34" s="3">
        <f>[5]守护神剑副本!B150</f>
        <v>150</v>
      </c>
      <c r="D34" s="3">
        <f>[5]守护神剑副本!C150</f>
        <v>145</v>
      </c>
      <c r="E34" s="3" t="s">
        <v>24</v>
      </c>
      <c r="F34" s="3" t="s">
        <v>26</v>
      </c>
      <c r="G34" s="3">
        <f>[5]守护神剑副本!$A$12*W34/M34/0.6</f>
        <v>3.7886904761904767</v>
      </c>
      <c r="H34" s="3">
        <f t="shared" si="1"/>
        <v>120</v>
      </c>
      <c r="I34" s="3">
        <v>0</v>
      </c>
      <c r="J34" s="4">
        <f t="shared" si="2"/>
        <v>1</v>
      </c>
      <c r="K34" s="4">
        <v>1</v>
      </c>
      <c r="L34" s="4">
        <f t="shared" si="3"/>
        <v>2</v>
      </c>
      <c r="M34" s="3">
        <f>VLOOKUP(A34,[5]守护神剑副本!$A$22:$C$42,3,0)</f>
        <v>12</v>
      </c>
      <c r="N34" s="3">
        <v>2</v>
      </c>
      <c r="O34" s="3">
        <f>HLOOKUP(O$5,[1]非R能力!$B$8:$F$558,$C34+1,0)</f>
        <v>67988.499576821516</v>
      </c>
      <c r="P34" s="3">
        <f>HLOOKUP(P$5,[1]非R能力!$B$8:$F$558,$C34+1,0)</f>
        <v>16976.516464982211</v>
      </c>
      <c r="Q34" s="3">
        <f>HLOOKUP(Q$5,[1]非R能力!$B$8:$F$558,$C34+1,0)</f>
        <v>9393.373106521587</v>
      </c>
      <c r="R34" s="3">
        <f>HLOOKUP(R$5,[1]非R能力!$B$8:$F$558,$C34+1,0)</f>
        <v>2669.1466946892438</v>
      </c>
      <c r="S34" s="3">
        <f>HLOOKUP(S$5,[1]非R能力!$B$8:$F$558,$C34+1,0)</f>
        <v>3489.9945989547696</v>
      </c>
      <c r="T34" s="3">
        <f>INDEX([1]非R能力!$H$9:$H$558,D34)</f>
        <v>1603.5296973751629</v>
      </c>
      <c r="U34" s="3">
        <f>IF(INDEX([1]非R能力!$FK$9:$FK$558,C34)=0,0,10)</f>
        <v>10</v>
      </c>
      <c r="V34" s="3">
        <f>IF(INDEX([1]非R能力!$FH$9:$FH$558,C34)=0,0,5000)</f>
        <v>5000</v>
      </c>
      <c r="W34" s="3">
        <f>HLOOKUP(W$5,[2]人物技能基础!$O$3:$Q$553,$C34+1,0)</f>
        <v>3.637142857142857</v>
      </c>
      <c r="X34" s="3">
        <f>HLOOKUP(X$5,[2]人物技能基础!$O$3:$Q$553,$C34+1,0)</f>
        <v>2.0186428571428574</v>
      </c>
      <c r="Y34" s="3">
        <f>HLOOKUP(Y$5,[2]人物技能基础!$O$3:$Q$553,$C34+1,0)</f>
        <v>99.964285714285708</v>
      </c>
      <c r="Z34" s="3">
        <f t="shared" si="4"/>
        <v>109032</v>
      </c>
      <c r="AA34" s="3">
        <f t="shared" si="5"/>
        <v>9718</v>
      </c>
      <c r="AB34" s="3">
        <f t="shared" si="6"/>
        <v>0</v>
      </c>
      <c r="AC34" s="3">
        <f t="shared" si="7"/>
        <v>3489</v>
      </c>
      <c r="AD34" s="3">
        <f t="shared" si="8"/>
        <v>2669</v>
      </c>
    </row>
    <row r="35" spans="1:30" x14ac:dyDescent="0.15">
      <c r="A35" s="3">
        <f>[5]守护神剑副本!A151</f>
        <v>10</v>
      </c>
      <c r="B35" s="3" t="str">
        <f t="shared" si="0"/>
        <v>150级守护神剑10波boss</v>
      </c>
      <c r="C35" s="3">
        <f>[5]守护神剑副本!B151</f>
        <v>150</v>
      </c>
      <c r="D35" s="3">
        <f>[5]守护神剑副本!C151</f>
        <v>150</v>
      </c>
      <c r="E35" s="3" t="s">
        <v>93</v>
      </c>
      <c r="F35" s="3" t="s">
        <v>26</v>
      </c>
      <c r="G35" s="3">
        <f>[5]守护神剑副本!$A$12*W35/M35/0.6</f>
        <v>45.464285714285715</v>
      </c>
      <c r="H35" s="3">
        <f t="shared" si="1"/>
        <v>45.464285714285715</v>
      </c>
      <c r="I35" s="3">
        <v>0</v>
      </c>
      <c r="J35" s="4">
        <f t="shared" si="2"/>
        <v>0.7</v>
      </c>
      <c r="K35" s="4">
        <v>1</v>
      </c>
      <c r="L35" s="4">
        <f t="shared" si="3"/>
        <v>5</v>
      </c>
      <c r="M35" s="3">
        <f>VLOOKUP(A35,[5]守护神剑副本!$A$22:$C$42,3,0)</f>
        <v>1</v>
      </c>
      <c r="N35" s="3">
        <v>2</v>
      </c>
      <c r="O35" s="3">
        <f>HLOOKUP(O$5,[1]非R能力!$B$8:$F$558,$C35+1,0)</f>
        <v>67988.499576821516</v>
      </c>
      <c r="P35" s="3">
        <f>HLOOKUP(P$5,[1]非R能力!$B$8:$F$558,$C35+1,0)</f>
        <v>16976.516464982211</v>
      </c>
      <c r="Q35" s="3">
        <f>HLOOKUP(Q$5,[1]非R能力!$B$8:$F$558,$C35+1,0)</f>
        <v>9393.373106521587</v>
      </c>
      <c r="R35" s="3">
        <f>HLOOKUP(R$5,[1]非R能力!$B$8:$F$558,$C35+1,0)</f>
        <v>2669.1466946892438</v>
      </c>
      <c r="S35" s="3">
        <f>HLOOKUP(S$5,[1]非R能力!$B$8:$F$558,$C35+1,0)</f>
        <v>3489.9945989547696</v>
      </c>
      <c r="T35" s="3">
        <f>INDEX([1]非R能力!$H$9:$H$558,D35)</f>
        <v>1997.1478221968011</v>
      </c>
      <c r="U35" s="3">
        <f>IF(INDEX([1]非R能力!$FK$9:$FK$558,C35)=0,0,10)</f>
        <v>10</v>
      </c>
      <c r="V35" s="3">
        <f>IF(INDEX([1]非R能力!$FH$9:$FH$558,C35)=0,0,5000)</f>
        <v>5000</v>
      </c>
      <c r="W35" s="3">
        <f>HLOOKUP(W$5,[2]人物技能基础!$O$3:$Q$553,$C35+1,0)</f>
        <v>3.637142857142857</v>
      </c>
      <c r="X35" s="3">
        <f>HLOOKUP(X$5,[2]人物技能基础!$O$3:$Q$553,$C35+1,0)</f>
        <v>2.0186428571428574</v>
      </c>
      <c r="Y35" s="3">
        <f>HLOOKUP(Y$5,[2]人物技能基础!$O$3:$Q$553,$C35+1,0)</f>
        <v>99.964285714285708</v>
      </c>
      <c r="Z35" s="3">
        <f t="shared" si="4"/>
        <v>925894</v>
      </c>
      <c r="AA35" s="3">
        <f t="shared" si="5"/>
        <v>9892</v>
      </c>
      <c r="AB35" s="3">
        <f t="shared" si="6"/>
        <v>0</v>
      </c>
      <c r="AC35" s="3">
        <f t="shared" si="7"/>
        <v>3489</v>
      </c>
      <c r="AD35" s="3">
        <f t="shared" si="8"/>
        <v>3813</v>
      </c>
    </row>
    <row r="36" spans="1:30" x14ac:dyDescent="0.15">
      <c r="A36" s="3">
        <f>[5]守护神剑副本!A152</f>
        <v>11</v>
      </c>
      <c r="B36" s="3" t="str">
        <f t="shared" si="0"/>
        <v>150级守护神剑11波小怪</v>
      </c>
      <c r="C36" s="3">
        <f>[5]守护神剑副本!B152</f>
        <v>150</v>
      </c>
      <c r="D36" s="3">
        <f>[5]守护神剑副本!C152</f>
        <v>150</v>
      </c>
      <c r="E36" s="3" t="s">
        <v>24</v>
      </c>
      <c r="F36" s="3" t="s">
        <v>26</v>
      </c>
      <c r="G36" s="3">
        <f>[5]守护神剑副本!$A$12*W36/M36/0.6</f>
        <v>4.5464285714285717</v>
      </c>
      <c r="H36" s="3">
        <f t="shared" si="1"/>
        <v>120</v>
      </c>
      <c r="I36" s="3">
        <v>0</v>
      </c>
      <c r="J36" s="4">
        <f t="shared" si="2"/>
        <v>1</v>
      </c>
      <c r="K36" s="4">
        <v>1</v>
      </c>
      <c r="L36" s="4">
        <f t="shared" si="3"/>
        <v>2</v>
      </c>
      <c r="M36" s="3">
        <f>VLOOKUP(A36,[5]守护神剑副本!$A$22:$C$42,3,0)</f>
        <v>10</v>
      </c>
      <c r="N36" s="3">
        <v>2</v>
      </c>
      <c r="O36" s="3">
        <f>HLOOKUP(O$5,[1]非R能力!$B$8:$F$558,$C36+1,0)</f>
        <v>67988.499576821516</v>
      </c>
      <c r="P36" s="3">
        <f>HLOOKUP(P$5,[1]非R能力!$B$8:$F$558,$C36+1,0)</f>
        <v>16976.516464982211</v>
      </c>
      <c r="Q36" s="3">
        <f>HLOOKUP(Q$5,[1]非R能力!$B$8:$F$558,$C36+1,0)</f>
        <v>9393.373106521587</v>
      </c>
      <c r="R36" s="3">
        <f>HLOOKUP(R$5,[1]非R能力!$B$8:$F$558,$C36+1,0)</f>
        <v>2669.1466946892438</v>
      </c>
      <c r="S36" s="3">
        <f>HLOOKUP(S$5,[1]非R能力!$B$8:$F$558,$C36+1,0)</f>
        <v>3489.9945989547696</v>
      </c>
      <c r="T36" s="3">
        <f>INDEX([1]非R能力!$H$9:$H$558,D36)</f>
        <v>1997.1478221968011</v>
      </c>
      <c r="U36" s="3">
        <f>IF(INDEX([1]非R能力!$FK$9:$FK$558,C36)=0,0,10)</f>
        <v>10</v>
      </c>
      <c r="V36" s="3">
        <f>IF(INDEX([1]非R能力!$FH$9:$FH$558,C36)=0,0,5000)</f>
        <v>5000</v>
      </c>
      <c r="W36" s="3">
        <f>HLOOKUP(W$5,[2]人物技能基础!$O$3:$Q$553,$C36+1,0)</f>
        <v>3.637142857142857</v>
      </c>
      <c r="X36" s="3">
        <f>HLOOKUP(X$5,[2]人物技能基础!$O$3:$Q$553,$C36+1,0)</f>
        <v>2.0186428571428574</v>
      </c>
      <c r="Y36" s="3">
        <f>HLOOKUP(Y$5,[2]人物技能基础!$O$3:$Q$553,$C36+1,0)</f>
        <v>99.964285714285708</v>
      </c>
      <c r="Z36" s="3">
        <f t="shared" si="4"/>
        <v>132270</v>
      </c>
      <c r="AA36" s="3">
        <f t="shared" si="5"/>
        <v>9726</v>
      </c>
      <c r="AB36" s="3">
        <f t="shared" si="6"/>
        <v>0</v>
      </c>
      <c r="AC36" s="3">
        <f t="shared" si="7"/>
        <v>3489</v>
      </c>
      <c r="AD36" s="3">
        <f t="shared" si="8"/>
        <v>2669</v>
      </c>
    </row>
    <row r="37" spans="1:30" x14ac:dyDescent="0.15">
      <c r="A37" s="3">
        <f>[5]守护神剑副本!A153</f>
        <v>12</v>
      </c>
      <c r="B37" s="3" t="str">
        <f t="shared" si="0"/>
        <v>150级守护神剑12波小怪</v>
      </c>
      <c r="C37" s="3">
        <f>[5]守护神剑副本!B153</f>
        <v>150</v>
      </c>
      <c r="D37" s="3">
        <f>[5]守护神剑副本!C153</f>
        <v>150</v>
      </c>
      <c r="E37" s="3" t="s">
        <v>24</v>
      </c>
      <c r="F37" s="3" t="s">
        <v>26</v>
      </c>
      <c r="G37" s="3">
        <f>[5]守护神剑副本!$A$12*W37/M37/0.6</f>
        <v>4.5464285714285717</v>
      </c>
      <c r="H37" s="3">
        <f t="shared" si="1"/>
        <v>120</v>
      </c>
      <c r="I37" s="3">
        <v>0</v>
      </c>
      <c r="J37" s="4">
        <f t="shared" si="2"/>
        <v>1</v>
      </c>
      <c r="K37" s="4">
        <v>1</v>
      </c>
      <c r="L37" s="4">
        <f t="shared" si="3"/>
        <v>2</v>
      </c>
      <c r="M37" s="3">
        <f>VLOOKUP(A37,[5]守护神剑副本!$A$22:$C$42,3,0)</f>
        <v>10</v>
      </c>
      <c r="N37" s="3">
        <v>2</v>
      </c>
      <c r="O37" s="3">
        <f>HLOOKUP(O$5,[1]非R能力!$B$8:$F$558,$C37+1,0)</f>
        <v>67988.499576821516</v>
      </c>
      <c r="P37" s="3">
        <f>HLOOKUP(P$5,[1]非R能力!$B$8:$F$558,$C37+1,0)</f>
        <v>16976.516464982211</v>
      </c>
      <c r="Q37" s="3">
        <f>HLOOKUP(Q$5,[1]非R能力!$B$8:$F$558,$C37+1,0)</f>
        <v>9393.373106521587</v>
      </c>
      <c r="R37" s="3">
        <f>HLOOKUP(R$5,[1]非R能力!$B$8:$F$558,$C37+1,0)</f>
        <v>2669.1466946892438</v>
      </c>
      <c r="S37" s="3">
        <f>HLOOKUP(S$5,[1]非R能力!$B$8:$F$558,$C37+1,0)</f>
        <v>3489.9945989547696</v>
      </c>
      <c r="T37" s="3">
        <f>INDEX([1]非R能力!$H$9:$H$558,D37)</f>
        <v>1997.1478221968011</v>
      </c>
      <c r="U37" s="3">
        <f>IF(INDEX([1]非R能力!$FK$9:$FK$558,C37)=0,0,10)</f>
        <v>10</v>
      </c>
      <c r="V37" s="3">
        <f>IF(INDEX([1]非R能力!$FH$9:$FH$558,C37)=0,0,5000)</f>
        <v>5000</v>
      </c>
      <c r="W37" s="3">
        <f>HLOOKUP(W$5,[2]人物技能基础!$O$3:$Q$553,$C37+1,0)</f>
        <v>3.637142857142857</v>
      </c>
      <c r="X37" s="3">
        <f>HLOOKUP(X$5,[2]人物技能基础!$O$3:$Q$553,$C37+1,0)</f>
        <v>2.0186428571428574</v>
      </c>
      <c r="Y37" s="3">
        <f>HLOOKUP(Y$5,[2]人物技能基础!$O$3:$Q$553,$C37+1,0)</f>
        <v>99.964285714285708</v>
      </c>
      <c r="Z37" s="3">
        <f t="shared" si="4"/>
        <v>132270</v>
      </c>
      <c r="AA37" s="3">
        <f t="shared" si="5"/>
        <v>9726</v>
      </c>
      <c r="AB37" s="3">
        <f t="shared" si="6"/>
        <v>0</v>
      </c>
      <c r="AC37" s="3">
        <f t="shared" si="7"/>
        <v>3489</v>
      </c>
      <c r="AD37" s="3">
        <f t="shared" si="8"/>
        <v>2669</v>
      </c>
    </row>
    <row r="38" spans="1:30" x14ac:dyDescent="0.15">
      <c r="A38" s="3">
        <f>[5]守护神剑副本!A154</f>
        <v>13</v>
      </c>
      <c r="B38" s="3" t="str">
        <f t="shared" si="0"/>
        <v>150级守护神剑13波小怪</v>
      </c>
      <c r="C38" s="3">
        <f>[5]守护神剑副本!B154</f>
        <v>150</v>
      </c>
      <c r="D38" s="3">
        <f>[5]守护神剑副本!C154</f>
        <v>160</v>
      </c>
      <c r="E38" s="3" t="s">
        <v>24</v>
      </c>
      <c r="F38" s="3" t="s">
        <v>26</v>
      </c>
      <c r="G38" s="3">
        <f>[5]守护神剑副本!$A$12*W38/M38/0.6</f>
        <v>4.5464285714285717</v>
      </c>
      <c r="H38" s="3">
        <f t="shared" si="1"/>
        <v>120</v>
      </c>
      <c r="I38" s="3">
        <v>0</v>
      </c>
      <c r="J38" s="4">
        <f t="shared" si="2"/>
        <v>1</v>
      </c>
      <c r="K38" s="4">
        <v>1</v>
      </c>
      <c r="L38" s="4">
        <f t="shared" si="3"/>
        <v>2</v>
      </c>
      <c r="M38" s="3">
        <f>VLOOKUP(A38,[5]守护神剑副本!$A$22:$C$42,3,0)</f>
        <v>10</v>
      </c>
      <c r="N38" s="3">
        <v>2</v>
      </c>
      <c r="O38" s="3">
        <f>HLOOKUP(O$5,[1]非R能力!$B$8:$F$558,$C38+1,0)</f>
        <v>67988.499576821516</v>
      </c>
      <c r="P38" s="3">
        <f>HLOOKUP(P$5,[1]非R能力!$B$8:$F$558,$C38+1,0)</f>
        <v>16976.516464982211</v>
      </c>
      <c r="Q38" s="3">
        <f>HLOOKUP(Q$5,[1]非R能力!$B$8:$F$558,$C38+1,0)</f>
        <v>9393.373106521587</v>
      </c>
      <c r="R38" s="3">
        <f>HLOOKUP(R$5,[1]非R能力!$B$8:$F$558,$C38+1,0)</f>
        <v>2669.1466946892438</v>
      </c>
      <c r="S38" s="3">
        <f>HLOOKUP(S$5,[1]非R能力!$B$8:$F$558,$C38+1,0)</f>
        <v>3489.9945989547696</v>
      </c>
      <c r="T38" s="3">
        <f>INDEX([1]非R能力!$H$9:$H$558,D38)</f>
        <v>2806.3157153042121</v>
      </c>
      <c r="U38" s="3">
        <f>IF(INDEX([1]非R能力!$FK$9:$FK$558,C38)=0,0,10)</f>
        <v>10</v>
      </c>
      <c r="V38" s="3">
        <f>IF(INDEX([1]非R能力!$FH$9:$FH$558,C38)=0,0,5000)</f>
        <v>5000</v>
      </c>
      <c r="W38" s="3">
        <f>HLOOKUP(W$5,[2]人物技能基础!$O$3:$Q$553,$C38+1,0)</f>
        <v>3.637142857142857</v>
      </c>
      <c r="X38" s="3">
        <f>HLOOKUP(X$5,[2]人物技能基础!$O$3:$Q$553,$C38+1,0)</f>
        <v>2.0186428571428574</v>
      </c>
      <c r="Y38" s="3">
        <f>HLOOKUP(Y$5,[2]人物技能基础!$O$3:$Q$553,$C38+1,0)</f>
        <v>99.964285714285708</v>
      </c>
      <c r="Z38" s="3">
        <f t="shared" si="4"/>
        <v>135213</v>
      </c>
      <c r="AA38" s="3">
        <f t="shared" si="5"/>
        <v>9726</v>
      </c>
      <c r="AB38" s="3">
        <f t="shared" si="6"/>
        <v>0</v>
      </c>
      <c r="AC38" s="3">
        <f t="shared" si="7"/>
        <v>3489</v>
      </c>
      <c r="AD38" s="3">
        <f t="shared" si="8"/>
        <v>2669</v>
      </c>
    </row>
    <row r="39" spans="1:30" x14ac:dyDescent="0.15">
      <c r="A39" s="3">
        <f>[5]守护神剑副本!A155</f>
        <v>14</v>
      </c>
      <c r="B39" s="3" t="str">
        <f t="shared" si="0"/>
        <v>150级守护神剑14波小怪</v>
      </c>
      <c r="C39" s="3">
        <f>[5]守护神剑副本!B155</f>
        <v>150</v>
      </c>
      <c r="D39" s="3">
        <f>[5]守护神剑副本!C155</f>
        <v>160</v>
      </c>
      <c r="E39" s="3" t="s">
        <v>24</v>
      </c>
      <c r="F39" s="3" t="s">
        <v>26</v>
      </c>
      <c r="G39" s="3">
        <f>[5]守护神剑副本!$A$12*W39/M39/0.6</f>
        <v>22.732142857142858</v>
      </c>
      <c r="H39" s="3">
        <f t="shared" si="1"/>
        <v>120</v>
      </c>
      <c r="I39" s="3">
        <v>0</v>
      </c>
      <c r="J39" s="4">
        <f t="shared" si="2"/>
        <v>1</v>
      </c>
      <c r="K39" s="4">
        <v>1</v>
      </c>
      <c r="L39" s="4">
        <f t="shared" si="3"/>
        <v>2</v>
      </c>
      <c r="M39" s="3">
        <f>VLOOKUP(A39,[5]守护神剑副本!$A$22:$C$42,3,0)</f>
        <v>2</v>
      </c>
      <c r="N39" s="3">
        <v>2</v>
      </c>
      <c r="O39" s="3">
        <f>HLOOKUP(O$5,[1]非R能力!$B$8:$F$558,$C39+1,0)</f>
        <v>67988.499576821516</v>
      </c>
      <c r="P39" s="3">
        <f>HLOOKUP(P$5,[1]非R能力!$B$8:$F$558,$C39+1,0)</f>
        <v>16976.516464982211</v>
      </c>
      <c r="Q39" s="3">
        <f>HLOOKUP(Q$5,[1]非R能力!$B$8:$F$558,$C39+1,0)</f>
        <v>9393.373106521587</v>
      </c>
      <c r="R39" s="3">
        <f>HLOOKUP(R$5,[1]非R能力!$B$8:$F$558,$C39+1,0)</f>
        <v>2669.1466946892438</v>
      </c>
      <c r="S39" s="3">
        <f>HLOOKUP(S$5,[1]非R能力!$B$8:$F$558,$C39+1,0)</f>
        <v>3489.9945989547696</v>
      </c>
      <c r="T39" s="3">
        <f>INDEX([1]非R能力!$H$9:$H$558,D39)</f>
        <v>2806.3157153042121</v>
      </c>
      <c r="U39" s="3">
        <f>IF(INDEX([1]非R能力!$FK$9:$FK$558,C39)=0,0,10)</f>
        <v>10</v>
      </c>
      <c r="V39" s="3">
        <f>IF(INDEX([1]非R能力!$FH$9:$FH$558,C39)=0,0,5000)</f>
        <v>5000</v>
      </c>
      <c r="W39" s="3">
        <f>HLOOKUP(W$5,[2]人物技能基础!$O$3:$Q$553,$C39+1,0)</f>
        <v>3.637142857142857</v>
      </c>
      <c r="X39" s="3">
        <f>HLOOKUP(X$5,[2]人物技能基础!$O$3:$Q$553,$C39+1,0)</f>
        <v>2.0186428571428574</v>
      </c>
      <c r="Y39" s="3">
        <f>HLOOKUP(Y$5,[2]人物技能基础!$O$3:$Q$553,$C39+1,0)</f>
        <v>99.964285714285708</v>
      </c>
      <c r="Z39" s="3">
        <f t="shared" si="4"/>
        <v>676068</v>
      </c>
      <c r="AA39" s="3">
        <f t="shared" si="5"/>
        <v>9926</v>
      </c>
      <c r="AB39" s="3">
        <f t="shared" si="6"/>
        <v>0</v>
      </c>
      <c r="AC39" s="3">
        <f t="shared" si="7"/>
        <v>3489</v>
      </c>
      <c r="AD39" s="3">
        <f t="shared" si="8"/>
        <v>2669</v>
      </c>
    </row>
    <row r="40" spans="1:30" x14ac:dyDescent="0.15">
      <c r="A40" s="3">
        <f>[5]守护神剑副本!A156</f>
        <v>15</v>
      </c>
      <c r="B40" s="3" t="str">
        <f t="shared" si="0"/>
        <v>150级守护神剑15波boss</v>
      </c>
      <c r="C40" s="3">
        <f>[5]守护神剑副本!B156</f>
        <v>150</v>
      </c>
      <c r="D40" s="3">
        <f>[5]守护神剑副本!C156</f>
        <v>160</v>
      </c>
      <c r="E40" s="3" t="s">
        <v>93</v>
      </c>
      <c r="F40" s="3" t="s">
        <v>26</v>
      </c>
      <c r="G40" s="3">
        <f>[5]守护神剑副本!$A$12*W40/M40/0.6</f>
        <v>45.464285714285715</v>
      </c>
      <c r="H40" s="3">
        <f t="shared" si="1"/>
        <v>45.464285714285715</v>
      </c>
      <c r="I40" s="3">
        <v>0</v>
      </c>
      <c r="J40" s="4">
        <f t="shared" si="2"/>
        <v>0.7</v>
      </c>
      <c r="K40" s="4">
        <v>1</v>
      </c>
      <c r="L40" s="4">
        <f t="shared" si="3"/>
        <v>5</v>
      </c>
      <c r="M40" s="3">
        <f>VLOOKUP(A40,[5]守护神剑副本!$A$22:$C$42,3,0)</f>
        <v>1</v>
      </c>
      <c r="N40" s="3">
        <v>2</v>
      </c>
      <c r="O40" s="3">
        <f>HLOOKUP(O$5,[1]非R能力!$B$8:$F$558,$C40+1,0)</f>
        <v>67988.499576821516</v>
      </c>
      <c r="P40" s="3">
        <f>HLOOKUP(P$5,[1]非R能力!$B$8:$F$558,$C40+1,0)</f>
        <v>16976.516464982211</v>
      </c>
      <c r="Q40" s="3">
        <f>HLOOKUP(Q$5,[1]非R能力!$B$8:$F$558,$C40+1,0)</f>
        <v>9393.373106521587</v>
      </c>
      <c r="R40" s="3">
        <f>HLOOKUP(R$5,[1]非R能力!$B$8:$F$558,$C40+1,0)</f>
        <v>2669.1466946892438</v>
      </c>
      <c r="S40" s="3">
        <f>HLOOKUP(S$5,[1]非R能力!$B$8:$F$558,$C40+1,0)</f>
        <v>3489.9945989547696</v>
      </c>
      <c r="T40" s="3">
        <f>INDEX([1]非R能力!$H$9:$H$558,D40)</f>
        <v>2806.3157153042121</v>
      </c>
      <c r="U40" s="3">
        <f>IF(INDEX([1]非R能力!$FK$9:$FK$558,C40)=0,0,10)</f>
        <v>10</v>
      </c>
      <c r="V40" s="3">
        <f>IF(INDEX([1]非R能力!$FH$9:$FH$558,C40)=0,0,5000)</f>
        <v>5000</v>
      </c>
      <c r="W40" s="3">
        <f>HLOOKUP(W$5,[2]人物技能基础!$O$3:$Q$553,$C40+1,0)</f>
        <v>3.637142857142857</v>
      </c>
      <c r="X40" s="3">
        <f>HLOOKUP(X$5,[2]人物技能基础!$O$3:$Q$553,$C40+1,0)</f>
        <v>2.0186428571428574</v>
      </c>
      <c r="Y40" s="3">
        <f>HLOOKUP(Y$5,[2]人物技能基础!$O$3:$Q$553,$C40+1,0)</f>
        <v>99.964285714285708</v>
      </c>
      <c r="Z40" s="3">
        <f t="shared" si="4"/>
        <v>946495</v>
      </c>
      <c r="AA40" s="3">
        <f t="shared" si="5"/>
        <v>9892</v>
      </c>
      <c r="AB40" s="3">
        <f t="shared" si="6"/>
        <v>0</v>
      </c>
      <c r="AC40" s="3">
        <f t="shared" si="7"/>
        <v>3489</v>
      </c>
      <c r="AD40" s="3">
        <f t="shared" si="8"/>
        <v>3813</v>
      </c>
    </row>
    <row r="41" spans="1:30" x14ac:dyDescent="0.15">
      <c r="A41" s="3">
        <f>[5]守护神剑副本!A157</f>
        <v>16</v>
      </c>
      <c r="B41" s="3" t="str">
        <f t="shared" si="0"/>
        <v>150级守护神剑16波小怪</v>
      </c>
      <c r="C41" s="3">
        <f>[5]守护神剑副本!B157</f>
        <v>150</v>
      </c>
      <c r="D41" s="3">
        <f>[5]守护神剑副本!C157</f>
        <v>170</v>
      </c>
      <c r="E41" s="3" t="s">
        <v>24</v>
      </c>
      <c r="F41" s="3" t="s">
        <v>26</v>
      </c>
      <c r="G41" s="3">
        <f>[5]守护神剑副本!$A$12*W41/M41/0.6</f>
        <v>22.732142857142858</v>
      </c>
      <c r="H41" s="3">
        <f t="shared" si="1"/>
        <v>120</v>
      </c>
      <c r="I41" s="3">
        <v>0</v>
      </c>
      <c r="J41" s="4">
        <f t="shared" si="2"/>
        <v>1</v>
      </c>
      <c r="K41" s="4">
        <v>1</v>
      </c>
      <c r="L41" s="4">
        <f t="shared" si="3"/>
        <v>2</v>
      </c>
      <c r="M41" s="3">
        <f>VLOOKUP(A41,[5]守护神剑副本!$A$22:$C$42,3,0)</f>
        <v>2</v>
      </c>
      <c r="N41" s="3">
        <v>2</v>
      </c>
      <c r="O41" s="3">
        <f>HLOOKUP(O$5,[1]非R能力!$B$8:$F$558,$C41+1,0)</f>
        <v>67988.499576821516</v>
      </c>
      <c r="P41" s="3">
        <f>HLOOKUP(P$5,[1]非R能力!$B$8:$F$558,$C41+1,0)</f>
        <v>16976.516464982211</v>
      </c>
      <c r="Q41" s="3">
        <f>HLOOKUP(Q$5,[1]非R能力!$B$8:$F$558,$C41+1,0)</f>
        <v>9393.373106521587</v>
      </c>
      <c r="R41" s="3">
        <f>HLOOKUP(R$5,[1]非R能力!$B$8:$F$558,$C41+1,0)</f>
        <v>2669.1466946892438</v>
      </c>
      <c r="S41" s="3">
        <f>HLOOKUP(S$5,[1]非R能力!$B$8:$F$558,$C41+1,0)</f>
        <v>3489.9945989547696</v>
      </c>
      <c r="T41" s="3">
        <f>INDEX([1]非R能力!$H$9:$H$558,D41)</f>
        <v>3701.4111349598088</v>
      </c>
      <c r="U41" s="3">
        <f>IF(INDEX([1]非R能力!$FK$9:$FK$558,C41)=0,0,10)</f>
        <v>10</v>
      </c>
      <c r="V41" s="3">
        <f>IF(INDEX([1]非R能力!$FH$9:$FH$558,C41)=0,0,5000)</f>
        <v>5000</v>
      </c>
      <c r="W41" s="3">
        <f>HLOOKUP(W$5,[2]人物技能基础!$O$3:$Q$553,$C41+1,0)</f>
        <v>3.637142857142857</v>
      </c>
      <c r="X41" s="3">
        <f>HLOOKUP(X$5,[2]人物技能基础!$O$3:$Q$553,$C41+1,0)</f>
        <v>2.0186428571428574</v>
      </c>
      <c r="Y41" s="3">
        <f>HLOOKUP(Y$5,[2]人物技能基础!$O$3:$Q$553,$C41+1,0)</f>
        <v>99.964285714285708</v>
      </c>
      <c r="Z41" s="3">
        <f t="shared" si="4"/>
        <v>692346</v>
      </c>
      <c r="AA41" s="3">
        <f t="shared" si="5"/>
        <v>9926</v>
      </c>
      <c r="AB41" s="3">
        <f t="shared" si="6"/>
        <v>0</v>
      </c>
      <c r="AC41" s="3">
        <f t="shared" si="7"/>
        <v>3489</v>
      </c>
      <c r="AD41" s="3">
        <f t="shared" si="8"/>
        <v>2669</v>
      </c>
    </row>
    <row r="42" spans="1:30" x14ac:dyDescent="0.15">
      <c r="A42" s="3">
        <f>[5]守护神剑副本!A158</f>
        <v>17</v>
      </c>
      <c r="B42" s="3" t="str">
        <f t="shared" si="0"/>
        <v>150级守护神剑17波小怪</v>
      </c>
      <c r="C42" s="3">
        <f>[5]守护神剑副本!B158</f>
        <v>150</v>
      </c>
      <c r="D42" s="3">
        <f>[5]守护神剑副本!C158</f>
        <v>170</v>
      </c>
      <c r="E42" s="3" t="s">
        <v>24</v>
      </c>
      <c r="F42" s="3" t="s">
        <v>26</v>
      </c>
      <c r="G42" s="3">
        <f>[5]守护神剑副本!$A$12*W42/M42/0.6</f>
        <v>22.732142857142858</v>
      </c>
      <c r="H42" s="3">
        <f t="shared" si="1"/>
        <v>120</v>
      </c>
      <c r="I42" s="3">
        <v>0</v>
      </c>
      <c r="J42" s="4">
        <f t="shared" si="2"/>
        <v>1</v>
      </c>
      <c r="K42" s="4">
        <v>1</v>
      </c>
      <c r="L42" s="4">
        <f t="shared" si="3"/>
        <v>2</v>
      </c>
      <c r="M42" s="3">
        <f>VLOOKUP(A42,[5]守护神剑副本!$A$22:$C$42,3,0)</f>
        <v>2</v>
      </c>
      <c r="N42" s="3">
        <v>2</v>
      </c>
      <c r="O42" s="3">
        <f>HLOOKUP(O$5,[1]非R能力!$B$8:$F$558,$C42+1,0)</f>
        <v>67988.499576821516</v>
      </c>
      <c r="P42" s="3">
        <f>HLOOKUP(P$5,[1]非R能力!$B$8:$F$558,$C42+1,0)</f>
        <v>16976.516464982211</v>
      </c>
      <c r="Q42" s="3">
        <f>HLOOKUP(Q$5,[1]非R能力!$B$8:$F$558,$C42+1,0)</f>
        <v>9393.373106521587</v>
      </c>
      <c r="R42" s="3">
        <f>HLOOKUP(R$5,[1]非R能力!$B$8:$F$558,$C42+1,0)</f>
        <v>2669.1466946892438</v>
      </c>
      <c r="S42" s="3">
        <f>HLOOKUP(S$5,[1]非R能力!$B$8:$F$558,$C42+1,0)</f>
        <v>3489.9945989547696</v>
      </c>
      <c r="T42" s="3">
        <f>INDEX([1]非R能力!$H$9:$H$558,D42)</f>
        <v>3701.4111349598088</v>
      </c>
      <c r="U42" s="3">
        <f>IF(INDEX([1]非R能力!$FK$9:$FK$558,C42)=0,0,10)</f>
        <v>10</v>
      </c>
      <c r="V42" s="3">
        <f>IF(INDEX([1]非R能力!$FH$9:$FH$558,C42)=0,0,5000)</f>
        <v>5000</v>
      </c>
      <c r="W42" s="3">
        <f>HLOOKUP(W$5,[2]人物技能基础!$O$3:$Q$553,$C42+1,0)</f>
        <v>3.637142857142857</v>
      </c>
      <c r="X42" s="3">
        <f>HLOOKUP(X$5,[2]人物技能基础!$O$3:$Q$553,$C42+1,0)</f>
        <v>2.0186428571428574</v>
      </c>
      <c r="Y42" s="3">
        <f>HLOOKUP(Y$5,[2]人物技能基础!$O$3:$Q$553,$C42+1,0)</f>
        <v>99.964285714285708</v>
      </c>
      <c r="Z42" s="3">
        <f t="shared" si="4"/>
        <v>692346</v>
      </c>
      <c r="AA42" s="3">
        <f t="shared" si="5"/>
        <v>9926</v>
      </c>
      <c r="AB42" s="3">
        <f t="shared" si="6"/>
        <v>0</v>
      </c>
      <c r="AC42" s="3">
        <f t="shared" si="7"/>
        <v>3489</v>
      </c>
      <c r="AD42" s="3">
        <f t="shared" si="8"/>
        <v>2669</v>
      </c>
    </row>
    <row r="43" spans="1:30" x14ac:dyDescent="0.15">
      <c r="A43" s="3">
        <f>[5]守护神剑副本!A159</f>
        <v>18</v>
      </c>
      <c r="B43" s="3" t="str">
        <f t="shared" si="0"/>
        <v>150级守护神剑18波小怪</v>
      </c>
      <c r="C43" s="3">
        <f>[5]守护神剑副本!B159</f>
        <v>150</v>
      </c>
      <c r="D43" s="3">
        <f>[5]守护神剑副本!C159</f>
        <v>170</v>
      </c>
      <c r="E43" s="3" t="s">
        <v>24</v>
      </c>
      <c r="F43" s="3" t="s">
        <v>26</v>
      </c>
      <c r="G43" s="3">
        <f>[5]守护神剑副本!$A$12*W43/M43/0.6</f>
        <v>22.732142857142858</v>
      </c>
      <c r="H43" s="3">
        <f t="shared" si="1"/>
        <v>120</v>
      </c>
      <c r="I43" s="3">
        <v>0</v>
      </c>
      <c r="J43" s="4">
        <f t="shared" si="2"/>
        <v>1</v>
      </c>
      <c r="K43" s="4">
        <v>1</v>
      </c>
      <c r="L43" s="4">
        <f t="shared" si="3"/>
        <v>2</v>
      </c>
      <c r="M43" s="3">
        <f>VLOOKUP(A43,[5]守护神剑副本!$A$22:$C$42,3,0)</f>
        <v>2</v>
      </c>
      <c r="N43" s="3">
        <v>2</v>
      </c>
      <c r="O43" s="3">
        <f>HLOOKUP(O$5,[1]非R能力!$B$8:$F$558,$C43+1,0)</f>
        <v>67988.499576821516</v>
      </c>
      <c r="P43" s="3">
        <f>HLOOKUP(P$5,[1]非R能力!$B$8:$F$558,$C43+1,0)</f>
        <v>16976.516464982211</v>
      </c>
      <c r="Q43" s="3">
        <f>HLOOKUP(Q$5,[1]非R能力!$B$8:$F$558,$C43+1,0)</f>
        <v>9393.373106521587</v>
      </c>
      <c r="R43" s="3">
        <f>HLOOKUP(R$5,[1]非R能力!$B$8:$F$558,$C43+1,0)</f>
        <v>2669.1466946892438</v>
      </c>
      <c r="S43" s="3">
        <f>HLOOKUP(S$5,[1]非R能力!$B$8:$F$558,$C43+1,0)</f>
        <v>3489.9945989547696</v>
      </c>
      <c r="T43" s="3">
        <f>INDEX([1]非R能力!$H$9:$H$558,D43)</f>
        <v>3701.4111349598088</v>
      </c>
      <c r="U43" s="3">
        <f>IF(INDEX([1]非R能力!$FK$9:$FK$558,C43)=0,0,10)</f>
        <v>10</v>
      </c>
      <c r="V43" s="3">
        <f>IF(INDEX([1]非R能力!$FH$9:$FH$558,C43)=0,0,5000)</f>
        <v>5000</v>
      </c>
      <c r="W43" s="3">
        <f>HLOOKUP(W$5,[2]人物技能基础!$O$3:$Q$553,$C43+1,0)</f>
        <v>3.637142857142857</v>
      </c>
      <c r="X43" s="3">
        <f>HLOOKUP(X$5,[2]人物技能基础!$O$3:$Q$553,$C43+1,0)</f>
        <v>2.0186428571428574</v>
      </c>
      <c r="Y43" s="3">
        <f>HLOOKUP(Y$5,[2]人物技能基础!$O$3:$Q$553,$C43+1,0)</f>
        <v>99.964285714285708</v>
      </c>
      <c r="Z43" s="3">
        <f t="shared" si="4"/>
        <v>692346</v>
      </c>
      <c r="AA43" s="3">
        <f t="shared" si="5"/>
        <v>9926</v>
      </c>
      <c r="AB43" s="3">
        <f t="shared" si="6"/>
        <v>0</v>
      </c>
      <c r="AC43" s="3">
        <f t="shared" si="7"/>
        <v>3489</v>
      </c>
      <c r="AD43" s="3">
        <f t="shared" si="8"/>
        <v>2669</v>
      </c>
    </row>
    <row r="44" spans="1:30" x14ac:dyDescent="0.15">
      <c r="A44" s="3">
        <f>[5]守护神剑副本!A160</f>
        <v>19</v>
      </c>
      <c r="B44" s="3" t="str">
        <f t="shared" si="0"/>
        <v>150级守护神剑19波小怪</v>
      </c>
      <c r="C44" s="3">
        <f>[5]守护神剑副本!B160</f>
        <v>150</v>
      </c>
      <c r="D44" s="3">
        <f>[5]守护神剑副本!C160</f>
        <v>170</v>
      </c>
      <c r="E44" s="3" t="s">
        <v>24</v>
      </c>
      <c r="F44" s="3" t="s">
        <v>26</v>
      </c>
      <c r="G44" s="3">
        <f>[5]守护神剑副本!$A$12*W44/M44/0.6</f>
        <v>22.732142857142858</v>
      </c>
      <c r="H44" s="3">
        <f t="shared" si="1"/>
        <v>120</v>
      </c>
      <c r="I44" s="3">
        <v>0</v>
      </c>
      <c r="J44" s="4">
        <f t="shared" si="2"/>
        <v>1</v>
      </c>
      <c r="K44" s="4">
        <v>1</v>
      </c>
      <c r="L44" s="4">
        <f t="shared" si="3"/>
        <v>2</v>
      </c>
      <c r="M44" s="3">
        <f>VLOOKUP(A44,[5]守护神剑副本!$A$22:$C$42,3,0)</f>
        <v>2</v>
      </c>
      <c r="N44" s="3">
        <v>2</v>
      </c>
      <c r="O44" s="3">
        <f>HLOOKUP(O$5,[1]非R能力!$B$8:$F$558,$C44+1,0)</f>
        <v>67988.499576821516</v>
      </c>
      <c r="P44" s="3">
        <f>HLOOKUP(P$5,[1]非R能力!$B$8:$F$558,$C44+1,0)</f>
        <v>16976.516464982211</v>
      </c>
      <c r="Q44" s="3">
        <f>HLOOKUP(Q$5,[1]非R能力!$B$8:$F$558,$C44+1,0)</f>
        <v>9393.373106521587</v>
      </c>
      <c r="R44" s="3">
        <f>HLOOKUP(R$5,[1]非R能力!$B$8:$F$558,$C44+1,0)</f>
        <v>2669.1466946892438</v>
      </c>
      <c r="S44" s="3">
        <f>HLOOKUP(S$5,[1]非R能力!$B$8:$F$558,$C44+1,0)</f>
        <v>3489.9945989547696</v>
      </c>
      <c r="T44" s="3">
        <f>INDEX([1]非R能力!$H$9:$H$558,D44)</f>
        <v>3701.4111349598088</v>
      </c>
      <c r="U44" s="3">
        <f>IF(INDEX([1]非R能力!$FK$9:$FK$558,C44)=0,0,10)</f>
        <v>10</v>
      </c>
      <c r="V44" s="3">
        <f>IF(INDEX([1]非R能力!$FH$9:$FH$558,C44)=0,0,5000)</f>
        <v>5000</v>
      </c>
      <c r="W44" s="3">
        <f>HLOOKUP(W$5,[2]人物技能基础!$O$3:$Q$553,$C44+1,0)</f>
        <v>3.637142857142857</v>
      </c>
      <c r="X44" s="3">
        <f>HLOOKUP(X$5,[2]人物技能基础!$O$3:$Q$553,$C44+1,0)</f>
        <v>2.0186428571428574</v>
      </c>
      <c r="Y44" s="3">
        <f>HLOOKUP(Y$5,[2]人物技能基础!$O$3:$Q$553,$C44+1,0)</f>
        <v>99.964285714285708</v>
      </c>
      <c r="Z44" s="3">
        <f t="shared" si="4"/>
        <v>692346</v>
      </c>
      <c r="AA44" s="3">
        <f t="shared" si="5"/>
        <v>9926</v>
      </c>
      <c r="AB44" s="3">
        <f t="shared" si="6"/>
        <v>0</v>
      </c>
      <c r="AC44" s="3">
        <f t="shared" si="7"/>
        <v>3489</v>
      </c>
      <c r="AD44" s="3">
        <f t="shared" si="8"/>
        <v>2669</v>
      </c>
    </row>
    <row r="45" spans="1:30" x14ac:dyDescent="0.15">
      <c r="A45" s="3">
        <f>[5]守护神剑副本!A161</f>
        <v>20</v>
      </c>
      <c r="B45" s="3" t="str">
        <f t="shared" si="0"/>
        <v>150级守护神剑20波boss</v>
      </c>
      <c r="C45" s="3">
        <f>[5]守护神剑副本!B161</f>
        <v>150</v>
      </c>
      <c r="D45" s="3">
        <f>[5]守护神剑副本!C161</f>
        <v>175</v>
      </c>
      <c r="E45" s="3" t="s">
        <v>93</v>
      </c>
      <c r="F45" s="3" t="s">
        <v>26</v>
      </c>
      <c r="G45" s="3">
        <f>[5]守护神剑副本!$A$12*W45/M45/0.6</f>
        <v>45.464285714285715</v>
      </c>
      <c r="H45" s="3">
        <f t="shared" si="1"/>
        <v>45.464285714285715</v>
      </c>
      <c r="I45" s="3">
        <v>0</v>
      </c>
      <c r="J45" s="4">
        <f t="shared" si="2"/>
        <v>0.7</v>
      </c>
      <c r="K45" s="4">
        <v>1</v>
      </c>
      <c r="L45" s="4">
        <f t="shared" si="3"/>
        <v>5</v>
      </c>
      <c r="M45" s="3">
        <f>VLOOKUP(A45,[5]守护神剑副本!$A$22:$C$42,3,0)</f>
        <v>1</v>
      </c>
      <c r="N45" s="3">
        <v>2</v>
      </c>
      <c r="O45" s="3">
        <f>HLOOKUP(O$5,[1]非R能力!$B$8:$F$558,$C45+1,0)</f>
        <v>67988.499576821516</v>
      </c>
      <c r="P45" s="3">
        <f>HLOOKUP(P$5,[1]非R能力!$B$8:$F$558,$C45+1,0)</f>
        <v>16976.516464982211</v>
      </c>
      <c r="Q45" s="3">
        <f>HLOOKUP(Q$5,[1]非R能力!$B$8:$F$558,$C45+1,0)</f>
        <v>9393.373106521587</v>
      </c>
      <c r="R45" s="3">
        <f>HLOOKUP(R$5,[1]非R能力!$B$8:$F$558,$C45+1,0)</f>
        <v>2669.1466946892438</v>
      </c>
      <c r="S45" s="3">
        <f>HLOOKUP(S$5,[1]非R能力!$B$8:$F$558,$C45+1,0)</f>
        <v>3489.9945989547696</v>
      </c>
      <c r="T45" s="3">
        <f>INDEX([1]非R能力!$H$9:$H$558,D45)</f>
        <v>4208.9308557885388</v>
      </c>
      <c r="U45" s="3">
        <f>IF(INDEX([1]非R能力!$FK$9:$FK$558,C45)=0,0,10)</f>
        <v>10</v>
      </c>
      <c r="V45" s="3">
        <f>IF(INDEX([1]非R能力!$FH$9:$FH$558,C45)=0,0,5000)</f>
        <v>5000</v>
      </c>
      <c r="W45" s="3">
        <f>HLOOKUP(W$5,[2]人物技能基础!$O$3:$Q$553,$C45+1,0)</f>
        <v>3.637142857142857</v>
      </c>
      <c r="X45" s="3">
        <f>HLOOKUP(X$5,[2]人物技能基础!$O$3:$Q$553,$C45+1,0)</f>
        <v>2.0186428571428574</v>
      </c>
      <c r="Y45" s="3">
        <f>HLOOKUP(Y$5,[2]人物技能基础!$O$3:$Q$553,$C45+1,0)</f>
        <v>99.964285714285708</v>
      </c>
      <c r="Z45" s="3">
        <f t="shared" si="4"/>
        <v>982206</v>
      </c>
      <c r="AA45" s="3">
        <f t="shared" si="5"/>
        <v>9892</v>
      </c>
      <c r="AB45" s="3">
        <f t="shared" si="6"/>
        <v>0</v>
      </c>
      <c r="AC45" s="3">
        <f t="shared" si="7"/>
        <v>3489</v>
      </c>
      <c r="AD45" s="3">
        <f t="shared" si="8"/>
        <v>3813</v>
      </c>
    </row>
    <row r="46" spans="1:30" x14ac:dyDescent="0.15">
      <c r="A46" s="3">
        <f>[5]守护神剑副本!A162</f>
        <v>1</v>
      </c>
      <c r="B46" s="3" t="str">
        <f t="shared" si="0"/>
        <v>200级守护神剑1波小怪</v>
      </c>
      <c r="C46" s="3">
        <f>[5]守护神剑副本!B162</f>
        <v>200</v>
      </c>
      <c r="D46" s="3">
        <f>[5]守护神剑副本!C162</f>
        <v>195</v>
      </c>
      <c r="E46" s="3" t="s">
        <v>24</v>
      </c>
      <c r="F46" s="3" t="s">
        <v>26</v>
      </c>
      <c r="G46" s="3">
        <f>[5]守护神剑副本!$A$12*W46/M46/0.6</f>
        <v>2.2732142857142859</v>
      </c>
      <c r="H46" s="3">
        <f t="shared" si="1"/>
        <v>120</v>
      </c>
      <c r="I46" s="3">
        <v>0</v>
      </c>
      <c r="J46" s="4">
        <f t="shared" si="2"/>
        <v>1</v>
      </c>
      <c r="K46" s="4">
        <v>1</v>
      </c>
      <c r="L46" s="4">
        <f t="shared" si="3"/>
        <v>2</v>
      </c>
      <c r="M46" s="3">
        <f>VLOOKUP(A46,[5]守护神剑副本!$A$22:$C$42,3,0)</f>
        <v>20</v>
      </c>
      <c r="N46" s="3">
        <v>2</v>
      </c>
      <c r="O46" s="3">
        <f>HLOOKUP(O$5,[1]非R能力!$B$8:$F$558,$C46+1,0)</f>
        <v>107784.87049890669</v>
      </c>
      <c r="P46" s="3">
        <f>HLOOKUP(P$5,[1]非R能力!$B$8:$F$558,$C46+1,0)</f>
        <v>22104.516605645069</v>
      </c>
      <c r="Q46" s="3">
        <f>HLOOKUP(Q$5,[1]非R能力!$B$8:$F$558,$C46+1,0)</f>
        <v>11799.062441860111</v>
      </c>
      <c r="R46" s="3">
        <f>HLOOKUP(R$5,[1]非R能力!$B$8:$F$558,$C46+1,0)</f>
        <v>3946.3154048176193</v>
      </c>
      <c r="S46" s="3">
        <f>HLOOKUP(S$5,[1]非R能力!$B$8:$F$558,$C46+1,0)</f>
        <v>4776.8845384653532</v>
      </c>
      <c r="T46" s="3">
        <f>INDEX([1]非R能力!$H$9:$H$558,D46)</f>
        <v>6492.945422095826</v>
      </c>
      <c r="U46" s="3">
        <f>IF(INDEX([1]非R能力!$FK$9:$FK$558,C46)=0,0,10)</f>
        <v>10</v>
      </c>
      <c r="V46" s="3">
        <f>IF(INDEX([1]非R能力!$FH$9:$FH$558,C46)=0,0,5000)</f>
        <v>5000</v>
      </c>
      <c r="W46" s="3">
        <f>HLOOKUP(W$5,[2]人物技能基础!$O$3:$Q$553,$C46+1,0)</f>
        <v>3.637142857142857</v>
      </c>
      <c r="X46" s="3">
        <f>HLOOKUP(X$5,[2]人物技能基础!$O$3:$Q$553,$C46+1,0)</f>
        <v>2.0186428571428574</v>
      </c>
      <c r="Y46" s="3">
        <f>HLOOKUP(Y$5,[2]人物技能基础!$O$3:$Q$553,$C46+1,0)</f>
        <v>99.964285714285708</v>
      </c>
      <c r="Z46" s="3">
        <f t="shared" si="4"/>
        <v>93136</v>
      </c>
      <c r="AA46" s="3">
        <f t="shared" si="5"/>
        <v>12273</v>
      </c>
      <c r="AB46" s="3">
        <f t="shared" si="6"/>
        <v>0</v>
      </c>
      <c r="AC46" s="3">
        <f t="shared" si="7"/>
        <v>4776</v>
      </c>
      <c r="AD46" s="3">
        <f t="shared" si="8"/>
        <v>3946</v>
      </c>
    </row>
    <row r="47" spans="1:30" x14ac:dyDescent="0.15">
      <c r="A47" s="3">
        <f>[5]守护神剑副本!A163</f>
        <v>2</v>
      </c>
      <c r="B47" s="3" t="str">
        <f t="shared" si="0"/>
        <v>200级守护神剑2波小怪</v>
      </c>
      <c r="C47" s="3">
        <f>[5]守护神剑副本!B163</f>
        <v>200</v>
      </c>
      <c r="D47" s="3">
        <f>[5]守护神剑副本!C163</f>
        <v>195</v>
      </c>
      <c r="E47" s="3" t="s">
        <v>24</v>
      </c>
      <c r="F47" s="3" t="s">
        <v>26</v>
      </c>
      <c r="G47" s="3">
        <f>[5]守护神剑副本!$A$12*W47/M47/0.6</f>
        <v>2.2732142857142859</v>
      </c>
      <c r="H47" s="3">
        <f t="shared" si="1"/>
        <v>120</v>
      </c>
      <c r="I47" s="3">
        <v>0</v>
      </c>
      <c r="J47" s="4">
        <f t="shared" si="2"/>
        <v>1</v>
      </c>
      <c r="K47" s="4">
        <v>1</v>
      </c>
      <c r="L47" s="4">
        <f t="shared" si="3"/>
        <v>2</v>
      </c>
      <c r="M47" s="3">
        <f>VLOOKUP(A47,[5]守护神剑副本!$A$22:$C$42,3,0)</f>
        <v>20</v>
      </c>
      <c r="N47" s="3">
        <v>2</v>
      </c>
      <c r="O47" s="3">
        <f>HLOOKUP(O$5,[1]非R能力!$B$8:$F$558,$C47+1,0)</f>
        <v>107784.87049890669</v>
      </c>
      <c r="P47" s="3">
        <f>HLOOKUP(P$5,[1]非R能力!$B$8:$F$558,$C47+1,0)</f>
        <v>22104.516605645069</v>
      </c>
      <c r="Q47" s="3">
        <f>HLOOKUP(Q$5,[1]非R能力!$B$8:$F$558,$C47+1,0)</f>
        <v>11799.062441860111</v>
      </c>
      <c r="R47" s="3">
        <f>HLOOKUP(R$5,[1]非R能力!$B$8:$F$558,$C47+1,0)</f>
        <v>3946.3154048176193</v>
      </c>
      <c r="S47" s="3">
        <f>HLOOKUP(S$5,[1]非R能力!$B$8:$F$558,$C47+1,0)</f>
        <v>4776.8845384653532</v>
      </c>
      <c r="T47" s="3">
        <f>INDEX([1]非R能力!$H$9:$H$558,D47)</f>
        <v>6492.945422095826</v>
      </c>
      <c r="U47" s="3">
        <f>IF(INDEX([1]非R能力!$FK$9:$FK$558,C47)=0,0,10)</f>
        <v>10</v>
      </c>
      <c r="V47" s="3">
        <f>IF(INDEX([1]非R能力!$FH$9:$FH$558,C47)=0,0,5000)</f>
        <v>5000</v>
      </c>
      <c r="W47" s="3">
        <f>HLOOKUP(W$5,[2]人物技能基础!$O$3:$Q$553,$C47+1,0)</f>
        <v>3.637142857142857</v>
      </c>
      <c r="X47" s="3">
        <f>HLOOKUP(X$5,[2]人物技能基础!$O$3:$Q$553,$C47+1,0)</f>
        <v>2.0186428571428574</v>
      </c>
      <c r="Y47" s="3">
        <f>HLOOKUP(Y$5,[2]人物技能基础!$O$3:$Q$553,$C47+1,0)</f>
        <v>99.964285714285708</v>
      </c>
      <c r="Z47" s="3">
        <f t="shared" si="4"/>
        <v>93136</v>
      </c>
      <c r="AA47" s="3">
        <f t="shared" si="5"/>
        <v>12273</v>
      </c>
      <c r="AB47" s="3">
        <f t="shared" si="6"/>
        <v>0</v>
      </c>
      <c r="AC47" s="3">
        <f t="shared" si="7"/>
        <v>4776</v>
      </c>
      <c r="AD47" s="3">
        <f t="shared" si="8"/>
        <v>3946</v>
      </c>
    </row>
    <row r="48" spans="1:30" x14ac:dyDescent="0.15">
      <c r="A48" s="3">
        <f>[5]守护神剑副本!A164</f>
        <v>3</v>
      </c>
      <c r="B48" s="3" t="str">
        <f t="shared" si="0"/>
        <v>200级守护神剑3波小怪</v>
      </c>
      <c r="C48" s="3">
        <f>[5]守护神剑副本!B164</f>
        <v>200</v>
      </c>
      <c r="D48" s="3">
        <f>[5]守护神剑副本!C164</f>
        <v>195</v>
      </c>
      <c r="E48" s="3" t="s">
        <v>24</v>
      </c>
      <c r="F48" s="3" t="s">
        <v>26</v>
      </c>
      <c r="G48" s="3">
        <f>[5]守护神剑副本!$A$12*W48/M48/0.6</f>
        <v>2.5257936507936507</v>
      </c>
      <c r="H48" s="3">
        <f t="shared" si="1"/>
        <v>120</v>
      </c>
      <c r="I48" s="3">
        <v>0</v>
      </c>
      <c r="J48" s="4">
        <f t="shared" si="2"/>
        <v>1</v>
      </c>
      <c r="K48" s="4">
        <v>1</v>
      </c>
      <c r="L48" s="4">
        <f t="shared" si="3"/>
        <v>2</v>
      </c>
      <c r="M48" s="3">
        <f>VLOOKUP(A48,[5]守护神剑副本!$A$22:$C$42,3,0)</f>
        <v>18</v>
      </c>
      <c r="N48" s="3">
        <v>2</v>
      </c>
      <c r="O48" s="3">
        <f>HLOOKUP(O$5,[1]非R能力!$B$8:$F$558,$C48+1,0)</f>
        <v>107784.87049890669</v>
      </c>
      <c r="P48" s="3">
        <f>HLOOKUP(P$5,[1]非R能力!$B$8:$F$558,$C48+1,0)</f>
        <v>22104.516605645069</v>
      </c>
      <c r="Q48" s="3">
        <f>HLOOKUP(Q$5,[1]非R能力!$B$8:$F$558,$C48+1,0)</f>
        <v>11799.062441860111</v>
      </c>
      <c r="R48" s="3">
        <f>HLOOKUP(R$5,[1]非R能力!$B$8:$F$558,$C48+1,0)</f>
        <v>3946.3154048176193</v>
      </c>
      <c r="S48" s="3">
        <f>HLOOKUP(S$5,[1]非R能力!$B$8:$F$558,$C48+1,0)</f>
        <v>4776.8845384653532</v>
      </c>
      <c r="T48" s="3">
        <f>INDEX([1]非R能力!$H$9:$H$558,D48)</f>
        <v>6492.945422095826</v>
      </c>
      <c r="U48" s="3">
        <f>IF(INDEX([1]非R能力!$FK$9:$FK$558,C48)=0,0,10)</f>
        <v>10</v>
      </c>
      <c r="V48" s="3">
        <f>IF(INDEX([1]非R能力!$FH$9:$FH$558,C48)=0,0,5000)</f>
        <v>5000</v>
      </c>
      <c r="W48" s="3">
        <f>HLOOKUP(W$5,[2]人物技能基础!$O$3:$Q$553,$C48+1,0)</f>
        <v>3.637142857142857</v>
      </c>
      <c r="X48" s="3">
        <f>HLOOKUP(X$5,[2]人物技能基础!$O$3:$Q$553,$C48+1,0)</f>
        <v>2.0186428571428574</v>
      </c>
      <c r="Y48" s="3">
        <f>HLOOKUP(Y$5,[2]人物技能基础!$O$3:$Q$553,$C48+1,0)</f>
        <v>99.964285714285708</v>
      </c>
      <c r="Z48" s="3">
        <f t="shared" si="4"/>
        <v>103484</v>
      </c>
      <c r="AA48" s="3">
        <f t="shared" si="5"/>
        <v>12275</v>
      </c>
      <c r="AB48" s="3">
        <f t="shared" si="6"/>
        <v>0</v>
      </c>
      <c r="AC48" s="3">
        <f t="shared" si="7"/>
        <v>4776</v>
      </c>
      <c r="AD48" s="3">
        <f t="shared" si="8"/>
        <v>3946</v>
      </c>
    </row>
    <row r="49" spans="1:30" x14ac:dyDescent="0.15">
      <c r="A49" s="3">
        <f>[5]守护神剑副本!A165</f>
        <v>4</v>
      </c>
      <c r="B49" s="3" t="str">
        <f t="shared" si="0"/>
        <v>200级守护神剑4波小怪</v>
      </c>
      <c r="C49" s="3">
        <f>[5]守护神剑副本!B165</f>
        <v>200</v>
      </c>
      <c r="D49" s="3">
        <f>[5]守护神剑副本!C165</f>
        <v>195</v>
      </c>
      <c r="E49" s="3" t="s">
        <v>24</v>
      </c>
      <c r="F49" s="3" t="s">
        <v>26</v>
      </c>
      <c r="G49" s="3">
        <f>[5]守护神剑副本!$A$12*W49/M49/0.6</f>
        <v>2.5257936507936507</v>
      </c>
      <c r="H49" s="3">
        <f t="shared" si="1"/>
        <v>120</v>
      </c>
      <c r="I49" s="3">
        <v>0</v>
      </c>
      <c r="J49" s="4">
        <f t="shared" si="2"/>
        <v>1</v>
      </c>
      <c r="K49" s="4">
        <v>1</v>
      </c>
      <c r="L49" s="4">
        <f t="shared" si="3"/>
        <v>2</v>
      </c>
      <c r="M49" s="3">
        <f>VLOOKUP(A49,[5]守护神剑副本!$A$22:$C$42,3,0)</f>
        <v>18</v>
      </c>
      <c r="N49" s="3">
        <v>2</v>
      </c>
      <c r="O49" s="3">
        <f>HLOOKUP(O$5,[1]非R能力!$B$8:$F$558,$C49+1,0)</f>
        <v>107784.87049890669</v>
      </c>
      <c r="P49" s="3">
        <f>HLOOKUP(P$5,[1]非R能力!$B$8:$F$558,$C49+1,0)</f>
        <v>22104.516605645069</v>
      </c>
      <c r="Q49" s="3">
        <f>HLOOKUP(Q$5,[1]非R能力!$B$8:$F$558,$C49+1,0)</f>
        <v>11799.062441860111</v>
      </c>
      <c r="R49" s="3">
        <f>HLOOKUP(R$5,[1]非R能力!$B$8:$F$558,$C49+1,0)</f>
        <v>3946.3154048176193</v>
      </c>
      <c r="S49" s="3">
        <f>HLOOKUP(S$5,[1]非R能力!$B$8:$F$558,$C49+1,0)</f>
        <v>4776.8845384653532</v>
      </c>
      <c r="T49" s="3">
        <f>INDEX([1]非R能力!$H$9:$H$558,D49)</f>
        <v>6492.945422095826</v>
      </c>
      <c r="U49" s="3">
        <f>IF(INDEX([1]非R能力!$FK$9:$FK$558,C49)=0,0,10)</f>
        <v>10</v>
      </c>
      <c r="V49" s="3">
        <f>IF(INDEX([1]非R能力!$FH$9:$FH$558,C49)=0,0,5000)</f>
        <v>5000</v>
      </c>
      <c r="W49" s="3">
        <f>HLOOKUP(W$5,[2]人物技能基础!$O$3:$Q$553,$C49+1,0)</f>
        <v>3.637142857142857</v>
      </c>
      <c r="X49" s="3">
        <f>HLOOKUP(X$5,[2]人物技能基础!$O$3:$Q$553,$C49+1,0)</f>
        <v>2.0186428571428574</v>
      </c>
      <c r="Y49" s="3">
        <f>HLOOKUP(Y$5,[2]人物技能基础!$O$3:$Q$553,$C49+1,0)</f>
        <v>99.964285714285708</v>
      </c>
      <c r="Z49" s="3">
        <f t="shared" si="4"/>
        <v>103484</v>
      </c>
      <c r="AA49" s="3">
        <f t="shared" si="5"/>
        <v>12275</v>
      </c>
      <c r="AB49" s="3">
        <f t="shared" si="6"/>
        <v>0</v>
      </c>
      <c r="AC49" s="3">
        <f t="shared" si="7"/>
        <v>4776</v>
      </c>
      <c r="AD49" s="3">
        <f t="shared" si="8"/>
        <v>3946</v>
      </c>
    </row>
    <row r="50" spans="1:30" x14ac:dyDescent="0.15">
      <c r="A50" s="3">
        <f>[5]守护神剑副本!A166</f>
        <v>5</v>
      </c>
      <c r="B50" s="3" t="str">
        <f t="shared" si="0"/>
        <v>200级守护神剑5波boss</v>
      </c>
      <c r="C50" s="3">
        <f>[5]守护神剑副本!B166</f>
        <v>200</v>
      </c>
      <c r="D50" s="3">
        <f>[5]守护神剑副本!C166</f>
        <v>195</v>
      </c>
      <c r="E50" s="3" t="s">
        <v>93</v>
      </c>
      <c r="F50" s="3" t="s">
        <v>26</v>
      </c>
      <c r="G50" s="3">
        <f>[5]守护神剑副本!$A$12*W50/M50/0.6</f>
        <v>45.464285714285715</v>
      </c>
      <c r="H50" s="3">
        <f t="shared" si="1"/>
        <v>45.464285714285715</v>
      </c>
      <c r="I50" s="3">
        <v>0</v>
      </c>
      <c r="J50" s="4">
        <f t="shared" si="2"/>
        <v>0.7</v>
      </c>
      <c r="K50" s="4">
        <v>1</v>
      </c>
      <c r="L50" s="4">
        <f t="shared" si="3"/>
        <v>5</v>
      </c>
      <c r="M50" s="3">
        <f>VLOOKUP(A50,[5]守护神剑副本!$A$22:$C$42,3,0)</f>
        <v>1</v>
      </c>
      <c r="N50" s="3">
        <v>2</v>
      </c>
      <c r="O50" s="3">
        <f>HLOOKUP(O$5,[1]非R能力!$B$8:$F$558,$C50+1,0)</f>
        <v>107784.87049890669</v>
      </c>
      <c r="P50" s="3">
        <f>HLOOKUP(P$5,[1]非R能力!$B$8:$F$558,$C50+1,0)</f>
        <v>22104.516605645069</v>
      </c>
      <c r="Q50" s="3">
        <f>HLOOKUP(Q$5,[1]非R能力!$B$8:$F$558,$C50+1,0)</f>
        <v>11799.062441860111</v>
      </c>
      <c r="R50" s="3">
        <f>HLOOKUP(R$5,[1]非R能力!$B$8:$F$558,$C50+1,0)</f>
        <v>3946.3154048176193</v>
      </c>
      <c r="S50" s="3">
        <f>HLOOKUP(S$5,[1]非R能力!$B$8:$F$558,$C50+1,0)</f>
        <v>4776.8845384653532</v>
      </c>
      <c r="T50" s="3">
        <f>INDEX([1]非R能力!$H$9:$H$558,D50)</f>
        <v>6492.945422095826</v>
      </c>
      <c r="U50" s="3">
        <f>IF(INDEX([1]非R能力!$FK$9:$FK$558,C50)=0,0,10)</f>
        <v>10</v>
      </c>
      <c r="V50" s="3">
        <f>IF(INDEX([1]非R能力!$FH$9:$FH$558,C50)=0,0,5000)</f>
        <v>5000</v>
      </c>
      <c r="W50" s="3">
        <f>HLOOKUP(W$5,[2]人物技能基础!$O$3:$Q$553,$C50+1,0)</f>
        <v>3.637142857142857</v>
      </c>
      <c r="X50" s="3">
        <f>HLOOKUP(X$5,[2]人物技能基础!$O$3:$Q$553,$C50+1,0)</f>
        <v>2.0186428571428574</v>
      </c>
      <c r="Y50" s="3">
        <f>HLOOKUP(Y$5,[2]人物技能基础!$O$3:$Q$553,$C50+1,0)</f>
        <v>99.964285714285708</v>
      </c>
      <c r="Z50" s="3">
        <f t="shared" si="4"/>
        <v>1303909</v>
      </c>
      <c r="AA50" s="3">
        <f t="shared" si="5"/>
        <v>12473</v>
      </c>
      <c r="AB50" s="3">
        <f t="shared" si="6"/>
        <v>0</v>
      </c>
      <c r="AC50" s="3">
        <f t="shared" si="7"/>
        <v>4776</v>
      </c>
      <c r="AD50" s="3">
        <f t="shared" si="8"/>
        <v>5637</v>
      </c>
    </row>
    <row r="51" spans="1:30" x14ac:dyDescent="0.15">
      <c r="A51" s="3">
        <f>[5]守护神剑副本!A167</f>
        <v>6</v>
      </c>
      <c r="B51" s="3" t="str">
        <f t="shared" si="0"/>
        <v>200级守护神剑6波小怪</v>
      </c>
      <c r="C51" s="3">
        <f>[5]守护神剑副本!B167</f>
        <v>200</v>
      </c>
      <c r="D51" s="3">
        <f>[5]守护神剑副本!C167</f>
        <v>195</v>
      </c>
      <c r="E51" s="3" t="s">
        <v>24</v>
      </c>
      <c r="F51" s="3" t="s">
        <v>26</v>
      </c>
      <c r="G51" s="3">
        <f>[5]守护神剑副本!$A$12*W51/M51/0.6</f>
        <v>2.8415178571428572</v>
      </c>
      <c r="H51" s="3">
        <f t="shared" si="1"/>
        <v>120</v>
      </c>
      <c r="I51" s="3">
        <v>0</v>
      </c>
      <c r="J51" s="4">
        <f t="shared" si="2"/>
        <v>1</v>
      </c>
      <c r="K51" s="4">
        <v>1</v>
      </c>
      <c r="L51" s="4">
        <f t="shared" si="3"/>
        <v>2</v>
      </c>
      <c r="M51" s="3">
        <f>VLOOKUP(A51,[5]守护神剑副本!$A$22:$C$42,3,0)</f>
        <v>16</v>
      </c>
      <c r="N51" s="3">
        <v>2</v>
      </c>
      <c r="O51" s="3">
        <f>HLOOKUP(O$5,[1]非R能力!$B$8:$F$558,$C51+1,0)</f>
        <v>107784.87049890669</v>
      </c>
      <c r="P51" s="3">
        <f>HLOOKUP(P$5,[1]非R能力!$B$8:$F$558,$C51+1,0)</f>
        <v>22104.516605645069</v>
      </c>
      <c r="Q51" s="3">
        <f>HLOOKUP(Q$5,[1]非R能力!$B$8:$F$558,$C51+1,0)</f>
        <v>11799.062441860111</v>
      </c>
      <c r="R51" s="3">
        <f>HLOOKUP(R$5,[1]非R能力!$B$8:$F$558,$C51+1,0)</f>
        <v>3946.3154048176193</v>
      </c>
      <c r="S51" s="3">
        <f>HLOOKUP(S$5,[1]非R能力!$B$8:$F$558,$C51+1,0)</f>
        <v>4776.8845384653532</v>
      </c>
      <c r="T51" s="3">
        <f>INDEX([1]非R能力!$H$9:$H$558,D51)</f>
        <v>6492.945422095826</v>
      </c>
      <c r="U51" s="3">
        <f>IF(INDEX([1]非R能力!$FK$9:$FK$558,C51)=0,0,10)</f>
        <v>10</v>
      </c>
      <c r="V51" s="3">
        <f>IF(INDEX([1]非R能力!$FH$9:$FH$558,C51)=0,0,5000)</f>
        <v>5000</v>
      </c>
      <c r="W51" s="3">
        <f>HLOOKUP(W$5,[2]人物技能基础!$O$3:$Q$553,$C51+1,0)</f>
        <v>3.637142857142857</v>
      </c>
      <c r="X51" s="3">
        <f>HLOOKUP(X$5,[2]人物技能基础!$O$3:$Q$553,$C51+1,0)</f>
        <v>2.0186428571428574</v>
      </c>
      <c r="Y51" s="3">
        <f>HLOOKUP(Y$5,[2]人物技能基础!$O$3:$Q$553,$C51+1,0)</f>
        <v>99.964285714285708</v>
      </c>
      <c r="Z51" s="3">
        <f t="shared" si="4"/>
        <v>116420</v>
      </c>
      <c r="AA51" s="3">
        <f t="shared" si="5"/>
        <v>12279</v>
      </c>
      <c r="AB51" s="3">
        <f t="shared" si="6"/>
        <v>0</v>
      </c>
      <c r="AC51" s="3">
        <f t="shared" si="7"/>
        <v>4776</v>
      </c>
      <c r="AD51" s="3">
        <f t="shared" si="8"/>
        <v>3946</v>
      </c>
    </row>
    <row r="52" spans="1:30" x14ac:dyDescent="0.15">
      <c r="A52" s="3">
        <f>[5]守护神剑副本!A168</f>
        <v>7</v>
      </c>
      <c r="B52" s="3" t="str">
        <f t="shared" si="0"/>
        <v>200级守护神剑7波小怪</v>
      </c>
      <c r="C52" s="3">
        <f>[5]守护神剑副本!B168</f>
        <v>200</v>
      </c>
      <c r="D52" s="3">
        <f>[5]守护神剑副本!C168</f>
        <v>195</v>
      </c>
      <c r="E52" s="3" t="s">
        <v>24</v>
      </c>
      <c r="F52" s="3" t="s">
        <v>26</v>
      </c>
      <c r="G52" s="3">
        <f>[5]守护神剑副本!$A$12*W52/M52/0.6</f>
        <v>3.2474489795918369</v>
      </c>
      <c r="H52" s="3">
        <f t="shared" si="1"/>
        <v>120</v>
      </c>
      <c r="I52" s="3">
        <v>0</v>
      </c>
      <c r="J52" s="4">
        <f t="shared" si="2"/>
        <v>1</v>
      </c>
      <c r="K52" s="4">
        <v>1</v>
      </c>
      <c r="L52" s="4">
        <f t="shared" si="3"/>
        <v>2</v>
      </c>
      <c r="M52" s="3">
        <f>VLOOKUP(A52,[5]守护神剑副本!$A$22:$C$42,3,0)</f>
        <v>14</v>
      </c>
      <c r="N52" s="3">
        <v>2</v>
      </c>
      <c r="O52" s="3">
        <f>HLOOKUP(O$5,[1]非R能力!$B$8:$F$558,$C52+1,0)</f>
        <v>107784.87049890669</v>
      </c>
      <c r="P52" s="3">
        <f>HLOOKUP(P$5,[1]非R能力!$B$8:$F$558,$C52+1,0)</f>
        <v>22104.516605645069</v>
      </c>
      <c r="Q52" s="3">
        <f>HLOOKUP(Q$5,[1]非R能力!$B$8:$F$558,$C52+1,0)</f>
        <v>11799.062441860111</v>
      </c>
      <c r="R52" s="3">
        <f>HLOOKUP(R$5,[1]非R能力!$B$8:$F$558,$C52+1,0)</f>
        <v>3946.3154048176193</v>
      </c>
      <c r="S52" s="3">
        <f>HLOOKUP(S$5,[1]非R能力!$B$8:$F$558,$C52+1,0)</f>
        <v>4776.8845384653532</v>
      </c>
      <c r="T52" s="3">
        <f>INDEX([1]非R能力!$H$9:$H$558,D52)</f>
        <v>6492.945422095826</v>
      </c>
      <c r="U52" s="3">
        <f>IF(INDEX([1]非R能力!$FK$9:$FK$558,C52)=0,0,10)</f>
        <v>10</v>
      </c>
      <c r="V52" s="3">
        <f>IF(INDEX([1]非R能力!$FH$9:$FH$558,C52)=0,0,5000)</f>
        <v>5000</v>
      </c>
      <c r="W52" s="3">
        <f>HLOOKUP(W$5,[2]人物技能基础!$O$3:$Q$553,$C52+1,0)</f>
        <v>3.637142857142857</v>
      </c>
      <c r="X52" s="3">
        <f>HLOOKUP(X$5,[2]人物技能基础!$O$3:$Q$553,$C52+1,0)</f>
        <v>2.0186428571428574</v>
      </c>
      <c r="Y52" s="3">
        <f>HLOOKUP(Y$5,[2]人物技能基础!$O$3:$Q$553,$C52+1,0)</f>
        <v>99.964285714285708</v>
      </c>
      <c r="Z52" s="3">
        <f t="shared" si="4"/>
        <v>133051</v>
      </c>
      <c r="AA52" s="3">
        <f t="shared" si="5"/>
        <v>12283</v>
      </c>
      <c r="AB52" s="3">
        <f t="shared" si="6"/>
        <v>0</v>
      </c>
      <c r="AC52" s="3">
        <f t="shared" si="7"/>
        <v>4776</v>
      </c>
      <c r="AD52" s="3">
        <f t="shared" si="8"/>
        <v>3946</v>
      </c>
    </row>
    <row r="53" spans="1:30" x14ac:dyDescent="0.15">
      <c r="A53" s="3">
        <f>[5]守护神剑副本!A169</f>
        <v>8</v>
      </c>
      <c r="B53" s="3" t="str">
        <f t="shared" si="0"/>
        <v>200级守护神剑8波小怪</v>
      </c>
      <c r="C53" s="3">
        <f>[5]守护神剑副本!B169</f>
        <v>200</v>
      </c>
      <c r="D53" s="3">
        <f>[5]守护神剑副本!C169</f>
        <v>195</v>
      </c>
      <c r="E53" s="3" t="s">
        <v>24</v>
      </c>
      <c r="F53" s="3" t="s">
        <v>26</v>
      </c>
      <c r="G53" s="3">
        <f>[5]守护神剑副本!$A$12*W53/M53/0.6</f>
        <v>3.2474489795918369</v>
      </c>
      <c r="H53" s="3">
        <f t="shared" si="1"/>
        <v>120</v>
      </c>
      <c r="I53" s="3">
        <v>0</v>
      </c>
      <c r="J53" s="4">
        <f t="shared" si="2"/>
        <v>1</v>
      </c>
      <c r="K53" s="4">
        <v>1</v>
      </c>
      <c r="L53" s="4">
        <f t="shared" si="3"/>
        <v>2</v>
      </c>
      <c r="M53" s="3">
        <f>VLOOKUP(A53,[5]守护神剑副本!$A$22:$C$42,3,0)</f>
        <v>14</v>
      </c>
      <c r="N53" s="3">
        <v>2</v>
      </c>
      <c r="O53" s="3">
        <f>HLOOKUP(O$5,[1]非R能力!$B$8:$F$558,$C53+1,0)</f>
        <v>107784.87049890669</v>
      </c>
      <c r="P53" s="3">
        <f>HLOOKUP(P$5,[1]非R能力!$B$8:$F$558,$C53+1,0)</f>
        <v>22104.516605645069</v>
      </c>
      <c r="Q53" s="3">
        <f>HLOOKUP(Q$5,[1]非R能力!$B$8:$F$558,$C53+1,0)</f>
        <v>11799.062441860111</v>
      </c>
      <c r="R53" s="3">
        <f>HLOOKUP(R$5,[1]非R能力!$B$8:$F$558,$C53+1,0)</f>
        <v>3946.3154048176193</v>
      </c>
      <c r="S53" s="3">
        <f>HLOOKUP(S$5,[1]非R能力!$B$8:$F$558,$C53+1,0)</f>
        <v>4776.8845384653532</v>
      </c>
      <c r="T53" s="3">
        <f>INDEX([1]非R能力!$H$9:$H$558,D53)</f>
        <v>6492.945422095826</v>
      </c>
      <c r="U53" s="3">
        <f>IF(INDEX([1]非R能力!$FK$9:$FK$558,C53)=0,0,10)</f>
        <v>10</v>
      </c>
      <c r="V53" s="3">
        <f>IF(INDEX([1]非R能力!$FH$9:$FH$558,C53)=0,0,5000)</f>
        <v>5000</v>
      </c>
      <c r="W53" s="3">
        <f>HLOOKUP(W$5,[2]人物技能基础!$O$3:$Q$553,$C53+1,0)</f>
        <v>3.637142857142857</v>
      </c>
      <c r="X53" s="3">
        <f>HLOOKUP(X$5,[2]人物技能基础!$O$3:$Q$553,$C53+1,0)</f>
        <v>2.0186428571428574</v>
      </c>
      <c r="Y53" s="3">
        <f>HLOOKUP(Y$5,[2]人物技能基础!$O$3:$Q$553,$C53+1,0)</f>
        <v>99.964285714285708</v>
      </c>
      <c r="Z53" s="3">
        <f t="shared" si="4"/>
        <v>133051</v>
      </c>
      <c r="AA53" s="3">
        <f t="shared" si="5"/>
        <v>12283</v>
      </c>
      <c r="AB53" s="3">
        <f t="shared" si="6"/>
        <v>0</v>
      </c>
      <c r="AC53" s="3">
        <f t="shared" si="7"/>
        <v>4776</v>
      </c>
      <c r="AD53" s="3">
        <f t="shared" si="8"/>
        <v>3946</v>
      </c>
    </row>
    <row r="54" spans="1:30" x14ac:dyDescent="0.15">
      <c r="A54" s="3">
        <f>[5]守护神剑副本!A170</f>
        <v>9</v>
      </c>
      <c r="B54" s="3" t="str">
        <f t="shared" si="0"/>
        <v>200级守护神剑9波小怪</v>
      </c>
      <c r="C54" s="3">
        <f>[5]守护神剑副本!B170</f>
        <v>200</v>
      </c>
      <c r="D54" s="3">
        <f>[5]守护神剑副本!C170</f>
        <v>195</v>
      </c>
      <c r="E54" s="3" t="s">
        <v>24</v>
      </c>
      <c r="F54" s="3" t="s">
        <v>26</v>
      </c>
      <c r="G54" s="3">
        <f>[5]守护神剑副本!$A$12*W54/M54/0.6</f>
        <v>3.7886904761904767</v>
      </c>
      <c r="H54" s="3">
        <f t="shared" si="1"/>
        <v>120</v>
      </c>
      <c r="I54" s="3">
        <v>0</v>
      </c>
      <c r="J54" s="4">
        <f t="shared" si="2"/>
        <v>1</v>
      </c>
      <c r="K54" s="4">
        <v>1</v>
      </c>
      <c r="L54" s="4">
        <f t="shared" si="3"/>
        <v>2</v>
      </c>
      <c r="M54" s="3">
        <f>VLOOKUP(A54,[5]守护神剑副本!$A$22:$C$42,3,0)</f>
        <v>12</v>
      </c>
      <c r="N54" s="3">
        <v>2</v>
      </c>
      <c r="O54" s="3">
        <f>HLOOKUP(O$5,[1]非R能力!$B$8:$F$558,$C54+1,0)</f>
        <v>107784.87049890669</v>
      </c>
      <c r="P54" s="3">
        <f>HLOOKUP(P$5,[1]非R能力!$B$8:$F$558,$C54+1,0)</f>
        <v>22104.516605645069</v>
      </c>
      <c r="Q54" s="3">
        <f>HLOOKUP(Q$5,[1]非R能力!$B$8:$F$558,$C54+1,0)</f>
        <v>11799.062441860111</v>
      </c>
      <c r="R54" s="3">
        <f>HLOOKUP(R$5,[1]非R能力!$B$8:$F$558,$C54+1,0)</f>
        <v>3946.3154048176193</v>
      </c>
      <c r="S54" s="3">
        <f>HLOOKUP(S$5,[1]非R能力!$B$8:$F$558,$C54+1,0)</f>
        <v>4776.8845384653532</v>
      </c>
      <c r="T54" s="3">
        <f>INDEX([1]非R能力!$H$9:$H$558,D54)</f>
        <v>6492.945422095826</v>
      </c>
      <c r="U54" s="3">
        <f>IF(INDEX([1]非R能力!$FK$9:$FK$558,C54)=0,0,10)</f>
        <v>10</v>
      </c>
      <c r="V54" s="3">
        <f>IF(INDEX([1]非R能力!$FH$9:$FH$558,C54)=0,0,5000)</f>
        <v>5000</v>
      </c>
      <c r="W54" s="3">
        <f>HLOOKUP(W$5,[2]人物技能基础!$O$3:$Q$553,$C54+1,0)</f>
        <v>3.637142857142857</v>
      </c>
      <c r="X54" s="3">
        <f>HLOOKUP(X$5,[2]人物技能基础!$O$3:$Q$553,$C54+1,0)</f>
        <v>2.0186428571428574</v>
      </c>
      <c r="Y54" s="3">
        <f>HLOOKUP(Y$5,[2]人物技能基础!$O$3:$Q$553,$C54+1,0)</f>
        <v>99.964285714285708</v>
      </c>
      <c r="Z54" s="3">
        <f t="shared" si="4"/>
        <v>155227</v>
      </c>
      <c r="AA54" s="3">
        <f t="shared" si="5"/>
        <v>12289</v>
      </c>
      <c r="AB54" s="3">
        <f t="shared" si="6"/>
        <v>0</v>
      </c>
      <c r="AC54" s="3">
        <f t="shared" si="7"/>
        <v>4776</v>
      </c>
      <c r="AD54" s="3">
        <f t="shared" si="8"/>
        <v>3946</v>
      </c>
    </row>
    <row r="55" spans="1:30" x14ac:dyDescent="0.15">
      <c r="A55" s="3">
        <f>[5]守护神剑副本!A171</f>
        <v>10</v>
      </c>
      <c r="B55" s="3" t="str">
        <f t="shared" si="0"/>
        <v>200级守护神剑10波boss</v>
      </c>
      <c r="C55" s="3">
        <f>[5]守护神剑副本!B171</f>
        <v>200</v>
      </c>
      <c r="D55" s="3">
        <f>[5]守护神剑副本!C171</f>
        <v>200</v>
      </c>
      <c r="E55" s="3" t="s">
        <v>93</v>
      </c>
      <c r="F55" s="3" t="s">
        <v>26</v>
      </c>
      <c r="G55" s="3">
        <f>[5]守护神剑副本!$A$12*W55/M55/0.6</f>
        <v>45.464285714285715</v>
      </c>
      <c r="H55" s="3">
        <f t="shared" si="1"/>
        <v>45.464285714285715</v>
      </c>
      <c r="I55" s="3">
        <v>0</v>
      </c>
      <c r="J55" s="4">
        <f t="shared" si="2"/>
        <v>0.7</v>
      </c>
      <c r="K55" s="4">
        <v>1</v>
      </c>
      <c r="L55" s="4">
        <f t="shared" si="3"/>
        <v>5</v>
      </c>
      <c r="M55" s="3">
        <f>VLOOKUP(A55,[5]守护神剑副本!$A$22:$C$42,3,0)</f>
        <v>1</v>
      </c>
      <c r="N55" s="3">
        <v>2</v>
      </c>
      <c r="O55" s="3">
        <f>HLOOKUP(O$5,[1]非R能力!$B$8:$F$558,$C55+1,0)</f>
        <v>107784.87049890669</v>
      </c>
      <c r="P55" s="3">
        <f>HLOOKUP(P$5,[1]非R能力!$B$8:$F$558,$C55+1,0)</f>
        <v>22104.516605645069</v>
      </c>
      <c r="Q55" s="3">
        <f>HLOOKUP(Q$5,[1]非R能力!$B$8:$F$558,$C55+1,0)</f>
        <v>11799.062441860111</v>
      </c>
      <c r="R55" s="3">
        <f>HLOOKUP(R$5,[1]非R能力!$B$8:$F$558,$C55+1,0)</f>
        <v>3946.3154048176193</v>
      </c>
      <c r="S55" s="3">
        <f>HLOOKUP(S$5,[1]非R能力!$B$8:$F$558,$C55+1,0)</f>
        <v>4776.8845384653532</v>
      </c>
      <c r="T55" s="3">
        <f>INDEX([1]非R能力!$H$9:$H$558,D55)</f>
        <v>7164.8291421138556</v>
      </c>
      <c r="U55" s="3">
        <f>IF(INDEX([1]非R能力!$FK$9:$FK$558,C55)=0,0,10)</f>
        <v>10</v>
      </c>
      <c r="V55" s="3">
        <f>IF(INDEX([1]非R能力!$FH$9:$FH$558,C55)=0,0,5000)</f>
        <v>5000</v>
      </c>
      <c r="W55" s="3">
        <f>HLOOKUP(W$5,[2]人物技能基础!$O$3:$Q$553,$C55+1,0)</f>
        <v>3.637142857142857</v>
      </c>
      <c r="X55" s="3">
        <f>HLOOKUP(X$5,[2]人物技能基础!$O$3:$Q$553,$C55+1,0)</f>
        <v>2.0186428571428574</v>
      </c>
      <c r="Y55" s="3">
        <f>HLOOKUP(Y$5,[2]人物技能基础!$O$3:$Q$553,$C55+1,0)</f>
        <v>99.964285714285708</v>
      </c>
      <c r="Z55" s="3">
        <f t="shared" si="4"/>
        <v>1321015</v>
      </c>
      <c r="AA55" s="3">
        <f t="shared" si="5"/>
        <v>12473</v>
      </c>
      <c r="AB55" s="3">
        <f t="shared" si="6"/>
        <v>0</v>
      </c>
      <c r="AC55" s="3">
        <f t="shared" si="7"/>
        <v>4776</v>
      </c>
      <c r="AD55" s="3">
        <f t="shared" si="8"/>
        <v>5637</v>
      </c>
    </row>
    <row r="56" spans="1:30" x14ac:dyDescent="0.15">
      <c r="A56" s="3">
        <f>[5]守护神剑副本!A172</f>
        <v>11</v>
      </c>
      <c r="B56" s="3" t="str">
        <f t="shared" si="0"/>
        <v>200级守护神剑11波小怪</v>
      </c>
      <c r="C56" s="3">
        <f>[5]守护神剑副本!B172</f>
        <v>200</v>
      </c>
      <c r="D56" s="3">
        <f>[5]守护神剑副本!C172</f>
        <v>200</v>
      </c>
      <c r="E56" s="3" t="s">
        <v>24</v>
      </c>
      <c r="F56" s="3" t="s">
        <v>26</v>
      </c>
      <c r="G56" s="3">
        <f>[5]守护神剑副本!$A$12*W56/M56/0.6</f>
        <v>4.5464285714285717</v>
      </c>
      <c r="H56" s="3">
        <f t="shared" si="1"/>
        <v>120</v>
      </c>
      <c r="I56" s="3">
        <v>0</v>
      </c>
      <c r="J56" s="4">
        <f t="shared" si="2"/>
        <v>1</v>
      </c>
      <c r="K56" s="4">
        <v>1</v>
      </c>
      <c r="L56" s="4">
        <f t="shared" si="3"/>
        <v>2</v>
      </c>
      <c r="M56" s="3">
        <f>VLOOKUP(A56,[5]守护神剑副本!$A$22:$C$42,3,0)</f>
        <v>10</v>
      </c>
      <c r="N56" s="3">
        <v>2</v>
      </c>
      <c r="O56" s="3">
        <f>HLOOKUP(O$5,[1]非R能力!$B$8:$F$558,$C56+1,0)</f>
        <v>107784.87049890669</v>
      </c>
      <c r="P56" s="3">
        <f>HLOOKUP(P$5,[1]非R能力!$B$8:$F$558,$C56+1,0)</f>
        <v>22104.516605645069</v>
      </c>
      <c r="Q56" s="3">
        <f>HLOOKUP(Q$5,[1]非R能力!$B$8:$F$558,$C56+1,0)</f>
        <v>11799.062441860111</v>
      </c>
      <c r="R56" s="3">
        <f>HLOOKUP(R$5,[1]非R能力!$B$8:$F$558,$C56+1,0)</f>
        <v>3946.3154048176193</v>
      </c>
      <c r="S56" s="3">
        <f>HLOOKUP(S$5,[1]非R能力!$B$8:$F$558,$C56+1,0)</f>
        <v>4776.8845384653532</v>
      </c>
      <c r="T56" s="3">
        <f>INDEX([1]非R能力!$H$9:$H$558,D56)</f>
        <v>7164.8291421138556</v>
      </c>
      <c r="U56" s="3">
        <f>IF(INDEX([1]非R能力!$FK$9:$FK$558,C56)=0,0,10)</f>
        <v>10</v>
      </c>
      <c r="V56" s="3">
        <f>IF(INDEX([1]非R能力!$FH$9:$FH$558,C56)=0,0,5000)</f>
        <v>5000</v>
      </c>
      <c r="W56" s="3">
        <f>HLOOKUP(W$5,[2]人物技能基础!$O$3:$Q$553,$C56+1,0)</f>
        <v>3.637142857142857</v>
      </c>
      <c r="X56" s="3">
        <f>HLOOKUP(X$5,[2]人物技能基础!$O$3:$Q$553,$C56+1,0)</f>
        <v>2.0186428571428574</v>
      </c>
      <c r="Y56" s="3">
        <f>HLOOKUP(Y$5,[2]人物技能基础!$O$3:$Q$553,$C56+1,0)</f>
        <v>99.964285714285708</v>
      </c>
      <c r="Z56" s="3">
        <f t="shared" si="4"/>
        <v>188716</v>
      </c>
      <c r="AA56" s="3">
        <f t="shared" si="5"/>
        <v>12298</v>
      </c>
      <c r="AB56" s="3">
        <f t="shared" si="6"/>
        <v>0</v>
      </c>
      <c r="AC56" s="3">
        <f t="shared" si="7"/>
        <v>4776</v>
      </c>
      <c r="AD56" s="3">
        <f t="shared" si="8"/>
        <v>3946</v>
      </c>
    </row>
    <row r="57" spans="1:30" x14ac:dyDescent="0.15">
      <c r="A57" s="3">
        <f>[5]守护神剑副本!A173</f>
        <v>12</v>
      </c>
      <c r="B57" s="3" t="str">
        <f t="shared" si="0"/>
        <v>200级守护神剑12波小怪</v>
      </c>
      <c r="C57" s="3">
        <f>[5]守护神剑副本!B173</f>
        <v>200</v>
      </c>
      <c r="D57" s="3">
        <f>[5]守护神剑副本!C173</f>
        <v>200</v>
      </c>
      <c r="E57" s="3" t="s">
        <v>24</v>
      </c>
      <c r="F57" s="3" t="s">
        <v>26</v>
      </c>
      <c r="G57" s="3">
        <f>[5]守护神剑副本!$A$12*W57/M57/0.6</f>
        <v>4.5464285714285717</v>
      </c>
      <c r="H57" s="3">
        <f t="shared" si="1"/>
        <v>120</v>
      </c>
      <c r="I57" s="3">
        <v>0</v>
      </c>
      <c r="J57" s="4">
        <f t="shared" si="2"/>
        <v>1</v>
      </c>
      <c r="K57" s="4">
        <v>1</v>
      </c>
      <c r="L57" s="4">
        <f t="shared" si="3"/>
        <v>2</v>
      </c>
      <c r="M57" s="3">
        <f>VLOOKUP(A57,[5]守护神剑副本!$A$22:$C$42,3,0)</f>
        <v>10</v>
      </c>
      <c r="N57" s="3">
        <v>2</v>
      </c>
      <c r="O57" s="3">
        <f>HLOOKUP(O$5,[1]非R能力!$B$8:$F$558,$C57+1,0)</f>
        <v>107784.87049890669</v>
      </c>
      <c r="P57" s="3">
        <f>HLOOKUP(P$5,[1]非R能力!$B$8:$F$558,$C57+1,0)</f>
        <v>22104.516605645069</v>
      </c>
      <c r="Q57" s="3">
        <f>HLOOKUP(Q$5,[1]非R能力!$B$8:$F$558,$C57+1,0)</f>
        <v>11799.062441860111</v>
      </c>
      <c r="R57" s="3">
        <f>HLOOKUP(R$5,[1]非R能力!$B$8:$F$558,$C57+1,0)</f>
        <v>3946.3154048176193</v>
      </c>
      <c r="S57" s="3">
        <f>HLOOKUP(S$5,[1]非R能力!$B$8:$F$558,$C57+1,0)</f>
        <v>4776.8845384653532</v>
      </c>
      <c r="T57" s="3">
        <f>INDEX([1]非R能力!$H$9:$H$558,D57)</f>
        <v>7164.8291421138556</v>
      </c>
      <c r="U57" s="3">
        <f>IF(INDEX([1]非R能力!$FK$9:$FK$558,C57)=0,0,10)</f>
        <v>10</v>
      </c>
      <c r="V57" s="3">
        <f>IF(INDEX([1]非R能力!$FH$9:$FH$558,C57)=0,0,5000)</f>
        <v>5000</v>
      </c>
      <c r="W57" s="3">
        <f>HLOOKUP(W$5,[2]人物技能基础!$O$3:$Q$553,$C57+1,0)</f>
        <v>3.637142857142857</v>
      </c>
      <c r="X57" s="3">
        <f>HLOOKUP(X$5,[2]人物技能基础!$O$3:$Q$553,$C57+1,0)</f>
        <v>2.0186428571428574</v>
      </c>
      <c r="Y57" s="3">
        <f>HLOOKUP(Y$5,[2]人物技能基础!$O$3:$Q$553,$C57+1,0)</f>
        <v>99.964285714285708</v>
      </c>
      <c r="Z57" s="3">
        <f t="shared" si="4"/>
        <v>188716</v>
      </c>
      <c r="AA57" s="3">
        <f t="shared" si="5"/>
        <v>12298</v>
      </c>
      <c r="AB57" s="3">
        <f t="shared" si="6"/>
        <v>0</v>
      </c>
      <c r="AC57" s="3">
        <f t="shared" si="7"/>
        <v>4776</v>
      </c>
      <c r="AD57" s="3">
        <f t="shared" si="8"/>
        <v>3946</v>
      </c>
    </row>
    <row r="58" spans="1:30" x14ac:dyDescent="0.15">
      <c r="A58" s="3">
        <f>[5]守护神剑副本!A174</f>
        <v>13</v>
      </c>
      <c r="B58" s="3" t="str">
        <f t="shared" si="0"/>
        <v>200级守护神剑13波小怪</v>
      </c>
      <c r="C58" s="3">
        <f>[5]守护神剑副本!B174</f>
        <v>200</v>
      </c>
      <c r="D58" s="3">
        <f>[5]守护神剑副本!C174</f>
        <v>210</v>
      </c>
      <c r="E58" s="3" t="s">
        <v>24</v>
      </c>
      <c r="F58" s="3" t="s">
        <v>26</v>
      </c>
      <c r="G58" s="3">
        <f>[5]守护神剑副本!$A$12*W58/M58/0.6</f>
        <v>4.5464285714285717</v>
      </c>
      <c r="H58" s="3">
        <f t="shared" si="1"/>
        <v>120</v>
      </c>
      <c r="I58" s="3">
        <v>0</v>
      </c>
      <c r="J58" s="4">
        <f t="shared" si="2"/>
        <v>1</v>
      </c>
      <c r="K58" s="4">
        <v>1</v>
      </c>
      <c r="L58" s="4">
        <f t="shared" si="3"/>
        <v>2</v>
      </c>
      <c r="M58" s="3">
        <f>VLOOKUP(A58,[5]守护神剑副本!$A$22:$C$42,3,0)</f>
        <v>10</v>
      </c>
      <c r="N58" s="3">
        <v>2</v>
      </c>
      <c r="O58" s="3">
        <f>HLOOKUP(O$5,[1]非R能力!$B$8:$F$558,$C58+1,0)</f>
        <v>107784.87049890669</v>
      </c>
      <c r="P58" s="3">
        <f>HLOOKUP(P$5,[1]非R能力!$B$8:$F$558,$C58+1,0)</f>
        <v>22104.516605645069</v>
      </c>
      <c r="Q58" s="3">
        <f>HLOOKUP(Q$5,[1]非R能力!$B$8:$F$558,$C58+1,0)</f>
        <v>11799.062441860111</v>
      </c>
      <c r="R58" s="3">
        <f>HLOOKUP(R$5,[1]非R能力!$B$8:$F$558,$C58+1,0)</f>
        <v>3946.3154048176193</v>
      </c>
      <c r="S58" s="3">
        <f>HLOOKUP(S$5,[1]非R能力!$B$8:$F$558,$C58+1,0)</f>
        <v>4776.8845384653532</v>
      </c>
      <c r="T58" s="3">
        <f>INDEX([1]非R能力!$H$9:$H$558,D58)</f>
        <v>8561.8777270405026</v>
      </c>
      <c r="U58" s="3">
        <f>IF(INDEX([1]非R能力!$FK$9:$FK$558,C58)=0,0,10)</f>
        <v>10</v>
      </c>
      <c r="V58" s="3">
        <f>IF(INDEX([1]非R能力!$FH$9:$FH$558,C58)=0,0,5000)</f>
        <v>5000</v>
      </c>
      <c r="W58" s="3">
        <f>HLOOKUP(W$5,[2]人物技能基础!$O$3:$Q$553,$C58+1,0)</f>
        <v>3.637142857142857</v>
      </c>
      <c r="X58" s="3">
        <f>HLOOKUP(X$5,[2]人物技能基础!$O$3:$Q$553,$C58+1,0)</f>
        <v>2.0186428571428574</v>
      </c>
      <c r="Y58" s="3">
        <f>HLOOKUP(Y$5,[2]人物技能基础!$O$3:$Q$553,$C58+1,0)</f>
        <v>99.964285714285708</v>
      </c>
      <c r="Z58" s="3">
        <f t="shared" si="4"/>
        <v>193797</v>
      </c>
      <c r="AA58" s="3">
        <f t="shared" si="5"/>
        <v>12298</v>
      </c>
      <c r="AB58" s="3">
        <f t="shared" si="6"/>
        <v>0</v>
      </c>
      <c r="AC58" s="3">
        <f t="shared" si="7"/>
        <v>4776</v>
      </c>
      <c r="AD58" s="3">
        <f t="shared" si="8"/>
        <v>3946</v>
      </c>
    </row>
    <row r="59" spans="1:30" x14ac:dyDescent="0.15">
      <c r="A59" s="3">
        <f>[5]守护神剑副本!A175</f>
        <v>14</v>
      </c>
      <c r="B59" s="3" t="str">
        <f t="shared" si="0"/>
        <v>200级守护神剑14波小怪</v>
      </c>
      <c r="C59" s="3">
        <f>[5]守护神剑副本!B175</f>
        <v>200</v>
      </c>
      <c r="D59" s="3">
        <f>[5]守护神剑副本!C175</f>
        <v>210</v>
      </c>
      <c r="E59" s="3" t="s">
        <v>24</v>
      </c>
      <c r="F59" s="3" t="s">
        <v>26</v>
      </c>
      <c r="G59" s="3">
        <f>[5]守护神剑副本!$A$12*W59/M59/0.6</f>
        <v>22.732142857142858</v>
      </c>
      <c r="H59" s="3">
        <f t="shared" si="1"/>
        <v>120</v>
      </c>
      <c r="I59" s="3">
        <v>0</v>
      </c>
      <c r="J59" s="4">
        <f t="shared" si="2"/>
        <v>1</v>
      </c>
      <c r="K59" s="4">
        <v>1</v>
      </c>
      <c r="L59" s="4">
        <f t="shared" si="3"/>
        <v>2</v>
      </c>
      <c r="M59" s="3">
        <f>VLOOKUP(A59,[5]守护神剑副本!$A$22:$C$42,3,0)</f>
        <v>2</v>
      </c>
      <c r="N59" s="3">
        <v>2</v>
      </c>
      <c r="O59" s="3">
        <f>HLOOKUP(O$5,[1]非R能力!$B$8:$F$558,$C59+1,0)</f>
        <v>107784.87049890669</v>
      </c>
      <c r="P59" s="3">
        <f>HLOOKUP(P$5,[1]非R能力!$B$8:$F$558,$C59+1,0)</f>
        <v>22104.516605645069</v>
      </c>
      <c r="Q59" s="3">
        <f>HLOOKUP(Q$5,[1]非R能力!$B$8:$F$558,$C59+1,0)</f>
        <v>11799.062441860111</v>
      </c>
      <c r="R59" s="3">
        <f>HLOOKUP(R$5,[1]非R能力!$B$8:$F$558,$C59+1,0)</f>
        <v>3946.3154048176193</v>
      </c>
      <c r="S59" s="3">
        <f>HLOOKUP(S$5,[1]非R能力!$B$8:$F$558,$C59+1,0)</f>
        <v>4776.8845384653532</v>
      </c>
      <c r="T59" s="3">
        <f>INDEX([1]非R能力!$H$9:$H$558,D59)</f>
        <v>8561.8777270405026</v>
      </c>
      <c r="U59" s="3">
        <f>IF(INDEX([1]非R能力!$FK$9:$FK$558,C59)=0,0,10)</f>
        <v>10</v>
      </c>
      <c r="V59" s="3">
        <f>IF(INDEX([1]非R能力!$FH$9:$FH$558,C59)=0,0,5000)</f>
        <v>5000</v>
      </c>
      <c r="W59" s="3">
        <f>HLOOKUP(W$5,[2]人物技能基础!$O$3:$Q$553,$C59+1,0)</f>
        <v>3.637142857142857</v>
      </c>
      <c r="X59" s="3">
        <f>HLOOKUP(X$5,[2]人物技能基础!$O$3:$Q$553,$C59+1,0)</f>
        <v>2.0186428571428574</v>
      </c>
      <c r="Y59" s="3">
        <f>HLOOKUP(Y$5,[2]人物技能基础!$O$3:$Q$553,$C59+1,0)</f>
        <v>99.964285714285708</v>
      </c>
      <c r="Z59" s="3">
        <f t="shared" si="4"/>
        <v>968988</v>
      </c>
      <c r="AA59" s="3">
        <f t="shared" si="5"/>
        <v>12498</v>
      </c>
      <c r="AB59" s="3">
        <f t="shared" si="6"/>
        <v>0</v>
      </c>
      <c r="AC59" s="3">
        <f t="shared" si="7"/>
        <v>4776</v>
      </c>
      <c r="AD59" s="3">
        <f t="shared" si="8"/>
        <v>3946</v>
      </c>
    </row>
    <row r="60" spans="1:30" x14ac:dyDescent="0.15">
      <c r="A60" s="3">
        <f>[5]守护神剑副本!A176</f>
        <v>15</v>
      </c>
      <c r="B60" s="3" t="str">
        <f t="shared" si="0"/>
        <v>200级守护神剑15波boss</v>
      </c>
      <c r="C60" s="3">
        <f>[5]守护神剑副本!B176</f>
        <v>200</v>
      </c>
      <c r="D60" s="3">
        <f>[5]守护神剑副本!C176</f>
        <v>210</v>
      </c>
      <c r="E60" s="3" t="s">
        <v>93</v>
      </c>
      <c r="F60" s="3" t="s">
        <v>26</v>
      </c>
      <c r="G60" s="3">
        <f>[5]守护神剑副本!$A$12*W60/M60/0.6</f>
        <v>45.464285714285715</v>
      </c>
      <c r="H60" s="3">
        <f t="shared" si="1"/>
        <v>45.464285714285715</v>
      </c>
      <c r="I60" s="3">
        <v>0</v>
      </c>
      <c r="J60" s="4">
        <f t="shared" si="2"/>
        <v>0.7</v>
      </c>
      <c r="K60" s="4">
        <v>1</v>
      </c>
      <c r="L60" s="4">
        <f t="shared" si="3"/>
        <v>5</v>
      </c>
      <c r="M60" s="3">
        <f>VLOOKUP(A60,[5]守护神剑副本!$A$22:$C$42,3,0)</f>
        <v>1</v>
      </c>
      <c r="N60" s="3">
        <v>2</v>
      </c>
      <c r="O60" s="3">
        <f>HLOOKUP(O$5,[1]非R能力!$B$8:$F$558,$C60+1,0)</f>
        <v>107784.87049890669</v>
      </c>
      <c r="P60" s="3">
        <f>HLOOKUP(P$5,[1]非R能力!$B$8:$F$558,$C60+1,0)</f>
        <v>22104.516605645069</v>
      </c>
      <c r="Q60" s="3">
        <f>HLOOKUP(Q$5,[1]非R能力!$B$8:$F$558,$C60+1,0)</f>
        <v>11799.062441860111</v>
      </c>
      <c r="R60" s="3">
        <f>HLOOKUP(R$5,[1]非R能力!$B$8:$F$558,$C60+1,0)</f>
        <v>3946.3154048176193</v>
      </c>
      <c r="S60" s="3">
        <f>HLOOKUP(S$5,[1]非R能力!$B$8:$F$558,$C60+1,0)</f>
        <v>4776.8845384653532</v>
      </c>
      <c r="T60" s="3">
        <f>INDEX([1]非R能力!$H$9:$H$558,D60)</f>
        <v>8561.8777270405026</v>
      </c>
      <c r="U60" s="3">
        <f>IF(INDEX([1]非R能力!$FK$9:$FK$558,C60)=0,0,10)</f>
        <v>10</v>
      </c>
      <c r="V60" s="3">
        <f>IF(INDEX([1]非R能力!$FH$9:$FH$558,C60)=0,0,5000)</f>
        <v>5000</v>
      </c>
      <c r="W60" s="3">
        <f>HLOOKUP(W$5,[2]人物技能基础!$O$3:$Q$553,$C60+1,0)</f>
        <v>3.637142857142857</v>
      </c>
      <c r="X60" s="3">
        <f>HLOOKUP(X$5,[2]人物技能基础!$O$3:$Q$553,$C60+1,0)</f>
        <v>2.0186428571428574</v>
      </c>
      <c r="Y60" s="3">
        <f>HLOOKUP(Y$5,[2]人物技能基础!$O$3:$Q$553,$C60+1,0)</f>
        <v>99.964285714285708</v>
      </c>
      <c r="Z60" s="3">
        <f t="shared" si="4"/>
        <v>1356584</v>
      </c>
      <c r="AA60" s="3">
        <f t="shared" si="5"/>
        <v>12473</v>
      </c>
      <c r="AB60" s="3">
        <f t="shared" si="6"/>
        <v>0</v>
      </c>
      <c r="AC60" s="3">
        <f t="shared" si="7"/>
        <v>4776</v>
      </c>
      <c r="AD60" s="3">
        <f t="shared" si="8"/>
        <v>5637</v>
      </c>
    </row>
    <row r="61" spans="1:30" x14ac:dyDescent="0.15">
      <c r="A61" s="3">
        <f>[5]守护神剑副本!A177</f>
        <v>16</v>
      </c>
      <c r="B61" s="3" t="str">
        <f t="shared" si="0"/>
        <v>200级守护神剑16波小怪</v>
      </c>
      <c r="C61" s="3">
        <f>[5]守护神剑副本!B177</f>
        <v>200</v>
      </c>
      <c r="D61" s="3">
        <f>[5]守护神剑副本!C177</f>
        <v>220</v>
      </c>
      <c r="E61" s="3" t="s">
        <v>24</v>
      </c>
      <c r="F61" s="3" t="s">
        <v>26</v>
      </c>
      <c r="G61" s="3">
        <f>[5]守护神剑副本!$A$12*W61/M61/0.6</f>
        <v>22.732142857142858</v>
      </c>
      <c r="H61" s="3">
        <f t="shared" si="1"/>
        <v>120</v>
      </c>
      <c r="I61" s="3">
        <v>0</v>
      </c>
      <c r="J61" s="4">
        <f t="shared" si="2"/>
        <v>1</v>
      </c>
      <c r="K61" s="4">
        <v>1</v>
      </c>
      <c r="L61" s="4">
        <f t="shared" si="3"/>
        <v>2</v>
      </c>
      <c r="M61" s="3">
        <f>VLOOKUP(A61,[5]守护神剑副本!$A$22:$C$42,3,0)</f>
        <v>2</v>
      </c>
      <c r="N61" s="3">
        <v>2</v>
      </c>
      <c r="O61" s="3">
        <f>HLOOKUP(O$5,[1]非R能力!$B$8:$F$558,$C61+1,0)</f>
        <v>107784.87049890669</v>
      </c>
      <c r="P61" s="3">
        <f>HLOOKUP(P$5,[1]非R能力!$B$8:$F$558,$C61+1,0)</f>
        <v>22104.516605645069</v>
      </c>
      <c r="Q61" s="3">
        <f>HLOOKUP(Q$5,[1]非R能力!$B$8:$F$558,$C61+1,0)</f>
        <v>11799.062441860111</v>
      </c>
      <c r="R61" s="3">
        <f>HLOOKUP(R$5,[1]非R能力!$B$8:$F$558,$C61+1,0)</f>
        <v>3946.3154048176193</v>
      </c>
      <c r="S61" s="3">
        <f>HLOOKUP(S$5,[1]非R能力!$B$8:$F$558,$C61+1,0)</f>
        <v>4776.8845384653532</v>
      </c>
      <c r="T61" s="3">
        <f>INDEX([1]非R能力!$H$9:$H$558,D61)</f>
        <v>9813.0869479367338</v>
      </c>
      <c r="U61" s="3">
        <f>IF(INDEX([1]非R能力!$FK$9:$FK$558,C61)=0,0,10)</f>
        <v>10</v>
      </c>
      <c r="V61" s="3">
        <f>IF(INDEX([1]非R能力!$FH$9:$FH$558,C61)=0,0,5000)</f>
        <v>5000</v>
      </c>
      <c r="W61" s="3">
        <f>HLOOKUP(W$5,[2]人物技能基础!$O$3:$Q$553,$C61+1,0)</f>
        <v>3.637142857142857</v>
      </c>
      <c r="X61" s="3">
        <f>HLOOKUP(X$5,[2]人物技能基础!$O$3:$Q$553,$C61+1,0)</f>
        <v>2.0186428571428574</v>
      </c>
      <c r="Y61" s="3">
        <f>HLOOKUP(Y$5,[2]人物技能基础!$O$3:$Q$553,$C61+1,0)</f>
        <v>99.964285714285708</v>
      </c>
      <c r="Z61" s="3">
        <f t="shared" si="4"/>
        <v>991742</v>
      </c>
      <c r="AA61" s="3">
        <f t="shared" si="5"/>
        <v>12498</v>
      </c>
      <c r="AB61" s="3">
        <f t="shared" si="6"/>
        <v>0</v>
      </c>
      <c r="AC61" s="3">
        <f t="shared" si="7"/>
        <v>4776</v>
      </c>
      <c r="AD61" s="3">
        <f t="shared" si="8"/>
        <v>3946</v>
      </c>
    </row>
    <row r="62" spans="1:30" x14ac:dyDescent="0.15">
      <c r="A62" s="3">
        <f>[5]守护神剑副本!A178</f>
        <v>17</v>
      </c>
      <c r="B62" s="3" t="str">
        <f t="shared" si="0"/>
        <v>200级守护神剑17波小怪</v>
      </c>
      <c r="C62" s="3">
        <f>[5]守护神剑副本!B178</f>
        <v>200</v>
      </c>
      <c r="D62" s="3">
        <f>[5]守护神剑副本!C178</f>
        <v>220</v>
      </c>
      <c r="E62" s="3" t="s">
        <v>24</v>
      </c>
      <c r="F62" s="3" t="s">
        <v>26</v>
      </c>
      <c r="G62" s="3">
        <f>[5]守护神剑副本!$A$12*W62/M62/0.6</f>
        <v>22.732142857142858</v>
      </c>
      <c r="H62" s="3">
        <f t="shared" si="1"/>
        <v>120</v>
      </c>
      <c r="I62" s="3">
        <v>0</v>
      </c>
      <c r="J62" s="4">
        <f t="shared" si="2"/>
        <v>1</v>
      </c>
      <c r="K62" s="4">
        <v>1</v>
      </c>
      <c r="L62" s="4">
        <f t="shared" si="3"/>
        <v>2</v>
      </c>
      <c r="M62" s="3">
        <f>VLOOKUP(A62,[5]守护神剑副本!$A$22:$C$42,3,0)</f>
        <v>2</v>
      </c>
      <c r="N62" s="3">
        <v>2</v>
      </c>
      <c r="O62" s="3">
        <f>HLOOKUP(O$5,[1]非R能力!$B$8:$F$558,$C62+1,0)</f>
        <v>107784.87049890669</v>
      </c>
      <c r="P62" s="3">
        <f>HLOOKUP(P$5,[1]非R能力!$B$8:$F$558,$C62+1,0)</f>
        <v>22104.516605645069</v>
      </c>
      <c r="Q62" s="3">
        <f>HLOOKUP(Q$5,[1]非R能力!$B$8:$F$558,$C62+1,0)</f>
        <v>11799.062441860111</v>
      </c>
      <c r="R62" s="3">
        <f>HLOOKUP(R$5,[1]非R能力!$B$8:$F$558,$C62+1,0)</f>
        <v>3946.3154048176193</v>
      </c>
      <c r="S62" s="3">
        <f>HLOOKUP(S$5,[1]非R能力!$B$8:$F$558,$C62+1,0)</f>
        <v>4776.8845384653532</v>
      </c>
      <c r="T62" s="3">
        <f>INDEX([1]非R能力!$H$9:$H$558,D62)</f>
        <v>9813.0869479367338</v>
      </c>
      <c r="U62" s="3">
        <f>IF(INDEX([1]非R能力!$FK$9:$FK$558,C62)=0,0,10)</f>
        <v>10</v>
      </c>
      <c r="V62" s="3">
        <f>IF(INDEX([1]非R能力!$FH$9:$FH$558,C62)=0,0,5000)</f>
        <v>5000</v>
      </c>
      <c r="W62" s="3">
        <f>HLOOKUP(W$5,[2]人物技能基础!$O$3:$Q$553,$C62+1,0)</f>
        <v>3.637142857142857</v>
      </c>
      <c r="X62" s="3">
        <f>HLOOKUP(X$5,[2]人物技能基础!$O$3:$Q$553,$C62+1,0)</f>
        <v>2.0186428571428574</v>
      </c>
      <c r="Y62" s="3">
        <f>HLOOKUP(Y$5,[2]人物技能基础!$O$3:$Q$553,$C62+1,0)</f>
        <v>99.964285714285708</v>
      </c>
      <c r="Z62" s="3">
        <f t="shared" si="4"/>
        <v>991742</v>
      </c>
      <c r="AA62" s="3">
        <f t="shared" si="5"/>
        <v>12498</v>
      </c>
      <c r="AB62" s="3">
        <f t="shared" si="6"/>
        <v>0</v>
      </c>
      <c r="AC62" s="3">
        <f t="shared" si="7"/>
        <v>4776</v>
      </c>
      <c r="AD62" s="3">
        <f t="shared" si="8"/>
        <v>3946</v>
      </c>
    </row>
    <row r="63" spans="1:30" x14ac:dyDescent="0.15">
      <c r="A63" s="3">
        <f>[5]守护神剑副本!A179</f>
        <v>18</v>
      </c>
      <c r="B63" s="3" t="str">
        <f t="shared" si="0"/>
        <v>200级守护神剑18波小怪</v>
      </c>
      <c r="C63" s="3">
        <f>[5]守护神剑副本!B179</f>
        <v>200</v>
      </c>
      <c r="D63" s="3">
        <f>[5]守护神剑副本!C179</f>
        <v>220</v>
      </c>
      <c r="E63" s="3" t="s">
        <v>24</v>
      </c>
      <c r="F63" s="3" t="s">
        <v>26</v>
      </c>
      <c r="G63" s="3">
        <f>[5]守护神剑副本!$A$12*W63/M63/0.6</f>
        <v>22.732142857142858</v>
      </c>
      <c r="H63" s="3">
        <f t="shared" si="1"/>
        <v>120</v>
      </c>
      <c r="I63" s="3">
        <v>0</v>
      </c>
      <c r="J63" s="4">
        <f t="shared" si="2"/>
        <v>1</v>
      </c>
      <c r="K63" s="4">
        <v>1</v>
      </c>
      <c r="L63" s="4">
        <f t="shared" si="3"/>
        <v>2</v>
      </c>
      <c r="M63" s="3">
        <f>VLOOKUP(A63,[5]守护神剑副本!$A$22:$C$42,3,0)</f>
        <v>2</v>
      </c>
      <c r="N63" s="3">
        <v>2</v>
      </c>
      <c r="O63" s="3">
        <f>HLOOKUP(O$5,[1]非R能力!$B$8:$F$558,$C63+1,0)</f>
        <v>107784.87049890669</v>
      </c>
      <c r="P63" s="3">
        <f>HLOOKUP(P$5,[1]非R能力!$B$8:$F$558,$C63+1,0)</f>
        <v>22104.516605645069</v>
      </c>
      <c r="Q63" s="3">
        <f>HLOOKUP(Q$5,[1]非R能力!$B$8:$F$558,$C63+1,0)</f>
        <v>11799.062441860111</v>
      </c>
      <c r="R63" s="3">
        <f>HLOOKUP(R$5,[1]非R能力!$B$8:$F$558,$C63+1,0)</f>
        <v>3946.3154048176193</v>
      </c>
      <c r="S63" s="3">
        <f>HLOOKUP(S$5,[1]非R能力!$B$8:$F$558,$C63+1,0)</f>
        <v>4776.8845384653532</v>
      </c>
      <c r="T63" s="3">
        <f>INDEX([1]非R能力!$H$9:$H$558,D63)</f>
        <v>9813.0869479367338</v>
      </c>
      <c r="U63" s="3">
        <f>IF(INDEX([1]非R能力!$FK$9:$FK$558,C63)=0,0,10)</f>
        <v>10</v>
      </c>
      <c r="V63" s="3">
        <f>IF(INDEX([1]非R能力!$FH$9:$FH$558,C63)=0,0,5000)</f>
        <v>5000</v>
      </c>
      <c r="W63" s="3">
        <f>HLOOKUP(W$5,[2]人物技能基础!$O$3:$Q$553,$C63+1,0)</f>
        <v>3.637142857142857</v>
      </c>
      <c r="X63" s="3">
        <f>HLOOKUP(X$5,[2]人物技能基础!$O$3:$Q$553,$C63+1,0)</f>
        <v>2.0186428571428574</v>
      </c>
      <c r="Y63" s="3">
        <f>HLOOKUP(Y$5,[2]人物技能基础!$O$3:$Q$553,$C63+1,0)</f>
        <v>99.964285714285708</v>
      </c>
      <c r="Z63" s="3">
        <f t="shared" si="4"/>
        <v>991742</v>
      </c>
      <c r="AA63" s="3">
        <f t="shared" si="5"/>
        <v>12498</v>
      </c>
      <c r="AB63" s="3">
        <f t="shared" si="6"/>
        <v>0</v>
      </c>
      <c r="AC63" s="3">
        <f t="shared" si="7"/>
        <v>4776</v>
      </c>
      <c r="AD63" s="3">
        <f t="shared" si="8"/>
        <v>3946</v>
      </c>
    </row>
    <row r="64" spans="1:30" x14ac:dyDescent="0.15">
      <c r="A64" s="3">
        <f>[5]守护神剑副本!A180</f>
        <v>19</v>
      </c>
      <c r="B64" s="3" t="str">
        <f t="shared" si="0"/>
        <v>200级守护神剑19波小怪</v>
      </c>
      <c r="C64" s="3">
        <f>[5]守护神剑副本!B180</f>
        <v>200</v>
      </c>
      <c r="D64" s="3">
        <f>[5]守护神剑副本!C180</f>
        <v>220</v>
      </c>
      <c r="E64" s="3" t="s">
        <v>24</v>
      </c>
      <c r="F64" s="3" t="s">
        <v>26</v>
      </c>
      <c r="G64" s="3">
        <f>[5]守护神剑副本!$A$12*W64/M64/0.6</f>
        <v>22.732142857142858</v>
      </c>
      <c r="H64" s="3">
        <f t="shared" si="1"/>
        <v>120</v>
      </c>
      <c r="I64" s="3">
        <v>0</v>
      </c>
      <c r="J64" s="4">
        <f t="shared" si="2"/>
        <v>1</v>
      </c>
      <c r="K64" s="4">
        <v>1</v>
      </c>
      <c r="L64" s="4">
        <f t="shared" si="3"/>
        <v>2</v>
      </c>
      <c r="M64" s="3">
        <f>VLOOKUP(A64,[5]守护神剑副本!$A$22:$C$42,3,0)</f>
        <v>2</v>
      </c>
      <c r="N64" s="3">
        <v>2</v>
      </c>
      <c r="O64" s="3">
        <f>HLOOKUP(O$5,[1]非R能力!$B$8:$F$558,$C64+1,0)</f>
        <v>107784.87049890669</v>
      </c>
      <c r="P64" s="3">
        <f>HLOOKUP(P$5,[1]非R能力!$B$8:$F$558,$C64+1,0)</f>
        <v>22104.516605645069</v>
      </c>
      <c r="Q64" s="3">
        <f>HLOOKUP(Q$5,[1]非R能力!$B$8:$F$558,$C64+1,0)</f>
        <v>11799.062441860111</v>
      </c>
      <c r="R64" s="3">
        <f>HLOOKUP(R$5,[1]非R能力!$B$8:$F$558,$C64+1,0)</f>
        <v>3946.3154048176193</v>
      </c>
      <c r="S64" s="3">
        <f>HLOOKUP(S$5,[1]非R能力!$B$8:$F$558,$C64+1,0)</f>
        <v>4776.8845384653532</v>
      </c>
      <c r="T64" s="3">
        <f>INDEX([1]非R能力!$H$9:$H$558,D64)</f>
        <v>9813.0869479367338</v>
      </c>
      <c r="U64" s="3">
        <f>IF(INDEX([1]非R能力!$FK$9:$FK$558,C64)=0,0,10)</f>
        <v>10</v>
      </c>
      <c r="V64" s="3">
        <f>IF(INDEX([1]非R能力!$FH$9:$FH$558,C64)=0,0,5000)</f>
        <v>5000</v>
      </c>
      <c r="W64" s="3">
        <f>HLOOKUP(W$5,[2]人物技能基础!$O$3:$Q$553,$C64+1,0)</f>
        <v>3.637142857142857</v>
      </c>
      <c r="X64" s="3">
        <f>HLOOKUP(X$5,[2]人物技能基础!$O$3:$Q$553,$C64+1,0)</f>
        <v>2.0186428571428574</v>
      </c>
      <c r="Y64" s="3">
        <f>HLOOKUP(Y$5,[2]人物技能基础!$O$3:$Q$553,$C64+1,0)</f>
        <v>99.964285714285708</v>
      </c>
      <c r="Z64" s="3">
        <f t="shared" si="4"/>
        <v>991742</v>
      </c>
      <c r="AA64" s="3">
        <f t="shared" si="5"/>
        <v>12498</v>
      </c>
      <c r="AB64" s="3">
        <f t="shared" si="6"/>
        <v>0</v>
      </c>
      <c r="AC64" s="3">
        <f t="shared" si="7"/>
        <v>4776</v>
      </c>
      <c r="AD64" s="3">
        <f t="shared" si="8"/>
        <v>3946</v>
      </c>
    </row>
    <row r="65" spans="1:30" x14ac:dyDescent="0.15">
      <c r="A65" s="3">
        <f>[5]守护神剑副本!A181</f>
        <v>20</v>
      </c>
      <c r="B65" s="3" t="str">
        <f t="shared" si="0"/>
        <v>200级守护神剑20波boss</v>
      </c>
      <c r="C65" s="3">
        <f>[5]守护神剑副本!B181</f>
        <v>200</v>
      </c>
      <c r="D65" s="3">
        <f>[5]守护神剑副本!C181</f>
        <v>225</v>
      </c>
      <c r="E65" s="3" t="s">
        <v>93</v>
      </c>
      <c r="F65" s="3" t="s">
        <v>26</v>
      </c>
      <c r="G65" s="3">
        <f>[5]守护神剑副本!$A$12*W65/M65/0.6</f>
        <v>45.464285714285715</v>
      </c>
      <c r="H65" s="3">
        <f t="shared" si="1"/>
        <v>45.464285714285715</v>
      </c>
      <c r="I65" s="3">
        <v>0</v>
      </c>
      <c r="J65" s="4">
        <f t="shared" si="2"/>
        <v>0.7</v>
      </c>
      <c r="K65" s="4">
        <v>1</v>
      </c>
      <c r="L65" s="4">
        <f t="shared" si="3"/>
        <v>5</v>
      </c>
      <c r="M65" s="3">
        <f>VLOOKUP(A65,[5]守护神剑副本!$A$22:$C$42,3,0)</f>
        <v>1</v>
      </c>
      <c r="N65" s="3">
        <v>2</v>
      </c>
      <c r="O65" s="3">
        <f>HLOOKUP(O$5,[1]非R能力!$B$8:$F$558,$C65+1,0)</f>
        <v>107784.87049890669</v>
      </c>
      <c r="P65" s="3">
        <f>HLOOKUP(P$5,[1]非R能力!$B$8:$F$558,$C65+1,0)</f>
        <v>22104.516605645069</v>
      </c>
      <c r="Q65" s="3">
        <f>HLOOKUP(Q$5,[1]非R能力!$B$8:$F$558,$C65+1,0)</f>
        <v>11799.062441860111</v>
      </c>
      <c r="R65" s="3">
        <f>HLOOKUP(R$5,[1]非R能力!$B$8:$F$558,$C65+1,0)</f>
        <v>3946.3154048176193</v>
      </c>
      <c r="S65" s="3">
        <f>HLOOKUP(S$5,[1]非R能力!$B$8:$F$558,$C65+1,0)</f>
        <v>4776.8845384653532</v>
      </c>
      <c r="T65" s="3">
        <f>INDEX([1]非R能力!$H$9:$H$558,D65)</f>
        <v>10442.261235953829</v>
      </c>
      <c r="U65" s="3">
        <f>IF(INDEX([1]非R能力!$FK$9:$FK$558,C65)=0,0,10)</f>
        <v>10</v>
      </c>
      <c r="V65" s="3">
        <f>IF(INDEX([1]非R能力!$FH$9:$FH$558,C65)=0,0,5000)</f>
        <v>5000</v>
      </c>
      <c r="W65" s="3">
        <f>HLOOKUP(W$5,[2]人物技能基础!$O$3:$Q$553,$C65+1,0)</f>
        <v>3.637142857142857</v>
      </c>
      <c r="X65" s="3">
        <f>HLOOKUP(X$5,[2]人物技能基础!$O$3:$Q$553,$C65+1,0)</f>
        <v>2.0186428571428574</v>
      </c>
      <c r="Y65" s="3">
        <f>HLOOKUP(Y$5,[2]人物技能基础!$O$3:$Q$553,$C65+1,0)</f>
        <v>99.964285714285708</v>
      </c>
      <c r="Z65" s="3">
        <f t="shared" si="4"/>
        <v>1404458</v>
      </c>
      <c r="AA65" s="3">
        <f t="shared" si="5"/>
        <v>12473</v>
      </c>
      <c r="AB65" s="3">
        <f t="shared" si="6"/>
        <v>0</v>
      </c>
      <c r="AC65" s="3">
        <f t="shared" si="7"/>
        <v>4776</v>
      </c>
      <c r="AD65" s="3">
        <f t="shared" si="8"/>
        <v>5637</v>
      </c>
    </row>
    <row r="66" spans="1:30" x14ac:dyDescent="0.15">
      <c r="A66" s="3">
        <f>[5]守护神剑副本!A182</f>
        <v>1</v>
      </c>
      <c r="B66" s="3" t="str">
        <f t="shared" si="0"/>
        <v>225级守护神剑1波小怪</v>
      </c>
      <c r="C66" s="3">
        <f>[5]守护神剑副本!B182</f>
        <v>225</v>
      </c>
      <c r="D66" s="3">
        <f>[5]守护神剑副本!C182</f>
        <v>220</v>
      </c>
      <c r="E66" s="3" t="s">
        <v>24</v>
      </c>
      <c r="F66" s="3" t="s">
        <v>26</v>
      </c>
      <c r="G66" s="3">
        <f>[5]守护神剑副本!$A$12*W66/M66/0.6</f>
        <v>2.2732142857142859</v>
      </c>
      <c r="H66" s="3">
        <f t="shared" si="1"/>
        <v>120</v>
      </c>
      <c r="I66" s="3">
        <v>0</v>
      </c>
      <c r="J66" s="4">
        <f t="shared" si="2"/>
        <v>1</v>
      </c>
      <c r="K66" s="4">
        <v>1</v>
      </c>
      <c r="L66" s="4">
        <f t="shared" si="3"/>
        <v>2</v>
      </c>
      <c r="M66" s="3">
        <f>VLOOKUP(A66,[5]守护神剑副本!$A$22:$C$42,3,0)</f>
        <v>20</v>
      </c>
      <c r="N66" s="3">
        <v>2</v>
      </c>
      <c r="O66" s="3">
        <f>HLOOKUP(O$5,[1]非R能力!$B$8:$F$558,$C66+1,0)</f>
        <v>140011.20779710382</v>
      </c>
      <c r="P66" s="3">
        <f>HLOOKUP(P$5,[1]非R能力!$B$8:$F$558,$C66+1,0)</f>
        <v>27470.791029131353</v>
      </c>
      <c r="Q66" s="3">
        <f>HLOOKUP(Q$5,[1]非R能力!$B$8:$F$558,$C66+1,0)</f>
        <v>17651.094722589911</v>
      </c>
      <c r="R66" s="3">
        <f>HLOOKUP(R$5,[1]非R能力!$B$8:$F$558,$C66+1,0)</f>
        <v>4701.2190206000896</v>
      </c>
      <c r="S66" s="3">
        <f>HLOOKUP(S$5,[1]非R能力!$B$8:$F$558,$C66+1,0)</f>
        <v>5734.8246417194387</v>
      </c>
      <c r="T66" s="3">
        <f>INDEX([1]非R能力!$H$9:$H$558,D66)</f>
        <v>9813.0869479367338</v>
      </c>
      <c r="U66" s="3">
        <f>IF(INDEX([1]非R能力!$FK$9:$FK$558,C66)=0,0,10)</f>
        <v>10</v>
      </c>
      <c r="V66" s="3">
        <f>IF(INDEX([1]非R能力!$FH$9:$FH$558,C66)=0,0,5000)</f>
        <v>5000</v>
      </c>
      <c r="W66" s="3">
        <f>HLOOKUP(W$5,[2]人物技能基础!$O$3:$Q$553,$C66+1,0)</f>
        <v>3.637142857142857</v>
      </c>
      <c r="X66" s="3">
        <f>HLOOKUP(X$5,[2]人物技能基础!$O$3:$Q$553,$C66+1,0)</f>
        <v>2.0186428571428574</v>
      </c>
      <c r="Y66" s="3">
        <f>HLOOKUP(Y$5,[2]人物技能基础!$O$3:$Q$553,$C66+1,0)</f>
        <v>99.964285714285708</v>
      </c>
      <c r="Z66" s="3">
        <f t="shared" si="4"/>
        <v>118874</v>
      </c>
      <c r="AA66" s="3">
        <f t="shared" si="5"/>
        <v>18259</v>
      </c>
      <c r="AB66" s="3">
        <f t="shared" si="6"/>
        <v>0</v>
      </c>
      <c r="AC66" s="3">
        <f t="shared" si="7"/>
        <v>5734</v>
      </c>
      <c r="AD66" s="3">
        <f t="shared" si="8"/>
        <v>4701</v>
      </c>
    </row>
    <row r="67" spans="1:30" x14ac:dyDescent="0.15">
      <c r="A67" s="3">
        <f>[5]守护神剑副本!A183</f>
        <v>2</v>
      </c>
      <c r="B67" s="3" t="str">
        <f t="shared" si="0"/>
        <v>225级守护神剑2波小怪</v>
      </c>
      <c r="C67" s="3">
        <f>[5]守护神剑副本!B183</f>
        <v>225</v>
      </c>
      <c r="D67" s="3">
        <f>[5]守护神剑副本!C183</f>
        <v>220</v>
      </c>
      <c r="E67" s="3" t="s">
        <v>24</v>
      </c>
      <c r="F67" s="3" t="s">
        <v>26</v>
      </c>
      <c r="G67" s="3">
        <f>[5]守护神剑副本!$A$12*W67/M67/0.6</f>
        <v>2.2732142857142859</v>
      </c>
      <c r="H67" s="3">
        <f t="shared" si="1"/>
        <v>120</v>
      </c>
      <c r="I67" s="3">
        <v>0</v>
      </c>
      <c r="J67" s="4">
        <f t="shared" si="2"/>
        <v>1</v>
      </c>
      <c r="K67" s="4">
        <v>1</v>
      </c>
      <c r="L67" s="4">
        <f t="shared" si="3"/>
        <v>2</v>
      </c>
      <c r="M67" s="3">
        <f>VLOOKUP(A67,[5]守护神剑副本!$A$22:$C$42,3,0)</f>
        <v>20</v>
      </c>
      <c r="N67" s="3">
        <v>2</v>
      </c>
      <c r="O67" s="3">
        <f>HLOOKUP(O$5,[1]非R能力!$B$8:$F$558,$C67+1,0)</f>
        <v>140011.20779710382</v>
      </c>
      <c r="P67" s="3">
        <f>HLOOKUP(P$5,[1]非R能力!$B$8:$F$558,$C67+1,0)</f>
        <v>27470.791029131353</v>
      </c>
      <c r="Q67" s="3">
        <f>HLOOKUP(Q$5,[1]非R能力!$B$8:$F$558,$C67+1,0)</f>
        <v>17651.094722589911</v>
      </c>
      <c r="R67" s="3">
        <f>HLOOKUP(R$5,[1]非R能力!$B$8:$F$558,$C67+1,0)</f>
        <v>4701.2190206000896</v>
      </c>
      <c r="S67" s="3">
        <f>HLOOKUP(S$5,[1]非R能力!$B$8:$F$558,$C67+1,0)</f>
        <v>5734.8246417194387</v>
      </c>
      <c r="T67" s="3">
        <f>INDEX([1]非R能力!$H$9:$H$558,D67)</f>
        <v>9813.0869479367338</v>
      </c>
      <c r="U67" s="3">
        <f>IF(INDEX([1]非R能力!$FK$9:$FK$558,C67)=0,0,10)</f>
        <v>10</v>
      </c>
      <c r="V67" s="3">
        <f>IF(INDEX([1]非R能力!$FH$9:$FH$558,C67)=0,0,5000)</f>
        <v>5000</v>
      </c>
      <c r="W67" s="3">
        <f>HLOOKUP(W$5,[2]人物技能基础!$O$3:$Q$553,$C67+1,0)</f>
        <v>3.637142857142857</v>
      </c>
      <c r="X67" s="3">
        <f>HLOOKUP(X$5,[2]人物技能基础!$O$3:$Q$553,$C67+1,0)</f>
        <v>2.0186428571428574</v>
      </c>
      <c r="Y67" s="3">
        <f>HLOOKUP(Y$5,[2]人物技能基础!$O$3:$Q$553,$C67+1,0)</f>
        <v>99.964285714285708</v>
      </c>
      <c r="Z67" s="3">
        <f t="shared" si="4"/>
        <v>118874</v>
      </c>
      <c r="AA67" s="3">
        <f t="shared" si="5"/>
        <v>18259</v>
      </c>
      <c r="AB67" s="3">
        <f t="shared" si="6"/>
        <v>0</v>
      </c>
      <c r="AC67" s="3">
        <f t="shared" si="7"/>
        <v>5734</v>
      </c>
      <c r="AD67" s="3">
        <f t="shared" si="8"/>
        <v>4701</v>
      </c>
    </row>
    <row r="68" spans="1:30" x14ac:dyDescent="0.15">
      <c r="A68" s="3">
        <f>[5]守护神剑副本!A184</f>
        <v>3</v>
      </c>
      <c r="B68" s="3" t="str">
        <f t="shared" si="0"/>
        <v>225级守护神剑3波小怪</v>
      </c>
      <c r="C68" s="3">
        <f>[5]守护神剑副本!B184</f>
        <v>225</v>
      </c>
      <c r="D68" s="3">
        <f>[5]守护神剑副本!C184</f>
        <v>220</v>
      </c>
      <c r="E68" s="3" t="s">
        <v>24</v>
      </c>
      <c r="F68" s="3" t="s">
        <v>26</v>
      </c>
      <c r="G68" s="3">
        <f>[5]守护神剑副本!$A$12*W68/M68/0.6</f>
        <v>2.5257936507936507</v>
      </c>
      <c r="H68" s="3">
        <f t="shared" si="1"/>
        <v>120</v>
      </c>
      <c r="I68" s="3">
        <v>0</v>
      </c>
      <c r="J68" s="4">
        <f t="shared" si="2"/>
        <v>1</v>
      </c>
      <c r="K68" s="4">
        <v>1</v>
      </c>
      <c r="L68" s="4">
        <f t="shared" si="3"/>
        <v>2</v>
      </c>
      <c r="M68" s="3">
        <f>VLOOKUP(A68,[5]守护神剑副本!$A$22:$C$42,3,0)</f>
        <v>18</v>
      </c>
      <c r="N68" s="3">
        <v>2</v>
      </c>
      <c r="O68" s="3">
        <f>HLOOKUP(O$5,[1]非R能力!$B$8:$F$558,$C68+1,0)</f>
        <v>140011.20779710382</v>
      </c>
      <c r="P68" s="3">
        <f>HLOOKUP(P$5,[1]非R能力!$B$8:$F$558,$C68+1,0)</f>
        <v>27470.791029131353</v>
      </c>
      <c r="Q68" s="3">
        <f>HLOOKUP(Q$5,[1]非R能力!$B$8:$F$558,$C68+1,0)</f>
        <v>17651.094722589911</v>
      </c>
      <c r="R68" s="3">
        <f>HLOOKUP(R$5,[1]非R能力!$B$8:$F$558,$C68+1,0)</f>
        <v>4701.2190206000896</v>
      </c>
      <c r="S68" s="3">
        <f>HLOOKUP(S$5,[1]非R能力!$B$8:$F$558,$C68+1,0)</f>
        <v>5734.8246417194387</v>
      </c>
      <c r="T68" s="3">
        <f>INDEX([1]非R能力!$H$9:$H$558,D68)</f>
        <v>9813.0869479367338</v>
      </c>
      <c r="U68" s="3">
        <f>IF(INDEX([1]非R能力!$FK$9:$FK$558,C68)=0,0,10)</f>
        <v>10</v>
      </c>
      <c r="V68" s="3">
        <f>IF(INDEX([1]非R能力!$FH$9:$FH$558,C68)=0,0,5000)</f>
        <v>5000</v>
      </c>
      <c r="W68" s="3">
        <f>HLOOKUP(W$5,[2]人物技能基础!$O$3:$Q$553,$C68+1,0)</f>
        <v>3.637142857142857</v>
      </c>
      <c r="X68" s="3">
        <f>HLOOKUP(X$5,[2]人物技能基础!$O$3:$Q$553,$C68+1,0)</f>
        <v>2.0186428571428574</v>
      </c>
      <c r="Y68" s="3">
        <f>HLOOKUP(Y$5,[2]人物技能基础!$O$3:$Q$553,$C68+1,0)</f>
        <v>99.964285714285708</v>
      </c>
      <c r="Z68" s="3">
        <f t="shared" si="4"/>
        <v>132082</v>
      </c>
      <c r="AA68" s="3">
        <f t="shared" si="5"/>
        <v>18262</v>
      </c>
      <c r="AB68" s="3">
        <f t="shared" si="6"/>
        <v>0</v>
      </c>
      <c r="AC68" s="3">
        <f t="shared" si="7"/>
        <v>5734</v>
      </c>
      <c r="AD68" s="3">
        <f t="shared" si="8"/>
        <v>4701</v>
      </c>
    </row>
    <row r="69" spans="1:30" x14ac:dyDescent="0.15">
      <c r="A69" s="3">
        <f>[5]守护神剑副本!A185</f>
        <v>4</v>
      </c>
      <c r="B69" s="3" t="str">
        <f t="shared" si="0"/>
        <v>225级守护神剑4波小怪</v>
      </c>
      <c r="C69" s="3">
        <f>[5]守护神剑副本!B185</f>
        <v>225</v>
      </c>
      <c r="D69" s="3">
        <f>[5]守护神剑副本!C185</f>
        <v>220</v>
      </c>
      <c r="E69" s="3" t="s">
        <v>24</v>
      </c>
      <c r="F69" s="3" t="s">
        <v>26</v>
      </c>
      <c r="G69" s="3">
        <f>[5]守护神剑副本!$A$12*W69/M69/0.6</f>
        <v>2.5257936507936507</v>
      </c>
      <c r="H69" s="3">
        <f t="shared" si="1"/>
        <v>120</v>
      </c>
      <c r="I69" s="3">
        <v>0</v>
      </c>
      <c r="J69" s="4">
        <f t="shared" si="2"/>
        <v>1</v>
      </c>
      <c r="K69" s="4">
        <v>1</v>
      </c>
      <c r="L69" s="4">
        <f t="shared" si="3"/>
        <v>2</v>
      </c>
      <c r="M69" s="3">
        <f>VLOOKUP(A69,[5]守护神剑副本!$A$22:$C$42,3,0)</f>
        <v>18</v>
      </c>
      <c r="N69" s="3">
        <v>2</v>
      </c>
      <c r="O69" s="3">
        <f>HLOOKUP(O$5,[1]非R能力!$B$8:$F$558,$C69+1,0)</f>
        <v>140011.20779710382</v>
      </c>
      <c r="P69" s="3">
        <f>HLOOKUP(P$5,[1]非R能力!$B$8:$F$558,$C69+1,0)</f>
        <v>27470.791029131353</v>
      </c>
      <c r="Q69" s="3">
        <f>HLOOKUP(Q$5,[1]非R能力!$B$8:$F$558,$C69+1,0)</f>
        <v>17651.094722589911</v>
      </c>
      <c r="R69" s="3">
        <f>HLOOKUP(R$5,[1]非R能力!$B$8:$F$558,$C69+1,0)</f>
        <v>4701.2190206000896</v>
      </c>
      <c r="S69" s="3">
        <f>HLOOKUP(S$5,[1]非R能力!$B$8:$F$558,$C69+1,0)</f>
        <v>5734.8246417194387</v>
      </c>
      <c r="T69" s="3">
        <f>INDEX([1]非R能力!$H$9:$H$558,D69)</f>
        <v>9813.0869479367338</v>
      </c>
      <c r="U69" s="3">
        <f>IF(INDEX([1]非R能力!$FK$9:$FK$558,C69)=0,0,10)</f>
        <v>10</v>
      </c>
      <c r="V69" s="3">
        <f>IF(INDEX([1]非R能力!$FH$9:$FH$558,C69)=0,0,5000)</f>
        <v>5000</v>
      </c>
      <c r="W69" s="3">
        <f>HLOOKUP(W$5,[2]人物技能基础!$O$3:$Q$553,$C69+1,0)</f>
        <v>3.637142857142857</v>
      </c>
      <c r="X69" s="3">
        <f>HLOOKUP(X$5,[2]人物技能基础!$O$3:$Q$553,$C69+1,0)</f>
        <v>2.0186428571428574</v>
      </c>
      <c r="Y69" s="3">
        <f>HLOOKUP(Y$5,[2]人物技能基础!$O$3:$Q$553,$C69+1,0)</f>
        <v>99.964285714285708</v>
      </c>
      <c r="Z69" s="3">
        <f t="shared" si="4"/>
        <v>132082</v>
      </c>
      <c r="AA69" s="3">
        <f t="shared" si="5"/>
        <v>18262</v>
      </c>
      <c r="AB69" s="3">
        <f t="shared" si="6"/>
        <v>0</v>
      </c>
      <c r="AC69" s="3">
        <f t="shared" si="7"/>
        <v>5734</v>
      </c>
      <c r="AD69" s="3">
        <f t="shared" si="8"/>
        <v>4701</v>
      </c>
    </row>
    <row r="70" spans="1:30" x14ac:dyDescent="0.15">
      <c r="A70" s="3">
        <f>[5]守护神剑副本!A186</f>
        <v>5</v>
      </c>
      <c r="B70" s="3" t="str">
        <f t="shared" si="0"/>
        <v>225级守护神剑5波boss</v>
      </c>
      <c r="C70" s="3">
        <f>[5]守护神剑副本!B186</f>
        <v>225</v>
      </c>
      <c r="D70" s="3">
        <f>[5]守护神剑副本!C186</f>
        <v>220</v>
      </c>
      <c r="E70" s="3" t="s">
        <v>93</v>
      </c>
      <c r="F70" s="3" t="s">
        <v>26</v>
      </c>
      <c r="G70" s="3">
        <f>[5]守护神剑副本!$A$12*W70/M70/0.6</f>
        <v>45.464285714285715</v>
      </c>
      <c r="H70" s="3">
        <f t="shared" si="1"/>
        <v>45.464285714285715</v>
      </c>
      <c r="I70" s="3">
        <v>0</v>
      </c>
      <c r="J70" s="4">
        <f t="shared" si="2"/>
        <v>0.7</v>
      </c>
      <c r="K70" s="4">
        <v>1</v>
      </c>
      <c r="L70" s="4">
        <f t="shared" si="3"/>
        <v>5</v>
      </c>
      <c r="M70" s="3">
        <f>VLOOKUP(A70,[5]守护神剑副本!$A$22:$C$42,3,0)</f>
        <v>1</v>
      </c>
      <c r="N70" s="3">
        <v>2</v>
      </c>
      <c r="O70" s="3">
        <f>HLOOKUP(O$5,[1]非R能力!$B$8:$F$558,$C70+1,0)</f>
        <v>140011.20779710382</v>
      </c>
      <c r="P70" s="3">
        <f>HLOOKUP(P$5,[1]非R能力!$B$8:$F$558,$C70+1,0)</f>
        <v>27470.791029131353</v>
      </c>
      <c r="Q70" s="3">
        <f>HLOOKUP(Q$5,[1]非R能力!$B$8:$F$558,$C70+1,0)</f>
        <v>17651.094722589911</v>
      </c>
      <c r="R70" s="3">
        <f>HLOOKUP(R$5,[1]非R能力!$B$8:$F$558,$C70+1,0)</f>
        <v>4701.2190206000896</v>
      </c>
      <c r="S70" s="3">
        <f>HLOOKUP(S$5,[1]非R能力!$B$8:$F$558,$C70+1,0)</f>
        <v>5734.8246417194387</v>
      </c>
      <c r="T70" s="3">
        <f>INDEX([1]非R能力!$H$9:$H$558,D70)</f>
        <v>9813.0869479367338</v>
      </c>
      <c r="U70" s="3">
        <f>IF(INDEX([1]非R能力!$FK$9:$FK$558,C70)=0,0,10)</f>
        <v>10</v>
      </c>
      <c r="V70" s="3">
        <f>IF(INDEX([1]非R能力!$FH$9:$FH$558,C70)=0,0,5000)</f>
        <v>5000</v>
      </c>
      <c r="W70" s="3">
        <f>HLOOKUP(W$5,[2]人物技能基础!$O$3:$Q$553,$C70+1,0)</f>
        <v>3.637142857142857</v>
      </c>
      <c r="X70" s="3">
        <f>HLOOKUP(X$5,[2]人物技能基础!$O$3:$Q$553,$C70+1,0)</f>
        <v>2.0186428571428574</v>
      </c>
      <c r="Y70" s="3">
        <f>HLOOKUP(Y$5,[2]人物技能基础!$O$3:$Q$553,$C70+1,0)</f>
        <v>99.964285714285708</v>
      </c>
      <c r="Z70" s="3">
        <f t="shared" si="4"/>
        <v>1664237</v>
      </c>
      <c r="AA70" s="3">
        <f t="shared" si="5"/>
        <v>18467</v>
      </c>
      <c r="AB70" s="3">
        <f t="shared" si="6"/>
        <v>0</v>
      </c>
      <c r="AC70" s="3">
        <f t="shared" si="7"/>
        <v>5734</v>
      </c>
      <c r="AD70" s="3">
        <f t="shared" si="8"/>
        <v>6716</v>
      </c>
    </row>
    <row r="71" spans="1:30" x14ac:dyDescent="0.15">
      <c r="A71" s="3">
        <f>[5]守护神剑副本!A187</f>
        <v>6</v>
      </c>
      <c r="B71" s="3" t="str">
        <f t="shared" ref="B71:B134" si="9">C71&amp;"级守护神剑"&amp;A71&amp;"波"&amp;E71</f>
        <v>225级守护神剑6波小怪</v>
      </c>
      <c r="C71" s="3">
        <f>[5]守护神剑副本!B187</f>
        <v>225</v>
      </c>
      <c r="D71" s="3">
        <f>[5]守护神剑副本!C187</f>
        <v>220</v>
      </c>
      <c r="E71" s="3" t="s">
        <v>24</v>
      </c>
      <c r="F71" s="3" t="s">
        <v>26</v>
      </c>
      <c r="G71" s="3">
        <f>[5]守护神剑副本!$A$12*W71/M71/0.6</f>
        <v>2.8415178571428572</v>
      </c>
      <c r="H71" s="3">
        <f t="shared" ref="H71:H134" si="10">IF(E71="小怪",120,G71)</f>
        <v>120</v>
      </c>
      <c r="I71" s="3">
        <v>0</v>
      </c>
      <c r="J71" s="4">
        <f t="shared" ref="J71:J134" si="11">IF(E71="小怪",100%,70%)</f>
        <v>1</v>
      </c>
      <c r="K71" s="4">
        <v>1</v>
      </c>
      <c r="L71" s="4">
        <f t="shared" ref="L71:L134" si="12">IF(E71="小怪",200%,500%)</f>
        <v>2</v>
      </c>
      <c r="M71" s="3">
        <f>VLOOKUP(A71,[5]守护神剑副本!$A$22:$C$42,3,0)</f>
        <v>16</v>
      </c>
      <c r="N71" s="3">
        <v>2</v>
      </c>
      <c r="O71" s="3">
        <f>HLOOKUP(O$5,[1]非R能力!$B$8:$F$558,$C71+1,0)</f>
        <v>140011.20779710382</v>
      </c>
      <c r="P71" s="3">
        <f>HLOOKUP(P$5,[1]非R能力!$B$8:$F$558,$C71+1,0)</f>
        <v>27470.791029131353</v>
      </c>
      <c r="Q71" s="3">
        <f>HLOOKUP(Q$5,[1]非R能力!$B$8:$F$558,$C71+1,0)</f>
        <v>17651.094722589911</v>
      </c>
      <c r="R71" s="3">
        <f>HLOOKUP(R$5,[1]非R能力!$B$8:$F$558,$C71+1,0)</f>
        <v>4701.2190206000896</v>
      </c>
      <c r="S71" s="3">
        <f>HLOOKUP(S$5,[1]非R能力!$B$8:$F$558,$C71+1,0)</f>
        <v>5734.8246417194387</v>
      </c>
      <c r="T71" s="3">
        <f>INDEX([1]非R能力!$H$9:$H$558,D71)</f>
        <v>9813.0869479367338</v>
      </c>
      <c r="U71" s="3">
        <f>IF(INDEX([1]非R能力!$FK$9:$FK$558,C71)=0,0,10)</f>
        <v>10</v>
      </c>
      <c r="V71" s="3">
        <f>IF(INDEX([1]非R能力!$FH$9:$FH$558,C71)=0,0,5000)</f>
        <v>5000</v>
      </c>
      <c r="W71" s="3">
        <f>HLOOKUP(W$5,[2]人物技能基础!$O$3:$Q$553,$C71+1,0)</f>
        <v>3.637142857142857</v>
      </c>
      <c r="X71" s="3">
        <f>HLOOKUP(X$5,[2]人物技能基础!$O$3:$Q$553,$C71+1,0)</f>
        <v>2.0186428571428574</v>
      </c>
      <c r="Y71" s="3">
        <f>HLOOKUP(Y$5,[2]人物技能基础!$O$3:$Q$553,$C71+1,0)</f>
        <v>99.964285714285708</v>
      </c>
      <c r="Z71" s="3">
        <f t="shared" ref="Z71:Z134" si="13">INT(((P71-AB71)*X71+(Y71+T71))*G71*J71*$D$2)</f>
        <v>148592</v>
      </c>
      <c r="AA71" s="3">
        <f t="shared" ref="AA71:AA134" si="14">IF(H71=0,IF(U71=0,INT(Q71/5),IF(V71=0,INT(Q71/5),INT((V71/U71)/(1/N71*M71)/L71+Q71))),INT((IF(U71=0,0,V71/U71/(1/N71*M71))+O71/H71)/L71+Q71))</f>
        <v>18265</v>
      </c>
      <c r="AB71" s="3">
        <f t="shared" ref="AB71:AB134" si="15">INT(P71*I71)</f>
        <v>0</v>
      </c>
      <c r="AC71" s="3">
        <f t="shared" ref="AC71:AC134" si="16">INT(K71*S71)</f>
        <v>5734</v>
      </c>
      <c r="AD71" s="3">
        <f t="shared" ref="AD71:AD134" si="17">INT(R71/J71)</f>
        <v>4701</v>
      </c>
    </row>
    <row r="72" spans="1:30" x14ac:dyDescent="0.15">
      <c r="A72" s="3">
        <f>[5]守护神剑副本!A188</f>
        <v>7</v>
      </c>
      <c r="B72" s="3" t="str">
        <f t="shared" si="9"/>
        <v>225级守护神剑7波小怪</v>
      </c>
      <c r="C72" s="3">
        <f>[5]守护神剑副本!B188</f>
        <v>225</v>
      </c>
      <c r="D72" s="3">
        <f>[5]守护神剑副本!C188</f>
        <v>220</v>
      </c>
      <c r="E72" s="3" t="s">
        <v>24</v>
      </c>
      <c r="F72" s="3" t="s">
        <v>26</v>
      </c>
      <c r="G72" s="3">
        <f>[5]守护神剑副本!$A$12*W72/M72/0.6</f>
        <v>3.2474489795918369</v>
      </c>
      <c r="H72" s="3">
        <f t="shared" si="10"/>
        <v>120</v>
      </c>
      <c r="I72" s="3">
        <v>0</v>
      </c>
      <c r="J72" s="4">
        <f t="shared" si="11"/>
        <v>1</v>
      </c>
      <c r="K72" s="4">
        <v>1</v>
      </c>
      <c r="L72" s="4">
        <f t="shared" si="12"/>
        <v>2</v>
      </c>
      <c r="M72" s="3">
        <f>VLOOKUP(A72,[5]守护神剑副本!$A$22:$C$42,3,0)</f>
        <v>14</v>
      </c>
      <c r="N72" s="3">
        <v>2</v>
      </c>
      <c r="O72" s="3">
        <f>HLOOKUP(O$5,[1]非R能力!$B$8:$F$558,$C72+1,0)</f>
        <v>140011.20779710382</v>
      </c>
      <c r="P72" s="3">
        <f>HLOOKUP(P$5,[1]非R能力!$B$8:$F$558,$C72+1,0)</f>
        <v>27470.791029131353</v>
      </c>
      <c r="Q72" s="3">
        <f>HLOOKUP(Q$5,[1]非R能力!$B$8:$F$558,$C72+1,0)</f>
        <v>17651.094722589911</v>
      </c>
      <c r="R72" s="3">
        <f>HLOOKUP(R$5,[1]非R能力!$B$8:$F$558,$C72+1,0)</f>
        <v>4701.2190206000896</v>
      </c>
      <c r="S72" s="3">
        <f>HLOOKUP(S$5,[1]非R能力!$B$8:$F$558,$C72+1,0)</f>
        <v>5734.8246417194387</v>
      </c>
      <c r="T72" s="3">
        <f>INDEX([1]非R能力!$H$9:$H$558,D72)</f>
        <v>9813.0869479367338</v>
      </c>
      <c r="U72" s="3">
        <f>IF(INDEX([1]非R能力!$FK$9:$FK$558,C72)=0,0,10)</f>
        <v>10</v>
      </c>
      <c r="V72" s="3">
        <f>IF(INDEX([1]非R能力!$FH$9:$FH$558,C72)=0,0,5000)</f>
        <v>5000</v>
      </c>
      <c r="W72" s="3">
        <f>HLOOKUP(W$5,[2]人物技能基础!$O$3:$Q$553,$C72+1,0)</f>
        <v>3.637142857142857</v>
      </c>
      <c r="X72" s="3">
        <f>HLOOKUP(X$5,[2]人物技能基础!$O$3:$Q$553,$C72+1,0)</f>
        <v>2.0186428571428574</v>
      </c>
      <c r="Y72" s="3">
        <f>HLOOKUP(Y$5,[2]人物技能基础!$O$3:$Q$553,$C72+1,0)</f>
        <v>99.964285714285708</v>
      </c>
      <c r="Z72" s="3">
        <f t="shared" si="13"/>
        <v>169820</v>
      </c>
      <c r="AA72" s="3">
        <f t="shared" si="14"/>
        <v>18270</v>
      </c>
      <c r="AB72" s="3">
        <f t="shared" si="15"/>
        <v>0</v>
      </c>
      <c r="AC72" s="3">
        <f t="shared" si="16"/>
        <v>5734</v>
      </c>
      <c r="AD72" s="3">
        <f t="shared" si="17"/>
        <v>4701</v>
      </c>
    </row>
    <row r="73" spans="1:30" x14ac:dyDescent="0.15">
      <c r="A73" s="3">
        <f>[5]守护神剑副本!A189</f>
        <v>8</v>
      </c>
      <c r="B73" s="3" t="str">
        <f t="shared" si="9"/>
        <v>225级守护神剑8波小怪</v>
      </c>
      <c r="C73" s="3">
        <f>[5]守护神剑副本!B189</f>
        <v>225</v>
      </c>
      <c r="D73" s="3">
        <f>[5]守护神剑副本!C189</f>
        <v>220</v>
      </c>
      <c r="E73" s="3" t="s">
        <v>24</v>
      </c>
      <c r="F73" s="3" t="s">
        <v>26</v>
      </c>
      <c r="G73" s="3">
        <f>[5]守护神剑副本!$A$12*W73/M73/0.6</f>
        <v>3.2474489795918369</v>
      </c>
      <c r="H73" s="3">
        <f t="shared" si="10"/>
        <v>120</v>
      </c>
      <c r="I73" s="3">
        <v>0</v>
      </c>
      <c r="J73" s="4">
        <f t="shared" si="11"/>
        <v>1</v>
      </c>
      <c r="K73" s="4">
        <v>1</v>
      </c>
      <c r="L73" s="4">
        <f t="shared" si="12"/>
        <v>2</v>
      </c>
      <c r="M73" s="3">
        <f>VLOOKUP(A73,[5]守护神剑副本!$A$22:$C$42,3,0)</f>
        <v>14</v>
      </c>
      <c r="N73" s="3">
        <v>2</v>
      </c>
      <c r="O73" s="3">
        <f>HLOOKUP(O$5,[1]非R能力!$B$8:$F$558,$C73+1,0)</f>
        <v>140011.20779710382</v>
      </c>
      <c r="P73" s="3">
        <f>HLOOKUP(P$5,[1]非R能力!$B$8:$F$558,$C73+1,0)</f>
        <v>27470.791029131353</v>
      </c>
      <c r="Q73" s="3">
        <f>HLOOKUP(Q$5,[1]非R能力!$B$8:$F$558,$C73+1,0)</f>
        <v>17651.094722589911</v>
      </c>
      <c r="R73" s="3">
        <f>HLOOKUP(R$5,[1]非R能力!$B$8:$F$558,$C73+1,0)</f>
        <v>4701.2190206000896</v>
      </c>
      <c r="S73" s="3">
        <f>HLOOKUP(S$5,[1]非R能力!$B$8:$F$558,$C73+1,0)</f>
        <v>5734.8246417194387</v>
      </c>
      <c r="T73" s="3">
        <f>INDEX([1]非R能力!$H$9:$H$558,D73)</f>
        <v>9813.0869479367338</v>
      </c>
      <c r="U73" s="3">
        <f>IF(INDEX([1]非R能力!$FK$9:$FK$558,C73)=0,0,10)</f>
        <v>10</v>
      </c>
      <c r="V73" s="3">
        <f>IF(INDEX([1]非R能力!$FH$9:$FH$558,C73)=0,0,5000)</f>
        <v>5000</v>
      </c>
      <c r="W73" s="3">
        <f>HLOOKUP(W$5,[2]人物技能基础!$O$3:$Q$553,$C73+1,0)</f>
        <v>3.637142857142857</v>
      </c>
      <c r="X73" s="3">
        <f>HLOOKUP(X$5,[2]人物技能基础!$O$3:$Q$553,$C73+1,0)</f>
        <v>2.0186428571428574</v>
      </c>
      <c r="Y73" s="3">
        <f>HLOOKUP(Y$5,[2]人物技能基础!$O$3:$Q$553,$C73+1,0)</f>
        <v>99.964285714285708</v>
      </c>
      <c r="Z73" s="3">
        <f t="shared" si="13"/>
        <v>169820</v>
      </c>
      <c r="AA73" s="3">
        <f t="shared" si="14"/>
        <v>18270</v>
      </c>
      <c r="AB73" s="3">
        <f t="shared" si="15"/>
        <v>0</v>
      </c>
      <c r="AC73" s="3">
        <f t="shared" si="16"/>
        <v>5734</v>
      </c>
      <c r="AD73" s="3">
        <f t="shared" si="17"/>
        <v>4701</v>
      </c>
    </row>
    <row r="74" spans="1:30" x14ac:dyDescent="0.15">
      <c r="A74" s="3">
        <f>[5]守护神剑副本!A190</f>
        <v>9</v>
      </c>
      <c r="B74" s="3" t="str">
        <f t="shared" si="9"/>
        <v>225级守护神剑9波小怪</v>
      </c>
      <c r="C74" s="3">
        <f>[5]守护神剑副本!B190</f>
        <v>225</v>
      </c>
      <c r="D74" s="3">
        <f>[5]守护神剑副本!C190</f>
        <v>220</v>
      </c>
      <c r="E74" s="3" t="s">
        <v>24</v>
      </c>
      <c r="F74" s="3" t="s">
        <v>26</v>
      </c>
      <c r="G74" s="3">
        <f>[5]守护神剑副本!$A$12*W74/M74/0.6</f>
        <v>3.7886904761904767</v>
      </c>
      <c r="H74" s="3">
        <f t="shared" si="10"/>
        <v>120</v>
      </c>
      <c r="I74" s="3">
        <v>0</v>
      </c>
      <c r="J74" s="4">
        <f t="shared" si="11"/>
        <v>1</v>
      </c>
      <c r="K74" s="4">
        <v>1</v>
      </c>
      <c r="L74" s="4">
        <f t="shared" si="12"/>
        <v>2</v>
      </c>
      <c r="M74" s="3">
        <f>VLOOKUP(A74,[5]守护神剑副本!$A$22:$C$42,3,0)</f>
        <v>12</v>
      </c>
      <c r="N74" s="3">
        <v>2</v>
      </c>
      <c r="O74" s="3">
        <f>HLOOKUP(O$5,[1]非R能力!$B$8:$F$558,$C74+1,0)</f>
        <v>140011.20779710382</v>
      </c>
      <c r="P74" s="3">
        <f>HLOOKUP(P$5,[1]非R能力!$B$8:$F$558,$C74+1,0)</f>
        <v>27470.791029131353</v>
      </c>
      <c r="Q74" s="3">
        <f>HLOOKUP(Q$5,[1]非R能力!$B$8:$F$558,$C74+1,0)</f>
        <v>17651.094722589911</v>
      </c>
      <c r="R74" s="3">
        <f>HLOOKUP(R$5,[1]非R能力!$B$8:$F$558,$C74+1,0)</f>
        <v>4701.2190206000896</v>
      </c>
      <c r="S74" s="3">
        <f>HLOOKUP(S$5,[1]非R能力!$B$8:$F$558,$C74+1,0)</f>
        <v>5734.8246417194387</v>
      </c>
      <c r="T74" s="3">
        <f>INDEX([1]非R能力!$H$9:$H$558,D74)</f>
        <v>9813.0869479367338</v>
      </c>
      <c r="U74" s="3">
        <f>IF(INDEX([1]非R能力!$FK$9:$FK$558,C74)=0,0,10)</f>
        <v>10</v>
      </c>
      <c r="V74" s="3">
        <f>IF(INDEX([1]非R能力!$FH$9:$FH$558,C74)=0,0,5000)</f>
        <v>5000</v>
      </c>
      <c r="W74" s="3">
        <f>HLOOKUP(W$5,[2]人物技能基础!$O$3:$Q$553,$C74+1,0)</f>
        <v>3.637142857142857</v>
      </c>
      <c r="X74" s="3">
        <f>HLOOKUP(X$5,[2]人物技能基础!$O$3:$Q$553,$C74+1,0)</f>
        <v>2.0186428571428574</v>
      </c>
      <c r="Y74" s="3">
        <f>HLOOKUP(Y$5,[2]人物技能基础!$O$3:$Q$553,$C74+1,0)</f>
        <v>99.964285714285708</v>
      </c>
      <c r="Z74" s="3">
        <f t="shared" si="13"/>
        <v>198123</v>
      </c>
      <c r="AA74" s="3">
        <f t="shared" si="14"/>
        <v>18276</v>
      </c>
      <c r="AB74" s="3">
        <f t="shared" si="15"/>
        <v>0</v>
      </c>
      <c r="AC74" s="3">
        <f t="shared" si="16"/>
        <v>5734</v>
      </c>
      <c r="AD74" s="3">
        <f t="shared" si="17"/>
        <v>4701</v>
      </c>
    </row>
    <row r="75" spans="1:30" x14ac:dyDescent="0.15">
      <c r="A75" s="3">
        <f>[5]守护神剑副本!A191</f>
        <v>10</v>
      </c>
      <c r="B75" s="3" t="str">
        <f t="shared" si="9"/>
        <v>225级守护神剑10波boss</v>
      </c>
      <c r="C75" s="3">
        <f>[5]守护神剑副本!B191</f>
        <v>225</v>
      </c>
      <c r="D75" s="3">
        <f>[5]守护神剑副本!C191</f>
        <v>225</v>
      </c>
      <c r="E75" s="3" t="s">
        <v>93</v>
      </c>
      <c r="F75" s="3" t="s">
        <v>26</v>
      </c>
      <c r="G75" s="3">
        <f>[5]守护神剑副本!$A$12*W75/M75/0.6</f>
        <v>45.464285714285715</v>
      </c>
      <c r="H75" s="3">
        <f t="shared" si="10"/>
        <v>45.464285714285715</v>
      </c>
      <c r="I75" s="3">
        <v>0</v>
      </c>
      <c r="J75" s="4">
        <f t="shared" si="11"/>
        <v>0.7</v>
      </c>
      <c r="K75" s="4">
        <v>1</v>
      </c>
      <c r="L75" s="4">
        <f t="shared" si="12"/>
        <v>5</v>
      </c>
      <c r="M75" s="3">
        <f>VLOOKUP(A75,[5]守护神剑副本!$A$22:$C$42,3,0)</f>
        <v>1</v>
      </c>
      <c r="N75" s="3">
        <v>2</v>
      </c>
      <c r="O75" s="3">
        <f>HLOOKUP(O$5,[1]非R能力!$B$8:$F$558,$C75+1,0)</f>
        <v>140011.20779710382</v>
      </c>
      <c r="P75" s="3">
        <f>HLOOKUP(P$5,[1]非R能力!$B$8:$F$558,$C75+1,0)</f>
        <v>27470.791029131353</v>
      </c>
      <c r="Q75" s="3">
        <f>HLOOKUP(Q$5,[1]非R能力!$B$8:$F$558,$C75+1,0)</f>
        <v>17651.094722589911</v>
      </c>
      <c r="R75" s="3">
        <f>HLOOKUP(R$5,[1]非R能力!$B$8:$F$558,$C75+1,0)</f>
        <v>4701.2190206000896</v>
      </c>
      <c r="S75" s="3">
        <f>HLOOKUP(S$5,[1]非R能力!$B$8:$F$558,$C75+1,0)</f>
        <v>5734.8246417194387</v>
      </c>
      <c r="T75" s="3">
        <f>INDEX([1]非R能力!$H$9:$H$558,D75)</f>
        <v>10442.261235953829</v>
      </c>
      <c r="U75" s="3">
        <f>IF(INDEX([1]非R能力!$FK$9:$FK$558,C75)=0,0,10)</f>
        <v>10</v>
      </c>
      <c r="V75" s="3">
        <f>IF(INDEX([1]非R能力!$FH$9:$FH$558,C75)=0,0,5000)</f>
        <v>5000</v>
      </c>
      <c r="W75" s="3">
        <f>HLOOKUP(W$5,[2]人物技能基础!$O$3:$Q$553,$C75+1,0)</f>
        <v>3.637142857142857</v>
      </c>
      <c r="X75" s="3">
        <f>HLOOKUP(X$5,[2]人物技能基础!$O$3:$Q$553,$C75+1,0)</f>
        <v>2.0186428571428574</v>
      </c>
      <c r="Y75" s="3">
        <f>HLOOKUP(Y$5,[2]人物技能基础!$O$3:$Q$553,$C75+1,0)</f>
        <v>99.964285714285708</v>
      </c>
      <c r="Z75" s="3">
        <f t="shared" si="13"/>
        <v>1680256</v>
      </c>
      <c r="AA75" s="3">
        <f t="shared" si="14"/>
        <v>18467</v>
      </c>
      <c r="AB75" s="3">
        <f t="shared" si="15"/>
        <v>0</v>
      </c>
      <c r="AC75" s="3">
        <f t="shared" si="16"/>
        <v>5734</v>
      </c>
      <c r="AD75" s="3">
        <f t="shared" si="17"/>
        <v>6716</v>
      </c>
    </row>
    <row r="76" spans="1:30" x14ac:dyDescent="0.15">
      <c r="A76" s="3">
        <f>[5]守护神剑副本!A192</f>
        <v>11</v>
      </c>
      <c r="B76" s="3" t="str">
        <f t="shared" si="9"/>
        <v>225级守护神剑11波小怪</v>
      </c>
      <c r="C76" s="3">
        <f>[5]守护神剑副本!B192</f>
        <v>225</v>
      </c>
      <c r="D76" s="3">
        <f>[5]守护神剑副本!C192</f>
        <v>225</v>
      </c>
      <c r="E76" s="3" t="s">
        <v>24</v>
      </c>
      <c r="F76" s="3" t="s">
        <v>26</v>
      </c>
      <c r="G76" s="3">
        <f>[5]守护神剑副本!$A$12*W76/M76/0.6</f>
        <v>4.5464285714285717</v>
      </c>
      <c r="H76" s="3">
        <f t="shared" si="10"/>
        <v>120</v>
      </c>
      <c r="I76" s="3">
        <v>0</v>
      </c>
      <c r="J76" s="4">
        <f t="shared" si="11"/>
        <v>1</v>
      </c>
      <c r="K76" s="4">
        <v>1</v>
      </c>
      <c r="L76" s="4">
        <f t="shared" si="12"/>
        <v>2</v>
      </c>
      <c r="M76" s="3">
        <f>VLOOKUP(A76,[5]守护神剑副本!$A$22:$C$42,3,0)</f>
        <v>10</v>
      </c>
      <c r="N76" s="3">
        <v>2</v>
      </c>
      <c r="O76" s="3">
        <f>HLOOKUP(O$5,[1]非R能力!$B$8:$F$558,$C76+1,0)</f>
        <v>140011.20779710382</v>
      </c>
      <c r="P76" s="3">
        <f>HLOOKUP(P$5,[1]非R能力!$B$8:$F$558,$C76+1,0)</f>
        <v>27470.791029131353</v>
      </c>
      <c r="Q76" s="3">
        <f>HLOOKUP(Q$5,[1]非R能力!$B$8:$F$558,$C76+1,0)</f>
        <v>17651.094722589911</v>
      </c>
      <c r="R76" s="3">
        <f>HLOOKUP(R$5,[1]非R能力!$B$8:$F$558,$C76+1,0)</f>
        <v>4701.2190206000896</v>
      </c>
      <c r="S76" s="3">
        <f>HLOOKUP(S$5,[1]非R能力!$B$8:$F$558,$C76+1,0)</f>
        <v>5734.8246417194387</v>
      </c>
      <c r="T76" s="3">
        <f>INDEX([1]非R能力!$H$9:$H$558,D76)</f>
        <v>10442.261235953829</v>
      </c>
      <c r="U76" s="3">
        <f>IF(INDEX([1]非R能力!$FK$9:$FK$558,C76)=0,0,10)</f>
        <v>10</v>
      </c>
      <c r="V76" s="3">
        <f>IF(INDEX([1]非R能力!$FH$9:$FH$558,C76)=0,0,5000)</f>
        <v>5000</v>
      </c>
      <c r="W76" s="3">
        <f>HLOOKUP(W$5,[2]人物技能基础!$O$3:$Q$553,$C76+1,0)</f>
        <v>3.637142857142857</v>
      </c>
      <c r="X76" s="3">
        <f>HLOOKUP(X$5,[2]人物技能基础!$O$3:$Q$553,$C76+1,0)</f>
        <v>2.0186428571428574</v>
      </c>
      <c r="Y76" s="3">
        <f>HLOOKUP(Y$5,[2]人物技能基础!$O$3:$Q$553,$C76+1,0)</f>
        <v>99.964285714285708</v>
      </c>
      <c r="Z76" s="3">
        <f t="shared" si="13"/>
        <v>240036</v>
      </c>
      <c r="AA76" s="3">
        <f t="shared" si="14"/>
        <v>18284</v>
      </c>
      <c r="AB76" s="3">
        <f t="shared" si="15"/>
        <v>0</v>
      </c>
      <c r="AC76" s="3">
        <f t="shared" si="16"/>
        <v>5734</v>
      </c>
      <c r="AD76" s="3">
        <f t="shared" si="17"/>
        <v>4701</v>
      </c>
    </row>
    <row r="77" spans="1:30" x14ac:dyDescent="0.15">
      <c r="A77" s="3">
        <f>[5]守护神剑副本!A193</f>
        <v>12</v>
      </c>
      <c r="B77" s="3" t="str">
        <f t="shared" si="9"/>
        <v>225级守护神剑12波小怪</v>
      </c>
      <c r="C77" s="3">
        <f>[5]守护神剑副本!B193</f>
        <v>225</v>
      </c>
      <c r="D77" s="3">
        <f>[5]守护神剑副本!C193</f>
        <v>225</v>
      </c>
      <c r="E77" s="3" t="s">
        <v>24</v>
      </c>
      <c r="F77" s="3" t="s">
        <v>26</v>
      </c>
      <c r="G77" s="3">
        <f>[5]守护神剑副本!$A$12*W77/M77/0.6</f>
        <v>4.5464285714285717</v>
      </c>
      <c r="H77" s="3">
        <f t="shared" si="10"/>
        <v>120</v>
      </c>
      <c r="I77" s="3">
        <v>0</v>
      </c>
      <c r="J77" s="4">
        <f t="shared" si="11"/>
        <v>1</v>
      </c>
      <c r="K77" s="4">
        <v>1</v>
      </c>
      <c r="L77" s="4">
        <f t="shared" si="12"/>
        <v>2</v>
      </c>
      <c r="M77" s="3">
        <f>VLOOKUP(A77,[5]守护神剑副本!$A$22:$C$42,3,0)</f>
        <v>10</v>
      </c>
      <c r="N77" s="3">
        <v>2</v>
      </c>
      <c r="O77" s="3">
        <f>HLOOKUP(O$5,[1]非R能力!$B$8:$F$558,$C77+1,0)</f>
        <v>140011.20779710382</v>
      </c>
      <c r="P77" s="3">
        <f>HLOOKUP(P$5,[1]非R能力!$B$8:$F$558,$C77+1,0)</f>
        <v>27470.791029131353</v>
      </c>
      <c r="Q77" s="3">
        <f>HLOOKUP(Q$5,[1]非R能力!$B$8:$F$558,$C77+1,0)</f>
        <v>17651.094722589911</v>
      </c>
      <c r="R77" s="3">
        <f>HLOOKUP(R$5,[1]非R能力!$B$8:$F$558,$C77+1,0)</f>
        <v>4701.2190206000896</v>
      </c>
      <c r="S77" s="3">
        <f>HLOOKUP(S$5,[1]非R能力!$B$8:$F$558,$C77+1,0)</f>
        <v>5734.8246417194387</v>
      </c>
      <c r="T77" s="3">
        <f>INDEX([1]非R能力!$H$9:$H$558,D77)</f>
        <v>10442.261235953829</v>
      </c>
      <c r="U77" s="3">
        <f>IF(INDEX([1]非R能力!$FK$9:$FK$558,C77)=0,0,10)</f>
        <v>10</v>
      </c>
      <c r="V77" s="3">
        <f>IF(INDEX([1]非R能力!$FH$9:$FH$558,C77)=0,0,5000)</f>
        <v>5000</v>
      </c>
      <c r="W77" s="3">
        <f>HLOOKUP(W$5,[2]人物技能基础!$O$3:$Q$553,$C77+1,0)</f>
        <v>3.637142857142857</v>
      </c>
      <c r="X77" s="3">
        <f>HLOOKUP(X$5,[2]人物技能基础!$O$3:$Q$553,$C77+1,0)</f>
        <v>2.0186428571428574</v>
      </c>
      <c r="Y77" s="3">
        <f>HLOOKUP(Y$5,[2]人物技能基础!$O$3:$Q$553,$C77+1,0)</f>
        <v>99.964285714285708</v>
      </c>
      <c r="Z77" s="3">
        <f t="shared" si="13"/>
        <v>240036</v>
      </c>
      <c r="AA77" s="3">
        <f t="shared" si="14"/>
        <v>18284</v>
      </c>
      <c r="AB77" s="3">
        <f t="shared" si="15"/>
        <v>0</v>
      </c>
      <c r="AC77" s="3">
        <f t="shared" si="16"/>
        <v>5734</v>
      </c>
      <c r="AD77" s="3">
        <f t="shared" si="17"/>
        <v>4701</v>
      </c>
    </row>
    <row r="78" spans="1:30" x14ac:dyDescent="0.15">
      <c r="A78" s="3">
        <f>[5]守护神剑副本!A194</f>
        <v>13</v>
      </c>
      <c r="B78" s="3" t="str">
        <f t="shared" si="9"/>
        <v>225级守护神剑13波小怪</v>
      </c>
      <c r="C78" s="3">
        <f>[5]守护神剑副本!B194</f>
        <v>225</v>
      </c>
      <c r="D78" s="3">
        <f>[5]守护神剑副本!C194</f>
        <v>235</v>
      </c>
      <c r="E78" s="3" t="s">
        <v>24</v>
      </c>
      <c r="F78" s="3" t="s">
        <v>26</v>
      </c>
      <c r="G78" s="3">
        <f>[5]守护神剑副本!$A$12*W78/M78/0.6</f>
        <v>4.5464285714285717</v>
      </c>
      <c r="H78" s="3">
        <f t="shared" si="10"/>
        <v>120</v>
      </c>
      <c r="I78" s="3">
        <v>0</v>
      </c>
      <c r="J78" s="4">
        <f t="shared" si="11"/>
        <v>1</v>
      </c>
      <c r="K78" s="4">
        <v>1</v>
      </c>
      <c r="L78" s="4">
        <f t="shared" si="12"/>
        <v>2</v>
      </c>
      <c r="M78" s="3">
        <f>VLOOKUP(A78,[5]守护神剑副本!$A$22:$C$42,3,0)</f>
        <v>10</v>
      </c>
      <c r="N78" s="3">
        <v>2</v>
      </c>
      <c r="O78" s="3">
        <f>HLOOKUP(O$5,[1]非R能力!$B$8:$F$558,$C78+1,0)</f>
        <v>140011.20779710382</v>
      </c>
      <c r="P78" s="3">
        <f>HLOOKUP(P$5,[1]非R能力!$B$8:$F$558,$C78+1,0)</f>
        <v>27470.791029131353</v>
      </c>
      <c r="Q78" s="3">
        <f>HLOOKUP(Q$5,[1]非R能力!$B$8:$F$558,$C78+1,0)</f>
        <v>17651.094722589911</v>
      </c>
      <c r="R78" s="3">
        <f>HLOOKUP(R$5,[1]非R能力!$B$8:$F$558,$C78+1,0)</f>
        <v>4701.2190206000896</v>
      </c>
      <c r="S78" s="3">
        <f>HLOOKUP(S$5,[1]非R能力!$B$8:$F$558,$C78+1,0)</f>
        <v>5734.8246417194387</v>
      </c>
      <c r="T78" s="3">
        <f>INDEX([1]非R能力!$H$9:$H$558,D78)</f>
        <v>11267.299996584934</v>
      </c>
      <c r="U78" s="3">
        <f>IF(INDEX([1]非R能力!$FK$9:$FK$558,C78)=0,0,10)</f>
        <v>10</v>
      </c>
      <c r="V78" s="3">
        <f>IF(INDEX([1]非R能力!$FH$9:$FH$558,C78)=0,0,5000)</f>
        <v>5000</v>
      </c>
      <c r="W78" s="3">
        <f>HLOOKUP(W$5,[2]人物技能基础!$O$3:$Q$553,$C78+1,0)</f>
        <v>3.637142857142857</v>
      </c>
      <c r="X78" s="3">
        <f>HLOOKUP(X$5,[2]人物技能基础!$O$3:$Q$553,$C78+1,0)</f>
        <v>2.0186428571428574</v>
      </c>
      <c r="Y78" s="3">
        <f>HLOOKUP(Y$5,[2]人物技能基础!$O$3:$Q$553,$C78+1,0)</f>
        <v>99.964285714285708</v>
      </c>
      <c r="Z78" s="3">
        <f t="shared" si="13"/>
        <v>243037</v>
      </c>
      <c r="AA78" s="3">
        <f t="shared" si="14"/>
        <v>18284</v>
      </c>
      <c r="AB78" s="3">
        <f t="shared" si="15"/>
        <v>0</v>
      </c>
      <c r="AC78" s="3">
        <f t="shared" si="16"/>
        <v>5734</v>
      </c>
      <c r="AD78" s="3">
        <f t="shared" si="17"/>
        <v>4701</v>
      </c>
    </row>
    <row r="79" spans="1:30" x14ac:dyDescent="0.15">
      <c r="A79" s="3">
        <f>[5]守护神剑副本!A195</f>
        <v>14</v>
      </c>
      <c r="B79" s="3" t="str">
        <f t="shared" si="9"/>
        <v>225级守护神剑14波小怪</v>
      </c>
      <c r="C79" s="3">
        <f>[5]守护神剑副本!B195</f>
        <v>225</v>
      </c>
      <c r="D79" s="3">
        <f>[5]守护神剑副本!C195</f>
        <v>235</v>
      </c>
      <c r="E79" s="3" t="s">
        <v>24</v>
      </c>
      <c r="F79" s="3" t="s">
        <v>26</v>
      </c>
      <c r="G79" s="3">
        <f>[5]守护神剑副本!$A$12*W79/M79/0.6</f>
        <v>22.732142857142858</v>
      </c>
      <c r="H79" s="3">
        <f t="shared" si="10"/>
        <v>120</v>
      </c>
      <c r="I79" s="3">
        <v>0</v>
      </c>
      <c r="J79" s="4">
        <f t="shared" si="11"/>
        <v>1</v>
      </c>
      <c r="K79" s="4">
        <v>1</v>
      </c>
      <c r="L79" s="4">
        <f t="shared" si="12"/>
        <v>2</v>
      </c>
      <c r="M79" s="3">
        <f>VLOOKUP(A79,[5]守护神剑副本!$A$22:$C$42,3,0)</f>
        <v>2</v>
      </c>
      <c r="N79" s="3">
        <v>2</v>
      </c>
      <c r="O79" s="3">
        <f>HLOOKUP(O$5,[1]非R能力!$B$8:$F$558,$C79+1,0)</f>
        <v>140011.20779710382</v>
      </c>
      <c r="P79" s="3">
        <f>HLOOKUP(P$5,[1]非R能力!$B$8:$F$558,$C79+1,0)</f>
        <v>27470.791029131353</v>
      </c>
      <c r="Q79" s="3">
        <f>HLOOKUP(Q$5,[1]非R能力!$B$8:$F$558,$C79+1,0)</f>
        <v>17651.094722589911</v>
      </c>
      <c r="R79" s="3">
        <f>HLOOKUP(R$5,[1]非R能力!$B$8:$F$558,$C79+1,0)</f>
        <v>4701.2190206000896</v>
      </c>
      <c r="S79" s="3">
        <f>HLOOKUP(S$5,[1]非R能力!$B$8:$F$558,$C79+1,0)</f>
        <v>5734.8246417194387</v>
      </c>
      <c r="T79" s="3">
        <f>INDEX([1]非R能力!$H$9:$H$558,D79)</f>
        <v>11267.299996584934</v>
      </c>
      <c r="U79" s="3">
        <f>IF(INDEX([1]非R能力!$FK$9:$FK$558,C79)=0,0,10)</f>
        <v>10</v>
      </c>
      <c r="V79" s="3">
        <f>IF(INDEX([1]非R能力!$FH$9:$FH$558,C79)=0,0,5000)</f>
        <v>5000</v>
      </c>
      <c r="W79" s="3">
        <f>HLOOKUP(W$5,[2]人物技能基础!$O$3:$Q$553,$C79+1,0)</f>
        <v>3.637142857142857</v>
      </c>
      <c r="X79" s="3">
        <f>HLOOKUP(X$5,[2]人物技能基础!$O$3:$Q$553,$C79+1,0)</f>
        <v>2.0186428571428574</v>
      </c>
      <c r="Y79" s="3">
        <f>HLOOKUP(Y$5,[2]人物技能基础!$O$3:$Q$553,$C79+1,0)</f>
        <v>99.964285714285708</v>
      </c>
      <c r="Z79" s="3">
        <f t="shared" si="13"/>
        <v>1215187</v>
      </c>
      <c r="AA79" s="3">
        <f t="shared" si="14"/>
        <v>18484</v>
      </c>
      <c r="AB79" s="3">
        <f t="shared" si="15"/>
        <v>0</v>
      </c>
      <c r="AC79" s="3">
        <f t="shared" si="16"/>
        <v>5734</v>
      </c>
      <c r="AD79" s="3">
        <f t="shared" si="17"/>
        <v>4701</v>
      </c>
    </row>
    <row r="80" spans="1:30" x14ac:dyDescent="0.15">
      <c r="A80" s="3">
        <f>[5]守护神剑副本!A196</f>
        <v>15</v>
      </c>
      <c r="B80" s="3" t="str">
        <f t="shared" si="9"/>
        <v>225级守护神剑15波boss</v>
      </c>
      <c r="C80" s="3">
        <f>[5]守护神剑副本!B196</f>
        <v>225</v>
      </c>
      <c r="D80" s="3">
        <f>[5]守护神剑副本!C196</f>
        <v>235</v>
      </c>
      <c r="E80" s="3" t="s">
        <v>93</v>
      </c>
      <c r="F80" s="3" t="s">
        <v>26</v>
      </c>
      <c r="G80" s="3">
        <f>[5]守护神剑副本!$A$12*W80/M80/0.6</f>
        <v>45.464285714285715</v>
      </c>
      <c r="H80" s="3">
        <f t="shared" si="10"/>
        <v>45.464285714285715</v>
      </c>
      <c r="I80" s="3">
        <v>0</v>
      </c>
      <c r="J80" s="4">
        <f t="shared" si="11"/>
        <v>0.7</v>
      </c>
      <c r="K80" s="4">
        <v>1</v>
      </c>
      <c r="L80" s="4">
        <f t="shared" si="12"/>
        <v>5</v>
      </c>
      <c r="M80" s="3">
        <f>VLOOKUP(A80,[5]守护神剑副本!$A$22:$C$42,3,0)</f>
        <v>1</v>
      </c>
      <c r="N80" s="3">
        <v>2</v>
      </c>
      <c r="O80" s="3">
        <f>HLOOKUP(O$5,[1]非R能力!$B$8:$F$558,$C80+1,0)</f>
        <v>140011.20779710382</v>
      </c>
      <c r="P80" s="3">
        <f>HLOOKUP(P$5,[1]非R能力!$B$8:$F$558,$C80+1,0)</f>
        <v>27470.791029131353</v>
      </c>
      <c r="Q80" s="3">
        <f>HLOOKUP(Q$5,[1]非R能力!$B$8:$F$558,$C80+1,0)</f>
        <v>17651.094722589911</v>
      </c>
      <c r="R80" s="3">
        <f>HLOOKUP(R$5,[1]非R能力!$B$8:$F$558,$C80+1,0)</f>
        <v>4701.2190206000896</v>
      </c>
      <c r="S80" s="3">
        <f>HLOOKUP(S$5,[1]非R能力!$B$8:$F$558,$C80+1,0)</f>
        <v>5734.8246417194387</v>
      </c>
      <c r="T80" s="3">
        <f>INDEX([1]非R能力!$H$9:$H$558,D80)</f>
        <v>11267.299996584934</v>
      </c>
      <c r="U80" s="3">
        <f>IF(INDEX([1]非R能力!$FK$9:$FK$558,C80)=0,0,10)</f>
        <v>10</v>
      </c>
      <c r="V80" s="3">
        <f>IF(INDEX([1]非R能力!$FH$9:$FH$558,C80)=0,0,5000)</f>
        <v>5000</v>
      </c>
      <c r="W80" s="3">
        <f>HLOOKUP(W$5,[2]人物技能基础!$O$3:$Q$553,$C80+1,0)</f>
        <v>3.637142857142857</v>
      </c>
      <c r="X80" s="3">
        <f>HLOOKUP(X$5,[2]人物技能基础!$O$3:$Q$553,$C80+1,0)</f>
        <v>2.0186428571428574</v>
      </c>
      <c r="Y80" s="3">
        <f>HLOOKUP(Y$5,[2]人物技能基础!$O$3:$Q$553,$C80+1,0)</f>
        <v>99.964285714285708</v>
      </c>
      <c r="Z80" s="3">
        <f t="shared" si="13"/>
        <v>1701262</v>
      </c>
      <c r="AA80" s="3">
        <f t="shared" si="14"/>
        <v>18467</v>
      </c>
      <c r="AB80" s="3">
        <f t="shared" si="15"/>
        <v>0</v>
      </c>
      <c r="AC80" s="3">
        <f t="shared" si="16"/>
        <v>5734</v>
      </c>
      <c r="AD80" s="3">
        <f t="shared" si="17"/>
        <v>6716</v>
      </c>
    </row>
    <row r="81" spans="1:30" x14ac:dyDescent="0.15">
      <c r="A81" s="3">
        <f>[5]守护神剑副本!A197</f>
        <v>16</v>
      </c>
      <c r="B81" s="3" t="str">
        <f t="shared" si="9"/>
        <v>225级守护神剑16波小怪</v>
      </c>
      <c r="C81" s="3">
        <f>[5]守护神剑副本!B197</f>
        <v>225</v>
      </c>
      <c r="D81" s="3">
        <f>[5]守护神剑副本!C197</f>
        <v>245</v>
      </c>
      <c r="E81" s="3" t="s">
        <v>24</v>
      </c>
      <c r="F81" s="3" t="s">
        <v>26</v>
      </c>
      <c r="G81" s="3">
        <f>[5]守护神剑副本!$A$12*W81/M81/0.6</f>
        <v>22.732142857142858</v>
      </c>
      <c r="H81" s="3">
        <f t="shared" si="10"/>
        <v>120</v>
      </c>
      <c r="I81" s="3">
        <v>0</v>
      </c>
      <c r="J81" s="4">
        <f t="shared" si="11"/>
        <v>1</v>
      </c>
      <c r="K81" s="4">
        <v>1</v>
      </c>
      <c r="L81" s="4">
        <f t="shared" si="12"/>
        <v>2</v>
      </c>
      <c r="M81" s="3">
        <f>VLOOKUP(A81,[5]守护神剑副本!$A$22:$C$42,3,0)</f>
        <v>2</v>
      </c>
      <c r="N81" s="3">
        <v>2</v>
      </c>
      <c r="O81" s="3">
        <f>HLOOKUP(O$5,[1]非R能力!$B$8:$F$558,$C81+1,0)</f>
        <v>140011.20779710382</v>
      </c>
      <c r="P81" s="3">
        <f>HLOOKUP(P$5,[1]非R能力!$B$8:$F$558,$C81+1,0)</f>
        <v>27470.791029131353</v>
      </c>
      <c r="Q81" s="3">
        <f>HLOOKUP(Q$5,[1]非R能力!$B$8:$F$558,$C81+1,0)</f>
        <v>17651.094722589911</v>
      </c>
      <c r="R81" s="3">
        <f>HLOOKUP(R$5,[1]非R能力!$B$8:$F$558,$C81+1,0)</f>
        <v>4701.2190206000896</v>
      </c>
      <c r="S81" s="3">
        <f>HLOOKUP(S$5,[1]非R能力!$B$8:$F$558,$C81+1,0)</f>
        <v>5734.8246417194387</v>
      </c>
      <c r="T81" s="3">
        <f>INDEX([1]非R能力!$H$9:$H$558,D81)</f>
        <v>12137.249140058739</v>
      </c>
      <c r="U81" s="3">
        <f>IF(INDEX([1]非R能力!$FK$9:$FK$558,C81)=0,0,10)</f>
        <v>10</v>
      </c>
      <c r="V81" s="3">
        <f>IF(INDEX([1]非R能力!$FH$9:$FH$558,C81)=0,0,5000)</f>
        <v>5000</v>
      </c>
      <c r="W81" s="3">
        <f>HLOOKUP(W$5,[2]人物技能基础!$O$3:$Q$553,$C81+1,0)</f>
        <v>3.637142857142857</v>
      </c>
      <c r="X81" s="3">
        <f>HLOOKUP(X$5,[2]人物技能基础!$O$3:$Q$553,$C81+1,0)</f>
        <v>2.0186428571428574</v>
      </c>
      <c r="Y81" s="3">
        <f>HLOOKUP(Y$5,[2]人物技能基础!$O$3:$Q$553,$C81+1,0)</f>
        <v>99.964285714285708</v>
      </c>
      <c r="Z81" s="3">
        <f t="shared" si="13"/>
        <v>1231007</v>
      </c>
      <c r="AA81" s="3">
        <f t="shared" si="14"/>
        <v>18484</v>
      </c>
      <c r="AB81" s="3">
        <f t="shared" si="15"/>
        <v>0</v>
      </c>
      <c r="AC81" s="3">
        <f t="shared" si="16"/>
        <v>5734</v>
      </c>
      <c r="AD81" s="3">
        <f t="shared" si="17"/>
        <v>4701</v>
      </c>
    </row>
    <row r="82" spans="1:30" x14ac:dyDescent="0.15">
      <c r="A82" s="3">
        <f>[5]守护神剑副本!A198</f>
        <v>17</v>
      </c>
      <c r="B82" s="3" t="str">
        <f t="shared" si="9"/>
        <v>225级守护神剑17波小怪</v>
      </c>
      <c r="C82" s="3">
        <f>[5]守护神剑副本!B198</f>
        <v>225</v>
      </c>
      <c r="D82" s="3">
        <f>[5]守护神剑副本!C198</f>
        <v>245</v>
      </c>
      <c r="E82" s="3" t="s">
        <v>24</v>
      </c>
      <c r="F82" s="3" t="s">
        <v>26</v>
      </c>
      <c r="G82" s="3">
        <f>[5]守护神剑副本!$A$12*W82/M82/0.6</f>
        <v>22.732142857142858</v>
      </c>
      <c r="H82" s="3">
        <f t="shared" si="10"/>
        <v>120</v>
      </c>
      <c r="I82" s="3">
        <v>0</v>
      </c>
      <c r="J82" s="4">
        <f t="shared" si="11"/>
        <v>1</v>
      </c>
      <c r="K82" s="4">
        <v>1</v>
      </c>
      <c r="L82" s="4">
        <f t="shared" si="12"/>
        <v>2</v>
      </c>
      <c r="M82" s="3">
        <f>VLOOKUP(A82,[5]守护神剑副本!$A$22:$C$42,3,0)</f>
        <v>2</v>
      </c>
      <c r="N82" s="3">
        <v>2</v>
      </c>
      <c r="O82" s="3">
        <f>HLOOKUP(O$5,[1]非R能力!$B$8:$F$558,$C82+1,0)</f>
        <v>140011.20779710382</v>
      </c>
      <c r="P82" s="3">
        <f>HLOOKUP(P$5,[1]非R能力!$B$8:$F$558,$C82+1,0)</f>
        <v>27470.791029131353</v>
      </c>
      <c r="Q82" s="3">
        <f>HLOOKUP(Q$5,[1]非R能力!$B$8:$F$558,$C82+1,0)</f>
        <v>17651.094722589911</v>
      </c>
      <c r="R82" s="3">
        <f>HLOOKUP(R$5,[1]非R能力!$B$8:$F$558,$C82+1,0)</f>
        <v>4701.2190206000896</v>
      </c>
      <c r="S82" s="3">
        <f>HLOOKUP(S$5,[1]非R能力!$B$8:$F$558,$C82+1,0)</f>
        <v>5734.8246417194387</v>
      </c>
      <c r="T82" s="3">
        <f>INDEX([1]非R能力!$H$9:$H$558,D82)</f>
        <v>12137.249140058739</v>
      </c>
      <c r="U82" s="3">
        <f>IF(INDEX([1]非R能力!$FK$9:$FK$558,C82)=0,0,10)</f>
        <v>10</v>
      </c>
      <c r="V82" s="3">
        <f>IF(INDEX([1]非R能力!$FH$9:$FH$558,C82)=0,0,5000)</f>
        <v>5000</v>
      </c>
      <c r="W82" s="3">
        <f>HLOOKUP(W$5,[2]人物技能基础!$O$3:$Q$553,$C82+1,0)</f>
        <v>3.637142857142857</v>
      </c>
      <c r="X82" s="3">
        <f>HLOOKUP(X$5,[2]人物技能基础!$O$3:$Q$553,$C82+1,0)</f>
        <v>2.0186428571428574</v>
      </c>
      <c r="Y82" s="3">
        <f>HLOOKUP(Y$5,[2]人物技能基础!$O$3:$Q$553,$C82+1,0)</f>
        <v>99.964285714285708</v>
      </c>
      <c r="Z82" s="3">
        <f t="shared" si="13"/>
        <v>1231007</v>
      </c>
      <c r="AA82" s="3">
        <f t="shared" si="14"/>
        <v>18484</v>
      </c>
      <c r="AB82" s="3">
        <f t="shared" si="15"/>
        <v>0</v>
      </c>
      <c r="AC82" s="3">
        <f t="shared" si="16"/>
        <v>5734</v>
      </c>
      <c r="AD82" s="3">
        <f t="shared" si="17"/>
        <v>4701</v>
      </c>
    </row>
    <row r="83" spans="1:30" x14ac:dyDescent="0.15">
      <c r="A83" s="3">
        <f>[5]守护神剑副本!A199</f>
        <v>18</v>
      </c>
      <c r="B83" s="3" t="str">
        <f t="shared" si="9"/>
        <v>225级守护神剑18波小怪</v>
      </c>
      <c r="C83" s="3">
        <f>[5]守护神剑副本!B199</f>
        <v>225</v>
      </c>
      <c r="D83" s="3">
        <f>[5]守护神剑副本!C199</f>
        <v>245</v>
      </c>
      <c r="E83" s="3" t="s">
        <v>24</v>
      </c>
      <c r="F83" s="3" t="s">
        <v>26</v>
      </c>
      <c r="G83" s="3">
        <f>[5]守护神剑副本!$A$12*W83/M83/0.6</f>
        <v>22.732142857142858</v>
      </c>
      <c r="H83" s="3">
        <f t="shared" si="10"/>
        <v>120</v>
      </c>
      <c r="I83" s="3">
        <v>0</v>
      </c>
      <c r="J83" s="4">
        <f t="shared" si="11"/>
        <v>1</v>
      </c>
      <c r="K83" s="4">
        <v>1</v>
      </c>
      <c r="L83" s="4">
        <f t="shared" si="12"/>
        <v>2</v>
      </c>
      <c r="M83" s="3">
        <f>VLOOKUP(A83,[5]守护神剑副本!$A$22:$C$42,3,0)</f>
        <v>2</v>
      </c>
      <c r="N83" s="3">
        <v>2</v>
      </c>
      <c r="O83" s="3">
        <f>HLOOKUP(O$5,[1]非R能力!$B$8:$F$558,$C83+1,0)</f>
        <v>140011.20779710382</v>
      </c>
      <c r="P83" s="3">
        <f>HLOOKUP(P$5,[1]非R能力!$B$8:$F$558,$C83+1,0)</f>
        <v>27470.791029131353</v>
      </c>
      <c r="Q83" s="3">
        <f>HLOOKUP(Q$5,[1]非R能力!$B$8:$F$558,$C83+1,0)</f>
        <v>17651.094722589911</v>
      </c>
      <c r="R83" s="3">
        <f>HLOOKUP(R$5,[1]非R能力!$B$8:$F$558,$C83+1,0)</f>
        <v>4701.2190206000896</v>
      </c>
      <c r="S83" s="3">
        <f>HLOOKUP(S$5,[1]非R能力!$B$8:$F$558,$C83+1,0)</f>
        <v>5734.8246417194387</v>
      </c>
      <c r="T83" s="3">
        <f>INDEX([1]非R能力!$H$9:$H$558,D83)</f>
        <v>12137.249140058739</v>
      </c>
      <c r="U83" s="3">
        <f>IF(INDEX([1]非R能力!$FK$9:$FK$558,C83)=0,0,10)</f>
        <v>10</v>
      </c>
      <c r="V83" s="3">
        <f>IF(INDEX([1]非R能力!$FH$9:$FH$558,C83)=0,0,5000)</f>
        <v>5000</v>
      </c>
      <c r="W83" s="3">
        <f>HLOOKUP(W$5,[2]人物技能基础!$O$3:$Q$553,$C83+1,0)</f>
        <v>3.637142857142857</v>
      </c>
      <c r="X83" s="3">
        <f>HLOOKUP(X$5,[2]人物技能基础!$O$3:$Q$553,$C83+1,0)</f>
        <v>2.0186428571428574</v>
      </c>
      <c r="Y83" s="3">
        <f>HLOOKUP(Y$5,[2]人物技能基础!$O$3:$Q$553,$C83+1,0)</f>
        <v>99.964285714285708</v>
      </c>
      <c r="Z83" s="3">
        <f t="shared" si="13"/>
        <v>1231007</v>
      </c>
      <c r="AA83" s="3">
        <f t="shared" si="14"/>
        <v>18484</v>
      </c>
      <c r="AB83" s="3">
        <f t="shared" si="15"/>
        <v>0</v>
      </c>
      <c r="AC83" s="3">
        <f t="shared" si="16"/>
        <v>5734</v>
      </c>
      <c r="AD83" s="3">
        <f t="shared" si="17"/>
        <v>4701</v>
      </c>
    </row>
    <row r="84" spans="1:30" x14ac:dyDescent="0.15">
      <c r="A84" s="3">
        <f>[5]守护神剑副本!A200</f>
        <v>19</v>
      </c>
      <c r="B84" s="3" t="str">
        <f t="shared" si="9"/>
        <v>225级守护神剑19波小怪</v>
      </c>
      <c r="C84" s="3">
        <f>[5]守护神剑副本!B200</f>
        <v>225</v>
      </c>
      <c r="D84" s="3">
        <f>[5]守护神剑副本!C200</f>
        <v>245</v>
      </c>
      <c r="E84" s="3" t="s">
        <v>24</v>
      </c>
      <c r="F84" s="3" t="s">
        <v>26</v>
      </c>
      <c r="G84" s="3">
        <f>[5]守护神剑副本!$A$12*W84/M84/0.6</f>
        <v>22.732142857142858</v>
      </c>
      <c r="H84" s="3">
        <f t="shared" si="10"/>
        <v>120</v>
      </c>
      <c r="I84" s="3">
        <v>0</v>
      </c>
      <c r="J84" s="4">
        <f t="shared" si="11"/>
        <v>1</v>
      </c>
      <c r="K84" s="4">
        <v>1</v>
      </c>
      <c r="L84" s="4">
        <f t="shared" si="12"/>
        <v>2</v>
      </c>
      <c r="M84" s="3">
        <f>VLOOKUP(A84,[5]守护神剑副本!$A$22:$C$42,3,0)</f>
        <v>2</v>
      </c>
      <c r="N84" s="3">
        <v>2</v>
      </c>
      <c r="O84" s="3">
        <f>HLOOKUP(O$5,[1]非R能力!$B$8:$F$558,$C84+1,0)</f>
        <v>140011.20779710382</v>
      </c>
      <c r="P84" s="3">
        <f>HLOOKUP(P$5,[1]非R能力!$B$8:$F$558,$C84+1,0)</f>
        <v>27470.791029131353</v>
      </c>
      <c r="Q84" s="3">
        <f>HLOOKUP(Q$5,[1]非R能力!$B$8:$F$558,$C84+1,0)</f>
        <v>17651.094722589911</v>
      </c>
      <c r="R84" s="3">
        <f>HLOOKUP(R$5,[1]非R能力!$B$8:$F$558,$C84+1,0)</f>
        <v>4701.2190206000896</v>
      </c>
      <c r="S84" s="3">
        <f>HLOOKUP(S$5,[1]非R能力!$B$8:$F$558,$C84+1,0)</f>
        <v>5734.8246417194387</v>
      </c>
      <c r="T84" s="3">
        <f>INDEX([1]非R能力!$H$9:$H$558,D84)</f>
        <v>12137.249140058739</v>
      </c>
      <c r="U84" s="3">
        <f>IF(INDEX([1]非R能力!$FK$9:$FK$558,C84)=0,0,10)</f>
        <v>10</v>
      </c>
      <c r="V84" s="3">
        <f>IF(INDEX([1]非R能力!$FH$9:$FH$558,C84)=0,0,5000)</f>
        <v>5000</v>
      </c>
      <c r="W84" s="3">
        <f>HLOOKUP(W$5,[2]人物技能基础!$O$3:$Q$553,$C84+1,0)</f>
        <v>3.637142857142857</v>
      </c>
      <c r="X84" s="3">
        <f>HLOOKUP(X$5,[2]人物技能基础!$O$3:$Q$553,$C84+1,0)</f>
        <v>2.0186428571428574</v>
      </c>
      <c r="Y84" s="3">
        <f>HLOOKUP(Y$5,[2]人物技能基础!$O$3:$Q$553,$C84+1,0)</f>
        <v>99.964285714285708</v>
      </c>
      <c r="Z84" s="3">
        <f t="shared" si="13"/>
        <v>1231007</v>
      </c>
      <c r="AA84" s="3">
        <f t="shared" si="14"/>
        <v>18484</v>
      </c>
      <c r="AB84" s="3">
        <f t="shared" si="15"/>
        <v>0</v>
      </c>
      <c r="AC84" s="3">
        <f t="shared" si="16"/>
        <v>5734</v>
      </c>
      <c r="AD84" s="3">
        <f t="shared" si="17"/>
        <v>4701</v>
      </c>
    </row>
    <row r="85" spans="1:30" x14ac:dyDescent="0.15">
      <c r="A85" s="3">
        <f>[5]守护神剑副本!A201</f>
        <v>20</v>
      </c>
      <c r="B85" s="3" t="str">
        <f t="shared" si="9"/>
        <v>225级守护神剑20波boss</v>
      </c>
      <c r="C85" s="3">
        <f>[5]守护神剑副本!B201</f>
        <v>225</v>
      </c>
      <c r="D85" s="3">
        <f>[5]守护神剑副本!C201</f>
        <v>250</v>
      </c>
      <c r="E85" s="3" t="s">
        <v>93</v>
      </c>
      <c r="F85" s="3" t="s">
        <v>26</v>
      </c>
      <c r="G85" s="3">
        <f>[5]守护神剑副本!$A$12*W85/M85/0.6</f>
        <v>45.464285714285715</v>
      </c>
      <c r="H85" s="3">
        <f t="shared" si="10"/>
        <v>45.464285714285715</v>
      </c>
      <c r="I85" s="3">
        <v>0</v>
      </c>
      <c r="J85" s="4">
        <f t="shared" si="11"/>
        <v>0.7</v>
      </c>
      <c r="K85" s="4">
        <v>1</v>
      </c>
      <c r="L85" s="4">
        <f t="shared" si="12"/>
        <v>5</v>
      </c>
      <c r="M85" s="3">
        <f>VLOOKUP(A85,[5]守护神剑副本!$A$22:$C$42,3,0)</f>
        <v>1</v>
      </c>
      <c r="N85" s="3">
        <v>2</v>
      </c>
      <c r="O85" s="3">
        <f>HLOOKUP(O$5,[1]非R能力!$B$8:$F$558,$C85+1,0)</f>
        <v>140011.20779710382</v>
      </c>
      <c r="P85" s="3">
        <f>HLOOKUP(P$5,[1]非R能力!$B$8:$F$558,$C85+1,0)</f>
        <v>27470.791029131353</v>
      </c>
      <c r="Q85" s="3">
        <f>HLOOKUP(Q$5,[1]非R能力!$B$8:$F$558,$C85+1,0)</f>
        <v>17651.094722589911</v>
      </c>
      <c r="R85" s="3">
        <f>HLOOKUP(R$5,[1]非R能力!$B$8:$F$558,$C85+1,0)</f>
        <v>4701.2190206000896</v>
      </c>
      <c r="S85" s="3">
        <f>HLOOKUP(S$5,[1]非R能力!$B$8:$F$558,$C85+1,0)</f>
        <v>5734.8246417194387</v>
      </c>
      <c r="T85" s="3">
        <f>INDEX([1]非R能力!$H$9:$H$558,D85)</f>
        <v>12589.768617553447</v>
      </c>
      <c r="U85" s="3">
        <f>IF(INDEX([1]非R能力!$FK$9:$FK$558,C85)=0,0,10)</f>
        <v>10</v>
      </c>
      <c r="V85" s="3">
        <f>IF(INDEX([1]非R能力!$FH$9:$FH$558,C85)=0,0,5000)</f>
        <v>5000</v>
      </c>
      <c r="W85" s="3">
        <f>HLOOKUP(W$5,[2]人物技能基础!$O$3:$Q$553,$C85+1,0)</f>
        <v>3.637142857142857</v>
      </c>
      <c r="X85" s="3">
        <f>HLOOKUP(X$5,[2]人物技能基础!$O$3:$Q$553,$C85+1,0)</f>
        <v>2.0186428571428574</v>
      </c>
      <c r="Y85" s="3">
        <f>HLOOKUP(Y$5,[2]人物技能基础!$O$3:$Q$553,$C85+1,0)</f>
        <v>99.964285714285708</v>
      </c>
      <c r="Z85" s="3">
        <f t="shared" si="13"/>
        <v>1734932</v>
      </c>
      <c r="AA85" s="3">
        <f t="shared" si="14"/>
        <v>18467</v>
      </c>
      <c r="AB85" s="3">
        <f t="shared" si="15"/>
        <v>0</v>
      </c>
      <c r="AC85" s="3">
        <f t="shared" si="16"/>
        <v>5734</v>
      </c>
      <c r="AD85" s="3">
        <f t="shared" si="17"/>
        <v>6716</v>
      </c>
    </row>
    <row r="86" spans="1:30" x14ac:dyDescent="0.15">
      <c r="A86" s="3">
        <f>[5]守护神剑副本!A202</f>
        <v>1</v>
      </c>
      <c r="B86" s="3" t="str">
        <f t="shared" si="9"/>
        <v>250级守护神剑1波小怪</v>
      </c>
      <c r="C86" s="3">
        <f>[5]守护神剑副本!B202</f>
        <v>250</v>
      </c>
      <c r="D86" s="3">
        <f>[5]守护神剑副本!C202</f>
        <v>245</v>
      </c>
      <c r="E86" s="3" t="s">
        <v>24</v>
      </c>
      <c r="F86" s="3" t="s">
        <v>26</v>
      </c>
      <c r="G86" s="3">
        <f>[5]守护神剑副本!$A$12*W86/M86/0.6</f>
        <v>2.2732142857142859</v>
      </c>
      <c r="H86" s="3">
        <f t="shared" si="10"/>
        <v>120</v>
      </c>
      <c r="I86" s="3">
        <v>0</v>
      </c>
      <c r="J86" s="4">
        <f t="shared" si="11"/>
        <v>1</v>
      </c>
      <c r="K86" s="4">
        <v>1</v>
      </c>
      <c r="L86" s="4">
        <f t="shared" si="12"/>
        <v>2</v>
      </c>
      <c r="M86" s="3">
        <f>VLOOKUP(A86,[5]守护神剑副本!$A$22:$C$42,3,0)</f>
        <v>20</v>
      </c>
      <c r="N86" s="3">
        <v>2</v>
      </c>
      <c r="O86" s="3">
        <f>HLOOKUP(O$5,[1]非R能力!$B$8:$F$558,$C86+1,0)</f>
        <v>182781.48912014844</v>
      </c>
      <c r="P86" s="3">
        <f>HLOOKUP(P$5,[1]非R能力!$B$8:$F$558,$C86+1,0)</f>
        <v>34702.846004706327</v>
      </c>
      <c r="Q86" s="3">
        <f>HLOOKUP(Q$5,[1]非R能力!$B$8:$F$558,$C86+1,0)</f>
        <v>21102.148351209969</v>
      </c>
      <c r="R86" s="3">
        <f>HLOOKUP(R$5,[1]非R能力!$B$8:$F$558,$C86+1,0)</f>
        <v>5592.8641366264537</v>
      </c>
      <c r="S86" s="3">
        <f>HLOOKUP(S$5,[1]非R能力!$B$8:$F$558,$C86+1,0)</f>
        <v>6941.7828190210457</v>
      </c>
      <c r="T86" s="3">
        <f>INDEX([1]非R能力!$H$9:$H$558,D86)</f>
        <v>12137.249140058739</v>
      </c>
      <c r="U86" s="3">
        <f>IF(INDEX([1]非R能力!$FK$9:$FK$558,C86)=0,0,10)</f>
        <v>10</v>
      </c>
      <c r="V86" s="3">
        <f>IF(INDEX([1]非R能力!$FH$9:$FH$558,C86)=0,0,5000)</f>
        <v>5000</v>
      </c>
      <c r="W86" s="3">
        <f>HLOOKUP(W$5,[2]人物技能基础!$O$3:$Q$553,$C86+1,0)</f>
        <v>3.637142857142857</v>
      </c>
      <c r="X86" s="3">
        <f>HLOOKUP(X$5,[2]人物技能基础!$O$3:$Q$553,$C86+1,0)</f>
        <v>2.0186428571428574</v>
      </c>
      <c r="Y86" s="3">
        <f>HLOOKUP(Y$5,[2]人物技能基础!$O$3:$Q$553,$C86+1,0)</f>
        <v>99.964285714285708</v>
      </c>
      <c r="Z86" s="3">
        <f t="shared" si="13"/>
        <v>149649</v>
      </c>
      <c r="AA86" s="3">
        <f t="shared" si="14"/>
        <v>21888</v>
      </c>
      <c r="AB86" s="3">
        <f t="shared" si="15"/>
        <v>0</v>
      </c>
      <c r="AC86" s="3">
        <f t="shared" si="16"/>
        <v>6941</v>
      </c>
      <c r="AD86" s="3">
        <f t="shared" si="17"/>
        <v>5592</v>
      </c>
    </row>
    <row r="87" spans="1:30" x14ac:dyDescent="0.15">
      <c r="A87" s="3">
        <f>[5]守护神剑副本!A203</f>
        <v>2</v>
      </c>
      <c r="B87" s="3" t="str">
        <f t="shared" si="9"/>
        <v>250级守护神剑2波小怪</v>
      </c>
      <c r="C87" s="3">
        <f>[5]守护神剑副本!B203</f>
        <v>250</v>
      </c>
      <c r="D87" s="3">
        <f>[5]守护神剑副本!C203</f>
        <v>245</v>
      </c>
      <c r="E87" s="3" t="s">
        <v>24</v>
      </c>
      <c r="F87" s="3" t="s">
        <v>26</v>
      </c>
      <c r="G87" s="3">
        <f>[5]守护神剑副本!$A$12*W87/M87/0.6</f>
        <v>2.2732142857142859</v>
      </c>
      <c r="H87" s="3">
        <f t="shared" si="10"/>
        <v>120</v>
      </c>
      <c r="I87" s="3">
        <v>0</v>
      </c>
      <c r="J87" s="4">
        <f t="shared" si="11"/>
        <v>1</v>
      </c>
      <c r="K87" s="4">
        <v>1</v>
      </c>
      <c r="L87" s="4">
        <f t="shared" si="12"/>
        <v>2</v>
      </c>
      <c r="M87" s="3">
        <f>VLOOKUP(A87,[5]守护神剑副本!$A$22:$C$42,3,0)</f>
        <v>20</v>
      </c>
      <c r="N87" s="3">
        <v>2</v>
      </c>
      <c r="O87" s="3">
        <f>HLOOKUP(O$5,[1]非R能力!$B$8:$F$558,$C87+1,0)</f>
        <v>182781.48912014844</v>
      </c>
      <c r="P87" s="3">
        <f>HLOOKUP(P$5,[1]非R能力!$B$8:$F$558,$C87+1,0)</f>
        <v>34702.846004706327</v>
      </c>
      <c r="Q87" s="3">
        <f>HLOOKUP(Q$5,[1]非R能力!$B$8:$F$558,$C87+1,0)</f>
        <v>21102.148351209969</v>
      </c>
      <c r="R87" s="3">
        <f>HLOOKUP(R$5,[1]非R能力!$B$8:$F$558,$C87+1,0)</f>
        <v>5592.8641366264537</v>
      </c>
      <c r="S87" s="3">
        <f>HLOOKUP(S$5,[1]非R能力!$B$8:$F$558,$C87+1,0)</f>
        <v>6941.7828190210457</v>
      </c>
      <c r="T87" s="3">
        <f>INDEX([1]非R能力!$H$9:$H$558,D87)</f>
        <v>12137.249140058739</v>
      </c>
      <c r="U87" s="3">
        <f>IF(INDEX([1]非R能力!$FK$9:$FK$558,C87)=0,0,10)</f>
        <v>10</v>
      </c>
      <c r="V87" s="3">
        <f>IF(INDEX([1]非R能力!$FH$9:$FH$558,C87)=0,0,5000)</f>
        <v>5000</v>
      </c>
      <c r="W87" s="3">
        <f>HLOOKUP(W$5,[2]人物技能基础!$O$3:$Q$553,$C87+1,0)</f>
        <v>3.637142857142857</v>
      </c>
      <c r="X87" s="3">
        <f>HLOOKUP(X$5,[2]人物技能基础!$O$3:$Q$553,$C87+1,0)</f>
        <v>2.0186428571428574</v>
      </c>
      <c r="Y87" s="3">
        <f>HLOOKUP(Y$5,[2]人物技能基础!$O$3:$Q$553,$C87+1,0)</f>
        <v>99.964285714285708</v>
      </c>
      <c r="Z87" s="3">
        <f t="shared" si="13"/>
        <v>149649</v>
      </c>
      <c r="AA87" s="3">
        <f t="shared" si="14"/>
        <v>21888</v>
      </c>
      <c r="AB87" s="3">
        <f t="shared" si="15"/>
        <v>0</v>
      </c>
      <c r="AC87" s="3">
        <f t="shared" si="16"/>
        <v>6941</v>
      </c>
      <c r="AD87" s="3">
        <f t="shared" si="17"/>
        <v>5592</v>
      </c>
    </row>
    <row r="88" spans="1:30" x14ac:dyDescent="0.15">
      <c r="A88" s="3">
        <f>[5]守护神剑副本!A204</f>
        <v>3</v>
      </c>
      <c r="B88" s="3" t="str">
        <f t="shared" si="9"/>
        <v>250级守护神剑3波小怪</v>
      </c>
      <c r="C88" s="3">
        <f>[5]守护神剑副本!B204</f>
        <v>250</v>
      </c>
      <c r="D88" s="3">
        <f>[5]守护神剑副本!C204</f>
        <v>245</v>
      </c>
      <c r="E88" s="3" t="s">
        <v>24</v>
      </c>
      <c r="F88" s="3" t="s">
        <v>26</v>
      </c>
      <c r="G88" s="3">
        <f>[5]守护神剑副本!$A$12*W88/M88/0.6</f>
        <v>2.5257936507936507</v>
      </c>
      <c r="H88" s="3">
        <f t="shared" si="10"/>
        <v>120</v>
      </c>
      <c r="I88" s="3">
        <v>0</v>
      </c>
      <c r="J88" s="4">
        <f t="shared" si="11"/>
        <v>1</v>
      </c>
      <c r="K88" s="4">
        <v>1</v>
      </c>
      <c r="L88" s="4">
        <f t="shared" si="12"/>
        <v>2</v>
      </c>
      <c r="M88" s="3">
        <f>VLOOKUP(A88,[5]守护神剑副本!$A$22:$C$42,3,0)</f>
        <v>18</v>
      </c>
      <c r="N88" s="3">
        <v>2</v>
      </c>
      <c r="O88" s="3">
        <f>HLOOKUP(O$5,[1]非R能力!$B$8:$F$558,$C88+1,0)</f>
        <v>182781.48912014844</v>
      </c>
      <c r="P88" s="3">
        <f>HLOOKUP(P$5,[1]非R能力!$B$8:$F$558,$C88+1,0)</f>
        <v>34702.846004706327</v>
      </c>
      <c r="Q88" s="3">
        <f>HLOOKUP(Q$5,[1]非R能力!$B$8:$F$558,$C88+1,0)</f>
        <v>21102.148351209969</v>
      </c>
      <c r="R88" s="3">
        <f>HLOOKUP(R$5,[1]非R能力!$B$8:$F$558,$C88+1,0)</f>
        <v>5592.8641366264537</v>
      </c>
      <c r="S88" s="3">
        <f>HLOOKUP(S$5,[1]非R能力!$B$8:$F$558,$C88+1,0)</f>
        <v>6941.7828190210457</v>
      </c>
      <c r="T88" s="3">
        <f>INDEX([1]非R能力!$H$9:$H$558,D88)</f>
        <v>12137.249140058739</v>
      </c>
      <c r="U88" s="3">
        <f>IF(INDEX([1]非R能力!$FK$9:$FK$558,C88)=0,0,10)</f>
        <v>10</v>
      </c>
      <c r="V88" s="3">
        <f>IF(INDEX([1]非R能力!$FH$9:$FH$558,C88)=0,0,5000)</f>
        <v>5000</v>
      </c>
      <c r="W88" s="3">
        <f>HLOOKUP(W$5,[2]人物技能基础!$O$3:$Q$553,$C88+1,0)</f>
        <v>3.637142857142857</v>
      </c>
      <c r="X88" s="3">
        <f>HLOOKUP(X$5,[2]人物技能基础!$O$3:$Q$553,$C88+1,0)</f>
        <v>2.0186428571428574</v>
      </c>
      <c r="Y88" s="3">
        <f>HLOOKUP(Y$5,[2]人物技能基础!$O$3:$Q$553,$C88+1,0)</f>
        <v>99.964285714285708</v>
      </c>
      <c r="Z88" s="3">
        <f t="shared" si="13"/>
        <v>166277</v>
      </c>
      <c r="AA88" s="3">
        <f t="shared" si="14"/>
        <v>21891</v>
      </c>
      <c r="AB88" s="3">
        <f t="shared" si="15"/>
        <v>0</v>
      </c>
      <c r="AC88" s="3">
        <f t="shared" si="16"/>
        <v>6941</v>
      </c>
      <c r="AD88" s="3">
        <f t="shared" si="17"/>
        <v>5592</v>
      </c>
    </row>
    <row r="89" spans="1:30" x14ac:dyDescent="0.15">
      <c r="A89" s="3">
        <f>[5]守护神剑副本!A205</f>
        <v>4</v>
      </c>
      <c r="B89" s="3" t="str">
        <f t="shared" si="9"/>
        <v>250级守护神剑4波小怪</v>
      </c>
      <c r="C89" s="3">
        <f>[5]守护神剑副本!B205</f>
        <v>250</v>
      </c>
      <c r="D89" s="3">
        <f>[5]守护神剑副本!C205</f>
        <v>245</v>
      </c>
      <c r="E89" s="3" t="s">
        <v>24</v>
      </c>
      <c r="F89" s="3" t="s">
        <v>26</v>
      </c>
      <c r="G89" s="3">
        <f>[5]守护神剑副本!$A$12*W89/M89/0.6</f>
        <v>2.5257936507936507</v>
      </c>
      <c r="H89" s="3">
        <f t="shared" si="10"/>
        <v>120</v>
      </c>
      <c r="I89" s="3">
        <v>0</v>
      </c>
      <c r="J89" s="4">
        <f t="shared" si="11"/>
        <v>1</v>
      </c>
      <c r="K89" s="4">
        <v>1</v>
      </c>
      <c r="L89" s="4">
        <f t="shared" si="12"/>
        <v>2</v>
      </c>
      <c r="M89" s="3">
        <f>VLOOKUP(A89,[5]守护神剑副本!$A$22:$C$42,3,0)</f>
        <v>18</v>
      </c>
      <c r="N89" s="3">
        <v>2</v>
      </c>
      <c r="O89" s="3">
        <f>HLOOKUP(O$5,[1]非R能力!$B$8:$F$558,$C89+1,0)</f>
        <v>182781.48912014844</v>
      </c>
      <c r="P89" s="3">
        <f>HLOOKUP(P$5,[1]非R能力!$B$8:$F$558,$C89+1,0)</f>
        <v>34702.846004706327</v>
      </c>
      <c r="Q89" s="3">
        <f>HLOOKUP(Q$5,[1]非R能力!$B$8:$F$558,$C89+1,0)</f>
        <v>21102.148351209969</v>
      </c>
      <c r="R89" s="3">
        <f>HLOOKUP(R$5,[1]非R能力!$B$8:$F$558,$C89+1,0)</f>
        <v>5592.8641366264537</v>
      </c>
      <c r="S89" s="3">
        <f>HLOOKUP(S$5,[1]非R能力!$B$8:$F$558,$C89+1,0)</f>
        <v>6941.7828190210457</v>
      </c>
      <c r="T89" s="3">
        <f>INDEX([1]非R能力!$H$9:$H$558,D89)</f>
        <v>12137.249140058739</v>
      </c>
      <c r="U89" s="3">
        <f>IF(INDEX([1]非R能力!$FK$9:$FK$558,C89)=0,0,10)</f>
        <v>10</v>
      </c>
      <c r="V89" s="3">
        <f>IF(INDEX([1]非R能力!$FH$9:$FH$558,C89)=0,0,5000)</f>
        <v>5000</v>
      </c>
      <c r="W89" s="3">
        <f>HLOOKUP(W$5,[2]人物技能基础!$O$3:$Q$553,$C89+1,0)</f>
        <v>3.637142857142857</v>
      </c>
      <c r="X89" s="3">
        <f>HLOOKUP(X$5,[2]人物技能基础!$O$3:$Q$553,$C89+1,0)</f>
        <v>2.0186428571428574</v>
      </c>
      <c r="Y89" s="3">
        <f>HLOOKUP(Y$5,[2]人物技能基础!$O$3:$Q$553,$C89+1,0)</f>
        <v>99.964285714285708</v>
      </c>
      <c r="Z89" s="3">
        <f t="shared" si="13"/>
        <v>166277</v>
      </c>
      <c r="AA89" s="3">
        <f t="shared" si="14"/>
        <v>21891</v>
      </c>
      <c r="AB89" s="3">
        <f t="shared" si="15"/>
        <v>0</v>
      </c>
      <c r="AC89" s="3">
        <f t="shared" si="16"/>
        <v>6941</v>
      </c>
      <c r="AD89" s="3">
        <f t="shared" si="17"/>
        <v>5592</v>
      </c>
    </row>
    <row r="90" spans="1:30" x14ac:dyDescent="0.15">
      <c r="A90" s="3">
        <f>[5]守护神剑副本!A206</f>
        <v>5</v>
      </c>
      <c r="B90" s="3" t="str">
        <f t="shared" si="9"/>
        <v>250级守护神剑5波boss</v>
      </c>
      <c r="C90" s="3">
        <f>[5]守护神剑副本!B206</f>
        <v>250</v>
      </c>
      <c r="D90" s="3">
        <f>[5]守护神剑副本!C206</f>
        <v>245</v>
      </c>
      <c r="E90" s="3" t="s">
        <v>93</v>
      </c>
      <c r="F90" s="3" t="s">
        <v>26</v>
      </c>
      <c r="G90" s="3">
        <f>[5]守护神剑副本!$A$12*W90/M90/0.6</f>
        <v>45.464285714285715</v>
      </c>
      <c r="H90" s="3">
        <f t="shared" si="10"/>
        <v>45.464285714285715</v>
      </c>
      <c r="I90" s="3">
        <v>0</v>
      </c>
      <c r="J90" s="4">
        <f t="shared" si="11"/>
        <v>0.7</v>
      </c>
      <c r="K90" s="4">
        <v>1</v>
      </c>
      <c r="L90" s="4">
        <f t="shared" si="12"/>
        <v>5</v>
      </c>
      <c r="M90" s="3">
        <f>VLOOKUP(A90,[5]守护神剑副本!$A$22:$C$42,3,0)</f>
        <v>1</v>
      </c>
      <c r="N90" s="3">
        <v>2</v>
      </c>
      <c r="O90" s="3">
        <f>HLOOKUP(O$5,[1]非R能力!$B$8:$F$558,$C90+1,0)</f>
        <v>182781.48912014844</v>
      </c>
      <c r="P90" s="3">
        <f>HLOOKUP(P$5,[1]非R能力!$B$8:$F$558,$C90+1,0)</f>
        <v>34702.846004706327</v>
      </c>
      <c r="Q90" s="3">
        <f>HLOOKUP(Q$5,[1]非R能力!$B$8:$F$558,$C90+1,0)</f>
        <v>21102.148351209969</v>
      </c>
      <c r="R90" s="3">
        <f>HLOOKUP(R$5,[1]非R能力!$B$8:$F$558,$C90+1,0)</f>
        <v>5592.8641366264537</v>
      </c>
      <c r="S90" s="3">
        <f>HLOOKUP(S$5,[1]非R能力!$B$8:$F$558,$C90+1,0)</f>
        <v>6941.7828190210457</v>
      </c>
      <c r="T90" s="3">
        <f>INDEX([1]非R能力!$H$9:$H$558,D90)</f>
        <v>12137.249140058739</v>
      </c>
      <c r="U90" s="3">
        <f>IF(INDEX([1]非R能力!$FK$9:$FK$558,C90)=0,0,10)</f>
        <v>10</v>
      </c>
      <c r="V90" s="3">
        <f>IF(INDEX([1]非R能力!$FH$9:$FH$558,C90)=0,0,5000)</f>
        <v>5000</v>
      </c>
      <c r="W90" s="3">
        <f>HLOOKUP(W$5,[2]人物技能基础!$O$3:$Q$553,$C90+1,0)</f>
        <v>3.637142857142857</v>
      </c>
      <c r="X90" s="3">
        <f>HLOOKUP(X$5,[2]人物技能基础!$O$3:$Q$553,$C90+1,0)</f>
        <v>2.0186428571428574</v>
      </c>
      <c r="Y90" s="3">
        <f>HLOOKUP(Y$5,[2]人物技能基础!$O$3:$Q$553,$C90+1,0)</f>
        <v>99.964285714285708</v>
      </c>
      <c r="Z90" s="3">
        <f t="shared" si="13"/>
        <v>2095099</v>
      </c>
      <c r="AA90" s="3">
        <f t="shared" si="14"/>
        <v>22106</v>
      </c>
      <c r="AB90" s="3">
        <f t="shared" si="15"/>
        <v>0</v>
      </c>
      <c r="AC90" s="3">
        <f t="shared" si="16"/>
        <v>6941</v>
      </c>
      <c r="AD90" s="3">
        <f t="shared" si="17"/>
        <v>7989</v>
      </c>
    </row>
    <row r="91" spans="1:30" x14ac:dyDescent="0.15">
      <c r="A91" s="3">
        <f>[5]守护神剑副本!A207</f>
        <v>6</v>
      </c>
      <c r="B91" s="3" t="str">
        <f t="shared" si="9"/>
        <v>250级守护神剑6波小怪</v>
      </c>
      <c r="C91" s="3">
        <f>[5]守护神剑副本!B207</f>
        <v>250</v>
      </c>
      <c r="D91" s="3">
        <f>[5]守护神剑副本!C207</f>
        <v>245</v>
      </c>
      <c r="E91" s="3" t="s">
        <v>24</v>
      </c>
      <c r="F91" s="3" t="s">
        <v>26</v>
      </c>
      <c r="G91" s="3">
        <f>[5]守护神剑副本!$A$12*W91/M91/0.6</f>
        <v>2.8415178571428572</v>
      </c>
      <c r="H91" s="3">
        <f t="shared" si="10"/>
        <v>120</v>
      </c>
      <c r="I91" s="3">
        <v>0</v>
      </c>
      <c r="J91" s="4">
        <f t="shared" si="11"/>
        <v>1</v>
      </c>
      <c r="K91" s="4">
        <v>1</v>
      </c>
      <c r="L91" s="4">
        <f t="shared" si="12"/>
        <v>2</v>
      </c>
      <c r="M91" s="3">
        <f>VLOOKUP(A91,[5]守护神剑副本!$A$22:$C$42,3,0)</f>
        <v>16</v>
      </c>
      <c r="N91" s="3">
        <v>2</v>
      </c>
      <c r="O91" s="3">
        <f>HLOOKUP(O$5,[1]非R能力!$B$8:$F$558,$C91+1,0)</f>
        <v>182781.48912014844</v>
      </c>
      <c r="P91" s="3">
        <f>HLOOKUP(P$5,[1]非R能力!$B$8:$F$558,$C91+1,0)</f>
        <v>34702.846004706327</v>
      </c>
      <c r="Q91" s="3">
        <f>HLOOKUP(Q$5,[1]非R能力!$B$8:$F$558,$C91+1,0)</f>
        <v>21102.148351209969</v>
      </c>
      <c r="R91" s="3">
        <f>HLOOKUP(R$5,[1]非R能力!$B$8:$F$558,$C91+1,0)</f>
        <v>5592.8641366264537</v>
      </c>
      <c r="S91" s="3">
        <f>HLOOKUP(S$5,[1]非R能力!$B$8:$F$558,$C91+1,0)</f>
        <v>6941.7828190210457</v>
      </c>
      <c r="T91" s="3">
        <f>INDEX([1]非R能力!$H$9:$H$558,D91)</f>
        <v>12137.249140058739</v>
      </c>
      <c r="U91" s="3">
        <f>IF(INDEX([1]非R能力!$FK$9:$FK$558,C91)=0,0,10)</f>
        <v>10</v>
      </c>
      <c r="V91" s="3">
        <f>IF(INDEX([1]非R能力!$FH$9:$FH$558,C91)=0,0,5000)</f>
        <v>5000</v>
      </c>
      <c r="W91" s="3">
        <f>HLOOKUP(W$5,[2]人物技能基础!$O$3:$Q$553,$C91+1,0)</f>
        <v>3.637142857142857</v>
      </c>
      <c r="X91" s="3">
        <f>HLOOKUP(X$5,[2]人物技能基础!$O$3:$Q$553,$C91+1,0)</f>
        <v>2.0186428571428574</v>
      </c>
      <c r="Y91" s="3">
        <f>HLOOKUP(Y$5,[2]人物技能基础!$O$3:$Q$553,$C91+1,0)</f>
        <v>99.964285714285708</v>
      </c>
      <c r="Z91" s="3">
        <f t="shared" si="13"/>
        <v>187062</v>
      </c>
      <c r="AA91" s="3">
        <f t="shared" si="14"/>
        <v>21894</v>
      </c>
      <c r="AB91" s="3">
        <f t="shared" si="15"/>
        <v>0</v>
      </c>
      <c r="AC91" s="3">
        <f t="shared" si="16"/>
        <v>6941</v>
      </c>
      <c r="AD91" s="3">
        <f t="shared" si="17"/>
        <v>5592</v>
      </c>
    </row>
    <row r="92" spans="1:30" x14ac:dyDescent="0.15">
      <c r="A92" s="3">
        <f>[5]守护神剑副本!A208</f>
        <v>7</v>
      </c>
      <c r="B92" s="3" t="str">
        <f t="shared" si="9"/>
        <v>250级守护神剑7波小怪</v>
      </c>
      <c r="C92" s="3">
        <f>[5]守护神剑副本!B208</f>
        <v>250</v>
      </c>
      <c r="D92" s="3">
        <f>[5]守护神剑副本!C208</f>
        <v>245</v>
      </c>
      <c r="E92" s="3" t="s">
        <v>24</v>
      </c>
      <c r="F92" s="3" t="s">
        <v>26</v>
      </c>
      <c r="G92" s="3">
        <f>[5]守护神剑副本!$A$12*W92/M92/0.6</f>
        <v>3.2474489795918369</v>
      </c>
      <c r="H92" s="3">
        <f t="shared" si="10"/>
        <v>120</v>
      </c>
      <c r="I92" s="3">
        <v>0</v>
      </c>
      <c r="J92" s="4">
        <f t="shared" si="11"/>
        <v>1</v>
      </c>
      <c r="K92" s="4">
        <v>1</v>
      </c>
      <c r="L92" s="4">
        <f t="shared" si="12"/>
        <v>2</v>
      </c>
      <c r="M92" s="3">
        <f>VLOOKUP(A92,[5]守护神剑副本!$A$22:$C$42,3,0)</f>
        <v>14</v>
      </c>
      <c r="N92" s="3">
        <v>2</v>
      </c>
      <c r="O92" s="3">
        <f>HLOOKUP(O$5,[1]非R能力!$B$8:$F$558,$C92+1,0)</f>
        <v>182781.48912014844</v>
      </c>
      <c r="P92" s="3">
        <f>HLOOKUP(P$5,[1]非R能力!$B$8:$F$558,$C92+1,0)</f>
        <v>34702.846004706327</v>
      </c>
      <c r="Q92" s="3">
        <f>HLOOKUP(Q$5,[1]非R能力!$B$8:$F$558,$C92+1,0)</f>
        <v>21102.148351209969</v>
      </c>
      <c r="R92" s="3">
        <f>HLOOKUP(R$5,[1]非R能力!$B$8:$F$558,$C92+1,0)</f>
        <v>5592.8641366264537</v>
      </c>
      <c r="S92" s="3">
        <f>HLOOKUP(S$5,[1]非R能力!$B$8:$F$558,$C92+1,0)</f>
        <v>6941.7828190210457</v>
      </c>
      <c r="T92" s="3">
        <f>INDEX([1]非R能力!$H$9:$H$558,D92)</f>
        <v>12137.249140058739</v>
      </c>
      <c r="U92" s="3">
        <f>IF(INDEX([1]非R能力!$FK$9:$FK$558,C92)=0,0,10)</f>
        <v>10</v>
      </c>
      <c r="V92" s="3">
        <f>IF(INDEX([1]非R能力!$FH$9:$FH$558,C92)=0,0,5000)</f>
        <v>5000</v>
      </c>
      <c r="W92" s="3">
        <f>HLOOKUP(W$5,[2]人物技能基础!$O$3:$Q$553,$C92+1,0)</f>
        <v>3.637142857142857</v>
      </c>
      <c r="X92" s="3">
        <f>HLOOKUP(X$5,[2]人物技能基础!$O$3:$Q$553,$C92+1,0)</f>
        <v>2.0186428571428574</v>
      </c>
      <c r="Y92" s="3">
        <f>HLOOKUP(Y$5,[2]人物技能基础!$O$3:$Q$553,$C92+1,0)</f>
        <v>99.964285714285708</v>
      </c>
      <c r="Z92" s="3">
        <f t="shared" si="13"/>
        <v>213785</v>
      </c>
      <c r="AA92" s="3">
        <f t="shared" si="14"/>
        <v>21899</v>
      </c>
      <c r="AB92" s="3">
        <f t="shared" si="15"/>
        <v>0</v>
      </c>
      <c r="AC92" s="3">
        <f t="shared" si="16"/>
        <v>6941</v>
      </c>
      <c r="AD92" s="3">
        <f t="shared" si="17"/>
        <v>5592</v>
      </c>
    </row>
    <row r="93" spans="1:30" x14ac:dyDescent="0.15">
      <c r="A93" s="3">
        <f>[5]守护神剑副本!A209</f>
        <v>8</v>
      </c>
      <c r="B93" s="3" t="str">
        <f t="shared" si="9"/>
        <v>250级守护神剑8波小怪</v>
      </c>
      <c r="C93" s="3">
        <f>[5]守护神剑副本!B209</f>
        <v>250</v>
      </c>
      <c r="D93" s="3">
        <f>[5]守护神剑副本!C209</f>
        <v>245</v>
      </c>
      <c r="E93" s="3" t="s">
        <v>24</v>
      </c>
      <c r="F93" s="3" t="s">
        <v>26</v>
      </c>
      <c r="G93" s="3">
        <f>[5]守护神剑副本!$A$12*W93/M93/0.6</f>
        <v>3.2474489795918369</v>
      </c>
      <c r="H93" s="3">
        <f t="shared" si="10"/>
        <v>120</v>
      </c>
      <c r="I93" s="3">
        <v>0</v>
      </c>
      <c r="J93" s="4">
        <f t="shared" si="11"/>
        <v>1</v>
      </c>
      <c r="K93" s="4">
        <v>1</v>
      </c>
      <c r="L93" s="4">
        <f t="shared" si="12"/>
        <v>2</v>
      </c>
      <c r="M93" s="3">
        <f>VLOOKUP(A93,[5]守护神剑副本!$A$22:$C$42,3,0)</f>
        <v>14</v>
      </c>
      <c r="N93" s="3">
        <v>2</v>
      </c>
      <c r="O93" s="3">
        <f>HLOOKUP(O$5,[1]非R能力!$B$8:$F$558,$C93+1,0)</f>
        <v>182781.48912014844</v>
      </c>
      <c r="P93" s="3">
        <f>HLOOKUP(P$5,[1]非R能力!$B$8:$F$558,$C93+1,0)</f>
        <v>34702.846004706327</v>
      </c>
      <c r="Q93" s="3">
        <f>HLOOKUP(Q$5,[1]非R能力!$B$8:$F$558,$C93+1,0)</f>
        <v>21102.148351209969</v>
      </c>
      <c r="R93" s="3">
        <f>HLOOKUP(R$5,[1]非R能力!$B$8:$F$558,$C93+1,0)</f>
        <v>5592.8641366264537</v>
      </c>
      <c r="S93" s="3">
        <f>HLOOKUP(S$5,[1]非R能力!$B$8:$F$558,$C93+1,0)</f>
        <v>6941.7828190210457</v>
      </c>
      <c r="T93" s="3">
        <f>INDEX([1]非R能力!$H$9:$H$558,D93)</f>
        <v>12137.249140058739</v>
      </c>
      <c r="U93" s="3">
        <f>IF(INDEX([1]非R能力!$FK$9:$FK$558,C93)=0,0,10)</f>
        <v>10</v>
      </c>
      <c r="V93" s="3">
        <f>IF(INDEX([1]非R能力!$FH$9:$FH$558,C93)=0,0,5000)</f>
        <v>5000</v>
      </c>
      <c r="W93" s="3">
        <f>HLOOKUP(W$5,[2]人物技能基础!$O$3:$Q$553,$C93+1,0)</f>
        <v>3.637142857142857</v>
      </c>
      <c r="X93" s="3">
        <f>HLOOKUP(X$5,[2]人物技能基础!$O$3:$Q$553,$C93+1,0)</f>
        <v>2.0186428571428574</v>
      </c>
      <c r="Y93" s="3">
        <f>HLOOKUP(Y$5,[2]人物技能基础!$O$3:$Q$553,$C93+1,0)</f>
        <v>99.964285714285708</v>
      </c>
      <c r="Z93" s="3">
        <f t="shared" si="13"/>
        <v>213785</v>
      </c>
      <c r="AA93" s="3">
        <f t="shared" si="14"/>
        <v>21899</v>
      </c>
      <c r="AB93" s="3">
        <f t="shared" si="15"/>
        <v>0</v>
      </c>
      <c r="AC93" s="3">
        <f t="shared" si="16"/>
        <v>6941</v>
      </c>
      <c r="AD93" s="3">
        <f t="shared" si="17"/>
        <v>5592</v>
      </c>
    </row>
    <row r="94" spans="1:30" x14ac:dyDescent="0.15">
      <c r="A94" s="3">
        <f>[5]守护神剑副本!A210</f>
        <v>9</v>
      </c>
      <c r="B94" s="3" t="str">
        <f t="shared" si="9"/>
        <v>250级守护神剑9波小怪</v>
      </c>
      <c r="C94" s="3">
        <f>[5]守护神剑副本!B210</f>
        <v>250</v>
      </c>
      <c r="D94" s="3">
        <f>[5]守护神剑副本!C210</f>
        <v>245</v>
      </c>
      <c r="E94" s="3" t="s">
        <v>24</v>
      </c>
      <c r="F94" s="3" t="s">
        <v>26</v>
      </c>
      <c r="G94" s="3">
        <f>[5]守护神剑副本!$A$12*W94/M94/0.6</f>
        <v>3.7886904761904767</v>
      </c>
      <c r="H94" s="3">
        <f t="shared" si="10"/>
        <v>120</v>
      </c>
      <c r="I94" s="3">
        <v>0</v>
      </c>
      <c r="J94" s="4">
        <f t="shared" si="11"/>
        <v>1</v>
      </c>
      <c r="K94" s="4">
        <v>1</v>
      </c>
      <c r="L94" s="4">
        <f t="shared" si="12"/>
        <v>2</v>
      </c>
      <c r="M94" s="3">
        <f>VLOOKUP(A94,[5]守护神剑副本!$A$22:$C$42,3,0)</f>
        <v>12</v>
      </c>
      <c r="N94" s="3">
        <v>2</v>
      </c>
      <c r="O94" s="3">
        <f>HLOOKUP(O$5,[1]非R能力!$B$8:$F$558,$C94+1,0)</f>
        <v>182781.48912014844</v>
      </c>
      <c r="P94" s="3">
        <f>HLOOKUP(P$5,[1]非R能力!$B$8:$F$558,$C94+1,0)</f>
        <v>34702.846004706327</v>
      </c>
      <c r="Q94" s="3">
        <f>HLOOKUP(Q$5,[1]非R能力!$B$8:$F$558,$C94+1,0)</f>
        <v>21102.148351209969</v>
      </c>
      <c r="R94" s="3">
        <f>HLOOKUP(R$5,[1]非R能力!$B$8:$F$558,$C94+1,0)</f>
        <v>5592.8641366264537</v>
      </c>
      <c r="S94" s="3">
        <f>HLOOKUP(S$5,[1]非R能力!$B$8:$F$558,$C94+1,0)</f>
        <v>6941.7828190210457</v>
      </c>
      <c r="T94" s="3">
        <f>INDEX([1]非R能力!$H$9:$H$558,D94)</f>
        <v>12137.249140058739</v>
      </c>
      <c r="U94" s="3">
        <f>IF(INDEX([1]非R能力!$FK$9:$FK$558,C94)=0,0,10)</f>
        <v>10</v>
      </c>
      <c r="V94" s="3">
        <f>IF(INDEX([1]非R能力!$FH$9:$FH$558,C94)=0,0,5000)</f>
        <v>5000</v>
      </c>
      <c r="W94" s="3">
        <f>HLOOKUP(W$5,[2]人物技能基础!$O$3:$Q$553,$C94+1,0)</f>
        <v>3.637142857142857</v>
      </c>
      <c r="X94" s="3">
        <f>HLOOKUP(X$5,[2]人物技能基础!$O$3:$Q$553,$C94+1,0)</f>
        <v>2.0186428571428574</v>
      </c>
      <c r="Y94" s="3">
        <f>HLOOKUP(Y$5,[2]人物技能基础!$O$3:$Q$553,$C94+1,0)</f>
        <v>99.964285714285708</v>
      </c>
      <c r="Z94" s="3">
        <f t="shared" si="13"/>
        <v>249416</v>
      </c>
      <c r="AA94" s="3">
        <f t="shared" si="14"/>
        <v>21905</v>
      </c>
      <c r="AB94" s="3">
        <f t="shared" si="15"/>
        <v>0</v>
      </c>
      <c r="AC94" s="3">
        <f t="shared" si="16"/>
        <v>6941</v>
      </c>
      <c r="AD94" s="3">
        <f t="shared" si="17"/>
        <v>5592</v>
      </c>
    </row>
    <row r="95" spans="1:30" x14ac:dyDescent="0.15">
      <c r="A95" s="3">
        <f>[5]守护神剑副本!A211</f>
        <v>10</v>
      </c>
      <c r="B95" s="3" t="str">
        <f t="shared" si="9"/>
        <v>250级守护神剑10波boss</v>
      </c>
      <c r="C95" s="3">
        <f>[5]守护神剑副本!B211</f>
        <v>250</v>
      </c>
      <c r="D95" s="3">
        <f>[5]守护神剑副本!C211</f>
        <v>250</v>
      </c>
      <c r="E95" s="3" t="s">
        <v>93</v>
      </c>
      <c r="F95" s="3" t="s">
        <v>26</v>
      </c>
      <c r="G95" s="3">
        <f>[5]守护神剑副本!$A$12*W95/M95/0.6</f>
        <v>45.464285714285715</v>
      </c>
      <c r="H95" s="3">
        <f t="shared" si="10"/>
        <v>45.464285714285715</v>
      </c>
      <c r="I95" s="3">
        <v>0</v>
      </c>
      <c r="J95" s="4">
        <f t="shared" si="11"/>
        <v>0.7</v>
      </c>
      <c r="K95" s="4">
        <v>1</v>
      </c>
      <c r="L95" s="4">
        <f t="shared" si="12"/>
        <v>5</v>
      </c>
      <c r="M95" s="3">
        <f>VLOOKUP(A95,[5]守护神剑副本!$A$22:$C$42,3,0)</f>
        <v>1</v>
      </c>
      <c r="N95" s="3">
        <v>2</v>
      </c>
      <c r="O95" s="3">
        <f>HLOOKUP(O$5,[1]非R能力!$B$8:$F$558,$C95+1,0)</f>
        <v>182781.48912014844</v>
      </c>
      <c r="P95" s="3">
        <f>HLOOKUP(P$5,[1]非R能力!$B$8:$F$558,$C95+1,0)</f>
        <v>34702.846004706327</v>
      </c>
      <c r="Q95" s="3">
        <f>HLOOKUP(Q$5,[1]非R能力!$B$8:$F$558,$C95+1,0)</f>
        <v>21102.148351209969</v>
      </c>
      <c r="R95" s="3">
        <f>HLOOKUP(R$5,[1]非R能力!$B$8:$F$558,$C95+1,0)</f>
        <v>5592.8641366264537</v>
      </c>
      <c r="S95" s="3">
        <f>HLOOKUP(S$5,[1]非R能力!$B$8:$F$558,$C95+1,0)</f>
        <v>6941.7828190210457</v>
      </c>
      <c r="T95" s="3">
        <f>INDEX([1]非R能力!$H$9:$H$558,D95)</f>
        <v>12589.768617553447</v>
      </c>
      <c r="U95" s="3">
        <f>IF(INDEX([1]非R能力!$FK$9:$FK$558,C95)=0,0,10)</f>
        <v>10</v>
      </c>
      <c r="V95" s="3">
        <f>IF(INDEX([1]非R能力!$FH$9:$FH$558,C95)=0,0,5000)</f>
        <v>5000</v>
      </c>
      <c r="W95" s="3">
        <f>HLOOKUP(W$5,[2]人物技能基础!$O$3:$Q$553,$C95+1,0)</f>
        <v>3.637142857142857</v>
      </c>
      <c r="X95" s="3">
        <f>HLOOKUP(X$5,[2]人物技能基础!$O$3:$Q$553,$C95+1,0)</f>
        <v>2.0186428571428574</v>
      </c>
      <c r="Y95" s="3">
        <f>HLOOKUP(Y$5,[2]人物技能基础!$O$3:$Q$553,$C95+1,0)</f>
        <v>99.964285714285708</v>
      </c>
      <c r="Z95" s="3">
        <f t="shared" si="13"/>
        <v>2106621</v>
      </c>
      <c r="AA95" s="3">
        <f t="shared" si="14"/>
        <v>22106</v>
      </c>
      <c r="AB95" s="3">
        <f t="shared" si="15"/>
        <v>0</v>
      </c>
      <c r="AC95" s="3">
        <f t="shared" si="16"/>
        <v>6941</v>
      </c>
      <c r="AD95" s="3">
        <f t="shared" si="17"/>
        <v>7989</v>
      </c>
    </row>
    <row r="96" spans="1:30" x14ac:dyDescent="0.15">
      <c r="A96" s="3">
        <f>[5]守护神剑副本!A212</f>
        <v>11</v>
      </c>
      <c r="B96" s="3" t="str">
        <f t="shared" si="9"/>
        <v>250级守护神剑11波小怪</v>
      </c>
      <c r="C96" s="3">
        <f>[5]守护神剑副本!B212</f>
        <v>250</v>
      </c>
      <c r="D96" s="3">
        <f>[5]守护神剑副本!C212</f>
        <v>250</v>
      </c>
      <c r="E96" s="3" t="s">
        <v>24</v>
      </c>
      <c r="F96" s="3" t="s">
        <v>26</v>
      </c>
      <c r="G96" s="3">
        <f>[5]守护神剑副本!$A$12*W96/M96/0.6</f>
        <v>4.5464285714285717</v>
      </c>
      <c r="H96" s="3">
        <f t="shared" si="10"/>
        <v>120</v>
      </c>
      <c r="I96" s="3">
        <v>0</v>
      </c>
      <c r="J96" s="4">
        <f t="shared" si="11"/>
        <v>1</v>
      </c>
      <c r="K96" s="4">
        <v>1</v>
      </c>
      <c r="L96" s="4">
        <f t="shared" si="12"/>
        <v>2</v>
      </c>
      <c r="M96" s="3">
        <f>VLOOKUP(A96,[5]守护神剑副本!$A$22:$C$42,3,0)</f>
        <v>10</v>
      </c>
      <c r="N96" s="3">
        <v>2</v>
      </c>
      <c r="O96" s="3">
        <f>HLOOKUP(O$5,[1]非R能力!$B$8:$F$558,$C96+1,0)</f>
        <v>182781.48912014844</v>
      </c>
      <c r="P96" s="3">
        <f>HLOOKUP(P$5,[1]非R能力!$B$8:$F$558,$C96+1,0)</f>
        <v>34702.846004706327</v>
      </c>
      <c r="Q96" s="3">
        <f>HLOOKUP(Q$5,[1]非R能力!$B$8:$F$558,$C96+1,0)</f>
        <v>21102.148351209969</v>
      </c>
      <c r="R96" s="3">
        <f>HLOOKUP(R$5,[1]非R能力!$B$8:$F$558,$C96+1,0)</f>
        <v>5592.8641366264537</v>
      </c>
      <c r="S96" s="3">
        <f>HLOOKUP(S$5,[1]非R能力!$B$8:$F$558,$C96+1,0)</f>
        <v>6941.7828190210457</v>
      </c>
      <c r="T96" s="3">
        <f>INDEX([1]非R能力!$H$9:$H$558,D96)</f>
        <v>12589.768617553447</v>
      </c>
      <c r="U96" s="3">
        <f>IF(INDEX([1]非R能力!$FK$9:$FK$558,C96)=0,0,10)</f>
        <v>10</v>
      </c>
      <c r="V96" s="3">
        <f>IF(INDEX([1]非R能力!$FH$9:$FH$558,C96)=0,0,5000)</f>
        <v>5000</v>
      </c>
      <c r="W96" s="3">
        <f>HLOOKUP(W$5,[2]人物技能基础!$O$3:$Q$553,$C96+1,0)</f>
        <v>3.637142857142857</v>
      </c>
      <c r="X96" s="3">
        <f>HLOOKUP(X$5,[2]人物技能基础!$O$3:$Q$553,$C96+1,0)</f>
        <v>2.0186428571428574</v>
      </c>
      <c r="Y96" s="3">
        <f>HLOOKUP(Y$5,[2]人物技能基础!$O$3:$Q$553,$C96+1,0)</f>
        <v>99.964285714285708</v>
      </c>
      <c r="Z96" s="3">
        <f t="shared" si="13"/>
        <v>300945</v>
      </c>
      <c r="AA96" s="3">
        <f t="shared" si="14"/>
        <v>21913</v>
      </c>
      <c r="AB96" s="3">
        <f t="shared" si="15"/>
        <v>0</v>
      </c>
      <c r="AC96" s="3">
        <f t="shared" si="16"/>
        <v>6941</v>
      </c>
      <c r="AD96" s="3">
        <f t="shared" si="17"/>
        <v>5592</v>
      </c>
    </row>
    <row r="97" spans="1:30" x14ac:dyDescent="0.15">
      <c r="A97" s="3">
        <f>[5]守护神剑副本!A213</f>
        <v>12</v>
      </c>
      <c r="B97" s="3" t="str">
        <f t="shared" si="9"/>
        <v>250级守护神剑12波小怪</v>
      </c>
      <c r="C97" s="3">
        <f>[5]守护神剑副本!B213</f>
        <v>250</v>
      </c>
      <c r="D97" s="3">
        <f>[5]守护神剑副本!C213</f>
        <v>250</v>
      </c>
      <c r="E97" s="3" t="s">
        <v>24</v>
      </c>
      <c r="F97" s="3" t="s">
        <v>26</v>
      </c>
      <c r="G97" s="3">
        <f>[5]守护神剑副本!$A$12*W97/M97/0.6</f>
        <v>4.5464285714285717</v>
      </c>
      <c r="H97" s="3">
        <f t="shared" si="10"/>
        <v>120</v>
      </c>
      <c r="I97" s="3">
        <v>0</v>
      </c>
      <c r="J97" s="4">
        <f t="shared" si="11"/>
        <v>1</v>
      </c>
      <c r="K97" s="4">
        <v>1</v>
      </c>
      <c r="L97" s="4">
        <f t="shared" si="12"/>
        <v>2</v>
      </c>
      <c r="M97" s="3">
        <f>VLOOKUP(A97,[5]守护神剑副本!$A$22:$C$42,3,0)</f>
        <v>10</v>
      </c>
      <c r="N97" s="3">
        <v>2</v>
      </c>
      <c r="O97" s="3">
        <f>HLOOKUP(O$5,[1]非R能力!$B$8:$F$558,$C97+1,0)</f>
        <v>182781.48912014844</v>
      </c>
      <c r="P97" s="3">
        <f>HLOOKUP(P$5,[1]非R能力!$B$8:$F$558,$C97+1,0)</f>
        <v>34702.846004706327</v>
      </c>
      <c r="Q97" s="3">
        <f>HLOOKUP(Q$5,[1]非R能力!$B$8:$F$558,$C97+1,0)</f>
        <v>21102.148351209969</v>
      </c>
      <c r="R97" s="3">
        <f>HLOOKUP(R$5,[1]非R能力!$B$8:$F$558,$C97+1,0)</f>
        <v>5592.8641366264537</v>
      </c>
      <c r="S97" s="3">
        <f>HLOOKUP(S$5,[1]非R能力!$B$8:$F$558,$C97+1,0)</f>
        <v>6941.7828190210457</v>
      </c>
      <c r="T97" s="3">
        <f>INDEX([1]非R能力!$H$9:$H$558,D97)</f>
        <v>12589.768617553447</v>
      </c>
      <c r="U97" s="3">
        <f>IF(INDEX([1]非R能力!$FK$9:$FK$558,C97)=0,0,10)</f>
        <v>10</v>
      </c>
      <c r="V97" s="3">
        <f>IF(INDEX([1]非R能力!$FH$9:$FH$558,C97)=0,0,5000)</f>
        <v>5000</v>
      </c>
      <c r="W97" s="3">
        <f>HLOOKUP(W$5,[2]人物技能基础!$O$3:$Q$553,$C97+1,0)</f>
        <v>3.637142857142857</v>
      </c>
      <c r="X97" s="3">
        <f>HLOOKUP(X$5,[2]人物技能基础!$O$3:$Q$553,$C97+1,0)</f>
        <v>2.0186428571428574</v>
      </c>
      <c r="Y97" s="3">
        <f>HLOOKUP(Y$5,[2]人物技能基础!$O$3:$Q$553,$C97+1,0)</f>
        <v>99.964285714285708</v>
      </c>
      <c r="Z97" s="3">
        <f t="shared" si="13"/>
        <v>300945</v>
      </c>
      <c r="AA97" s="3">
        <f t="shared" si="14"/>
        <v>21913</v>
      </c>
      <c r="AB97" s="3">
        <f t="shared" si="15"/>
        <v>0</v>
      </c>
      <c r="AC97" s="3">
        <f t="shared" si="16"/>
        <v>6941</v>
      </c>
      <c r="AD97" s="3">
        <f t="shared" si="17"/>
        <v>5592</v>
      </c>
    </row>
    <row r="98" spans="1:30" x14ac:dyDescent="0.15">
      <c r="A98" s="3">
        <f>[5]守护神剑副本!A214</f>
        <v>13</v>
      </c>
      <c r="B98" s="3" t="str">
        <f t="shared" si="9"/>
        <v>250级守护神剑13波小怪</v>
      </c>
      <c r="C98" s="3">
        <f>[5]守护神剑副本!B214</f>
        <v>250</v>
      </c>
      <c r="D98" s="3">
        <f>[5]守护神剑副本!C214</f>
        <v>260</v>
      </c>
      <c r="E98" s="3" t="s">
        <v>24</v>
      </c>
      <c r="F98" s="3" t="s">
        <v>26</v>
      </c>
      <c r="G98" s="3">
        <f>[5]守护神剑副本!$A$12*W98/M98/0.6</f>
        <v>4.5464285714285717</v>
      </c>
      <c r="H98" s="3">
        <f t="shared" si="10"/>
        <v>120</v>
      </c>
      <c r="I98" s="3">
        <v>0</v>
      </c>
      <c r="J98" s="4">
        <f t="shared" si="11"/>
        <v>1</v>
      </c>
      <c r="K98" s="4">
        <v>1</v>
      </c>
      <c r="L98" s="4">
        <f t="shared" si="12"/>
        <v>2</v>
      </c>
      <c r="M98" s="3">
        <f>VLOOKUP(A98,[5]守护神剑副本!$A$22:$C$42,3,0)</f>
        <v>10</v>
      </c>
      <c r="N98" s="3">
        <v>2</v>
      </c>
      <c r="O98" s="3">
        <f>HLOOKUP(O$5,[1]非R能力!$B$8:$F$558,$C98+1,0)</f>
        <v>182781.48912014844</v>
      </c>
      <c r="P98" s="3">
        <f>HLOOKUP(P$5,[1]非R能力!$B$8:$F$558,$C98+1,0)</f>
        <v>34702.846004706327</v>
      </c>
      <c r="Q98" s="3">
        <f>HLOOKUP(Q$5,[1]非R能力!$B$8:$F$558,$C98+1,0)</f>
        <v>21102.148351209969</v>
      </c>
      <c r="R98" s="3">
        <f>HLOOKUP(R$5,[1]非R能力!$B$8:$F$558,$C98+1,0)</f>
        <v>5592.8641366264537</v>
      </c>
      <c r="S98" s="3">
        <f>HLOOKUP(S$5,[1]非R能力!$B$8:$F$558,$C98+1,0)</f>
        <v>6941.7828190210457</v>
      </c>
      <c r="T98" s="3">
        <f>INDEX([1]非R能力!$H$9:$H$558,D98)</f>
        <v>13531.33802335906</v>
      </c>
      <c r="U98" s="3">
        <f>IF(INDEX([1]非R能力!$FK$9:$FK$558,C98)=0,0,10)</f>
        <v>10</v>
      </c>
      <c r="V98" s="3">
        <f>IF(INDEX([1]非R能力!$FH$9:$FH$558,C98)=0,0,5000)</f>
        <v>5000</v>
      </c>
      <c r="W98" s="3">
        <f>HLOOKUP(W$5,[2]人物技能基础!$O$3:$Q$553,$C98+1,0)</f>
        <v>3.637142857142857</v>
      </c>
      <c r="X98" s="3">
        <f>HLOOKUP(X$5,[2]人物技能基础!$O$3:$Q$553,$C98+1,0)</f>
        <v>2.0186428571428574</v>
      </c>
      <c r="Y98" s="3">
        <f>HLOOKUP(Y$5,[2]人物技能基础!$O$3:$Q$553,$C98+1,0)</f>
        <v>99.964285714285708</v>
      </c>
      <c r="Z98" s="3">
        <f t="shared" si="13"/>
        <v>304370</v>
      </c>
      <c r="AA98" s="3">
        <f t="shared" si="14"/>
        <v>21913</v>
      </c>
      <c r="AB98" s="3">
        <f t="shared" si="15"/>
        <v>0</v>
      </c>
      <c r="AC98" s="3">
        <f t="shared" si="16"/>
        <v>6941</v>
      </c>
      <c r="AD98" s="3">
        <f t="shared" si="17"/>
        <v>5592</v>
      </c>
    </row>
    <row r="99" spans="1:30" x14ac:dyDescent="0.15">
      <c r="A99" s="3">
        <f>[5]守护神剑副本!A215</f>
        <v>14</v>
      </c>
      <c r="B99" s="3" t="str">
        <f t="shared" si="9"/>
        <v>250级守护神剑14波小怪</v>
      </c>
      <c r="C99" s="3">
        <f>[5]守护神剑副本!B215</f>
        <v>250</v>
      </c>
      <c r="D99" s="3">
        <f>[5]守护神剑副本!C215</f>
        <v>260</v>
      </c>
      <c r="E99" s="3" t="s">
        <v>24</v>
      </c>
      <c r="F99" s="3" t="s">
        <v>26</v>
      </c>
      <c r="G99" s="3">
        <f>[5]守护神剑副本!$A$12*W99/M99/0.6</f>
        <v>22.732142857142858</v>
      </c>
      <c r="H99" s="3">
        <f t="shared" si="10"/>
        <v>120</v>
      </c>
      <c r="I99" s="3">
        <v>0</v>
      </c>
      <c r="J99" s="4">
        <f t="shared" si="11"/>
        <v>1</v>
      </c>
      <c r="K99" s="4">
        <v>1</v>
      </c>
      <c r="L99" s="4">
        <f t="shared" si="12"/>
        <v>2</v>
      </c>
      <c r="M99" s="3">
        <f>VLOOKUP(A99,[5]守护神剑副本!$A$22:$C$42,3,0)</f>
        <v>2</v>
      </c>
      <c r="N99" s="3">
        <v>2</v>
      </c>
      <c r="O99" s="3">
        <f>HLOOKUP(O$5,[1]非R能力!$B$8:$F$558,$C99+1,0)</f>
        <v>182781.48912014844</v>
      </c>
      <c r="P99" s="3">
        <f>HLOOKUP(P$5,[1]非R能力!$B$8:$F$558,$C99+1,0)</f>
        <v>34702.846004706327</v>
      </c>
      <c r="Q99" s="3">
        <f>HLOOKUP(Q$5,[1]非R能力!$B$8:$F$558,$C99+1,0)</f>
        <v>21102.148351209969</v>
      </c>
      <c r="R99" s="3">
        <f>HLOOKUP(R$5,[1]非R能力!$B$8:$F$558,$C99+1,0)</f>
        <v>5592.8641366264537</v>
      </c>
      <c r="S99" s="3">
        <f>HLOOKUP(S$5,[1]非R能力!$B$8:$F$558,$C99+1,0)</f>
        <v>6941.7828190210457</v>
      </c>
      <c r="T99" s="3">
        <f>INDEX([1]非R能力!$H$9:$H$558,D99)</f>
        <v>13531.33802335906</v>
      </c>
      <c r="U99" s="3">
        <f>IF(INDEX([1]非R能力!$FK$9:$FK$558,C99)=0,0,10)</f>
        <v>10</v>
      </c>
      <c r="V99" s="3">
        <f>IF(INDEX([1]非R能力!$FH$9:$FH$558,C99)=0,0,5000)</f>
        <v>5000</v>
      </c>
      <c r="W99" s="3">
        <f>HLOOKUP(W$5,[2]人物技能基础!$O$3:$Q$553,$C99+1,0)</f>
        <v>3.637142857142857</v>
      </c>
      <c r="X99" s="3">
        <f>HLOOKUP(X$5,[2]人物技能基础!$O$3:$Q$553,$C99+1,0)</f>
        <v>2.0186428571428574</v>
      </c>
      <c r="Y99" s="3">
        <f>HLOOKUP(Y$5,[2]人物技能基础!$O$3:$Q$553,$C99+1,0)</f>
        <v>99.964285714285708</v>
      </c>
      <c r="Z99" s="3">
        <f t="shared" si="13"/>
        <v>1521852</v>
      </c>
      <c r="AA99" s="3">
        <f t="shared" si="14"/>
        <v>22113</v>
      </c>
      <c r="AB99" s="3">
        <f t="shared" si="15"/>
        <v>0</v>
      </c>
      <c r="AC99" s="3">
        <f t="shared" si="16"/>
        <v>6941</v>
      </c>
      <c r="AD99" s="3">
        <f t="shared" si="17"/>
        <v>5592</v>
      </c>
    </row>
    <row r="100" spans="1:30" x14ac:dyDescent="0.15">
      <c r="A100" s="3">
        <f>[5]守护神剑副本!A216</f>
        <v>15</v>
      </c>
      <c r="B100" s="3" t="str">
        <f t="shared" si="9"/>
        <v>250级守护神剑15波boss</v>
      </c>
      <c r="C100" s="3">
        <f>[5]守护神剑副本!B216</f>
        <v>250</v>
      </c>
      <c r="D100" s="3">
        <f>[5]守护神剑副本!C216</f>
        <v>260</v>
      </c>
      <c r="E100" s="3" t="s">
        <v>93</v>
      </c>
      <c r="F100" s="3" t="s">
        <v>26</v>
      </c>
      <c r="G100" s="3">
        <f>[5]守护神剑副本!$A$12*W100/M100/0.6</f>
        <v>45.464285714285715</v>
      </c>
      <c r="H100" s="3">
        <f t="shared" si="10"/>
        <v>45.464285714285715</v>
      </c>
      <c r="I100" s="3">
        <v>0</v>
      </c>
      <c r="J100" s="4">
        <f t="shared" si="11"/>
        <v>0.7</v>
      </c>
      <c r="K100" s="4">
        <v>1</v>
      </c>
      <c r="L100" s="4">
        <f t="shared" si="12"/>
        <v>5</v>
      </c>
      <c r="M100" s="3">
        <f>VLOOKUP(A100,[5]守护神剑副本!$A$22:$C$42,3,0)</f>
        <v>1</v>
      </c>
      <c r="N100" s="3">
        <v>2</v>
      </c>
      <c r="O100" s="3">
        <f>HLOOKUP(O$5,[1]非R能力!$B$8:$F$558,$C100+1,0)</f>
        <v>182781.48912014844</v>
      </c>
      <c r="P100" s="3">
        <f>HLOOKUP(P$5,[1]非R能力!$B$8:$F$558,$C100+1,0)</f>
        <v>34702.846004706327</v>
      </c>
      <c r="Q100" s="3">
        <f>HLOOKUP(Q$5,[1]非R能力!$B$8:$F$558,$C100+1,0)</f>
        <v>21102.148351209969</v>
      </c>
      <c r="R100" s="3">
        <f>HLOOKUP(R$5,[1]非R能力!$B$8:$F$558,$C100+1,0)</f>
        <v>5592.8641366264537</v>
      </c>
      <c r="S100" s="3">
        <f>HLOOKUP(S$5,[1]非R能力!$B$8:$F$558,$C100+1,0)</f>
        <v>6941.7828190210457</v>
      </c>
      <c r="T100" s="3">
        <f>INDEX([1]非R能力!$H$9:$H$558,D100)</f>
        <v>13531.33802335906</v>
      </c>
      <c r="U100" s="3">
        <f>IF(INDEX([1]非R能力!$FK$9:$FK$558,C100)=0,0,10)</f>
        <v>10</v>
      </c>
      <c r="V100" s="3">
        <f>IF(INDEX([1]非R能力!$FH$9:$FH$558,C100)=0,0,5000)</f>
        <v>5000</v>
      </c>
      <c r="W100" s="3">
        <f>HLOOKUP(W$5,[2]人物技能基础!$O$3:$Q$553,$C100+1,0)</f>
        <v>3.637142857142857</v>
      </c>
      <c r="X100" s="3">
        <f>HLOOKUP(X$5,[2]人物技能基础!$O$3:$Q$553,$C100+1,0)</f>
        <v>2.0186428571428574</v>
      </c>
      <c r="Y100" s="3">
        <f>HLOOKUP(Y$5,[2]人物技能基础!$O$3:$Q$553,$C100+1,0)</f>
        <v>99.964285714285708</v>
      </c>
      <c r="Z100" s="3">
        <f t="shared" si="13"/>
        <v>2130593</v>
      </c>
      <c r="AA100" s="3">
        <f t="shared" si="14"/>
        <v>22106</v>
      </c>
      <c r="AB100" s="3">
        <f t="shared" si="15"/>
        <v>0</v>
      </c>
      <c r="AC100" s="3">
        <f t="shared" si="16"/>
        <v>6941</v>
      </c>
      <c r="AD100" s="3">
        <f t="shared" si="17"/>
        <v>7989</v>
      </c>
    </row>
    <row r="101" spans="1:30" x14ac:dyDescent="0.15">
      <c r="A101" s="3">
        <f>[5]守护神剑副本!A217</f>
        <v>16</v>
      </c>
      <c r="B101" s="3" t="str">
        <f t="shared" si="9"/>
        <v>250级守护神剑16波小怪</v>
      </c>
      <c r="C101" s="3">
        <f>[5]守护神剑副本!B217</f>
        <v>250</v>
      </c>
      <c r="D101" s="3">
        <f>[5]守护神剑副本!C217</f>
        <v>270</v>
      </c>
      <c r="E101" s="3" t="s">
        <v>24</v>
      </c>
      <c r="F101" s="3" t="s">
        <v>26</v>
      </c>
      <c r="G101" s="3">
        <f>[5]守护神剑副本!$A$12*W101/M101/0.6</f>
        <v>22.732142857142858</v>
      </c>
      <c r="H101" s="3">
        <f t="shared" si="10"/>
        <v>120</v>
      </c>
      <c r="I101" s="3">
        <v>0</v>
      </c>
      <c r="J101" s="4">
        <f t="shared" si="11"/>
        <v>1</v>
      </c>
      <c r="K101" s="4">
        <v>1</v>
      </c>
      <c r="L101" s="4">
        <f t="shared" si="12"/>
        <v>2</v>
      </c>
      <c r="M101" s="3">
        <f>VLOOKUP(A101,[5]守护神剑副本!$A$22:$C$42,3,0)</f>
        <v>2</v>
      </c>
      <c r="N101" s="3">
        <v>2</v>
      </c>
      <c r="O101" s="3">
        <f>HLOOKUP(O$5,[1]非R能力!$B$8:$F$558,$C101+1,0)</f>
        <v>182781.48912014844</v>
      </c>
      <c r="P101" s="3">
        <f>HLOOKUP(P$5,[1]非R能力!$B$8:$F$558,$C101+1,0)</f>
        <v>34702.846004706327</v>
      </c>
      <c r="Q101" s="3">
        <f>HLOOKUP(Q$5,[1]非R能力!$B$8:$F$558,$C101+1,0)</f>
        <v>21102.148351209969</v>
      </c>
      <c r="R101" s="3">
        <f>HLOOKUP(R$5,[1]非R能力!$B$8:$F$558,$C101+1,0)</f>
        <v>5592.8641366264537</v>
      </c>
      <c r="S101" s="3">
        <f>HLOOKUP(S$5,[1]非R能力!$B$8:$F$558,$C101+1,0)</f>
        <v>6941.7828190210457</v>
      </c>
      <c r="T101" s="3">
        <f>INDEX([1]非R能力!$H$9:$H$558,D101)</f>
        <v>14523.580369209754</v>
      </c>
      <c r="U101" s="3">
        <f>IF(INDEX([1]非R能力!$FK$9:$FK$558,C101)=0,0,10)</f>
        <v>10</v>
      </c>
      <c r="V101" s="3">
        <f>IF(INDEX([1]非R能力!$FH$9:$FH$558,C101)=0,0,5000)</f>
        <v>5000</v>
      </c>
      <c r="W101" s="3">
        <f>HLOOKUP(W$5,[2]人物技能基础!$O$3:$Q$553,$C101+1,0)</f>
        <v>3.637142857142857</v>
      </c>
      <c r="X101" s="3">
        <f>HLOOKUP(X$5,[2]人物技能基础!$O$3:$Q$553,$C101+1,0)</f>
        <v>2.0186428571428574</v>
      </c>
      <c r="Y101" s="3">
        <f>HLOOKUP(Y$5,[2]人物技能基础!$O$3:$Q$553,$C101+1,0)</f>
        <v>99.964285714285708</v>
      </c>
      <c r="Z101" s="3">
        <f t="shared" si="13"/>
        <v>1539897</v>
      </c>
      <c r="AA101" s="3">
        <f t="shared" si="14"/>
        <v>22113</v>
      </c>
      <c r="AB101" s="3">
        <f t="shared" si="15"/>
        <v>0</v>
      </c>
      <c r="AC101" s="3">
        <f t="shared" si="16"/>
        <v>6941</v>
      </c>
      <c r="AD101" s="3">
        <f t="shared" si="17"/>
        <v>5592</v>
      </c>
    </row>
    <row r="102" spans="1:30" x14ac:dyDescent="0.15">
      <c r="A102" s="3">
        <f>[5]守护神剑副本!A218</f>
        <v>17</v>
      </c>
      <c r="B102" s="3" t="str">
        <f t="shared" si="9"/>
        <v>250级守护神剑17波小怪</v>
      </c>
      <c r="C102" s="3">
        <f>[5]守护神剑副本!B218</f>
        <v>250</v>
      </c>
      <c r="D102" s="3">
        <f>[5]守护神剑副本!C218</f>
        <v>270</v>
      </c>
      <c r="E102" s="3" t="s">
        <v>24</v>
      </c>
      <c r="F102" s="3" t="s">
        <v>26</v>
      </c>
      <c r="G102" s="3">
        <f>[5]守护神剑副本!$A$12*W102/M102/0.6</f>
        <v>22.732142857142858</v>
      </c>
      <c r="H102" s="3">
        <f t="shared" si="10"/>
        <v>120</v>
      </c>
      <c r="I102" s="3">
        <v>0</v>
      </c>
      <c r="J102" s="4">
        <f t="shared" si="11"/>
        <v>1</v>
      </c>
      <c r="K102" s="4">
        <v>1</v>
      </c>
      <c r="L102" s="4">
        <f t="shared" si="12"/>
        <v>2</v>
      </c>
      <c r="M102" s="3">
        <f>VLOOKUP(A102,[5]守护神剑副本!$A$22:$C$42,3,0)</f>
        <v>2</v>
      </c>
      <c r="N102" s="3">
        <v>2</v>
      </c>
      <c r="O102" s="3">
        <f>HLOOKUP(O$5,[1]非R能力!$B$8:$F$558,$C102+1,0)</f>
        <v>182781.48912014844</v>
      </c>
      <c r="P102" s="3">
        <f>HLOOKUP(P$5,[1]非R能力!$B$8:$F$558,$C102+1,0)</f>
        <v>34702.846004706327</v>
      </c>
      <c r="Q102" s="3">
        <f>HLOOKUP(Q$5,[1]非R能力!$B$8:$F$558,$C102+1,0)</f>
        <v>21102.148351209969</v>
      </c>
      <c r="R102" s="3">
        <f>HLOOKUP(R$5,[1]非R能力!$B$8:$F$558,$C102+1,0)</f>
        <v>5592.8641366264537</v>
      </c>
      <c r="S102" s="3">
        <f>HLOOKUP(S$5,[1]非R能力!$B$8:$F$558,$C102+1,0)</f>
        <v>6941.7828190210457</v>
      </c>
      <c r="T102" s="3">
        <f>INDEX([1]非R能力!$H$9:$H$558,D102)</f>
        <v>14523.580369209754</v>
      </c>
      <c r="U102" s="3">
        <f>IF(INDEX([1]非R能力!$FK$9:$FK$558,C102)=0,0,10)</f>
        <v>10</v>
      </c>
      <c r="V102" s="3">
        <f>IF(INDEX([1]非R能力!$FH$9:$FH$558,C102)=0,0,5000)</f>
        <v>5000</v>
      </c>
      <c r="W102" s="3">
        <f>HLOOKUP(W$5,[2]人物技能基础!$O$3:$Q$553,$C102+1,0)</f>
        <v>3.637142857142857</v>
      </c>
      <c r="X102" s="3">
        <f>HLOOKUP(X$5,[2]人物技能基础!$O$3:$Q$553,$C102+1,0)</f>
        <v>2.0186428571428574</v>
      </c>
      <c r="Y102" s="3">
        <f>HLOOKUP(Y$5,[2]人物技能基础!$O$3:$Q$553,$C102+1,0)</f>
        <v>99.964285714285708</v>
      </c>
      <c r="Z102" s="3">
        <f t="shared" si="13"/>
        <v>1539897</v>
      </c>
      <c r="AA102" s="3">
        <f t="shared" si="14"/>
        <v>22113</v>
      </c>
      <c r="AB102" s="3">
        <f t="shared" si="15"/>
        <v>0</v>
      </c>
      <c r="AC102" s="3">
        <f t="shared" si="16"/>
        <v>6941</v>
      </c>
      <c r="AD102" s="3">
        <f t="shared" si="17"/>
        <v>5592</v>
      </c>
    </row>
    <row r="103" spans="1:30" x14ac:dyDescent="0.15">
      <c r="A103" s="3">
        <f>[5]守护神剑副本!A219</f>
        <v>18</v>
      </c>
      <c r="B103" s="3" t="str">
        <f t="shared" si="9"/>
        <v>250级守护神剑18波小怪</v>
      </c>
      <c r="C103" s="3">
        <f>[5]守护神剑副本!B219</f>
        <v>250</v>
      </c>
      <c r="D103" s="3">
        <f>[5]守护神剑副本!C219</f>
        <v>270</v>
      </c>
      <c r="E103" s="3" t="s">
        <v>24</v>
      </c>
      <c r="F103" s="3" t="s">
        <v>26</v>
      </c>
      <c r="G103" s="3">
        <f>[5]守护神剑副本!$A$12*W103/M103/0.6</f>
        <v>22.732142857142858</v>
      </c>
      <c r="H103" s="3">
        <f t="shared" si="10"/>
        <v>120</v>
      </c>
      <c r="I103" s="3">
        <v>0</v>
      </c>
      <c r="J103" s="4">
        <f t="shared" si="11"/>
        <v>1</v>
      </c>
      <c r="K103" s="4">
        <v>1</v>
      </c>
      <c r="L103" s="4">
        <f t="shared" si="12"/>
        <v>2</v>
      </c>
      <c r="M103" s="3">
        <f>VLOOKUP(A103,[5]守护神剑副本!$A$22:$C$42,3,0)</f>
        <v>2</v>
      </c>
      <c r="N103" s="3">
        <v>2</v>
      </c>
      <c r="O103" s="3">
        <f>HLOOKUP(O$5,[1]非R能力!$B$8:$F$558,$C103+1,0)</f>
        <v>182781.48912014844</v>
      </c>
      <c r="P103" s="3">
        <f>HLOOKUP(P$5,[1]非R能力!$B$8:$F$558,$C103+1,0)</f>
        <v>34702.846004706327</v>
      </c>
      <c r="Q103" s="3">
        <f>HLOOKUP(Q$5,[1]非R能力!$B$8:$F$558,$C103+1,0)</f>
        <v>21102.148351209969</v>
      </c>
      <c r="R103" s="3">
        <f>HLOOKUP(R$5,[1]非R能力!$B$8:$F$558,$C103+1,0)</f>
        <v>5592.8641366264537</v>
      </c>
      <c r="S103" s="3">
        <f>HLOOKUP(S$5,[1]非R能力!$B$8:$F$558,$C103+1,0)</f>
        <v>6941.7828190210457</v>
      </c>
      <c r="T103" s="3">
        <f>INDEX([1]非R能力!$H$9:$H$558,D103)</f>
        <v>14523.580369209754</v>
      </c>
      <c r="U103" s="3">
        <f>IF(INDEX([1]非R能力!$FK$9:$FK$558,C103)=0,0,10)</f>
        <v>10</v>
      </c>
      <c r="V103" s="3">
        <f>IF(INDEX([1]非R能力!$FH$9:$FH$558,C103)=0,0,5000)</f>
        <v>5000</v>
      </c>
      <c r="W103" s="3">
        <f>HLOOKUP(W$5,[2]人物技能基础!$O$3:$Q$553,$C103+1,0)</f>
        <v>3.637142857142857</v>
      </c>
      <c r="X103" s="3">
        <f>HLOOKUP(X$5,[2]人物技能基础!$O$3:$Q$553,$C103+1,0)</f>
        <v>2.0186428571428574</v>
      </c>
      <c r="Y103" s="3">
        <f>HLOOKUP(Y$5,[2]人物技能基础!$O$3:$Q$553,$C103+1,0)</f>
        <v>99.964285714285708</v>
      </c>
      <c r="Z103" s="3">
        <f t="shared" si="13"/>
        <v>1539897</v>
      </c>
      <c r="AA103" s="3">
        <f t="shared" si="14"/>
        <v>22113</v>
      </c>
      <c r="AB103" s="3">
        <f t="shared" si="15"/>
        <v>0</v>
      </c>
      <c r="AC103" s="3">
        <f t="shared" si="16"/>
        <v>6941</v>
      </c>
      <c r="AD103" s="3">
        <f t="shared" si="17"/>
        <v>5592</v>
      </c>
    </row>
    <row r="104" spans="1:30" x14ac:dyDescent="0.15">
      <c r="A104" s="3">
        <f>[5]守护神剑副本!A220</f>
        <v>19</v>
      </c>
      <c r="B104" s="3" t="str">
        <f t="shared" si="9"/>
        <v>250级守护神剑19波小怪</v>
      </c>
      <c r="C104" s="3">
        <f>[5]守护神剑副本!B220</f>
        <v>250</v>
      </c>
      <c r="D104" s="3">
        <f>[5]守护神剑副本!C220</f>
        <v>270</v>
      </c>
      <c r="E104" s="3" t="s">
        <v>24</v>
      </c>
      <c r="F104" s="3" t="s">
        <v>26</v>
      </c>
      <c r="G104" s="3">
        <f>[5]守护神剑副本!$A$12*W104/M104/0.6</f>
        <v>22.732142857142858</v>
      </c>
      <c r="H104" s="3">
        <f t="shared" si="10"/>
        <v>120</v>
      </c>
      <c r="I104" s="3">
        <v>0</v>
      </c>
      <c r="J104" s="4">
        <f t="shared" si="11"/>
        <v>1</v>
      </c>
      <c r="K104" s="4">
        <v>1</v>
      </c>
      <c r="L104" s="4">
        <f t="shared" si="12"/>
        <v>2</v>
      </c>
      <c r="M104" s="3">
        <f>VLOOKUP(A104,[5]守护神剑副本!$A$22:$C$42,3,0)</f>
        <v>2</v>
      </c>
      <c r="N104" s="3">
        <v>2</v>
      </c>
      <c r="O104" s="3">
        <f>HLOOKUP(O$5,[1]非R能力!$B$8:$F$558,$C104+1,0)</f>
        <v>182781.48912014844</v>
      </c>
      <c r="P104" s="3">
        <f>HLOOKUP(P$5,[1]非R能力!$B$8:$F$558,$C104+1,0)</f>
        <v>34702.846004706327</v>
      </c>
      <c r="Q104" s="3">
        <f>HLOOKUP(Q$5,[1]非R能力!$B$8:$F$558,$C104+1,0)</f>
        <v>21102.148351209969</v>
      </c>
      <c r="R104" s="3">
        <f>HLOOKUP(R$5,[1]非R能力!$B$8:$F$558,$C104+1,0)</f>
        <v>5592.8641366264537</v>
      </c>
      <c r="S104" s="3">
        <f>HLOOKUP(S$5,[1]非R能力!$B$8:$F$558,$C104+1,0)</f>
        <v>6941.7828190210457</v>
      </c>
      <c r="T104" s="3">
        <f>INDEX([1]非R能力!$H$9:$H$558,D104)</f>
        <v>14523.580369209754</v>
      </c>
      <c r="U104" s="3">
        <f>IF(INDEX([1]非R能力!$FK$9:$FK$558,C104)=0,0,10)</f>
        <v>10</v>
      </c>
      <c r="V104" s="3">
        <f>IF(INDEX([1]非R能力!$FH$9:$FH$558,C104)=0,0,5000)</f>
        <v>5000</v>
      </c>
      <c r="W104" s="3">
        <f>HLOOKUP(W$5,[2]人物技能基础!$O$3:$Q$553,$C104+1,0)</f>
        <v>3.637142857142857</v>
      </c>
      <c r="X104" s="3">
        <f>HLOOKUP(X$5,[2]人物技能基础!$O$3:$Q$553,$C104+1,0)</f>
        <v>2.0186428571428574</v>
      </c>
      <c r="Y104" s="3">
        <f>HLOOKUP(Y$5,[2]人物技能基础!$O$3:$Q$553,$C104+1,0)</f>
        <v>99.964285714285708</v>
      </c>
      <c r="Z104" s="3">
        <f t="shared" si="13"/>
        <v>1539897</v>
      </c>
      <c r="AA104" s="3">
        <f t="shared" si="14"/>
        <v>22113</v>
      </c>
      <c r="AB104" s="3">
        <f t="shared" si="15"/>
        <v>0</v>
      </c>
      <c r="AC104" s="3">
        <f t="shared" si="16"/>
        <v>6941</v>
      </c>
      <c r="AD104" s="3">
        <f t="shared" si="17"/>
        <v>5592</v>
      </c>
    </row>
    <row r="105" spans="1:30" x14ac:dyDescent="0.15">
      <c r="A105" s="3">
        <f>[5]守护神剑副本!A221</f>
        <v>20</v>
      </c>
      <c r="B105" s="3" t="str">
        <f t="shared" si="9"/>
        <v>250级守护神剑20波boss</v>
      </c>
      <c r="C105" s="3">
        <f>[5]守护神剑副本!B221</f>
        <v>250</v>
      </c>
      <c r="D105" s="3">
        <f>[5]守护神剑副本!C221</f>
        <v>275</v>
      </c>
      <c r="E105" s="3" t="s">
        <v>93</v>
      </c>
      <c r="F105" s="3" t="s">
        <v>26</v>
      </c>
      <c r="G105" s="3">
        <f>[5]守护神剑副本!$A$12*W105/M105/0.6</f>
        <v>45.464285714285715</v>
      </c>
      <c r="H105" s="3">
        <f t="shared" si="10"/>
        <v>45.464285714285715</v>
      </c>
      <c r="I105" s="3">
        <v>0</v>
      </c>
      <c r="J105" s="4">
        <f t="shared" si="11"/>
        <v>0.7</v>
      </c>
      <c r="K105" s="4">
        <v>1</v>
      </c>
      <c r="L105" s="4">
        <f t="shared" si="12"/>
        <v>5</v>
      </c>
      <c r="M105" s="3">
        <f>VLOOKUP(A105,[5]守护神剑副本!$A$22:$C$42,3,0)</f>
        <v>1</v>
      </c>
      <c r="N105" s="3">
        <v>2</v>
      </c>
      <c r="O105" s="3">
        <f>HLOOKUP(O$5,[1]非R能力!$B$8:$F$558,$C105+1,0)</f>
        <v>182781.48912014844</v>
      </c>
      <c r="P105" s="3">
        <f>HLOOKUP(P$5,[1]非R能力!$B$8:$F$558,$C105+1,0)</f>
        <v>34702.846004706327</v>
      </c>
      <c r="Q105" s="3">
        <f>HLOOKUP(Q$5,[1]非R能力!$B$8:$F$558,$C105+1,0)</f>
        <v>21102.148351209969</v>
      </c>
      <c r="R105" s="3">
        <f>HLOOKUP(R$5,[1]非R能力!$B$8:$F$558,$C105+1,0)</f>
        <v>5592.8641366264537</v>
      </c>
      <c r="S105" s="3">
        <f>HLOOKUP(S$5,[1]非R能力!$B$8:$F$558,$C105+1,0)</f>
        <v>6941.7828190210457</v>
      </c>
      <c r="T105" s="3">
        <f>INDEX([1]非R能力!$H$9:$H$558,D105)</f>
        <v>15039.455428153817</v>
      </c>
      <c r="U105" s="3">
        <f>IF(INDEX([1]非R能力!$FK$9:$FK$558,C105)=0,0,10)</f>
        <v>10</v>
      </c>
      <c r="V105" s="3">
        <f>IF(INDEX([1]非R能力!$FH$9:$FH$558,C105)=0,0,5000)</f>
        <v>5000</v>
      </c>
      <c r="W105" s="3">
        <f>HLOOKUP(W$5,[2]人物技能基础!$O$3:$Q$553,$C105+1,0)</f>
        <v>3.637142857142857</v>
      </c>
      <c r="X105" s="3">
        <f>HLOOKUP(X$5,[2]人物技能基础!$O$3:$Q$553,$C105+1,0)</f>
        <v>2.0186428571428574</v>
      </c>
      <c r="Y105" s="3">
        <f>HLOOKUP(Y$5,[2]人物技能基础!$O$3:$Q$553,$C105+1,0)</f>
        <v>99.964285714285708</v>
      </c>
      <c r="Z105" s="3">
        <f t="shared" si="13"/>
        <v>2168990</v>
      </c>
      <c r="AA105" s="3">
        <f t="shared" si="14"/>
        <v>22106</v>
      </c>
      <c r="AB105" s="3">
        <f t="shared" si="15"/>
        <v>0</v>
      </c>
      <c r="AC105" s="3">
        <f t="shared" si="16"/>
        <v>6941</v>
      </c>
      <c r="AD105" s="3">
        <f t="shared" si="17"/>
        <v>7989</v>
      </c>
    </row>
    <row r="106" spans="1:30" x14ac:dyDescent="0.15">
      <c r="A106" s="3">
        <f>[5]守护神剑副本!A222</f>
        <v>1</v>
      </c>
      <c r="B106" s="3" t="str">
        <f t="shared" si="9"/>
        <v>275级守护神剑1波小怪</v>
      </c>
      <c r="C106" s="3">
        <f>[5]守护神剑副本!B222</f>
        <v>275</v>
      </c>
      <c r="D106" s="3">
        <f>[5]守护神剑副本!C222</f>
        <v>270</v>
      </c>
      <c r="E106" s="3" t="s">
        <v>24</v>
      </c>
      <c r="F106" s="3" t="s">
        <v>26</v>
      </c>
      <c r="G106" s="3">
        <f>[5]守护神剑副本!$A$12*W106/M106/0.6</f>
        <v>2.2732142857142859</v>
      </c>
      <c r="H106" s="3">
        <f t="shared" si="10"/>
        <v>120</v>
      </c>
      <c r="I106" s="3">
        <v>0</v>
      </c>
      <c r="J106" s="4">
        <f t="shared" si="11"/>
        <v>1</v>
      </c>
      <c r="K106" s="4">
        <v>1</v>
      </c>
      <c r="L106" s="4">
        <f t="shared" si="12"/>
        <v>2</v>
      </c>
      <c r="M106" s="3">
        <f>VLOOKUP(A106,[5]守护神剑副本!$A$22:$C$42,3,0)</f>
        <v>20</v>
      </c>
      <c r="N106" s="3">
        <v>2</v>
      </c>
      <c r="O106" s="3">
        <f>HLOOKUP(O$5,[1]非R能力!$B$8:$F$558,$C106+1,0)</f>
        <v>259422.15804428389</v>
      </c>
      <c r="P106" s="3">
        <f>HLOOKUP(P$5,[1]非R能力!$B$8:$F$558,$C106+1,0)</f>
        <v>48467.013951169189</v>
      </c>
      <c r="Q106" s="3">
        <f>HLOOKUP(Q$5,[1]非R能力!$B$8:$F$558,$C106+1,0)</f>
        <v>29625.34506069405</v>
      </c>
      <c r="R106" s="3">
        <f>HLOOKUP(R$5,[1]非R能力!$B$8:$F$558,$C106+1,0)</f>
        <v>7660.563498260296</v>
      </c>
      <c r="S106" s="3">
        <f>HLOOKUP(S$5,[1]非R能力!$B$8:$F$558,$C106+1,0)</f>
        <v>9915.2016503569794</v>
      </c>
      <c r="T106" s="3">
        <f>INDEX([1]非R能力!$H$9:$H$558,D106)</f>
        <v>14523.580369209754</v>
      </c>
      <c r="U106" s="3">
        <f>IF(INDEX([1]非R能力!$FK$9:$FK$558,C106)=0,0,10)</f>
        <v>10</v>
      </c>
      <c r="V106" s="3">
        <f>IF(INDEX([1]非R能力!$FH$9:$FH$558,C106)=0,0,5000)</f>
        <v>5000</v>
      </c>
      <c r="W106" s="3">
        <f>HLOOKUP(W$5,[2]人物技能基础!$O$3:$Q$553,$C106+1,0)</f>
        <v>3.637142857142857</v>
      </c>
      <c r="X106" s="3">
        <f>HLOOKUP(X$5,[2]人物技能基础!$O$3:$Q$553,$C106+1,0)</f>
        <v>2.0186428571428574</v>
      </c>
      <c r="Y106" s="3">
        <f>HLOOKUP(Y$5,[2]人物技能基础!$O$3:$Q$553,$C106+1,0)</f>
        <v>99.964285714285708</v>
      </c>
      <c r="Z106" s="3">
        <f t="shared" si="13"/>
        <v>204518</v>
      </c>
      <c r="AA106" s="3">
        <f t="shared" si="14"/>
        <v>30731</v>
      </c>
      <c r="AB106" s="3">
        <f t="shared" si="15"/>
        <v>0</v>
      </c>
      <c r="AC106" s="3">
        <f t="shared" si="16"/>
        <v>9915</v>
      </c>
      <c r="AD106" s="3">
        <f t="shared" si="17"/>
        <v>7660</v>
      </c>
    </row>
    <row r="107" spans="1:30" x14ac:dyDescent="0.15">
      <c r="A107" s="3">
        <f>[5]守护神剑副本!A223</f>
        <v>2</v>
      </c>
      <c r="B107" s="3" t="str">
        <f t="shared" si="9"/>
        <v>275级守护神剑2波小怪</v>
      </c>
      <c r="C107" s="3">
        <f>[5]守护神剑副本!B223</f>
        <v>275</v>
      </c>
      <c r="D107" s="3">
        <f>[5]守护神剑副本!C223</f>
        <v>270</v>
      </c>
      <c r="E107" s="3" t="s">
        <v>24</v>
      </c>
      <c r="F107" s="3" t="s">
        <v>26</v>
      </c>
      <c r="G107" s="3">
        <f>[5]守护神剑副本!$A$12*W107/M107/0.6</f>
        <v>2.2732142857142859</v>
      </c>
      <c r="H107" s="3">
        <f t="shared" si="10"/>
        <v>120</v>
      </c>
      <c r="I107" s="3">
        <v>0</v>
      </c>
      <c r="J107" s="4">
        <f t="shared" si="11"/>
        <v>1</v>
      </c>
      <c r="K107" s="4">
        <v>1</v>
      </c>
      <c r="L107" s="4">
        <f t="shared" si="12"/>
        <v>2</v>
      </c>
      <c r="M107" s="3">
        <f>VLOOKUP(A107,[5]守护神剑副本!$A$22:$C$42,3,0)</f>
        <v>20</v>
      </c>
      <c r="N107" s="3">
        <v>2</v>
      </c>
      <c r="O107" s="3">
        <f>HLOOKUP(O$5,[1]非R能力!$B$8:$F$558,$C107+1,0)</f>
        <v>259422.15804428389</v>
      </c>
      <c r="P107" s="3">
        <f>HLOOKUP(P$5,[1]非R能力!$B$8:$F$558,$C107+1,0)</f>
        <v>48467.013951169189</v>
      </c>
      <c r="Q107" s="3">
        <f>HLOOKUP(Q$5,[1]非R能力!$B$8:$F$558,$C107+1,0)</f>
        <v>29625.34506069405</v>
      </c>
      <c r="R107" s="3">
        <f>HLOOKUP(R$5,[1]非R能力!$B$8:$F$558,$C107+1,0)</f>
        <v>7660.563498260296</v>
      </c>
      <c r="S107" s="3">
        <f>HLOOKUP(S$5,[1]非R能力!$B$8:$F$558,$C107+1,0)</f>
        <v>9915.2016503569794</v>
      </c>
      <c r="T107" s="3">
        <f>INDEX([1]非R能力!$H$9:$H$558,D107)</f>
        <v>14523.580369209754</v>
      </c>
      <c r="U107" s="3">
        <f>IF(INDEX([1]非R能力!$FK$9:$FK$558,C107)=0,0,10)</f>
        <v>10</v>
      </c>
      <c r="V107" s="3">
        <f>IF(INDEX([1]非R能力!$FH$9:$FH$558,C107)=0,0,5000)</f>
        <v>5000</v>
      </c>
      <c r="W107" s="3">
        <f>HLOOKUP(W$5,[2]人物技能基础!$O$3:$Q$553,$C107+1,0)</f>
        <v>3.637142857142857</v>
      </c>
      <c r="X107" s="3">
        <f>HLOOKUP(X$5,[2]人物技能基础!$O$3:$Q$553,$C107+1,0)</f>
        <v>2.0186428571428574</v>
      </c>
      <c r="Y107" s="3">
        <f>HLOOKUP(Y$5,[2]人物技能基础!$O$3:$Q$553,$C107+1,0)</f>
        <v>99.964285714285708</v>
      </c>
      <c r="Z107" s="3">
        <f t="shared" si="13"/>
        <v>204518</v>
      </c>
      <c r="AA107" s="3">
        <f t="shared" si="14"/>
        <v>30731</v>
      </c>
      <c r="AB107" s="3">
        <f t="shared" si="15"/>
        <v>0</v>
      </c>
      <c r="AC107" s="3">
        <f t="shared" si="16"/>
        <v>9915</v>
      </c>
      <c r="AD107" s="3">
        <f t="shared" si="17"/>
        <v>7660</v>
      </c>
    </row>
    <row r="108" spans="1:30" x14ac:dyDescent="0.15">
      <c r="A108" s="3">
        <f>[5]守护神剑副本!A224</f>
        <v>3</v>
      </c>
      <c r="B108" s="3" t="str">
        <f t="shared" si="9"/>
        <v>275级守护神剑3波小怪</v>
      </c>
      <c r="C108" s="3">
        <f>[5]守护神剑副本!B224</f>
        <v>275</v>
      </c>
      <c r="D108" s="3">
        <f>[5]守护神剑副本!C224</f>
        <v>270</v>
      </c>
      <c r="E108" s="3" t="s">
        <v>24</v>
      </c>
      <c r="F108" s="3" t="s">
        <v>26</v>
      </c>
      <c r="G108" s="3">
        <f>[5]守护神剑副本!$A$12*W108/M108/0.6</f>
        <v>2.5257936507936507</v>
      </c>
      <c r="H108" s="3">
        <f t="shared" si="10"/>
        <v>120</v>
      </c>
      <c r="I108" s="3">
        <v>0</v>
      </c>
      <c r="J108" s="4">
        <f t="shared" si="11"/>
        <v>1</v>
      </c>
      <c r="K108" s="4">
        <v>1</v>
      </c>
      <c r="L108" s="4">
        <f t="shared" si="12"/>
        <v>2</v>
      </c>
      <c r="M108" s="3">
        <f>VLOOKUP(A108,[5]守护神剑副本!$A$22:$C$42,3,0)</f>
        <v>18</v>
      </c>
      <c r="N108" s="3">
        <v>2</v>
      </c>
      <c r="O108" s="3">
        <f>HLOOKUP(O$5,[1]非R能力!$B$8:$F$558,$C108+1,0)</f>
        <v>259422.15804428389</v>
      </c>
      <c r="P108" s="3">
        <f>HLOOKUP(P$5,[1]非R能力!$B$8:$F$558,$C108+1,0)</f>
        <v>48467.013951169189</v>
      </c>
      <c r="Q108" s="3">
        <f>HLOOKUP(Q$5,[1]非R能力!$B$8:$F$558,$C108+1,0)</f>
        <v>29625.34506069405</v>
      </c>
      <c r="R108" s="3">
        <f>HLOOKUP(R$5,[1]非R能力!$B$8:$F$558,$C108+1,0)</f>
        <v>7660.563498260296</v>
      </c>
      <c r="S108" s="3">
        <f>HLOOKUP(S$5,[1]非R能力!$B$8:$F$558,$C108+1,0)</f>
        <v>9915.2016503569794</v>
      </c>
      <c r="T108" s="3">
        <f>INDEX([1]非R能力!$H$9:$H$558,D108)</f>
        <v>14523.580369209754</v>
      </c>
      <c r="U108" s="3">
        <f>IF(INDEX([1]非R能力!$FK$9:$FK$558,C108)=0,0,10)</f>
        <v>10</v>
      </c>
      <c r="V108" s="3">
        <f>IF(INDEX([1]非R能力!$FH$9:$FH$558,C108)=0,0,5000)</f>
        <v>5000</v>
      </c>
      <c r="W108" s="3">
        <f>HLOOKUP(W$5,[2]人物技能基础!$O$3:$Q$553,$C108+1,0)</f>
        <v>3.637142857142857</v>
      </c>
      <c r="X108" s="3">
        <f>HLOOKUP(X$5,[2]人物技能基础!$O$3:$Q$553,$C108+1,0)</f>
        <v>2.0186428571428574</v>
      </c>
      <c r="Y108" s="3">
        <f>HLOOKUP(Y$5,[2]人物技能基础!$O$3:$Q$553,$C108+1,0)</f>
        <v>99.964285714285708</v>
      </c>
      <c r="Z108" s="3">
        <f t="shared" si="13"/>
        <v>227242</v>
      </c>
      <c r="AA108" s="3">
        <f t="shared" si="14"/>
        <v>30734</v>
      </c>
      <c r="AB108" s="3">
        <f t="shared" si="15"/>
        <v>0</v>
      </c>
      <c r="AC108" s="3">
        <f t="shared" si="16"/>
        <v>9915</v>
      </c>
      <c r="AD108" s="3">
        <f t="shared" si="17"/>
        <v>7660</v>
      </c>
    </row>
    <row r="109" spans="1:30" x14ac:dyDescent="0.15">
      <c r="A109" s="3">
        <f>[5]守护神剑副本!A225</f>
        <v>4</v>
      </c>
      <c r="B109" s="3" t="str">
        <f t="shared" si="9"/>
        <v>275级守护神剑4波小怪</v>
      </c>
      <c r="C109" s="3">
        <f>[5]守护神剑副本!B225</f>
        <v>275</v>
      </c>
      <c r="D109" s="3">
        <f>[5]守护神剑副本!C225</f>
        <v>270</v>
      </c>
      <c r="E109" s="3" t="s">
        <v>24</v>
      </c>
      <c r="F109" s="3" t="s">
        <v>26</v>
      </c>
      <c r="G109" s="3">
        <f>[5]守护神剑副本!$A$12*W109/M109/0.6</f>
        <v>2.5257936507936507</v>
      </c>
      <c r="H109" s="3">
        <f t="shared" si="10"/>
        <v>120</v>
      </c>
      <c r="I109" s="3">
        <v>0</v>
      </c>
      <c r="J109" s="4">
        <f t="shared" si="11"/>
        <v>1</v>
      </c>
      <c r="K109" s="4">
        <v>1</v>
      </c>
      <c r="L109" s="4">
        <f t="shared" si="12"/>
        <v>2</v>
      </c>
      <c r="M109" s="3">
        <f>VLOOKUP(A109,[5]守护神剑副本!$A$22:$C$42,3,0)</f>
        <v>18</v>
      </c>
      <c r="N109" s="3">
        <v>2</v>
      </c>
      <c r="O109" s="3">
        <f>HLOOKUP(O$5,[1]非R能力!$B$8:$F$558,$C109+1,0)</f>
        <v>259422.15804428389</v>
      </c>
      <c r="P109" s="3">
        <f>HLOOKUP(P$5,[1]非R能力!$B$8:$F$558,$C109+1,0)</f>
        <v>48467.013951169189</v>
      </c>
      <c r="Q109" s="3">
        <f>HLOOKUP(Q$5,[1]非R能力!$B$8:$F$558,$C109+1,0)</f>
        <v>29625.34506069405</v>
      </c>
      <c r="R109" s="3">
        <f>HLOOKUP(R$5,[1]非R能力!$B$8:$F$558,$C109+1,0)</f>
        <v>7660.563498260296</v>
      </c>
      <c r="S109" s="3">
        <f>HLOOKUP(S$5,[1]非R能力!$B$8:$F$558,$C109+1,0)</f>
        <v>9915.2016503569794</v>
      </c>
      <c r="T109" s="3">
        <f>INDEX([1]非R能力!$H$9:$H$558,D109)</f>
        <v>14523.580369209754</v>
      </c>
      <c r="U109" s="3">
        <f>IF(INDEX([1]非R能力!$FK$9:$FK$558,C109)=0,0,10)</f>
        <v>10</v>
      </c>
      <c r="V109" s="3">
        <f>IF(INDEX([1]非R能力!$FH$9:$FH$558,C109)=0,0,5000)</f>
        <v>5000</v>
      </c>
      <c r="W109" s="3">
        <f>HLOOKUP(W$5,[2]人物技能基础!$O$3:$Q$553,$C109+1,0)</f>
        <v>3.637142857142857</v>
      </c>
      <c r="X109" s="3">
        <f>HLOOKUP(X$5,[2]人物技能基础!$O$3:$Q$553,$C109+1,0)</f>
        <v>2.0186428571428574</v>
      </c>
      <c r="Y109" s="3">
        <f>HLOOKUP(Y$5,[2]人物技能基础!$O$3:$Q$553,$C109+1,0)</f>
        <v>99.964285714285708</v>
      </c>
      <c r="Z109" s="3">
        <f t="shared" si="13"/>
        <v>227242</v>
      </c>
      <c r="AA109" s="3">
        <f t="shared" si="14"/>
        <v>30734</v>
      </c>
      <c r="AB109" s="3">
        <f t="shared" si="15"/>
        <v>0</v>
      </c>
      <c r="AC109" s="3">
        <f t="shared" si="16"/>
        <v>9915</v>
      </c>
      <c r="AD109" s="3">
        <f t="shared" si="17"/>
        <v>7660</v>
      </c>
    </row>
    <row r="110" spans="1:30" x14ac:dyDescent="0.15">
      <c r="A110" s="3">
        <f>[5]守护神剑副本!A226</f>
        <v>5</v>
      </c>
      <c r="B110" s="3" t="str">
        <f t="shared" si="9"/>
        <v>275级守护神剑5波boss</v>
      </c>
      <c r="C110" s="3">
        <f>[5]守护神剑副本!B226</f>
        <v>275</v>
      </c>
      <c r="D110" s="3">
        <f>[5]守护神剑副本!C226</f>
        <v>270</v>
      </c>
      <c r="E110" s="3" t="s">
        <v>93</v>
      </c>
      <c r="F110" s="3" t="s">
        <v>26</v>
      </c>
      <c r="G110" s="3">
        <f>[5]守护神剑副本!$A$12*W110/M110/0.6</f>
        <v>45.464285714285715</v>
      </c>
      <c r="H110" s="3">
        <f t="shared" si="10"/>
        <v>45.464285714285715</v>
      </c>
      <c r="I110" s="3">
        <v>0</v>
      </c>
      <c r="J110" s="4">
        <f t="shared" si="11"/>
        <v>0.7</v>
      </c>
      <c r="K110" s="4">
        <v>1</v>
      </c>
      <c r="L110" s="4">
        <f t="shared" si="12"/>
        <v>5</v>
      </c>
      <c r="M110" s="3">
        <f>VLOOKUP(A110,[5]守护神剑副本!$A$22:$C$42,3,0)</f>
        <v>1</v>
      </c>
      <c r="N110" s="3">
        <v>2</v>
      </c>
      <c r="O110" s="3">
        <f>HLOOKUP(O$5,[1]非R能力!$B$8:$F$558,$C110+1,0)</f>
        <v>259422.15804428389</v>
      </c>
      <c r="P110" s="3">
        <f>HLOOKUP(P$5,[1]非R能力!$B$8:$F$558,$C110+1,0)</f>
        <v>48467.013951169189</v>
      </c>
      <c r="Q110" s="3">
        <f>HLOOKUP(Q$5,[1]非R能力!$B$8:$F$558,$C110+1,0)</f>
        <v>29625.34506069405</v>
      </c>
      <c r="R110" s="3">
        <f>HLOOKUP(R$5,[1]非R能力!$B$8:$F$558,$C110+1,0)</f>
        <v>7660.563498260296</v>
      </c>
      <c r="S110" s="3">
        <f>HLOOKUP(S$5,[1]非R能力!$B$8:$F$558,$C110+1,0)</f>
        <v>9915.2016503569794</v>
      </c>
      <c r="T110" s="3">
        <f>INDEX([1]非R能力!$H$9:$H$558,D110)</f>
        <v>14523.580369209754</v>
      </c>
      <c r="U110" s="3">
        <f>IF(INDEX([1]非R能力!$FK$9:$FK$558,C110)=0,0,10)</f>
        <v>10</v>
      </c>
      <c r="V110" s="3">
        <f>IF(INDEX([1]非R能力!$FH$9:$FH$558,C110)=0,0,5000)</f>
        <v>5000</v>
      </c>
      <c r="W110" s="3">
        <f>HLOOKUP(W$5,[2]人物技能基础!$O$3:$Q$553,$C110+1,0)</f>
        <v>3.637142857142857</v>
      </c>
      <c r="X110" s="3">
        <f>HLOOKUP(X$5,[2]人物技能基础!$O$3:$Q$553,$C110+1,0)</f>
        <v>2.0186428571428574</v>
      </c>
      <c r="Y110" s="3">
        <f>HLOOKUP(Y$5,[2]人物技能基础!$O$3:$Q$553,$C110+1,0)</f>
        <v>99.964285714285708</v>
      </c>
      <c r="Z110" s="3">
        <f t="shared" si="13"/>
        <v>2863260</v>
      </c>
      <c r="AA110" s="3">
        <f t="shared" si="14"/>
        <v>30966</v>
      </c>
      <c r="AB110" s="3">
        <f t="shared" si="15"/>
        <v>0</v>
      </c>
      <c r="AC110" s="3">
        <f t="shared" si="16"/>
        <v>9915</v>
      </c>
      <c r="AD110" s="3">
        <f t="shared" si="17"/>
        <v>10943</v>
      </c>
    </row>
    <row r="111" spans="1:30" x14ac:dyDescent="0.15">
      <c r="A111" s="3">
        <f>[5]守护神剑副本!A227</f>
        <v>6</v>
      </c>
      <c r="B111" s="3" t="str">
        <f t="shared" si="9"/>
        <v>275级守护神剑6波小怪</v>
      </c>
      <c r="C111" s="3">
        <f>[5]守护神剑副本!B227</f>
        <v>275</v>
      </c>
      <c r="D111" s="3">
        <f>[5]守护神剑副本!C227</f>
        <v>270</v>
      </c>
      <c r="E111" s="3" t="s">
        <v>24</v>
      </c>
      <c r="F111" s="3" t="s">
        <v>26</v>
      </c>
      <c r="G111" s="3">
        <f>[5]守护神剑副本!$A$12*W111/M111/0.6</f>
        <v>2.8415178571428572</v>
      </c>
      <c r="H111" s="3">
        <f t="shared" si="10"/>
        <v>120</v>
      </c>
      <c r="I111" s="3">
        <v>0</v>
      </c>
      <c r="J111" s="4">
        <f t="shared" si="11"/>
        <v>1</v>
      </c>
      <c r="K111" s="4">
        <v>1</v>
      </c>
      <c r="L111" s="4">
        <f t="shared" si="12"/>
        <v>2</v>
      </c>
      <c r="M111" s="3">
        <f>VLOOKUP(A111,[5]守护神剑副本!$A$22:$C$42,3,0)</f>
        <v>16</v>
      </c>
      <c r="N111" s="3">
        <v>2</v>
      </c>
      <c r="O111" s="3">
        <f>HLOOKUP(O$5,[1]非R能力!$B$8:$F$558,$C111+1,0)</f>
        <v>259422.15804428389</v>
      </c>
      <c r="P111" s="3">
        <f>HLOOKUP(P$5,[1]非R能力!$B$8:$F$558,$C111+1,0)</f>
        <v>48467.013951169189</v>
      </c>
      <c r="Q111" s="3">
        <f>HLOOKUP(Q$5,[1]非R能力!$B$8:$F$558,$C111+1,0)</f>
        <v>29625.34506069405</v>
      </c>
      <c r="R111" s="3">
        <f>HLOOKUP(R$5,[1]非R能力!$B$8:$F$558,$C111+1,0)</f>
        <v>7660.563498260296</v>
      </c>
      <c r="S111" s="3">
        <f>HLOOKUP(S$5,[1]非R能力!$B$8:$F$558,$C111+1,0)</f>
        <v>9915.2016503569794</v>
      </c>
      <c r="T111" s="3">
        <f>INDEX([1]非R能力!$H$9:$H$558,D111)</f>
        <v>14523.580369209754</v>
      </c>
      <c r="U111" s="3">
        <f>IF(INDEX([1]非R能力!$FK$9:$FK$558,C111)=0,0,10)</f>
        <v>10</v>
      </c>
      <c r="V111" s="3">
        <f>IF(INDEX([1]非R能力!$FH$9:$FH$558,C111)=0,0,5000)</f>
        <v>5000</v>
      </c>
      <c r="W111" s="3">
        <f>HLOOKUP(W$5,[2]人物技能基础!$O$3:$Q$553,$C111+1,0)</f>
        <v>3.637142857142857</v>
      </c>
      <c r="X111" s="3">
        <f>HLOOKUP(X$5,[2]人物技能基础!$O$3:$Q$553,$C111+1,0)</f>
        <v>2.0186428571428574</v>
      </c>
      <c r="Y111" s="3">
        <f>HLOOKUP(Y$5,[2]人物技能基础!$O$3:$Q$553,$C111+1,0)</f>
        <v>99.964285714285708</v>
      </c>
      <c r="Z111" s="3">
        <f t="shared" si="13"/>
        <v>255648</v>
      </c>
      <c r="AA111" s="3">
        <f t="shared" si="14"/>
        <v>30737</v>
      </c>
      <c r="AB111" s="3">
        <f t="shared" si="15"/>
        <v>0</v>
      </c>
      <c r="AC111" s="3">
        <f t="shared" si="16"/>
        <v>9915</v>
      </c>
      <c r="AD111" s="3">
        <f t="shared" si="17"/>
        <v>7660</v>
      </c>
    </row>
    <row r="112" spans="1:30" x14ac:dyDescent="0.15">
      <c r="A112" s="3">
        <f>[5]守护神剑副本!A228</f>
        <v>7</v>
      </c>
      <c r="B112" s="3" t="str">
        <f t="shared" si="9"/>
        <v>275级守护神剑7波小怪</v>
      </c>
      <c r="C112" s="3">
        <f>[5]守护神剑副本!B228</f>
        <v>275</v>
      </c>
      <c r="D112" s="3">
        <f>[5]守护神剑副本!C228</f>
        <v>270</v>
      </c>
      <c r="E112" s="3" t="s">
        <v>24</v>
      </c>
      <c r="F112" s="3" t="s">
        <v>26</v>
      </c>
      <c r="G112" s="3">
        <f>[5]守护神剑副本!$A$12*W112/M112/0.6</f>
        <v>3.2474489795918369</v>
      </c>
      <c r="H112" s="3">
        <f t="shared" si="10"/>
        <v>120</v>
      </c>
      <c r="I112" s="3">
        <v>0</v>
      </c>
      <c r="J112" s="4">
        <f t="shared" si="11"/>
        <v>1</v>
      </c>
      <c r="K112" s="4">
        <v>1</v>
      </c>
      <c r="L112" s="4">
        <f t="shared" si="12"/>
        <v>2</v>
      </c>
      <c r="M112" s="3">
        <f>VLOOKUP(A112,[5]守护神剑副本!$A$22:$C$42,3,0)</f>
        <v>14</v>
      </c>
      <c r="N112" s="3">
        <v>2</v>
      </c>
      <c r="O112" s="3">
        <f>HLOOKUP(O$5,[1]非R能力!$B$8:$F$558,$C112+1,0)</f>
        <v>259422.15804428389</v>
      </c>
      <c r="P112" s="3">
        <f>HLOOKUP(P$5,[1]非R能力!$B$8:$F$558,$C112+1,0)</f>
        <v>48467.013951169189</v>
      </c>
      <c r="Q112" s="3">
        <f>HLOOKUP(Q$5,[1]非R能力!$B$8:$F$558,$C112+1,0)</f>
        <v>29625.34506069405</v>
      </c>
      <c r="R112" s="3">
        <f>HLOOKUP(R$5,[1]非R能力!$B$8:$F$558,$C112+1,0)</f>
        <v>7660.563498260296</v>
      </c>
      <c r="S112" s="3">
        <f>HLOOKUP(S$5,[1]非R能力!$B$8:$F$558,$C112+1,0)</f>
        <v>9915.2016503569794</v>
      </c>
      <c r="T112" s="3">
        <f>INDEX([1]非R能力!$H$9:$H$558,D112)</f>
        <v>14523.580369209754</v>
      </c>
      <c r="U112" s="3">
        <f>IF(INDEX([1]非R能力!$FK$9:$FK$558,C112)=0,0,10)</f>
        <v>10</v>
      </c>
      <c r="V112" s="3">
        <f>IF(INDEX([1]非R能力!$FH$9:$FH$558,C112)=0,0,5000)</f>
        <v>5000</v>
      </c>
      <c r="W112" s="3">
        <f>HLOOKUP(W$5,[2]人物技能基础!$O$3:$Q$553,$C112+1,0)</f>
        <v>3.637142857142857</v>
      </c>
      <c r="X112" s="3">
        <f>HLOOKUP(X$5,[2]人物技能基础!$O$3:$Q$553,$C112+1,0)</f>
        <v>2.0186428571428574</v>
      </c>
      <c r="Y112" s="3">
        <f>HLOOKUP(Y$5,[2]人物技能基础!$O$3:$Q$553,$C112+1,0)</f>
        <v>99.964285714285708</v>
      </c>
      <c r="Z112" s="3">
        <f t="shared" si="13"/>
        <v>292169</v>
      </c>
      <c r="AA112" s="3">
        <f t="shared" si="14"/>
        <v>30741</v>
      </c>
      <c r="AB112" s="3">
        <f t="shared" si="15"/>
        <v>0</v>
      </c>
      <c r="AC112" s="3">
        <f t="shared" si="16"/>
        <v>9915</v>
      </c>
      <c r="AD112" s="3">
        <f t="shared" si="17"/>
        <v>7660</v>
      </c>
    </row>
    <row r="113" spans="1:30" x14ac:dyDescent="0.15">
      <c r="A113" s="3">
        <f>[5]守护神剑副本!A229</f>
        <v>8</v>
      </c>
      <c r="B113" s="3" t="str">
        <f t="shared" si="9"/>
        <v>275级守护神剑8波小怪</v>
      </c>
      <c r="C113" s="3">
        <f>[5]守护神剑副本!B229</f>
        <v>275</v>
      </c>
      <c r="D113" s="3">
        <f>[5]守护神剑副本!C229</f>
        <v>270</v>
      </c>
      <c r="E113" s="3" t="s">
        <v>24</v>
      </c>
      <c r="F113" s="3" t="s">
        <v>26</v>
      </c>
      <c r="G113" s="3">
        <f>[5]守护神剑副本!$A$12*W113/M113/0.6</f>
        <v>3.2474489795918369</v>
      </c>
      <c r="H113" s="3">
        <f t="shared" si="10"/>
        <v>120</v>
      </c>
      <c r="I113" s="3">
        <v>0</v>
      </c>
      <c r="J113" s="4">
        <f t="shared" si="11"/>
        <v>1</v>
      </c>
      <c r="K113" s="4">
        <v>1</v>
      </c>
      <c r="L113" s="4">
        <f t="shared" si="12"/>
        <v>2</v>
      </c>
      <c r="M113" s="3">
        <f>VLOOKUP(A113,[5]守护神剑副本!$A$22:$C$42,3,0)</f>
        <v>14</v>
      </c>
      <c r="N113" s="3">
        <v>2</v>
      </c>
      <c r="O113" s="3">
        <f>HLOOKUP(O$5,[1]非R能力!$B$8:$F$558,$C113+1,0)</f>
        <v>259422.15804428389</v>
      </c>
      <c r="P113" s="3">
        <f>HLOOKUP(P$5,[1]非R能力!$B$8:$F$558,$C113+1,0)</f>
        <v>48467.013951169189</v>
      </c>
      <c r="Q113" s="3">
        <f>HLOOKUP(Q$5,[1]非R能力!$B$8:$F$558,$C113+1,0)</f>
        <v>29625.34506069405</v>
      </c>
      <c r="R113" s="3">
        <f>HLOOKUP(R$5,[1]非R能力!$B$8:$F$558,$C113+1,0)</f>
        <v>7660.563498260296</v>
      </c>
      <c r="S113" s="3">
        <f>HLOOKUP(S$5,[1]非R能力!$B$8:$F$558,$C113+1,0)</f>
        <v>9915.2016503569794</v>
      </c>
      <c r="T113" s="3">
        <f>INDEX([1]非R能力!$H$9:$H$558,D113)</f>
        <v>14523.580369209754</v>
      </c>
      <c r="U113" s="3">
        <f>IF(INDEX([1]非R能力!$FK$9:$FK$558,C113)=0,0,10)</f>
        <v>10</v>
      </c>
      <c r="V113" s="3">
        <f>IF(INDEX([1]非R能力!$FH$9:$FH$558,C113)=0,0,5000)</f>
        <v>5000</v>
      </c>
      <c r="W113" s="3">
        <f>HLOOKUP(W$5,[2]人物技能基础!$O$3:$Q$553,$C113+1,0)</f>
        <v>3.637142857142857</v>
      </c>
      <c r="X113" s="3">
        <f>HLOOKUP(X$5,[2]人物技能基础!$O$3:$Q$553,$C113+1,0)</f>
        <v>2.0186428571428574</v>
      </c>
      <c r="Y113" s="3">
        <f>HLOOKUP(Y$5,[2]人物技能基础!$O$3:$Q$553,$C113+1,0)</f>
        <v>99.964285714285708</v>
      </c>
      <c r="Z113" s="3">
        <f t="shared" si="13"/>
        <v>292169</v>
      </c>
      <c r="AA113" s="3">
        <f t="shared" si="14"/>
        <v>30741</v>
      </c>
      <c r="AB113" s="3">
        <f t="shared" si="15"/>
        <v>0</v>
      </c>
      <c r="AC113" s="3">
        <f t="shared" si="16"/>
        <v>9915</v>
      </c>
      <c r="AD113" s="3">
        <f t="shared" si="17"/>
        <v>7660</v>
      </c>
    </row>
    <row r="114" spans="1:30" x14ac:dyDescent="0.15">
      <c r="A114" s="3">
        <f>[5]守护神剑副本!A230</f>
        <v>9</v>
      </c>
      <c r="B114" s="3" t="str">
        <f t="shared" si="9"/>
        <v>275级守护神剑9波小怪</v>
      </c>
      <c r="C114" s="3">
        <f>[5]守护神剑副本!B230</f>
        <v>275</v>
      </c>
      <c r="D114" s="3">
        <f>[5]守护神剑副本!C230</f>
        <v>270</v>
      </c>
      <c r="E114" s="3" t="s">
        <v>24</v>
      </c>
      <c r="F114" s="3" t="s">
        <v>26</v>
      </c>
      <c r="G114" s="3">
        <f>[5]守护神剑副本!$A$12*W114/M114/0.6</f>
        <v>3.7886904761904767</v>
      </c>
      <c r="H114" s="3">
        <f t="shared" si="10"/>
        <v>120</v>
      </c>
      <c r="I114" s="3">
        <v>0</v>
      </c>
      <c r="J114" s="4">
        <f t="shared" si="11"/>
        <v>1</v>
      </c>
      <c r="K114" s="4">
        <v>1</v>
      </c>
      <c r="L114" s="4">
        <f t="shared" si="12"/>
        <v>2</v>
      </c>
      <c r="M114" s="3">
        <f>VLOOKUP(A114,[5]守护神剑副本!$A$22:$C$42,3,0)</f>
        <v>12</v>
      </c>
      <c r="N114" s="3">
        <v>2</v>
      </c>
      <c r="O114" s="3">
        <f>HLOOKUP(O$5,[1]非R能力!$B$8:$F$558,$C114+1,0)</f>
        <v>259422.15804428389</v>
      </c>
      <c r="P114" s="3">
        <f>HLOOKUP(P$5,[1]非R能力!$B$8:$F$558,$C114+1,0)</f>
        <v>48467.013951169189</v>
      </c>
      <c r="Q114" s="3">
        <f>HLOOKUP(Q$5,[1]非R能力!$B$8:$F$558,$C114+1,0)</f>
        <v>29625.34506069405</v>
      </c>
      <c r="R114" s="3">
        <f>HLOOKUP(R$5,[1]非R能力!$B$8:$F$558,$C114+1,0)</f>
        <v>7660.563498260296</v>
      </c>
      <c r="S114" s="3">
        <f>HLOOKUP(S$5,[1]非R能力!$B$8:$F$558,$C114+1,0)</f>
        <v>9915.2016503569794</v>
      </c>
      <c r="T114" s="3">
        <f>INDEX([1]非R能力!$H$9:$H$558,D114)</f>
        <v>14523.580369209754</v>
      </c>
      <c r="U114" s="3">
        <f>IF(INDEX([1]非R能力!$FK$9:$FK$558,C114)=0,0,10)</f>
        <v>10</v>
      </c>
      <c r="V114" s="3">
        <f>IF(INDEX([1]非R能力!$FH$9:$FH$558,C114)=0,0,5000)</f>
        <v>5000</v>
      </c>
      <c r="W114" s="3">
        <f>HLOOKUP(W$5,[2]人物技能基础!$O$3:$Q$553,$C114+1,0)</f>
        <v>3.637142857142857</v>
      </c>
      <c r="X114" s="3">
        <f>HLOOKUP(X$5,[2]人物技能基础!$O$3:$Q$553,$C114+1,0)</f>
        <v>2.0186428571428574</v>
      </c>
      <c r="Y114" s="3">
        <f>HLOOKUP(Y$5,[2]人物技能基础!$O$3:$Q$553,$C114+1,0)</f>
        <v>99.964285714285708</v>
      </c>
      <c r="Z114" s="3">
        <f t="shared" si="13"/>
        <v>340864</v>
      </c>
      <c r="AA114" s="3">
        <f t="shared" si="14"/>
        <v>30747</v>
      </c>
      <c r="AB114" s="3">
        <f t="shared" si="15"/>
        <v>0</v>
      </c>
      <c r="AC114" s="3">
        <f t="shared" si="16"/>
        <v>9915</v>
      </c>
      <c r="AD114" s="3">
        <f t="shared" si="17"/>
        <v>7660</v>
      </c>
    </row>
    <row r="115" spans="1:30" x14ac:dyDescent="0.15">
      <c r="A115" s="3">
        <f>[5]守护神剑副本!A231</f>
        <v>10</v>
      </c>
      <c r="B115" s="3" t="str">
        <f t="shared" si="9"/>
        <v>275级守护神剑10波boss</v>
      </c>
      <c r="C115" s="3">
        <f>[5]守护神剑副本!B231</f>
        <v>275</v>
      </c>
      <c r="D115" s="3">
        <f>[5]守护神剑副本!C231</f>
        <v>275</v>
      </c>
      <c r="E115" s="3" t="s">
        <v>93</v>
      </c>
      <c r="F115" s="3" t="s">
        <v>26</v>
      </c>
      <c r="G115" s="3">
        <f>[5]守护神剑副本!$A$12*W115/M115/0.6</f>
        <v>45.464285714285715</v>
      </c>
      <c r="H115" s="3">
        <f t="shared" si="10"/>
        <v>45.464285714285715</v>
      </c>
      <c r="I115" s="3">
        <v>0</v>
      </c>
      <c r="J115" s="4">
        <f t="shared" si="11"/>
        <v>0.7</v>
      </c>
      <c r="K115" s="4">
        <v>1</v>
      </c>
      <c r="L115" s="4">
        <f t="shared" si="12"/>
        <v>5</v>
      </c>
      <c r="M115" s="3">
        <f>VLOOKUP(A115,[5]守护神剑副本!$A$22:$C$42,3,0)</f>
        <v>1</v>
      </c>
      <c r="N115" s="3">
        <v>2</v>
      </c>
      <c r="O115" s="3">
        <f>HLOOKUP(O$5,[1]非R能力!$B$8:$F$558,$C115+1,0)</f>
        <v>259422.15804428389</v>
      </c>
      <c r="P115" s="3">
        <f>HLOOKUP(P$5,[1]非R能力!$B$8:$F$558,$C115+1,0)</f>
        <v>48467.013951169189</v>
      </c>
      <c r="Q115" s="3">
        <f>HLOOKUP(Q$5,[1]非R能力!$B$8:$F$558,$C115+1,0)</f>
        <v>29625.34506069405</v>
      </c>
      <c r="R115" s="3">
        <f>HLOOKUP(R$5,[1]非R能力!$B$8:$F$558,$C115+1,0)</f>
        <v>7660.563498260296</v>
      </c>
      <c r="S115" s="3">
        <f>HLOOKUP(S$5,[1]非R能力!$B$8:$F$558,$C115+1,0)</f>
        <v>9915.2016503569794</v>
      </c>
      <c r="T115" s="3">
        <f>INDEX([1]非R能力!$H$9:$H$558,D115)</f>
        <v>15039.455428153817</v>
      </c>
      <c r="U115" s="3">
        <f>IF(INDEX([1]非R能力!$FK$9:$FK$558,C115)=0,0,10)</f>
        <v>10</v>
      </c>
      <c r="V115" s="3">
        <f>IF(INDEX([1]非R能力!$FH$9:$FH$558,C115)=0,0,5000)</f>
        <v>5000</v>
      </c>
      <c r="W115" s="3">
        <f>HLOOKUP(W$5,[2]人物技能基础!$O$3:$Q$553,$C115+1,0)</f>
        <v>3.637142857142857</v>
      </c>
      <c r="X115" s="3">
        <f>HLOOKUP(X$5,[2]人物技能基础!$O$3:$Q$553,$C115+1,0)</f>
        <v>2.0186428571428574</v>
      </c>
      <c r="Y115" s="3">
        <f>HLOOKUP(Y$5,[2]人物技能基础!$O$3:$Q$553,$C115+1,0)</f>
        <v>99.964285714285708</v>
      </c>
      <c r="Z115" s="3">
        <f t="shared" si="13"/>
        <v>2876394</v>
      </c>
      <c r="AA115" s="3">
        <f t="shared" si="14"/>
        <v>30966</v>
      </c>
      <c r="AB115" s="3">
        <f t="shared" si="15"/>
        <v>0</v>
      </c>
      <c r="AC115" s="3">
        <f t="shared" si="16"/>
        <v>9915</v>
      </c>
      <c r="AD115" s="3">
        <f t="shared" si="17"/>
        <v>10943</v>
      </c>
    </row>
    <row r="116" spans="1:30" x14ac:dyDescent="0.15">
      <c r="A116" s="3">
        <f>[5]守护神剑副本!A232</f>
        <v>11</v>
      </c>
      <c r="B116" s="3" t="str">
        <f t="shared" si="9"/>
        <v>275级守护神剑11波小怪</v>
      </c>
      <c r="C116" s="3">
        <f>[5]守护神剑副本!B232</f>
        <v>275</v>
      </c>
      <c r="D116" s="3">
        <f>[5]守护神剑副本!C232</f>
        <v>275</v>
      </c>
      <c r="E116" s="3" t="s">
        <v>24</v>
      </c>
      <c r="F116" s="3" t="s">
        <v>26</v>
      </c>
      <c r="G116" s="3">
        <f>[5]守护神剑副本!$A$12*W116/M116/0.6</f>
        <v>4.5464285714285717</v>
      </c>
      <c r="H116" s="3">
        <f t="shared" si="10"/>
        <v>120</v>
      </c>
      <c r="I116" s="3">
        <v>0</v>
      </c>
      <c r="J116" s="4">
        <f t="shared" si="11"/>
        <v>1</v>
      </c>
      <c r="K116" s="4">
        <v>1</v>
      </c>
      <c r="L116" s="4">
        <f t="shared" si="12"/>
        <v>2</v>
      </c>
      <c r="M116" s="3">
        <f>VLOOKUP(A116,[5]守护神剑副本!$A$22:$C$42,3,0)</f>
        <v>10</v>
      </c>
      <c r="N116" s="3">
        <v>2</v>
      </c>
      <c r="O116" s="3">
        <f>HLOOKUP(O$5,[1]非R能力!$B$8:$F$558,$C116+1,0)</f>
        <v>259422.15804428389</v>
      </c>
      <c r="P116" s="3">
        <f>HLOOKUP(P$5,[1]非R能力!$B$8:$F$558,$C116+1,0)</f>
        <v>48467.013951169189</v>
      </c>
      <c r="Q116" s="3">
        <f>HLOOKUP(Q$5,[1]非R能力!$B$8:$F$558,$C116+1,0)</f>
        <v>29625.34506069405</v>
      </c>
      <c r="R116" s="3">
        <f>HLOOKUP(R$5,[1]非R能力!$B$8:$F$558,$C116+1,0)</f>
        <v>7660.563498260296</v>
      </c>
      <c r="S116" s="3">
        <f>HLOOKUP(S$5,[1]非R能力!$B$8:$F$558,$C116+1,0)</f>
        <v>9915.2016503569794</v>
      </c>
      <c r="T116" s="3">
        <f>INDEX([1]非R能力!$H$9:$H$558,D116)</f>
        <v>15039.455428153817</v>
      </c>
      <c r="U116" s="3">
        <f>IF(INDEX([1]非R能力!$FK$9:$FK$558,C116)=0,0,10)</f>
        <v>10</v>
      </c>
      <c r="V116" s="3">
        <f>IF(INDEX([1]非R能力!$FH$9:$FH$558,C116)=0,0,5000)</f>
        <v>5000</v>
      </c>
      <c r="W116" s="3">
        <f>HLOOKUP(W$5,[2]人物技能基础!$O$3:$Q$553,$C116+1,0)</f>
        <v>3.637142857142857</v>
      </c>
      <c r="X116" s="3">
        <f>HLOOKUP(X$5,[2]人物技能基础!$O$3:$Q$553,$C116+1,0)</f>
        <v>2.0186428571428574</v>
      </c>
      <c r="Y116" s="3">
        <f>HLOOKUP(Y$5,[2]人物技能基础!$O$3:$Q$553,$C116+1,0)</f>
        <v>99.964285714285708</v>
      </c>
      <c r="Z116" s="3">
        <f t="shared" si="13"/>
        <v>410913</v>
      </c>
      <c r="AA116" s="3">
        <f t="shared" si="14"/>
        <v>30756</v>
      </c>
      <c r="AB116" s="3">
        <f t="shared" si="15"/>
        <v>0</v>
      </c>
      <c r="AC116" s="3">
        <f t="shared" si="16"/>
        <v>9915</v>
      </c>
      <c r="AD116" s="3">
        <f t="shared" si="17"/>
        <v>7660</v>
      </c>
    </row>
    <row r="117" spans="1:30" x14ac:dyDescent="0.15">
      <c r="A117" s="3">
        <f>[5]守护神剑副本!A233</f>
        <v>12</v>
      </c>
      <c r="B117" s="3" t="str">
        <f t="shared" si="9"/>
        <v>275级守护神剑12波小怪</v>
      </c>
      <c r="C117" s="3">
        <f>[5]守护神剑副本!B233</f>
        <v>275</v>
      </c>
      <c r="D117" s="3">
        <f>[5]守护神剑副本!C233</f>
        <v>275</v>
      </c>
      <c r="E117" s="3" t="s">
        <v>24</v>
      </c>
      <c r="F117" s="3" t="s">
        <v>26</v>
      </c>
      <c r="G117" s="3">
        <f>[5]守护神剑副本!$A$12*W117/M117/0.6</f>
        <v>4.5464285714285717</v>
      </c>
      <c r="H117" s="3">
        <f t="shared" si="10"/>
        <v>120</v>
      </c>
      <c r="I117" s="3">
        <v>0</v>
      </c>
      <c r="J117" s="4">
        <f t="shared" si="11"/>
        <v>1</v>
      </c>
      <c r="K117" s="4">
        <v>1</v>
      </c>
      <c r="L117" s="4">
        <f t="shared" si="12"/>
        <v>2</v>
      </c>
      <c r="M117" s="3">
        <f>VLOOKUP(A117,[5]守护神剑副本!$A$22:$C$42,3,0)</f>
        <v>10</v>
      </c>
      <c r="N117" s="3">
        <v>2</v>
      </c>
      <c r="O117" s="3">
        <f>HLOOKUP(O$5,[1]非R能力!$B$8:$F$558,$C117+1,0)</f>
        <v>259422.15804428389</v>
      </c>
      <c r="P117" s="3">
        <f>HLOOKUP(P$5,[1]非R能力!$B$8:$F$558,$C117+1,0)</f>
        <v>48467.013951169189</v>
      </c>
      <c r="Q117" s="3">
        <f>HLOOKUP(Q$5,[1]非R能力!$B$8:$F$558,$C117+1,0)</f>
        <v>29625.34506069405</v>
      </c>
      <c r="R117" s="3">
        <f>HLOOKUP(R$5,[1]非R能力!$B$8:$F$558,$C117+1,0)</f>
        <v>7660.563498260296</v>
      </c>
      <c r="S117" s="3">
        <f>HLOOKUP(S$5,[1]非R能力!$B$8:$F$558,$C117+1,0)</f>
        <v>9915.2016503569794</v>
      </c>
      <c r="T117" s="3">
        <f>INDEX([1]非R能力!$H$9:$H$558,D117)</f>
        <v>15039.455428153817</v>
      </c>
      <c r="U117" s="3">
        <f>IF(INDEX([1]非R能力!$FK$9:$FK$558,C117)=0,0,10)</f>
        <v>10</v>
      </c>
      <c r="V117" s="3">
        <f>IF(INDEX([1]非R能力!$FH$9:$FH$558,C117)=0,0,5000)</f>
        <v>5000</v>
      </c>
      <c r="W117" s="3">
        <f>HLOOKUP(W$5,[2]人物技能基础!$O$3:$Q$553,$C117+1,0)</f>
        <v>3.637142857142857</v>
      </c>
      <c r="X117" s="3">
        <f>HLOOKUP(X$5,[2]人物技能基础!$O$3:$Q$553,$C117+1,0)</f>
        <v>2.0186428571428574</v>
      </c>
      <c r="Y117" s="3">
        <f>HLOOKUP(Y$5,[2]人物技能基础!$O$3:$Q$553,$C117+1,0)</f>
        <v>99.964285714285708</v>
      </c>
      <c r="Z117" s="3">
        <f t="shared" si="13"/>
        <v>410913</v>
      </c>
      <c r="AA117" s="3">
        <f t="shared" si="14"/>
        <v>30756</v>
      </c>
      <c r="AB117" s="3">
        <f t="shared" si="15"/>
        <v>0</v>
      </c>
      <c r="AC117" s="3">
        <f t="shared" si="16"/>
        <v>9915</v>
      </c>
      <c r="AD117" s="3">
        <f t="shared" si="17"/>
        <v>7660</v>
      </c>
    </row>
    <row r="118" spans="1:30" x14ac:dyDescent="0.15">
      <c r="A118" s="3">
        <f>[5]守护神剑副本!A234</f>
        <v>13</v>
      </c>
      <c r="B118" s="3" t="str">
        <f t="shared" si="9"/>
        <v>275级守护神剑13波小怪</v>
      </c>
      <c r="C118" s="3">
        <f>[5]守护神剑副本!B234</f>
        <v>275</v>
      </c>
      <c r="D118" s="3">
        <f>[5]守护神剑副本!C234</f>
        <v>285</v>
      </c>
      <c r="E118" s="3" t="s">
        <v>24</v>
      </c>
      <c r="F118" s="3" t="s">
        <v>26</v>
      </c>
      <c r="G118" s="3">
        <f>[5]守护神剑副本!$A$12*W118/M118/0.6</f>
        <v>4.5464285714285717</v>
      </c>
      <c r="H118" s="3">
        <f t="shared" si="10"/>
        <v>120</v>
      </c>
      <c r="I118" s="3">
        <v>0</v>
      </c>
      <c r="J118" s="4">
        <f t="shared" si="11"/>
        <v>1</v>
      </c>
      <c r="K118" s="4">
        <v>1</v>
      </c>
      <c r="L118" s="4">
        <f t="shared" si="12"/>
        <v>2</v>
      </c>
      <c r="M118" s="3">
        <f>VLOOKUP(A118,[5]守护神剑副本!$A$22:$C$42,3,0)</f>
        <v>10</v>
      </c>
      <c r="N118" s="3">
        <v>2</v>
      </c>
      <c r="O118" s="3">
        <f>HLOOKUP(O$5,[1]非R能力!$B$8:$F$558,$C118+1,0)</f>
        <v>259422.15804428389</v>
      </c>
      <c r="P118" s="3">
        <f>HLOOKUP(P$5,[1]非R能力!$B$8:$F$558,$C118+1,0)</f>
        <v>48467.013951169189</v>
      </c>
      <c r="Q118" s="3">
        <f>HLOOKUP(Q$5,[1]非R能力!$B$8:$F$558,$C118+1,0)</f>
        <v>29625.34506069405</v>
      </c>
      <c r="R118" s="3">
        <f>HLOOKUP(R$5,[1]非R能力!$B$8:$F$558,$C118+1,0)</f>
        <v>7660.563498260296</v>
      </c>
      <c r="S118" s="3">
        <f>HLOOKUP(S$5,[1]非R能力!$B$8:$F$558,$C118+1,0)</f>
        <v>9915.2016503569794</v>
      </c>
      <c r="T118" s="3">
        <f>INDEX([1]非R能力!$H$9:$H$558,D118)</f>
        <v>16112.250000000004</v>
      </c>
      <c r="U118" s="3">
        <f>IF(INDEX([1]非R能力!$FK$9:$FK$558,C118)=0,0,10)</f>
        <v>10</v>
      </c>
      <c r="V118" s="3">
        <f>IF(INDEX([1]非R能力!$FH$9:$FH$558,C118)=0,0,5000)</f>
        <v>5000</v>
      </c>
      <c r="W118" s="3">
        <f>HLOOKUP(W$5,[2]人物技能基础!$O$3:$Q$553,$C118+1,0)</f>
        <v>3.637142857142857</v>
      </c>
      <c r="X118" s="3">
        <f>HLOOKUP(X$5,[2]人物技能基础!$O$3:$Q$553,$C118+1,0)</f>
        <v>2.0186428571428574</v>
      </c>
      <c r="Y118" s="3">
        <f>HLOOKUP(Y$5,[2]人物技能基础!$O$3:$Q$553,$C118+1,0)</f>
        <v>99.964285714285708</v>
      </c>
      <c r="Z118" s="3">
        <f t="shared" si="13"/>
        <v>414815</v>
      </c>
      <c r="AA118" s="3">
        <f t="shared" si="14"/>
        <v>30756</v>
      </c>
      <c r="AB118" s="3">
        <f t="shared" si="15"/>
        <v>0</v>
      </c>
      <c r="AC118" s="3">
        <f t="shared" si="16"/>
        <v>9915</v>
      </c>
      <c r="AD118" s="3">
        <f t="shared" si="17"/>
        <v>7660</v>
      </c>
    </row>
    <row r="119" spans="1:30" x14ac:dyDescent="0.15">
      <c r="A119" s="3">
        <f>[5]守护神剑副本!A235</f>
        <v>14</v>
      </c>
      <c r="B119" s="3" t="str">
        <f t="shared" si="9"/>
        <v>275级守护神剑14波小怪</v>
      </c>
      <c r="C119" s="3">
        <f>[5]守护神剑副本!B235</f>
        <v>275</v>
      </c>
      <c r="D119" s="3">
        <f>[5]守护神剑副本!C235</f>
        <v>285</v>
      </c>
      <c r="E119" s="3" t="s">
        <v>24</v>
      </c>
      <c r="F119" s="3" t="s">
        <v>26</v>
      </c>
      <c r="G119" s="3">
        <f>[5]守护神剑副本!$A$12*W119/M119/0.6</f>
        <v>22.732142857142858</v>
      </c>
      <c r="H119" s="3">
        <f t="shared" si="10"/>
        <v>120</v>
      </c>
      <c r="I119" s="3">
        <v>0</v>
      </c>
      <c r="J119" s="4">
        <f t="shared" si="11"/>
        <v>1</v>
      </c>
      <c r="K119" s="4">
        <v>1</v>
      </c>
      <c r="L119" s="4">
        <f t="shared" si="12"/>
        <v>2</v>
      </c>
      <c r="M119" s="3">
        <f>VLOOKUP(A119,[5]守护神剑副本!$A$22:$C$42,3,0)</f>
        <v>2</v>
      </c>
      <c r="N119" s="3">
        <v>2</v>
      </c>
      <c r="O119" s="3">
        <f>HLOOKUP(O$5,[1]非R能力!$B$8:$F$558,$C119+1,0)</f>
        <v>259422.15804428389</v>
      </c>
      <c r="P119" s="3">
        <f>HLOOKUP(P$5,[1]非R能力!$B$8:$F$558,$C119+1,0)</f>
        <v>48467.013951169189</v>
      </c>
      <c r="Q119" s="3">
        <f>HLOOKUP(Q$5,[1]非R能力!$B$8:$F$558,$C119+1,0)</f>
        <v>29625.34506069405</v>
      </c>
      <c r="R119" s="3">
        <f>HLOOKUP(R$5,[1]非R能力!$B$8:$F$558,$C119+1,0)</f>
        <v>7660.563498260296</v>
      </c>
      <c r="S119" s="3">
        <f>HLOOKUP(S$5,[1]非R能力!$B$8:$F$558,$C119+1,0)</f>
        <v>9915.2016503569794</v>
      </c>
      <c r="T119" s="3">
        <f>INDEX([1]非R能力!$H$9:$H$558,D119)</f>
        <v>16112.250000000004</v>
      </c>
      <c r="U119" s="3">
        <f>IF(INDEX([1]非R能力!$FK$9:$FK$558,C119)=0,0,10)</f>
        <v>10</v>
      </c>
      <c r="V119" s="3">
        <f>IF(INDEX([1]非R能力!$FH$9:$FH$558,C119)=0,0,5000)</f>
        <v>5000</v>
      </c>
      <c r="W119" s="3">
        <f>HLOOKUP(W$5,[2]人物技能基础!$O$3:$Q$553,$C119+1,0)</f>
        <v>3.637142857142857</v>
      </c>
      <c r="X119" s="3">
        <f>HLOOKUP(X$5,[2]人物技能基础!$O$3:$Q$553,$C119+1,0)</f>
        <v>2.0186428571428574</v>
      </c>
      <c r="Y119" s="3">
        <f>HLOOKUP(Y$5,[2]人物技能基础!$O$3:$Q$553,$C119+1,0)</f>
        <v>99.964285714285708</v>
      </c>
      <c r="Z119" s="3">
        <f t="shared" si="13"/>
        <v>2074077</v>
      </c>
      <c r="AA119" s="3">
        <f t="shared" si="14"/>
        <v>30956</v>
      </c>
      <c r="AB119" s="3">
        <f t="shared" si="15"/>
        <v>0</v>
      </c>
      <c r="AC119" s="3">
        <f t="shared" si="16"/>
        <v>9915</v>
      </c>
      <c r="AD119" s="3">
        <f t="shared" si="17"/>
        <v>7660</v>
      </c>
    </row>
    <row r="120" spans="1:30" x14ac:dyDescent="0.15">
      <c r="A120" s="3">
        <f>[5]守护神剑副本!A236</f>
        <v>15</v>
      </c>
      <c r="B120" s="3" t="str">
        <f t="shared" si="9"/>
        <v>275级守护神剑15波boss</v>
      </c>
      <c r="C120" s="3">
        <f>[5]守护神剑副本!B236</f>
        <v>275</v>
      </c>
      <c r="D120" s="3">
        <f>[5]守护神剑副本!C236</f>
        <v>285</v>
      </c>
      <c r="E120" s="3" t="s">
        <v>93</v>
      </c>
      <c r="F120" s="3" t="s">
        <v>26</v>
      </c>
      <c r="G120" s="3">
        <f>[5]守护神剑副本!$A$12*W120/M120/0.6</f>
        <v>45.464285714285715</v>
      </c>
      <c r="H120" s="3">
        <f t="shared" si="10"/>
        <v>45.464285714285715</v>
      </c>
      <c r="I120" s="3">
        <v>0</v>
      </c>
      <c r="J120" s="4">
        <f t="shared" si="11"/>
        <v>0.7</v>
      </c>
      <c r="K120" s="4">
        <v>1</v>
      </c>
      <c r="L120" s="4">
        <f t="shared" si="12"/>
        <v>5</v>
      </c>
      <c r="M120" s="3">
        <f>VLOOKUP(A120,[5]守护神剑副本!$A$22:$C$42,3,0)</f>
        <v>1</v>
      </c>
      <c r="N120" s="3">
        <v>2</v>
      </c>
      <c r="O120" s="3">
        <f>HLOOKUP(O$5,[1]非R能力!$B$8:$F$558,$C120+1,0)</f>
        <v>259422.15804428389</v>
      </c>
      <c r="P120" s="3">
        <f>HLOOKUP(P$5,[1]非R能力!$B$8:$F$558,$C120+1,0)</f>
        <v>48467.013951169189</v>
      </c>
      <c r="Q120" s="3">
        <f>HLOOKUP(Q$5,[1]非R能力!$B$8:$F$558,$C120+1,0)</f>
        <v>29625.34506069405</v>
      </c>
      <c r="R120" s="3">
        <f>HLOOKUP(R$5,[1]非R能力!$B$8:$F$558,$C120+1,0)</f>
        <v>7660.563498260296</v>
      </c>
      <c r="S120" s="3">
        <f>HLOOKUP(S$5,[1]非R能力!$B$8:$F$558,$C120+1,0)</f>
        <v>9915.2016503569794</v>
      </c>
      <c r="T120" s="3">
        <f>INDEX([1]非R能力!$H$9:$H$558,D120)</f>
        <v>16112.250000000004</v>
      </c>
      <c r="U120" s="3">
        <f>IF(INDEX([1]非R能力!$FK$9:$FK$558,C120)=0,0,10)</f>
        <v>10</v>
      </c>
      <c r="V120" s="3">
        <f>IF(INDEX([1]非R能力!$FH$9:$FH$558,C120)=0,0,5000)</f>
        <v>5000</v>
      </c>
      <c r="W120" s="3">
        <f>HLOOKUP(W$5,[2]人物技能基础!$O$3:$Q$553,$C120+1,0)</f>
        <v>3.637142857142857</v>
      </c>
      <c r="X120" s="3">
        <f>HLOOKUP(X$5,[2]人物技能基础!$O$3:$Q$553,$C120+1,0)</f>
        <v>2.0186428571428574</v>
      </c>
      <c r="Y120" s="3">
        <f>HLOOKUP(Y$5,[2]人物技能基础!$O$3:$Q$553,$C120+1,0)</f>
        <v>99.964285714285708</v>
      </c>
      <c r="Z120" s="3">
        <f t="shared" si="13"/>
        <v>2903708</v>
      </c>
      <c r="AA120" s="3">
        <f t="shared" si="14"/>
        <v>30966</v>
      </c>
      <c r="AB120" s="3">
        <f t="shared" si="15"/>
        <v>0</v>
      </c>
      <c r="AC120" s="3">
        <f t="shared" si="16"/>
        <v>9915</v>
      </c>
      <c r="AD120" s="3">
        <f t="shared" si="17"/>
        <v>10943</v>
      </c>
    </row>
    <row r="121" spans="1:30" x14ac:dyDescent="0.15">
      <c r="A121" s="3">
        <f>[5]守护神剑副本!A237</f>
        <v>16</v>
      </c>
      <c r="B121" s="3" t="str">
        <f t="shared" si="9"/>
        <v>275级守护神剑16波小怪</v>
      </c>
      <c r="C121" s="3">
        <f>[5]守护神剑副本!B237</f>
        <v>275</v>
      </c>
      <c r="D121" s="3">
        <f>[5]守护神剑副本!C237</f>
        <v>295</v>
      </c>
      <c r="E121" s="3" t="s">
        <v>24</v>
      </c>
      <c r="F121" s="3" t="s">
        <v>26</v>
      </c>
      <c r="G121" s="3">
        <f>[5]守护神剑副本!$A$12*W121/M121/0.6</f>
        <v>22.732142857142858</v>
      </c>
      <c r="H121" s="3">
        <f t="shared" si="10"/>
        <v>120</v>
      </c>
      <c r="I121" s="3">
        <v>0</v>
      </c>
      <c r="J121" s="4">
        <f t="shared" si="11"/>
        <v>1</v>
      </c>
      <c r="K121" s="4">
        <v>1</v>
      </c>
      <c r="L121" s="4">
        <f t="shared" si="12"/>
        <v>2</v>
      </c>
      <c r="M121" s="3">
        <f>VLOOKUP(A121,[5]守护神剑副本!$A$22:$C$42,3,0)</f>
        <v>2</v>
      </c>
      <c r="N121" s="3">
        <v>2</v>
      </c>
      <c r="O121" s="3">
        <f>HLOOKUP(O$5,[1]非R能力!$B$8:$F$558,$C121+1,0)</f>
        <v>259422.15804428389</v>
      </c>
      <c r="P121" s="3">
        <f>HLOOKUP(P$5,[1]非R能力!$B$8:$F$558,$C121+1,0)</f>
        <v>48467.013951169189</v>
      </c>
      <c r="Q121" s="3">
        <f>HLOOKUP(Q$5,[1]非R能力!$B$8:$F$558,$C121+1,0)</f>
        <v>29625.34506069405</v>
      </c>
      <c r="R121" s="3">
        <f>HLOOKUP(R$5,[1]非R能力!$B$8:$F$558,$C121+1,0)</f>
        <v>7660.563498260296</v>
      </c>
      <c r="S121" s="3">
        <f>HLOOKUP(S$5,[1]非R能力!$B$8:$F$558,$C121+1,0)</f>
        <v>9915.2016503569794</v>
      </c>
      <c r="T121" s="3">
        <f>INDEX([1]非R能力!$H$9:$H$558,D121)</f>
        <v>17241.864239573799</v>
      </c>
      <c r="U121" s="3">
        <f>IF(INDEX([1]非R能力!$FK$9:$FK$558,C121)=0,0,10)</f>
        <v>10</v>
      </c>
      <c r="V121" s="3">
        <f>IF(INDEX([1]非R能力!$FH$9:$FH$558,C121)=0,0,5000)</f>
        <v>5000</v>
      </c>
      <c r="W121" s="3">
        <f>HLOOKUP(W$5,[2]人物技能基础!$O$3:$Q$553,$C121+1,0)</f>
        <v>3.637142857142857</v>
      </c>
      <c r="X121" s="3">
        <f>HLOOKUP(X$5,[2]人物技能基础!$O$3:$Q$553,$C121+1,0)</f>
        <v>2.0186428571428574</v>
      </c>
      <c r="Y121" s="3">
        <f>HLOOKUP(Y$5,[2]人物技能基础!$O$3:$Q$553,$C121+1,0)</f>
        <v>99.964285714285708</v>
      </c>
      <c r="Z121" s="3">
        <f t="shared" si="13"/>
        <v>2094620</v>
      </c>
      <c r="AA121" s="3">
        <f t="shared" si="14"/>
        <v>30956</v>
      </c>
      <c r="AB121" s="3">
        <f t="shared" si="15"/>
        <v>0</v>
      </c>
      <c r="AC121" s="3">
        <f t="shared" si="16"/>
        <v>9915</v>
      </c>
      <c r="AD121" s="3">
        <f t="shared" si="17"/>
        <v>7660</v>
      </c>
    </row>
    <row r="122" spans="1:30" x14ac:dyDescent="0.15">
      <c r="A122" s="3">
        <f>[5]守护神剑副本!A238</f>
        <v>17</v>
      </c>
      <c r="B122" s="3" t="str">
        <f t="shared" si="9"/>
        <v>275级守护神剑17波小怪</v>
      </c>
      <c r="C122" s="3">
        <f>[5]守护神剑副本!B238</f>
        <v>275</v>
      </c>
      <c r="D122" s="3">
        <f>[5]守护神剑副本!C238</f>
        <v>295</v>
      </c>
      <c r="E122" s="3" t="s">
        <v>24</v>
      </c>
      <c r="F122" s="3" t="s">
        <v>26</v>
      </c>
      <c r="G122" s="3">
        <f>[5]守护神剑副本!$A$12*W122/M122/0.6</f>
        <v>22.732142857142858</v>
      </c>
      <c r="H122" s="3">
        <f t="shared" si="10"/>
        <v>120</v>
      </c>
      <c r="I122" s="3">
        <v>0</v>
      </c>
      <c r="J122" s="4">
        <f t="shared" si="11"/>
        <v>1</v>
      </c>
      <c r="K122" s="4">
        <v>1</v>
      </c>
      <c r="L122" s="4">
        <f t="shared" si="12"/>
        <v>2</v>
      </c>
      <c r="M122" s="3">
        <f>VLOOKUP(A122,[5]守护神剑副本!$A$22:$C$42,3,0)</f>
        <v>2</v>
      </c>
      <c r="N122" s="3">
        <v>2</v>
      </c>
      <c r="O122" s="3">
        <f>HLOOKUP(O$5,[1]非R能力!$B$8:$F$558,$C122+1,0)</f>
        <v>259422.15804428389</v>
      </c>
      <c r="P122" s="3">
        <f>HLOOKUP(P$5,[1]非R能力!$B$8:$F$558,$C122+1,0)</f>
        <v>48467.013951169189</v>
      </c>
      <c r="Q122" s="3">
        <f>HLOOKUP(Q$5,[1]非R能力!$B$8:$F$558,$C122+1,0)</f>
        <v>29625.34506069405</v>
      </c>
      <c r="R122" s="3">
        <f>HLOOKUP(R$5,[1]非R能力!$B$8:$F$558,$C122+1,0)</f>
        <v>7660.563498260296</v>
      </c>
      <c r="S122" s="3">
        <f>HLOOKUP(S$5,[1]非R能力!$B$8:$F$558,$C122+1,0)</f>
        <v>9915.2016503569794</v>
      </c>
      <c r="T122" s="3">
        <f>INDEX([1]非R能力!$H$9:$H$558,D122)</f>
        <v>17241.864239573799</v>
      </c>
      <c r="U122" s="3">
        <f>IF(INDEX([1]非R能力!$FK$9:$FK$558,C122)=0,0,10)</f>
        <v>10</v>
      </c>
      <c r="V122" s="3">
        <f>IF(INDEX([1]非R能力!$FH$9:$FH$558,C122)=0,0,5000)</f>
        <v>5000</v>
      </c>
      <c r="W122" s="3">
        <f>HLOOKUP(W$5,[2]人物技能基础!$O$3:$Q$553,$C122+1,0)</f>
        <v>3.637142857142857</v>
      </c>
      <c r="X122" s="3">
        <f>HLOOKUP(X$5,[2]人物技能基础!$O$3:$Q$553,$C122+1,0)</f>
        <v>2.0186428571428574</v>
      </c>
      <c r="Y122" s="3">
        <f>HLOOKUP(Y$5,[2]人物技能基础!$O$3:$Q$553,$C122+1,0)</f>
        <v>99.964285714285708</v>
      </c>
      <c r="Z122" s="3">
        <f t="shared" si="13"/>
        <v>2094620</v>
      </c>
      <c r="AA122" s="3">
        <f t="shared" si="14"/>
        <v>30956</v>
      </c>
      <c r="AB122" s="3">
        <f t="shared" si="15"/>
        <v>0</v>
      </c>
      <c r="AC122" s="3">
        <f t="shared" si="16"/>
        <v>9915</v>
      </c>
      <c r="AD122" s="3">
        <f t="shared" si="17"/>
        <v>7660</v>
      </c>
    </row>
    <row r="123" spans="1:30" x14ac:dyDescent="0.15">
      <c r="A123" s="3">
        <f>[5]守护神剑副本!A239</f>
        <v>18</v>
      </c>
      <c r="B123" s="3" t="str">
        <f t="shared" si="9"/>
        <v>275级守护神剑18波小怪</v>
      </c>
      <c r="C123" s="3">
        <f>[5]守护神剑副本!B239</f>
        <v>275</v>
      </c>
      <c r="D123" s="3">
        <f>[5]守护神剑副本!C239</f>
        <v>295</v>
      </c>
      <c r="E123" s="3" t="s">
        <v>24</v>
      </c>
      <c r="F123" s="3" t="s">
        <v>26</v>
      </c>
      <c r="G123" s="3">
        <f>[5]守护神剑副本!$A$12*W123/M123/0.6</f>
        <v>22.732142857142858</v>
      </c>
      <c r="H123" s="3">
        <f t="shared" si="10"/>
        <v>120</v>
      </c>
      <c r="I123" s="3">
        <v>0</v>
      </c>
      <c r="J123" s="4">
        <f t="shared" si="11"/>
        <v>1</v>
      </c>
      <c r="K123" s="4">
        <v>1</v>
      </c>
      <c r="L123" s="4">
        <f t="shared" si="12"/>
        <v>2</v>
      </c>
      <c r="M123" s="3">
        <f>VLOOKUP(A123,[5]守护神剑副本!$A$22:$C$42,3,0)</f>
        <v>2</v>
      </c>
      <c r="N123" s="3">
        <v>2</v>
      </c>
      <c r="O123" s="3">
        <f>HLOOKUP(O$5,[1]非R能力!$B$8:$F$558,$C123+1,0)</f>
        <v>259422.15804428389</v>
      </c>
      <c r="P123" s="3">
        <f>HLOOKUP(P$5,[1]非R能力!$B$8:$F$558,$C123+1,0)</f>
        <v>48467.013951169189</v>
      </c>
      <c r="Q123" s="3">
        <f>HLOOKUP(Q$5,[1]非R能力!$B$8:$F$558,$C123+1,0)</f>
        <v>29625.34506069405</v>
      </c>
      <c r="R123" s="3">
        <f>HLOOKUP(R$5,[1]非R能力!$B$8:$F$558,$C123+1,0)</f>
        <v>7660.563498260296</v>
      </c>
      <c r="S123" s="3">
        <f>HLOOKUP(S$5,[1]非R能力!$B$8:$F$558,$C123+1,0)</f>
        <v>9915.2016503569794</v>
      </c>
      <c r="T123" s="3">
        <f>INDEX([1]非R能力!$H$9:$H$558,D123)</f>
        <v>17241.864239573799</v>
      </c>
      <c r="U123" s="3">
        <f>IF(INDEX([1]非R能力!$FK$9:$FK$558,C123)=0,0,10)</f>
        <v>10</v>
      </c>
      <c r="V123" s="3">
        <f>IF(INDEX([1]非R能力!$FH$9:$FH$558,C123)=0,0,5000)</f>
        <v>5000</v>
      </c>
      <c r="W123" s="3">
        <f>HLOOKUP(W$5,[2]人物技能基础!$O$3:$Q$553,$C123+1,0)</f>
        <v>3.637142857142857</v>
      </c>
      <c r="X123" s="3">
        <f>HLOOKUP(X$5,[2]人物技能基础!$O$3:$Q$553,$C123+1,0)</f>
        <v>2.0186428571428574</v>
      </c>
      <c r="Y123" s="3">
        <f>HLOOKUP(Y$5,[2]人物技能基础!$O$3:$Q$553,$C123+1,0)</f>
        <v>99.964285714285708</v>
      </c>
      <c r="Z123" s="3">
        <f t="shared" si="13"/>
        <v>2094620</v>
      </c>
      <c r="AA123" s="3">
        <f t="shared" si="14"/>
        <v>30956</v>
      </c>
      <c r="AB123" s="3">
        <f t="shared" si="15"/>
        <v>0</v>
      </c>
      <c r="AC123" s="3">
        <f t="shared" si="16"/>
        <v>9915</v>
      </c>
      <c r="AD123" s="3">
        <f t="shared" si="17"/>
        <v>7660</v>
      </c>
    </row>
    <row r="124" spans="1:30" x14ac:dyDescent="0.15">
      <c r="A124" s="3">
        <f>[5]守护神剑副本!A240</f>
        <v>19</v>
      </c>
      <c r="B124" s="3" t="str">
        <f t="shared" si="9"/>
        <v>275级守护神剑19波小怪</v>
      </c>
      <c r="C124" s="3">
        <f>[5]守护神剑副本!B240</f>
        <v>275</v>
      </c>
      <c r="D124" s="3">
        <f>[5]守护神剑副本!C240</f>
        <v>295</v>
      </c>
      <c r="E124" s="3" t="s">
        <v>24</v>
      </c>
      <c r="F124" s="3" t="s">
        <v>26</v>
      </c>
      <c r="G124" s="3">
        <f>[5]守护神剑副本!$A$12*W124/M124/0.6</f>
        <v>22.732142857142858</v>
      </c>
      <c r="H124" s="3">
        <f t="shared" si="10"/>
        <v>120</v>
      </c>
      <c r="I124" s="3">
        <v>0</v>
      </c>
      <c r="J124" s="4">
        <f t="shared" si="11"/>
        <v>1</v>
      </c>
      <c r="K124" s="4">
        <v>1</v>
      </c>
      <c r="L124" s="4">
        <f t="shared" si="12"/>
        <v>2</v>
      </c>
      <c r="M124" s="3">
        <f>VLOOKUP(A124,[5]守护神剑副本!$A$22:$C$42,3,0)</f>
        <v>2</v>
      </c>
      <c r="N124" s="3">
        <v>2</v>
      </c>
      <c r="O124" s="3">
        <f>HLOOKUP(O$5,[1]非R能力!$B$8:$F$558,$C124+1,0)</f>
        <v>259422.15804428389</v>
      </c>
      <c r="P124" s="3">
        <f>HLOOKUP(P$5,[1]非R能力!$B$8:$F$558,$C124+1,0)</f>
        <v>48467.013951169189</v>
      </c>
      <c r="Q124" s="3">
        <f>HLOOKUP(Q$5,[1]非R能力!$B$8:$F$558,$C124+1,0)</f>
        <v>29625.34506069405</v>
      </c>
      <c r="R124" s="3">
        <f>HLOOKUP(R$5,[1]非R能力!$B$8:$F$558,$C124+1,0)</f>
        <v>7660.563498260296</v>
      </c>
      <c r="S124" s="3">
        <f>HLOOKUP(S$5,[1]非R能力!$B$8:$F$558,$C124+1,0)</f>
        <v>9915.2016503569794</v>
      </c>
      <c r="T124" s="3">
        <f>INDEX([1]非R能力!$H$9:$H$558,D124)</f>
        <v>17241.864239573799</v>
      </c>
      <c r="U124" s="3">
        <f>IF(INDEX([1]非R能力!$FK$9:$FK$558,C124)=0,0,10)</f>
        <v>10</v>
      </c>
      <c r="V124" s="3">
        <f>IF(INDEX([1]非R能力!$FH$9:$FH$558,C124)=0,0,5000)</f>
        <v>5000</v>
      </c>
      <c r="W124" s="3">
        <f>HLOOKUP(W$5,[2]人物技能基础!$O$3:$Q$553,$C124+1,0)</f>
        <v>3.637142857142857</v>
      </c>
      <c r="X124" s="3">
        <f>HLOOKUP(X$5,[2]人物技能基础!$O$3:$Q$553,$C124+1,0)</f>
        <v>2.0186428571428574</v>
      </c>
      <c r="Y124" s="3">
        <f>HLOOKUP(Y$5,[2]人物技能基础!$O$3:$Q$553,$C124+1,0)</f>
        <v>99.964285714285708</v>
      </c>
      <c r="Z124" s="3">
        <f t="shared" si="13"/>
        <v>2094620</v>
      </c>
      <c r="AA124" s="3">
        <f t="shared" si="14"/>
        <v>30956</v>
      </c>
      <c r="AB124" s="3">
        <f t="shared" si="15"/>
        <v>0</v>
      </c>
      <c r="AC124" s="3">
        <f t="shared" si="16"/>
        <v>9915</v>
      </c>
      <c r="AD124" s="3">
        <f t="shared" si="17"/>
        <v>7660</v>
      </c>
    </row>
    <row r="125" spans="1:30" x14ac:dyDescent="0.15">
      <c r="A125" s="3">
        <f>[5]守护神剑副本!A241</f>
        <v>20</v>
      </c>
      <c r="B125" s="3" t="str">
        <f t="shared" si="9"/>
        <v>275级守护神剑20波boss</v>
      </c>
      <c r="C125" s="3">
        <f>[5]守护神剑副本!B241</f>
        <v>275</v>
      </c>
      <c r="D125" s="3">
        <f>[5]守护神剑副本!C241</f>
        <v>300</v>
      </c>
      <c r="E125" s="3" t="s">
        <v>93</v>
      </c>
      <c r="F125" s="3" t="s">
        <v>26</v>
      </c>
      <c r="G125" s="3">
        <f>[5]守护神剑副本!$A$12*W125/M125/0.6</f>
        <v>45.464285714285715</v>
      </c>
      <c r="H125" s="3">
        <f t="shared" si="10"/>
        <v>45.464285714285715</v>
      </c>
      <c r="I125" s="3">
        <v>0</v>
      </c>
      <c r="J125" s="4">
        <f t="shared" si="11"/>
        <v>0.7</v>
      </c>
      <c r="K125" s="4">
        <v>1</v>
      </c>
      <c r="L125" s="4">
        <f t="shared" si="12"/>
        <v>5</v>
      </c>
      <c r="M125" s="3">
        <f>VLOOKUP(A125,[5]守护神剑副本!$A$22:$C$42,3,0)</f>
        <v>1</v>
      </c>
      <c r="N125" s="3">
        <v>2</v>
      </c>
      <c r="O125" s="3">
        <f>HLOOKUP(O$5,[1]非R能力!$B$8:$F$558,$C125+1,0)</f>
        <v>259422.15804428389</v>
      </c>
      <c r="P125" s="3">
        <f>HLOOKUP(P$5,[1]非R能力!$B$8:$F$558,$C125+1,0)</f>
        <v>48467.013951169189</v>
      </c>
      <c r="Q125" s="3">
        <f>HLOOKUP(Q$5,[1]非R能力!$B$8:$F$558,$C125+1,0)</f>
        <v>29625.34506069405</v>
      </c>
      <c r="R125" s="3">
        <f>HLOOKUP(R$5,[1]非R能力!$B$8:$F$558,$C125+1,0)</f>
        <v>7660.563498260296</v>
      </c>
      <c r="S125" s="3">
        <f>HLOOKUP(S$5,[1]非R能力!$B$8:$F$558,$C125+1,0)</f>
        <v>9915.2016503569794</v>
      </c>
      <c r="T125" s="3">
        <f>INDEX([1]非R能力!$H$9:$H$558,D125)</f>
        <v>17828.778289570386</v>
      </c>
      <c r="U125" s="3">
        <f>IF(INDEX([1]非R能力!$FK$9:$FK$558,C125)=0,0,10)</f>
        <v>10</v>
      </c>
      <c r="V125" s="3">
        <f>IF(INDEX([1]非R能力!$FH$9:$FH$558,C125)=0,0,5000)</f>
        <v>5000</v>
      </c>
      <c r="W125" s="3">
        <f>HLOOKUP(W$5,[2]人物技能基础!$O$3:$Q$553,$C125+1,0)</f>
        <v>3.637142857142857</v>
      </c>
      <c r="X125" s="3">
        <f>HLOOKUP(X$5,[2]人物技能基础!$O$3:$Q$553,$C125+1,0)</f>
        <v>2.0186428571428574</v>
      </c>
      <c r="Y125" s="3">
        <f>HLOOKUP(Y$5,[2]人物技能基础!$O$3:$Q$553,$C125+1,0)</f>
        <v>99.964285714285708</v>
      </c>
      <c r="Z125" s="3">
        <f t="shared" si="13"/>
        <v>2947410</v>
      </c>
      <c r="AA125" s="3">
        <f t="shared" si="14"/>
        <v>30966</v>
      </c>
      <c r="AB125" s="3">
        <f t="shared" si="15"/>
        <v>0</v>
      </c>
      <c r="AC125" s="3">
        <f t="shared" si="16"/>
        <v>9915</v>
      </c>
      <c r="AD125" s="3">
        <f t="shared" si="17"/>
        <v>10943</v>
      </c>
    </row>
    <row r="126" spans="1:30" x14ac:dyDescent="0.15">
      <c r="A126" s="3">
        <f>[5]守护神剑副本!A242</f>
        <v>1</v>
      </c>
      <c r="B126" s="3" t="str">
        <f t="shared" si="9"/>
        <v>300级守护神剑1波小怪</v>
      </c>
      <c r="C126" s="3">
        <f>[5]守护神剑副本!B242</f>
        <v>300</v>
      </c>
      <c r="D126" s="3">
        <f>[5]守护神剑副本!C242</f>
        <v>295</v>
      </c>
      <c r="E126" s="3" t="s">
        <v>24</v>
      </c>
      <c r="F126" s="3" t="s">
        <v>26</v>
      </c>
      <c r="G126" s="3">
        <f>[5]守护神剑副本!$A$12*W126/M126/0.6</f>
        <v>2.2732142857142859</v>
      </c>
      <c r="H126" s="3">
        <f t="shared" si="10"/>
        <v>120</v>
      </c>
      <c r="I126" s="3">
        <v>0</v>
      </c>
      <c r="J126" s="4">
        <f t="shared" si="11"/>
        <v>1</v>
      </c>
      <c r="K126" s="4">
        <v>1</v>
      </c>
      <c r="L126" s="4">
        <f t="shared" si="12"/>
        <v>2</v>
      </c>
      <c r="M126" s="3">
        <f>VLOOKUP(A126,[5]守护神剑副本!$A$22:$C$42,3,0)</f>
        <v>20</v>
      </c>
      <c r="N126" s="3">
        <v>2</v>
      </c>
      <c r="O126" s="3">
        <f>HLOOKUP(O$5,[1]非R能力!$B$8:$F$558,$C126+1,0)</f>
        <v>409002.31838159374</v>
      </c>
      <c r="P126" s="3">
        <f>HLOOKUP(P$5,[1]非R能力!$B$8:$F$558,$C126+1,0)</f>
        <v>70358.046457391116</v>
      </c>
      <c r="Q126" s="3">
        <f>HLOOKUP(Q$5,[1]非R能力!$B$8:$F$558,$C126+1,0)</f>
        <v>42521.249132691257</v>
      </c>
      <c r="R126" s="3">
        <f>HLOOKUP(R$5,[1]非R能力!$B$8:$F$558,$C126+1,0)</f>
        <v>56463.898858489709</v>
      </c>
      <c r="S126" s="3">
        <f>HLOOKUP(S$5,[1]非R能力!$B$8:$F$558,$C126+1,0)</f>
        <v>15445.657241890343</v>
      </c>
      <c r="T126" s="3">
        <f>INDEX([1]非R能力!$H$9:$H$558,D126)</f>
        <v>17241.864239573799</v>
      </c>
      <c r="U126" s="3">
        <f>IF(INDEX([1]非R能力!$FK$9:$FK$558,C126)=0,0,10)</f>
        <v>10</v>
      </c>
      <c r="V126" s="3">
        <f>IF(INDEX([1]非R能力!$FH$9:$FH$558,C126)=0,0,5000)</f>
        <v>5000</v>
      </c>
      <c r="W126" s="3">
        <f>HLOOKUP(W$5,[2]人物技能基础!$O$3:$Q$553,$C126+1,0)</f>
        <v>3.637142857142857</v>
      </c>
      <c r="X126" s="3">
        <f>HLOOKUP(X$5,[2]人物技能基础!$O$3:$Q$553,$C126+1,0)</f>
        <v>2.0186428571428574</v>
      </c>
      <c r="Y126" s="3">
        <f>HLOOKUP(Y$5,[2]人物技能基础!$O$3:$Q$553,$C126+1,0)</f>
        <v>99.964285714285708</v>
      </c>
      <c r="Z126" s="3">
        <f t="shared" si="13"/>
        <v>289824</v>
      </c>
      <c r="AA126" s="3">
        <f t="shared" si="14"/>
        <v>44250</v>
      </c>
      <c r="AB126" s="3">
        <f t="shared" si="15"/>
        <v>0</v>
      </c>
      <c r="AC126" s="3">
        <f t="shared" si="16"/>
        <v>15445</v>
      </c>
      <c r="AD126" s="3">
        <f t="shared" si="17"/>
        <v>56463</v>
      </c>
    </row>
    <row r="127" spans="1:30" x14ac:dyDescent="0.15">
      <c r="A127" s="3">
        <f>[5]守护神剑副本!A243</f>
        <v>2</v>
      </c>
      <c r="B127" s="3" t="str">
        <f t="shared" si="9"/>
        <v>300级守护神剑2波小怪</v>
      </c>
      <c r="C127" s="3">
        <f>[5]守护神剑副本!B243</f>
        <v>300</v>
      </c>
      <c r="D127" s="3">
        <f>[5]守护神剑副本!C243</f>
        <v>295</v>
      </c>
      <c r="E127" s="3" t="s">
        <v>24</v>
      </c>
      <c r="F127" s="3" t="s">
        <v>26</v>
      </c>
      <c r="G127" s="3">
        <f>[5]守护神剑副本!$A$12*W127/M127/0.6</f>
        <v>2.2732142857142859</v>
      </c>
      <c r="H127" s="3">
        <f t="shared" si="10"/>
        <v>120</v>
      </c>
      <c r="I127" s="3">
        <v>0</v>
      </c>
      <c r="J127" s="4">
        <f t="shared" si="11"/>
        <v>1</v>
      </c>
      <c r="K127" s="4">
        <v>1</v>
      </c>
      <c r="L127" s="4">
        <f t="shared" si="12"/>
        <v>2</v>
      </c>
      <c r="M127" s="3">
        <f>VLOOKUP(A127,[5]守护神剑副本!$A$22:$C$42,3,0)</f>
        <v>20</v>
      </c>
      <c r="N127" s="3">
        <v>2</v>
      </c>
      <c r="O127" s="3">
        <f>HLOOKUP(O$5,[1]非R能力!$B$8:$F$558,$C127+1,0)</f>
        <v>409002.31838159374</v>
      </c>
      <c r="P127" s="3">
        <f>HLOOKUP(P$5,[1]非R能力!$B$8:$F$558,$C127+1,0)</f>
        <v>70358.046457391116</v>
      </c>
      <c r="Q127" s="3">
        <f>HLOOKUP(Q$5,[1]非R能力!$B$8:$F$558,$C127+1,0)</f>
        <v>42521.249132691257</v>
      </c>
      <c r="R127" s="3">
        <f>HLOOKUP(R$5,[1]非R能力!$B$8:$F$558,$C127+1,0)</f>
        <v>56463.898858489709</v>
      </c>
      <c r="S127" s="3">
        <f>HLOOKUP(S$5,[1]非R能力!$B$8:$F$558,$C127+1,0)</f>
        <v>15445.657241890343</v>
      </c>
      <c r="T127" s="3">
        <f>INDEX([1]非R能力!$H$9:$H$558,D127)</f>
        <v>17241.864239573799</v>
      </c>
      <c r="U127" s="3">
        <f>IF(INDEX([1]非R能力!$FK$9:$FK$558,C127)=0,0,10)</f>
        <v>10</v>
      </c>
      <c r="V127" s="3">
        <f>IF(INDEX([1]非R能力!$FH$9:$FH$558,C127)=0,0,5000)</f>
        <v>5000</v>
      </c>
      <c r="W127" s="3">
        <f>HLOOKUP(W$5,[2]人物技能基础!$O$3:$Q$553,$C127+1,0)</f>
        <v>3.637142857142857</v>
      </c>
      <c r="X127" s="3">
        <f>HLOOKUP(X$5,[2]人物技能基础!$O$3:$Q$553,$C127+1,0)</f>
        <v>2.0186428571428574</v>
      </c>
      <c r="Y127" s="3">
        <f>HLOOKUP(Y$5,[2]人物技能基础!$O$3:$Q$553,$C127+1,0)</f>
        <v>99.964285714285708</v>
      </c>
      <c r="Z127" s="3">
        <f t="shared" si="13"/>
        <v>289824</v>
      </c>
      <c r="AA127" s="3">
        <f t="shared" si="14"/>
        <v>44250</v>
      </c>
      <c r="AB127" s="3">
        <f t="shared" si="15"/>
        <v>0</v>
      </c>
      <c r="AC127" s="3">
        <f t="shared" si="16"/>
        <v>15445</v>
      </c>
      <c r="AD127" s="3">
        <f t="shared" si="17"/>
        <v>56463</v>
      </c>
    </row>
    <row r="128" spans="1:30" x14ac:dyDescent="0.15">
      <c r="A128" s="3">
        <f>[5]守护神剑副本!A244</f>
        <v>3</v>
      </c>
      <c r="B128" s="3" t="str">
        <f t="shared" si="9"/>
        <v>300级守护神剑3波小怪</v>
      </c>
      <c r="C128" s="3">
        <f>[5]守护神剑副本!B244</f>
        <v>300</v>
      </c>
      <c r="D128" s="3">
        <f>[5]守护神剑副本!C244</f>
        <v>295</v>
      </c>
      <c r="E128" s="3" t="s">
        <v>24</v>
      </c>
      <c r="F128" s="3" t="s">
        <v>26</v>
      </c>
      <c r="G128" s="3">
        <f>[5]守护神剑副本!$A$12*W128/M128/0.6</f>
        <v>2.5257936507936507</v>
      </c>
      <c r="H128" s="3">
        <f t="shared" si="10"/>
        <v>120</v>
      </c>
      <c r="I128" s="3">
        <v>0</v>
      </c>
      <c r="J128" s="4">
        <f t="shared" si="11"/>
        <v>1</v>
      </c>
      <c r="K128" s="4">
        <v>1</v>
      </c>
      <c r="L128" s="4">
        <f t="shared" si="12"/>
        <v>2</v>
      </c>
      <c r="M128" s="3">
        <f>VLOOKUP(A128,[5]守护神剑副本!$A$22:$C$42,3,0)</f>
        <v>18</v>
      </c>
      <c r="N128" s="3">
        <v>2</v>
      </c>
      <c r="O128" s="3">
        <f>HLOOKUP(O$5,[1]非R能力!$B$8:$F$558,$C128+1,0)</f>
        <v>409002.31838159374</v>
      </c>
      <c r="P128" s="3">
        <f>HLOOKUP(P$5,[1]非R能力!$B$8:$F$558,$C128+1,0)</f>
        <v>70358.046457391116</v>
      </c>
      <c r="Q128" s="3">
        <f>HLOOKUP(Q$5,[1]非R能力!$B$8:$F$558,$C128+1,0)</f>
        <v>42521.249132691257</v>
      </c>
      <c r="R128" s="3">
        <f>HLOOKUP(R$5,[1]非R能力!$B$8:$F$558,$C128+1,0)</f>
        <v>56463.898858489709</v>
      </c>
      <c r="S128" s="3">
        <f>HLOOKUP(S$5,[1]非R能力!$B$8:$F$558,$C128+1,0)</f>
        <v>15445.657241890343</v>
      </c>
      <c r="T128" s="3">
        <f>INDEX([1]非R能力!$H$9:$H$558,D128)</f>
        <v>17241.864239573799</v>
      </c>
      <c r="U128" s="3">
        <f>IF(INDEX([1]非R能力!$FK$9:$FK$558,C128)=0,0,10)</f>
        <v>10</v>
      </c>
      <c r="V128" s="3">
        <f>IF(INDEX([1]非R能力!$FH$9:$FH$558,C128)=0,0,5000)</f>
        <v>5000</v>
      </c>
      <c r="W128" s="3">
        <f>HLOOKUP(W$5,[2]人物技能基础!$O$3:$Q$553,$C128+1,0)</f>
        <v>3.637142857142857</v>
      </c>
      <c r="X128" s="3">
        <f>HLOOKUP(X$5,[2]人物技能基础!$O$3:$Q$553,$C128+1,0)</f>
        <v>2.0186428571428574</v>
      </c>
      <c r="Y128" s="3">
        <f>HLOOKUP(Y$5,[2]人物技能基础!$O$3:$Q$553,$C128+1,0)</f>
        <v>99.964285714285708</v>
      </c>
      <c r="Z128" s="3">
        <f t="shared" si="13"/>
        <v>322027</v>
      </c>
      <c r="AA128" s="3">
        <f t="shared" si="14"/>
        <v>44253</v>
      </c>
      <c r="AB128" s="3">
        <f t="shared" si="15"/>
        <v>0</v>
      </c>
      <c r="AC128" s="3">
        <f t="shared" si="16"/>
        <v>15445</v>
      </c>
      <c r="AD128" s="3">
        <f t="shared" si="17"/>
        <v>56463</v>
      </c>
    </row>
    <row r="129" spans="1:30" x14ac:dyDescent="0.15">
      <c r="A129" s="3">
        <f>[5]守护神剑副本!A245</f>
        <v>4</v>
      </c>
      <c r="B129" s="3" t="str">
        <f t="shared" si="9"/>
        <v>300级守护神剑4波小怪</v>
      </c>
      <c r="C129" s="3">
        <f>[5]守护神剑副本!B245</f>
        <v>300</v>
      </c>
      <c r="D129" s="3">
        <f>[5]守护神剑副本!C245</f>
        <v>295</v>
      </c>
      <c r="E129" s="3" t="s">
        <v>24</v>
      </c>
      <c r="F129" s="3" t="s">
        <v>26</v>
      </c>
      <c r="G129" s="3">
        <f>[5]守护神剑副本!$A$12*W129/M129/0.6</f>
        <v>2.5257936507936507</v>
      </c>
      <c r="H129" s="3">
        <f t="shared" si="10"/>
        <v>120</v>
      </c>
      <c r="I129" s="3">
        <v>0</v>
      </c>
      <c r="J129" s="4">
        <f t="shared" si="11"/>
        <v>1</v>
      </c>
      <c r="K129" s="4">
        <v>1</v>
      </c>
      <c r="L129" s="4">
        <f t="shared" si="12"/>
        <v>2</v>
      </c>
      <c r="M129" s="3">
        <f>VLOOKUP(A129,[5]守护神剑副本!$A$22:$C$42,3,0)</f>
        <v>18</v>
      </c>
      <c r="N129" s="3">
        <v>2</v>
      </c>
      <c r="O129" s="3">
        <f>HLOOKUP(O$5,[1]非R能力!$B$8:$F$558,$C129+1,0)</f>
        <v>409002.31838159374</v>
      </c>
      <c r="P129" s="3">
        <f>HLOOKUP(P$5,[1]非R能力!$B$8:$F$558,$C129+1,0)</f>
        <v>70358.046457391116</v>
      </c>
      <c r="Q129" s="3">
        <f>HLOOKUP(Q$5,[1]非R能力!$B$8:$F$558,$C129+1,0)</f>
        <v>42521.249132691257</v>
      </c>
      <c r="R129" s="3">
        <f>HLOOKUP(R$5,[1]非R能力!$B$8:$F$558,$C129+1,0)</f>
        <v>56463.898858489709</v>
      </c>
      <c r="S129" s="3">
        <f>HLOOKUP(S$5,[1]非R能力!$B$8:$F$558,$C129+1,0)</f>
        <v>15445.657241890343</v>
      </c>
      <c r="T129" s="3">
        <f>INDEX([1]非R能力!$H$9:$H$558,D129)</f>
        <v>17241.864239573799</v>
      </c>
      <c r="U129" s="3">
        <f>IF(INDEX([1]非R能力!$FK$9:$FK$558,C129)=0,0,10)</f>
        <v>10</v>
      </c>
      <c r="V129" s="3">
        <f>IF(INDEX([1]非R能力!$FH$9:$FH$558,C129)=0,0,5000)</f>
        <v>5000</v>
      </c>
      <c r="W129" s="3">
        <f>HLOOKUP(W$5,[2]人物技能基础!$O$3:$Q$553,$C129+1,0)</f>
        <v>3.637142857142857</v>
      </c>
      <c r="X129" s="3">
        <f>HLOOKUP(X$5,[2]人物技能基础!$O$3:$Q$553,$C129+1,0)</f>
        <v>2.0186428571428574</v>
      </c>
      <c r="Y129" s="3">
        <f>HLOOKUP(Y$5,[2]人物技能基础!$O$3:$Q$553,$C129+1,0)</f>
        <v>99.964285714285708</v>
      </c>
      <c r="Z129" s="3">
        <f t="shared" si="13"/>
        <v>322027</v>
      </c>
      <c r="AA129" s="3">
        <f t="shared" si="14"/>
        <v>44253</v>
      </c>
      <c r="AB129" s="3">
        <f t="shared" si="15"/>
        <v>0</v>
      </c>
      <c r="AC129" s="3">
        <f t="shared" si="16"/>
        <v>15445</v>
      </c>
      <c r="AD129" s="3">
        <f t="shared" si="17"/>
        <v>56463</v>
      </c>
    </row>
    <row r="130" spans="1:30" x14ac:dyDescent="0.15">
      <c r="A130" s="3">
        <f>[5]守护神剑副本!A246</f>
        <v>5</v>
      </c>
      <c r="B130" s="3" t="str">
        <f t="shared" si="9"/>
        <v>300级守护神剑5波boss</v>
      </c>
      <c r="C130" s="3">
        <f>[5]守护神剑副本!B246</f>
        <v>300</v>
      </c>
      <c r="D130" s="3">
        <f>[5]守护神剑副本!C246</f>
        <v>295</v>
      </c>
      <c r="E130" s="3" t="s">
        <v>93</v>
      </c>
      <c r="F130" s="3" t="s">
        <v>26</v>
      </c>
      <c r="G130" s="3">
        <f>[5]守护神剑副本!$A$12*W130/M130/0.6</f>
        <v>45.464285714285715</v>
      </c>
      <c r="H130" s="3">
        <f t="shared" si="10"/>
        <v>45.464285714285715</v>
      </c>
      <c r="I130" s="3">
        <v>0</v>
      </c>
      <c r="J130" s="4">
        <f t="shared" si="11"/>
        <v>0.7</v>
      </c>
      <c r="K130" s="4">
        <v>1</v>
      </c>
      <c r="L130" s="4">
        <f t="shared" si="12"/>
        <v>5</v>
      </c>
      <c r="M130" s="3">
        <f>VLOOKUP(A130,[5]守护神剑副本!$A$22:$C$42,3,0)</f>
        <v>1</v>
      </c>
      <c r="N130" s="3">
        <v>2</v>
      </c>
      <c r="O130" s="3">
        <f>HLOOKUP(O$5,[1]非R能力!$B$8:$F$558,$C130+1,0)</f>
        <v>409002.31838159374</v>
      </c>
      <c r="P130" s="3">
        <f>HLOOKUP(P$5,[1]非R能力!$B$8:$F$558,$C130+1,0)</f>
        <v>70358.046457391116</v>
      </c>
      <c r="Q130" s="3">
        <f>HLOOKUP(Q$5,[1]非R能力!$B$8:$F$558,$C130+1,0)</f>
        <v>42521.249132691257</v>
      </c>
      <c r="R130" s="3">
        <f>HLOOKUP(R$5,[1]非R能力!$B$8:$F$558,$C130+1,0)</f>
        <v>56463.898858489709</v>
      </c>
      <c r="S130" s="3">
        <f>HLOOKUP(S$5,[1]非R能力!$B$8:$F$558,$C130+1,0)</f>
        <v>15445.657241890343</v>
      </c>
      <c r="T130" s="3">
        <f>INDEX([1]非R能力!$H$9:$H$558,D130)</f>
        <v>17241.864239573799</v>
      </c>
      <c r="U130" s="3">
        <f>IF(INDEX([1]非R能力!$FK$9:$FK$558,C130)=0,0,10)</f>
        <v>10</v>
      </c>
      <c r="V130" s="3">
        <f>IF(INDEX([1]非R能力!$FH$9:$FH$558,C130)=0,0,5000)</f>
        <v>5000</v>
      </c>
      <c r="W130" s="3">
        <f>HLOOKUP(W$5,[2]人物技能基础!$O$3:$Q$553,$C130+1,0)</f>
        <v>3.637142857142857</v>
      </c>
      <c r="X130" s="3">
        <f>HLOOKUP(X$5,[2]人物技能基础!$O$3:$Q$553,$C130+1,0)</f>
        <v>2.0186428571428574</v>
      </c>
      <c r="Y130" s="3">
        <f>HLOOKUP(Y$5,[2]人物技能基础!$O$3:$Q$553,$C130+1,0)</f>
        <v>99.964285714285708</v>
      </c>
      <c r="Z130" s="3">
        <f t="shared" si="13"/>
        <v>4057549</v>
      </c>
      <c r="AA130" s="3">
        <f t="shared" si="14"/>
        <v>44520</v>
      </c>
      <c r="AB130" s="3">
        <f t="shared" si="15"/>
        <v>0</v>
      </c>
      <c r="AC130" s="3">
        <f t="shared" si="16"/>
        <v>15445</v>
      </c>
      <c r="AD130" s="3">
        <f t="shared" si="17"/>
        <v>80662</v>
      </c>
    </row>
    <row r="131" spans="1:30" x14ac:dyDescent="0.15">
      <c r="A131" s="3">
        <f>[5]守护神剑副本!A247</f>
        <v>6</v>
      </c>
      <c r="B131" s="3" t="str">
        <f t="shared" si="9"/>
        <v>300级守护神剑6波小怪</v>
      </c>
      <c r="C131" s="3">
        <f>[5]守护神剑副本!B247</f>
        <v>300</v>
      </c>
      <c r="D131" s="3">
        <f>[5]守护神剑副本!C247</f>
        <v>295</v>
      </c>
      <c r="E131" s="3" t="s">
        <v>24</v>
      </c>
      <c r="F131" s="3" t="s">
        <v>26</v>
      </c>
      <c r="G131" s="3">
        <f>[5]守护神剑副本!$A$12*W131/M131/0.6</f>
        <v>2.8415178571428572</v>
      </c>
      <c r="H131" s="3">
        <f t="shared" si="10"/>
        <v>120</v>
      </c>
      <c r="I131" s="3">
        <v>0</v>
      </c>
      <c r="J131" s="4">
        <f t="shared" si="11"/>
        <v>1</v>
      </c>
      <c r="K131" s="4">
        <v>1</v>
      </c>
      <c r="L131" s="4">
        <f t="shared" si="12"/>
        <v>2</v>
      </c>
      <c r="M131" s="3">
        <f>VLOOKUP(A131,[5]守护神剑副本!$A$22:$C$42,3,0)</f>
        <v>16</v>
      </c>
      <c r="N131" s="3">
        <v>2</v>
      </c>
      <c r="O131" s="3">
        <f>HLOOKUP(O$5,[1]非R能力!$B$8:$F$558,$C131+1,0)</f>
        <v>409002.31838159374</v>
      </c>
      <c r="P131" s="3">
        <f>HLOOKUP(P$5,[1]非R能力!$B$8:$F$558,$C131+1,0)</f>
        <v>70358.046457391116</v>
      </c>
      <c r="Q131" s="3">
        <f>HLOOKUP(Q$5,[1]非R能力!$B$8:$F$558,$C131+1,0)</f>
        <v>42521.249132691257</v>
      </c>
      <c r="R131" s="3">
        <f>HLOOKUP(R$5,[1]非R能力!$B$8:$F$558,$C131+1,0)</f>
        <v>56463.898858489709</v>
      </c>
      <c r="S131" s="3">
        <f>HLOOKUP(S$5,[1]非R能力!$B$8:$F$558,$C131+1,0)</f>
        <v>15445.657241890343</v>
      </c>
      <c r="T131" s="3">
        <f>INDEX([1]非R能力!$H$9:$H$558,D131)</f>
        <v>17241.864239573799</v>
      </c>
      <c r="U131" s="3">
        <f>IF(INDEX([1]非R能力!$FK$9:$FK$558,C131)=0,0,10)</f>
        <v>10</v>
      </c>
      <c r="V131" s="3">
        <f>IF(INDEX([1]非R能力!$FH$9:$FH$558,C131)=0,0,5000)</f>
        <v>5000</v>
      </c>
      <c r="W131" s="3">
        <f>HLOOKUP(W$5,[2]人物技能基础!$O$3:$Q$553,$C131+1,0)</f>
        <v>3.637142857142857</v>
      </c>
      <c r="X131" s="3">
        <f>HLOOKUP(X$5,[2]人物技能基础!$O$3:$Q$553,$C131+1,0)</f>
        <v>2.0186428571428574</v>
      </c>
      <c r="Y131" s="3">
        <f>HLOOKUP(Y$5,[2]人物技能基础!$O$3:$Q$553,$C131+1,0)</f>
        <v>99.964285714285708</v>
      </c>
      <c r="Z131" s="3">
        <f t="shared" si="13"/>
        <v>362281</v>
      </c>
      <c r="AA131" s="3">
        <f t="shared" si="14"/>
        <v>44256</v>
      </c>
      <c r="AB131" s="3">
        <f t="shared" si="15"/>
        <v>0</v>
      </c>
      <c r="AC131" s="3">
        <f t="shared" si="16"/>
        <v>15445</v>
      </c>
      <c r="AD131" s="3">
        <f t="shared" si="17"/>
        <v>56463</v>
      </c>
    </row>
    <row r="132" spans="1:30" x14ac:dyDescent="0.15">
      <c r="A132" s="3">
        <f>[5]守护神剑副本!A248</f>
        <v>7</v>
      </c>
      <c r="B132" s="3" t="str">
        <f t="shared" si="9"/>
        <v>300级守护神剑7波小怪</v>
      </c>
      <c r="C132" s="3">
        <f>[5]守护神剑副本!B248</f>
        <v>300</v>
      </c>
      <c r="D132" s="3">
        <f>[5]守护神剑副本!C248</f>
        <v>295</v>
      </c>
      <c r="E132" s="3" t="s">
        <v>24</v>
      </c>
      <c r="F132" s="3" t="s">
        <v>26</v>
      </c>
      <c r="G132" s="3">
        <f>[5]守护神剑副本!$A$12*W132/M132/0.6</f>
        <v>3.2474489795918369</v>
      </c>
      <c r="H132" s="3">
        <f t="shared" si="10"/>
        <v>120</v>
      </c>
      <c r="I132" s="3">
        <v>0</v>
      </c>
      <c r="J132" s="4">
        <f t="shared" si="11"/>
        <v>1</v>
      </c>
      <c r="K132" s="4">
        <v>1</v>
      </c>
      <c r="L132" s="4">
        <f t="shared" si="12"/>
        <v>2</v>
      </c>
      <c r="M132" s="3">
        <f>VLOOKUP(A132,[5]守护神剑副本!$A$22:$C$42,3,0)</f>
        <v>14</v>
      </c>
      <c r="N132" s="3">
        <v>2</v>
      </c>
      <c r="O132" s="3">
        <f>HLOOKUP(O$5,[1]非R能力!$B$8:$F$558,$C132+1,0)</f>
        <v>409002.31838159374</v>
      </c>
      <c r="P132" s="3">
        <f>HLOOKUP(P$5,[1]非R能力!$B$8:$F$558,$C132+1,0)</f>
        <v>70358.046457391116</v>
      </c>
      <c r="Q132" s="3">
        <f>HLOOKUP(Q$5,[1]非R能力!$B$8:$F$558,$C132+1,0)</f>
        <v>42521.249132691257</v>
      </c>
      <c r="R132" s="3">
        <f>HLOOKUP(R$5,[1]非R能力!$B$8:$F$558,$C132+1,0)</f>
        <v>56463.898858489709</v>
      </c>
      <c r="S132" s="3">
        <f>HLOOKUP(S$5,[1]非R能力!$B$8:$F$558,$C132+1,0)</f>
        <v>15445.657241890343</v>
      </c>
      <c r="T132" s="3">
        <f>INDEX([1]非R能力!$H$9:$H$558,D132)</f>
        <v>17241.864239573799</v>
      </c>
      <c r="U132" s="3">
        <f>IF(INDEX([1]非R能力!$FK$9:$FK$558,C132)=0,0,10)</f>
        <v>10</v>
      </c>
      <c r="V132" s="3">
        <f>IF(INDEX([1]非R能力!$FH$9:$FH$558,C132)=0,0,5000)</f>
        <v>5000</v>
      </c>
      <c r="W132" s="3">
        <f>HLOOKUP(W$5,[2]人物技能基础!$O$3:$Q$553,$C132+1,0)</f>
        <v>3.637142857142857</v>
      </c>
      <c r="X132" s="3">
        <f>HLOOKUP(X$5,[2]人物技能基础!$O$3:$Q$553,$C132+1,0)</f>
        <v>2.0186428571428574</v>
      </c>
      <c r="Y132" s="3">
        <f>HLOOKUP(Y$5,[2]人物技能基础!$O$3:$Q$553,$C132+1,0)</f>
        <v>99.964285714285708</v>
      </c>
      <c r="Z132" s="3">
        <f t="shared" si="13"/>
        <v>414035</v>
      </c>
      <c r="AA132" s="3">
        <f t="shared" si="14"/>
        <v>44261</v>
      </c>
      <c r="AB132" s="3">
        <f t="shared" si="15"/>
        <v>0</v>
      </c>
      <c r="AC132" s="3">
        <f t="shared" si="16"/>
        <v>15445</v>
      </c>
      <c r="AD132" s="3">
        <f t="shared" si="17"/>
        <v>56463</v>
      </c>
    </row>
    <row r="133" spans="1:30" x14ac:dyDescent="0.15">
      <c r="A133" s="3">
        <f>[5]守护神剑副本!A249</f>
        <v>8</v>
      </c>
      <c r="B133" s="3" t="str">
        <f t="shared" si="9"/>
        <v>300级守护神剑8波小怪</v>
      </c>
      <c r="C133" s="3">
        <f>[5]守护神剑副本!B249</f>
        <v>300</v>
      </c>
      <c r="D133" s="3">
        <f>[5]守护神剑副本!C249</f>
        <v>295</v>
      </c>
      <c r="E133" s="3" t="s">
        <v>24</v>
      </c>
      <c r="F133" s="3" t="s">
        <v>26</v>
      </c>
      <c r="G133" s="3">
        <f>[5]守护神剑副本!$A$12*W133/M133/0.6</f>
        <v>3.2474489795918369</v>
      </c>
      <c r="H133" s="3">
        <f t="shared" si="10"/>
        <v>120</v>
      </c>
      <c r="I133" s="3">
        <v>0</v>
      </c>
      <c r="J133" s="4">
        <f t="shared" si="11"/>
        <v>1</v>
      </c>
      <c r="K133" s="4">
        <v>1</v>
      </c>
      <c r="L133" s="4">
        <f t="shared" si="12"/>
        <v>2</v>
      </c>
      <c r="M133" s="3">
        <f>VLOOKUP(A133,[5]守护神剑副本!$A$22:$C$42,3,0)</f>
        <v>14</v>
      </c>
      <c r="N133" s="3">
        <v>2</v>
      </c>
      <c r="O133" s="3">
        <f>HLOOKUP(O$5,[1]非R能力!$B$8:$F$558,$C133+1,0)</f>
        <v>409002.31838159374</v>
      </c>
      <c r="P133" s="3">
        <f>HLOOKUP(P$5,[1]非R能力!$B$8:$F$558,$C133+1,0)</f>
        <v>70358.046457391116</v>
      </c>
      <c r="Q133" s="3">
        <f>HLOOKUP(Q$5,[1]非R能力!$B$8:$F$558,$C133+1,0)</f>
        <v>42521.249132691257</v>
      </c>
      <c r="R133" s="3">
        <f>HLOOKUP(R$5,[1]非R能力!$B$8:$F$558,$C133+1,0)</f>
        <v>56463.898858489709</v>
      </c>
      <c r="S133" s="3">
        <f>HLOOKUP(S$5,[1]非R能力!$B$8:$F$558,$C133+1,0)</f>
        <v>15445.657241890343</v>
      </c>
      <c r="T133" s="3">
        <f>INDEX([1]非R能力!$H$9:$H$558,D133)</f>
        <v>17241.864239573799</v>
      </c>
      <c r="U133" s="3">
        <f>IF(INDEX([1]非R能力!$FK$9:$FK$558,C133)=0,0,10)</f>
        <v>10</v>
      </c>
      <c r="V133" s="3">
        <f>IF(INDEX([1]非R能力!$FH$9:$FH$558,C133)=0,0,5000)</f>
        <v>5000</v>
      </c>
      <c r="W133" s="3">
        <f>HLOOKUP(W$5,[2]人物技能基础!$O$3:$Q$553,$C133+1,0)</f>
        <v>3.637142857142857</v>
      </c>
      <c r="X133" s="3">
        <f>HLOOKUP(X$5,[2]人物技能基础!$O$3:$Q$553,$C133+1,0)</f>
        <v>2.0186428571428574</v>
      </c>
      <c r="Y133" s="3">
        <f>HLOOKUP(Y$5,[2]人物技能基础!$O$3:$Q$553,$C133+1,0)</f>
        <v>99.964285714285708</v>
      </c>
      <c r="Z133" s="3">
        <f t="shared" si="13"/>
        <v>414035</v>
      </c>
      <c r="AA133" s="3">
        <f t="shared" si="14"/>
        <v>44261</v>
      </c>
      <c r="AB133" s="3">
        <f t="shared" si="15"/>
        <v>0</v>
      </c>
      <c r="AC133" s="3">
        <f t="shared" si="16"/>
        <v>15445</v>
      </c>
      <c r="AD133" s="3">
        <f t="shared" si="17"/>
        <v>56463</v>
      </c>
    </row>
    <row r="134" spans="1:30" x14ac:dyDescent="0.15">
      <c r="A134" s="3">
        <f>[5]守护神剑副本!A250</f>
        <v>9</v>
      </c>
      <c r="B134" s="3" t="str">
        <f t="shared" si="9"/>
        <v>300级守护神剑9波小怪</v>
      </c>
      <c r="C134" s="3">
        <f>[5]守护神剑副本!B250</f>
        <v>300</v>
      </c>
      <c r="D134" s="3">
        <f>[5]守护神剑副本!C250</f>
        <v>295</v>
      </c>
      <c r="E134" s="3" t="s">
        <v>24</v>
      </c>
      <c r="F134" s="3" t="s">
        <v>26</v>
      </c>
      <c r="G134" s="3">
        <f>[5]守护神剑副本!$A$12*W134/M134/0.6</f>
        <v>3.7886904761904767</v>
      </c>
      <c r="H134" s="3">
        <f t="shared" si="10"/>
        <v>120</v>
      </c>
      <c r="I134" s="3">
        <v>0</v>
      </c>
      <c r="J134" s="4">
        <f t="shared" si="11"/>
        <v>1</v>
      </c>
      <c r="K134" s="4">
        <v>1</v>
      </c>
      <c r="L134" s="4">
        <f t="shared" si="12"/>
        <v>2</v>
      </c>
      <c r="M134" s="3">
        <f>VLOOKUP(A134,[5]守护神剑副本!$A$22:$C$42,3,0)</f>
        <v>12</v>
      </c>
      <c r="N134" s="3">
        <v>2</v>
      </c>
      <c r="O134" s="3">
        <f>HLOOKUP(O$5,[1]非R能力!$B$8:$F$558,$C134+1,0)</f>
        <v>409002.31838159374</v>
      </c>
      <c r="P134" s="3">
        <f>HLOOKUP(P$5,[1]非R能力!$B$8:$F$558,$C134+1,0)</f>
        <v>70358.046457391116</v>
      </c>
      <c r="Q134" s="3">
        <f>HLOOKUP(Q$5,[1]非R能力!$B$8:$F$558,$C134+1,0)</f>
        <v>42521.249132691257</v>
      </c>
      <c r="R134" s="3">
        <f>HLOOKUP(R$5,[1]非R能力!$B$8:$F$558,$C134+1,0)</f>
        <v>56463.898858489709</v>
      </c>
      <c r="S134" s="3">
        <f>HLOOKUP(S$5,[1]非R能力!$B$8:$F$558,$C134+1,0)</f>
        <v>15445.657241890343</v>
      </c>
      <c r="T134" s="3">
        <f>INDEX([1]非R能力!$H$9:$H$558,D134)</f>
        <v>17241.864239573799</v>
      </c>
      <c r="U134" s="3">
        <f>IF(INDEX([1]非R能力!$FK$9:$FK$558,C134)=0,0,10)</f>
        <v>10</v>
      </c>
      <c r="V134" s="3">
        <f>IF(INDEX([1]非R能力!$FH$9:$FH$558,C134)=0,0,5000)</f>
        <v>5000</v>
      </c>
      <c r="W134" s="3">
        <f>HLOOKUP(W$5,[2]人物技能基础!$O$3:$Q$553,$C134+1,0)</f>
        <v>3.637142857142857</v>
      </c>
      <c r="X134" s="3">
        <f>HLOOKUP(X$5,[2]人物技能基础!$O$3:$Q$553,$C134+1,0)</f>
        <v>2.0186428571428574</v>
      </c>
      <c r="Y134" s="3">
        <f>HLOOKUP(Y$5,[2]人物技能基础!$O$3:$Q$553,$C134+1,0)</f>
        <v>99.964285714285708</v>
      </c>
      <c r="Z134" s="3">
        <f t="shared" si="13"/>
        <v>483041</v>
      </c>
      <c r="AA134" s="3">
        <f t="shared" si="14"/>
        <v>44267</v>
      </c>
      <c r="AB134" s="3">
        <f t="shared" si="15"/>
        <v>0</v>
      </c>
      <c r="AC134" s="3">
        <f t="shared" si="16"/>
        <v>15445</v>
      </c>
      <c r="AD134" s="3">
        <f t="shared" si="17"/>
        <v>56463</v>
      </c>
    </row>
    <row r="135" spans="1:30" x14ac:dyDescent="0.15">
      <c r="A135" s="3">
        <f>[5]守护神剑副本!A251</f>
        <v>10</v>
      </c>
      <c r="B135" s="3" t="str">
        <f t="shared" ref="B135:B198" si="18">C135&amp;"级守护神剑"&amp;A135&amp;"波"&amp;E135</f>
        <v>300级守护神剑10波boss</v>
      </c>
      <c r="C135" s="3">
        <f>[5]守护神剑副本!B251</f>
        <v>300</v>
      </c>
      <c r="D135" s="3">
        <f>[5]守护神剑副本!C251</f>
        <v>300</v>
      </c>
      <c r="E135" s="3" t="s">
        <v>93</v>
      </c>
      <c r="F135" s="3" t="s">
        <v>26</v>
      </c>
      <c r="G135" s="3">
        <f>[5]守护神剑副本!$A$12*W135/M135/0.6</f>
        <v>45.464285714285715</v>
      </c>
      <c r="H135" s="3">
        <f t="shared" ref="H135:H198" si="19">IF(E135="小怪",120,G135)</f>
        <v>45.464285714285715</v>
      </c>
      <c r="I135" s="3">
        <v>0</v>
      </c>
      <c r="J135" s="4">
        <f t="shared" ref="J135:J198" si="20">IF(E135="小怪",100%,70%)</f>
        <v>0.7</v>
      </c>
      <c r="K135" s="4">
        <v>1</v>
      </c>
      <c r="L135" s="4">
        <f t="shared" ref="L135:L198" si="21">IF(E135="小怪",200%,500%)</f>
        <v>5</v>
      </c>
      <c r="M135" s="3">
        <f>VLOOKUP(A135,[5]守护神剑副本!$A$22:$C$42,3,0)</f>
        <v>1</v>
      </c>
      <c r="N135" s="3">
        <v>2</v>
      </c>
      <c r="O135" s="3">
        <f>HLOOKUP(O$5,[1]非R能力!$B$8:$F$558,$C135+1,0)</f>
        <v>409002.31838159374</v>
      </c>
      <c r="P135" s="3">
        <f>HLOOKUP(P$5,[1]非R能力!$B$8:$F$558,$C135+1,0)</f>
        <v>70358.046457391116</v>
      </c>
      <c r="Q135" s="3">
        <f>HLOOKUP(Q$5,[1]非R能力!$B$8:$F$558,$C135+1,0)</f>
        <v>42521.249132691257</v>
      </c>
      <c r="R135" s="3">
        <f>HLOOKUP(R$5,[1]非R能力!$B$8:$F$558,$C135+1,0)</f>
        <v>56463.898858489709</v>
      </c>
      <c r="S135" s="3">
        <f>HLOOKUP(S$5,[1]非R能力!$B$8:$F$558,$C135+1,0)</f>
        <v>15445.657241890343</v>
      </c>
      <c r="T135" s="3">
        <f>INDEX([1]非R能力!$H$9:$H$558,D135)</f>
        <v>17828.778289570386</v>
      </c>
      <c r="U135" s="3">
        <f>IF(INDEX([1]非R能力!$FK$9:$FK$558,C135)=0,0,10)</f>
        <v>10</v>
      </c>
      <c r="V135" s="3">
        <f>IF(INDEX([1]非R能力!$FH$9:$FH$558,C135)=0,0,5000)</f>
        <v>5000</v>
      </c>
      <c r="W135" s="3">
        <f>HLOOKUP(W$5,[2]人物技能基础!$O$3:$Q$553,$C135+1,0)</f>
        <v>3.637142857142857</v>
      </c>
      <c r="X135" s="3">
        <f>HLOOKUP(X$5,[2]人物技能基础!$O$3:$Q$553,$C135+1,0)</f>
        <v>2.0186428571428574</v>
      </c>
      <c r="Y135" s="3">
        <f>HLOOKUP(Y$5,[2]人物技能基础!$O$3:$Q$553,$C135+1,0)</f>
        <v>99.964285714285708</v>
      </c>
      <c r="Z135" s="3">
        <f t="shared" ref="Z135:Z198" si="22">INT(((P135-AB135)*X135+(Y135+T135))*G135*J135*$D$2)</f>
        <v>4072492</v>
      </c>
      <c r="AA135" s="3">
        <f t="shared" ref="AA135:AA198" si="23">IF(H135=0,IF(U135=0,INT(Q135/5),IF(V135=0,INT(Q135/5),INT((V135/U135)/(1/N135*M135)/L135+Q135))),INT((IF(U135=0,0,V135/U135/(1/N135*M135))+O135/H135)/L135+Q135))</f>
        <v>44520</v>
      </c>
      <c r="AB135" s="3">
        <f t="shared" ref="AB135:AB198" si="24">INT(P135*I135)</f>
        <v>0</v>
      </c>
      <c r="AC135" s="3">
        <f t="shared" ref="AC135:AC198" si="25">INT(K135*S135)</f>
        <v>15445</v>
      </c>
      <c r="AD135" s="3">
        <f t="shared" ref="AD135:AD198" si="26">INT(R135/J135)</f>
        <v>80662</v>
      </c>
    </row>
    <row r="136" spans="1:30" x14ac:dyDescent="0.15">
      <c r="A136" s="3">
        <f>[5]守护神剑副本!A252</f>
        <v>11</v>
      </c>
      <c r="B136" s="3" t="str">
        <f t="shared" si="18"/>
        <v>300级守护神剑11波小怪</v>
      </c>
      <c r="C136" s="3">
        <f>[5]守护神剑副本!B252</f>
        <v>300</v>
      </c>
      <c r="D136" s="3">
        <f>[5]守护神剑副本!C252</f>
        <v>300</v>
      </c>
      <c r="E136" s="3" t="s">
        <v>24</v>
      </c>
      <c r="F136" s="3" t="s">
        <v>26</v>
      </c>
      <c r="G136" s="3">
        <f>[5]守护神剑副本!$A$12*W136/M136/0.6</f>
        <v>4.5464285714285717</v>
      </c>
      <c r="H136" s="3">
        <f t="shared" si="19"/>
        <v>120</v>
      </c>
      <c r="I136" s="3">
        <v>0</v>
      </c>
      <c r="J136" s="4">
        <f t="shared" si="20"/>
        <v>1</v>
      </c>
      <c r="K136" s="4">
        <v>1</v>
      </c>
      <c r="L136" s="4">
        <f t="shared" si="21"/>
        <v>2</v>
      </c>
      <c r="M136" s="3">
        <f>VLOOKUP(A136,[5]守护神剑副本!$A$22:$C$42,3,0)</f>
        <v>10</v>
      </c>
      <c r="N136" s="3">
        <v>2</v>
      </c>
      <c r="O136" s="3">
        <f>HLOOKUP(O$5,[1]非R能力!$B$8:$F$558,$C136+1,0)</f>
        <v>409002.31838159374</v>
      </c>
      <c r="P136" s="3">
        <f>HLOOKUP(P$5,[1]非R能力!$B$8:$F$558,$C136+1,0)</f>
        <v>70358.046457391116</v>
      </c>
      <c r="Q136" s="3">
        <f>HLOOKUP(Q$5,[1]非R能力!$B$8:$F$558,$C136+1,0)</f>
        <v>42521.249132691257</v>
      </c>
      <c r="R136" s="3">
        <f>HLOOKUP(R$5,[1]非R能力!$B$8:$F$558,$C136+1,0)</f>
        <v>56463.898858489709</v>
      </c>
      <c r="S136" s="3">
        <f>HLOOKUP(S$5,[1]非R能力!$B$8:$F$558,$C136+1,0)</f>
        <v>15445.657241890343</v>
      </c>
      <c r="T136" s="3">
        <f>INDEX([1]非R能力!$H$9:$H$558,D136)</f>
        <v>17828.778289570386</v>
      </c>
      <c r="U136" s="3">
        <f>IF(INDEX([1]非R能力!$FK$9:$FK$558,C136)=0,0,10)</f>
        <v>10</v>
      </c>
      <c r="V136" s="3">
        <f>IF(INDEX([1]非R能力!$FH$9:$FH$558,C136)=0,0,5000)</f>
        <v>5000</v>
      </c>
      <c r="W136" s="3">
        <f>HLOOKUP(W$5,[2]人物技能基础!$O$3:$Q$553,$C136+1,0)</f>
        <v>3.637142857142857</v>
      </c>
      <c r="X136" s="3">
        <f>HLOOKUP(X$5,[2]人物技能基础!$O$3:$Q$553,$C136+1,0)</f>
        <v>2.0186428571428574</v>
      </c>
      <c r="Y136" s="3">
        <f>HLOOKUP(Y$5,[2]人物技能基础!$O$3:$Q$553,$C136+1,0)</f>
        <v>99.964285714285708</v>
      </c>
      <c r="Z136" s="3">
        <f t="shared" si="22"/>
        <v>581784</v>
      </c>
      <c r="AA136" s="3">
        <f t="shared" si="23"/>
        <v>44275</v>
      </c>
      <c r="AB136" s="3">
        <f t="shared" si="24"/>
        <v>0</v>
      </c>
      <c r="AC136" s="3">
        <f t="shared" si="25"/>
        <v>15445</v>
      </c>
      <c r="AD136" s="3">
        <f t="shared" si="26"/>
        <v>56463</v>
      </c>
    </row>
    <row r="137" spans="1:30" x14ac:dyDescent="0.15">
      <c r="A137" s="3">
        <f>[5]守护神剑副本!A253</f>
        <v>12</v>
      </c>
      <c r="B137" s="3" t="str">
        <f t="shared" si="18"/>
        <v>300级守护神剑12波小怪</v>
      </c>
      <c r="C137" s="3">
        <f>[5]守护神剑副本!B253</f>
        <v>300</v>
      </c>
      <c r="D137" s="3">
        <f>[5]守护神剑副本!C253</f>
        <v>300</v>
      </c>
      <c r="E137" s="3" t="s">
        <v>24</v>
      </c>
      <c r="F137" s="3" t="s">
        <v>26</v>
      </c>
      <c r="G137" s="3">
        <f>[5]守护神剑副本!$A$12*W137/M137/0.6</f>
        <v>4.5464285714285717</v>
      </c>
      <c r="H137" s="3">
        <f t="shared" si="19"/>
        <v>120</v>
      </c>
      <c r="I137" s="3">
        <v>0</v>
      </c>
      <c r="J137" s="4">
        <f t="shared" si="20"/>
        <v>1</v>
      </c>
      <c r="K137" s="4">
        <v>1</v>
      </c>
      <c r="L137" s="4">
        <f t="shared" si="21"/>
        <v>2</v>
      </c>
      <c r="M137" s="3">
        <f>VLOOKUP(A137,[5]守护神剑副本!$A$22:$C$42,3,0)</f>
        <v>10</v>
      </c>
      <c r="N137" s="3">
        <v>2</v>
      </c>
      <c r="O137" s="3">
        <f>HLOOKUP(O$5,[1]非R能力!$B$8:$F$558,$C137+1,0)</f>
        <v>409002.31838159374</v>
      </c>
      <c r="P137" s="3">
        <f>HLOOKUP(P$5,[1]非R能力!$B$8:$F$558,$C137+1,0)</f>
        <v>70358.046457391116</v>
      </c>
      <c r="Q137" s="3">
        <f>HLOOKUP(Q$5,[1]非R能力!$B$8:$F$558,$C137+1,0)</f>
        <v>42521.249132691257</v>
      </c>
      <c r="R137" s="3">
        <f>HLOOKUP(R$5,[1]非R能力!$B$8:$F$558,$C137+1,0)</f>
        <v>56463.898858489709</v>
      </c>
      <c r="S137" s="3">
        <f>HLOOKUP(S$5,[1]非R能力!$B$8:$F$558,$C137+1,0)</f>
        <v>15445.657241890343</v>
      </c>
      <c r="T137" s="3">
        <f>INDEX([1]非R能力!$H$9:$H$558,D137)</f>
        <v>17828.778289570386</v>
      </c>
      <c r="U137" s="3">
        <f>IF(INDEX([1]非R能力!$FK$9:$FK$558,C137)=0,0,10)</f>
        <v>10</v>
      </c>
      <c r="V137" s="3">
        <f>IF(INDEX([1]非R能力!$FH$9:$FH$558,C137)=0,0,5000)</f>
        <v>5000</v>
      </c>
      <c r="W137" s="3">
        <f>HLOOKUP(W$5,[2]人物技能基础!$O$3:$Q$553,$C137+1,0)</f>
        <v>3.637142857142857</v>
      </c>
      <c r="X137" s="3">
        <f>HLOOKUP(X$5,[2]人物技能基础!$O$3:$Q$553,$C137+1,0)</f>
        <v>2.0186428571428574</v>
      </c>
      <c r="Y137" s="3">
        <f>HLOOKUP(Y$5,[2]人物技能基础!$O$3:$Q$553,$C137+1,0)</f>
        <v>99.964285714285708</v>
      </c>
      <c r="Z137" s="3">
        <f t="shared" si="22"/>
        <v>581784</v>
      </c>
      <c r="AA137" s="3">
        <f t="shared" si="23"/>
        <v>44275</v>
      </c>
      <c r="AB137" s="3">
        <f t="shared" si="24"/>
        <v>0</v>
      </c>
      <c r="AC137" s="3">
        <f t="shared" si="25"/>
        <v>15445</v>
      </c>
      <c r="AD137" s="3">
        <f t="shared" si="26"/>
        <v>56463</v>
      </c>
    </row>
    <row r="138" spans="1:30" x14ac:dyDescent="0.15">
      <c r="A138" s="3">
        <f>[5]守护神剑副本!A254</f>
        <v>13</v>
      </c>
      <c r="B138" s="3" t="str">
        <f t="shared" si="18"/>
        <v>300级守护神剑13波小怪</v>
      </c>
      <c r="C138" s="3">
        <f>[5]守护神剑副本!B254</f>
        <v>300</v>
      </c>
      <c r="D138" s="3">
        <f>[5]守护神剑副本!C254</f>
        <v>310</v>
      </c>
      <c r="E138" s="3" t="s">
        <v>24</v>
      </c>
      <c r="F138" s="3" t="s">
        <v>26</v>
      </c>
      <c r="G138" s="3">
        <f>[5]守护神剑副本!$A$12*W138/M138/0.6</f>
        <v>4.5464285714285717</v>
      </c>
      <c r="H138" s="3">
        <f t="shared" si="19"/>
        <v>120</v>
      </c>
      <c r="I138" s="3">
        <v>0</v>
      </c>
      <c r="J138" s="4">
        <f t="shared" si="20"/>
        <v>1</v>
      </c>
      <c r="K138" s="4">
        <v>1</v>
      </c>
      <c r="L138" s="4">
        <f t="shared" si="21"/>
        <v>2</v>
      </c>
      <c r="M138" s="3">
        <f>VLOOKUP(A138,[5]守护神剑副本!$A$22:$C$42,3,0)</f>
        <v>10</v>
      </c>
      <c r="N138" s="3">
        <v>2</v>
      </c>
      <c r="O138" s="3">
        <f>HLOOKUP(O$5,[1]非R能力!$B$8:$F$558,$C138+1,0)</f>
        <v>409002.31838159374</v>
      </c>
      <c r="P138" s="3">
        <f>HLOOKUP(P$5,[1]非R能力!$B$8:$F$558,$C138+1,0)</f>
        <v>70358.046457391116</v>
      </c>
      <c r="Q138" s="3">
        <f>HLOOKUP(Q$5,[1]非R能力!$B$8:$F$558,$C138+1,0)</f>
        <v>42521.249132691257</v>
      </c>
      <c r="R138" s="3">
        <f>HLOOKUP(R$5,[1]非R能力!$B$8:$F$558,$C138+1,0)</f>
        <v>56463.898858489709</v>
      </c>
      <c r="S138" s="3">
        <f>HLOOKUP(S$5,[1]非R能力!$B$8:$F$558,$C138+1,0)</f>
        <v>15445.657241890343</v>
      </c>
      <c r="T138" s="3">
        <f>INDEX([1]非R能力!$H$9:$H$558,D138)</f>
        <v>19048.452974523596</v>
      </c>
      <c r="U138" s="3">
        <f>IF(INDEX([1]非R能力!$FK$9:$FK$558,C138)=0,0,10)</f>
        <v>10</v>
      </c>
      <c r="V138" s="3">
        <f>IF(INDEX([1]非R能力!$FH$9:$FH$558,C138)=0,0,5000)</f>
        <v>5000</v>
      </c>
      <c r="W138" s="3">
        <f>HLOOKUP(W$5,[2]人物技能基础!$O$3:$Q$553,$C138+1,0)</f>
        <v>3.637142857142857</v>
      </c>
      <c r="X138" s="3">
        <f>HLOOKUP(X$5,[2]人物技能基础!$O$3:$Q$553,$C138+1,0)</f>
        <v>2.0186428571428574</v>
      </c>
      <c r="Y138" s="3">
        <f>HLOOKUP(Y$5,[2]人物技能基础!$O$3:$Q$553,$C138+1,0)</f>
        <v>99.964285714285708</v>
      </c>
      <c r="Z138" s="3">
        <f t="shared" si="22"/>
        <v>586220</v>
      </c>
      <c r="AA138" s="3">
        <f t="shared" si="23"/>
        <v>44275</v>
      </c>
      <c r="AB138" s="3">
        <f t="shared" si="24"/>
        <v>0</v>
      </c>
      <c r="AC138" s="3">
        <f t="shared" si="25"/>
        <v>15445</v>
      </c>
      <c r="AD138" s="3">
        <f t="shared" si="26"/>
        <v>56463</v>
      </c>
    </row>
    <row r="139" spans="1:30" x14ac:dyDescent="0.15">
      <c r="A139" s="3">
        <f>[5]守护神剑副本!A255</f>
        <v>14</v>
      </c>
      <c r="B139" s="3" t="str">
        <f t="shared" si="18"/>
        <v>300级守护神剑14波小怪</v>
      </c>
      <c r="C139" s="3">
        <f>[5]守护神剑副本!B255</f>
        <v>300</v>
      </c>
      <c r="D139" s="3">
        <f>[5]守护神剑副本!C255</f>
        <v>310</v>
      </c>
      <c r="E139" s="3" t="s">
        <v>24</v>
      </c>
      <c r="F139" s="3" t="s">
        <v>26</v>
      </c>
      <c r="G139" s="3">
        <f>[5]守护神剑副本!$A$12*W139/M139/0.6</f>
        <v>22.732142857142858</v>
      </c>
      <c r="H139" s="3">
        <f t="shared" si="19"/>
        <v>120</v>
      </c>
      <c r="I139" s="3">
        <v>0</v>
      </c>
      <c r="J139" s="4">
        <f t="shared" si="20"/>
        <v>1</v>
      </c>
      <c r="K139" s="4">
        <v>1</v>
      </c>
      <c r="L139" s="4">
        <f t="shared" si="21"/>
        <v>2</v>
      </c>
      <c r="M139" s="3">
        <f>VLOOKUP(A139,[5]守护神剑副本!$A$22:$C$42,3,0)</f>
        <v>2</v>
      </c>
      <c r="N139" s="3">
        <v>2</v>
      </c>
      <c r="O139" s="3">
        <f>HLOOKUP(O$5,[1]非R能力!$B$8:$F$558,$C139+1,0)</f>
        <v>409002.31838159374</v>
      </c>
      <c r="P139" s="3">
        <f>HLOOKUP(P$5,[1]非R能力!$B$8:$F$558,$C139+1,0)</f>
        <v>70358.046457391116</v>
      </c>
      <c r="Q139" s="3">
        <f>HLOOKUP(Q$5,[1]非R能力!$B$8:$F$558,$C139+1,0)</f>
        <v>42521.249132691257</v>
      </c>
      <c r="R139" s="3">
        <f>HLOOKUP(R$5,[1]非R能力!$B$8:$F$558,$C139+1,0)</f>
        <v>56463.898858489709</v>
      </c>
      <c r="S139" s="3">
        <f>HLOOKUP(S$5,[1]非R能力!$B$8:$F$558,$C139+1,0)</f>
        <v>15445.657241890343</v>
      </c>
      <c r="T139" s="3">
        <f>INDEX([1]非R能力!$H$9:$H$558,D139)</f>
        <v>19048.452974523596</v>
      </c>
      <c r="U139" s="3">
        <f>IF(INDEX([1]非R能力!$FK$9:$FK$558,C139)=0,0,10)</f>
        <v>10</v>
      </c>
      <c r="V139" s="3">
        <f>IF(INDEX([1]非R能力!$FH$9:$FH$558,C139)=0,0,5000)</f>
        <v>5000</v>
      </c>
      <c r="W139" s="3">
        <f>HLOOKUP(W$5,[2]人物技能基础!$O$3:$Q$553,$C139+1,0)</f>
        <v>3.637142857142857</v>
      </c>
      <c r="X139" s="3">
        <f>HLOOKUP(X$5,[2]人物技能基础!$O$3:$Q$553,$C139+1,0)</f>
        <v>2.0186428571428574</v>
      </c>
      <c r="Y139" s="3">
        <f>HLOOKUP(Y$5,[2]人物技能基础!$O$3:$Q$553,$C139+1,0)</f>
        <v>99.964285714285708</v>
      </c>
      <c r="Z139" s="3">
        <f t="shared" si="22"/>
        <v>2931104</v>
      </c>
      <c r="AA139" s="3">
        <f t="shared" si="23"/>
        <v>44475</v>
      </c>
      <c r="AB139" s="3">
        <f t="shared" si="24"/>
        <v>0</v>
      </c>
      <c r="AC139" s="3">
        <f t="shared" si="25"/>
        <v>15445</v>
      </c>
      <c r="AD139" s="3">
        <f t="shared" si="26"/>
        <v>56463</v>
      </c>
    </row>
    <row r="140" spans="1:30" x14ac:dyDescent="0.15">
      <c r="A140" s="3">
        <f>[5]守护神剑副本!A256</f>
        <v>15</v>
      </c>
      <c r="B140" s="3" t="str">
        <f t="shared" si="18"/>
        <v>300级守护神剑15波boss</v>
      </c>
      <c r="C140" s="3">
        <f>[5]守护神剑副本!B256</f>
        <v>300</v>
      </c>
      <c r="D140" s="3">
        <f>[5]守护神剑副本!C256</f>
        <v>310</v>
      </c>
      <c r="E140" s="3" t="s">
        <v>93</v>
      </c>
      <c r="F140" s="3" t="s">
        <v>26</v>
      </c>
      <c r="G140" s="3">
        <f>[5]守护神剑副本!$A$12*W140/M140/0.6</f>
        <v>45.464285714285715</v>
      </c>
      <c r="H140" s="3">
        <f t="shared" si="19"/>
        <v>45.464285714285715</v>
      </c>
      <c r="I140" s="3">
        <v>0</v>
      </c>
      <c r="J140" s="4">
        <f t="shared" si="20"/>
        <v>0.7</v>
      </c>
      <c r="K140" s="4">
        <v>1</v>
      </c>
      <c r="L140" s="4">
        <f t="shared" si="21"/>
        <v>5</v>
      </c>
      <c r="M140" s="3">
        <f>VLOOKUP(A140,[5]守护神剑副本!$A$22:$C$42,3,0)</f>
        <v>1</v>
      </c>
      <c r="N140" s="3">
        <v>2</v>
      </c>
      <c r="O140" s="3">
        <f>HLOOKUP(O$5,[1]非R能力!$B$8:$F$558,$C140+1,0)</f>
        <v>409002.31838159374</v>
      </c>
      <c r="P140" s="3">
        <f>HLOOKUP(P$5,[1]非R能力!$B$8:$F$558,$C140+1,0)</f>
        <v>70358.046457391116</v>
      </c>
      <c r="Q140" s="3">
        <f>HLOOKUP(Q$5,[1]非R能力!$B$8:$F$558,$C140+1,0)</f>
        <v>42521.249132691257</v>
      </c>
      <c r="R140" s="3">
        <f>HLOOKUP(R$5,[1]非R能力!$B$8:$F$558,$C140+1,0)</f>
        <v>56463.898858489709</v>
      </c>
      <c r="S140" s="3">
        <f>HLOOKUP(S$5,[1]非R能力!$B$8:$F$558,$C140+1,0)</f>
        <v>15445.657241890343</v>
      </c>
      <c r="T140" s="3">
        <f>INDEX([1]非R能力!$H$9:$H$558,D140)</f>
        <v>19048.452974523596</v>
      </c>
      <c r="U140" s="3">
        <f>IF(INDEX([1]非R能力!$FK$9:$FK$558,C140)=0,0,10)</f>
        <v>10</v>
      </c>
      <c r="V140" s="3">
        <f>IF(INDEX([1]非R能力!$FH$9:$FH$558,C140)=0,0,5000)</f>
        <v>5000</v>
      </c>
      <c r="W140" s="3">
        <f>HLOOKUP(W$5,[2]人物技能基础!$O$3:$Q$553,$C140+1,0)</f>
        <v>3.637142857142857</v>
      </c>
      <c r="X140" s="3">
        <f>HLOOKUP(X$5,[2]人物技能基础!$O$3:$Q$553,$C140+1,0)</f>
        <v>2.0186428571428574</v>
      </c>
      <c r="Y140" s="3">
        <f>HLOOKUP(Y$5,[2]人物技能基础!$O$3:$Q$553,$C140+1,0)</f>
        <v>99.964285714285708</v>
      </c>
      <c r="Z140" s="3">
        <f t="shared" si="22"/>
        <v>4103545</v>
      </c>
      <c r="AA140" s="3">
        <f t="shared" si="23"/>
        <v>44520</v>
      </c>
      <c r="AB140" s="3">
        <f t="shared" si="24"/>
        <v>0</v>
      </c>
      <c r="AC140" s="3">
        <f t="shared" si="25"/>
        <v>15445</v>
      </c>
      <c r="AD140" s="3">
        <f t="shared" si="26"/>
        <v>80662</v>
      </c>
    </row>
    <row r="141" spans="1:30" x14ac:dyDescent="0.15">
      <c r="A141" s="3">
        <f>[5]守护神剑副本!A257</f>
        <v>16</v>
      </c>
      <c r="B141" s="3" t="str">
        <f t="shared" si="18"/>
        <v>300级守护神剑16波小怪</v>
      </c>
      <c r="C141" s="3">
        <f>[5]守护神剑副本!B257</f>
        <v>300</v>
      </c>
      <c r="D141" s="3">
        <f>[5]守护神剑副本!C257</f>
        <v>320</v>
      </c>
      <c r="E141" s="3" t="s">
        <v>24</v>
      </c>
      <c r="F141" s="3" t="s">
        <v>26</v>
      </c>
      <c r="G141" s="3">
        <f>[5]守护神剑副本!$A$12*W141/M141/0.6</f>
        <v>22.732142857142858</v>
      </c>
      <c r="H141" s="3">
        <f t="shared" si="19"/>
        <v>120</v>
      </c>
      <c r="I141" s="3">
        <v>0</v>
      </c>
      <c r="J141" s="4">
        <f t="shared" si="20"/>
        <v>1</v>
      </c>
      <c r="K141" s="4">
        <v>1</v>
      </c>
      <c r="L141" s="4">
        <f t="shared" si="21"/>
        <v>2</v>
      </c>
      <c r="M141" s="3">
        <f>VLOOKUP(A141,[5]守护神剑副本!$A$22:$C$42,3,0)</f>
        <v>2</v>
      </c>
      <c r="N141" s="3">
        <v>2</v>
      </c>
      <c r="O141" s="3">
        <f>HLOOKUP(O$5,[1]非R能力!$B$8:$F$558,$C141+1,0)</f>
        <v>409002.31838159374</v>
      </c>
      <c r="P141" s="3">
        <f>HLOOKUP(P$5,[1]非R能力!$B$8:$F$558,$C141+1,0)</f>
        <v>70358.046457391116</v>
      </c>
      <c r="Q141" s="3">
        <f>HLOOKUP(Q$5,[1]非R能力!$B$8:$F$558,$C141+1,0)</f>
        <v>42521.249132691257</v>
      </c>
      <c r="R141" s="3">
        <f>HLOOKUP(R$5,[1]非R能力!$B$8:$F$558,$C141+1,0)</f>
        <v>56463.898858489709</v>
      </c>
      <c r="S141" s="3">
        <f>HLOOKUP(S$5,[1]非R能力!$B$8:$F$558,$C141+1,0)</f>
        <v>15445.657241890343</v>
      </c>
      <c r="T141" s="3">
        <f>INDEX([1]非R能力!$H$9:$H$558,D141)</f>
        <v>20331.478225367122</v>
      </c>
      <c r="U141" s="3">
        <f>IF(INDEX([1]非R能力!$FK$9:$FK$558,C141)=0,0,10)</f>
        <v>10</v>
      </c>
      <c r="V141" s="3">
        <f>IF(INDEX([1]非R能力!$FH$9:$FH$558,C141)=0,0,5000)</f>
        <v>5000</v>
      </c>
      <c r="W141" s="3">
        <f>HLOOKUP(W$5,[2]人物技能基础!$O$3:$Q$553,$C141+1,0)</f>
        <v>3.637142857142857</v>
      </c>
      <c r="X141" s="3">
        <f>HLOOKUP(X$5,[2]人物技能基础!$O$3:$Q$553,$C141+1,0)</f>
        <v>2.0186428571428574</v>
      </c>
      <c r="Y141" s="3">
        <f>HLOOKUP(Y$5,[2]人物技能基础!$O$3:$Q$553,$C141+1,0)</f>
        <v>99.964285714285708</v>
      </c>
      <c r="Z141" s="3">
        <f t="shared" si="22"/>
        <v>2954436</v>
      </c>
      <c r="AA141" s="3">
        <f t="shared" si="23"/>
        <v>44475</v>
      </c>
      <c r="AB141" s="3">
        <f t="shared" si="24"/>
        <v>0</v>
      </c>
      <c r="AC141" s="3">
        <f t="shared" si="25"/>
        <v>15445</v>
      </c>
      <c r="AD141" s="3">
        <f t="shared" si="26"/>
        <v>56463</v>
      </c>
    </row>
    <row r="142" spans="1:30" x14ac:dyDescent="0.15">
      <c r="A142" s="3">
        <f>[5]守护神剑副本!A258</f>
        <v>17</v>
      </c>
      <c r="B142" s="3" t="str">
        <f t="shared" si="18"/>
        <v>300级守护神剑17波小怪</v>
      </c>
      <c r="C142" s="3">
        <f>[5]守护神剑副本!B258</f>
        <v>300</v>
      </c>
      <c r="D142" s="3">
        <f>[5]守护神剑副本!C258</f>
        <v>320</v>
      </c>
      <c r="E142" s="3" t="s">
        <v>24</v>
      </c>
      <c r="F142" s="3" t="s">
        <v>26</v>
      </c>
      <c r="G142" s="3">
        <f>[5]守护神剑副本!$A$12*W142/M142/0.6</f>
        <v>22.732142857142858</v>
      </c>
      <c r="H142" s="3">
        <f t="shared" si="19"/>
        <v>120</v>
      </c>
      <c r="I142" s="3">
        <v>0</v>
      </c>
      <c r="J142" s="4">
        <f t="shared" si="20"/>
        <v>1</v>
      </c>
      <c r="K142" s="4">
        <v>1</v>
      </c>
      <c r="L142" s="4">
        <f t="shared" si="21"/>
        <v>2</v>
      </c>
      <c r="M142" s="3">
        <f>VLOOKUP(A142,[5]守护神剑副本!$A$22:$C$42,3,0)</f>
        <v>2</v>
      </c>
      <c r="N142" s="3">
        <v>2</v>
      </c>
      <c r="O142" s="3">
        <f>HLOOKUP(O$5,[1]非R能力!$B$8:$F$558,$C142+1,0)</f>
        <v>409002.31838159374</v>
      </c>
      <c r="P142" s="3">
        <f>HLOOKUP(P$5,[1]非R能力!$B$8:$F$558,$C142+1,0)</f>
        <v>70358.046457391116</v>
      </c>
      <c r="Q142" s="3">
        <f>HLOOKUP(Q$5,[1]非R能力!$B$8:$F$558,$C142+1,0)</f>
        <v>42521.249132691257</v>
      </c>
      <c r="R142" s="3">
        <f>HLOOKUP(R$5,[1]非R能力!$B$8:$F$558,$C142+1,0)</f>
        <v>56463.898858489709</v>
      </c>
      <c r="S142" s="3">
        <f>HLOOKUP(S$5,[1]非R能力!$B$8:$F$558,$C142+1,0)</f>
        <v>15445.657241890343</v>
      </c>
      <c r="T142" s="3">
        <f>INDEX([1]非R能力!$H$9:$H$558,D142)</f>
        <v>20331.478225367122</v>
      </c>
      <c r="U142" s="3">
        <f>IF(INDEX([1]非R能力!$FK$9:$FK$558,C142)=0,0,10)</f>
        <v>10</v>
      </c>
      <c r="V142" s="3">
        <f>IF(INDEX([1]非R能力!$FH$9:$FH$558,C142)=0,0,5000)</f>
        <v>5000</v>
      </c>
      <c r="W142" s="3">
        <f>HLOOKUP(W$5,[2]人物技能基础!$O$3:$Q$553,$C142+1,0)</f>
        <v>3.637142857142857</v>
      </c>
      <c r="X142" s="3">
        <f>HLOOKUP(X$5,[2]人物技能基础!$O$3:$Q$553,$C142+1,0)</f>
        <v>2.0186428571428574</v>
      </c>
      <c r="Y142" s="3">
        <f>HLOOKUP(Y$5,[2]人物技能基础!$O$3:$Q$553,$C142+1,0)</f>
        <v>99.964285714285708</v>
      </c>
      <c r="Z142" s="3">
        <f t="shared" si="22"/>
        <v>2954436</v>
      </c>
      <c r="AA142" s="3">
        <f t="shared" si="23"/>
        <v>44475</v>
      </c>
      <c r="AB142" s="3">
        <f t="shared" si="24"/>
        <v>0</v>
      </c>
      <c r="AC142" s="3">
        <f t="shared" si="25"/>
        <v>15445</v>
      </c>
      <c r="AD142" s="3">
        <f t="shared" si="26"/>
        <v>56463</v>
      </c>
    </row>
    <row r="143" spans="1:30" x14ac:dyDescent="0.15">
      <c r="A143" s="3">
        <f>[5]守护神剑副本!A259</f>
        <v>18</v>
      </c>
      <c r="B143" s="3" t="str">
        <f t="shared" si="18"/>
        <v>300级守护神剑18波小怪</v>
      </c>
      <c r="C143" s="3">
        <f>[5]守护神剑副本!B259</f>
        <v>300</v>
      </c>
      <c r="D143" s="3">
        <f>[5]守护神剑副本!C259</f>
        <v>320</v>
      </c>
      <c r="E143" s="3" t="s">
        <v>24</v>
      </c>
      <c r="F143" s="3" t="s">
        <v>26</v>
      </c>
      <c r="G143" s="3">
        <f>[5]守护神剑副本!$A$12*W143/M143/0.6</f>
        <v>22.732142857142858</v>
      </c>
      <c r="H143" s="3">
        <f t="shared" si="19"/>
        <v>120</v>
      </c>
      <c r="I143" s="3">
        <v>0</v>
      </c>
      <c r="J143" s="4">
        <f t="shared" si="20"/>
        <v>1</v>
      </c>
      <c r="K143" s="4">
        <v>1</v>
      </c>
      <c r="L143" s="4">
        <f t="shared" si="21"/>
        <v>2</v>
      </c>
      <c r="M143" s="3">
        <f>VLOOKUP(A143,[5]守护神剑副本!$A$22:$C$42,3,0)</f>
        <v>2</v>
      </c>
      <c r="N143" s="3">
        <v>2</v>
      </c>
      <c r="O143" s="3">
        <f>HLOOKUP(O$5,[1]非R能力!$B$8:$F$558,$C143+1,0)</f>
        <v>409002.31838159374</v>
      </c>
      <c r="P143" s="3">
        <f>HLOOKUP(P$5,[1]非R能力!$B$8:$F$558,$C143+1,0)</f>
        <v>70358.046457391116</v>
      </c>
      <c r="Q143" s="3">
        <f>HLOOKUP(Q$5,[1]非R能力!$B$8:$F$558,$C143+1,0)</f>
        <v>42521.249132691257</v>
      </c>
      <c r="R143" s="3">
        <f>HLOOKUP(R$5,[1]非R能力!$B$8:$F$558,$C143+1,0)</f>
        <v>56463.898858489709</v>
      </c>
      <c r="S143" s="3">
        <f>HLOOKUP(S$5,[1]非R能力!$B$8:$F$558,$C143+1,0)</f>
        <v>15445.657241890343</v>
      </c>
      <c r="T143" s="3">
        <f>INDEX([1]非R能力!$H$9:$H$558,D143)</f>
        <v>20331.478225367122</v>
      </c>
      <c r="U143" s="3">
        <f>IF(INDEX([1]非R能力!$FK$9:$FK$558,C143)=0,0,10)</f>
        <v>10</v>
      </c>
      <c r="V143" s="3">
        <f>IF(INDEX([1]非R能力!$FH$9:$FH$558,C143)=0,0,5000)</f>
        <v>5000</v>
      </c>
      <c r="W143" s="3">
        <f>HLOOKUP(W$5,[2]人物技能基础!$O$3:$Q$553,$C143+1,0)</f>
        <v>3.637142857142857</v>
      </c>
      <c r="X143" s="3">
        <f>HLOOKUP(X$5,[2]人物技能基础!$O$3:$Q$553,$C143+1,0)</f>
        <v>2.0186428571428574</v>
      </c>
      <c r="Y143" s="3">
        <f>HLOOKUP(Y$5,[2]人物技能基础!$O$3:$Q$553,$C143+1,0)</f>
        <v>99.964285714285708</v>
      </c>
      <c r="Z143" s="3">
        <f t="shared" si="22"/>
        <v>2954436</v>
      </c>
      <c r="AA143" s="3">
        <f t="shared" si="23"/>
        <v>44475</v>
      </c>
      <c r="AB143" s="3">
        <f t="shared" si="24"/>
        <v>0</v>
      </c>
      <c r="AC143" s="3">
        <f t="shared" si="25"/>
        <v>15445</v>
      </c>
      <c r="AD143" s="3">
        <f t="shared" si="26"/>
        <v>56463</v>
      </c>
    </row>
    <row r="144" spans="1:30" x14ac:dyDescent="0.15">
      <c r="A144" s="3">
        <f>[5]守护神剑副本!A260</f>
        <v>19</v>
      </c>
      <c r="B144" s="3" t="str">
        <f t="shared" si="18"/>
        <v>300级守护神剑19波小怪</v>
      </c>
      <c r="C144" s="3">
        <f>[5]守护神剑副本!B260</f>
        <v>300</v>
      </c>
      <c r="D144" s="3">
        <f>[5]守护神剑副本!C260</f>
        <v>320</v>
      </c>
      <c r="E144" s="3" t="s">
        <v>24</v>
      </c>
      <c r="F144" s="3" t="s">
        <v>26</v>
      </c>
      <c r="G144" s="3">
        <f>[5]守护神剑副本!$A$12*W144/M144/0.6</f>
        <v>22.732142857142858</v>
      </c>
      <c r="H144" s="3">
        <f t="shared" si="19"/>
        <v>120</v>
      </c>
      <c r="I144" s="3">
        <v>0</v>
      </c>
      <c r="J144" s="4">
        <f t="shared" si="20"/>
        <v>1</v>
      </c>
      <c r="K144" s="4">
        <v>1</v>
      </c>
      <c r="L144" s="4">
        <f t="shared" si="21"/>
        <v>2</v>
      </c>
      <c r="M144" s="3">
        <f>VLOOKUP(A144,[5]守护神剑副本!$A$22:$C$42,3,0)</f>
        <v>2</v>
      </c>
      <c r="N144" s="3">
        <v>2</v>
      </c>
      <c r="O144" s="3">
        <f>HLOOKUP(O$5,[1]非R能力!$B$8:$F$558,$C144+1,0)</f>
        <v>409002.31838159374</v>
      </c>
      <c r="P144" s="3">
        <f>HLOOKUP(P$5,[1]非R能力!$B$8:$F$558,$C144+1,0)</f>
        <v>70358.046457391116</v>
      </c>
      <c r="Q144" s="3">
        <f>HLOOKUP(Q$5,[1]非R能力!$B$8:$F$558,$C144+1,0)</f>
        <v>42521.249132691257</v>
      </c>
      <c r="R144" s="3">
        <f>HLOOKUP(R$5,[1]非R能力!$B$8:$F$558,$C144+1,0)</f>
        <v>56463.898858489709</v>
      </c>
      <c r="S144" s="3">
        <f>HLOOKUP(S$5,[1]非R能力!$B$8:$F$558,$C144+1,0)</f>
        <v>15445.657241890343</v>
      </c>
      <c r="T144" s="3">
        <f>INDEX([1]非R能力!$H$9:$H$558,D144)</f>
        <v>20331.478225367122</v>
      </c>
      <c r="U144" s="3">
        <f>IF(INDEX([1]非R能力!$FK$9:$FK$558,C144)=0,0,10)</f>
        <v>10</v>
      </c>
      <c r="V144" s="3">
        <f>IF(INDEX([1]非R能力!$FH$9:$FH$558,C144)=0,0,5000)</f>
        <v>5000</v>
      </c>
      <c r="W144" s="3">
        <f>HLOOKUP(W$5,[2]人物技能基础!$O$3:$Q$553,$C144+1,0)</f>
        <v>3.637142857142857</v>
      </c>
      <c r="X144" s="3">
        <f>HLOOKUP(X$5,[2]人物技能基础!$O$3:$Q$553,$C144+1,0)</f>
        <v>2.0186428571428574</v>
      </c>
      <c r="Y144" s="3">
        <f>HLOOKUP(Y$5,[2]人物技能基础!$O$3:$Q$553,$C144+1,0)</f>
        <v>99.964285714285708</v>
      </c>
      <c r="Z144" s="3">
        <f t="shared" si="22"/>
        <v>2954436</v>
      </c>
      <c r="AA144" s="3">
        <f t="shared" si="23"/>
        <v>44475</v>
      </c>
      <c r="AB144" s="3">
        <f t="shared" si="24"/>
        <v>0</v>
      </c>
      <c r="AC144" s="3">
        <f t="shared" si="25"/>
        <v>15445</v>
      </c>
      <c r="AD144" s="3">
        <f t="shared" si="26"/>
        <v>56463</v>
      </c>
    </row>
    <row r="145" spans="1:30" x14ac:dyDescent="0.15">
      <c r="A145" s="3">
        <f>[5]守护神剑副本!A261</f>
        <v>20</v>
      </c>
      <c r="B145" s="3" t="str">
        <f t="shared" si="18"/>
        <v>300级守护神剑20波boss</v>
      </c>
      <c r="C145" s="3">
        <f>[5]守护神剑副本!B261</f>
        <v>300</v>
      </c>
      <c r="D145" s="3">
        <f>[5]守护神剑副本!C261</f>
        <v>325</v>
      </c>
      <c r="E145" s="3" t="s">
        <v>93</v>
      </c>
      <c r="F145" s="3" t="s">
        <v>26</v>
      </c>
      <c r="G145" s="3">
        <f>[5]守护神剑副本!$A$12*W145/M145/0.6</f>
        <v>45.464285714285715</v>
      </c>
      <c r="H145" s="3">
        <f t="shared" si="19"/>
        <v>45.464285714285715</v>
      </c>
      <c r="I145" s="3">
        <v>0</v>
      </c>
      <c r="J145" s="4">
        <f t="shared" si="20"/>
        <v>0.7</v>
      </c>
      <c r="K145" s="4">
        <v>1</v>
      </c>
      <c r="L145" s="4">
        <f t="shared" si="21"/>
        <v>5</v>
      </c>
      <c r="M145" s="3">
        <f>VLOOKUP(A145,[5]守护神剑副本!$A$22:$C$42,3,0)</f>
        <v>1</v>
      </c>
      <c r="N145" s="3">
        <v>2</v>
      </c>
      <c r="O145" s="3">
        <f>HLOOKUP(O$5,[1]非R能力!$B$8:$F$558,$C145+1,0)</f>
        <v>409002.31838159374</v>
      </c>
      <c r="P145" s="3">
        <f>HLOOKUP(P$5,[1]非R能力!$B$8:$F$558,$C145+1,0)</f>
        <v>70358.046457391116</v>
      </c>
      <c r="Q145" s="3">
        <f>HLOOKUP(Q$5,[1]非R能力!$B$8:$F$558,$C145+1,0)</f>
        <v>42521.249132691257</v>
      </c>
      <c r="R145" s="3">
        <f>HLOOKUP(R$5,[1]非R能力!$B$8:$F$558,$C145+1,0)</f>
        <v>56463.898858489709</v>
      </c>
      <c r="S145" s="3">
        <f>HLOOKUP(S$5,[1]非R能力!$B$8:$F$558,$C145+1,0)</f>
        <v>15445.657241890343</v>
      </c>
      <c r="T145" s="3">
        <f>INDEX([1]非R能力!$H$9:$H$558,D145)</f>
        <v>20997.594889119599</v>
      </c>
      <c r="U145" s="3">
        <f>IF(INDEX([1]非R能力!$FK$9:$FK$558,C145)=0,0,10)</f>
        <v>10</v>
      </c>
      <c r="V145" s="3">
        <f>IF(INDEX([1]非R能力!$FH$9:$FH$558,C145)=0,0,5000)</f>
        <v>5000</v>
      </c>
      <c r="W145" s="3">
        <f>HLOOKUP(W$5,[2]人物技能基础!$O$3:$Q$553,$C145+1,0)</f>
        <v>3.637142857142857</v>
      </c>
      <c r="X145" s="3">
        <f>HLOOKUP(X$5,[2]人物技能基础!$O$3:$Q$553,$C145+1,0)</f>
        <v>2.0186428571428574</v>
      </c>
      <c r="Y145" s="3">
        <f>HLOOKUP(Y$5,[2]人物技能基础!$O$3:$Q$553,$C145+1,0)</f>
        <v>99.964285714285708</v>
      </c>
      <c r="Z145" s="3">
        <f t="shared" si="22"/>
        <v>4153170</v>
      </c>
      <c r="AA145" s="3">
        <f t="shared" si="23"/>
        <v>44520</v>
      </c>
      <c r="AB145" s="3">
        <f t="shared" si="24"/>
        <v>0</v>
      </c>
      <c r="AC145" s="3">
        <f t="shared" si="25"/>
        <v>15445</v>
      </c>
      <c r="AD145" s="3">
        <f t="shared" si="26"/>
        <v>80662</v>
      </c>
    </row>
    <row r="146" spans="1:30" x14ac:dyDescent="0.15">
      <c r="A146" s="3">
        <f>[5]守护神剑副本!A262</f>
        <v>1</v>
      </c>
      <c r="B146" s="3" t="str">
        <f t="shared" si="18"/>
        <v>325级守护神剑1波小怪</v>
      </c>
      <c r="C146" s="3">
        <f>[5]守护神剑副本!B262</f>
        <v>325</v>
      </c>
      <c r="D146" s="3">
        <f>[5]守护神剑副本!C262</f>
        <v>320</v>
      </c>
      <c r="E146" s="3" t="s">
        <v>24</v>
      </c>
      <c r="F146" s="3" t="s">
        <v>26</v>
      </c>
      <c r="G146" s="3">
        <f>[5]守护神剑副本!$A$12*W146/M146/0.6</f>
        <v>2.2732142857142859</v>
      </c>
      <c r="H146" s="3">
        <f t="shared" si="19"/>
        <v>120</v>
      </c>
      <c r="I146" s="3">
        <v>0</v>
      </c>
      <c r="J146" s="4">
        <f t="shared" si="20"/>
        <v>1</v>
      </c>
      <c r="K146" s="4">
        <v>1</v>
      </c>
      <c r="L146" s="4">
        <f t="shared" si="21"/>
        <v>2</v>
      </c>
      <c r="M146" s="3">
        <f>VLOOKUP(A146,[5]守护神剑副本!$A$22:$C$42,3,0)</f>
        <v>20</v>
      </c>
      <c r="N146" s="3">
        <v>2</v>
      </c>
      <c r="O146" s="3">
        <f>HLOOKUP(O$5,[1]非R能力!$B$8:$F$558,$C146+1,0)</f>
        <v>623773.64449385752</v>
      </c>
      <c r="P146" s="3">
        <f>HLOOKUP(P$5,[1]非R能力!$B$8:$F$558,$C146+1,0)</f>
        <v>97671.388917952921</v>
      </c>
      <c r="Q146" s="3">
        <f>HLOOKUP(Q$5,[1]非R能力!$B$8:$F$558,$C146+1,0)</f>
        <v>56956.21542369877</v>
      </c>
      <c r="R146" s="3">
        <f>HLOOKUP(R$5,[1]非R能力!$B$8:$F$558,$C146+1,0)</f>
        <v>61820.457070596145</v>
      </c>
      <c r="S146" s="3">
        <f>HLOOKUP(S$5,[1]非R能力!$B$8:$F$558,$C146+1,0)</f>
        <v>21333.564636601419</v>
      </c>
      <c r="T146" s="3">
        <f>INDEX([1]非R能力!$H$9:$H$558,D146)</f>
        <v>20331.478225367122</v>
      </c>
      <c r="U146" s="3">
        <f>IF(INDEX([1]非R能力!$FK$9:$FK$558,C146)=0,0,10)</f>
        <v>10</v>
      </c>
      <c r="V146" s="3">
        <f>IF(INDEX([1]非R能力!$FH$9:$FH$558,C146)=0,0,5000)</f>
        <v>5000</v>
      </c>
      <c r="W146" s="3">
        <f>HLOOKUP(W$5,[2]人物技能基础!$O$3:$Q$553,$C146+1,0)</f>
        <v>3.637142857142857</v>
      </c>
      <c r="X146" s="3">
        <f>HLOOKUP(X$5,[2]人物技能基础!$O$3:$Q$553,$C146+1,0)</f>
        <v>2.0186428571428574</v>
      </c>
      <c r="Y146" s="3">
        <f>HLOOKUP(Y$5,[2]人物技能基础!$O$3:$Q$553,$C146+1,0)</f>
        <v>99.964285714285708</v>
      </c>
      <c r="Z146" s="3">
        <f t="shared" si="22"/>
        <v>395712</v>
      </c>
      <c r="AA146" s="3">
        <f t="shared" si="23"/>
        <v>59580</v>
      </c>
      <c r="AB146" s="3">
        <f t="shared" si="24"/>
        <v>0</v>
      </c>
      <c r="AC146" s="3">
        <f t="shared" si="25"/>
        <v>21333</v>
      </c>
      <c r="AD146" s="3">
        <f t="shared" si="26"/>
        <v>61820</v>
      </c>
    </row>
    <row r="147" spans="1:30" x14ac:dyDescent="0.15">
      <c r="A147" s="3">
        <f>[5]守护神剑副本!A263</f>
        <v>2</v>
      </c>
      <c r="B147" s="3" t="str">
        <f t="shared" si="18"/>
        <v>325级守护神剑2波小怪</v>
      </c>
      <c r="C147" s="3">
        <f>[5]守护神剑副本!B263</f>
        <v>325</v>
      </c>
      <c r="D147" s="3">
        <f>[5]守护神剑副本!C263</f>
        <v>320</v>
      </c>
      <c r="E147" s="3" t="s">
        <v>24</v>
      </c>
      <c r="F147" s="3" t="s">
        <v>26</v>
      </c>
      <c r="G147" s="3">
        <f>[5]守护神剑副本!$A$12*W147/M147/0.6</f>
        <v>2.2732142857142859</v>
      </c>
      <c r="H147" s="3">
        <f t="shared" si="19"/>
        <v>120</v>
      </c>
      <c r="I147" s="3">
        <v>0</v>
      </c>
      <c r="J147" s="4">
        <f t="shared" si="20"/>
        <v>1</v>
      </c>
      <c r="K147" s="4">
        <v>1</v>
      </c>
      <c r="L147" s="4">
        <f t="shared" si="21"/>
        <v>2</v>
      </c>
      <c r="M147" s="3">
        <f>VLOOKUP(A147,[5]守护神剑副本!$A$22:$C$42,3,0)</f>
        <v>20</v>
      </c>
      <c r="N147" s="3">
        <v>2</v>
      </c>
      <c r="O147" s="3">
        <f>HLOOKUP(O$5,[1]非R能力!$B$8:$F$558,$C147+1,0)</f>
        <v>623773.64449385752</v>
      </c>
      <c r="P147" s="3">
        <f>HLOOKUP(P$5,[1]非R能力!$B$8:$F$558,$C147+1,0)</f>
        <v>97671.388917952921</v>
      </c>
      <c r="Q147" s="3">
        <f>HLOOKUP(Q$5,[1]非R能力!$B$8:$F$558,$C147+1,0)</f>
        <v>56956.21542369877</v>
      </c>
      <c r="R147" s="3">
        <f>HLOOKUP(R$5,[1]非R能力!$B$8:$F$558,$C147+1,0)</f>
        <v>61820.457070596145</v>
      </c>
      <c r="S147" s="3">
        <f>HLOOKUP(S$5,[1]非R能力!$B$8:$F$558,$C147+1,0)</f>
        <v>21333.564636601419</v>
      </c>
      <c r="T147" s="3">
        <f>INDEX([1]非R能力!$H$9:$H$558,D147)</f>
        <v>20331.478225367122</v>
      </c>
      <c r="U147" s="3">
        <f>IF(INDEX([1]非R能力!$FK$9:$FK$558,C147)=0,0,10)</f>
        <v>10</v>
      </c>
      <c r="V147" s="3">
        <f>IF(INDEX([1]非R能力!$FH$9:$FH$558,C147)=0,0,5000)</f>
        <v>5000</v>
      </c>
      <c r="W147" s="3">
        <f>HLOOKUP(W$5,[2]人物技能基础!$O$3:$Q$553,$C147+1,0)</f>
        <v>3.637142857142857</v>
      </c>
      <c r="X147" s="3">
        <f>HLOOKUP(X$5,[2]人物技能基础!$O$3:$Q$553,$C147+1,0)</f>
        <v>2.0186428571428574</v>
      </c>
      <c r="Y147" s="3">
        <f>HLOOKUP(Y$5,[2]人物技能基础!$O$3:$Q$553,$C147+1,0)</f>
        <v>99.964285714285708</v>
      </c>
      <c r="Z147" s="3">
        <f t="shared" si="22"/>
        <v>395712</v>
      </c>
      <c r="AA147" s="3">
        <f t="shared" si="23"/>
        <v>59580</v>
      </c>
      <c r="AB147" s="3">
        <f t="shared" si="24"/>
        <v>0</v>
      </c>
      <c r="AC147" s="3">
        <f t="shared" si="25"/>
        <v>21333</v>
      </c>
      <c r="AD147" s="3">
        <f t="shared" si="26"/>
        <v>61820</v>
      </c>
    </row>
    <row r="148" spans="1:30" x14ac:dyDescent="0.15">
      <c r="A148" s="3">
        <f>[5]守护神剑副本!A264</f>
        <v>3</v>
      </c>
      <c r="B148" s="3" t="str">
        <f t="shared" si="18"/>
        <v>325级守护神剑3波小怪</v>
      </c>
      <c r="C148" s="3">
        <f>[5]守护神剑副本!B264</f>
        <v>325</v>
      </c>
      <c r="D148" s="3">
        <f>[5]守护神剑副本!C264</f>
        <v>320</v>
      </c>
      <c r="E148" s="3" t="s">
        <v>24</v>
      </c>
      <c r="F148" s="3" t="s">
        <v>26</v>
      </c>
      <c r="G148" s="3">
        <f>[5]守护神剑副本!$A$12*W148/M148/0.6</f>
        <v>2.5257936507936507</v>
      </c>
      <c r="H148" s="3">
        <f t="shared" si="19"/>
        <v>120</v>
      </c>
      <c r="I148" s="3">
        <v>0</v>
      </c>
      <c r="J148" s="4">
        <f t="shared" si="20"/>
        <v>1</v>
      </c>
      <c r="K148" s="4">
        <v>1</v>
      </c>
      <c r="L148" s="4">
        <f t="shared" si="21"/>
        <v>2</v>
      </c>
      <c r="M148" s="3">
        <f>VLOOKUP(A148,[5]守护神剑副本!$A$22:$C$42,3,0)</f>
        <v>18</v>
      </c>
      <c r="N148" s="3">
        <v>2</v>
      </c>
      <c r="O148" s="3">
        <f>HLOOKUP(O$5,[1]非R能力!$B$8:$F$558,$C148+1,0)</f>
        <v>623773.64449385752</v>
      </c>
      <c r="P148" s="3">
        <f>HLOOKUP(P$5,[1]非R能力!$B$8:$F$558,$C148+1,0)</f>
        <v>97671.388917952921</v>
      </c>
      <c r="Q148" s="3">
        <f>HLOOKUP(Q$5,[1]非R能力!$B$8:$F$558,$C148+1,0)</f>
        <v>56956.21542369877</v>
      </c>
      <c r="R148" s="3">
        <f>HLOOKUP(R$5,[1]非R能力!$B$8:$F$558,$C148+1,0)</f>
        <v>61820.457070596145</v>
      </c>
      <c r="S148" s="3">
        <f>HLOOKUP(S$5,[1]非R能力!$B$8:$F$558,$C148+1,0)</f>
        <v>21333.564636601419</v>
      </c>
      <c r="T148" s="3">
        <f>INDEX([1]非R能力!$H$9:$H$558,D148)</f>
        <v>20331.478225367122</v>
      </c>
      <c r="U148" s="3">
        <f>IF(INDEX([1]非R能力!$FK$9:$FK$558,C148)=0,0,10)</f>
        <v>10</v>
      </c>
      <c r="V148" s="3">
        <f>IF(INDEX([1]非R能力!$FH$9:$FH$558,C148)=0,0,5000)</f>
        <v>5000</v>
      </c>
      <c r="W148" s="3">
        <f>HLOOKUP(W$5,[2]人物技能基础!$O$3:$Q$553,$C148+1,0)</f>
        <v>3.637142857142857</v>
      </c>
      <c r="X148" s="3">
        <f>HLOOKUP(X$5,[2]人物技能基础!$O$3:$Q$553,$C148+1,0)</f>
        <v>2.0186428571428574</v>
      </c>
      <c r="Y148" s="3">
        <f>HLOOKUP(Y$5,[2]人物技能基础!$O$3:$Q$553,$C148+1,0)</f>
        <v>99.964285714285708</v>
      </c>
      <c r="Z148" s="3">
        <f t="shared" si="22"/>
        <v>439680</v>
      </c>
      <c r="AA148" s="3">
        <f t="shared" si="23"/>
        <v>59583</v>
      </c>
      <c r="AB148" s="3">
        <f t="shared" si="24"/>
        <v>0</v>
      </c>
      <c r="AC148" s="3">
        <f t="shared" si="25"/>
        <v>21333</v>
      </c>
      <c r="AD148" s="3">
        <f t="shared" si="26"/>
        <v>61820</v>
      </c>
    </row>
    <row r="149" spans="1:30" x14ac:dyDescent="0.15">
      <c r="A149" s="3">
        <f>[5]守护神剑副本!A265</f>
        <v>4</v>
      </c>
      <c r="B149" s="3" t="str">
        <f t="shared" si="18"/>
        <v>325级守护神剑4波小怪</v>
      </c>
      <c r="C149" s="3">
        <f>[5]守护神剑副本!B265</f>
        <v>325</v>
      </c>
      <c r="D149" s="3">
        <f>[5]守护神剑副本!C265</f>
        <v>320</v>
      </c>
      <c r="E149" s="3" t="s">
        <v>24</v>
      </c>
      <c r="F149" s="3" t="s">
        <v>26</v>
      </c>
      <c r="G149" s="3">
        <f>[5]守护神剑副本!$A$12*W149/M149/0.6</f>
        <v>2.5257936507936507</v>
      </c>
      <c r="H149" s="3">
        <f t="shared" si="19"/>
        <v>120</v>
      </c>
      <c r="I149" s="3">
        <v>0</v>
      </c>
      <c r="J149" s="4">
        <f t="shared" si="20"/>
        <v>1</v>
      </c>
      <c r="K149" s="4">
        <v>1</v>
      </c>
      <c r="L149" s="4">
        <f t="shared" si="21"/>
        <v>2</v>
      </c>
      <c r="M149" s="3">
        <f>VLOOKUP(A149,[5]守护神剑副本!$A$22:$C$42,3,0)</f>
        <v>18</v>
      </c>
      <c r="N149" s="3">
        <v>2</v>
      </c>
      <c r="O149" s="3">
        <f>HLOOKUP(O$5,[1]非R能力!$B$8:$F$558,$C149+1,0)</f>
        <v>623773.64449385752</v>
      </c>
      <c r="P149" s="3">
        <f>HLOOKUP(P$5,[1]非R能力!$B$8:$F$558,$C149+1,0)</f>
        <v>97671.388917952921</v>
      </c>
      <c r="Q149" s="3">
        <f>HLOOKUP(Q$5,[1]非R能力!$B$8:$F$558,$C149+1,0)</f>
        <v>56956.21542369877</v>
      </c>
      <c r="R149" s="3">
        <f>HLOOKUP(R$5,[1]非R能力!$B$8:$F$558,$C149+1,0)</f>
        <v>61820.457070596145</v>
      </c>
      <c r="S149" s="3">
        <f>HLOOKUP(S$5,[1]非R能力!$B$8:$F$558,$C149+1,0)</f>
        <v>21333.564636601419</v>
      </c>
      <c r="T149" s="3">
        <f>INDEX([1]非R能力!$H$9:$H$558,D149)</f>
        <v>20331.478225367122</v>
      </c>
      <c r="U149" s="3">
        <f>IF(INDEX([1]非R能力!$FK$9:$FK$558,C149)=0,0,10)</f>
        <v>10</v>
      </c>
      <c r="V149" s="3">
        <f>IF(INDEX([1]非R能力!$FH$9:$FH$558,C149)=0,0,5000)</f>
        <v>5000</v>
      </c>
      <c r="W149" s="3">
        <f>HLOOKUP(W$5,[2]人物技能基础!$O$3:$Q$553,$C149+1,0)</f>
        <v>3.637142857142857</v>
      </c>
      <c r="X149" s="3">
        <f>HLOOKUP(X$5,[2]人物技能基础!$O$3:$Q$553,$C149+1,0)</f>
        <v>2.0186428571428574</v>
      </c>
      <c r="Y149" s="3">
        <f>HLOOKUP(Y$5,[2]人物技能基础!$O$3:$Q$553,$C149+1,0)</f>
        <v>99.964285714285708</v>
      </c>
      <c r="Z149" s="3">
        <f t="shared" si="22"/>
        <v>439680</v>
      </c>
      <c r="AA149" s="3">
        <f t="shared" si="23"/>
        <v>59583</v>
      </c>
      <c r="AB149" s="3">
        <f t="shared" si="24"/>
        <v>0</v>
      </c>
      <c r="AC149" s="3">
        <f t="shared" si="25"/>
        <v>21333</v>
      </c>
      <c r="AD149" s="3">
        <f t="shared" si="26"/>
        <v>61820</v>
      </c>
    </row>
    <row r="150" spans="1:30" x14ac:dyDescent="0.15">
      <c r="A150" s="3">
        <f>[5]守护神剑副本!A266</f>
        <v>5</v>
      </c>
      <c r="B150" s="3" t="str">
        <f t="shared" si="18"/>
        <v>325级守护神剑5波boss</v>
      </c>
      <c r="C150" s="3">
        <f>[5]守护神剑副本!B266</f>
        <v>325</v>
      </c>
      <c r="D150" s="3">
        <f>[5]守护神剑副本!C266</f>
        <v>320</v>
      </c>
      <c r="E150" s="3" t="s">
        <v>93</v>
      </c>
      <c r="F150" s="3" t="s">
        <v>26</v>
      </c>
      <c r="G150" s="3">
        <f>[5]守护神剑副本!$A$12*W150/M150/0.6</f>
        <v>45.464285714285715</v>
      </c>
      <c r="H150" s="3">
        <f t="shared" si="19"/>
        <v>45.464285714285715</v>
      </c>
      <c r="I150" s="3">
        <v>0</v>
      </c>
      <c r="J150" s="4">
        <f t="shared" si="20"/>
        <v>0.7</v>
      </c>
      <c r="K150" s="4">
        <v>1</v>
      </c>
      <c r="L150" s="4">
        <f t="shared" si="21"/>
        <v>5</v>
      </c>
      <c r="M150" s="3">
        <f>VLOOKUP(A150,[5]守护神剑副本!$A$22:$C$42,3,0)</f>
        <v>1</v>
      </c>
      <c r="N150" s="3">
        <v>2</v>
      </c>
      <c r="O150" s="3">
        <f>HLOOKUP(O$5,[1]非R能力!$B$8:$F$558,$C150+1,0)</f>
        <v>623773.64449385752</v>
      </c>
      <c r="P150" s="3">
        <f>HLOOKUP(P$5,[1]非R能力!$B$8:$F$558,$C150+1,0)</f>
        <v>97671.388917952921</v>
      </c>
      <c r="Q150" s="3">
        <f>HLOOKUP(Q$5,[1]非R能力!$B$8:$F$558,$C150+1,0)</f>
        <v>56956.21542369877</v>
      </c>
      <c r="R150" s="3">
        <f>HLOOKUP(R$5,[1]非R能力!$B$8:$F$558,$C150+1,0)</f>
        <v>61820.457070596145</v>
      </c>
      <c r="S150" s="3">
        <f>HLOOKUP(S$5,[1]非R能力!$B$8:$F$558,$C150+1,0)</f>
        <v>21333.564636601419</v>
      </c>
      <c r="T150" s="3">
        <f>INDEX([1]非R能力!$H$9:$H$558,D150)</f>
        <v>20331.478225367122</v>
      </c>
      <c r="U150" s="3">
        <f>IF(INDEX([1]非R能力!$FK$9:$FK$558,C150)=0,0,10)</f>
        <v>10</v>
      </c>
      <c r="V150" s="3">
        <f>IF(INDEX([1]非R能力!$FH$9:$FH$558,C150)=0,0,5000)</f>
        <v>5000</v>
      </c>
      <c r="W150" s="3">
        <f>HLOOKUP(W$5,[2]人物技能基础!$O$3:$Q$553,$C150+1,0)</f>
        <v>3.637142857142857</v>
      </c>
      <c r="X150" s="3">
        <f>HLOOKUP(X$5,[2]人物技能基础!$O$3:$Q$553,$C150+1,0)</f>
        <v>2.0186428571428574</v>
      </c>
      <c r="Y150" s="3">
        <f>HLOOKUP(Y$5,[2]人物技能基础!$O$3:$Q$553,$C150+1,0)</f>
        <v>99.964285714285708</v>
      </c>
      <c r="Z150" s="3">
        <f t="shared" si="22"/>
        <v>5539971</v>
      </c>
      <c r="AA150" s="3">
        <f t="shared" si="23"/>
        <v>59900</v>
      </c>
      <c r="AB150" s="3">
        <f t="shared" si="24"/>
        <v>0</v>
      </c>
      <c r="AC150" s="3">
        <f t="shared" si="25"/>
        <v>21333</v>
      </c>
      <c r="AD150" s="3">
        <f t="shared" si="26"/>
        <v>88314</v>
      </c>
    </row>
    <row r="151" spans="1:30" x14ac:dyDescent="0.15">
      <c r="A151" s="3">
        <f>[5]守护神剑副本!A267</f>
        <v>6</v>
      </c>
      <c r="B151" s="3" t="str">
        <f t="shared" si="18"/>
        <v>325级守护神剑6波小怪</v>
      </c>
      <c r="C151" s="3">
        <f>[5]守护神剑副本!B267</f>
        <v>325</v>
      </c>
      <c r="D151" s="3">
        <f>[5]守护神剑副本!C267</f>
        <v>320</v>
      </c>
      <c r="E151" s="3" t="s">
        <v>24</v>
      </c>
      <c r="F151" s="3" t="s">
        <v>26</v>
      </c>
      <c r="G151" s="3">
        <f>[5]守护神剑副本!$A$12*W151/M151/0.6</f>
        <v>2.8415178571428572</v>
      </c>
      <c r="H151" s="3">
        <f t="shared" si="19"/>
        <v>120</v>
      </c>
      <c r="I151" s="3">
        <v>0</v>
      </c>
      <c r="J151" s="4">
        <f t="shared" si="20"/>
        <v>1</v>
      </c>
      <c r="K151" s="4">
        <v>1</v>
      </c>
      <c r="L151" s="4">
        <f t="shared" si="21"/>
        <v>2</v>
      </c>
      <c r="M151" s="3">
        <f>VLOOKUP(A151,[5]守护神剑副本!$A$22:$C$42,3,0)</f>
        <v>16</v>
      </c>
      <c r="N151" s="3">
        <v>2</v>
      </c>
      <c r="O151" s="3">
        <f>HLOOKUP(O$5,[1]非R能力!$B$8:$F$558,$C151+1,0)</f>
        <v>623773.64449385752</v>
      </c>
      <c r="P151" s="3">
        <f>HLOOKUP(P$5,[1]非R能力!$B$8:$F$558,$C151+1,0)</f>
        <v>97671.388917952921</v>
      </c>
      <c r="Q151" s="3">
        <f>HLOOKUP(Q$5,[1]非R能力!$B$8:$F$558,$C151+1,0)</f>
        <v>56956.21542369877</v>
      </c>
      <c r="R151" s="3">
        <f>HLOOKUP(R$5,[1]非R能力!$B$8:$F$558,$C151+1,0)</f>
        <v>61820.457070596145</v>
      </c>
      <c r="S151" s="3">
        <f>HLOOKUP(S$5,[1]非R能力!$B$8:$F$558,$C151+1,0)</f>
        <v>21333.564636601419</v>
      </c>
      <c r="T151" s="3">
        <f>INDEX([1]非R能力!$H$9:$H$558,D151)</f>
        <v>20331.478225367122</v>
      </c>
      <c r="U151" s="3">
        <f>IF(INDEX([1]非R能力!$FK$9:$FK$558,C151)=0,0,10)</f>
        <v>10</v>
      </c>
      <c r="V151" s="3">
        <f>IF(INDEX([1]非R能力!$FH$9:$FH$558,C151)=0,0,5000)</f>
        <v>5000</v>
      </c>
      <c r="W151" s="3">
        <f>HLOOKUP(W$5,[2]人物技能基础!$O$3:$Q$553,$C151+1,0)</f>
        <v>3.637142857142857</v>
      </c>
      <c r="X151" s="3">
        <f>HLOOKUP(X$5,[2]人物技能基础!$O$3:$Q$553,$C151+1,0)</f>
        <v>2.0186428571428574</v>
      </c>
      <c r="Y151" s="3">
        <f>HLOOKUP(Y$5,[2]人物技能基础!$O$3:$Q$553,$C151+1,0)</f>
        <v>99.964285714285708</v>
      </c>
      <c r="Z151" s="3">
        <f t="shared" si="22"/>
        <v>494640</v>
      </c>
      <c r="AA151" s="3">
        <f t="shared" si="23"/>
        <v>59586</v>
      </c>
      <c r="AB151" s="3">
        <f t="shared" si="24"/>
        <v>0</v>
      </c>
      <c r="AC151" s="3">
        <f t="shared" si="25"/>
        <v>21333</v>
      </c>
      <c r="AD151" s="3">
        <f t="shared" si="26"/>
        <v>61820</v>
      </c>
    </row>
    <row r="152" spans="1:30" x14ac:dyDescent="0.15">
      <c r="A152" s="3">
        <f>[5]守护神剑副本!A268</f>
        <v>7</v>
      </c>
      <c r="B152" s="3" t="str">
        <f t="shared" si="18"/>
        <v>325级守护神剑7波小怪</v>
      </c>
      <c r="C152" s="3">
        <f>[5]守护神剑副本!B268</f>
        <v>325</v>
      </c>
      <c r="D152" s="3">
        <f>[5]守护神剑副本!C268</f>
        <v>320</v>
      </c>
      <c r="E152" s="3" t="s">
        <v>24</v>
      </c>
      <c r="F152" s="3" t="s">
        <v>26</v>
      </c>
      <c r="G152" s="3">
        <f>[5]守护神剑副本!$A$12*W152/M152/0.6</f>
        <v>3.2474489795918369</v>
      </c>
      <c r="H152" s="3">
        <f t="shared" si="19"/>
        <v>120</v>
      </c>
      <c r="I152" s="3">
        <v>0</v>
      </c>
      <c r="J152" s="4">
        <f t="shared" si="20"/>
        <v>1</v>
      </c>
      <c r="K152" s="4">
        <v>1</v>
      </c>
      <c r="L152" s="4">
        <f t="shared" si="21"/>
        <v>2</v>
      </c>
      <c r="M152" s="3">
        <f>VLOOKUP(A152,[5]守护神剑副本!$A$22:$C$42,3,0)</f>
        <v>14</v>
      </c>
      <c r="N152" s="3">
        <v>2</v>
      </c>
      <c r="O152" s="3">
        <f>HLOOKUP(O$5,[1]非R能力!$B$8:$F$558,$C152+1,0)</f>
        <v>623773.64449385752</v>
      </c>
      <c r="P152" s="3">
        <f>HLOOKUP(P$5,[1]非R能力!$B$8:$F$558,$C152+1,0)</f>
        <v>97671.388917952921</v>
      </c>
      <c r="Q152" s="3">
        <f>HLOOKUP(Q$5,[1]非R能力!$B$8:$F$558,$C152+1,0)</f>
        <v>56956.21542369877</v>
      </c>
      <c r="R152" s="3">
        <f>HLOOKUP(R$5,[1]非R能力!$B$8:$F$558,$C152+1,0)</f>
        <v>61820.457070596145</v>
      </c>
      <c r="S152" s="3">
        <f>HLOOKUP(S$5,[1]非R能力!$B$8:$F$558,$C152+1,0)</f>
        <v>21333.564636601419</v>
      </c>
      <c r="T152" s="3">
        <f>INDEX([1]非R能力!$H$9:$H$558,D152)</f>
        <v>20331.478225367122</v>
      </c>
      <c r="U152" s="3">
        <f>IF(INDEX([1]非R能力!$FK$9:$FK$558,C152)=0,0,10)</f>
        <v>10</v>
      </c>
      <c r="V152" s="3">
        <f>IF(INDEX([1]非R能力!$FH$9:$FH$558,C152)=0,0,5000)</f>
        <v>5000</v>
      </c>
      <c r="W152" s="3">
        <f>HLOOKUP(W$5,[2]人物技能基础!$O$3:$Q$553,$C152+1,0)</f>
        <v>3.637142857142857</v>
      </c>
      <c r="X152" s="3">
        <f>HLOOKUP(X$5,[2]人物技能基础!$O$3:$Q$553,$C152+1,0)</f>
        <v>2.0186428571428574</v>
      </c>
      <c r="Y152" s="3">
        <f>HLOOKUP(Y$5,[2]人物技能基础!$O$3:$Q$553,$C152+1,0)</f>
        <v>99.964285714285708</v>
      </c>
      <c r="Z152" s="3">
        <f t="shared" si="22"/>
        <v>565303</v>
      </c>
      <c r="AA152" s="3">
        <f t="shared" si="23"/>
        <v>59590</v>
      </c>
      <c r="AB152" s="3">
        <f t="shared" si="24"/>
        <v>0</v>
      </c>
      <c r="AC152" s="3">
        <f t="shared" si="25"/>
        <v>21333</v>
      </c>
      <c r="AD152" s="3">
        <f t="shared" si="26"/>
        <v>61820</v>
      </c>
    </row>
    <row r="153" spans="1:30" x14ac:dyDescent="0.15">
      <c r="A153" s="3">
        <f>[5]守护神剑副本!A269</f>
        <v>8</v>
      </c>
      <c r="B153" s="3" t="str">
        <f t="shared" si="18"/>
        <v>325级守护神剑8波小怪</v>
      </c>
      <c r="C153" s="3">
        <f>[5]守护神剑副本!B269</f>
        <v>325</v>
      </c>
      <c r="D153" s="3">
        <f>[5]守护神剑副本!C269</f>
        <v>320</v>
      </c>
      <c r="E153" s="3" t="s">
        <v>24</v>
      </c>
      <c r="F153" s="3" t="s">
        <v>26</v>
      </c>
      <c r="G153" s="3">
        <f>[5]守护神剑副本!$A$12*W153/M153/0.6</f>
        <v>3.2474489795918369</v>
      </c>
      <c r="H153" s="3">
        <f t="shared" si="19"/>
        <v>120</v>
      </c>
      <c r="I153" s="3">
        <v>0</v>
      </c>
      <c r="J153" s="4">
        <f t="shared" si="20"/>
        <v>1</v>
      </c>
      <c r="K153" s="4">
        <v>1</v>
      </c>
      <c r="L153" s="4">
        <f t="shared" si="21"/>
        <v>2</v>
      </c>
      <c r="M153" s="3">
        <f>VLOOKUP(A153,[5]守护神剑副本!$A$22:$C$42,3,0)</f>
        <v>14</v>
      </c>
      <c r="N153" s="3">
        <v>2</v>
      </c>
      <c r="O153" s="3">
        <f>HLOOKUP(O$5,[1]非R能力!$B$8:$F$558,$C153+1,0)</f>
        <v>623773.64449385752</v>
      </c>
      <c r="P153" s="3">
        <f>HLOOKUP(P$5,[1]非R能力!$B$8:$F$558,$C153+1,0)</f>
        <v>97671.388917952921</v>
      </c>
      <c r="Q153" s="3">
        <f>HLOOKUP(Q$5,[1]非R能力!$B$8:$F$558,$C153+1,0)</f>
        <v>56956.21542369877</v>
      </c>
      <c r="R153" s="3">
        <f>HLOOKUP(R$5,[1]非R能力!$B$8:$F$558,$C153+1,0)</f>
        <v>61820.457070596145</v>
      </c>
      <c r="S153" s="3">
        <f>HLOOKUP(S$5,[1]非R能力!$B$8:$F$558,$C153+1,0)</f>
        <v>21333.564636601419</v>
      </c>
      <c r="T153" s="3">
        <f>INDEX([1]非R能力!$H$9:$H$558,D153)</f>
        <v>20331.478225367122</v>
      </c>
      <c r="U153" s="3">
        <f>IF(INDEX([1]非R能力!$FK$9:$FK$558,C153)=0,0,10)</f>
        <v>10</v>
      </c>
      <c r="V153" s="3">
        <f>IF(INDEX([1]非R能力!$FH$9:$FH$558,C153)=0,0,5000)</f>
        <v>5000</v>
      </c>
      <c r="W153" s="3">
        <f>HLOOKUP(W$5,[2]人物技能基础!$O$3:$Q$553,$C153+1,0)</f>
        <v>3.637142857142857</v>
      </c>
      <c r="X153" s="3">
        <f>HLOOKUP(X$5,[2]人物技能基础!$O$3:$Q$553,$C153+1,0)</f>
        <v>2.0186428571428574</v>
      </c>
      <c r="Y153" s="3">
        <f>HLOOKUP(Y$5,[2]人物技能基础!$O$3:$Q$553,$C153+1,0)</f>
        <v>99.964285714285708</v>
      </c>
      <c r="Z153" s="3">
        <f t="shared" si="22"/>
        <v>565303</v>
      </c>
      <c r="AA153" s="3">
        <f t="shared" si="23"/>
        <v>59590</v>
      </c>
      <c r="AB153" s="3">
        <f t="shared" si="24"/>
        <v>0</v>
      </c>
      <c r="AC153" s="3">
        <f t="shared" si="25"/>
        <v>21333</v>
      </c>
      <c r="AD153" s="3">
        <f t="shared" si="26"/>
        <v>61820</v>
      </c>
    </row>
    <row r="154" spans="1:30" x14ac:dyDescent="0.15">
      <c r="A154" s="3">
        <f>[5]守护神剑副本!A270</f>
        <v>9</v>
      </c>
      <c r="B154" s="3" t="str">
        <f t="shared" si="18"/>
        <v>325级守护神剑9波小怪</v>
      </c>
      <c r="C154" s="3">
        <f>[5]守护神剑副本!B270</f>
        <v>325</v>
      </c>
      <c r="D154" s="3">
        <f>[5]守护神剑副本!C270</f>
        <v>320</v>
      </c>
      <c r="E154" s="3" t="s">
        <v>24</v>
      </c>
      <c r="F154" s="3" t="s">
        <v>26</v>
      </c>
      <c r="G154" s="3">
        <f>[5]守护神剑副本!$A$12*W154/M154/0.6</f>
        <v>3.7886904761904767</v>
      </c>
      <c r="H154" s="3">
        <f t="shared" si="19"/>
        <v>120</v>
      </c>
      <c r="I154" s="3">
        <v>0</v>
      </c>
      <c r="J154" s="4">
        <f t="shared" si="20"/>
        <v>1</v>
      </c>
      <c r="K154" s="4">
        <v>1</v>
      </c>
      <c r="L154" s="4">
        <f t="shared" si="21"/>
        <v>2</v>
      </c>
      <c r="M154" s="3">
        <f>VLOOKUP(A154,[5]守护神剑副本!$A$22:$C$42,3,0)</f>
        <v>12</v>
      </c>
      <c r="N154" s="3">
        <v>2</v>
      </c>
      <c r="O154" s="3">
        <f>HLOOKUP(O$5,[1]非R能力!$B$8:$F$558,$C154+1,0)</f>
        <v>623773.64449385752</v>
      </c>
      <c r="P154" s="3">
        <f>HLOOKUP(P$5,[1]非R能力!$B$8:$F$558,$C154+1,0)</f>
        <v>97671.388917952921</v>
      </c>
      <c r="Q154" s="3">
        <f>HLOOKUP(Q$5,[1]非R能力!$B$8:$F$558,$C154+1,0)</f>
        <v>56956.21542369877</v>
      </c>
      <c r="R154" s="3">
        <f>HLOOKUP(R$5,[1]非R能力!$B$8:$F$558,$C154+1,0)</f>
        <v>61820.457070596145</v>
      </c>
      <c r="S154" s="3">
        <f>HLOOKUP(S$5,[1]非R能力!$B$8:$F$558,$C154+1,0)</f>
        <v>21333.564636601419</v>
      </c>
      <c r="T154" s="3">
        <f>INDEX([1]非R能力!$H$9:$H$558,D154)</f>
        <v>20331.478225367122</v>
      </c>
      <c r="U154" s="3">
        <f>IF(INDEX([1]非R能力!$FK$9:$FK$558,C154)=0,0,10)</f>
        <v>10</v>
      </c>
      <c r="V154" s="3">
        <f>IF(INDEX([1]非R能力!$FH$9:$FH$558,C154)=0,0,5000)</f>
        <v>5000</v>
      </c>
      <c r="W154" s="3">
        <f>HLOOKUP(W$5,[2]人物技能基础!$O$3:$Q$553,$C154+1,0)</f>
        <v>3.637142857142857</v>
      </c>
      <c r="X154" s="3">
        <f>HLOOKUP(X$5,[2]人物技能基础!$O$3:$Q$553,$C154+1,0)</f>
        <v>2.0186428571428574</v>
      </c>
      <c r="Y154" s="3">
        <f>HLOOKUP(Y$5,[2]人物技能基础!$O$3:$Q$553,$C154+1,0)</f>
        <v>99.964285714285708</v>
      </c>
      <c r="Z154" s="3">
        <f t="shared" si="22"/>
        <v>659520</v>
      </c>
      <c r="AA154" s="3">
        <f t="shared" si="23"/>
        <v>59596</v>
      </c>
      <c r="AB154" s="3">
        <f t="shared" si="24"/>
        <v>0</v>
      </c>
      <c r="AC154" s="3">
        <f t="shared" si="25"/>
        <v>21333</v>
      </c>
      <c r="AD154" s="3">
        <f t="shared" si="26"/>
        <v>61820</v>
      </c>
    </row>
    <row r="155" spans="1:30" x14ac:dyDescent="0.15">
      <c r="A155" s="3">
        <f>[5]守护神剑副本!A271</f>
        <v>10</v>
      </c>
      <c r="B155" s="3" t="str">
        <f t="shared" si="18"/>
        <v>325级守护神剑10波boss</v>
      </c>
      <c r="C155" s="3">
        <f>[5]守护神剑副本!B271</f>
        <v>325</v>
      </c>
      <c r="D155" s="3">
        <f>[5]守护神剑副本!C271</f>
        <v>325</v>
      </c>
      <c r="E155" s="3" t="s">
        <v>93</v>
      </c>
      <c r="F155" s="3" t="s">
        <v>26</v>
      </c>
      <c r="G155" s="3">
        <f>[5]守护神剑副本!$A$12*W155/M155/0.6</f>
        <v>45.464285714285715</v>
      </c>
      <c r="H155" s="3">
        <f t="shared" si="19"/>
        <v>45.464285714285715</v>
      </c>
      <c r="I155" s="3">
        <v>0</v>
      </c>
      <c r="J155" s="4">
        <f t="shared" si="20"/>
        <v>0.7</v>
      </c>
      <c r="K155" s="4">
        <v>1</v>
      </c>
      <c r="L155" s="4">
        <f t="shared" si="21"/>
        <v>5</v>
      </c>
      <c r="M155" s="3">
        <f>VLOOKUP(A155,[5]守护神剑副本!$A$22:$C$42,3,0)</f>
        <v>1</v>
      </c>
      <c r="N155" s="3">
        <v>2</v>
      </c>
      <c r="O155" s="3">
        <f>HLOOKUP(O$5,[1]非R能力!$B$8:$F$558,$C155+1,0)</f>
        <v>623773.64449385752</v>
      </c>
      <c r="P155" s="3">
        <f>HLOOKUP(P$5,[1]非R能力!$B$8:$F$558,$C155+1,0)</f>
        <v>97671.388917952921</v>
      </c>
      <c r="Q155" s="3">
        <f>HLOOKUP(Q$5,[1]非R能力!$B$8:$F$558,$C155+1,0)</f>
        <v>56956.21542369877</v>
      </c>
      <c r="R155" s="3">
        <f>HLOOKUP(R$5,[1]非R能力!$B$8:$F$558,$C155+1,0)</f>
        <v>61820.457070596145</v>
      </c>
      <c r="S155" s="3">
        <f>HLOOKUP(S$5,[1]非R能力!$B$8:$F$558,$C155+1,0)</f>
        <v>21333.564636601419</v>
      </c>
      <c r="T155" s="3">
        <f>INDEX([1]非R能力!$H$9:$H$558,D155)</f>
        <v>20997.594889119599</v>
      </c>
      <c r="U155" s="3">
        <f>IF(INDEX([1]非R能力!$FK$9:$FK$558,C155)=0,0,10)</f>
        <v>10</v>
      </c>
      <c r="V155" s="3">
        <f>IF(INDEX([1]非R能力!$FH$9:$FH$558,C155)=0,0,5000)</f>
        <v>5000</v>
      </c>
      <c r="W155" s="3">
        <f>HLOOKUP(W$5,[2]人物技能基础!$O$3:$Q$553,$C155+1,0)</f>
        <v>3.637142857142857</v>
      </c>
      <c r="X155" s="3">
        <f>HLOOKUP(X$5,[2]人物技能基础!$O$3:$Q$553,$C155+1,0)</f>
        <v>2.0186428571428574</v>
      </c>
      <c r="Y155" s="3">
        <f>HLOOKUP(Y$5,[2]人物技能基础!$O$3:$Q$553,$C155+1,0)</f>
        <v>99.964285714285708</v>
      </c>
      <c r="Z155" s="3">
        <f t="shared" si="22"/>
        <v>5556930</v>
      </c>
      <c r="AA155" s="3">
        <f t="shared" si="23"/>
        <v>59900</v>
      </c>
      <c r="AB155" s="3">
        <f t="shared" si="24"/>
        <v>0</v>
      </c>
      <c r="AC155" s="3">
        <f t="shared" si="25"/>
        <v>21333</v>
      </c>
      <c r="AD155" s="3">
        <f t="shared" si="26"/>
        <v>88314</v>
      </c>
    </row>
    <row r="156" spans="1:30" x14ac:dyDescent="0.15">
      <c r="A156" s="3">
        <f>[5]守护神剑副本!A272</f>
        <v>11</v>
      </c>
      <c r="B156" s="3" t="str">
        <f t="shared" si="18"/>
        <v>325级守护神剑11波小怪</v>
      </c>
      <c r="C156" s="3">
        <f>[5]守护神剑副本!B272</f>
        <v>325</v>
      </c>
      <c r="D156" s="3">
        <f>[5]守护神剑副本!C272</f>
        <v>325</v>
      </c>
      <c r="E156" s="3" t="s">
        <v>24</v>
      </c>
      <c r="F156" s="3" t="s">
        <v>26</v>
      </c>
      <c r="G156" s="3">
        <f>[5]守护神剑副本!$A$12*W156/M156/0.6</f>
        <v>4.5464285714285717</v>
      </c>
      <c r="H156" s="3">
        <f t="shared" si="19"/>
        <v>120</v>
      </c>
      <c r="I156" s="3">
        <v>0</v>
      </c>
      <c r="J156" s="4">
        <f t="shared" si="20"/>
        <v>1</v>
      </c>
      <c r="K156" s="4">
        <v>1</v>
      </c>
      <c r="L156" s="4">
        <f t="shared" si="21"/>
        <v>2</v>
      </c>
      <c r="M156" s="3">
        <f>VLOOKUP(A156,[5]守护神剑副本!$A$22:$C$42,3,0)</f>
        <v>10</v>
      </c>
      <c r="N156" s="3">
        <v>2</v>
      </c>
      <c r="O156" s="3">
        <f>HLOOKUP(O$5,[1]非R能力!$B$8:$F$558,$C156+1,0)</f>
        <v>623773.64449385752</v>
      </c>
      <c r="P156" s="3">
        <f>HLOOKUP(P$5,[1]非R能力!$B$8:$F$558,$C156+1,0)</f>
        <v>97671.388917952921</v>
      </c>
      <c r="Q156" s="3">
        <f>HLOOKUP(Q$5,[1]非R能力!$B$8:$F$558,$C156+1,0)</f>
        <v>56956.21542369877</v>
      </c>
      <c r="R156" s="3">
        <f>HLOOKUP(R$5,[1]非R能力!$B$8:$F$558,$C156+1,0)</f>
        <v>61820.457070596145</v>
      </c>
      <c r="S156" s="3">
        <f>HLOOKUP(S$5,[1]非R能力!$B$8:$F$558,$C156+1,0)</f>
        <v>21333.564636601419</v>
      </c>
      <c r="T156" s="3">
        <f>INDEX([1]非R能力!$H$9:$H$558,D156)</f>
        <v>20997.594889119599</v>
      </c>
      <c r="U156" s="3">
        <f>IF(INDEX([1]非R能力!$FK$9:$FK$558,C156)=0,0,10)</f>
        <v>10</v>
      </c>
      <c r="V156" s="3">
        <f>IF(INDEX([1]非R能力!$FH$9:$FH$558,C156)=0,0,5000)</f>
        <v>5000</v>
      </c>
      <c r="W156" s="3">
        <f>HLOOKUP(W$5,[2]人物技能基础!$O$3:$Q$553,$C156+1,0)</f>
        <v>3.637142857142857</v>
      </c>
      <c r="X156" s="3">
        <f>HLOOKUP(X$5,[2]人物技能基础!$O$3:$Q$553,$C156+1,0)</f>
        <v>2.0186428571428574</v>
      </c>
      <c r="Y156" s="3">
        <f>HLOOKUP(Y$5,[2]人物技能基础!$O$3:$Q$553,$C156+1,0)</f>
        <v>99.964285714285708</v>
      </c>
      <c r="Z156" s="3">
        <f t="shared" si="22"/>
        <v>793847</v>
      </c>
      <c r="AA156" s="3">
        <f t="shared" si="23"/>
        <v>59605</v>
      </c>
      <c r="AB156" s="3">
        <f t="shared" si="24"/>
        <v>0</v>
      </c>
      <c r="AC156" s="3">
        <f t="shared" si="25"/>
        <v>21333</v>
      </c>
      <c r="AD156" s="3">
        <f t="shared" si="26"/>
        <v>61820</v>
      </c>
    </row>
    <row r="157" spans="1:30" x14ac:dyDescent="0.15">
      <c r="A157" s="3">
        <f>[5]守护神剑副本!A273</f>
        <v>12</v>
      </c>
      <c r="B157" s="3" t="str">
        <f t="shared" si="18"/>
        <v>325级守护神剑12波小怪</v>
      </c>
      <c r="C157" s="3">
        <f>[5]守护神剑副本!B273</f>
        <v>325</v>
      </c>
      <c r="D157" s="3">
        <f>[5]守护神剑副本!C273</f>
        <v>325</v>
      </c>
      <c r="E157" s="3" t="s">
        <v>24</v>
      </c>
      <c r="F157" s="3" t="s">
        <v>26</v>
      </c>
      <c r="G157" s="3">
        <f>[5]守护神剑副本!$A$12*W157/M157/0.6</f>
        <v>4.5464285714285717</v>
      </c>
      <c r="H157" s="3">
        <f t="shared" si="19"/>
        <v>120</v>
      </c>
      <c r="I157" s="3">
        <v>0</v>
      </c>
      <c r="J157" s="4">
        <f t="shared" si="20"/>
        <v>1</v>
      </c>
      <c r="K157" s="4">
        <v>1</v>
      </c>
      <c r="L157" s="4">
        <f t="shared" si="21"/>
        <v>2</v>
      </c>
      <c r="M157" s="3">
        <f>VLOOKUP(A157,[5]守护神剑副本!$A$22:$C$42,3,0)</f>
        <v>10</v>
      </c>
      <c r="N157" s="3">
        <v>2</v>
      </c>
      <c r="O157" s="3">
        <f>HLOOKUP(O$5,[1]非R能力!$B$8:$F$558,$C157+1,0)</f>
        <v>623773.64449385752</v>
      </c>
      <c r="P157" s="3">
        <f>HLOOKUP(P$5,[1]非R能力!$B$8:$F$558,$C157+1,0)</f>
        <v>97671.388917952921</v>
      </c>
      <c r="Q157" s="3">
        <f>HLOOKUP(Q$5,[1]非R能力!$B$8:$F$558,$C157+1,0)</f>
        <v>56956.21542369877</v>
      </c>
      <c r="R157" s="3">
        <f>HLOOKUP(R$5,[1]非R能力!$B$8:$F$558,$C157+1,0)</f>
        <v>61820.457070596145</v>
      </c>
      <c r="S157" s="3">
        <f>HLOOKUP(S$5,[1]非R能力!$B$8:$F$558,$C157+1,0)</f>
        <v>21333.564636601419</v>
      </c>
      <c r="T157" s="3">
        <f>INDEX([1]非R能力!$H$9:$H$558,D157)</f>
        <v>20997.594889119599</v>
      </c>
      <c r="U157" s="3">
        <f>IF(INDEX([1]非R能力!$FK$9:$FK$558,C157)=0,0,10)</f>
        <v>10</v>
      </c>
      <c r="V157" s="3">
        <f>IF(INDEX([1]非R能力!$FH$9:$FH$558,C157)=0,0,5000)</f>
        <v>5000</v>
      </c>
      <c r="W157" s="3">
        <f>HLOOKUP(W$5,[2]人物技能基础!$O$3:$Q$553,$C157+1,0)</f>
        <v>3.637142857142857</v>
      </c>
      <c r="X157" s="3">
        <f>HLOOKUP(X$5,[2]人物技能基础!$O$3:$Q$553,$C157+1,0)</f>
        <v>2.0186428571428574</v>
      </c>
      <c r="Y157" s="3">
        <f>HLOOKUP(Y$5,[2]人物技能基础!$O$3:$Q$553,$C157+1,0)</f>
        <v>99.964285714285708</v>
      </c>
      <c r="Z157" s="3">
        <f t="shared" si="22"/>
        <v>793847</v>
      </c>
      <c r="AA157" s="3">
        <f t="shared" si="23"/>
        <v>59605</v>
      </c>
      <c r="AB157" s="3">
        <f t="shared" si="24"/>
        <v>0</v>
      </c>
      <c r="AC157" s="3">
        <f t="shared" si="25"/>
        <v>21333</v>
      </c>
      <c r="AD157" s="3">
        <f t="shared" si="26"/>
        <v>61820</v>
      </c>
    </row>
    <row r="158" spans="1:30" x14ac:dyDescent="0.15">
      <c r="A158" s="3">
        <f>[5]守护神剑副本!A274</f>
        <v>13</v>
      </c>
      <c r="B158" s="3" t="str">
        <f t="shared" si="18"/>
        <v>325级守护神剑13波小怪</v>
      </c>
      <c r="C158" s="3">
        <f>[5]守护神剑副本!B274</f>
        <v>325</v>
      </c>
      <c r="D158" s="3">
        <f>[5]守护神剑副本!C274</f>
        <v>335</v>
      </c>
      <c r="E158" s="3" t="s">
        <v>24</v>
      </c>
      <c r="F158" s="3" t="s">
        <v>26</v>
      </c>
      <c r="G158" s="3">
        <f>[5]守护神剑副本!$A$12*W158/M158/0.6</f>
        <v>4.5464285714285717</v>
      </c>
      <c r="H158" s="3">
        <f t="shared" si="19"/>
        <v>120</v>
      </c>
      <c r="I158" s="3">
        <v>0</v>
      </c>
      <c r="J158" s="4">
        <f t="shared" si="20"/>
        <v>1</v>
      </c>
      <c r="K158" s="4">
        <v>1</v>
      </c>
      <c r="L158" s="4">
        <f t="shared" si="21"/>
        <v>2</v>
      </c>
      <c r="M158" s="3">
        <f>VLOOKUP(A158,[5]守护神剑副本!$A$22:$C$42,3,0)</f>
        <v>10</v>
      </c>
      <c r="N158" s="3">
        <v>2</v>
      </c>
      <c r="O158" s="3">
        <f>HLOOKUP(O$5,[1]非R能力!$B$8:$F$558,$C158+1,0)</f>
        <v>623773.64449385752</v>
      </c>
      <c r="P158" s="3">
        <f>HLOOKUP(P$5,[1]非R能力!$B$8:$F$558,$C158+1,0)</f>
        <v>97671.388917952921</v>
      </c>
      <c r="Q158" s="3">
        <f>HLOOKUP(Q$5,[1]非R能力!$B$8:$F$558,$C158+1,0)</f>
        <v>56956.21542369877</v>
      </c>
      <c r="R158" s="3">
        <f>HLOOKUP(R$5,[1]非R能力!$B$8:$F$558,$C158+1,0)</f>
        <v>61820.457070596145</v>
      </c>
      <c r="S158" s="3">
        <f>HLOOKUP(S$5,[1]非R能力!$B$8:$F$558,$C158+1,0)</f>
        <v>21333.564636601419</v>
      </c>
      <c r="T158" s="3">
        <f>INDEX([1]非R能力!$H$9:$H$558,D158)</f>
        <v>22380.765060446694</v>
      </c>
      <c r="U158" s="3">
        <f>IF(INDEX([1]非R能力!$FK$9:$FK$558,C158)=0,0,10)</f>
        <v>10</v>
      </c>
      <c r="V158" s="3">
        <f>IF(INDEX([1]非R能力!$FH$9:$FH$558,C158)=0,0,5000)</f>
        <v>5000</v>
      </c>
      <c r="W158" s="3">
        <f>HLOOKUP(W$5,[2]人物技能基础!$O$3:$Q$553,$C158+1,0)</f>
        <v>3.637142857142857</v>
      </c>
      <c r="X158" s="3">
        <f>HLOOKUP(X$5,[2]人物技能基础!$O$3:$Q$553,$C158+1,0)</f>
        <v>2.0186428571428574</v>
      </c>
      <c r="Y158" s="3">
        <f>HLOOKUP(Y$5,[2]人物技能基础!$O$3:$Q$553,$C158+1,0)</f>
        <v>99.964285714285708</v>
      </c>
      <c r="Z158" s="3">
        <f t="shared" si="22"/>
        <v>798877</v>
      </c>
      <c r="AA158" s="3">
        <f t="shared" si="23"/>
        <v>59605</v>
      </c>
      <c r="AB158" s="3">
        <f t="shared" si="24"/>
        <v>0</v>
      </c>
      <c r="AC158" s="3">
        <f t="shared" si="25"/>
        <v>21333</v>
      </c>
      <c r="AD158" s="3">
        <f t="shared" si="26"/>
        <v>61820</v>
      </c>
    </row>
    <row r="159" spans="1:30" x14ac:dyDescent="0.15">
      <c r="A159" s="3">
        <f>[5]守护神剑副本!A275</f>
        <v>14</v>
      </c>
      <c r="B159" s="3" t="str">
        <f t="shared" si="18"/>
        <v>325级守护神剑14波小怪</v>
      </c>
      <c r="C159" s="3">
        <f>[5]守护神剑副本!B275</f>
        <v>325</v>
      </c>
      <c r="D159" s="3">
        <f>[5]守护神剑副本!C275</f>
        <v>335</v>
      </c>
      <c r="E159" s="3" t="s">
        <v>24</v>
      </c>
      <c r="F159" s="3" t="s">
        <v>26</v>
      </c>
      <c r="G159" s="3">
        <f>[5]守护神剑副本!$A$12*W159/M159/0.6</f>
        <v>22.732142857142858</v>
      </c>
      <c r="H159" s="3">
        <f t="shared" si="19"/>
        <v>120</v>
      </c>
      <c r="I159" s="3">
        <v>0</v>
      </c>
      <c r="J159" s="4">
        <f t="shared" si="20"/>
        <v>1</v>
      </c>
      <c r="K159" s="4">
        <v>1</v>
      </c>
      <c r="L159" s="4">
        <f t="shared" si="21"/>
        <v>2</v>
      </c>
      <c r="M159" s="3">
        <f>VLOOKUP(A159,[5]守护神剑副本!$A$22:$C$42,3,0)</f>
        <v>2</v>
      </c>
      <c r="N159" s="3">
        <v>2</v>
      </c>
      <c r="O159" s="3">
        <f>HLOOKUP(O$5,[1]非R能力!$B$8:$F$558,$C159+1,0)</f>
        <v>623773.64449385752</v>
      </c>
      <c r="P159" s="3">
        <f>HLOOKUP(P$5,[1]非R能力!$B$8:$F$558,$C159+1,0)</f>
        <v>97671.388917952921</v>
      </c>
      <c r="Q159" s="3">
        <f>HLOOKUP(Q$5,[1]非R能力!$B$8:$F$558,$C159+1,0)</f>
        <v>56956.21542369877</v>
      </c>
      <c r="R159" s="3">
        <f>HLOOKUP(R$5,[1]非R能力!$B$8:$F$558,$C159+1,0)</f>
        <v>61820.457070596145</v>
      </c>
      <c r="S159" s="3">
        <f>HLOOKUP(S$5,[1]非R能力!$B$8:$F$558,$C159+1,0)</f>
        <v>21333.564636601419</v>
      </c>
      <c r="T159" s="3">
        <f>INDEX([1]非R能力!$H$9:$H$558,D159)</f>
        <v>22380.765060446694</v>
      </c>
      <c r="U159" s="3">
        <f>IF(INDEX([1]非R能力!$FK$9:$FK$558,C159)=0,0,10)</f>
        <v>10</v>
      </c>
      <c r="V159" s="3">
        <f>IF(INDEX([1]非R能力!$FH$9:$FH$558,C159)=0,0,5000)</f>
        <v>5000</v>
      </c>
      <c r="W159" s="3">
        <f>HLOOKUP(W$5,[2]人物技能基础!$O$3:$Q$553,$C159+1,0)</f>
        <v>3.637142857142857</v>
      </c>
      <c r="X159" s="3">
        <f>HLOOKUP(X$5,[2]人物技能基础!$O$3:$Q$553,$C159+1,0)</f>
        <v>2.0186428571428574</v>
      </c>
      <c r="Y159" s="3">
        <f>HLOOKUP(Y$5,[2]人物技能基础!$O$3:$Q$553,$C159+1,0)</f>
        <v>99.964285714285708</v>
      </c>
      <c r="Z159" s="3">
        <f t="shared" si="22"/>
        <v>3994389</v>
      </c>
      <c r="AA159" s="3">
        <f t="shared" si="23"/>
        <v>59805</v>
      </c>
      <c r="AB159" s="3">
        <f t="shared" si="24"/>
        <v>0</v>
      </c>
      <c r="AC159" s="3">
        <f t="shared" si="25"/>
        <v>21333</v>
      </c>
      <c r="AD159" s="3">
        <f t="shared" si="26"/>
        <v>61820</v>
      </c>
    </row>
    <row r="160" spans="1:30" x14ac:dyDescent="0.15">
      <c r="A160" s="3">
        <f>[5]守护神剑副本!A276</f>
        <v>15</v>
      </c>
      <c r="B160" s="3" t="str">
        <f t="shared" si="18"/>
        <v>325级守护神剑15波boss</v>
      </c>
      <c r="C160" s="3">
        <f>[5]守护神剑副本!B276</f>
        <v>325</v>
      </c>
      <c r="D160" s="3">
        <f>[5]守护神剑副本!C276</f>
        <v>335</v>
      </c>
      <c r="E160" s="3" t="s">
        <v>93</v>
      </c>
      <c r="F160" s="3" t="s">
        <v>26</v>
      </c>
      <c r="G160" s="3">
        <f>[5]守护神剑副本!$A$12*W160/M160/0.6</f>
        <v>45.464285714285715</v>
      </c>
      <c r="H160" s="3">
        <f t="shared" si="19"/>
        <v>45.464285714285715</v>
      </c>
      <c r="I160" s="3">
        <v>0</v>
      </c>
      <c r="J160" s="4">
        <f t="shared" si="20"/>
        <v>0.7</v>
      </c>
      <c r="K160" s="4">
        <v>1</v>
      </c>
      <c r="L160" s="4">
        <f t="shared" si="21"/>
        <v>5</v>
      </c>
      <c r="M160" s="3">
        <f>VLOOKUP(A160,[5]守护神剑副本!$A$22:$C$42,3,0)</f>
        <v>1</v>
      </c>
      <c r="N160" s="3">
        <v>2</v>
      </c>
      <c r="O160" s="3">
        <f>HLOOKUP(O$5,[1]非R能力!$B$8:$F$558,$C160+1,0)</f>
        <v>623773.64449385752</v>
      </c>
      <c r="P160" s="3">
        <f>HLOOKUP(P$5,[1]非R能力!$B$8:$F$558,$C160+1,0)</f>
        <v>97671.388917952921</v>
      </c>
      <c r="Q160" s="3">
        <f>HLOOKUP(Q$5,[1]非R能力!$B$8:$F$558,$C160+1,0)</f>
        <v>56956.21542369877</v>
      </c>
      <c r="R160" s="3">
        <f>HLOOKUP(R$5,[1]非R能力!$B$8:$F$558,$C160+1,0)</f>
        <v>61820.457070596145</v>
      </c>
      <c r="S160" s="3">
        <f>HLOOKUP(S$5,[1]非R能力!$B$8:$F$558,$C160+1,0)</f>
        <v>21333.564636601419</v>
      </c>
      <c r="T160" s="3">
        <f>INDEX([1]非R能力!$H$9:$H$558,D160)</f>
        <v>22380.765060446694</v>
      </c>
      <c r="U160" s="3">
        <f>IF(INDEX([1]非R能力!$FK$9:$FK$558,C160)=0,0,10)</f>
        <v>10</v>
      </c>
      <c r="V160" s="3">
        <f>IF(INDEX([1]非R能力!$FH$9:$FH$558,C160)=0,0,5000)</f>
        <v>5000</v>
      </c>
      <c r="W160" s="3">
        <f>HLOOKUP(W$5,[2]人物技能基础!$O$3:$Q$553,$C160+1,0)</f>
        <v>3.637142857142857</v>
      </c>
      <c r="X160" s="3">
        <f>HLOOKUP(X$5,[2]人物技能基础!$O$3:$Q$553,$C160+1,0)</f>
        <v>2.0186428571428574</v>
      </c>
      <c r="Y160" s="3">
        <f>HLOOKUP(Y$5,[2]人物技能基础!$O$3:$Q$553,$C160+1,0)</f>
        <v>99.964285714285708</v>
      </c>
      <c r="Z160" s="3">
        <f t="shared" si="22"/>
        <v>5592145</v>
      </c>
      <c r="AA160" s="3">
        <f t="shared" si="23"/>
        <v>59900</v>
      </c>
      <c r="AB160" s="3">
        <f t="shared" si="24"/>
        <v>0</v>
      </c>
      <c r="AC160" s="3">
        <f t="shared" si="25"/>
        <v>21333</v>
      </c>
      <c r="AD160" s="3">
        <f t="shared" si="26"/>
        <v>88314</v>
      </c>
    </row>
    <row r="161" spans="1:30" x14ac:dyDescent="0.15">
      <c r="A161" s="3">
        <f>[5]守护神剑副本!A277</f>
        <v>16</v>
      </c>
      <c r="B161" s="3" t="str">
        <f t="shared" si="18"/>
        <v>325级守护神剑16波小怪</v>
      </c>
      <c r="C161" s="3">
        <f>[5]守护神剑副本!B277</f>
        <v>325</v>
      </c>
      <c r="D161" s="3">
        <f>[5]守护神剑副本!C277</f>
        <v>345</v>
      </c>
      <c r="E161" s="3" t="s">
        <v>24</v>
      </c>
      <c r="F161" s="3" t="s">
        <v>26</v>
      </c>
      <c r="G161" s="3">
        <f>[5]守护神剑副本!$A$12*W161/M161/0.6</f>
        <v>22.732142857142858</v>
      </c>
      <c r="H161" s="3">
        <f t="shared" si="19"/>
        <v>120</v>
      </c>
      <c r="I161" s="3">
        <v>0</v>
      </c>
      <c r="J161" s="4">
        <f t="shared" si="20"/>
        <v>1</v>
      </c>
      <c r="K161" s="4">
        <v>1</v>
      </c>
      <c r="L161" s="4">
        <f t="shared" si="21"/>
        <v>2</v>
      </c>
      <c r="M161" s="3">
        <f>VLOOKUP(A161,[5]守护神剑副本!$A$22:$C$42,3,0)</f>
        <v>2</v>
      </c>
      <c r="N161" s="3">
        <v>2</v>
      </c>
      <c r="O161" s="3">
        <f>HLOOKUP(O$5,[1]非R能力!$B$8:$F$558,$C161+1,0)</f>
        <v>623773.64449385752</v>
      </c>
      <c r="P161" s="3">
        <f>HLOOKUP(P$5,[1]非R能力!$B$8:$F$558,$C161+1,0)</f>
        <v>97671.388917952921</v>
      </c>
      <c r="Q161" s="3">
        <f>HLOOKUP(Q$5,[1]非R能力!$B$8:$F$558,$C161+1,0)</f>
        <v>56956.21542369877</v>
      </c>
      <c r="R161" s="3">
        <f>HLOOKUP(R$5,[1]非R能力!$B$8:$F$558,$C161+1,0)</f>
        <v>61820.457070596145</v>
      </c>
      <c r="S161" s="3">
        <f>HLOOKUP(S$5,[1]非R能力!$B$8:$F$558,$C161+1,0)</f>
        <v>21333.564636601419</v>
      </c>
      <c r="T161" s="3">
        <f>INDEX([1]非R能力!$H$9:$H$558,D161)</f>
        <v>23834.200866306946</v>
      </c>
      <c r="U161" s="3">
        <f>IF(INDEX([1]非R能力!$FK$9:$FK$558,C161)=0,0,10)</f>
        <v>10</v>
      </c>
      <c r="V161" s="3">
        <f>IF(INDEX([1]非R能力!$FH$9:$FH$558,C161)=0,0,5000)</f>
        <v>5000</v>
      </c>
      <c r="W161" s="3">
        <f>HLOOKUP(W$5,[2]人物技能基础!$O$3:$Q$553,$C161+1,0)</f>
        <v>3.637142857142857</v>
      </c>
      <c r="X161" s="3">
        <f>HLOOKUP(X$5,[2]人物技能基础!$O$3:$Q$553,$C161+1,0)</f>
        <v>2.0186428571428574</v>
      </c>
      <c r="Y161" s="3">
        <f>HLOOKUP(Y$5,[2]人物技能基础!$O$3:$Q$553,$C161+1,0)</f>
        <v>99.964285714285708</v>
      </c>
      <c r="Z161" s="3">
        <f t="shared" si="22"/>
        <v>4020821</v>
      </c>
      <c r="AA161" s="3">
        <f t="shared" si="23"/>
        <v>59805</v>
      </c>
      <c r="AB161" s="3">
        <f t="shared" si="24"/>
        <v>0</v>
      </c>
      <c r="AC161" s="3">
        <f t="shared" si="25"/>
        <v>21333</v>
      </c>
      <c r="AD161" s="3">
        <f t="shared" si="26"/>
        <v>61820</v>
      </c>
    </row>
    <row r="162" spans="1:30" x14ac:dyDescent="0.15">
      <c r="A162" s="3">
        <f>[5]守护神剑副本!A278</f>
        <v>17</v>
      </c>
      <c r="B162" s="3" t="str">
        <f t="shared" si="18"/>
        <v>325级守护神剑17波小怪</v>
      </c>
      <c r="C162" s="3">
        <f>[5]守护神剑副本!B278</f>
        <v>325</v>
      </c>
      <c r="D162" s="3">
        <f>[5]守护神剑副本!C278</f>
        <v>345</v>
      </c>
      <c r="E162" s="3" t="s">
        <v>24</v>
      </c>
      <c r="F162" s="3" t="s">
        <v>26</v>
      </c>
      <c r="G162" s="3">
        <f>[5]守护神剑副本!$A$12*W162/M162/0.6</f>
        <v>22.732142857142858</v>
      </c>
      <c r="H162" s="3">
        <f t="shared" si="19"/>
        <v>120</v>
      </c>
      <c r="I162" s="3">
        <v>0</v>
      </c>
      <c r="J162" s="4">
        <f t="shared" si="20"/>
        <v>1</v>
      </c>
      <c r="K162" s="4">
        <v>1</v>
      </c>
      <c r="L162" s="4">
        <f t="shared" si="21"/>
        <v>2</v>
      </c>
      <c r="M162" s="3">
        <f>VLOOKUP(A162,[5]守护神剑副本!$A$22:$C$42,3,0)</f>
        <v>2</v>
      </c>
      <c r="N162" s="3">
        <v>2</v>
      </c>
      <c r="O162" s="3">
        <f>HLOOKUP(O$5,[1]非R能力!$B$8:$F$558,$C162+1,0)</f>
        <v>623773.64449385752</v>
      </c>
      <c r="P162" s="3">
        <f>HLOOKUP(P$5,[1]非R能力!$B$8:$F$558,$C162+1,0)</f>
        <v>97671.388917952921</v>
      </c>
      <c r="Q162" s="3">
        <f>HLOOKUP(Q$5,[1]非R能力!$B$8:$F$558,$C162+1,0)</f>
        <v>56956.21542369877</v>
      </c>
      <c r="R162" s="3">
        <f>HLOOKUP(R$5,[1]非R能力!$B$8:$F$558,$C162+1,0)</f>
        <v>61820.457070596145</v>
      </c>
      <c r="S162" s="3">
        <f>HLOOKUP(S$5,[1]非R能力!$B$8:$F$558,$C162+1,0)</f>
        <v>21333.564636601419</v>
      </c>
      <c r="T162" s="3">
        <f>INDEX([1]非R能力!$H$9:$H$558,D162)</f>
        <v>23834.200866306946</v>
      </c>
      <c r="U162" s="3">
        <f>IF(INDEX([1]非R能力!$FK$9:$FK$558,C162)=0,0,10)</f>
        <v>10</v>
      </c>
      <c r="V162" s="3">
        <f>IF(INDEX([1]非R能力!$FH$9:$FH$558,C162)=0,0,5000)</f>
        <v>5000</v>
      </c>
      <c r="W162" s="3">
        <f>HLOOKUP(W$5,[2]人物技能基础!$O$3:$Q$553,$C162+1,0)</f>
        <v>3.637142857142857</v>
      </c>
      <c r="X162" s="3">
        <f>HLOOKUP(X$5,[2]人物技能基础!$O$3:$Q$553,$C162+1,0)</f>
        <v>2.0186428571428574</v>
      </c>
      <c r="Y162" s="3">
        <f>HLOOKUP(Y$5,[2]人物技能基础!$O$3:$Q$553,$C162+1,0)</f>
        <v>99.964285714285708</v>
      </c>
      <c r="Z162" s="3">
        <f t="shared" si="22"/>
        <v>4020821</v>
      </c>
      <c r="AA162" s="3">
        <f t="shared" si="23"/>
        <v>59805</v>
      </c>
      <c r="AB162" s="3">
        <f t="shared" si="24"/>
        <v>0</v>
      </c>
      <c r="AC162" s="3">
        <f t="shared" si="25"/>
        <v>21333</v>
      </c>
      <c r="AD162" s="3">
        <f t="shared" si="26"/>
        <v>61820</v>
      </c>
    </row>
    <row r="163" spans="1:30" x14ac:dyDescent="0.15">
      <c r="A163" s="3">
        <f>[5]守护神剑副本!A279</f>
        <v>18</v>
      </c>
      <c r="B163" s="3" t="str">
        <f t="shared" si="18"/>
        <v>325级守护神剑18波小怪</v>
      </c>
      <c r="C163" s="3">
        <f>[5]守护神剑副本!B279</f>
        <v>325</v>
      </c>
      <c r="D163" s="3">
        <f>[5]守护神剑副本!C279</f>
        <v>345</v>
      </c>
      <c r="E163" s="3" t="s">
        <v>24</v>
      </c>
      <c r="F163" s="3" t="s">
        <v>26</v>
      </c>
      <c r="G163" s="3">
        <f>[5]守护神剑副本!$A$12*W163/M163/0.6</f>
        <v>22.732142857142858</v>
      </c>
      <c r="H163" s="3">
        <f t="shared" si="19"/>
        <v>120</v>
      </c>
      <c r="I163" s="3">
        <v>0</v>
      </c>
      <c r="J163" s="4">
        <f t="shared" si="20"/>
        <v>1</v>
      </c>
      <c r="K163" s="4">
        <v>1</v>
      </c>
      <c r="L163" s="4">
        <f t="shared" si="21"/>
        <v>2</v>
      </c>
      <c r="M163" s="3">
        <f>VLOOKUP(A163,[5]守护神剑副本!$A$22:$C$42,3,0)</f>
        <v>2</v>
      </c>
      <c r="N163" s="3">
        <v>2</v>
      </c>
      <c r="O163" s="3">
        <f>HLOOKUP(O$5,[1]非R能力!$B$8:$F$558,$C163+1,0)</f>
        <v>623773.64449385752</v>
      </c>
      <c r="P163" s="3">
        <f>HLOOKUP(P$5,[1]非R能力!$B$8:$F$558,$C163+1,0)</f>
        <v>97671.388917952921</v>
      </c>
      <c r="Q163" s="3">
        <f>HLOOKUP(Q$5,[1]非R能力!$B$8:$F$558,$C163+1,0)</f>
        <v>56956.21542369877</v>
      </c>
      <c r="R163" s="3">
        <f>HLOOKUP(R$5,[1]非R能力!$B$8:$F$558,$C163+1,0)</f>
        <v>61820.457070596145</v>
      </c>
      <c r="S163" s="3">
        <f>HLOOKUP(S$5,[1]非R能力!$B$8:$F$558,$C163+1,0)</f>
        <v>21333.564636601419</v>
      </c>
      <c r="T163" s="3">
        <f>INDEX([1]非R能力!$H$9:$H$558,D163)</f>
        <v>23834.200866306946</v>
      </c>
      <c r="U163" s="3">
        <f>IF(INDEX([1]非R能力!$FK$9:$FK$558,C163)=0,0,10)</f>
        <v>10</v>
      </c>
      <c r="V163" s="3">
        <f>IF(INDEX([1]非R能力!$FH$9:$FH$558,C163)=0,0,5000)</f>
        <v>5000</v>
      </c>
      <c r="W163" s="3">
        <f>HLOOKUP(W$5,[2]人物技能基础!$O$3:$Q$553,$C163+1,0)</f>
        <v>3.637142857142857</v>
      </c>
      <c r="X163" s="3">
        <f>HLOOKUP(X$5,[2]人物技能基础!$O$3:$Q$553,$C163+1,0)</f>
        <v>2.0186428571428574</v>
      </c>
      <c r="Y163" s="3">
        <f>HLOOKUP(Y$5,[2]人物技能基础!$O$3:$Q$553,$C163+1,0)</f>
        <v>99.964285714285708</v>
      </c>
      <c r="Z163" s="3">
        <f t="shared" si="22"/>
        <v>4020821</v>
      </c>
      <c r="AA163" s="3">
        <f t="shared" si="23"/>
        <v>59805</v>
      </c>
      <c r="AB163" s="3">
        <f t="shared" si="24"/>
        <v>0</v>
      </c>
      <c r="AC163" s="3">
        <f t="shared" si="25"/>
        <v>21333</v>
      </c>
      <c r="AD163" s="3">
        <f t="shared" si="26"/>
        <v>61820</v>
      </c>
    </row>
    <row r="164" spans="1:30" x14ac:dyDescent="0.15">
      <c r="A164" s="3">
        <f>[5]守护神剑副本!A280</f>
        <v>19</v>
      </c>
      <c r="B164" s="3" t="str">
        <f t="shared" si="18"/>
        <v>325级守护神剑19波小怪</v>
      </c>
      <c r="C164" s="3">
        <f>[5]守护神剑副本!B280</f>
        <v>325</v>
      </c>
      <c r="D164" s="3">
        <f>[5]守护神剑副本!C280</f>
        <v>345</v>
      </c>
      <c r="E164" s="3" t="s">
        <v>24</v>
      </c>
      <c r="F164" s="3" t="s">
        <v>26</v>
      </c>
      <c r="G164" s="3">
        <f>[5]守护神剑副本!$A$12*W164/M164/0.6</f>
        <v>22.732142857142858</v>
      </c>
      <c r="H164" s="3">
        <f t="shared" si="19"/>
        <v>120</v>
      </c>
      <c r="I164" s="3">
        <v>0</v>
      </c>
      <c r="J164" s="4">
        <f t="shared" si="20"/>
        <v>1</v>
      </c>
      <c r="K164" s="4">
        <v>1</v>
      </c>
      <c r="L164" s="4">
        <f t="shared" si="21"/>
        <v>2</v>
      </c>
      <c r="M164" s="3">
        <f>VLOOKUP(A164,[5]守护神剑副本!$A$22:$C$42,3,0)</f>
        <v>2</v>
      </c>
      <c r="N164" s="3">
        <v>2</v>
      </c>
      <c r="O164" s="3">
        <f>HLOOKUP(O$5,[1]非R能力!$B$8:$F$558,$C164+1,0)</f>
        <v>623773.64449385752</v>
      </c>
      <c r="P164" s="3">
        <f>HLOOKUP(P$5,[1]非R能力!$B$8:$F$558,$C164+1,0)</f>
        <v>97671.388917952921</v>
      </c>
      <c r="Q164" s="3">
        <f>HLOOKUP(Q$5,[1]非R能力!$B$8:$F$558,$C164+1,0)</f>
        <v>56956.21542369877</v>
      </c>
      <c r="R164" s="3">
        <f>HLOOKUP(R$5,[1]非R能力!$B$8:$F$558,$C164+1,0)</f>
        <v>61820.457070596145</v>
      </c>
      <c r="S164" s="3">
        <f>HLOOKUP(S$5,[1]非R能力!$B$8:$F$558,$C164+1,0)</f>
        <v>21333.564636601419</v>
      </c>
      <c r="T164" s="3">
        <f>INDEX([1]非R能力!$H$9:$H$558,D164)</f>
        <v>23834.200866306946</v>
      </c>
      <c r="U164" s="3">
        <f>IF(INDEX([1]非R能力!$FK$9:$FK$558,C164)=0,0,10)</f>
        <v>10</v>
      </c>
      <c r="V164" s="3">
        <f>IF(INDEX([1]非R能力!$FH$9:$FH$558,C164)=0,0,5000)</f>
        <v>5000</v>
      </c>
      <c r="W164" s="3">
        <f>HLOOKUP(W$5,[2]人物技能基础!$O$3:$Q$553,$C164+1,0)</f>
        <v>3.637142857142857</v>
      </c>
      <c r="X164" s="3">
        <f>HLOOKUP(X$5,[2]人物技能基础!$O$3:$Q$553,$C164+1,0)</f>
        <v>2.0186428571428574</v>
      </c>
      <c r="Y164" s="3">
        <f>HLOOKUP(Y$5,[2]人物技能基础!$O$3:$Q$553,$C164+1,0)</f>
        <v>99.964285714285708</v>
      </c>
      <c r="Z164" s="3">
        <f t="shared" si="22"/>
        <v>4020821</v>
      </c>
      <c r="AA164" s="3">
        <f t="shared" si="23"/>
        <v>59805</v>
      </c>
      <c r="AB164" s="3">
        <f t="shared" si="24"/>
        <v>0</v>
      </c>
      <c r="AC164" s="3">
        <f t="shared" si="25"/>
        <v>21333</v>
      </c>
      <c r="AD164" s="3">
        <f t="shared" si="26"/>
        <v>61820</v>
      </c>
    </row>
    <row r="165" spans="1:30" x14ac:dyDescent="0.15">
      <c r="A165" s="3">
        <f>[5]守护神剑副本!A281</f>
        <v>20</v>
      </c>
      <c r="B165" s="3" t="str">
        <f t="shared" si="18"/>
        <v>325级守护神剑20波boss</v>
      </c>
      <c r="C165" s="3">
        <f>[5]守护神剑副本!B281</f>
        <v>325</v>
      </c>
      <c r="D165" s="3">
        <f>[5]守护神剑副本!C281</f>
        <v>350</v>
      </c>
      <c r="E165" s="3" t="s">
        <v>93</v>
      </c>
      <c r="F165" s="3" t="s">
        <v>26</v>
      </c>
      <c r="G165" s="3">
        <f>[5]守护神剑副本!$A$12*W165/M165/0.6</f>
        <v>45.464285714285715</v>
      </c>
      <c r="H165" s="3">
        <f t="shared" si="19"/>
        <v>45.464285714285715</v>
      </c>
      <c r="I165" s="3">
        <v>0</v>
      </c>
      <c r="J165" s="4">
        <f t="shared" si="20"/>
        <v>0.7</v>
      </c>
      <c r="K165" s="4">
        <v>1</v>
      </c>
      <c r="L165" s="4">
        <f t="shared" si="21"/>
        <v>5</v>
      </c>
      <c r="M165" s="3">
        <f>VLOOKUP(A165,[5]守护神剑副本!$A$22:$C$42,3,0)</f>
        <v>1</v>
      </c>
      <c r="N165" s="3">
        <v>2</v>
      </c>
      <c r="O165" s="3">
        <f>HLOOKUP(O$5,[1]非R能力!$B$8:$F$558,$C165+1,0)</f>
        <v>623773.64449385752</v>
      </c>
      <c r="P165" s="3">
        <f>HLOOKUP(P$5,[1]非R能力!$B$8:$F$558,$C165+1,0)</f>
        <v>97671.388917952921</v>
      </c>
      <c r="Q165" s="3">
        <f>HLOOKUP(Q$5,[1]非R能力!$B$8:$F$558,$C165+1,0)</f>
        <v>56956.21542369877</v>
      </c>
      <c r="R165" s="3">
        <f>HLOOKUP(R$5,[1]非R能力!$B$8:$F$558,$C165+1,0)</f>
        <v>61820.457070596145</v>
      </c>
      <c r="S165" s="3">
        <f>HLOOKUP(S$5,[1]非R能力!$B$8:$F$558,$C165+1,0)</f>
        <v>21333.564636601419</v>
      </c>
      <c r="T165" s="3">
        <f>INDEX([1]非R能力!$H$9:$H$558,D165)</f>
        <v>24588.163979618876</v>
      </c>
      <c r="U165" s="3">
        <f>IF(INDEX([1]非R能力!$FK$9:$FK$558,C165)=0,0,10)</f>
        <v>10</v>
      </c>
      <c r="V165" s="3">
        <f>IF(INDEX([1]非R能力!$FH$9:$FH$558,C165)=0,0,5000)</f>
        <v>5000</v>
      </c>
      <c r="W165" s="3">
        <f>HLOOKUP(W$5,[2]人物技能基础!$O$3:$Q$553,$C165+1,0)</f>
        <v>3.637142857142857</v>
      </c>
      <c r="X165" s="3">
        <f>HLOOKUP(X$5,[2]人物技能基础!$O$3:$Q$553,$C165+1,0)</f>
        <v>2.0186428571428574</v>
      </c>
      <c r="Y165" s="3">
        <f>HLOOKUP(Y$5,[2]人物技能基础!$O$3:$Q$553,$C165+1,0)</f>
        <v>99.964285714285708</v>
      </c>
      <c r="Z165" s="3">
        <f t="shared" si="22"/>
        <v>5648346</v>
      </c>
      <c r="AA165" s="3">
        <f t="shared" si="23"/>
        <v>59900</v>
      </c>
      <c r="AB165" s="3">
        <f t="shared" si="24"/>
        <v>0</v>
      </c>
      <c r="AC165" s="3">
        <f t="shared" si="25"/>
        <v>21333</v>
      </c>
      <c r="AD165" s="3">
        <f t="shared" si="26"/>
        <v>88314</v>
      </c>
    </row>
    <row r="166" spans="1:30" x14ac:dyDescent="0.15">
      <c r="A166" s="3">
        <f>[5]守护神剑副本!A282</f>
        <v>1</v>
      </c>
      <c r="B166" s="3" t="str">
        <f t="shared" si="18"/>
        <v>350级守护神剑1波小怪</v>
      </c>
      <c r="C166" s="3">
        <f>[5]守护神剑副本!B282</f>
        <v>350</v>
      </c>
      <c r="D166" s="3">
        <f>[5]守护神剑副本!C282</f>
        <v>345</v>
      </c>
      <c r="E166" s="3" t="s">
        <v>24</v>
      </c>
      <c r="F166" s="3" t="s">
        <v>26</v>
      </c>
      <c r="G166" s="3">
        <f>[5]守护神剑副本!$A$12*W166/M166/0.6</f>
        <v>2.2732142857142859</v>
      </c>
      <c r="H166" s="3">
        <f t="shared" si="19"/>
        <v>120</v>
      </c>
      <c r="I166" s="3">
        <v>0</v>
      </c>
      <c r="J166" s="4">
        <f t="shared" si="20"/>
        <v>1</v>
      </c>
      <c r="K166" s="4">
        <v>1</v>
      </c>
      <c r="L166" s="4">
        <f t="shared" si="21"/>
        <v>2</v>
      </c>
      <c r="M166" s="3">
        <f>VLOOKUP(A166,[5]守护神剑副本!$A$22:$C$42,3,0)</f>
        <v>20</v>
      </c>
      <c r="N166" s="3">
        <v>2</v>
      </c>
      <c r="O166" s="3">
        <f>HLOOKUP(O$5,[1]非R能力!$B$8:$F$558,$C166+1,0)</f>
        <v>810712.73628715333</v>
      </c>
      <c r="P166" s="3">
        <f>HLOOKUP(P$5,[1]非R能力!$B$8:$F$558,$C166+1,0)</f>
        <v>121774.473466935</v>
      </c>
      <c r="Q166" s="3">
        <f>HLOOKUP(Q$5,[1]非R能力!$B$8:$F$558,$C166+1,0)</f>
        <v>68368.937759883585</v>
      </c>
      <c r="R166" s="3">
        <f>HLOOKUP(R$5,[1]非R能力!$B$8:$F$558,$C166+1,0)</f>
        <v>19987.249570323514</v>
      </c>
      <c r="S166" s="3">
        <f>HLOOKUP(S$5,[1]非R能力!$B$8:$F$558,$C166+1,0)</f>
        <v>26649.599816493806</v>
      </c>
      <c r="T166" s="3">
        <f>INDEX([1]非R能力!$H$9:$H$558,D166)</f>
        <v>23834.200866306946</v>
      </c>
      <c r="U166" s="3">
        <f>IF(INDEX([1]非R能力!$FK$9:$FK$558,C166)=0,0,10)</f>
        <v>10</v>
      </c>
      <c r="V166" s="3">
        <f>IF(INDEX([1]非R能力!$FH$9:$FH$558,C166)=0,0,5000)</f>
        <v>5000</v>
      </c>
      <c r="W166" s="3">
        <f>HLOOKUP(W$5,[2]人物技能基础!$O$3:$Q$553,$C166+1,0)</f>
        <v>3.637142857142857</v>
      </c>
      <c r="X166" s="3">
        <f>HLOOKUP(X$5,[2]人物技能基础!$O$3:$Q$553,$C166+1,0)</f>
        <v>2.0186428571428574</v>
      </c>
      <c r="Y166" s="3">
        <f>HLOOKUP(Y$5,[2]人物技能基础!$O$3:$Q$553,$C166+1,0)</f>
        <v>99.964285714285708</v>
      </c>
      <c r="Z166" s="3">
        <f t="shared" si="22"/>
        <v>490565</v>
      </c>
      <c r="AA166" s="3">
        <f t="shared" si="23"/>
        <v>71771</v>
      </c>
      <c r="AB166" s="3">
        <f t="shared" si="24"/>
        <v>0</v>
      </c>
      <c r="AC166" s="3">
        <f t="shared" si="25"/>
        <v>26649</v>
      </c>
      <c r="AD166" s="3">
        <f t="shared" si="26"/>
        <v>19987</v>
      </c>
    </row>
    <row r="167" spans="1:30" x14ac:dyDescent="0.15">
      <c r="A167" s="3">
        <f>[5]守护神剑副本!A283</f>
        <v>2</v>
      </c>
      <c r="B167" s="3" t="str">
        <f t="shared" si="18"/>
        <v>350级守护神剑2波小怪</v>
      </c>
      <c r="C167" s="3">
        <f>[5]守护神剑副本!B283</f>
        <v>350</v>
      </c>
      <c r="D167" s="3">
        <f>[5]守护神剑副本!C283</f>
        <v>345</v>
      </c>
      <c r="E167" s="3" t="s">
        <v>24</v>
      </c>
      <c r="F167" s="3" t="s">
        <v>26</v>
      </c>
      <c r="G167" s="3">
        <f>[5]守护神剑副本!$A$12*W167/M167/0.6</f>
        <v>2.2732142857142859</v>
      </c>
      <c r="H167" s="3">
        <f t="shared" si="19"/>
        <v>120</v>
      </c>
      <c r="I167" s="3">
        <v>0</v>
      </c>
      <c r="J167" s="4">
        <f t="shared" si="20"/>
        <v>1</v>
      </c>
      <c r="K167" s="4">
        <v>1</v>
      </c>
      <c r="L167" s="4">
        <f t="shared" si="21"/>
        <v>2</v>
      </c>
      <c r="M167" s="3">
        <f>VLOOKUP(A167,[5]守护神剑副本!$A$22:$C$42,3,0)</f>
        <v>20</v>
      </c>
      <c r="N167" s="3">
        <v>2</v>
      </c>
      <c r="O167" s="3">
        <f>HLOOKUP(O$5,[1]非R能力!$B$8:$F$558,$C167+1,0)</f>
        <v>810712.73628715333</v>
      </c>
      <c r="P167" s="3">
        <f>HLOOKUP(P$5,[1]非R能力!$B$8:$F$558,$C167+1,0)</f>
        <v>121774.473466935</v>
      </c>
      <c r="Q167" s="3">
        <f>HLOOKUP(Q$5,[1]非R能力!$B$8:$F$558,$C167+1,0)</f>
        <v>68368.937759883585</v>
      </c>
      <c r="R167" s="3">
        <f>HLOOKUP(R$5,[1]非R能力!$B$8:$F$558,$C167+1,0)</f>
        <v>19987.249570323514</v>
      </c>
      <c r="S167" s="3">
        <f>HLOOKUP(S$5,[1]非R能力!$B$8:$F$558,$C167+1,0)</f>
        <v>26649.599816493806</v>
      </c>
      <c r="T167" s="3">
        <f>INDEX([1]非R能力!$H$9:$H$558,D167)</f>
        <v>23834.200866306946</v>
      </c>
      <c r="U167" s="3">
        <f>IF(INDEX([1]非R能力!$FK$9:$FK$558,C167)=0,0,10)</f>
        <v>10</v>
      </c>
      <c r="V167" s="3">
        <f>IF(INDEX([1]非R能力!$FH$9:$FH$558,C167)=0,0,5000)</f>
        <v>5000</v>
      </c>
      <c r="W167" s="3">
        <f>HLOOKUP(W$5,[2]人物技能基础!$O$3:$Q$553,$C167+1,0)</f>
        <v>3.637142857142857</v>
      </c>
      <c r="X167" s="3">
        <f>HLOOKUP(X$5,[2]人物技能基础!$O$3:$Q$553,$C167+1,0)</f>
        <v>2.0186428571428574</v>
      </c>
      <c r="Y167" s="3">
        <f>HLOOKUP(Y$5,[2]人物技能基础!$O$3:$Q$553,$C167+1,0)</f>
        <v>99.964285714285708</v>
      </c>
      <c r="Z167" s="3">
        <f t="shared" si="22"/>
        <v>490565</v>
      </c>
      <c r="AA167" s="3">
        <f t="shared" si="23"/>
        <v>71771</v>
      </c>
      <c r="AB167" s="3">
        <f t="shared" si="24"/>
        <v>0</v>
      </c>
      <c r="AC167" s="3">
        <f t="shared" si="25"/>
        <v>26649</v>
      </c>
      <c r="AD167" s="3">
        <f t="shared" si="26"/>
        <v>19987</v>
      </c>
    </row>
    <row r="168" spans="1:30" x14ac:dyDescent="0.15">
      <c r="A168" s="3">
        <f>[5]守护神剑副本!A284</f>
        <v>3</v>
      </c>
      <c r="B168" s="3" t="str">
        <f t="shared" si="18"/>
        <v>350级守护神剑3波小怪</v>
      </c>
      <c r="C168" s="3">
        <f>[5]守护神剑副本!B284</f>
        <v>350</v>
      </c>
      <c r="D168" s="3">
        <f>[5]守护神剑副本!C284</f>
        <v>345</v>
      </c>
      <c r="E168" s="3" t="s">
        <v>24</v>
      </c>
      <c r="F168" s="3" t="s">
        <v>26</v>
      </c>
      <c r="G168" s="3">
        <f>[5]守护神剑副本!$A$12*W168/M168/0.6</f>
        <v>2.5257936507936507</v>
      </c>
      <c r="H168" s="3">
        <f t="shared" si="19"/>
        <v>120</v>
      </c>
      <c r="I168" s="3">
        <v>0</v>
      </c>
      <c r="J168" s="4">
        <f t="shared" si="20"/>
        <v>1</v>
      </c>
      <c r="K168" s="4">
        <v>1</v>
      </c>
      <c r="L168" s="4">
        <f t="shared" si="21"/>
        <v>2</v>
      </c>
      <c r="M168" s="3">
        <f>VLOOKUP(A168,[5]守护神剑副本!$A$22:$C$42,3,0)</f>
        <v>18</v>
      </c>
      <c r="N168" s="3">
        <v>2</v>
      </c>
      <c r="O168" s="3">
        <f>HLOOKUP(O$5,[1]非R能力!$B$8:$F$558,$C168+1,0)</f>
        <v>810712.73628715333</v>
      </c>
      <c r="P168" s="3">
        <f>HLOOKUP(P$5,[1]非R能力!$B$8:$F$558,$C168+1,0)</f>
        <v>121774.473466935</v>
      </c>
      <c r="Q168" s="3">
        <f>HLOOKUP(Q$5,[1]非R能力!$B$8:$F$558,$C168+1,0)</f>
        <v>68368.937759883585</v>
      </c>
      <c r="R168" s="3">
        <f>HLOOKUP(R$5,[1]非R能力!$B$8:$F$558,$C168+1,0)</f>
        <v>19987.249570323514</v>
      </c>
      <c r="S168" s="3">
        <f>HLOOKUP(S$5,[1]非R能力!$B$8:$F$558,$C168+1,0)</f>
        <v>26649.599816493806</v>
      </c>
      <c r="T168" s="3">
        <f>INDEX([1]非R能力!$H$9:$H$558,D168)</f>
        <v>23834.200866306946</v>
      </c>
      <c r="U168" s="3">
        <f>IF(INDEX([1]非R能力!$FK$9:$FK$558,C168)=0,0,10)</f>
        <v>10</v>
      </c>
      <c r="V168" s="3">
        <f>IF(INDEX([1]非R能力!$FH$9:$FH$558,C168)=0,0,5000)</f>
        <v>5000</v>
      </c>
      <c r="W168" s="3">
        <f>HLOOKUP(W$5,[2]人物技能基础!$O$3:$Q$553,$C168+1,0)</f>
        <v>3.637142857142857</v>
      </c>
      <c r="X168" s="3">
        <f>HLOOKUP(X$5,[2]人物技能基础!$O$3:$Q$553,$C168+1,0)</f>
        <v>2.0186428571428574</v>
      </c>
      <c r="Y168" s="3">
        <f>HLOOKUP(Y$5,[2]人物技能基础!$O$3:$Q$553,$C168+1,0)</f>
        <v>99.964285714285708</v>
      </c>
      <c r="Z168" s="3">
        <f t="shared" si="22"/>
        <v>545073</v>
      </c>
      <c r="AA168" s="3">
        <f t="shared" si="23"/>
        <v>71774</v>
      </c>
      <c r="AB168" s="3">
        <f t="shared" si="24"/>
        <v>0</v>
      </c>
      <c r="AC168" s="3">
        <f t="shared" si="25"/>
        <v>26649</v>
      </c>
      <c r="AD168" s="3">
        <f t="shared" si="26"/>
        <v>19987</v>
      </c>
    </row>
    <row r="169" spans="1:30" x14ac:dyDescent="0.15">
      <c r="A169" s="3">
        <f>[5]守护神剑副本!A285</f>
        <v>4</v>
      </c>
      <c r="B169" s="3" t="str">
        <f t="shared" si="18"/>
        <v>350级守护神剑4波小怪</v>
      </c>
      <c r="C169" s="3">
        <f>[5]守护神剑副本!B285</f>
        <v>350</v>
      </c>
      <c r="D169" s="3">
        <f>[5]守护神剑副本!C285</f>
        <v>345</v>
      </c>
      <c r="E169" s="3" t="s">
        <v>24</v>
      </c>
      <c r="F169" s="3" t="s">
        <v>26</v>
      </c>
      <c r="G169" s="3">
        <f>[5]守护神剑副本!$A$12*W169/M169/0.6</f>
        <v>2.5257936507936507</v>
      </c>
      <c r="H169" s="3">
        <f t="shared" si="19"/>
        <v>120</v>
      </c>
      <c r="I169" s="3">
        <v>0</v>
      </c>
      <c r="J169" s="4">
        <f t="shared" si="20"/>
        <v>1</v>
      </c>
      <c r="K169" s="4">
        <v>1</v>
      </c>
      <c r="L169" s="4">
        <f t="shared" si="21"/>
        <v>2</v>
      </c>
      <c r="M169" s="3">
        <f>VLOOKUP(A169,[5]守护神剑副本!$A$22:$C$42,3,0)</f>
        <v>18</v>
      </c>
      <c r="N169" s="3">
        <v>2</v>
      </c>
      <c r="O169" s="3">
        <f>HLOOKUP(O$5,[1]非R能力!$B$8:$F$558,$C169+1,0)</f>
        <v>810712.73628715333</v>
      </c>
      <c r="P169" s="3">
        <f>HLOOKUP(P$5,[1]非R能力!$B$8:$F$558,$C169+1,0)</f>
        <v>121774.473466935</v>
      </c>
      <c r="Q169" s="3">
        <f>HLOOKUP(Q$5,[1]非R能力!$B$8:$F$558,$C169+1,0)</f>
        <v>68368.937759883585</v>
      </c>
      <c r="R169" s="3">
        <f>HLOOKUP(R$5,[1]非R能力!$B$8:$F$558,$C169+1,0)</f>
        <v>19987.249570323514</v>
      </c>
      <c r="S169" s="3">
        <f>HLOOKUP(S$5,[1]非R能力!$B$8:$F$558,$C169+1,0)</f>
        <v>26649.599816493806</v>
      </c>
      <c r="T169" s="3">
        <f>INDEX([1]非R能力!$H$9:$H$558,D169)</f>
        <v>23834.200866306946</v>
      </c>
      <c r="U169" s="3">
        <f>IF(INDEX([1]非R能力!$FK$9:$FK$558,C169)=0,0,10)</f>
        <v>10</v>
      </c>
      <c r="V169" s="3">
        <f>IF(INDEX([1]非R能力!$FH$9:$FH$558,C169)=0,0,5000)</f>
        <v>5000</v>
      </c>
      <c r="W169" s="3">
        <f>HLOOKUP(W$5,[2]人物技能基础!$O$3:$Q$553,$C169+1,0)</f>
        <v>3.637142857142857</v>
      </c>
      <c r="X169" s="3">
        <f>HLOOKUP(X$5,[2]人物技能基础!$O$3:$Q$553,$C169+1,0)</f>
        <v>2.0186428571428574</v>
      </c>
      <c r="Y169" s="3">
        <f>HLOOKUP(Y$5,[2]人物技能基础!$O$3:$Q$553,$C169+1,0)</f>
        <v>99.964285714285708</v>
      </c>
      <c r="Z169" s="3">
        <f t="shared" si="22"/>
        <v>545073</v>
      </c>
      <c r="AA169" s="3">
        <f t="shared" si="23"/>
        <v>71774</v>
      </c>
      <c r="AB169" s="3">
        <f t="shared" si="24"/>
        <v>0</v>
      </c>
      <c r="AC169" s="3">
        <f t="shared" si="25"/>
        <v>26649</v>
      </c>
      <c r="AD169" s="3">
        <f t="shared" si="26"/>
        <v>19987</v>
      </c>
    </row>
    <row r="170" spans="1:30" x14ac:dyDescent="0.15">
      <c r="A170" s="3">
        <f>[5]守护神剑副本!A286</f>
        <v>5</v>
      </c>
      <c r="B170" s="3" t="str">
        <f t="shared" si="18"/>
        <v>350级守护神剑5波boss</v>
      </c>
      <c r="C170" s="3">
        <f>[5]守护神剑副本!B286</f>
        <v>350</v>
      </c>
      <c r="D170" s="3">
        <f>[5]守护神剑副本!C286</f>
        <v>345</v>
      </c>
      <c r="E170" s="3" t="s">
        <v>93</v>
      </c>
      <c r="F170" s="3" t="s">
        <v>26</v>
      </c>
      <c r="G170" s="3">
        <f>[5]守护神剑副本!$A$12*W170/M170/0.6</f>
        <v>45.464285714285715</v>
      </c>
      <c r="H170" s="3">
        <f t="shared" si="19"/>
        <v>45.464285714285715</v>
      </c>
      <c r="I170" s="3">
        <v>0</v>
      </c>
      <c r="J170" s="4">
        <f t="shared" si="20"/>
        <v>0.7</v>
      </c>
      <c r="K170" s="4">
        <v>1</v>
      </c>
      <c r="L170" s="4">
        <f t="shared" si="21"/>
        <v>5</v>
      </c>
      <c r="M170" s="3">
        <f>VLOOKUP(A170,[5]守护神剑副本!$A$22:$C$42,3,0)</f>
        <v>1</v>
      </c>
      <c r="N170" s="3">
        <v>2</v>
      </c>
      <c r="O170" s="3">
        <f>HLOOKUP(O$5,[1]非R能力!$B$8:$F$558,$C170+1,0)</f>
        <v>810712.73628715333</v>
      </c>
      <c r="P170" s="3">
        <f>HLOOKUP(P$5,[1]非R能力!$B$8:$F$558,$C170+1,0)</f>
        <v>121774.473466935</v>
      </c>
      <c r="Q170" s="3">
        <f>HLOOKUP(Q$5,[1]非R能力!$B$8:$F$558,$C170+1,0)</f>
        <v>68368.937759883585</v>
      </c>
      <c r="R170" s="3">
        <f>HLOOKUP(R$5,[1]非R能力!$B$8:$F$558,$C170+1,0)</f>
        <v>19987.249570323514</v>
      </c>
      <c r="S170" s="3">
        <f>HLOOKUP(S$5,[1]非R能力!$B$8:$F$558,$C170+1,0)</f>
        <v>26649.599816493806</v>
      </c>
      <c r="T170" s="3">
        <f>INDEX([1]非R能力!$H$9:$H$558,D170)</f>
        <v>23834.200866306946</v>
      </c>
      <c r="U170" s="3">
        <f>IF(INDEX([1]非R能力!$FK$9:$FK$558,C170)=0,0,10)</f>
        <v>10</v>
      </c>
      <c r="V170" s="3">
        <f>IF(INDEX([1]非R能力!$FH$9:$FH$558,C170)=0,0,5000)</f>
        <v>5000</v>
      </c>
      <c r="W170" s="3">
        <f>HLOOKUP(W$5,[2]人物技能基础!$O$3:$Q$553,$C170+1,0)</f>
        <v>3.637142857142857</v>
      </c>
      <c r="X170" s="3">
        <f>HLOOKUP(X$5,[2]人物技能基础!$O$3:$Q$553,$C170+1,0)</f>
        <v>2.0186428571428574</v>
      </c>
      <c r="Y170" s="3">
        <f>HLOOKUP(Y$5,[2]人物技能基础!$O$3:$Q$553,$C170+1,0)</f>
        <v>99.964285714285708</v>
      </c>
      <c r="Z170" s="3">
        <f t="shared" si="22"/>
        <v>6867919</v>
      </c>
      <c r="AA170" s="3">
        <f t="shared" si="23"/>
        <v>72135</v>
      </c>
      <c r="AB170" s="3">
        <f t="shared" si="24"/>
        <v>0</v>
      </c>
      <c r="AC170" s="3">
        <f t="shared" si="25"/>
        <v>26649</v>
      </c>
      <c r="AD170" s="3">
        <f t="shared" si="26"/>
        <v>28553</v>
      </c>
    </row>
    <row r="171" spans="1:30" x14ac:dyDescent="0.15">
      <c r="A171" s="3">
        <f>[5]守护神剑副本!A287</f>
        <v>6</v>
      </c>
      <c r="B171" s="3" t="str">
        <f t="shared" si="18"/>
        <v>350级守护神剑6波小怪</v>
      </c>
      <c r="C171" s="3">
        <f>[5]守护神剑副本!B287</f>
        <v>350</v>
      </c>
      <c r="D171" s="3">
        <f>[5]守护神剑副本!C287</f>
        <v>345</v>
      </c>
      <c r="E171" s="3" t="s">
        <v>24</v>
      </c>
      <c r="F171" s="3" t="s">
        <v>26</v>
      </c>
      <c r="G171" s="3">
        <f>[5]守护神剑副本!$A$12*W171/M171/0.6</f>
        <v>2.8415178571428572</v>
      </c>
      <c r="H171" s="3">
        <f t="shared" si="19"/>
        <v>120</v>
      </c>
      <c r="I171" s="3">
        <v>0</v>
      </c>
      <c r="J171" s="4">
        <f t="shared" si="20"/>
        <v>1</v>
      </c>
      <c r="K171" s="4">
        <v>1</v>
      </c>
      <c r="L171" s="4">
        <f t="shared" si="21"/>
        <v>2</v>
      </c>
      <c r="M171" s="3">
        <f>VLOOKUP(A171,[5]守护神剑副本!$A$22:$C$42,3,0)</f>
        <v>16</v>
      </c>
      <c r="N171" s="3">
        <v>2</v>
      </c>
      <c r="O171" s="3">
        <f>HLOOKUP(O$5,[1]非R能力!$B$8:$F$558,$C171+1,0)</f>
        <v>810712.73628715333</v>
      </c>
      <c r="P171" s="3">
        <f>HLOOKUP(P$5,[1]非R能力!$B$8:$F$558,$C171+1,0)</f>
        <v>121774.473466935</v>
      </c>
      <c r="Q171" s="3">
        <f>HLOOKUP(Q$5,[1]非R能力!$B$8:$F$558,$C171+1,0)</f>
        <v>68368.937759883585</v>
      </c>
      <c r="R171" s="3">
        <f>HLOOKUP(R$5,[1]非R能力!$B$8:$F$558,$C171+1,0)</f>
        <v>19987.249570323514</v>
      </c>
      <c r="S171" s="3">
        <f>HLOOKUP(S$5,[1]非R能力!$B$8:$F$558,$C171+1,0)</f>
        <v>26649.599816493806</v>
      </c>
      <c r="T171" s="3">
        <f>INDEX([1]非R能力!$H$9:$H$558,D171)</f>
        <v>23834.200866306946</v>
      </c>
      <c r="U171" s="3">
        <f>IF(INDEX([1]非R能力!$FK$9:$FK$558,C171)=0,0,10)</f>
        <v>10</v>
      </c>
      <c r="V171" s="3">
        <f>IF(INDEX([1]非R能力!$FH$9:$FH$558,C171)=0,0,5000)</f>
        <v>5000</v>
      </c>
      <c r="W171" s="3">
        <f>HLOOKUP(W$5,[2]人物技能基础!$O$3:$Q$553,$C171+1,0)</f>
        <v>3.637142857142857</v>
      </c>
      <c r="X171" s="3">
        <f>HLOOKUP(X$5,[2]人物技能基础!$O$3:$Q$553,$C171+1,0)</f>
        <v>2.0186428571428574</v>
      </c>
      <c r="Y171" s="3">
        <f>HLOOKUP(Y$5,[2]人物技能基础!$O$3:$Q$553,$C171+1,0)</f>
        <v>99.964285714285708</v>
      </c>
      <c r="Z171" s="3">
        <f t="shared" si="22"/>
        <v>613207</v>
      </c>
      <c r="AA171" s="3">
        <f t="shared" si="23"/>
        <v>71778</v>
      </c>
      <c r="AB171" s="3">
        <f t="shared" si="24"/>
        <v>0</v>
      </c>
      <c r="AC171" s="3">
        <f t="shared" si="25"/>
        <v>26649</v>
      </c>
      <c r="AD171" s="3">
        <f t="shared" si="26"/>
        <v>19987</v>
      </c>
    </row>
    <row r="172" spans="1:30" x14ac:dyDescent="0.15">
      <c r="A172" s="3">
        <f>[5]守护神剑副本!A288</f>
        <v>7</v>
      </c>
      <c r="B172" s="3" t="str">
        <f t="shared" si="18"/>
        <v>350级守护神剑7波小怪</v>
      </c>
      <c r="C172" s="3">
        <f>[5]守护神剑副本!B288</f>
        <v>350</v>
      </c>
      <c r="D172" s="3">
        <f>[5]守护神剑副本!C288</f>
        <v>345</v>
      </c>
      <c r="E172" s="3" t="s">
        <v>24</v>
      </c>
      <c r="F172" s="3" t="s">
        <v>26</v>
      </c>
      <c r="G172" s="3">
        <f>[5]守护神剑副本!$A$12*W172/M172/0.6</f>
        <v>3.2474489795918369</v>
      </c>
      <c r="H172" s="3">
        <f t="shared" si="19"/>
        <v>120</v>
      </c>
      <c r="I172" s="3">
        <v>0</v>
      </c>
      <c r="J172" s="4">
        <f t="shared" si="20"/>
        <v>1</v>
      </c>
      <c r="K172" s="4">
        <v>1</v>
      </c>
      <c r="L172" s="4">
        <f t="shared" si="21"/>
        <v>2</v>
      </c>
      <c r="M172" s="3">
        <f>VLOOKUP(A172,[5]守护神剑副本!$A$22:$C$42,3,0)</f>
        <v>14</v>
      </c>
      <c r="N172" s="3">
        <v>2</v>
      </c>
      <c r="O172" s="3">
        <f>HLOOKUP(O$5,[1]非R能力!$B$8:$F$558,$C172+1,0)</f>
        <v>810712.73628715333</v>
      </c>
      <c r="P172" s="3">
        <f>HLOOKUP(P$5,[1]非R能力!$B$8:$F$558,$C172+1,0)</f>
        <v>121774.473466935</v>
      </c>
      <c r="Q172" s="3">
        <f>HLOOKUP(Q$5,[1]非R能力!$B$8:$F$558,$C172+1,0)</f>
        <v>68368.937759883585</v>
      </c>
      <c r="R172" s="3">
        <f>HLOOKUP(R$5,[1]非R能力!$B$8:$F$558,$C172+1,0)</f>
        <v>19987.249570323514</v>
      </c>
      <c r="S172" s="3">
        <f>HLOOKUP(S$5,[1]非R能力!$B$8:$F$558,$C172+1,0)</f>
        <v>26649.599816493806</v>
      </c>
      <c r="T172" s="3">
        <f>INDEX([1]非R能力!$H$9:$H$558,D172)</f>
        <v>23834.200866306946</v>
      </c>
      <c r="U172" s="3">
        <f>IF(INDEX([1]非R能力!$FK$9:$FK$558,C172)=0,0,10)</f>
        <v>10</v>
      </c>
      <c r="V172" s="3">
        <f>IF(INDEX([1]非R能力!$FH$9:$FH$558,C172)=0,0,5000)</f>
        <v>5000</v>
      </c>
      <c r="W172" s="3">
        <f>HLOOKUP(W$5,[2]人物技能基础!$O$3:$Q$553,$C172+1,0)</f>
        <v>3.637142857142857</v>
      </c>
      <c r="X172" s="3">
        <f>HLOOKUP(X$5,[2]人物技能基础!$O$3:$Q$553,$C172+1,0)</f>
        <v>2.0186428571428574</v>
      </c>
      <c r="Y172" s="3">
        <f>HLOOKUP(Y$5,[2]人物技能基础!$O$3:$Q$553,$C172+1,0)</f>
        <v>99.964285714285708</v>
      </c>
      <c r="Z172" s="3">
        <f t="shared" si="22"/>
        <v>700808</v>
      </c>
      <c r="AA172" s="3">
        <f t="shared" si="23"/>
        <v>71782</v>
      </c>
      <c r="AB172" s="3">
        <f t="shared" si="24"/>
        <v>0</v>
      </c>
      <c r="AC172" s="3">
        <f t="shared" si="25"/>
        <v>26649</v>
      </c>
      <c r="AD172" s="3">
        <f t="shared" si="26"/>
        <v>19987</v>
      </c>
    </row>
    <row r="173" spans="1:30" x14ac:dyDescent="0.15">
      <c r="A173" s="3">
        <f>[5]守护神剑副本!A289</f>
        <v>8</v>
      </c>
      <c r="B173" s="3" t="str">
        <f t="shared" si="18"/>
        <v>350级守护神剑8波小怪</v>
      </c>
      <c r="C173" s="3">
        <f>[5]守护神剑副本!B289</f>
        <v>350</v>
      </c>
      <c r="D173" s="3">
        <f>[5]守护神剑副本!C289</f>
        <v>345</v>
      </c>
      <c r="E173" s="3" t="s">
        <v>24</v>
      </c>
      <c r="F173" s="3" t="s">
        <v>26</v>
      </c>
      <c r="G173" s="3">
        <f>[5]守护神剑副本!$A$12*W173/M173/0.6</f>
        <v>3.2474489795918369</v>
      </c>
      <c r="H173" s="3">
        <f t="shared" si="19"/>
        <v>120</v>
      </c>
      <c r="I173" s="3">
        <v>0</v>
      </c>
      <c r="J173" s="4">
        <f t="shared" si="20"/>
        <v>1</v>
      </c>
      <c r="K173" s="4">
        <v>1</v>
      </c>
      <c r="L173" s="4">
        <f t="shared" si="21"/>
        <v>2</v>
      </c>
      <c r="M173" s="3">
        <f>VLOOKUP(A173,[5]守护神剑副本!$A$22:$C$42,3,0)</f>
        <v>14</v>
      </c>
      <c r="N173" s="3">
        <v>2</v>
      </c>
      <c r="O173" s="3">
        <f>HLOOKUP(O$5,[1]非R能力!$B$8:$F$558,$C173+1,0)</f>
        <v>810712.73628715333</v>
      </c>
      <c r="P173" s="3">
        <f>HLOOKUP(P$5,[1]非R能力!$B$8:$F$558,$C173+1,0)</f>
        <v>121774.473466935</v>
      </c>
      <c r="Q173" s="3">
        <f>HLOOKUP(Q$5,[1]非R能力!$B$8:$F$558,$C173+1,0)</f>
        <v>68368.937759883585</v>
      </c>
      <c r="R173" s="3">
        <f>HLOOKUP(R$5,[1]非R能力!$B$8:$F$558,$C173+1,0)</f>
        <v>19987.249570323514</v>
      </c>
      <c r="S173" s="3">
        <f>HLOOKUP(S$5,[1]非R能力!$B$8:$F$558,$C173+1,0)</f>
        <v>26649.599816493806</v>
      </c>
      <c r="T173" s="3">
        <f>INDEX([1]非R能力!$H$9:$H$558,D173)</f>
        <v>23834.200866306946</v>
      </c>
      <c r="U173" s="3">
        <f>IF(INDEX([1]非R能力!$FK$9:$FK$558,C173)=0,0,10)</f>
        <v>10</v>
      </c>
      <c r="V173" s="3">
        <f>IF(INDEX([1]非R能力!$FH$9:$FH$558,C173)=0,0,5000)</f>
        <v>5000</v>
      </c>
      <c r="W173" s="3">
        <f>HLOOKUP(W$5,[2]人物技能基础!$O$3:$Q$553,$C173+1,0)</f>
        <v>3.637142857142857</v>
      </c>
      <c r="X173" s="3">
        <f>HLOOKUP(X$5,[2]人物技能基础!$O$3:$Q$553,$C173+1,0)</f>
        <v>2.0186428571428574</v>
      </c>
      <c r="Y173" s="3">
        <f>HLOOKUP(Y$5,[2]人物技能基础!$O$3:$Q$553,$C173+1,0)</f>
        <v>99.964285714285708</v>
      </c>
      <c r="Z173" s="3">
        <f t="shared" si="22"/>
        <v>700808</v>
      </c>
      <c r="AA173" s="3">
        <f t="shared" si="23"/>
        <v>71782</v>
      </c>
      <c r="AB173" s="3">
        <f t="shared" si="24"/>
        <v>0</v>
      </c>
      <c r="AC173" s="3">
        <f t="shared" si="25"/>
        <v>26649</v>
      </c>
      <c r="AD173" s="3">
        <f t="shared" si="26"/>
        <v>19987</v>
      </c>
    </row>
    <row r="174" spans="1:30" x14ac:dyDescent="0.15">
      <c r="A174" s="3">
        <f>[5]守护神剑副本!A290</f>
        <v>9</v>
      </c>
      <c r="B174" s="3" t="str">
        <f t="shared" si="18"/>
        <v>350级守护神剑9波小怪</v>
      </c>
      <c r="C174" s="3">
        <f>[5]守护神剑副本!B290</f>
        <v>350</v>
      </c>
      <c r="D174" s="3">
        <f>[5]守护神剑副本!C290</f>
        <v>345</v>
      </c>
      <c r="E174" s="3" t="s">
        <v>24</v>
      </c>
      <c r="F174" s="3" t="s">
        <v>26</v>
      </c>
      <c r="G174" s="3">
        <f>[5]守护神剑副本!$A$12*W174/M174/0.6</f>
        <v>3.7886904761904767</v>
      </c>
      <c r="H174" s="3">
        <f t="shared" si="19"/>
        <v>120</v>
      </c>
      <c r="I174" s="3">
        <v>0</v>
      </c>
      <c r="J174" s="4">
        <f t="shared" si="20"/>
        <v>1</v>
      </c>
      <c r="K174" s="4">
        <v>1</v>
      </c>
      <c r="L174" s="4">
        <f t="shared" si="21"/>
        <v>2</v>
      </c>
      <c r="M174" s="3">
        <f>VLOOKUP(A174,[5]守护神剑副本!$A$22:$C$42,3,0)</f>
        <v>12</v>
      </c>
      <c r="N174" s="3">
        <v>2</v>
      </c>
      <c r="O174" s="3">
        <f>HLOOKUP(O$5,[1]非R能力!$B$8:$F$558,$C174+1,0)</f>
        <v>810712.73628715333</v>
      </c>
      <c r="P174" s="3">
        <f>HLOOKUP(P$5,[1]非R能力!$B$8:$F$558,$C174+1,0)</f>
        <v>121774.473466935</v>
      </c>
      <c r="Q174" s="3">
        <f>HLOOKUP(Q$5,[1]非R能力!$B$8:$F$558,$C174+1,0)</f>
        <v>68368.937759883585</v>
      </c>
      <c r="R174" s="3">
        <f>HLOOKUP(R$5,[1]非R能力!$B$8:$F$558,$C174+1,0)</f>
        <v>19987.249570323514</v>
      </c>
      <c r="S174" s="3">
        <f>HLOOKUP(S$5,[1]非R能力!$B$8:$F$558,$C174+1,0)</f>
        <v>26649.599816493806</v>
      </c>
      <c r="T174" s="3">
        <f>INDEX([1]非R能力!$H$9:$H$558,D174)</f>
        <v>23834.200866306946</v>
      </c>
      <c r="U174" s="3">
        <f>IF(INDEX([1]非R能力!$FK$9:$FK$558,C174)=0,0,10)</f>
        <v>10</v>
      </c>
      <c r="V174" s="3">
        <f>IF(INDEX([1]非R能力!$FH$9:$FH$558,C174)=0,0,5000)</f>
        <v>5000</v>
      </c>
      <c r="W174" s="3">
        <f>HLOOKUP(W$5,[2]人物技能基础!$O$3:$Q$553,$C174+1,0)</f>
        <v>3.637142857142857</v>
      </c>
      <c r="X174" s="3">
        <f>HLOOKUP(X$5,[2]人物技能基础!$O$3:$Q$553,$C174+1,0)</f>
        <v>2.0186428571428574</v>
      </c>
      <c r="Y174" s="3">
        <f>HLOOKUP(Y$5,[2]人物技能基础!$O$3:$Q$553,$C174+1,0)</f>
        <v>99.964285714285708</v>
      </c>
      <c r="Z174" s="3">
        <f t="shared" si="22"/>
        <v>817609</v>
      </c>
      <c r="AA174" s="3">
        <f t="shared" si="23"/>
        <v>71788</v>
      </c>
      <c r="AB174" s="3">
        <f t="shared" si="24"/>
        <v>0</v>
      </c>
      <c r="AC174" s="3">
        <f t="shared" si="25"/>
        <v>26649</v>
      </c>
      <c r="AD174" s="3">
        <f t="shared" si="26"/>
        <v>19987</v>
      </c>
    </row>
    <row r="175" spans="1:30" x14ac:dyDescent="0.15">
      <c r="A175" s="3">
        <f>[5]守护神剑副本!A291</f>
        <v>10</v>
      </c>
      <c r="B175" s="3" t="str">
        <f t="shared" si="18"/>
        <v>350级守护神剑10波boss</v>
      </c>
      <c r="C175" s="3">
        <f>[5]守护神剑副本!B291</f>
        <v>350</v>
      </c>
      <c r="D175" s="3">
        <f>[5]守护神剑副本!C291</f>
        <v>350</v>
      </c>
      <c r="E175" s="3" t="s">
        <v>93</v>
      </c>
      <c r="F175" s="3" t="s">
        <v>26</v>
      </c>
      <c r="G175" s="3">
        <f>[5]守护神剑副本!$A$12*W175/M175/0.6</f>
        <v>45.464285714285715</v>
      </c>
      <c r="H175" s="3">
        <f t="shared" si="19"/>
        <v>45.464285714285715</v>
      </c>
      <c r="I175" s="3">
        <v>0</v>
      </c>
      <c r="J175" s="4">
        <f t="shared" si="20"/>
        <v>0.7</v>
      </c>
      <c r="K175" s="4">
        <v>1</v>
      </c>
      <c r="L175" s="4">
        <f t="shared" si="21"/>
        <v>5</v>
      </c>
      <c r="M175" s="3">
        <f>VLOOKUP(A175,[5]守护神剑副本!$A$22:$C$42,3,0)</f>
        <v>1</v>
      </c>
      <c r="N175" s="3">
        <v>2</v>
      </c>
      <c r="O175" s="3">
        <f>HLOOKUP(O$5,[1]非R能力!$B$8:$F$558,$C175+1,0)</f>
        <v>810712.73628715333</v>
      </c>
      <c r="P175" s="3">
        <f>HLOOKUP(P$5,[1]非R能力!$B$8:$F$558,$C175+1,0)</f>
        <v>121774.473466935</v>
      </c>
      <c r="Q175" s="3">
        <f>HLOOKUP(Q$5,[1]非R能力!$B$8:$F$558,$C175+1,0)</f>
        <v>68368.937759883585</v>
      </c>
      <c r="R175" s="3">
        <f>HLOOKUP(R$5,[1]非R能力!$B$8:$F$558,$C175+1,0)</f>
        <v>19987.249570323514</v>
      </c>
      <c r="S175" s="3">
        <f>HLOOKUP(S$5,[1]非R能力!$B$8:$F$558,$C175+1,0)</f>
        <v>26649.599816493806</v>
      </c>
      <c r="T175" s="3">
        <f>INDEX([1]非R能力!$H$9:$H$558,D175)</f>
        <v>24588.163979618876</v>
      </c>
      <c r="U175" s="3">
        <f>IF(INDEX([1]非R能力!$FK$9:$FK$558,C175)=0,0,10)</f>
        <v>10</v>
      </c>
      <c r="V175" s="3">
        <f>IF(INDEX([1]非R能力!$FH$9:$FH$558,C175)=0,0,5000)</f>
        <v>5000</v>
      </c>
      <c r="W175" s="3">
        <f>HLOOKUP(W$5,[2]人物技能基础!$O$3:$Q$553,$C175+1,0)</f>
        <v>3.637142857142857</v>
      </c>
      <c r="X175" s="3">
        <f>HLOOKUP(X$5,[2]人物技能基础!$O$3:$Q$553,$C175+1,0)</f>
        <v>2.0186428571428574</v>
      </c>
      <c r="Y175" s="3">
        <f>HLOOKUP(Y$5,[2]人物技能基础!$O$3:$Q$553,$C175+1,0)</f>
        <v>99.964285714285708</v>
      </c>
      <c r="Z175" s="3">
        <f t="shared" si="22"/>
        <v>6887115</v>
      </c>
      <c r="AA175" s="3">
        <f t="shared" si="23"/>
        <v>72135</v>
      </c>
      <c r="AB175" s="3">
        <f t="shared" si="24"/>
        <v>0</v>
      </c>
      <c r="AC175" s="3">
        <f t="shared" si="25"/>
        <v>26649</v>
      </c>
      <c r="AD175" s="3">
        <f t="shared" si="26"/>
        <v>28553</v>
      </c>
    </row>
    <row r="176" spans="1:30" x14ac:dyDescent="0.15">
      <c r="A176" s="3">
        <f>[5]守护神剑副本!A292</f>
        <v>11</v>
      </c>
      <c r="B176" s="3" t="str">
        <f t="shared" si="18"/>
        <v>350级守护神剑11波小怪</v>
      </c>
      <c r="C176" s="3">
        <f>[5]守护神剑副本!B292</f>
        <v>350</v>
      </c>
      <c r="D176" s="3">
        <f>[5]守护神剑副本!C292</f>
        <v>350</v>
      </c>
      <c r="E176" s="3" t="s">
        <v>24</v>
      </c>
      <c r="F176" s="3" t="s">
        <v>26</v>
      </c>
      <c r="G176" s="3">
        <f>[5]守护神剑副本!$A$12*W176/M176/0.6</f>
        <v>4.5464285714285717</v>
      </c>
      <c r="H176" s="3">
        <f t="shared" si="19"/>
        <v>120</v>
      </c>
      <c r="I176" s="3">
        <v>0</v>
      </c>
      <c r="J176" s="4">
        <f t="shared" si="20"/>
        <v>1</v>
      </c>
      <c r="K176" s="4">
        <v>1</v>
      </c>
      <c r="L176" s="4">
        <f t="shared" si="21"/>
        <v>2</v>
      </c>
      <c r="M176" s="3">
        <f>VLOOKUP(A176,[5]守护神剑副本!$A$22:$C$42,3,0)</f>
        <v>10</v>
      </c>
      <c r="N176" s="3">
        <v>2</v>
      </c>
      <c r="O176" s="3">
        <f>HLOOKUP(O$5,[1]非R能力!$B$8:$F$558,$C176+1,0)</f>
        <v>810712.73628715333</v>
      </c>
      <c r="P176" s="3">
        <f>HLOOKUP(P$5,[1]非R能力!$B$8:$F$558,$C176+1,0)</f>
        <v>121774.473466935</v>
      </c>
      <c r="Q176" s="3">
        <f>HLOOKUP(Q$5,[1]非R能力!$B$8:$F$558,$C176+1,0)</f>
        <v>68368.937759883585</v>
      </c>
      <c r="R176" s="3">
        <f>HLOOKUP(R$5,[1]非R能力!$B$8:$F$558,$C176+1,0)</f>
        <v>19987.249570323514</v>
      </c>
      <c r="S176" s="3">
        <f>HLOOKUP(S$5,[1]非R能力!$B$8:$F$558,$C176+1,0)</f>
        <v>26649.599816493806</v>
      </c>
      <c r="T176" s="3">
        <f>INDEX([1]非R能力!$H$9:$H$558,D176)</f>
        <v>24588.163979618876</v>
      </c>
      <c r="U176" s="3">
        <f>IF(INDEX([1]非R能力!$FK$9:$FK$558,C176)=0,0,10)</f>
        <v>10</v>
      </c>
      <c r="V176" s="3">
        <f>IF(INDEX([1]非R能力!$FH$9:$FH$558,C176)=0,0,5000)</f>
        <v>5000</v>
      </c>
      <c r="W176" s="3">
        <f>HLOOKUP(W$5,[2]人物技能基础!$O$3:$Q$553,$C176+1,0)</f>
        <v>3.637142857142857</v>
      </c>
      <c r="X176" s="3">
        <f>HLOOKUP(X$5,[2]人物技能基础!$O$3:$Q$553,$C176+1,0)</f>
        <v>2.0186428571428574</v>
      </c>
      <c r="Y176" s="3">
        <f>HLOOKUP(Y$5,[2]人物技能基础!$O$3:$Q$553,$C176+1,0)</f>
        <v>99.964285714285708</v>
      </c>
      <c r="Z176" s="3">
        <f t="shared" si="22"/>
        <v>983873</v>
      </c>
      <c r="AA176" s="3">
        <f t="shared" si="23"/>
        <v>71796</v>
      </c>
      <c r="AB176" s="3">
        <f t="shared" si="24"/>
        <v>0</v>
      </c>
      <c r="AC176" s="3">
        <f t="shared" si="25"/>
        <v>26649</v>
      </c>
      <c r="AD176" s="3">
        <f t="shared" si="26"/>
        <v>19987</v>
      </c>
    </row>
    <row r="177" spans="1:30" x14ac:dyDescent="0.15">
      <c r="A177" s="3">
        <f>[5]守护神剑副本!A293</f>
        <v>12</v>
      </c>
      <c r="B177" s="3" t="str">
        <f t="shared" si="18"/>
        <v>350级守护神剑12波小怪</v>
      </c>
      <c r="C177" s="3">
        <f>[5]守护神剑副本!B293</f>
        <v>350</v>
      </c>
      <c r="D177" s="3">
        <f>[5]守护神剑副本!C293</f>
        <v>350</v>
      </c>
      <c r="E177" s="3" t="s">
        <v>24</v>
      </c>
      <c r="F177" s="3" t="s">
        <v>26</v>
      </c>
      <c r="G177" s="3">
        <f>[5]守护神剑副本!$A$12*W177/M177/0.6</f>
        <v>4.5464285714285717</v>
      </c>
      <c r="H177" s="3">
        <f t="shared" si="19"/>
        <v>120</v>
      </c>
      <c r="I177" s="3">
        <v>0</v>
      </c>
      <c r="J177" s="4">
        <f t="shared" si="20"/>
        <v>1</v>
      </c>
      <c r="K177" s="4">
        <v>1</v>
      </c>
      <c r="L177" s="4">
        <f t="shared" si="21"/>
        <v>2</v>
      </c>
      <c r="M177" s="3">
        <f>VLOOKUP(A177,[5]守护神剑副本!$A$22:$C$42,3,0)</f>
        <v>10</v>
      </c>
      <c r="N177" s="3">
        <v>2</v>
      </c>
      <c r="O177" s="3">
        <f>HLOOKUP(O$5,[1]非R能力!$B$8:$F$558,$C177+1,0)</f>
        <v>810712.73628715333</v>
      </c>
      <c r="P177" s="3">
        <f>HLOOKUP(P$5,[1]非R能力!$B$8:$F$558,$C177+1,0)</f>
        <v>121774.473466935</v>
      </c>
      <c r="Q177" s="3">
        <f>HLOOKUP(Q$5,[1]非R能力!$B$8:$F$558,$C177+1,0)</f>
        <v>68368.937759883585</v>
      </c>
      <c r="R177" s="3">
        <f>HLOOKUP(R$5,[1]非R能力!$B$8:$F$558,$C177+1,0)</f>
        <v>19987.249570323514</v>
      </c>
      <c r="S177" s="3">
        <f>HLOOKUP(S$5,[1]非R能力!$B$8:$F$558,$C177+1,0)</f>
        <v>26649.599816493806</v>
      </c>
      <c r="T177" s="3">
        <f>INDEX([1]非R能力!$H$9:$H$558,D177)</f>
        <v>24588.163979618876</v>
      </c>
      <c r="U177" s="3">
        <f>IF(INDEX([1]非R能力!$FK$9:$FK$558,C177)=0,0,10)</f>
        <v>10</v>
      </c>
      <c r="V177" s="3">
        <f>IF(INDEX([1]非R能力!$FH$9:$FH$558,C177)=0,0,5000)</f>
        <v>5000</v>
      </c>
      <c r="W177" s="3">
        <f>HLOOKUP(W$5,[2]人物技能基础!$O$3:$Q$553,$C177+1,0)</f>
        <v>3.637142857142857</v>
      </c>
      <c r="X177" s="3">
        <f>HLOOKUP(X$5,[2]人物技能基础!$O$3:$Q$553,$C177+1,0)</f>
        <v>2.0186428571428574</v>
      </c>
      <c r="Y177" s="3">
        <f>HLOOKUP(Y$5,[2]人物技能基础!$O$3:$Q$553,$C177+1,0)</f>
        <v>99.964285714285708</v>
      </c>
      <c r="Z177" s="3">
        <f t="shared" si="22"/>
        <v>983873</v>
      </c>
      <c r="AA177" s="3">
        <f t="shared" si="23"/>
        <v>71796</v>
      </c>
      <c r="AB177" s="3">
        <f t="shared" si="24"/>
        <v>0</v>
      </c>
      <c r="AC177" s="3">
        <f t="shared" si="25"/>
        <v>26649</v>
      </c>
      <c r="AD177" s="3">
        <f t="shared" si="26"/>
        <v>19987</v>
      </c>
    </row>
    <row r="178" spans="1:30" x14ac:dyDescent="0.15">
      <c r="A178" s="3">
        <f>[5]守护神剑副本!A294</f>
        <v>13</v>
      </c>
      <c r="B178" s="3" t="str">
        <f t="shared" si="18"/>
        <v>350级守护神剑13波小怪</v>
      </c>
      <c r="C178" s="3">
        <f>[5]守护神剑副本!B294</f>
        <v>350</v>
      </c>
      <c r="D178" s="3">
        <f>[5]守护神剑副本!C294</f>
        <v>360</v>
      </c>
      <c r="E178" s="3" t="s">
        <v>24</v>
      </c>
      <c r="F178" s="3" t="s">
        <v>26</v>
      </c>
      <c r="G178" s="3">
        <f>[5]守护神剑副本!$A$12*W178/M178/0.6</f>
        <v>4.5464285714285717</v>
      </c>
      <c r="H178" s="3">
        <f t="shared" si="19"/>
        <v>120</v>
      </c>
      <c r="I178" s="3">
        <v>0</v>
      </c>
      <c r="J178" s="4">
        <f t="shared" si="20"/>
        <v>1</v>
      </c>
      <c r="K178" s="4">
        <v>1</v>
      </c>
      <c r="L178" s="4">
        <f t="shared" si="21"/>
        <v>2</v>
      </c>
      <c r="M178" s="3">
        <f>VLOOKUP(A178,[5]守护神剑副本!$A$22:$C$42,3,0)</f>
        <v>10</v>
      </c>
      <c r="N178" s="3">
        <v>2</v>
      </c>
      <c r="O178" s="3">
        <f>HLOOKUP(O$5,[1]非R能力!$B$8:$F$558,$C178+1,0)</f>
        <v>810712.73628715333</v>
      </c>
      <c r="P178" s="3">
        <f>HLOOKUP(P$5,[1]非R能力!$B$8:$F$558,$C178+1,0)</f>
        <v>121774.473466935</v>
      </c>
      <c r="Q178" s="3">
        <f>HLOOKUP(Q$5,[1]非R能力!$B$8:$F$558,$C178+1,0)</f>
        <v>68368.937759883585</v>
      </c>
      <c r="R178" s="3">
        <f>HLOOKUP(R$5,[1]非R能力!$B$8:$F$558,$C178+1,0)</f>
        <v>19987.249570323514</v>
      </c>
      <c r="S178" s="3">
        <f>HLOOKUP(S$5,[1]非R能力!$B$8:$F$558,$C178+1,0)</f>
        <v>26649.599816493806</v>
      </c>
      <c r="T178" s="3">
        <f>INDEX([1]非R能力!$H$9:$H$558,D178)</f>
        <v>26152.405436787107</v>
      </c>
      <c r="U178" s="3">
        <f>IF(INDEX([1]非R能力!$FK$9:$FK$558,C178)=0,0,10)</f>
        <v>10</v>
      </c>
      <c r="V178" s="3">
        <f>IF(INDEX([1]非R能力!$FH$9:$FH$558,C178)=0,0,5000)</f>
        <v>5000</v>
      </c>
      <c r="W178" s="3">
        <f>HLOOKUP(W$5,[2]人物技能基础!$O$3:$Q$553,$C178+1,0)</f>
        <v>3.637142857142857</v>
      </c>
      <c r="X178" s="3">
        <f>HLOOKUP(X$5,[2]人物技能基础!$O$3:$Q$553,$C178+1,0)</f>
        <v>2.0186428571428574</v>
      </c>
      <c r="Y178" s="3">
        <f>HLOOKUP(Y$5,[2]人物技能基础!$O$3:$Q$553,$C178+1,0)</f>
        <v>99.964285714285708</v>
      </c>
      <c r="Z178" s="3">
        <f t="shared" si="22"/>
        <v>989563</v>
      </c>
      <c r="AA178" s="3">
        <f t="shared" si="23"/>
        <v>71796</v>
      </c>
      <c r="AB178" s="3">
        <f t="shared" si="24"/>
        <v>0</v>
      </c>
      <c r="AC178" s="3">
        <f t="shared" si="25"/>
        <v>26649</v>
      </c>
      <c r="AD178" s="3">
        <f t="shared" si="26"/>
        <v>19987</v>
      </c>
    </row>
    <row r="179" spans="1:30" x14ac:dyDescent="0.15">
      <c r="A179" s="3">
        <f>[5]守护神剑副本!A295</f>
        <v>14</v>
      </c>
      <c r="B179" s="3" t="str">
        <f t="shared" si="18"/>
        <v>350级守护神剑14波小怪</v>
      </c>
      <c r="C179" s="3">
        <f>[5]守护神剑副本!B295</f>
        <v>350</v>
      </c>
      <c r="D179" s="3">
        <f>[5]守护神剑副本!C295</f>
        <v>360</v>
      </c>
      <c r="E179" s="3" t="s">
        <v>24</v>
      </c>
      <c r="F179" s="3" t="s">
        <v>26</v>
      </c>
      <c r="G179" s="3">
        <f>[5]守护神剑副本!$A$12*W179/M179/0.6</f>
        <v>22.732142857142858</v>
      </c>
      <c r="H179" s="3">
        <f t="shared" si="19"/>
        <v>120</v>
      </c>
      <c r="I179" s="3">
        <v>0</v>
      </c>
      <c r="J179" s="4">
        <f t="shared" si="20"/>
        <v>1</v>
      </c>
      <c r="K179" s="4">
        <v>1</v>
      </c>
      <c r="L179" s="4">
        <f t="shared" si="21"/>
        <v>2</v>
      </c>
      <c r="M179" s="3">
        <f>VLOOKUP(A179,[5]守护神剑副本!$A$22:$C$42,3,0)</f>
        <v>2</v>
      </c>
      <c r="N179" s="3">
        <v>2</v>
      </c>
      <c r="O179" s="3">
        <f>HLOOKUP(O$5,[1]非R能力!$B$8:$F$558,$C179+1,0)</f>
        <v>810712.73628715333</v>
      </c>
      <c r="P179" s="3">
        <f>HLOOKUP(P$5,[1]非R能力!$B$8:$F$558,$C179+1,0)</f>
        <v>121774.473466935</v>
      </c>
      <c r="Q179" s="3">
        <f>HLOOKUP(Q$5,[1]非R能力!$B$8:$F$558,$C179+1,0)</f>
        <v>68368.937759883585</v>
      </c>
      <c r="R179" s="3">
        <f>HLOOKUP(R$5,[1]非R能力!$B$8:$F$558,$C179+1,0)</f>
        <v>19987.249570323514</v>
      </c>
      <c r="S179" s="3">
        <f>HLOOKUP(S$5,[1]非R能力!$B$8:$F$558,$C179+1,0)</f>
        <v>26649.599816493806</v>
      </c>
      <c r="T179" s="3">
        <f>INDEX([1]非R能力!$H$9:$H$558,D179)</f>
        <v>26152.405436787107</v>
      </c>
      <c r="U179" s="3">
        <f>IF(INDEX([1]非R能力!$FK$9:$FK$558,C179)=0,0,10)</f>
        <v>10</v>
      </c>
      <c r="V179" s="3">
        <f>IF(INDEX([1]非R能力!$FH$9:$FH$558,C179)=0,0,5000)</f>
        <v>5000</v>
      </c>
      <c r="W179" s="3">
        <f>HLOOKUP(W$5,[2]人物技能基础!$O$3:$Q$553,$C179+1,0)</f>
        <v>3.637142857142857</v>
      </c>
      <c r="X179" s="3">
        <f>HLOOKUP(X$5,[2]人物技能基础!$O$3:$Q$553,$C179+1,0)</f>
        <v>2.0186428571428574</v>
      </c>
      <c r="Y179" s="3">
        <f>HLOOKUP(Y$5,[2]人物技能基础!$O$3:$Q$553,$C179+1,0)</f>
        <v>99.964285714285708</v>
      </c>
      <c r="Z179" s="3">
        <f t="shared" si="22"/>
        <v>4947815</v>
      </c>
      <c r="AA179" s="3">
        <f t="shared" si="23"/>
        <v>71996</v>
      </c>
      <c r="AB179" s="3">
        <f t="shared" si="24"/>
        <v>0</v>
      </c>
      <c r="AC179" s="3">
        <f t="shared" si="25"/>
        <v>26649</v>
      </c>
      <c r="AD179" s="3">
        <f t="shared" si="26"/>
        <v>19987</v>
      </c>
    </row>
    <row r="180" spans="1:30" x14ac:dyDescent="0.15">
      <c r="A180" s="3">
        <f>[5]守护神剑副本!A296</f>
        <v>15</v>
      </c>
      <c r="B180" s="3" t="str">
        <f t="shared" si="18"/>
        <v>350级守护神剑15波boss</v>
      </c>
      <c r="C180" s="3">
        <f>[5]守护神剑副本!B296</f>
        <v>350</v>
      </c>
      <c r="D180" s="3">
        <f>[5]守护神剑副本!C296</f>
        <v>360</v>
      </c>
      <c r="E180" s="3" t="s">
        <v>93</v>
      </c>
      <c r="F180" s="3" t="s">
        <v>26</v>
      </c>
      <c r="G180" s="3">
        <f>[5]守护神剑副本!$A$12*W180/M180/0.6</f>
        <v>45.464285714285715</v>
      </c>
      <c r="H180" s="3">
        <f t="shared" si="19"/>
        <v>45.464285714285715</v>
      </c>
      <c r="I180" s="3">
        <v>0</v>
      </c>
      <c r="J180" s="4">
        <f t="shared" si="20"/>
        <v>0.7</v>
      </c>
      <c r="K180" s="4">
        <v>1</v>
      </c>
      <c r="L180" s="4">
        <f t="shared" si="21"/>
        <v>5</v>
      </c>
      <c r="M180" s="3">
        <f>VLOOKUP(A180,[5]守护神剑副本!$A$22:$C$42,3,0)</f>
        <v>1</v>
      </c>
      <c r="N180" s="3">
        <v>2</v>
      </c>
      <c r="O180" s="3">
        <f>HLOOKUP(O$5,[1]非R能力!$B$8:$F$558,$C180+1,0)</f>
        <v>810712.73628715333</v>
      </c>
      <c r="P180" s="3">
        <f>HLOOKUP(P$5,[1]非R能力!$B$8:$F$558,$C180+1,0)</f>
        <v>121774.473466935</v>
      </c>
      <c r="Q180" s="3">
        <f>HLOOKUP(Q$5,[1]非R能力!$B$8:$F$558,$C180+1,0)</f>
        <v>68368.937759883585</v>
      </c>
      <c r="R180" s="3">
        <f>HLOOKUP(R$5,[1]非R能力!$B$8:$F$558,$C180+1,0)</f>
        <v>19987.249570323514</v>
      </c>
      <c r="S180" s="3">
        <f>HLOOKUP(S$5,[1]非R能力!$B$8:$F$558,$C180+1,0)</f>
        <v>26649.599816493806</v>
      </c>
      <c r="T180" s="3">
        <f>INDEX([1]非R能力!$H$9:$H$558,D180)</f>
        <v>26152.405436787107</v>
      </c>
      <c r="U180" s="3">
        <f>IF(INDEX([1]非R能力!$FK$9:$FK$558,C180)=0,0,10)</f>
        <v>10</v>
      </c>
      <c r="V180" s="3">
        <f>IF(INDEX([1]非R能力!$FH$9:$FH$558,C180)=0,0,5000)</f>
        <v>5000</v>
      </c>
      <c r="W180" s="3">
        <f>HLOOKUP(W$5,[2]人物技能基础!$O$3:$Q$553,$C180+1,0)</f>
        <v>3.637142857142857</v>
      </c>
      <c r="X180" s="3">
        <f>HLOOKUP(X$5,[2]人物技能基础!$O$3:$Q$553,$C180+1,0)</f>
        <v>2.0186428571428574</v>
      </c>
      <c r="Y180" s="3">
        <f>HLOOKUP(Y$5,[2]人物技能基础!$O$3:$Q$553,$C180+1,0)</f>
        <v>99.964285714285708</v>
      </c>
      <c r="Z180" s="3">
        <f t="shared" si="22"/>
        <v>6926941</v>
      </c>
      <c r="AA180" s="3">
        <f t="shared" si="23"/>
        <v>72135</v>
      </c>
      <c r="AB180" s="3">
        <f t="shared" si="24"/>
        <v>0</v>
      </c>
      <c r="AC180" s="3">
        <f t="shared" si="25"/>
        <v>26649</v>
      </c>
      <c r="AD180" s="3">
        <f t="shared" si="26"/>
        <v>28553</v>
      </c>
    </row>
    <row r="181" spans="1:30" x14ac:dyDescent="0.15">
      <c r="A181" s="3">
        <f>[5]守护神剑副本!A297</f>
        <v>16</v>
      </c>
      <c r="B181" s="3" t="str">
        <f t="shared" si="18"/>
        <v>350级守护神剑16波小怪</v>
      </c>
      <c r="C181" s="3">
        <f>[5]守护神剑副本!B297</f>
        <v>350</v>
      </c>
      <c r="D181" s="3">
        <f>[5]守护神剑副本!C297</f>
        <v>370</v>
      </c>
      <c r="E181" s="3" t="s">
        <v>24</v>
      </c>
      <c r="F181" s="3" t="s">
        <v>26</v>
      </c>
      <c r="G181" s="3">
        <f>[5]守护神剑副本!$A$12*W181/M181/0.6</f>
        <v>22.732142857142858</v>
      </c>
      <c r="H181" s="3">
        <f t="shared" si="19"/>
        <v>120</v>
      </c>
      <c r="I181" s="3">
        <v>0</v>
      </c>
      <c r="J181" s="4">
        <f t="shared" si="20"/>
        <v>1</v>
      </c>
      <c r="K181" s="4">
        <v>1</v>
      </c>
      <c r="L181" s="4">
        <f t="shared" si="21"/>
        <v>2</v>
      </c>
      <c r="M181" s="3">
        <f>VLOOKUP(A181,[5]守护神剑副本!$A$22:$C$42,3,0)</f>
        <v>2</v>
      </c>
      <c r="N181" s="3">
        <v>2</v>
      </c>
      <c r="O181" s="3">
        <f>HLOOKUP(O$5,[1]非R能力!$B$8:$F$558,$C181+1,0)</f>
        <v>810712.73628715333</v>
      </c>
      <c r="P181" s="3">
        <f>HLOOKUP(P$5,[1]非R能力!$B$8:$F$558,$C181+1,0)</f>
        <v>121774.473466935</v>
      </c>
      <c r="Q181" s="3">
        <f>HLOOKUP(Q$5,[1]非R能力!$B$8:$F$558,$C181+1,0)</f>
        <v>68368.937759883585</v>
      </c>
      <c r="R181" s="3">
        <f>HLOOKUP(R$5,[1]非R能力!$B$8:$F$558,$C181+1,0)</f>
        <v>19987.249570323514</v>
      </c>
      <c r="S181" s="3">
        <f>HLOOKUP(S$5,[1]非R能力!$B$8:$F$558,$C181+1,0)</f>
        <v>26649.599816493806</v>
      </c>
      <c r="T181" s="3">
        <f>INDEX([1]非R能力!$H$9:$H$558,D181)</f>
        <v>27794.211767611501</v>
      </c>
      <c r="U181" s="3">
        <f>IF(INDEX([1]非R能力!$FK$9:$FK$558,C181)=0,0,10)</f>
        <v>10</v>
      </c>
      <c r="V181" s="3">
        <f>IF(INDEX([1]非R能力!$FH$9:$FH$558,C181)=0,0,5000)</f>
        <v>5000</v>
      </c>
      <c r="W181" s="3">
        <f>HLOOKUP(W$5,[2]人物技能基础!$O$3:$Q$553,$C181+1,0)</f>
        <v>3.637142857142857</v>
      </c>
      <c r="X181" s="3">
        <f>HLOOKUP(X$5,[2]人物技能基础!$O$3:$Q$553,$C181+1,0)</f>
        <v>2.0186428571428574</v>
      </c>
      <c r="Y181" s="3">
        <f>HLOOKUP(Y$5,[2]人物技能基础!$O$3:$Q$553,$C181+1,0)</f>
        <v>99.964285714285708</v>
      </c>
      <c r="Z181" s="3">
        <f t="shared" si="22"/>
        <v>4977672</v>
      </c>
      <c r="AA181" s="3">
        <f t="shared" si="23"/>
        <v>71996</v>
      </c>
      <c r="AB181" s="3">
        <f t="shared" si="24"/>
        <v>0</v>
      </c>
      <c r="AC181" s="3">
        <f t="shared" si="25"/>
        <v>26649</v>
      </c>
      <c r="AD181" s="3">
        <f t="shared" si="26"/>
        <v>19987</v>
      </c>
    </row>
    <row r="182" spans="1:30" x14ac:dyDescent="0.15">
      <c r="A182" s="3">
        <f>[5]守护神剑副本!A298</f>
        <v>17</v>
      </c>
      <c r="B182" s="3" t="str">
        <f t="shared" si="18"/>
        <v>350级守护神剑17波小怪</v>
      </c>
      <c r="C182" s="3">
        <f>[5]守护神剑副本!B298</f>
        <v>350</v>
      </c>
      <c r="D182" s="3">
        <f>[5]守护神剑副本!C298</f>
        <v>370</v>
      </c>
      <c r="E182" s="3" t="s">
        <v>24</v>
      </c>
      <c r="F182" s="3" t="s">
        <v>26</v>
      </c>
      <c r="G182" s="3">
        <f>[5]守护神剑副本!$A$12*W182/M182/0.6</f>
        <v>22.732142857142858</v>
      </c>
      <c r="H182" s="3">
        <f t="shared" si="19"/>
        <v>120</v>
      </c>
      <c r="I182" s="3">
        <v>0</v>
      </c>
      <c r="J182" s="4">
        <f t="shared" si="20"/>
        <v>1</v>
      </c>
      <c r="K182" s="4">
        <v>1</v>
      </c>
      <c r="L182" s="4">
        <f t="shared" si="21"/>
        <v>2</v>
      </c>
      <c r="M182" s="3">
        <f>VLOOKUP(A182,[5]守护神剑副本!$A$22:$C$42,3,0)</f>
        <v>2</v>
      </c>
      <c r="N182" s="3">
        <v>2</v>
      </c>
      <c r="O182" s="3">
        <f>HLOOKUP(O$5,[1]非R能力!$B$8:$F$558,$C182+1,0)</f>
        <v>810712.73628715333</v>
      </c>
      <c r="P182" s="3">
        <f>HLOOKUP(P$5,[1]非R能力!$B$8:$F$558,$C182+1,0)</f>
        <v>121774.473466935</v>
      </c>
      <c r="Q182" s="3">
        <f>HLOOKUP(Q$5,[1]非R能力!$B$8:$F$558,$C182+1,0)</f>
        <v>68368.937759883585</v>
      </c>
      <c r="R182" s="3">
        <f>HLOOKUP(R$5,[1]非R能力!$B$8:$F$558,$C182+1,0)</f>
        <v>19987.249570323514</v>
      </c>
      <c r="S182" s="3">
        <f>HLOOKUP(S$5,[1]非R能力!$B$8:$F$558,$C182+1,0)</f>
        <v>26649.599816493806</v>
      </c>
      <c r="T182" s="3">
        <f>INDEX([1]非R能力!$H$9:$H$558,D182)</f>
        <v>27794.211767611501</v>
      </c>
      <c r="U182" s="3">
        <f>IF(INDEX([1]非R能力!$FK$9:$FK$558,C182)=0,0,10)</f>
        <v>10</v>
      </c>
      <c r="V182" s="3">
        <f>IF(INDEX([1]非R能力!$FH$9:$FH$558,C182)=0,0,5000)</f>
        <v>5000</v>
      </c>
      <c r="W182" s="3">
        <f>HLOOKUP(W$5,[2]人物技能基础!$O$3:$Q$553,$C182+1,0)</f>
        <v>3.637142857142857</v>
      </c>
      <c r="X182" s="3">
        <f>HLOOKUP(X$5,[2]人物技能基础!$O$3:$Q$553,$C182+1,0)</f>
        <v>2.0186428571428574</v>
      </c>
      <c r="Y182" s="3">
        <f>HLOOKUP(Y$5,[2]人物技能基础!$O$3:$Q$553,$C182+1,0)</f>
        <v>99.964285714285708</v>
      </c>
      <c r="Z182" s="3">
        <f t="shared" si="22"/>
        <v>4977672</v>
      </c>
      <c r="AA182" s="3">
        <f t="shared" si="23"/>
        <v>71996</v>
      </c>
      <c r="AB182" s="3">
        <f t="shared" si="24"/>
        <v>0</v>
      </c>
      <c r="AC182" s="3">
        <f t="shared" si="25"/>
        <v>26649</v>
      </c>
      <c r="AD182" s="3">
        <f t="shared" si="26"/>
        <v>19987</v>
      </c>
    </row>
    <row r="183" spans="1:30" x14ac:dyDescent="0.15">
      <c r="A183" s="3">
        <f>[5]守护神剑副本!A299</f>
        <v>18</v>
      </c>
      <c r="B183" s="3" t="str">
        <f t="shared" si="18"/>
        <v>350级守护神剑18波小怪</v>
      </c>
      <c r="C183" s="3">
        <f>[5]守护神剑副本!B299</f>
        <v>350</v>
      </c>
      <c r="D183" s="3">
        <f>[5]守护神剑副本!C299</f>
        <v>370</v>
      </c>
      <c r="E183" s="3" t="s">
        <v>24</v>
      </c>
      <c r="F183" s="3" t="s">
        <v>26</v>
      </c>
      <c r="G183" s="3">
        <f>[5]守护神剑副本!$A$12*W183/M183/0.6</f>
        <v>22.732142857142858</v>
      </c>
      <c r="H183" s="3">
        <f t="shared" si="19"/>
        <v>120</v>
      </c>
      <c r="I183" s="3">
        <v>0</v>
      </c>
      <c r="J183" s="4">
        <f t="shared" si="20"/>
        <v>1</v>
      </c>
      <c r="K183" s="4">
        <v>1</v>
      </c>
      <c r="L183" s="4">
        <f t="shared" si="21"/>
        <v>2</v>
      </c>
      <c r="M183" s="3">
        <f>VLOOKUP(A183,[5]守护神剑副本!$A$22:$C$42,3,0)</f>
        <v>2</v>
      </c>
      <c r="N183" s="3">
        <v>2</v>
      </c>
      <c r="O183" s="3">
        <f>HLOOKUP(O$5,[1]非R能力!$B$8:$F$558,$C183+1,0)</f>
        <v>810712.73628715333</v>
      </c>
      <c r="P183" s="3">
        <f>HLOOKUP(P$5,[1]非R能力!$B$8:$F$558,$C183+1,0)</f>
        <v>121774.473466935</v>
      </c>
      <c r="Q183" s="3">
        <f>HLOOKUP(Q$5,[1]非R能力!$B$8:$F$558,$C183+1,0)</f>
        <v>68368.937759883585</v>
      </c>
      <c r="R183" s="3">
        <f>HLOOKUP(R$5,[1]非R能力!$B$8:$F$558,$C183+1,0)</f>
        <v>19987.249570323514</v>
      </c>
      <c r="S183" s="3">
        <f>HLOOKUP(S$5,[1]非R能力!$B$8:$F$558,$C183+1,0)</f>
        <v>26649.599816493806</v>
      </c>
      <c r="T183" s="3">
        <f>INDEX([1]非R能力!$H$9:$H$558,D183)</f>
        <v>27794.211767611501</v>
      </c>
      <c r="U183" s="3">
        <f>IF(INDEX([1]非R能力!$FK$9:$FK$558,C183)=0,0,10)</f>
        <v>10</v>
      </c>
      <c r="V183" s="3">
        <f>IF(INDEX([1]非R能力!$FH$9:$FH$558,C183)=0,0,5000)</f>
        <v>5000</v>
      </c>
      <c r="W183" s="3">
        <f>HLOOKUP(W$5,[2]人物技能基础!$O$3:$Q$553,$C183+1,0)</f>
        <v>3.637142857142857</v>
      </c>
      <c r="X183" s="3">
        <f>HLOOKUP(X$5,[2]人物技能基础!$O$3:$Q$553,$C183+1,0)</f>
        <v>2.0186428571428574</v>
      </c>
      <c r="Y183" s="3">
        <f>HLOOKUP(Y$5,[2]人物技能基础!$O$3:$Q$553,$C183+1,0)</f>
        <v>99.964285714285708</v>
      </c>
      <c r="Z183" s="3">
        <f t="shared" si="22"/>
        <v>4977672</v>
      </c>
      <c r="AA183" s="3">
        <f t="shared" si="23"/>
        <v>71996</v>
      </c>
      <c r="AB183" s="3">
        <f t="shared" si="24"/>
        <v>0</v>
      </c>
      <c r="AC183" s="3">
        <f t="shared" si="25"/>
        <v>26649</v>
      </c>
      <c r="AD183" s="3">
        <f t="shared" si="26"/>
        <v>19987</v>
      </c>
    </row>
    <row r="184" spans="1:30" x14ac:dyDescent="0.15">
      <c r="A184" s="3">
        <f>[5]守护神剑副本!A300</f>
        <v>19</v>
      </c>
      <c r="B184" s="3" t="str">
        <f t="shared" si="18"/>
        <v>350级守护神剑19波小怪</v>
      </c>
      <c r="C184" s="3">
        <f>[5]守护神剑副本!B300</f>
        <v>350</v>
      </c>
      <c r="D184" s="3">
        <f>[5]守护神剑副本!C300</f>
        <v>370</v>
      </c>
      <c r="E184" s="3" t="s">
        <v>24</v>
      </c>
      <c r="F184" s="3" t="s">
        <v>26</v>
      </c>
      <c r="G184" s="3">
        <f>[5]守护神剑副本!$A$12*W184/M184/0.6</f>
        <v>22.732142857142858</v>
      </c>
      <c r="H184" s="3">
        <f t="shared" si="19"/>
        <v>120</v>
      </c>
      <c r="I184" s="3">
        <v>0</v>
      </c>
      <c r="J184" s="4">
        <f t="shared" si="20"/>
        <v>1</v>
      </c>
      <c r="K184" s="4">
        <v>1</v>
      </c>
      <c r="L184" s="4">
        <f t="shared" si="21"/>
        <v>2</v>
      </c>
      <c r="M184" s="3">
        <f>VLOOKUP(A184,[5]守护神剑副本!$A$22:$C$42,3,0)</f>
        <v>2</v>
      </c>
      <c r="N184" s="3">
        <v>2</v>
      </c>
      <c r="O184" s="3">
        <f>HLOOKUP(O$5,[1]非R能力!$B$8:$F$558,$C184+1,0)</f>
        <v>810712.73628715333</v>
      </c>
      <c r="P184" s="3">
        <f>HLOOKUP(P$5,[1]非R能力!$B$8:$F$558,$C184+1,0)</f>
        <v>121774.473466935</v>
      </c>
      <c r="Q184" s="3">
        <f>HLOOKUP(Q$5,[1]非R能力!$B$8:$F$558,$C184+1,0)</f>
        <v>68368.937759883585</v>
      </c>
      <c r="R184" s="3">
        <f>HLOOKUP(R$5,[1]非R能力!$B$8:$F$558,$C184+1,0)</f>
        <v>19987.249570323514</v>
      </c>
      <c r="S184" s="3">
        <f>HLOOKUP(S$5,[1]非R能力!$B$8:$F$558,$C184+1,0)</f>
        <v>26649.599816493806</v>
      </c>
      <c r="T184" s="3">
        <f>INDEX([1]非R能力!$H$9:$H$558,D184)</f>
        <v>27794.211767611501</v>
      </c>
      <c r="U184" s="3">
        <f>IF(INDEX([1]非R能力!$FK$9:$FK$558,C184)=0,0,10)</f>
        <v>10</v>
      </c>
      <c r="V184" s="3">
        <f>IF(INDEX([1]非R能力!$FH$9:$FH$558,C184)=0,0,5000)</f>
        <v>5000</v>
      </c>
      <c r="W184" s="3">
        <f>HLOOKUP(W$5,[2]人物技能基础!$O$3:$Q$553,$C184+1,0)</f>
        <v>3.637142857142857</v>
      </c>
      <c r="X184" s="3">
        <f>HLOOKUP(X$5,[2]人物技能基础!$O$3:$Q$553,$C184+1,0)</f>
        <v>2.0186428571428574</v>
      </c>
      <c r="Y184" s="3">
        <f>HLOOKUP(Y$5,[2]人物技能基础!$O$3:$Q$553,$C184+1,0)</f>
        <v>99.964285714285708</v>
      </c>
      <c r="Z184" s="3">
        <f t="shared" si="22"/>
        <v>4977672</v>
      </c>
      <c r="AA184" s="3">
        <f t="shared" si="23"/>
        <v>71996</v>
      </c>
      <c r="AB184" s="3">
        <f t="shared" si="24"/>
        <v>0</v>
      </c>
      <c r="AC184" s="3">
        <f t="shared" si="25"/>
        <v>26649</v>
      </c>
      <c r="AD184" s="3">
        <f t="shared" si="26"/>
        <v>19987</v>
      </c>
    </row>
    <row r="185" spans="1:30" x14ac:dyDescent="0.15">
      <c r="A185" s="3">
        <f>[5]守护神剑副本!A301</f>
        <v>20</v>
      </c>
      <c r="B185" s="3" t="str">
        <f t="shared" si="18"/>
        <v>350级守护神剑20波boss</v>
      </c>
      <c r="C185" s="3">
        <f>[5]守护神剑副本!B301</f>
        <v>350</v>
      </c>
      <c r="D185" s="3">
        <f>[5]守护神剑副本!C301</f>
        <v>375</v>
      </c>
      <c r="E185" s="3" t="s">
        <v>93</v>
      </c>
      <c r="F185" s="3" t="s">
        <v>26</v>
      </c>
      <c r="G185" s="3">
        <f>[5]守护神剑副本!$A$12*W185/M185/0.6</f>
        <v>45.464285714285715</v>
      </c>
      <c r="H185" s="3">
        <f t="shared" si="19"/>
        <v>45.464285714285715</v>
      </c>
      <c r="I185" s="3">
        <v>0</v>
      </c>
      <c r="J185" s="4">
        <f t="shared" si="20"/>
        <v>0.7</v>
      </c>
      <c r="K185" s="4">
        <v>1</v>
      </c>
      <c r="L185" s="4">
        <f t="shared" si="21"/>
        <v>5</v>
      </c>
      <c r="M185" s="3">
        <f>VLOOKUP(A185,[5]守护神剑副本!$A$22:$C$42,3,0)</f>
        <v>1</v>
      </c>
      <c r="N185" s="3">
        <v>2</v>
      </c>
      <c r="O185" s="3">
        <f>HLOOKUP(O$5,[1]非R能力!$B$8:$F$558,$C185+1,0)</f>
        <v>810712.73628715333</v>
      </c>
      <c r="P185" s="3">
        <f>HLOOKUP(P$5,[1]非R能力!$B$8:$F$558,$C185+1,0)</f>
        <v>121774.473466935</v>
      </c>
      <c r="Q185" s="3">
        <f>HLOOKUP(Q$5,[1]非R能力!$B$8:$F$558,$C185+1,0)</f>
        <v>68368.937759883585</v>
      </c>
      <c r="R185" s="3">
        <f>HLOOKUP(R$5,[1]非R能力!$B$8:$F$558,$C185+1,0)</f>
        <v>19987.249570323514</v>
      </c>
      <c r="S185" s="3">
        <f>HLOOKUP(S$5,[1]非R能力!$B$8:$F$558,$C185+1,0)</f>
        <v>26649.599816493806</v>
      </c>
      <c r="T185" s="3">
        <f>INDEX([1]非R能力!$H$9:$H$558,D185)</f>
        <v>28645.145379386657</v>
      </c>
      <c r="U185" s="3">
        <f>IF(INDEX([1]非R能力!$FK$9:$FK$558,C185)=0,0,10)</f>
        <v>10</v>
      </c>
      <c r="V185" s="3">
        <f>IF(INDEX([1]非R能力!$FH$9:$FH$558,C185)=0,0,5000)</f>
        <v>5000</v>
      </c>
      <c r="W185" s="3">
        <f>HLOOKUP(W$5,[2]人物技能基础!$O$3:$Q$553,$C185+1,0)</f>
        <v>3.637142857142857</v>
      </c>
      <c r="X185" s="3">
        <f>HLOOKUP(X$5,[2]人物技能基础!$O$3:$Q$553,$C185+1,0)</f>
        <v>2.0186428571428574</v>
      </c>
      <c r="Y185" s="3">
        <f>HLOOKUP(Y$5,[2]人物技能基础!$O$3:$Q$553,$C185+1,0)</f>
        <v>99.964285714285708</v>
      </c>
      <c r="Z185" s="3">
        <f t="shared" si="22"/>
        <v>6990406</v>
      </c>
      <c r="AA185" s="3">
        <f t="shared" si="23"/>
        <v>72135</v>
      </c>
      <c r="AB185" s="3">
        <f t="shared" si="24"/>
        <v>0</v>
      </c>
      <c r="AC185" s="3">
        <f t="shared" si="25"/>
        <v>26649</v>
      </c>
      <c r="AD185" s="3">
        <f t="shared" si="26"/>
        <v>28553</v>
      </c>
    </row>
    <row r="186" spans="1:30" x14ac:dyDescent="0.15">
      <c r="A186" s="3">
        <f>[5]守护神剑副本!A302</f>
        <v>1</v>
      </c>
      <c r="B186" s="3" t="str">
        <f t="shared" si="18"/>
        <v>375级守护神剑1波小怪</v>
      </c>
      <c r="C186" s="3">
        <f>[5]守护神剑副本!B302</f>
        <v>375</v>
      </c>
      <c r="D186" s="3">
        <f>[5]守护神剑副本!C302</f>
        <v>370</v>
      </c>
      <c r="E186" s="3" t="s">
        <v>24</v>
      </c>
      <c r="F186" s="3" t="s">
        <v>26</v>
      </c>
      <c r="G186" s="3">
        <f>[5]守护神剑副本!$A$12*W186/M186/0.6</f>
        <v>2.2732142857142859</v>
      </c>
      <c r="H186" s="3">
        <f t="shared" si="19"/>
        <v>120</v>
      </c>
      <c r="I186" s="3">
        <v>0</v>
      </c>
      <c r="J186" s="4">
        <f t="shared" si="20"/>
        <v>1</v>
      </c>
      <c r="K186" s="4">
        <v>1</v>
      </c>
      <c r="L186" s="4">
        <f t="shared" si="21"/>
        <v>2</v>
      </c>
      <c r="M186" s="3">
        <f>VLOOKUP(A186,[5]守护神剑副本!$A$22:$C$42,3,0)</f>
        <v>20</v>
      </c>
      <c r="N186" s="3">
        <v>2</v>
      </c>
      <c r="O186" s="3">
        <f>HLOOKUP(O$5,[1]非R能力!$B$8:$F$558,$C186+1,0)</f>
        <v>1049754.8182038306</v>
      </c>
      <c r="P186" s="3">
        <f>HLOOKUP(P$5,[1]非R能力!$B$8:$F$558,$C186+1,0)</f>
        <v>155689.92316735871</v>
      </c>
      <c r="Q186" s="3">
        <f>HLOOKUP(Q$5,[1]非R能力!$B$8:$F$558,$C186+1,0)</f>
        <v>87574.969809798</v>
      </c>
      <c r="R186" s="3">
        <f>HLOOKUP(R$5,[1]非R能力!$B$8:$F$558,$C186+1,0)</f>
        <v>26286.010389843537</v>
      </c>
      <c r="S186" s="3">
        <f>HLOOKUP(S$5,[1]非R能力!$B$8:$F$558,$C186+1,0)</f>
        <v>35920.7358458003</v>
      </c>
      <c r="T186" s="3">
        <f>INDEX([1]非R能力!$H$9:$H$558,D186)</f>
        <v>27794.211767611501</v>
      </c>
      <c r="U186" s="3">
        <f>IF(INDEX([1]非R能力!$FK$9:$FK$558,C186)=0,0,10)</f>
        <v>10</v>
      </c>
      <c r="V186" s="3">
        <f>IF(INDEX([1]非R能力!$FH$9:$FH$558,C186)=0,0,5000)</f>
        <v>5000</v>
      </c>
      <c r="W186" s="3">
        <f>HLOOKUP(W$5,[2]人物技能基础!$O$3:$Q$553,$C186+1,0)</f>
        <v>3.637142857142857</v>
      </c>
      <c r="X186" s="3">
        <f>HLOOKUP(X$5,[2]人物技能基础!$O$3:$Q$553,$C186+1,0)</f>
        <v>2.0186428571428574</v>
      </c>
      <c r="Y186" s="3">
        <f>HLOOKUP(Y$5,[2]人物技能基础!$O$3:$Q$553,$C186+1,0)</f>
        <v>99.964285714285708</v>
      </c>
      <c r="Z186" s="3">
        <f t="shared" si="22"/>
        <v>622272</v>
      </c>
      <c r="AA186" s="3">
        <f t="shared" si="23"/>
        <v>91973</v>
      </c>
      <c r="AB186" s="3">
        <f t="shared" si="24"/>
        <v>0</v>
      </c>
      <c r="AC186" s="3">
        <f t="shared" si="25"/>
        <v>35920</v>
      </c>
      <c r="AD186" s="3">
        <f t="shared" si="26"/>
        <v>26286</v>
      </c>
    </row>
    <row r="187" spans="1:30" x14ac:dyDescent="0.15">
      <c r="A187" s="3">
        <f>[5]守护神剑副本!A303</f>
        <v>2</v>
      </c>
      <c r="B187" s="3" t="str">
        <f t="shared" si="18"/>
        <v>375级守护神剑2波小怪</v>
      </c>
      <c r="C187" s="3">
        <f>[5]守护神剑副本!B303</f>
        <v>375</v>
      </c>
      <c r="D187" s="3">
        <f>[5]守护神剑副本!C303</f>
        <v>370</v>
      </c>
      <c r="E187" s="3" t="s">
        <v>24</v>
      </c>
      <c r="F187" s="3" t="s">
        <v>26</v>
      </c>
      <c r="G187" s="3">
        <f>[5]守护神剑副本!$A$12*W187/M187/0.6</f>
        <v>2.2732142857142859</v>
      </c>
      <c r="H187" s="3">
        <f t="shared" si="19"/>
        <v>120</v>
      </c>
      <c r="I187" s="3">
        <v>0</v>
      </c>
      <c r="J187" s="4">
        <f t="shared" si="20"/>
        <v>1</v>
      </c>
      <c r="K187" s="4">
        <v>1</v>
      </c>
      <c r="L187" s="4">
        <f t="shared" si="21"/>
        <v>2</v>
      </c>
      <c r="M187" s="3">
        <f>VLOOKUP(A187,[5]守护神剑副本!$A$22:$C$42,3,0)</f>
        <v>20</v>
      </c>
      <c r="N187" s="3">
        <v>2</v>
      </c>
      <c r="O187" s="3">
        <f>HLOOKUP(O$5,[1]非R能力!$B$8:$F$558,$C187+1,0)</f>
        <v>1049754.8182038306</v>
      </c>
      <c r="P187" s="3">
        <f>HLOOKUP(P$5,[1]非R能力!$B$8:$F$558,$C187+1,0)</f>
        <v>155689.92316735871</v>
      </c>
      <c r="Q187" s="3">
        <f>HLOOKUP(Q$5,[1]非R能力!$B$8:$F$558,$C187+1,0)</f>
        <v>87574.969809798</v>
      </c>
      <c r="R187" s="3">
        <f>HLOOKUP(R$5,[1]非R能力!$B$8:$F$558,$C187+1,0)</f>
        <v>26286.010389843537</v>
      </c>
      <c r="S187" s="3">
        <f>HLOOKUP(S$5,[1]非R能力!$B$8:$F$558,$C187+1,0)</f>
        <v>35920.7358458003</v>
      </c>
      <c r="T187" s="3">
        <f>INDEX([1]非R能力!$H$9:$H$558,D187)</f>
        <v>27794.211767611501</v>
      </c>
      <c r="U187" s="3">
        <f>IF(INDEX([1]非R能力!$FK$9:$FK$558,C187)=0,0,10)</f>
        <v>10</v>
      </c>
      <c r="V187" s="3">
        <f>IF(INDEX([1]非R能力!$FH$9:$FH$558,C187)=0,0,5000)</f>
        <v>5000</v>
      </c>
      <c r="W187" s="3">
        <f>HLOOKUP(W$5,[2]人物技能基础!$O$3:$Q$553,$C187+1,0)</f>
        <v>3.637142857142857</v>
      </c>
      <c r="X187" s="3">
        <f>HLOOKUP(X$5,[2]人物技能基础!$O$3:$Q$553,$C187+1,0)</f>
        <v>2.0186428571428574</v>
      </c>
      <c r="Y187" s="3">
        <f>HLOOKUP(Y$5,[2]人物技能基础!$O$3:$Q$553,$C187+1,0)</f>
        <v>99.964285714285708</v>
      </c>
      <c r="Z187" s="3">
        <f t="shared" si="22"/>
        <v>622272</v>
      </c>
      <c r="AA187" s="3">
        <f t="shared" si="23"/>
        <v>91973</v>
      </c>
      <c r="AB187" s="3">
        <f t="shared" si="24"/>
        <v>0</v>
      </c>
      <c r="AC187" s="3">
        <f t="shared" si="25"/>
        <v>35920</v>
      </c>
      <c r="AD187" s="3">
        <f t="shared" si="26"/>
        <v>26286</v>
      </c>
    </row>
    <row r="188" spans="1:30" x14ac:dyDescent="0.15">
      <c r="A188" s="3">
        <f>[5]守护神剑副本!A304</f>
        <v>3</v>
      </c>
      <c r="B188" s="3" t="str">
        <f t="shared" si="18"/>
        <v>375级守护神剑3波小怪</v>
      </c>
      <c r="C188" s="3">
        <f>[5]守护神剑副本!B304</f>
        <v>375</v>
      </c>
      <c r="D188" s="3">
        <f>[5]守护神剑副本!C304</f>
        <v>370</v>
      </c>
      <c r="E188" s="3" t="s">
        <v>24</v>
      </c>
      <c r="F188" s="3" t="s">
        <v>26</v>
      </c>
      <c r="G188" s="3">
        <f>[5]守护神剑副本!$A$12*W188/M188/0.6</f>
        <v>2.5257936507936507</v>
      </c>
      <c r="H188" s="3">
        <f t="shared" si="19"/>
        <v>120</v>
      </c>
      <c r="I188" s="3">
        <v>0</v>
      </c>
      <c r="J188" s="4">
        <f t="shared" si="20"/>
        <v>1</v>
      </c>
      <c r="K188" s="4">
        <v>1</v>
      </c>
      <c r="L188" s="4">
        <f t="shared" si="21"/>
        <v>2</v>
      </c>
      <c r="M188" s="3">
        <f>VLOOKUP(A188,[5]守护神剑副本!$A$22:$C$42,3,0)</f>
        <v>18</v>
      </c>
      <c r="N188" s="3">
        <v>2</v>
      </c>
      <c r="O188" s="3">
        <f>HLOOKUP(O$5,[1]非R能力!$B$8:$F$558,$C188+1,0)</f>
        <v>1049754.8182038306</v>
      </c>
      <c r="P188" s="3">
        <f>HLOOKUP(P$5,[1]非R能力!$B$8:$F$558,$C188+1,0)</f>
        <v>155689.92316735871</v>
      </c>
      <c r="Q188" s="3">
        <f>HLOOKUP(Q$5,[1]非R能力!$B$8:$F$558,$C188+1,0)</f>
        <v>87574.969809798</v>
      </c>
      <c r="R188" s="3">
        <f>HLOOKUP(R$5,[1]非R能力!$B$8:$F$558,$C188+1,0)</f>
        <v>26286.010389843537</v>
      </c>
      <c r="S188" s="3">
        <f>HLOOKUP(S$5,[1]非R能力!$B$8:$F$558,$C188+1,0)</f>
        <v>35920.7358458003</v>
      </c>
      <c r="T188" s="3">
        <f>INDEX([1]非R能力!$H$9:$H$558,D188)</f>
        <v>27794.211767611501</v>
      </c>
      <c r="U188" s="3">
        <f>IF(INDEX([1]非R能力!$FK$9:$FK$558,C188)=0,0,10)</f>
        <v>10</v>
      </c>
      <c r="V188" s="3">
        <f>IF(INDEX([1]非R能力!$FH$9:$FH$558,C188)=0,0,5000)</f>
        <v>5000</v>
      </c>
      <c r="W188" s="3">
        <f>HLOOKUP(W$5,[2]人物技能基础!$O$3:$Q$553,$C188+1,0)</f>
        <v>3.637142857142857</v>
      </c>
      <c r="X188" s="3">
        <f>HLOOKUP(X$5,[2]人物技能基础!$O$3:$Q$553,$C188+1,0)</f>
        <v>2.0186428571428574</v>
      </c>
      <c r="Y188" s="3">
        <f>HLOOKUP(Y$5,[2]人物技能基础!$O$3:$Q$553,$C188+1,0)</f>
        <v>99.964285714285708</v>
      </c>
      <c r="Z188" s="3">
        <f t="shared" si="22"/>
        <v>691413</v>
      </c>
      <c r="AA188" s="3">
        <f t="shared" si="23"/>
        <v>91976</v>
      </c>
      <c r="AB188" s="3">
        <f t="shared" si="24"/>
        <v>0</v>
      </c>
      <c r="AC188" s="3">
        <f t="shared" si="25"/>
        <v>35920</v>
      </c>
      <c r="AD188" s="3">
        <f t="shared" si="26"/>
        <v>26286</v>
      </c>
    </row>
    <row r="189" spans="1:30" x14ac:dyDescent="0.15">
      <c r="A189" s="3">
        <f>[5]守护神剑副本!A305</f>
        <v>4</v>
      </c>
      <c r="B189" s="3" t="str">
        <f t="shared" si="18"/>
        <v>375级守护神剑4波小怪</v>
      </c>
      <c r="C189" s="3">
        <f>[5]守护神剑副本!B305</f>
        <v>375</v>
      </c>
      <c r="D189" s="3">
        <f>[5]守护神剑副本!C305</f>
        <v>370</v>
      </c>
      <c r="E189" s="3" t="s">
        <v>24</v>
      </c>
      <c r="F189" s="3" t="s">
        <v>26</v>
      </c>
      <c r="G189" s="3">
        <f>[5]守护神剑副本!$A$12*W189/M189/0.6</f>
        <v>2.5257936507936507</v>
      </c>
      <c r="H189" s="3">
        <f t="shared" si="19"/>
        <v>120</v>
      </c>
      <c r="I189" s="3">
        <v>0</v>
      </c>
      <c r="J189" s="4">
        <f t="shared" si="20"/>
        <v>1</v>
      </c>
      <c r="K189" s="4">
        <v>1</v>
      </c>
      <c r="L189" s="4">
        <f t="shared" si="21"/>
        <v>2</v>
      </c>
      <c r="M189" s="3">
        <f>VLOOKUP(A189,[5]守护神剑副本!$A$22:$C$42,3,0)</f>
        <v>18</v>
      </c>
      <c r="N189" s="3">
        <v>2</v>
      </c>
      <c r="O189" s="3">
        <f>HLOOKUP(O$5,[1]非R能力!$B$8:$F$558,$C189+1,0)</f>
        <v>1049754.8182038306</v>
      </c>
      <c r="P189" s="3">
        <f>HLOOKUP(P$5,[1]非R能力!$B$8:$F$558,$C189+1,0)</f>
        <v>155689.92316735871</v>
      </c>
      <c r="Q189" s="3">
        <f>HLOOKUP(Q$5,[1]非R能力!$B$8:$F$558,$C189+1,0)</f>
        <v>87574.969809798</v>
      </c>
      <c r="R189" s="3">
        <f>HLOOKUP(R$5,[1]非R能力!$B$8:$F$558,$C189+1,0)</f>
        <v>26286.010389843537</v>
      </c>
      <c r="S189" s="3">
        <f>HLOOKUP(S$5,[1]非R能力!$B$8:$F$558,$C189+1,0)</f>
        <v>35920.7358458003</v>
      </c>
      <c r="T189" s="3">
        <f>INDEX([1]非R能力!$H$9:$H$558,D189)</f>
        <v>27794.211767611501</v>
      </c>
      <c r="U189" s="3">
        <f>IF(INDEX([1]非R能力!$FK$9:$FK$558,C189)=0,0,10)</f>
        <v>10</v>
      </c>
      <c r="V189" s="3">
        <f>IF(INDEX([1]非R能力!$FH$9:$FH$558,C189)=0,0,5000)</f>
        <v>5000</v>
      </c>
      <c r="W189" s="3">
        <f>HLOOKUP(W$5,[2]人物技能基础!$O$3:$Q$553,$C189+1,0)</f>
        <v>3.637142857142857</v>
      </c>
      <c r="X189" s="3">
        <f>HLOOKUP(X$5,[2]人物技能基础!$O$3:$Q$553,$C189+1,0)</f>
        <v>2.0186428571428574</v>
      </c>
      <c r="Y189" s="3">
        <f>HLOOKUP(Y$5,[2]人物技能基础!$O$3:$Q$553,$C189+1,0)</f>
        <v>99.964285714285708</v>
      </c>
      <c r="Z189" s="3">
        <f t="shared" si="22"/>
        <v>691413</v>
      </c>
      <c r="AA189" s="3">
        <f t="shared" si="23"/>
        <v>91976</v>
      </c>
      <c r="AB189" s="3">
        <f t="shared" si="24"/>
        <v>0</v>
      </c>
      <c r="AC189" s="3">
        <f t="shared" si="25"/>
        <v>35920</v>
      </c>
      <c r="AD189" s="3">
        <f t="shared" si="26"/>
        <v>26286</v>
      </c>
    </row>
    <row r="190" spans="1:30" x14ac:dyDescent="0.15">
      <c r="A190" s="3">
        <f>[5]守护神剑副本!A306</f>
        <v>5</v>
      </c>
      <c r="B190" s="3" t="str">
        <f t="shared" si="18"/>
        <v>375级守护神剑5波boss</v>
      </c>
      <c r="C190" s="3">
        <f>[5]守护神剑副本!B306</f>
        <v>375</v>
      </c>
      <c r="D190" s="3">
        <f>[5]守护神剑副本!C306</f>
        <v>370</v>
      </c>
      <c r="E190" s="3" t="s">
        <v>93</v>
      </c>
      <c r="F190" s="3" t="s">
        <v>26</v>
      </c>
      <c r="G190" s="3">
        <f>[5]守护神剑副本!$A$12*W190/M190/0.6</f>
        <v>45.464285714285715</v>
      </c>
      <c r="H190" s="3">
        <f t="shared" si="19"/>
        <v>45.464285714285715</v>
      </c>
      <c r="I190" s="3">
        <v>0</v>
      </c>
      <c r="J190" s="4">
        <f t="shared" si="20"/>
        <v>0.7</v>
      </c>
      <c r="K190" s="4">
        <v>1</v>
      </c>
      <c r="L190" s="4">
        <f t="shared" si="21"/>
        <v>5</v>
      </c>
      <c r="M190" s="3">
        <f>VLOOKUP(A190,[5]守护神剑副本!$A$22:$C$42,3,0)</f>
        <v>1</v>
      </c>
      <c r="N190" s="3">
        <v>2</v>
      </c>
      <c r="O190" s="3">
        <f>HLOOKUP(O$5,[1]非R能力!$B$8:$F$558,$C190+1,0)</f>
        <v>1049754.8182038306</v>
      </c>
      <c r="P190" s="3">
        <f>HLOOKUP(P$5,[1]非R能力!$B$8:$F$558,$C190+1,0)</f>
        <v>155689.92316735871</v>
      </c>
      <c r="Q190" s="3">
        <f>HLOOKUP(Q$5,[1]非R能力!$B$8:$F$558,$C190+1,0)</f>
        <v>87574.969809798</v>
      </c>
      <c r="R190" s="3">
        <f>HLOOKUP(R$5,[1]非R能力!$B$8:$F$558,$C190+1,0)</f>
        <v>26286.010389843537</v>
      </c>
      <c r="S190" s="3">
        <f>HLOOKUP(S$5,[1]非R能力!$B$8:$F$558,$C190+1,0)</f>
        <v>35920.7358458003</v>
      </c>
      <c r="T190" s="3">
        <f>INDEX([1]非R能力!$H$9:$H$558,D190)</f>
        <v>27794.211767611501</v>
      </c>
      <c r="U190" s="3">
        <f>IF(INDEX([1]非R能力!$FK$9:$FK$558,C190)=0,0,10)</f>
        <v>10</v>
      </c>
      <c r="V190" s="3">
        <f>IF(INDEX([1]非R能力!$FH$9:$FH$558,C190)=0,0,5000)</f>
        <v>5000</v>
      </c>
      <c r="W190" s="3">
        <f>HLOOKUP(W$5,[2]人物技能基础!$O$3:$Q$553,$C190+1,0)</f>
        <v>3.637142857142857</v>
      </c>
      <c r="X190" s="3">
        <f>HLOOKUP(X$5,[2]人物技能基础!$O$3:$Q$553,$C190+1,0)</f>
        <v>2.0186428571428574</v>
      </c>
      <c r="Y190" s="3">
        <f>HLOOKUP(Y$5,[2]人物技能基础!$O$3:$Q$553,$C190+1,0)</f>
        <v>99.964285714285708</v>
      </c>
      <c r="Z190" s="3">
        <f t="shared" si="22"/>
        <v>8711814</v>
      </c>
      <c r="AA190" s="3">
        <f t="shared" si="23"/>
        <v>92392</v>
      </c>
      <c r="AB190" s="3">
        <f t="shared" si="24"/>
        <v>0</v>
      </c>
      <c r="AC190" s="3">
        <f t="shared" si="25"/>
        <v>35920</v>
      </c>
      <c r="AD190" s="3">
        <f t="shared" si="26"/>
        <v>37551</v>
      </c>
    </row>
    <row r="191" spans="1:30" x14ac:dyDescent="0.15">
      <c r="A191" s="3">
        <f>[5]守护神剑副本!A307</f>
        <v>6</v>
      </c>
      <c r="B191" s="3" t="str">
        <f t="shared" si="18"/>
        <v>375级守护神剑6波小怪</v>
      </c>
      <c r="C191" s="3">
        <f>[5]守护神剑副本!B307</f>
        <v>375</v>
      </c>
      <c r="D191" s="3">
        <f>[5]守护神剑副本!C307</f>
        <v>370</v>
      </c>
      <c r="E191" s="3" t="s">
        <v>24</v>
      </c>
      <c r="F191" s="3" t="s">
        <v>26</v>
      </c>
      <c r="G191" s="3">
        <f>[5]守护神剑副本!$A$12*W191/M191/0.6</f>
        <v>2.8415178571428572</v>
      </c>
      <c r="H191" s="3">
        <f t="shared" si="19"/>
        <v>120</v>
      </c>
      <c r="I191" s="3">
        <v>0</v>
      </c>
      <c r="J191" s="4">
        <f t="shared" si="20"/>
        <v>1</v>
      </c>
      <c r="K191" s="4">
        <v>1</v>
      </c>
      <c r="L191" s="4">
        <f t="shared" si="21"/>
        <v>2</v>
      </c>
      <c r="M191" s="3">
        <f>VLOOKUP(A191,[5]守护神剑副本!$A$22:$C$42,3,0)</f>
        <v>16</v>
      </c>
      <c r="N191" s="3">
        <v>2</v>
      </c>
      <c r="O191" s="3">
        <f>HLOOKUP(O$5,[1]非R能力!$B$8:$F$558,$C191+1,0)</f>
        <v>1049754.8182038306</v>
      </c>
      <c r="P191" s="3">
        <f>HLOOKUP(P$5,[1]非R能力!$B$8:$F$558,$C191+1,0)</f>
        <v>155689.92316735871</v>
      </c>
      <c r="Q191" s="3">
        <f>HLOOKUP(Q$5,[1]非R能力!$B$8:$F$558,$C191+1,0)</f>
        <v>87574.969809798</v>
      </c>
      <c r="R191" s="3">
        <f>HLOOKUP(R$5,[1]非R能力!$B$8:$F$558,$C191+1,0)</f>
        <v>26286.010389843537</v>
      </c>
      <c r="S191" s="3">
        <f>HLOOKUP(S$5,[1]非R能力!$B$8:$F$558,$C191+1,0)</f>
        <v>35920.7358458003</v>
      </c>
      <c r="T191" s="3">
        <f>INDEX([1]非R能力!$H$9:$H$558,D191)</f>
        <v>27794.211767611501</v>
      </c>
      <c r="U191" s="3">
        <f>IF(INDEX([1]非R能力!$FK$9:$FK$558,C191)=0,0,10)</f>
        <v>10</v>
      </c>
      <c r="V191" s="3">
        <f>IF(INDEX([1]非R能力!$FH$9:$FH$558,C191)=0,0,5000)</f>
        <v>5000</v>
      </c>
      <c r="W191" s="3">
        <f>HLOOKUP(W$5,[2]人物技能基础!$O$3:$Q$553,$C191+1,0)</f>
        <v>3.637142857142857</v>
      </c>
      <c r="X191" s="3">
        <f>HLOOKUP(X$5,[2]人物技能基础!$O$3:$Q$553,$C191+1,0)</f>
        <v>2.0186428571428574</v>
      </c>
      <c r="Y191" s="3">
        <f>HLOOKUP(Y$5,[2]人物技能基础!$O$3:$Q$553,$C191+1,0)</f>
        <v>99.964285714285708</v>
      </c>
      <c r="Z191" s="3">
        <f t="shared" si="22"/>
        <v>777840</v>
      </c>
      <c r="AA191" s="3">
        <f t="shared" si="23"/>
        <v>91980</v>
      </c>
      <c r="AB191" s="3">
        <f t="shared" si="24"/>
        <v>0</v>
      </c>
      <c r="AC191" s="3">
        <f t="shared" si="25"/>
        <v>35920</v>
      </c>
      <c r="AD191" s="3">
        <f t="shared" si="26"/>
        <v>26286</v>
      </c>
    </row>
    <row r="192" spans="1:30" x14ac:dyDescent="0.15">
      <c r="A192" s="3">
        <f>[5]守护神剑副本!A308</f>
        <v>7</v>
      </c>
      <c r="B192" s="3" t="str">
        <f t="shared" si="18"/>
        <v>375级守护神剑7波小怪</v>
      </c>
      <c r="C192" s="3">
        <f>[5]守护神剑副本!B308</f>
        <v>375</v>
      </c>
      <c r="D192" s="3">
        <f>[5]守护神剑副本!C308</f>
        <v>370</v>
      </c>
      <c r="E192" s="3" t="s">
        <v>24</v>
      </c>
      <c r="F192" s="3" t="s">
        <v>26</v>
      </c>
      <c r="G192" s="3">
        <f>[5]守护神剑副本!$A$12*W192/M192/0.6</f>
        <v>3.2474489795918369</v>
      </c>
      <c r="H192" s="3">
        <f t="shared" si="19"/>
        <v>120</v>
      </c>
      <c r="I192" s="3">
        <v>0</v>
      </c>
      <c r="J192" s="4">
        <f t="shared" si="20"/>
        <v>1</v>
      </c>
      <c r="K192" s="4">
        <v>1</v>
      </c>
      <c r="L192" s="4">
        <f t="shared" si="21"/>
        <v>2</v>
      </c>
      <c r="M192" s="3">
        <f>VLOOKUP(A192,[5]守护神剑副本!$A$22:$C$42,3,0)</f>
        <v>14</v>
      </c>
      <c r="N192" s="3">
        <v>2</v>
      </c>
      <c r="O192" s="3">
        <f>HLOOKUP(O$5,[1]非R能力!$B$8:$F$558,$C192+1,0)</f>
        <v>1049754.8182038306</v>
      </c>
      <c r="P192" s="3">
        <f>HLOOKUP(P$5,[1]非R能力!$B$8:$F$558,$C192+1,0)</f>
        <v>155689.92316735871</v>
      </c>
      <c r="Q192" s="3">
        <f>HLOOKUP(Q$5,[1]非R能力!$B$8:$F$558,$C192+1,0)</f>
        <v>87574.969809798</v>
      </c>
      <c r="R192" s="3">
        <f>HLOOKUP(R$5,[1]非R能力!$B$8:$F$558,$C192+1,0)</f>
        <v>26286.010389843537</v>
      </c>
      <c r="S192" s="3">
        <f>HLOOKUP(S$5,[1]非R能力!$B$8:$F$558,$C192+1,0)</f>
        <v>35920.7358458003</v>
      </c>
      <c r="T192" s="3">
        <f>INDEX([1]非R能力!$H$9:$H$558,D192)</f>
        <v>27794.211767611501</v>
      </c>
      <c r="U192" s="3">
        <f>IF(INDEX([1]非R能力!$FK$9:$FK$558,C192)=0,0,10)</f>
        <v>10</v>
      </c>
      <c r="V192" s="3">
        <f>IF(INDEX([1]非R能力!$FH$9:$FH$558,C192)=0,0,5000)</f>
        <v>5000</v>
      </c>
      <c r="W192" s="3">
        <f>HLOOKUP(W$5,[2]人物技能基础!$O$3:$Q$553,$C192+1,0)</f>
        <v>3.637142857142857</v>
      </c>
      <c r="X192" s="3">
        <f>HLOOKUP(X$5,[2]人物技能基础!$O$3:$Q$553,$C192+1,0)</f>
        <v>2.0186428571428574</v>
      </c>
      <c r="Y192" s="3">
        <f>HLOOKUP(Y$5,[2]人物技能基础!$O$3:$Q$553,$C192+1,0)</f>
        <v>99.964285714285708</v>
      </c>
      <c r="Z192" s="3">
        <f t="shared" si="22"/>
        <v>888960</v>
      </c>
      <c r="AA192" s="3">
        <f t="shared" si="23"/>
        <v>91984</v>
      </c>
      <c r="AB192" s="3">
        <f t="shared" si="24"/>
        <v>0</v>
      </c>
      <c r="AC192" s="3">
        <f t="shared" si="25"/>
        <v>35920</v>
      </c>
      <c r="AD192" s="3">
        <f t="shared" si="26"/>
        <v>26286</v>
      </c>
    </row>
    <row r="193" spans="1:30" x14ac:dyDescent="0.15">
      <c r="A193" s="3">
        <f>[5]守护神剑副本!A309</f>
        <v>8</v>
      </c>
      <c r="B193" s="3" t="str">
        <f t="shared" si="18"/>
        <v>375级守护神剑8波小怪</v>
      </c>
      <c r="C193" s="3">
        <f>[5]守护神剑副本!B309</f>
        <v>375</v>
      </c>
      <c r="D193" s="3">
        <f>[5]守护神剑副本!C309</f>
        <v>370</v>
      </c>
      <c r="E193" s="3" t="s">
        <v>24</v>
      </c>
      <c r="F193" s="3" t="s">
        <v>26</v>
      </c>
      <c r="G193" s="3">
        <f>[5]守护神剑副本!$A$12*W193/M193/0.6</f>
        <v>3.2474489795918369</v>
      </c>
      <c r="H193" s="3">
        <f t="shared" si="19"/>
        <v>120</v>
      </c>
      <c r="I193" s="3">
        <v>0</v>
      </c>
      <c r="J193" s="4">
        <f t="shared" si="20"/>
        <v>1</v>
      </c>
      <c r="K193" s="4">
        <v>1</v>
      </c>
      <c r="L193" s="4">
        <f t="shared" si="21"/>
        <v>2</v>
      </c>
      <c r="M193" s="3">
        <f>VLOOKUP(A193,[5]守护神剑副本!$A$22:$C$42,3,0)</f>
        <v>14</v>
      </c>
      <c r="N193" s="3">
        <v>2</v>
      </c>
      <c r="O193" s="3">
        <f>HLOOKUP(O$5,[1]非R能力!$B$8:$F$558,$C193+1,0)</f>
        <v>1049754.8182038306</v>
      </c>
      <c r="P193" s="3">
        <f>HLOOKUP(P$5,[1]非R能力!$B$8:$F$558,$C193+1,0)</f>
        <v>155689.92316735871</v>
      </c>
      <c r="Q193" s="3">
        <f>HLOOKUP(Q$5,[1]非R能力!$B$8:$F$558,$C193+1,0)</f>
        <v>87574.969809798</v>
      </c>
      <c r="R193" s="3">
        <f>HLOOKUP(R$5,[1]非R能力!$B$8:$F$558,$C193+1,0)</f>
        <v>26286.010389843537</v>
      </c>
      <c r="S193" s="3">
        <f>HLOOKUP(S$5,[1]非R能力!$B$8:$F$558,$C193+1,0)</f>
        <v>35920.7358458003</v>
      </c>
      <c r="T193" s="3">
        <f>INDEX([1]非R能力!$H$9:$H$558,D193)</f>
        <v>27794.211767611501</v>
      </c>
      <c r="U193" s="3">
        <f>IF(INDEX([1]非R能力!$FK$9:$FK$558,C193)=0,0,10)</f>
        <v>10</v>
      </c>
      <c r="V193" s="3">
        <f>IF(INDEX([1]非R能力!$FH$9:$FH$558,C193)=0,0,5000)</f>
        <v>5000</v>
      </c>
      <c r="W193" s="3">
        <f>HLOOKUP(W$5,[2]人物技能基础!$O$3:$Q$553,$C193+1,0)</f>
        <v>3.637142857142857</v>
      </c>
      <c r="X193" s="3">
        <f>HLOOKUP(X$5,[2]人物技能基础!$O$3:$Q$553,$C193+1,0)</f>
        <v>2.0186428571428574</v>
      </c>
      <c r="Y193" s="3">
        <f>HLOOKUP(Y$5,[2]人物技能基础!$O$3:$Q$553,$C193+1,0)</f>
        <v>99.964285714285708</v>
      </c>
      <c r="Z193" s="3">
        <f t="shared" si="22"/>
        <v>888960</v>
      </c>
      <c r="AA193" s="3">
        <f t="shared" si="23"/>
        <v>91984</v>
      </c>
      <c r="AB193" s="3">
        <f t="shared" si="24"/>
        <v>0</v>
      </c>
      <c r="AC193" s="3">
        <f t="shared" si="25"/>
        <v>35920</v>
      </c>
      <c r="AD193" s="3">
        <f t="shared" si="26"/>
        <v>26286</v>
      </c>
    </row>
    <row r="194" spans="1:30" x14ac:dyDescent="0.15">
      <c r="A194" s="3">
        <f>[5]守护神剑副本!A310</f>
        <v>9</v>
      </c>
      <c r="B194" s="3" t="str">
        <f t="shared" si="18"/>
        <v>375级守护神剑9波小怪</v>
      </c>
      <c r="C194" s="3">
        <f>[5]守护神剑副本!B310</f>
        <v>375</v>
      </c>
      <c r="D194" s="3">
        <f>[5]守护神剑副本!C310</f>
        <v>370</v>
      </c>
      <c r="E194" s="3" t="s">
        <v>24</v>
      </c>
      <c r="F194" s="3" t="s">
        <v>26</v>
      </c>
      <c r="G194" s="3">
        <f>[5]守护神剑副本!$A$12*W194/M194/0.6</f>
        <v>3.7886904761904767</v>
      </c>
      <c r="H194" s="3">
        <f t="shared" si="19"/>
        <v>120</v>
      </c>
      <c r="I194" s="3">
        <v>0</v>
      </c>
      <c r="J194" s="4">
        <f t="shared" si="20"/>
        <v>1</v>
      </c>
      <c r="K194" s="4">
        <v>1</v>
      </c>
      <c r="L194" s="4">
        <f t="shared" si="21"/>
        <v>2</v>
      </c>
      <c r="M194" s="3">
        <f>VLOOKUP(A194,[5]守护神剑副本!$A$22:$C$42,3,0)</f>
        <v>12</v>
      </c>
      <c r="N194" s="3">
        <v>2</v>
      </c>
      <c r="O194" s="3">
        <f>HLOOKUP(O$5,[1]非R能力!$B$8:$F$558,$C194+1,0)</f>
        <v>1049754.8182038306</v>
      </c>
      <c r="P194" s="3">
        <f>HLOOKUP(P$5,[1]非R能力!$B$8:$F$558,$C194+1,0)</f>
        <v>155689.92316735871</v>
      </c>
      <c r="Q194" s="3">
        <f>HLOOKUP(Q$5,[1]非R能力!$B$8:$F$558,$C194+1,0)</f>
        <v>87574.969809798</v>
      </c>
      <c r="R194" s="3">
        <f>HLOOKUP(R$5,[1]非R能力!$B$8:$F$558,$C194+1,0)</f>
        <v>26286.010389843537</v>
      </c>
      <c r="S194" s="3">
        <f>HLOOKUP(S$5,[1]非R能力!$B$8:$F$558,$C194+1,0)</f>
        <v>35920.7358458003</v>
      </c>
      <c r="T194" s="3">
        <f>INDEX([1]非R能力!$H$9:$H$558,D194)</f>
        <v>27794.211767611501</v>
      </c>
      <c r="U194" s="3">
        <f>IF(INDEX([1]非R能力!$FK$9:$FK$558,C194)=0,0,10)</f>
        <v>10</v>
      </c>
      <c r="V194" s="3">
        <f>IF(INDEX([1]非R能力!$FH$9:$FH$558,C194)=0,0,5000)</f>
        <v>5000</v>
      </c>
      <c r="W194" s="3">
        <f>HLOOKUP(W$5,[2]人物技能基础!$O$3:$Q$553,$C194+1,0)</f>
        <v>3.637142857142857</v>
      </c>
      <c r="X194" s="3">
        <f>HLOOKUP(X$5,[2]人物技能基础!$O$3:$Q$553,$C194+1,0)</f>
        <v>2.0186428571428574</v>
      </c>
      <c r="Y194" s="3">
        <f>HLOOKUP(Y$5,[2]人物技能基础!$O$3:$Q$553,$C194+1,0)</f>
        <v>99.964285714285708</v>
      </c>
      <c r="Z194" s="3">
        <f t="shared" si="22"/>
        <v>1037120</v>
      </c>
      <c r="AA194" s="3">
        <f t="shared" si="23"/>
        <v>91990</v>
      </c>
      <c r="AB194" s="3">
        <f t="shared" si="24"/>
        <v>0</v>
      </c>
      <c r="AC194" s="3">
        <f t="shared" si="25"/>
        <v>35920</v>
      </c>
      <c r="AD194" s="3">
        <f t="shared" si="26"/>
        <v>26286</v>
      </c>
    </row>
    <row r="195" spans="1:30" x14ac:dyDescent="0.15">
      <c r="A195" s="3">
        <f>[5]守护神剑副本!A311</f>
        <v>10</v>
      </c>
      <c r="B195" s="3" t="str">
        <f t="shared" si="18"/>
        <v>375级守护神剑10波boss</v>
      </c>
      <c r="C195" s="3">
        <f>[5]守护神剑副本!B311</f>
        <v>375</v>
      </c>
      <c r="D195" s="3">
        <f>[5]守护神剑副本!C311</f>
        <v>375</v>
      </c>
      <c r="E195" s="3" t="s">
        <v>93</v>
      </c>
      <c r="F195" s="3" t="s">
        <v>26</v>
      </c>
      <c r="G195" s="3">
        <f>[5]守护神剑副本!$A$12*W195/M195/0.6</f>
        <v>45.464285714285715</v>
      </c>
      <c r="H195" s="3">
        <f t="shared" si="19"/>
        <v>45.464285714285715</v>
      </c>
      <c r="I195" s="3">
        <v>0</v>
      </c>
      <c r="J195" s="4">
        <f t="shared" si="20"/>
        <v>0.7</v>
      </c>
      <c r="K195" s="4">
        <v>1</v>
      </c>
      <c r="L195" s="4">
        <f t="shared" si="21"/>
        <v>5</v>
      </c>
      <c r="M195" s="3">
        <f>VLOOKUP(A195,[5]守护神剑副本!$A$22:$C$42,3,0)</f>
        <v>1</v>
      </c>
      <c r="N195" s="3">
        <v>2</v>
      </c>
      <c r="O195" s="3">
        <f>HLOOKUP(O$5,[1]非R能力!$B$8:$F$558,$C195+1,0)</f>
        <v>1049754.8182038306</v>
      </c>
      <c r="P195" s="3">
        <f>HLOOKUP(P$5,[1]非R能力!$B$8:$F$558,$C195+1,0)</f>
        <v>155689.92316735871</v>
      </c>
      <c r="Q195" s="3">
        <f>HLOOKUP(Q$5,[1]非R能力!$B$8:$F$558,$C195+1,0)</f>
        <v>87574.969809798</v>
      </c>
      <c r="R195" s="3">
        <f>HLOOKUP(R$5,[1]非R能力!$B$8:$F$558,$C195+1,0)</f>
        <v>26286.010389843537</v>
      </c>
      <c r="S195" s="3">
        <f>HLOOKUP(S$5,[1]非R能力!$B$8:$F$558,$C195+1,0)</f>
        <v>35920.7358458003</v>
      </c>
      <c r="T195" s="3">
        <f>INDEX([1]非R能力!$H$9:$H$558,D195)</f>
        <v>28645.145379386657</v>
      </c>
      <c r="U195" s="3">
        <f>IF(INDEX([1]非R能力!$FK$9:$FK$558,C195)=0,0,10)</f>
        <v>10</v>
      </c>
      <c r="V195" s="3">
        <f>IF(INDEX([1]非R能力!$FH$9:$FH$558,C195)=0,0,5000)</f>
        <v>5000</v>
      </c>
      <c r="W195" s="3">
        <f>HLOOKUP(W$5,[2]人物技能基础!$O$3:$Q$553,$C195+1,0)</f>
        <v>3.637142857142857</v>
      </c>
      <c r="X195" s="3">
        <f>HLOOKUP(X$5,[2]人物技能基础!$O$3:$Q$553,$C195+1,0)</f>
        <v>2.0186428571428574</v>
      </c>
      <c r="Y195" s="3">
        <f>HLOOKUP(Y$5,[2]人物技能基础!$O$3:$Q$553,$C195+1,0)</f>
        <v>99.964285714285708</v>
      </c>
      <c r="Z195" s="3">
        <f t="shared" si="22"/>
        <v>8733479</v>
      </c>
      <c r="AA195" s="3">
        <f t="shared" si="23"/>
        <v>92392</v>
      </c>
      <c r="AB195" s="3">
        <f t="shared" si="24"/>
        <v>0</v>
      </c>
      <c r="AC195" s="3">
        <f t="shared" si="25"/>
        <v>35920</v>
      </c>
      <c r="AD195" s="3">
        <f t="shared" si="26"/>
        <v>37551</v>
      </c>
    </row>
    <row r="196" spans="1:30" x14ac:dyDescent="0.15">
      <c r="A196" s="3">
        <f>[5]守护神剑副本!A312</f>
        <v>11</v>
      </c>
      <c r="B196" s="3" t="str">
        <f t="shared" si="18"/>
        <v>375级守护神剑11波小怪</v>
      </c>
      <c r="C196" s="3">
        <f>[5]守护神剑副本!B312</f>
        <v>375</v>
      </c>
      <c r="D196" s="3">
        <f>[5]守护神剑副本!C312</f>
        <v>375</v>
      </c>
      <c r="E196" s="3" t="s">
        <v>24</v>
      </c>
      <c r="F196" s="3" t="s">
        <v>26</v>
      </c>
      <c r="G196" s="3">
        <f>[5]守护神剑副本!$A$12*W196/M196/0.6</f>
        <v>4.5464285714285717</v>
      </c>
      <c r="H196" s="3">
        <f t="shared" si="19"/>
        <v>120</v>
      </c>
      <c r="I196" s="3">
        <v>0</v>
      </c>
      <c r="J196" s="4">
        <f t="shared" si="20"/>
        <v>1</v>
      </c>
      <c r="K196" s="4">
        <v>1</v>
      </c>
      <c r="L196" s="4">
        <f t="shared" si="21"/>
        <v>2</v>
      </c>
      <c r="M196" s="3">
        <f>VLOOKUP(A196,[5]守护神剑副本!$A$22:$C$42,3,0)</f>
        <v>10</v>
      </c>
      <c r="N196" s="3">
        <v>2</v>
      </c>
      <c r="O196" s="3">
        <f>HLOOKUP(O$5,[1]非R能力!$B$8:$F$558,$C196+1,0)</f>
        <v>1049754.8182038306</v>
      </c>
      <c r="P196" s="3">
        <f>HLOOKUP(P$5,[1]非R能力!$B$8:$F$558,$C196+1,0)</f>
        <v>155689.92316735871</v>
      </c>
      <c r="Q196" s="3">
        <f>HLOOKUP(Q$5,[1]非R能力!$B$8:$F$558,$C196+1,0)</f>
        <v>87574.969809798</v>
      </c>
      <c r="R196" s="3">
        <f>HLOOKUP(R$5,[1]非R能力!$B$8:$F$558,$C196+1,0)</f>
        <v>26286.010389843537</v>
      </c>
      <c r="S196" s="3">
        <f>HLOOKUP(S$5,[1]非R能力!$B$8:$F$558,$C196+1,0)</f>
        <v>35920.7358458003</v>
      </c>
      <c r="T196" s="3">
        <f>INDEX([1]非R能力!$H$9:$H$558,D196)</f>
        <v>28645.145379386657</v>
      </c>
      <c r="U196" s="3">
        <f>IF(INDEX([1]非R能力!$FK$9:$FK$558,C196)=0,0,10)</f>
        <v>10</v>
      </c>
      <c r="V196" s="3">
        <f>IF(INDEX([1]非R能力!$FH$9:$FH$558,C196)=0,0,5000)</f>
        <v>5000</v>
      </c>
      <c r="W196" s="3">
        <f>HLOOKUP(W$5,[2]人物技能基础!$O$3:$Q$553,$C196+1,0)</f>
        <v>3.637142857142857</v>
      </c>
      <c r="X196" s="3">
        <f>HLOOKUP(X$5,[2]人物技能基础!$O$3:$Q$553,$C196+1,0)</f>
        <v>2.0186428571428574</v>
      </c>
      <c r="Y196" s="3">
        <f>HLOOKUP(Y$5,[2]人物技能基础!$O$3:$Q$553,$C196+1,0)</f>
        <v>99.964285714285708</v>
      </c>
      <c r="Z196" s="3">
        <f t="shared" si="22"/>
        <v>1247639</v>
      </c>
      <c r="AA196" s="3">
        <f t="shared" si="23"/>
        <v>91998</v>
      </c>
      <c r="AB196" s="3">
        <f t="shared" si="24"/>
        <v>0</v>
      </c>
      <c r="AC196" s="3">
        <f t="shared" si="25"/>
        <v>35920</v>
      </c>
      <c r="AD196" s="3">
        <f t="shared" si="26"/>
        <v>26286</v>
      </c>
    </row>
    <row r="197" spans="1:30" x14ac:dyDescent="0.15">
      <c r="A197" s="3">
        <f>[5]守护神剑副本!A313</f>
        <v>12</v>
      </c>
      <c r="B197" s="3" t="str">
        <f t="shared" si="18"/>
        <v>375级守护神剑12波小怪</v>
      </c>
      <c r="C197" s="3">
        <f>[5]守护神剑副本!B313</f>
        <v>375</v>
      </c>
      <c r="D197" s="3">
        <f>[5]守护神剑副本!C313</f>
        <v>375</v>
      </c>
      <c r="E197" s="3" t="s">
        <v>24</v>
      </c>
      <c r="F197" s="3" t="s">
        <v>26</v>
      </c>
      <c r="G197" s="3">
        <f>[5]守护神剑副本!$A$12*W197/M197/0.6</f>
        <v>4.5464285714285717</v>
      </c>
      <c r="H197" s="3">
        <f t="shared" si="19"/>
        <v>120</v>
      </c>
      <c r="I197" s="3">
        <v>0</v>
      </c>
      <c r="J197" s="4">
        <f t="shared" si="20"/>
        <v>1</v>
      </c>
      <c r="K197" s="4">
        <v>1</v>
      </c>
      <c r="L197" s="4">
        <f t="shared" si="21"/>
        <v>2</v>
      </c>
      <c r="M197" s="3">
        <f>VLOOKUP(A197,[5]守护神剑副本!$A$22:$C$42,3,0)</f>
        <v>10</v>
      </c>
      <c r="N197" s="3">
        <v>2</v>
      </c>
      <c r="O197" s="3">
        <f>HLOOKUP(O$5,[1]非R能力!$B$8:$F$558,$C197+1,0)</f>
        <v>1049754.8182038306</v>
      </c>
      <c r="P197" s="3">
        <f>HLOOKUP(P$5,[1]非R能力!$B$8:$F$558,$C197+1,0)</f>
        <v>155689.92316735871</v>
      </c>
      <c r="Q197" s="3">
        <f>HLOOKUP(Q$5,[1]非R能力!$B$8:$F$558,$C197+1,0)</f>
        <v>87574.969809798</v>
      </c>
      <c r="R197" s="3">
        <f>HLOOKUP(R$5,[1]非R能力!$B$8:$F$558,$C197+1,0)</f>
        <v>26286.010389843537</v>
      </c>
      <c r="S197" s="3">
        <f>HLOOKUP(S$5,[1]非R能力!$B$8:$F$558,$C197+1,0)</f>
        <v>35920.7358458003</v>
      </c>
      <c r="T197" s="3">
        <f>INDEX([1]非R能力!$H$9:$H$558,D197)</f>
        <v>28645.145379386657</v>
      </c>
      <c r="U197" s="3">
        <f>IF(INDEX([1]非R能力!$FK$9:$FK$558,C197)=0,0,10)</f>
        <v>10</v>
      </c>
      <c r="V197" s="3">
        <f>IF(INDEX([1]非R能力!$FH$9:$FH$558,C197)=0,0,5000)</f>
        <v>5000</v>
      </c>
      <c r="W197" s="3">
        <f>HLOOKUP(W$5,[2]人物技能基础!$O$3:$Q$553,$C197+1,0)</f>
        <v>3.637142857142857</v>
      </c>
      <c r="X197" s="3">
        <f>HLOOKUP(X$5,[2]人物技能基础!$O$3:$Q$553,$C197+1,0)</f>
        <v>2.0186428571428574</v>
      </c>
      <c r="Y197" s="3">
        <f>HLOOKUP(Y$5,[2]人物技能基础!$O$3:$Q$553,$C197+1,0)</f>
        <v>99.964285714285708</v>
      </c>
      <c r="Z197" s="3">
        <f t="shared" si="22"/>
        <v>1247639</v>
      </c>
      <c r="AA197" s="3">
        <f t="shared" si="23"/>
        <v>91998</v>
      </c>
      <c r="AB197" s="3">
        <f t="shared" si="24"/>
        <v>0</v>
      </c>
      <c r="AC197" s="3">
        <f t="shared" si="25"/>
        <v>35920</v>
      </c>
      <c r="AD197" s="3">
        <f t="shared" si="26"/>
        <v>26286</v>
      </c>
    </row>
    <row r="198" spans="1:30" x14ac:dyDescent="0.15">
      <c r="A198" s="3">
        <f>[5]守护神剑副本!A314</f>
        <v>13</v>
      </c>
      <c r="B198" s="3" t="str">
        <f t="shared" si="18"/>
        <v>375级守护神剑13波小怪</v>
      </c>
      <c r="C198" s="3">
        <f>[5]守护神剑副本!B314</f>
        <v>375</v>
      </c>
      <c r="D198" s="3">
        <f>[5]守护神剑副本!C314</f>
        <v>385</v>
      </c>
      <c r="E198" s="3" t="s">
        <v>24</v>
      </c>
      <c r="F198" s="3" t="s">
        <v>26</v>
      </c>
      <c r="G198" s="3">
        <f>[5]守护神剑副本!$A$12*W198/M198/0.6</f>
        <v>4.5464285714285717</v>
      </c>
      <c r="H198" s="3">
        <f t="shared" si="19"/>
        <v>120</v>
      </c>
      <c r="I198" s="3">
        <v>0</v>
      </c>
      <c r="J198" s="4">
        <f t="shared" si="20"/>
        <v>1</v>
      </c>
      <c r="K198" s="4">
        <v>1</v>
      </c>
      <c r="L198" s="4">
        <f t="shared" si="21"/>
        <v>2</v>
      </c>
      <c r="M198" s="3">
        <f>VLOOKUP(A198,[5]守护神剑副本!$A$22:$C$42,3,0)</f>
        <v>10</v>
      </c>
      <c r="N198" s="3">
        <v>2</v>
      </c>
      <c r="O198" s="3">
        <f>HLOOKUP(O$5,[1]非R能力!$B$8:$F$558,$C198+1,0)</f>
        <v>1049754.8182038306</v>
      </c>
      <c r="P198" s="3">
        <f>HLOOKUP(P$5,[1]非R能力!$B$8:$F$558,$C198+1,0)</f>
        <v>155689.92316735871</v>
      </c>
      <c r="Q198" s="3">
        <f>HLOOKUP(Q$5,[1]非R能力!$B$8:$F$558,$C198+1,0)</f>
        <v>87574.969809798</v>
      </c>
      <c r="R198" s="3">
        <f>HLOOKUP(R$5,[1]非R能力!$B$8:$F$558,$C198+1,0)</f>
        <v>26286.010389843537</v>
      </c>
      <c r="S198" s="3">
        <f>HLOOKUP(S$5,[1]非R能力!$B$8:$F$558,$C198+1,0)</f>
        <v>35920.7358458003</v>
      </c>
      <c r="T198" s="3">
        <f>INDEX([1]非R能力!$H$9:$H$558,D198)</f>
        <v>30408.994348063654</v>
      </c>
      <c r="U198" s="3">
        <f>IF(INDEX([1]非R能力!$FK$9:$FK$558,C198)=0,0,10)</f>
        <v>10</v>
      </c>
      <c r="V198" s="3">
        <f>IF(INDEX([1]非R能力!$FH$9:$FH$558,C198)=0,0,5000)</f>
        <v>5000</v>
      </c>
      <c r="W198" s="3">
        <f>HLOOKUP(W$5,[2]人物技能基础!$O$3:$Q$553,$C198+1,0)</f>
        <v>3.637142857142857</v>
      </c>
      <c r="X198" s="3">
        <f>HLOOKUP(X$5,[2]人物技能基础!$O$3:$Q$553,$C198+1,0)</f>
        <v>2.0186428571428574</v>
      </c>
      <c r="Y198" s="3">
        <f>HLOOKUP(Y$5,[2]人物技能基础!$O$3:$Q$553,$C198+1,0)</f>
        <v>99.964285714285708</v>
      </c>
      <c r="Z198" s="3">
        <f t="shared" si="22"/>
        <v>1254055</v>
      </c>
      <c r="AA198" s="3">
        <f t="shared" si="23"/>
        <v>91998</v>
      </c>
      <c r="AB198" s="3">
        <f t="shared" si="24"/>
        <v>0</v>
      </c>
      <c r="AC198" s="3">
        <f t="shared" si="25"/>
        <v>35920</v>
      </c>
      <c r="AD198" s="3">
        <f t="shared" si="26"/>
        <v>26286</v>
      </c>
    </row>
    <row r="199" spans="1:30" x14ac:dyDescent="0.15">
      <c r="A199" s="3">
        <f>[5]守护神剑副本!A315</f>
        <v>14</v>
      </c>
      <c r="B199" s="3" t="str">
        <f t="shared" ref="B199:B262" si="27">C199&amp;"级守护神剑"&amp;A199&amp;"波"&amp;E199</f>
        <v>375级守护神剑14波小怪</v>
      </c>
      <c r="C199" s="3">
        <f>[5]守护神剑副本!B315</f>
        <v>375</v>
      </c>
      <c r="D199" s="3">
        <f>[5]守护神剑副本!C315</f>
        <v>385</v>
      </c>
      <c r="E199" s="3" t="s">
        <v>24</v>
      </c>
      <c r="F199" s="3" t="s">
        <v>26</v>
      </c>
      <c r="G199" s="3">
        <f>[5]守护神剑副本!$A$12*W199/M199/0.6</f>
        <v>22.732142857142858</v>
      </c>
      <c r="H199" s="3">
        <f t="shared" ref="H199:H262" si="28">IF(E199="小怪",120,G199)</f>
        <v>120</v>
      </c>
      <c r="I199" s="3">
        <v>0</v>
      </c>
      <c r="J199" s="4">
        <f t="shared" ref="J199:J262" si="29">IF(E199="小怪",100%,70%)</f>
        <v>1</v>
      </c>
      <c r="K199" s="4">
        <v>1</v>
      </c>
      <c r="L199" s="4">
        <f t="shared" ref="L199:L262" si="30">IF(E199="小怪",200%,500%)</f>
        <v>2</v>
      </c>
      <c r="M199" s="3">
        <f>VLOOKUP(A199,[5]守护神剑副本!$A$22:$C$42,3,0)</f>
        <v>2</v>
      </c>
      <c r="N199" s="3">
        <v>2</v>
      </c>
      <c r="O199" s="3">
        <f>HLOOKUP(O$5,[1]非R能力!$B$8:$F$558,$C199+1,0)</f>
        <v>1049754.8182038306</v>
      </c>
      <c r="P199" s="3">
        <f>HLOOKUP(P$5,[1]非R能力!$B$8:$F$558,$C199+1,0)</f>
        <v>155689.92316735871</v>
      </c>
      <c r="Q199" s="3">
        <f>HLOOKUP(Q$5,[1]非R能力!$B$8:$F$558,$C199+1,0)</f>
        <v>87574.969809798</v>
      </c>
      <c r="R199" s="3">
        <f>HLOOKUP(R$5,[1]非R能力!$B$8:$F$558,$C199+1,0)</f>
        <v>26286.010389843537</v>
      </c>
      <c r="S199" s="3">
        <f>HLOOKUP(S$5,[1]非R能力!$B$8:$F$558,$C199+1,0)</f>
        <v>35920.7358458003</v>
      </c>
      <c r="T199" s="3">
        <f>INDEX([1]非R能力!$H$9:$H$558,D199)</f>
        <v>30408.994348063654</v>
      </c>
      <c r="U199" s="3">
        <f>IF(INDEX([1]非R能力!$FK$9:$FK$558,C199)=0,0,10)</f>
        <v>10</v>
      </c>
      <c r="V199" s="3">
        <f>IF(INDEX([1]非R能力!$FH$9:$FH$558,C199)=0,0,5000)</f>
        <v>5000</v>
      </c>
      <c r="W199" s="3">
        <f>HLOOKUP(W$5,[2]人物技能基础!$O$3:$Q$553,$C199+1,0)</f>
        <v>3.637142857142857</v>
      </c>
      <c r="X199" s="3">
        <f>HLOOKUP(X$5,[2]人物技能基础!$O$3:$Q$553,$C199+1,0)</f>
        <v>2.0186428571428574</v>
      </c>
      <c r="Y199" s="3">
        <f>HLOOKUP(Y$5,[2]人物技能基础!$O$3:$Q$553,$C199+1,0)</f>
        <v>99.964285714285708</v>
      </c>
      <c r="Z199" s="3">
        <f t="shared" ref="Z199:Z262" si="31">INT(((P199-AB199)*X199+(Y199+T199))*G199*J199*$D$2)</f>
        <v>6270276</v>
      </c>
      <c r="AA199" s="3">
        <f t="shared" ref="AA199:AA262" si="32">IF(H199=0,IF(U199=0,INT(Q199/5),IF(V199=0,INT(Q199/5),INT((V199/U199)/(1/N199*M199)/L199+Q199))),INT((IF(U199=0,0,V199/U199/(1/N199*M199))+O199/H199)/L199+Q199))</f>
        <v>92198</v>
      </c>
      <c r="AB199" s="3">
        <f t="shared" ref="AB199:AB262" si="33">INT(P199*I199)</f>
        <v>0</v>
      </c>
      <c r="AC199" s="3">
        <f t="shared" ref="AC199:AC262" si="34">INT(K199*S199)</f>
        <v>35920</v>
      </c>
      <c r="AD199" s="3">
        <f t="shared" ref="AD199:AD262" si="35">INT(R199/J199)</f>
        <v>26286</v>
      </c>
    </row>
    <row r="200" spans="1:30" x14ac:dyDescent="0.15">
      <c r="A200" s="3">
        <f>[5]守护神剑副本!A316</f>
        <v>15</v>
      </c>
      <c r="B200" s="3" t="str">
        <f t="shared" si="27"/>
        <v>375级守护神剑15波boss</v>
      </c>
      <c r="C200" s="3">
        <f>[5]守护神剑副本!B316</f>
        <v>375</v>
      </c>
      <c r="D200" s="3">
        <f>[5]守护神剑副本!C316</f>
        <v>385</v>
      </c>
      <c r="E200" s="3" t="s">
        <v>93</v>
      </c>
      <c r="F200" s="3" t="s">
        <v>26</v>
      </c>
      <c r="G200" s="3">
        <f>[5]守护神剑副本!$A$12*W200/M200/0.6</f>
        <v>45.464285714285715</v>
      </c>
      <c r="H200" s="3">
        <f t="shared" si="28"/>
        <v>45.464285714285715</v>
      </c>
      <c r="I200" s="3">
        <v>0</v>
      </c>
      <c r="J200" s="4">
        <f t="shared" si="29"/>
        <v>0.7</v>
      </c>
      <c r="K200" s="4">
        <v>1</v>
      </c>
      <c r="L200" s="4">
        <f t="shared" si="30"/>
        <v>5</v>
      </c>
      <c r="M200" s="3">
        <f>VLOOKUP(A200,[5]守护神剑副本!$A$22:$C$42,3,0)</f>
        <v>1</v>
      </c>
      <c r="N200" s="3">
        <v>2</v>
      </c>
      <c r="O200" s="3">
        <f>HLOOKUP(O$5,[1]非R能力!$B$8:$F$558,$C200+1,0)</f>
        <v>1049754.8182038306</v>
      </c>
      <c r="P200" s="3">
        <f>HLOOKUP(P$5,[1]非R能力!$B$8:$F$558,$C200+1,0)</f>
        <v>155689.92316735871</v>
      </c>
      <c r="Q200" s="3">
        <f>HLOOKUP(Q$5,[1]非R能力!$B$8:$F$558,$C200+1,0)</f>
        <v>87574.969809798</v>
      </c>
      <c r="R200" s="3">
        <f>HLOOKUP(R$5,[1]非R能力!$B$8:$F$558,$C200+1,0)</f>
        <v>26286.010389843537</v>
      </c>
      <c r="S200" s="3">
        <f>HLOOKUP(S$5,[1]非R能力!$B$8:$F$558,$C200+1,0)</f>
        <v>35920.7358458003</v>
      </c>
      <c r="T200" s="3">
        <f>INDEX([1]非R能力!$H$9:$H$558,D200)</f>
        <v>30408.994348063654</v>
      </c>
      <c r="U200" s="3">
        <f>IF(INDEX([1]非R能力!$FK$9:$FK$558,C200)=0,0,10)</f>
        <v>10</v>
      </c>
      <c r="V200" s="3">
        <f>IF(INDEX([1]非R能力!$FH$9:$FH$558,C200)=0,0,5000)</f>
        <v>5000</v>
      </c>
      <c r="W200" s="3">
        <f>HLOOKUP(W$5,[2]人物技能基础!$O$3:$Q$553,$C200+1,0)</f>
        <v>3.637142857142857</v>
      </c>
      <c r="X200" s="3">
        <f>HLOOKUP(X$5,[2]人物技能基础!$O$3:$Q$553,$C200+1,0)</f>
        <v>2.0186428571428574</v>
      </c>
      <c r="Y200" s="3">
        <f>HLOOKUP(Y$5,[2]人物技能基础!$O$3:$Q$553,$C200+1,0)</f>
        <v>99.964285714285708</v>
      </c>
      <c r="Z200" s="3">
        <f t="shared" si="31"/>
        <v>8778386</v>
      </c>
      <c r="AA200" s="3">
        <f t="shared" si="32"/>
        <v>92392</v>
      </c>
      <c r="AB200" s="3">
        <f t="shared" si="33"/>
        <v>0</v>
      </c>
      <c r="AC200" s="3">
        <f t="shared" si="34"/>
        <v>35920</v>
      </c>
      <c r="AD200" s="3">
        <f t="shared" si="35"/>
        <v>37551</v>
      </c>
    </row>
    <row r="201" spans="1:30" x14ac:dyDescent="0.15">
      <c r="A201" s="3">
        <f>[5]守护神剑副本!A317</f>
        <v>16</v>
      </c>
      <c r="B201" s="3" t="str">
        <f t="shared" si="27"/>
        <v>375级守护神剑16波小怪</v>
      </c>
      <c r="C201" s="3">
        <f>[5]守护神剑副本!B317</f>
        <v>375</v>
      </c>
      <c r="D201" s="3">
        <f>[5]守护神剑副本!C317</f>
        <v>395</v>
      </c>
      <c r="E201" s="3" t="s">
        <v>24</v>
      </c>
      <c r="F201" s="3" t="s">
        <v>26</v>
      </c>
      <c r="G201" s="3">
        <f>[5]守护神剑副本!$A$12*W201/M201/0.6</f>
        <v>22.732142857142858</v>
      </c>
      <c r="H201" s="3">
        <f t="shared" si="28"/>
        <v>120</v>
      </c>
      <c r="I201" s="3">
        <v>0</v>
      </c>
      <c r="J201" s="4">
        <f t="shared" si="29"/>
        <v>1</v>
      </c>
      <c r="K201" s="4">
        <v>1</v>
      </c>
      <c r="L201" s="4">
        <f t="shared" si="30"/>
        <v>2</v>
      </c>
      <c r="M201" s="3">
        <f>VLOOKUP(A201,[5]守护神剑副本!$A$22:$C$42,3,0)</f>
        <v>2</v>
      </c>
      <c r="N201" s="3">
        <v>2</v>
      </c>
      <c r="O201" s="3">
        <f>HLOOKUP(O$5,[1]非R能力!$B$8:$F$558,$C201+1,0)</f>
        <v>1049754.8182038306</v>
      </c>
      <c r="P201" s="3">
        <f>HLOOKUP(P$5,[1]非R能力!$B$8:$F$558,$C201+1,0)</f>
        <v>155689.92316735871</v>
      </c>
      <c r="Q201" s="3">
        <f>HLOOKUP(Q$5,[1]非R能力!$B$8:$F$558,$C201+1,0)</f>
        <v>87574.969809798</v>
      </c>
      <c r="R201" s="3">
        <f>HLOOKUP(R$5,[1]非R能力!$B$8:$F$558,$C201+1,0)</f>
        <v>26286.010389843537</v>
      </c>
      <c r="S201" s="3">
        <f>HLOOKUP(S$5,[1]非R能力!$B$8:$F$558,$C201+1,0)</f>
        <v>35920.7358458003</v>
      </c>
      <c r="T201" s="3">
        <f>INDEX([1]非R能力!$H$9:$H$558,D201)</f>
        <v>32258.091599999996</v>
      </c>
      <c r="U201" s="3">
        <f>IF(INDEX([1]非R能力!$FK$9:$FK$558,C201)=0,0,10)</f>
        <v>10</v>
      </c>
      <c r="V201" s="3">
        <f>IF(INDEX([1]非R能力!$FH$9:$FH$558,C201)=0,0,5000)</f>
        <v>5000</v>
      </c>
      <c r="W201" s="3">
        <f>HLOOKUP(W$5,[2]人物技能基础!$O$3:$Q$553,$C201+1,0)</f>
        <v>3.637142857142857</v>
      </c>
      <c r="X201" s="3">
        <f>HLOOKUP(X$5,[2]人物技能基础!$O$3:$Q$553,$C201+1,0)</f>
        <v>2.0186428571428574</v>
      </c>
      <c r="Y201" s="3">
        <f>HLOOKUP(Y$5,[2]人物技能基础!$O$3:$Q$553,$C201+1,0)</f>
        <v>99.964285714285708</v>
      </c>
      <c r="Z201" s="3">
        <f t="shared" si="31"/>
        <v>6303903</v>
      </c>
      <c r="AA201" s="3">
        <f t="shared" si="32"/>
        <v>92198</v>
      </c>
      <c r="AB201" s="3">
        <f t="shared" si="33"/>
        <v>0</v>
      </c>
      <c r="AC201" s="3">
        <f t="shared" si="34"/>
        <v>35920</v>
      </c>
      <c r="AD201" s="3">
        <f t="shared" si="35"/>
        <v>26286</v>
      </c>
    </row>
    <row r="202" spans="1:30" x14ac:dyDescent="0.15">
      <c r="A202" s="3">
        <f>[5]守护神剑副本!A318</f>
        <v>17</v>
      </c>
      <c r="B202" s="3" t="str">
        <f t="shared" si="27"/>
        <v>375级守护神剑17波小怪</v>
      </c>
      <c r="C202" s="3">
        <f>[5]守护神剑副本!B318</f>
        <v>375</v>
      </c>
      <c r="D202" s="3">
        <f>[5]守护神剑副本!C318</f>
        <v>395</v>
      </c>
      <c r="E202" s="3" t="s">
        <v>24</v>
      </c>
      <c r="F202" s="3" t="s">
        <v>26</v>
      </c>
      <c r="G202" s="3">
        <f>[5]守护神剑副本!$A$12*W202/M202/0.6</f>
        <v>22.732142857142858</v>
      </c>
      <c r="H202" s="3">
        <f t="shared" si="28"/>
        <v>120</v>
      </c>
      <c r="I202" s="3">
        <v>0</v>
      </c>
      <c r="J202" s="4">
        <f t="shared" si="29"/>
        <v>1</v>
      </c>
      <c r="K202" s="4">
        <v>1</v>
      </c>
      <c r="L202" s="4">
        <f t="shared" si="30"/>
        <v>2</v>
      </c>
      <c r="M202" s="3">
        <f>VLOOKUP(A202,[5]守护神剑副本!$A$22:$C$42,3,0)</f>
        <v>2</v>
      </c>
      <c r="N202" s="3">
        <v>2</v>
      </c>
      <c r="O202" s="3">
        <f>HLOOKUP(O$5,[1]非R能力!$B$8:$F$558,$C202+1,0)</f>
        <v>1049754.8182038306</v>
      </c>
      <c r="P202" s="3">
        <f>HLOOKUP(P$5,[1]非R能力!$B$8:$F$558,$C202+1,0)</f>
        <v>155689.92316735871</v>
      </c>
      <c r="Q202" s="3">
        <f>HLOOKUP(Q$5,[1]非R能力!$B$8:$F$558,$C202+1,0)</f>
        <v>87574.969809798</v>
      </c>
      <c r="R202" s="3">
        <f>HLOOKUP(R$5,[1]非R能力!$B$8:$F$558,$C202+1,0)</f>
        <v>26286.010389843537</v>
      </c>
      <c r="S202" s="3">
        <f>HLOOKUP(S$5,[1]非R能力!$B$8:$F$558,$C202+1,0)</f>
        <v>35920.7358458003</v>
      </c>
      <c r="T202" s="3">
        <f>INDEX([1]非R能力!$H$9:$H$558,D202)</f>
        <v>32258.091599999996</v>
      </c>
      <c r="U202" s="3">
        <f>IF(INDEX([1]非R能力!$FK$9:$FK$558,C202)=0,0,10)</f>
        <v>10</v>
      </c>
      <c r="V202" s="3">
        <f>IF(INDEX([1]非R能力!$FH$9:$FH$558,C202)=0,0,5000)</f>
        <v>5000</v>
      </c>
      <c r="W202" s="3">
        <f>HLOOKUP(W$5,[2]人物技能基础!$O$3:$Q$553,$C202+1,0)</f>
        <v>3.637142857142857</v>
      </c>
      <c r="X202" s="3">
        <f>HLOOKUP(X$5,[2]人物技能基础!$O$3:$Q$553,$C202+1,0)</f>
        <v>2.0186428571428574</v>
      </c>
      <c r="Y202" s="3">
        <f>HLOOKUP(Y$5,[2]人物技能基础!$O$3:$Q$553,$C202+1,0)</f>
        <v>99.964285714285708</v>
      </c>
      <c r="Z202" s="3">
        <f t="shared" si="31"/>
        <v>6303903</v>
      </c>
      <c r="AA202" s="3">
        <f t="shared" si="32"/>
        <v>92198</v>
      </c>
      <c r="AB202" s="3">
        <f t="shared" si="33"/>
        <v>0</v>
      </c>
      <c r="AC202" s="3">
        <f t="shared" si="34"/>
        <v>35920</v>
      </c>
      <c r="AD202" s="3">
        <f t="shared" si="35"/>
        <v>26286</v>
      </c>
    </row>
    <row r="203" spans="1:30" x14ac:dyDescent="0.15">
      <c r="A203" s="3">
        <f>[5]守护神剑副本!A319</f>
        <v>18</v>
      </c>
      <c r="B203" s="3" t="str">
        <f t="shared" si="27"/>
        <v>375级守护神剑18波小怪</v>
      </c>
      <c r="C203" s="3">
        <f>[5]守护神剑副本!B319</f>
        <v>375</v>
      </c>
      <c r="D203" s="3">
        <f>[5]守护神剑副本!C319</f>
        <v>395</v>
      </c>
      <c r="E203" s="3" t="s">
        <v>24</v>
      </c>
      <c r="F203" s="3" t="s">
        <v>26</v>
      </c>
      <c r="G203" s="3">
        <f>[5]守护神剑副本!$A$12*W203/M203/0.6</f>
        <v>22.732142857142858</v>
      </c>
      <c r="H203" s="3">
        <f t="shared" si="28"/>
        <v>120</v>
      </c>
      <c r="I203" s="3">
        <v>0</v>
      </c>
      <c r="J203" s="4">
        <f t="shared" si="29"/>
        <v>1</v>
      </c>
      <c r="K203" s="4">
        <v>1</v>
      </c>
      <c r="L203" s="4">
        <f t="shared" si="30"/>
        <v>2</v>
      </c>
      <c r="M203" s="3">
        <f>VLOOKUP(A203,[5]守护神剑副本!$A$22:$C$42,3,0)</f>
        <v>2</v>
      </c>
      <c r="N203" s="3">
        <v>2</v>
      </c>
      <c r="O203" s="3">
        <f>HLOOKUP(O$5,[1]非R能力!$B$8:$F$558,$C203+1,0)</f>
        <v>1049754.8182038306</v>
      </c>
      <c r="P203" s="3">
        <f>HLOOKUP(P$5,[1]非R能力!$B$8:$F$558,$C203+1,0)</f>
        <v>155689.92316735871</v>
      </c>
      <c r="Q203" s="3">
        <f>HLOOKUP(Q$5,[1]非R能力!$B$8:$F$558,$C203+1,0)</f>
        <v>87574.969809798</v>
      </c>
      <c r="R203" s="3">
        <f>HLOOKUP(R$5,[1]非R能力!$B$8:$F$558,$C203+1,0)</f>
        <v>26286.010389843537</v>
      </c>
      <c r="S203" s="3">
        <f>HLOOKUP(S$5,[1]非R能力!$B$8:$F$558,$C203+1,0)</f>
        <v>35920.7358458003</v>
      </c>
      <c r="T203" s="3">
        <f>INDEX([1]非R能力!$H$9:$H$558,D203)</f>
        <v>32258.091599999996</v>
      </c>
      <c r="U203" s="3">
        <f>IF(INDEX([1]非R能力!$FK$9:$FK$558,C203)=0,0,10)</f>
        <v>10</v>
      </c>
      <c r="V203" s="3">
        <f>IF(INDEX([1]非R能力!$FH$9:$FH$558,C203)=0,0,5000)</f>
        <v>5000</v>
      </c>
      <c r="W203" s="3">
        <f>HLOOKUP(W$5,[2]人物技能基础!$O$3:$Q$553,$C203+1,0)</f>
        <v>3.637142857142857</v>
      </c>
      <c r="X203" s="3">
        <f>HLOOKUP(X$5,[2]人物技能基础!$O$3:$Q$553,$C203+1,0)</f>
        <v>2.0186428571428574</v>
      </c>
      <c r="Y203" s="3">
        <f>HLOOKUP(Y$5,[2]人物技能基础!$O$3:$Q$553,$C203+1,0)</f>
        <v>99.964285714285708</v>
      </c>
      <c r="Z203" s="3">
        <f t="shared" si="31"/>
        <v>6303903</v>
      </c>
      <c r="AA203" s="3">
        <f t="shared" si="32"/>
        <v>92198</v>
      </c>
      <c r="AB203" s="3">
        <f t="shared" si="33"/>
        <v>0</v>
      </c>
      <c r="AC203" s="3">
        <f t="shared" si="34"/>
        <v>35920</v>
      </c>
      <c r="AD203" s="3">
        <f t="shared" si="35"/>
        <v>26286</v>
      </c>
    </row>
    <row r="204" spans="1:30" x14ac:dyDescent="0.15">
      <c r="A204" s="3">
        <f>[5]守护神剑副本!A320</f>
        <v>19</v>
      </c>
      <c r="B204" s="3" t="str">
        <f t="shared" si="27"/>
        <v>375级守护神剑19波小怪</v>
      </c>
      <c r="C204" s="3">
        <f>[5]守护神剑副本!B320</f>
        <v>375</v>
      </c>
      <c r="D204" s="3">
        <f>[5]守护神剑副本!C320</f>
        <v>395</v>
      </c>
      <c r="E204" s="3" t="s">
        <v>24</v>
      </c>
      <c r="F204" s="3" t="s">
        <v>26</v>
      </c>
      <c r="G204" s="3">
        <f>[5]守护神剑副本!$A$12*W204/M204/0.6</f>
        <v>22.732142857142858</v>
      </c>
      <c r="H204" s="3">
        <f t="shared" si="28"/>
        <v>120</v>
      </c>
      <c r="I204" s="3">
        <v>0</v>
      </c>
      <c r="J204" s="4">
        <f t="shared" si="29"/>
        <v>1</v>
      </c>
      <c r="K204" s="4">
        <v>1</v>
      </c>
      <c r="L204" s="4">
        <f t="shared" si="30"/>
        <v>2</v>
      </c>
      <c r="M204" s="3">
        <f>VLOOKUP(A204,[5]守护神剑副本!$A$22:$C$42,3,0)</f>
        <v>2</v>
      </c>
      <c r="N204" s="3">
        <v>2</v>
      </c>
      <c r="O204" s="3">
        <f>HLOOKUP(O$5,[1]非R能力!$B$8:$F$558,$C204+1,0)</f>
        <v>1049754.8182038306</v>
      </c>
      <c r="P204" s="3">
        <f>HLOOKUP(P$5,[1]非R能力!$B$8:$F$558,$C204+1,0)</f>
        <v>155689.92316735871</v>
      </c>
      <c r="Q204" s="3">
        <f>HLOOKUP(Q$5,[1]非R能力!$B$8:$F$558,$C204+1,0)</f>
        <v>87574.969809798</v>
      </c>
      <c r="R204" s="3">
        <f>HLOOKUP(R$5,[1]非R能力!$B$8:$F$558,$C204+1,0)</f>
        <v>26286.010389843537</v>
      </c>
      <c r="S204" s="3">
        <f>HLOOKUP(S$5,[1]非R能力!$B$8:$F$558,$C204+1,0)</f>
        <v>35920.7358458003</v>
      </c>
      <c r="T204" s="3">
        <f>INDEX([1]非R能力!$H$9:$H$558,D204)</f>
        <v>32258.091599999996</v>
      </c>
      <c r="U204" s="3">
        <f>IF(INDEX([1]非R能力!$FK$9:$FK$558,C204)=0,0,10)</f>
        <v>10</v>
      </c>
      <c r="V204" s="3">
        <f>IF(INDEX([1]非R能力!$FH$9:$FH$558,C204)=0,0,5000)</f>
        <v>5000</v>
      </c>
      <c r="W204" s="3">
        <f>HLOOKUP(W$5,[2]人物技能基础!$O$3:$Q$553,$C204+1,0)</f>
        <v>3.637142857142857</v>
      </c>
      <c r="X204" s="3">
        <f>HLOOKUP(X$5,[2]人物技能基础!$O$3:$Q$553,$C204+1,0)</f>
        <v>2.0186428571428574</v>
      </c>
      <c r="Y204" s="3">
        <f>HLOOKUP(Y$5,[2]人物技能基础!$O$3:$Q$553,$C204+1,0)</f>
        <v>99.964285714285708</v>
      </c>
      <c r="Z204" s="3">
        <f t="shared" si="31"/>
        <v>6303903</v>
      </c>
      <c r="AA204" s="3">
        <f t="shared" si="32"/>
        <v>92198</v>
      </c>
      <c r="AB204" s="3">
        <f t="shared" si="33"/>
        <v>0</v>
      </c>
      <c r="AC204" s="3">
        <f t="shared" si="34"/>
        <v>35920</v>
      </c>
      <c r="AD204" s="3">
        <f t="shared" si="35"/>
        <v>26286</v>
      </c>
    </row>
    <row r="205" spans="1:30" x14ac:dyDescent="0.15">
      <c r="A205" s="3">
        <f>[5]守护神剑副本!A321</f>
        <v>20</v>
      </c>
      <c r="B205" s="3" t="str">
        <f t="shared" si="27"/>
        <v>375级守护神剑20波boss</v>
      </c>
      <c r="C205" s="3">
        <f>[5]守护神剑副本!B321</f>
        <v>375</v>
      </c>
      <c r="D205" s="3">
        <f>[5]守护神剑副本!C321</f>
        <v>400</v>
      </c>
      <c r="E205" s="3" t="s">
        <v>93</v>
      </c>
      <c r="F205" s="3" t="s">
        <v>26</v>
      </c>
      <c r="G205" s="3">
        <f>[5]守护神剑副本!$A$12*W205/M205/0.6</f>
        <v>45.464285714285715</v>
      </c>
      <c r="H205" s="3">
        <f t="shared" si="28"/>
        <v>45.464285714285715</v>
      </c>
      <c r="I205" s="3">
        <v>0</v>
      </c>
      <c r="J205" s="4">
        <f t="shared" si="29"/>
        <v>0.7</v>
      </c>
      <c r="K205" s="4">
        <v>1</v>
      </c>
      <c r="L205" s="4">
        <f t="shared" si="30"/>
        <v>5</v>
      </c>
      <c r="M205" s="3">
        <f>VLOOKUP(A205,[5]守护神剑副本!$A$22:$C$42,3,0)</f>
        <v>1</v>
      </c>
      <c r="N205" s="3">
        <v>2</v>
      </c>
      <c r="O205" s="3">
        <f>HLOOKUP(O$5,[1]非R能力!$B$8:$F$558,$C205+1,0)</f>
        <v>1049754.8182038306</v>
      </c>
      <c r="P205" s="3">
        <f>HLOOKUP(P$5,[1]非R能力!$B$8:$F$558,$C205+1,0)</f>
        <v>155689.92316735871</v>
      </c>
      <c r="Q205" s="3">
        <f>HLOOKUP(Q$5,[1]非R能力!$B$8:$F$558,$C205+1,0)</f>
        <v>87574.969809798</v>
      </c>
      <c r="R205" s="3">
        <f>HLOOKUP(R$5,[1]非R能力!$B$8:$F$558,$C205+1,0)</f>
        <v>26286.010389843537</v>
      </c>
      <c r="S205" s="3">
        <f>HLOOKUP(S$5,[1]非R能力!$B$8:$F$558,$C205+1,0)</f>
        <v>35920.7358458003</v>
      </c>
      <c r="T205" s="3">
        <f>INDEX([1]非R能力!$H$9:$H$558,D205)</f>
        <v>33215.599972242337</v>
      </c>
      <c r="U205" s="3">
        <f>IF(INDEX([1]非R能力!$FK$9:$FK$558,C205)=0,0,10)</f>
        <v>10</v>
      </c>
      <c r="V205" s="3">
        <f>IF(INDEX([1]非R能力!$FH$9:$FH$558,C205)=0,0,5000)</f>
        <v>5000</v>
      </c>
      <c r="W205" s="3">
        <f>HLOOKUP(W$5,[2]人物技能基础!$O$3:$Q$553,$C205+1,0)</f>
        <v>3.637142857142857</v>
      </c>
      <c r="X205" s="3">
        <f>HLOOKUP(X$5,[2]人物技能基础!$O$3:$Q$553,$C205+1,0)</f>
        <v>2.0186428571428574</v>
      </c>
      <c r="Y205" s="3">
        <f>HLOOKUP(Y$5,[2]人物技能基础!$O$3:$Q$553,$C205+1,0)</f>
        <v>99.964285714285708</v>
      </c>
      <c r="Z205" s="3">
        <f t="shared" si="31"/>
        <v>8849842</v>
      </c>
      <c r="AA205" s="3">
        <f t="shared" si="32"/>
        <v>92392</v>
      </c>
      <c r="AB205" s="3">
        <f t="shared" si="33"/>
        <v>0</v>
      </c>
      <c r="AC205" s="3">
        <f t="shared" si="34"/>
        <v>35920</v>
      </c>
      <c r="AD205" s="3">
        <f t="shared" si="35"/>
        <v>37551</v>
      </c>
    </row>
    <row r="206" spans="1:30" x14ac:dyDescent="0.15">
      <c r="A206" s="3">
        <f>[5]守护神剑副本!A322</f>
        <v>1</v>
      </c>
      <c r="B206" s="3" t="str">
        <f t="shared" si="27"/>
        <v>400级守护神剑1波小怪</v>
      </c>
      <c r="C206" s="3">
        <f>[5]守护神剑副本!B322</f>
        <v>400</v>
      </c>
      <c r="D206" s="3">
        <f>[5]守护神剑副本!C322</f>
        <v>395</v>
      </c>
      <c r="E206" s="3" t="s">
        <v>24</v>
      </c>
      <c r="F206" s="3" t="s">
        <v>26</v>
      </c>
      <c r="G206" s="3">
        <f>[5]守护神剑副本!$A$12*W206/M206/0.6</f>
        <v>2.2732142857142859</v>
      </c>
      <c r="H206" s="3">
        <f t="shared" si="28"/>
        <v>120</v>
      </c>
      <c r="I206" s="3">
        <v>0</v>
      </c>
      <c r="J206" s="4">
        <f t="shared" si="29"/>
        <v>1</v>
      </c>
      <c r="K206" s="4">
        <v>1</v>
      </c>
      <c r="L206" s="4">
        <f t="shared" si="30"/>
        <v>2</v>
      </c>
      <c r="M206" s="3">
        <f>VLOOKUP(A206,[5]守护神剑副本!$A$22:$C$42,3,0)</f>
        <v>20</v>
      </c>
      <c r="N206" s="3">
        <v>2</v>
      </c>
      <c r="O206" s="3">
        <f>HLOOKUP(O$5,[1]非R能力!$B$8:$F$558,$C206+1,0)</f>
        <v>1185370.5078887397</v>
      </c>
      <c r="P206" s="3">
        <f>HLOOKUP(P$5,[1]非R能力!$B$8:$F$558,$C206+1,0)</f>
        <v>173146.15467484019</v>
      </c>
      <c r="Q206" s="3">
        <f>HLOOKUP(Q$5,[1]非R能力!$B$8:$F$558,$C206+1,0)</f>
        <v>95408.040817615329</v>
      </c>
      <c r="R206" s="3">
        <f>HLOOKUP(R$5,[1]非R能力!$B$8:$F$558,$C206+1,0)</f>
        <v>28892.17813040617</v>
      </c>
      <c r="S206" s="3">
        <f>HLOOKUP(S$5,[1]非R能力!$B$8:$F$558,$C206+1,0)</f>
        <v>38976.283014135093</v>
      </c>
      <c r="T206" s="3">
        <f>INDEX([1]非R能力!$H$9:$H$558,D206)</f>
        <v>32258.091599999996</v>
      </c>
      <c r="U206" s="3">
        <f>IF(INDEX([1]非R能力!$FK$9:$FK$558,C206)=0,0,10)</f>
        <v>10</v>
      </c>
      <c r="V206" s="3">
        <f>IF(INDEX([1]非R能力!$FH$9:$FH$558,C206)=0,0,5000)</f>
        <v>5000</v>
      </c>
      <c r="W206" s="3">
        <f>HLOOKUP(W$5,[2]人物技能基础!$O$3:$Q$553,$C206+1,0)</f>
        <v>3.637142857142857</v>
      </c>
      <c r="X206" s="3">
        <f>HLOOKUP(X$5,[2]人物技能基础!$O$3:$Q$553,$C206+1,0)</f>
        <v>2.0186428571428574</v>
      </c>
      <c r="Y206" s="3">
        <f>HLOOKUP(Y$5,[2]人物技能基础!$O$3:$Q$553,$C206+1,0)</f>
        <v>99.964285714285708</v>
      </c>
      <c r="Z206" s="3">
        <f t="shared" si="31"/>
        <v>694472</v>
      </c>
      <c r="AA206" s="3">
        <f t="shared" si="32"/>
        <v>100372</v>
      </c>
      <c r="AB206" s="3">
        <f t="shared" si="33"/>
        <v>0</v>
      </c>
      <c r="AC206" s="3">
        <f t="shared" si="34"/>
        <v>38976</v>
      </c>
      <c r="AD206" s="3">
        <f t="shared" si="35"/>
        <v>28892</v>
      </c>
    </row>
    <row r="207" spans="1:30" x14ac:dyDescent="0.15">
      <c r="A207" s="3">
        <f>[5]守护神剑副本!A323</f>
        <v>2</v>
      </c>
      <c r="B207" s="3" t="str">
        <f t="shared" si="27"/>
        <v>400级守护神剑2波小怪</v>
      </c>
      <c r="C207" s="3">
        <f>[5]守护神剑副本!B323</f>
        <v>400</v>
      </c>
      <c r="D207" s="3">
        <f>[5]守护神剑副本!C323</f>
        <v>395</v>
      </c>
      <c r="E207" s="3" t="s">
        <v>24</v>
      </c>
      <c r="F207" s="3" t="s">
        <v>26</v>
      </c>
      <c r="G207" s="3">
        <f>[5]守护神剑副本!$A$12*W207/M207/0.6</f>
        <v>2.2732142857142859</v>
      </c>
      <c r="H207" s="3">
        <f t="shared" si="28"/>
        <v>120</v>
      </c>
      <c r="I207" s="3">
        <v>0</v>
      </c>
      <c r="J207" s="4">
        <f t="shared" si="29"/>
        <v>1</v>
      </c>
      <c r="K207" s="4">
        <v>1</v>
      </c>
      <c r="L207" s="4">
        <f t="shared" si="30"/>
        <v>2</v>
      </c>
      <c r="M207" s="3">
        <f>VLOOKUP(A207,[5]守护神剑副本!$A$22:$C$42,3,0)</f>
        <v>20</v>
      </c>
      <c r="N207" s="3">
        <v>2</v>
      </c>
      <c r="O207" s="3">
        <f>HLOOKUP(O$5,[1]非R能力!$B$8:$F$558,$C207+1,0)</f>
        <v>1185370.5078887397</v>
      </c>
      <c r="P207" s="3">
        <f>HLOOKUP(P$5,[1]非R能力!$B$8:$F$558,$C207+1,0)</f>
        <v>173146.15467484019</v>
      </c>
      <c r="Q207" s="3">
        <f>HLOOKUP(Q$5,[1]非R能力!$B$8:$F$558,$C207+1,0)</f>
        <v>95408.040817615329</v>
      </c>
      <c r="R207" s="3">
        <f>HLOOKUP(R$5,[1]非R能力!$B$8:$F$558,$C207+1,0)</f>
        <v>28892.17813040617</v>
      </c>
      <c r="S207" s="3">
        <f>HLOOKUP(S$5,[1]非R能力!$B$8:$F$558,$C207+1,0)</f>
        <v>38976.283014135093</v>
      </c>
      <c r="T207" s="3">
        <f>INDEX([1]非R能力!$H$9:$H$558,D207)</f>
        <v>32258.091599999996</v>
      </c>
      <c r="U207" s="3">
        <f>IF(INDEX([1]非R能力!$FK$9:$FK$558,C207)=0,0,10)</f>
        <v>10</v>
      </c>
      <c r="V207" s="3">
        <f>IF(INDEX([1]非R能力!$FH$9:$FH$558,C207)=0,0,5000)</f>
        <v>5000</v>
      </c>
      <c r="W207" s="3">
        <f>HLOOKUP(W$5,[2]人物技能基础!$O$3:$Q$553,$C207+1,0)</f>
        <v>3.637142857142857</v>
      </c>
      <c r="X207" s="3">
        <f>HLOOKUP(X$5,[2]人物技能基础!$O$3:$Q$553,$C207+1,0)</f>
        <v>2.0186428571428574</v>
      </c>
      <c r="Y207" s="3">
        <f>HLOOKUP(Y$5,[2]人物技能基础!$O$3:$Q$553,$C207+1,0)</f>
        <v>99.964285714285708</v>
      </c>
      <c r="Z207" s="3">
        <f t="shared" si="31"/>
        <v>694472</v>
      </c>
      <c r="AA207" s="3">
        <f t="shared" si="32"/>
        <v>100372</v>
      </c>
      <c r="AB207" s="3">
        <f t="shared" si="33"/>
        <v>0</v>
      </c>
      <c r="AC207" s="3">
        <f t="shared" si="34"/>
        <v>38976</v>
      </c>
      <c r="AD207" s="3">
        <f t="shared" si="35"/>
        <v>28892</v>
      </c>
    </row>
    <row r="208" spans="1:30" x14ac:dyDescent="0.15">
      <c r="A208" s="3">
        <f>[5]守护神剑副本!A324</f>
        <v>3</v>
      </c>
      <c r="B208" s="3" t="str">
        <f t="shared" si="27"/>
        <v>400级守护神剑3波小怪</v>
      </c>
      <c r="C208" s="3">
        <f>[5]守护神剑副本!B324</f>
        <v>400</v>
      </c>
      <c r="D208" s="3">
        <f>[5]守护神剑副本!C324</f>
        <v>395</v>
      </c>
      <c r="E208" s="3" t="s">
        <v>24</v>
      </c>
      <c r="F208" s="3" t="s">
        <v>26</v>
      </c>
      <c r="G208" s="3">
        <f>[5]守护神剑副本!$A$12*W208/M208/0.6</f>
        <v>2.5257936507936507</v>
      </c>
      <c r="H208" s="3">
        <f t="shared" si="28"/>
        <v>120</v>
      </c>
      <c r="I208" s="3">
        <v>0</v>
      </c>
      <c r="J208" s="4">
        <f t="shared" si="29"/>
        <v>1</v>
      </c>
      <c r="K208" s="4">
        <v>1</v>
      </c>
      <c r="L208" s="4">
        <f t="shared" si="30"/>
        <v>2</v>
      </c>
      <c r="M208" s="3">
        <f>VLOOKUP(A208,[5]守护神剑副本!$A$22:$C$42,3,0)</f>
        <v>18</v>
      </c>
      <c r="N208" s="3">
        <v>2</v>
      </c>
      <c r="O208" s="3">
        <f>HLOOKUP(O$5,[1]非R能力!$B$8:$F$558,$C208+1,0)</f>
        <v>1185370.5078887397</v>
      </c>
      <c r="P208" s="3">
        <f>HLOOKUP(P$5,[1]非R能力!$B$8:$F$558,$C208+1,0)</f>
        <v>173146.15467484019</v>
      </c>
      <c r="Q208" s="3">
        <f>HLOOKUP(Q$5,[1]非R能力!$B$8:$F$558,$C208+1,0)</f>
        <v>95408.040817615329</v>
      </c>
      <c r="R208" s="3">
        <f>HLOOKUP(R$5,[1]非R能力!$B$8:$F$558,$C208+1,0)</f>
        <v>28892.17813040617</v>
      </c>
      <c r="S208" s="3">
        <f>HLOOKUP(S$5,[1]非R能力!$B$8:$F$558,$C208+1,0)</f>
        <v>38976.283014135093</v>
      </c>
      <c r="T208" s="3">
        <f>INDEX([1]非R能力!$H$9:$H$558,D208)</f>
        <v>32258.091599999996</v>
      </c>
      <c r="U208" s="3">
        <f>IF(INDEX([1]非R能力!$FK$9:$FK$558,C208)=0,0,10)</f>
        <v>10</v>
      </c>
      <c r="V208" s="3">
        <f>IF(INDEX([1]非R能力!$FH$9:$FH$558,C208)=0,0,5000)</f>
        <v>5000</v>
      </c>
      <c r="W208" s="3">
        <f>HLOOKUP(W$5,[2]人物技能基础!$O$3:$Q$553,$C208+1,0)</f>
        <v>3.637142857142857</v>
      </c>
      <c r="X208" s="3">
        <f>HLOOKUP(X$5,[2]人物技能基础!$O$3:$Q$553,$C208+1,0)</f>
        <v>2.0186428571428574</v>
      </c>
      <c r="Y208" s="3">
        <f>HLOOKUP(Y$5,[2]人物技能基础!$O$3:$Q$553,$C208+1,0)</f>
        <v>99.964285714285708</v>
      </c>
      <c r="Z208" s="3">
        <f t="shared" si="31"/>
        <v>771636</v>
      </c>
      <c r="AA208" s="3">
        <f t="shared" si="32"/>
        <v>100374</v>
      </c>
      <c r="AB208" s="3">
        <f t="shared" si="33"/>
        <v>0</v>
      </c>
      <c r="AC208" s="3">
        <f t="shared" si="34"/>
        <v>38976</v>
      </c>
      <c r="AD208" s="3">
        <f t="shared" si="35"/>
        <v>28892</v>
      </c>
    </row>
    <row r="209" spans="1:30" x14ac:dyDescent="0.15">
      <c r="A209" s="3">
        <f>[5]守护神剑副本!A325</f>
        <v>4</v>
      </c>
      <c r="B209" s="3" t="str">
        <f t="shared" si="27"/>
        <v>400级守护神剑4波小怪</v>
      </c>
      <c r="C209" s="3">
        <f>[5]守护神剑副本!B325</f>
        <v>400</v>
      </c>
      <c r="D209" s="3">
        <f>[5]守护神剑副本!C325</f>
        <v>395</v>
      </c>
      <c r="E209" s="3" t="s">
        <v>24</v>
      </c>
      <c r="F209" s="3" t="s">
        <v>26</v>
      </c>
      <c r="G209" s="3">
        <f>[5]守护神剑副本!$A$12*W209/M209/0.6</f>
        <v>2.5257936507936507</v>
      </c>
      <c r="H209" s="3">
        <f t="shared" si="28"/>
        <v>120</v>
      </c>
      <c r="I209" s="3">
        <v>0</v>
      </c>
      <c r="J209" s="4">
        <f t="shared" si="29"/>
        <v>1</v>
      </c>
      <c r="K209" s="4">
        <v>1</v>
      </c>
      <c r="L209" s="4">
        <f t="shared" si="30"/>
        <v>2</v>
      </c>
      <c r="M209" s="3">
        <f>VLOOKUP(A209,[5]守护神剑副本!$A$22:$C$42,3,0)</f>
        <v>18</v>
      </c>
      <c r="N209" s="3">
        <v>2</v>
      </c>
      <c r="O209" s="3">
        <f>HLOOKUP(O$5,[1]非R能力!$B$8:$F$558,$C209+1,0)</f>
        <v>1185370.5078887397</v>
      </c>
      <c r="P209" s="3">
        <f>HLOOKUP(P$5,[1]非R能力!$B$8:$F$558,$C209+1,0)</f>
        <v>173146.15467484019</v>
      </c>
      <c r="Q209" s="3">
        <f>HLOOKUP(Q$5,[1]非R能力!$B$8:$F$558,$C209+1,0)</f>
        <v>95408.040817615329</v>
      </c>
      <c r="R209" s="3">
        <f>HLOOKUP(R$5,[1]非R能力!$B$8:$F$558,$C209+1,0)</f>
        <v>28892.17813040617</v>
      </c>
      <c r="S209" s="3">
        <f>HLOOKUP(S$5,[1]非R能力!$B$8:$F$558,$C209+1,0)</f>
        <v>38976.283014135093</v>
      </c>
      <c r="T209" s="3">
        <f>INDEX([1]非R能力!$H$9:$H$558,D209)</f>
        <v>32258.091599999996</v>
      </c>
      <c r="U209" s="3">
        <f>IF(INDEX([1]非R能力!$FK$9:$FK$558,C209)=0,0,10)</f>
        <v>10</v>
      </c>
      <c r="V209" s="3">
        <f>IF(INDEX([1]非R能力!$FH$9:$FH$558,C209)=0,0,5000)</f>
        <v>5000</v>
      </c>
      <c r="W209" s="3">
        <f>HLOOKUP(W$5,[2]人物技能基础!$O$3:$Q$553,$C209+1,0)</f>
        <v>3.637142857142857</v>
      </c>
      <c r="X209" s="3">
        <f>HLOOKUP(X$5,[2]人物技能基础!$O$3:$Q$553,$C209+1,0)</f>
        <v>2.0186428571428574</v>
      </c>
      <c r="Y209" s="3">
        <f>HLOOKUP(Y$5,[2]人物技能基础!$O$3:$Q$553,$C209+1,0)</f>
        <v>99.964285714285708</v>
      </c>
      <c r="Z209" s="3">
        <f t="shared" si="31"/>
        <v>771636</v>
      </c>
      <c r="AA209" s="3">
        <f t="shared" si="32"/>
        <v>100374</v>
      </c>
      <c r="AB209" s="3">
        <f t="shared" si="33"/>
        <v>0</v>
      </c>
      <c r="AC209" s="3">
        <f t="shared" si="34"/>
        <v>38976</v>
      </c>
      <c r="AD209" s="3">
        <f t="shared" si="35"/>
        <v>28892</v>
      </c>
    </row>
    <row r="210" spans="1:30" x14ac:dyDescent="0.15">
      <c r="A210" s="3">
        <f>[5]守护神剑副本!A326</f>
        <v>5</v>
      </c>
      <c r="B210" s="3" t="str">
        <f t="shared" si="27"/>
        <v>400级守护神剑5波boss</v>
      </c>
      <c r="C210" s="3">
        <f>[5]守护神剑副本!B326</f>
        <v>400</v>
      </c>
      <c r="D210" s="3">
        <f>[5]守护神剑副本!C326</f>
        <v>395</v>
      </c>
      <c r="E210" s="3" t="s">
        <v>93</v>
      </c>
      <c r="F210" s="3" t="s">
        <v>26</v>
      </c>
      <c r="G210" s="3">
        <f>[5]守护神剑副本!$A$12*W210/M210/0.6</f>
        <v>45.464285714285715</v>
      </c>
      <c r="H210" s="3">
        <f t="shared" si="28"/>
        <v>45.464285714285715</v>
      </c>
      <c r="I210" s="3">
        <v>0</v>
      </c>
      <c r="J210" s="4">
        <f t="shared" si="29"/>
        <v>0.7</v>
      </c>
      <c r="K210" s="4">
        <v>1</v>
      </c>
      <c r="L210" s="4">
        <f t="shared" si="30"/>
        <v>5</v>
      </c>
      <c r="M210" s="3">
        <f>VLOOKUP(A210,[5]守护神剑副本!$A$22:$C$42,3,0)</f>
        <v>1</v>
      </c>
      <c r="N210" s="3">
        <v>2</v>
      </c>
      <c r="O210" s="3">
        <f>HLOOKUP(O$5,[1]非R能力!$B$8:$F$558,$C210+1,0)</f>
        <v>1185370.5078887397</v>
      </c>
      <c r="P210" s="3">
        <f>HLOOKUP(P$5,[1]非R能力!$B$8:$F$558,$C210+1,0)</f>
        <v>173146.15467484019</v>
      </c>
      <c r="Q210" s="3">
        <f>HLOOKUP(Q$5,[1]非R能力!$B$8:$F$558,$C210+1,0)</f>
        <v>95408.040817615329</v>
      </c>
      <c r="R210" s="3">
        <f>HLOOKUP(R$5,[1]非R能力!$B$8:$F$558,$C210+1,0)</f>
        <v>28892.17813040617</v>
      </c>
      <c r="S210" s="3">
        <f>HLOOKUP(S$5,[1]非R能力!$B$8:$F$558,$C210+1,0)</f>
        <v>38976.283014135093</v>
      </c>
      <c r="T210" s="3">
        <f>INDEX([1]非R能力!$H$9:$H$558,D210)</f>
        <v>32258.091599999996</v>
      </c>
      <c r="U210" s="3">
        <f>IF(INDEX([1]非R能力!$FK$9:$FK$558,C210)=0,0,10)</f>
        <v>10</v>
      </c>
      <c r="V210" s="3">
        <f>IF(INDEX([1]非R能力!$FH$9:$FH$558,C210)=0,0,5000)</f>
        <v>5000</v>
      </c>
      <c r="W210" s="3">
        <f>HLOOKUP(W$5,[2]人物技能基础!$O$3:$Q$553,$C210+1,0)</f>
        <v>3.637142857142857</v>
      </c>
      <c r="X210" s="3">
        <f>HLOOKUP(X$5,[2]人物技能基础!$O$3:$Q$553,$C210+1,0)</f>
        <v>2.0186428571428574</v>
      </c>
      <c r="Y210" s="3">
        <f>HLOOKUP(Y$5,[2]人物技能基础!$O$3:$Q$553,$C210+1,0)</f>
        <v>99.964285714285708</v>
      </c>
      <c r="Z210" s="3">
        <f t="shared" si="31"/>
        <v>9722621</v>
      </c>
      <c r="AA210" s="3">
        <f t="shared" si="32"/>
        <v>100822</v>
      </c>
      <c r="AB210" s="3">
        <f t="shared" si="33"/>
        <v>0</v>
      </c>
      <c r="AC210" s="3">
        <f t="shared" si="34"/>
        <v>38976</v>
      </c>
      <c r="AD210" s="3">
        <f t="shared" si="35"/>
        <v>41274</v>
      </c>
    </row>
    <row r="211" spans="1:30" x14ac:dyDescent="0.15">
      <c r="A211" s="3">
        <f>[5]守护神剑副本!A327</f>
        <v>6</v>
      </c>
      <c r="B211" s="3" t="str">
        <f t="shared" si="27"/>
        <v>400级守护神剑6波小怪</v>
      </c>
      <c r="C211" s="3">
        <f>[5]守护神剑副本!B327</f>
        <v>400</v>
      </c>
      <c r="D211" s="3">
        <f>[5]守护神剑副本!C327</f>
        <v>395</v>
      </c>
      <c r="E211" s="3" t="s">
        <v>24</v>
      </c>
      <c r="F211" s="3" t="s">
        <v>26</v>
      </c>
      <c r="G211" s="3">
        <f>[5]守护神剑副本!$A$12*W211/M211/0.6</f>
        <v>2.8415178571428572</v>
      </c>
      <c r="H211" s="3">
        <f t="shared" si="28"/>
        <v>120</v>
      </c>
      <c r="I211" s="3">
        <v>0</v>
      </c>
      <c r="J211" s="4">
        <f t="shared" si="29"/>
        <v>1</v>
      </c>
      <c r="K211" s="4">
        <v>1</v>
      </c>
      <c r="L211" s="4">
        <f t="shared" si="30"/>
        <v>2</v>
      </c>
      <c r="M211" s="3">
        <f>VLOOKUP(A211,[5]守护神剑副本!$A$22:$C$42,3,0)</f>
        <v>16</v>
      </c>
      <c r="N211" s="3">
        <v>2</v>
      </c>
      <c r="O211" s="3">
        <f>HLOOKUP(O$5,[1]非R能力!$B$8:$F$558,$C211+1,0)</f>
        <v>1185370.5078887397</v>
      </c>
      <c r="P211" s="3">
        <f>HLOOKUP(P$5,[1]非R能力!$B$8:$F$558,$C211+1,0)</f>
        <v>173146.15467484019</v>
      </c>
      <c r="Q211" s="3">
        <f>HLOOKUP(Q$5,[1]非R能力!$B$8:$F$558,$C211+1,0)</f>
        <v>95408.040817615329</v>
      </c>
      <c r="R211" s="3">
        <f>HLOOKUP(R$5,[1]非R能力!$B$8:$F$558,$C211+1,0)</f>
        <v>28892.17813040617</v>
      </c>
      <c r="S211" s="3">
        <f>HLOOKUP(S$5,[1]非R能力!$B$8:$F$558,$C211+1,0)</f>
        <v>38976.283014135093</v>
      </c>
      <c r="T211" s="3">
        <f>INDEX([1]非R能力!$H$9:$H$558,D211)</f>
        <v>32258.091599999996</v>
      </c>
      <c r="U211" s="3">
        <f>IF(INDEX([1]非R能力!$FK$9:$FK$558,C211)=0,0,10)</f>
        <v>10</v>
      </c>
      <c r="V211" s="3">
        <f>IF(INDEX([1]非R能力!$FH$9:$FH$558,C211)=0,0,5000)</f>
        <v>5000</v>
      </c>
      <c r="W211" s="3">
        <f>HLOOKUP(W$5,[2]人物技能基础!$O$3:$Q$553,$C211+1,0)</f>
        <v>3.637142857142857</v>
      </c>
      <c r="X211" s="3">
        <f>HLOOKUP(X$5,[2]人物技能基础!$O$3:$Q$553,$C211+1,0)</f>
        <v>2.0186428571428574</v>
      </c>
      <c r="Y211" s="3">
        <f>HLOOKUP(Y$5,[2]人物技能基础!$O$3:$Q$553,$C211+1,0)</f>
        <v>99.964285714285708</v>
      </c>
      <c r="Z211" s="3">
        <f t="shared" si="31"/>
        <v>868091</v>
      </c>
      <c r="AA211" s="3">
        <f t="shared" si="32"/>
        <v>100378</v>
      </c>
      <c r="AB211" s="3">
        <f t="shared" si="33"/>
        <v>0</v>
      </c>
      <c r="AC211" s="3">
        <f t="shared" si="34"/>
        <v>38976</v>
      </c>
      <c r="AD211" s="3">
        <f t="shared" si="35"/>
        <v>28892</v>
      </c>
    </row>
    <row r="212" spans="1:30" x14ac:dyDescent="0.15">
      <c r="A212" s="3">
        <f>[5]守护神剑副本!A328</f>
        <v>7</v>
      </c>
      <c r="B212" s="3" t="str">
        <f t="shared" si="27"/>
        <v>400级守护神剑7波小怪</v>
      </c>
      <c r="C212" s="3">
        <f>[5]守护神剑副本!B328</f>
        <v>400</v>
      </c>
      <c r="D212" s="3">
        <f>[5]守护神剑副本!C328</f>
        <v>395</v>
      </c>
      <c r="E212" s="3" t="s">
        <v>24</v>
      </c>
      <c r="F212" s="3" t="s">
        <v>26</v>
      </c>
      <c r="G212" s="3">
        <f>[5]守护神剑副本!$A$12*W212/M212/0.6</f>
        <v>3.2474489795918369</v>
      </c>
      <c r="H212" s="3">
        <f t="shared" si="28"/>
        <v>120</v>
      </c>
      <c r="I212" s="3">
        <v>0</v>
      </c>
      <c r="J212" s="4">
        <f t="shared" si="29"/>
        <v>1</v>
      </c>
      <c r="K212" s="4">
        <v>1</v>
      </c>
      <c r="L212" s="4">
        <f t="shared" si="30"/>
        <v>2</v>
      </c>
      <c r="M212" s="3">
        <f>VLOOKUP(A212,[5]守护神剑副本!$A$22:$C$42,3,0)</f>
        <v>14</v>
      </c>
      <c r="N212" s="3">
        <v>2</v>
      </c>
      <c r="O212" s="3">
        <f>HLOOKUP(O$5,[1]非R能力!$B$8:$F$558,$C212+1,0)</f>
        <v>1185370.5078887397</v>
      </c>
      <c r="P212" s="3">
        <f>HLOOKUP(P$5,[1]非R能力!$B$8:$F$558,$C212+1,0)</f>
        <v>173146.15467484019</v>
      </c>
      <c r="Q212" s="3">
        <f>HLOOKUP(Q$5,[1]非R能力!$B$8:$F$558,$C212+1,0)</f>
        <v>95408.040817615329</v>
      </c>
      <c r="R212" s="3">
        <f>HLOOKUP(R$5,[1]非R能力!$B$8:$F$558,$C212+1,0)</f>
        <v>28892.17813040617</v>
      </c>
      <c r="S212" s="3">
        <f>HLOOKUP(S$5,[1]非R能力!$B$8:$F$558,$C212+1,0)</f>
        <v>38976.283014135093</v>
      </c>
      <c r="T212" s="3">
        <f>INDEX([1]非R能力!$H$9:$H$558,D212)</f>
        <v>32258.091599999996</v>
      </c>
      <c r="U212" s="3">
        <f>IF(INDEX([1]非R能力!$FK$9:$FK$558,C212)=0,0,10)</f>
        <v>10</v>
      </c>
      <c r="V212" s="3">
        <f>IF(INDEX([1]非R能力!$FH$9:$FH$558,C212)=0,0,5000)</f>
        <v>5000</v>
      </c>
      <c r="W212" s="3">
        <f>HLOOKUP(W$5,[2]人物技能基础!$O$3:$Q$553,$C212+1,0)</f>
        <v>3.637142857142857</v>
      </c>
      <c r="X212" s="3">
        <f>HLOOKUP(X$5,[2]人物技能基础!$O$3:$Q$553,$C212+1,0)</f>
        <v>2.0186428571428574</v>
      </c>
      <c r="Y212" s="3">
        <f>HLOOKUP(Y$5,[2]人物技能基础!$O$3:$Q$553,$C212+1,0)</f>
        <v>99.964285714285708</v>
      </c>
      <c r="Z212" s="3">
        <f t="shared" si="31"/>
        <v>992104</v>
      </c>
      <c r="AA212" s="3">
        <f t="shared" si="32"/>
        <v>100382</v>
      </c>
      <c r="AB212" s="3">
        <f t="shared" si="33"/>
        <v>0</v>
      </c>
      <c r="AC212" s="3">
        <f t="shared" si="34"/>
        <v>38976</v>
      </c>
      <c r="AD212" s="3">
        <f t="shared" si="35"/>
        <v>28892</v>
      </c>
    </row>
    <row r="213" spans="1:30" x14ac:dyDescent="0.15">
      <c r="A213" s="3">
        <f>[5]守护神剑副本!A329</f>
        <v>8</v>
      </c>
      <c r="B213" s="3" t="str">
        <f t="shared" si="27"/>
        <v>400级守护神剑8波小怪</v>
      </c>
      <c r="C213" s="3">
        <f>[5]守护神剑副本!B329</f>
        <v>400</v>
      </c>
      <c r="D213" s="3">
        <f>[5]守护神剑副本!C329</f>
        <v>395</v>
      </c>
      <c r="E213" s="3" t="s">
        <v>24</v>
      </c>
      <c r="F213" s="3" t="s">
        <v>26</v>
      </c>
      <c r="G213" s="3">
        <f>[5]守护神剑副本!$A$12*W213/M213/0.6</f>
        <v>3.2474489795918369</v>
      </c>
      <c r="H213" s="3">
        <f t="shared" si="28"/>
        <v>120</v>
      </c>
      <c r="I213" s="3">
        <v>0</v>
      </c>
      <c r="J213" s="4">
        <f t="shared" si="29"/>
        <v>1</v>
      </c>
      <c r="K213" s="4">
        <v>1</v>
      </c>
      <c r="L213" s="4">
        <f t="shared" si="30"/>
        <v>2</v>
      </c>
      <c r="M213" s="3">
        <f>VLOOKUP(A213,[5]守护神剑副本!$A$22:$C$42,3,0)</f>
        <v>14</v>
      </c>
      <c r="N213" s="3">
        <v>2</v>
      </c>
      <c r="O213" s="3">
        <f>HLOOKUP(O$5,[1]非R能力!$B$8:$F$558,$C213+1,0)</f>
        <v>1185370.5078887397</v>
      </c>
      <c r="P213" s="3">
        <f>HLOOKUP(P$5,[1]非R能力!$B$8:$F$558,$C213+1,0)</f>
        <v>173146.15467484019</v>
      </c>
      <c r="Q213" s="3">
        <f>HLOOKUP(Q$5,[1]非R能力!$B$8:$F$558,$C213+1,0)</f>
        <v>95408.040817615329</v>
      </c>
      <c r="R213" s="3">
        <f>HLOOKUP(R$5,[1]非R能力!$B$8:$F$558,$C213+1,0)</f>
        <v>28892.17813040617</v>
      </c>
      <c r="S213" s="3">
        <f>HLOOKUP(S$5,[1]非R能力!$B$8:$F$558,$C213+1,0)</f>
        <v>38976.283014135093</v>
      </c>
      <c r="T213" s="3">
        <f>INDEX([1]非R能力!$H$9:$H$558,D213)</f>
        <v>32258.091599999996</v>
      </c>
      <c r="U213" s="3">
        <f>IF(INDEX([1]非R能力!$FK$9:$FK$558,C213)=0,0,10)</f>
        <v>10</v>
      </c>
      <c r="V213" s="3">
        <f>IF(INDEX([1]非R能力!$FH$9:$FH$558,C213)=0,0,5000)</f>
        <v>5000</v>
      </c>
      <c r="W213" s="3">
        <f>HLOOKUP(W$5,[2]人物技能基础!$O$3:$Q$553,$C213+1,0)</f>
        <v>3.637142857142857</v>
      </c>
      <c r="X213" s="3">
        <f>HLOOKUP(X$5,[2]人物技能基础!$O$3:$Q$553,$C213+1,0)</f>
        <v>2.0186428571428574</v>
      </c>
      <c r="Y213" s="3">
        <f>HLOOKUP(Y$5,[2]人物技能基础!$O$3:$Q$553,$C213+1,0)</f>
        <v>99.964285714285708</v>
      </c>
      <c r="Z213" s="3">
        <f t="shared" si="31"/>
        <v>992104</v>
      </c>
      <c r="AA213" s="3">
        <f t="shared" si="32"/>
        <v>100382</v>
      </c>
      <c r="AB213" s="3">
        <f t="shared" si="33"/>
        <v>0</v>
      </c>
      <c r="AC213" s="3">
        <f t="shared" si="34"/>
        <v>38976</v>
      </c>
      <c r="AD213" s="3">
        <f t="shared" si="35"/>
        <v>28892</v>
      </c>
    </row>
    <row r="214" spans="1:30" x14ac:dyDescent="0.15">
      <c r="A214" s="3">
        <f>[5]守护神剑副本!A330</f>
        <v>9</v>
      </c>
      <c r="B214" s="3" t="str">
        <f t="shared" si="27"/>
        <v>400级守护神剑9波小怪</v>
      </c>
      <c r="C214" s="3">
        <f>[5]守护神剑副本!B330</f>
        <v>400</v>
      </c>
      <c r="D214" s="3">
        <f>[5]守护神剑副本!C330</f>
        <v>395</v>
      </c>
      <c r="E214" s="3" t="s">
        <v>24</v>
      </c>
      <c r="F214" s="3" t="s">
        <v>26</v>
      </c>
      <c r="G214" s="3">
        <f>[5]守护神剑副本!$A$12*W214/M214/0.6</f>
        <v>3.7886904761904767</v>
      </c>
      <c r="H214" s="3">
        <f t="shared" si="28"/>
        <v>120</v>
      </c>
      <c r="I214" s="3">
        <v>0</v>
      </c>
      <c r="J214" s="4">
        <f t="shared" si="29"/>
        <v>1</v>
      </c>
      <c r="K214" s="4">
        <v>1</v>
      </c>
      <c r="L214" s="4">
        <f t="shared" si="30"/>
        <v>2</v>
      </c>
      <c r="M214" s="3">
        <f>VLOOKUP(A214,[5]守护神剑副本!$A$22:$C$42,3,0)</f>
        <v>12</v>
      </c>
      <c r="N214" s="3">
        <v>2</v>
      </c>
      <c r="O214" s="3">
        <f>HLOOKUP(O$5,[1]非R能力!$B$8:$F$558,$C214+1,0)</f>
        <v>1185370.5078887397</v>
      </c>
      <c r="P214" s="3">
        <f>HLOOKUP(P$5,[1]非R能力!$B$8:$F$558,$C214+1,0)</f>
        <v>173146.15467484019</v>
      </c>
      <c r="Q214" s="3">
        <f>HLOOKUP(Q$5,[1]非R能力!$B$8:$F$558,$C214+1,0)</f>
        <v>95408.040817615329</v>
      </c>
      <c r="R214" s="3">
        <f>HLOOKUP(R$5,[1]非R能力!$B$8:$F$558,$C214+1,0)</f>
        <v>28892.17813040617</v>
      </c>
      <c r="S214" s="3">
        <f>HLOOKUP(S$5,[1]非R能力!$B$8:$F$558,$C214+1,0)</f>
        <v>38976.283014135093</v>
      </c>
      <c r="T214" s="3">
        <f>INDEX([1]非R能力!$H$9:$H$558,D214)</f>
        <v>32258.091599999996</v>
      </c>
      <c r="U214" s="3">
        <f>IF(INDEX([1]非R能力!$FK$9:$FK$558,C214)=0,0,10)</f>
        <v>10</v>
      </c>
      <c r="V214" s="3">
        <f>IF(INDEX([1]非R能力!$FH$9:$FH$558,C214)=0,0,5000)</f>
        <v>5000</v>
      </c>
      <c r="W214" s="3">
        <f>HLOOKUP(W$5,[2]人物技能基础!$O$3:$Q$553,$C214+1,0)</f>
        <v>3.637142857142857</v>
      </c>
      <c r="X214" s="3">
        <f>HLOOKUP(X$5,[2]人物技能基础!$O$3:$Q$553,$C214+1,0)</f>
        <v>2.0186428571428574</v>
      </c>
      <c r="Y214" s="3">
        <f>HLOOKUP(Y$5,[2]人物技能基础!$O$3:$Q$553,$C214+1,0)</f>
        <v>99.964285714285708</v>
      </c>
      <c r="Z214" s="3">
        <f t="shared" si="31"/>
        <v>1157454</v>
      </c>
      <c r="AA214" s="3">
        <f t="shared" si="32"/>
        <v>100388</v>
      </c>
      <c r="AB214" s="3">
        <f t="shared" si="33"/>
        <v>0</v>
      </c>
      <c r="AC214" s="3">
        <f t="shared" si="34"/>
        <v>38976</v>
      </c>
      <c r="AD214" s="3">
        <f t="shared" si="35"/>
        <v>28892</v>
      </c>
    </row>
    <row r="215" spans="1:30" x14ac:dyDescent="0.15">
      <c r="A215" s="3">
        <f>[5]守护神剑副本!A331</f>
        <v>10</v>
      </c>
      <c r="B215" s="3" t="str">
        <f t="shared" si="27"/>
        <v>400级守护神剑10波boss</v>
      </c>
      <c r="C215" s="3">
        <f>[5]守护神剑副本!B331</f>
        <v>400</v>
      </c>
      <c r="D215" s="3">
        <f>[5]守护神剑副本!C331</f>
        <v>400</v>
      </c>
      <c r="E215" s="3" t="s">
        <v>93</v>
      </c>
      <c r="F215" s="3" t="s">
        <v>26</v>
      </c>
      <c r="G215" s="3">
        <f>[5]守护神剑副本!$A$12*W215/M215/0.6</f>
        <v>45.464285714285715</v>
      </c>
      <c r="H215" s="3">
        <f t="shared" si="28"/>
        <v>45.464285714285715</v>
      </c>
      <c r="I215" s="3">
        <v>0</v>
      </c>
      <c r="J215" s="4">
        <f t="shared" si="29"/>
        <v>0.7</v>
      </c>
      <c r="K215" s="4">
        <v>1</v>
      </c>
      <c r="L215" s="4">
        <f t="shared" si="30"/>
        <v>5</v>
      </c>
      <c r="M215" s="3">
        <f>VLOOKUP(A215,[5]守护神剑副本!$A$22:$C$42,3,0)</f>
        <v>1</v>
      </c>
      <c r="N215" s="3">
        <v>2</v>
      </c>
      <c r="O215" s="3">
        <f>HLOOKUP(O$5,[1]非R能力!$B$8:$F$558,$C215+1,0)</f>
        <v>1185370.5078887397</v>
      </c>
      <c r="P215" s="3">
        <f>HLOOKUP(P$5,[1]非R能力!$B$8:$F$558,$C215+1,0)</f>
        <v>173146.15467484019</v>
      </c>
      <c r="Q215" s="3">
        <f>HLOOKUP(Q$5,[1]非R能力!$B$8:$F$558,$C215+1,0)</f>
        <v>95408.040817615329</v>
      </c>
      <c r="R215" s="3">
        <f>HLOOKUP(R$5,[1]非R能力!$B$8:$F$558,$C215+1,0)</f>
        <v>28892.17813040617</v>
      </c>
      <c r="S215" s="3">
        <f>HLOOKUP(S$5,[1]非R能力!$B$8:$F$558,$C215+1,0)</f>
        <v>38976.283014135093</v>
      </c>
      <c r="T215" s="3">
        <f>INDEX([1]非R能力!$H$9:$H$558,D215)</f>
        <v>33215.599972242337</v>
      </c>
      <c r="U215" s="3">
        <f>IF(INDEX([1]非R能力!$FK$9:$FK$558,C215)=0,0,10)</f>
        <v>10</v>
      </c>
      <c r="V215" s="3">
        <f>IF(INDEX([1]非R能力!$FH$9:$FH$558,C215)=0,0,5000)</f>
        <v>5000</v>
      </c>
      <c r="W215" s="3">
        <f>HLOOKUP(W$5,[2]人物技能基础!$O$3:$Q$553,$C215+1,0)</f>
        <v>3.637142857142857</v>
      </c>
      <c r="X215" s="3">
        <f>HLOOKUP(X$5,[2]人物技能基础!$O$3:$Q$553,$C215+1,0)</f>
        <v>2.0186428571428574</v>
      </c>
      <c r="Y215" s="3">
        <f>HLOOKUP(Y$5,[2]人物技能基础!$O$3:$Q$553,$C215+1,0)</f>
        <v>99.964285714285708</v>
      </c>
      <c r="Z215" s="3">
        <f t="shared" si="31"/>
        <v>9746999</v>
      </c>
      <c r="AA215" s="3">
        <f t="shared" si="32"/>
        <v>100822</v>
      </c>
      <c r="AB215" s="3">
        <f t="shared" si="33"/>
        <v>0</v>
      </c>
      <c r="AC215" s="3">
        <f t="shared" si="34"/>
        <v>38976</v>
      </c>
      <c r="AD215" s="3">
        <f t="shared" si="35"/>
        <v>41274</v>
      </c>
    </row>
    <row r="216" spans="1:30" x14ac:dyDescent="0.15">
      <c r="A216" s="3">
        <f>[5]守护神剑副本!A332</f>
        <v>11</v>
      </c>
      <c r="B216" s="3" t="str">
        <f t="shared" si="27"/>
        <v>400级守护神剑11波小怪</v>
      </c>
      <c r="C216" s="3">
        <f>[5]守护神剑副本!B332</f>
        <v>400</v>
      </c>
      <c r="D216" s="3">
        <f>[5]守护神剑副本!C332</f>
        <v>400</v>
      </c>
      <c r="E216" s="3" t="s">
        <v>24</v>
      </c>
      <c r="F216" s="3" t="s">
        <v>26</v>
      </c>
      <c r="G216" s="3">
        <f>[5]守护神剑副本!$A$12*W216/M216/0.6</f>
        <v>4.5464285714285717</v>
      </c>
      <c r="H216" s="3">
        <f t="shared" si="28"/>
        <v>120</v>
      </c>
      <c r="I216" s="3">
        <v>0</v>
      </c>
      <c r="J216" s="4">
        <f t="shared" si="29"/>
        <v>1</v>
      </c>
      <c r="K216" s="4">
        <v>1</v>
      </c>
      <c r="L216" s="4">
        <f t="shared" si="30"/>
        <v>2</v>
      </c>
      <c r="M216" s="3">
        <f>VLOOKUP(A216,[5]守护神剑副本!$A$22:$C$42,3,0)</f>
        <v>10</v>
      </c>
      <c r="N216" s="3">
        <v>2</v>
      </c>
      <c r="O216" s="3">
        <f>HLOOKUP(O$5,[1]非R能力!$B$8:$F$558,$C216+1,0)</f>
        <v>1185370.5078887397</v>
      </c>
      <c r="P216" s="3">
        <f>HLOOKUP(P$5,[1]非R能力!$B$8:$F$558,$C216+1,0)</f>
        <v>173146.15467484019</v>
      </c>
      <c r="Q216" s="3">
        <f>HLOOKUP(Q$5,[1]非R能力!$B$8:$F$558,$C216+1,0)</f>
        <v>95408.040817615329</v>
      </c>
      <c r="R216" s="3">
        <f>HLOOKUP(R$5,[1]非R能力!$B$8:$F$558,$C216+1,0)</f>
        <v>28892.17813040617</v>
      </c>
      <c r="S216" s="3">
        <f>HLOOKUP(S$5,[1]非R能力!$B$8:$F$558,$C216+1,0)</f>
        <v>38976.283014135093</v>
      </c>
      <c r="T216" s="3">
        <f>INDEX([1]非R能力!$H$9:$H$558,D216)</f>
        <v>33215.599972242337</v>
      </c>
      <c r="U216" s="3">
        <f>IF(INDEX([1]非R能力!$FK$9:$FK$558,C216)=0,0,10)</f>
        <v>10</v>
      </c>
      <c r="V216" s="3">
        <f>IF(INDEX([1]非R能力!$FH$9:$FH$558,C216)=0,0,5000)</f>
        <v>5000</v>
      </c>
      <c r="W216" s="3">
        <f>HLOOKUP(W$5,[2]人物技能基础!$O$3:$Q$553,$C216+1,0)</f>
        <v>3.637142857142857</v>
      </c>
      <c r="X216" s="3">
        <f>HLOOKUP(X$5,[2]人物技能基础!$O$3:$Q$553,$C216+1,0)</f>
        <v>2.0186428571428574</v>
      </c>
      <c r="Y216" s="3">
        <f>HLOOKUP(Y$5,[2]人物技能基础!$O$3:$Q$553,$C216+1,0)</f>
        <v>99.964285714285708</v>
      </c>
      <c r="Z216" s="3">
        <f t="shared" si="31"/>
        <v>1392428</v>
      </c>
      <c r="AA216" s="3">
        <f t="shared" si="32"/>
        <v>100397</v>
      </c>
      <c r="AB216" s="3">
        <f t="shared" si="33"/>
        <v>0</v>
      </c>
      <c r="AC216" s="3">
        <f t="shared" si="34"/>
        <v>38976</v>
      </c>
      <c r="AD216" s="3">
        <f t="shared" si="35"/>
        <v>28892</v>
      </c>
    </row>
    <row r="217" spans="1:30" x14ac:dyDescent="0.15">
      <c r="A217" s="3">
        <f>[5]守护神剑副本!A333</f>
        <v>12</v>
      </c>
      <c r="B217" s="3" t="str">
        <f t="shared" si="27"/>
        <v>400级守护神剑12波小怪</v>
      </c>
      <c r="C217" s="3">
        <f>[5]守护神剑副本!B333</f>
        <v>400</v>
      </c>
      <c r="D217" s="3">
        <f>[5]守护神剑副本!C333</f>
        <v>400</v>
      </c>
      <c r="E217" s="3" t="s">
        <v>24</v>
      </c>
      <c r="F217" s="3" t="s">
        <v>26</v>
      </c>
      <c r="G217" s="3">
        <f>[5]守护神剑副本!$A$12*W217/M217/0.6</f>
        <v>4.5464285714285717</v>
      </c>
      <c r="H217" s="3">
        <f t="shared" si="28"/>
        <v>120</v>
      </c>
      <c r="I217" s="3">
        <v>0</v>
      </c>
      <c r="J217" s="4">
        <f t="shared" si="29"/>
        <v>1</v>
      </c>
      <c r="K217" s="4">
        <v>1</v>
      </c>
      <c r="L217" s="4">
        <f t="shared" si="30"/>
        <v>2</v>
      </c>
      <c r="M217" s="3">
        <f>VLOOKUP(A217,[5]守护神剑副本!$A$22:$C$42,3,0)</f>
        <v>10</v>
      </c>
      <c r="N217" s="3">
        <v>2</v>
      </c>
      <c r="O217" s="3">
        <f>HLOOKUP(O$5,[1]非R能力!$B$8:$F$558,$C217+1,0)</f>
        <v>1185370.5078887397</v>
      </c>
      <c r="P217" s="3">
        <f>HLOOKUP(P$5,[1]非R能力!$B$8:$F$558,$C217+1,0)</f>
        <v>173146.15467484019</v>
      </c>
      <c r="Q217" s="3">
        <f>HLOOKUP(Q$5,[1]非R能力!$B$8:$F$558,$C217+1,0)</f>
        <v>95408.040817615329</v>
      </c>
      <c r="R217" s="3">
        <f>HLOOKUP(R$5,[1]非R能力!$B$8:$F$558,$C217+1,0)</f>
        <v>28892.17813040617</v>
      </c>
      <c r="S217" s="3">
        <f>HLOOKUP(S$5,[1]非R能力!$B$8:$F$558,$C217+1,0)</f>
        <v>38976.283014135093</v>
      </c>
      <c r="T217" s="3">
        <f>INDEX([1]非R能力!$H$9:$H$558,D217)</f>
        <v>33215.599972242337</v>
      </c>
      <c r="U217" s="3">
        <f>IF(INDEX([1]非R能力!$FK$9:$FK$558,C217)=0,0,10)</f>
        <v>10</v>
      </c>
      <c r="V217" s="3">
        <f>IF(INDEX([1]非R能力!$FH$9:$FH$558,C217)=0,0,5000)</f>
        <v>5000</v>
      </c>
      <c r="W217" s="3">
        <f>HLOOKUP(W$5,[2]人物技能基础!$O$3:$Q$553,$C217+1,0)</f>
        <v>3.637142857142857</v>
      </c>
      <c r="X217" s="3">
        <f>HLOOKUP(X$5,[2]人物技能基础!$O$3:$Q$553,$C217+1,0)</f>
        <v>2.0186428571428574</v>
      </c>
      <c r="Y217" s="3">
        <f>HLOOKUP(Y$5,[2]人物技能基础!$O$3:$Q$553,$C217+1,0)</f>
        <v>99.964285714285708</v>
      </c>
      <c r="Z217" s="3">
        <f t="shared" si="31"/>
        <v>1392428</v>
      </c>
      <c r="AA217" s="3">
        <f t="shared" si="32"/>
        <v>100397</v>
      </c>
      <c r="AB217" s="3">
        <f t="shared" si="33"/>
        <v>0</v>
      </c>
      <c r="AC217" s="3">
        <f t="shared" si="34"/>
        <v>38976</v>
      </c>
      <c r="AD217" s="3">
        <f t="shared" si="35"/>
        <v>28892</v>
      </c>
    </row>
    <row r="218" spans="1:30" x14ac:dyDescent="0.15">
      <c r="A218" s="3">
        <f>[5]守护神剑副本!A334</f>
        <v>13</v>
      </c>
      <c r="B218" s="3" t="str">
        <f t="shared" si="27"/>
        <v>400级守护神剑13波小怪</v>
      </c>
      <c r="C218" s="3">
        <f>[5]守护神剑副本!B334</f>
        <v>400</v>
      </c>
      <c r="D218" s="3">
        <f>[5]守护神剑副本!C334</f>
        <v>410</v>
      </c>
      <c r="E218" s="3" t="s">
        <v>24</v>
      </c>
      <c r="F218" s="3" t="s">
        <v>26</v>
      </c>
      <c r="G218" s="3">
        <f>[5]守护神剑副本!$A$12*W218/M218/0.6</f>
        <v>4.5464285714285717</v>
      </c>
      <c r="H218" s="3">
        <f t="shared" si="28"/>
        <v>120</v>
      </c>
      <c r="I218" s="3">
        <v>0</v>
      </c>
      <c r="J218" s="4">
        <f t="shared" si="29"/>
        <v>1</v>
      </c>
      <c r="K218" s="4">
        <v>1</v>
      </c>
      <c r="L218" s="4">
        <f t="shared" si="30"/>
        <v>2</v>
      </c>
      <c r="M218" s="3">
        <f>VLOOKUP(A218,[5]守护神剑副本!$A$22:$C$42,3,0)</f>
        <v>10</v>
      </c>
      <c r="N218" s="3">
        <v>2</v>
      </c>
      <c r="O218" s="3">
        <f>HLOOKUP(O$5,[1]非R能力!$B$8:$F$558,$C218+1,0)</f>
        <v>1185370.5078887397</v>
      </c>
      <c r="P218" s="3">
        <f>HLOOKUP(P$5,[1]非R能力!$B$8:$F$558,$C218+1,0)</f>
        <v>173146.15467484019</v>
      </c>
      <c r="Q218" s="3">
        <f>HLOOKUP(Q$5,[1]非R能力!$B$8:$F$558,$C218+1,0)</f>
        <v>95408.040817615329</v>
      </c>
      <c r="R218" s="3">
        <f>HLOOKUP(R$5,[1]非R能力!$B$8:$F$558,$C218+1,0)</f>
        <v>28892.17813040617</v>
      </c>
      <c r="S218" s="3">
        <f>HLOOKUP(S$5,[1]非R能力!$B$8:$F$558,$C218+1,0)</f>
        <v>38976.283014135093</v>
      </c>
      <c r="T218" s="3">
        <f>INDEX([1]非R能力!$H$9:$H$558,D218)</f>
        <v>35198.553104296159</v>
      </c>
      <c r="U218" s="3">
        <f>IF(INDEX([1]非R能力!$FK$9:$FK$558,C218)=0,0,10)</f>
        <v>10</v>
      </c>
      <c r="V218" s="3">
        <f>IF(INDEX([1]非R能力!$FH$9:$FH$558,C218)=0,0,5000)</f>
        <v>5000</v>
      </c>
      <c r="W218" s="3">
        <f>HLOOKUP(W$5,[2]人物技能基础!$O$3:$Q$553,$C218+1,0)</f>
        <v>3.637142857142857</v>
      </c>
      <c r="X218" s="3">
        <f>HLOOKUP(X$5,[2]人物技能基础!$O$3:$Q$553,$C218+1,0)</f>
        <v>2.0186428571428574</v>
      </c>
      <c r="Y218" s="3">
        <f>HLOOKUP(Y$5,[2]人物技能基础!$O$3:$Q$553,$C218+1,0)</f>
        <v>99.964285714285708</v>
      </c>
      <c r="Z218" s="3">
        <f t="shared" si="31"/>
        <v>1399640</v>
      </c>
      <c r="AA218" s="3">
        <f t="shared" si="32"/>
        <v>100397</v>
      </c>
      <c r="AB218" s="3">
        <f t="shared" si="33"/>
        <v>0</v>
      </c>
      <c r="AC218" s="3">
        <f t="shared" si="34"/>
        <v>38976</v>
      </c>
      <c r="AD218" s="3">
        <f t="shared" si="35"/>
        <v>28892</v>
      </c>
    </row>
    <row r="219" spans="1:30" x14ac:dyDescent="0.15">
      <c r="A219" s="3">
        <f>[5]守护神剑副本!A335</f>
        <v>14</v>
      </c>
      <c r="B219" s="3" t="str">
        <f t="shared" si="27"/>
        <v>400级守护神剑14波小怪</v>
      </c>
      <c r="C219" s="3">
        <f>[5]守护神剑副本!B335</f>
        <v>400</v>
      </c>
      <c r="D219" s="3">
        <f>[5]守护神剑副本!C335</f>
        <v>410</v>
      </c>
      <c r="E219" s="3" t="s">
        <v>24</v>
      </c>
      <c r="F219" s="3" t="s">
        <v>26</v>
      </c>
      <c r="G219" s="3">
        <f>[5]守护神剑副本!$A$12*W219/M219/0.6</f>
        <v>22.732142857142858</v>
      </c>
      <c r="H219" s="3">
        <f t="shared" si="28"/>
        <v>120</v>
      </c>
      <c r="I219" s="3">
        <v>0</v>
      </c>
      <c r="J219" s="4">
        <f t="shared" si="29"/>
        <v>1</v>
      </c>
      <c r="K219" s="4">
        <v>1</v>
      </c>
      <c r="L219" s="4">
        <f t="shared" si="30"/>
        <v>2</v>
      </c>
      <c r="M219" s="3">
        <f>VLOOKUP(A219,[5]守护神剑副本!$A$22:$C$42,3,0)</f>
        <v>2</v>
      </c>
      <c r="N219" s="3">
        <v>2</v>
      </c>
      <c r="O219" s="3">
        <f>HLOOKUP(O$5,[1]非R能力!$B$8:$F$558,$C219+1,0)</f>
        <v>1185370.5078887397</v>
      </c>
      <c r="P219" s="3">
        <f>HLOOKUP(P$5,[1]非R能力!$B$8:$F$558,$C219+1,0)</f>
        <v>173146.15467484019</v>
      </c>
      <c r="Q219" s="3">
        <f>HLOOKUP(Q$5,[1]非R能力!$B$8:$F$558,$C219+1,0)</f>
        <v>95408.040817615329</v>
      </c>
      <c r="R219" s="3">
        <f>HLOOKUP(R$5,[1]非R能力!$B$8:$F$558,$C219+1,0)</f>
        <v>28892.17813040617</v>
      </c>
      <c r="S219" s="3">
        <f>HLOOKUP(S$5,[1]非R能力!$B$8:$F$558,$C219+1,0)</f>
        <v>38976.283014135093</v>
      </c>
      <c r="T219" s="3">
        <f>INDEX([1]非R能力!$H$9:$H$558,D219)</f>
        <v>35198.553104296159</v>
      </c>
      <c r="U219" s="3">
        <f>IF(INDEX([1]非R能力!$FK$9:$FK$558,C219)=0,0,10)</f>
        <v>10</v>
      </c>
      <c r="V219" s="3">
        <f>IF(INDEX([1]非R能力!$FH$9:$FH$558,C219)=0,0,5000)</f>
        <v>5000</v>
      </c>
      <c r="W219" s="3">
        <f>HLOOKUP(W$5,[2]人物技能基础!$O$3:$Q$553,$C219+1,0)</f>
        <v>3.637142857142857</v>
      </c>
      <c r="X219" s="3">
        <f>HLOOKUP(X$5,[2]人物技能基础!$O$3:$Q$553,$C219+1,0)</f>
        <v>2.0186428571428574</v>
      </c>
      <c r="Y219" s="3">
        <f>HLOOKUP(Y$5,[2]人物技能基础!$O$3:$Q$553,$C219+1,0)</f>
        <v>99.964285714285708</v>
      </c>
      <c r="Z219" s="3">
        <f t="shared" si="31"/>
        <v>6998204</v>
      </c>
      <c r="AA219" s="3">
        <f t="shared" si="32"/>
        <v>100597</v>
      </c>
      <c r="AB219" s="3">
        <f t="shared" si="33"/>
        <v>0</v>
      </c>
      <c r="AC219" s="3">
        <f t="shared" si="34"/>
        <v>38976</v>
      </c>
      <c r="AD219" s="3">
        <f t="shared" si="35"/>
        <v>28892</v>
      </c>
    </row>
    <row r="220" spans="1:30" x14ac:dyDescent="0.15">
      <c r="A220" s="3">
        <f>[5]守护神剑副本!A336</f>
        <v>15</v>
      </c>
      <c r="B220" s="3" t="str">
        <f t="shared" si="27"/>
        <v>400级守护神剑15波boss</v>
      </c>
      <c r="C220" s="3">
        <f>[5]守护神剑副本!B336</f>
        <v>400</v>
      </c>
      <c r="D220" s="3">
        <f>[5]守护神剑副本!C336</f>
        <v>410</v>
      </c>
      <c r="E220" s="3" t="s">
        <v>93</v>
      </c>
      <c r="F220" s="3" t="s">
        <v>26</v>
      </c>
      <c r="G220" s="3">
        <f>[5]守护神剑副本!$A$12*W220/M220/0.6</f>
        <v>45.464285714285715</v>
      </c>
      <c r="H220" s="3">
        <f t="shared" si="28"/>
        <v>45.464285714285715</v>
      </c>
      <c r="I220" s="3">
        <v>0</v>
      </c>
      <c r="J220" s="4">
        <f t="shared" si="29"/>
        <v>0.7</v>
      </c>
      <c r="K220" s="4">
        <v>1</v>
      </c>
      <c r="L220" s="4">
        <f t="shared" si="30"/>
        <v>5</v>
      </c>
      <c r="M220" s="3">
        <f>VLOOKUP(A220,[5]守护神剑副本!$A$22:$C$42,3,0)</f>
        <v>1</v>
      </c>
      <c r="N220" s="3">
        <v>2</v>
      </c>
      <c r="O220" s="3">
        <f>HLOOKUP(O$5,[1]非R能力!$B$8:$F$558,$C220+1,0)</f>
        <v>1185370.5078887397</v>
      </c>
      <c r="P220" s="3">
        <f>HLOOKUP(P$5,[1]非R能力!$B$8:$F$558,$C220+1,0)</f>
        <v>173146.15467484019</v>
      </c>
      <c r="Q220" s="3">
        <f>HLOOKUP(Q$5,[1]非R能力!$B$8:$F$558,$C220+1,0)</f>
        <v>95408.040817615329</v>
      </c>
      <c r="R220" s="3">
        <f>HLOOKUP(R$5,[1]非R能力!$B$8:$F$558,$C220+1,0)</f>
        <v>28892.17813040617</v>
      </c>
      <c r="S220" s="3">
        <f>HLOOKUP(S$5,[1]非R能力!$B$8:$F$558,$C220+1,0)</f>
        <v>38976.283014135093</v>
      </c>
      <c r="T220" s="3">
        <f>INDEX([1]非R能力!$H$9:$H$558,D220)</f>
        <v>35198.553104296159</v>
      </c>
      <c r="U220" s="3">
        <f>IF(INDEX([1]非R能力!$FK$9:$FK$558,C220)=0,0,10)</f>
        <v>10</v>
      </c>
      <c r="V220" s="3">
        <f>IF(INDEX([1]非R能力!$FH$9:$FH$558,C220)=0,0,5000)</f>
        <v>5000</v>
      </c>
      <c r="W220" s="3">
        <f>HLOOKUP(W$5,[2]人物技能基础!$O$3:$Q$553,$C220+1,0)</f>
        <v>3.637142857142857</v>
      </c>
      <c r="X220" s="3">
        <f>HLOOKUP(X$5,[2]人物技能基础!$O$3:$Q$553,$C220+1,0)</f>
        <v>2.0186428571428574</v>
      </c>
      <c r="Y220" s="3">
        <f>HLOOKUP(Y$5,[2]人物技能基础!$O$3:$Q$553,$C220+1,0)</f>
        <v>99.964285714285708</v>
      </c>
      <c r="Z220" s="3">
        <f t="shared" si="31"/>
        <v>9797485</v>
      </c>
      <c r="AA220" s="3">
        <f t="shared" si="32"/>
        <v>100822</v>
      </c>
      <c r="AB220" s="3">
        <f t="shared" si="33"/>
        <v>0</v>
      </c>
      <c r="AC220" s="3">
        <f t="shared" si="34"/>
        <v>38976</v>
      </c>
      <c r="AD220" s="3">
        <f t="shared" si="35"/>
        <v>41274</v>
      </c>
    </row>
    <row r="221" spans="1:30" x14ac:dyDescent="0.15">
      <c r="A221" s="3">
        <f>[5]守护神剑副本!A337</f>
        <v>16</v>
      </c>
      <c r="B221" s="3" t="str">
        <f t="shared" si="27"/>
        <v>400级守护神剑16波小怪</v>
      </c>
      <c r="C221" s="3">
        <f>[5]守护神剑副本!B337</f>
        <v>400</v>
      </c>
      <c r="D221" s="3">
        <f>[5]守护神剑副本!C337</f>
        <v>420</v>
      </c>
      <c r="E221" s="3" t="s">
        <v>24</v>
      </c>
      <c r="F221" s="3" t="s">
        <v>26</v>
      </c>
      <c r="G221" s="3">
        <f>[5]守护神剑副本!$A$12*W221/M221/0.6</f>
        <v>22.732142857142858</v>
      </c>
      <c r="H221" s="3">
        <f t="shared" si="28"/>
        <v>120</v>
      </c>
      <c r="I221" s="3">
        <v>0</v>
      </c>
      <c r="J221" s="4">
        <f t="shared" si="29"/>
        <v>1</v>
      </c>
      <c r="K221" s="4">
        <v>1</v>
      </c>
      <c r="L221" s="4">
        <f t="shared" si="30"/>
        <v>2</v>
      </c>
      <c r="M221" s="3">
        <f>VLOOKUP(A221,[5]守护神剑副本!$A$22:$C$42,3,0)</f>
        <v>2</v>
      </c>
      <c r="N221" s="3">
        <v>2</v>
      </c>
      <c r="O221" s="3">
        <f>HLOOKUP(O$5,[1]非R能力!$B$8:$F$558,$C221+1,0)</f>
        <v>1185370.5078887397</v>
      </c>
      <c r="P221" s="3">
        <f>HLOOKUP(P$5,[1]非R能力!$B$8:$F$558,$C221+1,0)</f>
        <v>173146.15467484019</v>
      </c>
      <c r="Q221" s="3">
        <f>HLOOKUP(Q$5,[1]非R能力!$B$8:$F$558,$C221+1,0)</f>
        <v>95408.040817615329</v>
      </c>
      <c r="R221" s="3">
        <f>HLOOKUP(R$5,[1]非R能力!$B$8:$F$558,$C221+1,0)</f>
        <v>28892.17813040617</v>
      </c>
      <c r="S221" s="3">
        <f>HLOOKUP(S$5,[1]非R能力!$B$8:$F$558,$C221+1,0)</f>
        <v>38976.283014135093</v>
      </c>
      <c r="T221" s="3">
        <f>INDEX([1]非R能力!$H$9:$H$558,D221)</f>
        <v>37274.822099692647</v>
      </c>
      <c r="U221" s="3">
        <f>IF(INDEX([1]非R能力!$FK$9:$FK$558,C221)=0,0,10)</f>
        <v>10</v>
      </c>
      <c r="V221" s="3">
        <f>IF(INDEX([1]非R能力!$FH$9:$FH$558,C221)=0,0,5000)</f>
        <v>5000</v>
      </c>
      <c r="W221" s="3">
        <f>HLOOKUP(W$5,[2]人物技能基础!$O$3:$Q$553,$C221+1,0)</f>
        <v>3.637142857142857</v>
      </c>
      <c r="X221" s="3">
        <f>HLOOKUP(X$5,[2]人物技能基础!$O$3:$Q$553,$C221+1,0)</f>
        <v>2.0186428571428574</v>
      </c>
      <c r="Y221" s="3">
        <f>HLOOKUP(Y$5,[2]人物技能基础!$O$3:$Q$553,$C221+1,0)</f>
        <v>99.964285714285708</v>
      </c>
      <c r="Z221" s="3">
        <f t="shared" si="31"/>
        <v>7035962</v>
      </c>
      <c r="AA221" s="3">
        <f t="shared" si="32"/>
        <v>100597</v>
      </c>
      <c r="AB221" s="3">
        <f t="shared" si="33"/>
        <v>0</v>
      </c>
      <c r="AC221" s="3">
        <f t="shared" si="34"/>
        <v>38976</v>
      </c>
      <c r="AD221" s="3">
        <f t="shared" si="35"/>
        <v>28892</v>
      </c>
    </row>
    <row r="222" spans="1:30" x14ac:dyDescent="0.15">
      <c r="A222" s="3">
        <f>[5]守护神剑副本!A338</f>
        <v>17</v>
      </c>
      <c r="B222" s="3" t="str">
        <f t="shared" si="27"/>
        <v>400级守护神剑17波小怪</v>
      </c>
      <c r="C222" s="3">
        <f>[5]守护神剑副本!B338</f>
        <v>400</v>
      </c>
      <c r="D222" s="3">
        <f>[5]守护神剑副本!C338</f>
        <v>420</v>
      </c>
      <c r="E222" s="3" t="s">
        <v>24</v>
      </c>
      <c r="F222" s="3" t="s">
        <v>26</v>
      </c>
      <c r="G222" s="3">
        <f>[5]守护神剑副本!$A$12*W222/M222/0.6</f>
        <v>22.732142857142858</v>
      </c>
      <c r="H222" s="3">
        <f t="shared" si="28"/>
        <v>120</v>
      </c>
      <c r="I222" s="3">
        <v>0</v>
      </c>
      <c r="J222" s="4">
        <f t="shared" si="29"/>
        <v>1</v>
      </c>
      <c r="K222" s="4">
        <v>1</v>
      </c>
      <c r="L222" s="4">
        <f t="shared" si="30"/>
        <v>2</v>
      </c>
      <c r="M222" s="3">
        <f>VLOOKUP(A222,[5]守护神剑副本!$A$22:$C$42,3,0)</f>
        <v>2</v>
      </c>
      <c r="N222" s="3">
        <v>2</v>
      </c>
      <c r="O222" s="3">
        <f>HLOOKUP(O$5,[1]非R能力!$B$8:$F$558,$C222+1,0)</f>
        <v>1185370.5078887397</v>
      </c>
      <c r="P222" s="3">
        <f>HLOOKUP(P$5,[1]非R能力!$B$8:$F$558,$C222+1,0)</f>
        <v>173146.15467484019</v>
      </c>
      <c r="Q222" s="3">
        <f>HLOOKUP(Q$5,[1]非R能力!$B$8:$F$558,$C222+1,0)</f>
        <v>95408.040817615329</v>
      </c>
      <c r="R222" s="3">
        <f>HLOOKUP(R$5,[1]非R能力!$B$8:$F$558,$C222+1,0)</f>
        <v>28892.17813040617</v>
      </c>
      <c r="S222" s="3">
        <f>HLOOKUP(S$5,[1]非R能力!$B$8:$F$558,$C222+1,0)</f>
        <v>38976.283014135093</v>
      </c>
      <c r="T222" s="3">
        <f>INDEX([1]非R能力!$H$9:$H$558,D222)</f>
        <v>37274.822099692647</v>
      </c>
      <c r="U222" s="3">
        <f>IF(INDEX([1]非R能力!$FK$9:$FK$558,C222)=0,0,10)</f>
        <v>10</v>
      </c>
      <c r="V222" s="3">
        <f>IF(INDEX([1]非R能力!$FH$9:$FH$558,C222)=0,0,5000)</f>
        <v>5000</v>
      </c>
      <c r="W222" s="3">
        <f>HLOOKUP(W$5,[2]人物技能基础!$O$3:$Q$553,$C222+1,0)</f>
        <v>3.637142857142857</v>
      </c>
      <c r="X222" s="3">
        <f>HLOOKUP(X$5,[2]人物技能基础!$O$3:$Q$553,$C222+1,0)</f>
        <v>2.0186428571428574</v>
      </c>
      <c r="Y222" s="3">
        <f>HLOOKUP(Y$5,[2]人物技能基础!$O$3:$Q$553,$C222+1,0)</f>
        <v>99.964285714285708</v>
      </c>
      <c r="Z222" s="3">
        <f t="shared" si="31"/>
        <v>7035962</v>
      </c>
      <c r="AA222" s="3">
        <f t="shared" si="32"/>
        <v>100597</v>
      </c>
      <c r="AB222" s="3">
        <f t="shared" si="33"/>
        <v>0</v>
      </c>
      <c r="AC222" s="3">
        <f t="shared" si="34"/>
        <v>38976</v>
      </c>
      <c r="AD222" s="3">
        <f t="shared" si="35"/>
        <v>28892</v>
      </c>
    </row>
    <row r="223" spans="1:30" x14ac:dyDescent="0.15">
      <c r="A223" s="3">
        <f>[5]守护神剑副本!A339</f>
        <v>18</v>
      </c>
      <c r="B223" s="3" t="str">
        <f t="shared" si="27"/>
        <v>400级守护神剑18波小怪</v>
      </c>
      <c r="C223" s="3">
        <f>[5]守护神剑副本!B339</f>
        <v>400</v>
      </c>
      <c r="D223" s="3">
        <f>[5]守护神剑副本!C339</f>
        <v>420</v>
      </c>
      <c r="E223" s="3" t="s">
        <v>24</v>
      </c>
      <c r="F223" s="3" t="s">
        <v>26</v>
      </c>
      <c r="G223" s="3">
        <f>[5]守护神剑副本!$A$12*W223/M223/0.6</f>
        <v>22.732142857142858</v>
      </c>
      <c r="H223" s="3">
        <f t="shared" si="28"/>
        <v>120</v>
      </c>
      <c r="I223" s="3">
        <v>0</v>
      </c>
      <c r="J223" s="4">
        <f t="shared" si="29"/>
        <v>1</v>
      </c>
      <c r="K223" s="4">
        <v>1</v>
      </c>
      <c r="L223" s="4">
        <f t="shared" si="30"/>
        <v>2</v>
      </c>
      <c r="M223" s="3">
        <f>VLOOKUP(A223,[5]守护神剑副本!$A$22:$C$42,3,0)</f>
        <v>2</v>
      </c>
      <c r="N223" s="3">
        <v>2</v>
      </c>
      <c r="O223" s="3">
        <f>HLOOKUP(O$5,[1]非R能力!$B$8:$F$558,$C223+1,0)</f>
        <v>1185370.5078887397</v>
      </c>
      <c r="P223" s="3">
        <f>HLOOKUP(P$5,[1]非R能力!$B$8:$F$558,$C223+1,0)</f>
        <v>173146.15467484019</v>
      </c>
      <c r="Q223" s="3">
        <f>HLOOKUP(Q$5,[1]非R能力!$B$8:$F$558,$C223+1,0)</f>
        <v>95408.040817615329</v>
      </c>
      <c r="R223" s="3">
        <f>HLOOKUP(R$5,[1]非R能力!$B$8:$F$558,$C223+1,0)</f>
        <v>28892.17813040617</v>
      </c>
      <c r="S223" s="3">
        <f>HLOOKUP(S$5,[1]非R能力!$B$8:$F$558,$C223+1,0)</f>
        <v>38976.283014135093</v>
      </c>
      <c r="T223" s="3">
        <f>INDEX([1]非R能力!$H$9:$H$558,D223)</f>
        <v>37274.822099692647</v>
      </c>
      <c r="U223" s="3">
        <f>IF(INDEX([1]非R能力!$FK$9:$FK$558,C223)=0,0,10)</f>
        <v>10</v>
      </c>
      <c r="V223" s="3">
        <f>IF(INDEX([1]非R能力!$FH$9:$FH$558,C223)=0,0,5000)</f>
        <v>5000</v>
      </c>
      <c r="W223" s="3">
        <f>HLOOKUP(W$5,[2]人物技能基础!$O$3:$Q$553,$C223+1,0)</f>
        <v>3.637142857142857</v>
      </c>
      <c r="X223" s="3">
        <f>HLOOKUP(X$5,[2]人物技能基础!$O$3:$Q$553,$C223+1,0)</f>
        <v>2.0186428571428574</v>
      </c>
      <c r="Y223" s="3">
        <f>HLOOKUP(Y$5,[2]人物技能基础!$O$3:$Q$553,$C223+1,0)</f>
        <v>99.964285714285708</v>
      </c>
      <c r="Z223" s="3">
        <f t="shared" si="31"/>
        <v>7035962</v>
      </c>
      <c r="AA223" s="3">
        <f t="shared" si="32"/>
        <v>100597</v>
      </c>
      <c r="AB223" s="3">
        <f t="shared" si="33"/>
        <v>0</v>
      </c>
      <c r="AC223" s="3">
        <f t="shared" si="34"/>
        <v>38976</v>
      </c>
      <c r="AD223" s="3">
        <f t="shared" si="35"/>
        <v>28892</v>
      </c>
    </row>
    <row r="224" spans="1:30" x14ac:dyDescent="0.15">
      <c r="A224" s="3">
        <f>[5]守护神剑副本!A340</f>
        <v>19</v>
      </c>
      <c r="B224" s="3" t="str">
        <f t="shared" si="27"/>
        <v>400级守护神剑19波小怪</v>
      </c>
      <c r="C224" s="3">
        <f>[5]守护神剑副本!B340</f>
        <v>400</v>
      </c>
      <c r="D224" s="3">
        <f>[5]守护神剑副本!C340</f>
        <v>420</v>
      </c>
      <c r="E224" s="3" t="s">
        <v>24</v>
      </c>
      <c r="F224" s="3" t="s">
        <v>26</v>
      </c>
      <c r="G224" s="3">
        <f>[5]守护神剑副本!$A$12*W224/M224/0.6</f>
        <v>22.732142857142858</v>
      </c>
      <c r="H224" s="3">
        <f t="shared" si="28"/>
        <v>120</v>
      </c>
      <c r="I224" s="3">
        <v>0</v>
      </c>
      <c r="J224" s="4">
        <f t="shared" si="29"/>
        <v>1</v>
      </c>
      <c r="K224" s="4">
        <v>1</v>
      </c>
      <c r="L224" s="4">
        <f t="shared" si="30"/>
        <v>2</v>
      </c>
      <c r="M224" s="3">
        <f>VLOOKUP(A224,[5]守护神剑副本!$A$22:$C$42,3,0)</f>
        <v>2</v>
      </c>
      <c r="N224" s="3">
        <v>2</v>
      </c>
      <c r="O224" s="3">
        <f>HLOOKUP(O$5,[1]非R能力!$B$8:$F$558,$C224+1,0)</f>
        <v>1185370.5078887397</v>
      </c>
      <c r="P224" s="3">
        <f>HLOOKUP(P$5,[1]非R能力!$B$8:$F$558,$C224+1,0)</f>
        <v>173146.15467484019</v>
      </c>
      <c r="Q224" s="3">
        <f>HLOOKUP(Q$5,[1]非R能力!$B$8:$F$558,$C224+1,0)</f>
        <v>95408.040817615329</v>
      </c>
      <c r="R224" s="3">
        <f>HLOOKUP(R$5,[1]非R能力!$B$8:$F$558,$C224+1,0)</f>
        <v>28892.17813040617</v>
      </c>
      <c r="S224" s="3">
        <f>HLOOKUP(S$5,[1]非R能力!$B$8:$F$558,$C224+1,0)</f>
        <v>38976.283014135093</v>
      </c>
      <c r="T224" s="3">
        <f>INDEX([1]非R能力!$H$9:$H$558,D224)</f>
        <v>37274.822099692647</v>
      </c>
      <c r="U224" s="3">
        <f>IF(INDEX([1]非R能力!$FK$9:$FK$558,C224)=0,0,10)</f>
        <v>10</v>
      </c>
      <c r="V224" s="3">
        <f>IF(INDEX([1]非R能力!$FH$9:$FH$558,C224)=0,0,5000)</f>
        <v>5000</v>
      </c>
      <c r="W224" s="3">
        <f>HLOOKUP(W$5,[2]人物技能基础!$O$3:$Q$553,$C224+1,0)</f>
        <v>3.637142857142857</v>
      </c>
      <c r="X224" s="3">
        <f>HLOOKUP(X$5,[2]人物技能基础!$O$3:$Q$553,$C224+1,0)</f>
        <v>2.0186428571428574</v>
      </c>
      <c r="Y224" s="3">
        <f>HLOOKUP(Y$5,[2]人物技能基础!$O$3:$Q$553,$C224+1,0)</f>
        <v>99.964285714285708</v>
      </c>
      <c r="Z224" s="3">
        <f t="shared" si="31"/>
        <v>7035962</v>
      </c>
      <c r="AA224" s="3">
        <f t="shared" si="32"/>
        <v>100597</v>
      </c>
      <c r="AB224" s="3">
        <f t="shared" si="33"/>
        <v>0</v>
      </c>
      <c r="AC224" s="3">
        <f t="shared" si="34"/>
        <v>38976</v>
      </c>
      <c r="AD224" s="3">
        <f t="shared" si="35"/>
        <v>28892</v>
      </c>
    </row>
    <row r="225" spans="1:30" x14ac:dyDescent="0.15">
      <c r="A225" s="3">
        <f>[5]守护神剑副本!A341</f>
        <v>20</v>
      </c>
      <c r="B225" s="3" t="str">
        <f t="shared" si="27"/>
        <v>400级守护神剑20波boss</v>
      </c>
      <c r="C225" s="3">
        <f>[5]守护神剑副本!B341</f>
        <v>400</v>
      </c>
      <c r="D225" s="3">
        <f>[5]守护神剑副本!C341</f>
        <v>425</v>
      </c>
      <c r="E225" s="3" t="s">
        <v>93</v>
      </c>
      <c r="F225" s="3" t="s">
        <v>26</v>
      </c>
      <c r="G225" s="3">
        <f>[5]守护神剑副本!$A$12*W225/M225/0.6</f>
        <v>45.464285714285715</v>
      </c>
      <c r="H225" s="3">
        <f t="shared" si="28"/>
        <v>45.464285714285715</v>
      </c>
      <c r="I225" s="3">
        <v>0</v>
      </c>
      <c r="J225" s="4">
        <f t="shared" si="29"/>
        <v>0.7</v>
      </c>
      <c r="K225" s="4">
        <v>1</v>
      </c>
      <c r="L225" s="4">
        <f t="shared" si="30"/>
        <v>5</v>
      </c>
      <c r="M225" s="3">
        <f>VLOOKUP(A225,[5]守护神剑副本!$A$22:$C$42,3,0)</f>
        <v>1</v>
      </c>
      <c r="N225" s="3">
        <v>2</v>
      </c>
      <c r="O225" s="3">
        <f>HLOOKUP(O$5,[1]非R能力!$B$8:$F$558,$C225+1,0)</f>
        <v>1185370.5078887397</v>
      </c>
      <c r="P225" s="3">
        <f>HLOOKUP(P$5,[1]非R能力!$B$8:$F$558,$C225+1,0)</f>
        <v>173146.15467484019</v>
      </c>
      <c r="Q225" s="3">
        <f>HLOOKUP(Q$5,[1]非R能力!$B$8:$F$558,$C225+1,0)</f>
        <v>95408.040817615329</v>
      </c>
      <c r="R225" s="3">
        <f>HLOOKUP(R$5,[1]非R能力!$B$8:$F$558,$C225+1,0)</f>
        <v>28892.17813040617</v>
      </c>
      <c r="S225" s="3">
        <f>HLOOKUP(S$5,[1]非R能力!$B$8:$F$558,$C225+1,0)</f>
        <v>38976.283014135093</v>
      </c>
      <c r="T225" s="3">
        <f>INDEX([1]非R能力!$H$9:$H$558,D225)</f>
        <v>38348.989707506313</v>
      </c>
      <c r="U225" s="3">
        <f>IF(INDEX([1]非R能力!$FK$9:$FK$558,C225)=0,0,10)</f>
        <v>10</v>
      </c>
      <c r="V225" s="3">
        <f>IF(INDEX([1]非R能力!$FH$9:$FH$558,C225)=0,0,5000)</f>
        <v>5000</v>
      </c>
      <c r="W225" s="3">
        <f>HLOOKUP(W$5,[2]人物技能基础!$O$3:$Q$553,$C225+1,0)</f>
        <v>3.637142857142857</v>
      </c>
      <c r="X225" s="3">
        <f>HLOOKUP(X$5,[2]人物技能基础!$O$3:$Q$553,$C225+1,0)</f>
        <v>2.0186428571428574</v>
      </c>
      <c r="Y225" s="3">
        <f>HLOOKUP(Y$5,[2]人物技能基础!$O$3:$Q$553,$C225+1,0)</f>
        <v>99.964285714285708</v>
      </c>
      <c r="Z225" s="3">
        <f t="shared" si="31"/>
        <v>9877695</v>
      </c>
      <c r="AA225" s="3">
        <f t="shared" si="32"/>
        <v>100822</v>
      </c>
      <c r="AB225" s="3">
        <f t="shared" si="33"/>
        <v>0</v>
      </c>
      <c r="AC225" s="3">
        <f t="shared" si="34"/>
        <v>38976</v>
      </c>
      <c r="AD225" s="3">
        <f t="shared" si="35"/>
        <v>41274</v>
      </c>
    </row>
    <row r="226" spans="1:30" x14ac:dyDescent="0.15">
      <c r="A226" s="3">
        <f>[5]守护神剑副本!A342</f>
        <v>1</v>
      </c>
      <c r="B226" s="3" t="str">
        <f t="shared" si="27"/>
        <v>425级守护神剑1波小怪</v>
      </c>
      <c r="C226" s="3">
        <f>[5]守护神剑副本!B342</f>
        <v>425</v>
      </c>
      <c r="D226" s="3">
        <f>[5]守护神剑副本!C342</f>
        <v>420</v>
      </c>
      <c r="E226" s="3" t="s">
        <v>24</v>
      </c>
      <c r="F226" s="3" t="s">
        <v>26</v>
      </c>
      <c r="G226" s="3">
        <f>[5]守护神剑副本!$A$12*W226/M226/0.6</f>
        <v>2.2732142857142859</v>
      </c>
      <c r="H226" s="3">
        <f t="shared" si="28"/>
        <v>120</v>
      </c>
      <c r="I226" s="3">
        <v>0</v>
      </c>
      <c r="J226" s="4">
        <f t="shared" si="29"/>
        <v>1</v>
      </c>
      <c r="K226" s="4">
        <v>1</v>
      </c>
      <c r="L226" s="4">
        <f t="shared" si="30"/>
        <v>2</v>
      </c>
      <c r="M226" s="3">
        <f>VLOOKUP(A226,[5]守护神剑副本!$A$22:$C$42,3,0)</f>
        <v>20</v>
      </c>
      <c r="N226" s="3">
        <v>2</v>
      </c>
      <c r="O226" s="3">
        <f>HLOOKUP(O$5,[1]非R能力!$B$8:$F$558,$C226+1,0)</f>
        <v>1365402.9906247586</v>
      </c>
      <c r="P226" s="3">
        <f>HLOOKUP(P$5,[1]非R能力!$B$8:$F$558,$C226+1,0)</f>
        <v>198123.16729166647</v>
      </c>
      <c r="Q226" s="3">
        <f>HLOOKUP(Q$5,[1]非R能力!$B$8:$F$558,$C226+1,0)</f>
        <v>107166.06672806125</v>
      </c>
      <c r="R226" s="3">
        <f>HLOOKUP(R$5,[1]非R能力!$B$8:$F$558,$C226+1,0)</f>
        <v>32793.564822678709</v>
      </c>
      <c r="S226" s="3">
        <f>HLOOKUP(S$5,[1]非R能力!$B$8:$F$558,$C226+1,0)</f>
        <v>43450.681052091502</v>
      </c>
      <c r="T226" s="3">
        <f>INDEX([1]非R能力!$H$9:$H$558,D226)</f>
        <v>37274.822099692647</v>
      </c>
      <c r="U226" s="3">
        <f>IF(INDEX([1]非R能力!$FK$9:$FK$558,C226)=0,0,10)</f>
        <v>10</v>
      </c>
      <c r="V226" s="3">
        <f>IF(INDEX([1]非R能力!$FH$9:$FH$558,C226)=0,0,5000)</f>
        <v>5000</v>
      </c>
      <c r="W226" s="3">
        <f>HLOOKUP(W$5,[2]人物技能基础!$O$3:$Q$553,$C226+1,0)</f>
        <v>3.637142857142857</v>
      </c>
      <c r="X226" s="3">
        <f>HLOOKUP(X$5,[2]人物技能基础!$O$3:$Q$553,$C226+1,0)</f>
        <v>2.0186428571428574</v>
      </c>
      <c r="Y226" s="3">
        <f>HLOOKUP(Y$5,[2]人物技能基础!$O$3:$Q$553,$C226+1,0)</f>
        <v>99.964285714285708</v>
      </c>
      <c r="Z226" s="3">
        <f t="shared" si="31"/>
        <v>795288</v>
      </c>
      <c r="AA226" s="3">
        <f t="shared" si="32"/>
        <v>112880</v>
      </c>
      <c r="AB226" s="3">
        <f t="shared" si="33"/>
        <v>0</v>
      </c>
      <c r="AC226" s="3">
        <f t="shared" si="34"/>
        <v>43450</v>
      </c>
      <c r="AD226" s="3">
        <f t="shared" si="35"/>
        <v>32793</v>
      </c>
    </row>
    <row r="227" spans="1:30" x14ac:dyDescent="0.15">
      <c r="A227" s="3">
        <f>[5]守护神剑副本!A343</f>
        <v>2</v>
      </c>
      <c r="B227" s="3" t="str">
        <f t="shared" si="27"/>
        <v>425级守护神剑2波小怪</v>
      </c>
      <c r="C227" s="3">
        <f>[5]守护神剑副本!B343</f>
        <v>425</v>
      </c>
      <c r="D227" s="3">
        <f>[5]守护神剑副本!C343</f>
        <v>420</v>
      </c>
      <c r="E227" s="3" t="s">
        <v>24</v>
      </c>
      <c r="F227" s="3" t="s">
        <v>26</v>
      </c>
      <c r="G227" s="3">
        <f>[5]守护神剑副本!$A$12*W227/M227/0.6</f>
        <v>2.2732142857142859</v>
      </c>
      <c r="H227" s="3">
        <f t="shared" si="28"/>
        <v>120</v>
      </c>
      <c r="I227" s="3">
        <v>0</v>
      </c>
      <c r="J227" s="4">
        <f t="shared" si="29"/>
        <v>1</v>
      </c>
      <c r="K227" s="4">
        <v>1</v>
      </c>
      <c r="L227" s="4">
        <f t="shared" si="30"/>
        <v>2</v>
      </c>
      <c r="M227" s="3">
        <f>VLOOKUP(A227,[5]守护神剑副本!$A$22:$C$42,3,0)</f>
        <v>20</v>
      </c>
      <c r="N227" s="3">
        <v>2</v>
      </c>
      <c r="O227" s="3">
        <f>HLOOKUP(O$5,[1]非R能力!$B$8:$F$558,$C227+1,0)</f>
        <v>1365402.9906247586</v>
      </c>
      <c r="P227" s="3">
        <f>HLOOKUP(P$5,[1]非R能力!$B$8:$F$558,$C227+1,0)</f>
        <v>198123.16729166647</v>
      </c>
      <c r="Q227" s="3">
        <f>HLOOKUP(Q$5,[1]非R能力!$B$8:$F$558,$C227+1,0)</f>
        <v>107166.06672806125</v>
      </c>
      <c r="R227" s="3">
        <f>HLOOKUP(R$5,[1]非R能力!$B$8:$F$558,$C227+1,0)</f>
        <v>32793.564822678709</v>
      </c>
      <c r="S227" s="3">
        <f>HLOOKUP(S$5,[1]非R能力!$B$8:$F$558,$C227+1,0)</f>
        <v>43450.681052091502</v>
      </c>
      <c r="T227" s="3">
        <f>INDEX([1]非R能力!$H$9:$H$558,D227)</f>
        <v>37274.822099692647</v>
      </c>
      <c r="U227" s="3">
        <f>IF(INDEX([1]非R能力!$FK$9:$FK$558,C227)=0,0,10)</f>
        <v>10</v>
      </c>
      <c r="V227" s="3">
        <f>IF(INDEX([1]非R能力!$FH$9:$FH$558,C227)=0,0,5000)</f>
        <v>5000</v>
      </c>
      <c r="W227" s="3">
        <f>HLOOKUP(W$5,[2]人物技能基础!$O$3:$Q$553,$C227+1,0)</f>
        <v>3.637142857142857</v>
      </c>
      <c r="X227" s="3">
        <f>HLOOKUP(X$5,[2]人物技能基础!$O$3:$Q$553,$C227+1,0)</f>
        <v>2.0186428571428574</v>
      </c>
      <c r="Y227" s="3">
        <f>HLOOKUP(Y$5,[2]人物技能基础!$O$3:$Q$553,$C227+1,0)</f>
        <v>99.964285714285708</v>
      </c>
      <c r="Z227" s="3">
        <f t="shared" si="31"/>
        <v>795288</v>
      </c>
      <c r="AA227" s="3">
        <f t="shared" si="32"/>
        <v>112880</v>
      </c>
      <c r="AB227" s="3">
        <f t="shared" si="33"/>
        <v>0</v>
      </c>
      <c r="AC227" s="3">
        <f t="shared" si="34"/>
        <v>43450</v>
      </c>
      <c r="AD227" s="3">
        <f t="shared" si="35"/>
        <v>32793</v>
      </c>
    </row>
    <row r="228" spans="1:30" x14ac:dyDescent="0.15">
      <c r="A228" s="3">
        <f>[5]守护神剑副本!A344</f>
        <v>3</v>
      </c>
      <c r="B228" s="3" t="str">
        <f t="shared" si="27"/>
        <v>425级守护神剑3波小怪</v>
      </c>
      <c r="C228" s="3">
        <f>[5]守护神剑副本!B344</f>
        <v>425</v>
      </c>
      <c r="D228" s="3">
        <f>[5]守护神剑副本!C344</f>
        <v>420</v>
      </c>
      <c r="E228" s="3" t="s">
        <v>24</v>
      </c>
      <c r="F228" s="3" t="s">
        <v>26</v>
      </c>
      <c r="G228" s="3">
        <f>[5]守护神剑副本!$A$12*W228/M228/0.6</f>
        <v>2.5257936507936507</v>
      </c>
      <c r="H228" s="3">
        <f t="shared" si="28"/>
        <v>120</v>
      </c>
      <c r="I228" s="3">
        <v>0</v>
      </c>
      <c r="J228" s="4">
        <f t="shared" si="29"/>
        <v>1</v>
      </c>
      <c r="K228" s="4">
        <v>1</v>
      </c>
      <c r="L228" s="4">
        <f t="shared" si="30"/>
        <v>2</v>
      </c>
      <c r="M228" s="3">
        <f>VLOOKUP(A228,[5]守护神剑副本!$A$22:$C$42,3,0)</f>
        <v>18</v>
      </c>
      <c r="N228" s="3">
        <v>2</v>
      </c>
      <c r="O228" s="3">
        <f>HLOOKUP(O$5,[1]非R能力!$B$8:$F$558,$C228+1,0)</f>
        <v>1365402.9906247586</v>
      </c>
      <c r="P228" s="3">
        <f>HLOOKUP(P$5,[1]非R能力!$B$8:$F$558,$C228+1,0)</f>
        <v>198123.16729166647</v>
      </c>
      <c r="Q228" s="3">
        <f>HLOOKUP(Q$5,[1]非R能力!$B$8:$F$558,$C228+1,0)</f>
        <v>107166.06672806125</v>
      </c>
      <c r="R228" s="3">
        <f>HLOOKUP(R$5,[1]非R能力!$B$8:$F$558,$C228+1,0)</f>
        <v>32793.564822678709</v>
      </c>
      <c r="S228" s="3">
        <f>HLOOKUP(S$5,[1]非R能力!$B$8:$F$558,$C228+1,0)</f>
        <v>43450.681052091502</v>
      </c>
      <c r="T228" s="3">
        <f>INDEX([1]非R能力!$H$9:$H$558,D228)</f>
        <v>37274.822099692647</v>
      </c>
      <c r="U228" s="3">
        <f>IF(INDEX([1]非R能力!$FK$9:$FK$558,C228)=0,0,10)</f>
        <v>10</v>
      </c>
      <c r="V228" s="3">
        <f>IF(INDEX([1]非R能力!$FH$9:$FH$558,C228)=0,0,5000)</f>
        <v>5000</v>
      </c>
      <c r="W228" s="3">
        <f>HLOOKUP(W$5,[2]人物技能基础!$O$3:$Q$553,$C228+1,0)</f>
        <v>3.637142857142857</v>
      </c>
      <c r="X228" s="3">
        <f>HLOOKUP(X$5,[2]人物技能基础!$O$3:$Q$553,$C228+1,0)</f>
        <v>2.0186428571428574</v>
      </c>
      <c r="Y228" s="3">
        <f>HLOOKUP(Y$5,[2]人物技能基础!$O$3:$Q$553,$C228+1,0)</f>
        <v>99.964285714285708</v>
      </c>
      <c r="Z228" s="3">
        <f t="shared" si="31"/>
        <v>883653</v>
      </c>
      <c r="AA228" s="3">
        <f t="shared" si="32"/>
        <v>112883</v>
      </c>
      <c r="AB228" s="3">
        <f t="shared" si="33"/>
        <v>0</v>
      </c>
      <c r="AC228" s="3">
        <f t="shared" si="34"/>
        <v>43450</v>
      </c>
      <c r="AD228" s="3">
        <f t="shared" si="35"/>
        <v>32793</v>
      </c>
    </row>
    <row r="229" spans="1:30" x14ac:dyDescent="0.15">
      <c r="A229" s="3">
        <f>[5]守护神剑副本!A345</f>
        <v>4</v>
      </c>
      <c r="B229" s="3" t="str">
        <f t="shared" si="27"/>
        <v>425级守护神剑4波小怪</v>
      </c>
      <c r="C229" s="3">
        <f>[5]守护神剑副本!B345</f>
        <v>425</v>
      </c>
      <c r="D229" s="3">
        <f>[5]守护神剑副本!C345</f>
        <v>420</v>
      </c>
      <c r="E229" s="3" t="s">
        <v>24</v>
      </c>
      <c r="F229" s="3" t="s">
        <v>26</v>
      </c>
      <c r="G229" s="3">
        <f>[5]守护神剑副本!$A$12*W229/M229/0.6</f>
        <v>2.5257936507936507</v>
      </c>
      <c r="H229" s="3">
        <f t="shared" si="28"/>
        <v>120</v>
      </c>
      <c r="I229" s="3">
        <v>0</v>
      </c>
      <c r="J229" s="4">
        <f t="shared" si="29"/>
        <v>1</v>
      </c>
      <c r="K229" s="4">
        <v>1</v>
      </c>
      <c r="L229" s="4">
        <f t="shared" si="30"/>
        <v>2</v>
      </c>
      <c r="M229" s="3">
        <f>VLOOKUP(A229,[5]守护神剑副本!$A$22:$C$42,3,0)</f>
        <v>18</v>
      </c>
      <c r="N229" s="3">
        <v>2</v>
      </c>
      <c r="O229" s="3">
        <f>HLOOKUP(O$5,[1]非R能力!$B$8:$F$558,$C229+1,0)</f>
        <v>1365402.9906247586</v>
      </c>
      <c r="P229" s="3">
        <f>HLOOKUP(P$5,[1]非R能力!$B$8:$F$558,$C229+1,0)</f>
        <v>198123.16729166647</v>
      </c>
      <c r="Q229" s="3">
        <f>HLOOKUP(Q$5,[1]非R能力!$B$8:$F$558,$C229+1,0)</f>
        <v>107166.06672806125</v>
      </c>
      <c r="R229" s="3">
        <f>HLOOKUP(R$5,[1]非R能力!$B$8:$F$558,$C229+1,0)</f>
        <v>32793.564822678709</v>
      </c>
      <c r="S229" s="3">
        <f>HLOOKUP(S$5,[1]非R能力!$B$8:$F$558,$C229+1,0)</f>
        <v>43450.681052091502</v>
      </c>
      <c r="T229" s="3">
        <f>INDEX([1]非R能力!$H$9:$H$558,D229)</f>
        <v>37274.822099692647</v>
      </c>
      <c r="U229" s="3">
        <f>IF(INDEX([1]非R能力!$FK$9:$FK$558,C229)=0,0,10)</f>
        <v>10</v>
      </c>
      <c r="V229" s="3">
        <f>IF(INDEX([1]非R能力!$FH$9:$FH$558,C229)=0,0,5000)</f>
        <v>5000</v>
      </c>
      <c r="W229" s="3">
        <f>HLOOKUP(W$5,[2]人物技能基础!$O$3:$Q$553,$C229+1,0)</f>
        <v>3.637142857142857</v>
      </c>
      <c r="X229" s="3">
        <f>HLOOKUP(X$5,[2]人物技能基础!$O$3:$Q$553,$C229+1,0)</f>
        <v>2.0186428571428574</v>
      </c>
      <c r="Y229" s="3">
        <f>HLOOKUP(Y$5,[2]人物技能基础!$O$3:$Q$553,$C229+1,0)</f>
        <v>99.964285714285708</v>
      </c>
      <c r="Z229" s="3">
        <f t="shared" si="31"/>
        <v>883653</v>
      </c>
      <c r="AA229" s="3">
        <f t="shared" si="32"/>
        <v>112883</v>
      </c>
      <c r="AB229" s="3">
        <f t="shared" si="33"/>
        <v>0</v>
      </c>
      <c r="AC229" s="3">
        <f t="shared" si="34"/>
        <v>43450</v>
      </c>
      <c r="AD229" s="3">
        <f t="shared" si="35"/>
        <v>32793</v>
      </c>
    </row>
    <row r="230" spans="1:30" x14ac:dyDescent="0.15">
      <c r="A230" s="3">
        <f>[5]守护神剑副本!A346</f>
        <v>5</v>
      </c>
      <c r="B230" s="3" t="str">
        <f t="shared" si="27"/>
        <v>425级守护神剑5波boss</v>
      </c>
      <c r="C230" s="3">
        <f>[5]守护神剑副本!B346</f>
        <v>425</v>
      </c>
      <c r="D230" s="3">
        <f>[5]守护神剑副本!C346</f>
        <v>420</v>
      </c>
      <c r="E230" s="3" t="s">
        <v>93</v>
      </c>
      <c r="F230" s="3" t="s">
        <v>26</v>
      </c>
      <c r="G230" s="3">
        <f>[5]守护神剑副本!$A$12*W230/M230/0.6</f>
        <v>45.464285714285715</v>
      </c>
      <c r="H230" s="3">
        <f t="shared" si="28"/>
        <v>45.464285714285715</v>
      </c>
      <c r="I230" s="3">
        <v>0</v>
      </c>
      <c r="J230" s="4">
        <f t="shared" si="29"/>
        <v>0.7</v>
      </c>
      <c r="K230" s="4">
        <v>1</v>
      </c>
      <c r="L230" s="4">
        <f t="shared" si="30"/>
        <v>5</v>
      </c>
      <c r="M230" s="3">
        <f>VLOOKUP(A230,[5]守护神剑副本!$A$22:$C$42,3,0)</f>
        <v>1</v>
      </c>
      <c r="N230" s="3">
        <v>2</v>
      </c>
      <c r="O230" s="3">
        <f>HLOOKUP(O$5,[1]非R能力!$B$8:$F$558,$C230+1,0)</f>
        <v>1365402.9906247586</v>
      </c>
      <c r="P230" s="3">
        <f>HLOOKUP(P$5,[1]非R能力!$B$8:$F$558,$C230+1,0)</f>
        <v>198123.16729166647</v>
      </c>
      <c r="Q230" s="3">
        <f>HLOOKUP(Q$5,[1]非R能力!$B$8:$F$558,$C230+1,0)</f>
        <v>107166.06672806125</v>
      </c>
      <c r="R230" s="3">
        <f>HLOOKUP(R$5,[1]非R能力!$B$8:$F$558,$C230+1,0)</f>
        <v>32793.564822678709</v>
      </c>
      <c r="S230" s="3">
        <f>HLOOKUP(S$5,[1]非R能力!$B$8:$F$558,$C230+1,0)</f>
        <v>43450.681052091502</v>
      </c>
      <c r="T230" s="3">
        <f>INDEX([1]非R能力!$H$9:$H$558,D230)</f>
        <v>37274.822099692647</v>
      </c>
      <c r="U230" s="3">
        <f>IF(INDEX([1]非R能力!$FK$9:$FK$558,C230)=0,0,10)</f>
        <v>10</v>
      </c>
      <c r="V230" s="3">
        <f>IF(INDEX([1]非R能力!$FH$9:$FH$558,C230)=0,0,5000)</f>
        <v>5000</v>
      </c>
      <c r="W230" s="3">
        <f>HLOOKUP(W$5,[2]人物技能基础!$O$3:$Q$553,$C230+1,0)</f>
        <v>3.637142857142857</v>
      </c>
      <c r="X230" s="3">
        <f>HLOOKUP(X$5,[2]人物技能基础!$O$3:$Q$553,$C230+1,0)</f>
        <v>2.0186428571428574</v>
      </c>
      <c r="Y230" s="3">
        <f>HLOOKUP(Y$5,[2]人物技能基础!$O$3:$Q$553,$C230+1,0)</f>
        <v>99.964285714285708</v>
      </c>
      <c r="Z230" s="3">
        <f t="shared" si="31"/>
        <v>11134032</v>
      </c>
      <c r="AA230" s="3">
        <f t="shared" si="32"/>
        <v>113372</v>
      </c>
      <c r="AB230" s="3">
        <f t="shared" si="33"/>
        <v>0</v>
      </c>
      <c r="AC230" s="3">
        <f t="shared" si="34"/>
        <v>43450</v>
      </c>
      <c r="AD230" s="3">
        <f t="shared" si="35"/>
        <v>46847</v>
      </c>
    </row>
    <row r="231" spans="1:30" x14ac:dyDescent="0.15">
      <c r="A231" s="3">
        <f>[5]守护神剑副本!A347</f>
        <v>6</v>
      </c>
      <c r="B231" s="3" t="str">
        <f t="shared" si="27"/>
        <v>425级守护神剑6波小怪</v>
      </c>
      <c r="C231" s="3">
        <f>[5]守护神剑副本!B347</f>
        <v>425</v>
      </c>
      <c r="D231" s="3">
        <f>[5]守护神剑副本!C347</f>
        <v>420</v>
      </c>
      <c r="E231" s="3" t="s">
        <v>24</v>
      </c>
      <c r="F231" s="3" t="s">
        <v>26</v>
      </c>
      <c r="G231" s="3">
        <f>[5]守护神剑副本!$A$12*W231/M231/0.6</f>
        <v>2.8415178571428572</v>
      </c>
      <c r="H231" s="3">
        <f t="shared" si="28"/>
        <v>120</v>
      </c>
      <c r="I231" s="3">
        <v>0</v>
      </c>
      <c r="J231" s="4">
        <f t="shared" si="29"/>
        <v>1</v>
      </c>
      <c r="K231" s="4">
        <v>1</v>
      </c>
      <c r="L231" s="4">
        <f t="shared" si="30"/>
        <v>2</v>
      </c>
      <c r="M231" s="3">
        <f>VLOOKUP(A231,[5]守护神剑副本!$A$22:$C$42,3,0)</f>
        <v>16</v>
      </c>
      <c r="N231" s="3">
        <v>2</v>
      </c>
      <c r="O231" s="3">
        <f>HLOOKUP(O$5,[1]非R能力!$B$8:$F$558,$C231+1,0)</f>
        <v>1365402.9906247586</v>
      </c>
      <c r="P231" s="3">
        <f>HLOOKUP(P$5,[1]非R能力!$B$8:$F$558,$C231+1,0)</f>
        <v>198123.16729166647</v>
      </c>
      <c r="Q231" s="3">
        <f>HLOOKUP(Q$5,[1]非R能力!$B$8:$F$558,$C231+1,0)</f>
        <v>107166.06672806125</v>
      </c>
      <c r="R231" s="3">
        <f>HLOOKUP(R$5,[1]非R能力!$B$8:$F$558,$C231+1,0)</f>
        <v>32793.564822678709</v>
      </c>
      <c r="S231" s="3">
        <f>HLOOKUP(S$5,[1]非R能力!$B$8:$F$558,$C231+1,0)</f>
        <v>43450.681052091502</v>
      </c>
      <c r="T231" s="3">
        <f>INDEX([1]非R能力!$H$9:$H$558,D231)</f>
        <v>37274.822099692647</v>
      </c>
      <c r="U231" s="3">
        <f>IF(INDEX([1]非R能力!$FK$9:$FK$558,C231)=0,0,10)</f>
        <v>10</v>
      </c>
      <c r="V231" s="3">
        <f>IF(INDEX([1]非R能力!$FH$9:$FH$558,C231)=0,0,5000)</f>
        <v>5000</v>
      </c>
      <c r="W231" s="3">
        <f>HLOOKUP(W$5,[2]人物技能基础!$O$3:$Q$553,$C231+1,0)</f>
        <v>3.637142857142857</v>
      </c>
      <c r="X231" s="3">
        <f>HLOOKUP(X$5,[2]人物技能基础!$O$3:$Q$553,$C231+1,0)</f>
        <v>2.0186428571428574</v>
      </c>
      <c r="Y231" s="3">
        <f>HLOOKUP(Y$5,[2]人物技能基础!$O$3:$Q$553,$C231+1,0)</f>
        <v>99.964285714285708</v>
      </c>
      <c r="Z231" s="3">
        <f t="shared" si="31"/>
        <v>994110</v>
      </c>
      <c r="AA231" s="3">
        <f t="shared" si="32"/>
        <v>112886</v>
      </c>
      <c r="AB231" s="3">
        <f t="shared" si="33"/>
        <v>0</v>
      </c>
      <c r="AC231" s="3">
        <f t="shared" si="34"/>
        <v>43450</v>
      </c>
      <c r="AD231" s="3">
        <f t="shared" si="35"/>
        <v>32793</v>
      </c>
    </row>
    <row r="232" spans="1:30" x14ac:dyDescent="0.15">
      <c r="A232" s="3">
        <f>[5]守护神剑副本!A348</f>
        <v>7</v>
      </c>
      <c r="B232" s="3" t="str">
        <f t="shared" si="27"/>
        <v>425级守护神剑7波小怪</v>
      </c>
      <c r="C232" s="3">
        <f>[5]守护神剑副本!B348</f>
        <v>425</v>
      </c>
      <c r="D232" s="3">
        <f>[5]守护神剑副本!C348</f>
        <v>420</v>
      </c>
      <c r="E232" s="3" t="s">
        <v>24</v>
      </c>
      <c r="F232" s="3" t="s">
        <v>26</v>
      </c>
      <c r="G232" s="3">
        <f>[5]守护神剑副本!$A$12*W232/M232/0.6</f>
        <v>3.2474489795918369</v>
      </c>
      <c r="H232" s="3">
        <f t="shared" si="28"/>
        <v>120</v>
      </c>
      <c r="I232" s="3">
        <v>0</v>
      </c>
      <c r="J232" s="4">
        <f t="shared" si="29"/>
        <v>1</v>
      </c>
      <c r="K232" s="4">
        <v>1</v>
      </c>
      <c r="L232" s="4">
        <f t="shared" si="30"/>
        <v>2</v>
      </c>
      <c r="M232" s="3">
        <f>VLOOKUP(A232,[5]守护神剑副本!$A$22:$C$42,3,0)</f>
        <v>14</v>
      </c>
      <c r="N232" s="3">
        <v>2</v>
      </c>
      <c r="O232" s="3">
        <f>HLOOKUP(O$5,[1]非R能力!$B$8:$F$558,$C232+1,0)</f>
        <v>1365402.9906247586</v>
      </c>
      <c r="P232" s="3">
        <f>HLOOKUP(P$5,[1]非R能力!$B$8:$F$558,$C232+1,0)</f>
        <v>198123.16729166647</v>
      </c>
      <c r="Q232" s="3">
        <f>HLOOKUP(Q$5,[1]非R能力!$B$8:$F$558,$C232+1,0)</f>
        <v>107166.06672806125</v>
      </c>
      <c r="R232" s="3">
        <f>HLOOKUP(R$5,[1]非R能力!$B$8:$F$558,$C232+1,0)</f>
        <v>32793.564822678709</v>
      </c>
      <c r="S232" s="3">
        <f>HLOOKUP(S$5,[1]非R能力!$B$8:$F$558,$C232+1,0)</f>
        <v>43450.681052091502</v>
      </c>
      <c r="T232" s="3">
        <f>INDEX([1]非R能力!$H$9:$H$558,D232)</f>
        <v>37274.822099692647</v>
      </c>
      <c r="U232" s="3">
        <f>IF(INDEX([1]非R能力!$FK$9:$FK$558,C232)=0,0,10)</f>
        <v>10</v>
      </c>
      <c r="V232" s="3">
        <f>IF(INDEX([1]非R能力!$FH$9:$FH$558,C232)=0,0,5000)</f>
        <v>5000</v>
      </c>
      <c r="W232" s="3">
        <f>HLOOKUP(W$5,[2]人物技能基础!$O$3:$Q$553,$C232+1,0)</f>
        <v>3.637142857142857</v>
      </c>
      <c r="X232" s="3">
        <f>HLOOKUP(X$5,[2]人物技能基础!$O$3:$Q$553,$C232+1,0)</f>
        <v>2.0186428571428574</v>
      </c>
      <c r="Y232" s="3">
        <f>HLOOKUP(Y$5,[2]人物技能基础!$O$3:$Q$553,$C232+1,0)</f>
        <v>99.964285714285708</v>
      </c>
      <c r="Z232" s="3">
        <f t="shared" si="31"/>
        <v>1136125</v>
      </c>
      <c r="AA232" s="3">
        <f t="shared" si="32"/>
        <v>112890</v>
      </c>
      <c r="AB232" s="3">
        <f t="shared" si="33"/>
        <v>0</v>
      </c>
      <c r="AC232" s="3">
        <f t="shared" si="34"/>
        <v>43450</v>
      </c>
      <c r="AD232" s="3">
        <f t="shared" si="35"/>
        <v>32793</v>
      </c>
    </row>
    <row r="233" spans="1:30" x14ac:dyDescent="0.15">
      <c r="A233" s="3">
        <f>[5]守护神剑副本!A349</f>
        <v>8</v>
      </c>
      <c r="B233" s="3" t="str">
        <f t="shared" si="27"/>
        <v>425级守护神剑8波小怪</v>
      </c>
      <c r="C233" s="3">
        <f>[5]守护神剑副本!B349</f>
        <v>425</v>
      </c>
      <c r="D233" s="3">
        <f>[5]守护神剑副本!C349</f>
        <v>420</v>
      </c>
      <c r="E233" s="3" t="s">
        <v>24</v>
      </c>
      <c r="F233" s="3" t="s">
        <v>26</v>
      </c>
      <c r="G233" s="3">
        <f>[5]守护神剑副本!$A$12*W233/M233/0.6</f>
        <v>3.2474489795918369</v>
      </c>
      <c r="H233" s="3">
        <f t="shared" si="28"/>
        <v>120</v>
      </c>
      <c r="I233" s="3">
        <v>0</v>
      </c>
      <c r="J233" s="4">
        <f t="shared" si="29"/>
        <v>1</v>
      </c>
      <c r="K233" s="4">
        <v>1</v>
      </c>
      <c r="L233" s="4">
        <f t="shared" si="30"/>
        <v>2</v>
      </c>
      <c r="M233" s="3">
        <f>VLOOKUP(A233,[5]守护神剑副本!$A$22:$C$42,3,0)</f>
        <v>14</v>
      </c>
      <c r="N233" s="3">
        <v>2</v>
      </c>
      <c r="O233" s="3">
        <f>HLOOKUP(O$5,[1]非R能力!$B$8:$F$558,$C233+1,0)</f>
        <v>1365402.9906247586</v>
      </c>
      <c r="P233" s="3">
        <f>HLOOKUP(P$5,[1]非R能力!$B$8:$F$558,$C233+1,0)</f>
        <v>198123.16729166647</v>
      </c>
      <c r="Q233" s="3">
        <f>HLOOKUP(Q$5,[1]非R能力!$B$8:$F$558,$C233+1,0)</f>
        <v>107166.06672806125</v>
      </c>
      <c r="R233" s="3">
        <f>HLOOKUP(R$5,[1]非R能力!$B$8:$F$558,$C233+1,0)</f>
        <v>32793.564822678709</v>
      </c>
      <c r="S233" s="3">
        <f>HLOOKUP(S$5,[1]非R能力!$B$8:$F$558,$C233+1,0)</f>
        <v>43450.681052091502</v>
      </c>
      <c r="T233" s="3">
        <f>INDEX([1]非R能力!$H$9:$H$558,D233)</f>
        <v>37274.822099692647</v>
      </c>
      <c r="U233" s="3">
        <f>IF(INDEX([1]非R能力!$FK$9:$FK$558,C233)=0,0,10)</f>
        <v>10</v>
      </c>
      <c r="V233" s="3">
        <f>IF(INDEX([1]非R能力!$FH$9:$FH$558,C233)=0,0,5000)</f>
        <v>5000</v>
      </c>
      <c r="W233" s="3">
        <f>HLOOKUP(W$5,[2]人物技能基础!$O$3:$Q$553,$C233+1,0)</f>
        <v>3.637142857142857</v>
      </c>
      <c r="X233" s="3">
        <f>HLOOKUP(X$5,[2]人物技能基础!$O$3:$Q$553,$C233+1,0)</f>
        <v>2.0186428571428574</v>
      </c>
      <c r="Y233" s="3">
        <f>HLOOKUP(Y$5,[2]人物技能基础!$O$3:$Q$553,$C233+1,0)</f>
        <v>99.964285714285708</v>
      </c>
      <c r="Z233" s="3">
        <f t="shared" si="31"/>
        <v>1136125</v>
      </c>
      <c r="AA233" s="3">
        <f t="shared" si="32"/>
        <v>112890</v>
      </c>
      <c r="AB233" s="3">
        <f t="shared" si="33"/>
        <v>0</v>
      </c>
      <c r="AC233" s="3">
        <f t="shared" si="34"/>
        <v>43450</v>
      </c>
      <c r="AD233" s="3">
        <f t="shared" si="35"/>
        <v>32793</v>
      </c>
    </row>
    <row r="234" spans="1:30" x14ac:dyDescent="0.15">
      <c r="A234" s="3">
        <f>[5]守护神剑副本!A350</f>
        <v>9</v>
      </c>
      <c r="B234" s="3" t="str">
        <f t="shared" si="27"/>
        <v>425级守护神剑9波小怪</v>
      </c>
      <c r="C234" s="3">
        <f>[5]守护神剑副本!B350</f>
        <v>425</v>
      </c>
      <c r="D234" s="3">
        <f>[5]守护神剑副本!C350</f>
        <v>420</v>
      </c>
      <c r="E234" s="3" t="s">
        <v>24</v>
      </c>
      <c r="F234" s="3" t="s">
        <v>26</v>
      </c>
      <c r="G234" s="3">
        <f>[5]守护神剑副本!$A$12*W234/M234/0.6</f>
        <v>3.7886904761904767</v>
      </c>
      <c r="H234" s="3">
        <f t="shared" si="28"/>
        <v>120</v>
      </c>
      <c r="I234" s="3">
        <v>0</v>
      </c>
      <c r="J234" s="4">
        <f t="shared" si="29"/>
        <v>1</v>
      </c>
      <c r="K234" s="4">
        <v>1</v>
      </c>
      <c r="L234" s="4">
        <f t="shared" si="30"/>
        <v>2</v>
      </c>
      <c r="M234" s="3">
        <f>VLOOKUP(A234,[5]守护神剑副本!$A$22:$C$42,3,0)</f>
        <v>12</v>
      </c>
      <c r="N234" s="3">
        <v>2</v>
      </c>
      <c r="O234" s="3">
        <f>HLOOKUP(O$5,[1]非R能力!$B$8:$F$558,$C234+1,0)</f>
        <v>1365402.9906247586</v>
      </c>
      <c r="P234" s="3">
        <f>HLOOKUP(P$5,[1]非R能力!$B$8:$F$558,$C234+1,0)</f>
        <v>198123.16729166647</v>
      </c>
      <c r="Q234" s="3">
        <f>HLOOKUP(Q$5,[1]非R能力!$B$8:$F$558,$C234+1,0)</f>
        <v>107166.06672806125</v>
      </c>
      <c r="R234" s="3">
        <f>HLOOKUP(R$5,[1]非R能力!$B$8:$F$558,$C234+1,0)</f>
        <v>32793.564822678709</v>
      </c>
      <c r="S234" s="3">
        <f>HLOOKUP(S$5,[1]非R能力!$B$8:$F$558,$C234+1,0)</f>
        <v>43450.681052091502</v>
      </c>
      <c r="T234" s="3">
        <f>INDEX([1]非R能力!$H$9:$H$558,D234)</f>
        <v>37274.822099692647</v>
      </c>
      <c r="U234" s="3">
        <f>IF(INDEX([1]非R能力!$FK$9:$FK$558,C234)=0,0,10)</f>
        <v>10</v>
      </c>
      <c r="V234" s="3">
        <f>IF(INDEX([1]非R能力!$FH$9:$FH$558,C234)=0,0,5000)</f>
        <v>5000</v>
      </c>
      <c r="W234" s="3">
        <f>HLOOKUP(W$5,[2]人物技能基础!$O$3:$Q$553,$C234+1,0)</f>
        <v>3.637142857142857</v>
      </c>
      <c r="X234" s="3">
        <f>HLOOKUP(X$5,[2]人物技能基础!$O$3:$Q$553,$C234+1,0)</f>
        <v>2.0186428571428574</v>
      </c>
      <c r="Y234" s="3">
        <f>HLOOKUP(Y$5,[2]人物技能基础!$O$3:$Q$553,$C234+1,0)</f>
        <v>99.964285714285708</v>
      </c>
      <c r="Z234" s="3">
        <f t="shared" si="31"/>
        <v>1325480</v>
      </c>
      <c r="AA234" s="3">
        <f t="shared" si="32"/>
        <v>112896</v>
      </c>
      <c r="AB234" s="3">
        <f t="shared" si="33"/>
        <v>0</v>
      </c>
      <c r="AC234" s="3">
        <f t="shared" si="34"/>
        <v>43450</v>
      </c>
      <c r="AD234" s="3">
        <f t="shared" si="35"/>
        <v>32793</v>
      </c>
    </row>
    <row r="235" spans="1:30" x14ac:dyDescent="0.15">
      <c r="A235" s="3">
        <f>[5]守护神剑副本!A351</f>
        <v>10</v>
      </c>
      <c r="B235" s="3" t="str">
        <f t="shared" si="27"/>
        <v>425级守护神剑10波boss</v>
      </c>
      <c r="C235" s="3">
        <f>[5]守护神剑副本!B351</f>
        <v>425</v>
      </c>
      <c r="D235" s="3">
        <f>[5]守护神剑副本!C351</f>
        <v>425</v>
      </c>
      <c r="E235" s="3" t="s">
        <v>93</v>
      </c>
      <c r="F235" s="3" t="s">
        <v>26</v>
      </c>
      <c r="G235" s="3">
        <f>[5]守护神剑副本!$A$12*W235/M235/0.6</f>
        <v>45.464285714285715</v>
      </c>
      <c r="H235" s="3">
        <f t="shared" si="28"/>
        <v>45.464285714285715</v>
      </c>
      <c r="I235" s="3">
        <v>0</v>
      </c>
      <c r="J235" s="4">
        <f t="shared" si="29"/>
        <v>0.7</v>
      </c>
      <c r="K235" s="4">
        <v>1</v>
      </c>
      <c r="L235" s="4">
        <f t="shared" si="30"/>
        <v>5</v>
      </c>
      <c r="M235" s="3">
        <f>VLOOKUP(A235,[5]守护神剑副本!$A$22:$C$42,3,0)</f>
        <v>1</v>
      </c>
      <c r="N235" s="3">
        <v>2</v>
      </c>
      <c r="O235" s="3">
        <f>HLOOKUP(O$5,[1]非R能力!$B$8:$F$558,$C235+1,0)</f>
        <v>1365402.9906247586</v>
      </c>
      <c r="P235" s="3">
        <f>HLOOKUP(P$5,[1]非R能力!$B$8:$F$558,$C235+1,0)</f>
        <v>198123.16729166647</v>
      </c>
      <c r="Q235" s="3">
        <f>HLOOKUP(Q$5,[1]非R能力!$B$8:$F$558,$C235+1,0)</f>
        <v>107166.06672806125</v>
      </c>
      <c r="R235" s="3">
        <f>HLOOKUP(R$5,[1]非R能力!$B$8:$F$558,$C235+1,0)</f>
        <v>32793.564822678709</v>
      </c>
      <c r="S235" s="3">
        <f>HLOOKUP(S$5,[1]非R能力!$B$8:$F$558,$C235+1,0)</f>
        <v>43450.681052091502</v>
      </c>
      <c r="T235" s="3">
        <f>INDEX([1]非R能力!$H$9:$H$558,D235)</f>
        <v>38348.989707506313</v>
      </c>
      <c r="U235" s="3">
        <f>IF(INDEX([1]非R能力!$FK$9:$FK$558,C235)=0,0,10)</f>
        <v>10</v>
      </c>
      <c r="V235" s="3">
        <f>IF(INDEX([1]非R能力!$FH$9:$FH$558,C235)=0,0,5000)</f>
        <v>5000</v>
      </c>
      <c r="W235" s="3">
        <f>HLOOKUP(W$5,[2]人物技能基础!$O$3:$Q$553,$C235+1,0)</f>
        <v>3.637142857142857</v>
      </c>
      <c r="X235" s="3">
        <f>HLOOKUP(X$5,[2]人物技能基础!$O$3:$Q$553,$C235+1,0)</f>
        <v>2.0186428571428574</v>
      </c>
      <c r="Y235" s="3">
        <f>HLOOKUP(Y$5,[2]人物技能基础!$O$3:$Q$553,$C235+1,0)</f>
        <v>99.964285714285708</v>
      </c>
      <c r="Z235" s="3">
        <f t="shared" si="31"/>
        <v>11161380</v>
      </c>
      <c r="AA235" s="3">
        <f t="shared" si="32"/>
        <v>113372</v>
      </c>
      <c r="AB235" s="3">
        <f t="shared" si="33"/>
        <v>0</v>
      </c>
      <c r="AC235" s="3">
        <f t="shared" si="34"/>
        <v>43450</v>
      </c>
      <c r="AD235" s="3">
        <f t="shared" si="35"/>
        <v>46847</v>
      </c>
    </row>
    <row r="236" spans="1:30" x14ac:dyDescent="0.15">
      <c r="A236" s="3">
        <f>[5]守护神剑副本!A352</f>
        <v>11</v>
      </c>
      <c r="B236" s="3" t="str">
        <f t="shared" si="27"/>
        <v>425级守护神剑11波小怪</v>
      </c>
      <c r="C236" s="3">
        <f>[5]守护神剑副本!B352</f>
        <v>425</v>
      </c>
      <c r="D236" s="3">
        <f>[5]守护神剑副本!C352</f>
        <v>425</v>
      </c>
      <c r="E236" s="3" t="s">
        <v>24</v>
      </c>
      <c r="F236" s="3" t="s">
        <v>26</v>
      </c>
      <c r="G236" s="3">
        <f>[5]守护神剑副本!$A$12*W236/M236/0.6</f>
        <v>4.5464285714285717</v>
      </c>
      <c r="H236" s="3">
        <f t="shared" si="28"/>
        <v>120</v>
      </c>
      <c r="I236" s="3">
        <v>0</v>
      </c>
      <c r="J236" s="4">
        <f t="shared" si="29"/>
        <v>1</v>
      </c>
      <c r="K236" s="4">
        <v>1</v>
      </c>
      <c r="L236" s="4">
        <f t="shared" si="30"/>
        <v>2</v>
      </c>
      <c r="M236" s="3">
        <f>VLOOKUP(A236,[5]守护神剑副本!$A$22:$C$42,3,0)</f>
        <v>10</v>
      </c>
      <c r="N236" s="3">
        <v>2</v>
      </c>
      <c r="O236" s="3">
        <f>HLOOKUP(O$5,[1]非R能力!$B$8:$F$558,$C236+1,0)</f>
        <v>1365402.9906247586</v>
      </c>
      <c r="P236" s="3">
        <f>HLOOKUP(P$5,[1]非R能力!$B$8:$F$558,$C236+1,0)</f>
        <v>198123.16729166647</v>
      </c>
      <c r="Q236" s="3">
        <f>HLOOKUP(Q$5,[1]非R能力!$B$8:$F$558,$C236+1,0)</f>
        <v>107166.06672806125</v>
      </c>
      <c r="R236" s="3">
        <f>HLOOKUP(R$5,[1]非R能力!$B$8:$F$558,$C236+1,0)</f>
        <v>32793.564822678709</v>
      </c>
      <c r="S236" s="3">
        <f>HLOOKUP(S$5,[1]非R能力!$B$8:$F$558,$C236+1,0)</f>
        <v>43450.681052091502</v>
      </c>
      <c r="T236" s="3">
        <f>INDEX([1]非R能力!$H$9:$H$558,D236)</f>
        <v>38348.989707506313</v>
      </c>
      <c r="U236" s="3">
        <f>IF(INDEX([1]非R能力!$FK$9:$FK$558,C236)=0,0,10)</f>
        <v>10</v>
      </c>
      <c r="V236" s="3">
        <f>IF(INDEX([1]非R能力!$FH$9:$FH$558,C236)=0,0,5000)</f>
        <v>5000</v>
      </c>
      <c r="W236" s="3">
        <f>HLOOKUP(W$5,[2]人物技能基础!$O$3:$Q$553,$C236+1,0)</f>
        <v>3.637142857142857</v>
      </c>
      <c r="X236" s="3">
        <f>HLOOKUP(X$5,[2]人物技能基础!$O$3:$Q$553,$C236+1,0)</f>
        <v>2.0186428571428574</v>
      </c>
      <c r="Y236" s="3">
        <f>HLOOKUP(Y$5,[2]人物技能基础!$O$3:$Q$553,$C236+1,0)</f>
        <v>99.964285714285708</v>
      </c>
      <c r="Z236" s="3">
        <f t="shared" si="31"/>
        <v>1594482</v>
      </c>
      <c r="AA236" s="3">
        <f t="shared" si="32"/>
        <v>112905</v>
      </c>
      <c r="AB236" s="3">
        <f t="shared" si="33"/>
        <v>0</v>
      </c>
      <c r="AC236" s="3">
        <f t="shared" si="34"/>
        <v>43450</v>
      </c>
      <c r="AD236" s="3">
        <f t="shared" si="35"/>
        <v>32793</v>
      </c>
    </row>
    <row r="237" spans="1:30" x14ac:dyDescent="0.15">
      <c r="A237" s="3">
        <f>[5]守护神剑副本!A353</f>
        <v>12</v>
      </c>
      <c r="B237" s="3" t="str">
        <f t="shared" si="27"/>
        <v>425级守护神剑12波小怪</v>
      </c>
      <c r="C237" s="3">
        <f>[5]守护神剑副本!B353</f>
        <v>425</v>
      </c>
      <c r="D237" s="3">
        <f>[5]守护神剑副本!C353</f>
        <v>425</v>
      </c>
      <c r="E237" s="3" t="s">
        <v>24</v>
      </c>
      <c r="F237" s="3" t="s">
        <v>26</v>
      </c>
      <c r="G237" s="3">
        <f>[5]守护神剑副本!$A$12*W237/M237/0.6</f>
        <v>4.5464285714285717</v>
      </c>
      <c r="H237" s="3">
        <f t="shared" si="28"/>
        <v>120</v>
      </c>
      <c r="I237" s="3">
        <v>0</v>
      </c>
      <c r="J237" s="4">
        <f t="shared" si="29"/>
        <v>1</v>
      </c>
      <c r="K237" s="4">
        <v>1</v>
      </c>
      <c r="L237" s="4">
        <f t="shared" si="30"/>
        <v>2</v>
      </c>
      <c r="M237" s="3">
        <f>VLOOKUP(A237,[5]守护神剑副本!$A$22:$C$42,3,0)</f>
        <v>10</v>
      </c>
      <c r="N237" s="3">
        <v>2</v>
      </c>
      <c r="O237" s="3">
        <f>HLOOKUP(O$5,[1]非R能力!$B$8:$F$558,$C237+1,0)</f>
        <v>1365402.9906247586</v>
      </c>
      <c r="P237" s="3">
        <f>HLOOKUP(P$5,[1]非R能力!$B$8:$F$558,$C237+1,0)</f>
        <v>198123.16729166647</v>
      </c>
      <c r="Q237" s="3">
        <f>HLOOKUP(Q$5,[1]非R能力!$B$8:$F$558,$C237+1,0)</f>
        <v>107166.06672806125</v>
      </c>
      <c r="R237" s="3">
        <f>HLOOKUP(R$5,[1]非R能力!$B$8:$F$558,$C237+1,0)</f>
        <v>32793.564822678709</v>
      </c>
      <c r="S237" s="3">
        <f>HLOOKUP(S$5,[1]非R能力!$B$8:$F$558,$C237+1,0)</f>
        <v>43450.681052091502</v>
      </c>
      <c r="T237" s="3">
        <f>INDEX([1]非R能力!$H$9:$H$558,D237)</f>
        <v>38348.989707506313</v>
      </c>
      <c r="U237" s="3">
        <f>IF(INDEX([1]非R能力!$FK$9:$FK$558,C237)=0,0,10)</f>
        <v>10</v>
      </c>
      <c r="V237" s="3">
        <f>IF(INDEX([1]非R能力!$FH$9:$FH$558,C237)=0,0,5000)</f>
        <v>5000</v>
      </c>
      <c r="W237" s="3">
        <f>HLOOKUP(W$5,[2]人物技能基础!$O$3:$Q$553,$C237+1,0)</f>
        <v>3.637142857142857</v>
      </c>
      <c r="X237" s="3">
        <f>HLOOKUP(X$5,[2]人物技能基础!$O$3:$Q$553,$C237+1,0)</f>
        <v>2.0186428571428574</v>
      </c>
      <c r="Y237" s="3">
        <f>HLOOKUP(Y$5,[2]人物技能基础!$O$3:$Q$553,$C237+1,0)</f>
        <v>99.964285714285708</v>
      </c>
      <c r="Z237" s="3">
        <f t="shared" si="31"/>
        <v>1594482</v>
      </c>
      <c r="AA237" s="3">
        <f t="shared" si="32"/>
        <v>112905</v>
      </c>
      <c r="AB237" s="3">
        <f t="shared" si="33"/>
        <v>0</v>
      </c>
      <c r="AC237" s="3">
        <f t="shared" si="34"/>
        <v>43450</v>
      </c>
      <c r="AD237" s="3">
        <f t="shared" si="35"/>
        <v>32793</v>
      </c>
    </row>
    <row r="238" spans="1:30" x14ac:dyDescent="0.15">
      <c r="A238" s="3">
        <f>[5]守护神剑副本!A354</f>
        <v>13</v>
      </c>
      <c r="B238" s="3" t="str">
        <f t="shared" si="27"/>
        <v>425级守护神剑13波小怪</v>
      </c>
      <c r="C238" s="3">
        <f>[5]守护神剑副本!B354</f>
        <v>425</v>
      </c>
      <c r="D238" s="3">
        <f>[5]守护神剑副本!C354</f>
        <v>435</v>
      </c>
      <c r="E238" s="3" t="s">
        <v>24</v>
      </c>
      <c r="F238" s="3" t="s">
        <v>26</v>
      </c>
      <c r="G238" s="3">
        <f>[5]守护神剑副本!$A$12*W238/M238/0.6</f>
        <v>4.5464285714285717</v>
      </c>
      <c r="H238" s="3">
        <f t="shared" si="28"/>
        <v>120</v>
      </c>
      <c r="I238" s="3">
        <v>0</v>
      </c>
      <c r="J238" s="4">
        <f t="shared" si="29"/>
        <v>1</v>
      </c>
      <c r="K238" s="4">
        <v>1</v>
      </c>
      <c r="L238" s="4">
        <f t="shared" si="30"/>
        <v>2</v>
      </c>
      <c r="M238" s="3">
        <f>VLOOKUP(A238,[5]守护神剑副本!$A$22:$C$42,3,0)</f>
        <v>10</v>
      </c>
      <c r="N238" s="3">
        <v>2</v>
      </c>
      <c r="O238" s="3">
        <f>HLOOKUP(O$5,[1]非R能力!$B$8:$F$558,$C238+1,0)</f>
        <v>1365402.9906247586</v>
      </c>
      <c r="P238" s="3">
        <f>HLOOKUP(P$5,[1]非R能力!$B$8:$F$558,$C238+1,0)</f>
        <v>198123.16729166647</v>
      </c>
      <c r="Q238" s="3">
        <f>HLOOKUP(Q$5,[1]非R能力!$B$8:$F$558,$C238+1,0)</f>
        <v>107166.06672806125</v>
      </c>
      <c r="R238" s="3">
        <f>HLOOKUP(R$5,[1]非R能力!$B$8:$F$558,$C238+1,0)</f>
        <v>32793.564822678709</v>
      </c>
      <c r="S238" s="3">
        <f>HLOOKUP(S$5,[1]非R能力!$B$8:$F$558,$C238+1,0)</f>
        <v>43450.681052091502</v>
      </c>
      <c r="T238" s="3">
        <f>INDEX([1]非R能力!$H$9:$H$558,D238)</f>
        <v>40571.504081005398</v>
      </c>
      <c r="U238" s="3">
        <f>IF(INDEX([1]非R能力!$FK$9:$FK$558,C238)=0,0,10)</f>
        <v>10</v>
      </c>
      <c r="V238" s="3">
        <f>IF(INDEX([1]非R能力!$FH$9:$FH$558,C238)=0,0,5000)</f>
        <v>5000</v>
      </c>
      <c r="W238" s="3">
        <f>HLOOKUP(W$5,[2]人物技能基础!$O$3:$Q$553,$C238+1,0)</f>
        <v>3.637142857142857</v>
      </c>
      <c r="X238" s="3">
        <f>HLOOKUP(X$5,[2]人物技能基础!$O$3:$Q$553,$C238+1,0)</f>
        <v>2.0186428571428574</v>
      </c>
      <c r="Y238" s="3">
        <f>HLOOKUP(Y$5,[2]人物技能基础!$O$3:$Q$553,$C238+1,0)</f>
        <v>99.964285714285708</v>
      </c>
      <c r="Z238" s="3">
        <f t="shared" si="31"/>
        <v>1602566</v>
      </c>
      <c r="AA238" s="3">
        <f t="shared" si="32"/>
        <v>112905</v>
      </c>
      <c r="AB238" s="3">
        <f t="shared" si="33"/>
        <v>0</v>
      </c>
      <c r="AC238" s="3">
        <f t="shared" si="34"/>
        <v>43450</v>
      </c>
      <c r="AD238" s="3">
        <f t="shared" si="35"/>
        <v>32793</v>
      </c>
    </row>
    <row r="239" spans="1:30" x14ac:dyDescent="0.15">
      <c r="A239" s="3">
        <f>[5]守护神剑副本!A355</f>
        <v>14</v>
      </c>
      <c r="B239" s="3" t="str">
        <f t="shared" si="27"/>
        <v>425级守护神剑14波小怪</v>
      </c>
      <c r="C239" s="3">
        <f>[5]守护神剑副本!B355</f>
        <v>425</v>
      </c>
      <c r="D239" s="3">
        <f>[5]守护神剑副本!C355</f>
        <v>435</v>
      </c>
      <c r="E239" s="3" t="s">
        <v>24</v>
      </c>
      <c r="F239" s="3" t="s">
        <v>26</v>
      </c>
      <c r="G239" s="3">
        <f>[5]守护神剑副本!$A$12*W239/M239/0.6</f>
        <v>22.732142857142858</v>
      </c>
      <c r="H239" s="3">
        <f t="shared" si="28"/>
        <v>120</v>
      </c>
      <c r="I239" s="3">
        <v>0</v>
      </c>
      <c r="J239" s="4">
        <f t="shared" si="29"/>
        <v>1</v>
      </c>
      <c r="K239" s="4">
        <v>1</v>
      </c>
      <c r="L239" s="4">
        <f t="shared" si="30"/>
        <v>2</v>
      </c>
      <c r="M239" s="3">
        <f>VLOOKUP(A239,[5]守护神剑副本!$A$22:$C$42,3,0)</f>
        <v>2</v>
      </c>
      <c r="N239" s="3">
        <v>2</v>
      </c>
      <c r="O239" s="3">
        <f>HLOOKUP(O$5,[1]非R能力!$B$8:$F$558,$C239+1,0)</f>
        <v>1365402.9906247586</v>
      </c>
      <c r="P239" s="3">
        <f>HLOOKUP(P$5,[1]非R能力!$B$8:$F$558,$C239+1,0)</f>
        <v>198123.16729166647</v>
      </c>
      <c r="Q239" s="3">
        <f>HLOOKUP(Q$5,[1]非R能力!$B$8:$F$558,$C239+1,0)</f>
        <v>107166.06672806125</v>
      </c>
      <c r="R239" s="3">
        <f>HLOOKUP(R$5,[1]非R能力!$B$8:$F$558,$C239+1,0)</f>
        <v>32793.564822678709</v>
      </c>
      <c r="S239" s="3">
        <f>HLOOKUP(S$5,[1]非R能力!$B$8:$F$558,$C239+1,0)</f>
        <v>43450.681052091502</v>
      </c>
      <c r="T239" s="3">
        <f>INDEX([1]非R能力!$H$9:$H$558,D239)</f>
        <v>40571.504081005398</v>
      </c>
      <c r="U239" s="3">
        <f>IF(INDEX([1]非R能力!$FK$9:$FK$558,C239)=0,0,10)</f>
        <v>10</v>
      </c>
      <c r="V239" s="3">
        <f>IF(INDEX([1]非R能力!$FH$9:$FH$558,C239)=0,0,5000)</f>
        <v>5000</v>
      </c>
      <c r="W239" s="3">
        <f>HLOOKUP(W$5,[2]人物技能基础!$O$3:$Q$553,$C239+1,0)</f>
        <v>3.637142857142857</v>
      </c>
      <c r="X239" s="3">
        <f>HLOOKUP(X$5,[2]人物技能基础!$O$3:$Q$553,$C239+1,0)</f>
        <v>2.0186428571428574</v>
      </c>
      <c r="Y239" s="3">
        <f>HLOOKUP(Y$5,[2]人物技能基础!$O$3:$Q$553,$C239+1,0)</f>
        <v>99.964285714285708</v>
      </c>
      <c r="Z239" s="3">
        <f t="shared" si="31"/>
        <v>8012832</v>
      </c>
      <c r="AA239" s="3">
        <f t="shared" si="32"/>
        <v>113105</v>
      </c>
      <c r="AB239" s="3">
        <f t="shared" si="33"/>
        <v>0</v>
      </c>
      <c r="AC239" s="3">
        <f t="shared" si="34"/>
        <v>43450</v>
      </c>
      <c r="AD239" s="3">
        <f t="shared" si="35"/>
        <v>32793</v>
      </c>
    </row>
    <row r="240" spans="1:30" x14ac:dyDescent="0.15">
      <c r="A240" s="3">
        <f>[5]守护神剑副本!A356</f>
        <v>15</v>
      </c>
      <c r="B240" s="3" t="str">
        <f t="shared" si="27"/>
        <v>425级守护神剑15波boss</v>
      </c>
      <c r="C240" s="3">
        <f>[5]守护神剑副本!B356</f>
        <v>425</v>
      </c>
      <c r="D240" s="3">
        <f>[5]守护神剑副本!C356</f>
        <v>435</v>
      </c>
      <c r="E240" s="3" t="s">
        <v>93</v>
      </c>
      <c r="F240" s="3" t="s">
        <v>26</v>
      </c>
      <c r="G240" s="3">
        <f>[5]守护神剑副本!$A$12*W240/M240/0.6</f>
        <v>45.464285714285715</v>
      </c>
      <c r="H240" s="3">
        <f t="shared" si="28"/>
        <v>45.464285714285715</v>
      </c>
      <c r="I240" s="3">
        <v>0</v>
      </c>
      <c r="J240" s="4">
        <f t="shared" si="29"/>
        <v>0.7</v>
      </c>
      <c r="K240" s="4">
        <v>1</v>
      </c>
      <c r="L240" s="4">
        <f t="shared" si="30"/>
        <v>5</v>
      </c>
      <c r="M240" s="3">
        <f>VLOOKUP(A240,[5]守护神剑副本!$A$22:$C$42,3,0)</f>
        <v>1</v>
      </c>
      <c r="N240" s="3">
        <v>2</v>
      </c>
      <c r="O240" s="3">
        <f>HLOOKUP(O$5,[1]非R能力!$B$8:$F$558,$C240+1,0)</f>
        <v>1365402.9906247586</v>
      </c>
      <c r="P240" s="3">
        <f>HLOOKUP(P$5,[1]非R能力!$B$8:$F$558,$C240+1,0)</f>
        <v>198123.16729166647</v>
      </c>
      <c r="Q240" s="3">
        <f>HLOOKUP(Q$5,[1]非R能力!$B$8:$F$558,$C240+1,0)</f>
        <v>107166.06672806125</v>
      </c>
      <c r="R240" s="3">
        <f>HLOOKUP(R$5,[1]非R能力!$B$8:$F$558,$C240+1,0)</f>
        <v>32793.564822678709</v>
      </c>
      <c r="S240" s="3">
        <f>HLOOKUP(S$5,[1]非R能力!$B$8:$F$558,$C240+1,0)</f>
        <v>43450.681052091502</v>
      </c>
      <c r="T240" s="3">
        <f>INDEX([1]非R能力!$H$9:$H$558,D240)</f>
        <v>40571.504081005398</v>
      </c>
      <c r="U240" s="3">
        <f>IF(INDEX([1]非R能力!$FK$9:$FK$558,C240)=0,0,10)</f>
        <v>10</v>
      </c>
      <c r="V240" s="3">
        <f>IF(INDEX([1]非R能力!$FH$9:$FH$558,C240)=0,0,5000)</f>
        <v>5000</v>
      </c>
      <c r="W240" s="3">
        <f>HLOOKUP(W$5,[2]人物技能基础!$O$3:$Q$553,$C240+1,0)</f>
        <v>3.637142857142857</v>
      </c>
      <c r="X240" s="3">
        <f>HLOOKUP(X$5,[2]人物技能基础!$O$3:$Q$553,$C240+1,0)</f>
        <v>2.0186428571428574</v>
      </c>
      <c r="Y240" s="3">
        <f>HLOOKUP(Y$5,[2]人物技能基础!$O$3:$Q$553,$C240+1,0)</f>
        <v>99.964285714285708</v>
      </c>
      <c r="Z240" s="3">
        <f t="shared" si="31"/>
        <v>11217965</v>
      </c>
      <c r="AA240" s="3">
        <f t="shared" si="32"/>
        <v>113372</v>
      </c>
      <c r="AB240" s="3">
        <f t="shared" si="33"/>
        <v>0</v>
      </c>
      <c r="AC240" s="3">
        <f t="shared" si="34"/>
        <v>43450</v>
      </c>
      <c r="AD240" s="3">
        <f t="shared" si="35"/>
        <v>46847</v>
      </c>
    </row>
    <row r="241" spans="1:30" x14ac:dyDescent="0.15">
      <c r="A241" s="3">
        <f>[5]守护神剑副本!A357</f>
        <v>16</v>
      </c>
      <c r="B241" s="3" t="str">
        <f t="shared" si="27"/>
        <v>425级守护神剑16波小怪</v>
      </c>
      <c r="C241" s="3">
        <f>[5]守护神剑副本!B357</f>
        <v>425</v>
      </c>
      <c r="D241" s="3">
        <f>[5]守护神剑副本!C357</f>
        <v>445</v>
      </c>
      <c r="E241" s="3" t="s">
        <v>24</v>
      </c>
      <c r="F241" s="3" t="s">
        <v>26</v>
      </c>
      <c r="G241" s="3">
        <f>[5]守护神剑副本!$A$12*W241/M241/0.6</f>
        <v>22.732142857142858</v>
      </c>
      <c r="H241" s="3">
        <f t="shared" si="28"/>
        <v>120</v>
      </c>
      <c r="I241" s="3">
        <v>0</v>
      </c>
      <c r="J241" s="4">
        <f t="shared" si="29"/>
        <v>1</v>
      </c>
      <c r="K241" s="4">
        <v>1</v>
      </c>
      <c r="L241" s="4">
        <f t="shared" si="30"/>
        <v>2</v>
      </c>
      <c r="M241" s="3">
        <f>VLOOKUP(A241,[5]守护神剑副本!$A$22:$C$42,3,0)</f>
        <v>2</v>
      </c>
      <c r="N241" s="3">
        <v>2</v>
      </c>
      <c r="O241" s="3">
        <f>HLOOKUP(O$5,[1]非R能力!$B$8:$F$558,$C241+1,0)</f>
        <v>1365402.9906247586</v>
      </c>
      <c r="P241" s="3">
        <f>HLOOKUP(P$5,[1]非R能力!$B$8:$F$558,$C241+1,0)</f>
        <v>198123.16729166647</v>
      </c>
      <c r="Q241" s="3">
        <f>HLOOKUP(Q$5,[1]非R能力!$B$8:$F$558,$C241+1,0)</f>
        <v>107166.06672806125</v>
      </c>
      <c r="R241" s="3">
        <f>HLOOKUP(R$5,[1]非R能力!$B$8:$F$558,$C241+1,0)</f>
        <v>32793.564822678709</v>
      </c>
      <c r="S241" s="3">
        <f>HLOOKUP(S$5,[1]非R能力!$B$8:$F$558,$C241+1,0)</f>
        <v>43450.681052091502</v>
      </c>
      <c r="T241" s="3">
        <f>INDEX([1]非R能力!$H$9:$H$558,D241)</f>
        <v>42895.786068410627</v>
      </c>
      <c r="U241" s="3">
        <f>IF(INDEX([1]非R能力!$FK$9:$FK$558,C241)=0,0,10)</f>
        <v>10</v>
      </c>
      <c r="V241" s="3">
        <f>IF(INDEX([1]非R能力!$FH$9:$FH$558,C241)=0,0,5000)</f>
        <v>5000</v>
      </c>
      <c r="W241" s="3">
        <f>HLOOKUP(W$5,[2]人物技能基础!$O$3:$Q$553,$C241+1,0)</f>
        <v>3.637142857142857</v>
      </c>
      <c r="X241" s="3">
        <f>HLOOKUP(X$5,[2]人物技能基础!$O$3:$Q$553,$C241+1,0)</f>
        <v>2.0186428571428574</v>
      </c>
      <c r="Y241" s="3">
        <f>HLOOKUP(Y$5,[2]人物技能基础!$O$3:$Q$553,$C241+1,0)</f>
        <v>99.964285714285708</v>
      </c>
      <c r="Z241" s="3">
        <f t="shared" si="31"/>
        <v>8055101</v>
      </c>
      <c r="AA241" s="3">
        <f t="shared" si="32"/>
        <v>113105</v>
      </c>
      <c r="AB241" s="3">
        <f t="shared" si="33"/>
        <v>0</v>
      </c>
      <c r="AC241" s="3">
        <f t="shared" si="34"/>
        <v>43450</v>
      </c>
      <c r="AD241" s="3">
        <f t="shared" si="35"/>
        <v>32793</v>
      </c>
    </row>
    <row r="242" spans="1:30" x14ac:dyDescent="0.15">
      <c r="A242" s="3">
        <f>[5]守护神剑副本!A358</f>
        <v>17</v>
      </c>
      <c r="B242" s="3" t="str">
        <f t="shared" si="27"/>
        <v>425级守护神剑17波小怪</v>
      </c>
      <c r="C242" s="3">
        <f>[5]守护神剑副本!B358</f>
        <v>425</v>
      </c>
      <c r="D242" s="3">
        <f>[5]守护神剑副本!C358</f>
        <v>445</v>
      </c>
      <c r="E242" s="3" t="s">
        <v>24</v>
      </c>
      <c r="F242" s="3" t="s">
        <v>26</v>
      </c>
      <c r="G242" s="3">
        <f>[5]守护神剑副本!$A$12*W242/M242/0.6</f>
        <v>22.732142857142858</v>
      </c>
      <c r="H242" s="3">
        <f t="shared" si="28"/>
        <v>120</v>
      </c>
      <c r="I242" s="3">
        <v>0</v>
      </c>
      <c r="J242" s="4">
        <f t="shared" si="29"/>
        <v>1</v>
      </c>
      <c r="K242" s="4">
        <v>1</v>
      </c>
      <c r="L242" s="4">
        <f t="shared" si="30"/>
        <v>2</v>
      </c>
      <c r="M242" s="3">
        <f>VLOOKUP(A242,[5]守护神剑副本!$A$22:$C$42,3,0)</f>
        <v>2</v>
      </c>
      <c r="N242" s="3">
        <v>2</v>
      </c>
      <c r="O242" s="3">
        <f>HLOOKUP(O$5,[1]非R能力!$B$8:$F$558,$C242+1,0)</f>
        <v>1365402.9906247586</v>
      </c>
      <c r="P242" s="3">
        <f>HLOOKUP(P$5,[1]非R能力!$B$8:$F$558,$C242+1,0)</f>
        <v>198123.16729166647</v>
      </c>
      <c r="Q242" s="3">
        <f>HLOOKUP(Q$5,[1]非R能力!$B$8:$F$558,$C242+1,0)</f>
        <v>107166.06672806125</v>
      </c>
      <c r="R242" s="3">
        <f>HLOOKUP(R$5,[1]非R能力!$B$8:$F$558,$C242+1,0)</f>
        <v>32793.564822678709</v>
      </c>
      <c r="S242" s="3">
        <f>HLOOKUP(S$5,[1]非R能力!$B$8:$F$558,$C242+1,0)</f>
        <v>43450.681052091502</v>
      </c>
      <c r="T242" s="3">
        <f>INDEX([1]非R能力!$H$9:$H$558,D242)</f>
        <v>42895.786068410627</v>
      </c>
      <c r="U242" s="3">
        <f>IF(INDEX([1]非R能力!$FK$9:$FK$558,C242)=0,0,10)</f>
        <v>10</v>
      </c>
      <c r="V242" s="3">
        <f>IF(INDEX([1]非R能力!$FH$9:$FH$558,C242)=0,0,5000)</f>
        <v>5000</v>
      </c>
      <c r="W242" s="3">
        <f>HLOOKUP(W$5,[2]人物技能基础!$O$3:$Q$553,$C242+1,0)</f>
        <v>3.637142857142857</v>
      </c>
      <c r="X242" s="3">
        <f>HLOOKUP(X$5,[2]人物技能基础!$O$3:$Q$553,$C242+1,0)</f>
        <v>2.0186428571428574</v>
      </c>
      <c r="Y242" s="3">
        <f>HLOOKUP(Y$5,[2]人物技能基础!$O$3:$Q$553,$C242+1,0)</f>
        <v>99.964285714285708</v>
      </c>
      <c r="Z242" s="3">
        <f t="shared" si="31"/>
        <v>8055101</v>
      </c>
      <c r="AA242" s="3">
        <f t="shared" si="32"/>
        <v>113105</v>
      </c>
      <c r="AB242" s="3">
        <f t="shared" si="33"/>
        <v>0</v>
      </c>
      <c r="AC242" s="3">
        <f t="shared" si="34"/>
        <v>43450</v>
      </c>
      <c r="AD242" s="3">
        <f t="shared" si="35"/>
        <v>32793</v>
      </c>
    </row>
    <row r="243" spans="1:30" x14ac:dyDescent="0.15">
      <c r="A243" s="3">
        <f>[5]守护神剑副本!A359</f>
        <v>18</v>
      </c>
      <c r="B243" s="3" t="str">
        <f t="shared" si="27"/>
        <v>425级守护神剑18波小怪</v>
      </c>
      <c r="C243" s="3">
        <f>[5]守护神剑副本!B359</f>
        <v>425</v>
      </c>
      <c r="D243" s="3">
        <f>[5]守护神剑副本!C359</f>
        <v>445</v>
      </c>
      <c r="E243" s="3" t="s">
        <v>24</v>
      </c>
      <c r="F243" s="3" t="s">
        <v>26</v>
      </c>
      <c r="G243" s="3">
        <f>[5]守护神剑副本!$A$12*W243/M243/0.6</f>
        <v>22.732142857142858</v>
      </c>
      <c r="H243" s="3">
        <f t="shared" si="28"/>
        <v>120</v>
      </c>
      <c r="I243" s="3">
        <v>0</v>
      </c>
      <c r="J243" s="4">
        <f t="shared" si="29"/>
        <v>1</v>
      </c>
      <c r="K243" s="4">
        <v>1</v>
      </c>
      <c r="L243" s="4">
        <f t="shared" si="30"/>
        <v>2</v>
      </c>
      <c r="M243" s="3">
        <f>VLOOKUP(A243,[5]守护神剑副本!$A$22:$C$42,3,0)</f>
        <v>2</v>
      </c>
      <c r="N243" s="3">
        <v>2</v>
      </c>
      <c r="O243" s="3">
        <f>HLOOKUP(O$5,[1]非R能力!$B$8:$F$558,$C243+1,0)</f>
        <v>1365402.9906247586</v>
      </c>
      <c r="P243" s="3">
        <f>HLOOKUP(P$5,[1]非R能力!$B$8:$F$558,$C243+1,0)</f>
        <v>198123.16729166647</v>
      </c>
      <c r="Q243" s="3">
        <f>HLOOKUP(Q$5,[1]非R能力!$B$8:$F$558,$C243+1,0)</f>
        <v>107166.06672806125</v>
      </c>
      <c r="R243" s="3">
        <f>HLOOKUP(R$5,[1]非R能力!$B$8:$F$558,$C243+1,0)</f>
        <v>32793.564822678709</v>
      </c>
      <c r="S243" s="3">
        <f>HLOOKUP(S$5,[1]非R能力!$B$8:$F$558,$C243+1,0)</f>
        <v>43450.681052091502</v>
      </c>
      <c r="T243" s="3">
        <f>INDEX([1]非R能力!$H$9:$H$558,D243)</f>
        <v>42895.786068410627</v>
      </c>
      <c r="U243" s="3">
        <f>IF(INDEX([1]非R能力!$FK$9:$FK$558,C243)=0,0,10)</f>
        <v>10</v>
      </c>
      <c r="V243" s="3">
        <f>IF(INDEX([1]非R能力!$FH$9:$FH$558,C243)=0,0,5000)</f>
        <v>5000</v>
      </c>
      <c r="W243" s="3">
        <f>HLOOKUP(W$5,[2]人物技能基础!$O$3:$Q$553,$C243+1,0)</f>
        <v>3.637142857142857</v>
      </c>
      <c r="X243" s="3">
        <f>HLOOKUP(X$5,[2]人物技能基础!$O$3:$Q$553,$C243+1,0)</f>
        <v>2.0186428571428574</v>
      </c>
      <c r="Y243" s="3">
        <f>HLOOKUP(Y$5,[2]人物技能基础!$O$3:$Q$553,$C243+1,0)</f>
        <v>99.964285714285708</v>
      </c>
      <c r="Z243" s="3">
        <f t="shared" si="31"/>
        <v>8055101</v>
      </c>
      <c r="AA243" s="3">
        <f t="shared" si="32"/>
        <v>113105</v>
      </c>
      <c r="AB243" s="3">
        <f t="shared" si="33"/>
        <v>0</v>
      </c>
      <c r="AC243" s="3">
        <f t="shared" si="34"/>
        <v>43450</v>
      </c>
      <c r="AD243" s="3">
        <f t="shared" si="35"/>
        <v>32793</v>
      </c>
    </row>
    <row r="244" spans="1:30" x14ac:dyDescent="0.15">
      <c r="A244" s="3">
        <f>[5]守护神剑副本!A360</f>
        <v>19</v>
      </c>
      <c r="B244" s="3" t="str">
        <f t="shared" si="27"/>
        <v>425级守护神剑19波小怪</v>
      </c>
      <c r="C244" s="3">
        <f>[5]守护神剑副本!B360</f>
        <v>425</v>
      </c>
      <c r="D244" s="3">
        <f>[5]守护神剑副本!C360</f>
        <v>445</v>
      </c>
      <c r="E244" s="3" t="s">
        <v>24</v>
      </c>
      <c r="F244" s="3" t="s">
        <v>26</v>
      </c>
      <c r="G244" s="3">
        <f>[5]守护神剑副本!$A$12*W244/M244/0.6</f>
        <v>22.732142857142858</v>
      </c>
      <c r="H244" s="3">
        <f t="shared" si="28"/>
        <v>120</v>
      </c>
      <c r="I244" s="3">
        <v>0</v>
      </c>
      <c r="J244" s="4">
        <f t="shared" si="29"/>
        <v>1</v>
      </c>
      <c r="K244" s="4">
        <v>1</v>
      </c>
      <c r="L244" s="4">
        <f t="shared" si="30"/>
        <v>2</v>
      </c>
      <c r="M244" s="3">
        <f>VLOOKUP(A244,[5]守护神剑副本!$A$22:$C$42,3,0)</f>
        <v>2</v>
      </c>
      <c r="N244" s="3">
        <v>2</v>
      </c>
      <c r="O244" s="3">
        <f>HLOOKUP(O$5,[1]非R能力!$B$8:$F$558,$C244+1,0)</f>
        <v>1365402.9906247586</v>
      </c>
      <c r="P244" s="3">
        <f>HLOOKUP(P$5,[1]非R能力!$B$8:$F$558,$C244+1,0)</f>
        <v>198123.16729166647</v>
      </c>
      <c r="Q244" s="3">
        <f>HLOOKUP(Q$5,[1]非R能力!$B$8:$F$558,$C244+1,0)</f>
        <v>107166.06672806125</v>
      </c>
      <c r="R244" s="3">
        <f>HLOOKUP(R$5,[1]非R能力!$B$8:$F$558,$C244+1,0)</f>
        <v>32793.564822678709</v>
      </c>
      <c r="S244" s="3">
        <f>HLOOKUP(S$5,[1]非R能力!$B$8:$F$558,$C244+1,0)</f>
        <v>43450.681052091502</v>
      </c>
      <c r="T244" s="3">
        <f>INDEX([1]非R能力!$H$9:$H$558,D244)</f>
        <v>42895.786068410627</v>
      </c>
      <c r="U244" s="3">
        <f>IF(INDEX([1]非R能力!$FK$9:$FK$558,C244)=0,0,10)</f>
        <v>10</v>
      </c>
      <c r="V244" s="3">
        <f>IF(INDEX([1]非R能力!$FH$9:$FH$558,C244)=0,0,5000)</f>
        <v>5000</v>
      </c>
      <c r="W244" s="3">
        <f>HLOOKUP(W$5,[2]人物技能基础!$O$3:$Q$553,$C244+1,0)</f>
        <v>3.637142857142857</v>
      </c>
      <c r="X244" s="3">
        <f>HLOOKUP(X$5,[2]人物技能基础!$O$3:$Q$553,$C244+1,0)</f>
        <v>2.0186428571428574</v>
      </c>
      <c r="Y244" s="3">
        <f>HLOOKUP(Y$5,[2]人物技能基础!$O$3:$Q$553,$C244+1,0)</f>
        <v>99.964285714285708</v>
      </c>
      <c r="Z244" s="3">
        <f t="shared" si="31"/>
        <v>8055101</v>
      </c>
      <c r="AA244" s="3">
        <f t="shared" si="32"/>
        <v>113105</v>
      </c>
      <c r="AB244" s="3">
        <f t="shared" si="33"/>
        <v>0</v>
      </c>
      <c r="AC244" s="3">
        <f t="shared" si="34"/>
        <v>43450</v>
      </c>
      <c r="AD244" s="3">
        <f t="shared" si="35"/>
        <v>32793</v>
      </c>
    </row>
    <row r="245" spans="1:30" x14ac:dyDescent="0.15">
      <c r="A245" s="3">
        <f>[5]守护神剑副本!A361</f>
        <v>20</v>
      </c>
      <c r="B245" s="3" t="str">
        <f t="shared" si="27"/>
        <v>425级守护神剑20波boss</v>
      </c>
      <c r="C245" s="3">
        <f>[5]守护神剑副本!B361</f>
        <v>425</v>
      </c>
      <c r="D245" s="3">
        <f>[5]守护神剑副本!C361</f>
        <v>450</v>
      </c>
      <c r="E245" s="3" t="s">
        <v>93</v>
      </c>
      <c r="F245" s="3" t="s">
        <v>26</v>
      </c>
      <c r="G245" s="3">
        <f>[5]守护神剑副本!$A$12*W245/M245/0.6</f>
        <v>45.464285714285715</v>
      </c>
      <c r="H245" s="3">
        <f t="shared" si="28"/>
        <v>45.464285714285715</v>
      </c>
      <c r="I245" s="3">
        <v>0</v>
      </c>
      <c r="J245" s="4">
        <f t="shared" si="29"/>
        <v>0.7</v>
      </c>
      <c r="K245" s="4">
        <v>1</v>
      </c>
      <c r="L245" s="4">
        <f t="shared" si="30"/>
        <v>5</v>
      </c>
      <c r="M245" s="3">
        <f>VLOOKUP(A245,[5]守护神剑副本!$A$22:$C$42,3,0)</f>
        <v>1</v>
      </c>
      <c r="N245" s="3">
        <v>2</v>
      </c>
      <c r="O245" s="3">
        <f>HLOOKUP(O$5,[1]非R能力!$B$8:$F$558,$C245+1,0)</f>
        <v>1365402.9906247586</v>
      </c>
      <c r="P245" s="3">
        <f>HLOOKUP(P$5,[1]非R能力!$B$8:$F$558,$C245+1,0)</f>
        <v>198123.16729166647</v>
      </c>
      <c r="Q245" s="3">
        <f>HLOOKUP(Q$5,[1]非R能力!$B$8:$F$558,$C245+1,0)</f>
        <v>107166.06672806125</v>
      </c>
      <c r="R245" s="3">
        <f>HLOOKUP(R$5,[1]非R能力!$B$8:$F$558,$C245+1,0)</f>
        <v>32793.564822678709</v>
      </c>
      <c r="S245" s="3">
        <f>HLOOKUP(S$5,[1]非R能力!$B$8:$F$558,$C245+1,0)</f>
        <v>43450.681052091502</v>
      </c>
      <c r="T245" s="3">
        <f>INDEX([1]非R能力!$H$9:$H$558,D245)</f>
        <v>44097.177600000017</v>
      </c>
      <c r="U245" s="3">
        <f>IF(INDEX([1]非R能力!$FK$9:$FK$558,C245)=0,0,10)</f>
        <v>10</v>
      </c>
      <c r="V245" s="3">
        <f>IF(INDEX([1]非R能力!$FH$9:$FH$558,C245)=0,0,5000)</f>
        <v>5000</v>
      </c>
      <c r="W245" s="3">
        <f>HLOOKUP(W$5,[2]人物技能基础!$O$3:$Q$553,$C245+1,0)</f>
        <v>3.637142857142857</v>
      </c>
      <c r="X245" s="3">
        <f>HLOOKUP(X$5,[2]人物技能基础!$O$3:$Q$553,$C245+1,0)</f>
        <v>2.0186428571428574</v>
      </c>
      <c r="Y245" s="3">
        <f>HLOOKUP(Y$5,[2]人物技能基础!$O$3:$Q$553,$C245+1,0)</f>
        <v>99.964285714285708</v>
      </c>
      <c r="Z245" s="3">
        <f t="shared" si="31"/>
        <v>11307729</v>
      </c>
      <c r="AA245" s="3">
        <f t="shared" si="32"/>
        <v>113372</v>
      </c>
      <c r="AB245" s="3">
        <f t="shared" si="33"/>
        <v>0</v>
      </c>
      <c r="AC245" s="3">
        <f t="shared" si="34"/>
        <v>43450</v>
      </c>
      <c r="AD245" s="3">
        <f t="shared" si="35"/>
        <v>46847</v>
      </c>
    </row>
    <row r="246" spans="1:30" x14ac:dyDescent="0.15">
      <c r="A246" s="3">
        <f>[5]守护神剑副本!A362</f>
        <v>1</v>
      </c>
      <c r="B246" s="3" t="str">
        <f t="shared" si="27"/>
        <v>450级守护神剑1波小怪</v>
      </c>
      <c r="C246" s="3">
        <f>[5]守护神剑副本!B362</f>
        <v>450</v>
      </c>
      <c r="D246" s="3">
        <f>[5]守护神剑副本!C362</f>
        <v>445</v>
      </c>
      <c r="E246" s="3" t="s">
        <v>24</v>
      </c>
      <c r="F246" s="3" t="s">
        <v>26</v>
      </c>
      <c r="G246" s="3">
        <f>[5]守护神剑副本!$A$12*W246/M246/0.6</f>
        <v>2.2732142857142859</v>
      </c>
      <c r="H246" s="3">
        <f t="shared" si="28"/>
        <v>120</v>
      </c>
      <c r="I246" s="3">
        <v>0</v>
      </c>
      <c r="J246" s="4">
        <f t="shared" si="29"/>
        <v>1</v>
      </c>
      <c r="K246" s="4">
        <v>1</v>
      </c>
      <c r="L246" s="4">
        <f t="shared" si="30"/>
        <v>2</v>
      </c>
      <c r="M246" s="3">
        <f>VLOOKUP(A246,[5]守护神剑副本!$A$22:$C$42,3,0)</f>
        <v>20</v>
      </c>
      <c r="N246" s="3">
        <v>2</v>
      </c>
      <c r="O246" s="3">
        <f>HLOOKUP(O$5,[1]非R能力!$B$8:$F$558,$C246+1,0)</f>
        <v>1514166.9132028678</v>
      </c>
      <c r="P246" s="3">
        <f>HLOOKUP(P$5,[1]非R能力!$B$8:$F$558,$C246+1,0)</f>
        <v>215507.00849542601</v>
      </c>
      <c r="Q246" s="3">
        <f>HLOOKUP(Q$5,[1]非R能力!$B$8:$F$558,$C246+1,0)</f>
        <v>114372.35447097827</v>
      </c>
      <c r="R246" s="3">
        <f>HLOOKUP(R$5,[1]非R能力!$B$8:$F$558,$C246+1,0)</f>
        <v>35109.591884710106</v>
      </c>
      <c r="S246" s="3">
        <f>HLOOKUP(S$5,[1]非R能力!$B$8:$F$558,$C246+1,0)</f>
        <v>46259.040423884748</v>
      </c>
      <c r="T246" s="3">
        <f>INDEX([1]非R能力!$H$9:$H$558,D246)</f>
        <v>42895.786068410627</v>
      </c>
      <c r="U246" s="3">
        <f>IF(INDEX([1]非R能力!$FK$9:$FK$558,C246)=0,0,10)</f>
        <v>10</v>
      </c>
      <c r="V246" s="3">
        <f>IF(INDEX([1]非R能力!$FH$9:$FH$558,C246)=0,0,5000)</f>
        <v>5000</v>
      </c>
      <c r="W246" s="3">
        <f>HLOOKUP(W$5,[2]人物技能基础!$O$3:$Q$553,$C246+1,0)</f>
        <v>3.637142857142857</v>
      </c>
      <c r="X246" s="3">
        <f>HLOOKUP(X$5,[2]人物技能基础!$O$3:$Q$553,$C246+1,0)</f>
        <v>2.0186428571428574</v>
      </c>
      <c r="Y246" s="3">
        <f>HLOOKUP(Y$5,[2]人物技能基础!$O$3:$Q$553,$C246+1,0)</f>
        <v>99.964285714285708</v>
      </c>
      <c r="Z246" s="3">
        <f t="shared" si="31"/>
        <v>869327</v>
      </c>
      <c r="AA246" s="3">
        <f t="shared" si="32"/>
        <v>120706</v>
      </c>
      <c r="AB246" s="3">
        <f t="shared" si="33"/>
        <v>0</v>
      </c>
      <c r="AC246" s="3">
        <f t="shared" si="34"/>
        <v>46259</v>
      </c>
      <c r="AD246" s="3">
        <f t="shared" si="35"/>
        <v>35109</v>
      </c>
    </row>
    <row r="247" spans="1:30" x14ac:dyDescent="0.15">
      <c r="A247" s="3">
        <f>[5]守护神剑副本!A363</f>
        <v>2</v>
      </c>
      <c r="B247" s="3" t="str">
        <f t="shared" si="27"/>
        <v>450级守护神剑2波小怪</v>
      </c>
      <c r="C247" s="3">
        <f>[5]守护神剑副本!B363</f>
        <v>450</v>
      </c>
      <c r="D247" s="3">
        <f>[5]守护神剑副本!C363</f>
        <v>445</v>
      </c>
      <c r="E247" s="3" t="s">
        <v>24</v>
      </c>
      <c r="F247" s="3" t="s">
        <v>26</v>
      </c>
      <c r="G247" s="3">
        <f>[5]守护神剑副本!$A$12*W247/M247/0.6</f>
        <v>2.2732142857142859</v>
      </c>
      <c r="H247" s="3">
        <f t="shared" si="28"/>
        <v>120</v>
      </c>
      <c r="I247" s="3">
        <v>0</v>
      </c>
      <c r="J247" s="4">
        <f t="shared" si="29"/>
        <v>1</v>
      </c>
      <c r="K247" s="4">
        <v>1</v>
      </c>
      <c r="L247" s="4">
        <f t="shared" si="30"/>
        <v>2</v>
      </c>
      <c r="M247" s="3">
        <f>VLOOKUP(A247,[5]守护神剑副本!$A$22:$C$42,3,0)</f>
        <v>20</v>
      </c>
      <c r="N247" s="3">
        <v>2</v>
      </c>
      <c r="O247" s="3">
        <f>HLOOKUP(O$5,[1]非R能力!$B$8:$F$558,$C247+1,0)</f>
        <v>1514166.9132028678</v>
      </c>
      <c r="P247" s="3">
        <f>HLOOKUP(P$5,[1]非R能力!$B$8:$F$558,$C247+1,0)</f>
        <v>215507.00849542601</v>
      </c>
      <c r="Q247" s="3">
        <f>HLOOKUP(Q$5,[1]非R能力!$B$8:$F$558,$C247+1,0)</f>
        <v>114372.35447097827</v>
      </c>
      <c r="R247" s="3">
        <f>HLOOKUP(R$5,[1]非R能力!$B$8:$F$558,$C247+1,0)</f>
        <v>35109.591884710106</v>
      </c>
      <c r="S247" s="3">
        <f>HLOOKUP(S$5,[1]非R能力!$B$8:$F$558,$C247+1,0)</f>
        <v>46259.040423884748</v>
      </c>
      <c r="T247" s="3">
        <f>INDEX([1]非R能力!$H$9:$H$558,D247)</f>
        <v>42895.786068410627</v>
      </c>
      <c r="U247" s="3">
        <f>IF(INDEX([1]非R能力!$FK$9:$FK$558,C247)=0,0,10)</f>
        <v>10</v>
      </c>
      <c r="V247" s="3">
        <f>IF(INDEX([1]非R能力!$FH$9:$FH$558,C247)=0,0,5000)</f>
        <v>5000</v>
      </c>
      <c r="W247" s="3">
        <f>HLOOKUP(W$5,[2]人物技能基础!$O$3:$Q$553,$C247+1,0)</f>
        <v>3.637142857142857</v>
      </c>
      <c r="X247" s="3">
        <f>HLOOKUP(X$5,[2]人物技能基础!$O$3:$Q$553,$C247+1,0)</f>
        <v>2.0186428571428574</v>
      </c>
      <c r="Y247" s="3">
        <f>HLOOKUP(Y$5,[2]人物技能基础!$O$3:$Q$553,$C247+1,0)</f>
        <v>99.964285714285708</v>
      </c>
      <c r="Z247" s="3">
        <f t="shared" si="31"/>
        <v>869327</v>
      </c>
      <c r="AA247" s="3">
        <f t="shared" si="32"/>
        <v>120706</v>
      </c>
      <c r="AB247" s="3">
        <f t="shared" si="33"/>
        <v>0</v>
      </c>
      <c r="AC247" s="3">
        <f t="shared" si="34"/>
        <v>46259</v>
      </c>
      <c r="AD247" s="3">
        <f t="shared" si="35"/>
        <v>35109</v>
      </c>
    </row>
    <row r="248" spans="1:30" x14ac:dyDescent="0.15">
      <c r="A248" s="3">
        <f>[5]守护神剑副本!A364</f>
        <v>3</v>
      </c>
      <c r="B248" s="3" t="str">
        <f t="shared" si="27"/>
        <v>450级守护神剑3波小怪</v>
      </c>
      <c r="C248" s="3">
        <f>[5]守护神剑副本!B364</f>
        <v>450</v>
      </c>
      <c r="D248" s="3">
        <f>[5]守护神剑副本!C364</f>
        <v>445</v>
      </c>
      <c r="E248" s="3" t="s">
        <v>24</v>
      </c>
      <c r="F248" s="3" t="s">
        <v>26</v>
      </c>
      <c r="G248" s="3">
        <f>[5]守护神剑副本!$A$12*W248/M248/0.6</f>
        <v>2.5257936507936507</v>
      </c>
      <c r="H248" s="3">
        <f t="shared" si="28"/>
        <v>120</v>
      </c>
      <c r="I248" s="3">
        <v>0</v>
      </c>
      <c r="J248" s="4">
        <f t="shared" si="29"/>
        <v>1</v>
      </c>
      <c r="K248" s="4">
        <v>1</v>
      </c>
      <c r="L248" s="4">
        <f t="shared" si="30"/>
        <v>2</v>
      </c>
      <c r="M248" s="3">
        <f>VLOOKUP(A248,[5]守护神剑副本!$A$22:$C$42,3,0)</f>
        <v>18</v>
      </c>
      <c r="N248" s="3">
        <v>2</v>
      </c>
      <c r="O248" s="3">
        <f>HLOOKUP(O$5,[1]非R能力!$B$8:$F$558,$C248+1,0)</f>
        <v>1514166.9132028678</v>
      </c>
      <c r="P248" s="3">
        <f>HLOOKUP(P$5,[1]非R能力!$B$8:$F$558,$C248+1,0)</f>
        <v>215507.00849542601</v>
      </c>
      <c r="Q248" s="3">
        <f>HLOOKUP(Q$5,[1]非R能力!$B$8:$F$558,$C248+1,0)</f>
        <v>114372.35447097827</v>
      </c>
      <c r="R248" s="3">
        <f>HLOOKUP(R$5,[1]非R能力!$B$8:$F$558,$C248+1,0)</f>
        <v>35109.591884710106</v>
      </c>
      <c r="S248" s="3">
        <f>HLOOKUP(S$5,[1]非R能力!$B$8:$F$558,$C248+1,0)</f>
        <v>46259.040423884748</v>
      </c>
      <c r="T248" s="3">
        <f>INDEX([1]非R能力!$H$9:$H$558,D248)</f>
        <v>42895.786068410627</v>
      </c>
      <c r="U248" s="3">
        <f>IF(INDEX([1]非R能力!$FK$9:$FK$558,C248)=0,0,10)</f>
        <v>10</v>
      </c>
      <c r="V248" s="3">
        <f>IF(INDEX([1]非R能力!$FH$9:$FH$558,C248)=0,0,5000)</f>
        <v>5000</v>
      </c>
      <c r="W248" s="3">
        <f>HLOOKUP(W$5,[2]人物技能基础!$O$3:$Q$553,$C248+1,0)</f>
        <v>3.637142857142857</v>
      </c>
      <c r="X248" s="3">
        <f>HLOOKUP(X$5,[2]人物技能基础!$O$3:$Q$553,$C248+1,0)</f>
        <v>2.0186428571428574</v>
      </c>
      <c r="Y248" s="3">
        <f>HLOOKUP(Y$5,[2]人物技能基础!$O$3:$Q$553,$C248+1,0)</f>
        <v>99.964285714285708</v>
      </c>
      <c r="Z248" s="3">
        <f t="shared" si="31"/>
        <v>965918</v>
      </c>
      <c r="AA248" s="3">
        <f t="shared" si="32"/>
        <v>120709</v>
      </c>
      <c r="AB248" s="3">
        <f t="shared" si="33"/>
        <v>0</v>
      </c>
      <c r="AC248" s="3">
        <f t="shared" si="34"/>
        <v>46259</v>
      </c>
      <c r="AD248" s="3">
        <f t="shared" si="35"/>
        <v>35109</v>
      </c>
    </row>
    <row r="249" spans="1:30" x14ac:dyDescent="0.15">
      <c r="A249" s="3">
        <f>[5]守护神剑副本!A365</f>
        <v>4</v>
      </c>
      <c r="B249" s="3" t="str">
        <f t="shared" si="27"/>
        <v>450级守护神剑4波小怪</v>
      </c>
      <c r="C249" s="3">
        <f>[5]守护神剑副本!B365</f>
        <v>450</v>
      </c>
      <c r="D249" s="3">
        <f>[5]守护神剑副本!C365</f>
        <v>445</v>
      </c>
      <c r="E249" s="3" t="s">
        <v>24</v>
      </c>
      <c r="F249" s="3" t="s">
        <v>26</v>
      </c>
      <c r="G249" s="3">
        <f>[5]守护神剑副本!$A$12*W249/M249/0.6</f>
        <v>2.5257936507936507</v>
      </c>
      <c r="H249" s="3">
        <f t="shared" si="28"/>
        <v>120</v>
      </c>
      <c r="I249" s="3">
        <v>0</v>
      </c>
      <c r="J249" s="4">
        <f t="shared" si="29"/>
        <v>1</v>
      </c>
      <c r="K249" s="4">
        <v>1</v>
      </c>
      <c r="L249" s="4">
        <f t="shared" si="30"/>
        <v>2</v>
      </c>
      <c r="M249" s="3">
        <f>VLOOKUP(A249,[5]守护神剑副本!$A$22:$C$42,3,0)</f>
        <v>18</v>
      </c>
      <c r="N249" s="3">
        <v>2</v>
      </c>
      <c r="O249" s="3">
        <f>HLOOKUP(O$5,[1]非R能力!$B$8:$F$558,$C249+1,0)</f>
        <v>1514166.9132028678</v>
      </c>
      <c r="P249" s="3">
        <f>HLOOKUP(P$5,[1]非R能力!$B$8:$F$558,$C249+1,0)</f>
        <v>215507.00849542601</v>
      </c>
      <c r="Q249" s="3">
        <f>HLOOKUP(Q$5,[1]非R能力!$B$8:$F$558,$C249+1,0)</f>
        <v>114372.35447097827</v>
      </c>
      <c r="R249" s="3">
        <f>HLOOKUP(R$5,[1]非R能力!$B$8:$F$558,$C249+1,0)</f>
        <v>35109.591884710106</v>
      </c>
      <c r="S249" s="3">
        <f>HLOOKUP(S$5,[1]非R能力!$B$8:$F$558,$C249+1,0)</f>
        <v>46259.040423884748</v>
      </c>
      <c r="T249" s="3">
        <f>INDEX([1]非R能力!$H$9:$H$558,D249)</f>
        <v>42895.786068410627</v>
      </c>
      <c r="U249" s="3">
        <f>IF(INDEX([1]非R能力!$FK$9:$FK$558,C249)=0,0,10)</f>
        <v>10</v>
      </c>
      <c r="V249" s="3">
        <f>IF(INDEX([1]非R能力!$FH$9:$FH$558,C249)=0,0,5000)</f>
        <v>5000</v>
      </c>
      <c r="W249" s="3">
        <f>HLOOKUP(W$5,[2]人物技能基础!$O$3:$Q$553,$C249+1,0)</f>
        <v>3.637142857142857</v>
      </c>
      <c r="X249" s="3">
        <f>HLOOKUP(X$5,[2]人物技能基础!$O$3:$Q$553,$C249+1,0)</f>
        <v>2.0186428571428574</v>
      </c>
      <c r="Y249" s="3">
        <f>HLOOKUP(Y$5,[2]人物技能基础!$O$3:$Q$553,$C249+1,0)</f>
        <v>99.964285714285708</v>
      </c>
      <c r="Z249" s="3">
        <f t="shared" si="31"/>
        <v>965918</v>
      </c>
      <c r="AA249" s="3">
        <f t="shared" si="32"/>
        <v>120709</v>
      </c>
      <c r="AB249" s="3">
        <f t="shared" si="33"/>
        <v>0</v>
      </c>
      <c r="AC249" s="3">
        <f t="shared" si="34"/>
        <v>46259</v>
      </c>
      <c r="AD249" s="3">
        <f t="shared" si="35"/>
        <v>35109</v>
      </c>
    </row>
    <row r="250" spans="1:30" x14ac:dyDescent="0.15">
      <c r="A250" s="3">
        <f>[5]守护神剑副本!A366</f>
        <v>5</v>
      </c>
      <c r="B250" s="3" t="str">
        <f t="shared" si="27"/>
        <v>450级守护神剑5波boss</v>
      </c>
      <c r="C250" s="3">
        <f>[5]守护神剑副本!B366</f>
        <v>450</v>
      </c>
      <c r="D250" s="3">
        <f>[5]守护神剑副本!C366</f>
        <v>445</v>
      </c>
      <c r="E250" s="3" t="s">
        <v>93</v>
      </c>
      <c r="F250" s="3" t="s">
        <v>26</v>
      </c>
      <c r="G250" s="3">
        <f>[5]守护神剑副本!$A$12*W250/M250/0.6</f>
        <v>45.464285714285715</v>
      </c>
      <c r="H250" s="3">
        <f t="shared" si="28"/>
        <v>45.464285714285715</v>
      </c>
      <c r="I250" s="3">
        <v>0</v>
      </c>
      <c r="J250" s="4">
        <f t="shared" si="29"/>
        <v>0.7</v>
      </c>
      <c r="K250" s="4">
        <v>1</v>
      </c>
      <c r="L250" s="4">
        <f t="shared" si="30"/>
        <v>5</v>
      </c>
      <c r="M250" s="3">
        <f>VLOOKUP(A250,[5]守护神剑副本!$A$22:$C$42,3,0)</f>
        <v>1</v>
      </c>
      <c r="N250" s="3">
        <v>2</v>
      </c>
      <c r="O250" s="3">
        <f>HLOOKUP(O$5,[1]非R能力!$B$8:$F$558,$C250+1,0)</f>
        <v>1514166.9132028678</v>
      </c>
      <c r="P250" s="3">
        <f>HLOOKUP(P$5,[1]非R能力!$B$8:$F$558,$C250+1,0)</f>
        <v>215507.00849542601</v>
      </c>
      <c r="Q250" s="3">
        <f>HLOOKUP(Q$5,[1]非R能力!$B$8:$F$558,$C250+1,0)</f>
        <v>114372.35447097827</v>
      </c>
      <c r="R250" s="3">
        <f>HLOOKUP(R$5,[1]非R能力!$B$8:$F$558,$C250+1,0)</f>
        <v>35109.591884710106</v>
      </c>
      <c r="S250" s="3">
        <f>HLOOKUP(S$5,[1]非R能力!$B$8:$F$558,$C250+1,0)</f>
        <v>46259.040423884748</v>
      </c>
      <c r="T250" s="3">
        <f>INDEX([1]非R能力!$H$9:$H$558,D250)</f>
        <v>42895.786068410627</v>
      </c>
      <c r="U250" s="3">
        <f>IF(INDEX([1]非R能力!$FK$9:$FK$558,C250)=0,0,10)</f>
        <v>10</v>
      </c>
      <c r="V250" s="3">
        <f>IF(INDEX([1]非R能力!$FH$9:$FH$558,C250)=0,0,5000)</f>
        <v>5000</v>
      </c>
      <c r="W250" s="3">
        <f>HLOOKUP(W$5,[2]人物技能基础!$O$3:$Q$553,$C250+1,0)</f>
        <v>3.637142857142857</v>
      </c>
      <c r="X250" s="3">
        <f>HLOOKUP(X$5,[2]人物技能基础!$O$3:$Q$553,$C250+1,0)</f>
        <v>2.0186428571428574</v>
      </c>
      <c r="Y250" s="3">
        <f>HLOOKUP(Y$5,[2]人物技能基础!$O$3:$Q$553,$C250+1,0)</f>
        <v>99.964285714285708</v>
      </c>
      <c r="Z250" s="3">
        <f t="shared" si="31"/>
        <v>12170578</v>
      </c>
      <c r="AA250" s="3">
        <f t="shared" si="32"/>
        <v>121233</v>
      </c>
      <c r="AB250" s="3">
        <f t="shared" si="33"/>
        <v>0</v>
      </c>
      <c r="AC250" s="3">
        <f t="shared" si="34"/>
        <v>46259</v>
      </c>
      <c r="AD250" s="3">
        <f t="shared" si="35"/>
        <v>50156</v>
      </c>
    </row>
    <row r="251" spans="1:30" x14ac:dyDescent="0.15">
      <c r="A251" s="3">
        <f>[5]守护神剑副本!A367</f>
        <v>6</v>
      </c>
      <c r="B251" s="3" t="str">
        <f t="shared" si="27"/>
        <v>450级守护神剑6波小怪</v>
      </c>
      <c r="C251" s="3">
        <f>[5]守护神剑副本!B367</f>
        <v>450</v>
      </c>
      <c r="D251" s="3">
        <f>[5]守护神剑副本!C367</f>
        <v>445</v>
      </c>
      <c r="E251" s="3" t="s">
        <v>24</v>
      </c>
      <c r="F251" s="3" t="s">
        <v>26</v>
      </c>
      <c r="G251" s="3">
        <f>[5]守护神剑副本!$A$12*W251/M251/0.6</f>
        <v>2.8415178571428572</v>
      </c>
      <c r="H251" s="3">
        <f t="shared" si="28"/>
        <v>120</v>
      </c>
      <c r="I251" s="3">
        <v>0</v>
      </c>
      <c r="J251" s="4">
        <f t="shared" si="29"/>
        <v>1</v>
      </c>
      <c r="K251" s="4">
        <v>1</v>
      </c>
      <c r="L251" s="4">
        <f t="shared" si="30"/>
        <v>2</v>
      </c>
      <c r="M251" s="3">
        <f>VLOOKUP(A251,[5]守护神剑副本!$A$22:$C$42,3,0)</f>
        <v>16</v>
      </c>
      <c r="N251" s="3">
        <v>2</v>
      </c>
      <c r="O251" s="3">
        <f>HLOOKUP(O$5,[1]非R能力!$B$8:$F$558,$C251+1,0)</f>
        <v>1514166.9132028678</v>
      </c>
      <c r="P251" s="3">
        <f>HLOOKUP(P$5,[1]非R能力!$B$8:$F$558,$C251+1,0)</f>
        <v>215507.00849542601</v>
      </c>
      <c r="Q251" s="3">
        <f>HLOOKUP(Q$5,[1]非R能力!$B$8:$F$558,$C251+1,0)</f>
        <v>114372.35447097827</v>
      </c>
      <c r="R251" s="3">
        <f>HLOOKUP(R$5,[1]非R能力!$B$8:$F$558,$C251+1,0)</f>
        <v>35109.591884710106</v>
      </c>
      <c r="S251" s="3">
        <f>HLOOKUP(S$5,[1]非R能力!$B$8:$F$558,$C251+1,0)</f>
        <v>46259.040423884748</v>
      </c>
      <c r="T251" s="3">
        <f>INDEX([1]非R能力!$H$9:$H$558,D251)</f>
        <v>42895.786068410627</v>
      </c>
      <c r="U251" s="3">
        <f>IF(INDEX([1]非R能力!$FK$9:$FK$558,C251)=0,0,10)</f>
        <v>10</v>
      </c>
      <c r="V251" s="3">
        <f>IF(INDEX([1]非R能力!$FH$9:$FH$558,C251)=0,0,5000)</f>
        <v>5000</v>
      </c>
      <c r="W251" s="3">
        <f>HLOOKUP(W$5,[2]人物技能基础!$O$3:$Q$553,$C251+1,0)</f>
        <v>3.637142857142857</v>
      </c>
      <c r="X251" s="3">
        <f>HLOOKUP(X$5,[2]人物技能基础!$O$3:$Q$553,$C251+1,0)</f>
        <v>2.0186428571428574</v>
      </c>
      <c r="Y251" s="3">
        <f>HLOOKUP(Y$5,[2]人物技能基础!$O$3:$Q$553,$C251+1,0)</f>
        <v>99.964285714285708</v>
      </c>
      <c r="Z251" s="3">
        <f t="shared" si="31"/>
        <v>1086658</v>
      </c>
      <c r="AA251" s="3">
        <f t="shared" si="32"/>
        <v>120712</v>
      </c>
      <c r="AB251" s="3">
        <f t="shared" si="33"/>
        <v>0</v>
      </c>
      <c r="AC251" s="3">
        <f t="shared" si="34"/>
        <v>46259</v>
      </c>
      <c r="AD251" s="3">
        <f t="shared" si="35"/>
        <v>35109</v>
      </c>
    </row>
    <row r="252" spans="1:30" x14ac:dyDescent="0.15">
      <c r="A252" s="3">
        <f>[5]守护神剑副本!A368</f>
        <v>7</v>
      </c>
      <c r="B252" s="3" t="str">
        <f t="shared" si="27"/>
        <v>450级守护神剑7波小怪</v>
      </c>
      <c r="C252" s="3">
        <f>[5]守护神剑副本!B368</f>
        <v>450</v>
      </c>
      <c r="D252" s="3">
        <f>[5]守护神剑副本!C368</f>
        <v>445</v>
      </c>
      <c r="E252" s="3" t="s">
        <v>24</v>
      </c>
      <c r="F252" s="3" t="s">
        <v>26</v>
      </c>
      <c r="G252" s="3">
        <f>[5]守护神剑副本!$A$12*W252/M252/0.6</f>
        <v>3.2474489795918369</v>
      </c>
      <c r="H252" s="3">
        <f t="shared" si="28"/>
        <v>120</v>
      </c>
      <c r="I252" s="3">
        <v>0</v>
      </c>
      <c r="J252" s="4">
        <f t="shared" si="29"/>
        <v>1</v>
      </c>
      <c r="K252" s="4">
        <v>1</v>
      </c>
      <c r="L252" s="4">
        <f t="shared" si="30"/>
        <v>2</v>
      </c>
      <c r="M252" s="3">
        <f>VLOOKUP(A252,[5]守护神剑副本!$A$22:$C$42,3,0)</f>
        <v>14</v>
      </c>
      <c r="N252" s="3">
        <v>2</v>
      </c>
      <c r="O252" s="3">
        <f>HLOOKUP(O$5,[1]非R能力!$B$8:$F$558,$C252+1,0)</f>
        <v>1514166.9132028678</v>
      </c>
      <c r="P252" s="3">
        <f>HLOOKUP(P$5,[1]非R能力!$B$8:$F$558,$C252+1,0)</f>
        <v>215507.00849542601</v>
      </c>
      <c r="Q252" s="3">
        <f>HLOOKUP(Q$5,[1]非R能力!$B$8:$F$558,$C252+1,0)</f>
        <v>114372.35447097827</v>
      </c>
      <c r="R252" s="3">
        <f>HLOOKUP(R$5,[1]非R能力!$B$8:$F$558,$C252+1,0)</f>
        <v>35109.591884710106</v>
      </c>
      <c r="S252" s="3">
        <f>HLOOKUP(S$5,[1]非R能力!$B$8:$F$558,$C252+1,0)</f>
        <v>46259.040423884748</v>
      </c>
      <c r="T252" s="3">
        <f>INDEX([1]非R能力!$H$9:$H$558,D252)</f>
        <v>42895.786068410627</v>
      </c>
      <c r="U252" s="3">
        <f>IF(INDEX([1]非R能力!$FK$9:$FK$558,C252)=0,0,10)</f>
        <v>10</v>
      </c>
      <c r="V252" s="3">
        <f>IF(INDEX([1]非R能力!$FH$9:$FH$558,C252)=0,0,5000)</f>
        <v>5000</v>
      </c>
      <c r="W252" s="3">
        <f>HLOOKUP(W$5,[2]人物技能基础!$O$3:$Q$553,$C252+1,0)</f>
        <v>3.637142857142857</v>
      </c>
      <c r="X252" s="3">
        <f>HLOOKUP(X$5,[2]人物技能基础!$O$3:$Q$553,$C252+1,0)</f>
        <v>2.0186428571428574</v>
      </c>
      <c r="Y252" s="3">
        <f>HLOOKUP(Y$5,[2]人物技能基础!$O$3:$Q$553,$C252+1,0)</f>
        <v>99.964285714285708</v>
      </c>
      <c r="Z252" s="3">
        <f t="shared" si="31"/>
        <v>1241895</v>
      </c>
      <c r="AA252" s="3">
        <f t="shared" si="32"/>
        <v>120717</v>
      </c>
      <c r="AB252" s="3">
        <f t="shared" si="33"/>
        <v>0</v>
      </c>
      <c r="AC252" s="3">
        <f t="shared" si="34"/>
        <v>46259</v>
      </c>
      <c r="AD252" s="3">
        <f t="shared" si="35"/>
        <v>35109</v>
      </c>
    </row>
    <row r="253" spans="1:30" x14ac:dyDescent="0.15">
      <c r="A253" s="3">
        <f>[5]守护神剑副本!A369</f>
        <v>8</v>
      </c>
      <c r="B253" s="3" t="str">
        <f t="shared" si="27"/>
        <v>450级守护神剑8波小怪</v>
      </c>
      <c r="C253" s="3">
        <f>[5]守护神剑副本!B369</f>
        <v>450</v>
      </c>
      <c r="D253" s="3">
        <f>[5]守护神剑副本!C369</f>
        <v>445</v>
      </c>
      <c r="E253" s="3" t="s">
        <v>24</v>
      </c>
      <c r="F253" s="3" t="s">
        <v>26</v>
      </c>
      <c r="G253" s="3">
        <f>[5]守护神剑副本!$A$12*W253/M253/0.6</f>
        <v>3.2474489795918369</v>
      </c>
      <c r="H253" s="3">
        <f t="shared" si="28"/>
        <v>120</v>
      </c>
      <c r="I253" s="3">
        <v>0</v>
      </c>
      <c r="J253" s="4">
        <f t="shared" si="29"/>
        <v>1</v>
      </c>
      <c r="K253" s="4">
        <v>1</v>
      </c>
      <c r="L253" s="4">
        <f t="shared" si="30"/>
        <v>2</v>
      </c>
      <c r="M253" s="3">
        <f>VLOOKUP(A253,[5]守护神剑副本!$A$22:$C$42,3,0)</f>
        <v>14</v>
      </c>
      <c r="N253" s="3">
        <v>2</v>
      </c>
      <c r="O253" s="3">
        <f>HLOOKUP(O$5,[1]非R能力!$B$8:$F$558,$C253+1,0)</f>
        <v>1514166.9132028678</v>
      </c>
      <c r="P253" s="3">
        <f>HLOOKUP(P$5,[1]非R能力!$B$8:$F$558,$C253+1,0)</f>
        <v>215507.00849542601</v>
      </c>
      <c r="Q253" s="3">
        <f>HLOOKUP(Q$5,[1]非R能力!$B$8:$F$558,$C253+1,0)</f>
        <v>114372.35447097827</v>
      </c>
      <c r="R253" s="3">
        <f>HLOOKUP(R$5,[1]非R能力!$B$8:$F$558,$C253+1,0)</f>
        <v>35109.591884710106</v>
      </c>
      <c r="S253" s="3">
        <f>HLOOKUP(S$5,[1]非R能力!$B$8:$F$558,$C253+1,0)</f>
        <v>46259.040423884748</v>
      </c>
      <c r="T253" s="3">
        <f>INDEX([1]非R能力!$H$9:$H$558,D253)</f>
        <v>42895.786068410627</v>
      </c>
      <c r="U253" s="3">
        <f>IF(INDEX([1]非R能力!$FK$9:$FK$558,C253)=0,0,10)</f>
        <v>10</v>
      </c>
      <c r="V253" s="3">
        <f>IF(INDEX([1]非R能力!$FH$9:$FH$558,C253)=0,0,5000)</f>
        <v>5000</v>
      </c>
      <c r="W253" s="3">
        <f>HLOOKUP(W$5,[2]人物技能基础!$O$3:$Q$553,$C253+1,0)</f>
        <v>3.637142857142857</v>
      </c>
      <c r="X253" s="3">
        <f>HLOOKUP(X$5,[2]人物技能基础!$O$3:$Q$553,$C253+1,0)</f>
        <v>2.0186428571428574</v>
      </c>
      <c r="Y253" s="3">
        <f>HLOOKUP(Y$5,[2]人物技能基础!$O$3:$Q$553,$C253+1,0)</f>
        <v>99.964285714285708</v>
      </c>
      <c r="Z253" s="3">
        <f t="shared" si="31"/>
        <v>1241895</v>
      </c>
      <c r="AA253" s="3">
        <f t="shared" si="32"/>
        <v>120717</v>
      </c>
      <c r="AB253" s="3">
        <f t="shared" si="33"/>
        <v>0</v>
      </c>
      <c r="AC253" s="3">
        <f t="shared" si="34"/>
        <v>46259</v>
      </c>
      <c r="AD253" s="3">
        <f t="shared" si="35"/>
        <v>35109</v>
      </c>
    </row>
    <row r="254" spans="1:30" x14ac:dyDescent="0.15">
      <c r="A254" s="3">
        <f>[5]守护神剑副本!A370</f>
        <v>9</v>
      </c>
      <c r="B254" s="3" t="str">
        <f t="shared" si="27"/>
        <v>450级守护神剑9波小怪</v>
      </c>
      <c r="C254" s="3">
        <f>[5]守护神剑副本!B370</f>
        <v>450</v>
      </c>
      <c r="D254" s="3">
        <f>[5]守护神剑副本!C370</f>
        <v>445</v>
      </c>
      <c r="E254" s="3" t="s">
        <v>24</v>
      </c>
      <c r="F254" s="3" t="s">
        <v>26</v>
      </c>
      <c r="G254" s="3">
        <f>[5]守护神剑副本!$A$12*W254/M254/0.6</f>
        <v>3.7886904761904767</v>
      </c>
      <c r="H254" s="3">
        <f t="shared" si="28"/>
        <v>120</v>
      </c>
      <c r="I254" s="3">
        <v>0</v>
      </c>
      <c r="J254" s="4">
        <f t="shared" si="29"/>
        <v>1</v>
      </c>
      <c r="K254" s="4">
        <v>1</v>
      </c>
      <c r="L254" s="4">
        <f t="shared" si="30"/>
        <v>2</v>
      </c>
      <c r="M254" s="3">
        <f>VLOOKUP(A254,[5]守护神剑副本!$A$22:$C$42,3,0)</f>
        <v>12</v>
      </c>
      <c r="N254" s="3">
        <v>2</v>
      </c>
      <c r="O254" s="3">
        <f>HLOOKUP(O$5,[1]非R能力!$B$8:$F$558,$C254+1,0)</f>
        <v>1514166.9132028678</v>
      </c>
      <c r="P254" s="3">
        <f>HLOOKUP(P$5,[1]非R能力!$B$8:$F$558,$C254+1,0)</f>
        <v>215507.00849542601</v>
      </c>
      <c r="Q254" s="3">
        <f>HLOOKUP(Q$5,[1]非R能力!$B$8:$F$558,$C254+1,0)</f>
        <v>114372.35447097827</v>
      </c>
      <c r="R254" s="3">
        <f>HLOOKUP(R$5,[1]非R能力!$B$8:$F$558,$C254+1,0)</f>
        <v>35109.591884710106</v>
      </c>
      <c r="S254" s="3">
        <f>HLOOKUP(S$5,[1]非R能力!$B$8:$F$558,$C254+1,0)</f>
        <v>46259.040423884748</v>
      </c>
      <c r="T254" s="3">
        <f>INDEX([1]非R能力!$H$9:$H$558,D254)</f>
        <v>42895.786068410627</v>
      </c>
      <c r="U254" s="3">
        <f>IF(INDEX([1]非R能力!$FK$9:$FK$558,C254)=0,0,10)</f>
        <v>10</v>
      </c>
      <c r="V254" s="3">
        <f>IF(INDEX([1]非R能力!$FH$9:$FH$558,C254)=0,0,5000)</f>
        <v>5000</v>
      </c>
      <c r="W254" s="3">
        <f>HLOOKUP(W$5,[2]人物技能基础!$O$3:$Q$553,$C254+1,0)</f>
        <v>3.637142857142857</v>
      </c>
      <c r="X254" s="3">
        <f>HLOOKUP(X$5,[2]人物技能基础!$O$3:$Q$553,$C254+1,0)</f>
        <v>2.0186428571428574</v>
      </c>
      <c r="Y254" s="3">
        <f>HLOOKUP(Y$5,[2]人物技能基础!$O$3:$Q$553,$C254+1,0)</f>
        <v>99.964285714285708</v>
      </c>
      <c r="Z254" s="3">
        <f t="shared" si="31"/>
        <v>1448878</v>
      </c>
      <c r="AA254" s="3">
        <f t="shared" si="32"/>
        <v>120723</v>
      </c>
      <c r="AB254" s="3">
        <f t="shared" si="33"/>
        <v>0</v>
      </c>
      <c r="AC254" s="3">
        <f t="shared" si="34"/>
        <v>46259</v>
      </c>
      <c r="AD254" s="3">
        <f t="shared" si="35"/>
        <v>35109</v>
      </c>
    </row>
    <row r="255" spans="1:30" x14ac:dyDescent="0.15">
      <c r="A255" s="3">
        <f>[5]守护神剑副本!A371</f>
        <v>10</v>
      </c>
      <c r="B255" s="3" t="str">
        <f t="shared" si="27"/>
        <v>450级守护神剑10波boss</v>
      </c>
      <c r="C255" s="3">
        <f>[5]守护神剑副本!B371</f>
        <v>450</v>
      </c>
      <c r="D255" s="3">
        <f>[5]守护神剑副本!C371</f>
        <v>450</v>
      </c>
      <c r="E255" s="3" t="s">
        <v>93</v>
      </c>
      <c r="F255" s="3" t="s">
        <v>26</v>
      </c>
      <c r="G255" s="3">
        <f>[5]守护神剑副本!$A$12*W255/M255/0.6</f>
        <v>45.464285714285715</v>
      </c>
      <c r="H255" s="3">
        <f t="shared" si="28"/>
        <v>45.464285714285715</v>
      </c>
      <c r="I255" s="3">
        <v>0</v>
      </c>
      <c r="J255" s="4">
        <f t="shared" si="29"/>
        <v>0.7</v>
      </c>
      <c r="K255" s="4">
        <v>1</v>
      </c>
      <c r="L255" s="4">
        <f t="shared" si="30"/>
        <v>5</v>
      </c>
      <c r="M255" s="3">
        <f>VLOOKUP(A255,[5]守护神剑副本!$A$22:$C$42,3,0)</f>
        <v>1</v>
      </c>
      <c r="N255" s="3">
        <v>2</v>
      </c>
      <c r="O255" s="3">
        <f>HLOOKUP(O$5,[1]非R能力!$B$8:$F$558,$C255+1,0)</f>
        <v>1514166.9132028678</v>
      </c>
      <c r="P255" s="3">
        <f>HLOOKUP(P$5,[1]非R能力!$B$8:$F$558,$C255+1,0)</f>
        <v>215507.00849542601</v>
      </c>
      <c r="Q255" s="3">
        <f>HLOOKUP(Q$5,[1]非R能力!$B$8:$F$558,$C255+1,0)</f>
        <v>114372.35447097827</v>
      </c>
      <c r="R255" s="3">
        <f>HLOOKUP(R$5,[1]非R能力!$B$8:$F$558,$C255+1,0)</f>
        <v>35109.591884710106</v>
      </c>
      <c r="S255" s="3">
        <f>HLOOKUP(S$5,[1]非R能力!$B$8:$F$558,$C255+1,0)</f>
        <v>46259.040423884748</v>
      </c>
      <c r="T255" s="3">
        <f>INDEX([1]非R能力!$H$9:$H$558,D255)</f>
        <v>44097.177600000017</v>
      </c>
      <c r="U255" s="3">
        <f>IF(INDEX([1]非R能力!$FK$9:$FK$558,C255)=0,0,10)</f>
        <v>10</v>
      </c>
      <c r="V255" s="3">
        <f>IF(INDEX([1]非R能力!$FH$9:$FH$558,C255)=0,0,5000)</f>
        <v>5000</v>
      </c>
      <c r="W255" s="3">
        <f>HLOOKUP(W$5,[2]人物技能基础!$O$3:$Q$553,$C255+1,0)</f>
        <v>3.637142857142857</v>
      </c>
      <c r="X255" s="3">
        <f>HLOOKUP(X$5,[2]人物技能基础!$O$3:$Q$553,$C255+1,0)</f>
        <v>2.0186428571428574</v>
      </c>
      <c r="Y255" s="3">
        <f>HLOOKUP(Y$5,[2]人物技能基础!$O$3:$Q$553,$C255+1,0)</f>
        <v>99.964285714285708</v>
      </c>
      <c r="Z255" s="3">
        <f t="shared" si="31"/>
        <v>12201165</v>
      </c>
      <c r="AA255" s="3">
        <f t="shared" si="32"/>
        <v>121233</v>
      </c>
      <c r="AB255" s="3">
        <f t="shared" si="33"/>
        <v>0</v>
      </c>
      <c r="AC255" s="3">
        <f t="shared" si="34"/>
        <v>46259</v>
      </c>
      <c r="AD255" s="3">
        <f t="shared" si="35"/>
        <v>50156</v>
      </c>
    </row>
    <row r="256" spans="1:30" x14ac:dyDescent="0.15">
      <c r="A256" s="3">
        <f>[5]守护神剑副本!A372</f>
        <v>11</v>
      </c>
      <c r="B256" s="3" t="str">
        <f t="shared" si="27"/>
        <v>450级守护神剑11波小怪</v>
      </c>
      <c r="C256" s="3">
        <f>[5]守护神剑副本!B372</f>
        <v>450</v>
      </c>
      <c r="D256" s="3">
        <f>[5]守护神剑副本!C372</f>
        <v>450</v>
      </c>
      <c r="E256" s="3" t="s">
        <v>24</v>
      </c>
      <c r="F256" s="3" t="s">
        <v>26</v>
      </c>
      <c r="G256" s="3">
        <f>[5]守护神剑副本!$A$12*W256/M256/0.6</f>
        <v>4.5464285714285717</v>
      </c>
      <c r="H256" s="3">
        <f t="shared" si="28"/>
        <v>120</v>
      </c>
      <c r="I256" s="3">
        <v>0</v>
      </c>
      <c r="J256" s="4">
        <f t="shared" si="29"/>
        <v>1</v>
      </c>
      <c r="K256" s="4">
        <v>1</v>
      </c>
      <c r="L256" s="4">
        <f t="shared" si="30"/>
        <v>2</v>
      </c>
      <c r="M256" s="3">
        <f>VLOOKUP(A256,[5]守护神剑副本!$A$22:$C$42,3,0)</f>
        <v>10</v>
      </c>
      <c r="N256" s="3">
        <v>2</v>
      </c>
      <c r="O256" s="3">
        <f>HLOOKUP(O$5,[1]非R能力!$B$8:$F$558,$C256+1,0)</f>
        <v>1514166.9132028678</v>
      </c>
      <c r="P256" s="3">
        <f>HLOOKUP(P$5,[1]非R能力!$B$8:$F$558,$C256+1,0)</f>
        <v>215507.00849542601</v>
      </c>
      <c r="Q256" s="3">
        <f>HLOOKUP(Q$5,[1]非R能力!$B$8:$F$558,$C256+1,0)</f>
        <v>114372.35447097827</v>
      </c>
      <c r="R256" s="3">
        <f>HLOOKUP(R$5,[1]非R能力!$B$8:$F$558,$C256+1,0)</f>
        <v>35109.591884710106</v>
      </c>
      <c r="S256" s="3">
        <f>HLOOKUP(S$5,[1]非R能力!$B$8:$F$558,$C256+1,0)</f>
        <v>46259.040423884748</v>
      </c>
      <c r="T256" s="3">
        <f>INDEX([1]非R能力!$H$9:$H$558,D256)</f>
        <v>44097.177600000017</v>
      </c>
      <c r="U256" s="3">
        <f>IF(INDEX([1]非R能力!$FK$9:$FK$558,C256)=0,0,10)</f>
        <v>10</v>
      </c>
      <c r="V256" s="3">
        <f>IF(INDEX([1]非R能力!$FH$9:$FH$558,C256)=0,0,5000)</f>
        <v>5000</v>
      </c>
      <c r="W256" s="3">
        <f>HLOOKUP(W$5,[2]人物技能基础!$O$3:$Q$553,$C256+1,0)</f>
        <v>3.637142857142857</v>
      </c>
      <c r="X256" s="3">
        <f>HLOOKUP(X$5,[2]人物技能基础!$O$3:$Q$553,$C256+1,0)</f>
        <v>2.0186428571428574</v>
      </c>
      <c r="Y256" s="3">
        <f>HLOOKUP(Y$5,[2]人物技能基础!$O$3:$Q$553,$C256+1,0)</f>
        <v>99.964285714285708</v>
      </c>
      <c r="Z256" s="3">
        <f t="shared" si="31"/>
        <v>1743023</v>
      </c>
      <c r="AA256" s="3">
        <f t="shared" si="32"/>
        <v>120731</v>
      </c>
      <c r="AB256" s="3">
        <f t="shared" si="33"/>
        <v>0</v>
      </c>
      <c r="AC256" s="3">
        <f t="shared" si="34"/>
        <v>46259</v>
      </c>
      <c r="AD256" s="3">
        <f t="shared" si="35"/>
        <v>35109</v>
      </c>
    </row>
    <row r="257" spans="1:30" x14ac:dyDescent="0.15">
      <c r="A257" s="3">
        <f>[5]守护神剑副本!A373</f>
        <v>12</v>
      </c>
      <c r="B257" s="3" t="str">
        <f t="shared" si="27"/>
        <v>450级守护神剑12波小怪</v>
      </c>
      <c r="C257" s="3">
        <f>[5]守护神剑副本!B373</f>
        <v>450</v>
      </c>
      <c r="D257" s="3">
        <f>[5]守护神剑副本!C373</f>
        <v>450</v>
      </c>
      <c r="E257" s="3" t="s">
        <v>24</v>
      </c>
      <c r="F257" s="3" t="s">
        <v>26</v>
      </c>
      <c r="G257" s="3">
        <f>[5]守护神剑副本!$A$12*W257/M257/0.6</f>
        <v>4.5464285714285717</v>
      </c>
      <c r="H257" s="3">
        <f t="shared" si="28"/>
        <v>120</v>
      </c>
      <c r="I257" s="3">
        <v>0</v>
      </c>
      <c r="J257" s="4">
        <f t="shared" si="29"/>
        <v>1</v>
      </c>
      <c r="K257" s="4">
        <v>1</v>
      </c>
      <c r="L257" s="4">
        <f t="shared" si="30"/>
        <v>2</v>
      </c>
      <c r="M257" s="3">
        <f>VLOOKUP(A257,[5]守护神剑副本!$A$22:$C$42,3,0)</f>
        <v>10</v>
      </c>
      <c r="N257" s="3">
        <v>2</v>
      </c>
      <c r="O257" s="3">
        <f>HLOOKUP(O$5,[1]非R能力!$B$8:$F$558,$C257+1,0)</f>
        <v>1514166.9132028678</v>
      </c>
      <c r="P257" s="3">
        <f>HLOOKUP(P$5,[1]非R能力!$B$8:$F$558,$C257+1,0)</f>
        <v>215507.00849542601</v>
      </c>
      <c r="Q257" s="3">
        <f>HLOOKUP(Q$5,[1]非R能力!$B$8:$F$558,$C257+1,0)</f>
        <v>114372.35447097827</v>
      </c>
      <c r="R257" s="3">
        <f>HLOOKUP(R$5,[1]非R能力!$B$8:$F$558,$C257+1,0)</f>
        <v>35109.591884710106</v>
      </c>
      <c r="S257" s="3">
        <f>HLOOKUP(S$5,[1]非R能力!$B$8:$F$558,$C257+1,0)</f>
        <v>46259.040423884748</v>
      </c>
      <c r="T257" s="3">
        <f>INDEX([1]非R能力!$H$9:$H$558,D257)</f>
        <v>44097.177600000017</v>
      </c>
      <c r="U257" s="3">
        <f>IF(INDEX([1]非R能力!$FK$9:$FK$558,C257)=0,0,10)</f>
        <v>10</v>
      </c>
      <c r="V257" s="3">
        <f>IF(INDEX([1]非R能力!$FH$9:$FH$558,C257)=0,0,5000)</f>
        <v>5000</v>
      </c>
      <c r="W257" s="3">
        <f>HLOOKUP(W$5,[2]人物技能基础!$O$3:$Q$553,$C257+1,0)</f>
        <v>3.637142857142857</v>
      </c>
      <c r="X257" s="3">
        <f>HLOOKUP(X$5,[2]人物技能基础!$O$3:$Q$553,$C257+1,0)</f>
        <v>2.0186428571428574</v>
      </c>
      <c r="Y257" s="3">
        <f>HLOOKUP(Y$5,[2]人物技能基础!$O$3:$Q$553,$C257+1,0)</f>
        <v>99.964285714285708</v>
      </c>
      <c r="Z257" s="3">
        <f t="shared" si="31"/>
        <v>1743023</v>
      </c>
      <c r="AA257" s="3">
        <f t="shared" si="32"/>
        <v>120731</v>
      </c>
      <c r="AB257" s="3">
        <f t="shared" si="33"/>
        <v>0</v>
      </c>
      <c r="AC257" s="3">
        <f t="shared" si="34"/>
        <v>46259</v>
      </c>
      <c r="AD257" s="3">
        <f t="shared" si="35"/>
        <v>35109</v>
      </c>
    </row>
    <row r="258" spans="1:30" x14ac:dyDescent="0.15">
      <c r="A258" s="3">
        <f>[5]守护神剑副本!A374</f>
        <v>13</v>
      </c>
      <c r="B258" s="3" t="str">
        <f t="shared" si="27"/>
        <v>450级守护神剑13波小怪</v>
      </c>
      <c r="C258" s="3">
        <f>[5]守护神剑副本!B374</f>
        <v>450</v>
      </c>
      <c r="D258" s="3">
        <f>[5]守护神剑副本!C374</f>
        <v>460</v>
      </c>
      <c r="E258" s="3" t="s">
        <v>24</v>
      </c>
      <c r="F258" s="3" t="s">
        <v>26</v>
      </c>
      <c r="G258" s="3">
        <f>[5]守护神剑副本!$A$12*W258/M258/0.6</f>
        <v>4.5464285714285717</v>
      </c>
      <c r="H258" s="3">
        <f t="shared" si="28"/>
        <v>120</v>
      </c>
      <c r="I258" s="3">
        <v>0</v>
      </c>
      <c r="J258" s="4">
        <f t="shared" si="29"/>
        <v>1</v>
      </c>
      <c r="K258" s="4">
        <v>1</v>
      </c>
      <c r="L258" s="4">
        <f t="shared" si="30"/>
        <v>2</v>
      </c>
      <c r="M258" s="3">
        <f>VLOOKUP(A258,[5]守护神剑副本!$A$22:$C$42,3,0)</f>
        <v>10</v>
      </c>
      <c r="N258" s="3">
        <v>2</v>
      </c>
      <c r="O258" s="3">
        <f>HLOOKUP(O$5,[1]非R能力!$B$8:$F$558,$C258+1,0)</f>
        <v>1514166.9132028678</v>
      </c>
      <c r="P258" s="3">
        <f>HLOOKUP(P$5,[1]非R能力!$B$8:$F$558,$C258+1,0)</f>
        <v>215507.00849542601</v>
      </c>
      <c r="Q258" s="3">
        <f>HLOOKUP(Q$5,[1]非R能力!$B$8:$F$558,$C258+1,0)</f>
        <v>114372.35447097827</v>
      </c>
      <c r="R258" s="3">
        <f>HLOOKUP(R$5,[1]非R能力!$B$8:$F$558,$C258+1,0)</f>
        <v>35109.591884710106</v>
      </c>
      <c r="S258" s="3">
        <f>HLOOKUP(S$5,[1]非R能力!$B$8:$F$558,$C258+1,0)</f>
        <v>46259.040423884748</v>
      </c>
      <c r="T258" s="3">
        <f>INDEX([1]非R能力!$H$9:$H$558,D258)</f>
        <v>46580.67071921318</v>
      </c>
      <c r="U258" s="3">
        <f>IF(INDEX([1]非R能力!$FK$9:$FK$558,C258)=0,0,10)</f>
        <v>10</v>
      </c>
      <c r="V258" s="3">
        <f>IF(INDEX([1]非R能力!$FH$9:$FH$558,C258)=0,0,5000)</f>
        <v>5000</v>
      </c>
      <c r="W258" s="3">
        <f>HLOOKUP(W$5,[2]人物技能基础!$O$3:$Q$553,$C258+1,0)</f>
        <v>3.637142857142857</v>
      </c>
      <c r="X258" s="3">
        <f>HLOOKUP(X$5,[2]人物技能基础!$O$3:$Q$553,$C258+1,0)</f>
        <v>2.0186428571428574</v>
      </c>
      <c r="Y258" s="3">
        <f>HLOOKUP(Y$5,[2]人物技能基础!$O$3:$Q$553,$C258+1,0)</f>
        <v>99.964285714285708</v>
      </c>
      <c r="Z258" s="3">
        <f t="shared" si="31"/>
        <v>1752056</v>
      </c>
      <c r="AA258" s="3">
        <f t="shared" si="32"/>
        <v>120731</v>
      </c>
      <c r="AB258" s="3">
        <f t="shared" si="33"/>
        <v>0</v>
      </c>
      <c r="AC258" s="3">
        <f t="shared" si="34"/>
        <v>46259</v>
      </c>
      <c r="AD258" s="3">
        <f t="shared" si="35"/>
        <v>35109</v>
      </c>
    </row>
    <row r="259" spans="1:30" x14ac:dyDescent="0.15">
      <c r="A259" s="3">
        <f>[5]守护神剑副本!A375</f>
        <v>14</v>
      </c>
      <c r="B259" s="3" t="str">
        <f t="shared" si="27"/>
        <v>450级守护神剑14波小怪</v>
      </c>
      <c r="C259" s="3">
        <f>[5]守护神剑副本!B375</f>
        <v>450</v>
      </c>
      <c r="D259" s="3">
        <f>[5]守护神剑副本!C375</f>
        <v>460</v>
      </c>
      <c r="E259" s="3" t="s">
        <v>24</v>
      </c>
      <c r="F259" s="3" t="s">
        <v>26</v>
      </c>
      <c r="G259" s="3">
        <f>[5]守护神剑副本!$A$12*W259/M259/0.6</f>
        <v>22.732142857142858</v>
      </c>
      <c r="H259" s="3">
        <f t="shared" si="28"/>
        <v>120</v>
      </c>
      <c r="I259" s="3">
        <v>0</v>
      </c>
      <c r="J259" s="4">
        <f t="shared" si="29"/>
        <v>1</v>
      </c>
      <c r="K259" s="4">
        <v>1</v>
      </c>
      <c r="L259" s="4">
        <f t="shared" si="30"/>
        <v>2</v>
      </c>
      <c r="M259" s="3">
        <f>VLOOKUP(A259,[5]守护神剑副本!$A$22:$C$42,3,0)</f>
        <v>2</v>
      </c>
      <c r="N259" s="3">
        <v>2</v>
      </c>
      <c r="O259" s="3">
        <f>HLOOKUP(O$5,[1]非R能力!$B$8:$F$558,$C259+1,0)</f>
        <v>1514166.9132028678</v>
      </c>
      <c r="P259" s="3">
        <f>HLOOKUP(P$5,[1]非R能力!$B$8:$F$558,$C259+1,0)</f>
        <v>215507.00849542601</v>
      </c>
      <c r="Q259" s="3">
        <f>HLOOKUP(Q$5,[1]非R能力!$B$8:$F$558,$C259+1,0)</f>
        <v>114372.35447097827</v>
      </c>
      <c r="R259" s="3">
        <f>HLOOKUP(R$5,[1]非R能力!$B$8:$F$558,$C259+1,0)</f>
        <v>35109.591884710106</v>
      </c>
      <c r="S259" s="3">
        <f>HLOOKUP(S$5,[1]非R能力!$B$8:$F$558,$C259+1,0)</f>
        <v>46259.040423884748</v>
      </c>
      <c r="T259" s="3">
        <f>INDEX([1]非R能力!$H$9:$H$558,D259)</f>
        <v>46580.67071921318</v>
      </c>
      <c r="U259" s="3">
        <f>IF(INDEX([1]非R能力!$FK$9:$FK$558,C259)=0,0,10)</f>
        <v>10</v>
      </c>
      <c r="V259" s="3">
        <f>IF(INDEX([1]非R能力!$FH$9:$FH$558,C259)=0,0,5000)</f>
        <v>5000</v>
      </c>
      <c r="W259" s="3">
        <f>HLOOKUP(W$5,[2]人物技能基础!$O$3:$Q$553,$C259+1,0)</f>
        <v>3.637142857142857</v>
      </c>
      <c r="X259" s="3">
        <f>HLOOKUP(X$5,[2]人物技能基础!$O$3:$Q$553,$C259+1,0)</f>
        <v>2.0186428571428574</v>
      </c>
      <c r="Y259" s="3">
        <f>HLOOKUP(Y$5,[2]人物技能基础!$O$3:$Q$553,$C259+1,0)</f>
        <v>99.964285714285708</v>
      </c>
      <c r="Z259" s="3">
        <f t="shared" si="31"/>
        <v>8760282</v>
      </c>
      <c r="AA259" s="3">
        <f t="shared" si="32"/>
        <v>120931</v>
      </c>
      <c r="AB259" s="3">
        <f t="shared" si="33"/>
        <v>0</v>
      </c>
      <c r="AC259" s="3">
        <f t="shared" si="34"/>
        <v>46259</v>
      </c>
      <c r="AD259" s="3">
        <f t="shared" si="35"/>
        <v>35109</v>
      </c>
    </row>
    <row r="260" spans="1:30" x14ac:dyDescent="0.15">
      <c r="A260" s="3">
        <f>[5]守护神剑副本!A376</f>
        <v>15</v>
      </c>
      <c r="B260" s="3" t="str">
        <f t="shared" si="27"/>
        <v>450级守护神剑15波boss</v>
      </c>
      <c r="C260" s="3">
        <f>[5]守护神剑副本!B376</f>
        <v>450</v>
      </c>
      <c r="D260" s="3">
        <f>[5]守护神剑副本!C376</f>
        <v>460</v>
      </c>
      <c r="E260" s="3" t="s">
        <v>93</v>
      </c>
      <c r="F260" s="3" t="s">
        <v>26</v>
      </c>
      <c r="G260" s="3">
        <f>[5]守护神剑副本!$A$12*W260/M260/0.6</f>
        <v>45.464285714285715</v>
      </c>
      <c r="H260" s="3">
        <f t="shared" si="28"/>
        <v>45.464285714285715</v>
      </c>
      <c r="I260" s="3">
        <v>0</v>
      </c>
      <c r="J260" s="4">
        <f t="shared" si="29"/>
        <v>0.7</v>
      </c>
      <c r="K260" s="4">
        <v>1</v>
      </c>
      <c r="L260" s="4">
        <f t="shared" si="30"/>
        <v>5</v>
      </c>
      <c r="M260" s="3">
        <f>VLOOKUP(A260,[5]守护神剑副本!$A$22:$C$42,3,0)</f>
        <v>1</v>
      </c>
      <c r="N260" s="3">
        <v>2</v>
      </c>
      <c r="O260" s="3">
        <f>HLOOKUP(O$5,[1]非R能力!$B$8:$F$558,$C260+1,0)</f>
        <v>1514166.9132028678</v>
      </c>
      <c r="P260" s="3">
        <f>HLOOKUP(P$5,[1]非R能力!$B$8:$F$558,$C260+1,0)</f>
        <v>215507.00849542601</v>
      </c>
      <c r="Q260" s="3">
        <f>HLOOKUP(Q$5,[1]非R能力!$B$8:$F$558,$C260+1,0)</f>
        <v>114372.35447097827</v>
      </c>
      <c r="R260" s="3">
        <f>HLOOKUP(R$5,[1]非R能力!$B$8:$F$558,$C260+1,0)</f>
        <v>35109.591884710106</v>
      </c>
      <c r="S260" s="3">
        <f>HLOOKUP(S$5,[1]非R能力!$B$8:$F$558,$C260+1,0)</f>
        <v>46259.040423884748</v>
      </c>
      <c r="T260" s="3">
        <f>INDEX([1]非R能力!$H$9:$H$558,D260)</f>
        <v>46580.67071921318</v>
      </c>
      <c r="U260" s="3">
        <f>IF(INDEX([1]非R能力!$FK$9:$FK$558,C260)=0,0,10)</f>
        <v>10</v>
      </c>
      <c r="V260" s="3">
        <f>IF(INDEX([1]非R能力!$FH$9:$FH$558,C260)=0,0,5000)</f>
        <v>5000</v>
      </c>
      <c r="W260" s="3">
        <f>HLOOKUP(W$5,[2]人物技能基础!$O$3:$Q$553,$C260+1,0)</f>
        <v>3.637142857142857</v>
      </c>
      <c r="X260" s="3">
        <f>HLOOKUP(X$5,[2]人物技能基础!$O$3:$Q$553,$C260+1,0)</f>
        <v>2.0186428571428574</v>
      </c>
      <c r="Y260" s="3">
        <f>HLOOKUP(Y$5,[2]人物技能基础!$O$3:$Q$553,$C260+1,0)</f>
        <v>99.964285714285708</v>
      </c>
      <c r="Z260" s="3">
        <f t="shared" si="31"/>
        <v>12264395</v>
      </c>
      <c r="AA260" s="3">
        <f t="shared" si="32"/>
        <v>121233</v>
      </c>
      <c r="AB260" s="3">
        <f t="shared" si="33"/>
        <v>0</v>
      </c>
      <c r="AC260" s="3">
        <f t="shared" si="34"/>
        <v>46259</v>
      </c>
      <c r="AD260" s="3">
        <f t="shared" si="35"/>
        <v>50156</v>
      </c>
    </row>
    <row r="261" spans="1:30" x14ac:dyDescent="0.15">
      <c r="A261" s="3">
        <f>[5]守护神剑副本!A377</f>
        <v>16</v>
      </c>
      <c r="B261" s="3" t="str">
        <f t="shared" si="27"/>
        <v>450级守护神剑16波小怪</v>
      </c>
      <c r="C261" s="3">
        <f>[5]守护神剑副本!B377</f>
        <v>450</v>
      </c>
      <c r="D261" s="3">
        <f>[5]守护神剑副本!C377</f>
        <v>470</v>
      </c>
      <c r="E261" s="3" t="s">
        <v>24</v>
      </c>
      <c r="F261" s="3" t="s">
        <v>26</v>
      </c>
      <c r="G261" s="3">
        <f>[5]守护神剑副本!$A$12*W261/M261/0.6</f>
        <v>22.732142857142858</v>
      </c>
      <c r="H261" s="3">
        <f t="shared" si="28"/>
        <v>120</v>
      </c>
      <c r="I261" s="3">
        <v>0</v>
      </c>
      <c r="J261" s="4">
        <f t="shared" si="29"/>
        <v>1</v>
      </c>
      <c r="K261" s="4">
        <v>1</v>
      </c>
      <c r="L261" s="4">
        <f t="shared" si="30"/>
        <v>2</v>
      </c>
      <c r="M261" s="3">
        <f>VLOOKUP(A261,[5]守护神剑副本!$A$22:$C$42,3,0)</f>
        <v>2</v>
      </c>
      <c r="N261" s="3">
        <v>2</v>
      </c>
      <c r="O261" s="3">
        <f>HLOOKUP(O$5,[1]非R能力!$B$8:$F$558,$C261+1,0)</f>
        <v>1514166.9132028678</v>
      </c>
      <c r="P261" s="3">
        <f>HLOOKUP(P$5,[1]非R能力!$B$8:$F$558,$C261+1,0)</f>
        <v>215507.00849542601</v>
      </c>
      <c r="Q261" s="3">
        <f>HLOOKUP(Q$5,[1]非R能力!$B$8:$F$558,$C261+1,0)</f>
        <v>114372.35447097827</v>
      </c>
      <c r="R261" s="3">
        <f>HLOOKUP(R$5,[1]非R能力!$B$8:$F$558,$C261+1,0)</f>
        <v>35109.591884710106</v>
      </c>
      <c r="S261" s="3">
        <f>HLOOKUP(S$5,[1]非R能力!$B$8:$F$558,$C261+1,0)</f>
        <v>46259.040423884748</v>
      </c>
      <c r="T261" s="3">
        <f>INDEX([1]非R能力!$H$9:$H$558,D261)</f>
        <v>49174.767373376126</v>
      </c>
      <c r="U261" s="3">
        <f>IF(INDEX([1]非R能力!$FK$9:$FK$558,C261)=0,0,10)</f>
        <v>10</v>
      </c>
      <c r="V261" s="3">
        <f>IF(INDEX([1]非R能力!$FH$9:$FH$558,C261)=0,0,5000)</f>
        <v>5000</v>
      </c>
      <c r="W261" s="3">
        <f>HLOOKUP(W$5,[2]人物技能基础!$O$3:$Q$553,$C261+1,0)</f>
        <v>3.637142857142857</v>
      </c>
      <c r="X261" s="3">
        <f>HLOOKUP(X$5,[2]人物技能基础!$O$3:$Q$553,$C261+1,0)</f>
        <v>2.0186428571428574</v>
      </c>
      <c r="Y261" s="3">
        <f>HLOOKUP(Y$5,[2]人物技能基础!$O$3:$Q$553,$C261+1,0)</f>
        <v>99.964285714285708</v>
      </c>
      <c r="Z261" s="3">
        <f t="shared" si="31"/>
        <v>8807458</v>
      </c>
      <c r="AA261" s="3">
        <f t="shared" si="32"/>
        <v>120931</v>
      </c>
      <c r="AB261" s="3">
        <f t="shared" si="33"/>
        <v>0</v>
      </c>
      <c r="AC261" s="3">
        <f t="shared" si="34"/>
        <v>46259</v>
      </c>
      <c r="AD261" s="3">
        <f t="shared" si="35"/>
        <v>35109</v>
      </c>
    </row>
    <row r="262" spans="1:30" x14ac:dyDescent="0.15">
      <c r="A262" s="3">
        <f>[5]守护神剑副本!A378</f>
        <v>17</v>
      </c>
      <c r="B262" s="3" t="str">
        <f t="shared" si="27"/>
        <v>450级守护神剑17波小怪</v>
      </c>
      <c r="C262" s="3">
        <f>[5]守护神剑副本!B378</f>
        <v>450</v>
      </c>
      <c r="D262" s="3">
        <f>[5]守护神剑副本!C378</f>
        <v>470</v>
      </c>
      <c r="E262" s="3" t="s">
        <v>24</v>
      </c>
      <c r="F262" s="3" t="s">
        <v>26</v>
      </c>
      <c r="G262" s="3">
        <f>[5]守护神剑副本!$A$12*W262/M262/0.6</f>
        <v>22.732142857142858</v>
      </c>
      <c r="H262" s="3">
        <f t="shared" si="28"/>
        <v>120</v>
      </c>
      <c r="I262" s="3">
        <v>0</v>
      </c>
      <c r="J262" s="4">
        <f t="shared" si="29"/>
        <v>1</v>
      </c>
      <c r="K262" s="4">
        <v>1</v>
      </c>
      <c r="L262" s="4">
        <f t="shared" si="30"/>
        <v>2</v>
      </c>
      <c r="M262" s="3">
        <f>VLOOKUP(A262,[5]守护神剑副本!$A$22:$C$42,3,0)</f>
        <v>2</v>
      </c>
      <c r="N262" s="3">
        <v>2</v>
      </c>
      <c r="O262" s="3">
        <f>HLOOKUP(O$5,[1]非R能力!$B$8:$F$558,$C262+1,0)</f>
        <v>1514166.9132028678</v>
      </c>
      <c r="P262" s="3">
        <f>HLOOKUP(P$5,[1]非R能力!$B$8:$F$558,$C262+1,0)</f>
        <v>215507.00849542601</v>
      </c>
      <c r="Q262" s="3">
        <f>HLOOKUP(Q$5,[1]非R能力!$B$8:$F$558,$C262+1,0)</f>
        <v>114372.35447097827</v>
      </c>
      <c r="R262" s="3">
        <f>HLOOKUP(R$5,[1]非R能力!$B$8:$F$558,$C262+1,0)</f>
        <v>35109.591884710106</v>
      </c>
      <c r="S262" s="3">
        <f>HLOOKUP(S$5,[1]非R能力!$B$8:$F$558,$C262+1,0)</f>
        <v>46259.040423884748</v>
      </c>
      <c r="T262" s="3">
        <f>INDEX([1]非R能力!$H$9:$H$558,D262)</f>
        <v>49174.767373376126</v>
      </c>
      <c r="U262" s="3">
        <f>IF(INDEX([1]非R能力!$FK$9:$FK$558,C262)=0,0,10)</f>
        <v>10</v>
      </c>
      <c r="V262" s="3">
        <f>IF(INDEX([1]非R能力!$FH$9:$FH$558,C262)=0,0,5000)</f>
        <v>5000</v>
      </c>
      <c r="W262" s="3">
        <f>HLOOKUP(W$5,[2]人物技能基础!$O$3:$Q$553,$C262+1,0)</f>
        <v>3.637142857142857</v>
      </c>
      <c r="X262" s="3">
        <f>HLOOKUP(X$5,[2]人物技能基础!$O$3:$Q$553,$C262+1,0)</f>
        <v>2.0186428571428574</v>
      </c>
      <c r="Y262" s="3">
        <f>HLOOKUP(Y$5,[2]人物技能基础!$O$3:$Q$553,$C262+1,0)</f>
        <v>99.964285714285708</v>
      </c>
      <c r="Z262" s="3">
        <f t="shared" si="31"/>
        <v>8807458</v>
      </c>
      <c r="AA262" s="3">
        <f t="shared" si="32"/>
        <v>120931</v>
      </c>
      <c r="AB262" s="3">
        <f t="shared" si="33"/>
        <v>0</v>
      </c>
      <c r="AC262" s="3">
        <f t="shared" si="34"/>
        <v>46259</v>
      </c>
      <c r="AD262" s="3">
        <f t="shared" si="35"/>
        <v>35109</v>
      </c>
    </row>
    <row r="263" spans="1:30" x14ac:dyDescent="0.15">
      <c r="A263" s="3">
        <f>[5]守护神剑副本!A379</f>
        <v>18</v>
      </c>
      <c r="B263" s="3" t="str">
        <f t="shared" ref="B263:B325" si="36">C263&amp;"级守护神剑"&amp;A263&amp;"波"&amp;E263</f>
        <v>450级守护神剑18波小怪</v>
      </c>
      <c r="C263" s="3">
        <f>[5]守护神剑副本!B379</f>
        <v>450</v>
      </c>
      <c r="D263" s="3">
        <f>[5]守护神剑副本!C379</f>
        <v>470</v>
      </c>
      <c r="E263" s="3" t="s">
        <v>24</v>
      </c>
      <c r="F263" s="3" t="s">
        <v>26</v>
      </c>
      <c r="G263" s="3">
        <f>[5]守护神剑副本!$A$12*W263/M263/0.6</f>
        <v>22.732142857142858</v>
      </c>
      <c r="H263" s="3">
        <f t="shared" ref="H263:H325" si="37">IF(E263="小怪",120,G263)</f>
        <v>120</v>
      </c>
      <c r="I263" s="3">
        <v>0</v>
      </c>
      <c r="J263" s="4">
        <f t="shared" ref="J263:J325" si="38">IF(E263="小怪",100%,70%)</f>
        <v>1</v>
      </c>
      <c r="K263" s="4">
        <v>1</v>
      </c>
      <c r="L263" s="4">
        <f t="shared" ref="L263:L326" si="39">IF(E263="小怪",200%,500%)</f>
        <v>2</v>
      </c>
      <c r="M263" s="3">
        <f>VLOOKUP(A263,[5]守护神剑副本!$A$22:$C$42,3,0)</f>
        <v>2</v>
      </c>
      <c r="N263" s="3">
        <v>2</v>
      </c>
      <c r="O263" s="3">
        <f>HLOOKUP(O$5,[1]非R能力!$B$8:$F$558,$C263+1,0)</f>
        <v>1514166.9132028678</v>
      </c>
      <c r="P263" s="3">
        <f>HLOOKUP(P$5,[1]非R能力!$B$8:$F$558,$C263+1,0)</f>
        <v>215507.00849542601</v>
      </c>
      <c r="Q263" s="3">
        <f>HLOOKUP(Q$5,[1]非R能力!$B$8:$F$558,$C263+1,0)</f>
        <v>114372.35447097827</v>
      </c>
      <c r="R263" s="3">
        <f>HLOOKUP(R$5,[1]非R能力!$B$8:$F$558,$C263+1,0)</f>
        <v>35109.591884710106</v>
      </c>
      <c r="S263" s="3">
        <f>HLOOKUP(S$5,[1]非R能力!$B$8:$F$558,$C263+1,0)</f>
        <v>46259.040423884748</v>
      </c>
      <c r="T263" s="3">
        <f>INDEX([1]非R能力!$H$9:$H$558,D263)</f>
        <v>49174.767373376126</v>
      </c>
      <c r="U263" s="3">
        <f>IF(INDEX([1]非R能力!$FK$9:$FK$558,C263)=0,0,10)</f>
        <v>10</v>
      </c>
      <c r="V263" s="3">
        <f>IF(INDEX([1]非R能力!$FH$9:$FH$558,C263)=0,0,5000)</f>
        <v>5000</v>
      </c>
      <c r="W263" s="3">
        <f>HLOOKUP(W$5,[2]人物技能基础!$O$3:$Q$553,$C263+1,0)</f>
        <v>3.637142857142857</v>
      </c>
      <c r="X263" s="3">
        <f>HLOOKUP(X$5,[2]人物技能基础!$O$3:$Q$553,$C263+1,0)</f>
        <v>2.0186428571428574</v>
      </c>
      <c r="Y263" s="3">
        <f>HLOOKUP(Y$5,[2]人物技能基础!$O$3:$Q$553,$C263+1,0)</f>
        <v>99.964285714285708</v>
      </c>
      <c r="Z263" s="3">
        <f t="shared" ref="Z263:Z325" si="40">INT(((P263-AB263)*X263+(Y263+T263))*G263*J263*$D$2)</f>
        <v>8807458</v>
      </c>
      <c r="AA263" s="3">
        <f t="shared" ref="AA263:AA325" si="41">IF(H263=0,IF(U263=0,INT(Q263/5),IF(V263=0,INT(Q263/5),INT((V263/U263)/(1/N263*M263)/L263+Q263))),INT((IF(U263=0,0,V263/U263/(1/N263*M263))+O263/H263)/L263+Q263))</f>
        <v>120931</v>
      </c>
      <c r="AB263" s="3">
        <f t="shared" ref="AB263:AB325" si="42">INT(P263*I263)</f>
        <v>0</v>
      </c>
      <c r="AC263" s="3">
        <f t="shared" ref="AC263:AC325" si="43">INT(K263*S263)</f>
        <v>46259</v>
      </c>
      <c r="AD263" s="3">
        <f t="shared" ref="AD263:AD325" si="44">INT(R263/J263)</f>
        <v>35109</v>
      </c>
    </row>
    <row r="264" spans="1:30" x14ac:dyDescent="0.15">
      <c r="A264" s="3">
        <f>[5]守护神剑副本!A380</f>
        <v>19</v>
      </c>
      <c r="B264" s="3" t="str">
        <f t="shared" si="36"/>
        <v>450级守护神剑19波小怪</v>
      </c>
      <c r="C264" s="3">
        <f>[5]守护神剑副本!B380</f>
        <v>450</v>
      </c>
      <c r="D264" s="3">
        <f>[5]守护神剑副本!C380</f>
        <v>470</v>
      </c>
      <c r="E264" s="3" t="s">
        <v>24</v>
      </c>
      <c r="F264" s="3" t="s">
        <v>26</v>
      </c>
      <c r="G264" s="3">
        <f>[5]守护神剑副本!$A$12*W264/M264/0.6</f>
        <v>22.732142857142858</v>
      </c>
      <c r="H264" s="3">
        <f t="shared" si="37"/>
        <v>120</v>
      </c>
      <c r="I264" s="3">
        <v>0</v>
      </c>
      <c r="J264" s="4">
        <f t="shared" si="38"/>
        <v>1</v>
      </c>
      <c r="K264" s="4">
        <v>1</v>
      </c>
      <c r="L264" s="4">
        <f t="shared" si="39"/>
        <v>2</v>
      </c>
      <c r="M264" s="3">
        <f>VLOOKUP(A264,[5]守护神剑副本!$A$22:$C$42,3,0)</f>
        <v>2</v>
      </c>
      <c r="N264" s="3">
        <v>2</v>
      </c>
      <c r="O264" s="3">
        <f>HLOOKUP(O$5,[1]非R能力!$B$8:$F$558,$C264+1,0)</f>
        <v>1514166.9132028678</v>
      </c>
      <c r="P264" s="3">
        <f>HLOOKUP(P$5,[1]非R能力!$B$8:$F$558,$C264+1,0)</f>
        <v>215507.00849542601</v>
      </c>
      <c r="Q264" s="3">
        <f>HLOOKUP(Q$5,[1]非R能力!$B$8:$F$558,$C264+1,0)</f>
        <v>114372.35447097827</v>
      </c>
      <c r="R264" s="3">
        <f>HLOOKUP(R$5,[1]非R能力!$B$8:$F$558,$C264+1,0)</f>
        <v>35109.591884710106</v>
      </c>
      <c r="S264" s="3">
        <f>HLOOKUP(S$5,[1]非R能力!$B$8:$F$558,$C264+1,0)</f>
        <v>46259.040423884748</v>
      </c>
      <c r="T264" s="3">
        <f>INDEX([1]非R能力!$H$9:$H$558,D264)</f>
        <v>49174.767373376126</v>
      </c>
      <c r="U264" s="3">
        <f>IF(INDEX([1]非R能力!$FK$9:$FK$558,C264)=0,0,10)</f>
        <v>10</v>
      </c>
      <c r="V264" s="3">
        <f>IF(INDEX([1]非R能力!$FH$9:$FH$558,C264)=0,0,5000)</f>
        <v>5000</v>
      </c>
      <c r="W264" s="3">
        <f>HLOOKUP(W$5,[2]人物技能基础!$O$3:$Q$553,$C264+1,0)</f>
        <v>3.637142857142857</v>
      </c>
      <c r="X264" s="3">
        <f>HLOOKUP(X$5,[2]人物技能基础!$O$3:$Q$553,$C264+1,0)</f>
        <v>2.0186428571428574</v>
      </c>
      <c r="Y264" s="3">
        <f>HLOOKUP(Y$5,[2]人物技能基础!$O$3:$Q$553,$C264+1,0)</f>
        <v>99.964285714285708</v>
      </c>
      <c r="Z264" s="3">
        <f t="shared" si="40"/>
        <v>8807458</v>
      </c>
      <c r="AA264" s="3">
        <f t="shared" si="41"/>
        <v>120931</v>
      </c>
      <c r="AB264" s="3">
        <f t="shared" si="42"/>
        <v>0</v>
      </c>
      <c r="AC264" s="3">
        <f t="shared" si="43"/>
        <v>46259</v>
      </c>
      <c r="AD264" s="3">
        <f t="shared" si="44"/>
        <v>35109</v>
      </c>
    </row>
    <row r="265" spans="1:30" x14ac:dyDescent="0.15">
      <c r="A265" s="3">
        <f>[5]守护神剑副本!A381</f>
        <v>20</v>
      </c>
      <c r="B265" s="3" t="str">
        <f t="shared" si="36"/>
        <v>450级守护神剑20波boss</v>
      </c>
      <c r="C265" s="3">
        <f>[5]守护神剑副本!B381</f>
        <v>450</v>
      </c>
      <c r="D265" s="3">
        <f>[5]守护神剑副本!C381</f>
        <v>475</v>
      </c>
      <c r="E265" s="3" t="s">
        <v>93</v>
      </c>
      <c r="F265" s="3" t="s">
        <v>26</v>
      </c>
      <c r="G265" s="3">
        <f>[5]守护神剑副本!$A$12*W265/M265/0.6</f>
        <v>45.464285714285715</v>
      </c>
      <c r="H265" s="3">
        <f t="shared" si="37"/>
        <v>45.464285714285715</v>
      </c>
      <c r="I265" s="3">
        <v>0</v>
      </c>
      <c r="J265" s="4">
        <f t="shared" si="38"/>
        <v>0.7</v>
      </c>
      <c r="K265" s="4">
        <v>1</v>
      </c>
      <c r="L265" s="4">
        <f t="shared" si="39"/>
        <v>5</v>
      </c>
      <c r="M265" s="3">
        <f>VLOOKUP(A265,[5]守护神剑副本!$A$22:$C$42,3,0)</f>
        <v>1</v>
      </c>
      <c r="N265" s="3">
        <v>2</v>
      </c>
      <c r="O265" s="3">
        <f>HLOOKUP(O$5,[1]非R能力!$B$8:$F$558,$C265+1,0)</f>
        <v>1514166.9132028678</v>
      </c>
      <c r="P265" s="3">
        <f>HLOOKUP(P$5,[1]非R能力!$B$8:$F$558,$C265+1,0)</f>
        <v>215507.00849542601</v>
      </c>
      <c r="Q265" s="3">
        <f>HLOOKUP(Q$5,[1]非R能力!$B$8:$F$558,$C265+1,0)</f>
        <v>114372.35447097827</v>
      </c>
      <c r="R265" s="3">
        <f>HLOOKUP(R$5,[1]非R能力!$B$8:$F$558,$C265+1,0)</f>
        <v>35109.591884710106</v>
      </c>
      <c r="S265" s="3">
        <f>HLOOKUP(S$5,[1]非R能力!$B$8:$F$558,$C265+1,0)</f>
        <v>46259.040423884748</v>
      </c>
      <c r="T265" s="3">
        <f>INDEX([1]非R能力!$H$9:$H$558,D265)</f>
        <v>50514.427730045754</v>
      </c>
      <c r="U265" s="3">
        <f>IF(INDEX([1]非R能力!$FK$9:$FK$558,C265)=0,0,10)</f>
        <v>10</v>
      </c>
      <c r="V265" s="3">
        <f>IF(INDEX([1]非R能力!$FH$9:$FH$558,C265)=0,0,5000)</f>
        <v>5000</v>
      </c>
      <c r="W265" s="3">
        <f>HLOOKUP(W$5,[2]人物技能基础!$O$3:$Q$553,$C265+1,0)</f>
        <v>3.637142857142857</v>
      </c>
      <c r="X265" s="3">
        <f>HLOOKUP(X$5,[2]人物技能基础!$O$3:$Q$553,$C265+1,0)</f>
        <v>2.0186428571428574</v>
      </c>
      <c r="Y265" s="3">
        <f>HLOOKUP(Y$5,[2]人物技能基础!$O$3:$Q$553,$C265+1,0)</f>
        <v>99.964285714285708</v>
      </c>
      <c r="Z265" s="3">
        <f t="shared" si="40"/>
        <v>12364549</v>
      </c>
      <c r="AA265" s="3">
        <f t="shared" si="41"/>
        <v>121233</v>
      </c>
      <c r="AB265" s="3">
        <f t="shared" si="42"/>
        <v>0</v>
      </c>
      <c r="AC265" s="3">
        <f t="shared" si="43"/>
        <v>46259</v>
      </c>
      <c r="AD265" s="3">
        <f t="shared" si="44"/>
        <v>50156</v>
      </c>
    </row>
    <row r="266" spans="1:30" x14ac:dyDescent="0.15">
      <c r="A266" s="3">
        <f>[5]守护神剑副本!A382</f>
        <v>1</v>
      </c>
      <c r="B266" s="3" t="str">
        <f t="shared" si="36"/>
        <v>475级守护神剑1波小怪</v>
      </c>
      <c r="C266" s="3">
        <f>[5]守护神剑副本!B382</f>
        <v>475</v>
      </c>
      <c r="D266" s="3">
        <f>[5]守护神剑副本!C382</f>
        <v>470</v>
      </c>
      <c r="E266" s="3" t="s">
        <v>24</v>
      </c>
      <c r="F266" s="3" t="s">
        <v>26</v>
      </c>
      <c r="G266" s="3">
        <f>[5]守护神剑副本!$A$12*W266/M266/0.6</f>
        <v>2.2732142857142859</v>
      </c>
      <c r="H266" s="3">
        <f t="shared" si="37"/>
        <v>120</v>
      </c>
      <c r="I266" s="3">
        <v>0</v>
      </c>
      <c r="J266" s="4">
        <f t="shared" si="38"/>
        <v>1</v>
      </c>
      <c r="K266" s="4">
        <v>1</v>
      </c>
      <c r="L266" s="4">
        <f t="shared" si="39"/>
        <v>2</v>
      </c>
      <c r="M266" s="3">
        <f>VLOOKUP(A266,[5]守护神剑副本!$A$22:$C$42,3,0)</f>
        <v>20</v>
      </c>
      <c r="N266" s="3">
        <v>2</v>
      </c>
      <c r="O266" s="3">
        <f>HLOOKUP(O$5,[1]非R能力!$B$8:$F$558,$C266+1,0)</f>
        <v>1802644.0960839309</v>
      </c>
      <c r="P266" s="3">
        <f>HLOOKUP(P$5,[1]非R能力!$B$8:$F$558,$C266+1,0)</f>
        <v>255768.43138502885</v>
      </c>
      <c r="Q266" s="3">
        <f>HLOOKUP(Q$5,[1]非R能力!$B$8:$F$558,$C266+1,0)</f>
        <v>132839.03914195727</v>
      </c>
      <c r="R266" s="3">
        <f>HLOOKUP(R$5,[1]非R能力!$B$8:$F$558,$C266+1,0)</f>
        <v>41019.430149125044</v>
      </c>
      <c r="S266" s="3">
        <f>HLOOKUP(S$5,[1]非R能力!$B$8:$F$558,$C266+1,0)</f>
        <v>53989.178338272759</v>
      </c>
      <c r="T266" s="3">
        <f>INDEX([1]非R能力!$H$9:$H$558,D266)</f>
        <v>49174.767373376126</v>
      </c>
      <c r="U266" s="3">
        <f>IF(INDEX([1]非R能力!$FK$9:$FK$558,C266)=0,0,10)</f>
        <v>10</v>
      </c>
      <c r="V266" s="3">
        <f>IF(INDEX([1]非R能力!$FH$9:$FH$558,C266)=0,0,5000)</f>
        <v>5000</v>
      </c>
      <c r="W266" s="3">
        <f>HLOOKUP(W$5,[2]人物技能基础!$O$3:$Q$553,$C266+1,0)</f>
        <v>3.637142857142857</v>
      </c>
      <c r="X266" s="3">
        <f>HLOOKUP(X$5,[2]人物技能基础!$O$3:$Q$553,$C266+1,0)</f>
        <v>2.0186428571428574</v>
      </c>
      <c r="Y266" s="3">
        <f>HLOOKUP(Y$5,[2]人物技能基础!$O$3:$Q$553,$C266+1,0)</f>
        <v>99.964285714285708</v>
      </c>
      <c r="Z266" s="3">
        <f t="shared" si="40"/>
        <v>1028547</v>
      </c>
      <c r="AA266" s="3">
        <f t="shared" si="41"/>
        <v>140375</v>
      </c>
      <c r="AB266" s="3">
        <f t="shared" si="42"/>
        <v>0</v>
      </c>
      <c r="AC266" s="3">
        <f t="shared" si="43"/>
        <v>53989</v>
      </c>
      <c r="AD266" s="3">
        <f t="shared" si="44"/>
        <v>41019</v>
      </c>
    </row>
    <row r="267" spans="1:30" x14ac:dyDescent="0.15">
      <c r="A267" s="3">
        <f>[5]守护神剑副本!A383</f>
        <v>2</v>
      </c>
      <c r="B267" s="3" t="str">
        <f t="shared" si="36"/>
        <v>475级守护神剑2波小怪</v>
      </c>
      <c r="C267" s="3">
        <f>[5]守护神剑副本!B383</f>
        <v>475</v>
      </c>
      <c r="D267" s="3">
        <f>[5]守护神剑副本!C383</f>
        <v>470</v>
      </c>
      <c r="E267" s="3" t="s">
        <v>24</v>
      </c>
      <c r="F267" s="3" t="s">
        <v>26</v>
      </c>
      <c r="G267" s="3">
        <f>[5]守护神剑副本!$A$12*W267/M267/0.6</f>
        <v>2.2732142857142859</v>
      </c>
      <c r="H267" s="3">
        <f t="shared" si="37"/>
        <v>120</v>
      </c>
      <c r="I267" s="3">
        <v>0</v>
      </c>
      <c r="J267" s="4">
        <f t="shared" si="38"/>
        <v>1</v>
      </c>
      <c r="K267" s="4">
        <v>1</v>
      </c>
      <c r="L267" s="4">
        <f t="shared" si="39"/>
        <v>2</v>
      </c>
      <c r="M267" s="3">
        <f>VLOOKUP(A267,[5]守护神剑副本!$A$22:$C$42,3,0)</f>
        <v>20</v>
      </c>
      <c r="N267" s="3">
        <v>2</v>
      </c>
      <c r="O267" s="3">
        <f>HLOOKUP(O$5,[1]非R能力!$B$8:$F$558,$C267+1,0)</f>
        <v>1802644.0960839309</v>
      </c>
      <c r="P267" s="3">
        <f>HLOOKUP(P$5,[1]非R能力!$B$8:$F$558,$C267+1,0)</f>
        <v>255768.43138502885</v>
      </c>
      <c r="Q267" s="3">
        <f>HLOOKUP(Q$5,[1]非R能力!$B$8:$F$558,$C267+1,0)</f>
        <v>132839.03914195727</v>
      </c>
      <c r="R267" s="3">
        <f>HLOOKUP(R$5,[1]非R能力!$B$8:$F$558,$C267+1,0)</f>
        <v>41019.430149125044</v>
      </c>
      <c r="S267" s="3">
        <f>HLOOKUP(S$5,[1]非R能力!$B$8:$F$558,$C267+1,0)</f>
        <v>53989.178338272759</v>
      </c>
      <c r="T267" s="3">
        <f>INDEX([1]非R能力!$H$9:$H$558,D267)</f>
        <v>49174.767373376126</v>
      </c>
      <c r="U267" s="3">
        <f>IF(INDEX([1]非R能力!$FK$9:$FK$558,C267)=0,0,10)</f>
        <v>10</v>
      </c>
      <c r="V267" s="3">
        <f>IF(INDEX([1]非R能力!$FH$9:$FH$558,C267)=0,0,5000)</f>
        <v>5000</v>
      </c>
      <c r="W267" s="3">
        <f>HLOOKUP(W$5,[2]人物技能基础!$O$3:$Q$553,$C267+1,0)</f>
        <v>3.637142857142857</v>
      </c>
      <c r="X267" s="3">
        <f>HLOOKUP(X$5,[2]人物技能基础!$O$3:$Q$553,$C267+1,0)</f>
        <v>2.0186428571428574</v>
      </c>
      <c r="Y267" s="3">
        <f>HLOOKUP(Y$5,[2]人物技能基础!$O$3:$Q$553,$C267+1,0)</f>
        <v>99.964285714285708</v>
      </c>
      <c r="Z267" s="3">
        <f t="shared" si="40"/>
        <v>1028547</v>
      </c>
      <c r="AA267" s="3">
        <f t="shared" si="41"/>
        <v>140375</v>
      </c>
      <c r="AB267" s="3">
        <f t="shared" si="42"/>
        <v>0</v>
      </c>
      <c r="AC267" s="3">
        <f t="shared" si="43"/>
        <v>53989</v>
      </c>
      <c r="AD267" s="3">
        <f t="shared" si="44"/>
        <v>41019</v>
      </c>
    </row>
    <row r="268" spans="1:30" x14ac:dyDescent="0.15">
      <c r="A268" s="3">
        <f>[5]守护神剑副本!A384</f>
        <v>3</v>
      </c>
      <c r="B268" s="3" t="str">
        <f t="shared" si="36"/>
        <v>475级守护神剑3波小怪</v>
      </c>
      <c r="C268" s="3">
        <f>[5]守护神剑副本!B384</f>
        <v>475</v>
      </c>
      <c r="D268" s="3">
        <f>[5]守护神剑副本!C384</f>
        <v>470</v>
      </c>
      <c r="E268" s="3" t="s">
        <v>24</v>
      </c>
      <c r="F268" s="3" t="s">
        <v>26</v>
      </c>
      <c r="G268" s="3">
        <f>[5]守护神剑副本!$A$12*W268/M268/0.6</f>
        <v>2.5257936507936507</v>
      </c>
      <c r="H268" s="3">
        <f t="shared" si="37"/>
        <v>120</v>
      </c>
      <c r="I268" s="3">
        <v>0</v>
      </c>
      <c r="J268" s="4">
        <f t="shared" si="38"/>
        <v>1</v>
      </c>
      <c r="K268" s="4">
        <v>1</v>
      </c>
      <c r="L268" s="4">
        <f t="shared" si="39"/>
        <v>2</v>
      </c>
      <c r="M268" s="3">
        <f>VLOOKUP(A268,[5]守护神剑副本!$A$22:$C$42,3,0)</f>
        <v>18</v>
      </c>
      <c r="N268" s="3">
        <v>2</v>
      </c>
      <c r="O268" s="3">
        <f>HLOOKUP(O$5,[1]非R能力!$B$8:$F$558,$C268+1,0)</f>
        <v>1802644.0960839309</v>
      </c>
      <c r="P268" s="3">
        <f>HLOOKUP(P$5,[1]非R能力!$B$8:$F$558,$C268+1,0)</f>
        <v>255768.43138502885</v>
      </c>
      <c r="Q268" s="3">
        <f>HLOOKUP(Q$5,[1]非R能力!$B$8:$F$558,$C268+1,0)</f>
        <v>132839.03914195727</v>
      </c>
      <c r="R268" s="3">
        <f>HLOOKUP(R$5,[1]非R能力!$B$8:$F$558,$C268+1,0)</f>
        <v>41019.430149125044</v>
      </c>
      <c r="S268" s="3">
        <f>HLOOKUP(S$5,[1]非R能力!$B$8:$F$558,$C268+1,0)</f>
        <v>53989.178338272759</v>
      </c>
      <c r="T268" s="3">
        <f>INDEX([1]非R能力!$H$9:$H$558,D268)</f>
        <v>49174.767373376126</v>
      </c>
      <c r="U268" s="3">
        <f>IF(INDEX([1]非R能力!$FK$9:$FK$558,C268)=0,0,10)</f>
        <v>10</v>
      </c>
      <c r="V268" s="3">
        <f>IF(INDEX([1]非R能力!$FH$9:$FH$558,C268)=0,0,5000)</f>
        <v>5000</v>
      </c>
      <c r="W268" s="3">
        <f>HLOOKUP(W$5,[2]人物技能基础!$O$3:$Q$553,$C268+1,0)</f>
        <v>3.637142857142857</v>
      </c>
      <c r="X268" s="3">
        <f>HLOOKUP(X$5,[2]人物技能基础!$O$3:$Q$553,$C268+1,0)</f>
        <v>2.0186428571428574</v>
      </c>
      <c r="Y268" s="3">
        <f>HLOOKUP(Y$5,[2]人物技能基础!$O$3:$Q$553,$C268+1,0)</f>
        <v>99.964285714285708</v>
      </c>
      <c r="Z268" s="3">
        <f t="shared" si="40"/>
        <v>1142830</v>
      </c>
      <c r="AA268" s="3">
        <f t="shared" si="41"/>
        <v>140377</v>
      </c>
      <c r="AB268" s="3">
        <f t="shared" si="42"/>
        <v>0</v>
      </c>
      <c r="AC268" s="3">
        <f t="shared" si="43"/>
        <v>53989</v>
      </c>
      <c r="AD268" s="3">
        <f t="shared" si="44"/>
        <v>41019</v>
      </c>
    </row>
    <row r="269" spans="1:30" x14ac:dyDescent="0.15">
      <c r="A269" s="3">
        <f>[5]守护神剑副本!A385</f>
        <v>4</v>
      </c>
      <c r="B269" s="3" t="str">
        <f t="shared" si="36"/>
        <v>475级守护神剑4波小怪</v>
      </c>
      <c r="C269" s="3">
        <f>[5]守护神剑副本!B385</f>
        <v>475</v>
      </c>
      <c r="D269" s="3">
        <f>[5]守护神剑副本!C385</f>
        <v>470</v>
      </c>
      <c r="E269" s="3" t="s">
        <v>24</v>
      </c>
      <c r="F269" s="3" t="s">
        <v>26</v>
      </c>
      <c r="G269" s="3">
        <f>[5]守护神剑副本!$A$12*W269/M269/0.6</f>
        <v>2.5257936507936507</v>
      </c>
      <c r="H269" s="3">
        <f t="shared" si="37"/>
        <v>120</v>
      </c>
      <c r="I269" s="3">
        <v>0</v>
      </c>
      <c r="J269" s="4">
        <f t="shared" si="38"/>
        <v>1</v>
      </c>
      <c r="K269" s="4">
        <v>1</v>
      </c>
      <c r="L269" s="4">
        <f t="shared" si="39"/>
        <v>2</v>
      </c>
      <c r="M269" s="3">
        <f>VLOOKUP(A269,[5]守护神剑副本!$A$22:$C$42,3,0)</f>
        <v>18</v>
      </c>
      <c r="N269" s="3">
        <v>2</v>
      </c>
      <c r="O269" s="3">
        <f>HLOOKUP(O$5,[1]非R能力!$B$8:$F$558,$C269+1,0)</f>
        <v>1802644.0960839309</v>
      </c>
      <c r="P269" s="3">
        <f>HLOOKUP(P$5,[1]非R能力!$B$8:$F$558,$C269+1,0)</f>
        <v>255768.43138502885</v>
      </c>
      <c r="Q269" s="3">
        <f>HLOOKUP(Q$5,[1]非R能力!$B$8:$F$558,$C269+1,0)</f>
        <v>132839.03914195727</v>
      </c>
      <c r="R269" s="3">
        <f>HLOOKUP(R$5,[1]非R能力!$B$8:$F$558,$C269+1,0)</f>
        <v>41019.430149125044</v>
      </c>
      <c r="S269" s="3">
        <f>HLOOKUP(S$5,[1]非R能力!$B$8:$F$558,$C269+1,0)</f>
        <v>53989.178338272759</v>
      </c>
      <c r="T269" s="3">
        <f>INDEX([1]非R能力!$H$9:$H$558,D269)</f>
        <v>49174.767373376126</v>
      </c>
      <c r="U269" s="3">
        <f>IF(INDEX([1]非R能力!$FK$9:$FK$558,C269)=0,0,10)</f>
        <v>10</v>
      </c>
      <c r="V269" s="3">
        <f>IF(INDEX([1]非R能力!$FH$9:$FH$558,C269)=0,0,5000)</f>
        <v>5000</v>
      </c>
      <c r="W269" s="3">
        <f>HLOOKUP(W$5,[2]人物技能基础!$O$3:$Q$553,$C269+1,0)</f>
        <v>3.637142857142857</v>
      </c>
      <c r="X269" s="3">
        <f>HLOOKUP(X$5,[2]人物技能基础!$O$3:$Q$553,$C269+1,0)</f>
        <v>2.0186428571428574</v>
      </c>
      <c r="Y269" s="3">
        <f>HLOOKUP(Y$5,[2]人物技能基础!$O$3:$Q$553,$C269+1,0)</f>
        <v>99.964285714285708</v>
      </c>
      <c r="Z269" s="3">
        <f t="shared" si="40"/>
        <v>1142830</v>
      </c>
      <c r="AA269" s="3">
        <f t="shared" si="41"/>
        <v>140377</v>
      </c>
      <c r="AB269" s="3">
        <f t="shared" si="42"/>
        <v>0</v>
      </c>
      <c r="AC269" s="3">
        <f t="shared" si="43"/>
        <v>53989</v>
      </c>
      <c r="AD269" s="3">
        <f t="shared" si="44"/>
        <v>41019</v>
      </c>
    </row>
    <row r="270" spans="1:30" x14ac:dyDescent="0.15">
      <c r="A270" s="3">
        <f>[5]守护神剑副本!A386</f>
        <v>5</v>
      </c>
      <c r="B270" s="3" t="str">
        <f t="shared" si="36"/>
        <v>475级守护神剑5波boss</v>
      </c>
      <c r="C270" s="3">
        <f>[5]守护神剑副本!B386</f>
        <v>475</v>
      </c>
      <c r="D270" s="3">
        <f>[5]守护神剑副本!C386</f>
        <v>470</v>
      </c>
      <c r="E270" s="3" t="s">
        <v>93</v>
      </c>
      <c r="F270" s="3" t="s">
        <v>26</v>
      </c>
      <c r="G270" s="3">
        <f>[5]守护神剑副本!$A$12*W270/M270/0.6</f>
        <v>45.464285714285715</v>
      </c>
      <c r="H270" s="3">
        <f t="shared" si="37"/>
        <v>45.464285714285715</v>
      </c>
      <c r="I270" s="3">
        <v>0</v>
      </c>
      <c r="J270" s="4">
        <f t="shared" si="38"/>
        <v>0.7</v>
      </c>
      <c r="K270" s="4">
        <v>1</v>
      </c>
      <c r="L270" s="4">
        <f t="shared" si="39"/>
        <v>5</v>
      </c>
      <c r="M270" s="3">
        <f>VLOOKUP(A270,[5]守护神剑副本!$A$22:$C$42,3,0)</f>
        <v>1</v>
      </c>
      <c r="N270" s="3">
        <v>2</v>
      </c>
      <c r="O270" s="3">
        <f>HLOOKUP(O$5,[1]非R能力!$B$8:$F$558,$C270+1,0)</f>
        <v>1802644.0960839309</v>
      </c>
      <c r="P270" s="3">
        <f>HLOOKUP(P$5,[1]非R能力!$B$8:$F$558,$C270+1,0)</f>
        <v>255768.43138502885</v>
      </c>
      <c r="Q270" s="3">
        <f>HLOOKUP(Q$5,[1]非R能力!$B$8:$F$558,$C270+1,0)</f>
        <v>132839.03914195727</v>
      </c>
      <c r="R270" s="3">
        <f>HLOOKUP(R$5,[1]非R能力!$B$8:$F$558,$C270+1,0)</f>
        <v>41019.430149125044</v>
      </c>
      <c r="S270" s="3">
        <f>HLOOKUP(S$5,[1]非R能力!$B$8:$F$558,$C270+1,0)</f>
        <v>53989.178338272759</v>
      </c>
      <c r="T270" s="3">
        <f>INDEX([1]非R能力!$H$9:$H$558,D270)</f>
        <v>49174.767373376126</v>
      </c>
      <c r="U270" s="3">
        <f>IF(INDEX([1]非R能力!$FK$9:$FK$558,C270)=0,0,10)</f>
        <v>10</v>
      </c>
      <c r="V270" s="3">
        <f>IF(INDEX([1]非R能力!$FH$9:$FH$558,C270)=0,0,5000)</f>
        <v>5000</v>
      </c>
      <c r="W270" s="3">
        <f>HLOOKUP(W$5,[2]人物技能基础!$O$3:$Q$553,$C270+1,0)</f>
        <v>3.637142857142857</v>
      </c>
      <c r="X270" s="3">
        <f>HLOOKUP(X$5,[2]人物技能基础!$O$3:$Q$553,$C270+1,0)</f>
        <v>2.0186428571428574</v>
      </c>
      <c r="Y270" s="3">
        <f>HLOOKUP(Y$5,[2]人物技能基础!$O$3:$Q$553,$C270+1,0)</f>
        <v>99.964285714285708</v>
      </c>
      <c r="Z270" s="3">
        <f t="shared" si="40"/>
        <v>14399662</v>
      </c>
      <c r="AA270" s="3">
        <f t="shared" si="41"/>
        <v>140968</v>
      </c>
      <c r="AB270" s="3">
        <f t="shared" si="42"/>
        <v>0</v>
      </c>
      <c r="AC270" s="3">
        <f t="shared" si="43"/>
        <v>53989</v>
      </c>
      <c r="AD270" s="3">
        <f t="shared" si="44"/>
        <v>58599</v>
      </c>
    </row>
    <row r="271" spans="1:30" x14ac:dyDescent="0.15">
      <c r="A271" s="3">
        <f>[5]守护神剑副本!A387</f>
        <v>6</v>
      </c>
      <c r="B271" s="3" t="str">
        <f t="shared" si="36"/>
        <v>475级守护神剑6波小怪</v>
      </c>
      <c r="C271" s="3">
        <f>[5]守护神剑副本!B387</f>
        <v>475</v>
      </c>
      <c r="D271" s="3">
        <f>[5]守护神剑副本!C387</f>
        <v>470</v>
      </c>
      <c r="E271" s="3" t="s">
        <v>24</v>
      </c>
      <c r="F271" s="3" t="s">
        <v>26</v>
      </c>
      <c r="G271" s="3">
        <f>[5]守护神剑副本!$A$12*W271/M271/0.6</f>
        <v>2.8415178571428572</v>
      </c>
      <c r="H271" s="3">
        <f t="shared" si="37"/>
        <v>120</v>
      </c>
      <c r="I271" s="3">
        <v>0</v>
      </c>
      <c r="J271" s="4">
        <f t="shared" si="38"/>
        <v>1</v>
      </c>
      <c r="K271" s="4">
        <v>1</v>
      </c>
      <c r="L271" s="4">
        <f t="shared" si="39"/>
        <v>2</v>
      </c>
      <c r="M271" s="3">
        <f>VLOOKUP(A271,[5]守护神剑副本!$A$22:$C$42,3,0)</f>
        <v>16</v>
      </c>
      <c r="N271" s="3">
        <v>2</v>
      </c>
      <c r="O271" s="3">
        <f>HLOOKUP(O$5,[1]非R能力!$B$8:$F$558,$C271+1,0)</f>
        <v>1802644.0960839309</v>
      </c>
      <c r="P271" s="3">
        <f>HLOOKUP(P$5,[1]非R能力!$B$8:$F$558,$C271+1,0)</f>
        <v>255768.43138502885</v>
      </c>
      <c r="Q271" s="3">
        <f>HLOOKUP(Q$5,[1]非R能力!$B$8:$F$558,$C271+1,0)</f>
        <v>132839.03914195727</v>
      </c>
      <c r="R271" s="3">
        <f>HLOOKUP(R$5,[1]非R能力!$B$8:$F$558,$C271+1,0)</f>
        <v>41019.430149125044</v>
      </c>
      <c r="S271" s="3">
        <f>HLOOKUP(S$5,[1]非R能力!$B$8:$F$558,$C271+1,0)</f>
        <v>53989.178338272759</v>
      </c>
      <c r="T271" s="3">
        <f>INDEX([1]非R能力!$H$9:$H$558,D271)</f>
        <v>49174.767373376126</v>
      </c>
      <c r="U271" s="3">
        <f>IF(INDEX([1]非R能力!$FK$9:$FK$558,C271)=0,0,10)</f>
        <v>10</v>
      </c>
      <c r="V271" s="3">
        <f>IF(INDEX([1]非R能力!$FH$9:$FH$558,C271)=0,0,5000)</f>
        <v>5000</v>
      </c>
      <c r="W271" s="3">
        <f>HLOOKUP(W$5,[2]人物技能基础!$O$3:$Q$553,$C271+1,0)</f>
        <v>3.637142857142857</v>
      </c>
      <c r="X271" s="3">
        <f>HLOOKUP(X$5,[2]人物技能基础!$O$3:$Q$553,$C271+1,0)</f>
        <v>2.0186428571428574</v>
      </c>
      <c r="Y271" s="3">
        <f>HLOOKUP(Y$5,[2]人物技能基础!$O$3:$Q$553,$C271+1,0)</f>
        <v>99.964285714285708</v>
      </c>
      <c r="Z271" s="3">
        <f t="shared" si="40"/>
        <v>1285684</v>
      </c>
      <c r="AA271" s="3">
        <f t="shared" si="41"/>
        <v>140381</v>
      </c>
      <c r="AB271" s="3">
        <f t="shared" si="42"/>
        <v>0</v>
      </c>
      <c r="AC271" s="3">
        <f t="shared" si="43"/>
        <v>53989</v>
      </c>
      <c r="AD271" s="3">
        <f t="shared" si="44"/>
        <v>41019</v>
      </c>
    </row>
    <row r="272" spans="1:30" x14ac:dyDescent="0.15">
      <c r="A272" s="3">
        <f>[5]守护神剑副本!A388</f>
        <v>7</v>
      </c>
      <c r="B272" s="3" t="str">
        <f t="shared" si="36"/>
        <v>475级守护神剑7波小怪</v>
      </c>
      <c r="C272" s="3">
        <f>[5]守护神剑副本!B388</f>
        <v>475</v>
      </c>
      <c r="D272" s="3">
        <f>[5]守护神剑副本!C388</f>
        <v>470</v>
      </c>
      <c r="E272" s="3" t="s">
        <v>24</v>
      </c>
      <c r="F272" s="3" t="s">
        <v>26</v>
      </c>
      <c r="G272" s="3">
        <f>[5]守护神剑副本!$A$12*W272/M272/0.6</f>
        <v>3.2474489795918369</v>
      </c>
      <c r="H272" s="3">
        <f t="shared" si="37"/>
        <v>120</v>
      </c>
      <c r="I272" s="3">
        <v>0</v>
      </c>
      <c r="J272" s="4">
        <f t="shared" si="38"/>
        <v>1</v>
      </c>
      <c r="K272" s="4">
        <v>1</v>
      </c>
      <c r="L272" s="4">
        <f t="shared" si="39"/>
        <v>2</v>
      </c>
      <c r="M272" s="3">
        <f>VLOOKUP(A272,[5]守护神剑副本!$A$22:$C$42,3,0)</f>
        <v>14</v>
      </c>
      <c r="N272" s="3">
        <v>2</v>
      </c>
      <c r="O272" s="3">
        <f>HLOOKUP(O$5,[1]非R能力!$B$8:$F$558,$C272+1,0)</f>
        <v>1802644.0960839309</v>
      </c>
      <c r="P272" s="3">
        <f>HLOOKUP(P$5,[1]非R能力!$B$8:$F$558,$C272+1,0)</f>
        <v>255768.43138502885</v>
      </c>
      <c r="Q272" s="3">
        <f>HLOOKUP(Q$5,[1]非R能力!$B$8:$F$558,$C272+1,0)</f>
        <v>132839.03914195727</v>
      </c>
      <c r="R272" s="3">
        <f>HLOOKUP(R$5,[1]非R能力!$B$8:$F$558,$C272+1,0)</f>
        <v>41019.430149125044</v>
      </c>
      <c r="S272" s="3">
        <f>HLOOKUP(S$5,[1]非R能力!$B$8:$F$558,$C272+1,0)</f>
        <v>53989.178338272759</v>
      </c>
      <c r="T272" s="3">
        <f>INDEX([1]非R能力!$H$9:$H$558,D272)</f>
        <v>49174.767373376126</v>
      </c>
      <c r="U272" s="3">
        <f>IF(INDEX([1]非R能力!$FK$9:$FK$558,C272)=0,0,10)</f>
        <v>10</v>
      </c>
      <c r="V272" s="3">
        <f>IF(INDEX([1]非R能力!$FH$9:$FH$558,C272)=0,0,5000)</f>
        <v>5000</v>
      </c>
      <c r="W272" s="3">
        <f>HLOOKUP(W$5,[2]人物技能基础!$O$3:$Q$553,$C272+1,0)</f>
        <v>3.637142857142857</v>
      </c>
      <c r="X272" s="3">
        <f>HLOOKUP(X$5,[2]人物技能基础!$O$3:$Q$553,$C272+1,0)</f>
        <v>2.0186428571428574</v>
      </c>
      <c r="Y272" s="3">
        <f>HLOOKUP(Y$5,[2]人物技能基础!$O$3:$Q$553,$C272+1,0)</f>
        <v>99.964285714285708</v>
      </c>
      <c r="Z272" s="3">
        <f t="shared" si="40"/>
        <v>1469353</v>
      </c>
      <c r="AA272" s="3">
        <f t="shared" si="41"/>
        <v>140385</v>
      </c>
      <c r="AB272" s="3">
        <f t="shared" si="42"/>
        <v>0</v>
      </c>
      <c r="AC272" s="3">
        <f t="shared" si="43"/>
        <v>53989</v>
      </c>
      <c r="AD272" s="3">
        <f t="shared" si="44"/>
        <v>41019</v>
      </c>
    </row>
    <row r="273" spans="1:30" x14ac:dyDescent="0.15">
      <c r="A273" s="3">
        <f>[5]守护神剑副本!A389</f>
        <v>8</v>
      </c>
      <c r="B273" s="3" t="str">
        <f t="shared" si="36"/>
        <v>475级守护神剑8波小怪</v>
      </c>
      <c r="C273" s="3">
        <f>[5]守护神剑副本!B389</f>
        <v>475</v>
      </c>
      <c r="D273" s="3">
        <f>[5]守护神剑副本!C389</f>
        <v>470</v>
      </c>
      <c r="E273" s="3" t="s">
        <v>24</v>
      </c>
      <c r="F273" s="3" t="s">
        <v>26</v>
      </c>
      <c r="G273" s="3">
        <f>[5]守护神剑副本!$A$12*W273/M273/0.6</f>
        <v>3.2474489795918369</v>
      </c>
      <c r="H273" s="3">
        <f t="shared" si="37"/>
        <v>120</v>
      </c>
      <c r="I273" s="3">
        <v>0</v>
      </c>
      <c r="J273" s="4">
        <f t="shared" si="38"/>
        <v>1</v>
      </c>
      <c r="K273" s="4">
        <v>1</v>
      </c>
      <c r="L273" s="4">
        <f t="shared" si="39"/>
        <v>2</v>
      </c>
      <c r="M273" s="3">
        <f>VLOOKUP(A273,[5]守护神剑副本!$A$22:$C$42,3,0)</f>
        <v>14</v>
      </c>
      <c r="N273" s="3">
        <v>2</v>
      </c>
      <c r="O273" s="3">
        <f>HLOOKUP(O$5,[1]非R能力!$B$8:$F$558,$C273+1,0)</f>
        <v>1802644.0960839309</v>
      </c>
      <c r="P273" s="3">
        <f>HLOOKUP(P$5,[1]非R能力!$B$8:$F$558,$C273+1,0)</f>
        <v>255768.43138502885</v>
      </c>
      <c r="Q273" s="3">
        <f>HLOOKUP(Q$5,[1]非R能力!$B$8:$F$558,$C273+1,0)</f>
        <v>132839.03914195727</v>
      </c>
      <c r="R273" s="3">
        <f>HLOOKUP(R$5,[1]非R能力!$B$8:$F$558,$C273+1,0)</f>
        <v>41019.430149125044</v>
      </c>
      <c r="S273" s="3">
        <f>HLOOKUP(S$5,[1]非R能力!$B$8:$F$558,$C273+1,0)</f>
        <v>53989.178338272759</v>
      </c>
      <c r="T273" s="3">
        <f>INDEX([1]非R能力!$H$9:$H$558,D273)</f>
        <v>49174.767373376126</v>
      </c>
      <c r="U273" s="3">
        <f>IF(INDEX([1]非R能力!$FK$9:$FK$558,C273)=0,0,10)</f>
        <v>10</v>
      </c>
      <c r="V273" s="3">
        <f>IF(INDEX([1]非R能力!$FH$9:$FH$558,C273)=0,0,5000)</f>
        <v>5000</v>
      </c>
      <c r="W273" s="3">
        <f>HLOOKUP(W$5,[2]人物技能基础!$O$3:$Q$553,$C273+1,0)</f>
        <v>3.637142857142857</v>
      </c>
      <c r="X273" s="3">
        <f>HLOOKUP(X$5,[2]人物技能基础!$O$3:$Q$553,$C273+1,0)</f>
        <v>2.0186428571428574</v>
      </c>
      <c r="Y273" s="3">
        <f>HLOOKUP(Y$5,[2]人物技能基础!$O$3:$Q$553,$C273+1,0)</f>
        <v>99.964285714285708</v>
      </c>
      <c r="Z273" s="3">
        <f t="shared" si="40"/>
        <v>1469353</v>
      </c>
      <c r="AA273" s="3">
        <f t="shared" si="41"/>
        <v>140385</v>
      </c>
      <c r="AB273" s="3">
        <f t="shared" si="42"/>
        <v>0</v>
      </c>
      <c r="AC273" s="3">
        <f t="shared" si="43"/>
        <v>53989</v>
      </c>
      <c r="AD273" s="3">
        <f t="shared" si="44"/>
        <v>41019</v>
      </c>
    </row>
    <row r="274" spans="1:30" x14ac:dyDescent="0.15">
      <c r="A274" s="3">
        <f>[5]守护神剑副本!A390</f>
        <v>9</v>
      </c>
      <c r="B274" s="3" t="str">
        <f t="shared" si="36"/>
        <v>475级守护神剑9波小怪</v>
      </c>
      <c r="C274" s="3">
        <f>[5]守护神剑副本!B390</f>
        <v>475</v>
      </c>
      <c r="D274" s="3">
        <f>[5]守护神剑副本!C390</f>
        <v>470</v>
      </c>
      <c r="E274" s="3" t="s">
        <v>24</v>
      </c>
      <c r="F274" s="3" t="s">
        <v>26</v>
      </c>
      <c r="G274" s="3">
        <f>[5]守护神剑副本!$A$12*W274/M274/0.6</f>
        <v>3.7886904761904767</v>
      </c>
      <c r="H274" s="3">
        <f t="shared" si="37"/>
        <v>120</v>
      </c>
      <c r="I274" s="3">
        <v>0</v>
      </c>
      <c r="J274" s="4">
        <f t="shared" si="38"/>
        <v>1</v>
      </c>
      <c r="K274" s="4">
        <v>1</v>
      </c>
      <c r="L274" s="4">
        <f t="shared" si="39"/>
        <v>2</v>
      </c>
      <c r="M274" s="3">
        <f>VLOOKUP(A274,[5]守护神剑副本!$A$22:$C$42,3,0)</f>
        <v>12</v>
      </c>
      <c r="N274" s="3">
        <v>2</v>
      </c>
      <c r="O274" s="3">
        <f>HLOOKUP(O$5,[1]非R能力!$B$8:$F$558,$C274+1,0)</f>
        <v>1802644.0960839309</v>
      </c>
      <c r="P274" s="3">
        <f>HLOOKUP(P$5,[1]非R能力!$B$8:$F$558,$C274+1,0)</f>
        <v>255768.43138502885</v>
      </c>
      <c r="Q274" s="3">
        <f>HLOOKUP(Q$5,[1]非R能力!$B$8:$F$558,$C274+1,0)</f>
        <v>132839.03914195727</v>
      </c>
      <c r="R274" s="3">
        <f>HLOOKUP(R$5,[1]非R能力!$B$8:$F$558,$C274+1,0)</f>
        <v>41019.430149125044</v>
      </c>
      <c r="S274" s="3">
        <f>HLOOKUP(S$5,[1]非R能力!$B$8:$F$558,$C274+1,0)</f>
        <v>53989.178338272759</v>
      </c>
      <c r="T274" s="3">
        <f>INDEX([1]非R能力!$H$9:$H$558,D274)</f>
        <v>49174.767373376126</v>
      </c>
      <c r="U274" s="3">
        <f>IF(INDEX([1]非R能力!$FK$9:$FK$558,C274)=0,0,10)</f>
        <v>10</v>
      </c>
      <c r="V274" s="3">
        <f>IF(INDEX([1]非R能力!$FH$9:$FH$558,C274)=0,0,5000)</f>
        <v>5000</v>
      </c>
      <c r="W274" s="3">
        <f>HLOOKUP(W$5,[2]人物技能基础!$O$3:$Q$553,$C274+1,0)</f>
        <v>3.637142857142857</v>
      </c>
      <c r="X274" s="3">
        <f>HLOOKUP(X$5,[2]人物技能基础!$O$3:$Q$553,$C274+1,0)</f>
        <v>2.0186428571428574</v>
      </c>
      <c r="Y274" s="3">
        <f>HLOOKUP(Y$5,[2]人物技能基础!$O$3:$Q$553,$C274+1,0)</f>
        <v>99.964285714285708</v>
      </c>
      <c r="Z274" s="3">
        <f t="shared" si="40"/>
        <v>1714245</v>
      </c>
      <c r="AA274" s="3">
        <f t="shared" si="41"/>
        <v>140391</v>
      </c>
      <c r="AB274" s="3">
        <f t="shared" si="42"/>
        <v>0</v>
      </c>
      <c r="AC274" s="3">
        <f t="shared" si="43"/>
        <v>53989</v>
      </c>
      <c r="AD274" s="3">
        <f t="shared" si="44"/>
        <v>41019</v>
      </c>
    </row>
    <row r="275" spans="1:30" x14ac:dyDescent="0.15">
      <c r="A275" s="3">
        <f>[5]守护神剑副本!A391</f>
        <v>10</v>
      </c>
      <c r="B275" s="3" t="str">
        <f t="shared" si="36"/>
        <v>475级守护神剑10波boss</v>
      </c>
      <c r="C275" s="3">
        <f>[5]守护神剑副本!B391</f>
        <v>475</v>
      </c>
      <c r="D275" s="3">
        <f>[5]守护神剑副本!C391</f>
        <v>475</v>
      </c>
      <c r="E275" s="3" t="s">
        <v>93</v>
      </c>
      <c r="F275" s="3" t="s">
        <v>26</v>
      </c>
      <c r="G275" s="3">
        <f>[5]守护神剑副本!$A$12*W275/M275/0.6</f>
        <v>45.464285714285715</v>
      </c>
      <c r="H275" s="3">
        <f t="shared" si="37"/>
        <v>45.464285714285715</v>
      </c>
      <c r="I275" s="3">
        <v>0</v>
      </c>
      <c r="J275" s="4">
        <f t="shared" si="38"/>
        <v>0.7</v>
      </c>
      <c r="K275" s="4">
        <v>1</v>
      </c>
      <c r="L275" s="4">
        <f t="shared" si="39"/>
        <v>5</v>
      </c>
      <c r="M275" s="3">
        <f>VLOOKUP(A275,[5]守护神剑副本!$A$22:$C$42,3,0)</f>
        <v>1</v>
      </c>
      <c r="N275" s="3">
        <v>2</v>
      </c>
      <c r="O275" s="3">
        <f>HLOOKUP(O$5,[1]非R能力!$B$8:$F$558,$C275+1,0)</f>
        <v>1802644.0960839309</v>
      </c>
      <c r="P275" s="3">
        <f>HLOOKUP(P$5,[1]非R能力!$B$8:$F$558,$C275+1,0)</f>
        <v>255768.43138502885</v>
      </c>
      <c r="Q275" s="3">
        <f>HLOOKUP(Q$5,[1]非R能力!$B$8:$F$558,$C275+1,0)</f>
        <v>132839.03914195727</v>
      </c>
      <c r="R275" s="3">
        <f>HLOOKUP(R$5,[1]非R能力!$B$8:$F$558,$C275+1,0)</f>
        <v>41019.430149125044</v>
      </c>
      <c r="S275" s="3">
        <f>HLOOKUP(S$5,[1]非R能力!$B$8:$F$558,$C275+1,0)</f>
        <v>53989.178338272759</v>
      </c>
      <c r="T275" s="3">
        <f>INDEX([1]非R能力!$H$9:$H$558,D275)</f>
        <v>50514.427730045754</v>
      </c>
      <c r="U275" s="3">
        <f>IF(INDEX([1]非R能力!$FK$9:$FK$558,C275)=0,0,10)</f>
        <v>10</v>
      </c>
      <c r="V275" s="3">
        <f>IF(INDEX([1]非R能力!$FH$9:$FH$558,C275)=0,0,5000)</f>
        <v>5000</v>
      </c>
      <c r="W275" s="3">
        <f>HLOOKUP(W$5,[2]人物技能基础!$O$3:$Q$553,$C275+1,0)</f>
        <v>3.637142857142857</v>
      </c>
      <c r="X275" s="3">
        <f>HLOOKUP(X$5,[2]人物技能基础!$O$3:$Q$553,$C275+1,0)</f>
        <v>2.0186428571428574</v>
      </c>
      <c r="Y275" s="3">
        <f>HLOOKUP(Y$5,[2]人物技能基础!$O$3:$Q$553,$C275+1,0)</f>
        <v>99.964285714285708</v>
      </c>
      <c r="Z275" s="3">
        <f t="shared" si="40"/>
        <v>14433770</v>
      </c>
      <c r="AA275" s="3">
        <f t="shared" si="41"/>
        <v>140968</v>
      </c>
      <c r="AB275" s="3">
        <f t="shared" si="42"/>
        <v>0</v>
      </c>
      <c r="AC275" s="3">
        <f t="shared" si="43"/>
        <v>53989</v>
      </c>
      <c r="AD275" s="3">
        <f t="shared" si="44"/>
        <v>58599</v>
      </c>
    </row>
    <row r="276" spans="1:30" x14ac:dyDescent="0.15">
      <c r="A276" s="3">
        <f>[5]守护神剑副本!A392</f>
        <v>11</v>
      </c>
      <c r="B276" s="3" t="str">
        <f t="shared" si="36"/>
        <v>475级守护神剑11波小怪</v>
      </c>
      <c r="C276" s="3">
        <f>[5]守护神剑副本!B392</f>
        <v>475</v>
      </c>
      <c r="D276" s="3">
        <f>[5]守护神剑副本!C392</f>
        <v>475</v>
      </c>
      <c r="E276" s="3" t="s">
        <v>24</v>
      </c>
      <c r="F276" s="3" t="s">
        <v>26</v>
      </c>
      <c r="G276" s="3">
        <f>[5]守护神剑副本!$A$12*W276/M276/0.6</f>
        <v>4.5464285714285717</v>
      </c>
      <c r="H276" s="3">
        <f t="shared" si="37"/>
        <v>120</v>
      </c>
      <c r="I276" s="3">
        <v>0</v>
      </c>
      <c r="J276" s="4">
        <f t="shared" si="38"/>
        <v>1</v>
      </c>
      <c r="K276" s="4">
        <v>1</v>
      </c>
      <c r="L276" s="4">
        <f t="shared" si="39"/>
        <v>2</v>
      </c>
      <c r="M276" s="3">
        <f>VLOOKUP(A276,[5]守护神剑副本!$A$22:$C$42,3,0)</f>
        <v>10</v>
      </c>
      <c r="N276" s="3">
        <v>2</v>
      </c>
      <c r="O276" s="3">
        <f>HLOOKUP(O$5,[1]非R能力!$B$8:$F$558,$C276+1,0)</f>
        <v>1802644.0960839309</v>
      </c>
      <c r="P276" s="3">
        <f>HLOOKUP(P$5,[1]非R能力!$B$8:$F$558,$C276+1,0)</f>
        <v>255768.43138502885</v>
      </c>
      <c r="Q276" s="3">
        <f>HLOOKUP(Q$5,[1]非R能力!$B$8:$F$558,$C276+1,0)</f>
        <v>132839.03914195727</v>
      </c>
      <c r="R276" s="3">
        <f>HLOOKUP(R$5,[1]非R能力!$B$8:$F$558,$C276+1,0)</f>
        <v>41019.430149125044</v>
      </c>
      <c r="S276" s="3">
        <f>HLOOKUP(S$5,[1]非R能力!$B$8:$F$558,$C276+1,0)</f>
        <v>53989.178338272759</v>
      </c>
      <c r="T276" s="3">
        <f>INDEX([1]非R能力!$H$9:$H$558,D276)</f>
        <v>50514.427730045754</v>
      </c>
      <c r="U276" s="3">
        <f>IF(INDEX([1]非R能力!$FK$9:$FK$558,C276)=0,0,10)</f>
        <v>10</v>
      </c>
      <c r="V276" s="3">
        <f>IF(INDEX([1]非R能力!$FH$9:$FH$558,C276)=0,0,5000)</f>
        <v>5000</v>
      </c>
      <c r="W276" s="3">
        <f>HLOOKUP(W$5,[2]人物技能基础!$O$3:$Q$553,$C276+1,0)</f>
        <v>3.637142857142857</v>
      </c>
      <c r="X276" s="3">
        <f>HLOOKUP(X$5,[2]人物技能基础!$O$3:$Q$553,$C276+1,0)</f>
        <v>2.0186428571428574</v>
      </c>
      <c r="Y276" s="3">
        <f>HLOOKUP(Y$5,[2]人物技能基础!$O$3:$Q$553,$C276+1,0)</f>
        <v>99.964285714285708</v>
      </c>
      <c r="Z276" s="3">
        <f t="shared" si="40"/>
        <v>2061967</v>
      </c>
      <c r="AA276" s="3">
        <f t="shared" si="41"/>
        <v>140400</v>
      </c>
      <c r="AB276" s="3">
        <f t="shared" si="42"/>
        <v>0</v>
      </c>
      <c r="AC276" s="3">
        <f t="shared" si="43"/>
        <v>53989</v>
      </c>
      <c r="AD276" s="3">
        <f t="shared" si="44"/>
        <v>41019</v>
      </c>
    </row>
    <row r="277" spans="1:30" x14ac:dyDescent="0.15">
      <c r="A277" s="3">
        <f>[5]守护神剑副本!A393</f>
        <v>12</v>
      </c>
      <c r="B277" s="3" t="str">
        <f t="shared" si="36"/>
        <v>475级守护神剑12波小怪</v>
      </c>
      <c r="C277" s="3">
        <f>[5]守护神剑副本!B393</f>
        <v>475</v>
      </c>
      <c r="D277" s="3">
        <f>[5]守护神剑副本!C393</f>
        <v>475</v>
      </c>
      <c r="E277" s="3" t="s">
        <v>24</v>
      </c>
      <c r="F277" s="3" t="s">
        <v>26</v>
      </c>
      <c r="G277" s="3">
        <f>[5]守护神剑副本!$A$12*W277/M277/0.6</f>
        <v>4.5464285714285717</v>
      </c>
      <c r="H277" s="3">
        <f t="shared" si="37"/>
        <v>120</v>
      </c>
      <c r="I277" s="3">
        <v>0</v>
      </c>
      <c r="J277" s="4">
        <f t="shared" si="38"/>
        <v>1</v>
      </c>
      <c r="K277" s="4">
        <v>1</v>
      </c>
      <c r="L277" s="4">
        <f t="shared" si="39"/>
        <v>2</v>
      </c>
      <c r="M277" s="3">
        <f>VLOOKUP(A277,[5]守护神剑副本!$A$22:$C$42,3,0)</f>
        <v>10</v>
      </c>
      <c r="N277" s="3">
        <v>2</v>
      </c>
      <c r="O277" s="3">
        <f>HLOOKUP(O$5,[1]非R能力!$B$8:$F$558,$C277+1,0)</f>
        <v>1802644.0960839309</v>
      </c>
      <c r="P277" s="3">
        <f>HLOOKUP(P$5,[1]非R能力!$B$8:$F$558,$C277+1,0)</f>
        <v>255768.43138502885</v>
      </c>
      <c r="Q277" s="3">
        <f>HLOOKUP(Q$5,[1]非R能力!$B$8:$F$558,$C277+1,0)</f>
        <v>132839.03914195727</v>
      </c>
      <c r="R277" s="3">
        <f>HLOOKUP(R$5,[1]非R能力!$B$8:$F$558,$C277+1,0)</f>
        <v>41019.430149125044</v>
      </c>
      <c r="S277" s="3">
        <f>HLOOKUP(S$5,[1]非R能力!$B$8:$F$558,$C277+1,0)</f>
        <v>53989.178338272759</v>
      </c>
      <c r="T277" s="3">
        <f>INDEX([1]非R能力!$H$9:$H$558,D277)</f>
        <v>50514.427730045754</v>
      </c>
      <c r="U277" s="3">
        <f>IF(INDEX([1]非R能力!$FK$9:$FK$558,C277)=0,0,10)</f>
        <v>10</v>
      </c>
      <c r="V277" s="3">
        <f>IF(INDEX([1]非R能力!$FH$9:$FH$558,C277)=0,0,5000)</f>
        <v>5000</v>
      </c>
      <c r="W277" s="3">
        <f>HLOOKUP(W$5,[2]人物技能基础!$O$3:$Q$553,$C277+1,0)</f>
        <v>3.637142857142857</v>
      </c>
      <c r="X277" s="3">
        <f>HLOOKUP(X$5,[2]人物技能基础!$O$3:$Q$553,$C277+1,0)</f>
        <v>2.0186428571428574</v>
      </c>
      <c r="Y277" s="3">
        <f>HLOOKUP(Y$5,[2]人物技能基础!$O$3:$Q$553,$C277+1,0)</f>
        <v>99.964285714285708</v>
      </c>
      <c r="Z277" s="3">
        <f t="shared" si="40"/>
        <v>2061967</v>
      </c>
      <c r="AA277" s="3">
        <f t="shared" si="41"/>
        <v>140400</v>
      </c>
      <c r="AB277" s="3">
        <f t="shared" si="42"/>
        <v>0</v>
      </c>
      <c r="AC277" s="3">
        <f t="shared" si="43"/>
        <v>53989</v>
      </c>
      <c r="AD277" s="3">
        <f t="shared" si="44"/>
        <v>41019</v>
      </c>
    </row>
    <row r="278" spans="1:30" x14ac:dyDescent="0.15">
      <c r="A278" s="3">
        <f>[5]守护神剑副本!A394</f>
        <v>13</v>
      </c>
      <c r="B278" s="3" t="str">
        <f t="shared" si="36"/>
        <v>475级守护神剑13波小怪</v>
      </c>
      <c r="C278" s="3">
        <f>[5]守护神剑副本!B394</f>
        <v>475</v>
      </c>
      <c r="D278" s="3">
        <f>[5]守护神剑副本!C394</f>
        <v>485</v>
      </c>
      <c r="E278" s="3" t="s">
        <v>24</v>
      </c>
      <c r="F278" s="3" t="s">
        <v>26</v>
      </c>
      <c r="G278" s="3">
        <f>[5]守护神剑副本!$A$12*W278/M278/0.6</f>
        <v>4.5464285714285717</v>
      </c>
      <c r="H278" s="3">
        <f t="shared" si="37"/>
        <v>120</v>
      </c>
      <c r="I278" s="3">
        <v>0</v>
      </c>
      <c r="J278" s="4">
        <f t="shared" si="38"/>
        <v>1</v>
      </c>
      <c r="K278" s="4">
        <v>1</v>
      </c>
      <c r="L278" s="4">
        <f t="shared" si="39"/>
        <v>2</v>
      </c>
      <c r="M278" s="3">
        <f>VLOOKUP(A278,[5]守护神剑副本!$A$22:$C$42,3,0)</f>
        <v>10</v>
      </c>
      <c r="N278" s="3">
        <v>2</v>
      </c>
      <c r="O278" s="3">
        <f>HLOOKUP(O$5,[1]非R能力!$B$8:$F$558,$C278+1,0)</f>
        <v>1802644.0960839309</v>
      </c>
      <c r="P278" s="3">
        <f>HLOOKUP(P$5,[1]非R能力!$B$8:$F$558,$C278+1,0)</f>
        <v>255768.43138502885</v>
      </c>
      <c r="Q278" s="3">
        <f>HLOOKUP(Q$5,[1]非R能力!$B$8:$F$558,$C278+1,0)</f>
        <v>132839.03914195727</v>
      </c>
      <c r="R278" s="3">
        <f>HLOOKUP(R$5,[1]非R能力!$B$8:$F$558,$C278+1,0)</f>
        <v>41019.430149125044</v>
      </c>
      <c r="S278" s="3">
        <f>HLOOKUP(S$5,[1]非R能力!$B$8:$F$558,$C278+1,0)</f>
        <v>53989.178338272759</v>
      </c>
      <c r="T278" s="3">
        <f>INDEX([1]非R能力!$H$9:$H$558,D278)</f>
        <v>53281.27752544226</v>
      </c>
      <c r="U278" s="3">
        <f>IF(INDEX([1]非R能力!$FK$9:$FK$558,C278)=0,0,10)</f>
        <v>10</v>
      </c>
      <c r="V278" s="3">
        <f>IF(INDEX([1]非R能力!$FH$9:$FH$558,C278)=0,0,5000)</f>
        <v>5000</v>
      </c>
      <c r="W278" s="3">
        <f>HLOOKUP(W$5,[2]人物技能基础!$O$3:$Q$553,$C278+1,0)</f>
        <v>3.637142857142857</v>
      </c>
      <c r="X278" s="3">
        <f>HLOOKUP(X$5,[2]人物技能基础!$O$3:$Q$553,$C278+1,0)</f>
        <v>2.0186428571428574</v>
      </c>
      <c r="Y278" s="3">
        <f>HLOOKUP(Y$5,[2]人物技能基础!$O$3:$Q$553,$C278+1,0)</f>
        <v>99.964285714285708</v>
      </c>
      <c r="Z278" s="3">
        <f t="shared" si="40"/>
        <v>2072030</v>
      </c>
      <c r="AA278" s="3">
        <f t="shared" si="41"/>
        <v>140400</v>
      </c>
      <c r="AB278" s="3">
        <f t="shared" si="42"/>
        <v>0</v>
      </c>
      <c r="AC278" s="3">
        <f t="shared" si="43"/>
        <v>53989</v>
      </c>
      <c r="AD278" s="3">
        <f t="shared" si="44"/>
        <v>41019</v>
      </c>
    </row>
    <row r="279" spans="1:30" x14ac:dyDescent="0.15">
      <c r="A279" s="3">
        <f>[5]守护神剑副本!A395</f>
        <v>14</v>
      </c>
      <c r="B279" s="3" t="str">
        <f t="shared" si="36"/>
        <v>475级守护神剑14波小怪</v>
      </c>
      <c r="C279" s="3">
        <f>[5]守护神剑副本!B395</f>
        <v>475</v>
      </c>
      <c r="D279" s="3">
        <f>[5]守护神剑副本!C395</f>
        <v>485</v>
      </c>
      <c r="E279" s="3" t="s">
        <v>24</v>
      </c>
      <c r="F279" s="3" t="s">
        <v>26</v>
      </c>
      <c r="G279" s="3">
        <f>[5]守护神剑副本!$A$12*W279/M279/0.6</f>
        <v>22.732142857142858</v>
      </c>
      <c r="H279" s="3">
        <f t="shared" si="37"/>
        <v>120</v>
      </c>
      <c r="I279" s="3">
        <v>0</v>
      </c>
      <c r="J279" s="4">
        <f t="shared" si="38"/>
        <v>1</v>
      </c>
      <c r="K279" s="4">
        <v>1</v>
      </c>
      <c r="L279" s="4">
        <f t="shared" si="39"/>
        <v>2</v>
      </c>
      <c r="M279" s="3">
        <f>VLOOKUP(A279,[5]守护神剑副本!$A$22:$C$42,3,0)</f>
        <v>2</v>
      </c>
      <c r="N279" s="3">
        <v>2</v>
      </c>
      <c r="O279" s="3">
        <f>HLOOKUP(O$5,[1]非R能力!$B$8:$F$558,$C279+1,0)</f>
        <v>1802644.0960839309</v>
      </c>
      <c r="P279" s="3">
        <f>HLOOKUP(P$5,[1]非R能力!$B$8:$F$558,$C279+1,0)</f>
        <v>255768.43138502885</v>
      </c>
      <c r="Q279" s="3">
        <f>HLOOKUP(Q$5,[1]非R能力!$B$8:$F$558,$C279+1,0)</f>
        <v>132839.03914195727</v>
      </c>
      <c r="R279" s="3">
        <f>HLOOKUP(R$5,[1]非R能力!$B$8:$F$558,$C279+1,0)</f>
        <v>41019.430149125044</v>
      </c>
      <c r="S279" s="3">
        <f>HLOOKUP(S$5,[1]非R能力!$B$8:$F$558,$C279+1,0)</f>
        <v>53989.178338272759</v>
      </c>
      <c r="T279" s="3">
        <f>INDEX([1]非R能力!$H$9:$H$558,D279)</f>
        <v>53281.27752544226</v>
      </c>
      <c r="U279" s="3">
        <f>IF(INDEX([1]非R能力!$FK$9:$FK$558,C279)=0,0,10)</f>
        <v>10</v>
      </c>
      <c r="V279" s="3">
        <f>IF(INDEX([1]非R能力!$FH$9:$FH$558,C279)=0,0,5000)</f>
        <v>5000</v>
      </c>
      <c r="W279" s="3">
        <f>HLOOKUP(W$5,[2]人物技能基础!$O$3:$Q$553,$C279+1,0)</f>
        <v>3.637142857142857</v>
      </c>
      <c r="X279" s="3">
        <f>HLOOKUP(X$5,[2]人物技能基础!$O$3:$Q$553,$C279+1,0)</f>
        <v>2.0186428571428574</v>
      </c>
      <c r="Y279" s="3">
        <f>HLOOKUP(Y$5,[2]人物技能基础!$O$3:$Q$553,$C279+1,0)</f>
        <v>99.964285714285708</v>
      </c>
      <c r="Z279" s="3">
        <f t="shared" si="40"/>
        <v>10360153</v>
      </c>
      <c r="AA279" s="3">
        <f t="shared" si="41"/>
        <v>140600</v>
      </c>
      <c r="AB279" s="3">
        <f t="shared" si="42"/>
        <v>0</v>
      </c>
      <c r="AC279" s="3">
        <f t="shared" si="43"/>
        <v>53989</v>
      </c>
      <c r="AD279" s="3">
        <f t="shared" si="44"/>
        <v>41019</v>
      </c>
    </row>
    <row r="280" spans="1:30" x14ac:dyDescent="0.15">
      <c r="A280" s="3">
        <f>[5]守护神剑副本!A396</f>
        <v>15</v>
      </c>
      <c r="B280" s="3" t="str">
        <f t="shared" si="36"/>
        <v>475级守护神剑15波boss</v>
      </c>
      <c r="C280" s="3">
        <f>[5]守护神剑副本!B396</f>
        <v>475</v>
      </c>
      <c r="D280" s="3">
        <f>[5]守护神剑副本!C396</f>
        <v>485</v>
      </c>
      <c r="E280" s="3" t="s">
        <v>93</v>
      </c>
      <c r="F280" s="3" t="s">
        <v>26</v>
      </c>
      <c r="G280" s="3">
        <f>[5]守护神剑副本!$A$12*W280/M280/0.6</f>
        <v>45.464285714285715</v>
      </c>
      <c r="H280" s="3">
        <f t="shared" si="37"/>
        <v>45.464285714285715</v>
      </c>
      <c r="I280" s="3">
        <v>0</v>
      </c>
      <c r="J280" s="4">
        <f t="shared" si="38"/>
        <v>0.7</v>
      </c>
      <c r="K280" s="4">
        <v>1</v>
      </c>
      <c r="L280" s="4">
        <f t="shared" si="39"/>
        <v>5</v>
      </c>
      <c r="M280" s="3">
        <f>VLOOKUP(A280,[5]守护神剑副本!$A$22:$C$42,3,0)</f>
        <v>1</v>
      </c>
      <c r="N280" s="3">
        <v>2</v>
      </c>
      <c r="O280" s="3">
        <f>HLOOKUP(O$5,[1]非R能力!$B$8:$F$558,$C280+1,0)</f>
        <v>1802644.0960839309</v>
      </c>
      <c r="P280" s="3">
        <f>HLOOKUP(P$5,[1]非R能力!$B$8:$F$558,$C280+1,0)</f>
        <v>255768.43138502885</v>
      </c>
      <c r="Q280" s="3">
        <f>HLOOKUP(Q$5,[1]非R能力!$B$8:$F$558,$C280+1,0)</f>
        <v>132839.03914195727</v>
      </c>
      <c r="R280" s="3">
        <f>HLOOKUP(R$5,[1]非R能力!$B$8:$F$558,$C280+1,0)</f>
        <v>41019.430149125044</v>
      </c>
      <c r="S280" s="3">
        <f>HLOOKUP(S$5,[1]非R能力!$B$8:$F$558,$C280+1,0)</f>
        <v>53989.178338272759</v>
      </c>
      <c r="T280" s="3">
        <f>INDEX([1]非R能力!$H$9:$H$558,D280)</f>
        <v>53281.27752544226</v>
      </c>
      <c r="U280" s="3">
        <f>IF(INDEX([1]非R能力!$FK$9:$FK$558,C280)=0,0,10)</f>
        <v>10</v>
      </c>
      <c r="V280" s="3">
        <f>IF(INDEX([1]非R能力!$FH$9:$FH$558,C280)=0,0,5000)</f>
        <v>5000</v>
      </c>
      <c r="W280" s="3">
        <f>HLOOKUP(W$5,[2]人物技能基础!$O$3:$Q$553,$C280+1,0)</f>
        <v>3.637142857142857</v>
      </c>
      <c r="X280" s="3">
        <f>HLOOKUP(X$5,[2]人物技能基础!$O$3:$Q$553,$C280+1,0)</f>
        <v>2.0186428571428574</v>
      </c>
      <c r="Y280" s="3">
        <f>HLOOKUP(Y$5,[2]人物技能基础!$O$3:$Q$553,$C280+1,0)</f>
        <v>99.964285714285708</v>
      </c>
      <c r="Z280" s="3">
        <f t="shared" si="40"/>
        <v>14504214</v>
      </c>
      <c r="AA280" s="3">
        <f t="shared" si="41"/>
        <v>140968</v>
      </c>
      <c r="AB280" s="3">
        <f t="shared" si="42"/>
        <v>0</v>
      </c>
      <c r="AC280" s="3">
        <f t="shared" si="43"/>
        <v>53989</v>
      </c>
      <c r="AD280" s="3">
        <f t="shared" si="44"/>
        <v>58599</v>
      </c>
    </row>
    <row r="281" spans="1:30" x14ac:dyDescent="0.15">
      <c r="A281" s="3">
        <f>[5]守护神剑副本!A397</f>
        <v>16</v>
      </c>
      <c r="B281" s="3" t="str">
        <f t="shared" si="36"/>
        <v>475级守护神剑16波小怪</v>
      </c>
      <c r="C281" s="3">
        <f>[5]守护神剑副本!B397</f>
        <v>475</v>
      </c>
      <c r="D281" s="3">
        <f>[5]守护神剑副本!C397</f>
        <v>495</v>
      </c>
      <c r="E281" s="3" t="s">
        <v>24</v>
      </c>
      <c r="F281" s="3" t="s">
        <v>26</v>
      </c>
      <c r="G281" s="3">
        <f>[5]守护神剑副本!$A$12*W281/M281/0.6</f>
        <v>22.732142857142858</v>
      </c>
      <c r="H281" s="3">
        <f t="shared" si="37"/>
        <v>120</v>
      </c>
      <c r="I281" s="3">
        <v>0</v>
      </c>
      <c r="J281" s="4">
        <f t="shared" si="38"/>
        <v>1</v>
      </c>
      <c r="K281" s="4">
        <v>1</v>
      </c>
      <c r="L281" s="4">
        <f t="shared" si="39"/>
        <v>2</v>
      </c>
      <c r="M281" s="3">
        <f>VLOOKUP(A281,[5]守护神剑副本!$A$22:$C$42,3,0)</f>
        <v>2</v>
      </c>
      <c r="N281" s="3">
        <v>2</v>
      </c>
      <c r="O281" s="3">
        <f>HLOOKUP(O$5,[1]非R能力!$B$8:$F$558,$C281+1,0)</f>
        <v>1802644.0960839309</v>
      </c>
      <c r="P281" s="3">
        <f>HLOOKUP(P$5,[1]非R能力!$B$8:$F$558,$C281+1,0)</f>
        <v>255768.43138502885</v>
      </c>
      <c r="Q281" s="3">
        <f>HLOOKUP(Q$5,[1]非R能力!$B$8:$F$558,$C281+1,0)</f>
        <v>132839.03914195727</v>
      </c>
      <c r="R281" s="3">
        <f>HLOOKUP(R$5,[1]非R能力!$B$8:$F$558,$C281+1,0)</f>
        <v>41019.430149125044</v>
      </c>
      <c r="S281" s="3">
        <f>HLOOKUP(S$5,[1]非R能力!$B$8:$F$558,$C281+1,0)</f>
        <v>53989.178338272759</v>
      </c>
      <c r="T281" s="3">
        <f>INDEX([1]非R能力!$H$9:$H$558,D281)</f>
        <v>56167.950947312354</v>
      </c>
      <c r="U281" s="3">
        <f>IF(INDEX([1]非R能力!$FK$9:$FK$558,C281)=0,0,10)</f>
        <v>10</v>
      </c>
      <c r="V281" s="3">
        <f>IF(INDEX([1]非R能力!$FH$9:$FH$558,C281)=0,0,5000)</f>
        <v>5000</v>
      </c>
      <c r="W281" s="3">
        <f>HLOOKUP(W$5,[2]人物技能基础!$O$3:$Q$553,$C281+1,0)</f>
        <v>3.637142857142857</v>
      </c>
      <c r="X281" s="3">
        <f>HLOOKUP(X$5,[2]人物技能基础!$O$3:$Q$553,$C281+1,0)</f>
        <v>2.0186428571428574</v>
      </c>
      <c r="Y281" s="3">
        <f>HLOOKUP(Y$5,[2]人物技能基础!$O$3:$Q$553,$C281+1,0)</f>
        <v>99.964285714285708</v>
      </c>
      <c r="Z281" s="3">
        <f t="shared" si="40"/>
        <v>10412649</v>
      </c>
      <c r="AA281" s="3">
        <f t="shared" si="41"/>
        <v>140600</v>
      </c>
      <c r="AB281" s="3">
        <f t="shared" si="42"/>
        <v>0</v>
      </c>
      <c r="AC281" s="3">
        <f t="shared" si="43"/>
        <v>53989</v>
      </c>
      <c r="AD281" s="3">
        <f t="shared" si="44"/>
        <v>41019</v>
      </c>
    </row>
    <row r="282" spans="1:30" x14ac:dyDescent="0.15">
      <c r="A282" s="3">
        <f>[5]守护神剑副本!A398</f>
        <v>17</v>
      </c>
      <c r="B282" s="3" t="str">
        <f t="shared" si="36"/>
        <v>475级守护神剑17波小怪</v>
      </c>
      <c r="C282" s="3">
        <f>[5]守护神剑副本!B398</f>
        <v>475</v>
      </c>
      <c r="D282" s="3">
        <f>[5]守护神剑副本!C398</f>
        <v>495</v>
      </c>
      <c r="E282" s="3" t="s">
        <v>24</v>
      </c>
      <c r="F282" s="3" t="s">
        <v>26</v>
      </c>
      <c r="G282" s="3">
        <f>[5]守护神剑副本!$A$12*W282/M282/0.6</f>
        <v>22.732142857142858</v>
      </c>
      <c r="H282" s="3">
        <f t="shared" si="37"/>
        <v>120</v>
      </c>
      <c r="I282" s="3">
        <v>0</v>
      </c>
      <c r="J282" s="4">
        <f t="shared" si="38"/>
        <v>1</v>
      </c>
      <c r="K282" s="4">
        <v>1</v>
      </c>
      <c r="L282" s="4">
        <f t="shared" si="39"/>
        <v>2</v>
      </c>
      <c r="M282" s="3">
        <f>VLOOKUP(A282,[5]守护神剑副本!$A$22:$C$42,3,0)</f>
        <v>2</v>
      </c>
      <c r="N282" s="3">
        <v>2</v>
      </c>
      <c r="O282" s="3">
        <f>HLOOKUP(O$5,[1]非R能力!$B$8:$F$558,$C282+1,0)</f>
        <v>1802644.0960839309</v>
      </c>
      <c r="P282" s="3">
        <f>HLOOKUP(P$5,[1]非R能力!$B$8:$F$558,$C282+1,0)</f>
        <v>255768.43138502885</v>
      </c>
      <c r="Q282" s="3">
        <f>HLOOKUP(Q$5,[1]非R能力!$B$8:$F$558,$C282+1,0)</f>
        <v>132839.03914195727</v>
      </c>
      <c r="R282" s="3">
        <f>HLOOKUP(R$5,[1]非R能力!$B$8:$F$558,$C282+1,0)</f>
        <v>41019.430149125044</v>
      </c>
      <c r="S282" s="3">
        <f>HLOOKUP(S$5,[1]非R能力!$B$8:$F$558,$C282+1,0)</f>
        <v>53989.178338272759</v>
      </c>
      <c r="T282" s="3">
        <f>INDEX([1]非R能力!$H$9:$H$558,D282)</f>
        <v>56167.950947312354</v>
      </c>
      <c r="U282" s="3">
        <f>IF(INDEX([1]非R能力!$FK$9:$FK$558,C282)=0,0,10)</f>
        <v>10</v>
      </c>
      <c r="V282" s="3">
        <f>IF(INDEX([1]非R能力!$FH$9:$FH$558,C282)=0,0,5000)</f>
        <v>5000</v>
      </c>
      <c r="W282" s="3">
        <f>HLOOKUP(W$5,[2]人物技能基础!$O$3:$Q$553,$C282+1,0)</f>
        <v>3.637142857142857</v>
      </c>
      <c r="X282" s="3">
        <f>HLOOKUP(X$5,[2]人物技能基础!$O$3:$Q$553,$C282+1,0)</f>
        <v>2.0186428571428574</v>
      </c>
      <c r="Y282" s="3">
        <f>HLOOKUP(Y$5,[2]人物技能基础!$O$3:$Q$553,$C282+1,0)</f>
        <v>99.964285714285708</v>
      </c>
      <c r="Z282" s="3">
        <f t="shared" si="40"/>
        <v>10412649</v>
      </c>
      <c r="AA282" s="3">
        <f t="shared" si="41"/>
        <v>140600</v>
      </c>
      <c r="AB282" s="3">
        <f t="shared" si="42"/>
        <v>0</v>
      </c>
      <c r="AC282" s="3">
        <f t="shared" si="43"/>
        <v>53989</v>
      </c>
      <c r="AD282" s="3">
        <f t="shared" si="44"/>
        <v>41019</v>
      </c>
    </row>
    <row r="283" spans="1:30" x14ac:dyDescent="0.15">
      <c r="A283" s="3">
        <f>[5]守护神剑副本!A399</f>
        <v>18</v>
      </c>
      <c r="B283" s="3" t="str">
        <f t="shared" si="36"/>
        <v>475级守护神剑18波小怪</v>
      </c>
      <c r="C283" s="3">
        <f>[5]守护神剑副本!B399</f>
        <v>475</v>
      </c>
      <c r="D283" s="3">
        <f>[5]守护神剑副本!C399</f>
        <v>495</v>
      </c>
      <c r="E283" s="3" t="s">
        <v>24</v>
      </c>
      <c r="F283" s="3" t="s">
        <v>26</v>
      </c>
      <c r="G283" s="3">
        <f>[5]守护神剑副本!$A$12*W283/M283/0.6</f>
        <v>22.732142857142858</v>
      </c>
      <c r="H283" s="3">
        <f t="shared" si="37"/>
        <v>120</v>
      </c>
      <c r="I283" s="3">
        <v>0</v>
      </c>
      <c r="J283" s="4">
        <f t="shared" si="38"/>
        <v>1</v>
      </c>
      <c r="K283" s="4">
        <v>1</v>
      </c>
      <c r="L283" s="4">
        <f t="shared" si="39"/>
        <v>2</v>
      </c>
      <c r="M283" s="3">
        <f>VLOOKUP(A283,[5]守护神剑副本!$A$22:$C$42,3,0)</f>
        <v>2</v>
      </c>
      <c r="N283" s="3">
        <v>2</v>
      </c>
      <c r="O283" s="3">
        <f>HLOOKUP(O$5,[1]非R能力!$B$8:$F$558,$C283+1,0)</f>
        <v>1802644.0960839309</v>
      </c>
      <c r="P283" s="3">
        <f>HLOOKUP(P$5,[1]非R能力!$B$8:$F$558,$C283+1,0)</f>
        <v>255768.43138502885</v>
      </c>
      <c r="Q283" s="3">
        <f>HLOOKUP(Q$5,[1]非R能力!$B$8:$F$558,$C283+1,0)</f>
        <v>132839.03914195727</v>
      </c>
      <c r="R283" s="3">
        <f>HLOOKUP(R$5,[1]非R能力!$B$8:$F$558,$C283+1,0)</f>
        <v>41019.430149125044</v>
      </c>
      <c r="S283" s="3">
        <f>HLOOKUP(S$5,[1]非R能力!$B$8:$F$558,$C283+1,0)</f>
        <v>53989.178338272759</v>
      </c>
      <c r="T283" s="3">
        <f>INDEX([1]非R能力!$H$9:$H$558,D283)</f>
        <v>56167.950947312354</v>
      </c>
      <c r="U283" s="3">
        <f>IF(INDEX([1]非R能力!$FK$9:$FK$558,C283)=0,0,10)</f>
        <v>10</v>
      </c>
      <c r="V283" s="3">
        <f>IF(INDEX([1]非R能力!$FH$9:$FH$558,C283)=0,0,5000)</f>
        <v>5000</v>
      </c>
      <c r="W283" s="3">
        <f>HLOOKUP(W$5,[2]人物技能基础!$O$3:$Q$553,$C283+1,0)</f>
        <v>3.637142857142857</v>
      </c>
      <c r="X283" s="3">
        <f>HLOOKUP(X$5,[2]人物技能基础!$O$3:$Q$553,$C283+1,0)</f>
        <v>2.0186428571428574</v>
      </c>
      <c r="Y283" s="3">
        <f>HLOOKUP(Y$5,[2]人物技能基础!$O$3:$Q$553,$C283+1,0)</f>
        <v>99.964285714285708</v>
      </c>
      <c r="Z283" s="3">
        <f t="shared" si="40"/>
        <v>10412649</v>
      </c>
      <c r="AA283" s="3">
        <f t="shared" si="41"/>
        <v>140600</v>
      </c>
      <c r="AB283" s="3">
        <f t="shared" si="42"/>
        <v>0</v>
      </c>
      <c r="AC283" s="3">
        <f t="shared" si="43"/>
        <v>53989</v>
      </c>
      <c r="AD283" s="3">
        <f t="shared" si="44"/>
        <v>41019</v>
      </c>
    </row>
    <row r="284" spans="1:30" x14ac:dyDescent="0.15">
      <c r="A284" s="3">
        <f>[5]守护神剑副本!A400</f>
        <v>19</v>
      </c>
      <c r="B284" s="3" t="str">
        <f t="shared" si="36"/>
        <v>475级守护神剑19波小怪</v>
      </c>
      <c r="C284" s="3">
        <f>[5]守护神剑副本!B400</f>
        <v>475</v>
      </c>
      <c r="D284" s="3">
        <f>[5]守护神剑副本!C400</f>
        <v>495</v>
      </c>
      <c r="E284" s="3" t="s">
        <v>24</v>
      </c>
      <c r="F284" s="3" t="s">
        <v>26</v>
      </c>
      <c r="G284" s="3">
        <f>[5]守护神剑副本!$A$12*W284/M284/0.6</f>
        <v>22.732142857142858</v>
      </c>
      <c r="H284" s="3">
        <f t="shared" si="37"/>
        <v>120</v>
      </c>
      <c r="I284" s="3">
        <v>0</v>
      </c>
      <c r="J284" s="4">
        <f t="shared" si="38"/>
        <v>1</v>
      </c>
      <c r="K284" s="4">
        <v>1</v>
      </c>
      <c r="L284" s="4">
        <f t="shared" si="39"/>
        <v>2</v>
      </c>
      <c r="M284" s="3">
        <f>VLOOKUP(A284,[5]守护神剑副本!$A$22:$C$42,3,0)</f>
        <v>2</v>
      </c>
      <c r="N284" s="3">
        <v>2</v>
      </c>
      <c r="O284" s="3">
        <f>HLOOKUP(O$5,[1]非R能力!$B$8:$F$558,$C284+1,0)</f>
        <v>1802644.0960839309</v>
      </c>
      <c r="P284" s="3">
        <f>HLOOKUP(P$5,[1]非R能力!$B$8:$F$558,$C284+1,0)</f>
        <v>255768.43138502885</v>
      </c>
      <c r="Q284" s="3">
        <f>HLOOKUP(Q$5,[1]非R能力!$B$8:$F$558,$C284+1,0)</f>
        <v>132839.03914195727</v>
      </c>
      <c r="R284" s="3">
        <f>HLOOKUP(R$5,[1]非R能力!$B$8:$F$558,$C284+1,0)</f>
        <v>41019.430149125044</v>
      </c>
      <c r="S284" s="3">
        <f>HLOOKUP(S$5,[1]非R能力!$B$8:$F$558,$C284+1,0)</f>
        <v>53989.178338272759</v>
      </c>
      <c r="T284" s="3">
        <f>INDEX([1]非R能力!$H$9:$H$558,D284)</f>
        <v>56167.950947312354</v>
      </c>
      <c r="U284" s="3">
        <f>IF(INDEX([1]非R能力!$FK$9:$FK$558,C284)=0,0,10)</f>
        <v>10</v>
      </c>
      <c r="V284" s="3">
        <f>IF(INDEX([1]非R能力!$FH$9:$FH$558,C284)=0,0,5000)</f>
        <v>5000</v>
      </c>
      <c r="W284" s="3">
        <f>HLOOKUP(W$5,[2]人物技能基础!$O$3:$Q$553,$C284+1,0)</f>
        <v>3.637142857142857</v>
      </c>
      <c r="X284" s="3">
        <f>HLOOKUP(X$5,[2]人物技能基础!$O$3:$Q$553,$C284+1,0)</f>
        <v>2.0186428571428574</v>
      </c>
      <c r="Y284" s="3">
        <f>HLOOKUP(Y$5,[2]人物技能基础!$O$3:$Q$553,$C284+1,0)</f>
        <v>99.964285714285708</v>
      </c>
      <c r="Z284" s="3">
        <f t="shared" si="40"/>
        <v>10412649</v>
      </c>
      <c r="AA284" s="3">
        <f t="shared" si="41"/>
        <v>140600</v>
      </c>
      <c r="AB284" s="3">
        <f t="shared" si="42"/>
        <v>0</v>
      </c>
      <c r="AC284" s="3">
        <f t="shared" si="43"/>
        <v>53989</v>
      </c>
      <c r="AD284" s="3">
        <f t="shared" si="44"/>
        <v>41019</v>
      </c>
    </row>
    <row r="285" spans="1:30" x14ac:dyDescent="0.15">
      <c r="A285" s="3">
        <f>[5]守护神剑副本!A401</f>
        <v>20</v>
      </c>
      <c r="B285" s="3" t="str">
        <f t="shared" si="36"/>
        <v>475级守护神剑20波boss</v>
      </c>
      <c r="C285" s="3">
        <f>[5]守护神剑副本!B401</f>
        <v>475</v>
      </c>
      <c r="D285" s="3">
        <f>[5]守护神剑副本!C401</f>
        <v>500</v>
      </c>
      <c r="E285" s="3" t="s">
        <v>93</v>
      </c>
      <c r="F285" s="3" t="s">
        <v>26</v>
      </c>
      <c r="G285" s="3">
        <f>[5]守护神剑副本!$A$12*W285/M285/0.6</f>
        <v>45.464285714285715</v>
      </c>
      <c r="H285" s="3">
        <f t="shared" si="37"/>
        <v>45.464285714285715</v>
      </c>
      <c r="I285" s="3">
        <v>0</v>
      </c>
      <c r="J285" s="4">
        <f t="shared" si="38"/>
        <v>0.7</v>
      </c>
      <c r="K285" s="4">
        <v>1</v>
      </c>
      <c r="L285" s="4">
        <f t="shared" si="39"/>
        <v>5</v>
      </c>
      <c r="M285" s="3">
        <f>VLOOKUP(A285,[5]守护神剑副本!$A$22:$C$42,3,0)</f>
        <v>1</v>
      </c>
      <c r="N285" s="3">
        <v>2</v>
      </c>
      <c r="O285" s="3">
        <f>HLOOKUP(O$5,[1]非R能力!$B$8:$F$558,$C285+1,0)</f>
        <v>1802644.0960839309</v>
      </c>
      <c r="P285" s="3">
        <f>HLOOKUP(P$5,[1]非R能力!$B$8:$F$558,$C285+1,0)</f>
        <v>255768.43138502885</v>
      </c>
      <c r="Q285" s="3">
        <f>HLOOKUP(Q$5,[1]非R能力!$B$8:$F$558,$C285+1,0)</f>
        <v>132839.03914195727</v>
      </c>
      <c r="R285" s="3">
        <f>HLOOKUP(R$5,[1]非R能力!$B$8:$F$558,$C285+1,0)</f>
        <v>41019.430149125044</v>
      </c>
      <c r="S285" s="3">
        <f>HLOOKUP(S$5,[1]非R能力!$B$8:$F$558,$C285+1,0)</f>
        <v>53989.178338272759</v>
      </c>
      <c r="T285" s="3">
        <f>INDEX([1]非R能力!$H$9:$H$558,D285)</f>
        <v>57657.405243466972</v>
      </c>
      <c r="U285" s="3">
        <f>IF(INDEX([1]非R能力!$FK$9:$FK$558,C285)=0,0,10)</f>
        <v>10</v>
      </c>
      <c r="V285" s="3">
        <f>IF(INDEX([1]非R能力!$FH$9:$FH$558,C285)=0,0,5000)</f>
        <v>5000</v>
      </c>
      <c r="W285" s="3">
        <f>HLOOKUP(W$5,[2]人物技能基础!$O$3:$Q$553,$C285+1,0)</f>
        <v>3.637142857142857</v>
      </c>
      <c r="X285" s="3">
        <f>HLOOKUP(X$5,[2]人物技能基础!$O$3:$Q$553,$C285+1,0)</f>
        <v>2.0186428571428574</v>
      </c>
      <c r="Y285" s="3">
        <f>HLOOKUP(Y$5,[2]人物技能基础!$O$3:$Q$553,$C285+1,0)</f>
        <v>99.964285714285708</v>
      </c>
      <c r="Z285" s="3">
        <f t="shared" si="40"/>
        <v>14615630</v>
      </c>
      <c r="AA285" s="3">
        <f t="shared" si="41"/>
        <v>140968</v>
      </c>
      <c r="AB285" s="3">
        <f t="shared" si="42"/>
        <v>0</v>
      </c>
      <c r="AC285" s="3">
        <f t="shared" si="43"/>
        <v>53989</v>
      </c>
      <c r="AD285" s="3">
        <f t="shared" si="44"/>
        <v>58599</v>
      </c>
    </row>
    <row r="286" spans="1:30" x14ac:dyDescent="0.15">
      <c r="A286" s="3">
        <f>[5]守护神剑副本!A402</f>
        <v>1</v>
      </c>
      <c r="B286" s="3" t="str">
        <f t="shared" si="36"/>
        <v>500级守护神剑1波小怪</v>
      </c>
      <c r="C286" s="3">
        <f>[5]守护神剑副本!B402</f>
        <v>500</v>
      </c>
      <c r="D286" s="3">
        <f>[5]守护神剑副本!C402</f>
        <v>495</v>
      </c>
      <c r="E286" s="3" t="s">
        <v>24</v>
      </c>
      <c r="F286" s="3" t="s">
        <v>26</v>
      </c>
      <c r="G286" s="3">
        <f>[5]守护神剑副本!$A$12*W286/M286/0.6</f>
        <v>2.2732142857142859</v>
      </c>
      <c r="H286" s="3">
        <f t="shared" si="37"/>
        <v>120</v>
      </c>
      <c r="I286" s="3">
        <v>0</v>
      </c>
      <c r="J286" s="4">
        <f t="shared" si="38"/>
        <v>1</v>
      </c>
      <c r="K286" s="4">
        <v>1</v>
      </c>
      <c r="L286" s="4">
        <f t="shared" si="39"/>
        <v>2</v>
      </c>
      <c r="M286" s="3">
        <f>VLOOKUP(A286,[5]守护神剑副本!$A$22:$C$42,3,0)</f>
        <v>20</v>
      </c>
      <c r="N286" s="3">
        <v>2</v>
      </c>
      <c r="O286" s="3">
        <f>HLOOKUP(O$5,[1]非R能力!$B$8:$F$558,$C286+1,0)</f>
        <v>2109926.4108076114</v>
      </c>
      <c r="P286" s="3">
        <f>HLOOKUP(P$5,[1]非R能力!$B$8:$F$558,$C286+1,0)</f>
        <v>296223.78893849906</v>
      </c>
      <c r="Q286" s="3">
        <f>HLOOKUP(Q$5,[1]非R能力!$B$8:$F$558,$C286+1,0)</f>
        <v>150358.28069146789</v>
      </c>
      <c r="R286" s="3">
        <f>HLOOKUP(R$5,[1]非R能力!$B$8:$F$558,$C286+1,0)</f>
        <v>46568.833017056495</v>
      </c>
      <c r="S286" s="3">
        <f>HLOOKUP(S$5,[1]非R能力!$B$8:$F$558,$C286+1,0)</f>
        <v>60878.524491388744</v>
      </c>
      <c r="T286" s="3">
        <f>INDEX([1]非R能力!$H$9:$H$558,D286)</f>
        <v>56167.950947312354</v>
      </c>
      <c r="U286" s="3">
        <f>IF(INDEX([1]非R能力!$FK$9:$FK$558,C286)=0,0,10)</f>
        <v>10</v>
      </c>
      <c r="V286" s="3">
        <f>IF(INDEX([1]非R能力!$FH$9:$FH$558,C286)=0,0,5000)</f>
        <v>5000</v>
      </c>
      <c r="W286" s="3">
        <f>HLOOKUP(W$5,[2]人物技能基础!$O$3:$Q$553,$C286+1,0)</f>
        <v>3.637142857142857</v>
      </c>
      <c r="X286" s="3">
        <f>HLOOKUP(X$5,[2]人物技能基础!$O$3:$Q$553,$C286+1,0)</f>
        <v>2.0186428571428574</v>
      </c>
      <c r="Y286" s="3">
        <f>HLOOKUP(Y$5,[2]人物技能基础!$O$3:$Q$553,$C286+1,0)</f>
        <v>99.964285714285708</v>
      </c>
      <c r="Z286" s="3">
        <f t="shared" si="40"/>
        <v>1189778</v>
      </c>
      <c r="AA286" s="3">
        <f t="shared" si="41"/>
        <v>159174</v>
      </c>
      <c r="AB286" s="3">
        <f t="shared" si="42"/>
        <v>0</v>
      </c>
      <c r="AC286" s="3">
        <f t="shared" si="43"/>
        <v>60878</v>
      </c>
      <c r="AD286" s="3">
        <f t="shared" si="44"/>
        <v>46568</v>
      </c>
    </row>
    <row r="287" spans="1:30" x14ac:dyDescent="0.15">
      <c r="A287" s="3">
        <f>[5]守护神剑副本!A403</f>
        <v>2</v>
      </c>
      <c r="B287" s="3" t="str">
        <f t="shared" si="36"/>
        <v>500级守护神剑2波小怪</v>
      </c>
      <c r="C287" s="3">
        <f>[5]守护神剑副本!B403</f>
        <v>500</v>
      </c>
      <c r="D287" s="3">
        <f>[5]守护神剑副本!C403</f>
        <v>495</v>
      </c>
      <c r="E287" s="3" t="s">
        <v>24</v>
      </c>
      <c r="F287" s="3" t="s">
        <v>26</v>
      </c>
      <c r="G287" s="3">
        <f>[5]守护神剑副本!$A$12*W287/M287/0.6</f>
        <v>2.2732142857142859</v>
      </c>
      <c r="H287" s="3">
        <f t="shared" si="37"/>
        <v>120</v>
      </c>
      <c r="I287" s="3">
        <v>0</v>
      </c>
      <c r="J287" s="4">
        <f t="shared" si="38"/>
        <v>1</v>
      </c>
      <c r="K287" s="4">
        <v>1</v>
      </c>
      <c r="L287" s="4">
        <f t="shared" si="39"/>
        <v>2</v>
      </c>
      <c r="M287" s="3">
        <f>VLOOKUP(A287,[5]守护神剑副本!$A$22:$C$42,3,0)</f>
        <v>20</v>
      </c>
      <c r="N287" s="3">
        <v>2</v>
      </c>
      <c r="O287" s="3">
        <f>HLOOKUP(O$5,[1]非R能力!$B$8:$F$558,$C287+1,0)</f>
        <v>2109926.4108076114</v>
      </c>
      <c r="P287" s="3">
        <f>HLOOKUP(P$5,[1]非R能力!$B$8:$F$558,$C287+1,0)</f>
        <v>296223.78893849906</v>
      </c>
      <c r="Q287" s="3">
        <f>HLOOKUP(Q$5,[1]非R能力!$B$8:$F$558,$C287+1,0)</f>
        <v>150358.28069146789</v>
      </c>
      <c r="R287" s="3">
        <f>HLOOKUP(R$5,[1]非R能力!$B$8:$F$558,$C287+1,0)</f>
        <v>46568.833017056495</v>
      </c>
      <c r="S287" s="3">
        <f>HLOOKUP(S$5,[1]非R能力!$B$8:$F$558,$C287+1,0)</f>
        <v>60878.524491388744</v>
      </c>
      <c r="T287" s="3">
        <f>INDEX([1]非R能力!$H$9:$H$558,D287)</f>
        <v>56167.950947312354</v>
      </c>
      <c r="U287" s="3">
        <f>IF(INDEX([1]非R能力!$FK$9:$FK$558,C287)=0,0,10)</f>
        <v>10</v>
      </c>
      <c r="V287" s="3">
        <f>IF(INDEX([1]非R能力!$FH$9:$FH$558,C287)=0,0,5000)</f>
        <v>5000</v>
      </c>
      <c r="W287" s="3">
        <f>HLOOKUP(W$5,[2]人物技能基础!$O$3:$Q$553,$C287+1,0)</f>
        <v>3.637142857142857</v>
      </c>
      <c r="X287" s="3">
        <f>HLOOKUP(X$5,[2]人物技能基础!$O$3:$Q$553,$C287+1,0)</f>
        <v>2.0186428571428574</v>
      </c>
      <c r="Y287" s="3">
        <f>HLOOKUP(Y$5,[2]人物技能基础!$O$3:$Q$553,$C287+1,0)</f>
        <v>99.964285714285708</v>
      </c>
      <c r="Z287" s="3">
        <f t="shared" si="40"/>
        <v>1189778</v>
      </c>
      <c r="AA287" s="3">
        <f t="shared" si="41"/>
        <v>159174</v>
      </c>
      <c r="AB287" s="3">
        <f t="shared" si="42"/>
        <v>0</v>
      </c>
      <c r="AC287" s="3">
        <f t="shared" si="43"/>
        <v>60878</v>
      </c>
      <c r="AD287" s="3">
        <f t="shared" si="44"/>
        <v>46568</v>
      </c>
    </row>
    <row r="288" spans="1:30" x14ac:dyDescent="0.15">
      <c r="A288" s="3">
        <f>[5]守护神剑副本!A404</f>
        <v>3</v>
      </c>
      <c r="B288" s="3" t="str">
        <f t="shared" si="36"/>
        <v>500级守护神剑3波小怪</v>
      </c>
      <c r="C288" s="3">
        <f>[5]守护神剑副本!B404</f>
        <v>500</v>
      </c>
      <c r="D288" s="3">
        <f>[5]守护神剑副本!C404</f>
        <v>495</v>
      </c>
      <c r="E288" s="3" t="s">
        <v>24</v>
      </c>
      <c r="F288" s="3" t="s">
        <v>26</v>
      </c>
      <c r="G288" s="3">
        <f>[5]守护神剑副本!$A$12*W288/M288/0.6</f>
        <v>2.5257936507936507</v>
      </c>
      <c r="H288" s="3">
        <f t="shared" si="37"/>
        <v>120</v>
      </c>
      <c r="I288" s="3">
        <v>0</v>
      </c>
      <c r="J288" s="4">
        <f t="shared" si="38"/>
        <v>1</v>
      </c>
      <c r="K288" s="4">
        <v>1</v>
      </c>
      <c r="L288" s="4">
        <f t="shared" si="39"/>
        <v>2</v>
      </c>
      <c r="M288" s="3">
        <f>VLOOKUP(A288,[5]守护神剑副本!$A$22:$C$42,3,0)</f>
        <v>18</v>
      </c>
      <c r="N288" s="3">
        <v>2</v>
      </c>
      <c r="O288" s="3">
        <f>HLOOKUP(O$5,[1]非R能力!$B$8:$F$558,$C288+1,0)</f>
        <v>2109926.4108076114</v>
      </c>
      <c r="P288" s="3">
        <f>HLOOKUP(P$5,[1]非R能力!$B$8:$F$558,$C288+1,0)</f>
        <v>296223.78893849906</v>
      </c>
      <c r="Q288" s="3">
        <f>HLOOKUP(Q$5,[1]非R能力!$B$8:$F$558,$C288+1,0)</f>
        <v>150358.28069146789</v>
      </c>
      <c r="R288" s="3">
        <f>HLOOKUP(R$5,[1]非R能力!$B$8:$F$558,$C288+1,0)</f>
        <v>46568.833017056495</v>
      </c>
      <c r="S288" s="3">
        <f>HLOOKUP(S$5,[1]非R能力!$B$8:$F$558,$C288+1,0)</f>
        <v>60878.524491388744</v>
      </c>
      <c r="T288" s="3">
        <f>INDEX([1]非R能力!$H$9:$H$558,D288)</f>
        <v>56167.950947312354</v>
      </c>
      <c r="U288" s="3">
        <f>IF(INDEX([1]非R能力!$FK$9:$FK$558,C288)=0,0,10)</f>
        <v>10</v>
      </c>
      <c r="V288" s="3">
        <f>IF(INDEX([1]非R能力!$FH$9:$FH$558,C288)=0,0,5000)</f>
        <v>5000</v>
      </c>
      <c r="W288" s="3">
        <f>HLOOKUP(W$5,[2]人物技能基础!$O$3:$Q$553,$C288+1,0)</f>
        <v>3.637142857142857</v>
      </c>
      <c r="X288" s="3">
        <f>HLOOKUP(X$5,[2]人物技能基础!$O$3:$Q$553,$C288+1,0)</f>
        <v>2.0186428571428574</v>
      </c>
      <c r="Y288" s="3">
        <f>HLOOKUP(Y$5,[2]人物技能基础!$O$3:$Q$553,$C288+1,0)</f>
        <v>99.964285714285708</v>
      </c>
      <c r="Z288" s="3">
        <f t="shared" si="40"/>
        <v>1321976</v>
      </c>
      <c r="AA288" s="3">
        <f t="shared" si="41"/>
        <v>159177</v>
      </c>
      <c r="AB288" s="3">
        <f t="shared" si="42"/>
        <v>0</v>
      </c>
      <c r="AC288" s="3">
        <f t="shared" si="43"/>
        <v>60878</v>
      </c>
      <c r="AD288" s="3">
        <f t="shared" si="44"/>
        <v>46568</v>
      </c>
    </row>
    <row r="289" spans="1:30" x14ac:dyDescent="0.15">
      <c r="A289" s="3">
        <f>[5]守护神剑副本!A405</f>
        <v>4</v>
      </c>
      <c r="B289" s="3" t="str">
        <f t="shared" si="36"/>
        <v>500级守护神剑4波小怪</v>
      </c>
      <c r="C289" s="3">
        <f>[5]守护神剑副本!B405</f>
        <v>500</v>
      </c>
      <c r="D289" s="3">
        <f>[5]守护神剑副本!C405</f>
        <v>495</v>
      </c>
      <c r="E289" s="3" t="s">
        <v>24</v>
      </c>
      <c r="F289" s="3" t="s">
        <v>26</v>
      </c>
      <c r="G289" s="3">
        <f>[5]守护神剑副本!$A$12*W289/M289/0.6</f>
        <v>2.5257936507936507</v>
      </c>
      <c r="H289" s="3">
        <f t="shared" si="37"/>
        <v>120</v>
      </c>
      <c r="I289" s="3">
        <v>0</v>
      </c>
      <c r="J289" s="4">
        <f t="shared" si="38"/>
        <v>1</v>
      </c>
      <c r="K289" s="4">
        <v>1</v>
      </c>
      <c r="L289" s="4">
        <f t="shared" si="39"/>
        <v>2</v>
      </c>
      <c r="M289" s="3">
        <f>VLOOKUP(A289,[5]守护神剑副本!$A$22:$C$42,3,0)</f>
        <v>18</v>
      </c>
      <c r="N289" s="3">
        <v>2</v>
      </c>
      <c r="O289" s="3">
        <f>HLOOKUP(O$5,[1]非R能力!$B$8:$F$558,$C289+1,0)</f>
        <v>2109926.4108076114</v>
      </c>
      <c r="P289" s="3">
        <f>HLOOKUP(P$5,[1]非R能力!$B$8:$F$558,$C289+1,0)</f>
        <v>296223.78893849906</v>
      </c>
      <c r="Q289" s="3">
        <f>HLOOKUP(Q$5,[1]非R能力!$B$8:$F$558,$C289+1,0)</f>
        <v>150358.28069146789</v>
      </c>
      <c r="R289" s="3">
        <f>HLOOKUP(R$5,[1]非R能力!$B$8:$F$558,$C289+1,0)</f>
        <v>46568.833017056495</v>
      </c>
      <c r="S289" s="3">
        <f>HLOOKUP(S$5,[1]非R能力!$B$8:$F$558,$C289+1,0)</f>
        <v>60878.524491388744</v>
      </c>
      <c r="T289" s="3">
        <f>INDEX([1]非R能力!$H$9:$H$558,D289)</f>
        <v>56167.950947312354</v>
      </c>
      <c r="U289" s="3">
        <f>IF(INDEX([1]非R能力!$FK$9:$FK$558,C289)=0,0,10)</f>
        <v>10</v>
      </c>
      <c r="V289" s="3">
        <f>IF(INDEX([1]非R能力!$FH$9:$FH$558,C289)=0,0,5000)</f>
        <v>5000</v>
      </c>
      <c r="W289" s="3">
        <f>HLOOKUP(W$5,[2]人物技能基础!$O$3:$Q$553,$C289+1,0)</f>
        <v>3.637142857142857</v>
      </c>
      <c r="X289" s="3">
        <f>HLOOKUP(X$5,[2]人物技能基础!$O$3:$Q$553,$C289+1,0)</f>
        <v>2.0186428571428574</v>
      </c>
      <c r="Y289" s="3">
        <f>HLOOKUP(Y$5,[2]人物技能基础!$O$3:$Q$553,$C289+1,0)</f>
        <v>99.964285714285708</v>
      </c>
      <c r="Z289" s="3">
        <f t="shared" si="40"/>
        <v>1321976</v>
      </c>
      <c r="AA289" s="3">
        <f t="shared" si="41"/>
        <v>159177</v>
      </c>
      <c r="AB289" s="3">
        <f t="shared" si="42"/>
        <v>0</v>
      </c>
      <c r="AC289" s="3">
        <f t="shared" si="43"/>
        <v>60878</v>
      </c>
      <c r="AD289" s="3">
        <f t="shared" si="44"/>
        <v>46568</v>
      </c>
    </row>
    <row r="290" spans="1:30" x14ac:dyDescent="0.15">
      <c r="A290" s="3">
        <f>[5]守护神剑副本!A406</f>
        <v>5</v>
      </c>
      <c r="B290" s="3" t="str">
        <f t="shared" si="36"/>
        <v>500级守护神剑5波boss</v>
      </c>
      <c r="C290" s="3">
        <f>[5]守护神剑副本!B406</f>
        <v>500</v>
      </c>
      <c r="D290" s="3">
        <f>[5]守护神剑副本!C406</f>
        <v>495</v>
      </c>
      <c r="E290" s="3" t="s">
        <v>93</v>
      </c>
      <c r="F290" s="3" t="s">
        <v>26</v>
      </c>
      <c r="G290" s="3">
        <f>[5]守护神剑副本!$A$12*W290/M290/0.6</f>
        <v>45.464285714285715</v>
      </c>
      <c r="H290" s="3">
        <f t="shared" si="37"/>
        <v>45.464285714285715</v>
      </c>
      <c r="I290" s="3">
        <v>0</v>
      </c>
      <c r="J290" s="4">
        <f t="shared" si="38"/>
        <v>0.7</v>
      </c>
      <c r="K290" s="4">
        <v>1</v>
      </c>
      <c r="L290" s="4">
        <f t="shared" si="39"/>
        <v>5</v>
      </c>
      <c r="M290" s="3">
        <f>VLOOKUP(A290,[5]守护神剑副本!$A$22:$C$42,3,0)</f>
        <v>1</v>
      </c>
      <c r="N290" s="3">
        <v>2</v>
      </c>
      <c r="O290" s="3">
        <f>HLOOKUP(O$5,[1]非R能力!$B$8:$F$558,$C290+1,0)</f>
        <v>2109926.4108076114</v>
      </c>
      <c r="P290" s="3">
        <f>HLOOKUP(P$5,[1]非R能力!$B$8:$F$558,$C290+1,0)</f>
        <v>296223.78893849906</v>
      </c>
      <c r="Q290" s="3">
        <f>HLOOKUP(Q$5,[1]非R能力!$B$8:$F$558,$C290+1,0)</f>
        <v>150358.28069146789</v>
      </c>
      <c r="R290" s="3">
        <f>HLOOKUP(R$5,[1]非R能力!$B$8:$F$558,$C290+1,0)</f>
        <v>46568.833017056495</v>
      </c>
      <c r="S290" s="3">
        <f>HLOOKUP(S$5,[1]非R能力!$B$8:$F$558,$C290+1,0)</f>
        <v>60878.524491388744</v>
      </c>
      <c r="T290" s="3">
        <f>INDEX([1]非R能力!$H$9:$H$558,D290)</f>
        <v>56167.950947312354</v>
      </c>
      <c r="U290" s="3">
        <f>IF(INDEX([1]非R能力!$FK$9:$FK$558,C290)=0,0,10)</f>
        <v>10</v>
      </c>
      <c r="V290" s="3">
        <f>IF(INDEX([1]非R能力!$FH$9:$FH$558,C290)=0,0,5000)</f>
        <v>5000</v>
      </c>
      <c r="W290" s="3">
        <f>HLOOKUP(W$5,[2]人物技能基础!$O$3:$Q$553,$C290+1,0)</f>
        <v>3.637142857142857</v>
      </c>
      <c r="X290" s="3">
        <f>HLOOKUP(X$5,[2]人物技能基础!$O$3:$Q$553,$C290+1,0)</f>
        <v>2.0186428571428574</v>
      </c>
      <c r="Y290" s="3">
        <f>HLOOKUP(Y$5,[2]人物技能基础!$O$3:$Q$553,$C290+1,0)</f>
        <v>99.964285714285708</v>
      </c>
      <c r="Z290" s="3">
        <f t="shared" si="40"/>
        <v>16656898</v>
      </c>
      <c r="AA290" s="3">
        <f t="shared" si="41"/>
        <v>159839</v>
      </c>
      <c r="AB290" s="3">
        <f t="shared" si="42"/>
        <v>0</v>
      </c>
      <c r="AC290" s="3">
        <f t="shared" si="43"/>
        <v>60878</v>
      </c>
      <c r="AD290" s="3">
        <f t="shared" si="44"/>
        <v>66526</v>
      </c>
    </row>
    <row r="291" spans="1:30" x14ac:dyDescent="0.15">
      <c r="A291" s="3">
        <f>[5]守护神剑副本!A407</f>
        <v>6</v>
      </c>
      <c r="B291" s="3" t="str">
        <f t="shared" si="36"/>
        <v>500级守护神剑6波小怪</v>
      </c>
      <c r="C291" s="3">
        <f>[5]守护神剑副本!B407</f>
        <v>500</v>
      </c>
      <c r="D291" s="3">
        <f>[5]守护神剑副本!C407</f>
        <v>495</v>
      </c>
      <c r="E291" s="3" t="s">
        <v>24</v>
      </c>
      <c r="F291" s="3" t="s">
        <v>26</v>
      </c>
      <c r="G291" s="3">
        <f>[5]守护神剑副本!$A$12*W291/M291/0.6</f>
        <v>2.8415178571428572</v>
      </c>
      <c r="H291" s="3">
        <f t="shared" si="37"/>
        <v>120</v>
      </c>
      <c r="I291" s="3">
        <v>0</v>
      </c>
      <c r="J291" s="4">
        <f t="shared" si="38"/>
        <v>1</v>
      </c>
      <c r="K291" s="4">
        <v>1</v>
      </c>
      <c r="L291" s="4">
        <f t="shared" si="39"/>
        <v>2</v>
      </c>
      <c r="M291" s="3">
        <f>VLOOKUP(A291,[5]守护神剑副本!$A$22:$C$42,3,0)</f>
        <v>16</v>
      </c>
      <c r="N291" s="3">
        <v>2</v>
      </c>
      <c r="O291" s="3">
        <f>HLOOKUP(O$5,[1]非R能力!$B$8:$F$558,$C291+1,0)</f>
        <v>2109926.4108076114</v>
      </c>
      <c r="P291" s="3">
        <f>HLOOKUP(P$5,[1]非R能力!$B$8:$F$558,$C291+1,0)</f>
        <v>296223.78893849906</v>
      </c>
      <c r="Q291" s="3">
        <f>HLOOKUP(Q$5,[1]非R能力!$B$8:$F$558,$C291+1,0)</f>
        <v>150358.28069146789</v>
      </c>
      <c r="R291" s="3">
        <f>HLOOKUP(R$5,[1]非R能力!$B$8:$F$558,$C291+1,0)</f>
        <v>46568.833017056495</v>
      </c>
      <c r="S291" s="3">
        <f>HLOOKUP(S$5,[1]非R能力!$B$8:$F$558,$C291+1,0)</f>
        <v>60878.524491388744</v>
      </c>
      <c r="T291" s="3">
        <f>INDEX([1]非R能力!$H$9:$H$558,D291)</f>
        <v>56167.950947312354</v>
      </c>
      <c r="U291" s="3">
        <f>IF(INDEX([1]非R能力!$FK$9:$FK$558,C291)=0,0,10)</f>
        <v>10</v>
      </c>
      <c r="V291" s="3">
        <f>IF(INDEX([1]非R能力!$FH$9:$FH$558,C291)=0,0,5000)</f>
        <v>5000</v>
      </c>
      <c r="W291" s="3">
        <f>HLOOKUP(W$5,[2]人物技能基础!$O$3:$Q$553,$C291+1,0)</f>
        <v>3.637142857142857</v>
      </c>
      <c r="X291" s="3">
        <f>HLOOKUP(X$5,[2]人物技能基础!$O$3:$Q$553,$C291+1,0)</f>
        <v>2.0186428571428574</v>
      </c>
      <c r="Y291" s="3">
        <f>HLOOKUP(Y$5,[2]人物技能基础!$O$3:$Q$553,$C291+1,0)</f>
        <v>99.964285714285708</v>
      </c>
      <c r="Z291" s="3">
        <f t="shared" si="40"/>
        <v>1487223</v>
      </c>
      <c r="AA291" s="3">
        <f t="shared" si="41"/>
        <v>159180</v>
      </c>
      <c r="AB291" s="3">
        <f t="shared" si="42"/>
        <v>0</v>
      </c>
      <c r="AC291" s="3">
        <f t="shared" si="43"/>
        <v>60878</v>
      </c>
      <c r="AD291" s="3">
        <f t="shared" si="44"/>
        <v>46568</v>
      </c>
    </row>
    <row r="292" spans="1:30" x14ac:dyDescent="0.15">
      <c r="A292" s="3">
        <f>[5]守护神剑副本!A408</f>
        <v>7</v>
      </c>
      <c r="B292" s="3" t="str">
        <f t="shared" si="36"/>
        <v>500级守护神剑7波小怪</v>
      </c>
      <c r="C292" s="3">
        <f>[5]守护神剑副本!B408</f>
        <v>500</v>
      </c>
      <c r="D292" s="3">
        <f>[5]守护神剑副本!C408</f>
        <v>495</v>
      </c>
      <c r="E292" s="3" t="s">
        <v>24</v>
      </c>
      <c r="F292" s="3" t="s">
        <v>26</v>
      </c>
      <c r="G292" s="3">
        <f>[5]守护神剑副本!$A$12*W292/M292/0.6</f>
        <v>3.2474489795918369</v>
      </c>
      <c r="H292" s="3">
        <f t="shared" si="37"/>
        <v>120</v>
      </c>
      <c r="I292" s="3">
        <v>0</v>
      </c>
      <c r="J292" s="4">
        <f t="shared" si="38"/>
        <v>1</v>
      </c>
      <c r="K292" s="4">
        <v>1</v>
      </c>
      <c r="L292" s="4">
        <f t="shared" si="39"/>
        <v>2</v>
      </c>
      <c r="M292" s="3">
        <f>VLOOKUP(A292,[5]守护神剑副本!$A$22:$C$42,3,0)</f>
        <v>14</v>
      </c>
      <c r="N292" s="3">
        <v>2</v>
      </c>
      <c r="O292" s="3">
        <f>HLOOKUP(O$5,[1]非R能力!$B$8:$F$558,$C292+1,0)</f>
        <v>2109926.4108076114</v>
      </c>
      <c r="P292" s="3">
        <f>HLOOKUP(P$5,[1]非R能力!$B$8:$F$558,$C292+1,0)</f>
        <v>296223.78893849906</v>
      </c>
      <c r="Q292" s="3">
        <f>HLOOKUP(Q$5,[1]非R能力!$B$8:$F$558,$C292+1,0)</f>
        <v>150358.28069146789</v>
      </c>
      <c r="R292" s="3">
        <f>HLOOKUP(R$5,[1]非R能力!$B$8:$F$558,$C292+1,0)</f>
        <v>46568.833017056495</v>
      </c>
      <c r="S292" s="3">
        <f>HLOOKUP(S$5,[1]非R能力!$B$8:$F$558,$C292+1,0)</f>
        <v>60878.524491388744</v>
      </c>
      <c r="T292" s="3">
        <f>INDEX([1]非R能力!$H$9:$H$558,D292)</f>
        <v>56167.950947312354</v>
      </c>
      <c r="U292" s="3">
        <f>IF(INDEX([1]非R能力!$FK$9:$FK$558,C292)=0,0,10)</f>
        <v>10</v>
      </c>
      <c r="V292" s="3">
        <f>IF(INDEX([1]非R能力!$FH$9:$FH$558,C292)=0,0,5000)</f>
        <v>5000</v>
      </c>
      <c r="W292" s="3">
        <f>HLOOKUP(W$5,[2]人物技能基础!$O$3:$Q$553,$C292+1,0)</f>
        <v>3.637142857142857</v>
      </c>
      <c r="X292" s="3">
        <f>HLOOKUP(X$5,[2]人物技能基础!$O$3:$Q$553,$C292+1,0)</f>
        <v>2.0186428571428574</v>
      </c>
      <c r="Y292" s="3">
        <f>HLOOKUP(Y$5,[2]人物技能基础!$O$3:$Q$553,$C292+1,0)</f>
        <v>99.964285714285708</v>
      </c>
      <c r="Z292" s="3">
        <f t="shared" si="40"/>
        <v>1699683</v>
      </c>
      <c r="AA292" s="3">
        <f t="shared" si="41"/>
        <v>159185</v>
      </c>
      <c r="AB292" s="3">
        <f t="shared" si="42"/>
        <v>0</v>
      </c>
      <c r="AC292" s="3">
        <f t="shared" si="43"/>
        <v>60878</v>
      </c>
      <c r="AD292" s="3">
        <f t="shared" si="44"/>
        <v>46568</v>
      </c>
    </row>
    <row r="293" spans="1:30" x14ac:dyDescent="0.15">
      <c r="A293" s="3">
        <f>[5]守护神剑副本!A409</f>
        <v>8</v>
      </c>
      <c r="B293" s="3" t="str">
        <f t="shared" si="36"/>
        <v>500级守护神剑8波小怪</v>
      </c>
      <c r="C293" s="3">
        <f>[5]守护神剑副本!B409</f>
        <v>500</v>
      </c>
      <c r="D293" s="3">
        <f>[5]守护神剑副本!C409</f>
        <v>495</v>
      </c>
      <c r="E293" s="3" t="s">
        <v>24</v>
      </c>
      <c r="F293" s="3" t="s">
        <v>26</v>
      </c>
      <c r="G293" s="3">
        <f>[5]守护神剑副本!$A$12*W293/M293/0.6</f>
        <v>3.2474489795918369</v>
      </c>
      <c r="H293" s="3">
        <f t="shared" si="37"/>
        <v>120</v>
      </c>
      <c r="I293" s="3">
        <v>0</v>
      </c>
      <c r="J293" s="4">
        <f t="shared" si="38"/>
        <v>1</v>
      </c>
      <c r="K293" s="4">
        <v>1</v>
      </c>
      <c r="L293" s="4">
        <f t="shared" si="39"/>
        <v>2</v>
      </c>
      <c r="M293" s="3">
        <f>VLOOKUP(A293,[5]守护神剑副本!$A$22:$C$42,3,0)</f>
        <v>14</v>
      </c>
      <c r="N293" s="3">
        <v>2</v>
      </c>
      <c r="O293" s="3">
        <f>HLOOKUP(O$5,[1]非R能力!$B$8:$F$558,$C293+1,0)</f>
        <v>2109926.4108076114</v>
      </c>
      <c r="P293" s="3">
        <f>HLOOKUP(P$5,[1]非R能力!$B$8:$F$558,$C293+1,0)</f>
        <v>296223.78893849906</v>
      </c>
      <c r="Q293" s="3">
        <f>HLOOKUP(Q$5,[1]非R能力!$B$8:$F$558,$C293+1,0)</f>
        <v>150358.28069146789</v>
      </c>
      <c r="R293" s="3">
        <f>HLOOKUP(R$5,[1]非R能力!$B$8:$F$558,$C293+1,0)</f>
        <v>46568.833017056495</v>
      </c>
      <c r="S293" s="3">
        <f>HLOOKUP(S$5,[1]非R能力!$B$8:$F$558,$C293+1,0)</f>
        <v>60878.524491388744</v>
      </c>
      <c r="T293" s="3">
        <f>INDEX([1]非R能力!$H$9:$H$558,D293)</f>
        <v>56167.950947312354</v>
      </c>
      <c r="U293" s="3">
        <f>IF(INDEX([1]非R能力!$FK$9:$FK$558,C293)=0,0,10)</f>
        <v>10</v>
      </c>
      <c r="V293" s="3">
        <f>IF(INDEX([1]非R能力!$FH$9:$FH$558,C293)=0,0,5000)</f>
        <v>5000</v>
      </c>
      <c r="W293" s="3">
        <f>HLOOKUP(W$5,[2]人物技能基础!$O$3:$Q$553,$C293+1,0)</f>
        <v>3.637142857142857</v>
      </c>
      <c r="X293" s="3">
        <f>HLOOKUP(X$5,[2]人物技能基础!$O$3:$Q$553,$C293+1,0)</f>
        <v>2.0186428571428574</v>
      </c>
      <c r="Y293" s="3">
        <f>HLOOKUP(Y$5,[2]人物技能基础!$O$3:$Q$553,$C293+1,0)</f>
        <v>99.964285714285708</v>
      </c>
      <c r="Z293" s="3">
        <f t="shared" si="40"/>
        <v>1699683</v>
      </c>
      <c r="AA293" s="3">
        <f t="shared" si="41"/>
        <v>159185</v>
      </c>
      <c r="AB293" s="3">
        <f t="shared" si="42"/>
        <v>0</v>
      </c>
      <c r="AC293" s="3">
        <f t="shared" si="43"/>
        <v>60878</v>
      </c>
      <c r="AD293" s="3">
        <f t="shared" si="44"/>
        <v>46568</v>
      </c>
    </row>
    <row r="294" spans="1:30" x14ac:dyDescent="0.15">
      <c r="A294" s="3">
        <f>[5]守护神剑副本!A410</f>
        <v>9</v>
      </c>
      <c r="B294" s="3" t="str">
        <f t="shared" si="36"/>
        <v>500级守护神剑9波小怪</v>
      </c>
      <c r="C294" s="3">
        <f>[5]守护神剑副本!B410</f>
        <v>500</v>
      </c>
      <c r="D294" s="3">
        <f>[5]守护神剑副本!C410</f>
        <v>495</v>
      </c>
      <c r="E294" s="3" t="s">
        <v>24</v>
      </c>
      <c r="F294" s="3" t="s">
        <v>26</v>
      </c>
      <c r="G294" s="3">
        <f>[5]守护神剑副本!$A$12*W294/M294/0.6</f>
        <v>3.7886904761904767</v>
      </c>
      <c r="H294" s="3">
        <f t="shared" si="37"/>
        <v>120</v>
      </c>
      <c r="I294" s="3">
        <v>0</v>
      </c>
      <c r="J294" s="4">
        <f t="shared" si="38"/>
        <v>1</v>
      </c>
      <c r="K294" s="4">
        <v>1</v>
      </c>
      <c r="L294" s="4">
        <f t="shared" si="39"/>
        <v>2</v>
      </c>
      <c r="M294" s="3">
        <f>VLOOKUP(A294,[5]守护神剑副本!$A$22:$C$42,3,0)</f>
        <v>12</v>
      </c>
      <c r="N294" s="3">
        <v>2</v>
      </c>
      <c r="O294" s="3">
        <f>HLOOKUP(O$5,[1]非R能力!$B$8:$F$558,$C294+1,0)</f>
        <v>2109926.4108076114</v>
      </c>
      <c r="P294" s="3">
        <f>HLOOKUP(P$5,[1]非R能力!$B$8:$F$558,$C294+1,0)</f>
        <v>296223.78893849906</v>
      </c>
      <c r="Q294" s="3">
        <f>HLOOKUP(Q$5,[1]非R能力!$B$8:$F$558,$C294+1,0)</f>
        <v>150358.28069146789</v>
      </c>
      <c r="R294" s="3">
        <f>HLOOKUP(R$5,[1]非R能力!$B$8:$F$558,$C294+1,0)</f>
        <v>46568.833017056495</v>
      </c>
      <c r="S294" s="3">
        <f>HLOOKUP(S$5,[1]非R能力!$B$8:$F$558,$C294+1,0)</f>
        <v>60878.524491388744</v>
      </c>
      <c r="T294" s="3">
        <f>INDEX([1]非R能力!$H$9:$H$558,D294)</f>
        <v>56167.950947312354</v>
      </c>
      <c r="U294" s="3">
        <f>IF(INDEX([1]非R能力!$FK$9:$FK$558,C294)=0,0,10)</f>
        <v>10</v>
      </c>
      <c r="V294" s="3">
        <f>IF(INDEX([1]非R能力!$FH$9:$FH$558,C294)=0,0,5000)</f>
        <v>5000</v>
      </c>
      <c r="W294" s="3">
        <f>HLOOKUP(W$5,[2]人物技能基础!$O$3:$Q$553,$C294+1,0)</f>
        <v>3.637142857142857</v>
      </c>
      <c r="X294" s="3">
        <f>HLOOKUP(X$5,[2]人物技能基础!$O$3:$Q$553,$C294+1,0)</f>
        <v>2.0186428571428574</v>
      </c>
      <c r="Y294" s="3">
        <f>HLOOKUP(Y$5,[2]人物技能基础!$O$3:$Q$553,$C294+1,0)</f>
        <v>99.964285714285708</v>
      </c>
      <c r="Z294" s="3">
        <f t="shared" si="40"/>
        <v>1982964</v>
      </c>
      <c r="AA294" s="3">
        <f t="shared" si="41"/>
        <v>159191</v>
      </c>
      <c r="AB294" s="3">
        <f t="shared" si="42"/>
        <v>0</v>
      </c>
      <c r="AC294" s="3">
        <f t="shared" si="43"/>
        <v>60878</v>
      </c>
      <c r="AD294" s="3">
        <f t="shared" si="44"/>
        <v>46568</v>
      </c>
    </row>
    <row r="295" spans="1:30" x14ac:dyDescent="0.15">
      <c r="A295" s="3">
        <f>[5]守护神剑副本!A411</f>
        <v>10</v>
      </c>
      <c r="B295" s="3" t="str">
        <f t="shared" si="36"/>
        <v>500级守护神剑10波boss</v>
      </c>
      <c r="C295" s="3">
        <f>[5]守护神剑副本!B411</f>
        <v>500</v>
      </c>
      <c r="D295" s="3">
        <f>[5]守护神剑副本!C411</f>
        <v>500</v>
      </c>
      <c r="E295" s="3" t="s">
        <v>93</v>
      </c>
      <c r="F295" s="3" t="s">
        <v>26</v>
      </c>
      <c r="G295" s="3">
        <f>[5]守护神剑副本!$A$12*W295/M295/0.6</f>
        <v>45.464285714285715</v>
      </c>
      <c r="H295" s="3">
        <f t="shared" si="37"/>
        <v>45.464285714285715</v>
      </c>
      <c r="I295" s="3">
        <v>0</v>
      </c>
      <c r="J295" s="4">
        <f t="shared" si="38"/>
        <v>0.7</v>
      </c>
      <c r="K295" s="4">
        <v>1</v>
      </c>
      <c r="L295" s="4">
        <f t="shared" si="39"/>
        <v>5</v>
      </c>
      <c r="M295" s="3">
        <f>VLOOKUP(A295,[5]守护神剑副本!$A$22:$C$42,3,0)</f>
        <v>1</v>
      </c>
      <c r="N295" s="3">
        <v>2</v>
      </c>
      <c r="O295" s="3">
        <f>HLOOKUP(O$5,[1]非R能力!$B$8:$F$558,$C295+1,0)</f>
        <v>2109926.4108076114</v>
      </c>
      <c r="P295" s="3">
        <f>HLOOKUP(P$5,[1]非R能力!$B$8:$F$558,$C295+1,0)</f>
        <v>296223.78893849906</v>
      </c>
      <c r="Q295" s="3">
        <f>HLOOKUP(Q$5,[1]非R能力!$B$8:$F$558,$C295+1,0)</f>
        <v>150358.28069146789</v>
      </c>
      <c r="R295" s="3">
        <f>HLOOKUP(R$5,[1]非R能力!$B$8:$F$558,$C295+1,0)</f>
        <v>46568.833017056495</v>
      </c>
      <c r="S295" s="3">
        <f>HLOOKUP(S$5,[1]非R能力!$B$8:$F$558,$C295+1,0)</f>
        <v>60878.524491388744</v>
      </c>
      <c r="T295" s="3">
        <f>INDEX([1]非R能力!$H$9:$H$558,D295)</f>
        <v>57657.405243466972</v>
      </c>
      <c r="U295" s="3">
        <f>IF(INDEX([1]非R能力!$FK$9:$FK$558,C295)=0,0,10)</f>
        <v>10</v>
      </c>
      <c r="V295" s="3">
        <f>IF(INDEX([1]非R能力!$FH$9:$FH$558,C295)=0,0,5000)</f>
        <v>5000</v>
      </c>
      <c r="W295" s="3">
        <f>HLOOKUP(W$5,[2]人物技能基础!$O$3:$Q$553,$C295+1,0)</f>
        <v>3.637142857142857</v>
      </c>
      <c r="X295" s="3">
        <f>HLOOKUP(X$5,[2]人物技能基础!$O$3:$Q$553,$C295+1,0)</f>
        <v>2.0186428571428574</v>
      </c>
      <c r="Y295" s="3">
        <f>HLOOKUP(Y$5,[2]人物技能基础!$O$3:$Q$553,$C295+1,0)</f>
        <v>99.964285714285708</v>
      </c>
      <c r="Z295" s="3">
        <f t="shared" si="40"/>
        <v>16694819</v>
      </c>
      <c r="AA295" s="3">
        <f t="shared" si="41"/>
        <v>159839</v>
      </c>
      <c r="AB295" s="3">
        <f t="shared" si="42"/>
        <v>0</v>
      </c>
      <c r="AC295" s="3">
        <f t="shared" si="43"/>
        <v>60878</v>
      </c>
      <c r="AD295" s="3">
        <f t="shared" si="44"/>
        <v>66526</v>
      </c>
    </row>
    <row r="296" spans="1:30" x14ac:dyDescent="0.15">
      <c r="A296" s="3">
        <f>[5]守护神剑副本!A412</f>
        <v>11</v>
      </c>
      <c r="B296" s="3" t="str">
        <f t="shared" si="36"/>
        <v>500级守护神剑11波小怪</v>
      </c>
      <c r="C296" s="3">
        <f>[5]守护神剑副本!B412</f>
        <v>500</v>
      </c>
      <c r="D296" s="3">
        <f>[5]守护神剑副本!C412</f>
        <v>500</v>
      </c>
      <c r="E296" s="3" t="s">
        <v>24</v>
      </c>
      <c r="F296" s="3" t="s">
        <v>26</v>
      </c>
      <c r="G296" s="3">
        <f>[5]守护神剑副本!$A$12*W296/M296/0.6</f>
        <v>4.5464285714285717</v>
      </c>
      <c r="H296" s="3">
        <f t="shared" si="37"/>
        <v>120</v>
      </c>
      <c r="I296" s="3">
        <v>0</v>
      </c>
      <c r="J296" s="4">
        <f t="shared" si="38"/>
        <v>1</v>
      </c>
      <c r="K296" s="4">
        <v>1</v>
      </c>
      <c r="L296" s="4">
        <f t="shared" si="39"/>
        <v>2</v>
      </c>
      <c r="M296" s="3">
        <f>VLOOKUP(A296,[5]守护神剑副本!$A$22:$C$42,3,0)</f>
        <v>10</v>
      </c>
      <c r="N296" s="3">
        <v>2</v>
      </c>
      <c r="O296" s="3">
        <f>HLOOKUP(O$5,[1]非R能力!$B$8:$F$558,$C296+1,0)</f>
        <v>2109926.4108076114</v>
      </c>
      <c r="P296" s="3">
        <f>HLOOKUP(P$5,[1]非R能力!$B$8:$F$558,$C296+1,0)</f>
        <v>296223.78893849906</v>
      </c>
      <c r="Q296" s="3">
        <f>HLOOKUP(Q$5,[1]非R能力!$B$8:$F$558,$C296+1,0)</f>
        <v>150358.28069146789</v>
      </c>
      <c r="R296" s="3">
        <f>HLOOKUP(R$5,[1]非R能力!$B$8:$F$558,$C296+1,0)</f>
        <v>46568.833017056495</v>
      </c>
      <c r="S296" s="3">
        <f>HLOOKUP(S$5,[1]非R能力!$B$8:$F$558,$C296+1,0)</f>
        <v>60878.524491388744</v>
      </c>
      <c r="T296" s="3">
        <f>INDEX([1]非R能力!$H$9:$H$558,D296)</f>
        <v>57657.405243466972</v>
      </c>
      <c r="U296" s="3">
        <f>IF(INDEX([1]非R能力!$FK$9:$FK$558,C296)=0,0,10)</f>
        <v>10</v>
      </c>
      <c r="V296" s="3">
        <f>IF(INDEX([1]非R能力!$FH$9:$FH$558,C296)=0,0,5000)</f>
        <v>5000</v>
      </c>
      <c r="W296" s="3">
        <f>HLOOKUP(W$5,[2]人物技能基础!$O$3:$Q$553,$C296+1,0)</f>
        <v>3.637142857142857</v>
      </c>
      <c r="X296" s="3">
        <f>HLOOKUP(X$5,[2]人物技能基础!$O$3:$Q$553,$C296+1,0)</f>
        <v>2.0186428571428574</v>
      </c>
      <c r="Y296" s="3">
        <f>HLOOKUP(Y$5,[2]人物技能基础!$O$3:$Q$553,$C296+1,0)</f>
        <v>99.964285714285708</v>
      </c>
      <c r="Z296" s="3">
        <f t="shared" si="40"/>
        <v>2384974</v>
      </c>
      <c r="AA296" s="3">
        <f t="shared" si="41"/>
        <v>159199</v>
      </c>
      <c r="AB296" s="3">
        <f t="shared" si="42"/>
        <v>0</v>
      </c>
      <c r="AC296" s="3">
        <f t="shared" si="43"/>
        <v>60878</v>
      </c>
      <c r="AD296" s="3">
        <f t="shared" si="44"/>
        <v>46568</v>
      </c>
    </row>
    <row r="297" spans="1:30" x14ac:dyDescent="0.15">
      <c r="A297" s="3">
        <f>[5]守护神剑副本!A413</f>
        <v>12</v>
      </c>
      <c r="B297" s="3" t="str">
        <f t="shared" si="36"/>
        <v>500级守护神剑12波小怪</v>
      </c>
      <c r="C297" s="3">
        <f>[5]守护神剑副本!B413</f>
        <v>500</v>
      </c>
      <c r="D297" s="3">
        <f>[5]守护神剑副本!C413</f>
        <v>500</v>
      </c>
      <c r="E297" s="3" t="s">
        <v>24</v>
      </c>
      <c r="F297" s="3" t="s">
        <v>26</v>
      </c>
      <c r="G297" s="3">
        <f>[5]守护神剑副本!$A$12*W297/M297/0.6</f>
        <v>4.5464285714285717</v>
      </c>
      <c r="H297" s="3">
        <f t="shared" si="37"/>
        <v>120</v>
      </c>
      <c r="I297" s="3">
        <v>0</v>
      </c>
      <c r="J297" s="4">
        <f t="shared" si="38"/>
        <v>1</v>
      </c>
      <c r="K297" s="4">
        <v>1</v>
      </c>
      <c r="L297" s="4">
        <f t="shared" si="39"/>
        <v>2</v>
      </c>
      <c r="M297" s="3">
        <f>VLOOKUP(A297,[5]守护神剑副本!$A$22:$C$42,3,0)</f>
        <v>10</v>
      </c>
      <c r="N297" s="3">
        <v>2</v>
      </c>
      <c r="O297" s="3">
        <f>HLOOKUP(O$5,[1]非R能力!$B$8:$F$558,$C297+1,0)</f>
        <v>2109926.4108076114</v>
      </c>
      <c r="P297" s="3">
        <f>HLOOKUP(P$5,[1]非R能力!$B$8:$F$558,$C297+1,0)</f>
        <v>296223.78893849906</v>
      </c>
      <c r="Q297" s="3">
        <f>HLOOKUP(Q$5,[1]非R能力!$B$8:$F$558,$C297+1,0)</f>
        <v>150358.28069146789</v>
      </c>
      <c r="R297" s="3">
        <f>HLOOKUP(R$5,[1]非R能力!$B$8:$F$558,$C297+1,0)</f>
        <v>46568.833017056495</v>
      </c>
      <c r="S297" s="3">
        <f>HLOOKUP(S$5,[1]非R能力!$B$8:$F$558,$C297+1,0)</f>
        <v>60878.524491388744</v>
      </c>
      <c r="T297" s="3">
        <f>INDEX([1]非R能力!$H$9:$H$558,D297)</f>
        <v>57657.405243466972</v>
      </c>
      <c r="U297" s="3">
        <f>IF(INDEX([1]非R能力!$FK$9:$FK$558,C297)=0,0,10)</f>
        <v>10</v>
      </c>
      <c r="V297" s="3">
        <f>IF(INDEX([1]非R能力!$FH$9:$FH$558,C297)=0,0,5000)</f>
        <v>5000</v>
      </c>
      <c r="W297" s="3">
        <f>HLOOKUP(W$5,[2]人物技能基础!$O$3:$Q$553,$C297+1,0)</f>
        <v>3.637142857142857</v>
      </c>
      <c r="X297" s="3">
        <f>HLOOKUP(X$5,[2]人物技能基础!$O$3:$Q$553,$C297+1,0)</f>
        <v>2.0186428571428574</v>
      </c>
      <c r="Y297" s="3">
        <f>HLOOKUP(Y$5,[2]人物技能基础!$O$3:$Q$553,$C297+1,0)</f>
        <v>99.964285714285708</v>
      </c>
      <c r="Z297" s="3">
        <f t="shared" si="40"/>
        <v>2384974</v>
      </c>
      <c r="AA297" s="3">
        <f t="shared" si="41"/>
        <v>159199</v>
      </c>
      <c r="AB297" s="3">
        <f t="shared" si="42"/>
        <v>0</v>
      </c>
      <c r="AC297" s="3">
        <f t="shared" si="43"/>
        <v>60878</v>
      </c>
      <c r="AD297" s="3">
        <f t="shared" si="44"/>
        <v>46568</v>
      </c>
    </row>
    <row r="298" spans="1:30" x14ac:dyDescent="0.15">
      <c r="A298" s="3">
        <f>[5]守护神剑副本!A414</f>
        <v>13</v>
      </c>
      <c r="B298" s="3" t="str">
        <f t="shared" si="36"/>
        <v>500级守护神剑13波小怪</v>
      </c>
      <c r="C298" s="3">
        <f>[5]守护神剑副本!B414</f>
        <v>500</v>
      </c>
      <c r="D298" s="3">
        <f>[5]守护神剑副本!C414</f>
        <v>510</v>
      </c>
      <c r="E298" s="3" t="s">
        <v>24</v>
      </c>
      <c r="F298" s="3" t="s">
        <v>26</v>
      </c>
      <c r="G298" s="3">
        <f>[5]守护神剑副本!$A$12*W298/M298/0.6</f>
        <v>4.5464285714285717</v>
      </c>
      <c r="H298" s="3">
        <f t="shared" si="37"/>
        <v>120</v>
      </c>
      <c r="I298" s="3">
        <v>0</v>
      </c>
      <c r="J298" s="4">
        <f t="shared" si="38"/>
        <v>1</v>
      </c>
      <c r="K298" s="4">
        <v>1</v>
      </c>
      <c r="L298" s="4">
        <f t="shared" si="39"/>
        <v>2</v>
      </c>
      <c r="M298" s="3">
        <f>VLOOKUP(A298,[5]守护神剑副本!$A$22:$C$42,3,0)</f>
        <v>10</v>
      </c>
      <c r="N298" s="3">
        <v>2</v>
      </c>
      <c r="O298" s="3">
        <f>HLOOKUP(O$5,[1]非R能力!$B$8:$F$558,$C298+1,0)</f>
        <v>2109926.4108076114</v>
      </c>
      <c r="P298" s="3">
        <f>HLOOKUP(P$5,[1]非R能力!$B$8:$F$558,$C298+1,0)</f>
        <v>296223.78893849906</v>
      </c>
      <c r="Q298" s="3">
        <f>HLOOKUP(Q$5,[1]非R能力!$B$8:$F$558,$C298+1,0)</f>
        <v>150358.28069146789</v>
      </c>
      <c r="R298" s="3">
        <f>HLOOKUP(R$5,[1]非R能力!$B$8:$F$558,$C298+1,0)</f>
        <v>46568.833017056495</v>
      </c>
      <c r="S298" s="3">
        <f>HLOOKUP(S$5,[1]非R能力!$B$8:$F$558,$C298+1,0)</f>
        <v>60878.524491388744</v>
      </c>
      <c r="T298" s="3">
        <f>INDEX([1]非R能力!$H$9:$H$558,D298)</f>
        <v>60730.950071716405</v>
      </c>
      <c r="U298" s="3">
        <f>IF(INDEX([1]非R能力!$FK$9:$FK$558,C298)=0,0,10)</f>
        <v>10</v>
      </c>
      <c r="V298" s="3">
        <f>IF(INDEX([1]非R能力!$FH$9:$FH$558,C298)=0,0,5000)</f>
        <v>5000</v>
      </c>
      <c r="W298" s="3">
        <f>HLOOKUP(W$5,[2]人物技能基础!$O$3:$Q$553,$C298+1,0)</f>
        <v>3.637142857142857</v>
      </c>
      <c r="X298" s="3">
        <f>HLOOKUP(X$5,[2]人物技能基础!$O$3:$Q$553,$C298+1,0)</f>
        <v>2.0186428571428574</v>
      </c>
      <c r="Y298" s="3">
        <f>HLOOKUP(Y$5,[2]人物技能基础!$O$3:$Q$553,$C298+1,0)</f>
        <v>99.964285714285708</v>
      </c>
      <c r="Z298" s="3">
        <f t="shared" si="40"/>
        <v>2396153</v>
      </c>
      <c r="AA298" s="3">
        <f t="shared" si="41"/>
        <v>159199</v>
      </c>
      <c r="AB298" s="3">
        <f t="shared" si="42"/>
        <v>0</v>
      </c>
      <c r="AC298" s="3">
        <f t="shared" si="43"/>
        <v>60878</v>
      </c>
      <c r="AD298" s="3">
        <f t="shared" si="44"/>
        <v>46568</v>
      </c>
    </row>
    <row r="299" spans="1:30" x14ac:dyDescent="0.15">
      <c r="A299" s="3">
        <f>[5]守护神剑副本!A415</f>
        <v>14</v>
      </c>
      <c r="B299" s="3" t="str">
        <f t="shared" si="36"/>
        <v>500级守护神剑14波小怪</v>
      </c>
      <c r="C299" s="3">
        <f>[5]守护神剑副本!B415</f>
        <v>500</v>
      </c>
      <c r="D299" s="3">
        <f>[5]守护神剑副本!C415</f>
        <v>510</v>
      </c>
      <c r="E299" s="3" t="s">
        <v>24</v>
      </c>
      <c r="F299" s="3" t="s">
        <v>26</v>
      </c>
      <c r="G299" s="3">
        <f>[5]守护神剑副本!$A$12*W299/M299/0.6</f>
        <v>22.732142857142858</v>
      </c>
      <c r="H299" s="3">
        <f t="shared" si="37"/>
        <v>120</v>
      </c>
      <c r="I299" s="3">
        <v>0</v>
      </c>
      <c r="J299" s="4">
        <f t="shared" si="38"/>
        <v>1</v>
      </c>
      <c r="K299" s="4">
        <v>1</v>
      </c>
      <c r="L299" s="4">
        <f t="shared" si="39"/>
        <v>2</v>
      </c>
      <c r="M299" s="3">
        <f>VLOOKUP(A299,[5]守护神剑副本!$A$22:$C$42,3,0)</f>
        <v>2</v>
      </c>
      <c r="N299" s="3">
        <v>2</v>
      </c>
      <c r="O299" s="3">
        <f>HLOOKUP(O$5,[1]非R能力!$B$8:$F$558,$C299+1,0)</f>
        <v>2109926.4108076114</v>
      </c>
      <c r="P299" s="3">
        <f>HLOOKUP(P$5,[1]非R能力!$B$8:$F$558,$C299+1,0)</f>
        <v>296223.78893849906</v>
      </c>
      <c r="Q299" s="3">
        <f>HLOOKUP(Q$5,[1]非R能力!$B$8:$F$558,$C299+1,0)</f>
        <v>150358.28069146789</v>
      </c>
      <c r="R299" s="3">
        <f>HLOOKUP(R$5,[1]非R能力!$B$8:$F$558,$C299+1,0)</f>
        <v>46568.833017056495</v>
      </c>
      <c r="S299" s="3">
        <f>HLOOKUP(S$5,[1]非R能力!$B$8:$F$558,$C299+1,0)</f>
        <v>60878.524491388744</v>
      </c>
      <c r="T299" s="3">
        <f>INDEX([1]非R能力!$H$9:$H$558,D299)</f>
        <v>60730.950071716405</v>
      </c>
      <c r="U299" s="3">
        <f>IF(INDEX([1]非R能力!$FK$9:$FK$558,C299)=0,0,10)</f>
        <v>10</v>
      </c>
      <c r="V299" s="3">
        <f>IF(INDEX([1]非R能力!$FH$9:$FH$558,C299)=0,0,5000)</f>
        <v>5000</v>
      </c>
      <c r="W299" s="3">
        <f>HLOOKUP(W$5,[2]人物技能基础!$O$3:$Q$553,$C299+1,0)</f>
        <v>3.637142857142857</v>
      </c>
      <c r="X299" s="3">
        <f>HLOOKUP(X$5,[2]人物技能基础!$O$3:$Q$553,$C299+1,0)</f>
        <v>2.0186428571428574</v>
      </c>
      <c r="Y299" s="3">
        <f>HLOOKUP(Y$5,[2]人物技能基础!$O$3:$Q$553,$C299+1,0)</f>
        <v>99.964285714285708</v>
      </c>
      <c r="Z299" s="3">
        <f t="shared" si="40"/>
        <v>11980765</v>
      </c>
      <c r="AA299" s="3">
        <f t="shared" si="41"/>
        <v>159399</v>
      </c>
      <c r="AB299" s="3">
        <f t="shared" si="42"/>
        <v>0</v>
      </c>
      <c r="AC299" s="3">
        <f t="shared" si="43"/>
        <v>60878</v>
      </c>
      <c r="AD299" s="3">
        <f t="shared" si="44"/>
        <v>46568</v>
      </c>
    </row>
    <row r="300" spans="1:30" x14ac:dyDescent="0.15">
      <c r="A300" s="3">
        <f>[5]守护神剑副本!A416</f>
        <v>15</v>
      </c>
      <c r="B300" s="3" t="str">
        <f t="shared" si="36"/>
        <v>500级守护神剑15波boss</v>
      </c>
      <c r="C300" s="3">
        <f>[5]守护神剑副本!B416</f>
        <v>500</v>
      </c>
      <c r="D300" s="3">
        <f>[5]守护神剑副本!C416</f>
        <v>510</v>
      </c>
      <c r="E300" s="3" t="s">
        <v>93</v>
      </c>
      <c r="F300" s="3" t="s">
        <v>26</v>
      </c>
      <c r="G300" s="3">
        <f>[5]守护神剑副本!$A$12*W300/M300/0.6</f>
        <v>45.464285714285715</v>
      </c>
      <c r="H300" s="3">
        <f t="shared" si="37"/>
        <v>45.464285714285715</v>
      </c>
      <c r="I300" s="3">
        <v>0</v>
      </c>
      <c r="J300" s="4">
        <f t="shared" si="38"/>
        <v>0.7</v>
      </c>
      <c r="K300" s="4">
        <v>1</v>
      </c>
      <c r="L300" s="4">
        <f t="shared" si="39"/>
        <v>5</v>
      </c>
      <c r="M300" s="3">
        <f>VLOOKUP(A300,[5]守护神剑副本!$A$22:$C$42,3,0)</f>
        <v>1</v>
      </c>
      <c r="N300" s="3">
        <v>2</v>
      </c>
      <c r="O300" s="3">
        <f>HLOOKUP(O$5,[1]非R能力!$B$8:$F$558,$C300+1,0)</f>
        <v>2109926.4108076114</v>
      </c>
      <c r="P300" s="3">
        <f>HLOOKUP(P$5,[1]非R能力!$B$8:$F$558,$C300+1,0)</f>
        <v>296223.78893849906</v>
      </c>
      <c r="Q300" s="3">
        <f>HLOOKUP(Q$5,[1]非R能力!$B$8:$F$558,$C300+1,0)</f>
        <v>150358.28069146789</v>
      </c>
      <c r="R300" s="3">
        <f>HLOOKUP(R$5,[1]非R能力!$B$8:$F$558,$C300+1,0)</f>
        <v>46568.833017056495</v>
      </c>
      <c r="S300" s="3">
        <f>HLOOKUP(S$5,[1]非R能力!$B$8:$F$558,$C300+1,0)</f>
        <v>60878.524491388744</v>
      </c>
      <c r="T300" s="3">
        <f>INDEX([1]非R能力!$H$9:$H$558,D300)</f>
        <v>60730.950071716405</v>
      </c>
      <c r="U300" s="3">
        <f>IF(INDEX([1]非R能力!$FK$9:$FK$558,C300)=0,0,10)</f>
        <v>10</v>
      </c>
      <c r="V300" s="3">
        <f>IF(INDEX([1]非R能力!$FH$9:$FH$558,C300)=0,0,5000)</f>
        <v>5000</v>
      </c>
      <c r="W300" s="3">
        <f>HLOOKUP(W$5,[2]人物技能基础!$O$3:$Q$553,$C300+1,0)</f>
        <v>3.637142857142857</v>
      </c>
      <c r="X300" s="3">
        <f>HLOOKUP(X$5,[2]人物技能基础!$O$3:$Q$553,$C300+1,0)</f>
        <v>2.0186428571428574</v>
      </c>
      <c r="Y300" s="3">
        <f>HLOOKUP(Y$5,[2]人物技能基础!$O$3:$Q$553,$C300+1,0)</f>
        <v>99.964285714285708</v>
      </c>
      <c r="Z300" s="3">
        <f t="shared" si="40"/>
        <v>16773072</v>
      </c>
      <c r="AA300" s="3">
        <f t="shared" si="41"/>
        <v>159839</v>
      </c>
      <c r="AB300" s="3">
        <f t="shared" si="42"/>
        <v>0</v>
      </c>
      <c r="AC300" s="3">
        <f t="shared" si="43"/>
        <v>60878</v>
      </c>
      <c r="AD300" s="3">
        <f t="shared" si="44"/>
        <v>66526</v>
      </c>
    </row>
    <row r="301" spans="1:30" x14ac:dyDescent="0.15">
      <c r="A301" s="3">
        <f>[5]守护神剑副本!A417</f>
        <v>16</v>
      </c>
      <c r="B301" s="3" t="str">
        <f t="shared" si="36"/>
        <v>500级守护神剑16波小怪</v>
      </c>
      <c r="C301" s="3">
        <f>[5]守护神剑副本!B417</f>
        <v>500</v>
      </c>
      <c r="D301" s="3">
        <f>[5]守护神剑副本!C417</f>
        <v>520</v>
      </c>
      <c r="E301" s="3" t="s">
        <v>24</v>
      </c>
      <c r="F301" s="3" t="s">
        <v>26</v>
      </c>
      <c r="G301" s="3">
        <f>[5]守护神剑副本!$A$12*W301/M301/0.6</f>
        <v>22.732142857142858</v>
      </c>
      <c r="H301" s="3">
        <f t="shared" si="37"/>
        <v>120</v>
      </c>
      <c r="I301" s="3">
        <v>0</v>
      </c>
      <c r="J301" s="4">
        <f t="shared" si="38"/>
        <v>1</v>
      </c>
      <c r="K301" s="4">
        <v>1</v>
      </c>
      <c r="L301" s="4">
        <f t="shared" si="39"/>
        <v>2</v>
      </c>
      <c r="M301" s="3">
        <f>VLOOKUP(A301,[5]守护神剑副本!$A$22:$C$42,3,0)</f>
        <v>2</v>
      </c>
      <c r="N301" s="3">
        <v>2</v>
      </c>
      <c r="O301" s="3">
        <f>HLOOKUP(O$5,[1]非R能力!$B$8:$F$558,$C301+1,0)</f>
        <v>2109926.4108076114</v>
      </c>
      <c r="P301" s="3">
        <f>HLOOKUP(P$5,[1]非R能力!$B$8:$F$558,$C301+1,0)</f>
        <v>296223.78893849906</v>
      </c>
      <c r="Q301" s="3">
        <f>HLOOKUP(Q$5,[1]非R能力!$B$8:$F$558,$C301+1,0)</f>
        <v>150358.28069146789</v>
      </c>
      <c r="R301" s="3">
        <f>HLOOKUP(R$5,[1]非R能力!$B$8:$F$558,$C301+1,0)</f>
        <v>46568.833017056495</v>
      </c>
      <c r="S301" s="3">
        <f>HLOOKUP(S$5,[1]非R能力!$B$8:$F$558,$C301+1,0)</f>
        <v>60878.524491388744</v>
      </c>
      <c r="T301" s="3">
        <f>INDEX([1]非R能力!$H$9:$H$558,D301)</f>
        <v>63933.922788443408</v>
      </c>
      <c r="U301" s="3">
        <f>IF(INDEX([1]非R能力!$FK$9:$FK$558,C301)=0,0,10)</f>
        <v>10</v>
      </c>
      <c r="V301" s="3">
        <f>IF(INDEX([1]非R能力!$FH$9:$FH$558,C301)=0,0,5000)</f>
        <v>5000</v>
      </c>
      <c r="W301" s="3">
        <f>HLOOKUP(W$5,[2]人物技能基础!$O$3:$Q$553,$C301+1,0)</f>
        <v>3.637142857142857</v>
      </c>
      <c r="X301" s="3">
        <f>HLOOKUP(X$5,[2]人物技能基础!$O$3:$Q$553,$C301+1,0)</f>
        <v>2.0186428571428574</v>
      </c>
      <c r="Y301" s="3">
        <f>HLOOKUP(Y$5,[2]人物技能基础!$O$3:$Q$553,$C301+1,0)</f>
        <v>99.964285714285708</v>
      </c>
      <c r="Z301" s="3">
        <f t="shared" si="40"/>
        <v>12039014</v>
      </c>
      <c r="AA301" s="3">
        <f t="shared" si="41"/>
        <v>159399</v>
      </c>
      <c r="AB301" s="3">
        <f t="shared" si="42"/>
        <v>0</v>
      </c>
      <c r="AC301" s="3">
        <f t="shared" si="43"/>
        <v>60878</v>
      </c>
      <c r="AD301" s="3">
        <f t="shared" si="44"/>
        <v>46568</v>
      </c>
    </row>
    <row r="302" spans="1:30" x14ac:dyDescent="0.15">
      <c r="A302" s="3">
        <f>[5]守护神剑副本!A418</f>
        <v>17</v>
      </c>
      <c r="B302" s="3" t="str">
        <f t="shared" si="36"/>
        <v>500级守护神剑17波小怪</v>
      </c>
      <c r="C302" s="3">
        <f>[5]守护神剑副本!B418</f>
        <v>500</v>
      </c>
      <c r="D302" s="3">
        <f>[5]守护神剑副本!C418</f>
        <v>520</v>
      </c>
      <c r="E302" s="3" t="s">
        <v>24</v>
      </c>
      <c r="F302" s="3" t="s">
        <v>26</v>
      </c>
      <c r="G302" s="3">
        <f>[5]守护神剑副本!$A$12*W302/M302/0.6</f>
        <v>22.732142857142858</v>
      </c>
      <c r="H302" s="3">
        <f t="shared" si="37"/>
        <v>120</v>
      </c>
      <c r="I302" s="3">
        <v>0</v>
      </c>
      <c r="J302" s="4">
        <f t="shared" si="38"/>
        <v>1</v>
      </c>
      <c r="K302" s="4">
        <v>1</v>
      </c>
      <c r="L302" s="4">
        <f t="shared" si="39"/>
        <v>2</v>
      </c>
      <c r="M302" s="3">
        <f>VLOOKUP(A302,[5]守护神剑副本!$A$22:$C$42,3,0)</f>
        <v>2</v>
      </c>
      <c r="N302" s="3">
        <v>2</v>
      </c>
      <c r="O302" s="3">
        <f>HLOOKUP(O$5,[1]非R能力!$B$8:$F$558,$C302+1,0)</f>
        <v>2109926.4108076114</v>
      </c>
      <c r="P302" s="3">
        <f>HLOOKUP(P$5,[1]非R能力!$B$8:$F$558,$C302+1,0)</f>
        <v>296223.78893849906</v>
      </c>
      <c r="Q302" s="3">
        <f>HLOOKUP(Q$5,[1]非R能力!$B$8:$F$558,$C302+1,0)</f>
        <v>150358.28069146789</v>
      </c>
      <c r="R302" s="3">
        <f>HLOOKUP(R$5,[1]非R能力!$B$8:$F$558,$C302+1,0)</f>
        <v>46568.833017056495</v>
      </c>
      <c r="S302" s="3">
        <f>HLOOKUP(S$5,[1]非R能力!$B$8:$F$558,$C302+1,0)</f>
        <v>60878.524491388744</v>
      </c>
      <c r="T302" s="3">
        <f>INDEX([1]非R能力!$H$9:$H$558,D302)</f>
        <v>63933.922788443408</v>
      </c>
      <c r="U302" s="3">
        <f>IF(INDEX([1]非R能力!$FK$9:$FK$558,C302)=0,0,10)</f>
        <v>10</v>
      </c>
      <c r="V302" s="3">
        <f>IF(INDEX([1]非R能力!$FH$9:$FH$558,C302)=0,0,5000)</f>
        <v>5000</v>
      </c>
      <c r="W302" s="3">
        <f>HLOOKUP(W$5,[2]人物技能基础!$O$3:$Q$553,$C302+1,0)</f>
        <v>3.637142857142857</v>
      </c>
      <c r="X302" s="3">
        <f>HLOOKUP(X$5,[2]人物技能基础!$O$3:$Q$553,$C302+1,0)</f>
        <v>2.0186428571428574</v>
      </c>
      <c r="Y302" s="3">
        <f>HLOOKUP(Y$5,[2]人物技能基础!$O$3:$Q$553,$C302+1,0)</f>
        <v>99.964285714285708</v>
      </c>
      <c r="Z302" s="3">
        <f t="shared" si="40"/>
        <v>12039014</v>
      </c>
      <c r="AA302" s="3">
        <f t="shared" si="41"/>
        <v>159399</v>
      </c>
      <c r="AB302" s="3">
        <f t="shared" si="42"/>
        <v>0</v>
      </c>
      <c r="AC302" s="3">
        <f t="shared" si="43"/>
        <v>60878</v>
      </c>
      <c r="AD302" s="3">
        <f t="shared" si="44"/>
        <v>46568</v>
      </c>
    </row>
    <row r="303" spans="1:30" x14ac:dyDescent="0.15">
      <c r="A303" s="3">
        <f>[5]守护神剑副本!A419</f>
        <v>18</v>
      </c>
      <c r="B303" s="3" t="str">
        <f t="shared" si="36"/>
        <v>500级守护神剑18波小怪</v>
      </c>
      <c r="C303" s="3">
        <f>[5]守护神剑副本!B419</f>
        <v>500</v>
      </c>
      <c r="D303" s="3">
        <f>[5]守护神剑副本!C419</f>
        <v>520</v>
      </c>
      <c r="E303" s="3" t="s">
        <v>24</v>
      </c>
      <c r="F303" s="3" t="s">
        <v>26</v>
      </c>
      <c r="G303" s="3">
        <f>[5]守护神剑副本!$A$12*W303/M303/0.6</f>
        <v>22.732142857142858</v>
      </c>
      <c r="H303" s="3">
        <f t="shared" si="37"/>
        <v>120</v>
      </c>
      <c r="I303" s="3">
        <v>0</v>
      </c>
      <c r="J303" s="4">
        <f t="shared" si="38"/>
        <v>1</v>
      </c>
      <c r="K303" s="4">
        <v>1</v>
      </c>
      <c r="L303" s="4">
        <f t="shared" si="39"/>
        <v>2</v>
      </c>
      <c r="M303" s="3">
        <f>VLOOKUP(A303,[5]守护神剑副本!$A$22:$C$42,3,0)</f>
        <v>2</v>
      </c>
      <c r="N303" s="3">
        <v>2</v>
      </c>
      <c r="O303" s="3">
        <f>HLOOKUP(O$5,[1]非R能力!$B$8:$F$558,$C303+1,0)</f>
        <v>2109926.4108076114</v>
      </c>
      <c r="P303" s="3">
        <f>HLOOKUP(P$5,[1]非R能力!$B$8:$F$558,$C303+1,0)</f>
        <v>296223.78893849906</v>
      </c>
      <c r="Q303" s="3">
        <f>HLOOKUP(Q$5,[1]非R能力!$B$8:$F$558,$C303+1,0)</f>
        <v>150358.28069146789</v>
      </c>
      <c r="R303" s="3">
        <f>HLOOKUP(R$5,[1]非R能力!$B$8:$F$558,$C303+1,0)</f>
        <v>46568.833017056495</v>
      </c>
      <c r="S303" s="3">
        <f>HLOOKUP(S$5,[1]非R能力!$B$8:$F$558,$C303+1,0)</f>
        <v>60878.524491388744</v>
      </c>
      <c r="T303" s="3">
        <f>INDEX([1]非R能力!$H$9:$H$558,D303)</f>
        <v>63933.922788443408</v>
      </c>
      <c r="U303" s="3">
        <f>IF(INDEX([1]非R能力!$FK$9:$FK$558,C303)=0,0,10)</f>
        <v>10</v>
      </c>
      <c r="V303" s="3">
        <f>IF(INDEX([1]非R能力!$FH$9:$FH$558,C303)=0,0,5000)</f>
        <v>5000</v>
      </c>
      <c r="W303" s="3">
        <f>HLOOKUP(W$5,[2]人物技能基础!$O$3:$Q$553,$C303+1,0)</f>
        <v>3.637142857142857</v>
      </c>
      <c r="X303" s="3">
        <f>HLOOKUP(X$5,[2]人物技能基础!$O$3:$Q$553,$C303+1,0)</f>
        <v>2.0186428571428574</v>
      </c>
      <c r="Y303" s="3">
        <f>HLOOKUP(Y$5,[2]人物技能基础!$O$3:$Q$553,$C303+1,0)</f>
        <v>99.964285714285708</v>
      </c>
      <c r="Z303" s="3">
        <f t="shared" si="40"/>
        <v>12039014</v>
      </c>
      <c r="AA303" s="3">
        <f t="shared" si="41"/>
        <v>159399</v>
      </c>
      <c r="AB303" s="3">
        <f t="shared" si="42"/>
        <v>0</v>
      </c>
      <c r="AC303" s="3">
        <f t="shared" si="43"/>
        <v>60878</v>
      </c>
      <c r="AD303" s="3">
        <f t="shared" si="44"/>
        <v>46568</v>
      </c>
    </row>
    <row r="304" spans="1:30" x14ac:dyDescent="0.15">
      <c r="A304" s="3">
        <f>[5]守护神剑副本!A420</f>
        <v>19</v>
      </c>
      <c r="B304" s="3" t="str">
        <f t="shared" si="36"/>
        <v>500级守护神剑19波小怪</v>
      </c>
      <c r="C304" s="3">
        <f>[5]守护神剑副本!B420</f>
        <v>500</v>
      </c>
      <c r="D304" s="3">
        <f>[5]守护神剑副本!C420</f>
        <v>520</v>
      </c>
      <c r="E304" s="3" t="s">
        <v>24</v>
      </c>
      <c r="F304" s="3" t="s">
        <v>26</v>
      </c>
      <c r="G304" s="3">
        <f>[5]守护神剑副本!$A$12*W304/M304/0.6</f>
        <v>22.732142857142858</v>
      </c>
      <c r="H304" s="3">
        <f t="shared" si="37"/>
        <v>120</v>
      </c>
      <c r="I304" s="3">
        <v>0</v>
      </c>
      <c r="J304" s="4">
        <f t="shared" si="38"/>
        <v>1</v>
      </c>
      <c r="K304" s="4">
        <v>1</v>
      </c>
      <c r="L304" s="4">
        <f t="shared" si="39"/>
        <v>2</v>
      </c>
      <c r="M304" s="3">
        <f>VLOOKUP(A304,[5]守护神剑副本!$A$22:$C$42,3,0)</f>
        <v>2</v>
      </c>
      <c r="N304" s="3">
        <v>2</v>
      </c>
      <c r="O304" s="3">
        <f>HLOOKUP(O$5,[1]非R能力!$B$8:$F$558,$C304+1,0)</f>
        <v>2109926.4108076114</v>
      </c>
      <c r="P304" s="3">
        <f>HLOOKUP(P$5,[1]非R能力!$B$8:$F$558,$C304+1,0)</f>
        <v>296223.78893849906</v>
      </c>
      <c r="Q304" s="3">
        <f>HLOOKUP(Q$5,[1]非R能力!$B$8:$F$558,$C304+1,0)</f>
        <v>150358.28069146789</v>
      </c>
      <c r="R304" s="3">
        <f>HLOOKUP(R$5,[1]非R能力!$B$8:$F$558,$C304+1,0)</f>
        <v>46568.833017056495</v>
      </c>
      <c r="S304" s="3">
        <f>HLOOKUP(S$5,[1]非R能力!$B$8:$F$558,$C304+1,0)</f>
        <v>60878.524491388744</v>
      </c>
      <c r="T304" s="3">
        <f>INDEX([1]非R能力!$H$9:$H$558,D304)</f>
        <v>63933.922788443408</v>
      </c>
      <c r="U304" s="3">
        <f>IF(INDEX([1]非R能力!$FK$9:$FK$558,C304)=0,0,10)</f>
        <v>10</v>
      </c>
      <c r="V304" s="3">
        <f>IF(INDEX([1]非R能力!$FH$9:$FH$558,C304)=0,0,5000)</f>
        <v>5000</v>
      </c>
      <c r="W304" s="3">
        <f>HLOOKUP(W$5,[2]人物技能基础!$O$3:$Q$553,$C304+1,0)</f>
        <v>3.637142857142857</v>
      </c>
      <c r="X304" s="3">
        <f>HLOOKUP(X$5,[2]人物技能基础!$O$3:$Q$553,$C304+1,0)</f>
        <v>2.0186428571428574</v>
      </c>
      <c r="Y304" s="3">
        <f>HLOOKUP(Y$5,[2]人物技能基础!$O$3:$Q$553,$C304+1,0)</f>
        <v>99.964285714285708</v>
      </c>
      <c r="Z304" s="3">
        <f t="shared" si="40"/>
        <v>12039014</v>
      </c>
      <c r="AA304" s="3">
        <f t="shared" si="41"/>
        <v>159399</v>
      </c>
      <c r="AB304" s="3">
        <f t="shared" si="42"/>
        <v>0</v>
      </c>
      <c r="AC304" s="3">
        <f t="shared" si="43"/>
        <v>60878</v>
      </c>
      <c r="AD304" s="3">
        <f t="shared" si="44"/>
        <v>46568</v>
      </c>
    </row>
    <row r="305" spans="1:30" x14ac:dyDescent="0.15">
      <c r="A305" s="3">
        <f>[5]守护神剑副本!A421</f>
        <v>20</v>
      </c>
      <c r="B305" s="3" t="str">
        <f t="shared" si="36"/>
        <v>500级守护神剑20波boss</v>
      </c>
      <c r="C305" s="3">
        <f>[5]守护神剑副本!B421</f>
        <v>500</v>
      </c>
      <c r="D305" s="3">
        <f>[5]守护神剑副本!C421</f>
        <v>525</v>
      </c>
      <c r="E305" s="3" t="s">
        <v>93</v>
      </c>
      <c r="F305" s="3" t="s">
        <v>26</v>
      </c>
      <c r="G305" s="3">
        <f>[5]守护神剑副本!$A$12*W305/M305/0.6</f>
        <v>45.464285714285715</v>
      </c>
      <c r="H305" s="3">
        <f t="shared" si="37"/>
        <v>45.464285714285715</v>
      </c>
      <c r="I305" s="3">
        <v>0</v>
      </c>
      <c r="J305" s="4">
        <f t="shared" si="38"/>
        <v>0.7</v>
      </c>
      <c r="K305" s="4">
        <v>1</v>
      </c>
      <c r="L305" s="4">
        <f t="shared" si="39"/>
        <v>5</v>
      </c>
      <c r="M305" s="3">
        <f>VLOOKUP(A305,[5]守护神剑副本!$A$22:$C$42,3,0)</f>
        <v>1</v>
      </c>
      <c r="N305" s="3">
        <v>2</v>
      </c>
      <c r="O305" s="3">
        <f>HLOOKUP(O$5,[1]非R能力!$B$8:$F$558,$C305+1,0)</f>
        <v>2109926.4108076114</v>
      </c>
      <c r="P305" s="3">
        <f>HLOOKUP(P$5,[1]非R能力!$B$8:$F$558,$C305+1,0)</f>
        <v>296223.78893849906</v>
      </c>
      <c r="Q305" s="3">
        <f>HLOOKUP(Q$5,[1]非R能力!$B$8:$F$558,$C305+1,0)</f>
        <v>150358.28069146789</v>
      </c>
      <c r="R305" s="3">
        <f>HLOOKUP(R$5,[1]非R能力!$B$8:$F$558,$C305+1,0)</f>
        <v>46568.833017056495</v>
      </c>
      <c r="S305" s="3">
        <f>HLOOKUP(S$5,[1]非R能力!$B$8:$F$558,$C305+1,0)</f>
        <v>60878.524491388744</v>
      </c>
      <c r="T305" s="3">
        <f>INDEX([1]非R能力!$H$9:$H$558,D305)</f>
        <v>65585.176351588016</v>
      </c>
      <c r="U305" s="3">
        <f>IF(INDEX([1]非R能力!$FK$9:$FK$558,C305)=0,0,10)</f>
        <v>10</v>
      </c>
      <c r="V305" s="3">
        <f>IF(INDEX([1]非R能力!$FH$9:$FH$558,C305)=0,0,5000)</f>
        <v>5000</v>
      </c>
      <c r="W305" s="3">
        <f>HLOOKUP(W$5,[2]人物技能基础!$O$3:$Q$553,$C305+1,0)</f>
        <v>3.637142857142857</v>
      </c>
      <c r="X305" s="3">
        <f>HLOOKUP(X$5,[2]人物技能基础!$O$3:$Q$553,$C305+1,0)</f>
        <v>2.0186428571428574</v>
      </c>
      <c r="Y305" s="3">
        <f>HLOOKUP(Y$5,[2]人物技能基础!$O$3:$Q$553,$C305+1,0)</f>
        <v>99.964285714285708</v>
      </c>
      <c r="Z305" s="3">
        <f t="shared" si="40"/>
        <v>16896660</v>
      </c>
      <c r="AA305" s="3">
        <f t="shared" si="41"/>
        <v>159839</v>
      </c>
      <c r="AB305" s="3">
        <f t="shared" si="42"/>
        <v>0</v>
      </c>
      <c r="AC305" s="3">
        <f t="shared" si="43"/>
        <v>60878</v>
      </c>
      <c r="AD305" s="3">
        <f t="shared" si="44"/>
        <v>66526</v>
      </c>
    </row>
    <row r="306" spans="1:30" x14ac:dyDescent="0.15">
      <c r="A306" s="3">
        <f>[5]守护神剑副本!A422</f>
        <v>1</v>
      </c>
      <c r="B306" s="3" t="str">
        <f t="shared" si="36"/>
        <v>525级守护神剑1波小怪</v>
      </c>
      <c r="C306" s="3">
        <f>[5]守护神剑副本!B422</f>
        <v>525</v>
      </c>
      <c r="D306" s="3">
        <f>[5]守护神剑副本!C422</f>
        <v>520</v>
      </c>
      <c r="E306" s="3" t="s">
        <v>24</v>
      </c>
      <c r="F306" s="3" t="s">
        <v>26</v>
      </c>
      <c r="G306" s="3">
        <f>[5]守护神剑副本!$A$12*W306/M306/0.6</f>
        <v>2.2732142857142859</v>
      </c>
      <c r="H306" s="3">
        <f t="shared" si="37"/>
        <v>120</v>
      </c>
      <c r="I306" s="3">
        <v>0</v>
      </c>
      <c r="J306" s="4">
        <f t="shared" si="38"/>
        <v>1</v>
      </c>
      <c r="K306" s="4">
        <v>1</v>
      </c>
      <c r="L306" s="4">
        <f t="shared" si="39"/>
        <v>2</v>
      </c>
      <c r="M306" s="3">
        <f>VLOOKUP(A306,[5]守护神剑副本!$A$22:$C$42,3,0)</f>
        <v>20</v>
      </c>
      <c r="N306" s="3">
        <v>2</v>
      </c>
      <c r="O306" s="3">
        <f>HLOOKUP(O$5,[1]非R能力!$B$8:$F$558,$C306+1,0)</f>
        <v>2438594.0195380435</v>
      </c>
      <c r="P306" s="3">
        <f>HLOOKUP(P$5,[1]非R能力!$B$8:$F$558,$C306+1,0)</f>
        <v>342683.81022203964</v>
      </c>
      <c r="Q306" s="3">
        <f>HLOOKUP(Q$5,[1]非R能力!$B$8:$F$558,$C306+1,0)</f>
        <v>170564.36323361672</v>
      </c>
      <c r="R306" s="3">
        <f>HLOOKUP(R$5,[1]非R能力!$B$8:$F$558,$C306+1,0)</f>
        <v>53112.069517529271</v>
      </c>
      <c r="S306" s="3">
        <f>HLOOKUP(S$5,[1]非R能力!$B$8:$F$558,$C306+1,0)</f>
        <v>69252.855498045858</v>
      </c>
      <c r="T306" s="3">
        <f>INDEX([1]非R能力!$H$9:$H$558,D306)</f>
        <v>63933.922788443408</v>
      </c>
      <c r="U306" s="3">
        <f>IF(INDEX([1]非R能力!$FK$9:$FK$558,C306)=0,0,10)</f>
        <v>10</v>
      </c>
      <c r="V306" s="3">
        <f>IF(INDEX([1]非R能力!$FH$9:$FH$558,C306)=0,0,5000)</f>
        <v>5000</v>
      </c>
      <c r="W306" s="3">
        <f>HLOOKUP(W$5,[2]人物技能基础!$O$3:$Q$553,$C306+1,0)</f>
        <v>3.637142857142857</v>
      </c>
      <c r="X306" s="3">
        <f>HLOOKUP(X$5,[2]人物技能基础!$O$3:$Q$553,$C306+1,0)</f>
        <v>2.0186428571428574</v>
      </c>
      <c r="Y306" s="3">
        <f>HLOOKUP(Y$5,[2]人物技能基础!$O$3:$Q$553,$C306+1,0)</f>
        <v>99.964285714285708</v>
      </c>
      <c r="Z306" s="3">
        <f t="shared" si="40"/>
        <v>1374458</v>
      </c>
      <c r="AA306" s="3">
        <f t="shared" si="41"/>
        <v>180750</v>
      </c>
      <c r="AB306" s="3">
        <f t="shared" si="42"/>
        <v>0</v>
      </c>
      <c r="AC306" s="3">
        <f t="shared" si="43"/>
        <v>69252</v>
      </c>
      <c r="AD306" s="3">
        <f t="shared" si="44"/>
        <v>53112</v>
      </c>
    </row>
    <row r="307" spans="1:30" x14ac:dyDescent="0.15">
      <c r="A307" s="3">
        <f>[5]守护神剑副本!A423</f>
        <v>2</v>
      </c>
      <c r="B307" s="3" t="str">
        <f t="shared" si="36"/>
        <v>525级守护神剑2波小怪</v>
      </c>
      <c r="C307" s="3">
        <f>[5]守护神剑副本!B423</f>
        <v>525</v>
      </c>
      <c r="D307" s="3">
        <f>[5]守护神剑副本!C423</f>
        <v>520</v>
      </c>
      <c r="E307" s="3" t="s">
        <v>24</v>
      </c>
      <c r="F307" s="3" t="s">
        <v>26</v>
      </c>
      <c r="G307" s="3">
        <f>[5]守护神剑副本!$A$12*W307/M307/0.6</f>
        <v>2.2732142857142859</v>
      </c>
      <c r="H307" s="3">
        <f t="shared" si="37"/>
        <v>120</v>
      </c>
      <c r="I307" s="3">
        <v>0</v>
      </c>
      <c r="J307" s="4">
        <f t="shared" si="38"/>
        <v>1</v>
      </c>
      <c r="K307" s="4">
        <v>1</v>
      </c>
      <c r="L307" s="4">
        <f t="shared" si="39"/>
        <v>2</v>
      </c>
      <c r="M307" s="3">
        <f>VLOOKUP(A307,[5]守护神剑副本!$A$22:$C$42,3,0)</f>
        <v>20</v>
      </c>
      <c r="N307" s="3">
        <v>2</v>
      </c>
      <c r="O307" s="3">
        <f>HLOOKUP(O$5,[1]非R能力!$B$8:$F$558,$C307+1,0)</f>
        <v>2438594.0195380435</v>
      </c>
      <c r="P307" s="3">
        <f>HLOOKUP(P$5,[1]非R能力!$B$8:$F$558,$C307+1,0)</f>
        <v>342683.81022203964</v>
      </c>
      <c r="Q307" s="3">
        <f>HLOOKUP(Q$5,[1]非R能力!$B$8:$F$558,$C307+1,0)</f>
        <v>170564.36323361672</v>
      </c>
      <c r="R307" s="3">
        <f>HLOOKUP(R$5,[1]非R能力!$B$8:$F$558,$C307+1,0)</f>
        <v>53112.069517529271</v>
      </c>
      <c r="S307" s="3">
        <f>HLOOKUP(S$5,[1]非R能力!$B$8:$F$558,$C307+1,0)</f>
        <v>69252.855498045858</v>
      </c>
      <c r="T307" s="3">
        <f>INDEX([1]非R能力!$H$9:$H$558,D307)</f>
        <v>63933.922788443408</v>
      </c>
      <c r="U307" s="3">
        <f>IF(INDEX([1]非R能力!$FK$9:$FK$558,C307)=0,0,10)</f>
        <v>10</v>
      </c>
      <c r="V307" s="3">
        <f>IF(INDEX([1]非R能力!$FH$9:$FH$558,C307)=0,0,5000)</f>
        <v>5000</v>
      </c>
      <c r="W307" s="3">
        <f>HLOOKUP(W$5,[2]人物技能基础!$O$3:$Q$553,$C307+1,0)</f>
        <v>3.637142857142857</v>
      </c>
      <c r="X307" s="3">
        <f>HLOOKUP(X$5,[2]人物技能基础!$O$3:$Q$553,$C307+1,0)</f>
        <v>2.0186428571428574</v>
      </c>
      <c r="Y307" s="3">
        <f>HLOOKUP(Y$5,[2]人物技能基础!$O$3:$Q$553,$C307+1,0)</f>
        <v>99.964285714285708</v>
      </c>
      <c r="Z307" s="3">
        <f t="shared" si="40"/>
        <v>1374458</v>
      </c>
      <c r="AA307" s="3">
        <f t="shared" si="41"/>
        <v>180750</v>
      </c>
      <c r="AB307" s="3">
        <f t="shared" si="42"/>
        <v>0</v>
      </c>
      <c r="AC307" s="3">
        <f t="shared" si="43"/>
        <v>69252</v>
      </c>
      <c r="AD307" s="3">
        <f t="shared" si="44"/>
        <v>53112</v>
      </c>
    </row>
    <row r="308" spans="1:30" x14ac:dyDescent="0.15">
      <c r="A308" s="3">
        <f>[5]守护神剑副本!A424</f>
        <v>3</v>
      </c>
      <c r="B308" s="3" t="str">
        <f t="shared" si="36"/>
        <v>525级守护神剑3波小怪</v>
      </c>
      <c r="C308" s="3">
        <f>[5]守护神剑副本!B424</f>
        <v>525</v>
      </c>
      <c r="D308" s="3">
        <f>[5]守护神剑副本!C424</f>
        <v>520</v>
      </c>
      <c r="E308" s="3" t="s">
        <v>24</v>
      </c>
      <c r="F308" s="3" t="s">
        <v>26</v>
      </c>
      <c r="G308" s="3">
        <f>[5]守护神剑副本!$A$12*W308/M308/0.6</f>
        <v>2.5257936507936507</v>
      </c>
      <c r="H308" s="3">
        <f t="shared" si="37"/>
        <v>120</v>
      </c>
      <c r="I308" s="3">
        <v>0</v>
      </c>
      <c r="J308" s="4">
        <f t="shared" si="38"/>
        <v>1</v>
      </c>
      <c r="K308" s="4">
        <v>1</v>
      </c>
      <c r="L308" s="4">
        <f t="shared" si="39"/>
        <v>2</v>
      </c>
      <c r="M308" s="3">
        <f>VLOOKUP(A308,[5]守护神剑副本!$A$22:$C$42,3,0)</f>
        <v>18</v>
      </c>
      <c r="N308" s="3">
        <v>2</v>
      </c>
      <c r="O308" s="3">
        <f>HLOOKUP(O$5,[1]非R能力!$B$8:$F$558,$C308+1,0)</f>
        <v>2438594.0195380435</v>
      </c>
      <c r="P308" s="3">
        <f>HLOOKUP(P$5,[1]非R能力!$B$8:$F$558,$C308+1,0)</f>
        <v>342683.81022203964</v>
      </c>
      <c r="Q308" s="3">
        <f>HLOOKUP(Q$5,[1]非R能力!$B$8:$F$558,$C308+1,0)</f>
        <v>170564.36323361672</v>
      </c>
      <c r="R308" s="3">
        <f>HLOOKUP(R$5,[1]非R能力!$B$8:$F$558,$C308+1,0)</f>
        <v>53112.069517529271</v>
      </c>
      <c r="S308" s="3">
        <f>HLOOKUP(S$5,[1]非R能力!$B$8:$F$558,$C308+1,0)</f>
        <v>69252.855498045858</v>
      </c>
      <c r="T308" s="3">
        <f>INDEX([1]非R能力!$H$9:$H$558,D308)</f>
        <v>63933.922788443408</v>
      </c>
      <c r="U308" s="3">
        <f>IF(INDEX([1]非R能力!$FK$9:$FK$558,C308)=0,0,10)</f>
        <v>10</v>
      </c>
      <c r="V308" s="3">
        <f>IF(INDEX([1]非R能力!$FH$9:$FH$558,C308)=0,0,5000)</f>
        <v>5000</v>
      </c>
      <c r="W308" s="3">
        <f>HLOOKUP(W$5,[2]人物技能基础!$O$3:$Q$553,$C308+1,0)</f>
        <v>3.637142857142857</v>
      </c>
      <c r="X308" s="3">
        <f>HLOOKUP(X$5,[2]人物技能基础!$O$3:$Q$553,$C308+1,0)</f>
        <v>2.0186428571428574</v>
      </c>
      <c r="Y308" s="3">
        <f>HLOOKUP(Y$5,[2]人物技能基础!$O$3:$Q$553,$C308+1,0)</f>
        <v>99.964285714285708</v>
      </c>
      <c r="Z308" s="3">
        <f t="shared" si="40"/>
        <v>1527175</v>
      </c>
      <c r="AA308" s="3">
        <f t="shared" si="41"/>
        <v>180752</v>
      </c>
      <c r="AB308" s="3">
        <f t="shared" si="42"/>
        <v>0</v>
      </c>
      <c r="AC308" s="3">
        <f t="shared" si="43"/>
        <v>69252</v>
      </c>
      <c r="AD308" s="3">
        <f t="shared" si="44"/>
        <v>53112</v>
      </c>
    </row>
    <row r="309" spans="1:30" x14ac:dyDescent="0.15">
      <c r="A309" s="3">
        <f>[5]守护神剑副本!A425</f>
        <v>4</v>
      </c>
      <c r="B309" s="3" t="str">
        <f t="shared" si="36"/>
        <v>525级守护神剑4波小怪</v>
      </c>
      <c r="C309" s="3">
        <f>[5]守护神剑副本!B425</f>
        <v>525</v>
      </c>
      <c r="D309" s="3">
        <f>[5]守护神剑副本!C425</f>
        <v>520</v>
      </c>
      <c r="E309" s="3" t="s">
        <v>24</v>
      </c>
      <c r="F309" s="3" t="s">
        <v>26</v>
      </c>
      <c r="G309" s="3">
        <f>[5]守护神剑副本!$A$12*W309/M309/0.6</f>
        <v>2.5257936507936507</v>
      </c>
      <c r="H309" s="3">
        <f t="shared" si="37"/>
        <v>120</v>
      </c>
      <c r="I309" s="3">
        <v>0</v>
      </c>
      <c r="J309" s="4">
        <f t="shared" si="38"/>
        <v>1</v>
      </c>
      <c r="K309" s="4">
        <v>1</v>
      </c>
      <c r="L309" s="4">
        <f t="shared" si="39"/>
        <v>2</v>
      </c>
      <c r="M309" s="3">
        <f>VLOOKUP(A309,[5]守护神剑副本!$A$22:$C$42,3,0)</f>
        <v>18</v>
      </c>
      <c r="N309" s="3">
        <v>2</v>
      </c>
      <c r="O309" s="3">
        <f>HLOOKUP(O$5,[1]非R能力!$B$8:$F$558,$C309+1,0)</f>
        <v>2438594.0195380435</v>
      </c>
      <c r="P309" s="3">
        <f>HLOOKUP(P$5,[1]非R能力!$B$8:$F$558,$C309+1,0)</f>
        <v>342683.81022203964</v>
      </c>
      <c r="Q309" s="3">
        <f>HLOOKUP(Q$5,[1]非R能力!$B$8:$F$558,$C309+1,0)</f>
        <v>170564.36323361672</v>
      </c>
      <c r="R309" s="3">
        <f>HLOOKUP(R$5,[1]非R能力!$B$8:$F$558,$C309+1,0)</f>
        <v>53112.069517529271</v>
      </c>
      <c r="S309" s="3">
        <f>HLOOKUP(S$5,[1]非R能力!$B$8:$F$558,$C309+1,0)</f>
        <v>69252.855498045858</v>
      </c>
      <c r="T309" s="3">
        <f>INDEX([1]非R能力!$H$9:$H$558,D309)</f>
        <v>63933.922788443408</v>
      </c>
      <c r="U309" s="3">
        <f>IF(INDEX([1]非R能力!$FK$9:$FK$558,C309)=0,0,10)</f>
        <v>10</v>
      </c>
      <c r="V309" s="3">
        <f>IF(INDEX([1]非R能力!$FH$9:$FH$558,C309)=0,0,5000)</f>
        <v>5000</v>
      </c>
      <c r="W309" s="3">
        <f>HLOOKUP(W$5,[2]人物技能基础!$O$3:$Q$553,$C309+1,0)</f>
        <v>3.637142857142857</v>
      </c>
      <c r="X309" s="3">
        <f>HLOOKUP(X$5,[2]人物技能基础!$O$3:$Q$553,$C309+1,0)</f>
        <v>2.0186428571428574</v>
      </c>
      <c r="Y309" s="3">
        <f>HLOOKUP(Y$5,[2]人物技能基础!$O$3:$Q$553,$C309+1,0)</f>
        <v>99.964285714285708</v>
      </c>
      <c r="Z309" s="3">
        <f t="shared" si="40"/>
        <v>1527175</v>
      </c>
      <c r="AA309" s="3">
        <f t="shared" si="41"/>
        <v>180752</v>
      </c>
      <c r="AB309" s="3">
        <f t="shared" si="42"/>
        <v>0</v>
      </c>
      <c r="AC309" s="3">
        <f t="shared" si="43"/>
        <v>69252</v>
      </c>
      <c r="AD309" s="3">
        <f t="shared" si="44"/>
        <v>53112</v>
      </c>
    </row>
    <row r="310" spans="1:30" x14ac:dyDescent="0.15">
      <c r="A310" s="3">
        <f>[5]守护神剑副本!A426</f>
        <v>5</v>
      </c>
      <c r="B310" s="3" t="str">
        <f t="shared" si="36"/>
        <v>525级守护神剑5波boss</v>
      </c>
      <c r="C310" s="3">
        <f>[5]守护神剑副本!B426</f>
        <v>525</v>
      </c>
      <c r="D310" s="3">
        <f>[5]守护神剑副本!C426</f>
        <v>520</v>
      </c>
      <c r="E310" s="3" t="s">
        <v>93</v>
      </c>
      <c r="F310" s="3" t="s">
        <v>26</v>
      </c>
      <c r="G310" s="3">
        <f>[5]守护神剑副本!$A$12*W310/M310/0.6</f>
        <v>45.464285714285715</v>
      </c>
      <c r="H310" s="3">
        <f t="shared" si="37"/>
        <v>45.464285714285715</v>
      </c>
      <c r="I310" s="3">
        <v>0</v>
      </c>
      <c r="J310" s="4">
        <f t="shared" si="38"/>
        <v>0.7</v>
      </c>
      <c r="K310" s="4">
        <v>1</v>
      </c>
      <c r="L310" s="4">
        <f t="shared" si="39"/>
        <v>5</v>
      </c>
      <c r="M310" s="3">
        <f>VLOOKUP(A310,[5]守护神剑副本!$A$22:$C$42,3,0)</f>
        <v>1</v>
      </c>
      <c r="N310" s="3">
        <v>2</v>
      </c>
      <c r="O310" s="3">
        <f>HLOOKUP(O$5,[1]非R能力!$B$8:$F$558,$C310+1,0)</f>
        <v>2438594.0195380435</v>
      </c>
      <c r="P310" s="3">
        <f>HLOOKUP(P$5,[1]非R能力!$B$8:$F$558,$C310+1,0)</f>
        <v>342683.81022203964</v>
      </c>
      <c r="Q310" s="3">
        <f>HLOOKUP(Q$5,[1]非R能力!$B$8:$F$558,$C310+1,0)</f>
        <v>170564.36323361672</v>
      </c>
      <c r="R310" s="3">
        <f>HLOOKUP(R$5,[1]非R能力!$B$8:$F$558,$C310+1,0)</f>
        <v>53112.069517529271</v>
      </c>
      <c r="S310" s="3">
        <f>HLOOKUP(S$5,[1]非R能力!$B$8:$F$558,$C310+1,0)</f>
        <v>69252.855498045858</v>
      </c>
      <c r="T310" s="3">
        <f>INDEX([1]非R能力!$H$9:$H$558,D310)</f>
        <v>63933.922788443408</v>
      </c>
      <c r="U310" s="3">
        <f>IF(INDEX([1]非R能力!$FK$9:$FK$558,C310)=0,0,10)</f>
        <v>10</v>
      </c>
      <c r="V310" s="3">
        <f>IF(INDEX([1]非R能力!$FH$9:$FH$558,C310)=0,0,5000)</f>
        <v>5000</v>
      </c>
      <c r="W310" s="3">
        <f>HLOOKUP(W$5,[2]人物技能基础!$O$3:$Q$553,$C310+1,0)</f>
        <v>3.637142857142857</v>
      </c>
      <c r="X310" s="3">
        <f>HLOOKUP(X$5,[2]人物技能基础!$O$3:$Q$553,$C310+1,0)</f>
        <v>2.0186428571428574</v>
      </c>
      <c r="Y310" s="3">
        <f>HLOOKUP(Y$5,[2]人物技能基础!$O$3:$Q$553,$C310+1,0)</f>
        <v>99.964285714285708</v>
      </c>
      <c r="Z310" s="3">
        <f t="shared" si="40"/>
        <v>19242416</v>
      </c>
      <c r="AA310" s="3">
        <f t="shared" si="41"/>
        <v>181491</v>
      </c>
      <c r="AB310" s="3">
        <f t="shared" si="42"/>
        <v>0</v>
      </c>
      <c r="AC310" s="3">
        <f t="shared" si="43"/>
        <v>69252</v>
      </c>
      <c r="AD310" s="3">
        <f t="shared" si="44"/>
        <v>75874</v>
      </c>
    </row>
    <row r="311" spans="1:30" x14ac:dyDescent="0.15">
      <c r="A311" s="3">
        <f>[5]守护神剑副本!A427</f>
        <v>6</v>
      </c>
      <c r="B311" s="3" t="str">
        <f t="shared" si="36"/>
        <v>525级守护神剑6波小怪</v>
      </c>
      <c r="C311" s="3">
        <f>[5]守护神剑副本!B427</f>
        <v>525</v>
      </c>
      <c r="D311" s="3">
        <f>[5]守护神剑副本!C427</f>
        <v>520</v>
      </c>
      <c r="E311" s="3" t="s">
        <v>24</v>
      </c>
      <c r="F311" s="3" t="s">
        <v>26</v>
      </c>
      <c r="G311" s="3">
        <f>[5]守护神剑副本!$A$12*W311/M311/0.6</f>
        <v>2.8415178571428572</v>
      </c>
      <c r="H311" s="3">
        <f t="shared" si="37"/>
        <v>120</v>
      </c>
      <c r="I311" s="3">
        <v>0</v>
      </c>
      <c r="J311" s="4">
        <f t="shared" si="38"/>
        <v>1</v>
      </c>
      <c r="K311" s="4">
        <v>1</v>
      </c>
      <c r="L311" s="4">
        <f t="shared" si="39"/>
        <v>2</v>
      </c>
      <c r="M311" s="3">
        <f>VLOOKUP(A311,[5]守护神剑副本!$A$22:$C$42,3,0)</f>
        <v>16</v>
      </c>
      <c r="N311" s="3">
        <v>2</v>
      </c>
      <c r="O311" s="3">
        <f>HLOOKUP(O$5,[1]非R能力!$B$8:$F$558,$C311+1,0)</f>
        <v>2438594.0195380435</v>
      </c>
      <c r="P311" s="3">
        <f>HLOOKUP(P$5,[1]非R能力!$B$8:$F$558,$C311+1,0)</f>
        <v>342683.81022203964</v>
      </c>
      <c r="Q311" s="3">
        <f>HLOOKUP(Q$5,[1]非R能力!$B$8:$F$558,$C311+1,0)</f>
        <v>170564.36323361672</v>
      </c>
      <c r="R311" s="3">
        <f>HLOOKUP(R$5,[1]非R能力!$B$8:$F$558,$C311+1,0)</f>
        <v>53112.069517529271</v>
      </c>
      <c r="S311" s="3">
        <f>HLOOKUP(S$5,[1]非R能力!$B$8:$F$558,$C311+1,0)</f>
        <v>69252.855498045858</v>
      </c>
      <c r="T311" s="3">
        <f>INDEX([1]非R能力!$H$9:$H$558,D311)</f>
        <v>63933.922788443408</v>
      </c>
      <c r="U311" s="3">
        <f>IF(INDEX([1]非R能力!$FK$9:$FK$558,C311)=0,0,10)</f>
        <v>10</v>
      </c>
      <c r="V311" s="3">
        <f>IF(INDEX([1]非R能力!$FH$9:$FH$558,C311)=0,0,5000)</f>
        <v>5000</v>
      </c>
      <c r="W311" s="3">
        <f>HLOOKUP(W$5,[2]人物技能基础!$O$3:$Q$553,$C311+1,0)</f>
        <v>3.637142857142857</v>
      </c>
      <c r="X311" s="3">
        <f>HLOOKUP(X$5,[2]人物技能基础!$O$3:$Q$553,$C311+1,0)</f>
        <v>2.0186428571428574</v>
      </c>
      <c r="Y311" s="3">
        <f>HLOOKUP(Y$5,[2]人物技能基础!$O$3:$Q$553,$C311+1,0)</f>
        <v>99.964285714285708</v>
      </c>
      <c r="Z311" s="3">
        <f t="shared" si="40"/>
        <v>1718072</v>
      </c>
      <c r="AA311" s="3">
        <f t="shared" si="41"/>
        <v>180756</v>
      </c>
      <c r="AB311" s="3">
        <f t="shared" si="42"/>
        <v>0</v>
      </c>
      <c r="AC311" s="3">
        <f t="shared" si="43"/>
        <v>69252</v>
      </c>
      <c r="AD311" s="3">
        <f t="shared" si="44"/>
        <v>53112</v>
      </c>
    </row>
    <row r="312" spans="1:30" x14ac:dyDescent="0.15">
      <c r="A312" s="3">
        <f>[5]守护神剑副本!A428</f>
        <v>7</v>
      </c>
      <c r="B312" s="3" t="str">
        <f t="shared" si="36"/>
        <v>525级守护神剑7波小怪</v>
      </c>
      <c r="C312" s="3">
        <f>[5]守护神剑副本!B428</f>
        <v>525</v>
      </c>
      <c r="D312" s="3">
        <f>[5]守护神剑副本!C428</f>
        <v>520</v>
      </c>
      <c r="E312" s="3" t="s">
        <v>24</v>
      </c>
      <c r="F312" s="3" t="s">
        <v>26</v>
      </c>
      <c r="G312" s="3">
        <f>[5]守护神剑副本!$A$12*W312/M312/0.6</f>
        <v>3.2474489795918369</v>
      </c>
      <c r="H312" s="3">
        <f t="shared" si="37"/>
        <v>120</v>
      </c>
      <c r="I312" s="3">
        <v>0</v>
      </c>
      <c r="J312" s="4">
        <f t="shared" si="38"/>
        <v>1</v>
      </c>
      <c r="K312" s="4">
        <v>1</v>
      </c>
      <c r="L312" s="4">
        <f t="shared" si="39"/>
        <v>2</v>
      </c>
      <c r="M312" s="3">
        <f>VLOOKUP(A312,[5]守护神剑副本!$A$22:$C$42,3,0)</f>
        <v>14</v>
      </c>
      <c r="N312" s="3">
        <v>2</v>
      </c>
      <c r="O312" s="3">
        <f>HLOOKUP(O$5,[1]非R能力!$B$8:$F$558,$C312+1,0)</f>
        <v>2438594.0195380435</v>
      </c>
      <c r="P312" s="3">
        <f>HLOOKUP(P$5,[1]非R能力!$B$8:$F$558,$C312+1,0)</f>
        <v>342683.81022203964</v>
      </c>
      <c r="Q312" s="3">
        <f>HLOOKUP(Q$5,[1]非R能力!$B$8:$F$558,$C312+1,0)</f>
        <v>170564.36323361672</v>
      </c>
      <c r="R312" s="3">
        <f>HLOOKUP(R$5,[1]非R能力!$B$8:$F$558,$C312+1,0)</f>
        <v>53112.069517529271</v>
      </c>
      <c r="S312" s="3">
        <f>HLOOKUP(S$5,[1]非R能力!$B$8:$F$558,$C312+1,0)</f>
        <v>69252.855498045858</v>
      </c>
      <c r="T312" s="3">
        <f>INDEX([1]非R能力!$H$9:$H$558,D312)</f>
        <v>63933.922788443408</v>
      </c>
      <c r="U312" s="3">
        <f>IF(INDEX([1]非R能力!$FK$9:$FK$558,C312)=0,0,10)</f>
        <v>10</v>
      </c>
      <c r="V312" s="3">
        <f>IF(INDEX([1]非R能力!$FH$9:$FH$558,C312)=0,0,5000)</f>
        <v>5000</v>
      </c>
      <c r="W312" s="3">
        <f>HLOOKUP(W$5,[2]人物技能基础!$O$3:$Q$553,$C312+1,0)</f>
        <v>3.637142857142857</v>
      </c>
      <c r="X312" s="3">
        <f>HLOOKUP(X$5,[2]人物技能基础!$O$3:$Q$553,$C312+1,0)</f>
        <v>2.0186428571428574</v>
      </c>
      <c r="Y312" s="3">
        <f>HLOOKUP(Y$5,[2]人物技能基础!$O$3:$Q$553,$C312+1,0)</f>
        <v>99.964285714285708</v>
      </c>
      <c r="Z312" s="3">
        <f t="shared" si="40"/>
        <v>1963511</v>
      </c>
      <c r="AA312" s="3">
        <f t="shared" si="41"/>
        <v>180760</v>
      </c>
      <c r="AB312" s="3">
        <f t="shared" si="42"/>
        <v>0</v>
      </c>
      <c r="AC312" s="3">
        <f t="shared" si="43"/>
        <v>69252</v>
      </c>
      <c r="AD312" s="3">
        <f t="shared" si="44"/>
        <v>53112</v>
      </c>
    </row>
    <row r="313" spans="1:30" x14ac:dyDescent="0.15">
      <c r="A313" s="3">
        <f>[5]守护神剑副本!A429</f>
        <v>8</v>
      </c>
      <c r="B313" s="3" t="str">
        <f t="shared" si="36"/>
        <v>525级守护神剑8波小怪</v>
      </c>
      <c r="C313" s="3">
        <f>[5]守护神剑副本!B429</f>
        <v>525</v>
      </c>
      <c r="D313" s="3">
        <f>[5]守护神剑副本!C429</f>
        <v>520</v>
      </c>
      <c r="E313" s="3" t="s">
        <v>24</v>
      </c>
      <c r="F313" s="3" t="s">
        <v>26</v>
      </c>
      <c r="G313" s="3">
        <f>[5]守护神剑副本!$A$12*W313/M313/0.6</f>
        <v>3.2474489795918369</v>
      </c>
      <c r="H313" s="3">
        <f t="shared" si="37"/>
        <v>120</v>
      </c>
      <c r="I313" s="3">
        <v>0</v>
      </c>
      <c r="J313" s="4">
        <f t="shared" si="38"/>
        <v>1</v>
      </c>
      <c r="K313" s="4">
        <v>1</v>
      </c>
      <c r="L313" s="4">
        <f t="shared" si="39"/>
        <v>2</v>
      </c>
      <c r="M313" s="3">
        <f>VLOOKUP(A313,[5]守护神剑副本!$A$22:$C$42,3,0)</f>
        <v>14</v>
      </c>
      <c r="N313" s="3">
        <v>2</v>
      </c>
      <c r="O313" s="3">
        <f>HLOOKUP(O$5,[1]非R能力!$B$8:$F$558,$C313+1,0)</f>
        <v>2438594.0195380435</v>
      </c>
      <c r="P313" s="3">
        <f>HLOOKUP(P$5,[1]非R能力!$B$8:$F$558,$C313+1,0)</f>
        <v>342683.81022203964</v>
      </c>
      <c r="Q313" s="3">
        <f>HLOOKUP(Q$5,[1]非R能力!$B$8:$F$558,$C313+1,0)</f>
        <v>170564.36323361672</v>
      </c>
      <c r="R313" s="3">
        <f>HLOOKUP(R$5,[1]非R能力!$B$8:$F$558,$C313+1,0)</f>
        <v>53112.069517529271</v>
      </c>
      <c r="S313" s="3">
        <f>HLOOKUP(S$5,[1]非R能力!$B$8:$F$558,$C313+1,0)</f>
        <v>69252.855498045858</v>
      </c>
      <c r="T313" s="3">
        <f>INDEX([1]非R能力!$H$9:$H$558,D313)</f>
        <v>63933.922788443408</v>
      </c>
      <c r="U313" s="3">
        <f>IF(INDEX([1]非R能力!$FK$9:$FK$558,C313)=0,0,10)</f>
        <v>10</v>
      </c>
      <c r="V313" s="3">
        <f>IF(INDEX([1]非R能力!$FH$9:$FH$558,C313)=0,0,5000)</f>
        <v>5000</v>
      </c>
      <c r="W313" s="3">
        <f>HLOOKUP(W$5,[2]人物技能基础!$O$3:$Q$553,$C313+1,0)</f>
        <v>3.637142857142857</v>
      </c>
      <c r="X313" s="3">
        <f>HLOOKUP(X$5,[2]人物技能基础!$O$3:$Q$553,$C313+1,0)</f>
        <v>2.0186428571428574</v>
      </c>
      <c r="Y313" s="3">
        <f>HLOOKUP(Y$5,[2]人物技能基础!$O$3:$Q$553,$C313+1,0)</f>
        <v>99.964285714285708</v>
      </c>
      <c r="Z313" s="3">
        <f t="shared" si="40"/>
        <v>1963511</v>
      </c>
      <c r="AA313" s="3">
        <f t="shared" si="41"/>
        <v>180760</v>
      </c>
      <c r="AB313" s="3">
        <f t="shared" si="42"/>
        <v>0</v>
      </c>
      <c r="AC313" s="3">
        <f t="shared" si="43"/>
        <v>69252</v>
      </c>
      <c r="AD313" s="3">
        <f t="shared" si="44"/>
        <v>53112</v>
      </c>
    </row>
    <row r="314" spans="1:30" x14ac:dyDescent="0.15">
      <c r="A314" s="3">
        <f>[5]守护神剑副本!A430</f>
        <v>9</v>
      </c>
      <c r="B314" s="3" t="str">
        <f t="shared" si="36"/>
        <v>525级守护神剑9波小怪</v>
      </c>
      <c r="C314" s="3">
        <f>[5]守护神剑副本!B430</f>
        <v>525</v>
      </c>
      <c r="D314" s="3">
        <f>[5]守护神剑副本!C430</f>
        <v>520</v>
      </c>
      <c r="E314" s="3" t="s">
        <v>24</v>
      </c>
      <c r="F314" s="3" t="s">
        <v>26</v>
      </c>
      <c r="G314" s="3">
        <f>[5]守护神剑副本!$A$12*W314/M314/0.6</f>
        <v>3.7886904761904767</v>
      </c>
      <c r="H314" s="3">
        <f t="shared" si="37"/>
        <v>120</v>
      </c>
      <c r="I314" s="3">
        <v>0</v>
      </c>
      <c r="J314" s="4">
        <f t="shared" si="38"/>
        <v>1</v>
      </c>
      <c r="K314" s="4">
        <v>1</v>
      </c>
      <c r="L314" s="4">
        <f t="shared" si="39"/>
        <v>2</v>
      </c>
      <c r="M314" s="3">
        <f>VLOOKUP(A314,[5]守护神剑副本!$A$22:$C$42,3,0)</f>
        <v>12</v>
      </c>
      <c r="N314" s="3">
        <v>2</v>
      </c>
      <c r="O314" s="3">
        <f>HLOOKUP(O$5,[1]非R能力!$B$8:$F$558,$C314+1,0)</f>
        <v>2438594.0195380435</v>
      </c>
      <c r="P314" s="3">
        <f>HLOOKUP(P$5,[1]非R能力!$B$8:$F$558,$C314+1,0)</f>
        <v>342683.81022203964</v>
      </c>
      <c r="Q314" s="3">
        <f>HLOOKUP(Q$5,[1]非R能力!$B$8:$F$558,$C314+1,0)</f>
        <v>170564.36323361672</v>
      </c>
      <c r="R314" s="3">
        <f>HLOOKUP(R$5,[1]非R能力!$B$8:$F$558,$C314+1,0)</f>
        <v>53112.069517529271</v>
      </c>
      <c r="S314" s="3">
        <f>HLOOKUP(S$5,[1]非R能力!$B$8:$F$558,$C314+1,0)</f>
        <v>69252.855498045858</v>
      </c>
      <c r="T314" s="3">
        <f>INDEX([1]非R能力!$H$9:$H$558,D314)</f>
        <v>63933.922788443408</v>
      </c>
      <c r="U314" s="3">
        <f>IF(INDEX([1]非R能力!$FK$9:$FK$558,C314)=0,0,10)</f>
        <v>10</v>
      </c>
      <c r="V314" s="3">
        <f>IF(INDEX([1]非R能力!$FH$9:$FH$558,C314)=0,0,5000)</f>
        <v>5000</v>
      </c>
      <c r="W314" s="3">
        <f>HLOOKUP(W$5,[2]人物技能基础!$O$3:$Q$553,$C314+1,0)</f>
        <v>3.637142857142857</v>
      </c>
      <c r="X314" s="3">
        <f>HLOOKUP(X$5,[2]人物技能基础!$O$3:$Q$553,$C314+1,0)</f>
        <v>2.0186428571428574</v>
      </c>
      <c r="Y314" s="3">
        <f>HLOOKUP(Y$5,[2]人物技能基础!$O$3:$Q$553,$C314+1,0)</f>
        <v>99.964285714285708</v>
      </c>
      <c r="Z314" s="3">
        <f t="shared" si="40"/>
        <v>2290763</v>
      </c>
      <c r="AA314" s="3">
        <f t="shared" si="41"/>
        <v>180766</v>
      </c>
      <c r="AB314" s="3">
        <f t="shared" si="42"/>
        <v>0</v>
      </c>
      <c r="AC314" s="3">
        <f t="shared" si="43"/>
        <v>69252</v>
      </c>
      <c r="AD314" s="3">
        <f t="shared" si="44"/>
        <v>53112</v>
      </c>
    </row>
    <row r="315" spans="1:30" x14ac:dyDescent="0.15">
      <c r="A315" s="3">
        <f>[5]守护神剑副本!A431</f>
        <v>10</v>
      </c>
      <c r="B315" s="3" t="str">
        <f t="shared" si="36"/>
        <v>525级守护神剑10波boss</v>
      </c>
      <c r="C315" s="3">
        <f>[5]守护神剑副本!B431</f>
        <v>525</v>
      </c>
      <c r="D315" s="3">
        <f>[5]守护神剑副本!C431</f>
        <v>525</v>
      </c>
      <c r="E315" s="3" t="s">
        <v>93</v>
      </c>
      <c r="F315" s="3" t="s">
        <v>26</v>
      </c>
      <c r="G315" s="3">
        <f>[5]守护神剑副本!$A$12*W315/M315/0.6</f>
        <v>45.464285714285715</v>
      </c>
      <c r="H315" s="3">
        <f t="shared" si="37"/>
        <v>45.464285714285715</v>
      </c>
      <c r="I315" s="3">
        <v>0</v>
      </c>
      <c r="J315" s="4">
        <f t="shared" si="38"/>
        <v>0.7</v>
      </c>
      <c r="K315" s="4">
        <v>1</v>
      </c>
      <c r="L315" s="4">
        <f t="shared" si="39"/>
        <v>5</v>
      </c>
      <c r="M315" s="3">
        <f>VLOOKUP(A315,[5]守护神剑副本!$A$22:$C$42,3,0)</f>
        <v>1</v>
      </c>
      <c r="N315" s="3">
        <v>2</v>
      </c>
      <c r="O315" s="3">
        <f>HLOOKUP(O$5,[1]非R能力!$B$8:$F$558,$C315+1,0)</f>
        <v>2438594.0195380435</v>
      </c>
      <c r="P315" s="3">
        <f>HLOOKUP(P$5,[1]非R能力!$B$8:$F$558,$C315+1,0)</f>
        <v>342683.81022203964</v>
      </c>
      <c r="Q315" s="3">
        <f>HLOOKUP(Q$5,[1]非R能力!$B$8:$F$558,$C315+1,0)</f>
        <v>170564.36323361672</v>
      </c>
      <c r="R315" s="3">
        <f>HLOOKUP(R$5,[1]非R能力!$B$8:$F$558,$C315+1,0)</f>
        <v>53112.069517529271</v>
      </c>
      <c r="S315" s="3">
        <f>HLOOKUP(S$5,[1]非R能力!$B$8:$F$558,$C315+1,0)</f>
        <v>69252.855498045858</v>
      </c>
      <c r="T315" s="3">
        <f>INDEX([1]非R能力!$H$9:$H$558,D315)</f>
        <v>65585.176351588016</v>
      </c>
      <c r="U315" s="3">
        <f>IF(INDEX([1]非R能力!$FK$9:$FK$558,C315)=0,0,10)</f>
        <v>10</v>
      </c>
      <c r="V315" s="3">
        <f>IF(INDEX([1]非R能力!$FH$9:$FH$558,C315)=0,0,5000)</f>
        <v>5000</v>
      </c>
      <c r="W315" s="3">
        <f>HLOOKUP(W$5,[2]人物技能基础!$O$3:$Q$553,$C315+1,0)</f>
        <v>3.637142857142857</v>
      </c>
      <c r="X315" s="3">
        <f>HLOOKUP(X$5,[2]人物技能基础!$O$3:$Q$553,$C315+1,0)</f>
        <v>2.0186428571428574</v>
      </c>
      <c r="Y315" s="3">
        <f>HLOOKUP(Y$5,[2]人物技能基础!$O$3:$Q$553,$C315+1,0)</f>
        <v>99.964285714285708</v>
      </c>
      <c r="Z315" s="3">
        <f t="shared" si="40"/>
        <v>19284457</v>
      </c>
      <c r="AA315" s="3">
        <f t="shared" si="41"/>
        <v>181491</v>
      </c>
      <c r="AB315" s="3">
        <f t="shared" si="42"/>
        <v>0</v>
      </c>
      <c r="AC315" s="3">
        <f t="shared" si="43"/>
        <v>69252</v>
      </c>
      <c r="AD315" s="3">
        <f t="shared" si="44"/>
        <v>75874</v>
      </c>
    </row>
    <row r="316" spans="1:30" x14ac:dyDescent="0.15">
      <c r="A316" s="3">
        <f>[5]守护神剑副本!A432</f>
        <v>11</v>
      </c>
      <c r="B316" s="3" t="str">
        <f t="shared" si="36"/>
        <v>525级守护神剑11波小怪</v>
      </c>
      <c r="C316" s="3">
        <f>[5]守护神剑副本!B432</f>
        <v>525</v>
      </c>
      <c r="D316" s="3">
        <f>[5]守护神剑副本!C432</f>
        <v>525</v>
      </c>
      <c r="E316" s="3" t="s">
        <v>24</v>
      </c>
      <c r="F316" s="3" t="s">
        <v>26</v>
      </c>
      <c r="G316" s="3">
        <f>[5]守护神剑副本!$A$12*W316/M316/0.6</f>
        <v>4.5464285714285717</v>
      </c>
      <c r="H316" s="3">
        <f t="shared" si="37"/>
        <v>120</v>
      </c>
      <c r="I316" s="3">
        <v>0</v>
      </c>
      <c r="J316" s="4">
        <f t="shared" si="38"/>
        <v>1</v>
      </c>
      <c r="K316" s="4">
        <v>1</v>
      </c>
      <c r="L316" s="4">
        <f t="shared" si="39"/>
        <v>2</v>
      </c>
      <c r="M316" s="3">
        <f>VLOOKUP(A316,[5]守护神剑副本!$A$22:$C$42,3,0)</f>
        <v>10</v>
      </c>
      <c r="N316" s="3">
        <v>2</v>
      </c>
      <c r="O316" s="3">
        <f>HLOOKUP(O$5,[1]非R能力!$B$8:$F$558,$C316+1,0)</f>
        <v>2438594.0195380435</v>
      </c>
      <c r="P316" s="3">
        <f>HLOOKUP(P$5,[1]非R能力!$B$8:$F$558,$C316+1,0)</f>
        <v>342683.81022203964</v>
      </c>
      <c r="Q316" s="3">
        <f>HLOOKUP(Q$5,[1]非R能力!$B$8:$F$558,$C316+1,0)</f>
        <v>170564.36323361672</v>
      </c>
      <c r="R316" s="3">
        <f>HLOOKUP(R$5,[1]非R能力!$B$8:$F$558,$C316+1,0)</f>
        <v>53112.069517529271</v>
      </c>
      <c r="S316" s="3">
        <f>HLOOKUP(S$5,[1]非R能力!$B$8:$F$558,$C316+1,0)</f>
        <v>69252.855498045858</v>
      </c>
      <c r="T316" s="3">
        <f>INDEX([1]非R能力!$H$9:$H$558,D316)</f>
        <v>65585.176351588016</v>
      </c>
      <c r="U316" s="3">
        <f>IF(INDEX([1]非R能力!$FK$9:$FK$558,C316)=0,0,10)</f>
        <v>10</v>
      </c>
      <c r="V316" s="3">
        <f>IF(INDEX([1]非R能力!$FH$9:$FH$558,C316)=0,0,5000)</f>
        <v>5000</v>
      </c>
      <c r="W316" s="3">
        <f>HLOOKUP(W$5,[2]人物技能基础!$O$3:$Q$553,$C316+1,0)</f>
        <v>3.637142857142857</v>
      </c>
      <c r="X316" s="3">
        <f>HLOOKUP(X$5,[2]人物技能基础!$O$3:$Q$553,$C316+1,0)</f>
        <v>2.0186428571428574</v>
      </c>
      <c r="Y316" s="3">
        <f>HLOOKUP(Y$5,[2]人物技能基础!$O$3:$Q$553,$C316+1,0)</f>
        <v>99.964285714285708</v>
      </c>
      <c r="Z316" s="3">
        <f t="shared" si="40"/>
        <v>2754922</v>
      </c>
      <c r="AA316" s="3">
        <f t="shared" si="41"/>
        <v>180775</v>
      </c>
      <c r="AB316" s="3">
        <f t="shared" si="42"/>
        <v>0</v>
      </c>
      <c r="AC316" s="3">
        <f t="shared" si="43"/>
        <v>69252</v>
      </c>
      <c r="AD316" s="3">
        <f t="shared" si="44"/>
        <v>53112</v>
      </c>
    </row>
    <row r="317" spans="1:30" x14ac:dyDescent="0.15">
      <c r="A317" s="3">
        <f>[5]守护神剑副本!A433</f>
        <v>12</v>
      </c>
      <c r="B317" s="3" t="str">
        <f t="shared" si="36"/>
        <v>525级守护神剑12波小怪</v>
      </c>
      <c r="C317" s="3">
        <f>[5]守护神剑副本!B433</f>
        <v>525</v>
      </c>
      <c r="D317" s="3">
        <f>[5]守护神剑副本!C433</f>
        <v>525</v>
      </c>
      <c r="E317" s="3" t="s">
        <v>24</v>
      </c>
      <c r="F317" s="3" t="s">
        <v>26</v>
      </c>
      <c r="G317" s="3">
        <f>[5]守护神剑副本!$A$12*W317/M317/0.6</f>
        <v>4.5464285714285717</v>
      </c>
      <c r="H317" s="3">
        <f t="shared" si="37"/>
        <v>120</v>
      </c>
      <c r="I317" s="3">
        <v>0</v>
      </c>
      <c r="J317" s="4">
        <f t="shared" si="38"/>
        <v>1</v>
      </c>
      <c r="K317" s="4">
        <v>1</v>
      </c>
      <c r="L317" s="4">
        <f t="shared" si="39"/>
        <v>2</v>
      </c>
      <c r="M317" s="3">
        <f>VLOOKUP(A317,[5]守护神剑副本!$A$22:$C$42,3,0)</f>
        <v>10</v>
      </c>
      <c r="N317" s="3">
        <v>2</v>
      </c>
      <c r="O317" s="3">
        <f>HLOOKUP(O$5,[1]非R能力!$B$8:$F$558,$C317+1,0)</f>
        <v>2438594.0195380435</v>
      </c>
      <c r="P317" s="3">
        <f>HLOOKUP(P$5,[1]非R能力!$B$8:$F$558,$C317+1,0)</f>
        <v>342683.81022203964</v>
      </c>
      <c r="Q317" s="3">
        <f>HLOOKUP(Q$5,[1]非R能力!$B$8:$F$558,$C317+1,0)</f>
        <v>170564.36323361672</v>
      </c>
      <c r="R317" s="3">
        <f>HLOOKUP(R$5,[1]非R能力!$B$8:$F$558,$C317+1,0)</f>
        <v>53112.069517529271</v>
      </c>
      <c r="S317" s="3">
        <f>HLOOKUP(S$5,[1]非R能力!$B$8:$F$558,$C317+1,0)</f>
        <v>69252.855498045858</v>
      </c>
      <c r="T317" s="3">
        <f>INDEX([1]非R能力!$H$9:$H$558,D317)</f>
        <v>65585.176351588016</v>
      </c>
      <c r="U317" s="3">
        <f>IF(INDEX([1]非R能力!$FK$9:$FK$558,C317)=0,0,10)</f>
        <v>10</v>
      </c>
      <c r="V317" s="3">
        <f>IF(INDEX([1]非R能力!$FH$9:$FH$558,C317)=0,0,5000)</f>
        <v>5000</v>
      </c>
      <c r="W317" s="3">
        <f>HLOOKUP(W$5,[2]人物技能基础!$O$3:$Q$553,$C317+1,0)</f>
        <v>3.637142857142857</v>
      </c>
      <c r="X317" s="3">
        <f>HLOOKUP(X$5,[2]人物技能基础!$O$3:$Q$553,$C317+1,0)</f>
        <v>2.0186428571428574</v>
      </c>
      <c r="Y317" s="3">
        <f>HLOOKUP(Y$5,[2]人物技能基础!$O$3:$Q$553,$C317+1,0)</f>
        <v>99.964285714285708</v>
      </c>
      <c r="Z317" s="3">
        <f t="shared" si="40"/>
        <v>2754922</v>
      </c>
      <c r="AA317" s="3">
        <f t="shared" si="41"/>
        <v>180775</v>
      </c>
      <c r="AB317" s="3">
        <f t="shared" si="42"/>
        <v>0</v>
      </c>
      <c r="AC317" s="3">
        <f t="shared" si="43"/>
        <v>69252</v>
      </c>
      <c r="AD317" s="3">
        <f t="shared" si="44"/>
        <v>53112</v>
      </c>
    </row>
    <row r="318" spans="1:30" x14ac:dyDescent="0.15">
      <c r="A318" s="3">
        <f>[5]守护神剑副本!A434</f>
        <v>13</v>
      </c>
      <c r="B318" s="3" t="str">
        <f t="shared" si="36"/>
        <v>525级守护神剑13波小怪</v>
      </c>
      <c r="C318" s="3">
        <f>[5]守护神剑副本!B434</f>
        <v>525</v>
      </c>
      <c r="D318" s="3">
        <f>[5]守护神剑副本!C434</f>
        <v>535</v>
      </c>
      <c r="E318" s="3" t="s">
        <v>24</v>
      </c>
      <c r="F318" s="3" t="s">
        <v>26</v>
      </c>
      <c r="G318" s="3">
        <f>[5]守护神剑副本!$A$12*W318/M318/0.6</f>
        <v>4.5464285714285717</v>
      </c>
      <c r="H318" s="3">
        <f t="shared" si="37"/>
        <v>120</v>
      </c>
      <c r="I318" s="3">
        <v>0</v>
      </c>
      <c r="J318" s="4">
        <f t="shared" si="38"/>
        <v>1</v>
      </c>
      <c r="K318" s="4">
        <v>1</v>
      </c>
      <c r="L318" s="4">
        <f t="shared" si="39"/>
        <v>2</v>
      </c>
      <c r="M318" s="3">
        <f>VLOOKUP(A318,[5]守护神剑副本!$A$22:$C$42,3,0)</f>
        <v>10</v>
      </c>
      <c r="N318" s="3">
        <v>2</v>
      </c>
      <c r="O318" s="3">
        <f>HLOOKUP(O$5,[1]非R能力!$B$8:$F$558,$C318+1,0)</f>
        <v>2438594.0195380435</v>
      </c>
      <c r="P318" s="3">
        <f>HLOOKUP(P$5,[1]非R能力!$B$8:$F$558,$C318+1,0)</f>
        <v>342683.81022203964</v>
      </c>
      <c r="Q318" s="3">
        <f>HLOOKUP(Q$5,[1]非R能力!$B$8:$F$558,$C318+1,0)</f>
        <v>170564.36323361672</v>
      </c>
      <c r="R318" s="3">
        <f>HLOOKUP(R$5,[1]非R能力!$B$8:$F$558,$C318+1,0)</f>
        <v>53112.069517529271</v>
      </c>
      <c r="S318" s="3">
        <f>HLOOKUP(S$5,[1]非R能力!$B$8:$F$558,$C318+1,0)</f>
        <v>69252.855498045858</v>
      </c>
      <c r="T318" s="3">
        <f>INDEX([1]非R能力!$H$9:$H$558,D318)</f>
        <v>68989.714995560425</v>
      </c>
      <c r="U318" s="3">
        <f>IF(INDEX([1]非R能力!$FK$9:$FK$558,C318)=0,0,10)</f>
        <v>10</v>
      </c>
      <c r="V318" s="3">
        <f>IF(INDEX([1]非R能力!$FH$9:$FH$558,C318)=0,0,5000)</f>
        <v>5000</v>
      </c>
      <c r="W318" s="3">
        <f>HLOOKUP(W$5,[2]人物技能基础!$O$3:$Q$553,$C318+1,0)</f>
        <v>3.637142857142857</v>
      </c>
      <c r="X318" s="3">
        <f>HLOOKUP(X$5,[2]人物技能基础!$O$3:$Q$553,$C318+1,0)</f>
        <v>2.0186428571428574</v>
      </c>
      <c r="Y318" s="3">
        <f>HLOOKUP(Y$5,[2]人物技能基础!$O$3:$Q$553,$C318+1,0)</f>
        <v>99.964285714285708</v>
      </c>
      <c r="Z318" s="3">
        <f t="shared" si="40"/>
        <v>2767305</v>
      </c>
      <c r="AA318" s="3">
        <f t="shared" si="41"/>
        <v>180775</v>
      </c>
      <c r="AB318" s="3">
        <f t="shared" si="42"/>
        <v>0</v>
      </c>
      <c r="AC318" s="3">
        <f t="shared" si="43"/>
        <v>69252</v>
      </c>
      <c r="AD318" s="3">
        <f t="shared" si="44"/>
        <v>53112</v>
      </c>
    </row>
    <row r="319" spans="1:30" x14ac:dyDescent="0.15">
      <c r="A319" s="3">
        <f>[5]守护神剑副本!A435</f>
        <v>14</v>
      </c>
      <c r="B319" s="3" t="str">
        <f t="shared" si="36"/>
        <v>525级守护神剑14波小怪</v>
      </c>
      <c r="C319" s="3">
        <f>[5]守护神剑副本!B435</f>
        <v>525</v>
      </c>
      <c r="D319" s="3">
        <f>[5]守护神剑副本!C435</f>
        <v>535</v>
      </c>
      <c r="E319" s="3" t="s">
        <v>24</v>
      </c>
      <c r="F319" s="3" t="s">
        <v>26</v>
      </c>
      <c r="G319" s="3">
        <f>[5]守护神剑副本!$A$12*W319/M319/0.6</f>
        <v>22.732142857142858</v>
      </c>
      <c r="H319" s="3">
        <f t="shared" si="37"/>
        <v>120</v>
      </c>
      <c r="I319" s="3">
        <v>0</v>
      </c>
      <c r="J319" s="4">
        <f t="shared" si="38"/>
        <v>1</v>
      </c>
      <c r="K319" s="4">
        <v>1</v>
      </c>
      <c r="L319" s="4">
        <f t="shared" si="39"/>
        <v>2</v>
      </c>
      <c r="M319" s="3">
        <f>VLOOKUP(A319,[5]守护神剑副本!$A$22:$C$42,3,0)</f>
        <v>2</v>
      </c>
      <c r="N319" s="3">
        <v>2</v>
      </c>
      <c r="O319" s="3">
        <f>HLOOKUP(O$5,[1]非R能力!$B$8:$F$558,$C319+1,0)</f>
        <v>2438594.0195380435</v>
      </c>
      <c r="P319" s="3">
        <f>HLOOKUP(P$5,[1]非R能力!$B$8:$F$558,$C319+1,0)</f>
        <v>342683.81022203964</v>
      </c>
      <c r="Q319" s="3">
        <f>HLOOKUP(Q$5,[1]非R能力!$B$8:$F$558,$C319+1,0)</f>
        <v>170564.36323361672</v>
      </c>
      <c r="R319" s="3">
        <f>HLOOKUP(R$5,[1]非R能力!$B$8:$F$558,$C319+1,0)</f>
        <v>53112.069517529271</v>
      </c>
      <c r="S319" s="3">
        <f>HLOOKUP(S$5,[1]非R能力!$B$8:$F$558,$C319+1,0)</f>
        <v>69252.855498045858</v>
      </c>
      <c r="T319" s="3">
        <f>INDEX([1]非R能力!$H$9:$H$558,D319)</f>
        <v>68989.714995560425</v>
      </c>
      <c r="U319" s="3">
        <f>IF(INDEX([1]非R能力!$FK$9:$FK$558,C319)=0,0,10)</f>
        <v>10</v>
      </c>
      <c r="V319" s="3">
        <f>IF(INDEX([1]非R能力!$FH$9:$FH$558,C319)=0,0,5000)</f>
        <v>5000</v>
      </c>
      <c r="W319" s="3">
        <f>HLOOKUP(W$5,[2]人物技能基础!$O$3:$Q$553,$C319+1,0)</f>
        <v>3.637142857142857</v>
      </c>
      <c r="X319" s="3">
        <f>HLOOKUP(X$5,[2]人物技能基础!$O$3:$Q$553,$C319+1,0)</f>
        <v>2.0186428571428574</v>
      </c>
      <c r="Y319" s="3">
        <f>HLOOKUP(Y$5,[2]人物技能基础!$O$3:$Q$553,$C319+1,0)</f>
        <v>99.964285714285708</v>
      </c>
      <c r="Z319" s="3">
        <f t="shared" si="40"/>
        <v>13836526</v>
      </c>
      <c r="AA319" s="3">
        <f t="shared" si="41"/>
        <v>180975</v>
      </c>
      <c r="AB319" s="3">
        <f t="shared" si="42"/>
        <v>0</v>
      </c>
      <c r="AC319" s="3">
        <f t="shared" si="43"/>
        <v>69252</v>
      </c>
      <c r="AD319" s="3">
        <f t="shared" si="44"/>
        <v>53112</v>
      </c>
    </row>
    <row r="320" spans="1:30" x14ac:dyDescent="0.15">
      <c r="A320" s="3">
        <f>[5]守护神剑副本!A436</f>
        <v>15</v>
      </c>
      <c r="B320" s="3" t="str">
        <f t="shared" si="36"/>
        <v>525级守护神剑15波boss</v>
      </c>
      <c r="C320" s="3">
        <f>[5]守护神剑副本!B436</f>
        <v>525</v>
      </c>
      <c r="D320" s="3">
        <f>[5]守护神剑副本!C436</f>
        <v>535</v>
      </c>
      <c r="E320" s="3" t="s">
        <v>93</v>
      </c>
      <c r="F320" s="3" t="s">
        <v>26</v>
      </c>
      <c r="G320" s="3">
        <f>[5]守护神剑副本!$A$12*W320/M320/0.6</f>
        <v>45.464285714285715</v>
      </c>
      <c r="H320" s="3">
        <f t="shared" si="37"/>
        <v>45.464285714285715</v>
      </c>
      <c r="I320" s="3">
        <v>0</v>
      </c>
      <c r="J320" s="4">
        <f t="shared" si="38"/>
        <v>0.7</v>
      </c>
      <c r="K320" s="4">
        <v>1</v>
      </c>
      <c r="L320" s="4">
        <f t="shared" si="39"/>
        <v>5</v>
      </c>
      <c r="M320" s="3">
        <f>VLOOKUP(A320,[5]守护神剑副本!$A$22:$C$42,3,0)</f>
        <v>1</v>
      </c>
      <c r="N320" s="3">
        <v>2</v>
      </c>
      <c r="O320" s="3">
        <f>HLOOKUP(O$5,[1]非R能力!$B$8:$F$558,$C320+1,0)</f>
        <v>2438594.0195380435</v>
      </c>
      <c r="P320" s="3">
        <f>HLOOKUP(P$5,[1]非R能力!$B$8:$F$558,$C320+1,0)</f>
        <v>342683.81022203964</v>
      </c>
      <c r="Q320" s="3">
        <f>HLOOKUP(Q$5,[1]非R能力!$B$8:$F$558,$C320+1,0)</f>
        <v>170564.36323361672</v>
      </c>
      <c r="R320" s="3">
        <f>HLOOKUP(R$5,[1]非R能力!$B$8:$F$558,$C320+1,0)</f>
        <v>53112.069517529271</v>
      </c>
      <c r="S320" s="3">
        <f>HLOOKUP(S$5,[1]非R能力!$B$8:$F$558,$C320+1,0)</f>
        <v>69252.855498045858</v>
      </c>
      <c r="T320" s="3">
        <f>INDEX([1]非R能力!$H$9:$H$558,D320)</f>
        <v>68989.714995560425</v>
      </c>
      <c r="U320" s="3">
        <f>IF(INDEX([1]非R能力!$FK$9:$FK$558,C320)=0,0,10)</f>
        <v>10</v>
      </c>
      <c r="V320" s="3">
        <f>IF(INDEX([1]非R能力!$FH$9:$FH$558,C320)=0,0,5000)</f>
        <v>5000</v>
      </c>
      <c r="W320" s="3">
        <f>HLOOKUP(W$5,[2]人物技能基础!$O$3:$Q$553,$C320+1,0)</f>
        <v>3.637142857142857</v>
      </c>
      <c r="X320" s="3">
        <f>HLOOKUP(X$5,[2]人物技能基础!$O$3:$Q$553,$C320+1,0)</f>
        <v>2.0186428571428574</v>
      </c>
      <c r="Y320" s="3">
        <f>HLOOKUP(Y$5,[2]人物技能基础!$O$3:$Q$553,$C320+1,0)</f>
        <v>99.964285714285708</v>
      </c>
      <c r="Z320" s="3">
        <f t="shared" si="40"/>
        <v>19371136</v>
      </c>
      <c r="AA320" s="3">
        <f t="shared" si="41"/>
        <v>181491</v>
      </c>
      <c r="AB320" s="3">
        <f t="shared" si="42"/>
        <v>0</v>
      </c>
      <c r="AC320" s="3">
        <f t="shared" si="43"/>
        <v>69252</v>
      </c>
      <c r="AD320" s="3">
        <f t="shared" si="44"/>
        <v>75874</v>
      </c>
    </row>
    <row r="321" spans="1:30" x14ac:dyDescent="0.15">
      <c r="A321" s="3">
        <f>[5]守护神剑副本!A437</f>
        <v>16</v>
      </c>
      <c r="B321" s="3" t="str">
        <f t="shared" si="36"/>
        <v>525级守护神剑16波小怪</v>
      </c>
      <c r="C321" s="3">
        <f>[5]守护神剑副本!B437</f>
        <v>525</v>
      </c>
      <c r="D321" s="3">
        <f>[5]守护神剑副本!C437</f>
        <v>545</v>
      </c>
      <c r="E321" s="3" t="s">
        <v>24</v>
      </c>
      <c r="F321" s="3" t="s">
        <v>26</v>
      </c>
      <c r="G321" s="3">
        <f>[5]守护神剑副本!$A$12*W321/M321/0.6</f>
        <v>22.732142857142858</v>
      </c>
      <c r="H321" s="3">
        <f t="shared" si="37"/>
        <v>120</v>
      </c>
      <c r="I321" s="3">
        <v>0</v>
      </c>
      <c r="J321" s="4">
        <f t="shared" si="38"/>
        <v>1</v>
      </c>
      <c r="K321" s="4">
        <v>1</v>
      </c>
      <c r="L321" s="4">
        <f t="shared" si="39"/>
        <v>2</v>
      </c>
      <c r="M321" s="3">
        <f>VLOOKUP(A321,[5]守护神剑副本!$A$22:$C$42,3,0)</f>
        <v>2</v>
      </c>
      <c r="N321" s="3">
        <v>2</v>
      </c>
      <c r="O321" s="3">
        <f>HLOOKUP(O$5,[1]非R能力!$B$8:$F$558,$C321+1,0)</f>
        <v>2438594.0195380435</v>
      </c>
      <c r="P321" s="3">
        <f>HLOOKUP(P$5,[1]非R能力!$B$8:$F$558,$C321+1,0)</f>
        <v>342683.81022203964</v>
      </c>
      <c r="Q321" s="3">
        <f>HLOOKUP(Q$5,[1]非R能力!$B$8:$F$558,$C321+1,0)</f>
        <v>170564.36323361672</v>
      </c>
      <c r="R321" s="3">
        <f>HLOOKUP(R$5,[1]非R能力!$B$8:$F$558,$C321+1,0)</f>
        <v>53112.069517529271</v>
      </c>
      <c r="S321" s="3">
        <f>HLOOKUP(S$5,[1]非R能力!$B$8:$F$558,$C321+1,0)</f>
        <v>69252.855498045858</v>
      </c>
      <c r="T321" s="3">
        <f>INDEX([1]非R能力!$H$9:$H$558,D321)</f>
        <v>72533.669960494517</v>
      </c>
      <c r="U321" s="3">
        <f>IF(INDEX([1]非R能力!$FK$9:$FK$558,C321)=0,0,10)</f>
        <v>10</v>
      </c>
      <c r="V321" s="3">
        <f>IF(INDEX([1]非R能力!$FH$9:$FH$558,C321)=0,0,5000)</f>
        <v>5000</v>
      </c>
      <c r="W321" s="3">
        <f>HLOOKUP(W$5,[2]人物技能基础!$O$3:$Q$553,$C321+1,0)</f>
        <v>3.637142857142857</v>
      </c>
      <c r="X321" s="3">
        <f>HLOOKUP(X$5,[2]人物技能基础!$O$3:$Q$553,$C321+1,0)</f>
        <v>2.0186428571428574</v>
      </c>
      <c r="Y321" s="3">
        <f>HLOOKUP(Y$5,[2]人物技能基础!$O$3:$Q$553,$C321+1,0)</f>
        <v>99.964285714285708</v>
      </c>
      <c r="Z321" s="3">
        <f t="shared" si="40"/>
        <v>13900975</v>
      </c>
      <c r="AA321" s="3">
        <f t="shared" si="41"/>
        <v>180975</v>
      </c>
      <c r="AB321" s="3">
        <f t="shared" si="42"/>
        <v>0</v>
      </c>
      <c r="AC321" s="3">
        <f t="shared" si="43"/>
        <v>69252</v>
      </c>
      <c r="AD321" s="3">
        <f t="shared" si="44"/>
        <v>53112</v>
      </c>
    </row>
    <row r="322" spans="1:30" x14ac:dyDescent="0.15">
      <c r="A322" s="3">
        <f>[5]守护神剑副本!A438</f>
        <v>17</v>
      </c>
      <c r="B322" s="3" t="str">
        <f t="shared" si="36"/>
        <v>525级守护神剑17波小怪</v>
      </c>
      <c r="C322" s="3">
        <f>[5]守护神剑副本!B438</f>
        <v>525</v>
      </c>
      <c r="D322" s="3">
        <f>[5]守护神剑副本!C438</f>
        <v>545</v>
      </c>
      <c r="E322" s="3" t="s">
        <v>24</v>
      </c>
      <c r="F322" s="3" t="s">
        <v>26</v>
      </c>
      <c r="G322" s="3">
        <f>[5]守护神剑副本!$A$12*W322/M322/0.6</f>
        <v>22.732142857142858</v>
      </c>
      <c r="H322" s="3">
        <f t="shared" si="37"/>
        <v>120</v>
      </c>
      <c r="I322" s="3">
        <v>0</v>
      </c>
      <c r="J322" s="4">
        <f t="shared" si="38"/>
        <v>1</v>
      </c>
      <c r="K322" s="4">
        <v>1</v>
      </c>
      <c r="L322" s="4">
        <f t="shared" si="39"/>
        <v>2</v>
      </c>
      <c r="M322" s="3">
        <f>VLOOKUP(A322,[5]守护神剑副本!$A$22:$C$42,3,0)</f>
        <v>2</v>
      </c>
      <c r="N322" s="3">
        <v>2</v>
      </c>
      <c r="O322" s="3">
        <f>HLOOKUP(O$5,[1]非R能力!$B$8:$F$558,$C322+1,0)</f>
        <v>2438594.0195380435</v>
      </c>
      <c r="P322" s="3">
        <f>HLOOKUP(P$5,[1]非R能力!$B$8:$F$558,$C322+1,0)</f>
        <v>342683.81022203964</v>
      </c>
      <c r="Q322" s="3">
        <f>HLOOKUP(Q$5,[1]非R能力!$B$8:$F$558,$C322+1,0)</f>
        <v>170564.36323361672</v>
      </c>
      <c r="R322" s="3">
        <f>HLOOKUP(R$5,[1]非R能力!$B$8:$F$558,$C322+1,0)</f>
        <v>53112.069517529271</v>
      </c>
      <c r="S322" s="3">
        <f>HLOOKUP(S$5,[1]非R能力!$B$8:$F$558,$C322+1,0)</f>
        <v>69252.855498045858</v>
      </c>
      <c r="T322" s="3">
        <f>INDEX([1]非R能力!$H$9:$H$558,D322)</f>
        <v>72533.669960494517</v>
      </c>
      <c r="U322" s="3">
        <f>IF(INDEX([1]非R能力!$FK$9:$FK$558,C322)=0,0,10)</f>
        <v>10</v>
      </c>
      <c r="V322" s="3">
        <f>IF(INDEX([1]非R能力!$FH$9:$FH$558,C322)=0,0,5000)</f>
        <v>5000</v>
      </c>
      <c r="W322" s="3">
        <f>HLOOKUP(W$5,[2]人物技能基础!$O$3:$Q$553,$C322+1,0)</f>
        <v>3.637142857142857</v>
      </c>
      <c r="X322" s="3">
        <f>HLOOKUP(X$5,[2]人物技能基础!$O$3:$Q$553,$C322+1,0)</f>
        <v>2.0186428571428574</v>
      </c>
      <c r="Y322" s="3">
        <f>HLOOKUP(Y$5,[2]人物技能基础!$O$3:$Q$553,$C322+1,0)</f>
        <v>99.964285714285708</v>
      </c>
      <c r="Z322" s="3">
        <f t="shared" si="40"/>
        <v>13900975</v>
      </c>
      <c r="AA322" s="3">
        <f t="shared" si="41"/>
        <v>180975</v>
      </c>
      <c r="AB322" s="3">
        <f t="shared" si="42"/>
        <v>0</v>
      </c>
      <c r="AC322" s="3">
        <f t="shared" si="43"/>
        <v>69252</v>
      </c>
      <c r="AD322" s="3">
        <f t="shared" si="44"/>
        <v>53112</v>
      </c>
    </row>
    <row r="323" spans="1:30" x14ac:dyDescent="0.15">
      <c r="A323" s="3">
        <f>[5]守护神剑副本!A439</f>
        <v>18</v>
      </c>
      <c r="B323" s="3" t="str">
        <f t="shared" si="36"/>
        <v>525级守护神剑18波小怪</v>
      </c>
      <c r="C323" s="3">
        <f>[5]守护神剑副本!B439</f>
        <v>525</v>
      </c>
      <c r="D323" s="3">
        <f>[5]守护神剑副本!C439</f>
        <v>545</v>
      </c>
      <c r="E323" s="3" t="s">
        <v>24</v>
      </c>
      <c r="F323" s="3" t="s">
        <v>26</v>
      </c>
      <c r="G323" s="3">
        <f>[5]守护神剑副本!$A$12*W323/M323/0.6</f>
        <v>22.732142857142858</v>
      </c>
      <c r="H323" s="3">
        <f t="shared" si="37"/>
        <v>120</v>
      </c>
      <c r="I323" s="3">
        <v>0</v>
      </c>
      <c r="J323" s="4">
        <f t="shared" si="38"/>
        <v>1</v>
      </c>
      <c r="K323" s="4">
        <v>1</v>
      </c>
      <c r="L323" s="4">
        <f t="shared" si="39"/>
        <v>2</v>
      </c>
      <c r="M323" s="3">
        <f>VLOOKUP(A323,[5]守护神剑副本!$A$22:$C$42,3,0)</f>
        <v>2</v>
      </c>
      <c r="N323" s="3">
        <v>2</v>
      </c>
      <c r="O323" s="3">
        <f>HLOOKUP(O$5,[1]非R能力!$B$8:$F$558,$C323+1,0)</f>
        <v>2438594.0195380435</v>
      </c>
      <c r="P323" s="3">
        <f>HLOOKUP(P$5,[1]非R能力!$B$8:$F$558,$C323+1,0)</f>
        <v>342683.81022203964</v>
      </c>
      <c r="Q323" s="3">
        <f>HLOOKUP(Q$5,[1]非R能力!$B$8:$F$558,$C323+1,0)</f>
        <v>170564.36323361672</v>
      </c>
      <c r="R323" s="3">
        <f>HLOOKUP(R$5,[1]非R能力!$B$8:$F$558,$C323+1,0)</f>
        <v>53112.069517529271</v>
      </c>
      <c r="S323" s="3">
        <f>HLOOKUP(S$5,[1]非R能力!$B$8:$F$558,$C323+1,0)</f>
        <v>69252.855498045858</v>
      </c>
      <c r="T323" s="3">
        <f>INDEX([1]非R能力!$H$9:$H$558,D323)</f>
        <v>72533.669960494517</v>
      </c>
      <c r="U323" s="3">
        <f>IF(INDEX([1]非R能力!$FK$9:$FK$558,C323)=0,0,10)</f>
        <v>10</v>
      </c>
      <c r="V323" s="3">
        <f>IF(INDEX([1]非R能力!$FH$9:$FH$558,C323)=0,0,5000)</f>
        <v>5000</v>
      </c>
      <c r="W323" s="3">
        <f>HLOOKUP(W$5,[2]人物技能基础!$O$3:$Q$553,$C323+1,0)</f>
        <v>3.637142857142857</v>
      </c>
      <c r="X323" s="3">
        <f>HLOOKUP(X$5,[2]人物技能基础!$O$3:$Q$553,$C323+1,0)</f>
        <v>2.0186428571428574</v>
      </c>
      <c r="Y323" s="3">
        <f>HLOOKUP(Y$5,[2]人物技能基础!$O$3:$Q$553,$C323+1,0)</f>
        <v>99.964285714285708</v>
      </c>
      <c r="Z323" s="3">
        <f t="shared" si="40"/>
        <v>13900975</v>
      </c>
      <c r="AA323" s="3">
        <f t="shared" si="41"/>
        <v>180975</v>
      </c>
      <c r="AB323" s="3">
        <f t="shared" si="42"/>
        <v>0</v>
      </c>
      <c r="AC323" s="3">
        <f t="shared" si="43"/>
        <v>69252</v>
      </c>
      <c r="AD323" s="3">
        <f t="shared" si="44"/>
        <v>53112</v>
      </c>
    </row>
    <row r="324" spans="1:30" x14ac:dyDescent="0.15">
      <c r="A324" s="3">
        <f>[5]守护神剑副本!A440</f>
        <v>19</v>
      </c>
      <c r="B324" s="3" t="str">
        <f t="shared" si="36"/>
        <v>525级守护神剑19波小怪</v>
      </c>
      <c r="C324" s="3">
        <f>[5]守护神剑副本!B440</f>
        <v>525</v>
      </c>
      <c r="D324" s="3">
        <f>[5]守护神剑副本!C440</f>
        <v>545</v>
      </c>
      <c r="E324" s="3" t="s">
        <v>24</v>
      </c>
      <c r="F324" s="3" t="s">
        <v>26</v>
      </c>
      <c r="G324" s="3">
        <f>[5]守护神剑副本!$A$12*W324/M324/0.6</f>
        <v>22.732142857142858</v>
      </c>
      <c r="H324" s="3">
        <f t="shared" si="37"/>
        <v>120</v>
      </c>
      <c r="I324" s="3">
        <v>0</v>
      </c>
      <c r="J324" s="4">
        <f t="shared" si="38"/>
        <v>1</v>
      </c>
      <c r="K324" s="4">
        <v>1</v>
      </c>
      <c r="L324" s="4">
        <f t="shared" si="39"/>
        <v>2</v>
      </c>
      <c r="M324" s="3">
        <f>VLOOKUP(A324,[5]守护神剑副本!$A$22:$C$42,3,0)</f>
        <v>2</v>
      </c>
      <c r="N324" s="3">
        <v>2</v>
      </c>
      <c r="O324" s="3">
        <f>HLOOKUP(O$5,[1]非R能力!$B$8:$F$558,$C324+1,0)</f>
        <v>2438594.0195380435</v>
      </c>
      <c r="P324" s="3">
        <f>HLOOKUP(P$5,[1]非R能力!$B$8:$F$558,$C324+1,0)</f>
        <v>342683.81022203964</v>
      </c>
      <c r="Q324" s="3">
        <f>HLOOKUP(Q$5,[1]非R能力!$B$8:$F$558,$C324+1,0)</f>
        <v>170564.36323361672</v>
      </c>
      <c r="R324" s="3">
        <f>HLOOKUP(R$5,[1]非R能力!$B$8:$F$558,$C324+1,0)</f>
        <v>53112.069517529271</v>
      </c>
      <c r="S324" s="3">
        <f>HLOOKUP(S$5,[1]非R能力!$B$8:$F$558,$C324+1,0)</f>
        <v>69252.855498045858</v>
      </c>
      <c r="T324" s="3">
        <f>INDEX([1]非R能力!$H$9:$H$558,D324)</f>
        <v>72533.669960494517</v>
      </c>
      <c r="U324" s="3">
        <f>IF(INDEX([1]非R能力!$FK$9:$FK$558,C324)=0,0,10)</f>
        <v>10</v>
      </c>
      <c r="V324" s="3">
        <f>IF(INDEX([1]非R能力!$FH$9:$FH$558,C324)=0,0,5000)</f>
        <v>5000</v>
      </c>
      <c r="W324" s="3">
        <f>HLOOKUP(W$5,[2]人物技能基础!$O$3:$Q$553,$C324+1,0)</f>
        <v>3.637142857142857</v>
      </c>
      <c r="X324" s="3">
        <f>HLOOKUP(X$5,[2]人物技能基础!$O$3:$Q$553,$C324+1,0)</f>
        <v>2.0186428571428574</v>
      </c>
      <c r="Y324" s="3">
        <f>HLOOKUP(Y$5,[2]人物技能基础!$O$3:$Q$553,$C324+1,0)</f>
        <v>99.964285714285708</v>
      </c>
      <c r="Z324" s="3">
        <f t="shared" si="40"/>
        <v>13900975</v>
      </c>
      <c r="AA324" s="3">
        <f t="shared" si="41"/>
        <v>180975</v>
      </c>
      <c r="AB324" s="3">
        <f t="shared" si="42"/>
        <v>0</v>
      </c>
      <c r="AC324" s="3">
        <f t="shared" si="43"/>
        <v>69252</v>
      </c>
      <c r="AD324" s="3">
        <f t="shared" si="44"/>
        <v>53112</v>
      </c>
    </row>
    <row r="325" spans="1:30" x14ac:dyDescent="0.15">
      <c r="A325" s="3">
        <f>[5]守护神剑副本!A441</f>
        <v>20</v>
      </c>
      <c r="B325" s="3" t="str">
        <f t="shared" si="36"/>
        <v>525级守护神剑20波boss</v>
      </c>
      <c r="C325" s="3">
        <f>[5]守护神剑副本!B441</f>
        <v>525</v>
      </c>
      <c r="D325" s="3">
        <f>[5]守护神剑副本!C441</f>
        <v>550</v>
      </c>
      <c r="E325" s="3" t="s">
        <v>93</v>
      </c>
      <c r="F325" s="3" t="s">
        <v>26</v>
      </c>
      <c r="G325" s="3">
        <f>[5]守护神剑副本!$A$12*W325/M325/0.6</f>
        <v>45.464285714285715</v>
      </c>
      <c r="H325" s="3">
        <f t="shared" si="37"/>
        <v>45.464285714285715</v>
      </c>
      <c r="I325" s="3">
        <v>0</v>
      </c>
      <c r="J325" s="4">
        <f t="shared" si="38"/>
        <v>0.7</v>
      </c>
      <c r="K325" s="4">
        <v>1</v>
      </c>
      <c r="L325" s="4">
        <f t="shared" si="39"/>
        <v>5</v>
      </c>
      <c r="M325" s="3">
        <f>VLOOKUP(A325,[5]守护神剑副本!$A$22:$C$42,3,0)</f>
        <v>1</v>
      </c>
      <c r="N325" s="3">
        <v>2</v>
      </c>
      <c r="O325" s="3">
        <f>HLOOKUP(O$5,[1]非R能力!$B$8:$F$558,$C325+1,0)</f>
        <v>2438594.0195380435</v>
      </c>
      <c r="P325" s="3">
        <f>HLOOKUP(P$5,[1]非R能力!$B$8:$F$558,$C325+1,0)</f>
        <v>342683.81022203964</v>
      </c>
      <c r="Q325" s="3">
        <f>HLOOKUP(Q$5,[1]非R能力!$B$8:$F$558,$C325+1,0)</f>
        <v>170564.36323361672</v>
      </c>
      <c r="R325" s="3">
        <f>HLOOKUP(R$5,[1]非R能力!$B$8:$F$558,$C325+1,0)</f>
        <v>53112.069517529271</v>
      </c>
      <c r="S325" s="3">
        <f>HLOOKUP(S$5,[1]非R能力!$B$8:$F$558,$C325+1,0)</f>
        <v>69252.855498045858</v>
      </c>
      <c r="T325" s="3">
        <f>INDEX([1]非R能力!$H$9:$H$558,D325)</f>
        <v>74359.2083312342</v>
      </c>
      <c r="U325" s="3">
        <f>IF(INDEX([1]非R能力!$FK$9:$FK$558,C325)=0,0,10)</f>
        <v>10</v>
      </c>
      <c r="V325" s="3">
        <f>IF(INDEX([1]非R能力!$FH$9:$FH$558,C325)=0,0,5000)</f>
        <v>5000</v>
      </c>
      <c r="W325" s="3">
        <f>HLOOKUP(W$5,[2]人物技能基础!$O$3:$Q$553,$C325+1,0)</f>
        <v>3.637142857142857</v>
      </c>
      <c r="X325" s="3">
        <f>HLOOKUP(X$5,[2]人物技能基础!$O$3:$Q$553,$C325+1,0)</f>
        <v>2.0186428571428574</v>
      </c>
      <c r="Y325" s="3">
        <f>HLOOKUP(Y$5,[2]人物技能基础!$O$3:$Q$553,$C325+1,0)</f>
        <v>99.964285714285708</v>
      </c>
      <c r="Z325" s="3">
        <f t="shared" si="40"/>
        <v>19507844</v>
      </c>
      <c r="AA325" s="3">
        <f t="shared" si="41"/>
        <v>181491</v>
      </c>
      <c r="AB325" s="3">
        <f t="shared" si="42"/>
        <v>0</v>
      </c>
      <c r="AC325" s="3">
        <f t="shared" si="43"/>
        <v>69252</v>
      </c>
      <c r="AD325" s="3">
        <f t="shared" si="44"/>
        <v>75874</v>
      </c>
    </row>
    <row r="326" spans="1:30" x14ac:dyDescent="0.15">
      <c r="A326" s="3"/>
      <c r="B326" s="3" t="str">
        <f>C326&amp;"级幸运boss"</f>
        <v>75级幸运boss</v>
      </c>
      <c r="C326" s="3">
        <v>75</v>
      </c>
      <c r="D326" s="3">
        <f>C326</f>
        <v>75</v>
      </c>
      <c r="E326" s="3" t="s">
        <v>96</v>
      </c>
      <c r="F326" s="3" t="s">
        <v>97</v>
      </c>
      <c r="G326" s="3">
        <v>5</v>
      </c>
      <c r="H326" s="3">
        <v>0</v>
      </c>
      <c r="I326" s="3">
        <v>0</v>
      </c>
      <c r="J326" s="4">
        <v>1</v>
      </c>
      <c r="K326" s="4">
        <v>1</v>
      </c>
      <c r="L326" s="4">
        <f t="shared" si="39"/>
        <v>5</v>
      </c>
      <c r="M326" s="3">
        <v>1</v>
      </c>
      <c r="N326" s="4">
        <v>0.02</v>
      </c>
      <c r="O326" s="3">
        <f>HLOOKUP(O$5,[1]非R能力!$B$8:$F$558,$C326+1,0)</f>
        <v>14327.039447833249</v>
      </c>
      <c r="P326" s="3">
        <f>HLOOKUP(P$5,[1]非R能力!$B$8:$F$558,$C326+1,0)</f>
        <v>3753.1377164259166</v>
      </c>
      <c r="Q326" s="3">
        <f>HLOOKUP(Q$5,[1]非R能力!$B$8:$F$558,$C326+1,0)</f>
        <v>2064.6859442579944</v>
      </c>
      <c r="R326" s="3">
        <f>HLOOKUP(R$5,[1]非R能力!$B$8:$F$558,$C326+1,0)</f>
        <v>689.07126232868495</v>
      </c>
      <c r="S326" s="3">
        <f>HLOOKUP(S$5,[1]非R能力!$B$8:$F$558,$C326+1,0)</f>
        <v>949.78732413055411</v>
      </c>
      <c r="T326" s="3">
        <f>INDEX([1]非R能力!$H$9:$H$558,D326)</f>
        <v>57.022274799546487</v>
      </c>
      <c r="U326" s="3">
        <f>IF(INDEX([1]非R能力!$FK$9:$FK$558,C326)=0,0,10)</f>
        <v>0</v>
      </c>
      <c r="V326" s="3">
        <f>IF(INDEX([1]非R能力!$FH$9:$FH$558,C326)=0,0,5000)</f>
        <v>0</v>
      </c>
      <c r="W326" s="3">
        <f>HLOOKUP(W$5,[2]人物技能基础!$O$3:$Q$553,$C326+1,0)</f>
        <v>3.637142857142857</v>
      </c>
      <c r="X326" s="3">
        <f>HLOOKUP(X$5,[2]人物技能基础!$O$3:$Q$553,$C326+1,0)</f>
        <v>2.0186428571428574</v>
      </c>
      <c r="Y326" s="3">
        <f>HLOOKUP(Y$5,[2]人物技能基础!$O$3:$Q$553,$C326+1,0)</f>
        <v>99.964285714285708</v>
      </c>
      <c r="Z326" s="3">
        <f t="shared" ref="Z326:Z341" si="45">INT(((P326-AB326)*X326+(Y326+T326))*G326*J326*$D$2)</f>
        <v>30932</v>
      </c>
      <c r="AA326" s="3">
        <f t="shared" ref="AA326:AA341" si="46">IF(H326=0,IF(U326=0,INT(Q326/5),IF(V326=0,INT(Q326/5),INT((V326/U326)/(1/N326*M326)/L326+Q326))),INT((IF(U326=0,0,V326/U326/(1/N326*M326))+O326/H326)/L326+Q326))</f>
        <v>412</v>
      </c>
      <c r="AB326" s="3">
        <f t="shared" ref="AB326:AB341" si="47">INT(P326*I326)</f>
        <v>0</v>
      </c>
      <c r="AC326" s="3">
        <f t="shared" ref="AC326:AC341" si="48">INT(K326*S326)</f>
        <v>949</v>
      </c>
      <c r="AD326" s="3">
        <f t="shared" ref="AD326:AD341" si="49">INT(R326/J326)</f>
        <v>689</v>
      </c>
    </row>
    <row r="327" spans="1:30" x14ac:dyDescent="0.15">
      <c r="A327" s="3"/>
      <c r="B327" s="3" t="str">
        <f t="shared" ref="B327:B341" si="50">C327&amp;"级幸运boss"</f>
        <v>150级幸运boss</v>
      </c>
      <c r="C327" s="3">
        <v>150</v>
      </c>
      <c r="D327" s="3">
        <f t="shared" ref="D327:D357" si="51">C327</f>
        <v>150</v>
      </c>
      <c r="E327" s="3" t="s">
        <v>96</v>
      </c>
      <c r="F327" s="3" t="s">
        <v>97</v>
      </c>
      <c r="G327" s="3">
        <v>5</v>
      </c>
      <c r="H327" s="3">
        <v>0</v>
      </c>
      <c r="I327" s="3">
        <v>0</v>
      </c>
      <c r="J327" s="4">
        <v>1</v>
      </c>
      <c r="K327" s="4">
        <v>1</v>
      </c>
      <c r="L327" s="4">
        <f t="shared" ref="L327:L328" si="52">IF(E327="小怪",200%,500%)</f>
        <v>5</v>
      </c>
      <c r="M327" s="3">
        <v>1</v>
      </c>
      <c r="N327" s="4">
        <v>0.02</v>
      </c>
      <c r="O327" s="3">
        <f>HLOOKUP(O$5,[1]非R能力!$B$8:$F$558,$C327+1,0)</f>
        <v>67988.499576821516</v>
      </c>
      <c r="P327" s="3">
        <f>HLOOKUP(P$5,[1]非R能力!$B$8:$F$558,$C327+1,0)</f>
        <v>16976.516464982211</v>
      </c>
      <c r="Q327" s="3">
        <f>HLOOKUP(Q$5,[1]非R能力!$B$8:$F$558,$C327+1,0)</f>
        <v>9393.373106521587</v>
      </c>
      <c r="R327" s="3">
        <f>HLOOKUP(R$5,[1]非R能力!$B$8:$F$558,$C327+1,0)</f>
        <v>2669.1466946892438</v>
      </c>
      <c r="S327" s="3">
        <f>HLOOKUP(S$5,[1]非R能力!$B$8:$F$558,$C327+1,0)</f>
        <v>3489.9945989547696</v>
      </c>
      <c r="T327" s="3">
        <f>INDEX([1]非R能力!$H$9:$H$558,D327)</f>
        <v>1997.1478221968011</v>
      </c>
      <c r="U327" s="3">
        <f>IF(INDEX([1]非R能力!$FK$9:$FK$558,C327)=0,0,10)</f>
        <v>10</v>
      </c>
      <c r="V327" s="3">
        <f>IF(INDEX([1]非R能力!$FH$9:$FH$558,C327)=0,0,5000)</f>
        <v>5000</v>
      </c>
      <c r="W327" s="3">
        <f>HLOOKUP(W$5,[2]人物技能基础!$O$3:$Q$553,$C327+1,0)</f>
        <v>3.637142857142857</v>
      </c>
      <c r="X327" s="3">
        <f>HLOOKUP(X$5,[2]人物技能基础!$O$3:$Q$553,$C327+1,0)</f>
        <v>2.0186428571428574</v>
      </c>
      <c r="Y327" s="3">
        <f>HLOOKUP(Y$5,[2]人物技能基础!$O$3:$Q$553,$C327+1,0)</f>
        <v>99.964285714285708</v>
      </c>
      <c r="Z327" s="3">
        <f t="shared" si="45"/>
        <v>145466</v>
      </c>
      <c r="AA327" s="3">
        <f t="shared" si="46"/>
        <v>9395</v>
      </c>
      <c r="AB327" s="3">
        <f t="shared" si="47"/>
        <v>0</v>
      </c>
      <c r="AC327" s="3">
        <f t="shared" si="48"/>
        <v>3489</v>
      </c>
      <c r="AD327" s="3">
        <f t="shared" si="49"/>
        <v>2669</v>
      </c>
    </row>
    <row r="328" spans="1:30" x14ac:dyDescent="0.15">
      <c r="A328" s="3"/>
      <c r="B328" s="3" t="str">
        <f t="shared" si="50"/>
        <v>200级幸运boss</v>
      </c>
      <c r="C328" s="3">
        <v>200</v>
      </c>
      <c r="D328" s="3">
        <f t="shared" si="51"/>
        <v>200</v>
      </c>
      <c r="E328" s="3" t="s">
        <v>96</v>
      </c>
      <c r="F328" s="3" t="s">
        <v>97</v>
      </c>
      <c r="G328" s="3">
        <v>5</v>
      </c>
      <c r="H328" s="3">
        <v>0</v>
      </c>
      <c r="I328" s="3">
        <v>0</v>
      </c>
      <c r="J328" s="4">
        <v>1</v>
      </c>
      <c r="K328" s="4">
        <v>1</v>
      </c>
      <c r="L328" s="4">
        <f t="shared" si="52"/>
        <v>5</v>
      </c>
      <c r="M328" s="3">
        <v>1</v>
      </c>
      <c r="N328" s="4">
        <v>0.02</v>
      </c>
      <c r="O328" s="3">
        <f>HLOOKUP(O$5,[1]非R能力!$B$8:$F$558,$C328+1,0)</f>
        <v>107784.87049890669</v>
      </c>
      <c r="P328" s="3">
        <f>HLOOKUP(P$5,[1]非R能力!$B$8:$F$558,$C328+1,0)</f>
        <v>22104.516605645069</v>
      </c>
      <c r="Q328" s="3">
        <f>HLOOKUP(Q$5,[1]非R能力!$B$8:$F$558,$C328+1,0)</f>
        <v>11799.062441860111</v>
      </c>
      <c r="R328" s="3">
        <f>HLOOKUP(R$5,[1]非R能力!$B$8:$F$558,$C328+1,0)</f>
        <v>3946.3154048176193</v>
      </c>
      <c r="S328" s="3">
        <f>HLOOKUP(S$5,[1]非R能力!$B$8:$F$558,$C328+1,0)</f>
        <v>4776.8845384653532</v>
      </c>
      <c r="T328" s="3">
        <f>INDEX([1]非R能力!$H$9:$H$558,D328)</f>
        <v>7164.8291421138556</v>
      </c>
      <c r="U328" s="3">
        <f>IF(INDEX([1]非R能力!$FK$9:$FK$558,C328)=0,0,10)</f>
        <v>10</v>
      </c>
      <c r="V328" s="3">
        <f>IF(INDEX([1]非R能力!$FH$9:$FH$558,C328)=0,0,5000)</f>
        <v>5000</v>
      </c>
      <c r="W328" s="3">
        <f>HLOOKUP(W$5,[2]人物技能基础!$O$3:$Q$553,$C328+1,0)</f>
        <v>3.637142857142857</v>
      </c>
      <c r="X328" s="3">
        <f>HLOOKUP(X$5,[2]人物技能基础!$O$3:$Q$553,$C328+1,0)</f>
        <v>2.0186428571428574</v>
      </c>
      <c r="Y328" s="3">
        <f>HLOOKUP(Y$5,[2]人物技能基础!$O$3:$Q$553,$C328+1,0)</f>
        <v>99.964285714285708</v>
      </c>
      <c r="Z328" s="3">
        <f t="shared" si="45"/>
        <v>207543</v>
      </c>
      <c r="AA328" s="3">
        <f t="shared" si="46"/>
        <v>11801</v>
      </c>
      <c r="AB328" s="3">
        <f t="shared" si="47"/>
        <v>0</v>
      </c>
      <c r="AC328" s="3">
        <f t="shared" si="48"/>
        <v>4776</v>
      </c>
      <c r="AD328" s="3">
        <f t="shared" si="49"/>
        <v>3946</v>
      </c>
    </row>
    <row r="329" spans="1:30" x14ac:dyDescent="0.15">
      <c r="A329" s="3"/>
      <c r="B329" s="3" t="str">
        <f t="shared" si="50"/>
        <v>225级幸运boss</v>
      </c>
      <c r="C329" s="3">
        <v>225</v>
      </c>
      <c r="D329" s="3">
        <f t="shared" si="51"/>
        <v>225</v>
      </c>
      <c r="E329" s="3" t="s">
        <v>96</v>
      </c>
      <c r="F329" s="3" t="s">
        <v>97</v>
      </c>
      <c r="G329" s="3">
        <v>5</v>
      </c>
      <c r="H329" s="3">
        <v>0</v>
      </c>
      <c r="I329" s="3">
        <v>0</v>
      </c>
      <c r="J329" s="4">
        <v>1</v>
      </c>
      <c r="K329" s="4">
        <v>1</v>
      </c>
      <c r="L329" s="4">
        <f t="shared" ref="L329:L341" si="53">IF(E329="小怪",200%,500%)</f>
        <v>5</v>
      </c>
      <c r="M329" s="3">
        <v>1</v>
      </c>
      <c r="N329" s="4">
        <v>0.02</v>
      </c>
      <c r="O329" s="3">
        <f>HLOOKUP(O$5,[1]非R能力!$B$8:$F$558,$C329+1,0)</f>
        <v>140011.20779710382</v>
      </c>
      <c r="P329" s="3">
        <f>HLOOKUP(P$5,[1]非R能力!$B$8:$F$558,$C329+1,0)</f>
        <v>27470.791029131353</v>
      </c>
      <c r="Q329" s="3">
        <f>HLOOKUP(Q$5,[1]非R能力!$B$8:$F$558,$C329+1,0)</f>
        <v>17651.094722589911</v>
      </c>
      <c r="R329" s="3">
        <f>HLOOKUP(R$5,[1]非R能力!$B$8:$F$558,$C329+1,0)</f>
        <v>4701.2190206000896</v>
      </c>
      <c r="S329" s="3">
        <f>HLOOKUP(S$5,[1]非R能力!$B$8:$F$558,$C329+1,0)</f>
        <v>5734.8246417194387</v>
      </c>
      <c r="T329" s="3">
        <f>INDEX([1]非R能力!$H$9:$H$558,D329)</f>
        <v>10442.261235953829</v>
      </c>
      <c r="U329" s="3">
        <f>IF(INDEX([1]非R能力!$FK$9:$FK$558,C329)=0,0,10)</f>
        <v>10</v>
      </c>
      <c r="V329" s="3">
        <f>IF(INDEX([1]非R能力!$FH$9:$FH$558,C329)=0,0,5000)</f>
        <v>5000</v>
      </c>
      <c r="W329" s="3">
        <f>HLOOKUP(W$5,[2]人物技能基础!$O$3:$Q$553,$C329+1,0)</f>
        <v>3.637142857142857</v>
      </c>
      <c r="X329" s="3">
        <f>HLOOKUP(X$5,[2]人物技能基础!$O$3:$Q$553,$C329+1,0)</f>
        <v>2.0186428571428574</v>
      </c>
      <c r="Y329" s="3">
        <f>HLOOKUP(Y$5,[2]人物技能基础!$O$3:$Q$553,$C329+1,0)</f>
        <v>99.964285714285708</v>
      </c>
      <c r="Z329" s="3">
        <f t="shared" si="45"/>
        <v>263983</v>
      </c>
      <c r="AA329" s="3">
        <f t="shared" si="46"/>
        <v>17653</v>
      </c>
      <c r="AB329" s="3">
        <f t="shared" si="47"/>
        <v>0</v>
      </c>
      <c r="AC329" s="3">
        <f t="shared" si="48"/>
        <v>5734</v>
      </c>
      <c r="AD329" s="3">
        <f t="shared" si="49"/>
        <v>4701</v>
      </c>
    </row>
    <row r="330" spans="1:30" x14ac:dyDescent="0.15">
      <c r="A330" s="3"/>
      <c r="B330" s="3" t="str">
        <f t="shared" si="50"/>
        <v>250级幸运boss</v>
      </c>
      <c r="C330" s="3">
        <v>250</v>
      </c>
      <c r="D330" s="3">
        <f t="shared" si="51"/>
        <v>250</v>
      </c>
      <c r="E330" s="3" t="s">
        <v>96</v>
      </c>
      <c r="F330" s="3" t="s">
        <v>97</v>
      </c>
      <c r="G330" s="3">
        <v>5</v>
      </c>
      <c r="H330" s="3">
        <v>0</v>
      </c>
      <c r="I330" s="3">
        <v>0</v>
      </c>
      <c r="J330" s="4">
        <v>1</v>
      </c>
      <c r="K330" s="4">
        <v>1</v>
      </c>
      <c r="L330" s="4">
        <f t="shared" si="53"/>
        <v>5</v>
      </c>
      <c r="M330" s="3">
        <v>1</v>
      </c>
      <c r="N330" s="4">
        <v>0.02</v>
      </c>
      <c r="O330" s="3">
        <f>HLOOKUP(O$5,[1]非R能力!$B$8:$F$558,$C330+1,0)</f>
        <v>182781.48912014844</v>
      </c>
      <c r="P330" s="3">
        <f>HLOOKUP(P$5,[1]非R能力!$B$8:$F$558,$C330+1,0)</f>
        <v>34702.846004706327</v>
      </c>
      <c r="Q330" s="3">
        <f>HLOOKUP(Q$5,[1]非R能力!$B$8:$F$558,$C330+1,0)</f>
        <v>21102.148351209969</v>
      </c>
      <c r="R330" s="3">
        <f>HLOOKUP(R$5,[1]非R能力!$B$8:$F$558,$C330+1,0)</f>
        <v>5592.8641366264537</v>
      </c>
      <c r="S330" s="3">
        <f>HLOOKUP(S$5,[1]非R能力!$B$8:$F$558,$C330+1,0)</f>
        <v>6941.7828190210457</v>
      </c>
      <c r="T330" s="3">
        <f>INDEX([1]非R能力!$H$9:$H$558,D330)</f>
        <v>12589.768617553447</v>
      </c>
      <c r="U330" s="3">
        <f>IF(INDEX([1]非R能力!$FK$9:$FK$558,C330)=0,0,10)</f>
        <v>10</v>
      </c>
      <c r="V330" s="3">
        <f>IF(INDEX([1]非R能力!$FH$9:$FH$558,C330)=0,0,5000)</f>
        <v>5000</v>
      </c>
      <c r="W330" s="3">
        <f>HLOOKUP(W$5,[2]人物技能基础!$O$3:$Q$553,$C330+1,0)</f>
        <v>3.637142857142857</v>
      </c>
      <c r="X330" s="3">
        <f>HLOOKUP(X$5,[2]人物技能基础!$O$3:$Q$553,$C330+1,0)</f>
        <v>2.0186428571428574</v>
      </c>
      <c r="Y330" s="3">
        <f>HLOOKUP(Y$5,[2]人物技能基础!$O$3:$Q$553,$C330+1,0)</f>
        <v>99.964285714285708</v>
      </c>
      <c r="Z330" s="3">
        <f t="shared" si="45"/>
        <v>330969</v>
      </c>
      <c r="AA330" s="3">
        <f t="shared" si="46"/>
        <v>21104</v>
      </c>
      <c r="AB330" s="3">
        <f t="shared" si="47"/>
        <v>0</v>
      </c>
      <c r="AC330" s="3">
        <f t="shared" si="48"/>
        <v>6941</v>
      </c>
      <c r="AD330" s="3">
        <f t="shared" si="49"/>
        <v>5592</v>
      </c>
    </row>
    <row r="331" spans="1:30" x14ac:dyDescent="0.15">
      <c r="A331" s="3"/>
      <c r="B331" s="3" t="str">
        <f t="shared" si="50"/>
        <v>275级幸运boss</v>
      </c>
      <c r="C331" s="3">
        <v>275</v>
      </c>
      <c r="D331" s="3">
        <f t="shared" si="51"/>
        <v>275</v>
      </c>
      <c r="E331" s="3" t="s">
        <v>96</v>
      </c>
      <c r="F331" s="3" t="s">
        <v>97</v>
      </c>
      <c r="G331" s="3">
        <v>5</v>
      </c>
      <c r="H331" s="3">
        <v>0</v>
      </c>
      <c r="I331" s="3">
        <v>0</v>
      </c>
      <c r="J331" s="4">
        <v>1</v>
      </c>
      <c r="K331" s="4">
        <v>1</v>
      </c>
      <c r="L331" s="4">
        <f t="shared" si="53"/>
        <v>5</v>
      </c>
      <c r="M331" s="3">
        <v>1</v>
      </c>
      <c r="N331" s="4">
        <v>0.02</v>
      </c>
      <c r="O331" s="3">
        <f>HLOOKUP(O$5,[1]非R能力!$B$8:$F$558,$C331+1,0)</f>
        <v>259422.15804428389</v>
      </c>
      <c r="P331" s="3">
        <f>HLOOKUP(P$5,[1]非R能力!$B$8:$F$558,$C331+1,0)</f>
        <v>48467.013951169189</v>
      </c>
      <c r="Q331" s="3">
        <f>HLOOKUP(Q$5,[1]非R能力!$B$8:$F$558,$C331+1,0)</f>
        <v>29625.34506069405</v>
      </c>
      <c r="R331" s="3">
        <f>HLOOKUP(R$5,[1]非R能力!$B$8:$F$558,$C331+1,0)</f>
        <v>7660.563498260296</v>
      </c>
      <c r="S331" s="3">
        <f>HLOOKUP(S$5,[1]非R能力!$B$8:$F$558,$C331+1,0)</f>
        <v>9915.2016503569794</v>
      </c>
      <c r="T331" s="3">
        <f>INDEX([1]非R能力!$H$9:$H$558,D331)</f>
        <v>15039.455428153817</v>
      </c>
      <c r="U331" s="3">
        <f>IF(INDEX([1]非R能力!$FK$9:$FK$558,C331)=0,0,10)</f>
        <v>10</v>
      </c>
      <c r="V331" s="3">
        <f>IF(INDEX([1]非R能力!$FH$9:$FH$558,C331)=0,0,5000)</f>
        <v>5000</v>
      </c>
      <c r="W331" s="3">
        <f>HLOOKUP(W$5,[2]人物技能基础!$O$3:$Q$553,$C331+1,0)</f>
        <v>3.637142857142857</v>
      </c>
      <c r="X331" s="3">
        <f>HLOOKUP(X$5,[2]人物技能基础!$O$3:$Q$553,$C331+1,0)</f>
        <v>2.0186428571428574</v>
      </c>
      <c r="Y331" s="3">
        <f>HLOOKUP(Y$5,[2]人物技能基础!$O$3:$Q$553,$C331+1,0)</f>
        <v>99.964285714285708</v>
      </c>
      <c r="Z331" s="3">
        <f t="shared" si="45"/>
        <v>451908</v>
      </c>
      <c r="AA331" s="3">
        <f t="shared" si="46"/>
        <v>29627</v>
      </c>
      <c r="AB331" s="3">
        <f t="shared" si="47"/>
        <v>0</v>
      </c>
      <c r="AC331" s="3">
        <f t="shared" si="48"/>
        <v>9915</v>
      </c>
      <c r="AD331" s="3">
        <f t="shared" si="49"/>
        <v>7660</v>
      </c>
    </row>
    <row r="332" spans="1:30" x14ac:dyDescent="0.15">
      <c r="A332" s="3"/>
      <c r="B332" s="3" t="str">
        <f t="shared" si="50"/>
        <v>300级幸运boss</v>
      </c>
      <c r="C332" s="3">
        <v>300</v>
      </c>
      <c r="D332" s="3">
        <f t="shared" si="51"/>
        <v>300</v>
      </c>
      <c r="E332" s="3" t="s">
        <v>96</v>
      </c>
      <c r="F332" s="3" t="s">
        <v>97</v>
      </c>
      <c r="G332" s="3">
        <v>5</v>
      </c>
      <c r="H332" s="3">
        <v>0</v>
      </c>
      <c r="I332" s="3">
        <v>0</v>
      </c>
      <c r="J332" s="4">
        <v>1</v>
      </c>
      <c r="K332" s="4">
        <v>1</v>
      </c>
      <c r="L332" s="4">
        <f t="shared" si="53"/>
        <v>5</v>
      </c>
      <c r="M332" s="3">
        <v>1</v>
      </c>
      <c r="N332" s="4">
        <v>0.02</v>
      </c>
      <c r="O332" s="3">
        <f>HLOOKUP(O$5,[1]非R能力!$B$8:$F$558,$C332+1,0)</f>
        <v>409002.31838159374</v>
      </c>
      <c r="P332" s="3">
        <f>HLOOKUP(P$5,[1]非R能力!$B$8:$F$558,$C332+1,0)</f>
        <v>70358.046457391116</v>
      </c>
      <c r="Q332" s="3">
        <f>HLOOKUP(Q$5,[1]非R能力!$B$8:$F$558,$C332+1,0)</f>
        <v>42521.249132691257</v>
      </c>
      <c r="R332" s="3">
        <f>HLOOKUP(R$5,[1]非R能力!$B$8:$F$558,$C332+1,0)</f>
        <v>56463.898858489709</v>
      </c>
      <c r="S332" s="3">
        <f>HLOOKUP(S$5,[1]非R能力!$B$8:$F$558,$C332+1,0)</f>
        <v>15445.657241890343</v>
      </c>
      <c r="T332" s="3">
        <f>INDEX([1]非R能力!$H$9:$H$558,D332)</f>
        <v>17828.778289570386</v>
      </c>
      <c r="U332" s="3">
        <f>IF(INDEX([1]非R能力!$FK$9:$FK$558,C332)=0,0,10)</f>
        <v>10</v>
      </c>
      <c r="V332" s="3">
        <f>IF(INDEX([1]非R能力!$FH$9:$FH$558,C332)=0,0,5000)</f>
        <v>5000</v>
      </c>
      <c r="W332" s="3">
        <f>HLOOKUP(W$5,[2]人物技能基础!$O$3:$Q$553,$C332+1,0)</f>
        <v>3.637142857142857</v>
      </c>
      <c r="X332" s="3">
        <f>HLOOKUP(X$5,[2]人物技能基础!$O$3:$Q$553,$C332+1,0)</f>
        <v>2.0186428571428574</v>
      </c>
      <c r="Y332" s="3">
        <f>HLOOKUP(Y$5,[2]人物技能基础!$O$3:$Q$553,$C332+1,0)</f>
        <v>99.964285714285708</v>
      </c>
      <c r="Z332" s="3">
        <f t="shared" si="45"/>
        <v>639826</v>
      </c>
      <c r="AA332" s="3">
        <f t="shared" si="46"/>
        <v>42523</v>
      </c>
      <c r="AB332" s="3">
        <f t="shared" si="47"/>
        <v>0</v>
      </c>
      <c r="AC332" s="3">
        <f t="shared" si="48"/>
        <v>15445</v>
      </c>
      <c r="AD332" s="3">
        <f t="shared" si="49"/>
        <v>56463</v>
      </c>
    </row>
    <row r="333" spans="1:30" x14ac:dyDescent="0.15">
      <c r="A333" s="3"/>
      <c r="B333" s="3" t="str">
        <f t="shared" si="50"/>
        <v>325级幸运boss</v>
      </c>
      <c r="C333" s="3">
        <v>325</v>
      </c>
      <c r="D333" s="3">
        <f t="shared" si="51"/>
        <v>325</v>
      </c>
      <c r="E333" s="3" t="s">
        <v>96</v>
      </c>
      <c r="F333" s="3" t="s">
        <v>97</v>
      </c>
      <c r="G333" s="3">
        <v>5</v>
      </c>
      <c r="H333" s="3">
        <v>0</v>
      </c>
      <c r="I333" s="3">
        <v>0</v>
      </c>
      <c r="J333" s="4">
        <v>1</v>
      </c>
      <c r="K333" s="4">
        <v>1</v>
      </c>
      <c r="L333" s="4">
        <f t="shared" si="53"/>
        <v>5</v>
      </c>
      <c r="M333" s="3">
        <v>1</v>
      </c>
      <c r="N333" s="4">
        <v>0.02</v>
      </c>
      <c r="O333" s="3">
        <f>HLOOKUP(O$5,[1]非R能力!$B$8:$F$558,$C333+1,0)</f>
        <v>623773.64449385752</v>
      </c>
      <c r="P333" s="3">
        <f>HLOOKUP(P$5,[1]非R能力!$B$8:$F$558,$C333+1,0)</f>
        <v>97671.388917952921</v>
      </c>
      <c r="Q333" s="3">
        <f>HLOOKUP(Q$5,[1]非R能力!$B$8:$F$558,$C333+1,0)</f>
        <v>56956.21542369877</v>
      </c>
      <c r="R333" s="3">
        <f>HLOOKUP(R$5,[1]非R能力!$B$8:$F$558,$C333+1,0)</f>
        <v>61820.457070596145</v>
      </c>
      <c r="S333" s="3">
        <f>HLOOKUP(S$5,[1]非R能力!$B$8:$F$558,$C333+1,0)</f>
        <v>21333.564636601419</v>
      </c>
      <c r="T333" s="3">
        <f>INDEX([1]非R能力!$H$9:$H$558,D333)</f>
        <v>20997.594889119599</v>
      </c>
      <c r="U333" s="3">
        <f>IF(INDEX([1]非R能力!$FK$9:$FK$558,C333)=0,0,10)</f>
        <v>10</v>
      </c>
      <c r="V333" s="3">
        <f>IF(INDEX([1]非R能力!$FH$9:$FH$558,C333)=0,0,5000)</f>
        <v>5000</v>
      </c>
      <c r="W333" s="3">
        <f>HLOOKUP(W$5,[2]人物技能基础!$O$3:$Q$553,$C333+1,0)</f>
        <v>3.637142857142857</v>
      </c>
      <c r="X333" s="3">
        <f>HLOOKUP(X$5,[2]人物技能基础!$O$3:$Q$553,$C333+1,0)</f>
        <v>2.0186428571428574</v>
      </c>
      <c r="Y333" s="3">
        <f>HLOOKUP(Y$5,[2]人物技能基础!$O$3:$Q$553,$C333+1,0)</f>
        <v>99.964285714285708</v>
      </c>
      <c r="Z333" s="3">
        <f t="shared" si="45"/>
        <v>873044</v>
      </c>
      <c r="AA333" s="3">
        <f t="shared" si="46"/>
        <v>56958</v>
      </c>
      <c r="AB333" s="3">
        <f t="shared" si="47"/>
        <v>0</v>
      </c>
      <c r="AC333" s="3">
        <f t="shared" si="48"/>
        <v>21333</v>
      </c>
      <c r="AD333" s="3">
        <f t="shared" si="49"/>
        <v>61820</v>
      </c>
    </row>
    <row r="334" spans="1:30" x14ac:dyDescent="0.15">
      <c r="A334" s="3"/>
      <c r="B334" s="3" t="str">
        <f t="shared" si="50"/>
        <v>350级幸运boss</v>
      </c>
      <c r="C334" s="3">
        <v>350</v>
      </c>
      <c r="D334" s="3">
        <f t="shared" si="51"/>
        <v>350</v>
      </c>
      <c r="E334" s="3" t="s">
        <v>96</v>
      </c>
      <c r="F334" s="3" t="s">
        <v>97</v>
      </c>
      <c r="G334" s="3">
        <v>5</v>
      </c>
      <c r="H334" s="3">
        <v>0</v>
      </c>
      <c r="I334" s="3">
        <v>0</v>
      </c>
      <c r="J334" s="4">
        <v>1</v>
      </c>
      <c r="K334" s="4">
        <v>1</v>
      </c>
      <c r="L334" s="4">
        <f t="shared" si="53"/>
        <v>5</v>
      </c>
      <c r="M334" s="3">
        <v>1</v>
      </c>
      <c r="N334" s="4">
        <v>0.02</v>
      </c>
      <c r="O334" s="3">
        <f>HLOOKUP(O$5,[1]非R能力!$B$8:$F$558,$C334+1,0)</f>
        <v>810712.73628715333</v>
      </c>
      <c r="P334" s="3">
        <f>HLOOKUP(P$5,[1]非R能力!$B$8:$F$558,$C334+1,0)</f>
        <v>121774.473466935</v>
      </c>
      <c r="Q334" s="3">
        <f>HLOOKUP(Q$5,[1]非R能力!$B$8:$F$558,$C334+1,0)</f>
        <v>68368.937759883585</v>
      </c>
      <c r="R334" s="3">
        <f>HLOOKUP(R$5,[1]非R能力!$B$8:$F$558,$C334+1,0)</f>
        <v>19987.249570323514</v>
      </c>
      <c r="S334" s="3">
        <f>HLOOKUP(S$5,[1]非R能力!$B$8:$F$558,$C334+1,0)</f>
        <v>26649.599816493806</v>
      </c>
      <c r="T334" s="3">
        <f>INDEX([1]非R能力!$H$9:$H$558,D334)</f>
        <v>24588.163979618876</v>
      </c>
      <c r="U334" s="3">
        <f>IF(INDEX([1]非R能力!$FK$9:$FK$558,C334)=0,0,10)</f>
        <v>10</v>
      </c>
      <c r="V334" s="3">
        <f>IF(INDEX([1]非R能力!$FH$9:$FH$558,C334)=0,0,5000)</f>
        <v>5000</v>
      </c>
      <c r="W334" s="3">
        <f>HLOOKUP(W$5,[2]人物技能基础!$O$3:$Q$553,$C334+1,0)</f>
        <v>3.637142857142857</v>
      </c>
      <c r="X334" s="3">
        <f>HLOOKUP(X$5,[2]人物技能基础!$O$3:$Q$553,$C334+1,0)</f>
        <v>2.0186428571428574</v>
      </c>
      <c r="Y334" s="3">
        <f>HLOOKUP(Y$5,[2]人物技能基础!$O$3:$Q$553,$C334+1,0)</f>
        <v>99.964285714285708</v>
      </c>
      <c r="Z334" s="3">
        <f t="shared" si="45"/>
        <v>1082029</v>
      </c>
      <c r="AA334" s="3">
        <f t="shared" si="46"/>
        <v>68370</v>
      </c>
      <c r="AB334" s="3">
        <f t="shared" si="47"/>
        <v>0</v>
      </c>
      <c r="AC334" s="3">
        <f t="shared" si="48"/>
        <v>26649</v>
      </c>
      <c r="AD334" s="3">
        <f t="shared" si="49"/>
        <v>19987</v>
      </c>
    </row>
    <row r="335" spans="1:30" x14ac:dyDescent="0.15">
      <c r="A335" s="3"/>
      <c r="B335" s="3" t="str">
        <f t="shared" si="50"/>
        <v>375级幸运boss</v>
      </c>
      <c r="C335" s="3">
        <v>375</v>
      </c>
      <c r="D335" s="3">
        <f t="shared" si="51"/>
        <v>375</v>
      </c>
      <c r="E335" s="3" t="s">
        <v>96</v>
      </c>
      <c r="F335" s="3" t="s">
        <v>97</v>
      </c>
      <c r="G335" s="3">
        <v>5</v>
      </c>
      <c r="H335" s="3">
        <v>0</v>
      </c>
      <c r="I335" s="3">
        <v>0</v>
      </c>
      <c r="J335" s="4">
        <v>1</v>
      </c>
      <c r="K335" s="4">
        <v>1</v>
      </c>
      <c r="L335" s="4">
        <f t="shared" si="53"/>
        <v>5</v>
      </c>
      <c r="M335" s="3">
        <v>1</v>
      </c>
      <c r="N335" s="4">
        <v>0.02</v>
      </c>
      <c r="O335" s="3">
        <f>HLOOKUP(O$5,[1]非R能力!$B$8:$F$558,$C335+1,0)</f>
        <v>1049754.8182038306</v>
      </c>
      <c r="P335" s="3">
        <f>HLOOKUP(P$5,[1]非R能力!$B$8:$F$558,$C335+1,0)</f>
        <v>155689.92316735871</v>
      </c>
      <c r="Q335" s="3">
        <f>HLOOKUP(Q$5,[1]非R能力!$B$8:$F$558,$C335+1,0)</f>
        <v>87574.969809798</v>
      </c>
      <c r="R335" s="3">
        <f>HLOOKUP(R$5,[1]非R能力!$B$8:$F$558,$C335+1,0)</f>
        <v>26286.010389843537</v>
      </c>
      <c r="S335" s="3">
        <f>HLOOKUP(S$5,[1]非R能力!$B$8:$F$558,$C335+1,0)</f>
        <v>35920.7358458003</v>
      </c>
      <c r="T335" s="3">
        <f>INDEX([1]非R能力!$H$9:$H$558,D335)</f>
        <v>28645.145379386657</v>
      </c>
      <c r="U335" s="3">
        <f>IF(INDEX([1]非R能力!$FK$9:$FK$558,C335)=0,0,10)</f>
        <v>10</v>
      </c>
      <c r="V335" s="3">
        <f>IF(INDEX([1]非R能力!$FH$9:$FH$558,C335)=0,0,5000)</f>
        <v>5000</v>
      </c>
      <c r="W335" s="3">
        <f>HLOOKUP(W$5,[2]人物技能基础!$O$3:$Q$553,$C335+1,0)</f>
        <v>3.637142857142857</v>
      </c>
      <c r="X335" s="3">
        <f>HLOOKUP(X$5,[2]人物技能基础!$O$3:$Q$553,$C335+1,0)</f>
        <v>2.0186428571428574</v>
      </c>
      <c r="Y335" s="3">
        <f>HLOOKUP(Y$5,[2]人物技能基础!$O$3:$Q$553,$C335+1,0)</f>
        <v>99.964285714285708</v>
      </c>
      <c r="Z335" s="3">
        <f t="shared" si="45"/>
        <v>1372109</v>
      </c>
      <c r="AA335" s="3">
        <f t="shared" si="46"/>
        <v>87576</v>
      </c>
      <c r="AB335" s="3">
        <f t="shared" si="47"/>
        <v>0</v>
      </c>
      <c r="AC335" s="3">
        <f t="shared" si="48"/>
        <v>35920</v>
      </c>
      <c r="AD335" s="3">
        <f t="shared" si="49"/>
        <v>26286</v>
      </c>
    </row>
    <row r="336" spans="1:30" x14ac:dyDescent="0.15">
      <c r="A336" s="3"/>
      <c r="B336" s="3" t="str">
        <f t="shared" si="50"/>
        <v>400级幸运boss</v>
      </c>
      <c r="C336" s="3">
        <v>400</v>
      </c>
      <c r="D336" s="3">
        <f t="shared" si="51"/>
        <v>400</v>
      </c>
      <c r="E336" s="3" t="s">
        <v>96</v>
      </c>
      <c r="F336" s="3" t="s">
        <v>97</v>
      </c>
      <c r="G336" s="3">
        <v>5</v>
      </c>
      <c r="H336" s="3">
        <v>0</v>
      </c>
      <c r="I336" s="3">
        <v>0</v>
      </c>
      <c r="J336" s="4">
        <v>1</v>
      </c>
      <c r="K336" s="4">
        <v>1</v>
      </c>
      <c r="L336" s="4">
        <f t="shared" si="53"/>
        <v>5</v>
      </c>
      <c r="M336" s="3">
        <v>1</v>
      </c>
      <c r="N336" s="4">
        <v>0.02</v>
      </c>
      <c r="O336" s="3">
        <f>HLOOKUP(O$5,[1]非R能力!$B$8:$F$558,$C336+1,0)</f>
        <v>1185370.5078887397</v>
      </c>
      <c r="P336" s="3">
        <f>HLOOKUP(P$5,[1]非R能力!$B$8:$F$558,$C336+1,0)</f>
        <v>173146.15467484019</v>
      </c>
      <c r="Q336" s="3">
        <f>HLOOKUP(Q$5,[1]非R能力!$B$8:$F$558,$C336+1,0)</f>
        <v>95408.040817615329</v>
      </c>
      <c r="R336" s="3">
        <f>HLOOKUP(R$5,[1]非R能力!$B$8:$F$558,$C336+1,0)</f>
        <v>28892.17813040617</v>
      </c>
      <c r="S336" s="3">
        <f>HLOOKUP(S$5,[1]非R能力!$B$8:$F$558,$C336+1,0)</f>
        <v>38976.283014135093</v>
      </c>
      <c r="T336" s="3">
        <f>INDEX([1]非R能力!$H$9:$H$558,D336)</f>
        <v>33215.599972242337</v>
      </c>
      <c r="U336" s="3">
        <f>IF(INDEX([1]非R能力!$FK$9:$FK$558,C336)=0,0,10)</f>
        <v>10</v>
      </c>
      <c r="V336" s="3">
        <f>IF(INDEX([1]非R能力!$FH$9:$FH$558,C336)=0,0,5000)</f>
        <v>5000</v>
      </c>
      <c r="W336" s="3">
        <f>HLOOKUP(W$5,[2]人物技能基础!$O$3:$Q$553,$C336+1,0)</f>
        <v>3.637142857142857</v>
      </c>
      <c r="X336" s="3">
        <f>HLOOKUP(X$5,[2]人物技能基础!$O$3:$Q$553,$C336+1,0)</f>
        <v>2.0186428571428574</v>
      </c>
      <c r="Y336" s="3">
        <f>HLOOKUP(Y$5,[2]人物技能基础!$O$3:$Q$553,$C336+1,0)</f>
        <v>99.964285714285708</v>
      </c>
      <c r="Z336" s="3">
        <f t="shared" si="45"/>
        <v>1531343</v>
      </c>
      <c r="AA336" s="3">
        <f t="shared" si="46"/>
        <v>95410</v>
      </c>
      <c r="AB336" s="3">
        <f t="shared" si="47"/>
        <v>0</v>
      </c>
      <c r="AC336" s="3">
        <f t="shared" si="48"/>
        <v>38976</v>
      </c>
      <c r="AD336" s="3">
        <f t="shared" si="49"/>
        <v>28892</v>
      </c>
    </row>
    <row r="337" spans="1:30" x14ac:dyDescent="0.15">
      <c r="A337" s="3"/>
      <c r="B337" s="3" t="str">
        <f t="shared" si="50"/>
        <v>425级幸运boss</v>
      </c>
      <c r="C337" s="3">
        <v>425</v>
      </c>
      <c r="D337" s="3">
        <f t="shared" si="51"/>
        <v>425</v>
      </c>
      <c r="E337" s="3" t="s">
        <v>96</v>
      </c>
      <c r="F337" s="3" t="s">
        <v>97</v>
      </c>
      <c r="G337" s="3">
        <v>5</v>
      </c>
      <c r="H337" s="3">
        <v>0</v>
      </c>
      <c r="I337" s="3">
        <v>0</v>
      </c>
      <c r="J337" s="4">
        <v>1</v>
      </c>
      <c r="K337" s="4">
        <v>1</v>
      </c>
      <c r="L337" s="4">
        <f t="shared" si="53"/>
        <v>5</v>
      </c>
      <c r="M337" s="3">
        <v>1</v>
      </c>
      <c r="N337" s="4">
        <v>0.02</v>
      </c>
      <c r="O337" s="3">
        <f>HLOOKUP(O$5,[1]非R能力!$B$8:$F$558,$C337+1,0)</f>
        <v>1365402.9906247586</v>
      </c>
      <c r="P337" s="3">
        <f>HLOOKUP(P$5,[1]非R能力!$B$8:$F$558,$C337+1,0)</f>
        <v>198123.16729166647</v>
      </c>
      <c r="Q337" s="3">
        <f>HLOOKUP(Q$5,[1]非R能力!$B$8:$F$558,$C337+1,0)</f>
        <v>107166.06672806125</v>
      </c>
      <c r="R337" s="3">
        <f>HLOOKUP(R$5,[1]非R能力!$B$8:$F$558,$C337+1,0)</f>
        <v>32793.564822678709</v>
      </c>
      <c r="S337" s="3">
        <f>HLOOKUP(S$5,[1]非R能力!$B$8:$F$558,$C337+1,0)</f>
        <v>43450.681052091502</v>
      </c>
      <c r="T337" s="3">
        <f>INDEX([1]非R能力!$H$9:$H$558,D337)</f>
        <v>38348.989707506313</v>
      </c>
      <c r="U337" s="3">
        <f>IF(INDEX([1]非R能力!$FK$9:$FK$558,C337)=0,0,10)</f>
        <v>10</v>
      </c>
      <c r="V337" s="3">
        <f>IF(INDEX([1]非R能力!$FH$9:$FH$558,C337)=0,0,5000)</f>
        <v>5000</v>
      </c>
      <c r="W337" s="3">
        <f>HLOOKUP(W$5,[2]人物技能基础!$O$3:$Q$553,$C337+1,0)</f>
        <v>3.637142857142857</v>
      </c>
      <c r="X337" s="3">
        <f>HLOOKUP(X$5,[2]人物技能基础!$O$3:$Q$553,$C337+1,0)</f>
        <v>2.0186428571428574</v>
      </c>
      <c r="Y337" s="3">
        <f>HLOOKUP(Y$5,[2]人物技能基础!$O$3:$Q$553,$C337+1,0)</f>
        <v>99.964285714285708</v>
      </c>
      <c r="Z337" s="3">
        <f t="shared" si="45"/>
        <v>1753555</v>
      </c>
      <c r="AA337" s="3">
        <f t="shared" si="46"/>
        <v>107168</v>
      </c>
      <c r="AB337" s="3">
        <f t="shared" si="47"/>
        <v>0</v>
      </c>
      <c r="AC337" s="3">
        <f t="shared" si="48"/>
        <v>43450</v>
      </c>
      <c r="AD337" s="3">
        <f t="shared" si="49"/>
        <v>32793</v>
      </c>
    </row>
    <row r="338" spans="1:30" x14ac:dyDescent="0.15">
      <c r="A338" s="3"/>
      <c r="B338" s="3" t="str">
        <f t="shared" si="50"/>
        <v>450级幸运boss</v>
      </c>
      <c r="C338" s="3">
        <v>450</v>
      </c>
      <c r="D338" s="3">
        <f t="shared" si="51"/>
        <v>450</v>
      </c>
      <c r="E338" s="3" t="s">
        <v>96</v>
      </c>
      <c r="F338" s="3" t="s">
        <v>97</v>
      </c>
      <c r="G338" s="3">
        <v>5</v>
      </c>
      <c r="H338" s="3">
        <v>0</v>
      </c>
      <c r="I338" s="3">
        <v>0</v>
      </c>
      <c r="J338" s="4">
        <v>1</v>
      </c>
      <c r="K338" s="4">
        <v>1</v>
      </c>
      <c r="L338" s="4">
        <f t="shared" si="53"/>
        <v>5</v>
      </c>
      <c r="M338" s="3">
        <v>1</v>
      </c>
      <c r="N338" s="4">
        <v>0.02</v>
      </c>
      <c r="O338" s="3">
        <f>HLOOKUP(O$5,[1]非R能力!$B$8:$F$558,$C338+1,0)</f>
        <v>1514166.9132028678</v>
      </c>
      <c r="P338" s="3">
        <f>HLOOKUP(P$5,[1]非R能力!$B$8:$F$558,$C338+1,0)</f>
        <v>215507.00849542601</v>
      </c>
      <c r="Q338" s="3">
        <f>HLOOKUP(Q$5,[1]非R能力!$B$8:$F$558,$C338+1,0)</f>
        <v>114372.35447097827</v>
      </c>
      <c r="R338" s="3">
        <f>HLOOKUP(R$5,[1]非R能力!$B$8:$F$558,$C338+1,0)</f>
        <v>35109.591884710106</v>
      </c>
      <c r="S338" s="3">
        <f>HLOOKUP(S$5,[1]非R能力!$B$8:$F$558,$C338+1,0)</f>
        <v>46259.040423884748</v>
      </c>
      <c r="T338" s="3">
        <f>INDEX([1]非R能力!$H$9:$H$558,D338)</f>
        <v>44097.177600000017</v>
      </c>
      <c r="U338" s="3">
        <f>IF(INDEX([1]非R能力!$FK$9:$FK$558,C338)=0,0,10)</f>
        <v>10</v>
      </c>
      <c r="V338" s="3">
        <f>IF(INDEX([1]非R能力!$FH$9:$FH$558,C338)=0,0,5000)</f>
        <v>5000</v>
      </c>
      <c r="W338" s="3">
        <f>HLOOKUP(W$5,[2]人物技能基础!$O$3:$Q$553,$C338+1,0)</f>
        <v>3.637142857142857</v>
      </c>
      <c r="X338" s="3">
        <f>HLOOKUP(X$5,[2]人物技能基础!$O$3:$Q$553,$C338+1,0)</f>
        <v>2.0186428571428574</v>
      </c>
      <c r="Y338" s="3">
        <f>HLOOKUP(Y$5,[2]人物技能基础!$O$3:$Q$553,$C338+1,0)</f>
        <v>99.964285714285708</v>
      </c>
      <c r="Z338" s="3">
        <f t="shared" si="45"/>
        <v>1916915</v>
      </c>
      <c r="AA338" s="3">
        <f t="shared" si="46"/>
        <v>114374</v>
      </c>
      <c r="AB338" s="3">
        <f t="shared" si="47"/>
        <v>0</v>
      </c>
      <c r="AC338" s="3">
        <f t="shared" si="48"/>
        <v>46259</v>
      </c>
      <c r="AD338" s="3">
        <f t="shared" si="49"/>
        <v>35109</v>
      </c>
    </row>
    <row r="339" spans="1:30" x14ac:dyDescent="0.15">
      <c r="A339" s="3"/>
      <c r="B339" s="3" t="str">
        <f t="shared" si="50"/>
        <v>475级幸运boss</v>
      </c>
      <c r="C339" s="3">
        <v>475</v>
      </c>
      <c r="D339" s="3">
        <f t="shared" si="51"/>
        <v>475</v>
      </c>
      <c r="E339" s="3" t="s">
        <v>96</v>
      </c>
      <c r="F339" s="3" t="s">
        <v>97</v>
      </c>
      <c r="G339" s="3">
        <v>5</v>
      </c>
      <c r="H339" s="3">
        <v>0</v>
      </c>
      <c r="I339" s="3">
        <v>0</v>
      </c>
      <c r="J339" s="4">
        <v>1</v>
      </c>
      <c r="K339" s="4">
        <v>1</v>
      </c>
      <c r="L339" s="4">
        <f t="shared" si="53"/>
        <v>5</v>
      </c>
      <c r="M339" s="3">
        <v>1</v>
      </c>
      <c r="N339" s="4">
        <v>0.02</v>
      </c>
      <c r="O339" s="3">
        <f>HLOOKUP(O$5,[1]非R能力!$B$8:$F$558,$C339+1,0)</f>
        <v>1802644.0960839309</v>
      </c>
      <c r="P339" s="3">
        <f>HLOOKUP(P$5,[1]非R能力!$B$8:$F$558,$C339+1,0)</f>
        <v>255768.43138502885</v>
      </c>
      <c r="Q339" s="3">
        <f>HLOOKUP(Q$5,[1]非R能力!$B$8:$F$558,$C339+1,0)</f>
        <v>132839.03914195727</v>
      </c>
      <c r="R339" s="3">
        <f>HLOOKUP(R$5,[1]非R能力!$B$8:$F$558,$C339+1,0)</f>
        <v>41019.430149125044</v>
      </c>
      <c r="S339" s="3">
        <f>HLOOKUP(S$5,[1]非R能力!$B$8:$F$558,$C339+1,0)</f>
        <v>53989.178338272759</v>
      </c>
      <c r="T339" s="3">
        <f>INDEX([1]非R能力!$H$9:$H$558,D339)</f>
        <v>50514.427730045754</v>
      </c>
      <c r="U339" s="3">
        <f>IF(INDEX([1]非R能力!$FK$9:$FK$558,C339)=0,0,10)</f>
        <v>10</v>
      </c>
      <c r="V339" s="3">
        <f>IF(INDEX([1]非R能力!$FH$9:$FH$558,C339)=0,0,5000)</f>
        <v>5000</v>
      </c>
      <c r="W339" s="3">
        <f>HLOOKUP(W$5,[2]人物技能基础!$O$3:$Q$553,$C339+1,0)</f>
        <v>3.637142857142857</v>
      </c>
      <c r="X339" s="3">
        <f>HLOOKUP(X$5,[2]人物技能基础!$O$3:$Q$553,$C339+1,0)</f>
        <v>2.0186428571428574</v>
      </c>
      <c r="Y339" s="3">
        <f>HLOOKUP(Y$5,[2]人物技能基础!$O$3:$Q$553,$C339+1,0)</f>
        <v>99.964285714285708</v>
      </c>
      <c r="Z339" s="3">
        <f t="shared" si="45"/>
        <v>2267678</v>
      </c>
      <c r="AA339" s="3">
        <f t="shared" si="46"/>
        <v>132841</v>
      </c>
      <c r="AB339" s="3">
        <f t="shared" si="47"/>
        <v>0</v>
      </c>
      <c r="AC339" s="3">
        <f t="shared" si="48"/>
        <v>53989</v>
      </c>
      <c r="AD339" s="3">
        <f t="shared" si="49"/>
        <v>41019</v>
      </c>
    </row>
    <row r="340" spans="1:30" x14ac:dyDescent="0.15">
      <c r="A340" s="3"/>
      <c r="B340" s="3" t="str">
        <f t="shared" si="50"/>
        <v>500级幸运boss</v>
      </c>
      <c r="C340" s="3">
        <v>500</v>
      </c>
      <c r="D340" s="3">
        <f t="shared" si="51"/>
        <v>500</v>
      </c>
      <c r="E340" s="3" t="s">
        <v>96</v>
      </c>
      <c r="F340" s="3" t="s">
        <v>97</v>
      </c>
      <c r="G340" s="3">
        <v>5</v>
      </c>
      <c r="H340" s="3">
        <v>0</v>
      </c>
      <c r="I340" s="3">
        <v>0</v>
      </c>
      <c r="J340" s="4">
        <v>1</v>
      </c>
      <c r="K340" s="4">
        <v>1</v>
      </c>
      <c r="L340" s="4">
        <f t="shared" si="53"/>
        <v>5</v>
      </c>
      <c r="M340" s="3">
        <v>1</v>
      </c>
      <c r="N340" s="4">
        <v>0.02</v>
      </c>
      <c r="O340" s="3">
        <f>HLOOKUP(O$5,[1]非R能力!$B$8:$F$558,$C340+1,0)</f>
        <v>2109926.4108076114</v>
      </c>
      <c r="P340" s="3">
        <f>HLOOKUP(P$5,[1]非R能力!$B$8:$F$558,$C340+1,0)</f>
        <v>296223.78893849906</v>
      </c>
      <c r="Q340" s="3">
        <f>HLOOKUP(Q$5,[1]非R能力!$B$8:$F$558,$C340+1,0)</f>
        <v>150358.28069146789</v>
      </c>
      <c r="R340" s="3">
        <f>HLOOKUP(R$5,[1]非R能力!$B$8:$F$558,$C340+1,0)</f>
        <v>46568.833017056495</v>
      </c>
      <c r="S340" s="3">
        <f>HLOOKUP(S$5,[1]非R能力!$B$8:$F$558,$C340+1,0)</f>
        <v>60878.524491388744</v>
      </c>
      <c r="T340" s="3">
        <f>INDEX([1]非R能力!$H$9:$H$558,D340)</f>
        <v>57657.405243466972</v>
      </c>
      <c r="U340" s="3">
        <f>IF(INDEX([1]非R能力!$FK$9:$FK$558,C340)=0,0,10)</f>
        <v>10</v>
      </c>
      <c r="V340" s="3">
        <f>IF(INDEX([1]非R能力!$FH$9:$FH$558,C340)=0,0,5000)</f>
        <v>5000</v>
      </c>
      <c r="W340" s="3">
        <f>HLOOKUP(W$5,[2]人物技能基础!$O$3:$Q$553,$C340+1,0)</f>
        <v>3.637142857142857</v>
      </c>
      <c r="X340" s="3">
        <f>HLOOKUP(X$5,[2]人物技能基础!$O$3:$Q$553,$C340+1,0)</f>
        <v>2.0186428571428574</v>
      </c>
      <c r="Y340" s="3">
        <f>HLOOKUP(Y$5,[2]人物技能基础!$O$3:$Q$553,$C340+1,0)</f>
        <v>99.964285714285708</v>
      </c>
      <c r="Z340" s="3">
        <f t="shared" si="45"/>
        <v>2622909</v>
      </c>
      <c r="AA340" s="3">
        <f t="shared" si="46"/>
        <v>150360</v>
      </c>
      <c r="AB340" s="3">
        <f t="shared" si="47"/>
        <v>0</v>
      </c>
      <c r="AC340" s="3">
        <f t="shared" si="48"/>
        <v>60878</v>
      </c>
      <c r="AD340" s="3">
        <f t="shared" si="49"/>
        <v>46568</v>
      </c>
    </row>
    <row r="341" spans="1:30" x14ac:dyDescent="0.15">
      <c r="A341" s="3"/>
      <c r="B341" s="3" t="str">
        <f t="shared" si="50"/>
        <v>525级幸运boss</v>
      </c>
      <c r="C341" s="3">
        <v>525</v>
      </c>
      <c r="D341" s="3">
        <f t="shared" si="51"/>
        <v>525</v>
      </c>
      <c r="E341" s="3" t="s">
        <v>96</v>
      </c>
      <c r="F341" s="3" t="s">
        <v>97</v>
      </c>
      <c r="G341" s="3">
        <v>5</v>
      </c>
      <c r="H341" s="3">
        <v>0</v>
      </c>
      <c r="I341" s="3">
        <v>0</v>
      </c>
      <c r="J341" s="4">
        <v>1</v>
      </c>
      <c r="K341" s="4">
        <v>1</v>
      </c>
      <c r="L341" s="4">
        <f t="shared" si="53"/>
        <v>5</v>
      </c>
      <c r="M341" s="3">
        <v>1</v>
      </c>
      <c r="N341" s="4">
        <v>0.02</v>
      </c>
      <c r="O341" s="3">
        <f>HLOOKUP(O$5,[1]非R能力!$B$8:$F$558,$C341+1,0)</f>
        <v>2438594.0195380435</v>
      </c>
      <c r="P341" s="3">
        <f>HLOOKUP(P$5,[1]非R能力!$B$8:$F$558,$C341+1,0)</f>
        <v>342683.81022203964</v>
      </c>
      <c r="Q341" s="3">
        <f>HLOOKUP(Q$5,[1]非R能力!$B$8:$F$558,$C341+1,0)</f>
        <v>170564.36323361672</v>
      </c>
      <c r="R341" s="3">
        <f>HLOOKUP(R$5,[1]非R能力!$B$8:$F$558,$C341+1,0)</f>
        <v>53112.069517529271</v>
      </c>
      <c r="S341" s="3">
        <f>HLOOKUP(S$5,[1]非R能力!$B$8:$F$558,$C341+1,0)</f>
        <v>69252.855498045858</v>
      </c>
      <c r="T341" s="3">
        <f>INDEX([1]非R能力!$H$9:$H$558,D341)</f>
        <v>65585.176351588016</v>
      </c>
      <c r="U341" s="3">
        <f>IF(INDEX([1]非R能力!$FK$9:$FK$558,C341)=0,0,10)</f>
        <v>10</v>
      </c>
      <c r="V341" s="3">
        <f>IF(INDEX([1]非R能力!$FH$9:$FH$558,C341)=0,0,5000)</f>
        <v>5000</v>
      </c>
      <c r="W341" s="3">
        <f>HLOOKUP(W$5,[2]人物技能基础!$O$3:$Q$553,$C341+1,0)</f>
        <v>3.637142857142857</v>
      </c>
      <c r="X341" s="3">
        <f>HLOOKUP(X$5,[2]人物技能基础!$O$3:$Q$553,$C341+1,0)</f>
        <v>2.0186428571428574</v>
      </c>
      <c r="Y341" s="3">
        <f>HLOOKUP(Y$5,[2]人物技能基础!$O$3:$Q$553,$C341+1,0)</f>
        <v>99.964285714285708</v>
      </c>
      <c r="Z341" s="3">
        <f t="shared" si="45"/>
        <v>3029765</v>
      </c>
      <c r="AA341" s="3">
        <f t="shared" si="46"/>
        <v>170566</v>
      </c>
      <c r="AB341" s="3">
        <f t="shared" si="47"/>
        <v>0</v>
      </c>
      <c r="AC341" s="3">
        <f t="shared" si="48"/>
        <v>69252</v>
      </c>
      <c r="AD341" s="3">
        <f t="shared" si="49"/>
        <v>53112</v>
      </c>
    </row>
    <row r="342" spans="1:30" x14ac:dyDescent="0.15">
      <c r="A342" s="3"/>
      <c r="B342" s="3" t="s">
        <v>98</v>
      </c>
      <c r="C342" s="3">
        <v>75</v>
      </c>
      <c r="D342" s="3">
        <f t="shared" si="51"/>
        <v>75</v>
      </c>
      <c r="E342" s="3"/>
      <c r="F342" s="3" t="s">
        <v>97</v>
      </c>
      <c r="G342" s="3">
        <v>999</v>
      </c>
      <c r="H342" s="3">
        <v>0</v>
      </c>
      <c r="I342" s="3">
        <v>0</v>
      </c>
      <c r="J342" s="4">
        <v>1</v>
      </c>
      <c r="K342" s="4">
        <v>1</v>
      </c>
      <c r="L342" s="4">
        <f t="shared" ref="L342:L357" si="54">IF(E342="小怪",200%,500%)</f>
        <v>5</v>
      </c>
      <c r="M342" s="3">
        <v>1</v>
      </c>
      <c r="N342" s="4">
        <v>0.02</v>
      </c>
      <c r="O342" s="3">
        <f>HLOOKUP(O$5,[1]非R能力!$B$8:$F$558,$C342+1,0)</f>
        <v>14327.039447833249</v>
      </c>
      <c r="P342" s="3">
        <f>HLOOKUP(P$5,[1]非R能力!$B$8:$F$558,$C342+1,0)</f>
        <v>3753.1377164259166</v>
      </c>
      <c r="Q342" s="3">
        <f>HLOOKUP(Q$5,[1]非R能力!$B$8:$F$558,$C342+1,0)</f>
        <v>2064.6859442579944</v>
      </c>
      <c r="R342" s="3">
        <f>HLOOKUP(R$5,[1]非R能力!$B$8:$F$558,$C342+1,0)</f>
        <v>689.07126232868495</v>
      </c>
      <c r="S342" s="3">
        <f>HLOOKUP(S$5,[1]非R能力!$B$8:$F$558,$C342+1,0)</f>
        <v>949.78732413055411</v>
      </c>
      <c r="T342" s="3">
        <f>INDEX([1]非R能力!$H$9:$H$558,D342)</f>
        <v>57.022274799546487</v>
      </c>
      <c r="U342" s="3">
        <f>IF(INDEX([1]非R能力!$FK$9:$FK$558,C342)=0,0,10)</f>
        <v>0</v>
      </c>
      <c r="V342" s="3">
        <f>IF(INDEX([1]非R能力!$FH$9:$FH$558,C342)=0,0,5000)</f>
        <v>0</v>
      </c>
      <c r="W342" s="3">
        <f>HLOOKUP(W$5,[2]人物技能基础!$O$3:$Q$553,$C342+1,0)</f>
        <v>3.637142857142857</v>
      </c>
      <c r="X342" s="3">
        <f>HLOOKUP(X$5,[2]人物技能基础!$O$3:$Q$553,$C342+1,0)</f>
        <v>2.0186428571428574</v>
      </c>
      <c r="Y342" s="3">
        <f>HLOOKUP(Y$5,[2]人物技能基础!$O$3:$Q$553,$C342+1,0)</f>
        <v>99.964285714285708</v>
      </c>
      <c r="Z342" s="3">
        <f t="shared" ref="Z342:Z357" si="55">INT(((P342-AB342)*X342+(Y342+T342))*G342*J342*$D$2)</f>
        <v>6180398</v>
      </c>
      <c r="AA342" s="3">
        <f t="shared" ref="AA342:AA357" si="56">IF(H342=0,IF(U342=0,INT(Q342/5),IF(V342=0,INT(Q342/5),INT((V342/U342)/(1/N342*M342)/L342+Q342))),INT((IF(U342=0,0,V342/U342/(1/N342*M342))+O342/H342)/L342+Q342))</f>
        <v>412</v>
      </c>
      <c r="AB342" s="3">
        <f t="shared" ref="AB342:AB357" si="57">INT(P342*I342)</f>
        <v>0</v>
      </c>
      <c r="AC342" s="3">
        <f t="shared" ref="AC342:AC357" si="58">INT(K342*S342)</f>
        <v>949</v>
      </c>
      <c r="AD342" s="3">
        <f t="shared" ref="AD342:AD357" si="59">INT(R342/J342)</f>
        <v>689</v>
      </c>
    </row>
    <row r="343" spans="1:30" x14ac:dyDescent="0.15">
      <c r="A343" s="3"/>
      <c r="B343" s="3" t="s">
        <v>98</v>
      </c>
      <c r="C343" s="3">
        <v>150</v>
      </c>
      <c r="D343" s="3">
        <f t="shared" si="51"/>
        <v>150</v>
      </c>
      <c r="E343" s="3"/>
      <c r="F343" s="3" t="s">
        <v>97</v>
      </c>
      <c r="G343" s="3">
        <v>999</v>
      </c>
      <c r="H343" s="3">
        <v>0</v>
      </c>
      <c r="I343" s="3">
        <v>0</v>
      </c>
      <c r="J343" s="4">
        <v>1</v>
      </c>
      <c r="K343" s="4">
        <v>1</v>
      </c>
      <c r="L343" s="4">
        <f t="shared" si="54"/>
        <v>5</v>
      </c>
      <c r="M343" s="3">
        <v>1</v>
      </c>
      <c r="N343" s="4">
        <v>0.02</v>
      </c>
      <c r="O343" s="3">
        <f>HLOOKUP(O$5,[1]非R能力!$B$8:$F$558,$C343+1,0)</f>
        <v>67988.499576821516</v>
      </c>
      <c r="P343" s="3">
        <f>HLOOKUP(P$5,[1]非R能力!$B$8:$F$558,$C343+1,0)</f>
        <v>16976.516464982211</v>
      </c>
      <c r="Q343" s="3">
        <f>HLOOKUP(Q$5,[1]非R能力!$B$8:$F$558,$C343+1,0)</f>
        <v>9393.373106521587</v>
      </c>
      <c r="R343" s="3">
        <f>HLOOKUP(R$5,[1]非R能力!$B$8:$F$558,$C343+1,0)</f>
        <v>2669.1466946892438</v>
      </c>
      <c r="S343" s="3">
        <f>HLOOKUP(S$5,[1]非R能力!$B$8:$F$558,$C343+1,0)</f>
        <v>3489.9945989547696</v>
      </c>
      <c r="T343" s="3">
        <f>INDEX([1]非R能力!$H$9:$H$558,D343)</f>
        <v>1997.1478221968011</v>
      </c>
      <c r="U343" s="3">
        <f>IF(INDEX([1]非R能力!$FK$9:$FK$558,C343)=0,0,10)</f>
        <v>10</v>
      </c>
      <c r="V343" s="3">
        <f>IF(INDEX([1]非R能力!$FH$9:$FH$558,C343)=0,0,5000)</f>
        <v>5000</v>
      </c>
      <c r="W343" s="3">
        <f>HLOOKUP(W$5,[2]人物技能基础!$O$3:$Q$553,$C343+1,0)</f>
        <v>3.637142857142857</v>
      </c>
      <c r="X343" s="3">
        <f>HLOOKUP(X$5,[2]人物技能基础!$O$3:$Q$553,$C343+1,0)</f>
        <v>2.0186428571428574</v>
      </c>
      <c r="Y343" s="3">
        <f>HLOOKUP(Y$5,[2]人物技能基础!$O$3:$Q$553,$C343+1,0)</f>
        <v>99.964285714285708</v>
      </c>
      <c r="Z343" s="3">
        <f t="shared" si="55"/>
        <v>29064215</v>
      </c>
      <c r="AA343" s="3">
        <f t="shared" si="56"/>
        <v>9395</v>
      </c>
      <c r="AB343" s="3">
        <f t="shared" si="57"/>
        <v>0</v>
      </c>
      <c r="AC343" s="3">
        <f t="shared" si="58"/>
        <v>3489</v>
      </c>
      <c r="AD343" s="3">
        <f t="shared" si="59"/>
        <v>2669</v>
      </c>
    </row>
    <row r="344" spans="1:30" x14ac:dyDescent="0.15">
      <c r="A344" s="3"/>
      <c r="B344" s="3" t="s">
        <v>98</v>
      </c>
      <c r="C344" s="3">
        <v>200</v>
      </c>
      <c r="D344" s="3">
        <f t="shared" si="51"/>
        <v>200</v>
      </c>
      <c r="E344" s="3"/>
      <c r="F344" s="3" t="s">
        <v>97</v>
      </c>
      <c r="G344" s="3">
        <v>999</v>
      </c>
      <c r="H344" s="3">
        <v>0</v>
      </c>
      <c r="I344" s="3">
        <v>0</v>
      </c>
      <c r="J344" s="4">
        <v>1</v>
      </c>
      <c r="K344" s="4">
        <v>1</v>
      </c>
      <c r="L344" s="4">
        <f t="shared" si="54"/>
        <v>5</v>
      </c>
      <c r="M344" s="3">
        <v>1</v>
      </c>
      <c r="N344" s="4">
        <v>0.02</v>
      </c>
      <c r="O344" s="3">
        <f>HLOOKUP(O$5,[1]非R能力!$B$8:$F$558,$C344+1,0)</f>
        <v>107784.87049890669</v>
      </c>
      <c r="P344" s="3">
        <f>HLOOKUP(P$5,[1]非R能力!$B$8:$F$558,$C344+1,0)</f>
        <v>22104.516605645069</v>
      </c>
      <c r="Q344" s="3">
        <f>HLOOKUP(Q$5,[1]非R能力!$B$8:$F$558,$C344+1,0)</f>
        <v>11799.062441860111</v>
      </c>
      <c r="R344" s="3">
        <f>HLOOKUP(R$5,[1]非R能力!$B$8:$F$558,$C344+1,0)</f>
        <v>3946.3154048176193</v>
      </c>
      <c r="S344" s="3">
        <f>HLOOKUP(S$5,[1]非R能力!$B$8:$F$558,$C344+1,0)</f>
        <v>4776.8845384653532</v>
      </c>
      <c r="T344" s="3">
        <f>INDEX([1]非R能力!$H$9:$H$558,D344)</f>
        <v>7164.8291421138556</v>
      </c>
      <c r="U344" s="3">
        <f>IF(INDEX([1]非R能力!$FK$9:$FK$558,C344)=0,0,10)</f>
        <v>10</v>
      </c>
      <c r="V344" s="3">
        <f>IF(INDEX([1]非R能力!$FH$9:$FH$558,C344)=0,0,5000)</f>
        <v>5000</v>
      </c>
      <c r="W344" s="3">
        <f>HLOOKUP(W$5,[2]人物技能基础!$O$3:$Q$553,$C344+1,0)</f>
        <v>3.637142857142857</v>
      </c>
      <c r="X344" s="3">
        <f>HLOOKUP(X$5,[2]人物技能基础!$O$3:$Q$553,$C344+1,0)</f>
        <v>2.0186428571428574</v>
      </c>
      <c r="Y344" s="3">
        <f>HLOOKUP(Y$5,[2]人物技能基础!$O$3:$Q$553,$C344+1,0)</f>
        <v>99.964285714285708</v>
      </c>
      <c r="Z344" s="3">
        <f t="shared" si="55"/>
        <v>41467225</v>
      </c>
      <c r="AA344" s="3">
        <f t="shared" si="56"/>
        <v>11801</v>
      </c>
      <c r="AB344" s="3">
        <f t="shared" si="57"/>
        <v>0</v>
      </c>
      <c r="AC344" s="3">
        <f t="shared" si="58"/>
        <v>4776</v>
      </c>
      <c r="AD344" s="3">
        <f t="shared" si="59"/>
        <v>3946</v>
      </c>
    </row>
    <row r="345" spans="1:30" x14ac:dyDescent="0.15">
      <c r="A345" s="3"/>
      <c r="B345" s="3" t="s">
        <v>98</v>
      </c>
      <c r="C345" s="3">
        <v>225</v>
      </c>
      <c r="D345" s="3">
        <f t="shared" si="51"/>
        <v>225</v>
      </c>
      <c r="E345" s="3"/>
      <c r="F345" s="3" t="s">
        <v>97</v>
      </c>
      <c r="G345" s="3">
        <v>999</v>
      </c>
      <c r="H345" s="3">
        <v>0</v>
      </c>
      <c r="I345" s="3">
        <v>0</v>
      </c>
      <c r="J345" s="4">
        <v>1</v>
      </c>
      <c r="K345" s="4">
        <v>1</v>
      </c>
      <c r="L345" s="4">
        <f t="shared" si="54"/>
        <v>5</v>
      </c>
      <c r="M345" s="3">
        <v>1</v>
      </c>
      <c r="N345" s="4">
        <v>0.02</v>
      </c>
      <c r="O345" s="3">
        <f>HLOOKUP(O$5,[1]非R能力!$B$8:$F$558,$C345+1,0)</f>
        <v>140011.20779710382</v>
      </c>
      <c r="P345" s="3">
        <f>HLOOKUP(P$5,[1]非R能力!$B$8:$F$558,$C345+1,0)</f>
        <v>27470.791029131353</v>
      </c>
      <c r="Q345" s="3">
        <f>HLOOKUP(Q$5,[1]非R能力!$B$8:$F$558,$C345+1,0)</f>
        <v>17651.094722589911</v>
      </c>
      <c r="R345" s="3">
        <f>HLOOKUP(R$5,[1]非R能力!$B$8:$F$558,$C345+1,0)</f>
        <v>4701.2190206000896</v>
      </c>
      <c r="S345" s="3">
        <f>HLOOKUP(S$5,[1]非R能力!$B$8:$F$558,$C345+1,0)</f>
        <v>5734.8246417194387</v>
      </c>
      <c r="T345" s="3">
        <f>INDEX([1]非R能力!$H$9:$H$558,D345)</f>
        <v>10442.261235953829</v>
      </c>
      <c r="U345" s="3">
        <f>IF(INDEX([1]非R能力!$FK$9:$FK$558,C345)=0,0,10)</f>
        <v>10</v>
      </c>
      <c r="V345" s="3">
        <f>IF(INDEX([1]非R能力!$FH$9:$FH$558,C345)=0,0,5000)</f>
        <v>5000</v>
      </c>
      <c r="W345" s="3">
        <f>HLOOKUP(W$5,[2]人物技能基础!$O$3:$Q$553,$C345+1,0)</f>
        <v>3.637142857142857</v>
      </c>
      <c r="X345" s="3">
        <f>HLOOKUP(X$5,[2]人物技能基础!$O$3:$Q$553,$C345+1,0)</f>
        <v>2.0186428571428574</v>
      </c>
      <c r="Y345" s="3">
        <f>HLOOKUP(Y$5,[2]人物技能基础!$O$3:$Q$553,$C345+1,0)</f>
        <v>99.964285714285708</v>
      </c>
      <c r="Z345" s="3">
        <f t="shared" si="55"/>
        <v>52743956</v>
      </c>
      <c r="AA345" s="3">
        <f t="shared" si="56"/>
        <v>17653</v>
      </c>
      <c r="AB345" s="3">
        <f t="shared" si="57"/>
        <v>0</v>
      </c>
      <c r="AC345" s="3">
        <f t="shared" si="58"/>
        <v>5734</v>
      </c>
      <c r="AD345" s="3">
        <f t="shared" si="59"/>
        <v>4701</v>
      </c>
    </row>
    <row r="346" spans="1:30" x14ac:dyDescent="0.15">
      <c r="A346" s="3"/>
      <c r="B346" s="3" t="s">
        <v>98</v>
      </c>
      <c r="C346" s="3">
        <v>250</v>
      </c>
      <c r="D346" s="3">
        <f t="shared" si="51"/>
        <v>250</v>
      </c>
      <c r="E346" s="3"/>
      <c r="F346" s="3" t="s">
        <v>97</v>
      </c>
      <c r="G346" s="3">
        <v>999</v>
      </c>
      <c r="H346" s="3">
        <v>0</v>
      </c>
      <c r="I346" s="3">
        <v>0</v>
      </c>
      <c r="J346" s="4">
        <v>1</v>
      </c>
      <c r="K346" s="4">
        <v>1</v>
      </c>
      <c r="L346" s="4">
        <f t="shared" si="54"/>
        <v>5</v>
      </c>
      <c r="M346" s="3">
        <v>1</v>
      </c>
      <c r="N346" s="4">
        <v>0.02</v>
      </c>
      <c r="O346" s="3">
        <f>HLOOKUP(O$5,[1]非R能力!$B$8:$F$558,$C346+1,0)</f>
        <v>182781.48912014844</v>
      </c>
      <c r="P346" s="3">
        <f>HLOOKUP(P$5,[1]非R能力!$B$8:$F$558,$C346+1,0)</f>
        <v>34702.846004706327</v>
      </c>
      <c r="Q346" s="3">
        <f>HLOOKUP(Q$5,[1]非R能力!$B$8:$F$558,$C346+1,0)</f>
        <v>21102.148351209969</v>
      </c>
      <c r="R346" s="3">
        <f>HLOOKUP(R$5,[1]非R能力!$B$8:$F$558,$C346+1,0)</f>
        <v>5592.8641366264537</v>
      </c>
      <c r="S346" s="3">
        <f>HLOOKUP(S$5,[1]非R能力!$B$8:$F$558,$C346+1,0)</f>
        <v>6941.7828190210457</v>
      </c>
      <c r="T346" s="3">
        <f>INDEX([1]非R能力!$H$9:$H$558,D346)</f>
        <v>12589.768617553447</v>
      </c>
      <c r="U346" s="3">
        <f>IF(INDEX([1]非R能力!$FK$9:$FK$558,C346)=0,0,10)</f>
        <v>10</v>
      </c>
      <c r="V346" s="3">
        <f>IF(INDEX([1]非R能力!$FH$9:$FH$558,C346)=0,0,5000)</f>
        <v>5000</v>
      </c>
      <c r="W346" s="3">
        <f>HLOOKUP(W$5,[2]人物技能基础!$O$3:$Q$553,$C346+1,0)</f>
        <v>3.637142857142857</v>
      </c>
      <c r="X346" s="3">
        <f>HLOOKUP(X$5,[2]人物技能基础!$O$3:$Q$553,$C346+1,0)</f>
        <v>2.0186428571428574</v>
      </c>
      <c r="Y346" s="3">
        <f>HLOOKUP(Y$5,[2]人物技能基础!$O$3:$Q$553,$C346+1,0)</f>
        <v>99.964285714285708</v>
      </c>
      <c r="Z346" s="3">
        <f t="shared" si="55"/>
        <v>66127714</v>
      </c>
      <c r="AA346" s="3">
        <f t="shared" si="56"/>
        <v>21104</v>
      </c>
      <c r="AB346" s="3">
        <f t="shared" si="57"/>
        <v>0</v>
      </c>
      <c r="AC346" s="3">
        <f t="shared" si="58"/>
        <v>6941</v>
      </c>
      <c r="AD346" s="3">
        <f t="shared" si="59"/>
        <v>5592</v>
      </c>
    </row>
    <row r="347" spans="1:30" x14ac:dyDescent="0.15">
      <c r="A347" s="3"/>
      <c r="B347" s="3" t="s">
        <v>98</v>
      </c>
      <c r="C347" s="3">
        <v>275</v>
      </c>
      <c r="D347" s="3">
        <f t="shared" si="51"/>
        <v>275</v>
      </c>
      <c r="E347" s="3"/>
      <c r="F347" s="3" t="s">
        <v>97</v>
      </c>
      <c r="G347" s="3">
        <v>999</v>
      </c>
      <c r="H347" s="3">
        <v>0</v>
      </c>
      <c r="I347" s="3">
        <v>0</v>
      </c>
      <c r="J347" s="4">
        <v>1</v>
      </c>
      <c r="K347" s="4">
        <v>1</v>
      </c>
      <c r="L347" s="4">
        <f t="shared" si="54"/>
        <v>5</v>
      </c>
      <c r="M347" s="3">
        <v>1</v>
      </c>
      <c r="N347" s="4">
        <v>0.02</v>
      </c>
      <c r="O347" s="3">
        <f>HLOOKUP(O$5,[1]非R能力!$B$8:$F$558,$C347+1,0)</f>
        <v>259422.15804428389</v>
      </c>
      <c r="P347" s="3">
        <f>HLOOKUP(P$5,[1]非R能力!$B$8:$F$558,$C347+1,0)</f>
        <v>48467.013951169189</v>
      </c>
      <c r="Q347" s="3">
        <f>HLOOKUP(Q$5,[1]非R能力!$B$8:$F$558,$C347+1,0)</f>
        <v>29625.34506069405</v>
      </c>
      <c r="R347" s="3">
        <f>HLOOKUP(R$5,[1]非R能力!$B$8:$F$558,$C347+1,0)</f>
        <v>7660.563498260296</v>
      </c>
      <c r="S347" s="3">
        <f>HLOOKUP(S$5,[1]非R能力!$B$8:$F$558,$C347+1,0)</f>
        <v>9915.2016503569794</v>
      </c>
      <c r="T347" s="3">
        <f>INDEX([1]非R能力!$H$9:$H$558,D347)</f>
        <v>15039.455428153817</v>
      </c>
      <c r="U347" s="3">
        <f>IF(INDEX([1]非R能力!$FK$9:$FK$558,C347)=0,0,10)</f>
        <v>10</v>
      </c>
      <c r="V347" s="3">
        <f>IF(INDEX([1]非R能力!$FH$9:$FH$558,C347)=0,0,5000)</f>
        <v>5000</v>
      </c>
      <c r="W347" s="3">
        <f>HLOOKUP(W$5,[2]人物技能基础!$O$3:$Q$553,$C347+1,0)</f>
        <v>3.637142857142857</v>
      </c>
      <c r="X347" s="3">
        <f>HLOOKUP(X$5,[2]人物技能基础!$O$3:$Q$553,$C347+1,0)</f>
        <v>2.0186428571428574</v>
      </c>
      <c r="Y347" s="3">
        <f>HLOOKUP(Y$5,[2]人物技能基础!$O$3:$Q$553,$C347+1,0)</f>
        <v>99.964285714285708</v>
      </c>
      <c r="Z347" s="3">
        <f t="shared" si="55"/>
        <v>90291227</v>
      </c>
      <c r="AA347" s="3">
        <f t="shared" si="56"/>
        <v>29627</v>
      </c>
      <c r="AB347" s="3">
        <f t="shared" si="57"/>
        <v>0</v>
      </c>
      <c r="AC347" s="3">
        <f t="shared" si="58"/>
        <v>9915</v>
      </c>
      <c r="AD347" s="3">
        <f t="shared" si="59"/>
        <v>7660</v>
      </c>
    </row>
    <row r="348" spans="1:30" x14ac:dyDescent="0.15">
      <c r="A348" s="3"/>
      <c r="B348" s="3" t="s">
        <v>98</v>
      </c>
      <c r="C348" s="3">
        <v>300</v>
      </c>
      <c r="D348" s="3">
        <f t="shared" si="51"/>
        <v>300</v>
      </c>
      <c r="E348" s="3"/>
      <c r="F348" s="3" t="s">
        <v>97</v>
      </c>
      <c r="G348" s="3">
        <v>999</v>
      </c>
      <c r="H348" s="3">
        <v>0</v>
      </c>
      <c r="I348" s="3">
        <v>0</v>
      </c>
      <c r="J348" s="4">
        <v>1</v>
      </c>
      <c r="K348" s="4">
        <v>1</v>
      </c>
      <c r="L348" s="4">
        <f t="shared" si="54"/>
        <v>5</v>
      </c>
      <c r="M348" s="3">
        <v>1</v>
      </c>
      <c r="N348" s="4">
        <v>0.02</v>
      </c>
      <c r="O348" s="3">
        <f>HLOOKUP(O$5,[1]非R能力!$B$8:$F$558,$C348+1,0)</f>
        <v>409002.31838159374</v>
      </c>
      <c r="P348" s="3">
        <f>HLOOKUP(P$5,[1]非R能力!$B$8:$F$558,$C348+1,0)</f>
        <v>70358.046457391116</v>
      </c>
      <c r="Q348" s="3">
        <f>HLOOKUP(Q$5,[1]非R能力!$B$8:$F$558,$C348+1,0)</f>
        <v>42521.249132691257</v>
      </c>
      <c r="R348" s="3">
        <f>HLOOKUP(R$5,[1]非R能力!$B$8:$F$558,$C348+1,0)</f>
        <v>56463.898858489709</v>
      </c>
      <c r="S348" s="3">
        <f>HLOOKUP(S$5,[1]非R能力!$B$8:$F$558,$C348+1,0)</f>
        <v>15445.657241890343</v>
      </c>
      <c r="T348" s="3">
        <f>INDEX([1]非R能力!$H$9:$H$558,D348)</f>
        <v>17828.778289570386</v>
      </c>
      <c r="U348" s="3">
        <f>IF(INDEX([1]非R能力!$FK$9:$FK$558,C348)=0,0,10)</f>
        <v>10</v>
      </c>
      <c r="V348" s="3">
        <f>IF(INDEX([1]非R能力!$FH$9:$FH$558,C348)=0,0,5000)</f>
        <v>5000</v>
      </c>
      <c r="W348" s="3">
        <f>HLOOKUP(W$5,[2]人物技能基础!$O$3:$Q$553,$C348+1,0)</f>
        <v>3.637142857142857</v>
      </c>
      <c r="X348" s="3">
        <f>HLOOKUP(X$5,[2]人物技能基础!$O$3:$Q$553,$C348+1,0)</f>
        <v>2.0186428571428574</v>
      </c>
      <c r="Y348" s="3">
        <f>HLOOKUP(Y$5,[2]人物技能基础!$O$3:$Q$553,$C348+1,0)</f>
        <v>99.964285714285708</v>
      </c>
      <c r="Z348" s="3">
        <f t="shared" si="55"/>
        <v>127837243</v>
      </c>
      <c r="AA348" s="3">
        <f t="shared" si="56"/>
        <v>42523</v>
      </c>
      <c r="AB348" s="3">
        <f t="shared" si="57"/>
        <v>0</v>
      </c>
      <c r="AC348" s="3">
        <f t="shared" si="58"/>
        <v>15445</v>
      </c>
      <c r="AD348" s="3">
        <f t="shared" si="59"/>
        <v>56463</v>
      </c>
    </row>
    <row r="349" spans="1:30" x14ac:dyDescent="0.15">
      <c r="A349" s="3"/>
      <c r="B349" s="3" t="s">
        <v>98</v>
      </c>
      <c r="C349" s="3">
        <v>325</v>
      </c>
      <c r="D349" s="3">
        <f t="shared" si="51"/>
        <v>325</v>
      </c>
      <c r="E349" s="3"/>
      <c r="F349" s="3" t="s">
        <v>97</v>
      </c>
      <c r="G349" s="3">
        <v>999</v>
      </c>
      <c r="H349" s="3">
        <v>0</v>
      </c>
      <c r="I349" s="3">
        <v>0</v>
      </c>
      <c r="J349" s="4">
        <v>1</v>
      </c>
      <c r="K349" s="4">
        <v>1</v>
      </c>
      <c r="L349" s="4">
        <f t="shared" si="54"/>
        <v>5</v>
      </c>
      <c r="M349" s="3">
        <v>1</v>
      </c>
      <c r="N349" s="4">
        <v>0.02</v>
      </c>
      <c r="O349" s="3">
        <f>HLOOKUP(O$5,[1]非R能力!$B$8:$F$558,$C349+1,0)</f>
        <v>623773.64449385752</v>
      </c>
      <c r="P349" s="3">
        <f>HLOOKUP(P$5,[1]非R能力!$B$8:$F$558,$C349+1,0)</f>
        <v>97671.388917952921</v>
      </c>
      <c r="Q349" s="3">
        <f>HLOOKUP(Q$5,[1]非R能力!$B$8:$F$558,$C349+1,0)</f>
        <v>56956.21542369877</v>
      </c>
      <c r="R349" s="3">
        <f>HLOOKUP(R$5,[1]非R能力!$B$8:$F$558,$C349+1,0)</f>
        <v>61820.457070596145</v>
      </c>
      <c r="S349" s="3">
        <f>HLOOKUP(S$5,[1]非R能力!$B$8:$F$558,$C349+1,0)</f>
        <v>21333.564636601419</v>
      </c>
      <c r="T349" s="3">
        <f>INDEX([1]非R能力!$H$9:$H$558,D349)</f>
        <v>20997.594889119599</v>
      </c>
      <c r="U349" s="3">
        <f>IF(INDEX([1]非R能力!$FK$9:$FK$558,C349)=0,0,10)</f>
        <v>10</v>
      </c>
      <c r="V349" s="3">
        <f>IF(INDEX([1]非R能力!$FH$9:$FH$558,C349)=0,0,5000)</f>
        <v>5000</v>
      </c>
      <c r="W349" s="3">
        <f>HLOOKUP(W$5,[2]人物技能基础!$O$3:$Q$553,$C349+1,0)</f>
        <v>3.637142857142857</v>
      </c>
      <c r="X349" s="3">
        <f>HLOOKUP(X$5,[2]人物技能基础!$O$3:$Q$553,$C349+1,0)</f>
        <v>2.0186428571428574</v>
      </c>
      <c r="Y349" s="3">
        <f>HLOOKUP(Y$5,[2]人物技能基础!$O$3:$Q$553,$C349+1,0)</f>
        <v>99.964285714285708</v>
      </c>
      <c r="Z349" s="3">
        <f t="shared" si="55"/>
        <v>174434359</v>
      </c>
      <c r="AA349" s="3">
        <f t="shared" si="56"/>
        <v>56958</v>
      </c>
      <c r="AB349" s="3">
        <f t="shared" si="57"/>
        <v>0</v>
      </c>
      <c r="AC349" s="3">
        <f t="shared" si="58"/>
        <v>21333</v>
      </c>
      <c r="AD349" s="3">
        <f t="shared" si="59"/>
        <v>61820</v>
      </c>
    </row>
    <row r="350" spans="1:30" x14ac:dyDescent="0.15">
      <c r="A350" s="3"/>
      <c r="B350" s="3" t="s">
        <v>98</v>
      </c>
      <c r="C350" s="3">
        <v>350</v>
      </c>
      <c r="D350" s="3">
        <f t="shared" si="51"/>
        <v>350</v>
      </c>
      <c r="E350" s="3"/>
      <c r="F350" s="3" t="s">
        <v>97</v>
      </c>
      <c r="G350" s="3">
        <v>999</v>
      </c>
      <c r="H350" s="3">
        <v>0</v>
      </c>
      <c r="I350" s="3">
        <v>0</v>
      </c>
      <c r="J350" s="4">
        <v>1</v>
      </c>
      <c r="K350" s="4">
        <v>1</v>
      </c>
      <c r="L350" s="4">
        <f t="shared" si="54"/>
        <v>5</v>
      </c>
      <c r="M350" s="3">
        <v>1</v>
      </c>
      <c r="N350" s="4">
        <v>0.02</v>
      </c>
      <c r="O350" s="3">
        <f>HLOOKUP(O$5,[1]非R能力!$B$8:$F$558,$C350+1,0)</f>
        <v>810712.73628715333</v>
      </c>
      <c r="P350" s="3">
        <f>HLOOKUP(P$5,[1]非R能力!$B$8:$F$558,$C350+1,0)</f>
        <v>121774.473466935</v>
      </c>
      <c r="Q350" s="3">
        <f>HLOOKUP(Q$5,[1]非R能力!$B$8:$F$558,$C350+1,0)</f>
        <v>68368.937759883585</v>
      </c>
      <c r="R350" s="3">
        <f>HLOOKUP(R$5,[1]非R能力!$B$8:$F$558,$C350+1,0)</f>
        <v>19987.249570323514</v>
      </c>
      <c r="S350" s="3">
        <f>HLOOKUP(S$5,[1]非R能力!$B$8:$F$558,$C350+1,0)</f>
        <v>26649.599816493806</v>
      </c>
      <c r="T350" s="3">
        <f>INDEX([1]非R能力!$H$9:$H$558,D350)</f>
        <v>24588.163979618876</v>
      </c>
      <c r="U350" s="3">
        <f>IF(INDEX([1]非R能力!$FK$9:$FK$558,C350)=0,0,10)</f>
        <v>10</v>
      </c>
      <c r="V350" s="3">
        <f>IF(INDEX([1]非R能力!$FH$9:$FH$558,C350)=0,0,5000)</f>
        <v>5000</v>
      </c>
      <c r="W350" s="3">
        <f>HLOOKUP(W$5,[2]人物技能基础!$O$3:$Q$553,$C350+1,0)</f>
        <v>3.637142857142857</v>
      </c>
      <c r="X350" s="3">
        <f>HLOOKUP(X$5,[2]人物技能基础!$O$3:$Q$553,$C350+1,0)</f>
        <v>2.0186428571428574</v>
      </c>
      <c r="Y350" s="3">
        <f>HLOOKUP(Y$5,[2]人物技能基础!$O$3:$Q$553,$C350+1,0)</f>
        <v>99.964285714285708</v>
      </c>
      <c r="Z350" s="3">
        <f t="shared" si="55"/>
        <v>216189433</v>
      </c>
      <c r="AA350" s="3">
        <f t="shared" si="56"/>
        <v>68370</v>
      </c>
      <c r="AB350" s="3">
        <f t="shared" si="57"/>
        <v>0</v>
      </c>
      <c r="AC350" s="3">
        <f t="shared" si="58"/>
        <v>26649</v>
      </c>
      <c r="AD350" s="3">
        <f t="shared" si="59"/>
        <v>19987</v>
      </c>
    </row>
    <row r="351" spans="1:30" x14ac:dyDescent="0.15">
      <c r="A351" s="3"/>
      <c r="B351" s="3" t="s">
        <v>98</v>
      </c>
      <c r="C351" s="3">
        <v>375</v>
      </c>
      <c r="D351" s="3">
        <f t="shared" si="51"/>
        <v>375</v>
      </c>
      <c r="E351" s="3"/>
      <c r="F351" s="3" t="s">
        <v>97</v>
      </c>
      <c r="G351" s="3">
        <v>999</v>
      </c>
      <c r="H351" s="3">
        <v>0</v>
      </c>
      <c r="I351" s="3">
        <v>0</v>
      </c>
      <c r="J351" s="4">
        <v>1</v>
      </c>
      <c r="K351" s="4">
        <v>1</v>
      </c>
      <c r="L351" s="4">
        <f t="shared" si="54"/>
        <v>5</v>
      </c>
      <c r="M351" s="3">
        <v>1</v>
      </c>
      <c r="N351" s="4">
        <v>0.02</v>
      </c>
      <c r="O351" s="3">
        <f>HLOOKUP(O$5,[1]非R能力!$B$8:$F$558,$C351+1,0)</f>
        <v>1049754.8182038306</v>
      </c>
      <c r="P351" s="3">
        <f>HLOOKUP(P$5,[1]非R能力!$B$8:$F$558,$C351+1,0)</f>
        <v>155689.92316735871</v>
      </c>
      <c r="Q351" s="3">
        <f>HLOOKUP(Q$5,[1]非R能力!$B$8:$F$558,$C351+1,0)</f>
        <v>87574.969809798</v>
      </c>
      <c r="R351" s="3">
        <f>HLOOKUP(R$5,[1]非R能力!$B$8:$F$558,$C351+1,0)</f>
        <v>26286.010389843537</v>
      </c>
      <c r="S351" s="3">
        <f>HLOOKUP(S$5,[1]非R能力!$B$8:$F$558,$C351+1,0)</f>
        <v>35920.7358458003</v>
      </c>
      <c r="T351" s="3">
        <f>INDEX([1]非R能力!$H$9:$H$558,D351)</f>
        <v>28645.145379386657</v>
      </c>
      <c r="U351" s="3">
        <f>IF(INDEX([1]非R能力!$FK$9:$FK$558,C351)=0,0,10)</f>
        <v>10</v>
      </c>
      <c r="V351" s="3">
        <f>IF(INDEX([1]非R能力!$FH$9:$FH$558,C351)=0,0,5000)</f>
        <v>5000</v>
      </c>
      <c r="W351" s="3">
        <f>HLOOKUP(W$5,[2]人物技能基础!$O$3:$Q$553,$C351+1,0)</f>
        <v>3.637142857142857</v>
      </c>
      <c r="X351" s="3">
        <f>HLOOKUP(X$5,[2]人物技能基础!$O$3:$Q$553,$C351+1,0)</f>
        <v>2.0186428571428574</v>
      </c>
      <c r="Y351" s="3">
        <f>HLOOKUP(Y$5,[2]人物技能基础!$O$3:$Q$553,$C351+1,0)</f>
        <v>99.964285714285708</v>
      </c>
      <c r="Z351" s="3">
        <f t="shared" si="55"/>
        <v>274147546</v>
      </c>
      <c r="AA351" s="3">
        <f t="shared" si="56"/>
        <v>87576</v>
      </c>
      <c r="AB351" s="3">
        <f t="shared" si="57"/>
        <v>0</v>
      </c>
      <c r="AC351" s="3">
        <f t="shared" si="58"/>
        <v>35920</v>
      </c>
      <c r="AD351" s="3">
        <f t="shared" si="59"/>
        <v>26286</v>
      </c>
    </row>
    <row r="352" spans="1:30" x14ac:dyDescent="0.15">
      <c r="A352" s="3"/>
      <c r="B352" s="3" t="s">
        <v>98</v>
      </c>
      <c r="C352" s="3">
        <v>400</v>
      </c>
      <c r="D352" s="3">
        <f t="shared" si="51"/>
        <v>400</v>
      </c>
      <c r="E352" s="3"/>
      <c r="F352" s="3" t="s">
        <v>97</v>
      </c>
      <c r="G352" s="3">
        <v>999</v>
      </c>
      <c r="H352" s="3">
        <v>0</v>
      </c>
      <c r="I352" s="3">
        <v>0</v>
      </c>
      <c r="J352" s="4">
        <v>1</v>
      </c>
      <c r="K352" s="4">
        <v>1</v>
      </c>
      <c r="L352" s="4">
        <f t="shared" si="54"/>
        <v>5</v>
      </c>
      <c r="M352" s="3">
        <v>1</v>
      </c>
      <c r="N352" s="4">
        <v>0.02</v>
      </c>
      <c r="O352" s="3">
        <f>HLOOKUP(O$5,[1]非R能力!$B$8:$F$558,$C352+1,0)</f>
        <v>1185370.5078887397</v>
      </c>
      <c r="P352" s="3">
        <f>HLOOKUP(P$5,[1]非R能力!$B$8:$F$558,$C352+1,0)</f>
        <v>173146.15467484019</v>
      </c>
      <c r="Q352" s="3">
        <f>HLOOKUP(Q$5,[1]非R能力!$B$8:$F$558,$C352+1,0)</f>
        <v>95408.040817615329</v>
      </c>
      <c r="R352" s="3">
        <f>HLOOKUP(R$5,[1]非R能力!$B$8:$F$558,$C352+1,0)</f>
        <v>28892.17813040617</v>
      </c>
      <c r="S352" s="3">
        <f>HLOOKUP(S$5,[1]非R能力!$B$8:$F$558,$C352+1,0)</f>
        <v>38976.283014135093</v>
      </c>
      <c r="T352" s="3">
        <f>INDEX([1]非R能力!$H$9:$H$558,D352)</f>
        <v>33215.599972242337</v>
      </c>
      <c r="U352" s="3">
        <f>IF(INDEX([1]非R能力!$FK$9:$FK$558,C352)=0,0,10)</f>
        <v>10</v>
      </c>
      <c r="V352" s="3">
        <f>IF(INDEX([1]非R能力!$FH$9:$FH$558,C352)=0,0,5000)</f>
        <v>5000</v>
      </c>
      <c r="W352" s="3">
        <f>HLOOKUP(W$5,[2]人物技能基础!$O$3:$Q$553,$C352+1,0)</f>
        <v>3.637142857142857</v>
      </c>
      <c r="X352" s="3">
        <f>HLOOKUP(X$5,[2]人物技能基础!$O$3:$Q$553,$C352+1,0)</f>
        <v>2.0186428571428574</v>
      </c>
      <c r="Y352" s="3">
        <f>HLOOKUP(Y$5,[2]人物技能基础!$O$3:$Q$553,$C352+1,0)</f>
        <v>99.964285714285708</v>
      </c>
      <c r="Z352" s="3">
        <f t="shared" si="55"/>
        <v>305962381</v>
      </c>
      <c r="AA352" s="3">
        <f t="shared" si="56"/>
        <v>95410</v>
      </c>
      <c r="AB352" s="3">
        <f t="shared" si="57"/>
        <v>0</v>
      </c>
      <c r="AC352" s="3">
        <f t="shared" si="58"/>
        <v>38976</v>
      </c>
      <c r="AD352" s="3">
        <f t="shared" si="59"/>
        <v>28892</v>
      </c>
    </row>
    <row r="353" spans="1:30" x14ac:dyDescent="0.15">
      <c r="A353" s="3"/>
      <c r="B353" s="3" t="s">
        <v>98</v>
      </c>
      <c r="C353" s="3">
        <v>425</v>
      </c>
      <c r="D353" s="3">
        <f t="shared" si="51"/>
        <v>425</v>
      </c>
      <c r="E353" s="3"/>
      <c r="F353" s="3" t="s">
        <v>97</v>
      </c>
      <c r="G353" s="3">
        <v>999</v>
      </c>
      <c r="H353" s="3">
        <v>0</v>
      </c>
      <c r="I353" s="3">
        <v>0</v>
      </c>
      <c r="J353" s="4">
        <v>1</v>
      </c>
      <c r="K353" s="4">
        <v>1</v>
      </c>
      <c r="L353" s="4">
        <f t="shared" si="54"/>
        <v>5</v>
      </c>
      <c r="M353" s="3">
        <v>1</v>
      </c>
      <c r="N353" s="4">
        <v>0.02</v>
      </c>
      <c r="O353" s="3">
        <f>HLOOKUP(O$5,[1]非R能力!$B$8:$F$558,$C353+1,0)</f>
        <v>1365402.9906247586</v>
      </c>
      <c r="P353" s="3">
        <f>HLOOKUP(P$5,[1]非R能力!$B$8:$F$558,$C353+1,0)</f>
        <v>198123.16729166647</v>
      </c>
      <c r="Q353" s="3">
        <f>HLOOKUP(Q$5,[1]非R能力!$B$8:$F$558,$C353+1,0)</f>
        <v>107166.06672806125</v>
      </c>
      <c r="R353" s="3">
        <f>HLOOKUP(R$5,[1]非R能力!$B$8:$F$558,$C353+1,0)</f>
        <v>32793.564822678709</v>
      </c>
      <c r="S353" s="3">
        <f>HLOOKUP(S$5,[1]非R能力!$B$8:$F$558,$C353+1,0)</f>
        <v>43450.681052091502</v>
      </c>
      <c r="T353" s="3">
        <f>INDEX([1]非R能力!$H$9:$H$558,D353)</f>
        <v>38348.989707506313</v>
      </c>
      <c r="U353" s="3">
        <f>IF(INDEX([1]非R能力!$FK$9:$FK$558,C353)=0,0,10)</f>
        <v>10</v>
      </c>
      <c r="V353" s="3">
        <f>IF(INDEX([1]非R能力!$FH$9:$FH$558,C353)=0,0,5000)</f>
        <v>5000</v>
      </c>
      <c r="W353" s="3">
        <f>HLOOKUP(W$5,[2]人物技能基础!$O$3:$Q$553,$C353+1,0)</f>
        <v>3.637142857142857</v>
      </c>
      <c r="X353" s="3">
        <f>HLOOKUP(X$5,[2]人物技能基础!$O$3:$Q$553,$C353+1,0)</f>
        <v>2.0186428571428574</v>
      </c>
      <c r="Y353" s="3">
        <f>HLOOKUP(Y$5,[2]人物技能基础!$O$3:$Q$553,$C353+1,0)</f>
        <v>99.964285714285708</v>
      </c>
      <c r="Z353" s="3">
        <f t="shared" si="55"/>
        <v>350360385</v>
      </c>
      <c r="AA353" s="3">
        <f t="shared" si="56"/>
        <v>107168</v>
      </c>
      <c r="AB353" s="3">
        <f t="shared" si="57"/>
        <v>0</v>
      </c>
      <c r="AC353" s="3">
        <f t="shared" si="58"/>
        <v>43450</v>
      </c>
      <c r="AD353" s="3">
        <f t="shared" si="59"/>
        <v>32793</v>
      </c>
    </row>
    <row r="354" spans="1:30" x14ac:dyDescent="0.15">
      <c r="A354" s="3"/>
      <c r="B354" s="3" t="s">
        <v>98</v>
      </c>
      <c r="C354" s="3">
        <v>450</v>
      </c>
      <c r="D354" s="3">
        <f t="shared" si="51"/>
        <v>450</v>
      </c>
      <c r="E354" s="3"/>
      <c r="F354" s="3" t="s">
        <v>97</v>
      </c>
      <c r="G354" s="3">
        <v>999</v>
      </c>
      <c r="H354" s="3">
        <v>0</v>
      </c>
      <c r="I354" s="3">
        <v>0</v>
      </c>
      <c r="J354" s="4">
        <v>1</v>
      </c>
      <c r="K354" s="4">
        <v>1</v>
      </c>
      <c r="L354" s="4">
        <f t="shared" si="54"/>
        <v>5</v>
      </c>
      <c r="M354" s="3">
        <v>1</v>
      </c>
      <c r="N354" s="4">
        <v>0.02</v>
      </c>
      <c r="O354" s="3">
        <f>HLOOKUP(O$5,[1]非R能力!$B$8:$F$558,$C354+1,0)</f>
        <v>1514166.9132028678</v>
      </c>
      <c r="P354" s="3">
        <f>HLOOKUP(P$5,[1]非R能力!$B$8:$F$558,$C354+1,0)</f>
        <v>215507.00849542601</v>
      </c>
      <c r="Q354" s="3">
        <f>HLOOKUP(Q$5,[1]非R能力!$B$8:$F$558,$C354+1,0)</f>
        <v>114372.35447097827</v>
      </c>
      <c r="R354" s="3">
        <f>HLOOKUP(R$5,[1]非R能力!$B$8:$F$558,$C354+1,0)</f>
        <v>35109.591884710106</v>
      </c>
      <c r="S354" s="3">
        <f>HLOOKUP(S$5,[1]非R能力!$B$8:$F$558,$C354+1,0)</f>
        <v>46259.040423884748</v>
      </c>
      <c r="T354" s="3">
        <f>INDEX([1]非R能力!$H$9:$H$558,D354)</f>
        <v>44097.177600000017</v>
      </c>
      <c r="U354" s="3">
        <f>IF(INDEX([1]非R能力!$FK$9:$FK$558,C354)=0,0,10)</f>
        <v>10</v>
      </c>
      <c r="V354" s="3">
        <f>IF(INDEX([1]非R能力!$FH$9:$FH$558,C354)=0,0,5000)</f>
        <v>5000</v>
      </c>
      <c r="W354" s="3">
        <f>HLOOKUP(W$5,[2]人物技能基础!$O$3:$Q$553,$C354+1,0)</f>
        <v>3.637142857142857</v>
      </c>
      <c r="X354" s="3">
        <f>HLOOKUP(X$5,[2]人物技能基础!$O$3:$Q$553,$C354+1,0)</f>
        <v>2.0186428571428574</v>
      </c>
      <c r="Y354" s="3">
        <f>HLOOKUP(Y$5,[2]人物技能基础!$O$3:$Q$553,$C354+1,0)</f>
        <v>99.964285714285708</v>
      </c>
      <c r="Z354" s="3">
        <f t="shared" si="55"/>
        <v>382999677</v>
      </c>
      <c r="AA354" s="3">
        <f t="shared" si="56"/>
        <v>114374</v>
      </c>
      <c r="AB354" s="3">
        <f t="shared" si="57"/>
        <v>0</v>
      </c>
      <c r="AC354" s="3">
        <f t="shared" si="58"/>
        <v>46259</v>
      </c>
      <c r="AD354" s="3">
        <f t="shared" si="59"/>
        <v>35109</v>
      </c>
    </row>
    <row r="355" spans="1:30" x14ac:dyDescent="0.15">
      <c r="A355" s="3"/>
      <c r="B355" s="3" t="s">
        <v>98</v>
      </c>
      <c r="C355" s="3">
        <v>475</v>
      </c>
      <c r="D355" s="3">
        <f t="shared" si="51"/>
        <v>475</v>
      </c>
      <c r="E355" s="3"/>
      <c r="F355" s="3" t="s">
        <v>97</v>
      </c>
      <c r="G355" s="3">
        <v>999</v>
      </c>
      <c r="H355" s="3">
        <v>0</v>
      </c>
      <c r="I355" s="3">
        <v>0</v>
      </c>
      <c r="J355" s="4">
        <v>1</v>
      </c>
      <c r="K355" s="4">
        <v>1</v>
      </c>
      <c r="L355" s="4">
        <f t="shared" si="54"/>
        <v>5</v>
      </c>
      <c r="M355" s="3">
        <v>1</v>
      </c>
      <c r="N355" s="4">
        <v>0.02</v>
      </c>
      <c r="O355" s="3">
        <f>HLOOKUP(O$5,[1]非R能力!$B$8:$F$558,$C355+1,0)</f>
        <v>1802644.0960839309</v>
      </c>
      <c r="P355" s="3">
        <f>HLOOKUP(P$5,[1]非R能力!$B$8:$F$558,$C355+1,0)</f>
        <v>255768.43138502885</v>
      </c>
      <c r="Q355" s="3">
        <f>HLOOKUP(Q$5,[1]非R能力!$B$8:$F$558,$C355+1,0)</f>
        <v>132839.03914195727</v>
      </c>
      <c r="R355" s="3">
        <f>HLOOKUP(R$5,[1]非R能力!$B$8:$F$558,$C355+1,0)</f>
        <v>41019.430149125044</v>
      </c>
      <c r="S355" s="3">
        <f>HLOOKUP(S$5,[1]非R能力!$B$8:$F$558,$C355+1,0)</f>
        <v>53989.178338272759</v>
      </c>
      <c r="T355" s="3">
        <f>INDEX([1]非R能力!$H$9:$H$558,D355)</f>
        <v>50514.427730045754</v>
      </c>
      <c r="U355" s="3">
        <f>IF(INDEX([1]非R能力!$FK$9:$FK$558,C355)=0,0,10)</f>
        <v>10</v>
      </c>
      <c r="V355" s="3">
        <f>IF(INDEX([1]非R能力!$FH$9:$FH$558,C355)=0,0,5000)</f>
        <v>5000</v>
      </c>
      <c r="W355" s="3">
        <f>HLOOKUP(W$5,[2]人物技能基础!$O$3:$Q$553,$C355+1,0)</f>
        <v>3.637142857142857</v>
      </c>
      <c r="X355" s="3">
        <f>HLOOKUP(X$5,[2]人物技能基础!$O$3:$Q$553,$C355+1,0)</f>
        <v>2.0186428571428574</v>
      </c>
      <c r="Y355" s="3">
        <f>HLOOKUP(Y$5,[2]人物技能基础!$O$3:$Q$553,$C355+1,0)</f>
        <v>99.964285714285708</v>
      </c>
      <c r="Z355" s="3">
        <f t="shared" si="55"/>
        <v>453082071</v>
      </c>
      <c r="AA355" s="3">
        <f t="shared" si="56"/>
        <v>132841</v>
      </c>
      <c r="AB355" s="3">
        <f t="shared" si="57"/>
        <v>0</v>
      </c>
      <c r="AC355" s="3">
        <f t="shared" si="58"/>
        <v>53989</v>
      </c>
      <c r="AD355" s="3">
        <f t="shared" si="59"/>
        <v>41019</v>
      </c>
    </row>
    <row r="356" spans="1:30" x14ac:dyDescent="0.15">
      <c r="A356" s="3"/>
      <c r="B356" s="3" t="s">
        <v>98</v>
      </c>
      <c r="C356" s="3">
        <v>500</v>
      </c>
      <c r="D356" s="3">
        <f t="shared" si="51"/>
        <v>500</v>
      </c>
      <c r="E356" s="3"/>
      <c r="F356" s="3" t="s">
        <v>97</v>
      </c>
      <c r="G356" s="3">
        <v>999</v>
      </c>
      <c r="H356" s="3">
        <v>0</v>
      </c>
      <c r="I356" s="3">
        <v>0</v>
      </c>
      <c r="J356" s="4">
        <v>1</v>
      </c>
      <c r="K356" s="4">
        <v>1</v>
      </c>
      <c r="L356" s="4">
        <f t="shared" si="54"/>
        <v>5</v>
      </c>
      <c r="M356" s="3">
        <v>1</v>
      </c>
      <c r="N356" s="4">
        <v>0.02</v>
      </c>
      <c r="O356" s="3">
        <f>HLOOKUP(O$5,[1]非R能力!$B$8:$F$558,$C356+1,0)</f>
        <v>2109926.4108076114</v>
      </c>
      <c r="P356" s="3">
        <f>HLOOKUP(P$5,[1]非R能力!$B$8:$F$558,$C356+1,0)</f>
        <v>296223.78893849906</v>
      </c>
      <c r="Q356" s="3">
        <f>HLOOKUP(Q$5,[1]非R能力!$B$8:$F$558,$C356+1,0)</f>
        <v>150358.28069146789</v>
      </c>
      <c r="R356" s="3">
        <f>HLOOKUP(R$5,[1]非R能力!$B$8:$F$558,$C356+1,0)</f>
        <v>46568.833017056495</v>
      </c>
      <c r="S356" s="3">
        <f>HLOOKUP(S$5,[1]非R能力!$B$8:$F$558,$C356+1,0)</f>
        <v>60878.524491388744</v>
      </c>
      <c r="T356" s="3">
        <f>INDEX([1]非R能力!$H$9:$H$558,D356)</f>
        <v>57657.405243466972</v>
      </c>
      <c r="U356" s="3">
        <f>IF(INDEX([1]非R能力!$FK$9:$FK$558,C356)=0,0,10)</f>
        <v>10</v>
      </c>
      <c r="V356" s="3">
        <f>IF(INDEX([1]非R能力!$FH$9:$FH$558,C356)=0,0,5000)</f>
        <v>5000</v>
      </c>
      <c r="W356" s="3">
        <f>HLOOKUP(W$5,[2]人物技能基础!$O$3:$Q$553,$C356+1,0)</f>
        <v>3.637142857142857</v>
      </c>
      <c r="X356" s="3">
        <f>HLOOKUP(X$5,[2]人物技能基础!$O$3:$Q$553,$C356+1,0)</f>
        <v>2.0186428571428574</v>
      </c>
      <c r="Y356" s="3">
        <f>HLOOKUP(Y$5,[2]人物技能基础!$O$3:$Q$553,$C356+1,0)</f>
        <v>99.964285714285708</v>
      </c>
      <c r="Z356" s="3">
        <f t="shared" si="55"/>
        <v>524057342</v>
      </c>
      <c r="AA356" s="3">
        <f t="shared" si="56"/>
        <v>150360</v>
      </c>
      <c r="AB356" s="3">
        <f t="shared" si="57"/>
        <v>0</v>
      </c>
      <c r="AC356" s="3">
        <f t="shared" si="58"/>
        <v>60878</v>
      </c>
      <c r="AD356" s="3">
        <f t="shared" si="59"/>
        <v>46568</v>
      </c>
    </row>
    <row r="357" spans="1:30" x14ac:dyDescent="0.15">
      <c r="A357" s="3"/>
      <c r="B357" s="3" t="s">
        <v>98</v>
      </c>
      <c r="C357" s="3">
        <v>525</v>
      </c>
      <c r="D357" s="3">
        <f t="shared" si="51"/>
        <v>525</v>
      </c>
      <c r="E357" s="3"/>
      <c r="F357" s="3" t="s">
        <v>97</v>
      </c>
      <c r="G357" s="3">
        <v>999</v>
      </c>
      <c r="H357" s="3">
        <v>0</v>
      </c>
      <c r="I357" s="3">
        <v>0</v>
      </c>
      <c r="J357" s="4">
        <v>1</v>
      </c>
      <c r="K357" s="4">
        <v>1</v>
      </c>
      <c r="L357" s="4">
        <f t="shared" si="54"/>
        <v>5</v>
      </c>
      <c r="M357" s="3">
        <v>1</v>
      </c>
      <c r="N357" s="4">
        <v>0.02</v>
      </c>
      <c r="O357" s="3">
        <f>HLOOKUP(O$5,[1]非R能力!$B$8:$F$558,$C357+1,0)</f>
        <v>2438594.0195380435</v>
      </c>
      <c r="P357" s="3">
        <f>HLOOKUP(P$5,[1]非R能力!$B$8:$F$558,$C357+1,0)</f>
        <v>342683.81022203964</v>
      </c>
      <c r="Q357" s="3">
        <f>HLOOKUP(Q$5,[1]非R能力!$B$8:$F$558,$C357+1,0)</f>
        <v>170564.36323361672</v>
      </c>
      <c r="R357" s="3">
        <f>HLOOKUP(R$5,[1]非R能力!$B$8:$F$558,$C357+1,0)</f>
        <v>53112.069517529271</v>
      </c>
      <c r="S357" s="3">
        <f>HLOOKUP(S$5,[1]非R能力!$B$8:$F$558,$C357+1,0)</f>
        <v>69252.855498045858</v>
      </c>
      <c r="T357" s="3">
        <f>INDEX([1]非R能力!$H$9:$H$558,D357)</f>
        <v>65585.176351588016</v>
      </c>
      <c r="U357" s="3">
        <f>IF(INDEX([1]非R能力!$FK$9:$FK$558,C357)=0,0,10)</f>
        <v>10</v>
      </c>
      <c r="V357" s="3">
        <f>IF(INDEX([1]非R能力!$FH$9:$FH$558,C357)=0,0,5000)</f>
        <v>5000</v>
      </c>
      <c r="W357" s="3">
        <f>HLOOKUP(W$5,[2]人物技能基础!$O$3:$Q$553,$C357+1,0)</f>
        <v>3.637142857142857</v>
      </c>
      <c r="X357" s="3">
        <f>HLOOKUP(X$5,[2]人物技能基础!$O$3:$Q$553,$C357+1,0)</f>
        <v>2.0186428571428574</v>
      </c>
      <c r="Y357" s="3">
        <f>HLOOKUP(Y$5,[2]人物技能基础!$O$3:$Q$553,$C357+1,0)</f>
        <v>99.964285714285708</v>
      </c>
      <c r="Z357" s="3">
        <f t="shared" si="55"/>
        <v>605347140</v>
      </c>
      <c r="AA357" s="3">
        <f t="shared" si="56"/>
        <v>170566</v>
      </c>
      <c r="AB357" s="3">
        <f t="shared" si="57"/>
        <v>0</v>
      </c>
      <c r="AC357" s="3">
        <f t="shared" si="58"/>
        <v>69252</v>
      </c>
      <c r="AD357" s="3">
        <f t="shared" si="59"/>
        <v>53112</v>
      </c>
    </row>
  </sheetData>
  <mergeCells count="3">
    <mergeCell ref="D4:N4"/>
    <mergeCell ref="O4:Y4"/>
    <mergeCell ref="Z4:AD4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主线杀怪</vt:lpstr>
      <vt:lpstr>关卡</vt:lpstr>
      <vt:lpstr>个人boss</vt:lpstr>
      <vt:lpstr>野外bss</vt:lpstr>
      <vt:lpstr>世界boss</vt:lpstr>
      <vt:lpstr>转生boss</vt:lpstr>
      <vt:lpstr>boss之家</vt:lpstr>
      <vt:lpstr>通天塔</vt:lpstr>
      <vt:lpstr>材料副本怪物</vt:lpstr>
      <vt:lpstr>经验副本</vt:lpstr>
      <vt:lpstr>守护神剑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2025-12-16T18:35:45Z</dcterms:modified>
</cp:coreProperties>
</file>